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live-pnl-dashboard\"/>
    </mc:Choice>
  </mc:AlternateContent>
  <xr:revisionPtr revIDLastSave="0" documentId="13_ncr:1_{6A9DF6DE-1FF9-4294-A743-3E953A19A0F4}" xr6:coauthVersionLast="47" xr6:coauthVersionMax="47" xr10:uidLastSave="{00000000-0000-0000-0000-000000000000}"/>
  <bookViews>
    <workbookView xWindow="-29160" yWindow="-16320" windowWidth="29040" windowHeight="16440" activeTab="3" xr2:uid="{C2852341-74D9-4A30-A272-C0FC5A69009F}"/>
  </bookViews>
  <sheets>
    <sheet name="MIS" sheetId="2" r:id="rId1"/>
    <sheet name="INPUT" sheetId="3" r:id="rId2"/>
    <sheet name="TABLE" sheetId="1" r:id="rId3"/>
    <sheet name="CHART" sheetId="5" r:id="rId4"/>
    <sheet name="PNL_PRICE_CAL" sheetId="6" r:id="rId5"/>
    <sheet name="list" sheetId="7" r:id="rId6"/>
  </sheets>
  <externalReferences>
    <externalReference r:id="rId7"/>
  </externalReferences>
  <definedNames>
    <definedName name="_xleta.SORT" hidden="1" xlm="1">#NAME?</definedName>
    <definedName name="_xleta.UNIQUE" hidden="1" xlm="1">#NAME?</definedName>
    <definedName name="ExternalData_1" localSheetId="0" hidden="1">MIS!$A$1:$AC$11810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" l="1"/>
  <c r="AD299" i="2"/>
  <c r="AD1525" i="2"/>
  <c r="AD3027" i="2"/>
  <c r="AD3391" i="2"/>
  <c r="AD3433" i="2"/>
  <c r="AD3758" i="2"/>
  <c r="AD3804" i="2"/>
  <c r="AD4709" i="2"/>
  <c r="AD4755" i="2"/>
  <c r="AD5115" i="2"/>
  <c r="AD5316" i="2"/>
  <c r="AD200" i="2"/>
  <c r="AD368" i="2"/>
  <c r="AD661" i="2"/>
  <c r="AD702" i="2"/>
  <c r="AD890" i="2"/>
  <c r="AD922" i="2"/>
  <c r="AF922" i="2" s="1"/>
  <c r="AD1162" i="2"/>
  <c r="AF1162" i="2" s="1"/>
  <c r="AD1186" i="2"/>
  <c r="AD1406" i="2"/>
  <c r="AD1407" i="2"/>
  <c r="AD1777" i="2"/>
  <c r="AD1851" i="2"/>
  <c r="AD1942" i="2"/>
  <c r="AD2023" i="2"/>
  <c r="AD2106" i="2"/>
  <c r="AD2161" i="2"/>
  <c r="AD2460" i="2"/>
  <c r="AD3609" i="2"/>
  <c r="AD5286" i="2"/>
  <c r="AD6101" i="2"/>
  <c r="AF6101" i="2" s="1"/>
  <c r="AG6101" i="2" s="1"/>
  <c r="AD6607" i="2"/>
  <c r="AD6949" i="2"/>
  <c r="AD11148" i="2"/>
  <c r="AD11402" i="2"/>
  <c r="AD3968" i="2"/>
  <c r="AD4319" i="2"/>
  <c r="AD4320" i="2"/>
  <c r="AD4465" i="2"/>
  <c r="AD4466" i="2"/>
  <c r="AD2548" i="2"/>
  <c r="AD2549" i="2"/>
  <c r="AD2641" i="2"/>
  <c r="AD2725" i="2"/>
  <c r="AD2794" i="2"/>
  <c r="AD3610" i="2"/>
  <c r="AD4985" i="2"/>
  <c r="AD6608" i="2"/>
  <c r="AD6759" i="2"/>
  <c r="AF6759" i="2" s="1"/>
  <c r="AD6950" i="2"/>
  <c r="AD6220" i="2"/>
  <c r="AD6402" i="2"/>
  <c r="AF6402" i="2" s="1"/>
  <c r="AD6414" i="2"/>
  <c r="AF6414" i="2" s="1"/>
  <c r="AD5545" i="2"/>
  <c r="AF5545" i="2" s="1"/>
  <c r="AD5624" i="2"/>
  <c r="AF5624" i="2" s="1"/>
  <c r="AD5754" i="2"/>
  <c r="AF5754" i="2" s="1"/>
  <c r="AD5877" i="2"/>
  <c r="AF5877" i="2" s="1"/>
  <c r="AD9229" i="2"/>
  <c r="AF9229" i="2" s="1"/>
  <c r="AD9433" i="2"/>
  <c r="AF9433" i="2" s="1"/>
  <c r="AD10430" i="2"/>
  <c r="AF10430" i="2" s="1"/>
  <c r="AD10587" i="2"/>
  <c r="AF10587" i="2" s="1"/>
  <c r="AD11725" i="2"/>
  <c r="AF11725" i="2" s="1"/>
  <c r="AD9230" i="2"/>
  <c r="AF9230" i="2" s="1"/>
  <c r="AG9230" i="2" s="1"/>
  <c r="AD9231" i="2"/>
  <c r="AD9232" i="2"/>
  <c r="AD9233" i="2"/>
  <c r="AD9434" i="2"/>
  <c r="AD9435" i="2"/>
  <c r="AD9436" i="2"/>
  <c r="AD9437" i="2"/>
  <c r="AD7338" i="2"/>
  <c r="AD7428" i="2"/>
  <c r="AD7521" i="2"/>
  <c r="AD7633" i="2"/>
  <c r="AD7743" i="2"/>
  <c r="AD7839" i="2"/>
  <c r="AD7910" i="2"/>
  <c r="AD8004" i="2"/>
  <c r="AD8005" i="2"/>
  <c r="AD8093" i="2"/>
  <c r="AD8166" i="2"/>
  <c r="AF8166" i="2" s="1"/>
  <c r="AD8216" i="2"/>
  <c r="AD9636" i="2"/>
  <c r="AD10431" i="2"/>
  <c r="AF10431" i="2" s="1"/>
  <c r="AD10432" i="2"/>
  <c r="AF10432" i="2" s="1"/>
  <c r="AD10588" i="2"/>
  <c r="AF10588" i="2" s="1"/>
  <c r="AD10589" i="2"/>
  <c r="AF10589" i="2" s="1"/>
  <c r="AD10590" i="2"/>
  <c r="AF10590" i="2" s="1"/>
  <c r="AD10591" i="2"/>
  <c r="AF10591" i="2" s="1"/>
  <c r="AD11556" i="2"/>
  <c r="AF11556" i="2" s="1"/>
  <c r="AD11645" i="2"/>
  <c r="AF11645" i="2" s="1"/>
  <c r="AD11149" i="2"/>
  <c r="AF11149" i="2" s="1"/>
  <c r="AD11403" i="2"/>
  <c r="AF11403" i="2" s="1"/>
  <c r="AD300" i="2"/>
  <c r="AF300" i="2" s="1"/>
  <c r="AD301" i="2"/>
  <c r="AF301" i="2" s="1"/>
  <c r="AG301" i="2" s="1"/>
  <c r="AD1555" i="2"/>
  <c r="AD3028" i="2"/>
  <c r="AD3392" i="2"/>
  <c r="AD3434" i="2"/>
  <c r="AD3759" i="2"/>
  <c r="AD3805" i="2"/>
  <c r="AD4710" i="2"/>
  <c r="AD4756" i="2"/>
  <c r="AD5142" i="2"/>
  <c r="AD5317" i="2"/>
  <c r="AD201" i="2"/>
  <c r="AD302" i="2"/>
  <c r="AD662" i="2"/>
  <c r="AD703" i="2"/>
  <c r="AD891" i="2"/>
  <c r="AD923" i="2"/>
  <c r="AD1163" i="2"/>
  <c r="AD1187" i="2"/>
  <c r="AF1187" i="2" s="1"/>
  <c r="AD1408" i="2"/>
  <c r="AD1431" i="2"/>
  <c r="AD1852" i="2"/>
  <c r="AF1852" i="2" s="1"/>
  <c r="AD1943" i="2"/>
  <c r="AF1943" i="2" s="1"/>
  <c r="AD2024" i="2"/>
  <c r="AF2024" i="2" s="1"/>
  <c r="AD2025" i="2"/>
  <c r="AF2025" i="2" s="1"/>
  <c r="AD2107" i="2"/>
  <c r="AF2107" i="2" s="1"/>
  <c r="AD2162" i="2"/>
  <c r="AF2162" i="2" s="1"/>
  <c r="AD3611" i="2"/>
  <c r="AF3611" i="2" s="1"/>
  <c r="AD5287" i="2"/>
  <c r="AF5287" i="2" s="1"/>
  <c r="AD6102" i="2"/>
  <c r="AF6102" i="2" s="1"/>
  <c r="AD6609" i="2"/>
  <c r="AF6609" i="2" s="1"/>
  <c r="AD6951" i="2"/>
  <c r="AF6951" i="2" s="1"/>
  <c r="AD9438" i="2"/>
  <c r="AF9438" i="2" s="1"/>
  <c r="AG9438" i="2" s="1"/>
  <c r="AD11150" i="2"/>
  <c r="AD11404" i="2"/>
  <c r="AD3986" i="2"/>
  <c r="AD4321" i="2"/>
  <c r="AD4339" i="2"/>
  <c r="AD4467" i="2"/>
  <c r="AD4511" i="2"/>
  <c r="AD2461" i="2"/>
  <c r="AD2550" i="2"/>
  <c r="AD2642" i="2"/>
  <c r="AD2726" i="2"/>
  <c r="AD2727" i="2"/>
  <c r="AD2795" i="2"/>
  <c r="AD3633" i="2"/>
  <c r="AD4986" i="2"/>
  <c r="AD6629" i="2"/>
  <c r="AD6760" i="2"/>
  <c r="AD6994" i="2"/>
  <c r="AF6994" i="2" s="1"/>
  <c r="AD6228" i="2"/>
  <c r="AD6403" i="2"/>
  <c r="AD6415" i="2"/>
  <c r="AF6415" i="2" s="1"/>
  <c r="AD5546" i="2"/>
  <c r="AF5546" i="2" s="1"/>
  <c r="AD5625" i="2"/>
  <c r="AF5625" i="2" s="1"/>
  <c r="AD5755" i="2"/>
  <c r="AF5755" i="2" s="1"/>
  <c r="AD5878" i="2"/>
  <c r="AF5878" i="2" s="1"/>
  <c r="AD9439" i="2"/>
  <c r="AF9439" i="2" s="1"/>
  <c r="AD9746" i="2"/>
  <c r="AF9746" i="2" s="1"/>
  <c r="AD10592" i="2"/>
  <c r="AF10592" i="2" s="1"/>
  <c r="AD10593" i="2"/>
  <c r="AF10593" i="2" s="1"/>
  <c r="AD9440" i="2"/>
  <c r="AF9440" i="2" s="1"/>
  <c r="AD9441" i="2"/>
  <c r="AF9441" i="2" s="1"/>
  <c r="AD9442" i="2"/>
  <c r="AF9442" i="2" s="1"/>
  <c r="AG9442" i="2" s="1"/>
  <c r="AD9443" i="2"/>
  <c r="AD9747" i="2"/>
  <c r="AD9748" i="2"/>
  <c r="AD9749" i="2"/>
  <c r="AD9750" i="2"/>
  <c r="AD7429" i="2"/>
  <c r="AD7430" i="2"/>
  <c r="AD7522" i="2"/>
  <c r="AD7634" i="2"/>
  <c r="AD7744" i="2"/>
  <c r="AD7840" i="2"/>
  <c r="AD7911" i="2"/>
  <c r="AD8006" i="2"/>
  <c r="AD8094" i="2"/>
  <c r="AD8095" i="2"/>
  <c r="AD8167" i="2"/>
  <c r="AD8217" i="2"/>
  <c r="AD10433" i="2"/>
  <c r="AF10433" i="2" s="1"/>
  <c r="AD10434" i="2"/>
  <c r="AD10594" i="2"/>
  <c r="AD10595" i="2"/>
  <c r="AF10595" i="2" s="1"/>
  <c r="AD10596" i="2"/>
  <c r="AF10596" i="2" s="1"/>
  <c r="AD10734" i="2"/>
  <c r="AF10734" i="2" s="1"/>
  <c r="AD11557" i="2"/>
  <c r="AF11557" i="2" s="1"/>
  <c r="AD11558" i="2"/>
  <c r="AF11558" i="2" s="1"/>
  <c r="AD11755" i="2"/>
  <c r="AF11755" i="2" s="1"/>
  <c r="AD11151" i="2"/>
  <c r="AF11151" i="2" s="1"/>
  <c r="AD11451" i="2"/>
  <c r="AF11451" i="2" s="1"/>
  <c r="AD466" i="2"/>
  <c r="AF466" i="2" s="1"/>
  <c r="AD467" i="2"/>
  <c r="AF467" i="2" s="1"/>
  <c r="AD1467" i="2"/>
  <c r="AF1467" i="2" s="1"/>
  <c r="AD3029" i="2"/>
  <c r="AF3029" i="2" s="1"/>
  <c r="AG3029" i="2" s="1"/>
  <c r="AD3356" i="2"/>
  <c r="AD3393" i="2"/>
  <c r="AD3577" i="2"/>
  <c r="AD3694" i="2"/>
  <c r="AD3721" i="2"/>
  <c r="AD4614" i="2"/>
  <c r="AD4757" i="2"/>
  <c r="AD5048" i="2"/>
  <c r="AD5318" i="2"/>
  <c r="AD26" i="2"/>
  <c r="AD28" i="2"/>
  <c r="AD538" i="2"/>
  <c r="AD541" i="2"/>
  <c r="AD858" i="2"/>
  <c r="AD871" i="2"/>
  <c r="AD1090" i="2"/>
  <c r="AD1109" i="2"/>
  <c r="AD1331" i="2"/>
  <c r="AF1331" i="2" s="1"/>
  <c r="AD1332" i="2"/>
  <c r="AD1656" i="2"/>
  <c r="AD1673" i="2"/>
  <c r="AF1673" i="2" s="1"/>
  <c r="AD1674" i="2"/>
  <c r="AF1674" i="2" s="1"/>
  <c r="AD1712" i="2"/>
  <c r="AF1712" i="2" s="1"/>
  <c r="AD1778" i="2"/>
  <c r="AF1778" i="2" s="1"/>
  <c r="AD1853" i="2"/>
  <c r="AF1853" i="2" s="1"/>
  <c r="AD2358" i="2"/>
  <c r="AF2358" i="2" s="1"/>
  <c r="AD2394" i="2"/>
  <c r="AF2394" i="2" s="1"/>
  <c r="AD2395" i="2"/>
  <c r="AF2395" i="2" s="1"/>
  <c r="AD2462" i="2"/>
  <c r="AF2462" i="2" s="1"/>
  <c r="AD2551" i="2"/>
  <c r="AF2551" i="2" s="1"/>
  <c r="AD2643" i="2"/>
  <c r="AF2643" i="2" s="1"/>
  <c r="AD3664" i="2"/>
  <c r="AF3664" i="2" s="1"/>
  <c r="AG3664" i="2" s="1"/>
  <c r="AD3905" i="2"/>
  <c r="AD4147" i="2"/>
  <c r="AD4160" i="2"/>
  <c r="AD4394" i="2"/>
  <c r="AD4427" i="2"/>
  <c r="AD4936" i="2"/>
  <c r="AD6153" i="2"/>
  <c r="AD6259" i="2"/>
  <c r="AD6277" i="2"/>
  <c r="AD6494" i="2"/>
  <c r="AD6775" i="2"/>
  <c r="AD6952" i="2"/>
  <c r="AD7139" i="2"/>
  <c r="AD7185" i="2"/>
  <c r="AD7186" i="2"/>
  <c r="AD5205" i="2"/>
  <c r="AD5460" i="2"/>
  <c r="AD5626" i="2"/>
  <c r="AF5626" i="2" s="1"/>
  <c r="AD5756" i="2"/>
  <c r="AF5756" i="2" s="1"/>
  <c r="AG5756" i="2" s="1"/>
  <c r="AD5879" i="2"/>
  <c r="AD6051" i="2"/>
  <c r="AF6051" i="2" s="1"/>
  <c r="AD6468" i="2"/>
  <c r="AF6468" i="2" s="1"/>
  <c r="AD6904" i="2"/>
  <c r="AF6904" i="2" s="1"/>
  <c r="AD8632" i="2"/>
  <c r="AF8632" i="2" s="1"/>
  <c r="AD8676" i="2"/>
  <c r="AF8676" i="2" s="1"/>
  <c r="AD9234" i="2"/>
  <c r="AF9234" i="2" s="1"/>
  <c r="AD10005" i="2"/>
  <c r="AF10005" i="2" s="1"/>
  <c r="AD10038" i="2"/>
  <c r="AF10038" i="2" s="1"/>
  <c r="AD11057" i="2"/>
  <c r="AF11057" i="2" s="1"/>
  <c r="AD11306" i="2"/>
  <c r="AF11306" i="2" s="1"/>
  <c r="AD7254" i="2"/>
  <c r="AF7254" i="2" s="1"/>
  <c r="AD7339" i="2"/>
  <c r="AF7339" i="2" s="1"/>
  <c r="AG7339" i="2" s="1"/>
  <c r="AD7431" i="2"/>
  <c r="AD7523" i="2"/>
  <c r="AD7635" i="2"/>
  <c r="AD7745" i="2"/>
  <c r="AD7841" i="2"/>
  <c r="AD7912" i="2"/>
  <c r="AD8007" i="2"/>
  <c r="AD8635" i="2"/>
  <c r="AD8636" i="2"/>
  <c r="AD8637" i="2"/>
  <c r="AD8638" i="2"/>
  <c r="AD8753" i="2"/>
  <c r="AD8754" i="2"/>
  <c r="AD8892" i="2"/>
  <c r="AD8893" i="2"/>
  <c r="AD9444" i="2"/>
  <c r="AD10006" i="2"/>
  <c r="AD10007" i="2"/>
  <c r="AF10007" i="2" s="1"/>
  <c r="AD10008" i="2"/>
  <c r="AD10039" i="2"/>
  <c r="AD10040" i="2"/>
  <c r="AF10040" i="2" s="1"/>
  <c r="AD10041" i="2"/>
  <c r="AF10041" i="2" s="1"/>
  <c r="AD11103" i="2"/>
  <c r="AF11103" i="2" s="1"/>
  <c r="AD11360" i="2"/>
  <c r="AF11360" i="2" s="1"/>
  <c r="AD11559" i="2"/>
  <c r="AF11559" i="2" s="1"/>
  <c r="AD11646" i="2"/>
  <c r="AF11646" i="2" s="1"/>
  <c r="AD202" i="2"/>
  <c r="AF202" i="2" s="1"/>
  <c r="AD303" i="2"/>
  <c r="AF303" i="2" s="1"/>
  <c r="AD1526" i="2"/>
  <c r="AF1526" i="2" s="1"/>
  <c r="AD3030" i="2"/>
  <c r="AF3030" i="2" s="1"/>
  <c r="AD3231" i="2"/>
  <c r="AF3231" i="2" s="1"/>
  <c r="AD4685" i="2"/>
  <c r="AF4685" i="2" s="1"/>
  <c r="AG4685" i="2" s="1"/>
  <c r="AD4758" i="2"/>
  <c r="AD5084" i="2"/>
  <c r="AD5319" i="2"/>
  <c r="AD1713" i="2"/>
  <c r="AD1779" i="2"/>
  <c r="AD1780" i="2"/>
  <c r="AD112" i="2"/>
  <c r="AD203" i="2"/>
  <c r="AD600" i="2"/>
  <c r="AD601" i="2"/>
  <c r="AD892" i="2"/>
  <c r="AD924" i="2"/>
  <c r="AD1133" i="2"/>
  <c r="AD1134" i="2"/>
  <c r="AD1351" i="2"/>
  <c r="AD1379" i="2"/>
  <c r="AD3328" i="2"/>
  <c r="AD3357" i="2"/>
  <c r="AF3357" i="2" s="1"/>
  <c r="AD3722" i="2"/>
  <c r="AD3723" i="2"/>
  <c r="AD8677" i="2"/>
  <c r="AF8677" i="2" s="1"/>
  <c r="AD8894" i="2"/>
  <c r="AF8894" i="2" s="1"/>
  <c r="AD10124" i="2"/>
  <c r="AF10124" i="2" s="1"/>
  <c r="AD10253" i="2"/>
  <c r="AF10253" i="2" s="1"/>
  <c r="AD1854" i="2"/>
  <c r="AF1854" i="2" s="1"/>
  <c r="AD2026" i="2"/>
  <c r="AF2026" i="2" s="1"/>
  <c r="AD2027" i="2"/>
  <c r="AF2027" i="2" s="1"/>
  <c r="AD2396" i="2"/>
  <c r="AF2396" i="2" s="1"/>
  <c r="AD2463" i="2"/>
  <c r="AF2463" i="2" s="1"/>
  <c r="AD2464" i="2"/>
  <c r="AF2464" i="2" s="1"/>
  <c r="AD2552" i="2"/>
  <c r="AF2552" i="2" s="1"/>
  <c r="AD2644" i="2"/>
  <c r="AF2644" i="2" s="1"/>
  <c r="AG2644" i="2" s="1"/>
  <c r="AD2728" i="2"/>
  <c r="AD3211" i="2"/>
  <c r="AD3949" i="2"/>
  <c r="AD4263" i="2"/>
  <c r="AD4295" i="2"/>
  <c r="AD4395" i="2"/>
  <c r="AD4428" i="2"/>
  <c r="AD6177" i="2"/>
  <c r="AD6278" i="2"/>
  <c r="AD6311" i="2"/>
  <c r="AD4987" i="2"/>
  <c r="AD6529" i="2"/>
  <c r="AD6696" i="2"/>
  <c r="AD6995" i="2"/>
  <c r="AD7140" i="2"/>
  <c r="AD7187" i="2"/>
  <c r="AD5217" i="2"/>
  <c r="AD5490" i="2"/>
  <c r="AF5490" i="2" s="1"/>
  <c r="AD5627" i="2"/>
  <c r="AD5757" i="2"/>
  <c r="AD5880" i="2"/>
  <c r="AF5880" i="2" s="1"/>
  <c r="AD6103" i="2"/>
  <c r="AF6103" i="2" s="1"/>
  <c r="AD6556" i="2"/>
  <c r="AF6556" i="2" s="1"/>
  <c r="AD6953" i="2"/>
  <c r="AF6953" i="2" s="1"/>
  <c r="AD9445" i="2"/>
  <c r="AF9445" i="2" s="1"/>
  <c r="AD11104" i="2"/>
  <c r="AF11104" i="2" s="1"/>
  <c r="AD11361" i="2"/>
  <c r="AF11361" i="2" s="1"/>
  <c r="AD7255" i="2"/>
  <c r="AF7255" i="2" s="1"/>
  <c r="AD7340" i="2"/>
  <c r="AF7340" i="2" s="1"/>
  <c r="AD7432" i="2"/>
  <c r="AF7432" i="2" s="1"/>
  <c r="AD7524" i="2"/>
  <c r="AF7524" i="2" s="1"/>
  <c r="AD7636" i="2"/>
  <c r="AF7636" i="2" s="1"/>
  <c r="AG7636" i="2" s="1"/>
  <c r="AD7746" i="2"/>
  <c r="AD7842" i="2"/>
  <c r="AD7913" i="2"/>
  <c r="AD8008" i="2"/>
  <c r="AD8096" i="2"/>
  <c r="AD9637" i="2"/>
  <c r="AD8755" i="2"/>
  <c r="AD8756" i="2"/>
  <c r="AD8757" i="2"/>
  <c r="AD8895" i="2"/>
  <c r="AD8896" i="2"/>
  <c r="AD9053" i="2"/>
  <c r="AD9054" i="2"/>
  <c r="AD9235" i="2"/>
  <c r="AD10125" i="2"/>
  <c r="AD10126" i="2"/>
  <c r="AD10254" i="2"/>
  <c r="AD10255" i="2"/>
  <c r="AF10255" i="2" s="1"/>
  <c r="AD10256" i="2"/>
  <c r="AF10256" i="2" s="1"/>
  <c r="AD10435" i="2"/>
  <c r="AD11105" i="2"/>
  <c r="AF11105" i="2" s="1"/>
  <c r="AD11405" i="2"/>
  <c r="AF11405" i="2" s="1"/>
  <c r="AD11560" i="2"/>
  <c r="AF11560" i="2" s="1"/>
  <c r="AD11647" i="2"/>
  <c r="AF11647" i="2" s="1"/>
  <c r="AD113" i="2"/>
  <c r="AF113" i="2" s="1"/>
  <c r="AD204" i="2"/>
  <c r="AF204" i="2" s="1"/>
  <c r="AD1527" i="2"/>
  <c r="AF1527" i="2" s="1"/>
  <c r="AD3031" i="2"/>
  <c r="AF3031" i="2" s="1"/>
  <c r="AD3578" i="2"/>
  <c r="AF3578" i="2" s="1"/>
  <c r="AD4654" i="2"/>
  <c r="AF4654" i="2" s="1"/>
  <c r="AD4759" i="2"/>
  <c r="AF4759" i="2" s="1"/>
  <c r="AD5116" i="2"/>
  <c r="AF5116" i="2" s="1"/>
  <c r="AG5116" i="2" s="1"/>
  <c r="AD5320" i="2"/>
  <c r="AD1714" i="2"/>
  <c r="AD1781" i="2"/>
  <c r="AD114" i="2"/>
  <c r="AD205" i="2"/>
  <c r="AD602" i="2"/>
  <c r="AD663" i="2"/>
  <c r="AD817" i="2"/>
  <c r="AD831" i="2"/>
  <c r="AD1038" i="2"/>
  <c r="AD1061" i="2"/>
  <c r="AD1248" i="2"/>
  <c r="AD1273" i="2"/>
  <c r="AD3394" i="2"/>
  <c r="AD3435" i="2"/>
  <c r="AD3806" i="2"/>
  <c r="AD3844" i="2"/>
  <c r="AD9236" i="2"/>
  <c r="AF9236" i="2" s="1"/>
  <c r="AD9446" i="2"/>
  <c r="AF9446" i="2" s="1"/>
  <c r="AG9446" i="2" s="1"/>
  <c r="AD10597" i="2"/>
  <c r="AD10598" i="2"/>
  <c r="AF10598" i="2" s="1"/>
  <c r="AD1855" i="2"/>
  <c r="AF1855" i="2" s="1"/>
  <c r="AD1944" i="2"/>
  <c r="AF1944" i="2" s="1"/>
  <c r="AD2028" i="2"/>
  <c r="AF2028" i="2" s="1"/>
  <c r="AD2029" i="2"/>
  <c r="AF2029" i="2" s="1"/>
  <c r="AD2465" i="2"/>
  <c r="AF2465" i="2" s="1"/>
  <c r="AD2466" i="2"/>
  <c r="AF2466" i="2" s="1"/>
  <c r="AD2553" i="2"/>
  <c r="AF2553" i="2" s="1"/>
  <c r="AD2645" i="2"/>
  <c r="AF2645" i="2" s="1"/>
  <c r="AD2729" i="2"/>
  <c r="AF2729" i="2" s="1"/>
  <c r="AD2730" i="2"/>
  <c r="AF2730" i="2" s="1"/>
  <c r="AD3579" i="2"/>
  <c r="AF3579" i="2" s="1"/>
  <c r="AG3579" i="2" s="1"/>
  <c r="AD3969" i="2"/>
  <c r="AD4179" i="2"/>
  <c r="AD4208" i="2"/>
  <c r="AD4468" i="2"/>
  <c r="AD4512" i="2"/>
  <c r="AD6191" i="2"/>
  <c r="AD6312" i="2"/>
  <c r="AD6334" i="2"/>
  <c r="AD4937" i="2"/>
  <c r="AD6530" i="2"/>
  <c r="AD6749" i="2"/>
  <c r="AD6905" i="2"/>
  <c r="AD7141" i="2"/>
  <c r="AD7188" i="2"/>
  <c r="AD5206" i="2"/>
  <c r="AD5491" i="2"/>
  <c r="AD5628" i="2"/>
  <c r="AD5758" i="2"/>
  <c r="AF5758" i="2" s="1"/>
  <c r="AD5881" i="2"/>
  <c r="AF5881" i="2" s="1"/>
  <c r="AG5881" i="2" s="1"/>
  <c r="AD6052" i="2"/>
  <c r="AD6495" i="2"/>
  <c r="AF6495" i="2" s="1"/>
  <c r="AD6872" i="2"/>
  <c r="AF6872" i="2" s="1"/>
  <c r="AD9237" i="2"/>
  <c r="AF9237" i="2" s="1"/>
  <c r="AD11058" i="2"/>
  <c r="AF11058" i="2" s="1"/>
  <c r="AD11307" i="2"/>
  <c r="AF11307" i="2" s="1"/>
  <c r="AD7256" i="2"/>
  <c r="AF7256" i="2" s="1"/>
  <c r="AD7341" i="2"/>
  <c r="AF7341" i="2" s="1"/>
  <c r="AD7433" i="2"/>
  <c r="AF7433" i="2" s="1"/>
  <c r="AD7525" i="2"/>
  <c r="AF7525" i="2" s="1"/>
  <c r="AD7637" i="2"/>
  <c r="AF7637" i="2" s="1"/>
  <c r="AD7747" i="2"/>
  <c r="AF7747" i="2" s="1"/>
  <c r="AD7748" i="2"/>
  <c r="AF7748" i="2" s="1"/>
  <c r="AG7748" i="2" s="1"/>
  <c r="AD7914" i="2"/>
  <c r="AD8009" i="2"/>
  <c r="AD8097" i="2"/>
  <c r="AD9055" i="2"/>
  <c r="AD9238" i="2"/>
  <c r="AD9239" i="2"/>
  <c r="AD9240" i="2"/>
  <c r="AD9447" i="2"/>
  <c r="AD9448" i="2"/>
  <c r="AD9449" i="2"/>
  <c r="AD9450" i="2"/>
  <c r="AD10436" i="2"/>
  <c r="AD10437" i="2"/>
  <c r="AD10599" i="2"/>
  <c r="AD10600" i="2"/>
  <c r="AD10601" i="2"/>
  <c r="AD11059" i="2"/>
  <c r="AD11308" i="2"/>
  <c r="AF11308" i="2" s="1"/>
  <c r="AD11561" i="2"/>
  <c r="AF11561" i="2" s="1"/>
  <c r="AG11561" i="2" s="1"/>
  <c r="AD11648" i="2"/>
  <c r="AD11756" i="2"/>
  <c r="AF11756" i="2" s="1"/>
  <c r="AD10735" i="2"/>
  <c r="AF10735" i="2" s="1"/>
  <c r="AD304" i="2"/>
  <c r="AF304" i="2" s="1"/>
  <c r="AD369" i="2"/>
  <c r="AF369" i="2" s="1"/>
  <c r="AD1556" i="2"/>
  <c r="AF1556" i="2" s="1"/>
  <c r="AD3032" i="2"/>
  <c r="AF3032" i="2" s="1"/>
  <c r="AD3436" i="2"/>
  <c r="AF3436" i="2" s="1"/>
  <c r="AD3437" i="2"/>
  <c r="AF3437" i="2" s="1"/>
  <c r="AD3760" i="2"/>
  <c r="AF3760" i="2" s="1"/>
  <c r="AD3807" i="2"/>
  <c r="AF3807" i="2" s="1"/>
  <c r="AD4711" i="2"/>
  <c r="AF4711" i="2" s="1"/>
  <c r="AD4760" i="2"/>
  <c r="AF4760" i="2" s="1"/>
  <c r="AG4760" i="2" s="1"/>
  <c r="AD5143" i="2"/>
  <c r="AD305" i="2"/>
  <c r="AD306" i="2"/>
  <c r="AD664" i="2"/>
  <c r="AD704" i="2"/>
  <c r="AD925" i="2"/>
  <c r="AD926" i="2"/>
  <c r="AD1188" i="2"/>
  <c r="AD1189" i="2"/>
  <c r="AD1409" i="2"/>
  <c r="AD1432" i="2"/>
  <c r="AD1856" i="2"/>
  <c r="AD1945" i="2"/>
  <c r="AD2030" i="2"/>
  <c r="AD2108" i="2"/>
  <c r="AD2163" i="2"/>
  <c r="AD2197" i="2"/>
  <c r="AF2197" i="2" s="1"/>
  <c r="AD3612" i="2"/>
  <c r="AF3612" i="2" s="1"/>
  <c r="AD5296" i="2"/>
  <c r="AD6104" i="2"/>
  <c r="AD6630" i="2"/>
  <c r="AF6630" i="2" s="1"/>
  <c r="AD6954" i="2"/>
  <c r="AF6954" i="2" s="1"/>
  <c r="AD9451" i="2"/>
  <c r="AF9451" i="2" s="1"/>
  <c r="AD11152" i="2"/>
  <c r="AF11152" i="2" s="1"/>
  <c r="AD11406" i="2"/>
  <c r="AF11406" i="2" s="1"/>
  <c r="AD3987" i="2"/>
  <c r="AF3987" i="2" s="1"/>
  <c r="AD4322" i="2"/>
  <c r="AF4322" i="2" s="1"/>
  <c r="AD4340" i="2"/>
  <c r="AF4340" i="2" s="1"/>
  <c r="AD4469" i="2"/>
  <c r="AF4469" i="2" s="1"/>
  <c r="AD4513" i="2"/>
  <c r="AF4513" i="2" s="1"/>
  <c r="AD2467" i="2"/>
  <c r="AF2467" i="2" s="1"/>
  <c r="AD2554" i="2"/>
  <c r="AF2554" i="2" s="1"/>
  <c r="AG2554" i="2" s="1"/>
  <c r="AD2646" i="2"/>
  <c r="AD2731" i="2"/>
  <c r="AF2731" i="2" s="1"/>
  <c r="AD2732" i="2"/>
  <c r="AD2796" i="2"/>
  <c r="AD3634" i="2"/>
  <c r="AF3634" i="2" s="1"/>
  <c r="AD4988" i="2"/>
  <c r="AF4988" i="2" s="1"/>
  <c r="AD6631" i="2"/>
  <c r="AD6761" i="2"/>
  <c r="AD6996" i="2"/>
  <c r="AD6229" i="2"/>
  <c r="AD6416" i="2"/>
  <c r="AD6417" i="2"/>
  <c r="AD5321" i="2"/>
  <c r="AD5547" i="2"/>
  <c r="AD5629" i="2"/>
  <c r="AD5759" i="2"/>
  <c r="AD5882" i="2"/>
  <c r="AF5882" i="2" s="1"/>
  <c r="AD9452" i="2"/>
  <c r="AF9452" i="2" s="1"/>
  <c r="AD9751" i="2"/>
  <c r="AF9751" i="2" s="1"/>
  <c r="AG9751" i="2" s="1"/>
  <c r="AD10602" i="2"/>
  <c r="AD10736" i="2"/>
  <c r="AF10736" i="2" s="1"/>
  <c r="AD9453" i="2"/>
  <c r="AF9453" i="2" s="1"/>
  <c r="AD9454" i="2"/>
  <c r="AF9454" i="2" s="1"/>
  <c r="AD9455" i="2"/>
  <c r="AF9455" i="2" s="1"/>
  <c r="AD9456" i="2"/>
  <c r="AF9456" i="2" s="1"/>
  <c r="AD9752" i="2"/>
  <c r="AF9752" i="2" s="1"/>
  <c r="AD9753" i="2"/>
  <c r="AF9753" i="2" s="1"/>
  <c r="AD9754" i="2"/>
  <c r="AF9754" i="2" s="1"/>
  <c r="AD9755" i="2"/>
  <c r="AF9755" i="2" s="1"/>
  <c r="AD7434" i="2"/>
  <c r="AF7434" i="2" s="1"/>
  <c r="AD7526" i="2"/>
  <c r="AF7526" i="2" s="1"/>
  <c r="AD7638" i="2"/>
  <c r="AF7638" i="2" s="1"/>
  <c r="AG7638" i="2" s="1"/>
  <c r="AD7639" i="2"/>
  <c r="AD7749" i="2"/>
  <c r="AD7843" i="2"/>
  <c r="AD7915" i="2"/>
  <c r="AF7915" i="2" s="1"/>
  <c r="AD8010" i="2"/>
  <c r="AD8098" i="2"/>
  <c r="AD8168" i="2"/>
  <c r="AD8218" i="2"/>
  <c r="AD8219" i="2"/>
  <c r="AD9756" i="2"/>
  <c r="AD10603" i="2"/>
  <c r="AD10604" i="2"/>
  <c r="AD10605" i="2"/>
  <c r="AD10606" i="2"/>
  <c r="AD10607" i="2"/>
  <c r="AD10737" i="2"/>
  <c r="AD11562" i="2"/>
  <c r="AF11562" i="2" s="1"/>
  <c r="AD11649" i="2"/>
  <c r="AF11649" i="2" s="1"/>
  <c r="AD11196" i="2"/>
  <c r="AF11196" i="2" s="1"/>
  <c r="AG11196" i="2" s="1"/>
  <c r="AD11452" i="2"/>
  <c r="AD206" i="2"/>
  <c r="AF206" i="2" s="1"/>
  <c r="AD307" i="2"/>
  <c r="AF307" i="2" s="1"/>
  <c r="AD1528" i="2"/>
  <c r="AF1528" i="2" s="1"/>
  <c r="AD3033" i="2"/>
  <c r="AF3033" i="2" s="1"/>
  <c r="AD3395" i="2"/>
  <c r="AF3395" i="2" s="1"/>
  <c r="AD3438" i="2"/>
  <c r="AF3438" i="2" s="1"/>
  <c r="AD3761" i="2"/>
  <c r="AF3761" i="2" s="1"/>
  <c r="AD3808" i="2"/>
  <c r="AF3808" i="2" s="1"/>
  <c r="AD4712" i="2"/>
  <c r="AF4712" i="2" s="1"/>
  <c r="AD4761" i="2"/>
  <c r="AF4761" i="2" s="1"/>
  <c r="AD5117" i="2"/>
  <c r="AF5117" i="2" s="1"/>
  <c r="AD5322" i="2"/>
  <c r="AF5322" i="2" s="1"/>
  <c r="AG5322" i="2" s="1"/>
  <c r="AD207" i="2"/>
  <c r="AD308" i="2"/>
  <c r="AD665" i="2"/>
  <c r="AF665" i="2" s="1"/>
  <c r="AD705" i="2"/>
  <c r="AD893" i="2"/>
  <c r="AD927" i="2"/>
  <c r="AF927" i="2" s="1"/>
  <c r="AD1164" i="2"/>
  <c r="AD1190" i="2"/>
  <c r="AD1410" i="2"/>
  <c r="AD1411" i="2"/>
  <c r="AD1782" i="2"/>
  <c r="AD1857" i="2"/>
  <c r="AD1946" i="2"/>
  <c r="AD2031" i="2"/>
  <c r="AD2109" i="2"/>
  <c r="AD2164" i="2"/>
  <c r="AD2468" i="2"/>
  <c r="AF2468" i="2" s="1"/>
  <c r="AD3613" i="2"/>
  <c r="AF3613" i="2" s="1"/>
  <c r="AD5288" i="2"/>
  <c r="AF5288" i="2" s="1"/>
  <c r="AG5288" i="2" s="1"/>
  <c r="AD6075" i="2"/>
  <c r="AD6582" i="2"/>
  <c r="AF6582" i="2" s="1"/>
  <c r="AD6955" i="2"/>
  <c r="AF6955" i="2" s="1"/>
  <c r="AD11153" i="2"/>
  <c r="AF11153" i="2" s="1"/>
  <c r="AD11407" i="2"/>
  <c r="AF11407" i="2" s="1"/>
  <c r="AD3970" i="2"/>
  <c r="AF3970" i="2" s="1"/>
  <c r="AD4296" i="2"/>
  <c r="AF4296" i="2" s="1"/>
  <c r="AD4323" i="2"/>
  <c r="AF4323" i="2" s="1"/>
  <c r="AD4429" i="2"/>
  <c r="AF4429" i="2" s="1"/>
  <c r="AD4470" i="2"/>
  <c r="AF4470" i="2" s="1"/>
  <c r="AD2469" i="2"/>
  <c r="AF2469" i="2" s="1"/>
  <c r="AD2555" i="2"/>
  <c r="AF2555" i="2" s="1"/>
  <c r="AD2647" i="2"/>
  <c r="AF2647" i="2" s="1"/>
  <c r="AG2647" i="2" s="1"/>
  <c r="AD2733" i="2"/>
  <c r="AD2797" i="2"/>
  <c r="AD3614" i="2"/>
  <c r="AD4963" i="2"/>
  <c r="AD6610" i="2"/>
  <c r="AD6762" i="2"/>
  <c r="AD6956" i="2"/>
  <c r="AD6221" i="2"/>
  <c r="AF6221" i="2" s="1"/>
  <c r="AD6404" i="2"/>
  <c r="AD6418" i="2"/>
  <c r="AD5548" i="2"/>
  <c r="AD5630" i="2"/>
  <c r="AD5760" i="2"/>
  <c r="AD5883" i="2"/>
  <c r="AD9241" i="2"/>
  <c r="AD9457" i="2"/>
  <c r="AD10438" i="2"/>
  <c r="AF10438" i="2" s="1"/>
  <c r="AD10608" i="2"/>
  <c r="AF10608" i="2" s="1"/>
  <c r="AD11726" i="2"/>
  <c r="AF11726" i="2" s="1"/>
  <c r="AG11726" i="2" s="1"/>
  <c r="AD9242" i="2"/>
  <c r="AD9243" i="2"/>
  <c r="AF9243" i="2" s="1"/>
  <c r="AD9244" i="2"/>
  <c r="AF9244" i="2" s="1"/>
  <c r="AD9245" i="2"/>
  <c r="AF9245" i="2" s="1"/>
  <c r="AD9458" i="2"/>
  <c r="AF9458" i="2" s="1"/>
  <c r="AD9459" i="2"/>
  <c r="AF9459" i="2" s="1"/>
  <c r="AD9460" i="2"/>
  <c r="AF9460" i="2" s="1"/>
  <c r="AD9461" i="2"/>
  <c r="AF9461" i="2" s="1"/>
  <c r="AD7342" i="2"/>
  <c r="AF7342" i="2" s="1"/>
  <c r="AD7435" i="2"/>
  <c r="AF7435" i="2" s="1"/>
  <c r="AD7527" i="2"/>
  <c r="AF7527" i="2" s="1"/>
  <c r="AD7640" i="2"/>
  <c r="AF7640" i="2" s="1"/>
  <c r="AD7750" i="2"/>
  <c r="AF7750" i="2" s="1"/>
  <c r="AG7750" i="2" s="1"/>
  <c r="AD7751" i="2"/>
  <c r="AD7844" i="2"/>
  <c r="AD7916" i="2"/>
  <c r="AD8011" i="2"/>
  <c r="AD8099" i="2"/>
  <c r="AD8169" i="2"/>
  <c r="AD8220" i="2"/>
  <c r="AD9638" i="2"/>
  <c r="AD10439" i="2"/>
  <c r="AD10440" i="2"/>
  <c r="AF10440" i="2" s="1"/>
  <c r="AD10441" i="2"/>
  <c r="AD10609" i="2"/>
  <c r="AD10610" i="2"/>
  <c r="AD10611" i="2"/>
  <c r="AD11563" i="2"/>
  <c r="AD11650" i="2"/>
  <c r="AD11154" i="2"/>
  <c r="AF11154" i="2" s="1"/>
  <c r="AD11408" i="2"/>
  <c r="AF11408" i="2" s="1"/>
  <c r="AD309" i="2"/>
  <c r="AF309" i="2" s="1"/>
  <c r="AG309" i="2" s="1"/>
  <c r="AD370" i="2"/>
  <c r="AD1557" i="2"/>
  <c r="AF1557" i="2" s="1"/>
  <c r="AD3034" i="2"/>
  <c r="AF3034" i="2" s="1"/>
  <c r="AD3246" i="2"/>
  <c r="AF3246" i="2" s="1"/>
  <c r="AD4713" i="2"/>
  <c r="AF4713" i="2" s="1"/>
  <c r="AD4762" i="2"/>
  <c r="AF4762" i="2" s="1"/>
  <c r="AD5144" i="2"/>
  <c r="AF5144" i="2" s="1"/>
  <c r="AD5323" i="2"/>
  <c r="AF5323" i="2" s="1"/>
  <c r="AD1783" i="2"/>
  <c r="AF1783" i="2" s="1"/>
  <c r="AD208" i="2"/>
  <c r="AF208" i="2" s="1"/>
  <c r="AD371" i="2"/>
  <c r="AF371" i="2" s="1"/>
  <c r="AD666" i="2"/>
  <c r="AF666" i="2" s="1"/>
  <c r="AD706" i="2"/>
  <c r="AF706" i="2" s="1"/>
  <c r="AG706" i="2" s="1"/>
  <c r="AD928" i="2"/>
  <c r="AD945" i="2"/>
  <c r="AD1165" i="2"/>
  <c r="AD1191" i="2"/>
  <c r="AD1412" i="2"/>
  <c r="AD1413" i="2"/>
  <c r="AD3396" i="2"/>
  <c r="AD3397" i="2"/>
  <c r="AD3762" i="2"/>
  <c r="AD3809" i="2"/>
  <c r="AD9056" i="2"/>
  <c r="AD9462" i="2"/>
  <c r="AF9462" i="2" s="1"/>
  <c r="AD10257" i="2"/>
  <c r="AD10442" i="2"/>
  <c r="AD1858" i="2"/>
  <c r="AD2032" i="2"/>
  <c r="AF2032" i="2" s="1"/>
  <c r="AD2033" i="2"/>
  <c r="AF2033" i="2" s="1"/>
  <c r="AD2110" i="2"/>
  <c r="AF2110" i="2" s="1"/>
  <c r="AD2165" i="2"/>
  <c r="AF2165" i="2" s="1"/>
  <c r="AG2165" i="2" s="1"/>
  <c r="AD2470" i="2"/>
  <c r="AD2556" i="2"/>
  <c r="AF2556" i="2" s="1"/>
  <c r="AD2648" i="2"/>
  <c r="AF2648" i="2" s="1"/>
  <c r="AD2734" i="2"/>
  <c r="AF2734" i="2" s="1"/>
  <c r="AD2798" i="2"/>
  <c r="AF2798" i="2" s="1"/>
  <c r="AD2843" i="2"/>
  <c r="AF2843" i="2" s="1"/>
  <c r="AD3247" i="2"/>
  <c r="AF3247" i="2" s="1"/>
  <c r="AD3971" i="2"/>
  <c r="AF3971" i="2" s="1"/>
  <c r="AD4324" i="2"/>
  <c r="AF4324" i="2" s="1"/>
  <c r="AD4341" i="2"/>
  <c r="AF4341" i="2" s="1"/>
  <c r="AD4471" i="2"/>
  <c r="AF4471" i="2" s="1"/>
  <c r="AD4472" i="2"/>
  <c r="AF4472" i="2" s="1"/>
  <c r="AD6211" i="2"/>
  <c r="AF6211" i="2" s="1"/>
  <c r="AG6211" i="2" s="1"/>
  <c r="AD6313" i="2"/>
  <c r="AD6335" i="2"/>
  <c r="AD5014" i="2"/>
  <c r="AD6557" i="2"/>
  <c r="AD6710" i="2"/>
  <c r="AD7040" i="2"/>
  <c r="AD7257" i="2"/>
  <c r="AD5240" i="2"/>
  <c r="AD5514" i="2"/>
  <c r="AD5631" i="2"/>
  <c r="AD5632" i="2"/>
  <c r="AD5884" i="2"/>
  <c r="AD6121" i="2"/>
  <c r="AD6632" i="2"/>
  <c r="AF6632" i="2" s="1"/>
  <c r="AD7041" i="2"/>
  <c r="AD11155" i="2"/>
  <c r="AD11409" i="2"/>
  <c r="AF11409" i="2" s="1"/>
  <c r="AD11727" i="2"/>
  <c r="AF11727" i="2" s="1"/>
  <c r="AD7343" i="2"/>
  <c r="AF7343" i="2" s="1"/>
  <c r="AG7343" i="2" s="1"/>
  <c r="AD7344" i="2"/>
  <c r="AD7528" i="2"/>
  <c r="AF7528" i="2" s="1"/>
  <c r="AD7529" i="2"/>
  <c r="AF7529" i="2" s="1"/>
  <c r="AD7641" i="2"/>
  <c r="AF7641" i="2" s="1"/>
  <c r="AD7752" i="2"/>
  <c r="AF7752" i="2" s="1"/>
  <c r="AD7917" i="2"/>
  <c r="AF7917" i="2" s="1"/>
  <c r="AD8012" i="2"/>
  <c r="AF8012" i="2" s="1"/>
  <c r="AD8100" i="2"/>
  <c r="AF8100" i="2" s="1"/>
  <c r="AD8170" i="2"/>
  <c r="AF8170" i="2" s="1"/>
  <c r="AD8221" i="2"/>
  <c r="AF8221" i="2" s="1"/>
  <c r="AD9852" i="2"/>
  <c r="AF9852" i="2" s="1"/>
  <c r="AD9057" i="2"/>
  <c r="AF9057" i="2" s="1"/>
  <c r="AD9058" i="2"/>
  <c r="AF9058" i="2" s="1"/>
  <c r="AG9058" i="2" s="1"/>
  <c r="AD9246" i="2"/>
  <c r="AD9247" i="2"/>
  <c r="AD9463" i="2"/>
  <c r="AD9464" i="2"/>
  <c r="AD9639" i="2"/>
  <c r="AD9640" i="2"/>
  <c r="AD10443" i="2"/>
  <c r="AD10444" i="2"/>
  <c r="AD10445" i="2"/>
  <c r="AD10446" i="2"/>
  <c r="AD10612" i="2"/>
  <c r="AD10613" i="2"/>
  <c r="AD11197" i="2"/>
  <c r="AF11197" i="2" s="1"/>
  <c r="AD11453" i="2"/>
  <c r="AF11453" i="2" s="1"/>
  <c r="AD11564" i="2"/>
  <c r="AD11651" i="2"/>
  <c r="AF11651" i="2" s="1"/>
  <c r="AD3212" i="2"/>
  <c r="AF3212" i="2" s="1"/>
  <c r="AD3459" i="2"/>
  <c r="AF3459" i="2" s="1"/>
  <c r="AD3486" i="2"/>
  <c r="AF3486" i="2" s="1"/>
  <c r="AG3486" i="2" s="1"/>
  <c r="AD3868" i="2"/>
  <c r="AD3869" i="2"/>
  <c r="AF3869" i="2" s="1"/>
  <c r="AD310" i="2"/>
  <c r="AF310" i="2" s="1"/>
  <c r="AD372" i="2"/>
  <c r="AF372" i="2" s="1"/>
  <c r="AD707" i="2"/>
  <c r="AF707" i="2" s="1"/>
  <c r="AD734" i="2"/>
  <c r="AF734" i="2" s="1"/>
  <c r="AD1859" i="2"/>
  <c r="AF1859" i="2" s="1"/>
  <c r="AD1947" i="2"/>
  <c r="AF1947" i="2" s="1"/>
  <c r="AD2034" i="2"/>
  <c r="AF2034" i="2" s="1"/>
  <c r="AD2111" i="2"/>
  <c r="AF2111" i="2" s="1"/>
  <c r="AD2112" i="2"/>
  <c r="AF2112" i="2" s="1"/>
  <c r="AD2166" i="2"/>
  <c r="AF2166" i="2" s="1"/>
  <c r="AD311" i="2"/>
  <c r="AF311" i="2" s="1"/>
  <c r="AG311" i="2" s="1"/>
  <c r="AD373" i="2"/>
  <c r="AD1558" i="2"/>
  <c r="AD3035" i="2"/>
  <c r="AD4714" i="2"/>
  <c r="AD4763" i="2"/>
  <c r="AD5145" i="2"/>
  <c r="AF5145" i="2" s="1"/>
  <c r="AD5324" i="2"/>
  <c r="AD5566" i="2"/>
  <c r="AD3232" i="2"/>
  <c r="AD2471" i="2"/>
  <c r="AD2557" i="2"/>
  <c r="AD2649" i="2"/>
  <c r="AD2735" i="2"/>
  <c r="AD2736" i="2"/>
  <c r="AD2799" i="2"/>
  <c r="AD4989" i="2"/>
  <c r="AD6558" i="2"/>
  <c r="AF6558" i="2" s="1"/>
  <c r="AD6714" i="2"/>
  <c r="AF6714" i="2" s="1"/>
  <c r="AD6997" i="2"/>
  <c r="AF6997" i="2" s="1"/>
  <c r="AG6997" i="2" s="1"/>
  <c r="AD5297" i="2"/>
  <c r="AD5633" i="2"/>
  <c r="AF5633" i="2" s="1"/>
  <c r="AD5761" i="2"/>
  <c r="AF5761" i="2" s="1"/>
  <c r="AD5885" i="2"/>
  <c r="AF5885" i="2" s="1"/>
  <c r="AD6076" i="2"/>
  <c r="AF6076" i="2" s="1"/>
  <c r="AD6633" i="2"/>
  <c r="AF6633" i="2" s="1"/>
  <c r="AD6957" i="2"/>
  <c r="AF6957" i="2" s="1"/>
  <c r="AD9465" i="2"/>
  <c r="AF9465" i="2" s="1"/>
  <c r="AD9641" i="2"/>
  <c r="AF9641" i="2" s="1"/>
  <c r="AD9642" i="2"/>
  <c r="AF9642" i="2" s="1"/>
  <c r="AD10738" i="2"/>
  <c r="AF10738" i="2" s="1"/>
  <c r="AD10821" i="2"/>
  <c r="AF10821" i="2" s="1"/>
  <c r="AD11156" i="2"/>
  <c r="AF11156" i="2" s="1"/>
  <c r="AG11156" i="2" s="1"/>
  <c r="AD11410" i="2"/>
  <c r="AD9643" i="2"/>
  <c r="AD9757" i="2"/>
  <c r="AD9853" i="2"/>
  <c r="AD7436" i="2"/>
  <c r="AD7530" i="2"/>
  <c r="AD7531" i="2"/>
  <c r="AD7642" i="2"/>
  <c r="AF7642" i="2" s="1"/>
  <c r="AD7753" i="2"/>
  <c r="AD7845" i="2"/>
  <c r="AD7918" i="2"/>
  <c r="AD8013" i="2"/>
  <c r="AF8013" i="2" s="1"/>
  <c r="AD8101" i="2"/>
  <c r="AF8101" i="2" s="1"/>
  <c r="AD8171" i="2"/>
  <c r="AD8222" i="2"/>
  <c r="AD8223" i="2"/>
  <c r="AD10822" i="2"/>
  <c r="AF10822" i="2" s="1"/>
  <c r="AD10899" i="2"/>
  <c r="AF10899" i="2" s="1"/>
  <c r="AD11157" i="2"/>
  <c r="AF11157" i="2" s="1"/>
  <c r="AG11157" i="2" s="1"/>
  <c r="AD11454" i="2"/>
  <c r="AD209" i="2"/>
  <c r="AF209" i="2" s="1"/>
  <c r="AD312" i="2"/>
  <c r="AF312" i="2" s="1"/>
  <c r="AD1529" i="2"/>
  <c r="AF1529" i="2" s="1"/>
  <c r="AD3036" i="2"/>
  <c r="AF3036" i="2" s="1"/>
  <c r="AD3233" i="2"/>
  <c r="AF3233" i="2" s="1"/>
  <c r="AD4686" i="2"/>
  <c r="AF4686" i="2" s="1"/>
  <c r="AD4764" i="2"/>
  <c r="AF4764" i="2" s="1"/>
  <c r="AD5085" i="2"/>
  <c r="AF5085" i="2" s="1"/>
  <c r="AD5325" i="2"/>
  <c r="AF5325" i="2" s="1"/>
  <c r="AD1715" i="2"/>
  <c r="AF1715" i="2" s="1"/>
  <c r="AD1784" i="2"/>
  <c r="AF1784" i="2" s="1"/>
  <c r="AD1860" i="2"/>
  <c r="AF1860" i="2" s="1"/>
  <c r="AG1860" i="2" s="1"/>
  <c r="AD115" i="2"/>
  <c r="AD210" i="2"/>
  <c r="AD603" i="2"/>
  <c r="AD667" i="2"/>
  <c r="AD894" i="2"/>
  <c r="AD929" i="2"/>
  <c r="AD1135" i="2"/>
  <c r="AD1166" i="2"/>
  <c r="AD1352" i="2"/>
  <c r="AD1380" i="2"/>
  <c r="AD3329" i="2"/>
  <c r="AD3358" i="2"/>
  <c r="AD3724" i="2"/>
  <c r="AD3763" i="2"/>
  <c r="AD8758" i="2"/>
  <c r="AD8897" i="2"/>
  <c r="AD10127" i="2"/>
  <c r="AF10127" i="2" s="1"/>
  <c r="AD10258" i="2"/>
  <c r="AF10258" i="2" s="1"/>
  <c r="AD1948" i="2"/>
  <c r="AF1948" i="2" s="1"/>
  <c r="AG1948" i="2" s="1"/>
  <c r="AD1949" i="2"/>
  <c r="AD2035" i="2"/>
  <c r="AF2035" i="2" s="1"/>
  <c r="AD2397" i="2"/>
  <c r="AF2397" i="2" s="1"/>
  <c r="AD2472" i="2"/>
  <c r="AF2472" i="2" s="1"/>
  <c r="AD2558" i="2"/>
  <c r="AF2558" i="2" s="1"/>
  <c r="AD2559" i="2"/>
  <c r="AF2559" i="2" s="1"/>
  <c r="AD2650" i="2"/>
  <c r="AF2650" i="2" s="1"/>
  <c r="AD2737" i="2"/>
  <c r="AF2737" i="2" s="1"/>
  <c r="AD3213" i="2"/>
  <c r="AF3213" i="2" s="1"/>
  <c r="AD3950" i="2"/>
  <c r="AF3950" i="2" s="1"/>
  <c r="AD4297" i="2"/>
  <c r="AF4297" i="2" s="1"/>
  <c r="AD4298" i="2"/>
  <c r="AF4298" i="2" s="1"/>
  <c r="AD4396" i="2"/>
  <c r="AF4396" i="2" s="1"/>
  <c r="AG4396" i="2" s="1"/>
  <c r="AD4430" i="2"/>
  <c r="AD6192" i="2"/>
  <c r="AD6279" i="2"/>
  <c r="AD6314" i="2"/>
  <c r="AD4990" i="2"/>
  <c r="AD6531" i="2"/>
  <c r="AD6697" i="2"/>
  <c r="AD6998" i="2"/>
  <c r="AF6998" i="2" s="1"/>
  <c r="AD7142" i="2"/>
  <c r="AF7142" i="2" s="1"/>
  <c r="AD7189" i="2"/>
  <c r="AD5228" i="2"/>
  <c r="AD5492" i="2"/>
  <c r="AD5634" i="2"/>
  <c r="AD5762" i="2"/>
  <c r="AF5762" i="2" s="1"/>
  <c r="AD5886" i="2"/>
  <c r="AD6105" i="2"/>
  <c r="AD6559" i="2"/>
  <c r="AF6559" i="2" s="1"/>
  <c r="AD6999" i="2"/>
  <c r="AF6999" i="2" s="1"/>
  <c r="AD9466" i="2"/>
  <c r="AF9466" i="2" s="1"/>
  <c r="AG9466" i="2" s="1"/>
  <c r="AD11106" i="2"/>
  <c r="AD11362" i="2"/>
  <c r="AF11362" i="2" s="1"/>
  <c r="AD7258" i="2"/>
  <c r="AF7258" i="2" s="1"/>
  <c r="AD7345" i="2"/>
  <c r="AF7345" i="2" s="1"/>
  <c r="AD7437" i="2"/>
  <c r="AF7437" i="2" s="1"/>
  <c r="AD7532" i="2"/>
  <c r="AF7532" i="2" s="1"/>
  <c r="AD7533" i="2"/>
  <c r="AF7533" i="2" s="1"/>
  <c r="AD7643" i="2"/>
  <c r="AF7643" i="2" s="1"/>
  <c r="AD7754" i="2"/>
  <c r="AF7754" i="2" s="1"/>
  <c r="AD7919" i="2"/>
  <c r="AF7919" i="2" s="1"/>
  <c r="AD8014" i="2"/>
  <c r="AF8014" i="2" s="1"/>
  <c r="AD8102" i="2"/>
  <c r="AF8102" i="2" s="1"/>
  <c r="AD9467" i="2"/>
  <c r="AF9467" i="2" s="1"/>
  <c r="AG9467" i="2" s="1"/>
  <c r="AD8759" i="2"/>
  <c r="AD8760" i="2"/>
  <c r="AD8761" i="2"/>
  <c r="AD8898" i="2"/>
  <c r="AD8899" i="2"/>
  <c r="AD8900" i="2"/>
  <c r="AD8901" i="2"/>
  <c r="AD9059" i="2"/>
  <c r="AD10128" i="2"/>
  <c r="AD10129" i="2"/>
  <c r="AD10259" i="2"/>
  <c r="AD10260" i="2"/>
  <c r="AD10261" i="2"/>
  <c r="AD10447" i="2"/>
  <c r="AD11158" i="2"/>
  <c r="AD11411" i="2"/>
  <c r="AD11565" i="2"/>
  <c r="AF11565" i="2" s="1"/>
  <c r="AD11652" i="2"/>
  <c r="AF11652" i="2" s="1"/>
  <c r="AD3177" i="2"/>
  <c r="AF3177" i="2" s="1"/>
  <c r="AG3177" i="2" s="1"/>
  <c r="AD3330" i="2"/>
  <c r="AD3359" i="2"/>
  <c r="AF3359" i="2" s="1"/>
  <c r="AD3725" i="2"/>
  <c r="AF3725" i="2" s="1"/>
  <c r="AD3764" i="2"/>
  <c r="AF3764" i="2" s="1"/>
  <c r="AD46" i="2"/>
  <c r="AF46" i="2" s="1"/>
  <c r="AD47" i="2"/>
  <c r="AF47" i="2" s="1"/>
  <c r="AD560" i="2"/>
  <c r="AF560" i="2" s="1"/>
  <c r="AD604" i="2"/>
  <c r="AF604" i="2" s="1"/>
  <c r="AD999" i="2"/>
  <c r="AF999" i="2" s="1"/>
  <c r="AD1012" i="2"/>
  <c r="AF1012" i="2" s="1"/>
  <c r="AD1229" i="2"/>
  <c r="AF1229" i="2" s="1"/>
  <c r="AD1249" i="2"/>
  <c r="AF1249" i="2" s="1"/>
  <c r="AD1675" i="2"/>
  <c r="AF1675" i="2" s="1"/>
  <c r="AG1675" i="2" s="1"/>
  <c r="AD1716" i="2"/>
  <c r="AD1717" i="2"/>
  <c r="AD1785" i="2"/>
  <c r="AD1950" i="2"/>
  <c r="AD2036" i="2"/>
  <c r="AF2036" i="2" s="1"/>
  <c r="AD2347" i="2"/>
  <c r="AF2347" i="2" s="1"/>
  <c r="AD2359" i="2"/>
  <c r="AD2398" i="2"/>
  <c r="AD2399" i="2"/>
  <c r="AD29" i="2"/>
  <c r="AD48" i="2"/>
  <c r="AD1468" i="2"/>
  <c r="AD3037" i="2"/>
  <c r="AD4765" i="2"/>
  <c r="AD4615" i="2"/>
  <c r="AD5049" i="2"/>
  <c r="AD5326" i="2"/>
  <c r="AF5326" i="2" s="1"/>
  <c r="AD5461" i="2"/>
  <c r="AF5461" i="2" s="1"/>
  <c r="AD3178" i="2"/>
  <c r="AF3178" i="2" s="1"/>
  <c r="AG3178" i="2" s="1"/>
  <c r="AD4161" i="2"/>
  <c r="AD4162" i="2"/>
  <c r="AF4162" i="2" s="1"/>
  <c r="AD4431" i="2"/>
  <c r="AF4431" i="2" s="1"/>
  <c r="AD4473" i="2"/>
  <c r="AF4473" i="2" s="1"/>
  <c r="AD4902" i="2"/>
  <c r="AF4902" i="2" s="1"/>
  <c r="AD2473" i="2"/>
  <c r="AF2473" i="2" s="1"/>
  <c r="AD2560" i="2"/>
  <c r="AF2560" i="2" s="1"/>
  <c r="AD7143" i="2"/>
  <c r="AF7143" i="2" s="1"/>
  <c r="AD7190" i="2"/>
  <c r="AF7190" i="2" s="1"/>
  <c r="AD7259" i="2"/>
  <c r="AF7259" i="2" s="1"/>
  <c r="AD6447" i="2"/>
  <c r="AF6447" i="2" s="1"/>
  <c r="AD6675" i="2"/>
  <c r="AF6675" i="2" s="1"/>
  <c r="AD6843" i="2"/>
  <c r="AF6843" i="2" s="1"/>
  <c r="AG6843" i="2" s="1"/>
  <c r="AD5253" i="2"/>
  <c r="AD5635" i="2"/>
  <c r="AD5763" i="2"/>
  <c r="AD5887" i="2"/>
  <c r="AD6021" i="2"/>
  <c r="AD6448" i="2"/>
  <c r="AD6844" i="2"/>
  <c r="AD8762" i="2"/>
  <c r="AD8902" i="2"/>
  <c r="AD9248" i="2"/>
  <c r="AD10130" i="2"/>
  <c r="AD10262" i="2"/>
  <c r="AD11012" i="2"/>
  <c r="AD11277" i="2"/>
  <c r="AD8903" i="2"/>
  <c r="AD9060" i="2"/>
  <c r="AD9249" i="2"/>
  <c r="AF9249" i="2" s="1"/>
  <c r="AD9250" i="2"/>
  <c r="AF9250" i="2" s="1"/>
  <c r="AD9468" i="2"/>
  <c r="AF9468" i="2" s="1"/>
  <c r="AG9468" i="2" s="1"/>
  <c r="AD9644" i="2"/>
  <c r="AD9645" i="2"/>
  <c r="AF9645" i="2" s="1"/>
  <c r="AD7346" i="2"/>
  <c r="AF7346" i="2" s="1"/>
  <c r="AD7438" i="2"/>
  <c r="AF7438" i="2" s="1"/>
  <c r="AD7534" i="2"/>
  <c r="AF7534" i="2" s="1"/>
  <c r="AD7644" i="2"/>
  <c r="AF7644" i="2" s="1"/>
  <c r="AD7645" i="2"/>
  <c r="AF7645" i="2" s="1"/>
  <c r="AD7755" i="2"/>
  <c r="AF7755" i="2" s="1"/>
  <c r="AD7846" i="2"/>
  <c r="AF7846" i="2" s="1"/>
  <c r="AD7920" i="2"/>
  <c r="AF7920" i="2" s="1"/>
  <c r="AD8015" i="2"/>
  <c r="AF8015" i="2" s="1"/>
  <c r="AD10263" i="2"/>
  <c r="AF10263" i="2" s="1"/>
  <c r="AD10448" i="2"/>
  <c r="AF10448" i="2" s="1"/>
  <c r="AG10448" i="2" s="1"/>
  <c r="AD10449" i="2"/>
  <c r="AD10450" i="2"/>
  <c r="AD10451" i="2"/>
  <c r="AD10614" i="2"/>
  <c r="AD11025" i="2"/>
  <c r="AD11278" i="2"/>
  <c r="AD49" i="2"/>
  <c r="AD50" i="2"/>
  <c r="AD1469" i="2"/>
  <c r="AF1469" i="2" s="1"/>
  <c r="AD3038" i="2"/>
  <c r="AD4616" i="2"/>
  <c r="AD4766" i="2"/>
  <c r="AD5058" i="2"/>
  <c r="AD5327" i="2"/>
  <c r="AD30" i="2"/>
  <c r="AF30" i="2" s="1"/>
  <c r="AD51" i="2"/>
  <c r="AF51" i="2" s="1"/>
  <c r="AD542" i="2"/>
  <c r="AF542" i="2" s="1"/>
  <c r="AD561" i="2"/>
  <c r="AF561" i="2" s="1"/>
  <c r="AD3548" i="2"/>
  <c r="AF3548" i="2" s="1"/>
  <c r="AG3548" i="2" s="1"/>
  <c r="AD4914" i="2"/>
  <c r="AD6825" i="2"/>
  <c r="AF6825" i="2" s="1"/>
  <c r="AD6802" i="2"/>
  <c r="AF6802" i="2" s="1"/>
  <c r="AD7042" i="2"/>
  <c r="AF7042" i="2" s="1"/>
  <c r="AD5462" i="2"/>
  <c r="AF5462" i="2" s="1"/>
  <c r="AD5636" i="2"/>
  <c r="AF5636" i="2" s="1"/>
  <c r="AD5764" i="2"/>
  <c r="AF5764" i="2" s="1"/>
  <c r="AD5888" i="2"/>
  <c r="AF5888" i="2" s="1"/>
  <c r="AD8639" i="2"/>
  <c r="AF8639" i="2" s="1"/>
  <c r="AD8763" i="2"/>
  <c r="AF8763" i="2" s="1"/>
  <c r="AD10009" i="2"/>
  <c r="AF10009" i="2" s="1"/>
  <c r="AD10042" i="2"/>
  <c r="AF10042" i="2" s="1"/>
  <c r="AD10131" i="2"/>
  <c r="AF10131" i="2" s="1"/>
  <c r="AG10131" i="2" s="1"/>
  <c r="AD11229" i="2"/>
  <c r="AD11487" i="2"/>
  <c r="AF11487" i="2" s="1"/>
  <c r="AD3" i="2"/>
  <c r="AD17" i="2"/>
  <c r="AD1462" i="2"/>
  <c r="AD3039" i="2"/>
  <c r="AD3305" i="2"/>
  <c r="AD3310" i="2"/>
  <c r="AD3685" i="2"/>
  <c r="AD3695" i="2"/>
  <c r="AD4626" i="2"/>
  <c r="AD4767" i="2"/>
  <c r="AD5050" i="2"/>
  <c r="AF5050" i="2" s="1"/>
  <c r="AD5328" i="2"/>
  <c r="AD4" i="2"/>
  <c r="AD14" i="2"/>
  <c r="AD543" i="2"/>
  <c r="AF543" i="2" s="1"/>
  <c r="AD544" i="2"/>
  <c r="AF544" i="2" s="1"/>
  <c r="AD798" i="2"/>
  <c r="AD818" i="2"/>
  <c r="AD997" i="2"/>
  <c r="AF997" i="2" s="1"/>
  <c r="AD1013" i="2"/>
  <c r="AF1013" i="2" s="1"/>
  <c r="AD1313" i="2"/>
  <c r="AF1313" i="2" s="1"/>
  <c r="AD1333" i="2"/>
  <c r="AF1333" i="2" s="1"/>
  <c r="AD1605" i="2"/>
  <c r="AF1605" i="2" s="1"/>
  <c r="AD1612" i="2"/>
  <c r="AF1612" i="2" s="1"/>
  <c r="AD1621" i="2"/>
  <c r="AF1621" i="2" s="1"/>
  <c r="AD1631" i="2"/>
  <c r="AF1631" i="2" s="1"/>
  <c r="AD1647" i="2"/>
  <c r="AF1647" i="2" s="1"/>
  <c r="AD1657" i="2"/>
  <c r="AF1657" i="2" s="1"/>
  <c r="AD1676" i="2"/>
  <c r="AF1676" i="2" s="1"/>
  <c r="AD1677" i="2"/>
  <c r="AF1677" i="2" s="1"/>
  <c r="AG1677" i="2" s="1"/>
  <c r="AD1718" i="2"/>
  <c r="AD1786" i="2"/>
  <c r="AD1861" i="2"/>
  <c r="AD2251" i="2"/>
  <c r="AF2251" i="2" s="1"/>
  <c r="AD3524" i="2"/>
  <c r="AD5251" i="2"/>
  <c r="AD6022" i="2"/>
  <c r="AD6440" i="2"/>
  <c r="AD6845" i="2"/>
  <c r="AD8678" i="2"/>
  <c r="AD11026" i="2"/>
  <c r="AD11279" i="2"/>
  <c r="AD3908" i="2"/>
  <c r="AD4144" i="2"/>
  <c r="AD4148" i="2"/>
  <c r="AF4148" i="2" s="1"/>
  <c r="AD4374" i="2"/>
  <c r="AD4376" i="2"/>
  <c r="AF4376" i="2" s="1"/>
  <c r="AD3528" i="2"/>
  <c r="AF3528" i="2" s="1"/>
  <c r="AD4903" i="2"/>
  <c r="AF4903" i="2" s="1"/>
  <c r="AG4903" i="2" s="1"/>
  <c r="AD6441" i="2"/>
  <c r="AD6725" i="2"/>
  <c r="AF6725" i="2" s="1"/>
  <c r="AD6846" i="2"/>
  <c r="AF6846" i="2" s="1"/>
  <c r="AD7144" i="2"/>
  <c r="AF7144" i="2" s="1"/>
  <c r="AD7191" i="2"/>
  <c r="AF7191" i="2" s="1"/>
  <c r="AD7260" i="2"/>
  <c r="AF7260" i="2" s="1"/>
  <c r="AD6146" i="2"/>
  <c r="AF6146" i="2" s="1"/>
  <c r="AD6355" i="2"/>
  <c r="AF6355" i="2" s="1"/>
  <c r="AD6371" i="2"/>
  <c r="AF6371" i="2" s="1"/>
  <c r="AD5463" i="2"/>
  <c r="AF5463" i="2" s="1"/>
  <c r="AD5637" i="2"/>
  <c r="AF5637" i="2" s="1"/>
  <c r="AD5765" i="2"/>
  <c r="AF5765" i="2" s="1"/>
  <c r="AD5889" i="2"/>
  <c r="AF5889" i="2" s="1"/>
  <c r="AG5889" i="2" s="1"/>
  <c r="AD8679" i="2"/>
  <c r="AD8904" i="2"/>
  <c r="AF8904" i="2" s="1"/>
  <c r="AD10043" i="2"/>
  <c r="AD10132" i="2"/>
  <c r="AD8680" i="2"/>
  <c r="AD8681" i="2"/>
  <c r="AF8681" i="2" s="1"/>
  <c r="AD8682" i="2"/>
  <c r="AD8764" i="2"/>
  <c r="AD8765" i="2"/>
  <c r="AD8905" i="2"/>
  <c r="AD8906" i="2"/>
  <c r="AD8907" i="2"/>
  <c r="AD10044" i="2"/>
  <c r="AD10045" i="2"/>
  <c r="AD10046" i="2"/>
  <c r="AD7347" i="2"/>
  <c r="AD7439" i="2"/>
  <c r="AF7439" i="2" s="1"/>
  <c r="AD7535" i="2"/>
  <c r="AF7535" i="2" s="1"/>
  <c r="AD7646" i="2"/>
  <c r="AF7646" i="2" s="1"/>
  <c r="AG7646" i="2" s="1"/>
  <c r="AD7647" i="2"/>
  <c r="AD7756" i="2"/>
  <c r="AF7756" i="2" s="1"/>
  <c r="AD7847" i="2"/>
  <c r="AF7847" i="2" s="1"/>
  <c r="AD7921" i="2"/>
  <c r="AF7921" i="2" s="1"/>
  <c r="AD8016" i="2"/>
  <c r="AF8016" i="2" s="1"/>
  <c r="AD8683" i="2"/>
  <c r="AF8683" i="2" s="1"/>
  <c r="AD10133" i="2"/>
  <c r="AF10133" i="2" s="1"/>
  <c r="AD10134" i="2"/>
  <c r="AF10134" i="2" s="1"/>
  <c r="AD10135" i="2"/>
  <c r="AF10135" i="2" s="1"/>
  <c r="AD11566" i="2"/>
  <c r="AF11566" i="2" s="1"/>
  <c r="AD11653" i="2"/>
  <c r="AF11653" i="2" s="1"/>
  <c r="AD11027" i="2"/>
  <c r="AF11027" i="2" s="1"/>
  <c r="AD11280" i="2"/>
  <c r="AF11280" i="2" s="1"/>
  <c r="AG11280" i="2" s="1"/>
  <c r="AD211" i="2"/>
  <c r="AD313" i="2"/>
  <c r="AD1559" i="2"/>
  <c r="AD3040" i="2"/>
  <c r="AD3580" i="2"/>
  <c r="AD4687" i="2"/>
  <c r="AD4768" i="2"/>
  <c r="AD5146" i="2"/>
  <c r="AF5146" i="2" s="1"/>
  <c r="AD5329" i="2"/>
  <c r="AD1787" i="2"/>
  <c r="AD212" i="2"/>
  <c r="AD314" i="2"/>
  <c r="AD668" i="2"/>
  <c r="AD708" i="2"/>
  <c r="AD832" i="2"/>
  <c r="AF832" i="2" s="1"/>
  <c r="AD846" i="2"/>
  <c r="AD1062" i="2"/>
  <c r="AF1062" i="2" s="1"/>
  <c r="AD1063" i="2"/>
  <c r="AF1063" i="2" s="1"/>
  <c r="AD1274" i="2"/>
  <c r="AF1274" i="2" s="1"/>
  <c r="AG1274" i="2" s="1"/>
  <c r="AD1295" i="2"/>
  <c r="AD3439" i="2"/>
  <c r="AF3439" i="2" s="1"/>
  <c r="AD3460" i="2"/>
  <c r="AF3460" i="2" s="1"/>
  <c r="AD3810" i="2"/>
  <c r="AF3810" i="2" s="1"/>
  <c r="AD3845" i="2"/>
  <c r="AF3845" i="2" s="1"/>
  <c r="AD9251" i="2"/>
  <c r="AF9251" i="2" s="1"/>
  <c r="AD9469" i="2"/>
  <c r="AF9469" i="2" s="1"/>
  <c r="AD10615" i="2"/>
  <c r="AF10615" i="2" s="1"/>
  <c r="AD10739" i="2"/>
  <c r="AF10739" i="2" s="1"/>
  <c r="AD1862" i="2"/>
  <c r="AF1862" i="2" s="1"/>
  <c r="AD1951" i="2"/>
  <c r="AF1951" i="2" s="1"/>
  <c r="AD2037" i="2"/>
  <c r="AF2037" i="2" s="1"/>
  <c r="AD2113" i="2"/>
  <c r="AF2113" i="2" s="1"/>
  <c r="AG2113" i="2" s="1"/>
  <c r="AD2114" i="2"/>
  <c r="AD2474" i="2"/>
  <c r="AD2561" i="2"/>
  <c r="AD2651" i="2"/>
  <c r="AD2738" i="2"/>
  <c r="AD2800" i="2"/>
  <c r="AD2801" i="2"/>
  <c r="AD3615" i="2"/>
  <c r="AF3615" i="2" s="1"/>
  <c r="AD3972" i="2"/>
  <c r="AD4209" i="2"/>
  <c r="AF4209" i="2" s="1"/>
  <c r="AD4234" i="2"/>
  <c r="AD4514" i="2"/>
  <c r="AD4545" i="2"/>
  <c r="AD6201" i="2"/>
  <c r="AD6315" i="2"/>
  <c r="AD6336" i="2"/>
  <c r="AF6336" i="2" s="1"/>
  <c r="AD4964" i="2"/>
  <c r="AF4964" i="2" s="1"/>
  <c r="AD6583" i="2"/>
  <c r="AF6583" i="2" s="1"/>
  <c r="AD6750" i="2"/>
  <c r="AF6750" i="2" s="1"/>
  <c r="AD6958" i="2"/>
  <c r="AD7192" i="2"/>
  <c r="AF7192" i="2" s="1"/>
  <c r="AD5207" i="2"/>
  <c r="AF5207" i="2" s="1"/>
  <c r="AD5515" i="2"/>
  <c r="AF5515" i="2" s="1"/>
  <c r="AD5638" i="2"/>
  <c r="AF5638" i="2" s="1"/>
  <c r="AD5766" i="2"/>
  <c r="AF5766" i="2" s="1"/>
  <c r="AD5890" i="2"/>
  <c r="AF5890" i="2" s="1"/>
  <c r="AD6077" i="2"/>
  <c r="AF6077" i="2" s="1"/>
  <c r="AD6560" i="2"/>
  <c r="AF6560" i="2" s="1"/>
  <c r="AD6906" i="2"/>
  <c r="AF6906" i="2" s="1"/>
  <c r="AD9470" i="2"/>
  <c r="AF9470" i="2" s="1"/>
  <c r="AD11060" i="2"/>
  <c r="AF11060" i="2" s="1"/>
  <c r="AD11309" i="2"/>
  <c r="AF11309" i="2" s="1"/>
  <c r="AG11309" i="2" s="1"/>
  <c r="AD7261" i="2"/>
  <c r="AD7348" i="2"/>
  <c r="AD7440" i="2"/>
  <c r="AD7536" i="2"/>
  <c r="AD7648" i="2"/>
  <c r="AD7649" i="2"/>
  <c r="AD7757" i="2"/>
  <c r="AD7922" i="2"/>
  <c r="AD8017" i="2"/>
  <c r="AD8103" i="2"/>
  <c r="AD8104" i="2"/>
  <c r="AD9252" i="2"/>
  <c r="AF9252" i="2" s="1"/>
  <c r="AD9253" i="2"/>
  <c r="AD9471" i="2"/>
  <c r="AD9472" i="2"/>
  <c r="AF9472" i="2" s="1"/>
  <c r="AD9473" i="2"/>
  <c r="AF9473" i="2" s="1"/>
  <c r="AD9474" i="2"/>
  <c r="AF9474" i="2" s="1"/>
  <c r="AD9475" i="2"/>
  <c r="AF9475" i="2" s="1"/>
  <c r="AD9476" i="2"/>
  <c r="AF9476" i="2" s="1"/>
  <c r="AG9476" i="2" s="1"/>
  <c r="AD10616" i="2"/>
  <c r="AD10617" i="2"/>
  <c r="AF10617" i="2" s="1"/>
  <c r="AD10618" i="2"/>
  <c r="AF10618" i="2" s="1"/>
  <c r="AD11107" i="2"/>
  <c r="AF11107" i="2" s="1"/>
  <c r="AD11363" i="2"/>
  <c r="AF11363" i="2" s="1"/>
  <c r="AD11567" i="2"/>
  <c r="AF11567" i="2" s="1"/>
  <c r="AD11654" i="2"/>
  <c r="AF11654" i="2" s="1"/>
  <c r="AD11757" i="2"/>
  <c r="AF11757" i="2" s="1"/>
  <c r="AD10740" i="2"/>
  <c r="AF10740" i="2" s="1"/>
  <c r="AD10741" i="2"/>
  <c r="AF10741" i="2" s="1"/>
  <c r="AD10823" i="2"/>
  <c r="AF10823" i="2" s="1"/>
  <c r="AD213" i="2"/>
  <c r="AF213" i="2" s="1"/>
  <c r="AD315" i="2"/>
  <c r="AF315" i="2" s="1"/>
  <c r="AG315" i="2" s="1"/>
  <c r="AD1560" i="2"/>
  <c r="AD3041" i="2"/>
  <c r="AD3581" i="2"/>
  <c r="AD4688" i="2"/>
  <c r="AD4769" i="2"/>
  <c r="AD5118" i="2"/>
  <c r="AD5330" i="2"/>
  <c r="AD1788" i="2"/>
  <c r="AD1039" i="2"/>
  <c r="AD1064" i="2"/>
  <c r="AD1275" i="2"/>
  <c r="AD1296" i="2"/>
  <c r="AD1863" i="2"/>
  <c r="AF1863" i="2" s="1"/>
  <c r="AD1952" i="2"/>
  <c r="AF1952" i="2" s="1"/>
  <c r="AD2038" i="2"/>
  <c r="AF2038" i="2" s="1"/>
  <c r="AD2039" i="2"/>
  <c r="AF2039" i="2" s="1"/>
  <c r="AD2115" i="2"/>
  <c r="AF2115" i="2" s="1"/>
  <c r="AD2475" i="2"/>
  <c r="AF2475" i="2" s="1"/>
  <c r="AD2562" i="2"/>
  <c r="AF2562" i="2" s="1"/>
  <c r="AG2562" i="2" s="1"/>
  <c r="AD2652" i="2"/>
  <c r="AD2739" i="2"/>
  <c r="AF2739" i="2" s="1"/>
  <c r="AD2740" i="2"/>
  <c r="AF2740" i="2" s="1"/>
  <c r="AD2802" i="2"/>
  <c r="AF2802" i="2" s="1"/>
  <c r="AD3616" i="2"/>
  <c r="AF3616" i="2" s="1"/>
  <c r="AD4210" i="2"/>
  <c r="AF4210" i="2" s="1"/>
  <c r="AD4211" i="2"/>
  <c r="AF4211" i="2" s="1"/>
  <c r="AD4515" i="2"/>
  <c r="AF4515" i="2" s="1"/>
  <c r="AD4546" i="2"/>
  <c r="AF4546" i="2" s="1"/>
  <c r="AD4938" i="2"/>
  <c r="AF4938" i="2" s="1"/>
  <c r="AD6561" i="2"/>
  <c r="AF6561" i="2" s="1"/>
  <c r="AD6751" i="2"/>
  <c r="AF6751" i="2" s="1"/>
  <c r="AD6907" i="2"/>
  <c r="AF6907" i="2" s="1"/>
  <c r="AG6907" i="2" s="1"/>
  <c r="AD7193" i="2"/>
  <c r="AD5208" i="2"/>
  <c r="AD5516" i="2"/>
  <c r="AD5639" i="2"/>
  <c r="AD5767" i="2"/>
  <c r="AD5891" i="2"/>
  <c r="AD6078" i="2"/>
  <c r="AD6532" i="2"/>
  <c r="AD6908" i="2"/>
  <c r="AD9254" i="2"/>
  <c r="AD11061" i="2"/>
  <c r="AD11310" i="2"/>
  <c r="AD7262" i="2"/>
  <c r="AD7349" i="2"/>
  <c r="AD7441" i="2"/>
  <c r="AF7441" i="2" s="1"/>
  <c r="AD7537" i="2"/>
  <c r="AF7537" i="2" s="1"/>
  <c r="AD7538" i="2"/>
  <c r="AF7538" i="2" s="1"/>
  <c r="AD7650" i="2"/>
  <c r="AF7650" i="2" s="1"/>
  <c r="AD7758" i="2"/>
  <c r="AF7758" i="2" s="1"/>
  <c r="AG7758" i="2" s="1"/>
  <c r="AD7923" i="2"/>
  <c r="AD8018" i="2"/>
  <c r="AF8018" i="2" s="1"/>
  <c r="AD8105" i="2"/>
  <c r="AF8105" i="2" s="1"/>
  <c r="AD8172" i="2"/>
  <c r="AF8172" i="2" s="1"/>
  <c r="AD9477" i="2"/>
  <c r="AF9477" i="2" s="1"/>
  <c r="AD9255" i="2"/>
  <c r="AF9255" i="2" s="1"/>
  <c r="AD9478" i="2"/>
  <c r="AF9478" i="2" s="1"/>
  <c r="AD9479" i="2"/>
  <c r="AF9479" i="2" s="1"/>
  <c r="AD9480" i="2"/>
  <c r="AF9480" i="2" s="1"/>
  <c r="AD10619" i="2"/>
  <c r="AF10619" i="2" s="1"/>
  <c r="AD10742" i="2"/>
  <c r="AF10742" i="2" s="1"/>
  <c r="AD10743" i="2"/>
  <c r="AF10743" i="2" s="1"/>
  <c r="AD11108" i="2"/>
  <c r="AF11108" i="2" s="1"/>
  <c r="AG11108" i="2" s="1"/>
  <c r="AD11364" i="2"/>
  <c r="AD10824" i="2"/>
  <c r="AD116" i="2"/>
  <c r="AD214" i="2"/>
  <c r="AD1496" i="2"/>
  <c r="AD3042" i="2"/>
  <c r="AD3549" i="2"/>
  <c r="AD4655" i="2"/>
  <c r="AF4655" i="2" s="1"/>
  <c r="AD4770" i="2"/>
  <c r="AD5086" i="2"/>
  <c r="AD5331" i="2"/>
  <c r="AD1719" i="2"/>
  <c r="AD1789" i="2"/>
  <c r="AF1789" i="2" s="1"/>
  <c r="AD1864" i="2"/>
  <c r="AF1864" i="2" s="1"/>
  <c r="AD117" i="2"/>
  <c r="AD215" i="2"/>
  <c r="AD605" i="2"/>
  <c r="AF605" i="2" s="1"/>
  <c r="AD669" i="2"/>
  <c r="AF669" i="2" s="1"/>
  <c r="AD819" i="2"/>
  <c r="AF819" i="2" s="1"/>
  <c r="AG819" i="2" s="1"/>
  <c r="AD833" i="2"/>
  <c r="AD1014" i="2"/>
  <c r="AF1014" i="2" s="1"/>
  <c r="AD1040" i="2"/>
  <c r="AF1040" i="2" s="1"/>
  <c r="AD1250" i="2"/>
  <c r="AF1250" i="2" s="1"/>
  <c r="AD1276" i="2"/>
  <c r="AF1276" i="2" s="1"/>
  <c r="AD3398" i="2"/>
  <c r="AF3398" i="2" s="1"/>
  <c r="AD3399" i="2"/>
  <c r="AF3399" i="2" s="1"/>
  <c r="AD3765" i="2"/>
  <c r="AF3765" i="2" s="1"/>
  <c r="AD3811" i="2"/>
  <c r="AF3811" i="2" s="1"/>
  <c r="AD9256" i="2"/>
  <c r="AF9256" i="2" s="1"/>
  <c r="AD9481" i="2"/>
  <c r="AF9481" i="2" s="1"/>
  <c r="AD10452" i="2"/>
  <c r="AF10452" i="2" s="1"/>
  <c r="AD10620" i="2"/>
  <c r="AF10620" i="2" s="1"/>
  <c r="AG10620" i="2" s="1"/>
  <c r="AD1953" i="2"/>
  <c r="AD2040" i="2"/>
  <c r="AD2041" i="2"/>
  <c r="AD2400" i="2"/>
  <c r="AD2476" i="2"/>
  <c r="AD2563" i="2"/>
  <c r="AD2653" i="2"/>
  <c r="AD2654" i="2"/>
  <c r="AD2741" i="2"/>
  <c r="AD3582" i="2"/>
  <c r="AD3951" i="2"/>
  <c r="AD4180" i="2"/>
  <c r="AD4181" i="2"/>
  <c r="AD4474" i="2"/>
  <c r="AD4516" i="2"/>
  <c r="AF4516" i="2" s="1"/>
  <c r="AD6178" i="2"/>
  <c r="AF6178" i="2" s="1"/>
  <c r="AD6280" i="2"/>
  <c r="AF6280" i="2" s="1"/>
  <c r="AD6316" i="2"/>
  <c r="AF6316" i="2" s="1"/>
  <c r="AD4915" i="2"/>
  <c r="AF4915" i="2" s="1"/>
  <c r="AG4915" i="2" s="1"/>
  <c r="AD6496" i="2"/>
  <c r="AD6737" i="2"/>
  <c r="AF6737" i="2" s="1"/>
  <c r="AD6909" i="2"/>
  <c r="AF6909" i="2" s="1"/>
  <c r="AD7145" i="2"/>
  <c r="AF7145" i="2" s="1"/>
  <c r="AD7194" i="2"/>
  <c r="AF7194" i="2" s="1"/>
  <c r="AD7263" i="2"/>
  <c r="AF7263" i="2" s="1"/>
  <c r="AD5199" i="2"/>
  <c r="AF5199" i="2" s="1"/>
  <c r="AD5493" i="2"/>
  <c r="AF5493" i="2" s="1"/>
  <c r="AD5640" i="2"/>
  <c r="AF5640" i="2" s="1"/>
  <c r="AD5768" i="2"/>
  <c r="AF5768" i="2" s="1"/>
  <c r="AD5892" i="2"/>
  <c r="AF5892" i="2" s="1"/>
  <c r="AD6053" i="2"/>
  <c r="AF6053" i="2" s="1"/>
  <c r="AD6497" i="2"/>
  <c r="AF6497" i="2" s="1"/>
  <c r="AG6497" i="2" s="1"/>
  <c r="AD6873" i="2"/>
  <c r="AD9257" i="2"/>
  <c r="AD11028" i="2"/>
  <c r="AD11311" i="2"/>
  <c r="AD7350" i="2"/>
  <c r="AD7442" i="2"/>
  <c r="AD7443" i="2"/>
  <c r="AD7539" i="2"/>
  <c r="AD7651" i="2"/>
  <c r="AF7651" i="2" s="1"/>
  <c r="AD7759" i="2"/>
  <c r="AF7759" i="2" s="1"/>
  <c r="AD7924" i="2"/>
  <c r="AD8019" i="2"/>
  <c r="AD8106" i="2"/>
  <c r="AD9482" i="2"/>
  <c r="AD9061" i="2"/>
  <c r="AF9061" i="2" s="1"/>
  <c r="AD9258" i="2"/>
  <c r="AD9259" i="2"/>
  <c r="AF9259" i="2" s="1"/>
  <c r="AD9260" i="2"/>
  <c r="AF9260" i="2" s="1"/>
  <c r="AD9483" i="2"/>
  <c r="AF9483" i="2" s="1"/>
  <c r="AG9483" i="2" s="1"/>
  <c r="AD9646" i="2"/>
  <c r="AD9647" i="2"/>
  <c r="AF9647" i="2" s="1"/>
  <c r="AD9648" i="2"/>
  <c r="AF9648" i="2" s="1"/>
  <c r="AD10453" i="2"/>
  <c r="AF10453" i="2" s="1"/>
  <c r="AD10454" i="2"/>
  <c r="AF10454" i="2" s="1"/>
  <c r="AD10621" i="2"/>
  <c r="AF10621" i="2" s="1"/>
  <c r="AD10622" i="2"/>
  <c r="AF10622" i="2" s="1"/>
  <c r="AD10623" i="2"/>
  <c r="AF10623" i="2" s="1"/>
  <c r="AD10624" i="2"/>
  <c r="AF10624" i="2" s="1"/>
  <c r="AD11062" i="2"/>
  <c r="AF11062" i="2" s="1"/>
  <c r="AD11312" i="2"/>
  <c r="AF11312" i="2" s="1"/>
  <c r="AD11568" i="2"/>
  <c r="AF11568" i="2" s="1"/>
  <c r="AD11655" i="2"/>
  <c r="AF11655" i="2" s="1"/>
  <c r="AG11655" i="2" s="1"/>
  <c r="AD118" i="2"/>
  <c r="AD216" i="2"/>
  <c r="AD1497" i="2"/>
  <c r="AD3043" i="2"/>
  <c r="AD3214" i="2"/>
  <c r="AD4656" i="2"/>
  <c r="AD4771" i="2"/>
  <c r="AD5087" i="2"/>
  <c r="AD5332" i="2"/>
  <c r="AD1678" i="2"/>
  <c r="AD1720" i="2"/>
  <c r="AD1790" i="2"/>
  <c r="AD1865" i="2"/>
  <c r="AD52" i="2"/>
  <c r="AD119" i="2"/>
  <c r="AF119" i="2" s="1"/>
  <c r="AD562" i="2"/>
  <c r="AD606" i="2"/>
  <c r="AF606" i="2" s="1"/>
  <c r="AD872" i="2"/>
  <c r="AF872" i="2" s="1"/>
  <c r="AD895" i="2"/>
  <c r="AF895" i="2" s="1"/>
  <c r="AG895" i="2" s="1"/>
  <c r="AD1110" i="2"/>
  <c r="AD1136" i="2"/>
  <c r="AF1136" i="2" s="1"/>
  <c r="AD1353" i="2"/>
  <c r="AF1353" i="2" s="1"/>
  <c r="AD1354" i="2"/>
  <c r="AF1354" i="2" s="1"/>
  <c r="AD3317" i="2"/>
  <c r="AF3317" i="2" s="1"/>
  <c r="AD3331" i="2"/>
  <c r="AF3331" i="2" s="1"/>
  <c r="AD3696" i="2"/>
  <c r="AF3696" i="2" s="1"/>
  <c r="AD3726" i="2"/>
  <c r="AF3726" i="2" s="1"/>
  <c r="AD8684" i="2"/>
  <c r="AF8684" i="2" s="1"/>
  <c r="AD8766" i="2"/>
  <c r="AF8766" i="2" s="1"/>
  <c r="AD10047" i="2"/>
  <c r="AF10047" i="2" s="1"/>
  <c r="AD10136" i="2"/>
  <c r="AF10136" i="2" s="1"/>
  <c r="AD1866" i="2"/>
  <c r="AF1866" i="2" s="1"/>
  <c r="AG1866" i="2" s="1"/>
  <c r="AD2042" i="2"/>
  <c r="AD2360" i="2"/>
  <c r="AD2401" i="2"/>
  <c r="AD2477" i="2"/>
  <c r="AD2478" i="2"/>
  <c r="AD2564" i="2"/>
  <c r="AF2564" i="2" s="1"/>
  <c r="AD2655" i="2"/>
  <c r="AF2655" i="2" s="1"/>
  <c r="AD3215" i="2"/>
  <c r="AD3919" i="2"/>
  <c r="AD4264" i="2"/>
  <c r="AD4299" i="2"/>
  <c r="AD4397" i="2"/>
  <c r="AD4398" i="2"/>
  <c r="AD6165" i="2"/>
  <c r="AD6260" i="2"/>
  <c r="AD6281" i="2"/>
  <c r="AD4965" i="2"/>
  <c r="AF4965" i="2" s="1"/>
  <c r="AD6498" i="2"/>
  <c r="AF6498" i="2" s="1"/>
  <c r="AD6685" i="2"/>
  <c r="AF6685" i="2" s="1"/>
  <c r="AG6685" i="2" s="1"/>
  <c r="AD6959" i="2"/>
  <c r="AD7146" i="2"/>
  <c r="AF7146" i="2" s="1"/>
  <c r="AD7147" i="2"/>
  <c r="AF7147" i="2" s="1"/>
  <c r="AD7195" i="2"/>
  <c r="AF7195" i="2" s="1"/>
  <c r="AD5218" i="2"/>
  <c r="AF5218" i="2" s="1"/>
  <c r="AD5464" i="2"/>
  <c r="AF5464" i="2" s="1"/>
  <c r="AD5641" i="2"/>
  <c r="AF5641" i="2" s="1"/>
  <c r="AD5769" i="2"/>
  <c r="AF5769" i="2" s="1"/>
  <c r="AD5893" i="2"/>
  <c r="AF5893" i="2" s="1"/>
  <c r="AD6079" i="2"/>
  <c r="AF6079" i="2" s="1"/>
  <c r="AD6499" i="2"/>
  <c r="AF6499" i="2" s="1"/>
  <c r="AD6960" i="2"/>
  <c r="AF6960" i="2" s="1"/>
  <c r="AD9484" i="2"/>
  <c r="AF9484" i="2" s="1"/>
  <c r="AG9484" i="2" s="1"/>
  <c r="AD11063" i="2"/>
  <c r="AD11313" i="2"/>
  <c r="AF11313" i="2" s="1"/>
  <c r="AD7264" i="2"/>
  <c r="AD7351" i="2"/>
  <c r="AD7444" i="2"/>
  <c r="AD7540" i="2"/>
  <c r="AD7652" i="2"/>
  <c r="AD7653" i="2"/>
  <c r="AD7760" i="2"/>
  <c r="AD7925" i="2"/>
  <c r="AD8020" i="2"/>
  <c r="AD9485" i="2"/>
  <c r="AD8685" i="2"/>
  <c r="AD8686" i="2"/>
  <c r="AF8686" i="2" s="1"/>
  <c r="AD8687" i="2"/>
  <c r="AF8687" i="2" s="1"/>
  <c r="AD8767" i="2"/>
  <c r="AD8768" i="2"/>
  <c r="AF8768" i="2" s="1"/>
  <c r="AD8908" i="2"/>
  <c r="AF8908" i="2" s="1"/>
  <c r="AD8909" i="2"/>
  <c r="AF8909" i="2" s="1"/>
  <c r="AG8909" i="2" s="1"/>
  <c r="AD9062" i="2"/>
  <c r="AD10048" i="2"/>
  <c r="AF10048" i="2" s="1"/>
  <c r="AD10137" i="2"/>
  <c r="AF10137" i="2" s="1"/>
  <c r="AD10138" i="2"/>
  <c r="AF10138" i="2" s="1"/>
  <c r="AD10139" i="2"/>
  <c r="AF10139" i="2" s="1"/>
  <c r="AD10140" i="2"/>
  <c r="AF10140" i="2" s="1"/>
  <c r="AD10264" i="2"/>
  <c r="AF10264" i="2" s="1"/>
  <c r="AD11109" i="2"/>
  <c r="AF11109" i="2" s="1"/>
  <c r="AD11365" i="2"/>
  <c r="AF11365" i="2" s="1"/>
  <c r="AD11569" i="2"/>
  <c r="AF11569" i="2" s="1"/>
  <c r="AD11656" i="2"/>
  <c r="AF11656" i="2" s="1"/>
  <c r="AD3216" i="2"/>
  <c r="AF3216" i="2" s="1"/>
  <c r="AD3440" i="2"/>
  <c r="AF3440" i="2" s="1"/>
  <c r="AG3440" i="2" s="1"/>
  <c r="AD3461" i="2"/>
  <c r="AD3846" i="2"/>
  <c r="AD3870" i="2"/>
  <c r="AD217" i="2"/>
  <c r="AF217" i="2" s="1"/>
  <c r="AD316" i="2"/>
  <c r="AF316" i="2" s="1"/>
  <c r="AD709" i="2"/>
  <c r="AD710" i="2"/>
  <c r="AD1065" i="2"/>
  <c r="AD1079" i="2"/>
  <c r="AD1297" i="2"/>
  <c r="AD1298" i="2"/>
  <c r="AD1867" i="2"/>
  <c r="AD1868" i="2"/>
  <c r="AD1954" i="2"/>
  <c r="AD2043" i="2"/>
  <c r="AD2116" i="2"/>
  <c r="AD2167" i="2"/>
  <c r="AF2167" i="2" s="1"/>
  <c r="AD2479" i="2"/>
  <c r="AF2479" i="2" s="1"/>
  <c r="AD218" i="2"/>
  <c r="AF218" i="2" s="1"/>
  <c r="AG218" i="2" s="1"/>
  <c r="AD317" i="2"/>
  <c r="AD1561" i="2"/>
  <c r="AF1561" i="2" s="1"/>
  <c r="AD3044" i="2"/>
  <c r="AF3044" i="2" s="1"/>
  <c r="AD4689" i="2"/>
  <c r="AF4689" i="2" s="1"/>
  <c r="AD4772" i="2"/>
  <c r="AF4772" i="2" s="1"/>
  <c r="AD5119" i="2"/>
  <c r="AF5119" i="2" s="1"/>
  <c r="AD5333" i="2"/>
  <c r="AF5333" i="2" s="1"/>
  <c r="AD5549" i="2"/>
  <c r="AF5549" i="2" s="1"/>
  <c r="AD3217" i="2"/>
  <c r="AF3217" i="2" s="1"/>
  <c r="AD4212" i="2"/>
  <c r="AF4212" i="2" s="1"/>
  <c r="AD4235" i="2"/>
  <c r="AF4235" i="2" s="1"/>
  <c r="AD4517" i="2"/>
  <c r="AF4517" i="2" s="1"/>
  <c r="AD4547" i="2"/>
  <c r="AF4547" i="2" s="1"/>
  <c r="AG4547" i="2" s="1"/>
  <c r="AD2480" i="2"/>
  <c r="AD2565" i="2"/>
  <c r="AD2656" i="2"/>
  <c r="AD2742" i="2"/>
  <c r="AD2803" i="2"/>
  <c r="AD4966" i="2"/>
  <c r="AD6533" i="2"/>
  <c r="AD6705" i="2"/>
  <c r="AF6705" i="2" s="1"/>
  <c r="AD6961" i="2"/>
  <c r="AD5289" i="2"/>
  <c r="AD5642" i="2"/>
  <c r="AD5770" i="2"/>
  <c r="AD5894" i="2"/>
  <c r="AD6080" i="2"/>
  <c r="AD6611" i="2"/>
  <c r="AD6910" i="2"/>
  <c r="AD9486" i="2"/>
  <c r="AF9486" i="2" s="1"/>
  <c r="AD9487" i="2"/>
  <c r="AF9487" i="2" s="1"/>
  <c r="AD10625" i="2"/>
  <c r="AF10625" i="2" s="1"/>
  <c r="AG10625" i="2" s="1"/>
  <c r="AD10744" i="2"/>
  <c r="AD11110" i="2"/>
  <c r="AF11110" i="2" s="1"/>
  <c r="AD11366" i="2"/>
  <c r="AF11366" i="2" s="1"/>
  <c r="AD11728" i="2"/>
  <c r="AF11728" i="2" s="1"/>
  <c r="AD9488" i="2"/>
  <c r="AF9488" i="2" s="1"/>
  <c r="AD9489" i="2"/>
  <c r="AF9489" i="2" s="1"/>
  <c r="AD9490" i="2"/>
  <c r="AF9490" i="2" s="1"/>
  <c r="AD9649" i="2"/>
  <c r="AF9649" i="2" s="1"/>
  <c r="AD9650" i="2"/>
  <c r="AF9650" i="2" s="1"/>
  <c r="AD9651" i="2"/>
  <c r="AF9651" i="2" s="1"/>
  <c r="AD9758" i="2"/>
  <c r="AF9758" i="2" s="1"/>
  <c r="AD7352" i="2"/>
  <c r="AF7352" i="2" s="1"/>
  <c r="AD7445" i="2"/>
  <c r="AF7445" i="2" s="1"/>
  <c r="AG7445" i="2" s="1"/>
  <c r="AD7541" i="2"/>
  <c r="AD7654" i="2"/>
  <c r="AF7654" i="2" s="1"/>
  <c r="AD7761" i="2"/>
  <c r="AF7761" i="2" s="1"/>
  <c r="AD7848" i="2"/>
  <c r="AD7849" i="2"/>
  <c r="AD7926" i="2"/>
  <c r="AD8021" i="2"/>
  <c r="AD8107" i="2"/>
  <c r="AD8173" i="2"/>
  <c r="AD8224" i="2"/>
  <c r="AD10745" i="2"/>
  <c r="AD10825" i="2"/>
  <c r="AD10826" i="2"/>
  <c r="AD10827" i="2"/>
  <c r="AD10828" i="2"/>
  <c r="AD10829" i="2"/>
  <c r="AF10829" i="2" s="1"/>
  <c r="AD11159" i="2"/>
  <c r="AF11159" i="2" s="1"/>
  <c r="AD11412" i="2"/>
  <c r="AF11412" i="2" s="1"/>
  <c r="AD53" i="2"/>
  <c r="AF53" i="2" s="1"/>
  <c r="AG53" i="2" s="1"/>
  <c r="AD120" i="2"/>
  <c r="AD1498" i="2"/>
  <c r="AF1498" i="2" s="1"/>
  <c r="AD3045" i="2"/>
  <c r="AF3045" i="2" s="1"/>
  <c r="AD3306" i="2"/>
  <c r="AF3306" i="2" s="1"/>
  <c r="AD3312" i="2"/>
  <c r="AF3312" i="2" s="1"/>
  <c r="AD3525" i="2"/>
  <c r="AF3525" i="2" s="1"/>
  <c r="AD3697" i="2"/>
  <c r="AF3697" i="2" s="1"/>
  <c r="AD3727" i="2"/>
  <c r="AF3727" i="2" s="1"/>
  <c r="AD4627" i="2"/>
  <c r="AF4627" i="2" s="1"/>
  <c r="AD4773" i="2"/>
  <c r="AF4773" i="2" s="1"/>
  <c r="AD5088" i="2"/>
  <c r="AF5088" i="2" s="1"/>
  <c r="AD5334" i="2"/>
  <c r="AF5334" i="2" s="1"/>
  <c r="AD54" i="2"/>
  <c r="AF54" i="2" s="1"/>
  <c r="AG54" i="2" s="1"/>
  <c r="AD121" i="2"/>
  <c r="AD563" i="2"/>
  <c r="AD607" i="2"/>
  <c r="AD990" i="2"/>
  <c r="AF990" i="2" s="1"/>
  <c r="AD993" i="2"/>
  <c r="AD1226" i="2"/>
  <c r="AD1230" i="2"/>
  <c r="AD3550" i="2"/>
  <c r="AF3550" i="2" s="1"/>
  <c r="AD4136" i="2"/>
  <c r="AD4140" i="2"/>
  <c r="AD4377" i="2"/>
  <c r="AD4399" i="2"/>
  <c r="AD4002" i="2"/>
  <c r="AD4003" i="2"/>
  <c r="AF4003" i="2" s="1"/>
  <c r="AD4004" i="2"/>
  <c r="AF4004" i="2" s="1"/>
  <c r="AD4005" i="2"/>
  <c r="AD4008" i="2"/>
  <c r="AF4008" i="2" s="1"/>
  <c r="AD4009" i="2"/>
  <c r="AF4009" i="2" s="1"/>
  <c r="AD4012" i="2"/>
  <c r="AF4012" i="2" s="1"/>
  <c r="AG4012" i="2" s="1"/>
  <c r="AD4021" i="2"/>
  <c r="AD4031" i="2"/>
  <c r="AF4031" i="2" s="1"/>
  <c r="AD4032" i="2"/>
  <c r="AF4032" i="2" s="1"/>
  <c r="AD4043" i="2"/>
  <c r="AF4043" i="2" s="1"/>
  <c r="AD4075" i="2"/>
  <c r="AF4075" i="2" s="1"/>
  <c r="AD6826" i="2"/>
  <c r="AF6826" i="2" s="1"/>
  <c r="AD7120" i="2"/>
  <c r="AF7120" i="2" s="1"/>
  <c r="AD7148" i="2"/>
  <c r="AF7148" i="2" s="1"/>
  <c r="AD7196" i="2"/>
  <c r="AF7196" i="2" s="1"/>
  <c r="AD7265" i="2"/>
  <c r="AF7265" i="2" s="1"/>
  <c r="AD4916" i="2"/>
  <c r="AF4916" i="2" s="1"/>
  <c r="AD6803" i="2"/>
  <c r="AF6803" i="2" s="1"/>
  <c r="AD7064" i="2"/>
  <c r="AF7064" i="2" s="1"/>
  <c r="AG7064" i="2" s="1"/>
  <c r="AD5249" i="2"/>
  <c r="AD5465" i="2"/>
  <c r="AD5643" i="2"/>
  <c r="AD5771" i="2"/>
  <c r="AD5895" i="2"/>
  <c r="AD6029" i="2"/>
  <c r="AF6029" i="2" s="1"/>
  <c r="AD6804" i="2"/>
  <c r="AD7000" i="2"/>
  <c r="AD8688" i="2"/>
  <c r="AD8769" i="2"/>
  <c r="AD10049" i="2"/>
  <c r="AD10141" i="2"/>
  <c r="AF10141" i="2" s="1"/>
  <c r="AD11160" i="2"/>
  <c r="AD11413" i="2"/>
  <c r="AD11729" i="2"/>
  <c r="AD8640" i="2"/>
  <c r="AD8689" i="2"/>
  <c r="AF8689" i="2" s="1"/>
  <c r="AD8770" i="2"/>
  <c r="AF8770" i="2" s="1"/>
  <c r="AD8771" i="2"/>
  <c r="AF8771" i="2" s="1"/>
  <c r="AG8771" i="2" s="1"/>
  <c r="AD8910" i="2"/>
  <c r="AD8911" i="2"/>
  <c r="AF8911" i="2" s="1"/>
  <c r="AD10050" i="2"/>
  <c r="AF10050" i="2" s="1"/>
  <c r="AD10051" i="2"/>
  <c r="AF10051" i="2" s="1"/>
  <c r="AD10052" i="2"/>
  <c r="AF10052" i="2" s="1"/>
  <c r="AD7266" i="2"/>
  <c r="AF7266" i="2" s="1"/>
  <c r="AD7353" i="2"/>
  <c r="AF7353" i="2" s="1"/>
  <c r="AD7446" i="2"/>
  <c r="AF7446" i="2" s="1"/>
  <c r="AD7542" i="2"/>
  <c r="AF7542" i="2" s="1"/>
  <c r="AD7655" i="2"/>
  <c r="AF7655" i="2" s="1"/>
  <c r="AD7762" i="2"/>
  <c r="AF7762" i="2" s="1"/>
  <c r="AD7850" i="2"/>
  <c r="AF7850" i="2" s="1"/>
  <c r="AD7927" i="2"/>
  <c r="AF7927" i="2" s="1"/>
  <c r="AG7927" i="2" s="1"/>
  <c r="AD10142" i="2"/>
  <c r="AD10143" i="2"/>
  <c r="AD10144" i="2"/>
  <c r="AD10145" i="2"/>
  <c r="AD11241" i="2"/>
  <c r="AD11500" i="2"/>
  <c r="AD5" i="2"/>
  <c r="AD25" i="2"/>
  <c r="AF25" i="2" s="1"/>
  <c r="AD31" i="2"/>
  <c r="AD219" i="2"/>
  <c r="AD1470" i="2"/>
  <c r="AD3046" i="2"/>
  <c r="AD1471" i="2"/>
  <c r="AF1471" i="2" s="1"/>
  <c r="AD3047" i="2"/>
  <c r="AD3307" i="2"/>
  <c r="AF3307" i="2" s="1"/>
  <c r="AD3313" i="2"/>
  <c r="AD3531" i="2"/>
  <c r="AF3531" i="2" s="1"/>
  <c r="AD3698" i="2"/>
  <c r="AF3698" i="2" s="1"/>
  <c r="AD3699" i="2"/>
  <c r="AF3699" i="2" s="1"/>
  <c r="AG3699" i="2" s="1"/>
  <c r="AD4617" i="2"/>
  <c r="AD4774" i="2"/>
  <c r="AF4774" i="2" s="1"/>
  <c r="AD4628" i="2"/>
  <c r="AF4628" i="2" s="1"/>
  <c r="AD4775" i="2"/>
  <c r="AF4775" i="2" s="1"/>
  <c r="AD5051" i="2"/>
  <c r="AF5051" i="2" s="1"/>
  <c r="AD5335" i="2"/>
  <c r="AF5335" i="2" s="1"/>
  <c r="AD5059" i="2"/>
  <c r="AF5059" i="2" s="1"/>
  <c r="AD5336" i="2"/>
  <c r="AF5336" i="2" s="1"/>
  <c r="AD2" i="2"/>
  <c r="AF2" i="2" s="1"/>
  <c r="AD15" i="2"/>
  <c r="AF15" i="2" s="1"/>
  <c r="AD539" i="2"/>
  <c r="AF539" i="2" s="1"/>
  <c r="AD545" i="2"/>
  <c r="AF545" i="2" s="1"/>
  <c r="AD799" i="2"/>
  <c r="AF799" i="2" s="1"/>
  <c r="AG799" i="2" s="1"/>
  <c r="AD820" i="2"/>
  <c r="AD996" i="2"/>
  <c r="AD1015" i="2"/>
  <c r="AD1314" i="2"/>
  <c r="AD1334" i="2"/>
  <c r="AD1606" i="2"/>
  <c r="AD1613" i="2"/>
  <c r="AD1622" i="2"/>
  <c r="AD1632" i="2"/>
  <c r="AF1632" i="2" s="1"/>
  <c r="AD1648" i="2"/>
  <c r="AF1648" i="2" s="1"/>
  <c r="AD1658" i="2"/>
  <c r="AD1659" i="2"/>
  <c r="AD1679" i="2"/>
  <c r="AD1721" i="2"/>
  <c r="AD1791" i="2"/>
  <c r="AD1869" i="2"/>
  <c r="AD2252" i="2"/>
  <c r="AF2252" i="2" s="1"/>
  <c r="AD3532" i="2"/>
  <c r="AF3532" i="2" s="1"/>
  <c r="AD3583" i="2"/>
  <c r="AF3583" i="2" s="1"/>
  <c r="AG3583" i="2" s="1"/>
  <c r="AD3906" i="2"/>
  <c r="AD4137" i="2"/>
  <c r="AF4137" i="2" s="1"/>
  <c r="AD4141" i="2"/>
  <c r="AF4141" i="2" s="1"/>
  <c r="AD4378" i="2"/>
  <c r="AF4378" i="2" s="1"/>
  <c r="AD4400" i="2"/>
  <c r="AF4400" i="2" s="1"/>
  <c r="AD4917" i="2"/>
  <c r="AF4917" i="2" s="1"/>
  <c r="AD4939" i="2"/>
  <c r="AF4939" i="2" s="1"/>
  <c r="AD6147" i="2"/>
  <c r="AF6147" i="2" s="1"/>
  <c r="AD6261" i="2"/>
  <c r="AF6261" i="2" s="1"/>
  <c r="AD6282" i="2"/>
  <c r="AF6282" i="2" s="1"/>
  <c r="AD6469" i="2"/>
  <c r="AF6469" i="2" s="1"/>
  <c r="AD6500" i="2"/>
  <c r="AF6500" i="2" s="1"/>
  <c r="AD6729" i="2"/>
  <c r="AF6729" i="2" s="1"/>
  <c r="AG6729" i="2" s="1"/>
  <c r="AD6738" i="2"/>
  <c r="AD6911" i="2"/>
  <c r="AD6962" i="2"/>
  <c r="AD7121" i="2"/>
  <c r="AD7149" i="2"/>
  <c r="AD7197" i="2"/>
  <c r="AD5193" i="2"/>
  <c r="AD5466" i="2"/>
  <c r="AD5494" i="2"/>
  <c r="AD5644" i="2"/>
  <c r="AD5772" i="2"/>
  <c r="AD5896" i="2"/>
  <c r="AF5896" i="2" s="1"/>
  <c r="AD5897" i="2"/>
  <c r="AF5897" i="2" s="1"/>
  <c r="AD5983" i="2"/>
  <c r="AD5987" i="2"/>
  <c r="AF5987" i="2" s="1"/>
  <c r="AD6054" i="2"/>
  <c r="AD6449" i="2"/>
  <c r="AF6449" i="2" s="1"/>
  <c r="AD6912" i="2"/>
  <c r="AF6912" i="2" s="1"/>
  <c r="AD8633" i="2"/>
  <c r="AF8633" i="2" s="1"/>
  <c r="AG8633" i="2" s="1"/>
  <c r="AD8641" i="2"/>
  <c r="AD8772" i="2"/>
  <c r="AF8772" i="2" s="1"/>
  <c r="AD9968" i="2"/>
  <c r="AF9968" i="2" s="1"/>
  <c r="AD10010" i="2"/>
  <c r="AF10010" i="2" s="1"/>
  <c r="AD11064" i="2"/>
  <c r="AF11064" i="2" s="1"/>
  <c r="AD11314" i="2"/>
  <c r="AF11314" i="2" s="1"/>
  <c r="AD7267" i="2"/>
  <c r="AF7267" i="2" s="1"/>
  <c r="AD7354" i="2"/>
  <c r="AF7354" i="2" s="1"/>
  <c r="AD7447" i="2"/>
  <c r="AF7447" i="2" s="1"/>
  <c r="AD7543" i="2"/>
  <c r="AF7543" i="2" s="1"/>
  <c r="AD7656" i="2"/>
  <c r="AF7656" i="2" s="1"/>
  <c r="AD7657" i="2"/>
  <c r="AF7657" i="2" s="1"/>
  <c r="AD7763" i="2"/>
  <c r="AF7763" i="2" s="1"/>
  <c r="AG7763" i="2" s="1"/>
  <c r="AD7928" i="2"/>
  <c r="AD8022" i="2"/>
  <c r="AD8642" i="2"/>
  <c r="AD8643" i="2"/>
  <c r="AD8644" i="2"/>
  <c r="AD8645" i="2"/>
  <c r="AD8690" i="2"/>
  <c r="AD8691" i="2"/>
  <c r="AD8692" i="2"/>
  <c r="AD8693" i="2"/>
  <c r="AD8912" i="2"/>
  <c r="AD9261" i="2"/>
  <c r="AD10011" i="2"/>
  <c r="AD10012" i="2"/>
  <c r="AF10012" i="2" s="1"/>
  <c r="AD10013" i="2"/>
  <c r="AD10014" i="2"/>
  <c r="AF10014" i="2" s="1"/>
  <c r="AD10053" i="2"/>
  <c r="AF10053" i="2" s="1"/>
  <c r="AD10054" i="2"/>
  <c r="AF10054" i="2" s="1"/>
  <c r="AD11065" i="2"/>
  <c r="AF11065" i="2" s="1"/>
  <c r="AG11065" i="2" s="1"/>
  <c r="AD11111" i="2"/>
  <c r="AD11315" i="2"/>
  <c r="AF11315" i="2" s="1"/>
  <c r="AD11367" i="2"/>
  <c r="AF11367" i="2" s="1"/>
  <c r="AD11570" i="2"/>
  <c r="AF11570" i="2" s="1"/>
  <c r="AD11657" i="2"/>
  <c r="AF11657" i="2" s="1"/>
  <c r="AD32" i="2"/>
  <c r="AF32" i="2" s="1"/>
  <c r="AD55" i="2"/>
  <c r="AF55" i="2" s="1"/>
  <c r="AD1472" i="2"/>
  <c r="AF1472" i="2" s="1"/>
  <c r="AD3048" i="2"/>
  <c r="AF3048" i="2" s="1"/>
  <c r="AD4618" i="2"/>
  <c r="AF4618" i="2" s="1"/>
  <c r="AD4776" i="2"/>
  <c r="AF4776" i="2" s="1"/>
  <c r="AD5060" i="2"/>
  <c r="AF5060" i="2" s="1"/>
  <c r="AD5337" i="2"/>
  <c r="AF5337" i="2" s="1"/>
  <c r="AG5337" i="2" s="1"/>
  <c r="AD33" i="2"/>
  <c r="AD56" i="2"/>
  <c r="AD546" i="2"/>
  <c r="AD564" i="2"/>
  <c r="AD3533" i="2"/>
  <c r="AD4904" i="2"/>
  <c r="AD6827" i="2"/>
  <c r="AD6805" i="2"/>
  <c r="AD7043" i="2"/>
  <c r="AD5467" i="2"/>
  <c r="AD5645" i="2"/>
  <c r="AD5773" i="2"/>
  <c r="AF5773" i="2" s="1"/>
  <c r="AD5898" i="2"/>
  <c r="AD8646" i="2"/>
  <c r="AD8773" i="2"/>
  <c r="AD10015" i="2"/>
  <c r="AF10015" i="2" s="1"/>
  <c r="AD10016" i="2"/>
  <c r="AF10016" i="2" s="1"/>
  <c r="AD10055" i="2"/>
  <c r="AF10055" i="2" s="1"/>
  <c r="AD11230" i="2"/>
  <c r="AF11230" i="2" s="1"/>
  <c r="AG11230" i="2" s="1"/>
  <c r="AD11488" i="2"/>
  <c r="AD13" i="2"/>
  <c r="AF13" i="2" s="1"/>
  <c r="AD18" i="2"/>
  <c r="AF18" i="2" s="1"/>
  <c r="AD1473" i="2"/>
  <c r="AF1473" i="2" s="1"/>
  <c r="AD3049" i="2"/>
  <c r="AF3049" i="2" s="1"/>
  <c r="AD3175" i="2"/>
  <c r="AF3175" i="2" s="1"/>
  <c r="AD4629" i="2"/>
  <c r="AF4629" i="2" s="1"/>
  <c r="AD4777" i="2"/>
  <c r="AF4777" i="2" s="1"/>
  <c r="AD5061" i="2"/>
  <c r="AF5061" i="2" s="1"/>
  <c r="AD5338" i="2"/>
  <c r="AF5338" i="2" s="1"/>
  <c r="AD1607" i="2"/>
  <c r="AF1607" i="2" s="1"/>
  <c r="AD1615" i="2"/>
  <c r="AF1615" i="2" s="1"/>
  <c r="AD1623" i="2"/>
  <c r="AF1623" i="2" s="1"/>
  <c r="AG1623" i="2" s="1"/>
  <c r="AD1633" i="2"/>
  <c r="AD1652" i="2"/>
  <c r="AF1652" i="2" s="1"/>
  <c r="AD1660" i="2"/>
  <c r="AD1680" i="2"/>
  <c r="AD1722" i="2"/>
  <c r="AD1792" i="2"/>
  <c r="AD1793" i="2"/>
  <c r="AD6" i="2"/>
  <c r="AD19" i="2"/>
  <c r="AD547" i="2"/>
  <c r="AD565" i="2"/>
  <c r="AD800" i="2"/>
  <c r="AD834" i="2"/>
  <c r="AD998" i="2"/>
  <c r="AD1016" i="2"/>
  <c r="AF1016" i="2" s="1"/>
  <c r="AD1335" i="2"/>
  <c r="AD1355" i="2"/>
  <c r="AF1355" i="2" s="1"/>
  <c r="AD3304" i="2"/>
  <c r="AF3304" i="2" s="1"/>
  <c r="AD3311" i="2"/>
  <c r="AF3311" i="2" s="1"/>
  <c r="AG3311" i="2" s="1"/>
  <c r="AD3686" i="2"/>
  <c r="AD3700" i="2"/>
  <c r="AF3700" i="2" s="1"/>
  <c r="AD8647" i="2"/>
  <c r="AF8647" i="2" s="1"/>
  <c r="AD8694" i="2"/>
  <c r="AF8694" i="2" s="1"/>
  <c r="AD10017" i="2"/>
  <c r="AF10017" i="2" s="1"/>
  <c r="AD10056" i="2"/>
  <c r="AF10056" i="2" s="1"/>
  <c r="AD1870" i="2"/>
  <c r="AF1870" i="2" s="1"/>
  <c r="AD2253" i="2"/>
  <c r="AF2253" i="2" s="1"/>
  <c r="AD3176" i="2"/>
  <c r="AF3176" i="2" s="1"/>
  <c r="AD3909" i="2"/>
  <c r="AF3909" i="2" s="1"/>
  <c r="AD4145" i="2"/>
  <c r="AF4145" i="2" s="1"/>
  <c r="AD4149" i="2"/>
  <c r="AF4149" i="2" s="1"/>
  <c r="AD4379" i="2"/>
  <c r="AF4379" i="2" s="1"/>
  <c r="AG4379" i="2" s="1"/>
  <c r="AD4380" i="2"/>
  <c r="AD6148" i="2"/>
  <c r="AD6262" i="2"/>
  <c r="AD6263" i="2"/>
  <c r="AF6263" i="2" s="1"/>
  <c r="AD4940" i="2"/>
  <c r="AD6442" i="2"/>
  <c r="AD6676" i="2"/>
  <c r="AD6913" i="2"/>
  <c r="AD7122" i="2"/>
  <c r="AD7123" i="2"/>
  <c r="AD7150" i="2"/>
  <c r="AD7198" i="2"/>
  <c r="AF7198" i="2" s="1"/>
  <c r="AD5194" i="2"/>
  <c r="AD5457" i="2"/>
  <c r="AD5646" i="2"/>
  <c r="AF5646" i="2" s="1"/>
  <c r="AD5774" i="2"/>
  <c r="AF5774" i="2" s="1"/>
  <c r="AD5899" i="2"/>
  <c r="AF5899" i="2" s="1"/>
  <c r="AD6055" i="2"/>
  <c r="AF6055" i="2" s="1"/>
  <c r="AD6450" i="2"/>
  <c r="AF6450" i="2" s="1"/>
  <c r="AG6450" i="2" s="1"/>
  <c r="AD6914" i="2"/>
  <c r="AD8774" i="2"/>
  <c r="AF8774" i="2" s="1"/>
  <c r="AD11029" i="2"/>
  <c r="AF11029" i="2" s="1"/>
  <c r="AD11281" i="2"/>
  <c r="AF11281" i="2" s="1"/>
  <c r="AD7268" i="2"/>
  <c r="AF7268" i="2" s="1"/>
  <c r="AD7355" i="2"/>
  <c r="AF7355" i="2" s="1"/>
  <c r="AD7448" i="2"/>
  <c r="AF7448" i="2" s="1"/>
  <c r="AD7544" i="2"/>
  <c r="AF7544" i="2" s="1"/>
  <c r="AD7545" i="2"/>
  <c r="AF7545" i="2" s="1"/>
  <c r="AD7658" i="2"/>
  <c r="AF7658" i="2" s="1"/>
  <c r="AD7764" i="2"/>
  <c r="AF7764" i="2" s="1"/>
  <c r="AD7929" i="2"/>
  <c r="AF7929" i="2" s="1"/>
  <c r="AD8913" i="2"/>
  <c r="AF8913" i="2" s="1"/>
  <c r="AG8913" i="2" s="1"/>
  <c r="AD8648" i="2"/>
  <c r="AD8649" i="2"/>
  <c r="AF8649" i="2" s="1"/>
  <c r="AD8650" i="2"/>
  <c r="AD8695" i="2"/>
  <c r="AD8696" i="2"/>
  <c r="AD8697" i="2"/>
  <c r="AD8698" i="2"/>
  <c r="AF8698" i="2" s="1"/>
  <c r="AD8775" i="2"/>
  <c r="AD10018" i="2"/>
  <c r="AF10018" i="2" s="1"/>
  <c r="AD10057" i="2"/>
  <c r="AD10058" i="2"/>
  <c r="AD10059" i="2"/>
  <c r="AD10146" i="2"/>
  <c r="AD10147" i="2"/>
  <c r="AD11066" i="2"/>
  <c r="AD11316" i="2"/>
  <c r="AD11571" i="2"/>
  <c r="AF11571" i="2" s="1"/>
  <c r="AD11658" i="2"/>
  <c r="AF11658" i="2" s="1"/>
  <c r="AD3194" i="2"/>
  <c r="AF3194" i="2" s="1"/>
  <c r="AG3194" i="2" s="1"/>
  <c r="AD3441" i="2"/>
  <c r="AD3442" i="2"/>
  <c r="AF3442" i="2" s="1"/>
  <c r="AD3812" i="2"/>
  <c r="AF3812" i="2" s="1"/>
  <c r="AD3847" i="2"/>
  <c r="AF3847" i="2" s="1"/>
  <c r="AD220" i="2"/>
  <c r="AF220" i="2" s="1"/>
  <c r="AD318" i="2"/>
  <c r="AF318" i="2" s="1"/>
  <c r="AD670" i="2"/>
  <c r="AF670" i="2" s="1"/>
  <c r="AD711" i="2"/>
  <c r="AF711" i="2" s="1"/>
  <c r="AD1041" i="2"/>
  <c r="AF1041" i="2" s="1"/>
  <c r="AD1066" i="2"/>
  <c r="AF1066" i="2" s="1"/>
  <c r="AD1277" i="2"/>
  <c r="AF1277" i="2" s="1"/>
  <c r="AD1299" i="2"/>
  <c r="AF1299" i="2" s="1"/>
  <c r="AD1794" i="2"/>
  <c r="AF1794" i="2" s="1"/>
  <c r="AG1794" i="2" s="1"/>
  <c r="AD1871" i="2"/>
  <c r="AD1872" i="2"/>
  <c r="AD1955" i="2"/>
  <c r="AD2044" i="2"/>
  <c r="AD2117" i="2"/>
  <c r="AD2402" i="2"/>
  <c r="AD2481" i="2"/>
  <c r="AD221" i="2"/>
  <c r="AD222" i="2"/>
  <c r="AD1530" i="2"/>
  <c r="AF1530" i="2" s="1"/>
  <c r="AD3050" i="2"/>
  <c r="AD4657" i="2"/>
  <c r="AD4778" i="2"/>
  <c r="AF4778" i="2" s="1"/>
  <c r="AD5089" i="2"/>
  <c r="AD5339" i="2"/>
  <c r="AF5339" i="2" s="1"/>
  <c r="AD5517" i="2"/>
  <c r="AF5517" i="2" s="1"/>
  <c r="AD3218" i="2"/>
  <c r="AF3218" i="2" s="1"/>
  <c r="AD4213" i="2"/>
  <c r="AF4213" i="2" s="1"/>
  <c r="AD4236" i="2"/>
  <c r="AF4236" i="2" s="1"/>
  <c r="AG4236" i="2" s="1"/>
  <c r="AD4518" i="2"/>
  <c r="AD4548" i="2"/>
  <c r="AF4548" i="2" s="1"/>
  <c r="AD2566" i="2"/>
  <c r="AF2566" i="2" s="1"/>
  <c r="AD2657" i="2"/>
  <c r="AF2657" i="2" s="1"/>
  <c r="AD2658" i="2"/>
  <c r="AF2658" i="2" s="1"/>
  <c r="AD2743" i="2"/>
  <c r="AF2743" i="2" s="1"/>
  <c r="AD7269" i="2"/>
  <c r="AF7269" i="2" s="1"/>
  <c r="AD4941" i="2"/>
  <c r="AF4941" i="2" s="1"/>
  <c r="AD6534" i="2"/>
  <c r="AF6534" i="2" s="1"/>
  <c r="AD6700" i="2"/>
  <c r="AF6700" i="2" s="1"/>
  <c r="AD6963" i="2"/>
  <c r="AF6963" i="2" s="1"/>
  <c r="AD5274" i="2"/>
  <c r="AF5274" i="2" s="1"/>
  <c r="AD5647" i="2"/>
  <c r="AF5647" i="2" s="1"/>
  <c r="AG5647" i="2" s="1"/>
  <c r="AD5775" i="2"/>
  <c r="AD5900" i="2"/>
  <c r="AD6056" i="2"/>
  <c r="AD6562" i="2"/>
  <c r="AD6915" i="2"/>
  <c r="AD9262" i="2"/>
  <c r="AD9491" i="2"/>
  <c r="AD9492" i="2"/>
  <c r="AD10455" i="2"/>
  <c r="AD10626" i="2"/>
  <c r="AD11112" i="2"/>
  <c r="AD11368" i="2"/>
  <c r="AD9493" i="2"/>
  <c r="AF9493" i="2" s="1"/>
  <c r="AD9494" i="2"/>
  <c r="AD9495" i="2"/>
  <c r="AF9495" i="2" s="1"/>
  <c r="AD9496" i="2"/>
  <c r="AD9497" i="2"/>
  <c r="AF9497" i="2" s="1"/>
  <c r="AD9652" i="2"/>
  <c r="AF9652" i="2" s="1"/>
  <c r="AD9653" i="2"/>
  <c r="AF9653" i="2" s="1"/>
  <c r="AG9653" i="2" s="1"/>
  <c r="AD7356" i="2"/>
  <c r="AD7449" i="2"/>
  <c r="AF7449" i="2" s="1"/>
  <c r="AD7546" i="2"/>
  <c r="AF7546" i="2" s="1"/>
  <c r="AD7659" i="2"/>
  <c r="AF7659" i="2" s="1"/>
  <c r="AD7765" i="2"/>
  <c r="AF7765" i="2" s="1"/>
  <c r="AD7851" i="2"/>
  <c r="AF7851" i="2" s="1"/>
  <c r="AD7930" i="2"/>
  <c r="AF7930" i="2" s="1"/>
  <c r="AD8023" i="2"/>
  <c r="AF8023" i="2" s="1"/>
  <c r="AD8108" i="2"/>
  <c r="AF8108" i="2" s="1"/>
  <c r="AD8109" i="2"/>
  <c r="AF8109" i="2" s="1"/>
  <c r="AD8174" i="2"/>
  <c r="AF8174" i="2" s="1"/>
  <c r="AD10627" i="2"/>
  <c r="AF10627" i="2" s="1"/>
  <c r="AD10746" i="2"/>
  <c r="AF10746" i="2" s="1"/>
  <c r="AG10746" i="2" s="1"/>
  <c r="AD10747" i="2"/>
  <c r="AD10748" i="2"/>
  <c r="AD10830" i="2"/>
  <c r="AD10831" i="2"/>
  <c r="AD11113" i="2"/>
  <c r="AD11369" i="2"/>
  <c r="AD122" i="2"/>
  <c r="AD223" i="2"/>
  <c r="AD1499" i="2"/>
  <c r="AD3051" i="2"/>
  <c r="AD3551" i="2"/>
  <c r="AD4630" i="2"/>
  <c r="AD4779" i="2"/>
  <c r="AF4779" i="2" s="1"/>
  <c r="AD5090" i="2"/>
  <c r="AF5090" i="2" s="1"/>
  <c r="AD5340" i="2"/>
  <c r="AF5340" i="2" s="1"/>
  <c r="AD1723" i="2"/>
  <c r="AF1723" i="2" s="1"/>
  <c r="AD1724" i="2"/>
  <c r="AF1724" i="2" s="1"/>
  <c r="AD1795" i="2"/>
  <c r="AF1795" i="2" s="1"/>
  <c r="AD57" i="2"/>
  <c r="AF57" i="2" s="1"/>
  <c r="AG57" i="2" s="1"/>
  <c r="AD123" i="2"/>
  <c r="AD608" i="2"/>
  <c r="AF608" i="2" s="1"/>
  <c r="AD609" i="2"/>
  <c r="AF609" i="2" s="1"/>
  <c r="AD821" i="2"/>
  <c r="AF821" i="2" s="1"/>
  <c r="AD822" i="2"/>
  <c r="AF822" i="2" s="1"/>
  <c r="AD1017" i="2"/>
  <c r="AF1017" i="2" s="1"/>
  <c r="AD1042" i="2"/>
  <c r="AF1042" i="2" s="1"/>
  <c r="AD1251" i="2"/>
  <c r="AF1251" i="2" s="1"/>
  <c r="AD1252" i="2"/>
  <c r="AF1252" i="2" s="1"/>
  <c r="AD3360" i="2"/>
  <c r="AF3360" i="2" s="1"/>
  <c r="AD3400" i="2"/>
  <c r="AF3400" i="2" s="1"/>
  <c r="AD3766" i="2"/>
  <c r="AF3766" i="2" s="1"/>
  <c r="AD3813" i="2"/>
  <c r="AF3813" i="2" s="1"/>
  <c r="AG3813" i="2" s="1"/>
  <c r="AD9063" i="2"/>
  <c r="AD9263" i="2"/>
  <c r="AD10456" i="2"/>
  <c r="AD10628" i="2"/>
  <c r="AD1873" i="2"/>
  <c r="AD1956" i="2"/>
  <c r="AD1957" i="2"/>
  <c r="AD2403" i="2"/>
  <c r="AD2404" i="2"/>
  <c r="AD2482" i="2"/>
  <c r="AD2567" i="2"/>
  <c r="AD2659" i="2"/>
  <c r="AD2744" i="2"/>
  <c r="AD3552" i="2"/>
  <c r="AD3952" i="2"/>
  <c r="AF3952" i="2" s="1"/>
  <c r="AD4163" i="2"/>
  <c r="AD4182" i="2"/>
  <c r="AF4182" i="2" s="1"/>
  <c r="AD4475" i="2"/>
  <c r="AF4475" i="2" s="1"/>
  <c r="AD4476" i="2"/>
  <c r="AF4476" i="2" s="1"/>
  <c r="AG4476" i="2" s="1"/>
  <c r="AD6166" i="2"/>
  <c r="AD6283" i="2"/>
  <c r="AF6283" i="2" s="1"/>
  <c r="AD6317" i="2"/>
  <c r="AF6317" i="2" s="1"/>
  <c r="AD4918" i="2"/>
  <c r="AF4918" i="2" s="1"/>
  <c r="AD6470" i="2"/>
  <c r="AF6470" i="2" s="1"/>
  <c r="AD6739" i="2"/>
  <c r="AF6739" i="2" s="1"/>
  <c r="AD6874" i="2"/>
  <c r="AF6874" i="2" s="1"/>
  <c r="AD7151" i="2"/>
  <c r="AF7151" i="2" s="1"/>
  <c r="AD7152" i="2"/>
  <c r="AF7152" i="2" s="1"/>
  <c r="AD7199" i="2"/>
  <c r="AF7199" i="2" s="1"/>
  <c r="AD5200" i="2"/>
  <c r="AF5200" i="2" s="1"/>
  <c r="AD5468" i="2"/>
  <c r="AF5468" i="2" s="1"/>
  <c r="AD5648" i="2"/>
  <c r="AF5648" i="2" s="1"/>
  <c r="AG5648" i="2" s="1"/>
  <c r="AD5776" i="2"/>
  <c r="AD5901" i="2"/>
  <c r="AD6030" i="2"/>
  <c r="AD6471" i="2"/>
  <c r="AD6847" i="2"/>
  <c r="AD8914" i="2"/>
  <c r="AD11030" i="2"/>
  <c r="AD11282" i="2"/>
  <c r="AF11282" i="2" s="1"/>
  <c r="AD7270" i="2"/>
  <c r="AD7357" i="2"/>
  <c r="AD7450" i="2"/>
  <c r="AF7450" i="2" s="1"/>
  <c r="AD7547" i="2"/>
  <c r="AF7547" i="2" s="1"/>
  <c r="AD7660" i="2"/>
  <c r="AD7661" i="2"/>
  <c r="AD7766" i="2"/>
  <c r="AF7766" i="2" s="1"/>
  <c r="AD7931" i="2"/>
  <c r="AF7931" i="2" s="1"/>
  <c r="AD8024" i="2"/>
  <c r="AF8024" i="2" s="1"/>
  <c r="AD9064" i="2"/>
  <c r="AF9064" i="2" s="1"/>
  <c r="AD8915" i="2"/>
  <c r="AF8915" i="2" s="1"/>
  <c r="AG8915" i="2" s="1"/>
  <c r="AD8916" i="2"/>
  <c r="AD9065" i="2"/>
  <c r="AF9065" i="2" s="1"/>
  <c r="AD9066" i="2"/>
  <c r="AF9066" i="2" s="1"/>
  <c r="AD9067" i="2"/>
  <c r="AF9067" i="2" s="1"/>
  <c r="AD9264" i="2"/>
  <c r="AF9264" i="2" s="1"/>
  <c r="AD9265" i="2"/>
  <c r="AF9265" i="2" s="1"/>
  <c r="AD9266" i="2"/>
  <c r="AF9266" i="2" s="1"/>
  <c r="AD10265" i="2"/>
  <c r="AF10265" i="2" s="1"/>
  <c r="AD10457" i="2"/>
  <c r="AF10457" i="2" s="1"/>
  <c r="AD10458" i="2"/>
  <c r="AF10458" i="2" s="1"/>
  <c r="AD10459" i="2"/>
  <c r="AF10459" i="2" s="1"/>
  <c r="AD10629" i="2"/>
  <c r="AF10629" i="2" s="1"/>
  <c r="AD10630" i="2"/>
  <c r="AF10630" i="2" s="1"/>
  <c r="AG10630" i="2" s="1"/>
  <c r="AD11031" i="2"/>
  <c r="AD11317" i="2"/>
  <c r="AF11317" i="2" s="1"/>
  <c r="AD11572" i="2"/>
  <c r="AD11659" i="2"/>
  <c r="AD374" i="2"/>
  <c r="AD468" i="2"/>
  <c r="AD1463" i="2"/>
  <c r="AD3052" i="2"/>
  <c r="AD2997" i="2"/>
  <c r="AD2999" i="2"/>
  <c r="AD3273" i="2"/>
  <c r="AD3281" i="2"/>
  <c r="AD3526" i="2"/>
  <c r="AD4619" i="2"/>
  <c r="AD4780" i="2"/>
  <c r="AD5052" i="2"/>
  <c r="AD5341" i="2"/>
  <c r="AF5341" i="2" s="1"/>
  <c r="AD479" i="2"/>
  <c r="AF479" i="2" s="1"/>
  <c r="AD506" i="2"/>
  <c r="AF506" i="2" s="1"/>
  <c r="AG506" i="2" s="1"/>
  <c r="AD780" i="2"/>
  <c r="AD784" i="2"/>
  <c r="AF784" i="2" s="1"/>
  <c r="AD966" i="2"/>
  <c r="AF966" i="2" s="1"/>
  <c r="AD975" i="2"/>
  <c r="AF975" i="2" s="1"/>
  <c r="AD1604" i="2"/>
  <c r="AF1604" i="2" s="1"/>
  <c r="AD1611" i="2"/>
  <c r="AF1611" i="2" s="1"/>
  <c r="AD1618" i="2"/>
  <c r="AF1618" i="2" s="1"/>
  <c r="AD1629" i="2"/>
  <c r="AF1629" i="2" s="1"/>
  <c r="AD1638" i="2"/>
  <c r="AF1638" i="2" s="1"/>
  <c r="AD1644" i="2"/>
  <c r="AF1644" i="2" s="1"/>
  <c r="AD1649" i="2"/>
  <c r="AF1649" i="2" s="1"/>
  <c r="AD1653" i="2"/>
  <c r="AF1653" i="2" s="1"/>
  <c r="AD1661" i="2"/>
  <c r="AF1661" i="2" s="1"/>
  <c r="AG1661" i="2" s="1"/>
  <c r="AD1662" i="2"/>
  <c r="AD1681" i="2"/>
  <c r="AF1681" i="2" s="1"/>
  <c r="AD2045" i="2"/>
  <c r="AF2045" i="2" s="1"/>
  <c r="AD2998" i="2"/>
  <c r="AF2998" i="2" s="1"/>
  <c r="AD3001" i="2"/>
  <c r="AD3173" i="2"/>
  <c r="AD3274" i="2"/>
  <c r="AD3282" i="2"/>
  <c r="AD3920" i="2"/>
  <c r="AD4359" i="2"/>
  <c r="AD4361" i="2"/>
  <c r="AF4361" i="2" s="1"/>
  <c r="AD4595" i="2"/>
  <c r="AF4595" i="2" s="1"/>
  <c r="AD4596" i="2"/>
  <c r="AD4905" i="2"/>
  <c r="AD6149" i="2"/>
  <c r="AD6245" i="2"/>
  <c r="AD6248" i="2"/>
  <c r="AF6248" i="2" s="1"/>
  <c r="AD6451" i="2"/>
  <c r="AF6451" i="2" s="1"/>
  <c r="AD6727" i="2"/>
  <c r="AF6727" i="2" s="1"/>
  <c r="AG6727" i="2" s="1"/>
  <c r="AD6875" i="2"/>
  <c r="AD5192" i="2"/>
  <c r="AF5192" i="2" s="1"/>
  <c r="AD5469" i="2"/>
  <c r="AF5469" i="2" s="1"/>
  <c r="AD6010" i="2"/>
  <c r="AF6010" i="2" s="1"/>
  <c r="AD6011" i="2"/>
  <c r="AF6011" i="2" s="1"/>
  <c r="AD6013" i="2"/>
  <c r="AF6013" i="2" s="1"/>
  <c r="AD6057" i="2"/>
  <c r="AF6057" i="2" s="1"/>
  <c r="AD6452" i="2"/>
  <c r="AF6452" i="2" s="1"/>
  <c r="AD6848" i="2"/>
  <c r="AF6848" i="2" s="1"/>
  <c r="AD8776" i="2"/>
  <c r="AF8776" i="2" s="1"/>
  <c r="AD8777" i="2"/>
  <c r="AF8777" i="2" s="1"/>
  <c r="AD9068" i="2"/>
  <c r="AF9068" i="2" s="1"/>
  <c r="AD10060" i="2"/>
  <c r="AF10060" i="2" s="1"/>
  <c r="AG10060" i="2" s="1"/>
  <c r="AD10148" i="2"/>
  <c r="AD11013" i="2"/>
  <c r="AD11265" i="2"/>
  <c r="AD7451" i="2"/>
  <c r="AD7548" i="2"/>
  <c r="AD7549" i="2"/>
  <c r="AF7549" i="2" s="1"/>
  <c r="AD7662" i="2"/>
  <c r="AD7767" i="2"/>
  <c r="AF7767" i="2" s="1"/>
  <c r="AD7932" i="2"/>
  <c r="AF7932" i="2" s="1"/>
  <c r="AD7933" i="2"/>
  <c r="AD8025" i="2"/>
  <c r="AD8110" i="2"/>
  <c r="AD8175" i="2"/>
  <c r="AD8225" i="2"/>
  <c r="AD8226" i="2"/>
  <c r="AD8651" i="2"/>
  <c r="AD8699" i="2"/>
  <c r="AF8699" i="2" s="1"/>
  <c r="AD8778" i="2"/>
  <c r="AF8778" i="2" s="1"/>
  <c r="AD8779" i="2"/>
  <c r="AF8779" i="2" s="1"/>
  <c r="AG8779" i="2" s="1"/>
  <c r="AD8780" i="2"/>
  <c r="AD8917" i="2"/>
  <c r="AF8917" i="2" s="1"/>
  <c r="AD9267" i="2"/>
  <c r="AF9267" i="2" s="1"/>
  <c r="AD9268" i="2"/>
  <c r="AF9268" i="2" s="1"/>
  <c r="AD9269" i="2"/>
  <c r="AF9269" i="2" s="1"/>
  <c r="AD10061" i="2"/>
  <c r="AF10061" i="2" s="1"/>
  <c r="AD10149" i="2"/>
  <c r="AF10149" i="2" s="1"/>
  <c r="AD10150" i="2"/>
  <c r="AF10150" i="2" s="1"/>
  <c r="AD10151" i="2"/>
  <c r="AF10151" i="2" s="1"/>
  <c r="AD10266" i="2"/>
  <c r="AF10266" i="2" s="1"/>
  <c r="AD10267" i="2"/>
  <c r="AF10267" i="2" s="1"/>
  <c r="AD11014" i="2"/>
  <c r="AF11014" i="2" s="1"/>
  <c r="AD11266" i="2"/>
  <c r="AF11266" i="2" s="1"/>
  <c r="AG11266" i="2" s="1"/>
  <c r="AD11777" i="2"/>
  <c r="AD11778" i="2"/>
  <c r="AD11783" i="2"/>
  <c r="AD11796" i="2"/>
  <c r="AD11802" i="2"/>
  <c r="AD224" i="2"/>
  <c r="AD319" i="2"/>
  <c r="AD1531" i="2"/>
  <c r="AF1531" i="2" s="1"/>
  <c r="AD3053" i="2"/>
  <c r="AD3248" i="2"/>
  <c r="AD4715" i="2"/>
  <c r="AF4715" i="2" s="1"/>
  <c r="AD4781" i="2"/>
  <c r="AF4781" i="2" s="1"/>
  <c r="AD5120" i="2"/>
  <c r="AD5342" i="2"/>
  <c r="AD1725" i="2"/>
  <c r="AD1796" i="2"/>
  <c r="AD124" i="2"/>
  <c r="AF124" i="2" s="1"/>
  <c r="AD225" i="2"/>
  <c r="AF225" i="2" s="1"/>
  <c r="AD610" i="2"/>
  <c r="AF610" i="2" s="1"/>
  <c r="AG610" i="2" s="1"/>
  <c r="AD671" i="2"/>
  <c r="AD896" i="2"/>
  <c r="AF896" i="2" s="1"/>
  <c r="AD930" i="2"/>
  <c r="AF930" i="2" s="1"/>
  <c r="AD1137" i="2"/>
  <c r="AF1137" i="2" s="1"/>
  <c r="AD1167" i="2"/>
  <c r="AF1167" i="2" s="1"/>
  <c r="AD1381" i="2"/>
  <c r="AF1381" i="2" s="1"/>
  <c r="AD1414" i="2"/>
  <c r="AF1414" i="2" s="1"/>
  <c r="AD3332" i="2"/>
  <c r="AF3332" i="2" s="1"/>
  <c r="AD3361" i="2"/>
  <c r="AF3361" i="2" s="1"/>
  <c r="AD3728" i="2"/>
  <c r="AF3728" i="2" s="1"/>
  <c r="AD3767" i="2"/>
  <c r="AF3767" i="2" s="1"/>
  <c r="AD8781" i="2"/>
  <c r="AF8781" i="2" s="1"/>
  <c r="AD8918" i="2"/>
  <c r="AF8918" i="2" s="1"/>
  <c r="AG8918" i="2" s="1"/>
  <c r="AD10152" i="2"/>
  <c r="AD10268" i="2"/>
  <c r="AD1874" i="2"/>
  <c r="AD1958" i="2"/>
  <c r="AF1958" i="2" s="1"/>
  <c r="AD2046" i="2"/>
  <c r="AD2118" i="2"/>
  <c r="AD2405" i="2"/>
  <c r="AD2483" i="2"/>
  <c r="AD2568" i="2"/>
  <c r="AD2660" i="2"/>
  <c r="AF2660" i="2" s="1"/>
  <c r="AD2745" i="2"/>
  <c r="AD2804" i="2"/>
  <c r="AD3234" i="2"/>
  <c r="AD3973" i="2"/>
  <c r="AD4300" i="2"/>
  <c r="AF4300" i="2" s="1"/>
  <c r="AD4325" i="2"/>
  <c r="AD4432" i="2"/>
  <c r="AF4432" i="2" s="1"/>
  <c r="AD4477" i="2"/>
  <c r="AF4477" i="2" s="1"/>
  <c r="AD6202" i="2"/>
  <c r="AF6202" i="2" s="1"/>
  <c r="AG6202" i="2" s="1"/>
  <c r="AD6318" i="2"/>
  <c r="AD6337" i="2"/>
  <c r="AF6337" i="2" s="1"/>
  <c r="AD4991" i="2"/>
  <c r="AF4991" i="2" s="1"/>
  <c r="AD6535" i="2"/>
  <c r="AF6535" i="2" s="1"/>
  <c r="AD6701" i="2"/>
  <c r="AF6701" i="2" s="1"/>
  <c r="AD7044" i="2"/>
  <c r="AF7044" i="2" s="1"/>
  <c r="AD7200" i="2"/>
  <c r="AF7200" i="2" s="1"/>
  <c r="AD7271" i="2"/>
  <c r="AF7271" i="2" s="1"/>
  <c r="AD5229" i="2"/>
  <c r="AF5229" i="2" s="1"/>
  <c r="AD5518" i="2"/>
  <c r="AF5518" i="2" s="1"/>
  <c r="AD5649" i="2"/>
  <c r="AF5649" i="2" s="1"/>
  <c r="AD5777" i="2"/>
  <c r="AF5777" i="2" s="1"/>
  <c r="AD5902" i="2"/>
  <c r="AF5902" i="2" s="1"/>
  <c r="AG5902" i="2" s="1"/>
  <c r="AD6122" i="2"/>
  <c r="AD6584" i="2"/>
  <c r="AD7001" i="2"/>
  <c r="AD9654" i="2"/>
  <c r="AD11161" i="2"/>
  <c r="AD11414" i="2"/>
  <c r="AD7358" i="2"/>
  <c r="AF7358" i="2" s="1"/>
  <c r="AD7359" i="2"/>
  <c r="AD7452" i="2"/>
  <c r="AD7550" i="2"/>
  <c r="AD7663" i="2"/>
  <c r="AF7663" i="2" s="1"/>
  <c r="AD7768" i="2"/>
  <c r="AF7768" i="2" s="1"/>
  <c r="AD7934" i="2"/>
  <c r="AF7934" i="2" s="1"/>
  <c r="AD8026" i="2"/>
  <c r="AD8111" i="2"/>
  <c r="AF8111" i="2" s="1"/>
  <c r="AD8176" i="2"/>
  <c r="AD9655" i="2"/>
  <c r="AF9655" i="2" s="1"/>
  <c r="AD8782" i="2"/>
  <c r="AF8782" i="2" s="1"/>
  <c r="AD8919" i="2"/>
  <c r="AF8919" i="2" s="1"/>
  <c r="AG8919" i="2" s="1"/>
  <c r="AD8920" i="2"/>
  <c r="AD8921" i="2"/>
  <c r="AF8921" i="2" s="1"/>
  <c r="AD8922" i="2"/>
  <c r="AF8922" i="2" s="1"/>
  <c r="AD9069" i="2"/>
  <c r="AF9069" i="2" s="1"/>
  <c r="AD9070" i="2"/>
  <c r="AF9070" i="2" s="1"/>
  <c r="AD9071" i="2"/>
  <c r="AF9071" i="2" s="1"/>
  <c r="AD10269" i="2"/>
  <c r="AF10269" i="2" s="1"/>
  <c r="AD10270" i="2"/>
  <c r="AF10270" i="2" s="1"/>
  <c r="AD10271" i="2"/>
  <c r="AF10271" i="2" s="1"/>
  <c r="AD10272" i="2"/>
  <c r="AF10272" i="2" s="1"/>
  <c r="AD10460" i="2"/>
  <c r="AF10460" i="2" s="1"/>
  <c r="AD10461" i="2"/>
  <c r="AF10461" i="2" s="1"/>
  <c r="AD11162" i="2"/>
  <c r="AF11162" i="2" s="1"/>
  <c r="AG11162" i="2" s="1"/>
  <c r="AD11415" i="2"/>
  <c r="AD11573" i="2"/>
  <c r="AD11660" i="2"/>
  <c r="AD4237" i="2"/>
  <c r="AF4237" i="2" s="1"/>
  <c r="AD4265" i="2"/>
  <c r="AF4265" i="2" s="1"/>
  <c r="AD4549" i="2"/>
  <c r="AF4549" i="2" s="1"/>
  <c r="AD4571" i="2"/>
  <c r="AD9656" i="2"/>
  <c r="AD9759" i="2"/>
  <c r="AD10832" i="2"/>
  <c r="AF10832" i="2" s="1"/>
  <c r="AD10900" i="2"/>
  <c r="AD3195" i="2"/>
  <c r="AD3401" i="2"/>
  <c r="AD3443" i="2"/>
  <c r="AF3443" i="2" s="1"/>
  <c r="AD3814" i="2"/>
  <c r="AF3814" i="2" s="1"/>
  <c r="AD3815" i="2"/>
  <c r="AF3815" i="2" s="1"/>
  <c r="AD125" i="2"/>
  <c r="AF125" i="2" s="1"/>
  <c r="AD226" i="2"/>
  <c r="AF226" i="2" s="1"/>
  <c r="AD611" i="2"/>
  <c r="AD672" i="2"/>
  <c r="AD801" i="2"/>
  <c r="AF801" i="2" s="1"/>
  <c r="AD805" i="2"/>
  <c r="AF805" i="2" s="1"/>
  <c r="AD1043" i="2"/>
  <c r="AF1043" i="2" s="1"/>
  <c r="AD1044" i="2"/>
  <c r="AF1044" i="2" s="1"/>
  <c r="AD1253" i="2"/>
  <c r="AF1253" i="2" s="1"/>
  <c r="AD1278" i="2"/>
  <c r="AF1278" i="2" s="1"/>
  <c r="AD1726" i="2"/>
  <c r="AF1726" i="2" s="1"/>
  <c r="AD1797" i="2"/>
  <c r="AF1797" i="2" s="1"/>
  <c r="AD1875" i="2"/>
  <c r="AF1875" i="2" s="1"/>
  <c r="AD1959" i="2"/>
  <c r="AF1959" i="2" s="1"/>
  <c r="AD1960" i="2"/>
  <c r="AF1960" i="2" s="1"/>
  <c r="AD2047" i="2"/>
  <c r="AF2047" i="2" s="1"/>
  <c r="AG2047" i="2" s="1"/>
  <c r="AD2406" i="2"/>
  <c r="AD2407" i="2"/>
  <c r="AD126" i="2"/>
  <c r="AD227" i="2"/>
  <c r="AD1500" i="2"/>
  <c r="AD3054" i="2"/>
  <c r="AD4658" i="2"/>
  <c r="AD4782" i="2"/>
  <c r="AD5091" i="2"/>
  <c r="AD5343" i="2"/>
  <c r="AD5519" i="2"/>
  <c r="AF5519" i="2" s="1"/>
  <c r="AD3196" i="2"/>
  <c r="AF3196" i="2" s="1"/>
  <c r="AD3921" i="2"/>
  <c r="AF3921" i="2" s="1"/>
  <c r="AD4183" i="2"/>
  <c r="AF4183" i="2" s="1"/>
  <c r="AD4214" i="2"/>
  <c r="AD4478" i="2"/>
  <c r="AF4478" i="2" s="1"/>
  <c r="AD4519" i="2"/>
  <c r="AF4519" i="2" s="1"/>
  <c r="AD2484" i="2"/>
  <c r="AF2484" i="2" s="1"/>
  <c r="AD2569" i="2"/>
  <c r="AF2569" i="2" s="1"/>
  <c r="AG2569" i="2" s="1"/>
  <c r="AD2661" i="2"/>
  <c r="AD2662" i="2"/>
  <c r="AF2662" i="2" s="1"/>
  <c r="AD7272" i="2"/>
  <c r="AF7272" i="2" s="1"/>
  <c r="AD4942" i="2"/>
  <c r="AF4942" i="2" s="1"/>
  <c r="AD6167" i="2"/>
  <c r="AF6167" i="2" s="1"/>
  <c r="AD6264" i="2"/>
  <c r="AF6264" i="2" s="1"/>
  <c r="AD6284" i="2"/>
  <c r="AF6284" i="2" s="1"/>
  <c r="AD6501" i="2"/>
  <c r="AF6501" i="2" s="1"/>
  <c r="AD6692" i="2"/>
  <c r="AF6692" i="2" s="1"/>
  <c r="AD6916" i="2"/>
  <c r="AF6916" i="2" s="1"/>
  <c r="AD5275" i="2"/>
  <c r="AF5275" i="2" s="1"/>
  <c r="AD5650" i="2"/>
  <c r="AF5650" i="2" s="1"/>
  <c r="AD5778" i="2"/>
  <c r="AF5778" i="2" s="1"/>
  <c r="AG5778" i="2" s="1"/>
  <c r="AD5903" i="2"/>
  <c r="AD6031" i="2"/>
  <c r="AF6031" i="2" s="1"/>
  <c r="AD6536" i="2"/>
  <c r="AD6876" i="2"/>
  <c r="AD9072" i="2"/>
  <c r="AD9270" i="2"/>
  <c r="AD9271" i="2"/>
  <c r="AD10462" i="2"/>
  <c r="AD10631" i="2"/>
  <c r="AF10631" i="2" s="1"/>
  <c r="AD11067" i="2"/>
  <c r="AF11067" i="2" s="1"/>
  <c r="AD11318" i="2"/>
  <c r="AD9073" i="2"/>
  <c r="AD9272" i="2"/>
  <c r="AD9498" i="2"/>
  <c r="AD9499" i="2"/>
  <c r="AD9500" i="2"/>
  <c r="AF9500" i="2" s="1"/>
  <c r="AD9501" i="2"/>
  <c r="AF9501" i="2" s="1"/>
  <c r="AD9502" i="2"/>
  <c r="AF9502" i="2" s="1"/>
  <c r="AD9503" i="2"/>
  <c r="AF9503" i="2" s="1"/>
  <c r="AG9503" i="2" s="1"/>
  <c r="AD9504" i="2"/>
  <c r="AD7360" i="2"/>
  <c r="AF7360" i="2" s="1"/>
  <c r="AD7361" i="2"/>
  <c r="AF7361" i="2" s="1"/>
  <c r="AD7453" i="2"/>
  <c r="AF7453" i="2" s="1"/>
  <c r="AD7551" i="2"/>
  <c r="AF7551" i="2" s="1"/>
  <c r="AD7664" i="2"/>
  <c r="AF7664" i="2" s="1"/>
  <c r="AD7769" i="2"/>
  <c r="AF7769" i="2" s="1"/>
  <c r="AD7852" i="2"/>
  <c r="AF7852" i="2" s="1"/>
  <c r="AD7935" i="2"/>
  <c r="AF7935" i="2" s="1"/>
  <c r="AD8027" i="2"/>
  <c r="AF8027" i="2" s="1"/>
  <c r="AD8112" i="2"/>
  <c r="AF8112" i="2" s="1"/>
  <c r="AD8177" i="2"/>
  <c r="AF8177" i="2" s="1"/>
  <c r="AD10463" i="2"/>
  <c r="AF10463" i="2" s="1"/>
  <c r="AG10463" i="2" s="1"/>
  <c r="AD10632" i="2"/>
  <c r="AD10633" i="2"/>
  <c r="AD10634" i="2"/>
  <c r="AD10749" i="2"/>
  <c r="AD10750" i="2"/>
  <c r="AD11114" i="2"/>
  <c r="AF11114" i="2" s="1"/>
  <c r="AD11319" i="2"/>
  <c r="AD11574" i="2"/>
  <c r="AD11661" i="2"/>
  <c r="AD58" i="2"/>
  <c r="AD127" i="2"/>
  <c r="AD1474" i="2"/>
  <c r="AD3055" i="2"/>
  <c r="AF3055" i="2" s="1"/>
  <c r="AD3197" i="2"/>
  <c r="AF3197" i="2" s="1"/>
  <c r="AD4631" i="2"/>
  <c r="AF4631" i="2" s="1"/>
  <c r="AD4783" i="2"/>
  <c r="AD5062" i="2"/>
  <c r="AF5062" i="2" s="1"/>
  <c r="AD5344" i="2"/>
  <c r="AF5344" i="2" s="1"/>
  <c r="AD1663" i="2"/>
  <c r="AF1663" i="2" s="1"/>
  <c r="AG1663" i="2" s="1"/>
  <c r="AD1682" i="2"/>
  <c r="AD1727" i="2"/>
  <c r="AF1727" i="2" s="1"/>
  <c r="AD1798" i="2"/>
  <c r="AF1798" i="2" s="1"/>
  <c r="AD34" i="2"/>
  <c r="AF34" i="2" s="1"/>
  <c r="AD59" i="2"/>
  <c r="AF59" i="2" s="1"/>
  <c r="AD548" i="2"/>
  <c r="AF548" i="2" s="1"/>
  <c r="AD566" i="2"/>
  <c r="AF566" i="2" s="1"/>
  <c r="AD859" i="2"/>
  <c r="AF859" i="2" s="1"/>
  <c r="AD873" i="2"/>
  <c r="AF873" i="2" s="1"/>
  <c r="AD1091" i="2"/>
  <c r="AF1091" i="2" s="1"/>
  <c r="AD1111" i="2"/>
  <c r="AF1111" i="2" s="1"/>
  <c r="AD1336" i="2"/>
  <c r="AF1336" i="2" s="1"/>
  <c r="AD1356" i="2"/>
  <c r="AF1356" i="2" s="1"/>
  <c r="AG1356" i="2" s="1"/>
  <c r="AD3316" i="2"/>
  <c r="AD3318" i="2"/>
  <c r="AD3687" i="2"/>
  <c r="AF3687" i="2" s="1"/>
  <c r="AD3701" i="2"/>
  <c r="AD8652" i="2"/>
  <c r="AD8700" i="2"/>
  <c r="AD10019" i="2"/>
  <c r="AD10062" i="2"/>
  <c r="AD1876" i="2"/>
  <c r="AD1961" i="2"/>
  <c r="AF1961" i="2" s="1"/>
  <c r="AD2348" i="2"/>
  <c r="AD2361" i="2"/>
  <c r="AF2361" i="2" s="1"/>
  <c r="AD2408" i="2"/>
  <c r="AF2408" i="2" s="1"/>
  <c r="AD2485" i="2"/>
  <c r="AD2570" i="2"/>
  <c r="AD2571" i="2"/>
  <c r="AD3198" i="2"/>
  <c r="AF3198" i="2" s="1"/>
  <c r="AD3910" i="2"/>
  <c r="AF3910" i="2" s="1"/>
  <c r="AD4238" i="2"/>
  <c r="AF4238" i="2" s="1"/>
  <c r="AG4238" i="2" s="1"/>
  <c r="AD4266" i="2"/>
  <c r="AD4381" i="2"/>
  <c r="AF4381" i="2" s="1"/>
  <c r="AD4401" i="2"/>
  <c r="AF4401" i="2" s="1"/>
  <c r="AD6150" i="2"/>
  <c r="AF6150" i="2" s="1"/>
  <c r="AD6265" i="2"/>
  <c r="AF6265" i="2" s="1"/>
  <c r="AD6285" i="2"/>
  <c r="AF6285" i="2" s="1"/>
  <c r="AD4943" i="2"/>
  <c r="AF4943" i="2" s="1"/>
  <c r="AD6472" i="2"/>
  <c r="AF6472" i="2" s="1"/>
  <c r="AD6680" i="2"/>
  <c r="AF6680" i="2" s="1"/>
  <c r="AD6917" i="2"/>
  <c r="AF6917" i="2" s="1"/>
  <c r="AD7124" i="2"/>
  <c r="AF7124" i="2" s="1"/>
  <c r="AD7125" i="2"/>
  <c r="AF7125" i="2" s="1"/>
  <c r="AD7153" i="2"/>
  <c r="AF7153" i="2" s="1"/>
  <c r="AG7153" i="2" s="1"/>
  <c r="AD7201" i="2"/>
  <c r="AD5209" i="2"/>
  <c r="AD5470" i="2"/>
  <c r="AD5651" i="2"/>
  <c r="AD5779" i="2"/>
  <c r="AD5904" i="2"/>
  <c r="AD6081" i="2"/>
  <c r="AF6081" i="2" s="1"/>
  <c r="AD6473" i="2"/>
  <c r="AF6473" i="2" s="1"/>
  <c r="AD6918" i="2"/>
  <c r="AD8783" i="2"/>
  <c r="AD11068" i="2"/>
  <c r="AD11320" i="2"/>
  <c r="AD7273" i="2"/>
  <c r="AD7362" i="2"/>
  <c r="AF7362" i="2" s="1"/>
  <c r="AD7454" i="2"/>
  <c r="AF7454" i="2" s="1"/>
  <c r="AD7552" i="2"/>
  <c r="AF7552" i="2" s="1"/>
  <c r="AD7665" i="2"/>
  <c r="AF7665" i="2" s="1"/>
  <c r="AD7666" i="2"/>
  <c r="AF7666" i="2" s="1"/>
  <c r="AD7770" i="2"/>
  <c r="AD7936" i="2"/>
  <c r="AD8923" i="2"/>
  <c r="AF8923" i="2" s="1"/>
  <c r="AD8653" i="2"/>
  <c r="AF8653" i="2" s="1"/>
  <c r="AD8701" i="2"/>
  <c r="AF8701" i="2" s="1"/>
  <c r="AD8702" i="2"/>
  <c r="AF8702" i="2" s="1"/>
  <c r="AD8703" i="2"/>
  <c r="AF8703" i="2" s="1"/>
  <c r="AD8704" i="2"/>
  <c r="AF8704" i="2" s="1"/>
  <c r="AD8705" i="2"/>
  <c r="AF8705" i="2" s="1"/>
  <c r="AD8706" i="2"/>
  <c r="AF8706" i="2" s="1"/>
  <c r="AD8784" i="2"/>
  <c r="AF8784" i="2" s="1"/>
  <c r="AD10020" i="2"/>
  <c r="AF10020" i="2" s="1"/>
  <c r="AD10063" i="2"/>
  <c r="AF10063" i="2" s="1"/>
  <c r="AD10064" i="2"/>
  <c r="AF10064" i="2" s="1"/>
  <c r="AG10064" i="2" s="1"/>
  <c r="AD10065" i="2"/>
  <c r="AD10153" i="2"/>
  <c r="AD10154" i="2"/>
  <c r="AD11069" i="2"/>
  <c r="AD11321" i="2"/>
  <c r="AD11575" i="2"/>
  <c r="AD11662" i="2"/>
  <c r="AD228" i="2"/>
  <c r="AD320" i="2"/>
  <c r="AD1562" i="2"/>
  <c r="AD3056" i="2"/>
  <c r="AD3617" i="2"/>
  <c r="AD4690" i="2"/>
  <c r="AF4690" i="2" s="1"/>
  <c r="AD4784" i="2"/>
  <c r="AF4784" i="2" s="1"/>
  <c r="AD5147" i="2"/>
  <c r="AF5147" i="2" s="1"/>
  <c r="AD5345" i="2"/>
  <c r="AF5345" i="2" s="1"/>
  <c r="AD1877" i="2"/>
  <c r="AF1877" i="2" s="1"/>
  <c r="AD229" i="2"/>
  <c r="AF229" i="2" s="1"/>
  <c r="AD321" i="2"/>
  <c r="AF321" i="2" s="1"/>
  <c r="AG321" i="2" s="1"/>
  <c r="AD673" i="2"/>
  <c r="AD712" i="2"/>
  <c r="AF712" i="2" s="1"/>
  <c r="AD835" i="2"/>
  <c r="AF835" i="2" s="1"/>
  <c r="AD847" i="2"/>
  <c r="AF847" i="2" s="1"/>
  <c r="AD1067" i="2"/>
  <c r="AF1067" i="2" s="1"/>
  <c r="AD1080" i="2"/>
  <c r="AF1080" i="2" s="1"/>
  <c r="AD1300" i="2"/>
  <c r="AF1300" i="2" s="1"/>
  <c r="AD1301" i="2"/>
  <c r="AF1301" i="2" s="1"/>
  <c r="AD3444" i="2"/>
  <c r="AF3444" i="2" s="1"/>
  <c r="AD3445" i="2"/>
  <c r="AF3445" i="2" s="1"/>
  <c r="AD3848" i="2"/>
  <c r="AF3848" i="2" s="1"/>
  <c r="AD3849" i="2"/>
  <c r="AF3849" i="2" s="1"/>
  <c r="AD9273" i="2"/>
  <c r="AF9273" i="2" s="1"/>
  <c r="AG9273" i="2" s="1"/>
  <c r="AD9505" i="2"/>
  <c r="AD10635" i="2"/>
  <c r="AD10751" i="2"/>
  <c r="AD1962" i="2"/>
  <c r="AD2048" i="2"/>
  <c r="AD2049" i="2"/>
  <c r="AD2119" i="2"/>
  <c r="AD2168" i="2"/>
  <c r="AD2572" i="2"/>
  <c r="AD2663" i="2"/>
  <c r="AD2664" i="2"/>
  <c r="AD2746" i="2"/>
  <c r="AF2746" i="2" s="1"/>
  <c r="AD2805" i="2"/>
  <c r="AF2805" i="2" s="1"/>
  <c r="AD2844" i="2"/>
  <c r="AD3618" i="2"/>
  <c r="AF3618" i="2" s="1"/>
  <c r="AD3974" i="2"/>
  <c r="AD4215" i="2"/>
  <c r="AF4215" i="2" s="1"/>
  <c r="AD4239" i="2"/>
  <c r="AF4239" i="2" s="1"/>
  <c r="AD4520" i="2"/>
  <c r="AF4520" i="2" s="1"/>
  <c r="AG4520" i="2" s="1"/>
  <c r="AD4550" i="2"/>
  <c r="AD6241" i="2"/>
  <c r="AF6241" i="2" s="1"/>
  <c r="AD6319" i="2"/>
  <c r="AF6319" i="2" s="1"/>
  <c r="AD6338" i="2"/>
  <c r="AF6338" i="2" s="1"/>
  <c r="AD4967" i="2"/>
  <c r="AF4967" i="2" s="1"/>
  <c r="AD6585" i="2"/>
  <c r="AF6585" i="2" s="1"/>
  <c r="AD6763" i="2"/>
  <c r="AF6763" i="2" s="1"/>
  <c r="AD6964" i="2"/>
  <c r="AF6964" i="2" s="1"/>
  <c r="AD7274" i="2"/>
  <c r="AF7274" i="2" s="1"/>
  <c r="AD5219" i="2"/>
  <c r="AF5219" i="2" s="1"/>
  <c r="AD5520" i="2"/>
  <c r="AF5520" i="2" s="1"/>
  <c r="AD5652" i="2"/>
  <c r="AF5652" i="2" s="1"/>
  <c r="AD5780" i="2"/>
  <c r="AF5780" i="2" s="1"/>
  <c r="AG5780" i="2" s="1"/>
  <c r="AD5905" i="2"/>
  <c r="AD6082" i="2"/>
  <c r="AD6586" i="2"/>
  <c r="AD6919" i="2"/>
  <c r="AD9506" i="2"/>
  <c r="AD11115" i="2"/>
  <c r="AD11370" i="2"/>
  <c r="AD7275" i="2"/>
  <c r="AD7363" i="2"/>
  <c r="AF7363" i="2" s="1"/>
  <c r="AD7455" i="2"/>
  <c r="AF7455" i="2" s="1"/>
  <c r="AD7553" i="2"/>
  <c r="AD7667" i="2"/>
  <c r="AD7771" i="2"/>
  <c r="AD7937" i="2"/>
  <c r="AD8028" i="2"/>
  <c r="AF8028" i="2" s="1"/>
  <c r="AD8113" i="2"/>
  <c r="AF8113" i="2" s="1"/>
  <c r="AD8178" i="2"/>
  <c r="AF8178" i="2" s="1"/>
  <c r="AD8227" i="2"/>
  <c r="AF8227" i="2" s="1"/>
  <c r="AD9274" i="2"/>
  <c r="AF9274" i="2" s="1"/>
  <c r="AG9274" i="2" s="1"/>
  <c r="AD9275" i="2"/>
  <c r="AD9507" i="2"/>
  <c r="AF9507" i="2" s="1"/>
  <c r="AD9508" i="2"/>
  <c r="AF9508" i="2" s="1"/>
  <c r="AD9509" i="2"/>
  <c r="AF9509" i="2" s="1"/>
  <c r="AD9510" i="2"/>
  <c r="AF9510" i="2" s="1"/>
  <c r="AD9511" i="2"/>
  <c r="AF9511" i="2" s="1"/>
  <c r="AD9657" i="2"/>
  <c r="AF9657" i="2" s="1"/>
  <c r="AD10636" i="2"/>
  <c r="AF10636" i="2" s="1"/>
  <c r="AD10637" i="2"/>
  <c r="AF10637" i="2" s="1"/>
  <c r="AD10638" i="2"/>
  <c r="AF10638" i="2" s="1"/>
  <c r="AD11116" i="2"/>
  <c r="AF11116" i="2" s="1"/>
  <c r="AD11371" i="2"/>
  <c r="AF11371" i="2" s="1"/>
  <c r="AD11576" i="2"/>
  <c r="AF11576" i="2" s="1"/>
  <c r="AG11576" i="2" s="1"/>
  <c r="AD11663" i="2"/>
  <c r="AD11758" i="2"/>
  <c r="AD10752" i="2"/>
  <c r="AD10753" i="2"/>
  <c r="AF10753" i="2" s="1"/>
  <c r="AD10833" i="2"/>
  <c r="AD128" i="2"/>
  <c r="AD230" i="2"/>
  <c r="AD1501" i="2"/>
  <c r="AD3057" i="2"/>
  <c r="AD3333" i="2"/>
  <c r="AD3334" i="2"/>
  <c r="AD3534" i="2"/>
  <c r="AF3534" i="2" s="1"/>
  <c r="AD3702" i="2"/>
  <c r="AF3702" i="2" s="1"/>
  <c r="AD3729" i="2"/>
  <c r="AF3729" i="2" s="1"/>
  <c r="AD4632" i="2"/>
  <c r="AF4632" i="2" s="1"/>
  <c r="AD4785" i="2"/>
  <c r="AF4785" i="2" s="1"/>
  <c r="AD5092" i="2"/>
  <c r="AF5092" i="2" s="1"/>
  <c r="AD5346" i="2"/>
  <c r="AF5346" i="2" s="1"/>
  <c r="AD60" i="2"/>
  <c r="AF60" i="2" s="1"/>
  <c r="AG60" i="2" s="1"/>
  <c r="AD129" i="2"/>
  <c r="AD567" i="2"/>
  <c r="AF567" i="2" s="1"/>
  <c r="AD612" i="2"/>
  <c r="AF612" i="2" s="1"/>
  <c r="AD1000" i="2"/>
  <c r="AF1000" i="2" s="1"/>
  <c r="AD1001" i="2"/>
  <c r="AF1001" i="2" s="1"/>
  <c r="AD1227" i="2"/>
  <c r="AF1227" i="2" s="1"/>
  <c r="AD1231" i="2"/>
  <c r="AF1231" i="2" s="1"/>
  <c r="AD3584" i="2"/>
  <c r="AF3584" i="2" s="1"/>
  <c r="AD4150" i="2"/>
  <c r="AF4150" i="2" s="1"/>
  <c r="AD4151" i="2"/>
  <c r="AF4151" i="2" s="1"/>
  <c r="AD4402" i="2"/>
  <c r="AF4402" i="2" s="1"/>
  <c r="AD4403" i="2"/>
  <c r="AF4403" i="2" s="1"/>
  <c r="AD4010" i="2"/>
  <c r="AF4010" i="2" s="1"/>
  <c r="AG4010" i="2" s="1"/>
  <c r="AD4013" i="2"/>
  <c r="AD4022" i="2"/>
  <c r="AF4022" i="2" s="1"/>
  <c r="AD4033" i="2"/>
  <c r="AD4034" i="2"/>
  <c r="AF4034" i="2" s="1"/>
  <c r="AD4044" i="2"/>
  <c r="AD4077" i="2"/>
  <c r="AF4077" i="2" s="1"/>
  <c r="AD4082" i="2"/>
  <c r="AF4082" i="2" s="1"/>
  <c r="AD4083" i="2"/>
  <c r="AD4092" i="2"/>
  <c r="AF4092" i="2" s="1"/>
  <c r="AD4101" i="2"/>
  <c r="AD4110" i="2"/>
  <c r="AD6828" i="2"/>
  <c r="AD7126" i="2"/>
  <c r="AD7154" i="2"/>
  <c r="AD7202" i="2"/>
  <c r="AD7276" i="2"/>
  <c r="AD4944" i="2"/>
  <c r="AF4944" i="2" s="1"/>
  <c r="AD6806" i="2"/>
  <c r="AF6806" i="2" s="1"/>
  <c r="AD7065" i="2"/>
  <c r="AF7065" i="2" s="1"/>
  <c r="AG7065" i="2" s="1"/>
  <c r="AD5254" i="2"/>
  <c r="AD5495" i="2"/>
  <c r="AF5495" i="2" s="1"/>
  <c r="AD5653" i="2"/>
  <c r="AF5653" i="2" s="1"/>
  <c r="AD5781" i="2"/>
  <c r="AF5781" i="2" s="1"/>
  <c r="AD5906" i="2"/>
  <c r="AF5906" i="2" s="1"/>
  <c r="AD6032" i="2"/>
  <c r="AF6032" i="2" s="1"/>
  <c r="AD6807" i="2"/>
  <c r="AF6807" i="2" s="1"/>
  <c r="AD7002" i="2"/>
  <c r="AF7002" i="2" s="1"/>
  <c r="AD8785" i="2"/>
  <c r="AF8785" i="2" s="1"/>
  <c r="AD8924" i="2"/>
  <c r="AF8924" i="2" s="1"/>
  <c r="AD9854" i="2"/>
  <c r="AF9854" i="2" s="1"/>
  <c r="AD10066" i="2"/>
  <c r="AF10066" i="2" s="1"/>
  <c r="AD10155" i="2"/>
  <c r="AF10155" i="2" s="1"/>
  <c r="AG10155" i="2" s="1"/>
  <c r="AD11198" i="2"/>
  <c r="AD11455" i="2"/>
  <c r="AD8707" i="2"/>
  <c r="AF8707" i="2" s="1"/>
  <c r="AD8786" i="2"/>
  <c r="AF8786" i="2" s="1"/>
  <c r="AD8787" i="2"/>
  <c r="AD8925" i="2"/>
  <c r="AD8926" i="2"/>
  <c r="AD9074" i="2"/>
  <c r="AF9074" i="2" s="1"/>
  <c r="AD10067" i="2"/>
  <c r="AD10068" i="2"/>
  <c r="AF10068" i="2" s="1"/>
  <c r="AD7364" i="2"/>
  <c r="AD7456" i="2"/>
  <c r="AD7554" i="2"/>
  <c r="AF7554" i="2" s="1"/>
  <c r="AD7668" i="2"/>
  <c r="AD7772" i="2"/>
  <c r="AD7853" i="2"/>
  <c r="AD7854" i="2"/>
  <c r="AF7854" i="2" s="1"/>
  <c r="AD7938" i="2"/>
  <c r="AF7938" i="2" s="1"/>
  <c r="AD10156" i="2"/>
  <c r="AF10156" i="2" s="1"/>
  <c r="AG10156" i="2" s="1"/>
  <c r="AD10157" i="2"/>
  <c r="AD10158" i="2"/>
  <c r="AF10158" i="2" s="1"/>
  <c r="AD10273" i="2"/>
  <c r="AF10273" i="2" s="1"/>
  <c r="AD10274" i="2"/>
  <c r="AF10274" i="2" s="1"/>
  <c r="AD11242" i="2"/>
  <c r="AF11242" i="2" s="1"/>
  <c r="AD11501" i="2"/>
  <c r="AF11501" i="2" s="1"/>
  <c r="AD3199" i="2"/>
  <c r="AF3199" i="2" s="1"/>
  <c r="AD3402" i="2"/>
  <c r="AF3402" i="2" s="1"/>
  <c r="AD3446" i="2"/>
  <c r="AF3446" i="2" s="1"/>
  <c r="AD3816" i="2"/>
  <c r="AF3816" i="2" s="1"/>
  <c r="AD3850" i="2"/>
  <c r="AF3850" i="2" s="1"/>
  <c r="AD130" i="2"/>
  <c r="AF130" i="2" s="1"/>
  <c r="AD231" i="2"/>
  <c r="AF231" i="2" s="1"/>
  <c r="AG231" i="2" s="1"/>
  <c r="AD613" i="2"/>
  <c r="AD674" i="2"/>
  <c r="AD1045" i="2"/>
  <c r="AD1046" i="2"/>
  <c r="AD1279" i="2"/>
  <c r="AD1280" i="2"/>
  <c r="AF1280" i="2" s="1"/>
  <c r="AD1728" i="2"/>
  <c r="AD1799" i="2"/>
  <c r="AF1799" i="2" s="1"/>
  <c r="AD1878" i="2"/>
  <c r="AF1878" i="2" s="1"/>
  <c r="AD1963" i="2"/>
  <c r="AD2050" i="2"/>
  <c r="AD2051" i="2"/>
  <c r="AD2409" i="2"/>
  <c r="AF2409" i="2" s="1"/>
  <c r="AD2410" i="2"/>
  <c r="AF2410" i="2" s="1"/>
  <c r="AD131" i="2"/>
  <c r="AD232" i="2"/>
  <c r="AD1502" i="2"/>
  <c r="AF1502" i="2" s="1"/>
  <c r="AD3058" i="2"/>
  <c r="AF3058" i="2" s="1"/>
  <c r="AD4659" i="2"/>
  <c r="AF4659" i="2" s="1"/>
  <c r="AD4786" i="2"/>
  <c r="AD5093" i="2"/>
  <c r="AF5093" i="2" s="1"/>
  <c r="AD5347" i="2"/>
  <c r="AF5347" i="2" s="1"/>
  <c r="AD5521" i="2"/>
  <c r="AF5521" i="2" s="1"/>
  <c r="AD3200" i="2"/>
  <c r="AF3200" i="2" s="1"/>
  <c r="AD4184" i="2"/>
  <c r="AF4184" i="2" s="1"/>
  <c r="AD4216" i="2"/>
  <c r="AF4216" i="2" s="1"/>
  <c r="AD4479" i="2"/>
  <c r="AF4479" i="2" s="1"/>
  <c r="AD4521" i="2"/>
  <c r="AF4521" i="2" s="1"/>
  <c r="AD2486" i="2"/>
  <c r="AF2486" i="2" s="1"/>
  <c r="AD2573" i="2"/>
  <c r="AF2573" i="2" s="1"/>
  <c r="AD2665" i="2"/>
  <c r="AF2665" i="2" s="1"/>
  <c r="AD2747" i="2"/>
  <c r="AF2747" i="2" s="1"/>
  <c r="AG2747" i="2" s="1"/>
  <c r="AD7277" i="2"/>
  <c r="AD4945" i="2"/>
  <c r="AD6502" i="2"/>
  <c r="AD6698" i="2"/>
  <c r="AF6698" i="2" s="1"/>
  <c r="AD6920" i="2"/>
  <c r="AD5276" i="2"/>
  <c r="AF5276" i="2" s="1"/>
  <c r="AD5654" i="2"/>
  <c r="AD5782" i="2"/>
  <c r="AF5782" i="2" s="1"/>
  <c r="AD5907" i="2"/>
  <c r="AF5907" i="2" s="1"/>
  <c r="AD6058" i="2"/>
  <c r="AF6058" i="2" s="1"/>
  <c r="AD6563" i="2"/>
  <c r="AD6921" i="2"/>
  <c r="AD9075" i="2"/>
  <c r="AD9276" i="2"/>
  <c r="AD9512" i="2"/>
  <c r="AD10464" i="2"/>
  <c r="AF10464" i="2" s="1"/>
  <c r="AD10639" i="2"/>
  <c r="AF10639" i="2" s="1"/>
  <c r="AD11070" i="2"/>
  <c r="AF11070" i="2" s="1"/>
  <c r="AD11322" i="2"/>
  <c r="AF11322" i="2" s="1"/>
  <c r="AD9277" i="2"/>
  <c r="AD9278" i="2"/>
  <c r="AF9278" i="2" s="1"/>
  <c r="AD9279" i="2"/>
  <c r="AF9279" i="2" s="1"/>
  <c r="AD9513" i="2"/>
  <c r="AF9513" i="2" s="1"/>
  <c r="AD9514" i="2"/>
  <c r="AF9514" i="2" s="1"/>
  <c r="AD9515" i="2"/>
  <c r="AF9515" i="2" s="1"/>
  <c r="AD9658" i="2"/>
  <c r="AF9658" i="2" s="1"/>
  <c r="AD7365" i="2"/>
  <c r="AF7365" i="2" s="1"/>
  <c r="AD7457" i="2"/>
  <c r="AF7457" i="2" s="1"/>
  <c r="AD7555" i="2"/>
  <c r="AF7555" i="2" s="1"/>
  <c r="AD7556" i="2"/>
  <c r="AF7556" i="2" s="1"/>
  <c r="AD7669" i="2"/>
  <c r="AF7669" i="2" s="1"/>
  <c r="AD7773" i="2"/>
  <c r="AF7773" i="2" s="1"/>
  <c r="AG7773" i="2" s="1"/>
  <c r="AD7855" i="2"/>
  <c r="AD7939" i="2"/>
  <c r="AD8029" i="2"/>
  <c r="AD8114" i="2"/>
  <c r="AF8114" i="2" s="1"/>
  <c r="AD8179" i="2"/>
  <c r="AF8179" i="2" s="1"/>
  <c r="AD10640" i="2"/>
  <c r="AD10641" i="2"/>
  <c r="AD10642" i="2"/>
  <c r="AF10642" i="2" s="1"/>
  <c r="AD10643" i="2"/>
  <c r="AD10754" i="2"/>
  <c r="AF10754" i="2" s="1"/>
  <c r="AD10755" i="2"/>
  <c r="AD11117" i="2"/>
  <c r="AD11372" i="2"/>
  <c r="AF11372" i="2" s="1"/>
  <c r="AD3462" i="2"/>
  <c r="AD3487" i="2"/>
  <c r="AF3487" i="2" s="1"/>
  <c r="AD3871" i="2"/>
  <c r="AF3871" i="2" s="1"/>
  <c r="AD3893" i="2"/>
  <c r="AF3893" i="2" s="1"/>
  <c r="AD322" i="2"/>
  <c r="AF322" i="2" s="1"/>
  <c r="AD375" i="2"/>
  <c r="AF375" i="2" s="1"/>
  <c r="AG375" i="2" s="1"/>
  <c r="AD713" i="2"/>
  <c r="AD735" i="2"/>
  <c r="AF735" i="2" s="1"/>
  <c r="AD1879" i="2"/>
  <c r="AF1879" i="2" s="1"/>
  <c r="AD2052" i="2"/>
  <c r="AF2052" i="2" s="1"/>
  <c r="AD2120" i="2"/>
  <c r="AF2120" i="2" s="1"/>
  <c r="AD2169" i="2"/>
  <c r="AF2169" i="2" s="1"/>
  <c r="AD2170" i="2"/>
  <c r="AF2170" i="2" s="1"/>
  <c r="AD2198" i="2"/>
  <c r="AF2198" i="2" s="1"/>
  <c r="AD323" i="2"/>
  <c r="AF323" i="2" s="1"/>
  <c r="AD376" i="2"/>
  <c r="AF376" i="2" s="1"/>
  <c r="AD1583" i="2"/>
  <c r="AF1583" i="2" s="1"/>
  <c r="AD3059" i="2"/>
  <c r="AF3059" i="2" s="1"/>
  <c r="AD4716" i="2"/>
  <c r="AF4716" i="2" s="1"/>
  <c r="AG4716" i="2" s="1"/>
  <c r="AD4787" i="2"/>
  <c r="AD5148" i="2"/>
  <c r="AD5348" i="2"/>
  <c r="AD5567" i="2"/>
  <c r="AD3249" i="2"/>
  <c r="AD2574" i="2"/>
  <c r="AD2575" i="2"/>
  <c r="AD2666" i="2"/>
  <c r="AF2666" i="2" s="1"/>
  <c r="AD2748" i="2"/>
  <c r="AD2806" i="2"/>
  <c r="AD2845" i="2"/>
  <c r="AD4992" i="2"/>
  <c r="AF4992" i="2" s="1"/>
  <c r="AD6587" i="2"/>
  <c r="AF6587" i="2" s="1"/>
  <c r="AD6717" i="2"/>
  <c r="AF6717" i="2" s="1"/>
  <c r="AD7003" i="2"/>
  <c r="AF7003" i="2" s="1"/>
  <c r="AD5655" i="2"/>
  <c r="AF5655" i="2" s="1"/>
  <c r="AD5783" i="2"/>
  <c r="AF5783" i="2" s="1"/>
  <c r="AD5908" i="2"/>
  <c r="AF5908" i="2" s="1"/>
  <c r="AD9516" i="2"/>
  <c r="AF9516" i="2" s="1"/>
  <c r="AG9516" i="2" s="1"/>
  <c r="AD9659" i="2"/>
  <c r="AD10756" i="2"/>
  <c r="AF10756" i="2" s="1"/>
  <c r="AD10834" i="2"/>
  <c r="AF10834" i="2" s="1"/>
  <c r="AD9660" i="2"/>
  <c r="AF9660" i="2" s="1"/>
  <c r="AD9760" i="2"/>
  <c r="AF9760" i="2" s="1"/>
  <c r="AD9922" i="2"/>
  <c r="AF9922" i="2" s="1"/>
  <c r="AD7458" i="2"/>
  <c r="AF7458" i="2" s="1"/>
  <c r="AD7557" i="2"/>
  <c r="AF7557" i="2" s="1"/>
  <c r="AD7670" i="2"/>
  <c r="AF7670" i="2" s="1"/>
  <c r="AD7671" i="2"/>
  <c r="AF7671" i="2" s="1"/>
  <c r="AD7856" i="2"/>
  <c r="AF7856" i="2" s="1"/>
  <c r="AD7857" i="2"/>
  <c r="AF7857" i="2" s="1"/>
  <c r="AD7940" i="2"/>
  <c r="AF7940" i="2" s="1"/>
  <c r="AG7940" i="2" s="1"/>
  <c r="AD8030" i="2"/>
  <c r="AD8115" i="2"/>
  <c r="AD8180" i="2"/>
  <c r="AD8228" i="2"/>
  <c r="AD8256" i="2"/>
  <c r="AD10835" i="2"/>
  <c r="AD10901" i="2"/>
  <c r="AF10901" i="2" s="1"/>
  <c r="AD11199" i="2"/>
  <c r="AF11199" i="2" s="1"/>
  <c r="AD11456" i="2"/>
  <c r="AF11456" i="2" s="1"/>
  <c r="AD3060" i="2"/>
  <c r="AD3308" i="2"/>
  <c r="AD3314" i="2"/>
  <c r="AD3730" i="2"/>
  <c r="AF3730" i="2" s="1"/>
  <c r="AD3768" i="2"/>
  <c r="AD7" i="2"/>
  <c r="AD20" i="2"/>
  <c r="AF20" i="2" s="1"/>
  <c r="AD568" i="2"/>
  <c r="AF568" i="2" s="1"/>
  <c r="AD614" i="2"/>
  <c r="AF614" i="2" s="1"/>
  <c r="AD794" i="2"/>
  <c r="AF794" i="2" s="1"/>
  <c r="AG794" i="2" s="1"/>
  <c r="AD796" i="2"/>
  <c r="AD991" i="2"/>
  <c r="AF991" i="2" s="1"/>
  <c r="AD994" i="2"/>
  <c r="AF994" i="2" s="1"/>
  <c r="AD1232" i="2"/>
  <c r="AF1232" i="2" s="1"/>
  <c r="AD1254" i="2"/>
  <c r="AF1254" i="2" s="1"/>
  <c r="AD1608" i="2"/>
  <c r="AF1608" i="2" s="1"/>
  <c r="AD1614" i="2"/>
  <c r="AF1614" i="2" s="1"/>
  <c r="AD1624" i="2"/>
  <c r="AF1624" i="2" s="1"/>
  <c r="AD1634" i="2"/>
  <c r="AF1634" i="2" s="1"/>
  <c r="AD1650" i="2"/>
  <c r="AF1650" i="2" s="1"/>
  <c r="AD1683" i="2"/>
  <c r="AF1683" i="2" s="1"/>
  <c r="AD1729" i="2"/>
  <c r="AF1729" i="2" s="1"/>
  <c r="AD1730" i="2"/>
  <c r="AF1730" i="2" s="1"/>
  <c r="AG1730" i="2" s="1"/>
  <c r="AD1800" i="2"/>
  <c r="AD1880" i="2"/>
  <c r="AF1880" i="2" s="1"/>
  <c r="AD1964" i="2"/>
  <c r="AD2254" i="2"/>
  <c r="AF2254" i="2" s="1"/>
  <c r="AD8" i="2"/>
  <c r="AD21" i="2"/>
  <c r="AD1475" i="2"/>
  <c r="AD3061" i="2"/>
  <c r="AF3061" i="2" s="1"/>
  <c r="AD4788" i="2"/>
  <c r="AD4620" i="2"/>
  <c r="AD5053" i="2"/>
  <c r="AD5349" i="2"/>
  <c r="AD5471" i="2"/>
  <c r="AD3174" i="2"/>
  <c r="AF3174" i="2" s="1"/>
  <c r="AD3911" i="2"/>
  <c r="AF3911" i="2" s="1"/>
  <c r="AD4138" i="2"/>
  <c r="AD4142" i="2"/>
  <c r="AF4142" i="2" s="1"/>
  <c r="AD4433" i="2"/>
  <c r="AF4433" i="2" s="1"/>
  <c r="AD4434" i="2"/>
  <c r="AF4434" i="2" s="1"/>
  <c r="AG4434" i="2" s="1"/>
  <c r="AD4906" i="2"/>
  <c r="AD7155" i="2"/>
  <c r="AF7155" i="2" s="1"/>
  <c r="AD7203" i="2"/>
  <c r="AF7203" i="2" s="1"/>
  <c r="AD7278" i="2"/>
  <c r="AF7278" i="2" s="1"/>
  <c r="AD6154" i="2"/>
  <c r="AF6154" i="2" s="1"/>
  <c r="AD6266" i="2"/>
  <c r="AF6266" i="2" s="1"/>
  <c r="AD6286" i="2"/>
  <c r="AF6286" i="2" s="1"/>
  <c r="AD6437" i="2"/>
  <c r="AF6437" i="2" s="1"/>
  <c r="AD6677" i="2"/>
  <c r="AF6677" i="2" s="1"/>
  <c r="AD6849" i="2"/>
  <c r="AF6849" i="2" s="1"/>
  <c r="AD5250" i="2"/>
  <c r="AF5250" i="2" s="1"/>
  <c r="AD5656" i="2"/>
  <c r="AF5656" i="2" s="1"/>
  <c r="AD5784" i="2"/>
  <c r="AF5784" i="2" s="1"/>
  <c r="AG5784" i="2" s="1"/>
  <c r="AD5909" i="2"/>
  <c r="AD6023" i="2"/>
  <c r="AD6453" i="2"/>
  <c r="AD6850" i="2"/>
  <c r="AD8708" i="2"/>
  <c r="AD8788" i="2"/>
  <c r="AD9280" i="2"/>
  <c r="AD10159" i="2"/>
  <c r="AD10275" i="2"/>
  <c r="AF10275" i="2" s="1"/>
  <c r="AD11015" i="2"/>
  <c r="AF11015" i="2" s="1"/>
  <c r="AD11267" i="2"/>
  <c r="AD8789" i="2"/>
  <c r="AF8789" i="2" s="1"/>
  <c r="AD8927" i="2"/>
  <c r="AD8928" i="2"/>
  <c r="AD9076" i="2"/>
  <c r="AF9076" i="2" s="1"/>
  <c r="AD9077" i="2"/>
  <c r="AD9281" i="2"/>
  <c r="AF9281" i="2" s="1"/>
  <c r="AD9282" i="2"/>
  <c r="AF9282" i="2" s="1"/>
  <c r="AD9283" i="2"/>
  <c r="AF9283" i="2" s="1"/>
  <c r="AG9283" i="2" s="1"/>
  <c r="AD9284" i="2"/>
  <c r="AD7366" i="2"/>
  <c r="AF7366" i="2" s="1"/>
  <c r="AD7459" i="2"/>
  <c r="AF7459" i="2" s="1"/>
  <c r="AD7558" i="2"/>
  <c r="AF7558" i="2" s="1"/>
  <c r="AD7559" i="2"/>
  <c r="AF7559" i="2" s="1"/>
  <c r="AD7672" i="2"/>
  <c r="AF7672" i="2" s="1"/>
  <c r="AD7774" i="2"/>
  <c r="AF7774" i="2" s="1"/>
  <c r="AD7858" i="2"/>
  <c r="AF7858" i="2" s="1"/>
  <c r="AD7941" i="2"/>
  <c r="AF7941" i="2" s="1"/>
  <c r="AD8031" i="2"/>
  <c r="AF8031" i="2" s="1"/>
  <c r="AD10276" i="2"/>
  <c r="AF10276" i="2" s="1"/>
  <c r="AD10277" i="2"/>
  <c r="AF10277" i="2" s="1"/>
  <c r="AD10278" i="2"/>
  <c r="AF10278" i="2" s="1"/>
  <c r="AG10278" i="2" s="1"/>
  <c r="AD10465" i="2"/>
  <c r="AD10466" i="2"/>
  <c r="AD10467" i="2"/>
  <c r="AD11032" i="2"/>
  <c r="AD11283" i="2"/>
  <c r="AD11577" i="2"/>
  <c r="AD11664" i="2"/>
  <c r="AD3219" i="2"/>
  <c r="AF3219" i="2" s="1"/>
  <c r="AD3463" i="2"/>
  <c r="AF3463" i="2" s="1"/>
  <c r="AD3464" i="2"/>
  <c r="AF3464" i="2" s="1"/>
  <c r="AD3851" i="2"/>
  <c r="AD3872" i="2"/>
  <c r="AD324" i="2"/>
  <c r="AD377" i="2"/>
  <c r="AD714" i="2"/>
  <c r="AD736" i="2"/>
  <c r="AF736" i="2" s="1"/>
  <c r="AD806" i="2"/>
  <c r="AD823" i="2"/>
  <c r="AF823" i="2" s="1"/>
  <c r="AD1068" i="2"/>
  <c r="AF1068" i="2" s="1"/>
  <c r="AD1081" i="2"/>
  <c r="AD1302" i="2"/>
  <c r="AF1302" i="2" s="1"/>
  <c r="AD1315" i="2"/>
  <c r="AF1315" i="2" s="1"/>
  <c r="AD1881" i="2"/>
  <c r="AF1881" i="2" s="1"/>
  <c r="AD1965" i="2"/>
  <c r="AF1965" i="2" s="1"/>
  <c r="AD2053" i="2"/>
  <c r="AF2053" i="2" s="1"/>
  <c r="AD2121" i="2"/>
  <c r="AF2121" i="2" s="1"/>
  <c r="AD2171" i="2"/>
  <c r="AF2171" i="2" s="1"/>
  <c r="AD2199" i="2"/>
  <c r="AF2199" i="2" s="1"/>
  <c r="AD233" i="2"/>
  <c r="AF233" i="2" s="1"/>
  <c r="AD325" i="2"/>
  <c r="AF325" i="2" s="1"/>
  <c r="AD1563" i="2"/>
  <c r="AF1563" i="2" s="1"/>
  <c r="AD3062" i="2"/>
  <c r="AF3062" i="2" s="1"/>
  <c r="AG3062" i="2" s="1"/>
  <c r="AD4691" i="2"/>
  <c r="AD4789" i="2"/>
  <c r="AD5121" i="2"/>
  <c r="AD5350" i="2"/>
  <c r="AD5550" i="2"/>
  <c r="AD3220" i="2"/>
  <c r="AD3922" i="2"/>
  <c r="AF3922" i="2" s="1"/>
  <c r="AD4240" i="2"/>
  <c r="AF4240" i="2" s="1"/>
  <c r="AD4241" i="2"/>
  <c r="AD4551" i="2"/>
  <c r="AF4551" i="2" s="1"/>
  <c r="AD4552" i="2"/>
  <c r="AD2487" i="2"/>
  <c r="AF2487" i="2" s="1"/>
  <c r="AD2576" i="2"/>
  <c r="AF2576" i="2" s="1"/>
  <c r="AD2667" i="2"/>
  <c r="AF2667" i="2" s="1"/>
  <c r="AD2668" i="2"/>
  <c r="AD2749" i="2"/>
  <c r="AF2749" i="2" s="1"/>
  <c r="AD2807" i="2"/>
  <c r="AF2807" i="2" s="1"/>
  <c r="AD4968" i="2"/>
  <c r="AF4968" i="2" s="1"/>
  <c r="AD6179" i="2"/>
  <c r="AF6179" i="2" s="1"/>
  <c r="AG6179" i="2" s="1"/>
  <c r="AD6287" i="2"/>
  <c r="AD6320" i="2"/>
  <c r="AF6320" i="2" s="1"/>
  <c r="AD6537" i="2"/>
  <c r="AF6537" i="2" s="1"/>
  <c r="AD6706" i="2"/>
  <c r="AF6706" i="2" s="1"/>
  <c r="AD6965" i="2"/>
  <c r="AF6965" i="2" s="1"/>
  <c r="AD5290" i="2"/>
  <c r="AF5290" i="2" s="1"/>
  <c r="AD5657" i="2"/>
  <c r="AF5657" i="2" s="1"/>
  <c r="AD5785" i="2"/>
  <c r="AF5785" i="2" s="1"/>
  <c r="AD5910" i="2"/>
  <c r="AF5910" i="2" s="1"/>
  <c r="AD6083" i="2"/>
  <c r="AF6083" i="2" s="1"/>
  <c r="AD6612" i="2"/>
  <c r="AF6612" i="2" s="1"/>
  <c r="AD6966" i="2"/>
  <c r="AF6966" i="2" s="1"/>
  <c r="AD9517" i="2"/>
  <c r="AF9517" i="2" s="1"/>
  <c r="AG9517" i="2" s="1"/>
  <c r="AD9761" i="2"/>
  <c r="AD10644" i="2"/>
  <c r="AD10757" i="2"/>
  <c r="AD11163" i="2"/>
  <c r="AD11373" i="2"/>
  <c r="AD11730" i="2"/>
  <c r="AD9518" i="2"/>
  <c r="AD9661" i="2"/>
  <c r="AF9661" i="2" s="1"/>
  <c r="AD9762" i="2"/>
  <c r="AD9763" i="2"/>
  <c r="AD9764" i="2"/>
  <c r="AD9765" i="2"/>
  <c r="AF9765" i="2" s="1"/>
  <c r="AD9766" i="2"/>
  <c r="AF9766" i="2" s="1"/>
  <c r="AD9767" i="2"/>
  <c r="AD9768" i="2"/>
  <c r="AF9768" i="2" s="1"/>
  <c r="AD7367" i="2"/>
  <c r="AF7367" i="2" s="1"/>
  <c r="AD7460" i="2"/>
  <c r="AF7460" i="2" s="1"/>
  <c r="AD7560" i="2"/>
  <c r="AF7560" i="2" s="1"/>
  <c r="AD7673" i="2"/>
  <c r="AF7673" i="2" s="1"/>
  <c r="AG7673" i="2" s="1"/>
  <c r="AD7775" i="2"/>
  <c r="AD7859" i="2"/>
  <c r="AF7859" i="2" s="1"/>
  <c r="AD7942" i="2"/>
  <c r="AF7942" i="2" s="1"/>
  <c r="AD8032" i="2"/>
  <c r="AF8032" i="2" s="1"/>
  <c r="AD8116" i="2"/>
  <c r="AF8116" i="2" s="1"/>
  <c r="AD8117" i="2"/>
  <c r="AF8117" i="2" s="1"/>
  <c r="AD8181" i="2"/>
  <c r="AF8181" i="2" s="1"/>
  <c r="AD8229" i="2"/>
  <c r="AF8229" i="2" s="1"/>
  <c r="AD10758" i="2"/>
  <c r="AF10758" i="2" s="1"/>
  <c r="AD10759" i="2"/>
  <c r="AF10759" i="2" s="1"/>
  <c r="AD10836" i="2"/>
  <c r="AF10836" i="2" s="1"/>
  <c r="AD10837" i="2"/>
  <c r="AF10837" i="2" s="1"/>
  <c r="AD10838" i="2"/>
  <c r="AF10838" i="2" s="1"/>
  <c r="AG10838" i="2" s="1"/>
  <c r="AD10839" i="2"/>
  <c r="AD11164" i="2"/>
  <c r="AD11416" i="2"/>
  <c r="AD11578" i="2"/>
  <c r="AD11665" i="2"/>
  <c r="AF11665" i="2" s="1"/>
  <c r="AD234" i="2"/>
  <c r="AF234" i="2" s="1"/>
  <c r="AD326" i="2"/>
  <c r="AF326" i="2" s="1"/>
  <c r="AD1564" i="2"/>
  <c r="AD3063" i="2"/>
  <c r="AD3235" i="2"/>
  <c r="AF3235" i="2" s="1"/>
  <c r="AD4717" i="2"/>
  <c r="AF4717" i="2" s="1"/>
  <c r="AD4790" i="2"/>
  <c r="AF4790" i="2" s="1"/>
  <c r="AD5122" i="2"/>
  <c r="AD5351" i="2"/>
  <c r="AD1801" i="2"/>
  <c r="AD1802" i="2"/>
  <c r="AF1802" i="2" s="1"/>
  <c r="AD235" i="2"/>
  <c r="AF235" i="2" s="1"/>
  <c r="AD236" i="2"/>
  <c r="AF236" i="2" s="1"/>
  <c r="AD675" i="2"/>
  <c r="AF675" i="2" s="1"/>
  <c r="AG675" i="2" s="1"/>
  <c r="AD676" i="2"/>
  <c r="AD897" i="2"/>
  <c r="AF897" i="2" s="1"/>
  <c r="AD931" i="2"/>
  <c r="AF931" i="2" s="1"/>
  <c r="AD1138" i="2"/>
  <c r="AF1138" i="2" s="1"/>
  <c r="AD1168" i="2"/>
  <c r="AF1168" i="2" s="1"/>
  <c r="AD1382" i="2"/>
  <c r="AF1382" i="2" s="1"/>
  <c r="AD1415" i="2"/>
  <c r="AF1415" i="2" s="1"/>
  <c r="AD3362" i="2"/>
  <c r="AF3362" i="2" s="1"/>
  <c r="AD3403" i="2"/>
  <c r="AF3403" i="2" s="1"/>
  <c r="AD3731" i="2"/>
  <c r="AF3731" i="2" s="1"/>
  <c r="AD3769" i="2"/>
  <c r="AF3769" i="2" s="1"/>
  <c r="AD8790" i="2"/>
  <c r="AF8790" i="2" s="1"/>
  <c r="AD8929" i="2"/>
  <c r="AF8929" i="2" s="1"/>
  <c r="AG8929" i="2" s="1"/>
  <c r="AD10279" i="2"/>
  <c r="AD10280" i="2"/>
  <c r="AF10280" i="2" s="1"/>
  <c r="AD1882" i="2"/>
  <c r="AD1966" i="2"/>
  <c r="AF1966" i="2" s="1"/>
  <c r="AD2054" i="2"/>
  <c r="AD2122" i="2"/>
  <c r="AD2488" i="2"/>
  <c r="AD2489" i="2"/>
  <c r="AD2577" i="2"/>
  <c r="AF2577" i="2" s="1"/>
  <c r="AD2669" i="2"/>
  <c r="AD2750" i="2"/>
  <c r="AD2808" i="2"/>
  <c r="AF2808" i="2" s="1"/>
  <c r="AD3236" i="2"/>
  <c r="AD3975" i="2"/>
  <c r="AD4301" i="2"/>
  <c r="AF4301" i="2" s="1"/>
  <c r="AD4326" i="2"/>
  <c r="AF4326" i="2" s="1"/>
  <c r="AD4435" i="2"/>
  <c r="AF4435" i="2" s="1"/>
  <c r="AD4480" i="2"/>
  <c r="AF4480" i="2" s="1"/>
  <c r="AD6203" i="2"/>
  <c r="AF6203" i="2" s="1"/>
  <c r="AG6203" i="2" s="1"/>
  <c r="AD6321" i="2"/>
  <c r="AD6339" i="2"/>
  <c r="AF6339" i="2" s="1"/>
  <c r="AD4993" i="2"/>
  <c r="AF4993" i="2" s="1"/>
  <c r="AD6564" i="2"/>
  <c r="AF6564" i="2" s="1"/>
  <c r="AD6702" i="2"/>
  <c r="AF6702" i="2" s="1"/>
  <c r="AD7045" i="2"/>
  <c r="AF7045" i="2" s="1"/>
  <c r="AD7204" i="2"/>
  <c r="AF7204" i="2" s="1"/>
  <c r="AD5230" i="2"/>
  <c r="AF5230" i="2" s="1"/>
  <c r="AD5522" i="2"/>
  <c r="AF5522" i="2" s="1"/>
  <c r="AD5658" i="2"/>
  <c r="AF5658" i="2" s="1"/>
  <c r="AD5786" i="2"/>
  <c r="AF5786" i="2" s="1"/>
  <c r="AD5787" i="2"/>
  <c r="AF5787" i="2" s="1"/>
  <c r="AD6123" i="2"/>
  <c r="AF6123" i="2" s="1"/>
  <c r="AG6123" i="2" s="1"/>
  <c r="AD6588" i="2"/>
  <c r="AD7004" i="2"/>
  <c r="AF7004" i="2" s="1"/>
  <c r="AD9662" i="2"/>
  <c r="AD11165" i="2"/>
  <c r="AF11165" i="2" s="1"/>
  <c r="AD11417" i="2"/>
  <c r="AD7279" i="2"/>
  <c r="AF7279" i="2" s="1"/>
  <c r="AD7368" i="2"/>
  <c r="AD7461" i="2"/>
  <c r="AD7561" i="2"/>
  <c r="AD7562" i="2"/>
  <c r="AF7562" i="2" s="1"/>
  <c r="AD7674" i="2"/>
  <c r="AF7674" i="2" s="1"/>
  <c r="AD7776" i="2"/>
  <c r="AF7776" i="2" s="1"/>
  <c r="AD7943" i="2"/>
  <c r="AF7943" i="2" s="1"/>
  <c r="AD8033" i="2"/>
  <c r="AF8033" i="2" s="1"/>
  <c r="AD8118" i="2"/>
  <c r="AD8182" i="2"/>
  <c r="AF8182" i="2" s="1"/>
  <c r="AD9663" i="2"/>
  <c r="AD8930" i="2"/>
  <c r="AF8930" i="2" s="1"/>
  <c r="AD8931" i="2"/>
  <c r="AF8931" i="2" s="1"/>
  <c r="AG8931" i="2" s="1"/>
  <c r="AD8932" i="2"/>
  <c r="AD9078" i="2"/>
  <c r="AF9078" i="2" s="1"/>
  <c r="AD9079" i="2"/>
  <c r="AF9079" i="2" s="1"/>
  <c r="AD9080" i="2"/>
  <c r="AF9080" i="2" s="1"/>
  <c r="AD9081" i="2"/>
  <c r="AF9081" i="2" s="1"/>
  <c r="AD9285" i="2"/>
  <c r="AF9285" i="2" s="1"/>
  <c r="AD10281" i="2"/>
  <c r="AF10281" i="2" s="1"/>
  <c r="AD10282" i="2"/>
  <c r="AF10282" i="2" s="1"/>
  <c r="AD10468" i="2"/>
  <c r="AF10468" i="2" s="1"/>
  <c r="AD10469" i="2"/>
  <c r="AF10469" i="2" s="1"/>
  <c r="AD10470" i="2"/>
  <c r="AF10470" i="2" s="1"/>
  <c r="AD10645" i="2"/>
  <c r="AF10645" i="2" s="1"/>
  <c r="AD11166" i="2"/>
  <c r="AF11166" i="2" s="1"/>
  <c r="AG11166" i="2" s="1"/>
  <c r="AD11418" i="2"/>
  <c r="AD11579" i="2"/>
  <c r="AF11579" i="2" s="1"/>
  <c r="AD11666" i="2"/>
  <c r="AF11666" i="2" s="1"/>
  <c r="AD132" i="2"/>
  <c r="AD237" i="2"/>
  <c r="AD1532" i="2"/>
  <c r="AD3064" i="2"/>
  <c r="AD3535" i="2"/>
  <c r="AF3535" i="2" s="1"/>
  <c r="AD4660" i="2"/>
  <c r="AF4660" i="2" s="1"/>
  <c r="AD4791" i="2"/>
  <c r="AD5094" i="2"/>
  <c r="AD5352" i="2"/>
  <c r="AD133" i="2"/>
  <c r="AD238" i="2"/>
  <c r="AD615" i="2"/>
  <c r="AD616" i="2"/>
  <c r="AF616" i="2" s="1"/>
  <c r="AD1002" i="2"/>
  <c r="AD1018" i="2"/>
  <c r="AF1018" i="2" s="1"/>
  <c r="AD1233" i="2"/>
  <c r="AF1233" i="2" s="1"/>
  <c r="AG1233" i="2" s="1"/>
  <c r="AD1234" i="2"/>
  <c r="AD3585" i="2"/>
  <c r="AF3585" i="2" s="1"/>
  <c r="AD4014" i="2"/>
  <c r="AF4014" i="2" s="1"/>
  <c r="AD4015" i="2"/>
  <c r="AF4015" i="2" s="1"/>
  <c r="AD4023" i="2"/>
  <c r="AF4023" i="2" s="1"/>
  <c r="AD4035" i="2"/>
  <c r="AF4035" i="2" s="1"/>
  <c r="AD4045" i="2"/>
  <c r="AF4045" i="2" s="1"/>
  <c r="AD4046" i="2"/>
  <c r="AF4046" i="2" s="1"/>
  <c r="AD4078" i="2"/>
  <c r="AF4078" i="2" s="1"/>
  <c r="AD4084" i="2"/>
  <c r="AF4084" i="2" s="1"/>
  <c r="AD4085" i="2"/>
  <c r="AF4085" i="2" s="1"/>
  <c r="AD4093" i="2"/>
  <c r="AF4093" i="2" s="1"/>
  <c r="AD4102" i="2"/>
  <c r="AF4102" i="2" s="1"/>
  <c r="AG4102" i="2" s="1"/>
  <c r="AD4111" i="2"/>
  <c r="AD6829" i="2"/>
  <c r="AF6829" i="2" s="1"/>
  <c r="AD7156" i="2"/>
  <c r="AD7157" i="2"/>
  <c r="AF7157" i="2" s="1"/>
  <c r="AD7205" i="2"/>
  <c r="AD7280" i="2"/>
  <c r="AF7280" i="2" s="1"/>
  <c r="AD4946" i="2"/>
  <c r="AD6808" i="2"/>
  <c r="AD7076" i="2"/>
  <c r="AD5260" i="2"/>
  <c r="AF5260" i="2" s="1"/>
  <c r="AD5496" i="2"/>
  <c r="AD5659" i="2"/>
  <c r="AD5788" i="2"/>
  <c r="AF5788" i="2" s="1"/>
  <c r="AD5911" i="2"/>
  <c r="AF5911" i="2" s="1"/>
  <c r="AD6033" i="2"/>
  <c r="AF6033" i="2" s="1"/>
  <c r="AD6809" i="2"/>
  <c r="AF6809" i="2" s="1"/>
  <c r="AD7005" i="2"/>
  <c r="AD9855" i="2"/>
  <c r="AF9855" i="2" s="1"/>
  <c r="AD11200" i="2"/>
  <c r="AF11200" i="2" s="1"/>
  <c r="AG11200" i="2" s="1"/>
  <c r="AD11457" i="2"/>
  <c r="AD8791" i="2"/>
  <c r="AF8791" i="2" s="1"/>
  <c r="AD8792" i="2"/>
  <c r="AF8792" i="2" s="1"/>
  <c r="AD8933" i="2"/>
  <c r="AF8933" i="2" s="1"/>
  <c r="AD9082" i="2"/>
  <c r="AF9082" i="2" s="1"/>
  <c r="AD10069" i="2"/>
  <c r="AF10069" i="2" s="1"/>
  <c r="AD7369" i="2"/>
  <c r="AF7369" i="2" s="1"/>
  <c r="AD7462" i="2"/>
  <c r="AF7462" i="2" s="1"/>
  <c r="AD7563" i="2"/>
  <c r="AF7563" i="2" s="1"/>
  <c r="AD7675" i="2"/>
  <c r="AF7675" i="2" s="1"/>
  <c r="AD7777" i="2"/>
  <c r="AF7777" i="2" s="1"/>
  <c r="AD7860" i="2"/>
  <c r="AF7860" i="2" s="1"/>
  <c r="AD7861" i="2"/>
  <c r="AF7861" i="2" s="1"/>
  <c r="AG7861" i="2" s="1"/>
  <c r="AD7944" i="2"/>
  <c r="AD10160" i="2"/>
  <c r="AD10161" i="2"/>
  <c r="AD10283" i="2"/>
  <c r="AD10284" i="2"/>
  <c r="AD11243" i="2"/>
  <c r="AF11243" i="2" s="1"/>
  <c r="AD11502" i="2"/>
  <c r="AD134" i="2"/>
  <c r="AD239" i="2"/>
  <c r="AD1503" i="2"/>
  <c r="AD3065" i="2"/>
  <c r="AD3221" i="2"/>
  <c r="AD4661" i="2"/>
  <c r="AD4792" i="2"/>
  <c r="AD5063" i="2"/>
  <c r="AF5063" i="2" s="1"/>
  <c r="AD5353" i="2"/>
  <c r="AF5353" i="2" s="1"/>
  <c r="AD1684" i="2"/>
  <c r="AF1684" i="2" s="1"/>
  <c r="AD1731" i="2"/>
  <c r="AF1731" i="2" s="1"/>
  <c r="AD1732" i="2"/>
  <c r="AF1732" i="2" s="1"/>
  <c r="AG1732" i="2" s="1"/>
  <c r="AD1803" i="2"/>
  <c r="AD61" i="2"/>
  <c r="AF61" i="2" s="1"/>
  <c r="AD62" i="2"/>
  <c r="AF62" i="2" s="1"/>
  <c r="AD569" i="2"/>
  <c r="AF569" i="2" s="1"/>
  <c r="AD570" i="2"/>
  <c r="AF570" i="2" s="1"/>
  <c r="AD874" i="2"/>
  <c r="AF874" i="2" s="1"/>
  <c r="AD898" i="2"/>
  <c r="AF898" i="2" s="1"/>
  <c r="AD1112" i="2"/>
  <c r="AF1112" i="2" s="1"/>
  <c r="AD1113" i="2"/>
  <c r="AF1113" i="2" s="1"/>
  <c r="AD1337" i="2"/>
  <c r="AF1337" i="2" s="1"/>
  <c r="AD1357" i="2"/>
  <c r="AF1357" i="2" s="1"/>
  <c r="AD3319" i="2"/>
  <c r="AF3319" i="2" s="1"/>
  <c r="AD3335" i="2"/>
  <c r="AF3335" i="2" s="1"/>
  <c r="AG3335" i="2" s="1"/>
  <c r="AD3688" i="2"/>
  <c r="AD3703" i="2"/>
  <c r="AD8654" i="2"/>
  <c r="AD8709" i="2"/>
  <c r="AD10070" i="2"/>
  <c r="AD10162" i="2"/>
  <c r="AF10162" i="2" s="1"/>
  <c r="AD1883" i="2"/>
  <c r="AD1967" i="2"/>
  <c r="AD2362" i="2"/>
  <c r="AF2362" i="2" s="1"/>
  <c r="AD2363" i="2"/>
  <c r="AD2411" i="2"/>
  <c r="AD2412" i="2"/>
  <c r="AF2412" i="2" s="1"/>
  <c r="AD2490" i="2"/>
  <c r="AF2490" i="2" s="1"/>
  <c r="AD2578" i="2"/>
  <c r="AD3201" i="2"/>
  <c r="AF3201" i="2" s="1"/>
  <c r="AD3923" i="2"/>
  <c r="AF3923" i="2" s="1"/>
  <c r="AD4242" i="2"/>
  <c r="AF4242" i="2" s="1"/>
  <c r="AD4267" i="2"/>
  <c r="AF4267" i="2" s="1"/>
  <c r="AD4382" i="2"/>
  <c r="AF4382" i="2" s="1"/>
  <c r="AG4382" i="2" s="1"/>
  <c r="AD4404" i="2"/>
  <c r="AD6155" i="2"/>
  <c r="AF6155" i="2" s="1"/>
  <c r="AD6267" i="2"/>
  <c r="AF6267" i="2" s="1"/>
  <c r="AD6288" i="2"/>
  <c r="AF6288" i="2" s="1"/>
  <c r="AD4969" i="2"/>
  <c r="AF4969" i="2" s="1"/>
  <c r="AD6503" i="2"/>
  <c r="AF6503" i="2" s="1"/>
  <c r="AD6686" i="2"/>
  <c r="AF6686" i="2" s="1"/>
  <c r="AD6967" i="2"/>
  <c r="AF6967" i="2" s="1"/>
  <c r="AD7127" i="2"/>
  <c r="AF7127" i="2" s="1"/>
  <c r="AD7158" i="2"/>
  <c r="AF7158" i="2" s="1"/>
  <c r="AD7206" i="2"/>
  <c r="AF7206" i="2" s="1"/>
  <c r="AD7281" i="2"/>
  <c r="AF7281" i="2" s="1"/>
  <c r="AD5210" i="2"/>
  <c r="AF5210" i="2" s="1"/>
  <c r="AG5210" i="2" s="1"/>
  <c r="AD5472" i="2"/>
  <c r="AD5660" i="2"/>
  <c r="AD5912" i="2"/>
  <c r="AD5913" i="2"/>
  <c r="AD6084" i="2"/>
  <c r="AD6504" i="2"/>
  <c r="AF6504" i="2" s="1"/>
  <c r="AD6922" i="2"/>
  <c r="AD9286" i="2"/>
  <c r="AD11071" i="2"/>
  <c r="AD11323" i="2"/>
  <c r="AD7282" i="2"/>
  <c r="AD7463" i="2"/>
  <c r="AD7564" i="2"/>
  <c r="AD7565" i="2"/>
  <c r="AF7565" i="2" s="1"/>
  <c r="AD7676" i="2"/>
  <c r="AD7778" i="2"/>
  <c r="AD7945" i="2"/>
  <c r="AF7945" i="2" s="1"/>
  <c r="AD8034" i="2"/>
  <c r="AF8034" i="2" s="1"/>
  <c r="AD9287" i="2"/>
  <c r="AF9287" i="2" s="1"/>
  <c r="AG9287" i="2" s="1"/>
  <c r="AD8710" i="2"/>
  <c r="AD8711" i="2"/>
  <c r="AF8711" i="2" s="1"/>
  <c r="AD8712" i="2"/>
  <c r="AF8712" i="2" s="1"/>
  <c r="AD8713" i="2"/>
  <c r="AF8713" i="2" s="1"/>
  <c r="AD8793" i="2"/>
  <c r="AF8793" i="2" s="1"/>
  <c r="AD8794" i="2"/>
  <c r="AF8794" i="2" s="1"/>
  <c r="AD8795" i="2"/>
  <c r="AF8795" i="2" s="1"/>
  <c r="AD8934" i="2"/>
  <c r="AF8934" i="2" s="1"/>
  <c r="AD10071" i="2"/>
  <c r="AF10071" i="2" s="1"/>
  <c r="AD10072" i="2"/>
  <c r="AF10072" i="2" s="1"/>
  <c r="AD10163" i="2"/>
  <c r="AF10163" i="2" s="1"/>
  <c r="AD10164" i="2"/>
  <c r="AF10164" i="2" s="1"/>
  <c r="AD10165" i="2"/>
  <c r="AF10165" i="2" s="1"/>
  <c r="AG10165" i="2" s="1"/>
  <c r="AD10285" i="2"/>
  <c r="AD11072" i="2"/>
  <c r="AD11324" i="2"/>
  <c r="AD11580" i="2"/>
  <c r="AD11667" i="2"/>
  <c r="AD3222" i="2"/>
  <c r="AF3222" i="2" s="1"/>
  <c r="AD327" i="2"/>
  <c r="AD378" i="2"/>
  <c r="AD715" i="2"/>
  <c r="AF715" i="2" s="1"/>
  <c r="AD737" i="2"/>
  <c r="AD1069" i="2"/>
  <c r="AD1082" i="2"/>
  <c r="AD1303" i="2"/>
  <c r="AF1303" i="2" s="1"/>
  <c r="AD1316" i="2"/>
  <c r="AD1884" i="2"/>
  <c r="AF1884" i="2" s="1"/>
  <c r="AD1968" i="2"/>
  <c r="AF1968" i="2" s="1"/>
  <c r="AD1969" i="2"/>
  <c r="AF1969" i="2" s="1"/>
  <c r="AD2055" i="2"/>
  <c r="AF2055" i="2" s="1"/>
  <c r="AD2123" i="2"/>
  <c r="AF2123" i="2" s="1"/>
  <c r="AG2123" i="2" s="1"/>
  <c r="AD2172" i="2"/>
  <c r="AD328" i="2"/>
  <c r="AF328" i="2" s="1"/>
  <c r="AD379" i="2"/>
  <c r="AF379" i="2" s="1"/>
  <c r="AD1565" i="2"/>
  <c r="AF1565" i="2" s="1"/>
  <c r="AD3066" i="2"/>
  <c r="AF3066" i="2" s="1"/>
  <c r="AD4718" i="2"/>
  <c r="AF4718" i="2" s="1"/>
  <c r="AD4793" i="2"/>
  <c r="AF4793" i="2" s="1"/>
  <c r="AD5149" i="2"/>
  <c r="AF5149" i="2" s="1"/>
  <c r="AD5354" i="2"/>
  <c r="AF5354" i="2" s="1"/>
  <c r="AD5551" i="2"/>
  <c r="AF5551" i="2" s="1"/>
  <c r="AD3237" i="2"/>
  <c r="AF3237" i="2" s="1"/>
  <c r="AD2491" i="2"/>
  <c r="AF2491" i="2" s="1"/>
  <c r="AD2579" i="2"/>
  <c r="AF2579" i="2" s="1"/>
  <c r="AG2579" i="2" s="1"/>
  <c r="AD2670" i="2"/>
  <c r="AD2751" i="2"/>
  <c r="AF2751" i="2" s="1"/>
  <c r="AD2752" i="2"/>
  <c r="AF2752" i="2" s="1"/>
  <c r="AD2809" i="2"/>
  <c r="AF2809" i="2" s="1"/>
  <c r="AD4994" i="2"/>
  <c r="AD6565" i="2"/>
  <c r="AF6565" i="2" s="1"/>
  <c r="AD6711" i="2"/>
  <c r="AD7006" i="2"/>
  <c r="AD5291" i="2"/>
  <c r="AD5661" i="2"/>
  <c r="AD5789" i="2"/>
  <c r="AD5914" i="2"/>
  <c r="AD6085" i="2"/>
  <c r="AD6634" i="2"/>
  <c r="AD6968" i="2"/>
  <c r="AF6968" i="2" s="1"/>
  <c r="AD9664" i="2"/>
  <c r="AF9664" i="2" s="1"/>
  <c r="AD11167" i="2"/>
  <c r="AD11419" i="2"/>
  <c r="AF11419" i="2" s="1"/>
  <c r="AD9519" i="2"/>
  <c r="AF9519" i="2" s="1"/>
  <c r="AG9519" i="2" s="1"/>
  <c r="AD9665" i="2"/>
  <c r="AD9666" i="2"/>
  <c r="AF9666" i="2" s="1"/>
  <c r="AD9769" i="2"/>
  <c r="AF9769" i="2" s="1"/>
  <c r="AD9856" i="2"/>
  <c r="AF9856" i="2" s="1"/>
  <c r="AD7370" i="2"/>
  <c r="AF7370" i="2" s="1"/>
  <c r="AD7464" i="2"/>
  <c r="AF7464" i="2" s="1"/>
  <c r="AD7566" i="2"/>
  <c r="AF7566" i="2" s="1"/>
  <c r="AD7677" i="2"/>
  <c r="AF7677" i="2" s="1"/>
  <c r="AD7779" i="2"/>
  <c r="AF7779" i="2" s="1"/>
  <c r="AD7862" i="2"/>
  <c r="AF7862" i="2" s="1"/>
  <c r="AD7946" i="2"/>
  <c r="AF7946" i="2" s="1"/>
  <c r="AD8035" i="2"/>
  <c r="AF8035" i="2" s="1"/>
  <c r="AD8119" i="2"/>
  <c r="AF8119" i="2" s="1"/>
  <c r="AG8119" i="2" s="1"/>
  <c r="AD8120" i="2"/>
  <c r="AD8183" i="2"/>
  <c r="AF8183" i="2" s="1"/>
  <c r="AD8230" i="2"/>
  <c r="AD10760" i="2"/>
  <c r="AD10840" i="2"/>
  <c r="AD10841" i="2"/>
  <c r="AF10841" i="2" s="1"/>
  <c r="AD10842" i="2"/>
  <c r="AD11168" i="2"/>
  <c r="AF11168" i="2" s="1"/>
  <c r="AD11420" i="2"/>
  <c r="AD329" i="2"/>
  <c r="AF329" i="2" s="1"/>
  <c r="AD330" i="2"/>
  <c r="AD1566" i="2"/>
  <c r="AD3067" i="2"/>
  <c r="AD3250" i="2"/>
  <c r="AD4719" i="2"/>
  <c r="AD4794" i="2"/>
  <c r="AD5123" i="2"/>
  <c r="AF5123" i="2" s="1"/>
  <c r="AD5355" i="2"/>
  <c r="AF5355" i="2" s="1"/>
  <c r="AD1804" i="2"/>
  <c r="AF1804" i="2" s="1"/>
  <c r="AG1804" i="2" s="1"/>
  <c r="AD1885" i="2"/>
  <c r="AD240" i="2"/>
  <c r="AF240" i="2" s="1"/>
  <c r="AD331" i="2"/>
  <c r="AF331" i="2" s="1"/>
  <c r="AD677" i="2"/>
  <c r="AF677" i="2" s="1"/>
  <c r="AD716" i="2"/>
  <c r="AF716" i="2" s="1"/>
  <c r="AD932" i="2"/>
  <c r="AF932" i="2" s="1"/>
  <c r="AD946" i="2"/>
  <c r="AF946" i="2" s="1"/>
  <c r="AD1169" i="2"/>
  <c r="AF1169" i="2" s="1"/>
  <c r="AD1170" i="2"/>
  <c r="AF1170" i="2" s="1"/>
  <c r="AD1383" i="2"/>
  <c r="AF1383" i="2" s="1"/>
  <c r="AD1416" i="2"/>
  <c r="AF1416" i="2" s="1"/>
  <c r="AD3363" i="2"/>
  <c r="AF3363" i="2" s="1"/>
  <c r="AD3404" i="2"/>
  <c r="AF3404" i="2" s="1"/>
  <c r="AG3404" i="2" s="1"/>
  <c r="AD3770" i="2"/>
  <c r="AD3771" i="2"/>
  <c r="AD8935" i="2"/>
  <c r="AF8935" i="2" s="1"/>
  <c r="AD9083" i="2"/>
  <c r="AF9083" i="2" s="1"/>
  <c r="AD10286" i="2"/>
  <c r="AF10286" i="2" s="1"/>
  <c r="AD10471" i="2"/>
  <c r="AF10471" i="2" s="1"/>
  <c r="AD1970" i="2"/>
  <c r="AF1970" i="2" s="1"/>
  <c r="AD1971" i="2"/>
  <c r="AF1971" i="2" s="1"/>
  <c r="AD2056" i="2"/>
  <c r="AF2056" i="2" s="1"/>
  <c r="AD2124" i="2"/>
  <c r="AD2492" i="2"/>
  <c r="AD2580" i="2"/>
  <c r="AD2671" i="2"/>
  <c r="AD2672" i="2"/>
  <c r="AD2753" i="2"/>
  <c r="AF2753" i="2" s="1"/>
  <c r="AD2810" i="2"/>
  <c r="AF2810" i="2" s="1"/>
  <c r="AD3238" i="2"/>
  <c r="AD3976" i="2"/>
  <c r="AF3976" i="2" s="1"/>
  <c r="AD4302" i="2"/>
  <c r="AF4302" i="2" s="1"/>
  <c r="AG4302" i="2" s="1"/>
  <c r="AD4327" i="2"/>
  <c r="AD4436" i="2"/>
  <c r="AF4436" i="2" s="1"/>
  <c r="AD4481" i="2"/>
  <c r="AF4481" i="2" s="1"/>
  <c r="AD6204" i="2"/>
  <c r="AF6204" i="2" s="1"/>
  <c r="AD6322" i="2"/>
  <c r="AF6322" i="2" s="1"/>
  <c r="AD6340" i="2"/>
  <c r="AF6340" i="2" s="1"/>
  <c r="AD5015" i="2"/>
  <c r="AF5015" i="2" s="1"/>
  <c r="AD6566" i="2"/>
  <c r="AF6566" i="2" s="1"/>
  <c r="AD6707" i="2"/>
  <c r="AF6707" i="2" s="1"/>
  <c r="AD7046" i="2"/>
  <c r="AF7046" i="2" s="1"/>
  <c r="AD7207" i="2"/>
  <c r="AF7207" i="2" s="1"/>
  <c r="AD5231" i="2"/>
  <c r="AF5231" i="2" s="1"/>
  <c r="AD5523" i="2"/>
  <c r="AF5523" i="2" s="1"/>
  <c r="AG5523" i="2" s="1"/>
  <c r="AD5662" i="2"/>
  <c r="AD5790" i="2"/>
  <c r="AD5915" i="2"/>
  <c r="AD6124" i="2"/>
  <c r="AF6124" i="2" s="1"/>
  <c r="AD6613" i="2"/>
  <c r="AD7007" i="2"/>
  <c r="AF7007" i="2" s="1"/>
  <c r="AD9667" i="2"/>
  <c r="AD11169" i="2"/>
  <c r="AD11421" i="2"/>
  <c r="AF11421" i="2" s="1"/>
  <c r="AD7283" i="2"/>
  <c r="AD7371" i="2"/>
  <c r="AD7465" i="2"/>
  <c r="AD7567" i="2"/>
  <c r="AD7678" i="2"/>
  <c r="AD7780" i="2"/>
  <c r="AF7780" i="2" s="1"/>
  <c r="AD7781" i="2"/>
  <c r="AD7947" i="2"/>
  <c r="AF7947" i="2" s="1"/>
  <c r="AD8036" i="2"/>
  <c r="AF8036" i="2" s="1"/>
  <c r="AD8121" i="2"/>
  <c r="AF8121" i="2" s="1"/>
  <c r="AG8121" i="2" s="1"/>
  <c r="AD8184" i="2"/>
  <c r="AD9770" i="2"/>
  <c r="AF9770" i="2" s="1"/>
  <c r="AD8936" i="2"/>
  <c r="AF8936" i="2" s="1"/>
  <c r="AD8937" i="2"/>
  <c r="AF8937" i="2" s="1"/>
  <c r="AD8938" i="2"/>
  <c r="AF8938" i="2" s="1"/>
  <c r="AD9084" i="2"/>
  <c r="AF9084" i="2" s="1"/>
  <c r="AD9085" i="2"/>
  <c r="AF9085" i="2" s="1"/>
  <c r="AD9086" i="2"/>
  <c r="AF9086" i="2" s="1"/>
  <c r="AD9087" i="2"/>
  <c r="AF9087" i="2" s="1"/>
  <c r="AD9288" i="2"/>
  <c r="AF9288" i="2" s="1"/>
  <c r="AD10287" i="2"/>
  <c r="AF10287" i="2" s="1"/>
  <c r="AD10288" i="2"/>
  <c r="AF10288" i="2" s="1"/>
  <c r="AD10472" i="2"/>
  <c r="AF10472" i="2" s="1"/>
  <c r="AG10472" i="2" s="1"/>
  <c r="AD10473" i="2"/>
  <c r="AD10474" i="2"/>
  <c r="AF10474" i="2" s="1"/>
  <c r="AD10646" i="2"/>
  <c r="AD11170" i="2"/>
  <c r="AD11458" i="2"/>
  <c r="AD11581" i="2"/>
  <c r="AF11581" i="2" s="1"/>
  <c r="AD11668" i="2"/>
  <c r="AF11668" i="2" s="1"/>
  <c r="AD63" i="2"/>
  <c r="AF63" i="2" s="1"/>
  <c r="AD135" i="2"/>
  <c r="AD1476" i="2"/>
  <c r="AD3068" i="2"/>
  <c r="AD3336" i="2"/>
  <c r="AF3336" i="2" s="1"/>
  <c r="AD3337" i="2"/>
  <c r="AF3337" i="2" s="1"/>
  <c r="AD3689" i="2"/>
  <c r="AD3704" i="2"/>
  <c r="AD4633" i="2"/>
  <c r="AD4795" i="2"/>
  <c r="AD5064" i="2"/>
  <c r="AF5064" i="2" s="1"/>
  <c r="AD5356" i="2"/>
  <c r="AF5356" i="2" s="1"/>
  <c r="AG5356" i="2" s="1"/>
  <c r="AD35" i="2"/>
  <c r="AD64" i="2"/>
  <c r="AF64" i="2" s="1"/>
  <c r="AD549" i="2"/>
  <c r="AF549" i="2" s="1"/>
  <c r="AD571" i="2"/>
  <c r="AF571" i="2" s="1"/>
  <c r="AD860" i="2"/>
  <c r="AF860" i="2" s="1"/>
  <c r="AD875" i="2"/>
  <c r="AF875" i="2" s="1"/>
  <c r="AD1114" i="2"/>
  <c r="AF1114" i="2" s="1"/>
  <c r="AD1115" i="2"/>
  <c r="AF1115" i="2" s="1"/>
  <c r="AD1338" i="2"/>
  <c r="AF1338" i="2" s="1"/>
  <c r="AD1358" i="2"/>
  <c r="AF1358" i="2" s="1"/>
  <c r="AD1685" i="2"/>
  <c r="AF1685" i="2" s="1"/>
  <c r="AD1733" i="2"/>
  <c r="AF1733" i="2" s="1"/>
  <c r="AD1734" i="2"/>
  <c r="AF1734" i="2" s="1"/>
  <c r="AG1734" i="2" s="1"/>
  <c r="AD1805" i="2"/>
  <c r="AD1886" i="2"/>
  <c r="AD1972" i="2"/>
  <c r="AD2349" i="2"/>
  <c r="AD2364" i="2"/>
  <c r="AD2413" i="2"/>
  <c r="AF2413" i="2" s="1"/>
  <c r="AD2493" i="2"/>
  <c r="AF2493" i="2" s="1"/>
  <c r="AD3536" i="2"/>
  <c r="AF3536" i="2" s="1"/>
  <c r="AD5261" i="2"/>
  <c r="AD6034" i="2"/>
  <c r="AD6474" i="2"/>
  <c r="AF6474" i="2" s="1"/>
  <c r="AD6851" i="2"/>
  <c r="AD8796" i="2"/>
  <c r="AD11033" i="2"/>
  <c r="AD11284" i="2"/>
  <c r="AF11284" i="2" s="1"/>
  <c r="AD3924" i="2"/>
  <c r="AD4243" i="2"/>
  <c r="AF4243" i="2" s="1"/>
  <c r="AD4268" i="2"/>
  <c r="AF4268" i="2" s="1"/>
  <c r="AD4383" i="2"/>
  <c r="AF4383" i="2" s="1"/>
  <c r="AG4383" i="2" s="1"/>
  <c r="AD4405" i="2"/>
  <c r="AD2581" i="2"/>
  <c r="AF2581" i="2" s="1"/>
  <c r="AD2582" i="2"/>
  <c r="AF2582" i="2" s="1"/>
  <c r="AD3553" i="2"/>
  <c r="AF3553" i="2" s="1"/>
  <c r="AD4919" i="2"/>
  <c r="AF4919" i="2" s="1"/>
  <c r="AD6475" i="2"/>
  <c r="AF6475" i="2" s="1"/>
  <c r="AD6740" i="2"/>
  <c r="AF6740" i="2" s="1"/>
  <c r="AD6877" i="2"/>
  <c r="AF6877" i="2" s="1"/>
  <c r="AD7208" i="2"/>
  <c r="AF7208" i="2" s="1"/>
  <c r="AD7209" i="2"/>
  <c r="AF7209" i="2" s="1"/>
  <c r="AD7284" i="2"/>
  <c r="AF7284" i="2" s="1"/>
  <c r="AD6168" i="2"/>
  <c r="AF6168" i="2" s="1"/>
  <c r="AD6372" i="2"/>
  <c r="AF6372" i="2" s="1"/>
  <c r="AG6372" i="2" s="1"/>
  <c r="AD6386" i="2"/>
  <c r="AD5473" i="2"/>
  <c r="AD5663" i="2"/>
  <c r="AD5791" i="2"/>
  <c r="AD5916" i="2"/>
  <c r="AD8797" i="2"/>
  <c r="AF8797" i="2" s="1"/>
  <c r="AD9088" i="2"/>
  <c r="AF9088" i="2" s="1"/>
  <c r="AD10166" i="2"/>
  <c r="AF10166" i="2" s="1"/>
  <c r="AD10289" i="2"/>
  <c r="AF10289" i="2" s="1"/>
  <c r="AD8798" i="2"/>
  <c r="AF8798" i="2" s="1"/>
  <c r="AD8799" i="2"/>
  <c r="AD8800" i="2"/>
  <c r="AD8801" i="2"/>
  <c r="AD8939" i="2"/>
  <c r="AF8939" i="2" s="1"/>
  <c r="AD9089" i="2"/>
  <c r="AD9090" i="2"/>
  <c r="AF9090" i="2" s="1"/>
  <c r="AD9091" i="2"/>
  <c r="AF9091" i="2" s="1"/>
  <c r="AD7372" i="2"/>
  <c r="AF7372" i="2" s="1"/>
  <c r="AD7466" i="2"/>
  <c r="AF7466" i="2" s="1"/>
  <c r="AG7466" i="2" s="1"/>
  <c r="AD7568" i="2"/>
  <c r="AD7679" i="2"/>
  <c r="AF7679" i="2" s="1"/>
  <c r="AD7782" i="2"/>
  <c r="AF7782" i="2" s="1"/>
  <c r="AD7863" i="2"/>
  <c r="AF7863" i="2" s="1"/>
  <c r="AD7948" i="2"/>
  <c r="AF7948" i="2" s="1"/>
  <c r="AD8037" i="2"/>
  <c r="AF8037" i="2" s="1"/>
  <c r="AD8038" i="2"/>
  <c r="AF8038" i="2" s="1"/>
  <c r="AD8940" i="2"/>
  <c r="AF8940" i="2" s="1"/>
  <c r="AD10167" i="2"/>
  <c r="AF10167" i="2" s="1"/>
  <c r="AD10168" i="2"/>
  <c r="AF10168" i="2" s="1"/>
  <c r="AD10169" i="2"/>
  <c r="AF10169" i="2" s="1"/>
  <c r="AD10170" i="2"/>
  <c r="AF10170" i="2" s="1"/>
  <c r="AD10171" i="2"/>
  <c r="AF10171" i="2" s="1"/>
  <c r="AG10171" i="2" s="1"/>
  <c r="AD10290" i="2"/>
  <c r="AD11582" i="2"/>
  <c r="AD11583" i="2"/>
  <c r="AD11073" i="2"/>
  <c r="AD11325" i="2"/>
  <c r="AD241" i="2"/>
  <c r="AF241" i="2" s="1"/>
  <c r="AD332" i="2"/>
  <c r="AD1533" i="2"/>
  <c r="AD3069" i="2"/>
  <c r="AF3069" i="2" s="1"/>
  <c r="AD3364" i="2"/>
  <c r="AD3405" i="2"/>
  <c r="AF3405" i="2" s="1"/>
  <c r="AD3732" i="2"/>
  <c r="AD3772" i="2"/>
  <c r="AD4692" i="2"/>
  <c r="AD4796" i="2"/>
  <c r="AF4796" i="2" s="1"/>
  <c r="AD5124" i="2"/>
  <c r="AF5124" i="2" s="1"/>
  <c r="AD5357" i="2"/>
  <c r="AD136" i="2"/>
  <c r="AF136" i="2" s="1"/>
  <c r="AD242" i="2"/>
  <c r="AF242" i="2" s="1"/>
  <c r="AG242" i="2" s="1"/>
  <c r="AD617" i="2"/>
  <c r="AD678" i="2"/>
  <c r="AF678" i="2" s="1"/>
  <c r="AD899" i="2"/>
  <c r="AF899" i="2" s="1"/>
  <c r="AD900" i="2"/>
  <c r="AF900" i="2" s="1"/>
  <c r="AD1139" i="2"/>
  <c r="AF1139" i="2" s="1"/>
  <c r="AD1171" i="2"/>
  <c r="AF1171" i="2" s="1"/>
  <c r="AD1384" i="2"/>
  <c r="AF1384" i="2" s="1"/>
  <c r="AD1385" i="2"/>
  <c r="AF1385" i="2" s="1"/>
  <c r="AD1735" i="2"/>
  <c r="AF1735" i="2" s="1"/>
  <c r="AD1806" i="2"/>
  <c r="AF1806" i="2" s="1"/>
  <c r="AD1887" i="2"/>
  <c r="AF1887" i="2" s="1"/>
  <c r="AD1973" i="2"/>
  <c r="AF1973" i="2" s="1"/>
  <c r="AD2057" i="2"/>
  <c r="AF2057" i="2" s="1"/>
  <c r="AG2057" i="2" s="1"/>
  <c r="AD2125" i="2"/>
  <c r="AD2414" i="2"/>
  <c r="AD2494" i="2"/>
  <c r="AD3586" i="2"/>
  <c r="AF3586" i="2" s="1"/>
  <c r="AD5277" i="2"/>
  <c r="AD6086" i="2"/>
  <c r="AF6086" i="2" s="1"/>
  <c r="AD6567" i="2"/>
  <c r="AD6923" i="2"/>
  <c r="AF6923" i="2" s="1"/>
  <c r="AD9289" i="2"/>
  <c r="AF9289" i="2" s="1"/>
  <c r="AD11118" i="2"/>
  <c r="AF11118" i="2" s="1"/>
  <c r="AD11374" i="2"/>
  <c r="AD3953" i="2"/>
  <c r="AD4303" i="2"/>
  <c r="AD4328" i="2"/>
  <c r="AD4437" i="2"/>
  <c r="AF4437" i="2" s="1"/>
  <c r="AD4438" i="2"/>
  <c r="AF4438" i="2" s="1"/>
  <c r="AD2583" i="2"/>
  <c r="AD2673" i="2"/>
  <c r="AF2673" i="2" s="1"/>
  <c r="AD2674" i="2"/>
  <c r="AF2674" i="2" s="1"/>
  <c r="AG2674" i="2" s="1"/>
  <c r="AD2754" i="2"/>
  <c r="AD3619" i="2"/>
  <c r="AF3619" i="2" s="1"/>
  <c r="AD4970" i="2"/>
  <c r="AF4970" i="2" s="1"/>
  <c r="AD6589" i="2"/>
  <c r="AF6589" i="2" s="1"/>
  <c r="AD6752" i="2"/>
  <c r="AF6752" i="2" s="1"/>
  <c r="AD6969" i="2"/>
  <c r="AF6969" i="2" s="1"/>
  <c r="AD7285" i="2"/>
  <c r="AF7285" i="2" s="1"/>
  <c r="AD6212" i="2"/>
  <c r="AF6212" i="2" s="1"/>
  <c r="AD6387" i="2"/>
  <c r="AF6387" i="2" s="1"/>
  <c r="AD6405" i="2"/>
  <c r="AF6405" i="2" s="1"/>
  <c r="AD5524" i="2"/>
  <c r="AF5524" i="2" s="1"/>
  <c r="AD5664" i="2"/>
  <c r="AF5664" i="2" s="1"/>
  <c r="AD5792" i="2"/>
  <c r="AF5792" i="2" s="1"/>
  <c r="AG5792" i="2" s="1"/>
  <c r="AD5917" i="2"/>
  <c r="AD9092" i="2"/>
  <c r="AD9290" i="2"/>
  <c r="AD10291" i="2"/>
  <c r="AD10475" i="2"/>
  <c r="AD8941" i="2"/>
  <c r="AF8941" i="2" s="1"/>
  <c r="AD9093" i="2"/>
  <c r="AD9094" i="2"/>
  <c r="AF9094" i="2" s="1"/>
  <c r="AD9095" i="2"/>
  <c r="AD9291" i="2"/>
  <c r="AD9292" i="2"/>
  <c r="AF9292" i="2" s="1"/>
  <c r="AD9293" i="2"/>
  <c r="AD9520" i="2"/>
  <c r="AD7373" i="2"/>
  <c r="AD7467" i="2"/>
  <c r="AD7569" i="2"/>
  <c r="AD7680" i="2"/>
  <c r="AF7680" i="2" s="1"/>
  <c r="AD7783" i="2"/>
  <c r="AF7783" i="2" s="1"/>
  <c r="AD7864" i="2"/>
  <c r="AF7864" i="2" s="1"/>
  <c r="AD7949" i="2"/>
  <c r="AD8039" i="2"/>
  <c r="AF8039" i="2" s="1"/>
  <c r="AD8040" i="2"/>
  <c r="AF8040" i="2" s="1"/>
  <c r="AD8122" i="2"/>
  <c r="AF8122" i="2" s="1"/>
  <c r="AD8185" i="2"/>
  <c r="AF8185" i="2" s="1"/>
  <c r="AD9521" i="2"/>
  <c r="AF9521" i="2" s="1"/>
  <c r="AD10292" i="2"/>
  <c r="AF10292" i="2" s="1"/>
  <c r="AD10293" i="2"/>
  <c r="AF10293" i="2" s="1"/>
  <c r="AD10476" i="2"/>
  <c r="AF10476" i="2" s="1"/>
  <c r="AD10477" i="2"/>
  <c r="AF10477" i="2" s="1"/>
  <c r="AD10478" i="2"/>
  <c r="AF10478" i="2" s="1"/>
  <c r="AD10647" i="2"/>
  <c r="AF10647" i="2" s="1"/>
  <c r="AD11584" i="2"/>
  <c r="AF11584" i="2" s="1"/>
  <c r="AG11584" i="2" s="1"/>
  <c r="AD11669" i="2"/>
  <c r="AD11119" i="2"/>
  <c r="AF11119" i="2" s="1"/>
  <c r="AD11422" i="2"/>
  <c r="AD500" i="2"/>
  <c r="AD501" i="2"/>
  <c r="AD1464" i="2"/>
  <c r="AF1464" i="2" s="1"/>
  <c r="AD3070" i="2"/>
  <c r="AD3003" i="2"/>
  <c r="AF3003" i="2" s="1"/>
  <c r="AD3005" i="2"/>
  <c r="AF3005" i="2" s="1"/>
  <c r="AD3275" i="2"/>
  <c r="AF3275" i="2" s="1"/>
  <c r="AD3283" i="2"/>
  <c r="AD3537" i="2"/>
  <c r="AF3537" i="2" s="1"/>
  <c r="AD4621" i="2"/>
  <c r="AD4797" i="2"/>
  <c r="AD5054" i="2"/>
  <c r="AD5358" i="2"/>
  <c r="AD515" i="2"/>
  <c r="AD517" i="2"/>
  <c r="AF517" i="2" s="1"/>
  <c r="AD781" i="2"/>
  <c r="AF781" i="2" s="1"/>
  <c r="AG781" i="2" s="1"/>
  <c r="AD785" i="2"/>
  <c r="AD977" i="2"/>
  <c r="AF977" i="2" s="1"/>
  <c r="AD978" i="2"/>
  <c r="AF978" i="2" s="1"/>
  <c r="AD1645" i="2"/>
  <c r="AF1645" i="2" s="1"/>
  <c r="AD1651" i="2"/>
  <c r="AF1651" i="2" s="1"/>
  <c r="AD1654" i="2"/>
  <c r="AF1654" i="2" s="1"/>
  <c r="AD1664" i="2"/>
  <c r="AF1664" i="2" s="1"/>
  <c r="AD1665" i="2"/>
  <c r="AF1665" i="2" s="1"/>
  <c r="AD1686" i="2"/>
  <c r="AF1686" i="2" s="1"/>
  <c r="AD2341" i="2"/>
  <c r="AF2341" i="2" s="1"/>
  <c r="AD2342" i="2"/>
  <c r="AF2342" i="2" s="1"/>
  <c r="AD2343" i="2"/>
  <c r="AF2343" i="2" s="1"/>
  <c r="AD2344" i="2"/>
  <c r="AF2344" i="2" s="1"/>
  <c r="AG2344" i="2" s="1"/>
  <c r="AD2345" i="2"/>
  <c r="AD2346" i="2"/>
  <c r="AD3006" i="2"/>
  <c r="AD3009" i="2"/>
  <c r="AF3009" i="2" s="1"/>
  <c r="AD3182" i="2"/>
  <c r="AD3276" i="2"/>
  <c r="AF3276" i="2" s="1"/>
  <c r="AD3284" i="2"/>
  <c r="AD3925" i="2"/>
  <c r="AD4367" i="2"/>
  <c r="AF4367" i="2" s="1"/>
  <c r="AD4368" i="2"/>
  <c r="AD4572" i="2"/>
  <c r="AD4597" i="2"/>
  <c r="AF4597" i="2" s="1"/>
  <c r="AD4907" i="2"/>
  <c r="AF4907" i="2" s="1"/>
  <c r="AD6156" i="2"/>
  <c r="AF6156" i="2" s="1"/>
  <c r="AD6246" i="2"/>
  <c r="AD6249" i="2"/>
  <c r="AD6476" i="2"/>
  <c r="AF6476" i="2" s="1"/>
  <c r="AD6730" i="2"/>
  <c r="AF6730" i="2" s="1"/>
  <c r="AD6878" i="2"/>
  <c r="AF6878" i="2" s="1"/>
  <c r="AG6878" i="2" s="1"/>
  <c r="AD5195" i="2"/>
  <c r="AD5474" i="2"/>
  <c r="AF5474" i="2" s="1"/>
  <c r="AD6015" i="2"/>
  <c r="AF6015" i="2" s="1"/>
  <c r="AD6016" i="2"/>
  <c r="AF6016" i="2" s="1"/>
  <c r="AD6017" i="2"/>
  <c r="AF6017" i="2" s="1"/>
  <c r="AD6059" i="2"/>
  <c r="AF6059" i="2" s="1"/>
  <c r="AD6454" i="2"/>
  <c r="AF6454" i="2" s="1"/>
  <c r="AD6852" i="2"/>
  <c r="AF6852" i="2" s="1"/>
  <c r="AD8802" i="2"/>
  <c r="AF8802" i="2" s="1"/>
  <c r="AD8803" i="2"/>
  <c r="AF8803" i="2" s="1"/>
  <c r="AD8942" i="2"/>
  <c r="AF8942" i="2" s="1"/>
  <c r="AD10073" i="2"/>
  <c r="AF10073" i="2" s="1"/>
  <c r="AD10172" i="2"/>
  <c r="AF10172" i="2" s="1"/>
  <c r="AG10172" i="2" s="1"/>
  <c r="AD11016" i="2"/>
  <c r="AD11285" i="2"/>
  <c r="AD7468" i="2"/>
  <c r="AF7468" i="2" s="1"/>
  <c r="AD7570" i="2"/>
  <c r="AF7570" i="2" s="1"/>
  <c r="AD7571" i="2"/>
  <c r="AF7571" i="2" s="1"/>
  <c r="AD7681" i="2"/>
  <c r="AF7681" i="2" s="1"/>
  <c r="AD7784" i="2"/>
  <c r="AD7865" i="2"/>
  <c r="AD7950" i="2"/>
  <c r="AD8041" i="2"/>
  <c r="AD8123" i="2"/>
  <c r="AD8186" i="2"/>
  <c r="AD8187" i="2"/>
  <c r="AF8187" i="2" s="1"/>
  <c r="AD8231" i="2"/>
  <c r="AF8231" i="2" s="1"/>
  <c r="AD8714" i="2"/>
  <c r="AF8714" i="2" s="1"/>
  <c r="AD8804" i="2"/>
  <c r="AF8804" i="2" s="1"/>
  <c r="AD8805" i="2"/>
  <c r="AF8805" i="2" s="1"/>
  <c r="AD8806" i="2"/>
  <c r="AF8806" i="2" s="1"/>
  <c r="AD8807" i="2"/>
  <c r="AF8807" i="2" s="1"/>
  <c r="AG8807" i="2" s="1"/>
  <c r="AD8943" i="2"/>
  <c r="AD8944" i="2"/>
  <c r="AF8944" i="2" s="1"/>
  <c r="AD9096" i="2"/>
  <c r="AF9096" i="2" s="1"/>
  <c r="AD9294" i="2"/>
  <c r="AF9294" i="2" s="1"/>
  <c r="AD10074" i="2"/>
  <c r="AF10074" i="2" s="1"/>
  <c r="AD10173" i="2"/>
  <c r="AF10173" i="2" s="1"/>
  <c r="AD10174" i="2"/>
  <c r="AF10174" i="2" s="1"/>
  <c r="AD10175" i="2"/>
  <c r="AF10175" i="2" s="1"/>
  <c r="AD10294" i="2"/>
  <c r="AF10294" i="2" s="1"/>
  <c r="AD10295" i="2"/>
  <c r="AF10295" i="2" s="1"/>
  <c r="AD11017" i="2"/>
  <c r="AF11017" i="2" s="1"/>
  <c r="AD11286" i="2"/>
  <c r="AF11286" i="2" s="1"/>
  <c r="AD11779" i="2"/>
  <c r="AF11779" i="2" s="1"/>
  <c r="AG11779" i="2" s="1"/>
  <c r="AD11780" i="2"/>
  <c r="AD11784" i="2"/>
  <c r="AD11797" i="2"/>
  <c r="AD11803" i="2"/>
  <c r="AF11803" i="2" s="1"/>
  <c r="AD3183" i="2"/>
  <c r="AD3406" i="2"/>
  <c r="AF3406" i="2" s="1"/>
  <c r="AD3447" i="2"/>
  <c r="AD3773" i="2"/>
  <c r="AD3817" i="2"/>
  <c r="AD137" i="2"/>
  <c r="AF137" i="2" s="1"/>
  <c r="AD243" i="2"/>
  <c r="AD618" i="2"/>
  <c r="AD679" i="2"/>
  <c r="AF679" i="2" s="1"/>
  <c r="AD1019" i="2"/>
  <c r="AD1047" i="2"/>
  <c r="AF1047" i="2" s="1"/>
  <c r="AD1255" i="2"/>
  <c r="AD1281" i="2"/>
  <c r="AF1281" i="2" s="1"/>
  <c r="AD1736" i="2"/>
  <c r="AF1736" i="2" s="1"/>
  <c r="AD1807" i="2"/>
  <c r="AF1807" i="2" s="1"/>
  <c r="AG1807" i="2" s="1"/>
  <c r="AD1888" i="2"/>
  <c r="AD1974" i="2"/>
  <c r="AF1974" i="2" s="1"/>
  <c r="AD2058" i="2"/>
  <c r="AF2058" i="2" s="1"/>
  <c r="AD2126" i="2"/>
  <c r="AF2126" i="2" s="1"/>
  <c r="AD2365" i="2"/>
  <c r="AF2365" i="2" s="1"/>
  <c r="AD2415" i="2"/>
  <c r="AF2415" i="2" s="1"/>
  <c r="AD2495" i="2"/>
  <c r="AF2495" i="2" s="1"/>
  <c r="AD138" i="2"/>
  <c r="AF138" i="2" s="1"/>
  <c r="AD244" i="2"/>
  <c r="AF244" i="2" s="1"/>
  <c r="AD1504" i="2"/>
  <c r="AF1504" i="2" s="1"/>
  <c r="AD3071" i="2"/>
  <c r="AF3071" i="2" s="1"/>
  <c r="AD4662" i="2"/>
  <c r="AF4662" i="2" s="1"/>
  <c r="AD4798" i="2"/>
  <c r="AF4798" i="2" s="1"/>
  <c r="AG4798" i="2" s="1"/>
  <c r="AD5095" i="2"/>
  <c r="AD5359" i="2"/>
  <c r="AD5497" i="2"/>
  <c r="AD3202" i="2"/>
  <c r="AD4185" i="2"/>
  <c r="AD4217" i="2"/>
  <c r="AF4217" i="2" s="1"/>
  <c r="AD4482" i="2"/>
  <c r="AF4482" i="2" s="1"/>
  <c r="AD4522" i="2"/>
  <c r="AF4522" i="2" s="1"/>
  <c r="AD2584" i="2"/>
  <c r="AF2584" i="2" s="1"/>
  <c r="AD2585" i="2"/>
  <c r="AD2675" i="2"/>
  <c r="AD7286" i="2"/>
  <c r="AD7287" i="2"/>
  <c r="AF7287" i="2" s="1"/>
  <c r="AD4947" i="2"/>
  <c r="AF4947" i="2" s="1"/>
  <c r="AD6505" i="2"/>
  <c r="AD6693" i="2"/>
  <c r="AF6693" i="2" s="1"/>
  <c r="AD6924" i="2"/>
  <c r="AD5262" i="2"/>
  <c r="AF5262" i="2" s="1"/>
  <c r="AD5665" i="2"/>
  <c r="AF5665" i="2" s="1"/>
  <c r="AG5665" i="2" s="1"/>
  <c r="AD5793" i="2"/>
  <c r="AD5918" i="2"/>
  <c r="AF5918" i="2" s="1"/>
  <c r="AD6035" i="2"/>
  <c r="AF6035" i="2" s="1"/>
  <c r="AD6538" i="2"/>
  <c r="AF6538" i="2" s="1"/>
  <c r="AD6879" i="2"/>
  <c r="AF6879" i="2" s="1"/>
  <c r="AD9295" i="2"/>
  <c r="AF9295" i="2" s="1"/>
  <c r="AD9522" i="2"/>
  <c r="AF9522" i="2" s="1"/>
  <c r="AD9668" i="2"/>
  <c r="AF9668" i="2" s="1"/>
  <c r="AD10296" i="2"/>
  <c r="AF10296" i="2" s="1"/>
  <c r="AD10479" i="2"/>
  <c r="AF10479" i="2" s="1"/>
  <c r="AD11074" i="2"/>
  <c r="AF11074" i="2" s="1"/>
  <c r="AD11326" i="2"/>
  <c r="AF11326" i="2" s="1"/>
  <c r="AD9523" i="2"/>
  <c r="AF9523" i="2" s="1"/>
  <c r="AG9523" i="2" s="1"/>
  <c r="AD9524" i="2"/>
  <c r="AD9525" i="2"/>
  <c r="AD9526" i="2"/>
  <c r="AF9526" i="2" s="1"/>
  <c r="AD9771" i="2"/>
  <c r="AD9772" i="2"/>
  <c r="AD9773" i="2"/>
  <c r="AF9773" i="2" s="1"/>
  <c r="AD7374" i="2"/>
  <c r="AD7469" i="2"/>
  <c r="AD7572" i="2"/>
  <c r="AD7682" i="2"/>
  <c r="AD7785" i="2"/>
  <c r="AD7866" i="2"/>
  <c r="AD7951" i="2"/>
  <c r="AD8042" i="2"/>
  <c r="AD8043" i="2"/>
  <c r="AD8188" i="2"/>
  <c r="AD10480" i="2"/>
  <c r="AF10480" i="2" s="1"/>
  <c r="AD10648" i="2"/>
  <c r="AF10648" i="2" s="1"/>
  <c r="AD10649" i="2"/>
  <c r="AF10649" i="2" s="1"/>
  <c r="AG10649" i="2" s="1"/>
  <c r="AD10650" i="2"/>
  <c r="AD10761" i="2"/>
  <c r="AF10761" i="2" s="1"/>
  <c r="AD10762" i="2"/>
  <c r="AF10762" i="2" s="1"/>
  <c r="AD11075" i="2"/>
  <c r="AF11075" i="2" s="1"/>
  <c r="AD11327" i="2"/>
  <c r="AF11327" i="2" s="1"/>
  <c r="AD245" i="2"/>
  <c r="AF245" i="2" s="1"/>
  <c r="AD246" i="2"/>
  <c r="AF246" i="2" s="1"/>
  <c r="AD1534" i="2"/>
  <c r="AF1534" i="2" s="1"/>
  <c r="AD3072" i="2"/>
  <c r="AF3072" i="2" s="1"/>
  <c r="AD3338" i="2"/>
  <c r="AF3338" i="2" s="1"/>
  <c r="AD3365" i="2"/>
  <c r="AF3365" i="2" s="1"/>
  <c r="AD3554" i="2"/>
  <c r="AF3554" i="2" s="1"/>
  <c r="AD3733" i="2"/>
  <c r="AF3733" i="2" s="1"/>
  <c r="AG3733" i="2" s="1"/>
  <c r="AD3734" i="2"/>
  <c r="AD4663" i="2"/>
  <c r="AD4799" i="2"/>
  <c r="AF4799" i="2" s="1"/>
  <c r="AD5125" i="2"/>
  <c r="AF5125" i="2" s="1"/>
  <c r="AD5360" i="2"/>
  <c r="AF5360" i="2" s="1"/>
  <c r="AD139" i="2"/>
  <c r="AF139" i="2" s="1"/>
  <c r="AD247" i="2"/>
  <c r="AD619" i="2"/>
  <c r="AD680" i="2"/>
  <c r="AF680" i="2" s="1"/>
  <c r="AD1020" i="2"/>
  <c r="AF1020" i="2" s="1"/>
  <c r="AD1021" i="2"/>
  <c r="AD1235" i="2"/>
  <c r="AD1256" i="2"/>
  <c r="AD3620" i="2"/>
  <c r="AF3620" i="2" s="1"/>
  <c r="AD4152" i="2"/>
  <c r="AD4164" i="2"/>
  <c r="AF4164" i="2" s="1"/>
  <c r="AD4406" i="2"/>
  <c r="AD4439" i="2"/>
  <c r="AF4439" i="2" s="1"/>
  <c r="AD4016" i="2"/>
  <c r="AF4016" i="2" s="1"/>
  <c r="AG4016" i="2" s="1"/>
  <c r="AD4024" i="2"/>
  <c r="AD4036" i="2"/>
  <c r="AF4036" i="2" s="1"/>
  <c r="AD4047" i="2"/>
  <c r="AF4047" i="2" s="1"/>
  <c r="AD4048" i="2"/>
  <c r="AF4048" i="2" s="1"/>
  <c r="AD4054" i="2"/>
  <c r="AF4054" i="2" s="1"/>
  <c r="AD4086" i="2"/>
  <c r="AF4086" i="2" s="1"/>
  <c r="AD4087" i="2"/>
  <c r="AF4087" i="2" s="1"/>
  <c r="AD4094" i="2"/>
  <c r="AF4094" i="2" s="1"/>
  <c r="AD4103" i="2"/>
  <c r="AF4103" i="2" s="1"/>
  <c r="AD4112" i="2"/>
  <c r="AF4112" i="2" s="1"/>
  <c r="AD4113" i="2"/>
  <c r="AF4113" i="2" s="1"/>
  <c r="AD6830" i="2"/>
  <c r="AF6830" i="2" s="1"/>
  <c r="AD7159" i="2"/>
  <c r="AF7159" i="2" s="1"/>
  <c r="AG7159" i="2" s="1"/>
  <c r="AD7210" i="2"/>
  <c r="AD7288" i="2"/>
  <c r="AD4948" i="2"/>
  <c r="AF4948" i="2" s="1"/>
  <c r="AD6810" i="2"/>
  <c r="AF6810" i="2" s="1"/>
  <c r="AD7077" i="2"/>
  <c r="AD5263" i="2"/>
  <c r="AF5263" i="2" s="1"/>
  <c r="AD5525" i="2"/>
  <c r="AD5666" i="2"/>
  <c r="AD5794" i="2"/>
  <c r="AF5794" i="2" s="1"/>
  <c r="AD5919" i="2"/>
  <c r="AD6060" i="2"/>
  <c r="AD6811" i="2"/>
  <c r="AF6811" i="2" s="1"/>
  <c r="AD7047" i="2"/>
  <c r="AF7047" i="2" s="1"/>
  <c r="AD8808" i="2"/>
  <c r="AD9097" i="2"/>
  <c r="AD9923" i="2"/>
  <c r="AF9923" i="2" s="1"/>
  <c r="AD10176" i="2"/>
  <c r="AF10176" i="2" s="1"/>
  <c r="AD10297" i="2"/>
  <c r="AF10297" i="2" s="1"/>
  <c r="AD11231" i="2"/>
  <c r="AF11231" i="2" s="1"/>
  <c r="AG11231" i="2" s="1"/>
  <c r="AD11489" i="2"/>
  <c r="AD8809" i="2"/>
  <c r="AF8809" i="2" s="1"/>
  <c r="AD8810" i="2"/>
  <c r="AF8810" i="2" s="1"/>
  <c r="AD8811" i="2"/>
  <c r="AF8811" i="2" s="1"/>
  <c r="AD8945" i="2"/>
  <c r="AF8945" i="2" s="1"/>
  <c r="AD9098" i="2"/>
  <c r="AF9098" i="2" s="1"/>
  <c r="AD9099" i="2"/>
  <c r="AF9099" i="2" s="1"/>
  <c r="AD10075" i="2"/>
  <c r="AF10075" i="2" s="1"/>
  <c r="AD7375" i="2"/>
  <c r="AF7375" i="2" s="1"/>
  <c r="AD7470" i="2"/>
  <c r="AF7470" i="2" s="1"/>
  <c r="AD7573" i="2"/>
  <c r="AF7573" i="2" s="1"/>
  <c r="AD7683" i="2"/>
  <c r="AF7683" i="2" s="1"/>
  <c r="AD7786" i="2"/>
  <c r="AF7786" i="2" s="1"/>
  <c r="AG7786" i="2" s="1"/>
  <c r="AD7867" i="2"/>
  <c r="AD7952" i="2"/>
  <c r="AF7952" i="2" s="1"/>
  <c r="AD8044" i="2"/>
  <c r="AD8124" i="2"/>
  <c r="AD10177" i="2"/>
  <c r="AD10178" i="2"/>
  <c r="AF10178" i="2" s="1"/>
  <c r="AD10298" i="2"/>
  <c r="AD10299" i="2"/>
  <c r="AD10300" i="2"/>
  <c r="AF10300" i="2" s="1"/>
  <c r="AD10651" i="2"/>
  <c r="AF10651" i="2" s="1"/>
  <c r="AD11256" i="2"/>
  <c r="AF11256" i="2" s="1"/>
  <c r="AD11515" i="2"/>
  <c r="AF11515" i="2" s="1"/>
  <c r="AD3179" i="2"/>
  <c r="AD3366" i="2"/>
  <c r="AF3366" i="2" s="1"/>
  <c r="AD3407" i="2"/>
  <c r="AF3407" i="2" s="1"/>
  <c r="AD3774" i="2"/>
  <c r="AD3775" i="2"/>
  <c r="AF3775" i="2" s="1"/>
  <c r="AD65" i="2"/>
  <c r="AF65" i="2" s="1"/>
  <c r="AD140" i="2"/>
  <c r="AF140" i="2" s="1"/>
  <c r="AG140" i="2" s="1"/>
  <c r="AD572" i="2"/>
  <c r="AD620" i="2"/>
  <c r="AF620" i="2" s="1"/>
  <c r="AD1003" i="2"/>
  <c r="AF1003" i="2" s="1"/>
  <c r="AD1022" i="2"/>
  <c r="AF1022" i="2" s="1"/>
  <c r="AD1236" i="2"/>
  <c r="AF1236" i="2" s="1"/>
  <c r="AD1257" i="2"/>
  <c r="AF1257" i="2" s="1"/>
  <c r="AD1687" i="2"/>
  <c r="AF1687" i="2" s="1"/>
  <c r="AD1737" i="2"/>
  <c r="AF1737" i="2" s="1"/>
  <c r="AD1808" i="2"/>
  <c r="AF1808" i="2" s="1"/>
  <c r="AD1889" i="2"/>
  <c r="AF1889" i="2" s="1"/>
  <c r="AD1975" i="2"/>
  <c r="AF1975" i="2" s="1"/>
  <c r="AD1976" i="2"/>
  <c r="AF1976" i="2" s="1"/>
  <c r="AD2350" i="2"/>
  <c r="AF2350" i="2" s="1"/>
  <c r="AG2350" i="2" s="1"/>
  <c r="AD2366" i="2"/>
  <c r="AD2416" i="2"/>
  <c r="AF2416" i="2" s="1"/>
  <c r="AD2496" i="2"/>
  <c r="AD66" i="2"/>
  <c r="AD141" i="2"/>
  <c r="AD1477" i="2"/>
  <c r="AF1477" i="2" s="1"/>
  <c r="AD3073" i="2"/>
  <c r="AD4634" i="2"/>
  <c r="AF4634" i="2" s="1"/>
  <c r="AD4800" i="2"/>
  <c r="AF4800" i="2" s="1"/>
  <c r="AD5065" i="2"/>
  <c r="AF5065" i="2" s="1"/>
  <c r="AD5361" i="2"/>
  <c r="AD5475" i="2"/>
  <c r="AD3184" i="2"/>
  <c r="AD4165" i="2"/>
  <c r="AD4186" i="2"/>
  <c r="AD4440" i="2"/>
  <c r="AF4440" i="2" s="1"/>
  <c r="AD4483" i="2"/>
  <c r="AD4920" i="2"/>
  <c r="AF4920" i="2" s="1"/>
  <c r="AD2497" i="2"/>
  <c r="AF2497" i="2" s="1"/>
  <c r="AG2497" i="2" s="1"/>
  <c r="AD2586" i="2"/>
  <c r="AD7211" i="2"/>
  <c r="AF7211" i="2" s="1"/>
  <c r="AD7212" i="2"/>
  <c r="AF7212" i="2" s="1"/>
  <c r="AD7289" i="2"/>
  <c r="AF7289" i="2" s="1"/>
  <c r="AD6477" i="2"/>
  <c r="AF6477" i="2" s="1"/>
  <c r="AD6681" i="2"/>
  <c r="AF6681" i="2" s="1"/>
  <c r="AD6880" i="2"/>
  <c r="AF6880" i="2" s="1"/>
  <c r="AD5264" i="2"/>
  <c r="AF5264" i="2" s="1"/>
  <c r="AD5667" i="2"/>
  <c r="AF5667" i="2" s="1"/>
  <c r="AD5795" i="2"/>
  <c r="AF5795" i="2" s="1"/>
  <c r="AD5920" i="2"/>
  <c r="AF5920" i="2" s="1"/>
  <c r="AD6024" i="2"/>
  <c r="AF6024" i="2" s="1"/>
  <c r="AD6478" i="2"/>
  <c r="AF6478" i="2" s="1"/>
  <c r="AG6478" i="2" s="1"/>
  <c r="AD6853" i="2"/>
  <c r="AD8812" i="2"/>
  <c r="AD8946" i="2"/>
  <c r="AF8946" i="2" s="1"/>
  <c r="AD9100" i="2"/>
  <c r="AF9100" i="2" s="1"/>
  <c r="AD10301" i="2"/>
  <c r="AD10302" i="2"/>
  <c r="AF10302" i="2" s="1"/>
  <c r="AD11034" i="2"/>
  <c r="AD11287" i="2"/>
  <c r="AD8947" i="2"/>
  <c r="AD9101" i="2"/>
  <c r="AD9102" i="2"/>
  <c r="AD9103" i="2"/>
  <c r="AF9103" i="2" s="1"/>
  <c r="AD9296" i="2"/>
  <c r="AF9296" i="2" s="1"/>
  <c r="AD9297" i="2"/>
  <c r="AF9297" i="2" s="1"/>
  <c r="AD9298" i="2"/>
  <c r="AF9298" i="2" s="1"/>
  <c r="AD7376" i="2"/>
  <c r="AF7376" i="2" s="1"/>
  <c r="AD7471" i="2"/>
  <c r="AD7574" i="2"/>
  <c r="AF7574" i="2" s="1"/>
  <c r="AD7684" i="2"/>
  <c r="AF7684" i="2" s="1"/>
  <c r="AG7684" i="2" s="1"/>
  <c r="AD7787" i="2"/>
  <c r="AD7868" i="2"/>
  <c r="AF7868" i="2" s="1"/>
  <c r="AD7953" i="2"/>
  <c r="AF7953" i="2" s="1"/>
  <c r="AD7954" i="2"/>
  <c r="AF7954" i="2" s="1"/>
  <c r="AD8045" i="2"/>
  <c r="AF8045" i="2" s="1"/>
  <c r="AD10303" i="2"/>
  <c r="AF10303" i="2" s="1"/>
  <c r="AD10481" i="2"/>
  <c r="AF10481" i="2" s="1"/>
  <c r="AD10482" i="2"/>
  <c r="AF10482" i="2" s="1"/>
  <c r="AD10483" i="2"/>
  <c r="AF10483" i="2" s="1"/>
  <c r="AD10652" i="2"/>
  <c r="AF10652" i="2" s="1"/>
  <c r="AD10653" i="2"/>
  <c r="AF10653" i="2" s="1"/>
  <c r="AD11035" i="2"/>
  <c r="AF11035" i="2" s="1"/>
  <c r="AD11328" i="2"/>
  <c r="AF11328" i="2" s="1"/>
  <c r="AG11328" i="2" s="1"/>
  <c r="AD469" i="2"/>
  <c r="AD476" i="2"/>
  <c r="AD1478" i="2"/>
  <c r="AD3074" i="2"/>
  <c r="AF3074" i="2" s="1"/>
  <c r="AD3408" i="2"/>
  <c r="AF3408" i="2" s="1"/>
  <c r="AD3448" i="2"/>
  <c r="AD3587" i="2"/>
  <c r="AF3587" i="2" s="1"/>
  <c r="AD3705" i="2"/>
  <c r="AF3705" i="2" s="1"/>
  <c r="AD3735" i="2"/>
  <c r="AF3735" i="2" s="1"/>
  <c r="AD4635" i="2"/>
  <c r="AF4635" i="2" s="1"/>
  <c r="AD4801" i="2"/>
  <c r="AD5066" i="2"/>
  <c r="AF5066" i="2" s="1"/>
  <c r="AD5362" i="2"/>
  <c r="AD36" i="2"/>
  <c r="AD67" i="2"/>
  <c r="AF67" i="2" s="1"/>
  <c r="AD550" i="2"/>
  <c r="AF550" i="2" s="1"/>
  <c r="AD573" i="2"/>
  <c r="AD861" i="2"/>
  <c r="AF861" i="2" s="1"/>
  <c r="AD876" i="2"/>
  <c r="AF876" i="2" s="1"/>
  <c r="AG876" i="2" s="1"/>
  <c r="AD1092" i="2"/>
  <c r="AD1116" i="2"/>
  <c r="AF1116" i="2" s="1"/>
  <c r="AD1339" i="2"/>
  <c r="AF1339" i="2" s="1"/>
  <c r="AD1359" i="2"/>
  <c r="AF1359" i="2" s="1"/>
  <c r="AD1666" i="2"/>
  <c r="AF1666" i="2" s="1"/>
  <c r="AD1688" i="2"/>
  <c r="AF1688" i="2" s="1"/>
  <c r="AD1738" i="2"/>
  <c r="AF1738" i="2" s="1"/>
  <c r="AD1809" i="2"/>
  <c r="AF1809" i="2" s="1"/>
  <c r="AD1890" i="2"/>
  <c r="AF1890" i="2" s="1"/>
  <c r="AD1977" i="2"/>
  <c r="AF1977" i="2" s="1"/>
  <c r="AD2367" i="2"/>
  <c r="AF2367" i="2" s="1"/>
  <c r="AD2417" i="2"/>
  <c r="AF2417" i="2" s="1"/>
  <c r="AD2498" i="2"/>
  <c r="AF2498" i="2" s="1"/>
  <c r="AG2498" i="2" s="1"/>
  <c r="AD2587" i="2"/>
  <c r="AD2588" i="2"/>
  <c r="AD2676" i="2"/>
  <c r="AD3665" i="2"/>
  <c r="AD3912" i="2"/>
  <c r="AF3912" i="2" s="1"/>
  <c r="AD4153" i="2"/>
  <c r="AF4153" i="2" s="1"/>
  <c r="AD4166" i="2"/>
  <c r="AF4166" i="2" s="1"/>
  <c r="AD4407" i="2"/>
  <c r="AF4407" i="2" s="1"/>
  <c r="AD4441" i="2"/>
  <c r="AF4441" i="2" s="1"/>
  <c r="AD4949" i="2"/>
  <c r="AD6169" i="2"/>
  <c r="AD6289" i="2"/>
  <c r="AD6323" i="2"/>
  <c r="AF6323" i="2" s="1"/>
  <c r="AD6539" i="2"/>
  <c r="AF6539" i="2" s="1"/>
  <c r="AD6781" i="2"/>
  <c r="AD6970" i="2"/>
  <c r="AD7160" i="2"/>
  <c r="AF7160" i="2" s="1"/>
  <c r="AD7213" i="2"/>
  <c r="AF7213" i="2" s="1"/>
  <c r="AD5211" i="2"/>
  <c r="AF5211" i="2" s="1"/>
  <c r="AG5211" i="2" s="1"/>
  <c r="AD5498" i="2"/>
  <c r="AD5668" i="2"/>
  <c r="AF5668" i="2" s="1"/>
  <c r="AD5796" i="2"/>
  <c r="AF5796" i="2" s="1"/>
  <c r="AD5921" i="2"/>
  <c r="AF5921" i="2" s="1"/>
  <c r="AD6087" i="2"/>
  <c r="AF6087" i="2" s="1"/>
  <c r="AD6506" i="2"/>
  <c r="AF6506" i="2" s="1"/>
  <c r="AD6925" i="2"/>
  <c r="AF6925" i="2" s="1"/>
  <c r="AD8655" i="2"/>
  <c r="AF8655" i="2" s="1"/>
  <c r="AD8813" i="2"/>
  <c r="AF8813" i="2" s="1"/>
  <c r="AD9299" i="2"/>
  <c r="AF9299" i="2" s="1"/>
  <c r="AD10021" i="2"/>
  <c r="AF10021" i="2" s="1"/>
  <c r="AD10076" i="2"/>
  <c r="AF10076" i="2" s="1"/>
  <c r="AD11076" i="2"/>
  <c r="AF11076" i="2" s="1"/>
  <c r="AG11076" i="2" s="1"/>
  <c r="AD11375" i="2"/>
  <c r="AD7290" i="2"/>
  <c r="AF7290" i="2" s="1"/>
  <c r="AD7377" i="2"/>
  <c r="AD7472" i="2"/>
  <c r="AF7472" i="2" s="1"/>
  <c r="AD7473" i="2"/>
  <c r="AF7473" i="2" s="1"/>
  <c r="AD7575" i="2"/>
  <c r="AD7685" i="2"/>
  <c r="AD7788" i="2"/>
  <c r="AD7955" i="2"/>
  <c r="AF7955" i="2" s="1"/>
  <c r="AD8046" i="2"/>
  <c r="AF8046" i="2" s="1"/>
  <c r="AD8047" i="2"/>
  <c r="AD8656" i="2"/>
  <c r="AD8657" i="2"/>
  <c r="AD8658" i="2"/>
  <c r="AD8715" i="2"/>
  <c r="AF8715" i="2" s="1"/>
  <c r="AD8948" i="2"/>
  <c r="AF8948" i="2" s="1"/>
  <c r="AD8949" i="2"/>
  <c r="AF8949" i="2" s="1"/>
  <c r="AD8950" i="2"/>
  <c r="AF8950" i="2" s="1"/>
  <c r="AD8951" i="2"/>
  <c r="AF8951" i="2" s="1"/>
  <c r="AG8951" i="2" s="1"/>
  <c r="AD9300" i="2"/>
  <c r="AD10077" i="2"/>
  <c r="AF10077" i="2" s="1"/>
  <c r="AD10078" i="2"/>
  <c r="AF10078" i="2" s="1"/>
  <c r="AD10079" i="2"/>
  <c r="AF10079" i="2" s="1"/>
  <c r="AD10080" i="2"/>
  <c r="AF10080" i="2" s="1"/>
  <c r="AD10081" i="2"/>
  <c r="AF10081" i="2" s="1"/>
  <c r="AD10082" i="2"/>
  <c r="AF10082" i="2" s="1"/>
  <c r="AD11120" i="2"/>
  <c r="AF11120" i="2" s="1"/>
  <c r="AD11376" i="2"/>
  <c r="AF11376" i="2" s="1"/>
  <c r="AD11585" i="2"/>
  <c r="AF11585" i="2" s="1"/>
  <c r="AD11670" i="2"/>
  <c r="AF11670" i="2" s="1"/>
  <c r="AD142" i="2"/>
  <c r="AF142" i="2" s="1"/>
  <c r="AD248" i="2"/>
  <c r="AF248" i="2" s="1"/>
  <c r="AG248" i="2" s="1"/>
  <c r="AD1505" i="2"/>
  <c r="AD3075" i="2"/>
  <c r="AD3555" i="2"/>
  <c r="AF3555" i="2" s="1"/>
  <c r="AD4664" i="2"/>
  <c r="AF4664" i="2" s="1"/>
  <c r="AD4802" i="2"/>
  <c r="AF4802" i="2" s="1"/>
  <c r="AD5096" i="2"/>
  <c r="AF5096" i="2" s="1"/>
  <c r="AD5363" i="2"/>
  <c r="AD1739" i="2"/>
  <c r="AF1739" i="2" s="1"/>
  <c r="AD1810" i="2"/>
  <c r="AF1810" i="2" s="1"/>
  <c r="AD1811" i="2"/>
  <c r="AF1811" i="2" s="1"/>
  <c r="AD143" i="2"/>
  <c r="AD249" i="2"/>
  <c r="AF249" i="2" s="1"/>
  <c r="AD621" i="2"/>
  <c r="AD681" i="2"/>
  <c r="AD824" i="2"/>
  <c r="AD836" i="2"/>
  <c r="AD1023" i="2"/>
  <c r="AD1048" i="2"/>
  <c r="AF1048" i="2" s="1"/>
  <c r="AD1258" i="2"/>
  <c r="AF1258" i="2" s="1"/>
  <c r="AG1258" i="2" s="1"/>
  <c r="AD1259" i="2"/>
  <c r="AD3367" i="2"/>
  <c r="AF3367" i="2" s="1"/>
  <c r="AD3409" i="2"/>
  <c r="AF3409" i="2" s="1"/>
  <c r="AD3776" i="2"/>
  <c r="AF3776" i="2" s="1"/>
  <c r="AD3818" i="2"/>
  <c r="AF3818" i="2" s="1"/>
  <c r="AD9104" i="2"/>
  <c r="AF9104" i="2" s="1"/>
  <c r="AD9301" i="2"/>
  <c r="AF9301" i="2" s="1"/>
  <c r="AD10484" i="2"/>
  <c r="AF10484" i="2" s="1"/>
  <c r="AD10654" i="2"/>
  <c r="AF10654" i="2" s="1"/>
  <c r="AD1891" i="2"/>
  <c r="AF1891" i="2" s="1"/>
  <c r="AD1978" i="2"/>
  <c r="AF1978" i="2" s="1"/>
  <c r="AD2059" i="2"/>
  <c r="AF2059" i="2" s="1"/>
  <c r="AD2418" i="2"/>
  <c r="AF2418" i="2" s="1"/>
  <c r="AG2418" i="2" s="1"/>
  <c r="AD2499" i="2"/>
  <c r="AD2500" i="2"/>
  <c r="AD2589" i="2"/>
  <c r="AF2589" i="2" s="1"/>
  <c r="AD2677" i="2"/>
  <c r="AF2677" i="2" s="1"/>
  <c r="AD2755" i="2"/>
  <c r="AF2755" i="2" s="1"/>
  <c r="AD3556" i="2"/>
  <c r="AD3954" i="2"/>
  <c r="AF3954" i="2" s="1"/>
  <c r="AD4187" i="2"/>
  <c r="AD4188" i="2"/>
  <c r="AF4188" i="2" s="1"/>
  <c r="AD4484" i="2"/>
  <c r="AD4485" i="2"/>
  <c r="AF4485" i="2" s="1"/>
  <c r="AD6180" i="2"/>
  <c r="AD6290" i="2"/>
  <c r="AF6290" i="2" s="1"/>
  <c r="AD6324" i="2"/>
  <c r="AF6324" i="2" s="1"/>
  <c r="AD4921" i="2"/>
  <c r="AD6507" i="2"/>
  <c r="AD6741" i="2"/>
  <c r="AF6741" i="2" s="1"/>
  <c r="AD6881" i="2"/>
  <c r="AF6881" i="2" s="1"/>
  <c r="AD7161" i="2"/>
  <c r="AF7161" i="2" s="1"/>
  <c r="AG7161" i="2" s="1"/>
  <c r="AD7214" i="2"/>
  <c r="AD7215" i="2"/>
  <c r="AF7215" i="2" s="1"/>
  <c r="AD5201" i="2"/>
  <c r="AF5201" i="2" s="1"/>
  <c r="AD5499" i="2"/>
  <c r="AF5499" i="2" s="1"/>
  <c r="AD5669" i="2"/>
  <c r="AF5669" i="2" s="1"/>
  <c r="AD5797" i="2"/>
  <c r="AF5797" i="2" s="1"/>
  <c r="AD5922" i="2"/>
  <c r="AF5922" i="2" s="1"/>
  <c r="AD6061" i="2"/>
  <c r="AF6061" i="2" s="1"/>
  <c r="AD6479" i="2"/>
  <c r="AF6479" i="2" s="1"/>
  <c r="AD6882" i="2"/>
  <c r="AF6882" i="2" s="1"/>
  <c r="AD9105" i="2"/>
  <c r="AF9105" i="2" s="1"/>
  <c r="AD11036" i="2"/>
  <c r="AF11036" i="2" s="1"/>
  <c r="AD11288" i="2"/>
  <c r="AF11288" i="2" s="1"/>
  <c r="AG11288" i="2" s="1"/>
  <c r="AD7291" i="2"/>
  <c r="AD7378" i="2"/>
  <c r="AD7474" i="2"/>
  <c r="AD7576" i="2"/>
  <c r="AD7686" i="2"/>
  <c r="AF7686" i="2" s="1"/>
  <c r="AD7789" i="2"/>
  <c r="AF7789" i="2" s="1"/>
  <c r="AD7869" i="2"/>
  <c r="AD7956" i="2"/>
  <c r="AF7956" i="2" s="1"/>
  <c r="AD8048" i="2"/>
  <c r="AF8048" i="2" s="1"/>
  <c r="AD9106" i="2"/>
  <c r="AD8952" i="2"/>
  <c r="AF8952" i="2" s="1"/>
  <c r="AD8953" i="2"/>
  <c r="AF8953" i="2" s="1"/>
  <c r="AD9107" i="2"/>
  <c r="AF9107" i="2" s="1"/>
  <c r="AD9108" i="2"/>
  <c r="AF9108" i="2" s="1"/>
  <c r="AD9302" i="2"/>
  <c r="AF9302" i="2" s="1"/>
  <c r="AD9303" i="2"/>
  <c r="AF9303" i="2" s="1"/>
  <c r="AD9304" i="2"/>
  <c r="AF9304" i="2" s="1"/>
  <c r="AD9305" i="2"/>
  <c r="AF9305" i="2" s="1"/>
  <c r="AD10304" i="2"/>
  <c r="AF10304" i="2" s="1"/>
  <c r="AG10304" i="2" s="1"/>
  <c r="AD10485" i="2"/>
  <c r="AD10486" i="2"/>
  <c r="AF10486" i="2" s="1"/>
  <c r="AD10487" i="2"/>
  <c r="AF10487" i="2" s="1"/>
  <c r="AD10655" i="2"/>
  <c r="AF10655" i="2" s="1"/>
  <c r="AD10656" i="2"/>
  <c r="AF10656" i="2" s="1"/>
  <c r="AD11077" i="2"/>
  <c r="AF11077" i="2" s="1"/>
  <c r="AD11329" i="2"/>
  <c r="AF11329" i="2" s="1"/>
  <c r="AD11586" i="2"/>
  <c r="AF11586" i="2" s="1"/>
  <c r="AD11671" i="2"/>
  <c r="AF11671" i="2" s="1"/>
  <c r="AD68" i="2"/>
  <c r="AF68" i="2" s="1"/>
  <c r="AD144" i="2"/>
  <c r="AF144" i="2" s="1"/>
  <c r="AD1479" i="2"/>
  <c r="AF1479" i="2" s="1"/>
  <c r="AD3076" i="2"/>
  <c r="AF3076" i="2" s="1"/>
  <c r="AG3076" i="2" s="1"/>
  <c r="AD3538" i="2"/>
  <c r="AD4636" i="2"/>
  <c r="AF4636" i="2" s="1"/>
  <c r="AD4803" i="2"/>
  <c r="AD5067" i="2"/>
  <c r="AF5067" i="2" s="1"/>
  <c r="AD5364" i="2"/>
  <c r="AF5364" i="2" s="1"/>
  <c r="AD1689" i="2"/>
  <c r="AF1689" i="2" s="1"/>
  <c r="AD1740" i="2"/>
  <c r="AD1741" i="2"/>
  <c r="AD1812" i="2"/>
  <c r="AF1812" i="2" s="1"/>
  <c r="AD69" i="2"/>
  <c r="AF69" i="2" s="1"/>
  <c r="AD70" i="2"/>
  <c r="AD574" i="2"/>
  <c r="AF574" i="2" s="1"/>
  <c r="AD622" i="2"/>
  <c r="AF622" i="2" s="1"/>
  <c r="AD807" i="2"/>
  <c r="AF807" i="2" s="1"/>
  <c r="AD825" i="2"/>
  <c r="AD1004" i="2"/>
  <c r="AD1024" i="2"/>
  <c r="AD1237" i="2"/>
  <c r="AF1237" i="2" s="1"/>
  <c r="AD1260" i="2"/>
  <c r="AF1260" i="2" s="1"/>
  <c r="AG1260" i="2" s="1"/>
  <c r="AD3339" i="2"/>
  <c r="AD3368" i="2"/>
  <c r="AF3368" i="2" s="1"/>
  <c r="AD3736" i="2"/>
  <c r="AF3736" i="2" s="1"/>
  <c r="AD3777" i="2"/>
  <c r="AF3777" i="2" s="1"/>
  <c r="AD8954" i="2"/>
  <c r="AF8954" i="2" s="1"/>
  <c r="AD9306" i="2"/>
  <c r="AF9306" i="2" s="1"/>
  <c r="AD10305" i="2"/>
  <c r="AF10305" i="2" s="1"/>
  <c r="AD10488" i="2"/>
  <c r="AF10488" i="2" s="1"/>
  <c r="AD1892" i="2"/>
  <c r="AF1892" i="2" s="1"/>
  <c r="AD1979" i="2"/>
  <c r="AF1979" i="2" s="1"/>
  <c r="AD2368" i="2"/>
  <c r="AF2368" i="2" s="1"/>
  <c r="AD2419" i="2"/>
  <c r="AF2419" i="2" s="1"/>
  <c r="AD2501" i="2"/>
  <c r="AF2501" i="2" s="1"/>
  <c r="AG2501" i="2" s="1"/>
  <c r="AD2502" i="2"/>
  <c r="AD2590" i="2"/>
  <c r="AF2590" i="2" s="1"/>
  <c r="AD2678" i="2"/>
  <c r="AF2678" i="2" s="1"/>
  <c r="AD3557" i="2"/>
  <c r="AF3557" i="2" s="1"/>
  <c r="AD4908" i="2"/>
  <c r="AF4908" i="2" s="1"/>
  <c r="AD3926" i="2"/>
  <c r="AD4167" i="2"/>
  <c r="AD4168" i="2"/>
  <c r="AD4442" i="2"/>
  <c r="AD4486" i="2"/>
  <c r="AD6157" i="2"/>
  <c r="AD6268" i="2"/>
  <c r="AD6291" i="2"/>
  <c r="AD6455" i="2"/>
  <c r="AF6455" i="2" s="1"/>
  <c r="AD6731" i="2"/>
  <c r="AF6731" i="2" s="1"/>
  <c r="AD6854" i="2"/>
  <c r="AD7128" i="2"/>
  <c r="AF7128" i="2" s="1"/>
  <c r="AD7162" i="2"/>
  <c r="AF7162" i="2" s="1"/>
  <c r="AD7216" i="2"/>
  <c r="AF7216" i="2" s="1"/>
  <c r="AG7216" i="2" s="1"/>
  <c r="AD7292" i="2"/>
  <c r="AD5196" i="2"/>
  <c r="AF5196" i="2" s="1"/>
  <c r="AD5476" i="2"/>
  <c r="AF5476" i="2" s="1"/>
  <c r="AD5670" i="2"/>
  <c r="AF5670" i="2" s="1"/>
  <c r="AD5798" i="2"/>
  <c r="AF5798" i="2" s="1"/>
  <c r="AD5923" i="2"/>
  <c r="AF5923" i="2" s="1"/>
  <c r="AD6036" i="2"/>
  <c r="AF6036" i="2" s="1"/>
  <c r="AD6456" i="2"/>
  <c r="AF6456" i="2" s="1"/>
  <c r="AD6855" i="2"/>
  <c r="AF6855" i="2" s="1"/>
  <c r="AD8814" i="2"/>
  <c r="AF8814" i="2" s="1"/>
  <c r="AD11018" i="2"/>
  <c r="AF11018" i="2" s="1"/>
  <c r="AD11268" i="2"/>
  <c r="AF11268" i="2" s="1"/>
  <c r="AD7293" i="2"/>
  <c r="AF7293" i="2" s="1"/>
  <c r="AG7293" i="2" s="1"/>
  <c r="AD7379" i="2"/>
  <c r="AD7475" i="2"/>
  <c r="AD7577" i="2"/>
  <c r="AD7687" i="2"/>
  <c r="AF7687" i="2" s="1"/>
  <c r="AD7790" i="2"/>
  <c r="AF7790" i="2" s="1"/>
  <c r="AD7957" i="2"/>
  <c r="AD8049" i="2"/>
  <c r="AF8049" i="2" s="1"/>
  <c r="AD8815" i="2"/>
  <c r="AD8955" i="2"/>
  <c r="AD8956" i="2"/>
  <c r="AF8956" i="2" s="1"/>
  <c r="AD8957" i="2"/>
  <c r="AD9109" i="2"/>
  <c r="AD9110" i="2"/>
  <c r="AF9110" i="2" s="1"/>
  <c r="AD9307" i="2"/>
  <c r="AF9307" i="2" s="1"/>
  <c r="AD9527" i="2"/>
  <c r="AF9527" i="2" s="1"/>
  <c r="AD9528" i="2"/>
  <c r="AF9528" i="2" s="1"/>
  <c r="AD10306" i="2"/>
  <c r="AD10307" i="2"/>
  <c r="AF10307" i="2" s="1"/>
  <c r="AD10308" i="2"/>
  <c r="AF10308" i="2" s="1"/>
  <c r="AG10308" i="2" s="1"/>
  <c r="AD10489" i="2"/>
  <c r="AD10490" i="2"/>
  <c r="AF10490" i="2" s="1"/>
  <c r="AD10657" i="2"/>
  <c r="AF10657" i="2" s="1"/>
  <c r="AD11037" i="2"/>
  <c r="AF11037" i="2" s="1"/>
  <c r="AD11289" i="2"/>
  <c r="AF11289" i="2" s="1"/>
  <c r="AD11587" i="2"/>
  <c r="AF11587" i="2" s="1"/>
  <c r="AD11672" i="2"/>
  <c r="AF11672" i="2" s="1"/>
  <c r="AD3239" i="2"/>
  <c r="AF3239" i="2" s="1"/>
  <c r="AD1083" i="2"/>
  <c r="AF1083" i="2" s="1"/>
  <c r="AD1084" i="2"/>
  <c r="AF1084" i="2" s="1"/>
  <c r="AD1317" i="2"/>
  <c r="AF1317" i="2" s="1"/>
  <c r="AD1318" i="2"/>
  <c r="AF1318" i="2" s="1"/>
  <c r="AD380" i="2"/>
  <c r="AF380" i="2" s="1"/>
  <c r="AG380" i="2" s="1"/>
  <c r="AD381" i="2"/>
  <c r="AD1584" i="2"/>
  <c r="AD3077" i="2"/>
  <c r="AD4720" i="2"/>
  <c r="AD4804" i="2"/>
  <c r="AF4804" i="2" s="1"/>
  <c r="AD5150" i="2"/>
  <c r="AD5365" i="2"/>
  <c r="AF5365" i="2" s="1"/>
  <c r="AD5568" i="2"/>
  <c r="AF5568" i="2" s="1"/>
  <c r="AD3251" i="2"/>
  <c r="AF3251" i="2" s="1"/>
  <c r="AD4244" i="2"/>
  <c r="AF4244" i="2" s="1"/>
  <c r="AD4269" i="2"/>
  <c r="AF4269" i="2" s="1"/>
  <c r="AD4553" i="2"/>
  <c r="AD4573" i="2"/>
  <c r="AD4995" i="2"/>
  <c r="AD6590" i="2"/>
  <c r="AD6718" i="2"/>
  <c r="AF6718" i="2" s="1"/>
  <c r="AD7008" i="2"/>
  <c r="AD5298" i="2"/>
  <c r="AF5298" i="2" s="1"/>
  <c r="AD5671" i="2"/>
  <c r="AF5671" i="2" s="1"/>
  <c r="AD5799" i="2"/>
  <c r="AD5924" i="2"/>
  <c r="AF5924" i="2" s="1"/>
  <c r="AD6106" i="2"/>
  <c r="AF6106" i="2" s="1"/>
  <c r="AD6644" i="2"/>
  <c r="AF6644" i="2" s="1"/>
  <c r="AD6971" i="2"/>
  <c r="AF6971" i="2" s="1"/>
  <c r="AD9774" i="2"/>
  <c r="AF9774" i="2" s="1"/>
  <c r="AD11171" i="2"/>
  <c r="AF11171" i="2" s="1"/>
  <c r="AD11423" i="2"/>
  <c r="AF11423" i="2" s="1"/>
  <c r="AD9669" i="2"/>
  <c r="AF9669" i="2" s="1"/>
  <c r="AD9670" i="2"/>
  <c r="AF9670" i="2" s="1"/>
  <c r="AD9775" i="2"/>
  <c r="AF9775" i="2" s="1"/>
  <c r="AD9776" i="2"/>
  <c r="AF9776" i="2" s="1"/>
  <c r="AD9969" i="2"/>
  <c r="AF9969" i="2" s="1"/>
  <c r="AG9969" i="2" s="1"/>
  <c r="AD10843" i="2"/>
  <c r="AD10844" i="2"/>
  <c r="AD10845" i="2"/>
  <c r="AD10902" i="2"/>
  <c r="AD11201" i="2"/>
  <c r="AF11201" i="2" s="1"/>
  <c r="AD11459" i="2"/>
  <c r="AF11459" i="2" s="1"/>
  <c r="AD333" i="2"/>
  <c r="AF333" i="2" s="1"/>
  <c r="AD382" i="2"/>
  <c r="AF382" i="2" s="1"/>
  <c r="AD1567" i="2"/>
  <c r="AD3078" i="2"/>
  <c r="AF3078" i="2" s="1"/>
  <c r="AD4734" i="2"/>
  <c r="AF4734" i="2" s="1"/>
  <c r="AD4805" i="2"/>
  <c r="AD334" i="2"/>
  <c r="AF334" i="2" s="1"/>
  <c r="AD335" i="2"/>
  <c r="AF335" i="2" s="1"/>
  <c r="AD717" i="2"/>
  <c r="AD718" i="2"/>
  <c r="AD1192" i="2"/>
  <c r="AF1192" i="2" s="1"/>
  <c r="AD1206" i="2"/>
  <c r="AF1206" i="2" s="1"/>
  <c r="AD1417" i="2"/>
  <c r="AF1417" i="2" s="1"/>
  <c r="AG1417" i="2" s="1"/>
  <c r="AD1433" i="2"/>
  <c r="AD1893" i="2"/>
  <c r="AF1893" i="2" s="1"/>
  <c r="AD1980" i="2"/>
  <c r="AF1980" i="2" s="1"/>
  <c r="AD2060" i="2"/>
  <c r="AF2060" i="2" s="1"/>
  <c r="AD2127" i="2"/>
  <c r="AF2127" i="2" s="1"/>
  <c r="AD2173" i="2"/>
  <c r="AF2173" i="2" s="1"/>
  <c r="AD2174" i="2"/>
  <c r="AF2174" i="2" s="1"/>
  <c r="AD3635" i="2"/>
  <c r="AF3635" i="2" s="1"/>
  <c r="AD5299" i="2"/>
  <c r="AF5299" i="2" s="1"/>
  <c r="AD6125" i="2"/>
  <c r="AF6125" i="2" s="1"/>
  <c r="AD6645" i="2"/>
  <c r="AF6645" i="2" s="1"/>
  <c r="AD7009" i="2"/>
  <c r="AF7009" i="2" s="1"/>
  <c r="AD9529" i="2"/>
  <c r="AF9529" i="2" s="1"/>
  <c r="AG9529" i="2" s="1"/>
  <c r="AD11202" i="2"/>
  <c r="AD11460" i="2"/>
  <c r="AF11460" i="2" s="1"/>
  <c r="AD2591" i="2"/>
  <c r="AD2679" i="2"/>
  <c r="AD2680" i="2"/>
  <c r="AF2680" i="2" s="1"/>
  <c r="AD2756" i="2"/>
  <c r="AD2811" i="2"/>
  <c r="AD2846" i="2"/>
  <c r="AF2846" i="2" s="1"/>
  <c r="AD3636" i="2"/>
  <c r="AF3636" i="2" s="1"/>
  <c r="AD4996" i="2"/>
  <c r="AF4996" i="2" s="1"/>
  <c r="AD6646" i="2"/>
  <c r="AD6766" i="2"/>
  <c r="AF6766" i="2" s="1"/>
  <c r="AD7010" i="2"/>
  <c r="AF7010" i="2" s="1"/>
  <c r="AD5151" i="2"/>
  <c r="AF5151" i="2" s="1"/>
  <c r="AD5366" i="2"/>
  <c r="AD5569" i="2"/>
  <c r="AD5672" i="2"/>
  <c r="AF5672" i="2" s="1"/>
  <c r="AD5800" i="2"/>
  <c r="AF5800" i="2" s="1"/>
  <c r="AD5925" i="2"/>
  <c r="AF5925" i="2" s="1"/>
  <c r="AG5925" i="2" s="1"/>
  <c r="AD9308" i="2"/>
  <c r="AD9530" i="2"/>
  <c r="AF9530" i="2" s="1"/>
  <c r="AD9531" i="2"/>
  <c r="AF9531" i="2" s="1"/>
  <c r="AD9532" i="2"/>
  <c r="AF9532" i="2" s="1"/>
  <c r="AD7476" i="2"/>
  <c r="AF7476" i="2" s="1"/>
  <c r="AD7578" i="2"/>
  <c r="AF7578" i="2" s="1"/>
  <c r="AD7688" i="2"/>
  <c r="AF7688" i="2" s="1"/>
  <c r="AD7791" i="2"/>
  <c r="AF7791" i="2" s="1"/>
  <c r="AD7870" i="2"/>
  <c r="AF7870" i="2" s="1"/>
  <c r="AD7871" i="2"/>
  <c r="AF7871" i="2" s="1"/>
  <c r="AD7958" i="2"/>
  <c r="AF7958" i="2" s="1"/>
  <c r="AD8050" i="2"/>
  <c r="AF8050" i="2" s="1"/>
  <c r="AD8125" i="2"/>
  <c r="AF8125" i="2" s="1"/>
  <c r="AG8125" i="2" s="1"/>
  <c r="AD8189" i="2"/>
  <c r="AD8232" i="2"/>
  <c r="AF8232" i="2" s="1"/>
  <c r="AD8257" i="2"/>
  <c r="AD9777" i="2"/>
  <c r="AD10658" i="2"/>
  <c r="AF10658" i="2" s="1"/>
  <c r="AD10659" i="2"/>
  <c r="AF10659" i="2" s="1"/>
  <c r="AD10763" i="2"/>
  <c r="AD10764" i="2"/>
  <c r="AD11203" i="2"/>
  <c r="AF11203" i="2" s="1"/>
  <c r="AD11461" i="2"/>
  <c r="AD71" i="2"/>
  <c r="AD145" i="2"/>
  <c r="AD1480" i="2"/>
  <c r="AF1480" i="2" s="1"/>
  <c r="AD3079" i="2"/>
  <c r="AF3079" i="2" s="1"/>
  <c r="AD3320" i="2"/>
  <c r="AF3320" i="2" s="1"/>
  <c r="AD3340" i="2"/>
  <c r="AD3690" i="2"/>
  <c r="AD3706" i="2"/>
  <c r="AF3706" i="2" s="1"/>
  <c r="AD4637" i="2"/>
  <c r="AF4637" i="2" s="1"/>
  <c r="AG4637" i="2" s="1"/>
  <c r="AD4806" i="2"/>
  <c r="AD5068" i="2"/>
  <c r="AF5068" i="2" s="1"/>
  <c r="AD5367" i="2"/>
  <c r="AF5367" i="2" s="1"/>
  <c r="AD37" i="2"/>
  <c r="AF37" i="2" s="1"/>
  <c r="AD72" i="2"/>
  <c r="AF72" i="2" s="1"/>
  <c r="AD551" i="2"/>
  <c r="AF551" i="2" s="1"/>
  <c r="AD575" i="2"/>
  <c r="AF575" i="2" s="1"/>
  <c r="AD862" i="2"/>
  <c r="AF862" i="2" s="1"/>
  <c r="AD877" i="2"/>
  <c r="AF877" i="2" s="1"/>
  <c r="AD1093" i="2"/>
  <c r="AF1093" i="2" s="1"/>
  <c r="AD1117" i="2"/>
  <c r="AF1117" i="2" s="1"/>
  <c r="AD1340" i="2"/>
  <c r="AF1340" i="2" s="1"/>
  <c r="AD1341" i="2"/>
  <c r="AF1341" i="2" s="1"/>
  <c r="AG1341" i="2" s="1"/>
  <c r="AD1690" i="2"/>
  <c r="AD1691" i="2"/>
  <c r="AD1742" i="2"/>
  <c r="AD1813" i="2"/>
  <c r="AD1894" i="2"/>
  <c r="AF1894" i="2" s="1"/>
  <c r="AD1981" i="2"/>
  <c r="AD2351" i="2"/>
  <c r="AD2369" i="2"/>
  <c r="AD2420" i="2"/>
  <c r="AF2420" i="2" s="1"/>
  <c r="AD2421" i="2"/>
  <c r="AD3539" i="2"/>
  <c r="AD5255" i="2"/>
  <c r="AD6037" i="2"/>
  <c r="AD6457" i="2"/>
  <c r="AF6457" i="2" s="1"/>
  <c r="AD6856" i="2"/>
  <c r="AD8816" i="2"/>
  <c r="AF8816" i="2" s="1"/>
  <c r="AD11038" i="2"/>
  <c r="AF11038" i="2" s="1"/>
  <c r="AD11290" i="2"/>
  <c r="AF11290" i="2" s="1"/>
  <c r="AD3913" i="2"/>
  <c r="AF3913" i="2" s="1"/>
  <c r="AG3913" i="2" s="1"/>
  <c r="AD4245" i="2"/>
  <c r="AD4270" i="2"/>
  <c r="AF4270" i="2" s="1"/>
  <c r="AD4384" i="2"/>
  <c r="AF4384" i="2" s="1"/>
  <c r="AD4385" i="2"/>
  <c r="AF4385" i="2" s="1"/>
  <c r="AD2503" i="2"/>
  <c r="AF2503" i="2" s="1"/>
  <c r="AD2592" i="2"/>
  <c r="AF2592" i="2" s="1"/>
  <c r="AD3558" i="2"/>
  <c r="AF3558" i="2" s="1"/>
  <c r="AD4922" i="2"/>
  <c r="AF4922" i="2" s="1"/>
  <c r="AD6480" i="2"/>
  <c r="AF6480" i="2" s="1"/>
  <c r="AD6732" i="2"/>
  <c r="AF6732" i="2" s="1"/>
  <c r="AD6883" i="2"/>
  <c r="AF6883" i="2" s="1"/>
  <c r="AD7163" i="2"/>
  <c r="AF7163" i="2" s="1"/>
  <c r="AD7217" i="2"/>
  <c r="AF7217" i="2" s="1"/>
  <c r="AG7217" i="2" s="1"/>
  <c r="AD7294" i="2"/>
  <c r="AD6170" i="2"/>
  <c r="AD6356" i="2"/>
  <c r="AD6373" i="2"/>
  <c r="AD5477" i="2"/>
  <c r="AF5477" i="2" s="1"/>
  <c r="AD5673" i="2"/>
  <c r="AD5801" i="2"/>
  <c r="AF5801" i="2" s="1"/>
  <c r="AD5926" i="2"/>
  <c r="AD8817" i="2"/>
  <c r="AD8958" i="2"/>
  <c r="AD10083" i="2"/>
  <c r="AD10179" i="2"/>
  <c r="AF10179" i="2" s="1"/>
  <c r="AD8818" i="2"/>
  <c r="AD8819" i="2"/>
  <c r="AF8819" i="2" s="1"/>
  <c r="AD8820" i="2"/>
  <c r="AF8820" i="2" s="1"/>
  <c r="AD8821" i="2"/>
  <c r="AD8959" i="2"/>
  <c r="AF8959" i="2" s="1"/>
  <c r="AD8960" i="2"/>
  <c r="AF8960" i="2" s="1"/>
  <c r="AD8961" i="2"/>
  <c r="AF8961" i="2" s="1"/>
  <c r="AG8961" i="2" s="1"/>
  <c r="AD8962" i="2"/>
  <c r="AD10084" i="2"/>
  <c r="AF10084" i="2" s="1"/>
  <c r="AD10085" i="2"/>
  <c r="AF10085" i="2" s="1"/>
  <c r="AD7380" i="2"/>
  <c r="AF7380" i="2" s="1"/>
  <c r="AD7477" i="2"/>
  <c r="AF7477" i="2" s="1"/>
  <c r="AD7579" i="2"/>
  <c r="AF7579" i="2" s="1"/>
  <c r="AD7689" i="2"/>
  <c r="AF7689" i="2" s="1"/>
  <c r="AD7792" i="2"/>
  <c r="AF7792" i="2" s="1"/>
  <c r="AD7793" i="2"/>
  <c r="AF7793" i="2" s="1"/>
  <c r="AD7872" i="2"/>
  <c r="AF7872" i="2" s="1"/>
  <c r="AD7959" i="2"/>
  <c r="AF7959" i="2" s="1"/>
  <c r="AD8051" i="2"/>
  <c r="AF8051" i="2" s="1"/>
  <c r="AD8963" i="2"/>
  <c r="AF8963" i="2" s="1"/>
  <c r="AG8963" i="2" s="1"/>
  <c r="AD10180" i="2"/>
  <c r="AD10181" i="2"/>
  <c r="AD10182" i="2"/>
  <c r="AD10309" i="2"/>
  <c r="AF10309" i="2" s="1"/>
  <c r="AD11588" i="2"/>
  <c r="AF11588" i="2" s="1"/>
  <c r="AD11673" i="2"/>
  <c r="AF11673" i="2" s="1"/>
  <c r="AD11078" i="2"/>
  <c r="AD11330" i="2"/>
  <c r="AF11330" i="2" s="1"/>
  <c r="AD470" i="2"/>
  <c r="AF470" i="2" s="1"/>
  <c r="AD477" i="2"/>
  <c r="AF477" i="2" s="1"/>
  <c r="AD1481" i="2"/>
  <c r="AD3080" i="2"/>
  <c r="AD3369" i="2"/>
  <c r="AF3369" i="2" s="1"/>
  <c r="AD3410" i="2"/>
  <c r="AD3588" i="2"/>
  <c r="AD3707" i="2"/>
  <c r="AF3707" i="2" s="1"/>
  <c r="AD3737" i="2"/>
  <c r="AD4638" i="2"/>
  <c r="AF4638" i="2" s="1"/>
  <c r="AD4807" i="2"/>
  <c r="AF4807" i="2" s="1"/>
  <c r="AG4807" i="2" s="1"/>
  <c r="AD5069" i="2"/>
  <c r="AD5368" i="2"/>
  <c r="AF5368" i="2" s="1"/>
  <c r="AD38" i="2"/>
  <c r="AF38" i="2" s="1"/>
  <c r="AD39" i="2"/>
  <c r="AF39" i="2" s="1"/>
  <c r="AD552" i="2"/>
  <c r="AF552" i="2" s="1"/>
  <c r="AD553" i="2"/>
  <c r="AF553" i="2" s="1"/>
  <c r="AD863" i="2"/>
  <c r="AF863" i="2" s="1"/>
  <c r="AD878" i="2"/>
  <c r="AF878" i="2" s="1"/>
  <c r="AD1094" i="2"/>
  <c r="AF1094" i="2" s="1"/>
  <c r="AD1118" i="2"/>
  <c r="AF1118" i="2" s="1"/>
  <c r="AD1342" i="2"/>
  <c r="AF1342" i="2" s="1"/>
  <c r="AD1360" i="2"/>
  <c r="AF1360" i="2" s="1"/>
  <c r="AD1667" i="2"/>
  <c r="AF1667" i="2" s="1"/>
  <c r="AG1667" i="2" s="1"/>
  <c r="AD1692" i="2"/>
  <c r="AD1743" i="2"/>
  <c r="AF1743" i="2" s="1"/>
  <c r="AD1744" i="2"/>
  <c r="AD1814" i="2"/>
  <c r="AD1895" i="2"/>
  <c r="AF1895" i="2" s="1"/>
  <c r="AD2370" i="2"/>
  <c r="AD2422" i="2"/>
  <c r="AD2504" i="2"/>
  <c r="AF2504" i="2" s="1"/>
  <c r="AD2505" i="2"/>
  <c r="AD2593" i="2"/>
  <c r="AD2681" i="2"/>
  <c r="AF2681" i="2" s="1"/>
  <c r="AD3666" i="2"/>
  <c r="AF3666" i="2" s="1"/>
  <c r="AD3914" i="2"/>
  <c r="AF3914" i="2" s="1"/>
  <c r="AD4154" i="2"/>
  <c r="AD4169" i="2"/>
  <c r="AD4408" i="2"/>
  <c r="AF4408" i="2" s="1"/>
  <c r="AD4443" i="2"/>
  <c r="AF4443" i="2" s="1"/>
  <c r="AD4950" i="2"/>
  <c r="AF4950" i="2" s="1"/>
  <c r="AD6158" i="2"/>
  <c r="AF6158" i="2" s="1"/>
  <c r="AG6158" i="2" s="1"/>
  <c r="AD6292" i="2"/>
  <c r="AD6293" i="2"/>
  <c r="AF6293" i="2" s="1"/>
  <c r="AD6508" i="2"/>
  <c r="AF6508" i="2" s="1"/>
  <c r="AD6776" i="2"/>
  <c r="AF6776" i="2" s="1"/>
  <c r="AD6972" i="2"/>
  <c r="AF6972" i="2" s="1"/>
  <c r="AD7164" i="2"/>
  <c r="AF7164" i="2" s="1"/>
  <c r="AD7218" i="2"/>
  <c r="AF7218" i="2" s="1"/>
  <c r="AD7219" i="2"/>
  <c r="AF7219" i="2" s="1"/>
  <c r="AD5212" i="2"/>
  <c r="AF5212" i="2" s="1"/>
  <c r="AD5478" i="2"/>
  <c r="AF5478" i="2" s="1"/>
  <c r="AD5674" i="2"/>
  <c r="AF5674" i="2" s="1"/>
  <c r="AD5802" i="2"/>
  <c r="AF5802" i="2" s="1"/>
  <c r="AD5927" i="2"/>
  <c r="AF5927" i="2" s="1"/>
  <c r="AG5927" i="2" s="1"/>
  <c r="AD6088" i="2"/>
  <c r="AD6481" i="2"/>
  <c r="AD6926" i="2"/>
  <c r="AF6926" i="2" s="1"/>
  <c r="AD8659" i="2"/>
  <c r="AF8659" i="2" s="1"/>
  <c r="AD8716" i="2"/>
  <c r="AF8716" i="2" s="1"/>
  <c r="AD9111" i="2"/>
  <c r="AD10022" i="2"/>
  <c r="AD10086" i="2"/>
  <c r="AD11079" i="2"/>
  <c r="AD11331" i="2"/>
  <c r="AD7295" i="2"/>
  <c r="AF7295" i="2" s="1"/>
  <c r="AD7381" i="2"/>
  <c r="AF7381" i="2" s="1"/>
  <c r="AD7478" i="2"/>
  <c r="AD7580" i="2"/>
  <c r="AD7690" i="2"/>
  <c r="AD7794" i="2"/>
  <c r="AF7794" i="2" s="1"/>
  <c r="AD7873" i="2"/>
  <c r="AF7873" i="2" s="1"/>
  <c r="AD7960" i="2"/>
  <c r="AF7960" i="2" s="1"/>
  <c r="AD8052" i="2"/>
  <c r="AF8052" i="2" s="1"/>
  <c r="AG8052" i="2" s="1"/>
  <c r="AD8660" i="2"/>
  <c r="AD8661" i="2"/>
  <c r="AF8661" i="2" s="1"/>
  <c r="AD8662" i="2"/>
  <c r="AF8662" i="2" s="1"/>
  <c r="AD8663" i="2"/>
  <c r="AF8663" i="2" s="1"/>
  <c r="AD8822" i="2"/>
  <c r="AF8822" i="2" s="1"/>
  <c r="AD8823" i="2"/>
  <c r="AF8823" i="2" s="1"/>
  <c r="AD8824" i="2"/>
  <c r="AF8824" i="2" s="1"/>
  <c r="AD8825" i="2"/>
  <c r="AF8825" i="2" s="1"/>
  <c r="AD9309" i="2"/>
  <c r="AF9309" i="2" s="1"/>
  <c r="AD10023" i="2"/>
  <c r="AF10023" i="2" s="1"/>
  <c r="AD10024" i="2"/>
  <c r="AF10024" i="2" s="1"/>
  <c r="AD10025" i="2"/>
  <c r="AF10025" i="2" s="1"/>
  <c r="AD10087" i="2"/>
  <c r="AF10087" i="2" s="1"/>
  <c r="AG10087" i="2" s="1"/>
  <c r="AD10088" i="2"/>
  <c r="AD10089" i="2"/>
  <c r="AD11121" i="2"/>
  <c r="AD11377" i="2"/>
  <c r="AF11377" i="2" s="1"/>
  <c r="AD11589" i="2"/>
  <c r="AF11589" i="2" s="1"/>
  <c r="AD11674" i="2"/>
  <c r="AF11674" i="2" s="1"/>
  <c r="AD146" i="2"/>
  <c r="AF146" i="2" s="1"/>
  <c r="AD250" i="2"/>
  <c r="AD1506" i="2"/>
  <c r="AF1506" i="2" s="1"/>
  <c r="AD3081" i="2"/>
  <c r="AD3341" i="2"/>
  <c r="AD3370" i="2"/>
  <c r="AF3370" i="2" s="1"/>
  <c r="AD3708" i="2"/>
  <c r="AD3738" i="2"/>
  <c r="AD4665" i="2"/>
  <c r="AD4808" i="2"/>
  <c r="AD5097" i="2"/>
  <c r="AF5097" i="2" s="1"/>
  <c r="AD5369" i="2"/>
  <c r="AF5369" i="2" s="1"/>
  <c r="AD73" i="2"/>
  <c r="AF73" i="2" s="1"/>
  <c r="AG73" i="2" s="1"/>
  <c r="AD147" i="2"/>
  <c r="AD576" i="2"/>
  <c r="AF576" i="2" s="1"/>
  <c r="AD623" i="2"/>
  <c r="AF623" i="2" s="1"/>
  <c r="AD879" i="2"/>
  <c r="AF879" i="2" s="1"/>
  <c r="AD901" i="2"/>
  <c r="AF901" i="2" s="1"/>
  <c r="AD1140" i="2"/>
  <c r="AF1140" i="2" s="1"/>
  <c r="AD1141" i="2"/>
  <c r="AF1141" i="2" s="1"/>
  <c r="AD1361" i="2"/>
  <c r="AF1361" i="2" s="1"/>
  <c r="AD1386" i="2"/>
  <c r="AF1386" i="2" s="1"/>
  <c r="AD1745" i="2"/>
  <c r="AF1745" i="2" s="1"/>
  <c r="AD1746" i="2"/>
  <c r="AF1746" i="2" s="1"/>
  <c r="AD1815" i="2"/>
  <c r="AF1815" i="2" s="1"/>
  <c r="AD1896" i="2"/>
  <c r="AF1896" i="2" s="1"/>
  <c r="AG1896" i="2" s="1"/>
  <c r="AD1982" i="2"/>
  <c r="AD1983" i="2"/>
  <c r="AD2371" i="2"/>
  <c r="AD2423" i="2"/>
  <c r="AD2506" i="2"/>
  <c r="AF2506" i="2" s="1"/>
  <c r="AD3559" i="2"/>
  <c r="AF3559" i="2" s="1"/>
  <c r="AD5278" i="2"/>
  <c r="AD6062" i="2"/>
  <c r="AD6509" i="2"/>
  <c r="AF6509" i="2" s="1"/>
  <c r="AD6884" i="2"/>
  <c r="AD11080" i="2"/>
  <c r="AD11332" i="2"/>
  <c r="AD3927" i="2"/>
  <c r="AF3927" i="2" s="1"/>
  <c r="AD4271" i="2"/>
  <c r="AF4271" i="2" s="1"/>
  <c r="AD4304" i="2"/>
  <c r="AD4409" i="2"/>
  <c r="AF4409" i="2" s="1"/>
  <c r="AD4444" i="2"/>
  <c r="AF4444" i="2" s="1"/>
  <c r="AD2594" i="2"/>
  <c r="AF2594" i="2" s="1"/>
  <c r="AD2595" i="2"/>
  <c r="AF2595" i="2" s="1"/>
  <c r="AG2595" i="2" s="1"/>
  <c r="AD2682" i="2"/>
  <c r="AD3589" i="2"/>
  <c r="AF3589" i="2" s="1"/>
  <c r="AD4951" i="2"/>
  <c r="AF4951" i="2" s="1"/>
  <c r="AD6540" i="2"/>
  <c r="AF6540" i="2" s="1"/>
  <c r="AD6742" i="2"/>
  <c r="AF6742" i="2" s="1"/>
  <c r="AD6927" i="2"/>
  <c r="AF6927" i="2" s="1"/>
  <c r="AD7296" i="2"/>
  <c r="AF7296" i="2" s="1"/>
  <c r="AD6193" i="2"/>
  <c r="AF6193" i="2" s="1"/>
  <c r="AD6388" i="2"/>
  <c r="AF6388" i="2" s="1"/>
  <c r="AD6389" i="2"/>
  <c r="AF6389" i="2" s="1"/>
  <c r="AD5500" i="2"/>
  <c r="AF5500" i="2" s="1"/>
  <c r="AD5675" i="2"/>
  <c r="AF5675" i="2" s="1"/>
  <c r="AD5803" i="2"/>
  <c r="AF5803" i="2" s="1"/>
  <c r="AG5803" i="2" s="1"/>
  <c r="AD5928" i="2"/>
  <c r="AD8826" i="2"/>
  <c r="AD9112" i="2"/>
  <c r="AD10310" i="2"/>
  <c r="AD10311" i="2"/>
  <c r="AF10311" i="2" s="1"/>
  <c r="AD11731" i="2"/>
  <c r="AF11731" i="2" s="1"/>
  <c r="AD8827" i="2"/>
  <c r="AD8828" i="2"/>
  <c r="AF8828" i="2" s="1"/>
  <c r="AD8964" i="2"/>
  <c r="AD8965" i="2"/>
  <c r="AD9113" i="2"/>
  <c r="AD9114" i="2"/>
  <c r="AD9115" i="2"/>
  <c r="AD9310" i="2"/>
  <c r="AD7297" i="2"/>
  <c r="AF7297" i="2" s="1"/>
  <c r="AD7382" i="2"/>
  <c r="AF7382" i="2" s="1"/>
  <c r="AD7479" i="2"/>
  <c r="AD7581" i="2"/>
  <c r="AF7581" i="2" s="1"/>
  <c r="AD7691" i="2"/>
  <c r="AF7691" i="2" s="1"/>
  <c r="AD7795" i="2"/>
  <c r="AD7874" i="2"/>
  <c r="AF7874" i="2" s="1"/>
  <c r="AD7961" i="2"/>
  <c r="AF7961" i="2" s="1"/>
  <c r="AD8053" i="2"/>
  <c r="AF8053" i="2" s="1"/>
  <c r="AD8126" i="2"/>
  <c r="AF8126" i="2" s="1"/>
  <c r="AD8127" i="2"/>
  <c r="AF8127" i="2" s="1"/>
  <c r="AD9311" i="2"/>
  <c r="AF9311" i="2" s="1"/>
  <c r="AD10183" i="2"/>
  <c r="AF10183" i="2" s="1"/>
  <c r="AD10312" i="2"/>
  <c r="AF10312" i="2" s="1"/>
  <c r="AD10313" i="2"/>
  <c r="AF10313" i="2" s="1"/>
  <c r="AD10314" i="2"/>
  <c r="AF10314" i="2" s="1"/>
  <c r="AD10315" i="2"/>
  <c r="AF10315" i="2" s="1"/>
  <c r="AD10491" i="2"/>
  <c r="AF10491" i="2" s="1"/>
  <c r="AG10491" i="2" s="1"/>
  <c r="AD11590" i="2"/>
  <c r="AD11675" i="2"/>
  <c r="AF11675" i="2" s="1"/>
  <c r="AD11122" i="2"/>
  <c r="AD11378" i="2"/>
  <c r="AF11378" i="2" s="1"/>
  <c r="AD74" i="2"/>
  <c r="AF74" i="2" s="1"/>
  <c r="AD75" i="2"/>
  <c r="AF75" i="2" s="1"/>
  <c r="AD1465" i="2"/>
  <c r="AF1465" i="2" s="1"/>
  <c r="AD3082" i="2"/>
  <c r="AF3082" i="2" s="1"/>
  <c r="AD3321" i="2"/>
  <c r="AF3321" i="2" s="1"/>
  <c r="AD3342" i="2"/>
  <c r="AD3691" i="2"/>
  <c r="AD3709" i="2"/>
  <c r="AD4639" i="2"/>
  <c r="AF4639" i="2" s="1"/>
  <c r="AD4809" i="2"/>
  <c r="AF4809" i="2" s="1"/>
  <c r="AD5070" i="2"/>
  <c r="AD5370" i="2"/>
  <c r="AD40" i="2"/>
  <c r="AD76" i="2"/>
  <c r="AF76" i="2" s="1"/>
  <c r="AD554" i="2"/>
  <c r="AF554" i="2" s="1"/>
  <c r="AG554" i="2" s="1"/>
  <c r="AD577" i="2"/>
  <c r="AD850" i="2"/>
  <c r="AF850" i="2" s="1"/>
  <c r="AD864" i="2"/>
  <c r="AF864" i="2" s="1"/>
  <c r="AD1095" i="2"/>
  <c r="AF1095" i="2" s="1"/>
  <c r="AD1119" i="2"/>
  <c r="AF1119" i="2" s="1"/>
  <c r="AD1343" i="2"/>
  <c r="AF1343" i="2" s="1"/>
  <c r="AD1362" i="2"/>
  <c r="AF1362" i="2" s="1"/>
  <c r="AD1668" i="2"/>
  <c r="AF1668" i="2" s="1"/>
  <c r="AD1693" i="2"/>
  <c r="AF1693" i="2" s="1"/>
  <c r="AD1747" i="2"/>
  <c r="AF1747" i="2" s="1"/>
  <c r="AD1816" i="2"/>
  <c r="AF1816" i="2" s="1"/>
  <c r="AD1897" i="2"/>
  <c r="AF1897" i="2" s="1"/>
  <c r="AD1984" i="2"/>
  <c r="AF1984" i="2" s="1"/>
  <c r="AG1984" i="2" s="1"/>
  <c r="AD2352" i="2"/>
  <c r="AD2372" i="2"/>
  <c r="AD2424" i="2"/>
  <c r="AF2424" i="2" s="1"/>
  <c r="AD2425" i="2"/>
  <c r="AF2425" i="2" s="1"/>
  <c r="AD3540" i="2"/>
  <c r="AF3540" i="2" s="1"/>
  <c r="AD5256" i="2"/>
  <c r="AD6038" i="2"/>
  <c r="AD6458" i="2"/>
  <c r="AF6458" i="2" s="1"/>
  <c r="AD6857" i="2"/>
  <c r="AF6857" i="2" s="1"/>
  <c r="AD8717" i="2"/>
  <c r="AD11039" i="2"/>
  <c r="AD11291" i="2"/>
  <c r="AD3915" i="2"/>
  <c r="AD4246" i="2"/>
  <c r="AD4247" i="2"/>
  <c r="AF4247" i="2" s="1"/>
  <c r="AD4386" i="2"/>
  <c r="AF4386" i="2" s="1"/>
  <c r="AD4387" i="2"/>
  <c r="AD2507" i="2"/>
  <c r="AF2507" i="2" s="1"/>
  <c r="AD2596" i="2"/>
  <c r="AF2596" i="2" s="1"/>
  <c r="AG2596" i="2" s="1"/>
  <c r="AD3541" i="2"/>
  <c r="AD4923" i="2"/>
  <c r="AF4923" i="2" s="1"/>
  <c r="AD6459" i="2"/>
  <c r="AF6459" i="2" s="1"/>
  <c r="AD6733" i="2"/>
  <c r="AF6733" i="2" s="1"/>
  <c r="AD6858" i="2"/>
  <c r="AF6858" i="2" s="1"/>
  <c r="AD7165" i="2"/>
  <c r="AF7165" i="2" s="1"/>
  <c r="AD7220" i="2"/>
  <c r="AF7220" i="2" s="1"/>
  <c r="AD7298" i="2"/>
  <c r="AF7298" i="2" s="1"/>
  <c r="AD6159" i="2"/>
  <c r="AF6159" i="2" s="1"/>
  <c r="AD6357" i="2"/>
  <c r="AF6357" i="2" s="1"/>
  <c r="AD6374" i="2"/>
  <c r="AF6374" i="2" s="1"/>
  <c r="AD5479" i="2"/>
  <c r="AF5479" i="2" s="1"/>
  <c r="AD5676" i="2"/>
  <c r="AF5676" i="2" s="1"/>
  <c r="AG5676" i="2" s="1"/>
  <c r="AD5804" i="2"/>
  <c r="AD5929" i="2"/>
  <c r="AF5929" i="2" s="1"/>
  <c r="AD8829" i="2"/>
  <c r="AD8966" i="2"/>
  <c r="AD10090" i="2"/>
  <c r="AF10090" i="2" s="1"/>
  <c r="AD10184" i="2"/>
  <c r="AD8830" i="2"/>
  <c r="AD8831" i="2"/>
  <c r="AD8832" i="2"/>
  <c r="AF8832" i="2" s="1"/>
  <c r="AD8833" i="2"/>
  <c r="AF8833" i="2" s="1"/>
  <c r="AD8967" i="2"/>
  <c r="AF8967" i="2" s="1"/>
  <c r="AD8968" i="2"/>
  <c r="AF8968" i="2" s="1"/>
  <c r="AD8969" i="2"/>
  <c r="AF8969" i="2" s="1"/>
  <c r="AD8970" i="2"/>
  <c r="AD10091" i="2"/>
  <c r="AF10091" i="2" s="1"/>
  <c r="AD10092" i="2"/>
  <c r="AD7383" i="2"/>
  <c r="AF7383" i="2" s="1"/>
  <c r="AD7480" i="2"/>
  <c r="AF7480" i="2" s="1"/>
  <c r="AD7582" i="2"/>
  <c r="AF7582" i="2" s="1"/>
  <c r="AG7582" i="2" s="1"/>
  <c r="AD7692" i="2"/>
  <c r="AD7796" i="2"/>
  <c r="AF7796" i="2" s="1"/>
  <c r="AD7797" i="2"/>
  <c r="AF7797" i="2" s="1"/>
  <c r="AD7875" i="2"/>
  <c r="AF7875" i="2" s="1"/>
  <c r="AD7962" i="2"/>
  <c r="AF7962" i="2" s="1"/>
  <c r="AD8054" i="2"/>
  <c r="AF8054" i="2" s="1"/>
  <c r="AD8834" i="2"/>
  <c r="AF8834" i="2" s="1"/>
  <c r="AD10185" i="2"/>
  <c r="AF10185" i="2" s="1"/>
  <c r="AD10186" i="2"/>
  <c r="AF10186" i="2" s="1"/>
  <c r="AD10187" i="2"/>
  <c r="AF10187" i="2" s="1"/>
  <c r="AD10316" i="2"/>
  <c r="AF10316" i="2" s="1"/>
  <c r="AD11591" i="2"/>
  <c r="AF11591" i="2" s="1"/>
  <c r="AD11676" i="2"/>
  <c r="AF11676" i="2" s="1"/>
  <c r="AG11676" i="2" s="1"/>
  <c r="AD11040" i="2"/>
  <c r="AD11333" i="2"/>
  <c r="AD148" i="2"/>
  <c r="AD251" i="2"/>
  <c r="AF251" i="2" s="1"/>
  <c r="AD1535" i="2"/>
  <c r="AF1535" i="2" s="1"/>
  <c r="AD3083" i="2"/>
  <c r="AF3083" i="2" s="1"/>
  <c r="AD3560" i="2"/>
  <c r="AD4666" i="2"/>
  <c r="AD4810" i="2"/>
  <c r="AD5126" i="2"/>
  <c r="AD5371" i="2"/>
  <c r="AD149" i="2"/>
  <c r="AF149" i="2" s="1"/>
  <c r="AD252" i="2"/>
  <c r="AF252" i="2" s="1"/>
  <c r="AD624" i="2"/>
  <c r="AD682" i="2"/>
  <c r="AF682" i="2" s="1"/>
  <c r="AD1005" i="2"/>
  <c r="AF1005" i="2" s="1"/>
  <c r="AD1025" i="2"/>
  <c r="AF1025" i="2" s="1"/>
  <c r="AD1238" i="2"/>
  <c r="AF1238" i="2" s="1"/>
  <c r="AD1239" i="2"/>
  <c r="AF1239" i="2" s="1"/>
  <c r="AG1239" i="2" s="1"/>
  <c r="AD3590" i="2"/>
  <c r="AD4017" i="2"/>
  <c r="AF4017" i="2" s="1"/>
  <c r="AD4025" i="2"/>
  <c r="AF4025" i="2" s="1"/>
  <c r="AD4037" i="2"/>
  <c r="AF4037" i="2" s="1"/>
  <c r="AD4038" i="2"/>
  <c r="AF4038" i="2" s="1"/>
  <c r="AD4049" i="2"/>
  <c r="AF4049" i="2" s="1"/>
  <c r="AD4055" i="2"/>
  <c r="AF4055" i="2" s="1"/>
  <c r="AD4079" i="2"/>
  <c r="AF4079" i="2" s="1"/>
  <c r="AD4088" i="2"/>
  <c r="AF4088" i="2" s="1"/>
  <c r="AD4095" i="2"/>
  <c r="AF4095" i="2" s="1"/>
  <c r="AD4104" i="2"/>
  <c r="AF4104" i="2" s="1"/>
  <c r="AD4105" i="2"/>
  <c r="AF4105" i="2" s="1"/>
  <c r="AD4114" i="2"/>
  <c r="AF4114" i="2" s="1"/>
  <c r="AG4114" i="2" s="1"/>
  <c r="AD6831" i="2"/>
  <c r="AD7166" i="2"/>
  <c r="AD7221" i="2"/>
  <c r="AD7299" i="2"/>
  <c r="AD4952" i="2"/>
  <c r="AF4952" i="2" s="1"/>
  <c r="AD6812" i="2"/>
  <c r="AD7078" i="2"/>
  <c r="AF7078" i="2" s="1"/>
  <c r="AD5265" i="2"/>
  <c r="AF5265" i="2" s="1"/>
  <c r="AD5526" i="2"/>
  <c r="AF5526" i="2" s="1"/>
  <c r="AD5677" i="2"/>
  <c r="AD5805" i="2"/>
  <c r="AD5930" i="2"/>
  <c r="AD6063" i="2"/>
  <c r="AD6813" i="2"/>
  <c r="AF6813" i="2" s="1"/>
  <c r="AD7048" i="2"/>
  <c r="AF7048" i="2" s="1"/>
  <c r="AD11204" i="2"/>
  <c r="AD11462" i="2"/>
  <c r="AD11732" i="2"/>
  <c r="AF11732" i="2" s="1"/>
  <c r="AD8835" i="2"/>
  <c r="AF8835" i="2" s="1"/>
  <c r="AG8835" i="2" s="1"/>
  <c r="AD8836" i="2"/>
  <c r="AD9116" i="2"/>
  <c r="AF9116" i="2" s="1"/>
  <c r="AD9312" i="2"/>
  <c r="AF9312" i="2" s="1"/>
  <c r="AD7384" i="2"/>
  <c r="AF7384" i="2" s="1"/>
  <c r="AD7481" i="2"/>
  <c r="AF7481" i="2" s="1"/>
  <c r="AD7583" i="2"/>
  <c r="AF7583" i="2" s="1"/>
  <c r="AD7584" i="2"/>
  <c r="AF7584" i="2" s="1"/>
  <c r="AD7693" i="2"/>
  <c r="AF7693" i="2" s="1"/>
  <c r="AD7798" i="2"/>
  <c r="AF7798" i="2" s="1"/>
  <c r="AD7876" i="2"/>
  <c r="AF7876" i="2" s="1"/>
  <c r="AD7963" i="2"/>
  <c r="AF7963" i="2" s="1"/>
  <c r="AD8055" i="2"/>
  <c r="AF8055" i="2" s="1"/>
  <c r="AD10188" i="2"/>
  <c r="AF10188" i="2" s="1"/>
  <c r="AG10188" i="2" s="1"/>
  <c r="AD10189" i="2"/>
  <c r="AD10317" i="2"/>
  <c r="AD10318" i="2"/>
  <c r="AD10492" i="2"/>
  <c r="AF10492" i="2" s="1"/>
  <c r="AD11257" i="2"/>
  <c r="AF11257" i="2" s="1"/>
  <c r="AD11516" i="2"/>
  <c r="AF11516" i="2" s="1"/>
  <c r="AD3185" i="2"/>
  <c r="AD3411" i="2"/>
  <c r="AF3411" i="2" s="1"/>
  <c r="AD3412" i="2"/>
  <c r="AF3412" i="2" s="1"/>
  <c r="AD3778" i="2"/>
  <c r="AF3778" i="2" s="1"/>
  <c r="AD3819" i="2"/>
  <c r="AD150" i="2"/>
  <c r="AD253" i="2"/>
  <c r="AD625" i="2"/>
  <c r="AF625" i="2" s="1"/>
  <c r="AD683" i="2"/>
  <c r="AD802" i="2"/>
  <c r="AF802" i="2" s="1"/>
  <c r="AD808" i="2"/>
  <c r="AF808" i="2" s="1"/>
  <c r="AD1026" i="2"/>
  <c r="AF1026" i="2" s="1"/>
  <c r="AD1049" i="2"/>
  <c r="AF1049" i="2" s="1"/>
  <c r="AG1049" i="2" s="1"/>
  <c r="AD1261" i="2"/>
  <c r="AD1282" i="2"/>
  <c r="AF1282" i="2" s="1"/>
  <c r="AD1748" i="2"/>
  <c r="AF1748" i="2" s="1"/>
  <c r="AD1749" i="2"/>
  <c r="AF1749" i="2" s="1"/>
  <c r="AD1817" i="2"/>
  <c r="AF1817" i="2" s="1"/>
  <c r="AD1898" i="2"/>
  <c r="AF1898" i="2" s="1"/>
  <c r="AD1985" i="2"/>
  <c r="AF1985" i="2" s="1"/>
  <c r="AD2061" i="2"/>
  <c r="AF2061" i="2" s="1"/>
  <c r="AD2373" i="2"/>
  <c r="AF2373" i="2" s="1"/>
  <c r="AD2426" i="2"/>
  <c r="AF2426" i="2" s="1"/>
  <c r="AD2508" i="2"/>
  <c r="AF2508" i="2" s="1"/>
  <c r="AD151" i="2"/>
  <c r="AF151" i="2" s="1"/>
  <c r="AD254" i="2"/>
  <c r="AF254" i="2" s="1"/>
  <c r="AG254" i="2" s="1"/>
  <c r="AD1507" i="2"/>
  <c r="AD3084" i="2"/>
  <c r="AD4640" i="2"/>
  <c r="AD4811" i="2"/>
  <c r="AF4811" i="2" s="1"/>
  <c r="AD5071" i="2"/>
  <c r="AF5071" i="2" s="1"/>
  <c r="AD5372" i="2"/>
  <c r="AD5501" i="2"/>
  <c r="AD3203" i="2"/>
  <c r="AF3203" i="2" s="1"/>
  <c r="AD3928" i="2"/>
  <c r="AD4189" i="2"/>
  <c r="AF4189" i="2" s="1"/>
  <c r="AD4190" i="2"/>
  <c r="AD4487" i="2"/>
  <c r="AF4487" i="2" s="1"/>
  <c r="AD4523" i="2"/>
  <c r="AD2509" i="2"/>
  <c r="AD2597" i="2"/>
  <c r="AD2683" i="2"/>
  <c r="AD7222" i="2"/>
  <c r="AF7222" i="2" s="1"/>
  <c r="AD7300" i="2"/>
  <c r="AF7300" i="2" s="1"/>
  <c r="AD4924" i="2"/>
  <c r="AF4924" i="2" s="1"/>
  <c r="AG4924" i="2" s="1"/>
  <c r="AD6171" i="2"/>
  <c r="AD6269" i="2"/>
  <c r="AF6269" i="2" s="1"/>
  <c r="AD6294" i="2"/>
  <c r="AF6294" i="2" s="1"/>
  <c r="AD6510" i="2"/>
  <c r="AF6510" i="2" s="1"/>
  <c r="AD6687" i="2"/>
  <c r="AF6687" i="2" s="1"/>
  <c r="AD6885" i="2"/>
  <c r="AF6885" i="2" s="1"/>
  <c r="AD5266" i="2"/>
  <c r="AF5266" i="2" s="1"/>
  <c r="AD5678" i="2"/>
  <c r="AF5678" i="2" s="1"/>
  <c r="AD5806" i="2"/>
  <c r="AF5806" i="2" s="1"/>
  <c r="AD5931" i="2"/>
  <c r="AF5931" i="2" s="1"/>
  <c r="AD6039" i="2"/>
  <c r="AF6039" i="2" s="1"/>
  <c r="AD6511" i="2"/>
  <c r="AF6511" i="2" s="1"/>
  <c r="AD6886" i="2"/>
  <c r="AF6886" i="2" s="1"/>
  <c r="AG6886" i="2" s="1"/>
  <c r="AD9117" i="2"/>
  <c r="AD9118" i="2"/>
  <c r="AF9118" i="2" s="1"/>
  <c r="AD9313" i="2"/>
  <c r="AD10319" i="2"/>
  <c r="AD10493" i="2"/>
  <c r="AF10493" i="2" s="1"/>
  <c r="AD11081" i="2"/>
  <c r="AF11081" i="2" s="1"/>
  <c r="AD11334" i="2"/>
  <c r="AF11334" i="2" s="1"/>
  <c r="AD9119" i="2"/>
  <c r="AD9314" i="2"/>
  <c r="AD9315" i="2"/>
  <c r="AD9316" i="2"/>
  <c r="AD9317" i="2"/>
  <c r="AF9317" i="2" s="1"/>
  <c r="AD9318" i="2"/>
  <c r="AF9318" i="2" s="1"/>
  <c r="AD9533" i="2"/>
  <c r="AD9534" i="2"/>
  <c r="AF9534" i="2" s="1"/>
  <c r="AD9535" i="2"/>
  <c r="AD7385" i="2"/>
  <c r="AD7482" i="2"/>
  <c r="AF7482" i="2" s="1"/>
  <c r="AD7585" i="2"/>
  <c r="AF7585" i="2" s="1"/>
  <c r="AG7585" i="2" s="1"/>
  <c r="AD7694" i="2"/>
  <c r="AD7799" i="2"/>
  <c r="AF7799" i="2" s="1"/>
  <c r="AD7877" i="2"/>
  <c r="AF7877" i="2" s="1"/>
  <c r="AD7878" i="2"/>
  <c r="AF7878" i="2" s="1"/>
  <c r="AD7964" i="2"/>
  <c r="AF7964" i="2" s="1"/>
  <c r="AD8056" i="2"/>
  <c r="AF8056" i="2" s="1"/>
  <c r="AD8128" i="2"/>
  <c r="AF8128" i="2" s="1"/>
  <c r="AD10494" i="2"/>
  <c r="AF10494" i="2" s="1"/>
  <c r="AD10660" i="2"/>
  <c r="AF10660" i="2" s="1"/>
  <c r="AD10661" i="2"/>
  <c r="AF10661" i="2" s="1"/>
  <c r="AD10662" i="2"/>
  <c r="AF10662" i="2" s="1"/>
  <c r="AD10663" i="2"/>
  <c r="AF10663" i="2" s="1"/>
  <c r="AD10664" i="2"/>
  <c r="AF10664" i="2" s="1"/>
  <c r="AG10664" i="2" s="1"/>
  <c r="AD11082" i="2"/>
  <c r="AD11335" i="2"/>
  <c r="AD11592" i="2"/>
  <c r="AF11592" i="2" s="1"/>
  <c r="AD11677" i="2"/>
  <c r="AD3465" i="2"/>
  <c r="AF3465" i="2" s="1"/>
  <c r="AD3466" i="2"/>
  <c r="AF3466" i="2" s="1"/>
  <c r="AD3852" i="2"/>
  <c r="AF3852" i="2" s="1"/>
  <c r="AD3873" i="2"/>
  <c r="AF3873" i="2" s="1"/>
  <c r="AD809" i="2"/>
  <c r="AD826" i="2"/>
  <c r="AD336" i="2"/>
  <c r="AD337" i="2"/>
  <c r="AD1568" i="2"/>
  <c r="AF1568" i="2" s="1"/>
  <c r="AD3085" i="2"/>
  <c r="AF3085" i="2" s="1"/>
  <c r="AD4721" i="2"/>
  <c r="AD4812" i="2"/>
  <c r="AD5127" i="2"/>
  <c r="AF5127" i="2" s="1"/>
  <c r="AD5373" i="2"/>
  <c r="AF5373" i="2" s="1"/>
  <c r="AD5552" i="2"/>
  <c r="AF5552" i="2" s="1"/>
  <c r="AG5552" i="2" s="1"/>
  <c r="AD3240" i="2"/>
  <c r="AD3929" i="2"/>
  <c r="AF3929" i="2" s="1"/>
  <c r="AD4248" i="2"/>
  <c r="AF4248" i="2" s="1"/>
  <c r="AD4249" i="2"/>
  <c r="AF4249" i="2" s="1"/>
  <c r="AD4554" i="2"/>
  <c r="AF4554" i="2" s="1"/>
  <c r="AD4574" i="2"/>
  <c r="AF4574" i="2" s="1"/>
  <c r="AD4997" i="2"/>
  <c r="AF4997" i="2" s="1"/>
  <c r="AD6181" i="2"/>
  <c r="AF6181" i="2" s="1"/>
  <c r="AD6295" i="2"/>
  <c r="AF6295" i="2" s="1"/>
  <c r="AD6325" i="2"/>
  <c r="AF6325" i="2" s="1"/>
  <c r="AD6568" i="2"/>
  <c r="AF6568" i="2" s="1"/>
  <c r="AD6712" i="2"/>
  <c r="AF6712" i="2" s="1"/>
  <c r="AD7011" i="2"/>
  <c r="AF7011" i="2" s="1"/>
  <c r="AG7011" i="2" s="1"/>
  <c r="AD5679" i="2"/>
  <c r="AD5807" i="2"/>
  <c r="AD5932" i="2"/>
  <c r="AF5932" i="2" s="1"/>
  <c r="AD9536" i="2"/>
  <c r="AF9536" i="2" s="1"/>
  <c r="AD9671" i="2"/>
  <c r="AF9671" i="2" s="1"/>
  <c r="AD10665" i="2"/>
  <c r="AF10665" i="2" s="1"/>
  <c r="AD10765" i="2"/>
  <c r="AF10765" i="2" s="1"/>
  <c r="AD9319" i="2"/>
  <c r="AF9319" i="2" s="1"/>
  <c r="AD9537" i="2"/>
  <c r="AF9537" i="2" s="1"/>
  <c r="AD9672" i="2"/>
  <c r="AF9672" i="2" s="1"/>
  <c r="AD9778" i="2"/>
  <c r="AD9857" i="2"/>
  <c r="AD10846" i="2"/>
  <c r="AD10847" i="2"/>
  <c r="AD11172" i="2"/>
  <c r="AF11172" i="2" s="1"/>
  <c r="AD11424" i="2"/>
  <c r="AF11424" i="2" s="1"/>
  <c r="AD11593" i="2"/>
  <c r="AF11593" i="2" s="1"/>
  <c r="AD11678" i="2"/>
  <c r="AF11678" i="2" s="1"/>
  <c r="AD152" i="2"/>
  <c r="AF152" i="2" s="1"/>
  <c r="AG152" i="2" s="1"/>
  <c r="AD255" i="2"/>
  <c r="AD1508" i="2"/>
  <c r="AF1508" i="2" s="1"/>
  <c r="AD3086" i="2"/>
  <c r="AF3086" i="2" s="1"/>
  <c r="AD3561" i="2"/>
  <c r="AF3561" i="2" s="1"/>
  <c r="AD4667" i="2"/>
  <c r="AF4667" i="2" s="1"/>
  <c r="AD4813" i="2"/>
  <c r="AF4813" i="2" s="1"/>
  <c r="AD5128" i="2"/>
  <c r="AF5128" i="2" s="1"/>
  <c r="AD5374" i="2"/>
  <c r="AF5374" i="2" s="1"/>
  <c r="AD1750" i="2"/>
  <c r="AF1750" i="2" s="1"/>
  <c r="AD1818" i="2"/>
  <c r="AF1818" i="2" s="1"/>
  <c r="AD1899" i="2"/>
  <c r="AF1899" i="2" s="1"/>
  <c r="AD153" i="2"/>
  <c r="AF153" i="2" s="1"/>
  <c r="AD256" i="2"/>
  <c r="AF256" i="2" s="1"/>
  <c r="AG256" i="2" s="1"/>
  <c r="AD626" i="2"/>
  <c r="AD684" i="2"/>
  <c r="AD827" i="2"/>
  <c r="AD837" i="2"/>
  <c r="AD1027" i="2"/>
  <c r="AF1027" i="2" s="1"/>
  <c r="AD1050" i="2"/>
  <c r="AF1050" i="2" s="1"/>
  <c r="AD1262" i="2"/>
  <c r="AF1262" i="2" s="1"/>
  <c r="AD1283" i="2"/>
  <c r="AF1283" i="2" s="1"/>
  <c r="AD3413" i="2"/>
  <c r="AD3449" i="2"/>
  <c r="AD3820" i="2"/>
  <c r="AD3853" i="2"/>
  <c r="AD9120" i="2"/>
  <c r="AF9120" i="2" s="1"/>
  <c r="AD9320" i="2"/>
  <c r="AD10495" i="2"/>
  <c r="AD10666" i="2"/>
  <c r="AD1986" i="2"/>
  <c r="AF1986" i="2" s="1"/>
  <c r="AD2062" i="2"/>
  <c r="AF2062" i="2" s="1"/>
  <c r="AD2063" i="2"/>
  <c r="AF2063" i="2" s="1"/>
  <c r="AG2063" i="2" s="1"/>
  <c r="AD2427" i="2"/>
  <c r="AD2510" i="2"/>
  <c r="AF2510" i="2" s="1"/>
  <c r="AD2598" i="2"/>
  <c r="AF2598" i="2" s="1"/>
  <c r="AD2684" i="2"/>
  <c r="AF2684" i="2" s="1"/>
  <c r="AD2757" i="2"/>
  <c r="AF2757" i="2" s="1"/>
  <c r="AD2758" i="2"/>
  <c r="AF2758" i="2" s="1"/>
  <c r="AD3591" i="2"/>
  <c r="AF3591" i="2" s="1"/>
  <c r="AD3955" i="2"/>
  <c r="AF3955" i="2" s="1"/>
  <c r="AD4191" i="2"/>
  <c r="AF4191" i="2" s="1"/>
  <c r="AD4218" i="2"/>
  <c r="AF4218" i="2" s="1"/>
  <c r="AD4488" i="2"/>
  <c r="AF4488" i="2" s="1"/>
  <c r="AD4524" i="2"/>
  <c r="AF4524" i="2" s="1"/>
  <c r="AD6194" i="2"/>
  <c r="AF6194" i="2" s="1"/>
  <c r="AG6194" i="2" s="1"/>
  <c r="AD6296" i="2"/>
  <c r="AD6326" i="2"/>
  <c r="AF6326" i="2" s="1"/>
  <c r="AD4953" i="2"/>
  <c r="AD6512" i="2"/>
  <c r="AD6743" i="2"/>
  <c r="AF6743" i="2" s="1"/>
  <c r="AD6928" i="2"/>
  <c r="AD7167" i="2"/>
  <c r="AF7167" i="2" s="1"/>
  <c r="AD7223" i="2"/>
  <c r="AD5202" i="2"/>
  <c r="AD5502" i="2"/>
  <c r="AD5680" i="2"/>
  <c r="AD5808" i="2"/>
  <c r="AF5808" i="2" s="1"/>
  <c r="AD5933" i="2"/>
  <c r="AD6064" i="2"/>
  <c r="AF6064" i="2" s="1"/>
  <c r="AD6513" i="2"/>
  <c r="AF6513" i="2" s="1"/>
  <c r="AD6887" i="2"/>
  <c r="AD9121" i="2"/>
  <c r="AD11083" i="2"/>
  <c r="AF11083" i="2" s="1"/>
  <c r="AD11336" i="2"/>
  <c r="AF11336" i="2" s="1"/>
  <c r="AG11336" i="2" s="1"/>
  <c r="AD7301" i="2"/>
  <c r="AD7386" i="2"/>
  <c r="AF7386" i="2" s="1"/>
  <c r="AD7483" i="2"/>
  <c r="AF7483" i="2" s="1"/>
  <c r="AD7586" i="2"/>
  <c r="AF7586" i="2" s="1"/>
  <c r="AD7587" i="2"/>
  <c r="AF7587" i="2" s="1"/>
  <c r="AD7695" i="2"/>
  <c r="AF7695" i="2" s="1"/>
  <c r="AD7800" i="2"/>
  <c r="AF7800" i="2" s="1"/>
  <c r="AD7965" i="2"/>
  <c r="AF7965" i="2" s="1"/>
  <c r="AD8057" i="2"/>
  <c r="AF8057" i="2" s="1"/>
  <c r="AD8129" i="2"/>
  <c r="AF8129" i="2" s="1"/>
  <c r="AD9321" i="2"/>
  <c r="AF9321" i="2" s="1"/>
  <c r="AD9122" i="2"/>
  <c r="AF9122" i="2" s="1"/>
  <c r="AD9123" i="2"/>
  <c r="AF9123" i="2" s="1"/>
  <c r="AG9123" i="2" s="1"/>
  <c r="AD9124" i="2"/>
  <c r="AD9322" i="2"/>
  <c r="AD9323" i="2"/>
  <c r="AD9324" i="2"/>
  <c r="AD9325" i="2"/>
  <c r="AF9325" i="2" s="1"/>
  <c r="AD9326" i="2"/>
  <c r="AF9326" i="2" s="1"/>
  <c r="AD10496" i="2"/>
  <c r="AD10497" i="2"/>
  <c r="AF10497" i="2" s="1"/>
  <c r="AD10667" i="2"/>
  <c r="AF10667" i="2" s="1"/>
  <c r="AD10668" i="2"/>
  <c r="AF10668" i="2" s="1"/>
  <c r="AD10669" i="2"/>
  <c r="AD10766" i="2"/>
  <c r="AD11084" i="2"/>
  <c r="AF11084" i="2" s="1"/>
  <c r="AD11337" i="2"/>
  <c r="AD11594" i="2"/>
  <c r="AD11679" i="2"/>
  <c r="AF11679" i="2" s="1"/>
  <c r="AD257" i="2"/>
  <c r="AD258" i="2"/>
  <c r="AF258" i="2" s="1"/>
  <c r="AD1509" i="2"/>
  <c r="AF1509" i="2" s="1"/>
  <c r="AG1509" i="2" s="1"/>
  <c r="AD3087" i="2"/>
  <c r="AD3371" i="2"/>
  <c r="AF3371" i="2" s="1"/>
  <c r="AD3414" i="2"/>
  <c r="AF3414" i="2" s="1"/>
  <c r="AD3739" i="2"/>
  <c r="AF3739" i="2" s="1"/>
  <c r="AD3779" i="2"/>
  <c r="AF3779" i="2" s="1"/>
  <c r="AD4693" i="2"/>
  <c r="AF4693" i="2" s="1"/>
  <c r="AD4814" i="2"/>
  <c r="AF4814" i="2" s="1"/>
  <c r="AD5098" i="2"/>
  <c r="AF5098" i="2" s="1"/>
  <c r="AD5375" i="2"/>
  <c r="AF5375" i="2" s="1"/>
  <c r="AD154" i="2"/>
  <c r="AF154" i="2" s="1"/>
  <c r="AD259" i="2"/>
  <c r="AF259" i="2" s="1"/>
  <c r="AD627" i="2"/>
  <c r="AF627" i="2" s="1"/>
  <c r="AD628" i="2"/>
  <c r="AF628" i="2" s="1"/>
  <c r="AG628" i="2" s="1"/>
  <c r="AD880" i="2"/>
  <c r="AD902" i="2"/>
  <c r="AD1142" i="2"/>
  <c r="AD1172" i="2"/>
  <c r="AF1172" i="2" s="1"/>
  <c r="AD1363" i="2"/>
  <c r="AF1363" i="2" s="1"/>
  <c r="AD1387" i="2"/>
  <c r="AF1387" i="2" s="1"/>
  <c r="AD1751" i="2"/>
  <c r="AD1819" i="2"/>
  <c r="AD1900" i="2"/>
  <c r="AF1900" i="2" s="1"/>
  <c r="AD1987" i="2"/>
  <c r="AF1987" i="2" s="1"/>
  <c r="AD1988" i="2"/>
  <c r="AD2064" i="2"/>
  <c r="AD2428" i="2"/>
  <c r="AF2428" i="2" s="1"/>
  <c r="AD2429" i="2"/>
  <c r="AD3592" i="2"/>
  <c r="AF3592" i="2" s="1"/>
  <c r="AD5279" i="2"/>
  <c r="AF5279" i="2" s="1"/>
  <c r="AD6065" i="2"/>
  <c r="AF6065" i="2" s="1"/>
  <c r="AD6541" i="2"/>
  <c r="AF6541" i="2" s="1"/>
  <c r="AD6929" i="2"/>
  <c r="AF6929" i="2" s="1"/>
  <c r="AG6929" i="2" s="1"/>
  <c r="AD8971" i="2"/>
  <c r="AD11123" i="2"/>
  <c r="AF11123" i="2" s="1"/>
  <c r="AD11379" i="2"/>
  <c r="AF11379" i="2" s="1"/>
  <c r="AD3956" i="2"/>
  <c r="AF3956" i="2" s="1"/>
  <c r="AD4272" i="2"/>
  <c r="AF4272" i="2" s="1"/>
  <c r="AD4305" i="2"/>
  <c r="AF4305" i="2" s="1"/>
  <c r="AD4410" i="2"/>
  <c r="AF4410" i="2" s="1"/>
  <c r="AD4445" i="2"/>
  <c r="AF4445" i="2" s="1"/>
  <c r="AD2511" i="2"/>
  <c r="AF2511" i="2" s="1"/>
  <c r="AD2599" i="2"/>
  <c r="AF2599" i="2" s="1"/>
  <c r="AD2685" i="2"/>
  <c r="AF2685" i="2" s="1"/>
  <c r="AD2759" i="2"/>
  <c r="AF2759" i="2" s="1"/>
  <c r="AD3593" i="2"/>
  <c r="AF3593" i="2" s="1"/>
  <c r="AG3593" i="2" s="1"/>
  <c r="AD4954" i="2"/>
  <c r="AD6569" i="2"/>
  <c r="AF6569" i="2" s="1"/>
  <c r="AD6753" i="2"/>
  <c r="AD6930" i="2"/>
  <c r="AD7302" i="2"/>
  <c r="AF7302" i="2" s="1"/>
  <c r="AD6205" i="2"/>
  <c r="AF6205" i="2" s="1"/>
  <c r="AD6390" i="2"/>
  <c r="AD6406" i="2"/>
  <c r="AF6406" i="2" s="1"/>
  <c r="AD5527" i="2"/>
  <c r="AD5681" i="2"/>
  <c r="AF5681" i="2" s="1"/>
  <c r="AD5809" i="2"/>
  <c r="AD5934" i="2"/>
  <c r="AD8972" i="2"/>
  <c r="AD9125" i="2"/>
  <c r="AD10320" i="2"/>
  <c r="AF10320" i="2" s="1"/>
  <c r="AD10498" i="2"/>
  <c r="AD8973" i="2"/>
  <c r="AF8973" i="2" s="1"/>
  <c r="AD8974" i="2"/>
  <c r="AF8974" i="2" s="1"/>
  <c r="AD8975" i="2"/>
  <c r="AF8975" i="2" s="1"/>
  <c r="AG8975" i="2" s="1"/>
  <c r="AD8976" i="2"/>
  <c r="AD9126" i="2"/>
  <c r="AF9126" i="2" s="1"/>
  <c r="AD9127" i="2"/>
  <c r="AF9127" i="2" s="1"/>
  <c r="AD9128" i="2"/>
  <c r="AF9128" i="2" s="1"/>
  <c r="AD9327" i="2"/>
  <c r="AF9327" i="2" s="1"/>
  <c r="AD7387" i="2"/>
  <c r="AF7387" i="2" s="1"/>
  <c r="AD7484" i="2"/>
  <c r="AF7484" i="2" s="1"/>
  <c r="AD7588" i="2"/>
  <c r="AF7588" i="2" s="1"/>
  <c r="AD7589" i="2"/>
  <c r="AF7589" i="2" s="1"/>
  <c r="AD7696" i="2"/>
  <c r="AF7696" i="2" s="1"/>
  <c r="AD7801" i="2"/>
  <c r="AF7801" i="2" s="1"/>
  <c r="AD7879" i="2"/>
  <c r="AF7879" i="2" s="1"/>
  <c r="AD7966" i="2"/>
  <c r="AF7966" i="2" s="1"/>
  <c r="AG7966" i="2" s="1"/>
  <c r="AD8058" i="2"/>
  <c r="AD8130" i="2"/>
  <c r="AF8130" i="2" s="1"/>
  <c r="AD8190" i="2"/>
  <c r="AD9328" i="2"/>
  <c r="AD10321" i="2"/>
  <c r="AF10321" i="2" s="1"/>
  <c r="AD10322" i="2"/>
  <c r="AD10323" i="2"/>
  <c r="AD10499" i="2"/>
  <c r="AD10500" i="2"/>
  <c r="AF10500" i="2" s="1"/>
  <c r="AD10501" i="2"/>
  <c r="AF10501" i="2" s="1"/>
  <c r="AD11595" i="2"/>
  <c r="AF11595" i="2" s="1"/>
  <c r="AD11680" i="2"/>
  <c r="AD11124" i="2"/>
  <c r="AD11380" i="2"/>
  <c r="AF11380" i="2" s="1"/>
  <c r="AD260" i="2"/>
  <c r="AF260" i="2" s="1"/>
  <c r="AD338" i="2"/>
  <c r="AD1536" i="2"/>
  <c r="AD3088" i="2"/>
  <c r="AF3088" i="2" s="1"/>
  <c r="AD3594" i="2"/>
  <c r="AF3594" i="2" s="1"/>
  <c r="AG3594" i="2" s="1"/>
  <c r="AD4694" i="2"/>
  <c r="AD4815" i="2"/>
  <c r="AF4815" i="2" s="1"/>
  <c r="AD5129" i="2"/>
  <c r="AF5129" i="2" s="1"/>
  <c r="AD5376" i="2"/>
  <c r="AF5376" i="2" s="1"/>
  <c r="AD1820" i="2"/>
  <c r="AF1820" i="2" s="1"/>
  <c r="AD1821" i="2"/>
  <c r="AF1821" i="2" s="1"/>
  <c r="AD155" i="2"/>
  <c r="AF155" i="2" s="1"/>
  <c r="AD261" i="2"/>
  <c r="AF261" i="2" s="1"/>
  <c r="AD685" i="2"/>
  <c r="AF685" i="2" s="1"/>
  <c r="AD719" i="2"/>
  <c r="AF719" i="2" s="1"/>
  <c r="AD838" i="2"/>
  <c r="AF838" i="2" s="1"/>
  <c r="AD839" i="2"/>
  <c r="AF839" i="2" s="1"/>
  <c r="AD1051" i="2"/>
  <c r="AF1051" i="2" s="1"/>
  <c r="AG1051" i="2" s="1"/>
  <c r="AD1070" i="2"/>
  <c r="AD1284" i="2"/>
  <c r="AD1285" i="2"/>
  <c r="AF1285" i="2" s="1"/>
  <c r="AD3415" i="2"/>
  <c r="AF3415" i="2" s="1"/>
  <c r="AD3450" i="2"/>
  <c r="AF3450" i="2" s="1"/>
  <c r="AD3821" i="2"/>
  <c r="AF3821" i="2" s="1"/>
  <c r="AD3854" i="2"/>
  <c r="AD9329" i="2"/>
  <c r="AD9330" i="2"/>
  <c r="AF9330" i="2" s="1"/>
  <c r="AD10670" i="2"/>
  <c r="AD10767" i="2"/>
  <c r="AD1901" i="2"/>
  <c r="AF1901" i="2" s="1"/>
  <c r="AD1989" i="2"/>
  <c r="AD2065" i="2"/>
  <c r="AD2128" i="2"/>
  <c r="AD2512" i="2"/>
  <c r="AF2512" i="2" s="1"/>
  <c r="AD2513" i="2"/>
  <c r="AD2600" i="2"/>
  <c r="AF2600" i="2" s="1"/>
  <c r="AD2686" i="2"/>
  <c r="AF2686" i="2" s="1"/>
  <c r="AG2686" i="2" s="1"/>
  <c r="AD2760" i="2"/>
  <c r="AD2812" i="2"/>
  <c r="AF2812" i="2" s="1"/>
  <c r="AD3595" i="2"/>
  <c r="AF3595" i="2" s="1"/>
  <c r="AD3977" i="2"/>
  <c r="AF3977" i="2" s="1"/>
  <c r="AD4192" i="2"/>
  <c r="AF4192" i="2" s="1"/>
  <c r="AD4219" i="2"/>
  <c r="AF4219" i="2" s="1"/>
  <c r="AD4525" i="2"/>
  <c r="AF4525" i="2" s="1"/>
  <c r="AD4526" i="2"/>
  <c r="AF4526" i="2" s="1"/>
  <c r="AD6206" i="2"/>
  <c r="AF6206" i="2" s="1"/>
  <c r="AD6327" i="2"/>
  <c r="AF6327" i="2" s="1"/>
  <c r="AD6341" i="2"/>
  <c r="AF6341" i="2" s="1"/>
  <c r="AD4955" i="2"/>
  <c r="AF4955" i="2" s="1"/>
  <c r="AD6542" i="2"/>
  <c r="AF6542" i="2" s="1"/>
  <c r="AG6542" i="2" s="1"/>
  <c r="AD6754" i="2"/>
  <c r="AD6931" i="2"/>
  <c r="AD7224" i="2"/>
  <c r="AD7225" i="2"/>
  <c r="AF7225" i="2" s="1"/>
  <c r="AD5213" i="2"/>
  <c r="AF5213" i="2" s="1"/>
  <c r="AD5528" i="2"/>
  <c r="AD5682" i="2"/>
  <c r="AD5810" i="2"/>
  <c r="AF5810" i="2" s="1"/>
  <c r="AD5935" i="2"/>
  <c r="AF5935" i="2" s="1"/>
  <c r="AD6089" i="2"/>
  <c r="AF6089" i="2" s="1"/>
  <c r="AD6543" i="2"/>
  <c r="AD6888" i="2"/>
  <c r="AD9331" i="2"/>
  <c r="AF9331" i="2" s="1"/>
  <c r="AD11085" i="2"/>
  <c r="AD11338" i="2"/>
  <c r="AD7303" i="2"/>
  <c r="AD7388" i="2"/>
  <c r="AF7388" i="2" s="1"/>
  <c r="AD7485" i="2"/>
  <c r="AF7485" i="2" s="1"/>
  <c r="AD7590" i="2"/>
  <c r="AF7590" i="2" s="1"/>
  <c r="AG7590" i="2" s="1"/>
  <c r="AD7697" i="2"/>
  <c r="AD7802" i="2"/>
  <c r="AF7802" i="2" s="1"/>
  <c r="AD7967" i="2"/>
  <c r="AF7967" i="2" s="1"/>
  <c r="AD8059" i="2"/>
  <c r="AF8059" i="2" s="1"/>
  <c r="AD8131" i="2"/>
  <c r="AF8131" i="2" s="1"/>
  <c r="AD8132" i="2"/>
  <c r="AF8132" i="2" s="1"/>
  <c r="AD9538" i="2"/>
  <c r="AF9538" i="2" s="1"/>
  <c r="AD9332" i="2"/>
  <c r="AF9332" i="2" s="1"/>
  <c r="AD9333" i="2"/>
  <c r="AF9333" i="2" s="1"/>
  <c r="AD9334" i="2"/>
  <c r="AF9334" i="2" s="1"/>
  <c r="AD9335" i="2"/>
  <c r="AF9335" i="2" s="1"/>
  <c r="AD9539" i="2"/>
  <c r="AF9539" i="2" s="1"/>
  <c r="AD9540" i="2"/>
  <c r="AF9540" i="2" s="1"/>
  <c r="AG9540" i="2" s="1"/>
  <c r="AD9541" i="2"/>
  <c r="AD9542" i="2"/>
  <c r="AD10502" i="2"/>
  <c r="AD10671" i="2"/>
  <c r="AD10672" i="2"/>
  <c r="AF10672" i="2" s="1"/>
  <c r="AD10673" i="2"/>
  <c r="AD10768" i="2"/>
  <c r="AF10768" i="2" s="1"/>
  <c r="AD11086" i="2"/>
  <c r="AF11086" i="2" s="1"/>
  <c r="AD11339" i="2"/>
  <c r="AD11596" i="2"/>
  <c r="AF11596" i="2" s="1"/>
  <c r="AD11681" i="2"/>
  <c r="AF11681" i="2" s="1"/>
  <c r="AD10769" i="2"/>
  <c r="AF10769" i="2" s="1"/>
  <c r="AD3204" i="2"/>
  <c r="AF3204" i="2" s="1"/>
  <c r="AD3416" i="2"/>
  <c r="AF3416" i="2" s="1"/>
  <c r="AD3451" i="2"/>
  <c r="AD3822" i="2"/>
  <c r="AD3855" i="2"/>
  <c r="AF3855" i="2" s="1"/>
  <c r="AD262" i="2"/>
  <c r="AF262" i="2" s="1"/>
  <c r="AD263" i="2"/>
  <c r="AF263" i="2" s="1"/>
  <c r="AG263" i="2" s="1"/>
  <c r="AD686" i="2"/>
  <c r="AD720" i="2"/>
  <c r="AF720" i="2" s="1"/>
  <c r="AD1052" i="2"/>
  <c r="AF1052" i="2" s="1"/>
  <c r="AD1071" i="2"/>
  <c r="AF1071" i="2" s="1"/>
  <c r="AD1286" i="2"/>
  <c r="AF1286" i="2" s="1"/>
  <c r="AD1304" i="2"/>
  <c r="AF1304" i="2" s="1"/>
  <c r="AD1822" i="2"/>
  <c r="AF1822" i="2" s="1"/>
  <c r="AD1902" i="2"/>
  <c r="AF1902" i="2" s="1"/>
  <c r="AD1903" i="2"/>
  <c r="AF1903" i="2" s="1"/>
  <c r="AD1990" i="2"/>
  <c r="AF1990" i="2" s="1"/>
  <c r="AD2066" i="2"/>
  <c r="AF2066" i="2" s="1"/>
  <c r="AD2129" i="2"/>
  <c r="AF2129" i="2" s="1"/>
  <c r="AD2430" i="2"/>
  <c r="AF2430" i="2" s="1"/>
  <c r="AG2430" i="2" s="1"/>
  <c r="AD2514" i="2"/>
  <c r="AD156" i="2"/>
  <c r="AF156" i="2" s="1"/>
  <c r="AD264" i="2"/>
  <c r="AD1537" i="2"/>
  <c r="AD3089" i="2"/>
  <c r="AF3089" i="2" s="1"/>
  <c r="AD4668" i="2"/>
  <c r="AD4816" i="2"/>
  <c r="AD5099" i="2"/>
  <c r="AD5377" i="2"/>
  <c r="AF5377" i="2" s="1"/>
  <c r="AD5529" i="2"/>
  <c r="AD3205" i="2"/>
  <c r="AD4220" i="2"/>
  <c r="AD4221" i="2"/>
  <c r="AD4527" i="2"/>
  <c r="AD4528" i="2"/>
  <c r="AF4528" i="2" s="1"/>
  <c r="AD2515" i="2"/>
  <c r="AF2515" i="2" s="1"/>
  <c r="AD2601" i="2"/>
  <c r="AF2601" i="2" s="1"/>
  <c r="AD2687" i="2"/>
  <c r="AF2687" i="2" s="1"/>
  <c r="AD2761" i="2"/>
  <c r="AF2761" i="2" s="1"/>
  <c r="AG2761" i="2" s="1"/>
  <c r="AD7304" i="2"/>
  <c r="AD4956" i="2"/>
  <c r="AF4956" i="2" s="1"/>
  <c r="AD6514" i="2"/>
  <c r="AF6514" i="2" s="1"/>
  <c r="AD6699" i="2"/>
  <c r="AF6699" i="2" s="1"/>
  <c r="AD6932" i="2"/>
  <c r="AF6932" i="2" s="1"/>
  <c r="AD5280" i="2"/>
  <c r="AF5280" i="2" s="1"/>
  <c r="AD5683" i="2"/>
  <c r="AF5683" i="2" s="1"/>
  <c r="AD5811" i="2"/>
  <c r="AF5811" i="2" s="1"/>
  <c r="AD5936" i="2"/>
  <c r="AF5936" i="2" s="1"/>
  <c r="AD6066" i="2"/>
  <c r="AF6066" i="2" s="1"/>
  <c r="AD6570" i="2"/>
  <c r="AF6570" i="2" s="1"/>
  <c r="AD6933" i="2"/>
  <c r="AF6933" i="2" s="1"/>
  <c r="AD9336" i="2"/>
  <c r="AF9336" i="2" s="1"/>
  <c r="AG9336" i="2" s="1"/>
  <c r="AD9543" i="2"/>
  <c r="AD9544" i="2"/>
  <c r="AF9544" i="2" s="1"/>
  <c r="AD10503" i="2"/>
  <c r="AD10674" i="2"/>
  <c r="AF10674" i="2" s="1"/>
  <c r="AD11125" i="2"/>
  <c r="AF11125" i="2" s="1"/>
  <c r="AD11340" i="2"/>
  <c r="AD9337" i="2"/>
  <c r="AD9545" i="2"/>
  <c r="AD9546" i="2"/>
  <c r="AF9546" i="2" s="1"/>
  <c r="AD9547" i="2"/>
  <c r="AF9547" i="2" s="1"/>
  <c r="AD9548" i="2"/>
  <c r="AF9548" i="2" s="1"/>
  <c r="AD9673" i="2"/>
  <c r="AD9674" i="2"/>
  <c r="AD7389" i="2"/>
  <c r="AF7389" i="2" s="1"/>
  <c r="AD7486" i="2"/>
  <c r="AF7486" i="2" s="1"/>
  <c r="AD7591" i="2"/>
  <c r="AF7591" i="2" s="1"/>
  <c r="AD7698" i="2"/>
  <c r="AF7698" i="2" s="1"/>
  <c r="AD7803" i="2"/>
  <c r="AF7803" i="2" s="1"/>
  <c r="AD7880" i="2"/>
  <c r="AF7880" i="2" s="1"/>
  <c r="AG7880" i="2" s="1"/>
  <c r="AD7881" i="2"/>
  <c r="AD7968" i="2"/>
  <c r="AF7968" i="2" s="1"/>
  <c r="AD8060" i="2"/>
  <c r="AF8060" i="2" s="1"/>
  <c r="AD8133" i="2"/>
  <c r="AF8133" i="2" s="1"/>
  <c r="AD8191" i="2"/>
  <c r="AF8191" i="2" s="1"/>
  <c r="AD10675" i="2"/>
  <c r="AF10675" i="2" s="1"/>
  <c r="AD10770" i="2"/>
  <c r="AF10770" i="2" s="1"/>
  <c r="AD10771" i="2"/>
  <c r="AF10771" i="2" s="1"/>
  <c r="AD10772" i="2"/>
  <c r="AF10772" i="2" s="1"/>
  <c r="AD10848" i="2"/>
  <c r="AF10848" i="2" s="1"/>
  <c r="AD10849" i="2"/>
  <c r="AF10849" i="2" s="1"/>
  <c r="AD11126" i="2"/>
  <c r="AF11126" i="2" s="1"/>
  <c r="AD11381" i="2"/>
  <c r="AF11381" i="2" s="1"/>
  <c r="AG11381" i="2" s="1"/>
  <c r="AD77" i="2"/>
  <c r="AD157" i="2"/>
  <c r="AD1482" i="2"/>
  <c r="AF1482" i="2" s="1"/>
  <c r="AD3090" i="2"/>
  <c r="AD3542" i="2"/>
  <c r="AF3542" i="2" s="1"/>
  <c r="AD4641" i="2"/>
  <c r="AF4641" i="2" s="1"/>
  <c r="AD4817" i="2"/>
  <c r="AF4817" i="2" s="1"/>
  <c r="AD5100" i="2"/>
  <c r="AF5100" i="2" s="1"/>
  <c r="AD5378" i="2"/>
  <c r="AF5378" i="2" s="1"/>
  <c r="AD1694" i="2"/>
  <c r="AD1752" i="2"/>
  <c r="AD1823" i="2"/>
  <c r="AD1904" i="2"/>
  <c r="AD78" i="2"/>
  <c r="AD158" i="2"/>
  <c r="AD578" i="2"/>
  <c r="AF578" i="2" s="1"/>
  <c r="AD629" i="2"/>
  <c r="AF629" i="2" s="1"/>
  <c r="AD810" i="2"/>
  <c r="AF810" i="2" s="1"/>
  <c r="AD828" i="2"/>
  <c r="AF828" i="2" s="1"/>
  <c r="AG828" i="2" s="1"/>
  <c r="AD1006" i="2"/>
  <c r="AD1028" i="2"/>
  <c r="AF1028" i="2" s="1"/>
  <c r="AD1240" i="2"/>
  <c r="AF1240" i="2" s="1"/>
  <c r="AD1263" i="2"/>
  <c r="AF1263" i="2" s="1"/>
  <c r="AD3372" i="2"/>
  <c r="AF3372" i="2" s="1"/>
  <c r="AD3417" i="2"/>
  <c r="AF3417" i="2" s="1"/>
  <c r="AD3780" i="2"/>
  <c r="AF3780" i="2" s="1"/>
  <c r="AD3781" i="2"/>
  <c r="AF3781" i="2" s="1"/>
  <c r="AD8977" i="2"/>
  <c r="AF8977" i="2" s="1"/>
  <c r="AD9129" i="2"/>
  <c r="AF9129" i="2" s="1"/>
  <c r="AD10324" i="2"/>
  <c r="AF10324" i="2" s="1"/>
  <c r="AD10504" i="2"/>
  <c r="AF10504" i="2" s="1"/>
  <c r="AD1905" i="2"/>
  <c r="AF1905" i="2" s="1"/>
  <c r="AG1905" i="2" s="1"/>
  <c r="AD1991" i="2"/>
  <c r="AD2374" i="2"/>
  <c r="AD2431" i="2"/>
  <c r="AD2516" i="2"/>
  <c r="AD2602" i="2"/>
  <c r="AF2602" i="2" s="1"/>
  <c r="AD2603" i="2"/>
  <c r="AF2603" i="2" s="1"/>
  <c r="AD2688" i="2"/>
  <c r="AD3562" i="2"/>
  <c r="AD4925" i="2"/>
  <c r="AF4925" i="2" s="1"/>
  <c r="AD3930" i="2"/>
  <c r="AF3930" i="2" s="1"/>
  <c r="AD4170" i="2"/>
  <c r="AD4193" i="2"/>
  <c r="AD4446" i="2"/>
  <c r="AD4489" i="2"/>
  <c r="AF4489" i="2" s="1"/>
  <c r="AD6172" i="2"/>
  <c r="AD6270" i="2"/>
  <c r="AD6297" i="2"/>
  <c r="AF6297" i="2" s="1"/>
  <c r="AD6460" i="2"/>
  <c r="AF6460" i="2" s="1"/>
  <c r="AD6734" i="2"/>
  <c r="AF6734" i="2" s="1"/>
  <c r="AG6734" i="2" s="1"/>
  <c r="AD6859" i="2"/>
  <c r="AD7129" i="2"/>
  <c r="AF7129" i="2" s="1"/>
  <c r="AD7168" i="2"/>
  <c r="AF7168" i="2" s="1"/>
  <c r="AD7226" i="2"/>
  <c r="AF7226" i="2" s="1"/>
  <c r="AD5197" i="2"/>
  <c r="AF5197" i="2" s="1"/>
  <c r="AD5480" i="2"/>
  <c r="AF5480" i="2" s="1"/>
  <c r="AD5684" i="2"/>
  <c r="AF5684" i="2" s="1"/>
  <c r="AD5812" i="2"/>
  <c r="AF5812" i="2" s="1"/>
  <c r="AD5937" i="2"/>
  <c r="AF5937" i="2" s="1"/>
  <c r="AD6040" i="2"/>
  <c r="AF6040" i="2" s="1"/>
  <c r="AD6461" i="2"/>
  <c r="AF6461" i="2" s="1"/>
  <c r="AD6860" i="2"/>
  <c r="AF6860" i="2" s="1"/>
  <c r="AD8837" i="2"/>
  <c r="AF8837" i="2" s="1"/>
  <c r="AG8837" i="2" s="1"/>
  <c r="AD11019" i="2"/>
  <c r="AD11269" i="2"/>
  <c r="AD7305" i="2"/>
  <c r="AD7306" i="2"/>
  <c r="AD7390" i="2"/>
  <c r="AF7390" i="2" s="1"/>
  <c r="AD7487" i="2"/>
  <c r="AD7592" i="2"/>
  <c r="AD7699" i="2"/>
  <c r="AD7804" i="2"/>
  <c r="AD7969" i="2"/>
  <c r="AD8061" i="2"/>
  <c r="AF8061" i="2" s="1"/>
  <c r="AD8978" i="2"/>
  <c r="AF8978" i="2" s="1"/>
  <c r="AD8979" i="2"/>
  <c r="AF8979" i="2" s="1"/>
  <c r="AD8980" i="2"/>
  <c r="AF8980" i="2" s="1"/>
  <c r="AD8981" i="2"/>
  <c r="AF8981" i="2" s="1"/>
  <c r="AD8982" i="2"/>
  <c r="AD8983" i="2"/>
  <c r="AD9130" i="2"/>
  <c r="AF9130" i="2" s="1"/>
  <c r="AD9338" i="2"/>
  <c r="AF9338" i="2" s="1"/>
  <c r="AG9338" i="2" s="1"/>
  <c r="AD9339" i="2"/>
  <c r="AD10325" i="2"/>
  <c r="AF10325" i="2" s="1"/>
  <c r="AD10326" i="2"/>
  <c r="AF10326" i="2" s="1"/>
  <c r="AD10505" i="2"/>
  <c r="AF10505" i="2" s="1"/>
  <c r="AD10506" i="2"/>
  <c r="AF10506" i="2" s="1"/>
  <c r="AD10507" i="2"/>
  <c r="AF10507" i="2" s="1"/>
  <c r="AD10676" i="2"/>
  <c r="AF10676" i="2" s="1"/>
  <c r="AD11041" i="2"/>
  <c r="AF11041" i="2" s="1"/>
  <c r="AD11292" i="2"/>
  <c r="AF11292" i="2" s="1"/>
  <c r="AD11597" i="2"/>
  <c r="AF11597" i="2" s="1"/>
  <c r="AD11682" i="2"/>
  <c r="AF11682" i="2" s="1"/>
  <c r="AD159" i="2"/>
  <c r="AF159" i="2" s="1"/>
  <c r="AD265" i="2"/>
  <c r="AF265" i="2" s="1"/>
  <c r="AG265" i="2" s="1"/>
  <c r="AD1538" i="2"/>
  <c r="AD3091" i="2"/>
  <c r="AF3091" i="2" s="1"/>
  <c r="AD3343" i="2"/>
  <c r="AF3343" i="2" s="1"/>
  <c r="AD3373" i="2"/>
  <c r="AD3563" i="2"/>
  <c r="AF3563" i="2" s="1"/>
  <c r="AD3710" i="2"/>
  <c r="AD3740" i="2"/>
  <c r="AD4669" i="2"/>
  <c r="AD4818" i="2"/>
  <c r="AF4818" i="2" s="1"/>
  <c r="AD5130" i="2"/>
  <c r="AD5379" i="2"/>
  <c r="AD160" i="2"/>
  <c r="AF160" i="2" s="1"/>
  <c r="AD266" i="2"/>
  <c r="AD630" i="2"/>
  <c r="AF630" i="2" s="1"/>
  <c r="AD687" i="2"/>
  <c r="AD1007" i="2"/>
  <c r="AD1029" i="2"/>
  <c r="AD1241" i="2"/>
  <c r="AF1241" i="2" s="1"/>
  <c r="AD1264" i="2"/>
  <c r="AF1264" i="2" s="1"/>
  <c r="AG1264" i="2" s="1"/>
  <c r="AD3596" i="2"/>
  <c r="AD4155" i="2"/>
  <c r="AF4155" i="2" s="1"/>
  <c r="AD4171" i="2"/>
  <c r="AF4171" i="2" s="1"/>
  <c r="AD4411" i="2"/>
  <c r="AF4411" i="2" s="1"/>
  <c r="AD4447" i="2"/>
  <c r="AF4447" i="2" s="1"/>
  <c r="AD4018" i="2"/>
  <c r="AF4018" i="2" s="1"/>
  <c r="AD4026" i="2"/>
  <c r="AF4026" i="2" s="1"/>
  <c r="AD4027" i="2"/>
  <c r="AF4027" i="2" s="1"/>
  <c r="AD4039" i="2"/>
  <c r="AF4039" i="2" s="1"/>
  <c r="AD4050" i="2"/>
  <c r="AF4050" i="2" s="1"/>
  <c r="AD4051" i="2"/>
  <c r="AF4051" i="2" s="1"/>
  <c r="AD4080" i="2"/>
  <c r="AF4080" i="2" s="1"/>
  <c r="AD4089" i="2"/>
  <c r="AF4089" i="2" s="1"/>
  <c r="AG4089" i="2" s="1"/>
  <c r="AD4096" i="2"/>
  <c r="AD4097" i="2"/>
  <c r="AF4097" i="2" s="1"/>
  <c r="AD4106" i="2"/>
  <c r="AF4106" i="2" s="1"/>
  <c r="AD4115" i="2"/>
  <c r="AF4115" i="2" s="1"/>
  <c r="AD6832" i="2"/>
  <c r="AF6832" i="2" s="1"/>
  <c r="AD7169" i="2"/>
  <c r="AF7169" i="2" s="1"/>
  <c r="AD7227" i="2"/>
  <c r="AF7227" i="2" s="1"/>
  <c r="AD7228" i="2"/>
  <c r="AF7228" i="2" s="1"/>
  <c r="AD7307" i="2"/>
  <c r="AD4957" i="2"/>
  <c r="AD6814" i="2"/>
  <c r="AD7079" i="2"/>
  <c r="AF7079" i="2" s="1"/>
  <c r="AD5267" i="2"/>
  <c r="AF5267" i="2" s="1"/>
  <c r="AD5503" i="2"/>
  <c r="AD5685" i="2"/>
  <c r="AD5813" i="2"/>
  <c r="AF5813" i="2" s="1"/>
  <c r="AD5938" i="2"/>
  <c r="AD6041" i="2"/>
  <c r="AF6041" i="2" s="1"/>
  <c r="AD6815" i="2"/>
  <c r="AF6815" i="2" s="1"/>
  <c r="AG6815" i="2" s="1"/>
  <c r="AD7049" i="2"/>
  <c r="AD8838" i="2"/>
  <c r="AF8838" i="2" s="1"/>
  <c r="AD8984" i="2"/>
  <c r="AF8984" i="2" s="1"/>
  <c r="AD10093" i="2"/>
  <c r="AF10093" i="2" s="1"/>
  <c r="AD10190" i="2"/>
  <c r="AF10190" i="2" s="1"/>
  <c r="AD11205" i="2"/>
  <c r="AF11205" i="2" s="1"/>
  <c r="AD11463" i="2"/>
  <c r="AF11463" i="2" s="1"/>
  <c r="AD11733" i="2"/>
  <c r="AF11733" i="2" s="1"/>
  <c r="AD8839" i="2"/>
  <c r="AF8839" i="2" s="1"/>
  <c r="AD8840" i="2"/>
  <c r="AF8840" i="2" s="1"/>
  <c r="AD8841" i="2"/>
  <c r="AF8841" i="2" s="1"/>
  <c r="AD8985" i="2"/>
  <c r="AF8985" i="2" s="1"/>
  <c r="AD9131" i="2"/>
  <c r="AF9131" i="2" s="1"/>
  <c r="AG9131" i="2" s="1"/>
  <c r="AD9132" i="2"/>
  <c r="AD10094" i="2"/>
  <c r="AD7391" i="2"/>
  <c r="AD7488" i="2"/>
  <c r="AF7488" i="2" s="1"/>
  <c r="AD7593" i="2"/>
  <c r="AF7593" i="2" s="1"/>
  <c r="AD7700" i="2"/>
  <c r="AD7805" i="2"/>
  <c r="AD7882" i="2"/>
  <c r="AD7970" i="2"/>
  <c r="AD8062" i="2"/>
  <c r="AF8062" i="2" s="1"/>
  <c r="AD10191" i="2"/>
  <c r="AF10191" i="2" s="1"/>
  <c r="AD10192" i="2"/>
  <c r="AF10192" i="2" s="1"/>
  <c r="AD10193" i="2"/>
  <c r="AD10327" i="2"/>
  <c r="AD10328" i="2"/>
  <c r="AF10328" i="2" s="1"/>
  <c r="AD10508" i="2"/>
  <c r="AF10508" i="2" s="1"/>
  <c r="AD11258" i="2"/>
  <c r="AD11503" i="2"/>
  <c r="AF11503" i="2" s="1"/>
  <c r="AD9" i="2"/>
  <c r="AF9" i="2" s="1"/>
  <c r="AG9" i="2" s="1"/>
  <c r="AD22" i="2"/>
  <c r="AD1483" i="2"/>
  <c r="AF1483" i="2" s="1"/>
  <c r="AD3092" i="2"/>
  <c r="AF3092" i="2" s="1"/>
  <c r="AD3527" i="2"/>
  <c r="AF3527" i="2" s="1"/>
  <c r="AD4622" i="2"/>
  <c r="AF4622" i="2" s="1"/>
  <c r="AD4819" i="2"/>
  <c r="AF4819" i="2" s="1"/>
  <c r="AD5072" i="2"/>
  <c r="AF5072" i="2" s="1"/>
  <c r="AD5380" i="2"/>
  <c r="AF5380" i="2" s="1"/>
  <c r="AD1609" i="2"/>
  <c r="AF1609" i="2" s="1"/>
  <c r="AD1616" i="2"/>
  <c r="AF1616" i="2" s="1"/>
  <c r="AD1626" i="2"/>
  <c r="AF1626" i="2" s="1"/>
  <c r="AD1635" i="2"/>
  <c r="AF1635" i="2" s="1"/>
  <c r="AD1655" i="2"/>
  <c r="AF1655" i="2" s="1"/>
  <c r="AG1655" i="2" s="1"/>
  <c r="AD1695" i="2"/>
  <c r="AD1753" i="2"/>
  <c r="AF1753" i="2" s="1"/>
  <c r="AD1754" i="2"/>
  <c r="AD1824" i="2"/>
  <c r="AD10" i="2"/>
  <c r="AF10" i="2" s="1"/>
  <c r="AD23" i="2"/>
  <c r="AD579" i="2"/>
  <c r="AD631" i="2"/>
  <c r="AD795" i="2"/>
  <c r="AD797" i="2"/>
  <c r="AF797" i="2" s="1"/>
  <c r="AD992" i="2"/>
  <c r="AF992" i="2" s="1"/>
  <c r="AD995" i="2"/>
  <c r="AF995" i="2" s="1"/>
  <c r="AD1242" i="2"/>
  <c r="AF1242" i="2" s="1"/>
  <c r="AD1243" i="2"/>
  <c r="AF1243" i="2" s="1"/>
  <c r="AD3309" i="2"/>
  <c r="AD3315" i="2"/>
  <c r="AF3315" i="2" s="1"/>
  <c r="AD3741" i="2"/>
  <c r="AF3741" i="2" s="1"/>
  <c r="AD3782" i="2"/>
  <c r="AF3782" i="2" s="1"/>
  <c r="AD8986" i="2"/>
  <c r="AF8986" i="2" s="1"/>
  <c r="AG8986" i="2" s="1"/>
  <c r="AD9340" i="2"/>
  <c r="AD10329" i="2"/>
  <c r="AF10329" i="2" s="1"/>
  <c r="AD10509" i="2"/>
  <c r="AF10509" i="2" s="1"/>
  <c r="AD1906" i="2"/>
  <c r="AF1906" i="2" s="1"/>
  <c r="AD1992" i="2"/>
  <c r="AF1992" i="2" s="1"/>
  <c r="AD2277" i="2"/>
  <c r="AF2277" i="2" s="1"/>
  <c r="AD3529" i="2"/>
  <c r="AF3529" i="2" s="1"/>
  <c r="AD4909" i="2"/>
  <c r="AF4909" i="2" s="1"/>
  <c r="AD3931" i="2"/>
  <c r="AF3931" i="2" s="1"/>
  <c r="AD4139" i="2"/>
  <c r="AF4139" i="2" s="1"/>
  <c r="AD4143" i="2"/>
  <c r="AF4143" i="2" s="1"/>
  <c r="AD4448" i="2"/>
  <c r="AF4448" i="2" s="1"/>
  <c r="AD4449" i="2"/>
  <c r="AF4449" i="2" s="1"/>
  <c r="AG4449" i="2" s="1"/>
  <c r="AD6151" i="2"/>
  <c r="AD6271" i="2"/>
  <c r="AD6298" i="2"/>
  <c r="AD6443" i="2"/>
  <c r="AD6726" i="2"/>
  <c r="AF6726" i="2" s="1"/>
  <c r="AD6861" i="2"/>
  <c r="AF6861" i="2" s="1"/>
  <c r="AD7119" i="2"/>
  <c r="AD7130" i="2"/>
  <c r="AF7130" i="2" s="1"/>
  <c r="AD7170" i="2"/>
  <c r="AF7170" i="2" s="1"/>
  <c r="AD7229" i="2"/>
  <c r="AF7229" i="2" s="1"/>
  <c r="AG7229" i="2" s="1"/>
  <c r="AD7308" i="2"/>
  <c r="AD5191" i="2"/>
  <c r="AD5458" i="2"/>
  <c r="AD5686" i="2"/>
  <c r="AD5814" i="2"/>
  <c r="AF5814" i="2" s="1"/>
  <c r="AD5939" i="2"/>
  <c r="AF5939" i="2" s="1"/>
  <c r="AD6025" i="2"/>
  <c r="AD6438" i="2"/>
  <c r="AF6438" i="2" s="1"/>
  <c r="AD6842" i="2"/>
  <c r="AF6842" i="2" s="1"/>
  <c r="AG6842" i="2" s="1"/>
  <c r="AD8718" i="2"/>
  <c r="AD11020" i="2"/>
  <c r="AF11020" i="2" s="1"/>
  <c r="AD11270" i="2"/>
  <c r="AF11270" i="2" s="1"/>
  <c r="AD7309" i="2"/>
  <c r="AF7309" i="2" s="1"/>
  <c r="AD7489" i="2"/>
  <c r="AF7489" i="2" s="1"/>
  <c r="AD7490" i="2"/>
  <c r="AF7490" i="2" s="1"/>
  <c r="AD7594" i="2"/>
  <c r="AF7594" i="2" s="1"/>
  <c r="AD7701" i="2"/>
  <c r="AF7701" i="2" s="1"/>
  <c r="AD7806" i="2"/>
  <c r="AF7806" i="2" s="1"/>
  <c r="AD7971" i="2"/>
  <c r="AF7971" i="2" s="1"/>
  <c r="AD8719" i="2"/>
  <c r="AF8719" i="2" s="1"/>
  <c r="AD8842" i="2"/>
  <c r="AF8842" i="2" s="1"/>
  <c r="AD8843" i="2"/>
  <c r="AF8843" i="2" s="1"/>
  <c r="AG8843" i="2" s="1"/>
  <c r="AD8987" i="2"/>
  <c r="AD8988" i="2"/>
  <c r="AD8989" i="2"/>
  <c r="AD9133" i="2"/>
  <c r="AD9134" i="2"/>
  <c r="AF9134" i="2" s="1"/>
  <c r="AD9341" i="2"/>
  <c r="AF9341" i="2" s="1"/>
  <c r="AD10194" i="2"/>
  <c r="AD10330" i="2"/>
  <c r="AF10330" i="2" s="1"/>
  <c r="AD10331" i="2"/>
  <c r="AD10332" i="2"/>
  <c r="AD10510" i="2"/>
  <c r="AD10511" i="2"/>
  <c r="AD11021" i="2"/>
  <c r="AF11021" i="2" s="1"/>
  <c r="AD11293" i="2"/>
  <c r="AF11293" i="2" s="1"/>
  <c r="AD11598" i="2"/>
  <c r="AF11598" i="2" s="1"/>
  <c r="AD11683" i="2"/>
  <c r="AD3180" i="2"/>
  <c r="AD3374" i="2"/>
  <c r="AF3374" i="2" s="1"/>
  <c r="AD3375" i="2"/>
  <c r="AF3375" i="2" s="1"/>
  <c r="AG3375" i="2" s="1"/>
  <c r="AD3742" i="2"/>
  <c r="AD3783" i="2"/>
  <c r="AF3783" i="2" s="1"/>
  <c r="AD79" i="2"/>
  <c r="AF79" i="2" s="1"/>
  <c r="AD80" i="2"/>
  <c r="AF80" i="2" s="1"/>
  <c r="AD580" i="2"/>
  <c r="AF580" i="2" s="1"/>
  <c r="AD632" i="2"/>
  <c r="AF632" i="2" s="1"/>
  <c r="AD1008" i="2"/>
  <c r="AF1008" i="2" s="1"/>
  <c r="AD1030" i="2"/>
  <c r="AF1030" i="2" s="1"/>
  <c r="AD1244" i="2"/>
  <c r="AF1244" i="2" s="1"/>
  <c r="AD1265" i="2"/>
  <c r="AF1265" i="2" s="1"/>
  <c r="AD1696" i="2"/>
  <c r="AF1696" i="2" s="1"/>
  <c r="AD1697" i="2"/>
  <c r="AF1697" i="2" s="1"/>
  <c r="AD1755" i="2"/>
  <c r="AF1755" i="2" s="1"/>
  <c r="AG1755" i="2" s="1"/>
  <c r="AD1825" i="2"/>
  <c r="AD1907" i="2"/>
  <c r="AD1908" i="2"/>
  <c r="AD2353" i="2"/>
  <c r="AF2353" i="2" s="1"/>
  <c r="AD2375" i="2"/>
  <c r="AF2375" i="2" s="1"/>
  <c r="AD2432" i="2"/>
  <c r="AD2433" i="2"/>
  <c r="AD81" i="2"/>
  <c r="AD161" i="2"/>
  <c r="AD1484" i="2"/>
  <c r="AD3093" i="2"/>
  <c r="AD4820" i="2"/>
  <c r="AD4623" i="2"/>
  <c r="AD5055" i="2"/>
  <c r="AD5381" i="2"/>
  <c r="AF5381" i="2" s="1"/>
  <c r="AD5481" i="2"/>
  <c r="AF5481" i="2" s="1"/>
  <c r="AD3186" i="2"/>
  <c r="AF3186" i="2" s="1"/>
  <c r="AD4172" i="2"/>
  <c r="AF4172" i="2" s="1"/>
  <c r="AD4194" i="2"/>
  <c r="AF4194" i="2" s="1"/>
  <c r="AG4194" i="2" s="1"/>
  <c r="AD4450" i="2"/>
  <c r="AD4490" i="2"/>
  <c r="AF4490" i="2" s="1"/>
  <c r="AD4926" i="2"/>
  <c r="AF4926" i="2" s="1"/>
  <c r="AD2517" i="2"/>
  <c r="AF2517" i="2" s="1"/>
  <c r="AD2604" i="2"/>
  <c r="AF2604" i="2" s="1"/>
  <c r="AD7171" i="2"/>
  <c r="AF7171" i="2" s="1"/>
  <c r="AD7230" i="2"/>
  <c r="AF7230" i="2" s="1"/>
  <c r="AD7310" i="2"/>
  <c r="AF7310" i="2" s="1"/>
  <c r="AD6482" i="2"/>
  <c r="AF6482" i="2" s="1"/>
  <c r="AD6678" i="2"/>
  <c r="AF6678" i="2" s="1"/>
  <c r="AD6862" i="2"/>
  <c r="AF6862" i="2" s="1"/>
  <c r="AD5257" i="2"/>
  <c r="AF5257" i="2" s="1"/>
  <c r="AD5687" i="2"/>
  <c r="AF5687" i="2" s="1"/>
  <c r="AG5687" i="2" s="1"/>
  <c r="AD5815" i="2"/>
  <c r="AD5940" i="2"/>
  <c r="AD6026" i="2"/>
  <c r="AD6462" i="2"/>
  <c r="AD6863" i="2"/>
  <c r="AF6863" i="2" s="1"/>
  <c r="AD8844" i="2"/>
  <c r="AF8844" i="2" s="1"/>
  <c r="AD8845" i="2"/>
  <c r="AD9342" i="2"/>
  <c r="AF9342" i="2" s="1"/>
  <c r="AD10333" i="2"/>
  <c r="AD10334" i="2"/>
  <c r="AF10334" i="2" s="1"/>
  <c r="AD11042" i="2"/>
  <c r="AD11294" i="2"/>
  <c r="AD8990" i="2"/>
  <c r="AD8991" i="2"/>
  <c r="AF8991" i="2" s="1"/>
  <c r="AD9135" i="2"/>
  <c r="AF9135" i="2" s="1"/>
  <c r="AD9136" i="2"/>
  <c r="AF9136" i="2" s="1"/>
  <c r="AD9343" i="2"/>
  <c r="AF9343" i="2" s="1"/>
  <c r="AD9549" i="2"/>
  <c r="AF9549" i="2" s="1"/>
  <c r="AD9550" i="2"/>
  <c r="AF9550" i="2" s="1"/>
  <c r="AG9550" i="2" s="1"/>
  <c r="AD7392" i="2"/>
  <c r="AD7491" i="2"/>
  <c r="AF7491" i="2" s="1"/>
  <c r="AD7595" i="2"/>
  <c r="AF7595" i="2" s="1"/>
  <c r="AD7702" i="2"/>
  <c r="AF7702" i="2" s="1"/>
  <c r="AD7807" i="2"/>
  <c r="AF7807" i="2" s="1"/>
  <c r="AD7883" i="2"/>
  <c r="AF7883" i="2" s="1"/>
  <c r="AD7884" i="2"/>
  <c r="AF7884" i="2" s="1"/>
  <c r="AD7972" i="2"/>
  <c r="AF7972" i="2" s="1"/>
  <c r="AD8063" i="2"/>
  <c r="AF8063" i="2" s="1"/>
  <c r="AD10335" i="2"/>
  <c r="AF10335" i="2" s="1"/>
  <c r="AD10512" i="2"/>
  <c r="AF10512" i="2" s="1"/>
  <c r="AD10513" i="2"/>
  <c r="AF10513" i="2" s="1"/>
  <c r="AD10514" i="2"/>
  <c r="AF10514" i="2" s="1"/>
  <c r="AG10514" i="2" s="1"/>
  <c r="AD10677" i="2"/>
  <c r="AD10678" i="2"/>
  <c r="AF10678" i="2" s="1"/>
  <c r="AD11043" i="2"/>
  <c r="AD11295" i="2"/>
  <c r="AF11295" i="2" s="1"/>
  <c r="AD162" i="2"/>
  <c r="AF162" i="2" s="1"/>
  <c r="AD267" i="2"/>
  <c r="AF267" i="2" s="1"/>
  <c r="AD1510" i="2"/>
  <c r="AF1510" i="2" s="1"/>
  <c r="AD3094" i="2"/>
  <c r="AD3223" i="2"/>
  <c r="AD4670" i="2"/>
  <c r="AF4670" i="2" s="1"/>
  <c r="AD4821" i="2"/>
  <c r="AD5073" i="2"/>
  <c r="AD5382" i="2"/>
  <c r="AF5382" i="2" s="1"/>
  <c r="AD1698" i="2"/>
  <c r="AF1698" i="2" s="1"/>
  <c r="AD1699" i="2"/>
  <c r="AD1756" i="2"/>
  <c r="AD1826" i="2"/>
  <c r="AF1826" i="2" s="1"/>
  <c r="AD1909" i="2"/>
  <c r="AF1909" i="2" s="1"/>
  <c r="AD82" i="2"/>
  <c r="AF82" i="2" s="1"/>
  <c r="AG82" i="2" s="1"/>
  <c r="AD163" i="2"/>
  <c r="AD581" i="2"/>
  <c r="AF581" i="2" s="1"/>
  <c r="AD633" i="2"/>
  <c r="AF633" i="2" s="1"/>
  <c r="AD881" i="2"/>
  <c r="AF881" i="2" s="1"/>
  <c r="AD903" i="2"/>
  <c r="AF903" i="2" s="1"/>
  <c r="AD1120" i="2"/>
  <c r="AF1120" i="2" s="1"/>
  <c r="AD1143" i="2"/>
  <c r="AF1143" i="2" s="1"/>
  <c r="AD1364" i="2"/>
  <c r="AF1364" i="2" s="1"/>
  <c r="AD1365" i="2"/>
  <c r="AF1365" i="2" s="1"/>
  <c r="AD3322" i="2"/>
  <c r="AF3322" i="2" s="1"/>
  <c r="AD3344" i="2"/>
  <c r="AF3344" i="2" s="1"/>
  <c r="AD3711" i="2"/>
  <c r="AF3711" i="2" s="1"/>
  <c r="AD3743" i="2"/>
  <c r="AF3743" i="2" s="1"/>
  <c r="AG3743" i="2" s="1"/>
  <c r="AD8720" i="2"/>
  <c r="AD8846" i="2"/>
  <c r="AD10095" i="2"/>
  <c r="AF10095" i="2" s="1"/>
  <c r="AD10195" i="2"/>
  <c r="AD1910" i="2"/>
  <c r="AF1910" i="2" s="1"/>
  <c r="AD2376" i="2"/>
  <c r="AF2376" i="2" s="1"/>
  <c r="AD2434" i="2"/>
  <c r="AD2518" i="2"/>
  <c r="AF2518" i="2" s="1"/>
  <c r="AD2519" i="2"/>
  <c r="AD2605" i="2"/>
  <c r="AD2689" i="2"/>
  <c r="AD3206" i="2"/>
  <c r="AF3206" i="2" s="1"/>
  <c r="AD3932" i="2"/>
  <c r="AF3932" i="2" s="1"/>
  <c r="AD4250" i="2"/>
  <c r="AF4250" i="2" s="1"/>
  <c r="AD4273" i="2"/>
  <c r="AF4273" i="2" s="1"/>
  <c r="AD4388" i="2"/>
  <c r="AD4412" i="2"/>
  <c r="AD6173" i="2"/>
  <c r="AF6173" i="2" s="1"/>
  <c r="AD6272" i="2"/>
  <c r="AF6272" i="2" s="1"/>
  <c r="AG6272" i="2" s="1"/>
  <c r="AD6299" i="2"/>
  <c r="AD4971" i="2"/>
  <c r="AF4971" i="2" s="1"/>
  <c r="AD6515" i="2"/>
  <c r="AF6515" i="2" s="1"/>
  <c r="AD6688" i="2"/>
  <c r="AF6688" i="2" s="1"/>
  <c r="AD6973" i="2"/>
  <c r="AF6973" i="2" s="1"/>
  <c r="AD7131" i="2"/>
  <c r="AF7131" i="2" s="1"/>
  <c r="AD7172" i="2"/>
  <c r="AF7172" i="2" s="1"/>
  <c r="AD7231" i="2"/>
  <c r="AF7231" i="2" s="1"/>
  <c r="AD5220" i="2"/>
  <c r="AF5220" i="2" s="1"/>
  <c r="AD5482" i="2"/>
  <c r="AF5482" i="2" s="1"/>
  <c r="AD5688" i="2"/>
  <c r="AF5688" i="2" s="1"/>
  <c r="AD5816" i="2"/>
  <c r="AF5816" i="2" s="1"/>
  <c r="AD5941" i="2"/>
  <c r="AF5941" i="2" s="1"/>
  <c r="AG5941" i="2" s="1"/>
  <c r="AD6090" i="2"/>
  <c r="AD6516" i="2"/>
  <c r="AD6974" i="2"/>
  <c r="AD9137" i="2"/>
  <c r="AD11087" i="2"/>
  <c r="AF11087" i="2" s="1"/>
  <c r="AD11341" i="2"/>
  <c r="AD7311" i="2"/>
  <c r="AF7311" i="2" s="1"/>
  <c r="AD7393" i="2"/>
  <c r="AF7393" i="2" s="1"/>
  <c r="AD7492" i="2"/>
  <c r="AF7492" i="2" s="1"/>
  <c r="AD7596" i="2"/>
  <c r="AF7596" i="2" s="1"/>
  <c r="AD7597" i="2"/>
  <c r="AD7703" i="2"/>
  <c r="AD7808" i="2"/>
  <c r="AD7973" i="2"/>
  <c r="AD8064" i="2"/>
  <c r="AF8064" i="2" s="1"/>
  <c r="AD9344" i="2"/>
  <c r="AF9344" i="2" s="1"/>
  <c r="AD8721" i="2"/>
  <c r="AF8721" i="2" s="1"/>
  <c r="AD8722" i="2"/>
  <c r="AF8722" i="2" s="1"/>
  <c r="AD8723" i="2"/>
  <c r="AF8723" i="2" s="1"/>
  <c r="AG8723" i="2" s="1"/>
  <c r="AD8847" i="2"/>
  <c r="AD8848" i="2"/>
  <c r="AF8848" i="2" s="1"/>
  <c r="AD8849" i="2"/>
  <c r="AF8849" i="2" s="1"/>
  <c r="AD8850" i="2"/>
  <c r="AF8850" i="2" s="1"/>
  <c r="AD8992" i="2"/>
  <c r="AF8992" i="2" s="1"/>
  <c r="AD10096" i="2"/>
  <c r="AF10096" i="2" s="1"/>
  <c r="AD10097" i="2"/>
  <c r="AF10097" i="2" s="1"/>
  <c r="AD10196" i="2"/>
  <c r="AF10196" i="2" s="1"/>
  <c r="AD10197" i="2"/>
  <c r="AF10197" i="2" s="1"/>
  <c r="AD10198" i="2"/>
  <c r="AF10198" i="2" s="1"/>
  <c r="AD10336" i="2"/>
  <c r="AF10336" i="2" s="1"/>
  <c r="AD11127" i="2"/>
  <c r="AF11127" i="2" s="1"/>
  <c r="AD11382" i="2"/>
  <c r="AF11382" i="2" s="1"/>
  <c r="AG11382" i="2" s="1"/>
  <c r="AD11599" i="2"/>
  <c r="AD11684" i="2"/>
  <c r="AD164" i="2"/>
  <c r="AD268" i="2"/>
  <c r="AD1485" i="2"/>
  <c r="AF1485" i="2" s="1"/>
  <c r="AD3095" i="2"/>
  <c r="AD3345" i="2"/>
  <c r="AD3376" i="2"/>
  <c r="AF3376" i="2" s="1"/>
  <c r="AD3712" i="2"/>
  <c r="AD3744" i="2"/>
  <c r="AD4671" i="2"/>
  <c r="AD4822" i="2"/>
  <c r="AF4822" i="2" s="1"/>
  <c r="AD5101" i="2"/>
  <c r="AD5383" i="2"/>
  <c r="AF5383" i="2" s="1"/>
  <c r="AD83" i="2"/>
  <c r="AD165" i="2"/>
  <c r="AD582" i="2"/>
  <c r="AF582" i="2" s="1"/>
  <c r="AD634" i="2"/>
  <c r="AF634" i="2" s="1"/>
  <c r="AD865" i="2"/>
  <c r="AF865" i="2" s="1"/>
  <c r="AG865" i="2" s="1"/>
  <c r="AD882" i="2"/>
  <c r="AD1121" i="2"/>
  <c r="AF1121" i="2" s="1"/>
  <c r="AD1144" i="2"/>
  <c r="AF1144" i="2" s="1"/>
  <c r="AD1366" i="2"/>
  <c r="AF1366" i="2" s="1"/>
  <c r="AD1388" i="2"/>
  <c r="AF1388" i="2" s="1"/>
  <c r="AD1757" i="2"/>
  <c r="AF1757" i="2" s="1"/>
  <c r="AD1758" i="2"/>
  <c r="AF1758" i="2" s="1"/>
  <c r="AD1827" i="2"/>
  <c r="AF1827" i="2" s="1"/>
  <c r="AD1911" i="2"/>
  <c r="AF1911" i="2" s="1"/>
  <c r="AD1993" i="2"/>
  <c r="AF1993" i="2" s="1"/>
  <c r="AD2067" i="2"/>
  <c r="AF2067" i="2" s="1"/>
  <c r="AD2377" i="2"/>
  <c r="AF2377" i="2" s="1"/>
  <c r="AD2435" i="2"/>
  <c r="AF2435" i="2" s="1"/>
  <c r="AG2435" i="2" s="1"/>
  <c r="AD2520" i="2"/>
  <c r="AD3564" i="2"/>
  <c r="AF3564" i="2" s="1"/>
  <c r="AD5268" i="2"/>
  <c r="AD6067" i="2"/>
  <c r="AF6067" i="2" s="1"/>
  <c r="AD6517" i="2"/>
  <c r="AF6517" i="2" s="1"/>
  <c r="AD6889" i="2"/>
  <c r="AF6889" i="2" s="1"/>
  <c r="AD9138" i="2"/>
  <c r="AF9138" i="2" s="1"/>
  <c r="AD11088" i="2"/>
  <c r="AF11088" i="2" s="1"/>
  <c r="AD11342" i="2"/>
  <c r="AD3933" i="2"/>
  <c r="AD4274" i="2"/>
  <c r="AD4275" i="2"/>
  <c r="AD4413" i="2"/>
  <c r="AD4414" i="2"/>
  <c r="AD2521" i="2"/>
  <c r="AF2521" i="2" s="1"/>
  <c r="AD2606" i="2"/>
  <c r="AF2606" i="2" s="1"/>
  <c r="AD2690" i="2"/>
  <c r="AF2690" i="2" s="1"/>
  <c r="AD3565" i="2"/>
  <c r="AF3565" i="2" s="1"/>
  <c r="AD4958" i="2"/>
  <c r="AF4958" i="2" s="1"/>
  <c r="AD6518" i="2"/>
  <c r="AD6744" i="2"/>
  <c r="AF6744" i="2" s="1"/>
  <c r="AD6890" i="2"/>
  <c r="AF6890" i="2" s="1"/>
  <c r="AD7232" i="2"/>
  <c r="AF7232" i="2" s="1"/>
  <c r="AD7312" i="2"/>
  <c r="AF7312" i="2" s="1"/>
  <c r="AD6182" i="2"/>
  <c r="AF6182" i="2" s="1"/>
  <c r="AD6375" i="2"/>
  <c r="AF6375" i="2" s="1"/>
  <c r="AD6391" i="2"/>
  <c r="AF6391" i="2" s="1"/>
  <c r="AD5504" i="2"/>
  <c r="AF5504" i="2" s="1"/>
  <c r="AD5689" i="2"/>
  <c r="AF5689" i="2" s="1"/>
  <c r="AD5817" i="2"/>
  <c r="AF5817" i="2" s="1"/>
  <c r="AD5942" i="2"/>
  <c r="AF5942" i="2" s="1"/>
  <c r="AD8993" i="2"/>
  <c r="AF8993" i="2" s="1"/>
  <c r="AG8993" i="2" s="1"/>
  <c r="AD9345" i="2"/>
  <c r="AD10199" i="2"/>
  <c r="AD10337" i="2"/>
  <c r="AD8994" i="2"/>
  <c r="AF8994" i="2" s="1"/>
  <c r="AD8995" i="2"/>
  <c r="AF8995" i="2" s="1"/>
  <c r="AD8996" i="2"/>
  <c r="AD8997" i="2"/>
  <c r="AD9346" i="2"/>
  <c r="AD9347" i="2"/>
  <c r="AF9347" i="2" s="1"/>
  <c r="AD9348" i="2"/>
  <c r="AF9348" i="2" s="1"/>
  <c r="AD9349" i="2"/>
  <c r="AD7394" i="2"/>
  <c r="AD7493" i="2"/>
  <c r="AD7598" i="2"/>
  <c r="AD7704" i="2"/>
  <c r="AF7704" i="2" s="1"/>
  <c r="AD7809" i="2"/>
  <c r="AF7809" i="2" s="1"/>
  <c r="AD7885" i="2"/>
  <c r="AD7886" i="2"/>
  <c r="AF7886" i="2" s="1"/>
  <c r="AD7974" i="2"/>
  <c r="AF7974" i="2" s="1"/>
  <c r="AG7974" i="2" s="1"/>
  <c r="AD8065" i="2"/>
  <c r="AD8134" i="2"/>
  <c r="AF8134" i="2" s="1"/>
  <c r="AD9551" i="2"/>
  <c r="AF9551" i="2" s="1"/>
  <c r="AD10200" i="2"/>
  <c r="AF10200" i="2" s="1"/>
  <c r="AD10201" i="2"/>
  <c r="AF10201" i="2" s="1"/>
  <c r="AD10338" i="2"/>
  <c r="AF10338" i="2" s="1"/>
  <c r="AD10339" i="2"/>
  <c r="AF10339" i="2" s="1"/>
  <c r="AD10340" i="2"/>
  <c r="AF10340" i="2" s="1"/>
  <c r="AD10341" i="2"/>
  <c r="AF10341" i="2" s="1"/>
  <c r="AD11600" i="2"/>
  <c r="AF11600" i="2" s="1"/>
  <c r="AD11685" i="2"/>
  <c r="AF11685" i="2" s="1"/>
  <c r="AD11089" i="2"/>
  <c r="AF11089" i="2" s="1"/>
  <c r="AD11343" i="2"/>
  <c r="AF11343" i="2" s="1"/>
  <c r="AG11343" i="2" s="1"/>
  <c r="AD84" i="2"/>
  <c r="AD166" i="2"/>
  <c r="AD1486" i="2"/>
  <c r="AD3096" i="2"/>
  <c r="AD3207" i="2"/>
  <c r="AF3207" i="2" s="1"/>
  <c r="AD4672" i="2"/>
  <c r="AF4672" i="2" s="1"/>
  <c r="AD4823" i="2"/>
  <c r="AD5074" i="2"/>
  <c r="AD5384" i="2"/>
  <c r="AF5384" i="2" s="1"/>
  <c r="AD1669" i="2"/>
  <c r="AF1669" i="2" s="1"/>
  <c r="AD1700" i="2"/>
  <c r="AD1759" i="2"/>
  <c r="AD1828" i="2"/>
  <c r="AF1828" i="2" s="1"/>
  <c r="AD1912" i="2"/>
  <c r="AF1912" i="2" s="1"/>
  <c r="AD41" i="2"/>
  <c r="AF41" i="2" s="1"/>
  <c r="AD85" i="2"/>
  <c r="AF85" i="2" s="1"/>
  <c r="AD555" i="2"/>
  <c r="AF555" i="2" s="1"/>
  <c r="AD583" i="2"/>
  <c r="AF583" i="2" s="1"/>
  <c r="AD883" i="2"/>
  <c r="AF883" i="2" s="1"/>
  <c r="AG883" i="2" s="1"/>
  <c r="AD884" i="2"/>
  <c r="AD1096" i="2"/>
  <c r="AF1096" i="2" s="1"/>
  <c r="AD1122" i="2"/>
  <c r="AF1122" i="2" s="1"/>
  <c r="AD1344" i="2"/>
  <c r="AF1344" i="2" s="1"/>
  <c r="AD1367" i="2"/>
  <c r="AF1367" i="2" s="1"/>
  <c r="AD3323" i="2"/>
  <c r="AF3323" i="2" s="1"/>
  <c r="AD3324" i="2"/>
  <c r="AF3324" i="2" s="1"/>
  <c r="AD3692" i="2"/>
  <c r="AF3692" i="2" s="1"/>
  <c r="AD3713" i="2"/>
  <c r="AF3713" i="2" s="1"/>
  <c r="AD8664" i="2"/>
  <c r="AF8664" i="2" s="1"/>
  <c r="AD8724" i="2"/>
  <c r="AF8724" i="2" s="1"/>
  <c r="AD10098" i="2"/>
  <c r="AF10098" i="2" s="1"/>
  <c r="AD10099" i="2"/>
  <c r="AF10099" i="2" s="1"/>
  <c r="AG10099" i="2" s="1"/>
  <c r="AD1994" i="2"/>
  <c r="AD2354" i="2"/>
  <c r="AF2354" i="2" s="1"/>
  <c r="AD2378" i="2"/>
  <c r="AF2378" i="2" s="1"/>
  <c r="AD2436" i="2"/>
  <c r="AF2436" i="2" s="1"/>
  <c r="AD2522" i="2"/>
  <c r="AF2522" i="2" s="1"/>
  <c r="AD2607" i="2"/>
  <c r="AD2608" i="2"/>
  <c r="AF2608" i="2" s="1"/>
  <c r="AD3208" i="2"/>
  <c r="AF3208" i="2" s="1"/>
  <c r="AD3934" i="2"/>
  <c r="AF3934" i="2" s="1"/>
  <c r="AD4251" i="2"/>
  <c r="AD4276" i="2"/>
  <c r="AD4389" i="2"/>
  <c r="AD4415" i="2"/>
  <c r="AD6160" i="2"/>
  <c r="AD6273" i="2"/>
  <c r="AD6300" i="2"/>
  <c r="AD4959" i="2"/>
  <c r="AF4959" i="2" s="1"/>
  <c r="AD6519" i="2"/>
  <c r="AF6519" i="2" s="1"/>
  <c r="AD6682" i="2"/>
  <c r="AF6682" i="2" s="1"/>
  <c r="AG6682" i="2" s="1"/>
  <c r="AD6975" i="2"/>
  <c r="AD7132" i="2"/>
  <c r="AF7132" i="2" s="1"/>
  <c r="AD7173" i="2"/>
  <c r="AF7173" i="2" s="1"/>
  <c r="AD7174" i="2"/>
  <c r="AF7174" i="2" s="1"/>
  <c r="AD7233" i="2"/>
  <c r="AF7233" i="2" s="1"/>
  <c r="AD5214" i="2"/>
  <c r="AF5214" i="2" s="1"/>
  <c r="AD5483" i="2"/>
  <c r="AF5483" i="2" s="1"/>
  <c r="AD5690" i="2"/>
  <c r="AF5690" i="2" s="1"/>
  <c r="AD5818" i="2"/>
  <c r="AF5818" i="2" s="1"/>
  <c r="AD5943" i="2"/>
  <c r="AF5943" i="2" s="1"/>
  <c r="AD6091" i="2"/>
  <c r="AF6091" i="2" s="1"/>
  <c r="AD6483" i="2"/>
  <c r="AF6483" i="2" s="1"/>
  <c r="AD6934" i="2"/>
  <c r="AF6934" i="2" s="1"/>
  <c r="AG6934" i="2" s="1"/>
  <c r="AD9139" i="2"/>
  <c r="AD11090" i="2"/>
  <c r="AD11344" i="2"/>
  <c r="AF11344" i="2" s="1"/>
  <c r="AD7313" i="2"/>
  <c r="AD7395" i="2"/>
  <c r="AF7395" i="2" s="1"/>
  <c r="AD7494" i="2"/>
  <c r="AD7599" i="2"/>
  <c r="AF7599" i="2" s="1"/>
  <c r="AD7705" i="2"/>
  <c r="AF7705" i="2" s="1"/>
  <c r="AD7706" i="2"/>
  <c r="AF7706" i="2" s="1"/>
  <c r="AD7887" i="2"/>
  <c r="AF7887" i="2" s="1"/>
  <c r="AD7975" i="2"/>
  <c r="AD9140" i="2"/>
  <c r="AF9140" i="2" s="1"/>
  <c r="AD8665" i="2"/>
  <c r="AF8665" i="2" s="1"/>
  <c r="AD8725" i="2"/>
  <c r="AD8726" i="2"/>
  <c r="AD8727" i="2"/>
  <c r="AF8727" i="2" s="1"/>
  <c r="AD8728" i="2"/>
  <c r="AF8728" i="2" s="1"/>
  <c r="AD8851" i="2"/>
  <c r="AF8851" i="2" s="1"/>
  <c r="AD8852" i="2"/>
  <c r="AF8852" i="2" s="1"/>
  <c r="AG8852" i="2" s="1"/>
  <c r="AD8998" i="2"/>
  <c r="AD10100" i="2"/>
  <c r="AF10100" i="2" s="1"/>
  <c r="AD10101" i="2"/>
  <c r="AF10101" i="2" s="1"/>
  <c r="AD10202" i="2"/>
  <c r="AF10202" i="2" s="1"/>
  <c r="AD10203" i="2"/>
  <c r="AF10203" i="2" s="1"/>
  <c r="AD10204" i="2"/>
  <c r="AF10204" i="2" s="1"/>
  <c r="AD10205" i="2"/>
  <c r="AF10205" i="2" s="1"/>
  <c r="AD11091" i="2"/>
  <c r="AF11091" i="2" s="1"/>
  <c r="AD11345" i="2"/>
  <c r="AF11345" i="2" s="1"/>
  <c r="AD11601" i="2"/>
  <c r="AF11601" i="2" s="1"/>
  <c r="AD11686" i="2"/>
  <c r="AF11686" i="2" s="1"/>
  <c r="AD269" i="2"/>
  <c r="AF269" i="2" s="1"/>
  <c r="AD339" i="2"/>
  <c r="AF339" i="2" s="1"/>
  <c r="AG339" i="2" s="1"/>
  <c r="AD1539" i="2"/>
  <c r="AD3097" i="2"/>
  <c r="AD3346" i="2"/>
  <c r="AD3377" i="2"/>
  <c r="AF3377" i="2" s="1"/>
  <c r="AD3566" i="2"/>
  <c r="AF3566" i="2" s="1"/>
  <c r="AD3745" i="2"/>
  <c r="AD3784" i="2"/>
  <c r="AD4673" i="2"/>
  <c r="AD4824" i="2"/>
  <c r="AF4824" i="2" s="1"/>
  <c r="AD5131" i="2"/>
  <c r="AF5131" i="2" s="1"/>
  <c r="AD5385" i="2"/>
  <c r="AF5385" i="2" s="1"/>
  <c r="AD167" i="2"/>
  <c r="AF167" i="2" s="1"/>
  <c r="AD270" i="2"/>
  <c r="AD688" i="2"/>
  <c r="AF688" i="2" s="1"/>
  <c r="AD689" i="2"/>
  <c r="AF689" i="2" s="1"/>
  <c r="AD1031" i="2"/>
  <c r="AF1031" i="2" s="1"/>
  <c r="AD1053" i="2"/>
  <c r="AD1266" i="2"/>
  <c r="AF1266" i="2" s="1"/>
  <c r="AD1267" i="2"/>
  <c r="AF1267" i="2" s="1"/>
  <c r="AD3621" i="2"/>
  <c r="AD4156" i="2"/>
  <c r="AF4156" i="2" s="1"/>
  <c r="AD4173" i="2"/>
  <c r="AF4173" i="2" s="1"/>
  <c r="AD4416" i="2"/>
  <c r="AF4416" i="2" s="1"/>
  <c r="AD4451" i="2"/>
  <c r="AF4451" i="2" s="1"/>
  <c r="AD4019" i="2"/>
  <c r="AF4019" i="2" s="1"/>
  <c r="AD4028" i="2"/>
  <c r="AF4028" i="2" s="1"/>
  <c r="AD4040" i="2"/>
  <c r="AF4040" i="2" s="1"/>
  <c r="AD4041" i="2"/>
  <c r="AF4041" i="2" s="1"/>
  <c r="AD4052" i="2"/>
  <c r="AF4052" i="2" s="1"/>
  <c r="AD4056" i="2"/>
  <c r="AF4056" i="2" s="1"/>
  <c r="AD4090" i="2"/>
  <c r="AF4090" i="2" s="1"/>
  <c r="AD4098" i="2"/>
  <c r="AF4098" i="2" s="1"/>
  <c r="AG4098" i="2" s="1"/>
  <c r="AD4099" i="2"/>
  <c r="AD4107" i="2"/>
  <c r="AD4116" i="2"/>
  <c r="AF4116" i="2" s="1"/>
  <c r="AD4117" i="2"/>
  <c r="AD6833" i="2"/>
  <c r="AF6833" i="2" s="1"/>
  <c r="AD7175" i="2"/>
  <c r="AF7175" i="2" s="1"/>
  <c r="AD7234" i="2"/>
  <c r="AD7314" i="2"/>
  <c r="AD4972" i="2"/>
  <c r="AF4972" i="2" s="1"/>
  <c r="AD6816" i="2"/>
  <c r="AF6816" i="2" s="1"/>
  <c r="AD7080" i="2"/>
  <c r="AD5269" i="2"/>
  <c r="AD5530" i="2"/>
  <c r="AF5530" i="2" s="1"/>
  <c r="AD5691" i="2"/>
  <c r="AF5691" i="2" s="1"/>
  <c r="AD5819" i="2"/>
  <c r="AD5944" i="2"/>
  <c r="AF5944" i="2" s="1"/>
  <c r="AD6068" i="2"/>
  <c r="AF6068" i="2" s="1"/>
  <c r="AD6817" i="2"/>
  <c r="AF6817" i="2" s="1"/>
  <c r="AD7050" i="2"/>
  <c r="AF7050" i="2" s="1"/>
  <c r="AG7050" i="2" s="1"/>
  <c r="AD8853" i="2"/>
  <c r="AD9350" i="2"/>
  <c r="AF9350" i="2" s="1"/>
  <c r="AD9924" i="2"/>
  <c r="AF9924" i="2" s="1"/>
  <c r="AD10206" i="2"/>
  <c r="AF10206" i="2" s="1"/>
  <c r="AD10342" i="2"/>
  <c r="AF10342" i="2" s="1"/>
  <c r="AD11232" i="2"/>
  <c r="AF11232" i="2" s="1"/>
  <c r="AD11490" i="2"/>
  <c r="AF11490" i="2" s="1"/>
  <c r="AD8854" i="2"/>
  <c r="AF8854" i="2" s="1"/>
  <c r="AD8999" i="2"/>
  <c r="AF8999" i="2" s="1"/>
  <c r="AD9000" i="2"/>
  <c r="AF9000" i="2" s="1"/>
  <c r="AD9351" i="2"/>
  <c r="AF9351" i="2" s="1"/>
  <c r="AD9352" i="2"/>
  <c r="AF9352" i="2" s="1"/>
  <c r="AD9552" i="2"/>
  <c r="AF9552" i="2" s="1"/>
  <c r="AG9552" i="2" s="1"/>
  <c r="AD7396" i="2"/>
  <c r="AD7495" i="2"/>
  <c r="AD7600" i="2"/>
  <c r="AF7600" i="2" s="1"/>
  <c r="AD7707" i="2"/>
  <c r="AD7810" i="2"/>
  <c r="AF7810" i="2" s="1"/>
  <c r="AD7888" i="2"/>
  <c r="AF7888" i="2" s="1"/>
  <c r="AD7976" i="2"/>
  <c r="AF7976" i="2" s="1"/>
  <c r="AD8066" i="2"/>
  <c r="AF8066" i="2" s="1"/>
  <c r="AD8135" i="2"/>
  <c r="AD10207" i="2"/>
  <c r="AD10208" i="2"/>
  <c r="AF10208" i="2" s="1"/>
  <c r="AD10343" i="2"/>
  <c r="AF10343" i="2" s="1"/>
  <c r="AD10344" i="2"/>
  <c r="AD10345" i="2"/>
  <c r="AD10515" i="2"/>
  <c r="AF10515" i="2" s="1"/>
  <c r="AD10679" i="2"/>
  <c r="AF10679" i="2" s="1"/>
  <c r="AD11259" i="2"/>
  <c r="AF11259" i="2" s="1"/>
  <c r="AD11517" i="2"/>
  <c r="AF11517" i="2" s="1"/>
  <c r="AD271" i="2"/>
  <c r="AF271" i="2" s="1"/>
  <c r="AG271" i="2" s="1"/>
  <c r="AD340" i="2"/>
  <c r="AD1540" i="2"/>
  <c r="AF1540" i="2" s="1"/>
  <c r="AD3098" i="2"/>
  <c r="AF3098" i="2" s="1"/>
  <c r="AD3418" i="2"/>
  <c r="AF3418" i="2" s="1"/>
  <c r="AD3452" i="2"/>
  <c r="AF3452" i="2" s="1"/>
  <c r="AD3785" i="2"/>
  <c r="AF3785" i="2" s="1"/>
  <c r="AD3786" i="2"/>
  <c r="AF3786" i="2" s="1"/>
  <c r="AD4695" i="2"/>
  <c r="AF4695" i="2" s="1"/>
  <c r="AD4825" i="2"/>
  <c r="AF4825" i="2" s="1"/>
  <c r="AD5132" i="2"/>
  <c r="AF5132" i="2" s="1"/>
  <c r="AD5386" i="2"/>
  <c r="AF5386" i="2" s="1"/>
  <c r="AD272" i="2"/>
  <c r="AF272" i="2" s="1"/>
  <c r="AD341" i="2"/>
  <c r="AF341" i="2" s="1"/>
  <c r="AG341" i="2" s="1"/>
  <c r="AD635" i="2"/>
  <c r="AD690" i="2"/>
  <c r="AD904" i="2"/>
  <c r="AF904" i="2" s="1"/>
  <c r="AD933" i="2"/>
  <c r="AD1173" i="2"/>
  <c r="AF1173" i="2" s="1"/>
  <c r="AD1193" i="2"/>
  <c r="AD1389" i="2"/>
  <c r="AD1418" i="2"/>
  <c r="AF1418" i="2" s="1"/>
  <c r="AD1829" i="2"/>
  <c r="AD1913" i="2"/>
  <c r="AF1913" i="2" s="1"/>
  <c r="AD1995" i="2"/>
  <c r="AF1995" i="2" s="1"/>
  <c r="AD2068" i="2"/>
  <c r="AF2068" i="2" s="1"/>
  <c r="AD2130" i="2"/>
  <c r="AF2130" i="2" s="1"/>
  <c r="AD2175" i="2"/>
  <c r="AF2175" i="2" s="1"/>
  <c r="AD2523" i="2"/>
  <c r="AD3597" i="2"/>
  <c r="AD5292" i="2"/>
  <c r="AD6092" i="2"/>
  <c r="AF6092" i="2" s="1"/>
  <c r="AD6591" i="2"/>
  <c r="AF6591" i="2" s="1"/>
  <c r="AG6591" i="2" s="1"/>
  <c r="AD6935" i="2"/>
  <c r="AD11128" i="2"/>
  <c r="AF11128" i="2" s="1"/>
  <c r="AD11383" i="2"/>
  <c r="AF11383" i="2" s="1"/>
  <c r="AD3978" i="2"/>
  <c r="AF3978" i="2" s="1"/>
  <c r="AD4306" i="2"/>
  <c r="AF4306" i="2" s="1"/>
  <c r="AD4329" i="2"/>
  <c r="AF4329" i="2" s="1"/>
  <c r="AD4452" i="2"/>
  <c r="AF4452" i="2" s="1"/>
  <c r="AD4491" i="2"/>
  <c r="AF4491" i="2" s="1"/>
  <c r="AD2524" i="2"/>
  <c r="AF2524" i="2" s="1"/>
  <c r="AD2609" i="2"/>
  <c r="AF2609" i="2" s="1"/>
  <c r="AD2691" i="2"/>
  <c r="AF2691" i="2" s="1"/>
  <c r="AD2762" i="2"/>
  <c r="AF2762" i="2" s="1"/>
  <c r="AD2763" i="2"/>
  <c r="AF2763" i="2" s="1"/>
  <c r="AG2763" i="2" s="1"/>
  <c r="AD3622" i="2"/>
  <c r="AD4973" i="2"/>
  <c r="AD6614" i="2"/>
  <c r="AD6764" i="2"/>
  <c r="AF6764" i="2" s="1"/>
  <c r="AD6976" i="2"/>
  <c r="AF6976" i="2" s="1"/>
  <c r="AD6213" i="2"/>
  <c r="AD6407" i="2"/>
  <c r="AF6407" i="2" s="1"/>
  <c r="AD6419" i="2"/>
  <c r="AF6419" i="2" s="1"/>
  <c r="AD5531" i="2"/>
  <c r="AF5531" i="2" s="1"/>
  <c r="AD5692" i="2"/>
  <c r="AD5945" i="2"/>
  <c r="AD5946" i="2"/>
  <c r="AD9353" i="2"/>
  <c r="AD9675" i="2"/>
  <c r="AF9675" i="2" s="1"/>
  <c r="AD10516" i="2"/>
  <c r="AD10680" i="2"/>
  <c r="AF10680" i="2" s="1"/>
  <c r="AD11734" i="2"/>
  <c r="AF11734" i="2" s="1"/>
  <c r="AD9354" i="2"/>
  <c r="AF9354" i="2" s="1"/>
  <c r="AD9355" i="2"/>
  <c r="AF9355" i="2" s="1"/>
  <c r="AG9355" i="2" s="1"/>
  <c r="AD9356" i="2"/>
  <c r="AD9553" i="2"/>
  <c r="AF9553" i="2" s="1"/>
  <c r="AD9676" i="2"/>
  <c r="AF9676" i="2" s="1"/>
  <c r="AD9677" i="2"/>
  <c r="AF9677" i="2" s="1"/>
  <c r="AD9678" i="2"/>
  <c r="AF9678" i="2" s="1"/>
  <c r="AD9779" i="2"/>
  <c r="AF9779" i="2" s="1"/>
  <c r="AD7397" i="2"/>
  <c r="AF7397" i="2" s="1"/>
  <c r="AD7496" i="2"/>
  <c r="AF7496" i="2" s="1"/>
  <c r="AD7601" i="2"/>
  <c r="AF7601" i="2" s="1"/>
  <c r="AD7708" i="2"/>
  <c r="AF7708" i="2" s="1"/>
  <c r="AD7811" i="2"/>
  <c r="AF7811" i="2" s="1"/>
  <c r="AD7889" i="2"/>
  <c r="AF7889" i="2" s="1"/>
  <c r="AD7890" i="2"/>
  <c r="AF7890" i="2" s="1"/>
  <c r="AG7890" i="2" s="1"/>
  <c r="AD7977" i="2"/>
  <c r="AD8067" i="2"/>
  <c r="AD8136" i="2"/>
  <c r="AD8192" i="2"/>
  <c r="AD8233" i="2"/>
  <c r="AF8233" i="2" s="1"/>
  <c r="AD9679" i="2"/>
  <c r="AF9679" i="2" s="1"/>
  <c r="AD10517" i="2"/>
  <c r="AD10518" i="2"/>
  <c r="AD10519" i="2"/>
  <c r="AF10519" i="2" s="1"/>
  <c r="AD10681" i="2"/>
  <c r="AF10681" i="2" s="1"/>
  <c r="AD10682" i="2"/>
  <c r="AD10683" i="2"/>
  <c r="AD11602" i="2"/>
  <c r="AD11687" i="2"/>
  <c r="AF11687" i="2" s="1"/>
  <c r="AD11173" i="2"/>
  <c r="AD11425" i="2"/>
  <c r="AF11425" i="2" s="1"/>
  <c r="AD383" i="2"/>
  <c r="AF383" i="2" s="1"/>
  <c r="AD384" i="2"/>
  <c r="AF384" i="2" s="1"/>
  <c r="AD1569" i="2"/>
  <c r="AF1569" i="2" s="1"/>
  <c r="AG1569" i="2" s="1"/>
  <c r="AD3099" i="2"/>
  <c r="AD3453" i="2"/>
  <c r="AF3453" i="2" s="1"/>
  <c r="AD3467" i="2"/>
  <c r="AF3467" i="2" s="1"/>
  <c r="AD3823" i="2"/>
  <c r="AF3823" i="2" s="1"/>
  <c r="AD3856" i="2"/>
  <c r="AF3856" i="2" s="1"/>
  <c r="AD4735" i="2"/>
  <c r="AF4735" i="2" s="1"/>
  <c r="AD4826" i="2"/>
  <c r="AF4826" i="2" s="1"/>
  <c r="AD342" i="2"/>
  <c r="AF342" i="2" s="1"/>
  <c r="AD385" i="2"/>
  <c r="AF385" i="2" s="1"/>
  <c r="AD721" i="2"/>
  <c r="AF721" i="2" s="1"/>
  <c r="AD722" i="2"/>
  <c r="AF722" i="2" s="1"/>
  <c r="AD1194" i="2"/>
  <c r="AF1194" i="2" s="1"/>
  <c r="AD1207" i="2"/>
  <c r="AF1207" i="2" s="1"/>
  <c r="AG1207" i="2" s="1"/>
  <c r="AD1434" i="2"/>
  <c r="AD1447" i="2"/>
  <c r="AD1996" i="2"/>
  <c r="AD2069" i="2"/>
  <c r="AF2069" i="2" s="1"/>
  <c r="AD2131" i="2"/>
  <c r="AF2131" i="2" s="1"/>
  <c r="AD2132" i="2"/>
  <c r="AD2176" i="2"/>
  <c r="AF2176" i="2" s="1"/>
  <c r="AD2200" i="2"/>
  <c r="AD3637" i="2"/>
  <c r="AD5304" i="2"/>
  <c r="AD6126" i="2"/>
  <c r="AF6126" i="2" s="1"/>
  <c r="AD6656" i="2"/>
  <c r="AD7012" i="2"/>
  <c r="AF7012" i="2" s="1"/>
  <c r="AD11206" i="2"/>
  <c r="AD11464" i="2"/>
  <c r="AD2610" i="2"/>
  <c r="AD2692" i="2"/>
  <c r="AF2692" i="2" s="1"/>
  <c r="AD2764" i="2"/>
  <c r="AF2764" i="2" s="1"/>
  <c r="AD2813" i="2"/>
  <c r="AF2813" i="2" s="1"/>
  <c r="AG2813" i="2" s="1"/>
  <c r="AD2814" i="2"/>
  <c r="AD2847" i="2"/>
  <c r="AF2847" i="2" s="1"/>
  <c r="AD3638" i="2"/>
  <c r="AF3638" i="2" s="1"/>
  <c r="AD4998" i="2"/>
  <c r="AF4998" i="2" s="1"/>
  <c r="AD6647" i="2"/>
  <c r="AF6647" i="2" s="1"/>
  <c r="AD6767" i="2"/>
  <c r="AF6767" i="2" s="1"/>
  <c r="AD7013" i="2"/>
  <c r="AF7013" i="2" s="1"/>
  <c r="AD5161" i="2"/>
  <c r="AF5161" i="2" s="1"/>
  <c r="AD5387" i="2"/>
  <c r="AF5387" i="2" s="1"/>
  <c r="AD5570" i="2"/>
  <c r="AF5570" i="2" s="1"/>
  <c r="AD5693" i="2"/>
  <c r="AF5693" i="2" s="1"/>
  <c r="AD5820" i="2"/>
  <c r="AF5820" i="2" s="1"/>
  <c r="AD5947" i="2"/>
  <c r="AF5947" i="2" s="1"/>
  <c r="AG5947" i="2" s="1"/>
  <c r="AD9554" i="2"/>
  <c r="AD9780" i="2"/>
  <c r="AD10684" i="2"/>
  <c r="AF10684" i="2" s="1"/>
  <c r="AD10773" i="2"/>
  <c r="AF10773" i="2" s="1"/>
  <c r="AD11759" i="2"/>
  <c r="AF11759" i="2" s="1"/>
  <c r="AD9680" i="2"/>
  <c r="AD9681" i="2"/>
  <c r="AF9681" i="2" s="1"/>
  <c r="AD9781" i="2"/>
  <c r="AD9782" i="2"/>
  <c r="AF9782" i="2" s="1"/>
  <c r="AD7602" i="2"/>
  <c r="AD7709" i="2"/>
  <c r="AD7710" i="2"/>
  <c r="AF7710" i="2" s="1"/>
  <c r="AD7812" i="2"/>
  <c r="AF7812" i="2" s="1"/>
  <c r="AD7891" i="2"/>
  <c r="AD7978" i="2"/>
  <c r="AF7978" i="2" s="1"/>
  <c r="AD8068" i="2"/>
  <c r="AF8068" i="2" s="1"/>
  <c r="AD8137" i="2"/>
  <c r="AD8193" i="2"/>
  <c r="AF8193" i="2" s="1"/>
  <c r="AD8234" i="2"/>
  <c r="AF8234" i="2" s="1"/>
  <c r="AG8234" i="2" s="1"/>
  <c r="AD8235" i="2"/>
  <c r="AD8258" i="2"/>
  <c r="AF8258" i="2" s="1"/>
  <c r="AD10685" i="2"/>
  <c r="AF10685" i="2" s="1"/>
  <c r="AD10686" i="2"/>
  <c r="AF10686" i="2" s="1"/>
  <c r="AD10774" i="2"/>
  <c r="AF10774" i="2" s="1"/>
  <c r="AD10775" i="2"/>
  <c r="AF10775" i="2" s="1"/>
  <c r="AD11760" i="2"/>
  <c r="AF11760" i="2" s="1"/>
  <c r="AD11207" i="2"/>
  <c r="AF11207" i="2" s="1"/>
  <c r="AD11465" i="2"/>
  <c r="AF11465" i="2" s="1"/>
  <c r="AD1072" i="2"/>
  <c r="AF1072" i="2" s="1"/>
  <c r="AD1085" i="2"/>
  <c r="AF1085" i="2" s="1"/>
  <c r="AD1305" i="2"/>
  <c r="AF1305" i="2" s="1"/>
  <c r="AD1319" i="2"/>
  <c r="AF1319" i="2" s="1"/>
  <c r="AG1319" i="2" s="1"/>
  <c r="AD343" i="2"/>
  <c r="AD386" i="2"/>
  <c r="AF386" i="2" s="1"/>
  <c r="AD1570" i="2"/>
  <c r="AD3100" i="2"/>
  <c r="AD4722" i="2"/>
  <c r="AF4722" i="2" s="1"/>
  <c r="AD4827" i="2"/>
  <c r="AF4827" i="2" s="1"/>
  <c r="AD5152" i="2"/>
  <c r="AF5152" i="2" s="1"/>
  <c r="AD5388" i="2"/>
  <c r="AD5571" i="2"/>
  <c r="AD3241" i="2"/>
  <c r="AD4252" i="2"/>
  <c r="AD4277" i="2"/>
  <c r="AF4277" i="2" s="1"/>
  <c r="AD4555" i="2"/>
  <c r="AF4555" i="2" s="1"/>
  <c r="AD4575" i="2"/>
  <c r="AD4999" i="2"/>
  <c r="AF4999" i="2" s="1"/>
  <c r="AD6571" i="2"/>
  <c r="AF6571" i="2" s="1"/>
  <c r="AD6715" i="2"/>
  <c r="AF6715" i="2" s="1"/>
  <c r="AD7014" i="2"/>
  <c r="AF7014" i="2" s="1"/>
  <c r="AD5694" i="2"/>
  <c r="AF5694" i="2" s="1"/>
  <c r="AG5694" i="2" s="1"/>
  <c r="AD5821" i="2"/>
  <c r="AD5948" i="2"/>
  <c r="AF5948" i="2" s="1"/>
  <c r="AD9555" i="2"/>
  <c r="AF9555" i="2" s="1"/>
  <c r="AD9682" i="2"/>
  <c r="AF9682" i="2" s="1"/>
  <c r="AD9683" i="2"/>
  <c r="AF9683" i="2" s="1"/>
  <c r="AD9783" i="2"/>
  <c r="AF9783" i="2" s="1"/>
  <c r="AD9925" i="2"/>
  <c r="AF9925" i="2" s="1"/>
  <c r="AD10776" i="2"/>
  <c r="AF10776" i="2" s="1"/>
  <c r="AD10850" i="2"/>
  <c r="AF10850" i="2" s="1"/>
  <c r="AD10851" i="2"/>
  <c r="AF10851" i="2" s="1"/>
  <c r="AD10903" i="2"/>
  <c r="AF10903" i="2" s="1"/>
  <c r="AD11208" i="2"/>
  <c r="AF11208" i="2" s="1"/>
  <c r="AD11466" i="2"/>
  <c r="AF11466" i="2" s="1"/>
  <c r="AG11466" i="2" s="1"/>
  <c r="AD11" i="2"/>
  <c r="AD24" i="2"/>
  <c r="AF24" i="2" s="1"/>
  <c r="AD1487" i="2"/>
  <c r="AD3101" i="2"/>
  <c r="AF3101" i="2" s="1"/>
  <c r="AD4624" i="2"/>
  <c r="AF4624" i="2" s="1"/>
  <c r="AD4828" i="2"/>
  <c r="AF4828" i="2" s="1"/>
  <c r="AD5075" i="2"/>
  <c r="AD5389" i="2"/>
  <c r="AD12" i="2"/>
  <c r="AD16" i="2"/>
  <c r="AF16" i="2" s="1"/>
  <c r="AD556" i="2"/>
  <c r="AF556" i="2" s="1"/>
  <c r="AD584" i="2"/>
  <c r="AF584" i="2" s="1"/>
  <c r="AD3530" i="2"/>
  <c r="AD4910" i="2"/>
  <c r="AF4910" i="2" s="1"/>
  <c r="AD6834" i="2"/>
  <c r="AD6818" i="2"/>
  <c r="AF6818" i="2" s="1"/>
  <c r="AD7051" i="2"/>
  <c r="AF7051" i="2" s="1"/>
  <c r="AD5459" i="2"/>
  <c r="AF5459" i="2" s="1"/>
  <c r="AD5695" i="2"/>
  <c r="AF5695" i="2" s="1"/>
  <c r="AG5695" i="2" s="1"/>
  <c r="AD5822" i="2"/>
  <c r="AD5949" i="2"/>
  <c r="AF5949" i="2" s="1"/>
  <c r="AD8666" i="2"/>
  <c r="AF8666" i="2" s="1"/>
  <c r="AD8855" i="2"/>
  <c r="AF8855" i="2" s="1"/>
  <c r="AD10026" i="2"/>
  <c r="AF10026" i="2" s="1"/>
  <c r="AD10027" i="2"/>
  <c r="AF10027" i="2" s="1"/>
  <c r="AD10102" i="2"/>
  <c r="AF10102" i="2" s="1"/>
  <c r="AD11233" i="2"/>
  <c r="AF11233" i="2" s="1"/>
  <c r="AD11491" i="2"/>
  <c r="AF11491" i="2" s="1"/>
  <c r="AD168" i="2"/>
  <c r="AF168" i="2" s="1"/>
  <c r="AD273" i="2"/>
  <c r="AF273" i="2" s="1"/>
  <c r="AD1511" i="2"/>
  <c r="AF1511" i="2" s="1"/>
  <c r="AD3102" i="2"/>
  <c r="AF3102" i="2" s="1"/>
  <c r="AG3102" i="2" s="1"/>
  <c r="AD3224" i="2"/>
  <c r="AD4696" i="2"/>
  <c r="AD4829" i="2"/>
  <c r="AD5102" i="2"/>
  <c r="AD5390" i="2"/>
  <c r="AF5390" i="2" s="1"/>
  <c r="AD1701" i="2"/>
  <c r="AF1701" i="2" s="1"/>
  <c r="AD1760" i="2"/>
  <c r="AD1830" i="2"/>
  <c r="AF1830" i="2" s="1"/>
  <c r="AD1914" i="2"/>
  <c r="AD86" i="2"/>
  <c r="AF86" i="2" s="1"/>
  <c r="AD169" i="2"/>
  <c r="AD585" i="2"/>
  <c r="AF585" i="2" s="1"/>
  <c r="AD636" i="2"/>
  <c r="AD885" i="2"/>
  <c r="AD905" i="2"/>
  <c r="AF905" i="2" s="1"/>
  <c r="AD1123" i="2"/>
  <c r="AF1123" i="2" s="1"/>
  <c r="AD1145" i="2"/>
  <c r="AF1145" i="2" s="1"/>
  <c r="AD1368" i="2"/>
  <c r="AF1368" i="2" s="1"/>
  <c r="AD1390" i="2"/>
  <c r="AF1390" i="2" s="1"/>
  <c r="AG1390" i="2" s="1"/>
  <c r="AD3325" i="2"/>
  <c r="AD3347" i="2"/>
  <c r="AF3347" i="2" s="1"/>
  <c r="AD3714" i="2"/>
  <c r="AF3714" i="2" s="1"/>
  <c r="AD3746" i="2"/>
  <c r="AF3746" i="2" s="1"/>
  <c r="AD8729" i="2"/>
  <c r="AF8729" i="2" s="1"/>
  <c r="AD9001" i="2"/>
  <c r="AF9001" i="2" s="1"/>
  <c r="AD10103" i="2"/>
  <c r="AF10103" i="2" s="1"/>
  <c r="AD10209" i="2"/>
  <c r="AF10209" i="2" s="1"/>
  <c r="AD1997" i="2"/>
  <c r="AF1997" i="2" s="1"/>
  <c r="AD2070" i="2"/>
  <c r="AF2070" i="2" s="1"/>
  <c r="AD2379" i="2"/>
  <c r="AF2379" i="2" s="1"/>
  <c r="AD2437" i="2"/>
  <c r="AF2437" i="2" s="1"/>
  <c r="AD2525" i="2"/>
  <c r="AF2525" i="2" s="1"/>
  <c r="AG2525" i="2" s="1"/>
  <c r="AD2611" i="2"/>
  <c r="AD2693" i="2"/>
  <c r="AF2693" i="2" s="1"/>
  <c r="AD2694" i="2"/>
  <c r="AD3225" i="2"/>
  <c r="AD3935" i="2"/>
  <c r="AF3935" i="2" s="1"/>
  <c r="AD4278" i="2"/>
  <c r="AD4307" i="2"/>
  <c r="AD4417" i="2"/>
  <c r="AF4417" i="2" s="1"/>
  <c r="AD4453" i="2"/>
  <c r="AF4453" i="2" s="1"/>
  <c r="AD6183" i="2"/>
  <c r="AD6301" i="2"/>
  <c r="AD6328" i="2"/>
  <c r="AD4974" i="2"/>
  <c r="AF4974" i="2" s="1"/>
  <c r="AD6520" i="2"/>
  <c r="AF6520" i="2" s="1"/>
  <c r="AD6694" i="2"/>
  <c r="AF6694" i="2" s="1"/>
  <c r="AD7015" i="2"/>
  <c r="AF7015" i="2" s="1"/>
  <c r="AD7176" i="2"/>
  <c r="AD7235" i="2"/>
  <c r="AF7235" i="2" s="1"/>
  <c r="AD7236" i="2"/>
  <c r="AF7236" i="2" s="1"/>
  <c r="AG7236" i="2" s="1"/>
  <c r="AD5221" i="2"/>
  <c r="AD5505" i="2"/>
  <c r="AF5505" i="2" s="1"/>
  <c r="AD5696" i="2"/>
  <c r="AF5696" i="2" s="1"/>
  <c r="AD5823" i="2"/>
  <c r="AF5823" i="2" s="1"/>
  <c r="AD5950" i="2"/>
  <c r="AF5950" i="2" s="1"/>
  <c r="AD6107" i="2"/>
  <c r="AF6107" i="2" s="1"/>
  <c r="AD6544" i="2"/>
  <c r="AF6544" i="2" s="1"/>
  <c r="AD6977" i="2"/>
  <c r="AF6977" i="2" s="1"/>
  <c r="AD9556" i="2"/>
  <c r="AF9556" i="2" s="1"/>
  <c r="AD11129" i="2"/>
  <c r="AF11129" i="2" s="1"/>
  <c r="AD11384" i="2"/>
  <c r="AF11384" i="2" s="1"/>
  <c r="AD7315" i="2"/>
  <c r="AF7315" i="2" s="1"/>
  <c r="AD7398" i="2"/>
  <c r="AF7398" i="2" s="1"/>
  <c r="AG7398" i="2" s="1"/>
  <c r="AD7497" i="2"/>
  <c r="AD7603" i="2"/>
  <c r="AF7603" i="2" s="1"/>
  <c r="AD7711" i="2"/>
  <c r="AF7711" i="2" s="1"/>
  <c r="AD7813" i="2"/>
  <c r="AF7813" i="2" s="1"/>
  <c r="AD7979" i="2"/>
  <c r="AF7979" i="2" s="1"/>
  <c r="AD8069" i="2"/>
  <c r="AD8138" i="2"/>
  <c r="AD9684" i="2"/>
  <c r="AD8730" i="2"/>
  <c r="AF8730" i="2" s="1"/>
  <c r="AD8856" i="2"/>
  <c r="AF8856" i="2" s="1"/>
  <c r="AD8857" i="2"/>
  <c r="AD9002" i="2"/>
  <c r="AF9002" i="2" s="1"/>
  <c r="AD9003" i="2"/>
  <c r="AD9004" i="2"/>
  <c r="AD9005" i="2"/>
  <c r="AD9141" i="2"/>
  <c r="AD10210" i="2"/>
  <c r="AF10210" i="2" s="1"/>
  <c r="AD10211" i="2"/>
  <c r="AF10211" i="2" s="1"/>
  <c r="AD10212" i="2"/>
  <c r="AD10213" i="2"/>
  <c r="AD10346" i="2"/>
  <c r="AF10346" i="2" s="1"/>
  <c r="AD10347" i="2"/>
  <c r="AF10347" i="2" s="1"/>
  <c r="AD11130" i="2"/>
  <c r="AF11130" i="2" s="1"/>
  <c r="AD11385" i="2"/>
  <c r="AF11385" i="2" s="1"/>
  <c r="AD11603" i="2"/>
  <c r="AF11603" i="2" s="1"/>
  <c r="AD11688" i="2"/>
  <c r="AF11688" i="2" s="1"/>
  <c r="AD3242" i="2"/>
  <c r="AF3242" i="2" s="1"/>
  <c r="AD3468" i="2"/>
  <c r="AF3468" i="2" s="1"/>
  <c r="AD3488" i="2"/>
  <c r="AF3488" i="2" s="1"/>
  <c r="AD3874" i="2"/>
  <c r="AF3874" i="2" s="1"/>
  <c r="AD3894" i="2"/>
  <c r="AF3894" i="2" s="1"/>
  <c r="AD344" i="2"/>
  <c r="AF344" i="2" s="1"/>
  <c r="AG344" i="2" s="1"/>
  <c r="AD387" i="2"/>
  <c r="AD738" i="2"/>
  <c r="AF738" i="2" s="1"/>
  <c r="AD739" i="2"/>
  <c r="AD1086" i="2"/>
  <c r="AF1086" i="2" s="1"/>
  <c r="AD1097" i="2"/>
  <c r="AF1097" i="2" s="1"/>
  <c r="AD1320" i="2"/>
  <c r="AD1321" i="2"/>
  <c r="AF1321" i="2" s="1"/>
  <c r="AD1998" i="2"/>
  <c r="AF1998" i="2" s="1"/>
  <c r="AD1999" i="2"/>
  <c r="AF1999" i="2" s="1"/>
  <c r="AD2071" i="2"/>
  <c r="AD2133" i="2"/>
  <c r="AF2133" i="2" s="1"/>
  <c r="AD2177" i="2"/>
  <c r="AF2177" i="2" s="1"/>
  <c r="AD2201" i="2"/>
  <c r="AD388" i="2"/>
  <c r="AD413" i="2"/>
  <c r="AF413" i="2" s="1"/>
  <c r="AD1585" i="2"/>
  <c r="AF1585" i="2" s="1"/>
  <c r="AD3103" i="2"/>
  <c r="AF3103" i="2" s="1"/>
  <c r="AD4736" i="2"/>
  <c r="AF4736" i="2" s="1"/>
  <c r="AD4830" i="2"/>
  <c r="AF4830" i="2" s="1"/>
  <c r="AG4830" i="2" s="1"/>
  <c r="AD5162" i="2"/>
  <c r="AD5391" i="2"/>
  <c r="AF5391" i="2" s="1"/>
  <c r="AD5572" i="2"/>
  <c r="AF5572" i="2" s="1"/>
  <c r="AD3252" i="2"/>
  <c r="AF3252" i="2" s="1"/>
  <c r="AD2612" i="2"/>
  <c r="AF2612" i="2" s="1"/>
  <c r="AD2695" i="2"/>
  <c r="AF2695" i="2" s="1"/>
  <c r="AD2696" i="2"/>
  <c r="AF2696" i="2" s="1"/>
  <c r="AD2765" i="2"/>
  <c r="AF2765" i="2" s="1"/>
  <c r="AD2815" i="2"/>
  <c r="AF2815" i="2" s="1"/>
  <c r="AD2848" i="2"/>
  <c r="AF2848" i="2" s="1"/>
  <c r="AD5016" i="2"/>
  <c r="AF5016" i="2" s="1"/>
  <c r="AD6592" i="2"/>
  <c r="AF6592" i="2" s="1"/>
  <c r="AD6721" i="2"/>
  <c r="AF6721" i="2" s="1"/>
  <c r="AG6721" i="2" s="1"/>
  <c r="AD7052" i="2"/>
  <c r="AD5300" i="2"/>
  <c r="AF5300" i="2" s="1"/>
  <c r="AD5697" i="2"/>
  <c r="AD5824" i="2"/>
  <c r="AD5951" i="2"/>
  <c r="AF5951" i="2" s="1"/>
  <c r="AD6108" i="2"/>
  <c r="AD6648" i="2"/>
  <c r="AF6648" i="2" s="1"/>
  <c r="AD7016" i="2"/>
  <c r="AD9557" i="2"/>
  <c r="AD9685" i="2"/>
  <c r="AD10777" i="2"/>
  <c r="AF10777" i="2" s="1"/>
  <c r="AD10852" i="2"/>
  <c r="AF10852" i="2" s="1"/>
  <c r="AD11174" i="2"/>
  <c r="AF11174" i="2" s="1"/>
  <c r="AD11426" i="2"/>
  <c r="AF11426" i="2" s="1"/>
  <c r="AD11735" i="2"/>
  <c r="AF11735" i="2" s="1"/>
  <c r="AD9686" i="2"/>
  <c r="AD9687" i="2"/>
  <c r="AD9784" i="2"/>
  <c r="AF9784" i="2" s="1"/>
  <c r="AD9785" i="2"/>
  <c r="AF9785" i="2" s="1"/>
  <c r="AG9785" i="2" s="1"/>
  <c r="AD9970" i="2"/>
  <c r="AD7498" i="2"/>
  <c r="AF7498" i="2" s="1"/>
  <c r="AD7604" i="2"/>
  <c r="AF7604" i="2" s="1"/>
  <c r="AD7712" i="2"/>
  <c r="AF7712" i="2" s="1"/>
  <c r="AD7814" i="2"/>
  <c r="AF7814" i="2" s="1"/>
  <c r="AD7892" i="2"/>
  <c r="AF7892" i="2" s="1"/>
  <c r="AD7893" i="2"/>
  <c r="AF7893" i="2" s="1"/>
  <c r="AD7980" i="2"/>
  <c r="AF7980" i="2" s="1"/>
  <c r="AD8070" i="2"/>
  <c r="AF8070" i="2" s="1"/>
  <c r="AD8139" i="2"/>
  <c r="AF8139" i="2" s="1"/>
  <c r="AD8194" i="2"/>
  <c r="AF8194" i="2" s="1"/>
  <c r="AD8236" i="2"/>
  <c r="AF8236" i="2" s="1"/>
  <c r="AD8259" i="2"/>
  <c r="AF8259" i="2" s="1"/>
  <c r="AG8259" i="2" s="1"/>
  <c r="AD10853" i="2"/>
  <c r="AD10854" i="2"/>
  <c r="AD10855" i="2"/>
  <c r="AD10904" i="2"/>
  <c r="AF10904" i="2" s="1"/>
  <c r="AD11209" i="2"/>
  <c r="AF11209" i="2" s="1"/>
  <c r="AD11467" i="2"/>
  <c r="AD471" i="2"/>
  <c r="AD472" i="2"/>
  <c r="AF472" i="2" s="1"/>
  <c r="AD1488" i="2"/>
  <c r="AF1488" i="2" s="1"/>
  <c r="AD3104" i="2"/>
  <c r="AD3378" i="2"/>
  <c r="AD3419" i="2"/>
  <c r="AD3598" i="2"/>
  <c r="AD3715" i="2"/>
  <c r="AD3747" i="2"/>
  <c r="AD4625" i="2"/>
  <c r="AD4831" i="2"/>
  <c r="AF4831" i="2" s="1"/>
  <c r="AD5056" i="2"/>
  <c r="AF5056" i="2" s="1"/>
  <c r="AD5392" i="2"/>
  <c r="AD27" i="2"/>
  <c r="AD42" i="2"/>
  <c r="AF42" i="2" s="1"/>
  <c r="AD540" i="2"/>
  <c r="AF540" i="2" s="1"/>
  <c r="AD557" i="2"/>
  <c r="AF557" i="2" s="1"/>
  <c r="AD866" i="2"/>
  <c r="AF866" i="2" s="1"/>
  <c r="AD867" i="2"/>
  <c r="AF867" i="2" s="1"/>
  <c r="AD1098" i="2"/>
  <c r="AF1098" i="2" s="1"/>
  <c r="AD1099" i="2"/>
  <c r="AF1099" i="2" s="1"/>
  <c r="AD1322" i="2"/>
  <c r="AF1322" i="2" s="1"/>
  <c r="AD1345" i="2"/>
  <c r="AF1345" i="2" s="1"/>
  <c r="AD1670" i="2"/>
  <c r="AF1670" i="2" s="1"/>
  <c r="AD1671" i="2"/>
  <c r="AF1671" i="2" s="1"/>
  <c r="AD1702" i="2"/>
  <c r="AF1702" i="2" s="1"/>
  <c r="AG1702" i="2" s="1"/>
  <c r="AD1761" i="2"/>
  <c r="AD1831" i="2"/>
  <c r="AD1915" i="2"/>
  <c r="AD2380" i="2"/>
  <c r="AD2438" i="2"/>
  <c r="AF2438" i="2" s="1"/>
  <c r="AD2439" i="2"/>
  <c r="AD2526" i="2"/>
  <c r="AF2526" i="2" s="1"/>
  <c r="AD2613" i="2"/>
  <c r="AD2697" i="2"/>
  <c r="AF2697" i="2" s="1"/>
  <c r="AD3667" i="2"/>
  <c r="AD3907" i="2"/>
  <c r="AD4157" i="2"/>
  <c r="AD4158" i="2"/>
  <c r="AD4418" i="2"/>
  <c r="AF4418" i="2" s="1"/>
  <c r="AD4419" i="2"/>
  <c r="AF4419" i="2" s="1"/>
  <c r="AD4927" i="2"/>
  <c r="AD6152" i="2"/>
  <c r="AF6152" i="2" s="1"/>
  <c r="AD6274" i="2"/>
  <c r="AF6274" i="2" s="1"/>
  <c r="AD6302" i="2"/>
  <c r="AF6302" i="2" s="1"/>
  <c r="AG6302" i="2" s="1"/>
  <c r="AD6484" i="2"/>
  <c r="AD6777" i="2"/>
  <c r="AF6777" i="2" s="1"/>
  <c r="AD6936" i="2"/>
  <c r="AF6936" i="2" s="1"/>
  <c r="AD7133" i="2"/>
  <c r="AF7133" i="2" s="1"/>
  <c r="AD7177" i="2"/>
  <c r="AF7177" i="2" s="1"/>
  <c r="AD7237" i="2"/>
  <c r="AF7237" i="2" s="1"/>
  <c r="AD5215" i="2"/>
  <c r="AF5215" i="2" s="1"/>
  <c r="AD5484" i="2"/>
  <c r="AF5484" i="2" s="1"/>
  <c r="AD5698" i="2"/>
  <c r="AF5698" i="2" s="1"/>
  <c r="AD5825" i="2"/>
  <c r="AF5825" i="2" s="1"/>
  <c r="AD5952" i="2"/>
  <c r="AF5952" i="2" s="1"/>
  <c r="AD6069" i="2"/>
  <c r="AF6069" i="2" s="1"/>
  <c r="AD6485" i="2"/>
  <c r="AF6485" i="2" s="1"/>
  <c r="AG6485" i="2" s="1"/>
  <c r="AD6937" i="2"/>
  <c r="AD8634" i="2"/>
  <c r="AF8634" i="2" s="1"/>
  <c r="AD8667" i="2"/>
  <c r="AD9006" i="2"/>
  <c r="AF9006" i="2" s="1"/>
  <c r="AD9971" i="2"/>
  <c r="AF9971" i="2" s="1"/>
  <c r="AD10028" i="2"/>
  <c r="AD11092" i="2"/>
  <c r="AD11346" i="2"/>
  <c r="AD7316" i="2"/>
  <c r="AD7399" i="2"/>
  <c r="AF7399" i="2" s="1"/>
  <c r="AD7400" i="2"/>
  <c r="AF7400" i="2" s="1"/>
  <c r="AD7605" i="2"/>
  <c r="AF7605" i="2" s="1"/>
  <c r="AD7606" i="2"/>
  <c r="AF7606" i="2" s="1"/>
  <c r="AD7713" i="2"/>
  <c r="AD7815" i="2"/>
  <c r="AD7981" i="2"/>
  <c r="AD8071" i="2"/>
  <c r="AF8071" i="2" s="1"/>
  <c r="AD8668" i="2"/>
  <c r="AF8668" i="2" s="1"/>
  <c r="AD8669" i="2"/>
  <c r="AF8669" i="2" s="1"/>
  <c r="AG8669" i="2" s="1"/>
  <c r="AD8670" i="2"/>
  <c r="AD8671" i="2"/>
  <c r="AF8671" i="2" s="1"/>
  <c r="AD8672" i="2"/>
  <c r="AF8672" i="2" s="1"/>
  <c r="AD8731" i="2"/>
  <c r="AF8731" i="2" s="1"/>
  <c r="AD8732" i="2"/>
  <c r="AF8732" i="2" s="1"/>
  <c r="AD8733" i="2"/>
  <c r="AF8733" i="2" s="1"/>
  <c r="AD9142" i="2"/>
  <c r="AF9142" i="2" s="1"/>
  <c r="AD10029" i="2"/>
  <c r="AF10029" i="2" s="1"/>
  <c r="AD10030" i="2"/>
  <c r="AF10030" i="2" s="1"/>
  <c r="AD10031" i="2"/>
  <c r="AF10031" i="2" s="1"/>
  <c r="AD10104" i="2"/>
  <c r="AF10104" i="2" s="1"/>
  <c r="AD10105" i="2"/>
  <c r="AF10105" i="2" s="1"/>
  <c r="AD10106" i="2"/>
  <c r="AF10106" i="2" s="1"/>
  <c r="AG10106" i="2" s="1"/>
  <c r="AD11093" i="2"/>
  <c r="AD11347" i="2"/>
  <c r="AD11604" i="2"/>
  <c r="AD11689" i="2"/>
  <c r="AD3187" i="2"/>
  <c r="AF3187" i="2" s="1"/>
  <c r="AD3379" i="2"/>
  <c r="AF3379" i="2" s="1"/>
  <c r="AD3420" i="2"/>
  <c r="AD3787" i="2"/>
  <c r="AF3787" i="2" s="1"/>
  <c r="AD3824" i="2"/>
  <c r="AF3824" i="2" s="1"/>
  <c r="AD87" i="2"/>
  <c r="AF87" i="2" s="1"/>
  <c r="AD170" i="2"/>
  <c r="AD586" i="2"/>
  <c r="AF586" i="2" s="1"/>
  <c r="AD637" i="2"/>
  <c r="AF637" i="2" s="1"/>
  <c r="AD1032" i="2"/>
  <c r="AF1032" i="2" s="1"/>
  <c r="AD1033" i="2"/>
  <c r="AF1033" i="2" s="1"/>
  <c r="AD1268" i="2"/>
  <c r="AF1268" i="2" s="1"/>
  <c r="AD1269" i="2"/>
  <c r="AF1269" i="2" s="1"/>
  <c r="AD1703" i="2"/>
  <c r="AF1703" i="2" s="1"/>
  <c r="AD1762" i="2"/>
  <c r="AF1762" i="2" s="1"/>
  <c r="AG1762" i="2" s="1"/>
  <c r="AD1832" i="2"/>
  <c r="AD1916" i="2"/>
  <c r="AF1916" i="2" s="1"/>
  <c r="AD2000" i="2"/>
  <c r="AF2000" i="2" s="1"/>
  <c r="AD2072" i="2"/>
  <c r="AF2072" i="2" s="1"/>
  <c r="AD2381" i="2"/>
  <c r="AF2381" i="2" s="1"/>
  <c r="AD2382" i="2"/>
  <c r="AF2382" i="2" s="1"/>
  <c r="AD2440" i="2"/>
  <c r="AF2440" i="2" s="1"/>
  <c r="AD2527" i="2"/>
  <c r="AF2527" i="2" s="1"/>
  <c r="AD88" i="2"/>
  <c r="AF88" i="2" s="1"/>
  <c r="AD171" i="2"/>
  <c r="AF171" i="2" s="1"/>
  <c r="AD1489" i="2"/>
  <c r="AF1489" i="2" s="1"/>
  <c r="AD3105" i="2"/>
  <c r="AF3105" i="2" s="1"/>
  <c r="AD4642" i="2"/>
  <c r="AF4642" i="2" s="1"/>
  <c r="AG4642" i="2" s="1"/>
  <c r="AD4832" i="2"/>
  <c r="AD5076" i="2"/>
  <c r="AD5393" i="2"/>
  <c r="AF5393" i="2" s="1"/>
  <c r="AD5506" i="2"/>
  <c r="AF5506" i="2" s="1"/>
  <c r="AD3188" i="2"/>
  <c r="AF3188" i="2" s="1"/>
  <c r="AD4174" i="2"/>
  <c r="AD4195" i="2"/>
  <c r="AD4454" i="2"/>
  <c r="AD4492" i="2"/>
  <c r="AD4928" i="2"/>
  <c r="AD2614" i="2"/>
  <c r="AD2698" i="2"/>
  <c r="AF2698" i="2" s="1"/>
  <c r="AD7238" i="2"/>
  <c r="AF7238" i="2" s="1"/>
  <c r="AD7317" i="2"/>
  <c r="AF7317" i="2" s="1"/>
  <c r="AD6486" i="2"/>
  <c r="AF6486" i="2" s="1"/>
  <c r="AD6683" i="2"/>
  <c r="AF6683" i="2" s="1"/>
  <c r="AD6891" i="2"/>
  <c r="AF6891" i="2" s="1"/>
  <c r="AD5270" i="2"/>
  <c r="AF5270" i="2" s="1"/>
  <c r="AD5699" i="2"/>
  <c r="AF5699" i="2" s="1"/>
  <c r="AG5699" i="2" s="1"/>
  <c r="AD5826" i="2"/>
  <c r="AD5953" i="2"/>
  <c r="AF5953" i="2" s="1"/>
  <c r="AD6042" i="2"/>
  <c r="AF6042" i="2" s="1"/>
  <c r="AD6487" i="2"/>
  <c r="AF6487" i="2" s="1"/>
  <c r="AD6864" i="2"/>
  <c r="AF6864" i="2" s="1"/>
  <c r="AD9007" i="2"/>
  <c r="AF9007" i="2" s="1"/>
  <c r="AD9143" i="2"/>
  <c r="AF9143" i="2" s="1"/>
  <c r="AD9357" i="2"/>
  <c r="AF9357" i="2" s="1"/>
  <c r="AD10348" i="2"/>
  <c r="AF10348" i="2" s="1"/>
  <c r="AD10520" i="2"/>
  <c r="AF10520" i="2" s="1"/>
  <c r="AD11044" i="2"/>
  <c r="AF11044" i="2" s="1"/>
  <c r="AD11296" i="2"/>
  <c r="AF11296" i="2" s="1"/>
  <c r="AD9144" i="2"/>
  <c r="AF9144" i="2" s="1"/>
  <c r="AG9144" i="2" s="1"/>
  <c r="AD9145" i="2"/>
  <c r="AD9358" i="2"/>
  <c r="AD9359" i="2"/>
  <c r="AD9558" i="2"/>
  <c r="AF9558" i="2" s="1"/>
  <c r="AD9559" i="2"/>
  <c r="AF9559" i="2" s="1"/>
  <c r="AD9560" i="2"/>
  <c r="AF9560" i="2" s="1"/>
  <c r="AD7401" i="2"/>
  <c r="AD7499" i="2"/>
  <c r="AD7500" i="2"/>
  <c r="AF7500" i="2" s="1"/>
  <c r="AD7607" i="2"/>
  <c r="AD7714" i="2"/>
  <c r="AD7816" i="2"/>
  <c r="AD7894" i="2"/>
  <c r="AF7894" i="2" s="1"/>
  <c r="AD7982" i="2"/>
  <c r="AD8072" i="2"/>
  <c r="AD8140" i="2"/>
  <c r="AD10349" i="2"/>
  <c r="AF10349" i="2" s="1"/>
  <c r="AD10521" i="2"/>
  <c r="AF10521" i="2" s="1"/>
  <c r="AD10522" i="2"/>
  <c r="AF10522" i="2" s="1"/>
  <c r="AG10522" i="2" s="1"/>
  <c r="AD10523" i="2"/>
  <c r="AD10687" i="2"/>
  <c r="AF10687" i="2" s="1"/>
  <c r="AD10688" i="2"/>
  <c r="AF10688" i="2" s="1"/>
  <c r="AD11094" i="2"/>
  <c r="AF11094" i="2" s="1"/>
  <c r="AD11348" i="2"/>
  <c r="AF11348" i="2" s="1"/>
  <c r="AD89" i="2"/>
  <c r="AF89" i="2" s="1"/>
  <c r="AD172" i="2"/>
  <c r="AF172" i="2" s="1"/>
  <c r="AD1512" i="2"/>
  <c r="AF1512" i="2" s="1"/>
  <c r="AD3106" i="2"/>
  <c r="AF3106" i="2" s="1"/>
  <c r="AD4643" i="2"/>
  <c r="AF4643" i="2" s="1"/>
  <c r="AD4833" i="2"/>
  <c r="AF4833" i="2" s="1"/>
  <c r="AD5077" i="2"/>
  <c r="AF5077" i="2" s="1"/>
  <c r="AD5394" i="2"/>
  <c r="AF5394" i="2" s="1"/>
  <c r="AG5394" i="2" s="1"/>
  <c r="AD90" i="2"/>
  <c r="AD91" i="2"/>
  <c r="AD587" i="2"/>
  <c r="AF587" i="2" s="1"/>
  <c r="AD588" i="2"/>
  <c r="AF588" i="2" s="1"/>
  <c r="AD3567" i="2"/>
  <c r="AF3567" i="2" s="1"/>
  <c r="AD4929" i="2"/>
  <c r="AF4929" i="2" s="1"/>
  <c r="AD6835" i="2"/>
  <c r="AD6819" i="2"/>
  <c r="AD7066" i="2"/>
  <c r="AD5485" i="2"/>
  <c r="AF5485" i="2" s="1"/>
  <c r="AD5700" i="2"/>
  <c r="AF5700" i="2" s="1"/>
  <c r="AD5827" i="2"/>
  <c r="AF5827" i="2" s="1"/>
  <c r="AD5954" i="2"/>
  <c r="AF5954" i="2" s="1"/>
  <c r="AD8858" i="2"/>
  <c r="AD9008" i="2"/>
  <c r="AF9008" i="2" s="1"/>
  <c r="AD10107" i="2"/>
  <c r="AF10107" i="2" s="1"/>
  <c r="AD10108" i="2"/>
  <c r="AD10214" i="2"/>
  <c r="AF10214" i="2" s="1"/>
  <c r="AD11234" i="2"/>
  <c r="AF11234" i="2" s="1"/>
  <c r="AG11234" i="2" s="1"/>
  <c r="AD11492" i="2"/>
  <c r="AD173" i="2"/>
  <c r="AF173" i="2" s="1"/>
  <c r="AD274" i="2"/>
  <c r="AF274" i="2" s="1"/>
  <c r="AD1513" i="2"/>
  <c r="AF1513" i="2" s="1"/>
  <c r="AD3107" i="2"/>
  <c r="AF3107" i="2" s="1"/>
  <c r="AD3226" i="2"/>
  <c r="AF3226" i="2" s="1"/>
  <c r="AD4697" i="2"/>
  <c r="AF4697" i="2" s="1"/>
  <c r="AD4834" i="2"/>
  <c r="AF4834" i="2" s="1"/>
  <c r="AD5103" i="2"/>
  <c r="AF5103" i="2" s="1"/>
  <c r="AD5395" i="2"/>
  <c r="AF5395" i="2" s="1"/>
  <c r="AD1763" i="2"/>
  <c r="AF1763" i="2" s="1"/>
  <c r="AD1833" i="2"/>
  <c r="AF1833" i="2" s="1"/>
  <c r="AD1834" i="2"/>
  <c r="AF1834" i="2" s="1"/>
  <c r="AG1834" i="2" s="1"/>
  <c r="AD92" i="2"/>
  <c r="AD174" i="2"/>
  <c r="AD638" i="2"/>
  <c r="AD639" i="2"/>
  <c r="AF639" i="2" s="1"/>
  <c r="AD906" i="2"/>
  <c r="AF906" i="2" s="1"/>
  <c r="AD907" i="2"/>
  <c r="AF907" i="2" s="1"/>
  <c r="AD1124" i="2"/>
  <c r="AF1124" i="2" s="1"/>
  <c r="AD1146" i="2"/>
  <c r="AF1146" i="2" s="1"/>
  <c r="AD1369" i="2"/>
  <c r="AD1391" i="2"/>
  <c r="AF1391" i="2" s="1"/>
  <c r="AD3348" i="2"/>
  <c r="AD3349" i="2"/>
  <c r="AD3716" i="2"/>
  <c r="AD3748" i="2"/>
  <c r="AF3748" i="2" s="1"/>
  <c r="AD8734" i="2"/>
  <c r="AF8734" i="2" s="1"/>
  <c r="AD9009" i="2"/>
  <c r="AD10215" i="2"/>
  <c r="AF10215" i="2" s="1"/>
  <c r="AD10350" i="2"/>
  <c r="AF10350" i="2" s="1"/>
  <c r="AD1917" i="2"/>
  <c r="AF1917" i="2" s="1"/>
  <c r="AG1917" i="2" s="1"/>
  <c r="AD2073" i="2"/>
  <c r="AD2074" i="2"/>
  <c r="AF2074" i="2" s="1"/>
  <c r="AD2441" i="2"/>
  <c r="AF2441" i="2" s="1"/>
  <c r="AD2442" i="2"/>
  <c r="AF2442" i="2" s="1"/>
  <c r="AD2528" i="2"/>
  <c r="AF2528" i="2" s="1"/>
  <c r="AD2615" i="2"/>
  <c r="AF2615" i="2" s="1"/>
  <c r="AD2699" i="2"/>
  <c r="AF2699" i="2" s="1"/>
  <c r="AD2766" i="2"/>
  <c r="AF2766" i="2" s="1"/>
  <c r="AD3227" i="2"/>
  <c r="AF3227" i="2" s="1"/>
  <c r="AD3957" i="2"/>
  <c r="AF3957" i="2" s="1"/>
  <c r="AD4279" i="2"/>
  <c r="AF4279" i="2" s="1"/>
  <c r="AD4308" i="2"/>
  <c r="AF4308" i="2" s="1"/>
  <c r="AD4420" i="2"/>
  <c r="AF4420" i="2" s="1"/>
  <c r="AG4420" i="2" s="1"/>
  <c r="AD4455" i="2"/>
  <c r="AD6184" i="2"/>
  <c r="AF6184" i="2" s="1"/>
  <c r="AD6303" i="2"/>
  <c r="AD6329" i="2"/>
  <c r="AF6329" i="2" s="1"/>
  <c r="AD5000" i="2"/>
  <c r="AF5000" i="2" s="1"/>
  <c r="AD6545" i="2"/>
  <c r="AD6695" i="2"/>
  <c r="AD7017" i="2"/>
  <c r="AD7178" i="2"/>
  <c r="AF7178" i="2" s="1"/>
  <c r="AD7239" i="2"/>
  <c r="AF7239" i="2" s="1"/>
  <c r="AD5222" i="2"/>
  <c r="AF5222" i="2" s="1"/>
  <c r="AD5507" i="2"/>
  <c r="AF5507" i="2" s="1"/>
  <c r="AD5701" i="2"/>
  <c r="AD5828" i="2"/>
  <c r="AD5955" i="2"/>
  <c r="AD6109" i="2"/>
  <c r="AD6546" i="2"/>
  <c r="AF6546" i="2" s="1"/>
  <c r="AD6978" i="2"/>
  <c r="AF6978" i="2" s="1"/>
  <c r="AD9561" i="2"/>
  <c r="AF9561" i="2" s="1"/>
  <c r="AG9561" i="2" s="1"/>
  <c r="AD11131" i="2"/>
  <c r="AD11386" i="2"/>
  <c r="AF11386" i="2" s="1"/>
  <c r="AD7318" i="2"/>
  <c r="AF7318" i="2" s="1"/>
  <c r="AD7402" i="2"/>
  <c r="AF7402" i="2" s="1"/>
  <c r="AD7501" i="2"/>
  <c r="AF7501" i="2" s="1"/>
  <c r="AD7608" i="2"/>
  <c r="AF7608" i="2" s="1"/>
  <c r="AD7715" i="2"/>
  <c r="AF7715" i="2" s="1"/>
  <c r="AD7716" i="2"/>
  <c r="AF7716" i="2" s="1"/>
  <c r="AD7817" i="2"/>
  <c r="AF7817" i="2" s="1"/>
  <c r="AD7983" i="2"/>
  <c r="AF7983" i="2" s="1"/>
  <c r="AD8073" i="2"/>
  <c r="AF8073" i="2" s="1"/>
  <c r="AD8141" i="2"/>
  <c r="AF8141" i="2" s="1"/>
  <c r="AD9688" i="2"/>
  <c r="AF9688" i="2" s="1"/>
  <c r="AG9688" i="2" s="1"/>
  <c r="AD8859" i="2"/>
  <c r="AD8860" i="2"/>
  <c r="AD8861" i="2"/>
  <c r="AD9010" i="2"/>
  <c r="AF9010" i="2" s="1"/>
  <c r="AD9011" i="2"/>
  <c r="AF9011" i="2" s="1"/>
  <c r="AD9012" i="2"/>
  <c r="AD9146" i="2"/>
  <c r="AD9147" i="2"/>
  <c r="AD10216" i="2"/>
  <c r="AF10216" i="2" s="1"/>
  <c r="AD10217" i="2"/>
  <c r="AF10217" i="2" s="1"/>
  <c r="AD10351" i="2"/>
  <c r="AD10352" i="2"/>
  <c r="AF10352" i="2" s="1"/>
  <c r="AD10353" i="2"/>
  <c r="AF10353" i="2" s="1"/>
  <c r="AD10524" i="2"/>
  <c r="AD11132" i="2"/>
  <c r="AD11387" i="2"/>
  <c r="AF11387" i="2" s="1"/>
  <c r="AD11605" i="2"/>
  <c r="AD11690" i="2"/>
  <c r="AF11690" i="2" s="1"/>
  <c r="AD43" i="2"/>
  <c r="AF43" i="2" s="1"/>
  <c r="AG43" i="2" s="1"/>
  <c r="AD93" i="2"/>
  <c r="AD1466" i="2"/>
  <c r="AF1466" i="2" s="1"/>
  <c r="AD3108" i="2"/>
  <c r="AF3108" i="2" s="1"/>
  <c r="AD3326" i="2"/>
  <c r="AF3326" i="2" s="1"/>
  <c r="AD3350" i="2"/>
  <c r="AF3350" i="2" s="1"/>
  <c r="AD3693" i="2"/>
  <c r="AF3693" i="2" s="1"/>
  <c r="AD3717" i="2"/>
  <c r="AF3717" i="2" s="1"/>
  <c r="AD4644" i="2"/>
  <c r="AF4644" i="2" s="1"/>
  <c r="AD4835" i="2"/>
  <c r="AF4835" i="2" s="1"/>
  <c r="AD5057" i="2"/>
  <c r="AF5057" i="2" s="1"/>
  <c r="AD5396" i="2"/>
  <c r="AF5396" i="2" s="1"/>
  <c r="AD44" i="2"/>
  <c r="AF44" i="2" s="1"/>
  <c r="AD94" i="2"/>
  <c r="AF94" i="2" s="1"/>
  <c r="AG94" i="2" s="1"/>
  <c r="AD558" i="2"/>
  <c r="AD559" i="2"/>
  <c r="AF559" i="2" s="1"/>
  <c r="AD851" i="2"/>
  <c r="AD868" i="2"/>
  <c r="AD1100" i="2"/>
  <c r="AF1100" i="2" s="1"/>
  <c r="AD1125" i="2"/>
  <c r="AF1125" i="2" s="1"/>
  <c r="AD1346" i="2"/>
  <c r="AD1347" i="2"/>
  <c r="AD1672" i="2"/>
  <c r="AD1704" i="2"/>
  <c r="AF1704" i="2" s="1"/>
  <c r="AD1764" i="2"/>
  <c r="AD1765" i="2"/>
  <c r="AD1835" i="2"/>
  <c r="AD1918" i="2"/>
  <c r="AD2355" i="2"/>
  <c r="AF2355" i="2" s="1"/>
  <c r="AD2383" i="2"/>
  <c r="AD2384" i="2"/>
  <c r="AF2384" i="2" s="1"/>
  <c r="AD2443" i="2"/>
  <c r="AF2443" i="2" s="1"/>
  <c r="AD3543" i="2"/>
  <c r="AF3543" i="2" s="1"/>
  <c r="AD5258" i="2"/>
  <c r="AD6043" i="2"/>
  <c r="AF6043" i="2" s="1"/>
  <c r="AD6463" i="2"/>
  <c r="AF6463" i="2" s="1"/>
  <c r="AD6865" i="2"/>
  <c r="AF6865" i="2" s="1"/>
  <c r="AD8735" i="2"/>
  <c r="AF8735" i="2" s="1"/>
  <c r="AD11045" i="2"/>
  <c r="AF11045" i="2" s="1"/>
  <c r="AD11297" i="2"/>
  <c r="AF11297" i="2" s="1"/>
  <c r="AD3916" i="2"/>
  <c r="AF3916" i="2" s="1"/>
  <c r="AD4222" i="2"/>
  <c r="AF4222" i="2" s="1"/>
  <c r="AD4253" i="2"/>
  <c r="AF4253" i="2" s="1"/>
  <c r="AD4375" i="2"/>
  <c r="AF4375" i="2" s="1"/>
  <c r="AD4390" i="2"/>
  <c r="AF4390" i="2" s="1"/>
  <c r="AD2529" i="2"/>
  <c r="AF2529" i="2" s="1"/>
  <c r="AG2529" i="2" s="1"/>
  <c r="AD2616" i="2"/>
  <c r="AD3544" i="2"/>
  <c r="AD4911" i="2"/>
  <c r="AF4911" i="2" s="1"/>
  <c r="AD6464" i="2"/>
  <c r="AF6464" i="2" s="1"/>
  <c r="AD6735" i="2"/>
  <c r="AF6735" i="2" s="1"/>
  <c r="AD6866" i="2"/>
  <c r="AD7179" i="2"/>
  <c r="AD7240" i="2"/>
  <c r="AD7319" i="2"/>
  <c r="AD6161" i="2"/>
  <c r="AF6161" i="2" s="1"/>
  <c r="AD6358" i="2"/>
  <c r="AD6376" i="2"/>
  <c r="AF6376" i="2" s="1"/>
  <c r="AD5486" i="2"/>
  <c r="AD5702" i="2"/>
  <c r="AD5956" i="2"/>
  <c r="AF5956" i="2" s="1"/>
  <c r="AD5957" i="2"/>
  <c r="AF5957" i="2" s="1"/>
  <c r="AD8736" i="2"/>
  <c r="AF8736" i="2" s="1"/>
  <c r="AD9013" i="2"/>
  <c r="AF9013" i="2" s="1"/>
  <c r="AD10109" i="2"/>
  <c r="AF10109" i="2" s="1"/>
  <c r="AG10109" i="2" s="1"/>
  <c r="AD10218" i="2"/>
  <c r="AD8737" i="2"/>
  <c r="AF8737" i="2" s="1"/>
  <c r="AD8738" i="2"/>
  <c r="AF8738" i="2" s="1"/>
  <c r="AD8739" i="2"/>
  <c r="AF8739" i="2" s="1"/>
  <c r="AD8862" i="2"/>
  <c r="AF8862" i="2" s="1"/>
  <c r="AD9014" i="2"/>
  <c r="AF9014" i="2" s="1"/>
  <c r="AD9015" i="2"/>
  <c r="AF9015" i="2" s="1"/>
  <c r="AD9016" i="2"/>
  <c r="AF9016" i="2" s="1"/>
  <c r="AD9017" i="2"/>
  <c r="AF9017" i="2" s="1"/>
  <c r="AD10110" i="2"/>
  <c r="AF10110" i="2" s="1"/>
  <c r="AD10111" i="2"/>
  <c r="AF10111" i="2" s="1"/>
  <c r="AD10112" i="2"/>
  <c r="AF10112" i="2" s="1"/>
  <c r="AD7403" i="2"/>
  <c r="AF7403" i="2" s="1"/>
  <c r="AG7403" i="2" s="1"/>
  <c r="AD7502" i="2"/>
  <c r="AD7609" i="2"/>
  <c r="AD7717" i="2"/>
  <c r="AD7718" i="2"/>
  <c r="AF7718" i="2" s="1"/>
  <c r="AD7818" i="2"/>
  <c r="AF7818" i="2" s="1"/>
  <c r="AD7895" i="2"/>
  <c r="AF7895" i="2" s="1"/>
  <c r="AD7984" i="2"/>
  <c r="AF7984" i="2" s="1"/>
  <c r="AD8074" i="2"/>
  <c r="AF8074" i="2" s="1"/>
  <c r="AD8863" i="2"/>
  <c r="AD10219" i="2"/>
  <c r="AD10220" i="2"/>
  <c r="AD10221" i="2"/>
  <c r="AD11606" i="2"/>
  <c r="AF11606" i="2" s="1"/>
  <c r="AD11691" i="2"/>
  <c r="AF11691" i="2" s="1"/>
  <c r="AD11046" i="2"/>
  <c r="AD11298" i="2"/>
  <c r="AD3189" i="2"/>
  <c r="AF3189" i="2" s="1"/>
  <c r="AD3380" i="2"/>
  <c r="AF3380" i="2" s="1"/>
  <c r="AD3421" i="2"/>
  <c r="AF3421" i="2" s="1"/>
  <c r="AG3421" i="2" s="1"/>
  <c r="AD3788" i="2"/>
  <c r="AD3825" i="2"/>
  <c r="AF3825" i="2" s="1"/>
  <c r="AD95" i="2"/>
  <c r="AF95" i="2" s="1"/>
  <c r="AD175" i="2"/>
  <c r="AF175" i="2" s="1"/>
  <c r="AD640" i="2"/>
  <c r="AF640" i="2" s="1"/>
  <c r="AD641" i="2"/>
  <c r="AF641" i="2" s="1"/>
  <c r="AD803" i="2"/>
  <c r="AF803" i="2" s="1"/>
  <c r="AD811" i="2"/>
  <c r="AF811" i="2" s="1"/>
  <c r="AD1034" i="2"/>
  <c r="AF1034" i="2" s="1"/>
  <c r="AD1054" i="2"/>
  <c r="AF1054" i="2" s="1"/>
  <c r="AD1270" i="2"/>
  <c r="AF1270" i="2" s="1"/>
  <c r="AD1287" i="2"/>
  <c r="AF1287" i="2" s="1"/>
  <c r="AD1705" i="2"/>
  <c r="AF1705" i="2" s="1"/>
  <c r="AG1705" i="2" s="1"/>
  <c r="AD1766" i="2"/>
  <c r="AD1836" i="2"/>
  <c r="AF1836" i="2" s="1"/>
  <c r="AD1919" i="2"/>
  <c r="AD2001" i="2"/>
  <c r="AF2001" i="2" s="1"/>
  <c r="AD2075" i="2"/>
  <c r="AF2075" i="2" s="1"/>
  <c r="AD2385" i="2"/>
  <c r="AF2385" i="2" s="1"/>
  <c r="AD2386" i="2"/>
  <c r="AD2444" i="2"/>
  <c r="AF2444" i="2" s="1"/>
  <c r="AD2530" i="2"/>
  <c r="AF2530" i="2" s="1"/>
  <c r="AD96" i="2"/>
  <c r="AF96" i="2" s="1"/>
  <c r="AD275" i="2"/>
  <c r="AF275" i="2" s="1"/>
  <c r="AD1514" i="2"/>
  <c r="AD3109" i="2"/>
  <c r="AF3109" i="2" s="1"/>
  <c r="AD4645" i="2"/>
  <c r="AD4836" i="2"/>
  <c r="AD5078" i="2"/>
  <c r="AD5397" i="2"/>
  <c r="AD5508" i="2"/>
  <c r="AF5508" i="2" s="1"/>
  <c r="AD3190" i="2"/>
  <c r="AF3190" i="2" s="1"/>
  <c r="AG3190" i="2" s="1"/>
  <c r="AD3917" i="2"/>
  <c r="AD4175" i="2"/>
  <c r="AF4175" i="2" s="1"/>
  <c r="AD4196" i="2"/>
  <c r="AF4196" i="2" s="1"/>
  <c r="AD4493" i="2"/>
  <c r="AF4493" i="2" s="1"/>
  <c r="AD4494" i="2"/>
  <c r="AF4494" i="2" s="1"/>
  <c r="AD2617" i="2"/>
  <c r="AF2617" i="2" s="1"/>
  <c r="AD2618" i="2"/>
  <c r="AF2618" i="2" s="1"/>
  <c r="AD7241" i="2"/>
  <c r="AF7241" i="2" s="1"/>
  <c r="AD7320" i="2"/>
  <c r="AF7320" i="2" s="1"/>
  <c r="AD4930" i="2"/>
  <c r="AF4930" i="2" s="1"/>
  <c r="AD6162" i="2"/>
  <c r="AF6162" i="2" s="1"/>
  <c r="AD6275" i="2"/>
  <c r="AF6275" i="2" s="1"/>
  <c r="AD6304" i="2"/>
  <c r="AF6304" i="2" s="1"/>
  <c r="AG6304" i="2" s="1"/>
  <c r="AD6488" i="2"/>
  <c r="AD6689" i="2"/>
  <c r="AF6689" i="2" s="1"/>
  <c r="AD6892" i="2"/>
  <c r="AD5271" i="2"/>
  <c r="AD5703" i="2"/>
  <c r="AF5703" i="2" s="1"/>
  <c r="AD5829" i="2"/>
  <c r="AF5829" i="2" s="1"/>
  <c r="AD5958" i="2"/>
  <c r="AF5958" i="2" s="1"/>
  <c r="AD6044" i="2"/>
  <c r="AD6521" i="2"/>
  <c r="AD6893" i="2"/>
  <c r="AD9148" i="2"/>
  <c r="AD9360" i="2"/>
  <c r="AD9689" i="2"/>
  <c r="AF9689" i="2" s="1"/>
  <c r="AD10354" i="2"/>
  <c r="AF10354" i="2" s="1"/>
  <c r="AD10525" i="2"/>
  <c r="AD11047" i="2"/>
  <c r="AD11299" i="2"/>
  <c r="AD9149" i="2"/>
  <c r="AF9149" i="2" s="1"/>
  <c r="AD9361" i="2"/>
  <c r="AF9361" i="2" s="1"/>
  <c r="AG9361" i="2" s="1"/>
  <c r="AD9362" i="2"/>
  <c r="AD9562" i="2"/>
  <c r="AF9562" i="2" s="1"/>
  <c r="AD9563" i="2"/>
  <c r="AF9563" i="2" s="1"/>
  <c r="AD9690" i="2"/>
  <c r="AF9690" i="2" s="1"/>
  <c r="AD9691" i="2"/>
  <c r="AF9691" i="2" s="1"/>
  <c r="AD9786" i="2"/>
  <c r="AF9786" i="2" s="1"/>
  <c r="AD9787" i="2"/>
  <c r="AF9787" i="2" s="1"/>
  <c r="AD7404" i="2"/>
  <c r="AF7404" i="2" s="1"/>
  <c r="AD7503" i="2"/>
  <c r="AF7503" i="2" s="1"/>
  <c r="AD7610" i="2"/>
  <c r="AF7610" i="2" s="1"/>
  <c r="AD7719" i="2"/>
  <c r="AF7719" i="2" s="1"/>
  <c r="AD7720" i="2"/>
  <c r="AF7720" i="2" s="1"/>
  <c r="AD7819" i="2"/>
  <c r="AF7819" i="2" s="1"/>
  <c r="AG7819" i="2" s="1"/>
  <c r="AD7896" i="2"/>
  <c r="AD7985" i="2"/>
  <c r="AF7985" i="2" s="1"/>
  <c r="AD8075" i="2"/>
  <c r="AF8075" i="2" s="1"/>
  <c r="AD8142" i="2"/>
  <c r="AD10526" i="2"/>
  <c r="AF10526" i="2" s="1"/>
  <c r="AD10527" i="2"/>
  <c r="AF10527" i="2" s="1"/>
  <c r="AD10689" i="2"/>
  <c r="AF10689" i="2" s="1"/>
  <c r="AD10690" i="2"/>
  <c r="AD10691" i="2"/>
  <c r="AD10692" i="2"/>
  <c r="AF10692" i="2" s="1"/>
  <c r="AD11095" i="2"/>
  <c r="AD11349" i="2"/>
  <c r="AF11349" i="2" s="1"/>
  <c r="AD11607" i="2"/>
  <c r="AF11607" i="2" s="1"/>
  <c r="AD11692" i="2"/>
  <c r="AF11692" i="2" s="1"/>
  <c r="AD345" i="2"/>
  <c r="AF345" i="2" s="1"/>
  <c r="AD346" i="2"/>
  <c r="AF346" i="2" s="1"/>
  <c r="AD1571" i="2"/>
  <c r="AF1571" i="2" s="1"/>
  <c r="AD3110" i="2"/>
  <c r="AF3110" i="2" s="1"/>
  <c r="AD3599" i="2"/>
  <c r="AD4723" i="2"/>
  <c r="AD4837" i="2"/>
  <c r="AF4837" i="2" s="1"/>
  <c r="AD1920" i="2"/>
  <c r="AF1920" i="2" s="1"/>
  <c r="AD276" i="2"/>
  <c r="AF276" i="2" s="1"/>
  <c r="AD389" i="2"/>
  <c r="AF389" i="2" s="1"/>
  <c r="AD691" i="2"/>
  <c r="AF691" i="2" s="1"/>
  <c r="AD723" i="2"/>
  <c r="AF723" i="2" s="1"/>
  <c r="AD840" i="2"/>
  <c r="AF840" i="2" s="1"/>
  <c r="AD848" i="2"/>
  <c r="AF848" i="2" s="1"/>
  <c r="AD1073" i="2"/>
  <c r="AF1073" i="2" s="1"/>
  <c r="AD1087" i="2"/>
  <c r="AF1087" i="2" s="1"/>
  <c r="AD1288" i="2"/>
  <c r="AF1288" i="2" s="1"/>
  <c r="AD1306" i="2"/>
  <c r="AF1306" i="2" s="1"/>
  <c r="AG1306" i="2" s="1"/>
  <c r="AD3454" i="2"/>
  <c r="AD3469" i="2"/>
  <c r="AF3469" i="2" s="1"/>
  <c r="AD3857" i="2"/>
  <c r="AF3857" i="2" s="1"/>
  <c r="AD3875" i="2"/>
  <c r="AD9564" i="2"/>
  <c r="AF9564" i="2" s="1"/>
  <c r="AD9788" i="2"/>
  <c r="AF9788" i="2" s="1"/>
  <c r="AD10693" i="2"/>
  <c r="AD10778" i="2"/>
  <c r="AD2002" i="2"/>
  <c r="AD2076" i="2"/>
  <c r="AD2077" i="2"/>
  <c r="AD2134" i="2"/>
  <c r="AD2178" i="2"/>
  <c r="AD2619" i="2"/>
  <c r="AD2620" i="2"/>
  <c r="AF2620" i="2" s="1"/>
  <c r="AD2700" i="2"/>
  <c r="AD2767" i="2"/>
  <c r="AF2767" i="2" s="1"/>
  <c r="AD2816" i="2"/>
  <c r="AF2816" i="2" s="1"/>
  <c r="AD2817" i="2"/>
  <c r="AF2817" i="2" s="1"/>
  <c r="AG2817" i="2" s="1"/>
  <c r="AD3623" i="2"/>
  <c r="AD3988" i="2"/>
  <c r="AF3988" i="2" s="1"/>
  <c r="AD4223" i="2"/>
  <c r="AF4223" i="2" s="1"/>
  <c r="AD4254" i="2"/>
  <c r="AF4254" i="2" s="1"/>
  <c r="AD4529" i="2"/>
  <c r="AF4529" i="2" s="1"/>
  <c r="AD4556" i="2"/>
  <c r="AF4556" i="2" s="1"/>
  <c r="AD6214" i="2"/>
  <c r="AF6214" i="2" s="1"/>
  <c r="AD6342" i="2"/>
  <c r="AF6342" i="2" s="1"/>
  <c r="AD6359" i="2"/>
  <c r="AF6359" i="2" s="1"/>
  <c r="AD4975" i="2"/>
  <c r="AF4975" i="2" s="1"/>
  <c r="AD6615" i="2"/>
  <c r="AF6615" i="2" s="1"/>
  <c r="AD6765" i="2"/>
  <c r="AF6765" i="2" s="1"/>
  <c r="AD6979" i="2"/>
  <c r="AF6979" i="2" s="1"/>
  <c r="AG6979" i="2" s="1"/>
  <c r="AD7242" i="2"/>
  <c r="AD5153" i="2"/>
  <c r="AD5398" i="2"/>
  <c r="AF5398" i="2" s="1"/>
  <c r="AD5216" i="2"/>
  <c r="AF5216" i="2" s="1"/>
  <c r="AD5553" i="2"/>
  <c r="AF5553" i="2" s="1"/>
  <c r="AD5704" i="2"/>
  <c r="AF5704" i="2" s="1"/>
  <c r="AD5830" i="2"/>
  <c r="AD5959" i="2"/>
  <c r="AF5959" i="2" s="1"/>
  <c r="AD6093" i="2"/>
  <c r="AF6093" i="2" s="1"/>
  <c r="AD6572" i="2"/>
  <c r="AF6572" i="2" s="1"/>
  <c r="AD6938" i="2"/>
  <c r="AD9692" i="2"/>
  <c r="AF9692" i="2" s="1"/>
  <c r="AD11133" i="2"/>
  <c r="AD11388" i="2"/>
  <c r="AD7321" i="2"/>
  <c r="AD7405" i="2"/>
  <c r="AD7504" i="2"/>
  <c r="AD7611" i="2"/>
  <c r="AF7611" i="2" s="1"/>
  <c r="AD7721" i="2"/>
  <c r="AF7721" i="2" s="1"/>
  <c r="AG7721" i="2" s="1"/>
  <c r="AD7820" i="2"/>
  <c r="AD7897" i="2"/>
  <c r="AF7897" i="2" s="1"/>
  <c r="AD7986" i="2"/>
  <c r="AF7986" i="2" s="1"/>
  <c r="AD8076" i="2"/>
  <c r="AF8076" i="2" s="1"/>
  <c r="AD8143" i="2"/>
  <c r="AF8143" i="2" s="1"/>
  <c r="AD8144" i="2"/>
  <c r="AF8144" i="2" s="1"/>
  <c r="AD9693" i="2"/>
  <c r="AF9693" i="2" s="1"/>
  <c r="AD9565" i="2"/>
  <c r="AF9565" i="2" s="1"/>
  <c r="AD9566" i="2"/>
  <c r="AF9566" i="2" s="1"/>
  <c r="AD9694" i="2"/>
  <c r="AF9694" i="2" s="1"/>
  <c r="AD9695" i="2"/>
  <c r="AF9695" i="2" s="1"/>
  <c r="AD9789" i="2"/>
  <c r="AF9789" i="2" s="1"/>
  <c r="AD9790" i="2"/>
  <c r="AF9790" i="2" s="1"/>
  <c r="AG9790" i="2" s="1"/>
  <c r="AD9791" i="2"/>
  <c r="AD9792" i="2"/>
  <c r="AF9792" i="2" s="1"/>
  <c r="AD10694" i="2"/>
  <c r="AF10694" i="2" s="1"/>
  <c r="AD10779" i="2"/>
  <c r="AF10779" i="2" s="1"/>
  <c r="AD11134" i="2"/>
  <c r="AF11134" i="2" s="1"/>
  <c r="AD11427" i="2"/>
  <c r="AF11427" i="2" s="1"/>
  <c r="AD11608" i="2"/>
  <c r="AF11608" i="2" s="1"/>
  <c r="AD11693" i="2"/>
  <c r="AF11693" i="2" s="1"/>
  <c r="AD10780" i="2"/>
  <c r="AF10780" i="2" s="1"/>
  <c r="AD10781" i="2"/>
  <c r="AF10781" i="2" s="1"/>
  <c r="AD10782" i="2"/>
  <c r="AF10782" i="2" s="1"/>
  <c r="AD10856" i="2"/>
  <c r="AF10856" i="2" s="1"/>
  <c r="AD176" i="2"/>
  <c r="AF176" i="2" s="1"/>
  <c r="AD277" i="2"/>
  <c r="AD1515" i="2"/>
  <c r="AD3111" i="2"/>
  <c r="AF3111" i="2" s="1"/>
  <c r="AD3381" i="2"/>
  <c r="AD3422" i="2"/>
  <c r="AF3422" i="2" s="1"/>
  <c r="AD3749" i="2"/>
  <c r="AF3749" i="2" s="1"/>
  <c r="AG3749" i="2" s="1"/>
  <c r="AD3750" i="2"/>
  <c r="AD4674" i="2"/>
  <c r="AF4674" i="2" s="1"/>
  <c r="AD4838" i="2"/>
  <c r="AF4838" i="2" s="1"/>
  <c r="AD5104" i="2"/>
  <c r="AF5104" i="2" s="1"/>
  <c r="AD5399" i="2"/>
  <c r="AF5399" i="2" s="1"/>
  <c r="AD177" i="2"/>
  <c r="AF177" i="2" s="1"/>
  <c r="AD278" i="2"/>
  <c r="AF278" i="2" s="1"/>
  <c r="AD589" i="2"/>
  <c r="AF589" i="2" s="1"/>
  <c r="AD642" i="2"/>
  <c r="AF642" i="2" s="1"/>
  <c r="AD886" i="2"/>
  <c r="AF886" i="2" s="1"/>
  <c r="AD908" i="2"/>
  <c r="AF908" i="2" s="1"/>
  <c r="AD1147" i="2"/>
  <c r="AF1147" i="2" s="1"/>
  <c r="AD1148" i="2"/>
  <c r="AF1148" i="2" s="1"/>
  <c r="AG1148" i="2" s="1"/>
  <c r="AD1370" i="2"/>
  <c r="AD1392" i="2"/>
  <c r="AF1392" i="2" s="1"/>
  <c r="AD1767" i="2"/>
  <c r="AD1837" i="2"/>
  <c r="AF1837" i="2" s="1"/>
  <c r="AD1921" i="2"/>
  <c r="AF1921" i="2" s="1"/>
  <c r="AD1922" i="2"/>
  <c r="AF1922" i="2" s="1"/>
  <c r="AD2003" i="2"/>
  <c r="AF2003" i="2" s="1"/>
  <c r="AD2078" i="2"/>
  <c r="AD2445" i="2"/>
  <c r="AF2445" i="2" s="1"/>
  <c r="AD2446" i="2"/>
  <c r="AD3568" i="2"/>
  <c r="AD5281" i="2"/>
  <c r="AF5281" i="2" s="1"/>
  <c r="AD6070" i="2"/>
  <c r="AF6070" i="2" s="1"/>
  <c r="AD6547" i="2"/>
  <c r="AD6894" i="2"/>
  <c r="AD11096" i="2"/>
  <c r="AD11350" i="2"/>
  <c r="AD3958" i="2"/>
  <c r="AF3958" i="2" s="1"/>
  <c r="AD4280" i="2"/>
  <c r="AD4309" i="2"/>
  <c r="AD4421" i="2"/>
  <c r="AF4421" i="2" s="1"/>
  <c r="AD4456" i="2"/>
  <c r="AF4456" i="2" s="1"/>
  <c r="AD2531" i="2"/>
  <c r="AF2531" i="2" s="1"/>
  <c r="AD2621" i="2"/>
  <c r="AF2621" i="2" s="1"/>
  <c r="AD2701" i="2"/>
  <c r="AF2701" i="2" s="1"/>
  <c r="AD2702" i="2"/>
  <c r="AF2702" i="2" s="1"/>
  <c r="AD3600" i="2"/>
  <c r="AF3600" i="2" s="1"/>
  <c r="AD4960" i="2"/>
  <c r="AF4960" i="2" s="1"/>
  <c r="AD6548" i="2"/>
  <c r="AF6548" i="2" s="1"/>
  <c r="AD6755" i="2"/>
  <c r="AF6755" i="2" s="1"/>
  <c r="AD6939" i="2"/>
  <c r="AF6939" i="2" s="1"/>
  <c r="AD7322" i="2"/>
  <c r="AF7322" i="2" s="1"/>
  <c r="AG7322" i="2" s="1"/>
  <c r="AD6195" i="2"/>
  <c r="AD6392" i="2"/>
  <c r="AD6408" i="2"/>
  <c r="AD5509" i="2"/>
  <c r="AD5705" i="2"/>
  <c r="AF5705" i="2" s="1"/>
  <c r="AD5831" i="2"/>
  <c r="AF5831" i="2" s="1"/>
  <c r="AD5960" i="2"/>
  <c r="AD9018" i="2"/>
  <c r="AF9018" i="2" s="1"/>
  <c r="AD9150" i="2"/>
  <c r="AD10355" i="2"/>
  <c r="AF10355" i="2" s="1"/>
  <c r="AD10528" i="2"/>
  <c r="AD11761" i="2"/>
  <c r="AF11761" i="2" s="1"/>
  <c r="AD8864" i="2"/>
  <c r="AD9019" i="2"/>
  <c r="AF9019" i="2" s="1"/>
  <c r="AD9020" i="2"/>
  <c r="AD9021" i="2"/>
  <c r="AF9021" i="2" s="1"/>
  <c r="AD9151" i="2"/>
  <c r="AF9151" i="2" s="1"/>
  <c r="AD9152" i="2"/>
  <c r="AF9152" i="2" s="1"/>
  <c r="AD9153" i="2"/>
  <c r="AF9153" i="2" s="1"/>
  <c r="AD9363" i="2"/>
  <c r="AD7406" i="2"/>
  <c r="AF7406" i="2" s="1"/>
  <c r="AD7505" i="2"/>
  <c r="AF7505" i="2" s="1"/>
  <c r="AD7612" i="2"/>
  <c r="AF7612" i="2" s="1"/>
  <c r="AD7613" i="2"/>
  <c r="AF7613" i="2" s="1"/>
  <c r="AD7722" i="2"/>
  <c r="AF7722" i="2" s="1"/>
  <c r="AD7821" i="2"/>
  <c r="AF7821" i="2" s="1"/>
  <c r="AD7898" i="2"/>
  <c r="AF7898" i="2" s="1"/>
  <c r="AD7987" i="2"/>
  <c r="AF7987" i="2" s="1"/>
  <c r="AD8077" i="2"/>
  <c r="AF8077" i="2" s="1"/>
  <c r="AD8145" i="2"/>
  <c r="AF8145" i="2" s="1"/>
  <c r="AD8195" i="2"/>
  <c r="AF8195" i="2" s="1"/>
  <c r="AD10356" i="2"/>
  <c r="AF10356" i="2" s="1"/>
  <c r="AG10356" i="2" s="1"/>
  <c r="AD10357" i="2"/>
  <c r="AD10358" i="2"/>
  <c r="AD10359" i="2"/>
  <c r="AF10359" i="2" s="1"/>
  <c r="AD10360" i="2"/>
  <c r="AF10360" i="2" s="1"/>
  <c r="AD10529" i="2"/>
  <c r="AF10529" i="2" s="1"/>
  <c r="AD11609" i="2"/>
  <c r="AF11609" i="2" s="1"/>
  <c r="AD11694" i="2"/>
  <c r="AF11694" i="2" s="1"/>
  <c r="AD11762" i="2"/>
  <c r="AF11762" i="2" s="1"/>
  <c r="AD11135" i="2"/>
  <c r="AF11135" i="2" s="1"/>
  <c r="AD11389" i="2"/>
  <c r="AD279" i="2"/>
  <c r="AF279" i="2" s="1"/>
  <c r="AD347" i="2"/>
  <c r="AF347" i="2" s="1"/>
  <c r="AD1541" i="2"/>
  <c r="AF1541" i="2" s="1"/>
  <c r="AD3112" i="2"/>
  <c r="AF3112" i="2" s="1"/>
  <c r="AD3382" i="2"/>
  <c r="AF3382" i="2" s="1"/>
  <c r="AD3423" i="2"/>
  <c r="AF3423" i="2" s="1"/>
  <c r="AD3751" i="2"/>
  <c r="AD3789" i="2"/>
  <c r="AF3789" i="2" s="1"/>
  <c r="AD4698" i="2"/>
  <c r="AF4698" i="2" s="1"/>
  <c r="AD4839" i="2"/>
  <c r="AD5133" i="2"/>
  <c r="AF5133" i="2" s="1"/>
  <c r="AD5400" i="2"/>
  <c r="AF5400" i="2" s="1"/>
  <c r="AD280" i="2"/>
  <c r="AF280" i="2" s="1"/>
  <c r="AD281" i="2"/>
  <c r="AF281" i="2" s="1"/>
  <c r="AD643" i="2"/>
  <c r="AF643" i="2" s="1"/>
  <c r="AD692" i="2"/>
  <c r="AF692" i="2" s="1"/>
  <c r="AD909" i="2"/>
  <c r="AF909" i="2" s="1"/>
  <c r="AD910" i="2"/>
  <c r="AF910" i="2" s="1"/>
  <c r="AD1174" i="2"/>
  <c r="AF1174" i="2" s="1"/>
  <c r="AD1175" i="2"/>
  <c r="AF1175" i="2" s="1"/>
  <c r="AD1393" i="2"/>
  <c r="AF1393" i="2" s="1"/>
  <c r="AD1419" i="2"/>
  <c r="AF1419" i="2" s="1"/>
  <c r="AG1419" i="2" s="1"/>
  <c r="AD1838" i="2"/>
  <c r="AD1923" i="2"/>
  <c r="AD2004" i="2"/>
  <c r="AD2079" i="2"/>
  <c r="AD2080" i="2"/>
  <c r="AF2080" i="2" s="1"/>
  <c r="AD2135" i="2"/>
  <c r="AD2447" i="2"/>
  <c r="AD2448" i="2"/>
  <c r="AD3601" i="2"/>
  <c r="AF3601" i="2" s="1"/>
  <c r="AD5293" i="2"/>
  <c r="AF5293" i="2" s="1"/>
  <c r="AD6094" i="2"/>
  <c r="AD6593" i="2"/>
  <c r="AF6593" i="2" s="1"/>
  <c r="AD6940" i="2"/>
  <c r="AF6940" i="2" s="1"/>
  <c r="AD11136" i="2"/>
  <c r="AD11390" i="2"/>
  <c r="AD3979" i="2"/>
  <c r="AF3979" i="2" s="1"/>
  <c r="AD4310" i="2"/>
  <c r="AF4310" i="2" s="1"/>
  <c r="AD4330" i="2"/>
  <c r="AF4330" i="2" s="1"/>
  <c r="AD4457" i="2"/>
  <c r="AF4457" i="2" s="1"/>
  <c r="AG4457" i="2" s="1"/>
  <c r="AD4495" i="2"/>
  <c r="AD2532" i="2"/>
  <c r="AF2532" i="2" s="1"/>
  <c r="AD2622" i="2"/>
  <c r="AF2622" i="2" s="1"/>
  <c r="AD2703" i="2"/>
  <c r="AF2703" i="2" s="1"/>
  <c r="AD2704" i="2"/>
  <c r="AF2704" i="2" s="1"/>
  <c r="AD3624" i="2"/>
  <c r="AF3624" i="2" s="1"/>
  <c r="AD4976" i="2"/>
  <c r="AF4976" i="2" s="1"/>
  <c r="AD6594" i="2"/>
  <c r="AF6594" i="2" s="1"/>
  <c r="AD6756" i="2"/>
  <c r="AF6756" i="2" s="1"/>
  <c r="AD6980" i="2"/>
  <c r="AF6980" i="2" s="1"/>
  <c r="AD6215" i="2"/>
  <c r="AF6215" i="2" s="1"/>
  <c r="AD6393" i="2"/>
  <c r="AF6393" i="2" s="1"/>
  <c r="AD6409" i="2"/>
  <c r="AF6409" i="2" s="1"/>
  <c r="AG6409" i="2" s="1"/>
  <c r="AD5532" i="2"/>
  <c r="AD5706" i="2"/>
  <c r="AD5832" i="2"/>
  <c r="AF5832" i="2" s="1"/>
  <c r="AD5961" i="2"/>
  <c r="AF5961" i="2" s="1"/>
  <c r="AD9154" i="2"/>
  <c r="AF9154" i="2" s="1"/>
  <c r="AD9567" i="2"/>
  <c r="AF9567" i="2" s="1"/>
  <c r="AD10530" i="2"/>
  <c r="AF10530" i="2" s="1"/>
  <c r="AD10531" i="2"/>
  <c r="AD11763" i="2"/>
  <c r="AD9155" i="2"/>
  <c r="AF9155" i="2" s="1"/>
  <c r="AD9156" i="2"/>
  <c r="AF9156" i="2" s="1"/>
  <c r="AD9157" i="2"/>
  <c r="AD9364" i="2"/>
  <c r="AD9568" i="2"/>
  <c r="AD9569" i="2"/>
  <c r="AF9569" i="2" s="1"/>
  <c r="AD9570" i="2"/>
  <c r="AF9570" i="2" s="1"/>
  <c r="AD9571" i="2"/>
  <c r="AF9571" i="2" s="1"/>
  <c r="AD7407" i="2"/>
  <c r="AF7407" i="2" s="1"/>
  <c r="AD7408" i="2"/>
  <c r="AF7408" i="2" s="1"/>
  <c r="AG7408" i="2" s="1"/>
  <c r="AD7614" i="2"/>
  <c r="AD7615" i="2"/>
  <c r="AF7615" i="2" s="1"/>
  <c r="AD7723" i="2"/>
  <c r="AF7723" i="2" s="1"/>
  <c r="AD7822" i="2"/>
  <c r="AF7822" i="2" s="1"/>
  <c r="AD7899" i="2"/>
  <c r="AF7899" i="2" s="1"/>
  <c r="AD7988" i="2"/>
  <c r="AF7988" i="2" s="1"/>
  <c r="AD8078" i="2"/>
  <c r="AF8078" i="2" s="1"/>
  <c r="AD8146" i="2"/>
  <c r="AF8146" i="2" s="1"/>
  <c r="AD8147" i="2"/>
  <c r="AF8147" i="2" s="1"/>
  <c r="AD8196" i="2"/>
  <c r="AF8196" i="2" s="1"/>
  <c r="AD10361" i="2"/>
  <c r="AF10361" i="2" s="1"/>
  <c r="AD10362" i="2"/>
  <c r="AF10362" i="2" s="1"/>
  <c r="AD10532" i="2"/>
  <c r="AF10532" i="2" s="1"/>
  <c r="AG10532" i="2" s="1"/>
  <c r="AD10533" i="2"/>
  <c r="AD10534" i="2"/>
  <c r="AF10534" i="2" s="1"/>
  <c r="AD10695" i="2"/>
  <c r="AF10695" i="2" s="1"/>
  <c r="AD11610" i="2"/>
  <c r="AF11610" i="2" s="1"/>
  <c r="AD11695" i="2"/>
  <c r="AF11695" i="2" s="1"/>
  <c r="AD11764" i="2"/>
  <c r="AF11764" i="2" s="1"/>
  <c r="AD11175" i="2"/>
  <c r="AF11175" i="2" s="1"/>
  <c r="AD11428" i="2"/>
  <c r="AD282" i="2"/>
  <c r="AD348" i="2"/>
  <c r="AD1542" i="2"/>
  <c r="AD3113" i="2"/>
  <c r="AF3113" i="2" s="1"/>
  <c r="AD4699" i="2"/>
  <c r="AF4699" i="2" s="1"/>
  <c r="AD4840" i="2"/>
  <c r="AF4840" i="2" s="1"/>
  <c r="AD5134" i="2"/>
  <c r="AF5134" i="2" s="1"/>
  <c r="AD5401" i="2"/>
  <c r="AF5401" i="2" s="1"/>
  <c r="AD1839" i="2"/>
  <c r="AF1839" i="2" s="1"/>
  <c r="AD1924" i="2"/>
  <c r="AF1924" i="2" s="1"/>
  <c r="AD841" i="2"/>
  <c r="AF841" i="2" s="1"/>
  <c r="AG841" i="2" s="1"/>
  <c r="AD849" i="2"/>
  <c r="AD1055" i="2"/>
  <c r="AF1055" i="2" s="1"/>
  <c r="AD1074" i="2"/>
  <c r="AF1074" i="2" s="1"/>
  <c r="AD1289" i="2"/>
  <c r="AF1289" i="2" s="1"/>
  <c r="AD1307" i="2"/>
  <c r="AF1307" i="2" s="1"/>
  <c r="AD2005" i="2"/>
  <c r="AF2005" i="2" s="1"/>
  <c r="AD2006" i="2"/>
  <c r="AF2006" i="2" s="1"/>
  <c r="AD2081" i="2"/>
  <c r="AF2081" i="2" s="1"/>
  <c r="AD2136" i="2"/>
  <c r="AF2136" i="2" s="1"/>
  <c r="AD2533" i="2"/>
  <c r="AF2533" i="2" s="1"/>
  <c r="AD2623" i="2"/>
  <c r="AF2623" i="2" s="1"/>
  <c r="AD2705" i="2"/>
  <c r="AF2705" i="2" s="1"/>
  <c r="AD2706" i="2"/>
  <c r="AF2706" i="2" s="1"/>
  <c r="AG2706" i="2" s="1"/>
  <c r="AD2768" i="2"/>
  <c r="AD2818" i="2"/>
  <c r="AD3602" i="2"/>
  <c r="AD3980" i="2"/>
  <c r="AF3980" i="2" s="1"/>
  <c r="AD6207" i="2"/>
  <c r="AF6207" i="2" s="1"/>
  <c r="AD6330" i="2"/>
  <c r="AF6330" i="2" s="1"/>
  <c r="AD6343" i="2"/>
  <c r="AF6343" i="2" s="1"/>
  <c r="AD4961" i="2"/>
  <c r="AD6573" i="2"/>
  <c r="AF6573" i="2" s="1"/>
  <c r="AD6757" i="2"/>
  <c r="AD6941" i="2"/>
  <c r="AD7243" i="2"/>
  <c r="AD5533" i="2"/>
  <c r="AF5533" i="2" s="1"/>
  <c r="AD5707" i="2"/>
  <c r="AD5833" i="2"/>
  <c r="AF5833" i="2" s="1"/>
  <c r="AD5962" i="2"/>
  <c r="AF5962" i="2" s="1"/>
  <c r="AD7323" i="2"/>
  <c r="AF7323" i="2" s="1"/>
  <c r="AD7409" i="2"/>
  <c r="AF7409" i="2" s="1"/>
  <c r="AD7410" i="2"/>
  <c r="AF7410" i="2" s="1"/>
  <c r="AD7506" i="2"/>
  <c r="AD7616" i="2"/>
  <c r="AF7616" i="2" s="1"/>
  <c r="AD7724" i="2"/>
  <c r="AF7724" i="2" s="1"/>
  <c r="AD7823" i="2"/>
  <c r="AF7823" i="2" s="1"/>
  <c r="AD7989" i="2"/>
  <c r="AF7989" i="2" s="1"/>
  <c r="AD8079" i="2"/>
  <c r="AF8079" i="2" s="1"/>
  <c r="AD8148" i="2"/>
  <c r="AF8148" i="2" s="1"/>
  <c r="AD8197" i="2"/>
  <c r="AF8197" i="2" s="1"/>
  <c r="AD9572" i="2"/>
  <c r="AF9572" i="2" s="1"/>
  <c r="AD9365" i="2"/>
  <c r="AF9365" i="2" s="1"/>
  <c r="AD9366" i="2"/>
  <c r="AF9366" i="2" s="1"/>
  <c r="AD9573" i="2"/>
  <c r="AF9573" i="2" s="1"/>
  <c r="AD9574" i="2"/>
  <c r="AF9574" i="2" s="1"/>
  <c r="AG9574" i="2" s="1"/>
  <c r="AD10696" i="2"/>
  <c r="AD11137" i="2"/>
  <c r="AD11391" i="2"/>
  <c r="AD11611" i="2"/>
  <c r="AD11696" i="2"/>
  <c r="AF11696" i="2" s="1"/>
  <c r="AD10783" i="2"/>
  <c r="AF10783" i="2" s="1"/>
  <c r="AD3209" i="2"/>
  <c r="AF3209" i="2" s="1"/>
  <c r="AD3455" i="2"/>
  <c r="AF3455" i="2" s="1"/>
  <c r="AD3470" i="2"/>
  <c r="AD3826" i="2"/>
  <c r="AD3858" i="2"/>
  <c r="AD283" i="2"/>
  <c r="AF283" i="2" s="1"/>
  <c r="AD390" i="2"/>
  <c r="AF390" i="2" s="1"/>
  <c r="AD693" i="2"/>
  <c r="AF693" i="2" s="1"/>
  <c r="AD724" i="2"/>
  <c r="AD812" i="2"/>
  <c r="AF812" i="2" s="1"/>
  <c r="AD813" i="2"/>
  <c r="AF813" i="2" s="1"/>
  <c r="AD1056" i="2"/>
  <c r="AF1056" i="2" s="1"/>
  <c r="AD1075" i="2"/>
  <c r="AD1290" i="2"/>
  <c r="AD1308" i="2"/>
  <c r="AF1308" i="2" s="1"/>
  <c r="AD1840" i="2"/>
  <c r="AF1840" i="2" s="1"/>
  <c r="AD1925" i="2"/>
  <c r="AF1925" i="2" s="1"/>
  <c r="AD2007" i="2"/>
  <c r="AF2007" i="2" s="1"/>
  <c r="AD2008" i="2"/>
  <c r="AF2008" i="2" s="1"/>
  <c r="AD2082" i="2"/>
  <c r="AF2082" i="2" s="1"/>
  <c r="AD2137" i="2"/>
  <c r="AF2137" i="2" s="1"/>
  <c r="AD2449" i="2"/>
  <c r="AF2449" i="2" s="1"/>
  <c r="AD284" i="2"/>
  <c r="AF284" i="2" s="1"/>
  <c r="AD349" i="2"/>
  <c r="AF349" i="2" s="1"/>
  <c r="AD1543" i="2"/>
  <c r="AF1543" i="2" s="1"/>
  <c r="AD3114" i="2"/>
  <c r="AF3114" i="2" s="1"/>
  <c r="AG3114" i="2" s="1"/>
  <c r="AD4700" i="2"/>
  <c r="AD4841" i="2"/>
  <c r="AD5135" i="2"/>
  <c r="AF5135" i="2" s="1"/>
  <c r="AD5402" i="2"/>
  <c r="AD5534" i="2"/>
  <c r="AF5534" i="2" s="1"/>
  <c r="AD3228" i="2"/>
  <c r="AF3228" i="2" s="1"/>
  <c r="AD3936" i="2"/>
  <c r="AD4224" i="2"/>
  <c r="AF4224" i="2" s="1"/>
  <c r="AD4255" i="2"/>
  <c r="AD4530" i="2"/>
  <c r="AD4557" i="2"/>
  <c r="AF4557" i="2" s="1"/>
  <c r="AD2534" i="2"/>
  <c r="AF2534" i="2" s="1"/>
  <c r="AD2624" i="2"/>
  <c r="AD2707" i="2"/>
  <c r="AD2769" i="2"/>
  <c r="AF2769" i="2" s="1"/>
  <c r="AD2770" i="2"/>
  <c r="AF2770" i="2" s="1"/>
  <c r="AD4977" i="2"/>
  <c r="AF4977" i="2" s="1"/>
  <c r="AD6185" i="2"/>
  <c r="AF6185" i="2" s="1"/>
  <c r="AD6305" i="2"/>
  <c r="AF6305" i="2" s="1"/>
  <c r="AG6305" i="2" s="1"/>
  <c r="AD6306" i="2"/>
  <c r="AD6549" i="2"/>
  <c r="AF6549" i="2" s="1"/>
  <c r="AD6703" i="2"/>
  <c r="AF6703" i="2" s="1"/>
  <c r="AD6981" i="2"/>
  <c r="AF6981" i="2" s="1"/>
  <c r="AD5282" i="2"/>
  <c r="AF5282" i="2" s="1"/>
  <c r="AD5708" i="2"/>
  <c r="AF5708" i="2" s="1"/>
  <c r="AD5834" i="2"/>
  <c r="AF5834" i="2" s="1"/>
  <c r="AD5963" i="2"/>
  <c r="AF5963" i="2" s="1"/>
  <c r="AD6071" i="2"/>
  <c r="AF6071" i="2" s="1"/>
  <c r="AD6595" i="2"/>
  <c r="AF6595" i="2" s="1"/>
  <c r="AD6942" i="2"/>
  <c r="AF6942" i="2" s="1"/>
  <c r="AD9367" i="2"/>
  <c r="AF9367" i="2" s="1"/>
  <c r="AD9575" i="2"/>
  <c r="AF9575" i="2" s="1"/>
  <c r="AG9575" i="2" s="1"/>
  <c r="AD9576" i="2"/>
  <c r="AD10697" i="2"/>
  <c r="AD10698" i="2"/>
  <c r="AF10698" i="2" s="1"/>
  <c r="AD11138" i="2"/>
  <c r="AD11392" i="2"/>
  <c r="AD9158" i="2"/>
  <c r="AF9158" i="2" s="1"/>
  <c r="AD9368" i="2"/>
  <c r="AD9577" i="2"/>
  <c r="AD9578" i="2"/>
  <c r="AF9578" i="2" s="1"/>
  <c r="AD9579" i="2"/>
  <c r="AF9579" i="2" s="1"/>
  <c r="AD9696" i="2"/>
  <c r="AD9697" i="2"/>
  <c r="AD9698" i="2"/>
  <c r="AD9699" i="2"/>
  <c r="AF9699" i="2" s="1"/>
  <c r="AD7411" i="2"/>
  <c r="AF7411" i="2" s="1"/>
  <c r="AD7412" i="2"/>
  <c r="AF7412" i="2" s="1"/>
  <c r="AD7507" i="2"/>
  <c r="AF7507" i="2" s="1"/>
  <c r="AD7617" i="2"/>
  <c r="AF7617" i="2" s="1"/>
  <c r="AD7725" i="2"/>
  <c r="AF7725" i="2" s="1"/>
  <c r="AG7725" i="2" s="1"/>
  <c r="AD7824" i="2"/>
  <c r="AD7900" i="2"/>
  <c r="AF7900" i="2" s="1"/>
  <c r="AD7990" i="2"/>
  <c r="AF7990" i="2" s="1"/>
  <c r="AD8080" i="2"/>
  <c r="AF8080" i="2" s="1"/>
  <c r="AD8149" i="2"/>
  <c r="AF8149" i="2" s="1"/>
  <c r="AD8198" i="2"/>
  <c r="AF8198" i="2" s="1"/>
  <c r="AD8237" i="2"/>
  <c r="AF8237" i="2" s="1"/>
  <c r="AD10699" i="2"/>
  <c r="AF10699" i="2" s="1"/>
  <c r="AD10784" i="2"/>
  <c r="AF10784" i="2" s="1"/>
  <c r="AD10785" i="2"/>
  <c r="AF10785" i="2" s="1"/>
  <c r="AD10786" i="2"/>
  <c r="AF10786" i="2" s="1"/>
  <c r="AD10857" i="2"/>
  <c r="AF10857" i="2" s="1"/>
  <c r="AD10858" i="2"/>
  <c r="AF10858" i="2" s="1"/>
  <c r="AG10858" i="2" s="1"/>
  <c r="AD11139" i="2"/>
  <c r="AD11393" i="2"/>
  <c r="AF11393" i="2" s="1"/>
  <c r="AD11612" i="2"/>
  <c r="AD11697" i="2"/>
  <c r="AD97" i="2"/>
  <c r="AD178" i="2"/>
  <c r="AF178" i="2" s="1"/>
  <c r="AD1516" i="2"/>
  <c r="AD3115" i="2"/>
  <c r="AD3569" i="2"/>
  <c r="AF3569" i="2" s="1"/>
  <c r="AD4646" i="2"/>
  <c r="AD4842" i="2"/>
  <c r="AD5105" i="2"/>
  <c r="AF5105" i="2" s="1"/>
  <c r="AD5403" i="2"/>
  <c r="AF5403" i="2" s="1"/>
  <c r="AD1706" i="2"/>
  <c r="AF1706" i="2" s="1"/>
  <c r="AD1768" i="2"/>
  <c r="AF1768" i="2" s="1"/>
  <c r="AD1841" i="2"/>
  <c r="AD98" i="2"/>
  <c r="AF98" i="2" s="1"/>
  <c r="AD179" i="2"/>
  <c r="AF179" i="2" s="1"/>
  <c r="AD590" i="2"/>
  <c r="AD644" i="2"/>
  <c r="AD814" i="2"/>
  <c r="AF814" i="2" s="1"/>
  <c r="AD829" i="2"/>
  <c r="AF829" i="2" s="1"/>
  <c r="AD1035" i="2"/>
  <c r="AF1035" i="2" s="1"/>
  <c r="AD1036" i="2"/>
  <c r="AF1036" i="2" s="1"/>
  <c r="AD1245" i="2"/>
  <c r="AF1245" i="2" s="1"/>
  <c r="AD1271" i="2"/>
  <c r="AF1271" i="2" s="1"/>
  <c r="AD3383" i="2"/>
  <c r="AF3383" i="2" s="1"/>
  <c r="AD3424" i="2"/>
  <c r="AF3424" i="2" s="1"/>
  <c r="AD3790" i="2"/>
  <c r="AF3790" i="2" s="1"/>
  <c r="AD3827" i="2"/>
  <c r="AF3827" i="2" s="1"/>
  <c r="AD9022" i="2"/>
  <c r="AF9022" i="2" s="1"/>
  <c r="AD9369" i="2"/>
  <c r="AF9369" i="2" s="1"/>
  <c r="AG9369" i="2" s="1"/>
  <c r="AD10363" i="2"/>
  <c r="AD10535" i="2"/>
  <c r="AD1926" i="2"/>
  <c r="AF1926" i="2" s="1"/>
  <c r="AD2009" i="2"/>
  <c r="AD2083" i="2"/>
  <c r="AF2083" i="2" s="1"/>
  <c r="AD2387" i="2"/>
  <c r="AD2450" i="2"/>
  <c r="AD2535" i="2"/>
  <c r="AF2535" i="2" s="1"/>
  <c r="AD2625" i="2"/>
  <c r="AF2625" i="2" s="1"/>
  <c r="AD2708" i="2"/>
  <c r="AF2708" i="2" s="1"/>
  <c r="AD2709" i="2"/>
  <c r="AF2709" i="2" s="1"/>
  <c r="AD3570" i="2"/>
  <c r="AF3570" i="2" s="1"/>
  <c r="AD4931" i="2"/>
  <c r="AF4931" i="2" s="1"/>
  <c r="AD3937" i="2"/>
  <c r="AD4176" i="2"/>
  <c r="AF4176" i="2" s="1"/>
  <c r="AD4197" i="2"/>
  <c r="AD4458" i="2"/>
  <c r="AF4458" i="2" s="1"/>
  <c r="AD4496" i="2"/>
  <c r="AF4496" i="2" s="1"/>
  <c r="AD6174" i="2"/>
  <c r="AF6174" i="2" s="1"/>
  <c r="AG6174" i="2" s="1"/>
  <c r="AD6307" i="2"/>
  <c r="AD6308" i="2"/>
  <c r="AF6308" i="2" s="1"/>
  <c r="AD6489" i="2"/>
  <c r="AF6489" i="2" s="1"/>
  <c r="AD6745" i="2"/>
  <c r="AF6745" i="2" s="1"/>
  <c r="AD6895" i="2"/>
  <c r="AF6895" i="2" s="1"/>
  <c r="AD7134" i="2"/>
  <c r="AF7134" i="2" s="1"/>
  <c r="AD7180" i="2"/>
  <c r="AF7180" i="2" s="1"/>
  <c r="AD7244" i="2"/>
  <c r="AF7244" i="2" s="1"/>
  <c r="AD5203" i="2"/>
  <c r="AF5203" i="2" s="1"/>
  <c r="AD5487" i="2"/>
  <c r="AF5487" i="2" s="1"/>
  <c r="AD5709" i="2"/>
  <c r="AF5709" i="2" s="1"/>
  <c r="AD5835" i="2"/>
  <c r="AF5835" i="2" s="1"/>
  <c r="AD5964" i="2"/>
  <c r="AF5964" i="2" s="1"/>
  <c r="AG5964" i="2" s="1"/>
  <c r="AD6045" i="2"/>
  <c r="AD6465" i="2"/>
  <c r="AD6867" i="2"/>
  <c r="AD8865" i="2"/>
  <c r="AF8865" i="2" s="1"/>
  <c r="AD11048" i="2"/>
  <c r="AF11048" i="2" s="1"/>
  <c r="AD11300" i="2"/>
  <c r="AF11300" i="2" s="1"/>
  <c r="AD7324" i="2"/>
  <c r="AF7324" i="2" s="1"/>
  <c r="AD7413" i="2"/>
  <c r="AD7508" i="2"/>
  <c r="AD7618" i="2"/>
  <c r="AD7726" i="2"/>
  <c r="AD7727" i="2"/>
  <c r="AD7825" i="2"/>
  <c r="AD7991" i="2"/>
  <c r="AF7991" i="2" s="1"/>
  <c r="AD8081" i="2"/>
  <c r="AF8081" i="2" s="1"/>
  <c r="AD9023" i="2"/>
  <c r="AF9023" i="2" s="1"/>
  <c r="AD9024" i="2"/>
  <c r="AD9025" i="2"/>
  <c r="AF9025" i="2" s="1"/>
  <c r="AD9026" i="2"/>
  <c r="AF9026" i="2" s="1"/>
  <c r="AG9026" i="2" s="1"/>
  <c r="AD9159" i="2"/>
  <c r="AD9160" i="2"/>
  <c r="AF9160" i="2" s="1"/>
  <c r="AD9161" i="2"/>
  <c r="AF9161" i="2" s="1"/>
  <c r="AD9370" i="2"/>
  <c r="AF9370" i="2" s="1"/>
  <c r="AD9371" i="2"/>
  <c r="AF9371" i="2" s="1"/>
  <c r="AD10364" i="2"/>
  <c r="AF10364" i="2" s="1"/>
  <c r="AD10365" i="2"/>
  <c r="AF10365" i="2" s="1"/>
  <c r="AD10536" i="2"/>
  <c r="AF10536" i="2" s="1"/>
  <c r="AD10537" i="2"/>
  <c r="AF10537" i="2" s="1"/>
  <c r="AD10538" i="2"/>
  <c r="AF10538" i="2" s="1"/>
  <c r="AD10700" i="2"/>
  <c r="AF10700" i="2" s="1"/>
  <c r="AD11049" i="2"/>
  <c r="AF11049" i="2" s="1"/>
  <c r="AD11301" i="2"/>
  <c r="AF11301" i="2" s="1"/>
  <c r="AG11301" i="2" s="1"/>
  <c r="AD11613" i="2"/>
  <c r="AD11698" i="2"/>
  <c r="AD99" i="2"/>
  <c r="AF99" i="2" s="1"/>
  <c r="AD180" i="2"/>
  <c r="AF180" i="2" s="1"/>
  <c r="AD1490" i="2"/>
  <c r="AF1490" i="2" s="1"/>
  <c r="AD3116" i="2"/>
  <c r="AD4647" i="2"/>
  <c r="AF4647" i="2" s="1"/>
  <c r="AD4843" i="2"/>
  <c r="AD5079" i="2"/>
  <c r="AD5404" i="2"/>
  <c r="AF5404" i="2" s="1"/>
  <c r="AD45" i="2"/>
  <c r="AF45" i="2" s="1"/>
  <c r="AD100" i="2"/>
  <c r="AF100" i="2" s="1"/>
  <c r="AD591" i="2"/>
  <c r="AD592" i="2"/>
  <c r="AD3571" i="2"/>
  <c r="AF3571" i="2" s="1"/>
  <c r="AD4932" i="2"/>
  <c r="AF4932" i="2" s="1"/>
  <c r="AD6836" i="2"/>
  <c r="AD6820" i="2"/>
  <c r="AF6820" i="2" s="1"/>
  <c r="AD7053" i="2"/>
  <c r="AF7053" i="2" s="1"/>
  <c r="AG7053" i="2" s="1"/>
  <c r="AD5488" i="2"/>
  <c r="AD5710" i="2"/>
  <c r="AF5710" i="2" s="1"/>
  <c r="AD5836" i="2"/>
  <c r="AF5836" i="2" s="1"/>
  <c r="AD5965" i="2"/>
  <c r="AF5965" i="2" s="1"/>
  <c r="AD8740" i="2"/>
  <c r="AF8740" i="2" s="1"/>
  <c r="AD9027" i="2"/>
  <c r="AF9027" i="2" s="1"/>
  <c r="AD10113" i="2"/>
  <c r="AF10113" i="2" s="1"/>
  <c r="AD10114" i="2"/>
  <c r="AF10114" i="2" s="1"/>
  <c r="AD10222" i="2"/>
  <c r="AF10222" i="2" s="1"/>
  <c r="AD11235" i="2"/>
  <c r="AF11235" i="2" s="1"/>
  <c r="AD11493" i="2"/>
  <c r="AF11493" i="2" s="1"/>
  <c r="AD101" i="2"/>
  <c r="AF101" i="2" s="1"/>
  <c r="AD181" i="2"/>
  <c r="AF181" i="2" s="1"/>
  <c r="AG181" i="2" s="1"/>
  <c r="AD1491" i="2"/>
  <c r="AD3117" i="2"/>
  <c r="AD3351" i="2"/>
  <c r="AD3384" i="2"/>
  <c r="AF3384" i="2" s="1"/>
  <c r="AD3718" i="2"/>
  <c r="AF3718" i="2" s="1"/>
  <c r="AD3752" i="2"/>
  <c r="AF3752" i="2" s="1"/>
  <c r="AD4675" i="2"/>
  <c r="AF4675" i="2" s="1"/>
  <c r="AD4844" i="2"/>
  <c r="AF4844" i="2" s="1"/>
  <c r="AD5080" i="2"/>
  <c r="AF5080" i="2" s="1"/>
  <c r="AD5405" i="2"/>
  <c r="AD102" i="2"/>
  <c r="AD103" i="2"/>
  <c r="AF103" i="2" s="1"/>
  <c r="AD593" i="2"/>
  <c r="AF593" i="2" s="1"/>
  <c r="AD594" i="2"/>
  <c r="AF594" i="2" s="1"/>
  <c r="AD869" i="2"/>
  <c r="AF869" i="2" s="1"/>
  <c r="AD887" i="2"/>
  <c r="AD1126" i="2"/>
  <c r="AF1126" i="2" s="1"/>
  <c r="AD1149" i="2"/>
  <c r="AF1149" i="2" s="1"/>
  <c r="AD1348" i="2"/>
  <c r="AD1371" i="2"/>
  <c r="AD1707" i="2"/>
  <c r="AF1707" i="2" s="1"/>
  <c r="AD1769" i="2"/>
  <c r="AF1769" i="2" s="1"/>
  <c r="AD1842" i="2"/>
  <c r="AF1842" i="2" s="1"/>
  <c r="AD1927" i="2"/>
  <c r="AF1927" i="2" s="1"/>
  <c r="AD1928" i="2"/>
  <c r="AF1928" i="2" s="1"/>
  <c r="AD2010" i="2"/>
  <c r="AF2010" i="2" s="1"/>
  <c r="AD2388" i="2"/>
  <c r="AF2388" i="2" s="1"/>
  <c r="AD2451" i="2"/>
  <c r="AF2451" i="2" s="1"/>
  <c r="AD2452" i="2"/>
  <c r="AF2452" i="2" s="1"/>
  <c r="AD3572" i="2"/>
  <c r="AF3572" i="2" s="1"/>
  <c r="AD5272" i="2"/>
  <c r="AF5272" i="2" s="1"/>
  <c r="AD6046" i="2"/>
  <c r="AF6046" i="2" s="1"/>
  <c r="AG6046" i="2" s="1"/>
  <c r="AD6490" i="2"/>
  <c r="AD6896" i="2"/>
  <c r="AF6896" i="2" s="1"/>
  <c r="AD11050" i="2"/>
  <c r="AD11302" i="2"/>
  <c r="AD3938" i="2"/>
  <c r="AD4256" i="2"/>
  <c r="AF4256" i="2" s="1"/>
  <c r="AD4281" i="2"/>
  <c r="AD4391" i="2"/>
  <c r="AF4391" i="2" s="1"/>
  <c r="AD4422" i="2"/>
  <c r="AF4422" i="2" s="1"/>
  <c r="AD2536" i="2"/>
  <c r="AF2536" i="2" s="1"/>
  <c r="AD2626" i="2"/>
  <c r="AD2710" i="2"/>
  <c r="AF2710" i="2" s="1"/>
  <c r="AD3573" i="2"/>
  <c r="AD4933" i="2"/>
  <c r="AD6522" i="2"/>
  <c r="AF6522" i="2" s="1"/>
  <c r="AD6746" i="2"/>
  <c r="AF6746" i="2" s="1"/>
  <c r="AD6897" i="2"/>
  <c r="AF6897" i="2" s="1"/>
  <c r="AD7245" i="2"/>
  <c r="AF7245" i="2" s="1"/>
  <c r="AD7325" i="2"/>
  <c r="AF7325" i="2" s="1"/>
  <c r="AG7325" i="2" s="1"/>
  <c r="AD6186" i="2"/>
  <c r="AD6377" i="2"/>
  <c r="AF6377" i="2" s="1"/>
  <c r="AD6394" i="2"/>
  <c r="AF6394" i="2" s="1"/>
  <c r="AD5510" i="2"/>
  <c r="AF5510" i="2" s="1"/>
  <c r="AD5711" i="2"/>
  <c r="AF5711" i="2" s="1"/>
  <c r="AD5837" i="2"/>
  <c r="AF5837" i="2" s="1"/>
  <c r="AD5966" i="2"/>
  <c r="AF5966" i="2" s="1"/>
  <c r="AD8866" i="2"/>
  <c r="AF8866" i="2" s="1"/>
  <c r="AD9162" i="2"/>
  <c r="AF9162" i="2" s="1"/>
  <c r="AD10223" i="2"/>
  <c r="AF10223" i="2" s="1"/>
  <c r="AD10366" i="2"/>
  <c r="AF10366" i="2" s="1"/>
  <c r="AD11736" i="2"/>
  <c r="AF11736" i="2" s="1"/>
  <c r="AD8867" i="2"/>
  <c r="AF8867" i="2" s="1"/>
  <c r="AG8867" i="2" s="1"/>
  <c r="AD8868" i="2"/>
  <c r="AD8869" i="2"/>
  <c r="AD8870" i="2"/>
  <c r="AF8870" i="2" s="1"/>
  <c r="AD9163" i="2"/>
  <c r="AF9163" i="2" s="1"/>
  <c r="AD9164" i="2"/>
  <c r="AF9164" i="2" s="1"/>
  <c r="AD9165" i="2"/>
  <c r="AF9165" i="2" s="1"/>
  <c r="AD9166" i="2"/>
  <c r="AF9166" i="2" s="1"/>
  <c r="AD7414" i="2"/>
  <c r="AF7414" i="2" s="1"/>
  <c r="AD7509" i="2"/>
  <c r="AD7619" i="2"/>
  <c r="AD7620" i="2"/>
  <c r="AD7728" i="2"/>
  <c r="AF7728" i="2" s="1"/>
  <c r="AD7826" i="2"/>
  <c r="AF7826" i="2" s="1"/>
  <c r="AD7901" i="2"/>
  <c r="AD7992" i="2"/>
  <c r="AF7992" i="2" s="1"/>
  <c r="AD8082" i="2"/>
  <c r="AD8150" i="2"/>
  <c r="AF8150" i="2" s="1"/>
  <c r="AD9167" i="2"/>
  <c r="AF9167" i="2" s="1"/>
  <c r="AD10224" i="2"/>
  <c r="AF10224" i="2" s="1"/>
  <c r="AG10224" i="2" s="1"/>
  <c r="AD10225" i="2"/>
  <c r="AD10226" i="2"/>
  <c r="AF10226" i="2" s="1"/>
  <c r="AD10367" i="2"/>
  <c r="AF10367" i="2" s="1"/>
  <c r="AD10368" i="2"/>
  <c r="AF10368" i="2" s="1"/>
  <c r="AD10369" i="2"/>
  <c r="AF10369" i="2" s="1"/>
  <c r="AD11614" i="2"/>
  <c r="AF11614" i="2" s="1"/>
  <c r="AD11699" i="2"/>
  <c r="AF11699" i="2" s="1"/>
  <c r="AD11097" i="2"/>
  <c r="AF11097" i="2" s="1"/>
  <c r="AD11351" i="2"/>
  <c r="AF11351" i="2" s="1"/>
  <c r="AD3229" i="2"/>
  <c r="AF3229" i="2" s="1"/>
  <c r="AD3456" i="2"/>
  <c r="AF3456" i="2" s="1"/>
  <c r="AD3471" i="2"/>
  <c r="AF3471" i="2" s="1"/>
  <c r="AD3859" i="2"/>
  <c r="AF3859" i="2" s="1"/>
  <c r="AG3859" i="2" s="1"/>
  <c r="AD3860" i="2"/>
  <c r="AD285" i="2"/>
  <c r="AF285" i="2" s="1"/>
  <c r="AD391" i="2"/>
  <c r="AD694" i="2"/>
  <c r="AF694" i="2" s="1"/>
  <c r="AD725" i="2"/>
  <c r="AD1057" i="2"/>
  <c r="AD1088" i="2"/>
  <c r="AD1309" i="2"/>
  <c r="AF1309" i="2" s="1"/>
  <c r="AD1310" i="2"/>
  <c r="AF1310" i="2" s="1"/>
  <c r="AD1843" i="2"/>
  <c r="AF1843" i="2" s="1"/>
  <c r="AD1929" i="2"/>
  <c r="AF1929" i="2" s="1"/>
  <c r="AD2011" i="2"/>
  <c r="AF2011" i="2" s="1"/>
  <c r="AD2084" i="2"/>
  <c r="AD2138" i="2"/>
  <c r="AF2138" i="2" s="1"/>
  <c r="AD2139" i="2"/>
  <c r="AF2139" i="2" s="1"/>
  <c r="AD2537" i="2"/>
  <c r="AF2537" i="2" s="1"/>
  <c r="AD286" i="2"/>
  <c r="AD350" i="2"/>
  <c r="AF350" i="2" s="1"/>
  <c r="AD1544" i="2"/>
  <c r="AF1544" i="2" s="1"/>
  <c r="AG1544" i="2" s="1"/>
  <c r="AD3118" i="2"/>
  <c r="AD4701" i="2"/>
  <c r="AF4701" i="2" s="1"/>
  <c r="AD4845" i="2"/>
  <c r="AF4845" i="2" s="1"/>
  <c r="AD5136" i="2"/>
  <c r="AF5136" i="2" s="1"/>
  <c r="AD5406" i="2"/>
  <c r="AF5406" i="2" s="1"/>
  <c r="AD5554" i="2"/>
  <c r="AF5554" i="2" s="1"/>
  <c r="AD3230" i="2"/>
  <c r="AF3230" i="2" s="1"/>
  <c r="AD4225" i="2"/>
  <c r="AF4225" i="2" s="1"/>
  <c r="AD4257" i="2"/>
  <c r="AF4257" i="2" s="1"/>
  <c r="AD4531" i="2"/>
  <c r="AF4531" i="2" s="1"/>
  <c r="AD4558" i="2"/>
  <c r="AF4558" i="2" s="1"/>
  <c r="AD2538" i="2"/>
  <c r="AF2538" i="2" s="1"/>
  <c r="AD2627" i="2"/>
  <c r="AF2627" i="2" s="1"/>
  <c r="AG2627" i="2" s="1"/>
  <c r="AD2711" i="2"/>
  <c r="AD2771" i="2"/>
  <c r="AF2771" i="2" s="1"/>
  <c r="AD2772" i="2"/>
  <c r="AD4978" i="2"/>
  <c r="AF4978" i="2" s="1"/>
  <c r="AD6550" i="2"/>
  <c r="AD6708" i="2"/>
  <c r="AD6982" i="2"/>
  <c r="AF6982" i="2" s="1"/>
  <c r="AD5294" i="2"/>
  <c r="AD5712" i="2"/>
  <c r="AF5712" i="2" s="1"/>
  <c r="AD5838" i="2"/>
  <c r="AD5967" i="2"/>
  <c r="AD6095" i="2"/>
  <c r="AF6095" i="2" s="1"/>
  <c r="AD6596" i="2"/>
  <c r="AF6596" i="2" s="1"/>
  <c r="AD6943" i="2"/>
  <c r="AD9372" i="2"/>
  <c r="AF9372" i="2" s="1"/>
  <c r="AD9580" i="2"/>
  <c r="AF9580" i="2" s="1"/>
  <c r="AD9700" i="2"/>
  <c r="AD10701" i="2"/>
  <c r="AF10701" i="2" s="1"/>
  <c r="AD10787" i="2"/>
  <c r="AF10787" i="2" s="1"/>
  <c r="AG10787" i="2" s="1"/>
  <c r="AD11140" i="2"/>
  <c r="AD11394" i="2"/>
  <c r="AF11394" i="2" s="1"/>
  <c r="AD9581" i="2"/>
  <c r="AF9581" i="2" s="1"/>
  <c r="AD9582" i="2"/>
  <c r="AF9582" i="2" s="1"/>
  <c r="AD9583" i="2"/>
  <c r="AF9583" i="2" s="1"/>
  <c r="AD9701" i="2"/>
  <c r="AF9701" i="2" s="1"/>
  <c r="AD9702" i="2"/>
  <c r="AF9702" i="2" s="1"/>
  <c r="AD9703" i="2"/>
  <c r="AF9703" i="2" s="1"/>
  <c r="AD9704" i="2"/>
  <c r="AF9704" i="2" s="1"/>
  <c r="AD7415" i="2"/>
  <c r="AF7415" i="2" s="1"/>
  <c r="AD7510" i="2"/>
  <c r="AF7510" i="2" s="1"/>
  <c r="AD7621" i="2"/>
  <c r="AF7621" i="2" s="1"/>
  <c r="AD7729" i="2"/>
  <c r="AF7729" i="2" s="1"/>
  <c r="AG7729" i="2" s="1"/>
  <c r="AD7730" i="2"/>
  <c r="AD7827" i="2"/>
  <c r="AF7827" i="2" s="1"/>
  <c r="AD7902" i="2"/>
  <c r="AF7902" i="2" s="1"/>
  <c r="AD7993" i="2"/>
  <c r="AF7993" i="2" s="1"/>
  <c r="AG7993" i="2" s="1"/>
  <c r="AD8083" i="2"/>
  <c r="AF8083" i="2" s="1"/>
  <c r="AD8151" i="2"/>
  <c r="AF8151" i="2" s="1"/>
  <c r="AD8199" i="2"/>
  <c r="AD8238" i="2"/>
  <c r="AF8238" i="2" s="1"/>
  <c r="AD10788" i="2"/>
  <c r="AF10788" i="2" s="1"/>
  <c r="AD10789" i="2"/>
  <c r="AD10790" i="2"/>
  <c r="AD10791" i="2"/>
  <c r="AF10791" i="2" s="1"/>
  <c r="AD10859" i="2"/>
  <c r="AD10860" i="2"/>
  <c r="AD11141" i="2"/>
  <c r="AF11141" i="2" s="1"/>
  <c r="AD11429" i="2"/>
  <c r="AD287" i="2"/>
  <c r="AD288" i="2"/>
  <c r="AF288" i="2" s="1"/>
  <c r="AD1517" i="2"/>
  <c r="AF1517" i="2" s="1"/>
  <c r="AG1517" i="2" s="1"/>
  <c r="AD3119" i="2"/>
  <c r="AD3385" i="2"/>
  <c r="AF3385" i="2" s="1"/>
  <c r="AD3425" i="2"/>
  <c r="AF3425" i="2" s="1"/>
  <c r="AD3753" i="2"/>
  <c r="AF3753" i="2" s="1"/>
  <c r="AD3791" i="2"/>
  <c r="AF3791" i="2" s="1"/>
  <c r="AD4702" i="2"/>
  <c r="AF4702" i="2" s="1"/>
  <c r="AD4846" i="2"/>
  <c r="AF4846" i="2" s="1"/>
  <c r="AD5106" i="2"/>
  <c r="AF5106" i="2" s="1"/>
  <c r="AD5407" i="2"/>
  <c r="AF5407" i="2" s="1"/>
  <c r="AD182" i="2"/>
  <c r="AF182" i="2" s="1"/>
  <c r="AD289" i="2"/>
  <c r="AF289" i="2" s="1"/>
  <c r="AD645" i="2"/>
  <c r="AF645" i="2" s="1"/>
  <c r="AD695" i="2"/>
  <c r="AF695" i="2" s="1"/>
  <c r="AG695" i="2" s="1"/>
  <c r="AD888" i="2"/>
  <c r="AD911" i="2"/>
  <c r="AD1150" i="2"/>
  <c r="AD1176" i="2"/>
  <c r="AF1176" i="2" s="1"/>
  <c r="AD1394" i="2"/>
  <c r="AF1394" i="2" s="1"/>
  <c r="AD1420" i="2"/>
  <c r="AF1420" i="2" s="1"/>
  <c r="AD1770" i="2"/>
  <c r="AF1770" i="2" s="1"/>
  <c r="AD1844" i="2"/>
  <c r="AF1844" i="2" s="1"/>
  <c r="AD1930" i="2"/>
  <c r="AF1930" i="2" s="1"/>
  <c r="AD2012" i="2"/>
  <c r="AF2012" i="2" s="1"/>
  <c r="AD2085" i="2"/>
  <c r="AD2140" i="2"/>
  <c r="AF2140" i="2" s="1"/>
  <c r="AD2453" i="2"/>
  <c r="AF2453" i="2" s="1"/>
  <c r="AD2539" i="2"/>
  <c r="AF2539" i="2" s="1"/>
  <c r="AD3603" i="2"/>
  <c r="AF3603" i="2" s="1"/>
  <c r="AD5283" i="2"/>
  <c r="AF5283" i="2" s="1"/>
  <c r="AD6096" i="2"/>
  <c r="AD6574" i="2"/>
  <c r="AF6574" i="2" s="1"/>
  <c r="AD6944" i="2"/>
  <c r="AF6944" i="2" s="1"/>
  <c r="AG6944" i="2" s="1"/>
  <c r="AD9373" i="2"/>
  <c r="AD11142" i="2"/>
  <c r="AF11142" i="2" s="1"/>
  <c r="AD11395" i="2"/>
  <c r="AF11395" i="2" s="1"/>
  <c r="AD3959" i="2"/>
  <c r="AF3959" i="2" s="1"/>
  <c r="AD4311" i="2"/>
  <c r="AF4311" i="2" s="1"/>
  <c r="AD4312" i="2"/>
  <c r="AF4312" i="2" s="1"/>
  <c r="AD4423" i="2"/>
  <c r="AF4423" i="2" s="1"/>
  <c r="AD4459" i="2"/>
  <c r="AF4459" i="2" s="1"/>
  <c r="AD2540" i="2"/>
  <c r="AF2540" i="2" s="1"/>
  <c r="AD2628" i="2"/>
  <c r="AF2628" i="2" s="1"/>
  <c r="AD2712" i="2"/>
  <c r="AF2712" i="2" s="1"/>
  <c r="AD2773" i="2"/>
  <c r="AF2773" i="2" s="1"/>
  <c r="AD3604" i="2"/>
  <c r="AF3604" i="2" s="1"/>
  <c r="AG3604" i="2" s="1"/>
  <c r="AD4962" i="2"/>
  <c r="AD6575" i="2"/>
  <c r="AD6758" i="2"/>
  <c r="AF6758" i="2" s="1"/>
  <c r="AD6945" i="2"/>
  <c r="AF6945" i="2" s="1"/>
  <c r="AD7326" i="2"/>
  <c r="AD6208" i="2"/>
  <c r="AD6395" i="2"/>
  <c r="AD6410" i="2"/>
  <c r="AF6410" i="2" s="1"/>
  <c r="AD5535" i="2"/>
  <c r="AD5713" i="2"/>
  <c r="AF5713" i="2" s="1"/>
  <c r="AD5839" i="2"/>
  <c r="AD5968" i="2"/>
  <c r="AD9374" i="2"/>
  <c r="AF9374" i="2" s="1"/>
  <c r="AD9705" i="2"/>
  <c r="AF9705" i="2" s="1"/>
  <c r="AD10370" i="2"/>
  <c r="AF10370" i="2" s="1"/>
  <c r="AD10539" i="2"/>
  <c r="AF10539" i="2" s="1"/>
  <c r="AD9168" i="2"/>
  <c r="AF9168" i="2" s="1"/>
  <c r="AD9169" i="2"/>
  <c r="AF9169" i="2" s="1"/>
  <c r="AD9170" i="2"/>
  <c r="AF9170" i="2" s="1"/>
  <c r="AG9170" i="2" s="1"/>
  <c r="AD9171" i="2"/>
  <c r="AD9584" i="2"/>
  <c r="AF9584" i="2" s="1"/>
  <c r="AD9585" i="2"/>
  <c r="AF9585" i="2" s="1"/>
  <c r="AD9586" i="2"/>
  <c r="AF9586" i="2" s="1"/>
  <c r="AD9706" i="2"/>
  <c r="AF9706" i="2" s="1"/>
  <c r="AD7416" i="2"/>
  <c r="AF7416" i="2" s="1"/>
  <c r="AD7511" i="2"/>
  <c r="AF7511" i="2" s="1"/>
  <c r="AD7622" i="2"/>
  <c r="AF7622" i="2" s="1"/>
  <c r="AD7731" i="2"/>
  <c r="AF7731" i="2" s="1"/>
  <c r="AD7828" i="2"/>
  <c r="AF7828" i="2" s="1"/>
  <c r="AD7903" i="2"/>
  <c r="AF7903" i="2" s="1"/>
  <c r="AD7904" i="2"/>
  <c r="AF7904" i="2" s="1"/>
  <c r="AD7994" i="2"/>
  <c r="AF7994" i="2" s="1"/>
  <c r="AG7994" i="2" s="1"/>
  <c r="AD8084" i="2"/>
  <c r="AD8152" i="2"/>
  <c r="AD8200" i="2"/>
  <c r="AD9707" i="2"/>
  <c r="AD10371" i="2"/>
  <c r="AD10372" i="2"/>
  <c r="AF10372" i="2" s="1"/>
  <c r="AD10373" i="2"/>
  <c r="AD10540" i="2"/>
  <c r="AF10540" i="2" s="1"/>
  <c r="AD10541" i="2"/>
  <c r="AF10541" i="2" s="1"/>
  <c r="AD10542" i="2"/>
  <c r="AF10542" i="2" s="1"/>
  <c r="AD11615" i="2"/>
  <c r="AF11615" i="2" s="1"/>
  <c r="AD11700" i="2"/>
  <c r="AF11700" i="2" s="1"/>
  <c r="AD11143" i="2"/>
  <c r="AD11396" i="2"/>
  <c r="AD183" i="2"/>
  <c r="AF183" i="2" s="1"/>
  <c r="AD290" i="2"/>
  <c r="AD1492" i="2"/>
  <c r="AF1492" i="2" s="1"/>
  <c r="AD3120" i="2"/>
  <c r="AF3120" i="2" s="1"/>
  <c r="AD3352" i="2"/>
  <c r="AF3352" i="2" s="1"/>
  <c r="AG3352" i="2" s="1"/>
  <c r="AD3386" i="2"/>
  <c r="AD3719" i="2"/>
  <c r="AF3719" i="2" s="1"/>
  <c r="AD3754" i="2"/>
  <c r="AF3754" i="2" s="1"/>
  <c r="AD4676" i="2"/>
  <c r="AF4676" i="2" s="1"/>
  <c r="AD4847" i="2"/>
  <c r="AF4847" i="2" s="1"/>
  <c r="AD5081" i="2"/>
  <c r="AF5081" i="2" s="1"/>
  <c r="AD5408" i="2"/>
  <c r="AF5408" i="2" s="1"/>
  <c r="AD104" i="2"/>
  <c r="AF104" i="2" s="1"/>
  <c r="AD184" i="2"/>
  <c r="AF184" i="2" s="1"/>
  <c r="AD595" i="2"/>
  <c r="AF595" i="2" s="1"/>
  <c r="AD646" i="2"/>
  <c r="AF646" i="2" s="1"/>
  <c r="AD870" i="2"/>
  <c r="AF870" i="2" s="1"/>
  <c r="AD889" i="2"/>
  <c r="AF889" i="2" s="1"/>
  <c r="AG889" i="2" s="1"/>
  <c r="AD1127" i="2"/>
  <c r="AD1151" i="2"/>
  <c r="AD1372" i="2"/>
  <c r="AF1372" i="2" s="1"/>
  <c r="AD1373" i="2"/>
  <c r="AD1708" i="2"/>
  <c r="AD1771" i="2"/>
  <c r="AF1771" i="2" s="1"/>
  <c r="AD1845" i="2"/>
  <c r="AF1845" i="2" s="1"/>
  <c r="AD1931" i="2"/>
  <c r="AF1931" i="2" s="1"/>
  <c r="AD1932" i="2"/>
  <c r="AF1932" i="2" s="1"/>
  <c r="AD2013" i="2"/>
  <c r="AF2013" i="2" s="1"/>
  <c r="AD2389" i="2"/>
  <c r="AF2389" i="2" s="1"/>
  <c r="AD2454" i="2"/>
  <c r="AF2454" i="2" s="1"/>
  <c r="AD2541" i="2"/>
  <c r="AF2541" i="2" s="1"/>
  <c r="AD3574" i="2"/>
  <c r="AD5273" i="2"/>
  <c r="AF5273" i="2" s="1"/>
  <c r="AD6072" i="2"/>
  <c r="AD6523" i="2"/>
  <c r="AF6523" i="2" s="1"/>
  <c r="AD6898" i="2"/>
  <c r="AF6898" i="2" s="1"/>
  <c r="AD11098" i="2"/>
  <c r="AF11098" i="2" s="1"/>
  <c r="AG11098" i="2" s="1"/>
  <c r="AD11352" i="2"/>
  <c r="AD3939" i="2"/>
  <c r="AF3939" i="2" s="1"/>
  <c r="AD4258" i="2"/>
  <c r="AF4258" i="2" s="1"/>
  <c r="AD4282" i="2"/>
  <c r="AF4282" i="2" s="1"/>
  <c r="AD4392" i="2"/>
  <c r="AF4392" i="2" s="1"/>
  <c r="AD4424" i="2"/>
  <c r="AF4424" i="2" s="1"/>
  <c r="AD2629" i="2"/>
  <c r="AF2629" i="2" s="1"/>
  <c r="AD2630" i="2"/>
  <c r="AF2630" i="2" s="1"/>
  <c r="AD2713" i="2"/>
  <c r="AF2713" i="2" s="1"/>
  <c r="AD3575" i="2"/>
  <c r="AF3575" i="2" s="1"/>
  <c r="AD4934" i="2"/>
  <c r="AF4934" i="2" s="1"/>
  <c r="AD6524" i="2"/>
  <c r="AF6524" i="2" s="1"/>
  <c r="AD6747" i="2"/>
  <c r="AF6747" i="2" s="1"/>
  <c r="AG6747" i="2" s="1"/>
  <c r="AD6899" i="2"/>
  <c r="AD7246" i="2"/>
  <c r="AF7246" i="2" s="1"/>
  <c r="AD7327" i="2"/>
  <c r="AD6187" i="2"/>
  <c r="AD6378" i="2"/>
  <c r="AD6396" i="2"/>
  <c r="AF6396" i="2" s="1"/>
  <c r="AD5511" i="2"/>
  <c r="AD5714" i="2"/>
  <c r="AF5714" i="2" s="1"/>
  <c r="AD5840" i="2"/>
  <c r="AF5840" i="2" s="1"/>
  <c r="AD5969" i="2"/>
  <c r="AF5969" i="2" s="1"/>
  <c r="AD8871" i="2"/>
  <c r="AF8871" i="2" s="1"/>
  <c r="AD9172" i="2"/>
  <c r="AD10227" i="2"/>
  <c r="AD10374" i="2"/>
  <c r="AD11737" i="2"/>
  <c r="AF11737" i="2" s="1"/>
  <c r="AD8872" i="2"/>
  <c r="AD8873" i="2"/>
  <c r="AF8873" i="2" s="1"/>
  <c r="AD8874" i="2"/>
  <c r="AF8874" i="2" s="1"/>
  <c r="AD8875" i="2"/>
  <c r="AF8875" i="2" s="1"/>
  <c r="AG8875" i="2" s="1"/>
  <c r="AD9173" i="2"/>
  <c r="AD9174" i="2"/>
  <c r="AF9174" i="2" s="1"/>
  <c r="AD9175" i="2"/>
  <c r="AF9175" i="2" s="1"/>
  <c r="AD9176" i="2"/>
  <c r="AF9176" i="2" s="1"/>
  <c r="AD7417" i="2"/>
  <c r="AF7417" i="2" s="1"/>
  <c r="AD7512" i="2"/>
  <c r="AF7512" i="2" s="1"/>
  <c r="AD7623" i="2"/>
  <c r="AF7623" i="2" s="1"/>
  <c r="AD7732" i="2"/>
  <c r="AF7732" i="2" s="1"/>
  <c r="AD7829" i="2"/>
  <c r="AF7829" i="2" s="1"/>
  <c r="AD7830" i="2"/>
  <c r="AF7830" i="2" s="1"/>
  <c r="AD7905" i="2"/>
  <c r="AF7905" i="2" s="1"/>
  <c r="AD7995" i="2"/>
  <c r="AF7995" i="2" s="1"/>
  <c r="AD8085" i="2"/>
  <c r="AF8085" i="2" s="1"/>
  <c r="AG8085" i="2" s="1"/>
  <c r="AD8153" i="2"/>
  <c r="AD9177" i="2"/>
  <c r="AD10228" i="2"/>
  <c r="AD10229" i="2"/>
  <c r="AD10230" i="2"/>
  <c r="AD10375" i="2"/>
  <c r="AD10376" i="2"/>
  <c r="AD10377" i="2"/>
  <c r="AF10377" i="2" s="1"/>
  <c r="AD11616" i="2"/>
  <c r="AF11616" i="2" s="1"/>
  <c r="AD11701" i="2"/>
  <c r="AD11099" i="2"/>
  <c r="AD11353" i="2"/>
  <c r="AF11353" i="2" s="1"/>
  <c r="AD351" i="2"/>
  <c r="AF351" i="2" s="1"/>
  <c r="AD392" i="2"/>
  <c r="AD1572" i="2"/>
  <c r="AF1572" i="2" s="1"/>
  <c r="AD3121" i="2"/>
  <c r="AF3121" i="2" s="1"/>
  <c r="AD3253" i="2"/>
  <c r="AF3253" i="2" s="1"/>
  <c r="AD4737" i="2"/>
  <c r="AF4737" i="2" s="1"/>
  <c r="AD4848" i="2"/>
  <c r="AF4848" i="2" s="1"/>
  <c r="AG4848" i="2" s="1"/>
  <c r="AD5154" i="2"/>
  <c r="AD5409" i="2"/>
  <c r="AF5409" i="2" s="1"/>
  <c r="AD1933" i="2"/>
  <c r="AF1933" i="2" s="1"/>
  <c r="AD291" i="2"/>
  <c r="AF291" i="2" s="1"/>
  <c r="AD352" i="2"/>
  <c r="AF352" i="2" s="1"/>
  <c r="AD696" i="2"/>
  <c r="AF696" i="2" s="1"/>
  <c r="AD726" i="2"/>
  <c r="AF726" i="2" s="1"/>
  <c r="AD934" i="2"/>
  <c r="AF934" i="2" s="1"/>
  <c r="AD947" i="2"/>
  <c r="AF947" i="2" s="1"/>
  <c r="AD1177" i="2"/>
  <c r="AF1177" i="2" s="1"/>
  <c r="AD1195" i="2"/>
  <c r="AF1195" i="2" s="1"/>
  <c r="AD1421" i="2"/>
  <c r="AF1421" i="2" s="1"/>
  <c r="AD1435" i="2"/>
  <c r="AF1435" i="2" s="1"/>
  <c r="AG1435" i="2" s="1"/>
  <c r="AD3387" i="2"/>
  <c r="AD3426" i="2"/>
  <c r="AF3426" i="2" s="1"/>
  <c r="AD3792" i="2"/>
  <c r="AD3828" i="2"/>
  <c r="AF3828" i="2" s="1"/>
  <c r="AD9178" i="2"/>
  <c r="AF9178" i="2" s="1"/>
  <c r="AD9587" i="2"/>
  <c r="AF9587" i="2" s="1"/>
  <c r="AD10378" i="2"/>
  <c r="AD10543" i="2"/>
  <c r="AD1934" i="2"/>
  <c r="AD2086" i="2"/>
  <c r="AF2086" i="2" s="1"/>
  <c r="AD2087" i="2"/>
  <c r="AD2141" i="2"/>
  <c r="AF2141" i="2" s="1"/>
  <c r="AD2179" i="2"/>
  <c r="AF2179" i="2" s="1"/>
  <c r="AD2631" i="2"/>
  <c r="AD2632" i="2"/>
  <c r="AF2632" i="2" s="1"/>
  <c r="AD2714" i="2"/>
  <c r="AF2714" i="2" s="1"/>
  <c r="AD2774" i="2"/>
  <c r="AD2819" i="2"/>
  <c r="AF2819" i="2" s="1"/>
  <c r="AD2849" i="2"/>
  <c r="AF2849" i="2" s="1"/>
  <c r="AG2849" i="2" s="1"/>
  <c r="AD3254" i="2"/>
  <c r="AD3989" i="2"/>
  <c r="AF3989" i="2" s="1"/>
  <c r="AD4331" i="2"/>
  <c r="AF4331" i="2" s="1"/>
  <c r="AD4342" i="2"/>
  <c r="AF4342" i="2" s="1"/>
  <c r="AD4497" i="2"/>
  <c r="AF4497" i="2" s="1"/>
  <c r="AD4532" i="2"/>
  <c r="AF4532" i="2" s="1"/>
  <c r="AD6222" i="2"/>
  <c r="AF6222" i="2" s="1"/>
  <c r="AD6344" i="2"/>
  <c r="AF6344" i="2" s="1"/>
  <c r="AD6360" i="2"/>
  <c r="AF6360" i="2" s="1"/>
  <c r="AD5017" i="2"/>
  <c r="AF5017" i="2" s="1"/>
  <c r="AD6597" i="2"/>
  <c r="AF6597" i="2" s="1"/>
  <c r="AD6713" i="2"/>
  <c r="AF6713" i="2" s="1"/>
  <c r="AD7054" i="2"/>
  <c r="AF7054" i="2" s="1"/>
  <c r="AG7054" i="2" s="1"/>
  <c r="AD5241" i="2"/>
  <c r="AD5555" i="2"/>
  <c r="AD5715" i="2"/>
  <c r="AD5841" i="2"/>
  <c r="AD5970" i="2"/>
  <c r="AD6135" i="2"/>
  <c r="AF6135" i="2" s="1"/>
  <c r="AD6635" i="2"/>
  <c r="AD7055" i="2"/>
  <c r="AD11210" i="2"/>
  <c r="AF11210" i="2" s="1"/>
  <c r="AD11468" i="2"/>
  <c r="AF11468" i="2" s="1"/>
  <c r="AD11738" i="2"/>
  <c r="AF11738" i="2" s="1"/>
  <c r="AD7328" i="2"/>
  <c r="AD7418" i="2"/>
  <c r="AD7513" i="2"/>
  <c r="AF7513" i="2" s="1"/>
  <c r="AD7624" i="2"/>
  <c r="AF7624" i="2" s="1"/>
  <c r="AD7733" i="2"/>
  <c r="AF7733" i="2" s="1"/>
  <c r="AD7734" i="2"/>
  <c r="AF7734" i="2" s="1"/>
  <c r="AD7831" i="2"/>
  <c r="AF7831" i="2" s="1"/>
  <c r="AD7996" i="2"/>
  <c r="AF7996" i="2" s="1"/>
  <c r="AG7996" i="2" s="1"/>
  <c r="AD8086" i="2"/>
  <c r="AD8154" i="2"/>
  <c r="AF8154" i="2" s="1"/>
  <c r="AD8201" i="2"/>
  <c r="AF8201" i="2" s="1"/>
  <c r="AD8239" i="2"/>
  <c r="AF8239" i="2" s="1"/>
  <c r="AD9858" i="2"/>
  <c r="AF9858" i="2" s="1"/>
  <c r="AD9375" i="2"/>
  <c r="AF9375" i="2" s="1"/>
  <c r="AD9376" i="2"/>
  <c r="AF9376" i="2" s="1"/>
  <c r="AD9377" i="2"/>
  <c r="AF9377" i="2" s="1"/>
  <c r="AD9588" i="2"/>
  <c r="AF9588" i="2" s="1"/>
  <c r="AD9708" i="2"/>
  <c r="AF9708" i="2" s="1"/>
  <c r="AD9709" i="2"/>
  <c r="AF9709" i="2" s="1"/>
  <c r="AD9710" i="2"/>
  <c r="AF9710" i="2" s="1"/>
  <c r="AD9711" i="2"/>
  <c r="AF9711" i="2" s="1"/>
  <c r="AG9711" i="2" s="1"/>
  <c r="AD10544" i="2"/>
  <c r="AD10545" i="2"/>
  <c r="AF10545" i="2" s="1"/>
  <c r="AD10702" i="2"/>
  <c r="AD10703" i="2"/>
  <c r="AF10703" i="2" s="1"/>
  <c r="AD10704" i="2"/>
  <c r="AD10705" i="2"/>
  <c r="AF10705" i="2" s="1"/>
  <c r="AD11211" i="2"/>
  <c r="AD11469" i="2"/>
  <c r="AD11617" i="2"/>
  <c r="AF11617" i="2" s="1"/>
  <c r="AD11702" i="2"/>
  <c r="AF11702" i="2" s="1"/>
  <c r="AD353" i="2"/>
  <c r="AF353" i="2" s="1"/>
  <c r="AD393" i="2"/>
  <c r="AF393" i="2" s="1"/>
  <c r="AD1573" i="2"/>
  <c r="AF1573" i="2" s="1"/>
  <c r="AD3122" i="2"/>
  <c r="AD3255" i="2"/>
  <c r="AF3255" i="2" s="1"/>
  <c r="AD4724" i="2"/>
  <c r="AF4724" i="2" s="1"/>
  <c r="AD4849" i="2"/>
  <c r="AF4849" i="2" s="1"/>
  <c r="AD5137" i="2"/>
  <c r="AF5137" i="2" s="1"/>
  <c r="AD5410" i="2"/>
  <c r="AF5410" i="2" s="1"/>
  <c r="AG5410" i="2" s="1"/>
  <c r="AD1846" i="2"/>
  <c r="AD292" i="2"/>
  <c r="AF292" i="2" s="1"/>
  <c r="AD394" i="2"/>
  <c r="AF394" i="2" s="1"/>
  <c r="AD697" i="2"/>
  <c r="AF697" i="2" s="1"/>
  <c r="AD727" i="2"/>
  <c r="AF727" i="2" s="1"/>
  <c r="AD935" i="2"/>
  <c r="AF935" i="2" s="1"/>
  <c r="AD948" i="2"/>
  <c r="AF948" i="2" s="1"/>
  <c r="AD1178" i="2"/>
  <c r="AF1178" i="2" s="1"/>
  <c r="AD1196" i="2"/>
  <c r="AF1196" i="2" s="1"/>
  <c r="AD1422" i="2"/>
  <c r="AF1422" i="2" s="1"/>
  <c r="AD1423" i="2"/>
  <c r="AF1423" i="2" s="1"/>
  <c r="AD3388" i="2"/>
  <c r="AF3388" i="2" s="1"/>
  <c r="AD3427" i="2"/>
  <c r="AF3427" i="2" s="1"/>
  <c r="AG3427" i="2" s="1"/>
  <c r="AD3793" i="2"/>
  <c r="AD3829" i="2"/>
  <c r="AF3829" i="2" s="1"/>
  <c r="AD9028" i="2"/>
  <c r="AF9028" i="2" s="1"/>
  <c r="AD9378" i="2"/>
  <c r="AF9378" i="2" s="1"/>
  <c r="AD10379" i="2"/>
  <c r="AD10546" i="2"/>
  <c r="AD1935" i="2"/>
  <c r="AF1935" i="2" s="1"/>
  <c r="AD2014" i="2"/>
  <c r="AF2014" i="2" s="1"/>
  <c r="AD2088" i="2"/>
  <c r="AF2088" i="2" s="1"/>
  <c r="AD2089" i="2"/>
  <c r="AF2089" i="2" s="1"/>
  <c r="AD2142" i="2"/>
  <c r="AD2542" i="2"/>
  <c r="AD2633" i="2"/>
  <c r="AD2715" i="2"/>
  <c r="AD2775" i="2"/>
  <c r="AF2775" i="2" s="1"/>
  <c r="AD2776" i="2"/>
  <c r="AF2776" i="2" s="1"/>
  <c r="AD2820" i="2"/>
  <c r="AF2820" i="2" s="1"/>
  <c r="AD3243" i="2"/>
  <c r="AF3243" i="2" s="1"/>
  <c r="AD3981" i="2"/>
  <c r="AF3981" i="2" s="1"/>
  <c r="AD4313" i="2"/>
  <c r="AD4332" i="2"/>
  <c r="AF4332" i="2" s="1"/>
  <c r="AD4460" i="2"/>
  <c r="AF4460" i="2" s="1"/>
  <c r="AD4498" i="2"/>
  <c r="AF4498" i="2" s="1"/>
  <c r="AD6216" i="2"/>
  <c r="AF6216" i="2" s="1"/>
  <c r="AD6331" i="2"/>
  <c r="AF6331" i="2" s="1"/>
  <c r="AD6345" i="2"/>
  <c r="AF6345" i="2" s="1"/>
  <c r="AD5018" i="2"/>
  <c r="AF5018" i="2" s="1"/>
  <c r="AD6576" i="2"/>
  <c r="AF6576" i="2" s="1"/>
  <c r="AD6709" i="2"/>
  <c r="AF6709" i="2" s="1"/>
  <c r="AD7056" i="2"/>
  <c r="AF7056" i="2" s="1"/>
  <c r="AD7247" i="2"/>
  <c r="AF7247" i="2" s="1"/>
  <c r="AD5242" i="2"/>
  <c r="AF5242" i="2" s="1"/>
  <c r="AG5242" i="2" s="1"/>
  <c r="AD5536" i="2"/>
  <c r="AD5716" i="2"/>
  <c r="AD5842" i="2"/>
  <c r="AF5842" i="2" s="1"/>
  <c r="AD5971" i="2"/>
  <c r="AF5971" i="2" s="1"/>
  <c r="AD6127" i="2"/>
  <c r="AD6616" i="2"/>
  <c r="AF6616" i="2" s="1"/>
  <c r="AD7018" i="2"/>
  <c r="AD9793" i="2"/>
  <c r="AF9793" i="2" s="1"/>
  <c r="AD11176" i="2"/>
  <c r="AF11176" i="2" s="1"/>
  <c r="AD11430" i="2"/>
  <c r="AF11430" i="2" s="1"/>
  <c r="AD7329" i="2"/>
  <c r="AF7329" i="2" s="1"/>
  <c r="AD7419" i="2"/>
  <c r="AF7419" i="2" s="1"/>
  <c r="AD7514" i="2"/>
  <c r="AD7625" i="2"/>
  <c r="AD7735" i="2"/>
  <c r="AF7735" i="2" s="1"/>
  <c r="AD7832" i="2"/>
  <c r="AD7997" i="2"/>
  <c r="AD8087" i="2"/>
  <c r="AF8087" i="2" s="1"/>
  <c r="AD8155" i="2"/>
  <c r="AF8155" i="2" s="1"/>
  <c r="AG8155" i="2" s="1"/>
  <c r="AD8156" i="2"/>
  <c r="AD8202" i="2"/>
  <c r="AF8202" i="2" s="1"/>
  <c r="AD9794" i="2"/>
  <c r="AF9794" i="2" s="1"/>
  <c r="AD9029" i="2"/>
  <c r="AF9029" i="2" s="1"/>
  <c r="AD9030" i="2"/>
  <c r="AF9030" i="2" s="1"/>
  <c r="AD9179" i="2"/>
  <c r="AF9179" i="2" s="1"/>
  <c r="AD9180" i="2"/>
  <c r="AF9180" i="2" s="1"/>
  <c r="AD9379" i="2"/>
  <c r="AF9379" i="2" s="1"/>
  <c r="AD9380" i="2"/>
  <c r="AF9380" i="2" s="1"/>
  <c r="AD9381" i="2"/>
  <c r="AF9381" i="2" s="1"/>
  <c r="AD9589" i="2"/>
  <c r="AF9589" i="2" s="1"/>
  <c r="AD10380" i="2"/>
  <c r="AF10380" i="2" s="1"/>
  <c r="AD10381" i="2"/>
  <c r="AF10381" i="2" s="1"/>
  <c r="AG10381" i="2" s="1"/>
  <c r="AD10547" i="2"/>
  <c r="AD10548" i="2"/>
  <c r="AD10549" i="2"/>
  <c r="AF10549" i="2" s="1"/>
  <c r="AD10706" i="2"/>
  <c r="AD11212" i="2"/>
  <c r="AD11470" i="2"/>
  <c r="AF11470" i="2" s="1"/>
  <c r="AD11618" i="2"/>
  <c r="AD11703" i="2"/>
  <c r="AF11703" i="2" s="1"/>
  <c r="AD293" i="2"/>
  <c r="AD354" i="2"/>
  <c r="AD1545" i="2"/>
  <c r="AD3123" i="2"/>
  <c r="AD3244" i="2"/>
  <c r="AF3244" i="2" s="1"/>
  <c r="AD4703" i="2"/>
  <c r="AF4703" i="2" s="1"/>
  <c r="AD4850" i="2"/>
  <c r="AF4850" i="2" s="1"/>
  <c r="AD5138" i="2"/>
  <c r="AF5138" i="2" s="1"/>
  <c r="AD5411" i="2"/>
  <c r="AF5411" i="2" s="1"/>
  <c r="AD1772" i="2"/>
  <c r="AF1772" i="2" s="1"/>
  <c r="AD1847" i="2"/>
  <c r="AF1847" i="2" s="1"/>
  <c r="AG1847" i="2" s="1"/>
  <c r="AD1936" i="2"/>
  <c r="AD185" i="2"/>
  <c r="AF185" i="2" s="1"/>
  <c r="AD294" i="2"/>
  <c r="AF294" i="2" s="1"/>
  <c r="AD647" i="2"/>
  <c r="AF647" i="2" s="1"/>
  <c r="AD698" i="2"/>
  <c r="AF698" i="2" s="1"/>
  <c r="AD912" i="2"/>
  <c r="AF912" i="2" s="1"/>
  <c r="AD936" i="2"/>
  <c r="AF936" i="2" s="1"/>
  <c r="AD1152" i="2"/>
  <c r="AF1152" i="2" s="1"/>
  <c r="AD1179" i="2"/>
  <c r="AF1179" i="2" s="1"/>
  <c r="AD1395" i="2"/>
  <c r="AF1395" i="2" s="1"/>
  <c r="AD1424" i="2"/>
  <c r="AF1424" i="2" s="1"/>
  <c r="AD3353" i="2"/>
  <c r="AF3353" i="2" s="1"/>
  <c r="AD3389" i="2"/>
  <c r="AF3389" i="2" s="1"/>
  <c r="AG3389" i="2" s="1"/>
  <c r="AD3755" i="2"/>
  <c r="AD3794" i="2"/>
  <c r="AD8876" i="2"/>
  <c r="AD9031" i="2"/>
  <c r="AF9031" i="2" s="1"/>
  <c r="AD10231" i="2"/>
  <c r="AD10382" i="2"/>
  <c r="AF10382" i="2" s="1"/>
  <c r="AD2015" i="2"/>
  <c r="AF2015" i="2" s="1"/>
  <c r="AD2016" i="2"/>
  <c r="AF2016" i="2" s="1"/>
  <c r="AD2090" i="2"/>
  <c r="AF2090" i="2" s="1"/>
  <c r="AD2455" i="2"/>
  <c r="AF2455" i="2" s="1"/>
  <c r="AD2543" i="2"/>
  <c r="AD2634" i="2"/>
  <c r="AD2716" i="2"/>
  <c r="AD2717" i="2"/>
  <c r="AD2777" i="2"/>
  <c r="AF2777" i="2" s="1"/>
  <c r="AD3245" i="2"/>
  <c r="AF3245" i="2" s="1"/>
  <c r="AD3960" i="2"/>
  <c r="AD4314" i="2"/>
  <c r="AF4314" i="2" s="1"/>
  <c r="AD4315" i="2"/>
  <c r="AF4315" i="2" s="1"/>
  <c r="AG4315" i="2" s="1"/>
  <c r="AD4461" i="2"/>
  <c r="AD4462" i="2"/>
  <c r="AF4462" i="2" s="1"/>
  <c r="AD6196" i="2"/>
  <c r="AF6196" i="2" s="1"/>
  <c r="AD6309" i="2"/>
  <c r="AF6309" i="2" s="1"/>
  <c r="AD6332" i="2"/>
  <c r="AF6332" i="2" s="1"/>
  <c r="AD5001" i="2"/>
  <c r="AF5001" i="2" s="1"/>
  <c r="AD6551" i="2"/>
  <c r="AF6551" i="2" s="1"/>
  <c r="AD6704" i="2"/>
  <c r="AF6704" i="2" s="1"/>
  <c r="AD7019" i="2"/>
  <c r="AF7019" i="2" s="1"/>
  <c r="AD7248" i="2"/>
  <c r="AF7248" i="2" s="1"/>
  <c r="AD7249" i="2"/>
  <c r="AF7249" i="2" s="1"/>
  <c r="AD5232" i="2"/>
  <c r="AF5232" i="2" s="1"/>
  <c r="AD5537" i="2"/>
  <c r="AF5537" i="2" s="1"/>
  <c r="AG5537" i="2" s="1"/>
  <c r="AD5717" i="2"/>
  <c r="AD5843" i="2"/>
  <c r="AD5972" i="2"/>
  <c r="AF5972" i="2" s="1"/>
  <c r="AD6110" i="2"/>
  <c r="AD6598" i="2"/>
  <c r="AD7020" i="2"/>
  <c r="AF7020" i="2" s="1"/>
  <c r="AD9590" i="2"/>
  <c r="AD11144" i="2"/>
  <c r="AD11397" i="2"/>
  <c r="AF11397" i="2" s="1"/>
  <c r="AD7330" i="2"/>
  <c r="AF7330" i="2" s="1"/>
  <c r="AD7420" i="2"/>
  <c r="AD7515" i="2"/>
  <c r="AD7626" i="2"/>
  <c r="AF7626" i="2" s="1"/>
  <c r="AD7736" i="2"/>
  <c r="AF7736" i="2" s="1"/>
  <c r="AD7833" i="2"/>
  <c r="AF7833" i="2" s="1"/>
  <c r="AD7998" i="2"/>
  <c r="AD8088" i="2"/>
  <c r="AD8157" i="2"/>
  <c r="AF8157" i="2" s="1"/>
  <c r="AD8203" i="2"/>
  <c r="AF8203" i="2" s="1"/>
  <c r="AG8203" i="2" s="1"/>
  <c r="AD9712" i="2"/>
  <c r="AD8877" i="2"/>
  <c r="AF8877" i="2" s="1"/>
  <c r="AD8878" i="2"/>
  <c r="AF8878" i="2" s="1"/>
  <c r="AD9032" i="2"/>
  <c r="AF9032" i="2" s="1"/>
  <c r="AD9033" i="2"/>
  <c r="AF9033" i="2" s="1"/>
  <c r="AD9034" i="2"/>
  <c r="AF9034" i="2" s="1"/>
  <c r="AD9035" i="2"/>
  <c r="AF9035" i="2" s="1"/>
  <c r="AD9181" i="2"/>
  <c r="AF9181" i="2" s="1"/>
  <c r="AD9182" i="2"/>
  <c r="AF9182" i="2" s="1"/>
  <c r="AD10383" i="2"/>
  <c r="AF10383" i="2" s="1"/>
  <c r="AD10384" i="2"/>
  <c r="AF10384" i="2" s="1"/>
  <c r="AD10385" i="2"/>
  <c r="AF10385" i="2" s="1"/>
  <c r="AD10386" i="2"/>
  <c r="AF10386" i="2" s="1"/>
  <c r="AG10386" i="2" s="1"/>
  <c r="AD10387" i="2"/>
  <c r="AD10550" i="2"/>
  <c r="AD11177" i="2"/>
  <c r="AD11431" i="2"/>
  <c r="AD11619" i="2"/>
  <c r="AD11704" i="2"/>
  <c r="AF11704" i="2" s="1"/>
  <c r="AD355" i="2"/>
  <c r="AF355" i="2" s="1"/>
  <c r="AD395" i="2"/>
  <c r="AF395" i="2" s="1"/>
  <c r="AD1574" i="2"/>
  <c r="AD3124" i="2"/>
  <c r="AF3124" i="2" s="1"/>
  <c r="AD3457" i="2"/>
  <c r="AD3472" i="2"/>
  <c r="AF3472" i="2" s="1"/>
  <c r="AD3830" i="2"/>
  <c r="AD3831" i="2"/>
  <c r="AD4725" i="2"/>
  <c r="AF4725" i="2" s="1"/>
  <c r="AD4851" i="2"/>
  <c r="AD937" i="2"/>
  <c r="AF937" i="2" s="1"/>
  <c r="AD949" i="2"/>
  <c r="AF949" i="2" s="1"/>
  <c r="AD1197" i="2"/>
  <c r="AF1197" i="2" s="1"/>
  <c r="AG1197" i="2" s="1"/>
  <c r="AD1198" i="2"/>
  <c r="AD1425" i="2"/>
  <c r="AF1425" i="2" s="1"/>
  <c r="AD1436" i="2"/>
  <c r="AF1436" i="2" s="1"/>
  <c r="AD1937" i="2"/>
  <c r="AF1937" i="2" s="1"/>
  <c r="AD2017" i="2"/>
  <c r="AF2017" i="2" s="1"/>
  <c r="AD2091" i="2"/>
  <c r="AF2091" i="2" s="1"/>
  <c r="AD2143" i="2"/>
  <c r="AF2143" i="2" s="1"/>
  <c r="AD2180" i="2"/>
  <c r="AF2180" i="2" s="1"/>
  <c r="AD2202" i="2"/>
  <c r="AF2202" i="2" s="1"/>
  <c r="AD3625" i="2"/>
  <c r="AF3625" i="2" s="1"/>
  <c r="AD5301" i="2"/>
  <c r="AF5301" i="2" s="1"/>
  <c r="AD6111" i="2"/>
  <c r="AF6111" i="2" s="1"/>
  <c r="AD6636" i="2"/>
  <c r="AF6636" i="2" s="1"/>
  <c r="AG6636" i="2" s="1"/>
  <c r="AD6983" i="2"/>
  <c r="AD9591" i="2"/>
  <c r="AF9591" i="2" s="1"/>
  <c r="AD11178" i="2"/>
  <c r="AD11432" i="2"/>
  <c r="AF11432" i="2" s="1"/>
  <c r="AD3990" i="2"/>
  <c r="AD4333" i="2"/>
  <c r="AD4343" i="2"/>
  <c r="AD4499" i="2"/>
  <c r="AF4499" i="2" s="1"/>
  <c r="AD4533" i="2"/>
  <c r="AF4533" i="2" s="1"/>
  <c r="AD2544" i="2"/>
  <c r="AF2544" i="2" s="1"/>
  <c r="AD2635" i="2"/>
  <c r="AF2635" i="2" s="1"/>
  <c r="AD2718" i="2"/>
  <c r="AF2718" i="2" s="1"/>
  <c r="AD2778" i="2"/>
  <c r="AD2821" i="2"/>
  <c r="AF2821" i="2" s="1"/>
  <c r="AD2850" i="2"/>
  <c r="AF2850" i="2" s="1"/>
  <c r="AD3639" i="2"/>
  <c r="AF3639" i="2" s="1"/>
  <c r="AD5002" i="2"/>
  <c r="AF5002" i="2" s="1"/>
  <c r="AD6649" i="2"/>
  <c r="AF6649" i="2" s="1"/>
  <c r="AD6768" i="2"/>
  <c r="AF6768" i="2" s="1"/>
  <c r="AG6768" i="2" s="1"/>
  <c r="AD7021" i="2"/>
  <c r="AD6234" i="2"/>
  <c r="AF6234" i="2" s="1"/>
  <c r="AD6420" i="2"/>
  <c r="AF6420" i="2" s="1"/>
  <c r="AD6427" i="2"/>
  <c r="AF6427" i="2" s="1"/>
  <c r="AD5155" i="2"/>
  <c r="AF5155" i="2" s="1"/>
  <c r="AD5412" i="2"/>
  <c r="AF5412" i="2" s="1"/>
  <c r="AD5556" i="2"/>
  <c r="AF5556" i="2" s="1"/>
  <c r="AD5718" i="2"/>
  <c r="AF5718" i="2" s="1"/>
  <c r="AD5844" i="2"/>
  <c r="AF5844" i="2" s="1"/>
  <c r="AD5973" i="2"/>
  <c r="AF5973" i="2" s="1"/>
  <c r="AD9382" i="2"/>
  <c r="AF9382" i="2" s="1"/>
  <c r="AD9592" i="2"/>
  <c r="AF9592" i="2" s="1"/>
  <c r="AD10707" i="2"/>
  <c r="AF10707" i="2" s="1"/>
  <c r="AG10707" i="2" s="1"/>
  <c r="AD10792" i="2"/>
  <c r="AD9593" i="2"/>
  <c r="AF9593" i="2" s="1"/>
  <c r="AD9594" i="2"/>
  <c r="AF9594" i="2" s="1"/>
  <c r="AD9595" i="2"/>
  <c r="AF9595" i="2" s="1"/>
  <c r="AD9596" i="2"/>
  <c r="AD9597" i="2"/>
  <c r="AD9598" i="2"/>
  <c r="AF9598" i="2" s="1"/>
  <c r="AD7516" i="2"/>
  <c r="AD7627" i="2"/>
  <c r="AF7627" i="2" s="1"/>
  <c r="AD7737" i="2"/>
  <c r="AF7737" i="2" s="1"/>
  <c r="AD7834" i="2"/>
  <c r="AD7906" i="2"/>
  <c r="AD7907" i="2"/>
  <c r="AD7999" i="2"/>
  <c r="AF7999" i="2" s="1"/>
  <c r="AD8089" i="2"/>
  <c r="AF8089" i="2" s="1"/>
  <c r="AD8158" i="2"/>
  <c r="AD8204" i="2"/>
  <c r="AF8204" i="2" s="1"/>
  <c r="AD8240" i="2"/>
  <c r="AF8240" i="2" s="1"/>
  <c r="AD8260" i="2"/>
  <c r="AF8260" i="2" s="1"/>
  <c r="AG8260" i="2" s="1"/>
  <c r="AD9795" i="2"/>
  <c r="AD10708" i="2"/>
  <c r="AF10708" i="2" s="1"/>
  <c r="AD10709" i="2"/>
  <c r="AF10709" i="2" s="1"/>
  <c r="AD10793" i="2"/>
  <c r="AF10793" i="2" s="1"/>
  <c r="AD10794" i="2"/>
  <c r="AF10794" i="2" s="1"/>
  <c r="AD11620" i="2"/>
  <c r="AF11620" i="2" s="1"/>
  <c r="AD11705" i="2"/>
  <c r="AF11705" i="2" s="1"/>
  <c r="AD11213" i="2"/>
  <c r="AF11213" i="2" s="1"/>
  <c r="AD11471" i="2"/>
  <c r="AF11471" i="2" s="1"/>
  <c r="AD396" i="2"/>
  <c r="AF396" i="2" s="1"/>
  <c r="AD414" i="2"/>
  <c r="AF414" i="2" s="1"/>
  <c r="AD1575" i="2"/>
  <c r="AF1575" i="2" s="1"/>
  <c r="AD3125" i="2"/>
  <c r="AF3125" i="2" s="1"/>
  <c r="AG3125" i="2" s="1"/>
  <c r="AD4738" i="2"/>
  <c r="AD4852" i="2"/>
  <c r="AD938" i="2"/>
  <c r="AD950" i="2"/>
  <c r="AF950" i="2" s="1"/>
  <c r="AD1199" i="2"/>
  <c r="AD1208" i="2"/>
  <c r="AF1208" i="2" s="1"/>
  <c r="AD1437" i="2"/>
  <c r="AF1437" i="2" s="1"/>
  <c r="AD1438" i="2"/>
  <c r="AD2018" i="2"/>
  <c r="AD2092" i="2"/>
  <c r="AF2092" i="2" s="1"/>
  <c r="AD2093" i="2"/>
  <c r="AD2144" i="2"/>
  <c r="AD2181" i="2"/>
  <c r="AD2182" i="2"/>
  <c r="AD3640" i="2"/>
  <c r="AF3640" i="2" s="1"/>
  <c r="AD5302" i="2"/>
  <c r="AD6128" i="2"/>
  <c r="AF6128" i="2" s="1"/>
  <c r="AD6650" i="2"/>
  <c r="AF6650" i="2" s="1"/>
  <c r="AD7022" i="2"/>
  <c r="AF7022" i="2" s="1"/>
  <c r="AG7022" i="2" s="1"/>
  <c r="AD11214" i="2"/>
  <c r="AD11472" i="2"/>
  <c r="AF11472" i="2" s="1"/>
  <c r="AD3991" i="2"/>
  <c r="AF3991" i="2" s="1"/>
  <c r="AD4334" i="2"/>
  <c r="AF4334" i="2" s="1"/>
  <c r="AD4344" i="2"/>
  <c r="AF4344" i="2" s="1"/>
  <c r="AD4500" i="2"/>
  <c r="AF4500" i="2" s="1"/>
  <c r="AD4534" i="2"/>
  <c r="AF4534" i="2" s="1"/>
  <c r="AD2636" i="2"/>
  <c r="AF2636" i="2" s="1"/>
  <c r="AD2719" i="2"/>
  <c r="AF2719" i="2" s="1"/>
  <c r="AD2779" i="2"/>
  <c r="AF2779" i="2" s="1"/>
  <c r="AD2780" i="2"/>
  <c r="AF2780" i="2" s="1"/>
  <c r="AD2822" i="2"/>
  <c r="AF2822" i="2" s="1"/>
  <c r="AD2851" i="2"/>
  <c r="AF2851" i="2" s="1"/>
  <c r="AG2851" i="2" s="1"/>
  <c r="AD3654" i="2"/>
  <c r="AD5019" i="2"/>
  <c r="AD6657" i="2"/>
  <c r="AF6657" i="2" s="1"/>
  <c r="AD6769" i="2"/>
  <c r="AF6769" i="2" s="1"/>
  <c r="AD7057" i="2"/>
  <c r="AF7057" i="2" s="1"/>
  <c r="AD6235" i="2"/>
  <c r="AF6235" i="2" s="1"/>
  <c r="AD6421" i="2"/>
  <c r="AF6421" i="2" s="1"/>
  <c r="AD6428" i="2"/>
  <c r="AF6428" i="2" s="1"/>
  <c r="AD5163" i="2"/>
  <c r="AF5163" i="2" s="1"/>
  <c r="AD5413" i="2"/>
  <c r="AF5413" i="2" s="1"/>
  <c r="AD5573" i="2"/>
  <c r="AD5719" i="2"/>
  <c r="AF5719" i="2" s="1"/>
  <c r="AD5845" i="2"/>
  <c r="AF5845" i="2" s="1"/>
  <c r="AG5845" i="2" s="1"/>
  <c r="AD5974" i="2"/>
  <c r="AD11739" i="2"/>
  <c r="AF11739" i="2" s="1"/>
  <c r="AD9599" i="2"/>
  <c r="AD9600" i="2"/>
  <c r="AD9601" i="2"/>
  <c r="AF9601" i="2" s="1"/>
  <c r="AD9602" i="2"/>
  <c r="AF9602" i="2" s="1"/>
  <c r="AG9602" i="2" s="1"/>
  <c r="AD9713" i="2"/>
  <c r="AD9714" i="2"/>
  <c r="AF9714" i="2" s="1"/>
  <c r="AD7517" i="2"/>
  <c r="AF7517" i="2" s="1"/>
  <c r="AD7628" i="2"/>
  <c r="AF7628" i="2" s="1"/>
  <c r="AD7738" i="2"/>
  <c r="AF7738" i="2" s="1"/>
  <c r="AD7835" i="2"/>
  <c r="AF7835" i="2" s="1"/>
  <c r="AD7908" i="2"/>
  <c r="AF7908" i="2" s="1"/>
  <c r="AD8000" i="2"/>
  <c r="AF8000" i="2" s="1"/>
  <c r="AD8090" i="2"/>
  <c r="AF8090" i="2" s="1"/>
  <c r="AD8091" i="2"/>
  <c r="AF8091" i="2" s="1"/>
  <c r="AD8159" i="2"/>
  <c r="AF8159" i="2" s="1"/>
  <c r="AD8205" i="2"/>
  <c r="AF8205" i="2" s="1"/>
  <c r="AD8241" i="2"/>
  <c r="AF8241" i="2" s="1"/>
  <c r="AG8241" i="2" s="1"/>
  <c r="AD8261" i="2"/>
  <c r="AD9859" i="2"/>
  <c r="AD10710" i="2"/>
  <c r="AD10711" i="2"/>
  <c r="AD10795" i="2"/>
  <c r="AD10796" i="2"/>
  <c r="AF10796" i="2" s="1"/>
  <c r="AD11621" i="2"/>
  <c r="AD11706" i="2"/>
  <c r="AF11706" i="2" s="1"/>
  <c r="AD11215" i="2"/>
  <c r="AD11473" i="2"/>
  <c r="AD356" i="2"/>
  <c r="AD397" i="2"/>
  <c r="AF397" i="2" s="1"/>
  <c r="AD1586" i="2"/>
  <c r="AF1586" i="2" s="1"/>
  <c r="AD3126" i="2"/>
  <c r="AD3256" i="2"/>
  <c r="AF3256" i="2" s="1"/>
  <c r="AD4739" i="2"/>
  <c r="AF4739" i="2" s="1"/>
  <c r="AD4853" i="2"/>
  <c r="AF4853" i="2" s="1"/>
  <c r="AD1938" i="2"/>
  <c r="AF1938" i="2" s="1"/>
  <c r="AD357" i="2"/>
  <c r="AF357" i="2" s="1"/>
  <c r="AG357" i="2" s="1"/>
  <c r="AD358" i="2"/>
  <c r="AD728" i="2"/>
  <c r="AF728" i="2" s="1"/>
  <c r="AD729" i="2"/>
  <c r="AF729" i="2" s="1"/>
  <c r="AD951" i="2"/>
  <c r="AF951" i="2" s="1"/>
  <c r="AD952" i="2"/>
  <c r="AF952" i="2" s="1"/>
  <c r="AD1200" i="2"/>
  <c r="AF1200" i="2" s="1"/>
  <c r="AD1201" i="2"/>
  <c r="AF1201" i="2" s="1"/>
  <c r="AD1426" i="2"/>
  <c r="AF1426" i="2" s="1"/>
  <c r="AD1439" i="2"/>
  <c r="AF1439" i="2" s="1"/>
  <c r="AD3428" i="2"/>
  <c r="AF3428" i="2" s="1"/>
  <c r="AD3458" i="2"/>
  <c r="AF3458" i="2" s="1"/>
  <c r="AD3795" i="2"/>
  <c r="AF3795" i="2" s="1"/>
  <c r="AD3832" i="2"/>
  <c r="AF3832" i="2" s="1"/>
  <c r="AG3832" i="2" s="1"/>
  <c r="AD9183" i="2"/>
  <c r="AD9383" i="2"/>
  <c r="AF9383" i="2" s="1"/>
  <c r="AD10551" i="2"/>
  <c r="AD10552" i="2"/>
  <c r="AF10552" i="2" s="1"/>
  <c r="AD2019" i="2"/>
  <c r="AD2094" i="2"/>
  <c r="AD2095" i="2"/>
  <c r="AF2095" i="2" s="1"/>
  <c r="AD2145" i="2"/>
  <c r="AF2145" i="2" s="1"/>
  <c r="AD2183" i="2"/>
  <c r="AF2183" i="2" s="1"/>
  <c r="AD2637" i="2"/>
  <c r="AD2720" i="2"/>
  <c r="AF2720" i="2" s="1"/>
  <c r="AD2721" i="2"/>
  <c r="AF2721" i="2" s="1"/>
  <c r="AD2781" i="2"/>
  <c r="AD2823" i="2"/>
  <c r="AD2852" i="2"/>
  <c r="AF2852" i="2" s="1"/>
  <c r="AD3257" i="2"/>
  <c r="AF3257" i="2" s="1"/>
  <c r="AD3992" i="2"/>
  <c r="AD4335" i="2"/>
  <c r="AF4335" i="2" s="1"/>
  <c r="AD4345" i="2"/>
  <c r="AF4345" i="2" s="1"/>
  <c r="AG4345" i="2" s="1"/>
  <c r="AD4501" i="2"/>
  <c r="AD4535" i="2"/>
  <c r="AF4535" i="2" s="1"/>
  <c r="AD6223" i="2"/>
  <c r="AF6223" i="2" s="1"/>
  <c r="AD6346" i="2"/>
  <c r="AF6346" i="2" s="1"/>
  <c r="AD6361" i="2"/>
  <c r="AF6361" i="2" s="1"/>
  <c r="AD5023" i="2"/>
  <c r="AF5023" i="2" s="1"/>
  <c r="AD6599" i="2"/>
  <c r="AF6599" i="2" s="1"/>
  <c r="AD6716" i="2"/>
  <c r="AF6716" i="2" s="1"/>
  <c r="AD7067" i="2"/>
  <c r="AF7067" i="2" s="1"/>
  <c r="AD5156" i="2"/>
  <c r="AF5156" i="2" s="1"/>
  <c r="AD5414" i="2"/>
  <c r="AF5414" i="2" s="1"/>
  <c r="AD5243" i="2"/>
  <c r="AF5243" i="2" s="1"/>
  <c r="AD5557" i="2"/>
  <c r="AF5557" i="2" s="1"/>
  <c r="AG5557" i="2" s="1"/>
  <c r="AD5720" i="2"/>
  <c r="AD5846" i="2"/>
  <c r="AD5975" i="2"/>
  <c r="AF5975" i="2" s="1"/>
  <c r="AD6136" i="2"/>
  <c r="AF6136" i="2" s="1"/>
  <c r="AD6651" i="2"/>
  <c r="AD7058" i="2"/>
  <c r="AF7058" i="2" s="1"/>
  <c r="AD9796" i="2"/>
  <c r="AF9796" i="2" s="1"/>
  <c r="AD11216" i="2"/>
  <c r="AF11216" i="2" s="1"/>
  <c r="AD11474" i="2"/>
  <c r="AF11474" i="2" s="1"/>
  <c r="AD7331" i="2"/>
  <c r="AF7331" i="2" s="1"/>
  <c r="AG7331" i="2" s="1"/>
  <c r="AD7421" i="2"/>
  <c r="AD7518" i="2"/>
  <c r="AF7518" i="2" s="1"/>
  <c r="AD7629" i="2"/>
  <c r="AD7739" i="2"/>
  <c r="AD7740" i="2"/>
  <c r="AF7740" i="2" s="1"/>
  <c r="AD7836" i="2"/>
  <c r="AD8001" i="2"/>
  <c r="AF8001" i="2" s="1"/>
  <c r="AD8092" i="2"/>
  <c r="AF8092" i="2" s="1"/>
  <c r="AD8160" i="2"/>
  <c r="AF8160" i="2" s="1"/>
  <c r="AG8160" i="2" s="1"/>
  <c r="AD8206" i="2"/>
  <c r="AD8242" i="2"/>
  <c r="AF8242" i="2" s="1"/>
  <c r="AD9926" i="2"/>
  <c r="AF9926" i="2" s="1"/>
  <c r="AD9184" i="2"/>
  <c r="AF9184" i="2" s="1"/>
  <c r="AD9384" i="2"/>
  <c r="AF9384" i="2" s="1"/>
  <c r="AD9385" i="2"/>
  <c r="AF9385" i="2" s="1"/>
  <c r="AD9386" i="2"/>
  <c r="AF9386" i="2" s="1"/>
  <c r="AD9603" i="2"/>
  <c r="AF9603" i="2" s="1"/>
  <c r="AD9604" i="2"/>
  <c r="AF9604" i="2" s="1"/>
  <c r="AD9605" i="2"/>
  <c r="AF9605" i="2" s="1"/>
  <c r="AD9606" i="2"/>
  <c r="AF9606" i="2" s="1"/>
  <c r="AD10553" i="2"/>
  <c r="AF10553" i="2" s="1"/>
  <c r="AD10554" i="2"/>
  <c r="AF10554" i="2" s="1"/>
  <c r="AG10554" i="2" s="1"/>
  <c r="AD10712" i="2"/>
  <c r="AD10713" i="2"/>
  <c r="AD10714" i="2"/>
  <c r="AD10797" i="2"/>
  <c r="AF10797" i="2" s="1"/>
  <c r="AD11217" i="2"/>
  <c r="AD11475" i="2"/>
  <c r="AD11622" i="2"/>
  <c r="AF11622" i="2" s="1"/>
  <c r="AD11707" i="2"/>
  <c r="AF11707" i="2" s="1"/>
  <c r="AD105" i="2"/>
  <c r="AF105" i="2" s="1"/>
  <c r="AD106" i="2"/>
  <c r="AF106" i="2" s="1"/>
  <c r="AD1493" i="2"/>
  <c r="AD3127" i="2"/>
  <c r="AD3545" i="2"/>
  <c r="AF3545" i="2" s="1"/>
  <c r="AD4648" i="2"/>
  <c r="AF4648" i="2" s="1"/>
  <c r="AD4854" i="2"/>
  <c r="AF4854" i="2" s="1"/>
  <c r="AD5082" i="2"/>
  <c r="AD5415" i="2"/>
  <c r="AF5415" i="2" s="1"/>
  <c r="AD1709" i="2"/>
  <c r="AF1709" i="2" s="1"/>
  <c r="AD1710" i="2"/>
  <c r="AF1710" i="2" s="1"/>
  <c r="AG1710" i="2" s="1"/>
  <c r="AD1773" i="2"/>
  <c r="AD1848" i="2"/>
  <c r="AF1848" i="2" s="1"/>
  <c r="AD107" i="2"/>
  <c r="AF107" i="2" s="1"/>
  <c r="AD108" i="2"/>
  <c r="AF108" i="2" s="1"/>
  <c r="AD596" i="2"/>
  <c r="AF596" i="2" s="1"/>
  <c r="AD648" i="2"/>
  <c r="AF648" i="2" s="1"/>
  <c r="AD815" i="2"/>
  <c r="AF815" i="2" s="1"/>
  <c r="AD816" i="2"/>
  <c r="AF816" i="2" s="1"/>
  <c r="AD1009" i="2"/>
  <c r="AF1009" i="2" s="1"/>
  <c r="AD1037" i="2"/>
  <c r="AF1037" i="2" s="1"/>
  <c r="AD1246" i="2"/>
  <c r="AF1246" i="2" s="1"/>
  <c r="AD1272" i="2"/>
  <c r="AF1272" i="2" s="1"/>
  <c r="AD3354" i="2"/>
  <c r="AF3354" i="2" s="1"/>
  <c r="AG3354" i="2" s="1"/>
  <c r="AD3390" i="2"/>
  <c r="AD3756" i="2"/>
  <c r="AD3796" i="2"/>
  <c r="AF3796" i="2" s="1"/>
  <c r="AD8879" i="2"/>
  <c r="AF8879" i="2" s="1"/>
  <c r="AD9185" i="2"/>
  <c r="AD10388" i="2"/>
  <c r="AD10555" i="2"/>
  <c r="AD1939" i="2"/>
  <c r="AD2020" i="2"/>
  <c r="AF2020" i="2" s="1"/>
  <c r="AD2390" i="2"/>
  <c r="AF2390" i="2" s="1"/>
  <c r="AD2456" i="2"/>
  <c r="AF2456" i="2" s="1"/>
  <c r="AD2457" i="2"/>
  <c r="AF2457" i="2" s="1"/>
  <c r="AD2545" i="2"/>
  <c r="AF2545" i="2" s="1"/>
  <c r="AD2638" i="2"/>
  <c r="AD2722" i="2"/>
  <c r="AF2722" i="2" s="1"/>
  <c r="AD3546" i="2"/>
  <c r="AF3546" i="2" s="1"/>
  <c r="AD4912" i="2"/>
  <c r="AF4912" i="2" s="1"/>
  <c r="AD3940" i="2"/>
  <c r="AF3940" i="2" s="1"/>
  <c r="AD4177" i="2"/>
  <c r="AF4177" i="2" s="1"/>
  <c r="AD4178" i="2"/>
  <c r="AD4463" i="2"/>
  <c r="AF4463" i="2" s="1"/>
  <c r="AD4464" i="2"/>
  <c r="AF4464" i="2" s="1"/>
  <c r="AD6163" i="2"/>
  <c r="AF6163" i="2" s="1"/>
  <c r="AD6276" i="2"/>
  <c r="AF6276" i="2" s="1"/>
  <c r="AD6310" i="2"/>
  <c r="AF6310" i="2" s="1"/>
  <c r="AD6444" i="2"/>
  <c r="AF6444" i="2" s="1"/>
  <c r="AD6736" i="2"/>
  <c r="AF6736" i="2" s="1"/>
  <c r="AD6868" i="2"/>
  <c r="AF6868" i="2" s="1"/>
  <c r="AD7135" i="2"/>
  <c r="AF7135" i="2" s="1"/>
  <c r="AD7136" i="2"/>
  <c r="AF7136" i="2" s="1"/>
  <c r="AD7181" i="2"/>
  <c r="AF7181" i="2" s="1"/>
  <c r="AD7250" i="2"/>
  <c r="AF7250" i="2" s="1"/>
  <c r="AG7250" i="2" s="1"/>
  <c r="AD5198" i="2"/>
  <c r="AD5489" i="2"/>
  <c r="AD5721" i="2"/>
  <c r="AD5847" i="2"/>
  <c r="AF5847" i="2" s="1"/>
  <c r="AD5976" i="2"/>
  <c r="AD6047" i="2"/>
  <c r="AF6047" i="2" s="1"/>
  <c r="AD6445" i="2"/>
  <c r="AD6869" i="2"/>
  <c r="AF6869" i="2" s="1"/>
  <c r="AD8880" i="2"/>
  <c r="AF8880" i="2" s="1"/>
  <c r="AD11022" i="2"/>
  <c r="AD11271" i="2"/>
  <c r="AF11271" i="2" s="1"/>
  <c r="AD7332" i="2"/>
  <c r="AD7422" i="2"/>
  <c r="AF7422" i="2" s="1"/>
  <c r="AD7519" i="2"/>
  <c r="AF7519" i="2" s="1"/>
  <c r="AD7630" i="2"/>
  <c r="AF7630" i="2" s="1"/>
  <c r="AD7631" i="2"/>
  <c r="AD7741" i="2"/>
  <c r="AD7837" i="2"/>
  <c r="AF7837" i="2" s="1"/>
  <c r="AD8002" i="2"/>
  <c r="AF8002" i="2" s="1"/>
  <c r="AD8881" i="2"/>
  <c r="AD8882" i="2"/>
  <c r="AF8882" i="2" s="1"/>
  <c r="AD8883" i="2"/>
  <c r="AF8883" i="2" s="1"/>
  <c r="AD9036" i="2"/>
  <c r="AF9036" i="2" s="1"/>
  <c r="AD9037" i="2"/>
  <c r="AF9037" i="2" s="1"/>
  <c r="AD9038" i="2"/>
  <c r="AF9038" i="2" s="1"/>
  <c r="AD9039" i="2"/>
  <c r="AF9039" i="2" s="1"/>
  <c r="AD9186" i="2"/>
  <c r="AF9186" i="2" s="1"/>
  <c r="AD9187" i="2"/>
  <c r="AF9187" i="2" s="1"/>
  <c r="AD10232" i="2"/>
  <c r="AF10232" i="2" s="1"/>
  <c r="AD10389" i="2"/>
  <c r="AF10389" i="2" s="1"/>
  <c r="AD10390" i="2"/>
  <c r="AF10390" i="2" s="1"/>
  <c r="AD10391" i="2"/>
  <c r="AF10391" i="2" s="1"/>
  <c r="AG10391" i="2" s="1"/>
  <c r="AD10556" i="2"/>
  <c r="AD10557" i="2"/>
  <c r="AD11051" i="2"/>
  <c r="AD11303" i="2"/>
  <c r="AD11623" i="2"/>
  <c r="AD11708" i="2"/>
  <c r="AD186" i="2"/>
  <c r="AF186" i="2" s="1"/>
  <c r="AD187" i="2"/>
  <c r="AF187" i="2" s="1"/>
  <c r="AD1518" i="2"/>
  <c r="AF1518" i="2" s="1"/>
  <c r="AD3128" i="2"/>
  <c r="AF3128" i="2" s="1"/>
  <c r="AD3327" i="2"/>
  <c r="AF3327" i="2" s="1"/>
  <c r="AD3355" i="2"/>
  <c r="AF3355" i="2" s="1"/>
  <c r="AD3547" i="2"/>
  <c r="AF3547" i="2" s="1"/>
  <c r="AD3720" i="2"/>
  <c r="AD3757" i="2"/>
  <c r="AF3757" i="2" s="1"/>
  <c r="AD4649" i="2"/>
  <c r="AF4649" i="2" s="1"/>
  <c r="AD4855" i="2"/>
  <c r="AF4855" i="2" s="1"/>
  <c r="AD5107" i="2"/>
  <c r="AF5107" i="2" s="1"/>
  <c r="AD5416" i="2"/>
  <c r="AF5416" i="2" s="1"/>
  <c r="AG5416" i="2" s="1"/>
  <c r="AD109" i="2"/>
  <c r="AD188" i="2"/>
  <c r="AF188" i="2" s="1"/>
  <c r="AD597" i="2"/>
  <c r="AF597" i="2" s="1"/>
  <c r="AD649" i="2"/>
  <c r="AF649" i="2" s="1"/>
  <c r="AD1010" i="2"/>
  <c r="AF1010" i="2" s="1"/>
  <c r="AD1011" i="2"/>
  <c r="AF1011" i="2" s="1"/>
  <c r="AD1228" i="2"/>
  <c r="AF1228" i="2" s="1"/>
  <c r="AD1247" i="2"/>
  <c r="AF1247" i="2" s="1"/>
  <c r="AD3605" i="2"/>
  <c r="AF3605" i="2" s="1"/>
  <c r="AD4146" i="2"/>
  <c r="AF4146" i="2" s="1"/>
  <c r="AD4159" i="2"/>
  <c r="AF4159" i="2" s="1"/>
  <c r="AD4393" i="2"/>
  <c r="AF4393" i="2" s="1"/>
  <c r="AD4425" i="2"/>
  <c r="AF4425" i="2" s="1"/>
  <c r="AG4425" i="2" s="1"/>
  <c r="AD4011" i="2"/>
  <c r="AD4020" i="2"/>
  <c r="AD4029" i="2"/>
  <c r="AD4030" i="2"/>
  <c r="AD4042" i="2"/>
  <c r="AF4042" i="2" s="1"/>
  <c r="AD4053" i="2"/>
  <c r="AF4053" i="2" s="1"/>
  <c r="AD4076" i="2"/>
  <c r="AD4081" i="2"/>
  <c r="AD4091" i="2"/>
  <c r="AD4100" i="2"/>
  <c r="AD4108" i="2"/>
  <c r="AD4109" i="2"/>
  <c r="AF4109" i="2" s="1"/>
  <c r="AD6837" i="2"/>
  <c r="AF6837" i="2" s="1"/>
  <c r="AD7137" i="2"/>
  <c r="AF7137" i="2" s="1"/>
  <c r="AD7182" i="2"/>
  <c r="AF7182" i="2" s="1"/>
  <c r="AD7251" i="2"/>
  <c r="AF7251" i="2" s="1"/>
  <c r="AD7333" i="2"/>
  <c r="AF7333" i="2" s="1"/>
  <c r="AD4935" i="2"/>
  <c r="AF4935" i="2" s="1"/>
  <c r="AD6821" i="2"/>
  <c r="AF6821" i="2" s="1"/>
  <c r="AG6821" i="2" s="1"/>
  <c r="AD7068" i="2"/>
  <c r="AD5259" i="2"/>
  <c r="AF5259" i="2" s="1"/>
  <c r="AD5512" i="2"/>
  <c r="AF5512" i="2" s="1"/>
  <c r="AD5722" i="2"/>
  <c r="AF5722" i="2" s="1"/>
  <c r="AD5848" i="2"/>
  <c r="AF5848" i="2" s="1"/>
  <c r="AD5977" i="2"/>
  <c r="AF5977" i="2" s="1"/>
  <c r="AD6048" i="2"/>
  <c r="AF6048" i="2" s="1"/>
  <c r="AD6822" i="2"/>
  <c r="AF6822" i="2" s="1"/>
  <c r="AD7023" i="2"/>
  <c r="AF7023" i="2" s="1"/>
  <c r="AD8741" i="2"/>
  <c r="AF8741" i="2" s="1"/>
  <c r="AD9188" i="2"/>
  <c r="AF9188" i="2" s="1"/>
  <c r="AD9797" i="2"/>
  <c r="AF9797" i="2" s="1"/>
  <c r="AD10115" i="2"/>
  <c r="AF10115" i="2" s="1"/>
  <c r="AG10115" i="2" s="1"/>
  <c r="AD10233" i="2"/>
  <c r="AD11218" i="2"/>
  <c r="AF11218" i="2" s="1"/>
  <c r="AD11476" i="2"/>
  <c r="AD8673" i="2"/>
  <c r="AD8742" i="2"/>
  <c r="AD8884" i="2"/>
  <c r="AF8884" i="2" s="1"/>
  <c r="AG8884" i="2" s="1"/>
  <c r="AD8885" i="2"/>
  <c r="AD8886" i="2"/>
  <c r="AF8886" i="2" s="1"/>
  <c r="AD9189" i="2"/>
  <c r="AF9189" i="2" s="1"/>
  <c r="AD10116" i="2"/>
  <c r="AF10116" i="2" s="1"/>
  <c r="AD10117" i="2"/>
  <c r="AD10118" i="2"/>
  <c r="AF10118" i="2" s="1"/>
  <c r="AD7423" i="2"/>
  <c r="AD7424" i="2"/>
  <c r="AF7424" i="2" s="1"/>
  <c r="AD7520" i="2"/>
  <c r="AF7520" i="2" s="1"/>
  <c r="AD7632" i="2"/>
  <c r="AF7632" i="2" s="1"/>
  <c r="AD7742" i="2"/>
  <c r="AF7742" i="2" s="1"/>
  <c r="AD7838" i="2"/>
  <c r="AF7838" i="2" s="1"/>
  <c r="AD7909" i="2"/>
  <c r="AF7909" i="2" s="1"/>
  <c r="AG7909" i="2" s="1"/>
  <c r="AD8003" i="2"/>
  <c r="AD10234" i="2"/>
  <c r="AF10234" i="2" s="1"/>
  <c r="AD10235" i="2"/>
  <c r="AF10235" i="2" s="1"/>
  <c r="AD10236" i="2"/>
  <c r="AF10236" i="2" s="1"/>
  <c r="AD10237" i="2"/>
  <c r="AF10237" i="2" s="1"/>
  <c r="AD11244" i="2"/>
  <c r="AF11244" i="2" s="1"/>
  <c r="AD11504" i="2"/>
  <c r="AF11504" i="2" s="1"/>
  <c r="AD359" i="2"/>
  <c r="AF359" i="2" s="1"/>
  <c r="AD518" i="2"/>
  <c r="AF518" i="2" s="1"/>
  <c r="AD1494" i="2"/>
  <c r="AF1494" i="2" s="1"/>
  <c r="AD3129" i="2"/>
  <c r="AF3129" i="2" s="1"/>
  <c r="AD2995" i="2"/>
  <c r="AF2995" i="2" s="1"/>
  <c r="AD3018" i="2"/>
  <c r="AF3018" i="2" s="1"/>
  <c r="AG3018" i="2" s="1"/>
  <c r="AD3130" i="2"/>
  <c r="AD3268" i="2"/>
  <c r="AF3268" i="2" s="1"/>
  <c r="AD3269" i="2"/>
  <c r="AF3269" i="2" s="1"/>
  <c r="AD4650" i="2"/>
  <c r="AF4650" i="2" s="1"/>
  <c r="AD4856" i="2"/>
  <c r="AD4896" i="2"/>
  <c r="AF4896" i="2" s="1"/>
  <c r="AD5042" i="2"/>
  <c r="AF5042" i="2" s="1"/>
  <c r="AD5183" i="2"/>
  <c r="AD5417" i="2"/>
  <c r="AD5252" i="2"/>
  <c r="AF5252" i="2" s="1"/>
  <c r="AD5592" i="2"/>
  <c r="AF5592" i="2" s="1"/>
  <c r="AD6009" i="2"/>
  <c r="AD6012" i="2"/>
  <c r="AD6014" i="2"/>
  <c r="AD6027" i="2"/>
  <c r="AF6027" i="2" s="1"/>
  <c r="AD6466" i="2"/>
  <c r="AF6466" i="2" s="1"/>
  <c r="AD6870" i="2"/>
  <c r="AD8743" i="2"/>
  <c r="AF8743" i="2" s="1"/>
  <c r="AD8744" i="2"/>
  <c r="AF8744" i="2" s="1"/>
  <c r="AD8745" i="2"/>
  <c r="AD10119" i="2"/>
  <c r="AF10119" i="2" s="1"/>
  <c r="AD10238" i="2"/>
  <c r="AF10238" i="2" s="1"/>
  <c r="AD11023" i="2"/>
  <c r="AF11023" i="2" s="1"/>
  <c r="AD11272" i="2"/>
  <c r="AF11272" i="2" s="1"/>
  <c r="AD478" i="2"/>
  <c r="AF478" i="2" s="1"/>
  <c r="AD490" i="2"/>
  <c r="AF490" i="2" s="1"/>
  <c r="AD778" i="2"/>
  <c r="AF778" i="2" s="1"/>
  <c r="AD779" i="2"/>
  <c r="AF779" i="2" s="1"/>
  <c r="AD967" i="2"/>
  <c r="AF967" i="2" s="1"/>
  <c r="AD974" i="2"/>
  <c r="AF974" i="2" s="1"/>
  <c r="AD1639" i="2"/>
  <c r="AF1639" i="2" s="1"/>
  <c r="AD1640" i="2"/>
  <c r="AF1640" i="2" s="1"/>
  <c r="AG1640" i="2" s="1"/>
  <c r="AD1641" i="2"/>
  <c r="AD1642" i="2"/>
  <c r="AF1642" i="2" s="1"/>
  <c r="AD1643" i="2"/>
  <c r="AD1646" i="2"/>
  <c r="AF1646" i="2" s="1"/>
  <c r="AG1646" i="2" s="1"/>
  <c r="AD2909" i="2"/>
  <c r="AD2938" i="2"/>
  <c r="AF2938" i="2" s="1"/>
  <c r="AD2939" i="2"/>
  <c r="AD2940" i="2"/>
  <c r="AD2941" i="2"/>
  <c r="AD2963" i="2"/>
  <c r="AD2996" i="2"/>
  <c r="AF2996" i="2" s="1"/>
  <c r="AD3000" i="2"/>
  <c r="AF3000" i="2" s="1"/>
  <c r="AD3131" i="2"/>
  <c r="AF3131" i="2" s="1"/>
  <c r="AG3131" i="2" s="1"/>
  <c r="AD3270" i="2"/>
  <c r="AF3270" i="2" s="1"/>
  <c r="AD3271" i="2"/>
  <c r="AF3271" i="2" s="1"/>
  <c r="AD3918" i="2"/>
  <c r="AF3918" i="2" s="1"/>
  <c r="AD4346" i="2"/>
  <c r="AF4346" i="2" s="1"/>
  <c r="AD4360" i="2"/>
  <c r="AF4360" i="2" s="1"/>
  <c r="AD4559" i="2"/>
  <c r="AF4559" i="2" s="1"/>
  <c r="AG4559" i="2" s="1"/>
  <c r="AD4560" i="2"/>
  <c r="AD4913" i="2"/>
  <c r="AF4913" i="2" s="1"/>
  <c r="AD6175" i="2"/>
  <c r="AF6175" i="2" s="1"/>
  <c r="AD6243" i="2"/>
  <c r="AF6243" i="2" s="1"/>
  <c r="AD6244" i="2"/>
  <c r="AF6244" i="2" s="1"/>
  <c r="AD6439" i="2"/>
  <c r="AF6439" i="2" s="1"/>
  <c r="AD6674" i="2"/>
  <c r="AF6674" i="2" s="1"/>
  <c r="AD6900" i="2"/>
  <c r="AF6900" i="2" s="1"/>
  <c r="AD7138" i="2"/>
  <c r="AF7138" i="2" s="1"/>
  <c r="AD7183" i="2"/>
  <c r="AF7183" i="2" s="1"/>
  <c r="AD7184" i="2"/>
  <c r="AF7184" i="2" s="1"/>
  <c r="AD7252" i="2"/>
  <c r="AF7252" i="2" s="1"/>
  <c r="AD7253" i="2"/>
  <c r="AF7253" i="2" s="1"/>
  <c r="AG7253" i="2" s="1"/>
  <c r="AD7334" i="2"/>
  <c r="AD7335" i="2"/>
  <c r="AD7336" i="2"/>
  <c r="AD7337" i="2"/>
  <c r="AF7337" i="2" s="1"/>
  <c r="AG7337" i="2" s="1"/>
  <c r="AD7425" i="2"/>
  <c r="AF7425" i="2" s="1"/>
  <c r="AD7426" i="2"/>
  <c r="AF7426" i="2" s="1"/>
  <c r="AD7427" i="2"/>
  <c r="AF7427" i="2" s="1"/>
  <c r="AD8746" i="2"/>
  <c r="AF8746" i="2" s="1"/>
  <c r="AD8747" i="2"/>
  <c r="AD8748" i="2"/>
  <c r="AF8748" i="2" s="1"/>
  <c r="AD8749" i="2"/>
  <c r="AD8750" i="2"/>
  <c r="AF8750" i="2" s="1"/>
  <c r="AD8751" i="2"/>
  <c r="AD8887" i="2"/>
  <c r="AF8887" i="2" s="1"/>
  <c r="AD8888" i="2"/>
  <c r="AF8888" i="2" s="1"/>
  <c r="AD8889" i="2"/>
  <c r="AF8889" i="2" s="1"/>
  <c r="AD10120" i="2"/>
  <c r="AF10120" i="2" s="1"/>
  <c r="AD10121" i="2"/>
  <c r="AF10121" i="2" s="1"/>
  <c r="AD10239" i="2"/>
  <c r="AF10239" i="2" s="1"/>
  <c r="AG10239" i="2" s="1"/>
  <c r="AD10240" i="2"/>
  <c r="AD10241" i="2"/>
  <c r="AF10241" i="2" s="1"/>
  <c r="AD10392" i="2"/>
  <c r="AF10392" i="2" s="1"/>
  <c r="AD11024" i="2"/>
  <c r="AF11024" i="2" s="1"/>
  <c r="AD11273" i="2"/>
  <c r="AF11273" i="2" s="1"/>
  <c r="AD11715" i="2"/>
  <c r="AF11715" i="2" s="1"/>
  <c r="AD11716" i="2"/>
  <c r="AF11716" i="2" s="1"/>
  <c r="AD11785" i="2"/>
  <c r="AF11785" i="2" s="1"/>
  <c r="AD11791" i="2"/>
  <c r="AF11791" i="2" s="1"/>
  <c r="AD11798" i="2"/>
  <c r="AF11798" i="2" s="1"/>
  <c r="AD11804" i="2"/>
  <c r="AF11804" i="2" s="1"/>
  <c r="AD360" i="2"/>
  <c r="AF360" i="2" s="1"/>
  <c r="AD398" i="2"/>
  <c r="AF398" i="2" s="1"/>
  <c r="AG398" i="2" s="1"/>
  <c r="AD1576" i="2"/>
  <c r="AD3132" i="2"/>
  <c r="AD4857" i="2"/>
  <c r="AD4704" i="2"/>
  <c r="AD5157" i="2"/>
  <c r="AD5418" i="2"/>
  <c r="AF5418" i="2" s="1"/>
  <c r="AD5558" i="2"/>
  <c r="AF5558" i="2" s="1"/>
  <c r="AD6838" i="2"/>
  <c r="AD7092" i="2"/>
  <c r="AF7092" i="2" s="1"/>
  <c r="AD10798" i="2"/>
  <c r="AF10798" i="2" s="1"/>
  <c r="AD11264" i="2"/>
  <c r="AD11522" i="2"/>
  <c r="AD5598" i="2"/>
  <c r="AF5598" i="2" s="1"/>
  <c r="AD5723" i="2"/>
  <c r="AF5723" i="2" s="1"/>
  <c r="AD5849" i="2"/>
  <c r="AF5849" i="2" s="1"/>
  <c r="AD361" i="2"/>
  <c r="AD399" i="2"/>
  <c r="AF399" i="2" s="1"/>
  <c r="AD730" i="2"/>
  <c r="AF730" i="2" s="1"/>
  <c r="AD731" i="2"/>
  <c r="AF731" i="2" s="1"/>
  <c r="AG731" i="2" s="1"/>
  <c r="AD3626" i="2"/>
  <c r="AD4979" i="2"/>
  <c r="AF4979" i="2" s="1"/>
  <c r="AD6797" i="2"/>
  <c r="AF6797" i="2" s="1"/>
  <c r="AD9715" i="2"/>
  <c r="AF9715" i="2" s="1"/>
  <c r="AD9798" i="2"/>
  <c r="AF9798" i="2" s="1"/>
  <c r="AD10558" i="2"/>
  <c r="AF10558" i="2" s="1"/>
  <c r="AD10715" i="2"/>
  <c r="AF10715" i="2" s="1"/>
  <c r="AD415" i="2"/>
  <c r="AF415" i="2" s="1"/>
  <c r="AD449" i="2"/>
  <c r="AF449" i="2" s="1"/>
  <c r="AD1587" i="2"/>
  <c r="AF1587" i="2" s="1"/>
  <c r="AD3133" i="2"/>
  <c r="AF3133" i="2" s="1"/>
  <c r="AD3473" i="2"/>
  <c r="AF3473" i="2" s="1"/>
  <c r="AD3489" i="2"/>
  <c r="AF3489" i="2" s="1"/>
  <c r="AG3489" i="2" s="1"/>
  <c r="AD3655" i="2"/>
  <c r="AD3861" i="2"/>
  <c r="AD3862" i="2"/>
  <c r="AD4746" i="2"/>
  <c r="AF4746" i="2" s="1"/>
  <c r="AG4746" i="2" s="1"/>
  <c r="AD4858" i="2"/>
  <c r="AD5175" i="2"/>
  <c r="AD5419" i="2"/>
  <c r="AF5419" i="2" s="1"/>
  <c r="AD5305" i="2"/>
  <c r="AD5581" i="2"/>
  <c r="AD6137" i="2"/>
  <c r="AF6137" i="2" s="1"/>
  <c r="AD6658" i="2"/>
  <c r="AF6658" i="2" s="1"/>
  <c r="AD7059" i="2"/>
  <c r="AF7059" i="2" s="1"/>
  <c r="AD9799" i="2"/>
  <c r="AF9799" i="2" s="1"/>
  <c r="AD9860" i="2"/>
  <c r="AF9860" i="2" s="1"/>
  <c r="AD10861" i="2"/>
  <c r="AF10861" i="2" s="1"/>
  <c r="AD10905" i="2"/>
  <c r="AF10905" i="2" s="1"/>
  <c r="AD11236" i="2"/>
  <c r="AF11236" i="2" s="1"/>
  <c r="AD11494" i="2"/>
  <c r="AF11494" i="2" s="1"/>
  <c r="AD400" i="2"/>
  <c r="AF400" i="2" s="1"/>
  <c r="AG400" i="2" s="1"/>
  <c r="AD416" i="2"/>
  <c r="AD740" i="2"/>
  <c r="AF740" i="2" s="1"/>
  <c r="AD741" i="2"/>
  <c r="AF741" i="2" s="1"/>
  <c r="AD958" i="2"/>
  <c r="AF958" i="2" s="1"/>
  <c r="AD959" i="2"/>
  <c r="AF959" i="2" s="1"/>
  <c r="AD1214" i="2"/>
  <c r="AF1214" i="2" s="1"/>
  <c r="AD1215" i="2"/>
  <c r="AF1215" i="2" s="1"/>
  <c r="AD1448" i="2"/>
  <c r="AF1448" i="2" s="1"/>
  <c r="AD1451" i="2"/>
  <c r="AF1451" i="2" s="1"/>
  <c r="AD2226" i="2"/>
  <c r="AF2226" i="2" s="1"/>
  <c r="AD2227" i="2"/>
  <c r="AF2227" i="2" s="1"/>
  <c r="AD2228" i="2"/>
  <c r="AF2228" i="2" s="1"/>
  <c r="AD2255" i="2"/>
  <c r="AF2255" i="2" s="1"/>
  <c r="AG2255" i="2" s="1"/>
  <c r="AD2256" i="2"/>
  <c r="AD2257" i="2"/>
  <c r="AF2257" i="2" s="1"/>
  <c r="AD2874" i="2"/>
  <c r="AD2875" i="2"/>
  <c r="AD2876" i="2"/>
  <c r="AD2910" i="2"/>
  <c r="AF2910" i="2" s="1"/>
  <c r="AD2911" i="2"/>
  <c r="AF2911" i="2" s="1"/>
  <c r="AD2912" i="2"/>
  <c r="AF2912" i="2" s="1"/>
  <c r="AD3656" i="2"/>
  <c r="AF3656" i="2" s="1"/>
  <c r="AD3994" i="2"/>
  <c r="AF3994" i="2" s="1"/>
  <c r="AD4347" i="2"/>
  <c r="AD4348" i="2"/>
  <c r="AD4561" i="2"/>
  <c r="AF4561" i="2" s="1"/>
  <c r="AD4562" i="2"/>
  <c r="AD5020" i="2"/>
  <c r="AF5020" i="2" s="1"/>
  <c r="AD6237" i="2"/>
  <c r="AD6429" i="2"/>
  <c r="AF6429" i="2" s="1"/>
  <c r="AD6430" i="2"/>
  <c r="AF6430" i="2" s="1"/>
  <c r="AD6663" i="2"/>
  <c r="AF6663" i="2" s="1"/>
  <c r="AG6663" i="2" s="1"/>
  <c r="AD6778" i="2"/>
  <c r="AD7060" i="2"/>
  <c r="AF7060" i="2" s="1"/>
  <c r="AD8279" i="2"/>
  <c r="AF8279" i="2" s="1"/>
  <c r="AD8302" i="2"/>
  <c r="AF8302" i="2" s="1"/>
  <c r="AD8321" i="2"/>
  <c r="AF8321" i="2" s="1"/>
  <c r="AD8342" i="2"/>
  <c r="AF8342" i="2" s="1"/>
  <c r="AD8362" i="2"/>
  <c r="AF8362" i="2" s="1"/>
  <c r="AD8381" i="2"/>
  <c r="AF8381" i="2" s="1"/>
  <c r="AD8404" i="2"/>
  <c r="AF8404" i="2" s="1"/>
  <c r="AD8427" i="2"/>
  <c r="AF8427" i="2" s="1"/>
  <c r="AD8449" i="2"/>
  <c r="AF8449" i="2" s="1"/>
  <c r="AD8450" i="2"/>
  <c r="AF8450" i="2" s="1"/>
  <c r="AD8464" i="2"/>
  <c r="AF8464" i="2" s="1"/>
  <c r="AG8464" i="2" s="1"/>
  <c r="AD8478" i="2"/>
  <c r="AD9800" i="2"/>
  <c r="AF9800" i="2" s="1"/>
  <c r="AD9801" i="2"/>
  <c r="AF9801" i="2" s="1"/>
  <c r="AD9802" i="2"/>
  <c r="AD9803" i="2"/>
  <c r="AD9861" i="2"/>
  <c r="AF9861" i="2" s="1"/>
  <c r="AD9862" i="2"/>
  <c r="AF9862" i="2" s="1"/>
  <c r="AD9863" i="2"/>
  <c r="AF9863" i="2" s="1"/>
  <c r="AD9864" i="2"/>
  <c r="AF9864" i="2" s="1"/>
  <c r="AD9927" i="2"/>
  <c r="AF9927" i="2" s="1"/>
  <c r="AG9927" i="2" s="1"/>
  <c r="AD10862" i="2"/>
  <c r="AD10863" i="2"/>
  <c r="AF10863" i="2" s="1"/>
  <c r="AD10864" i="2"/>
  <c r="AF10864" i="2" s="1"/>
  <c r="AD10865" i="2"/>
  <c r="AF10865" i="2" s="1"/>
  <c r="AD10906" i="2"/>
  <c r="AF10906" i="2" s="1"/>
  <c r="AD10907" i="2"/>
  <c r="AF10907" i="2" s="1"/>
  <c r="AD11237" i="2"/>
  <c r="AF11237" i="2" s="1"/>
  <c r="AD11495" i="2"/>
  <c r="AF11495" i="2" s="1"/>
  <c r="AD5599" i="2"/>
  <c r="AF5599" i="2" s="1"/>
  <c r="AG5599" i="2" s="1"/>
  <c r="AD5724" i="2"/>
  <c r="AD5850" i="2"/>
  <c r="AF5850" i="2" s="1"/>
  <c r="AD11535" i="2"/>
  <c r="AF11535" i="2" s="1"/>
  <c r="AD11624" i="2"/>
  <c r="AF11624" i="2" s="1"/>
  <c r="AD11740" i="2"/>
  <c r="AF11740" i="2" s="1"/>
  <c r="AD529" i="2"/>
  <c r="AF529" i="2" s="1"/>
  <c r="AD1460" i="2"/>
  <c r="AF1460" i="2" s="1"/>
  <c r="AD1519" i="2"/>
  <c r="AF1519" i="2" s="1"/>
  <c r="AD3134" i="2"/>
  <c r="AF3134" i="2" s="1"/>
  <c r="AD3021" i="2"/>
  <c r="AF3021" i="2" s="1"/>
  <c r="AD3023" i="2"/>
  <c r="AF3023" i="2" s="1"/>
  <c r="AD3277" i="2"/>
  <c r="AF3277" i="2" s="1"/>
  <c r="AD3285" i="2"/>
  <c r="AF3285" i="2" s="1"/>
  <c r="AG3285" i="2" s="1"/>
  <c r="AD3286" i="2"/>
  <c r="AD4677" i="2"/>
  <c r="AF4677" i="2" s="1"/>
  <c r="AD4859" i="2"/>
  <c r="AD4897" i="2"/>
  <c r="AD5043" i="2"/>
  <c r="AD5184" i="2"/>
  <c r="AF5184" i="2" s="1"/>
  <c r="AD5420" i="2"/>
  <c r="AF5420" i="2" s="1"/>
  <c r="AD5312" i="2"/>
  <c r="AF5312" i="2" s="1"/>
  <c r="AD5593" i="2"/>
  <c r="AD5994" i="2"/>
  <c r="AF5994" i="2" s="1"/>
  <c r="AD5995" i="2"/>
  <c r="AD5996" i="2"/>
  <c r="AD6049" i="2"/>
  <c r="AF6049" i="2" s="1"/>
  <c r="AD6552" i="2"/>
  <c r="AD6901" i="2"/>
  <c r="AF6901" i="2" s="1"/>
  <c r="AD9387" i="2"/>
  <c r="AD9607" i="2"/>
  <c r="AD10716" i="2"/>
  <c r="AF10716" i="2" s="1"/>
  <c r="AD10799" i="2"/>
  <c r="AF10799" i="2" s="1"/>
  <c r="AG10799" i="2" s="1"/>
  <c r="AD11100" i="2"/>
  <c r="AD11398" i="2"/>
  <c r="AF11398" i="2" s="1"/>
  <c r="AD11711" i="2"/>
  <c r="AF11711" i="2" s="1"/>
  <c r="AD519" i="2"/>
  <c r="AF519" i="2" s="1"/>
  <c r="AD521" i="2"/>
  <c r="AF521" i="2" s="1"/>
  <c r="AD786" i="2"/>
  <c r="AF786" i="2" s="1"/>
  <c r="AD788" i="2"/>
  <c r="AF788" i="2" s="1"/>
  <c r="AD980" i="2"/>
  <c r="AF980" i="2" s="1"/>
  <c r="AD981" i="2"/>
  <c r="AF981" i="2" s="1"/>
  <c r="AD2184" i="2"/>
  <c r="AF2184" i="2" s="1"/>
  <c r="AD2185" i="2"/>
  <c r="AF2185" i="2" s="1"/>
  <c r="AD2203" i="2"/>
  <c r="AF2203" i="2" s="1"/>
  <c r="AD2204" i="2"/>
  <c r="AF2204" i="2" s="1"/>
  <c r="AG2204" i="2" s="1"/>
  <c r="AD2229" i="2"/>
  <c r="AD2230" i="2"/>
  <c r="AD2723" i="2"/>
  <c r="AF2723" i="2" s="1"/>
  <c r="AD2782" i="2"/>
  <c r="AF2782" i="2" s="1"/>
  <c r="AG2782" i="2" s="1"/>
  <c r="AD2783" i="2"/>
  <c r="AD2824" i="2"/>
  <c r="AD2825" i="2"/>
  <c r="AD2853" i="2"/>
  <c r="AD3007" i="2"/>
  <c r="AD3010" i="2"/>
  <c r="AD3191" i="2"/>
  <c r="AF3191" i="2" s="1"/>
  <c r="AD3291" i="2"/>
  <c r="AD3292" i="2"/>
  <c r="AD3961" i="2"/>
  <c r="AF3961" i="2" s="1"/>
  <c r="AD4364" i="2"/>
  <c r="AF4364" i="2" s="1"/>
  <c r="AD4365" i="2"/>
  <c r="AF4365" i="2" s="1"/>
  <c r="AD4598" i="2"/>
  <c r="AF4598" i="2" s="1"/>
  <c r="AD4604" i="2"/>
  <c r="AF4604" i="2" s="1"/>
  <c r="AD5038" i="2"/>
  <c r="AF5038" i="2" s="1"/>
  <c r="AG5038" i="2" s="1"/>
  <c r="AD6217" i="2"/>
  <c r="AD6251" i="2"/>
  <c r="AF6251" i="2" s="1"/>
  <c r="AD6252" i="2"/>
  <c r="AF6252" i="2" s="1"/>
  <c r="AD6491" i="2"/>
  <c r="AF6491" i="2" s="1"/>
  <c r="AD6684" i="2"/>
  <c r="AF6684" i="2" s="1"/>
  <c r="AD6984" i="2"/>
  <c r="AF6984" i="2" s="1"/>
  <c r="AD8479" i="2"/>
  <c r="AF8479" i="2" s="1"/>
  <c r="AD8491" i="2"/>
  <c r="AF8491" i="2" s="1"/>
  <c r="AD8492" i="2"/>
  <c r="AF8492" i="2" s="1"/>
  <c r="AD8502" i="2"/>
  <c r="AF8502" i="2" s="1"/>
  <c r="AD8515" i="2"/>
  <c r="AF8515" i="2" s="1"/>
  <c r="AD8526" i="2"/>
  <c r="AF8526" i="2" s="1"/>
  <c r="AD8534" i="2"/>
  <c r="AF8534" i="2" s="1"/>
  <c r="AG8534" i="2" s="1"/>
  <c r="AD8535" i="2"/>
  <c r="AD8545" i="2"/>
  <c r="AD8546" i="2"/>
  <c r="AF8546" i="2" s="1"/>
  <c r="AD8547" i="2"/>
  <c r="AF8547" i="2" s="1"/>
  <c r="AG8547" i="2" s="1"/>
  <c r="AD8556" i="2"/>
  <c r="AF8556" i="2" s="1"/>
  <c r="AD9190" i="2"/>
  <c r="AF9190" i="2" s="1"/>
  <c r="AD9388" i="2"/>
  <c r="AD9608" i="2"/>
  <c r="AF9608" i="2" s="1"/>
  <c r="AD9609" i="2"/>
  <c r="AF9609" i="2" s="1"/>
  <c r="AD9610" i="2"/>
  <c r="AF9610" i="2" s="1"/>
  <c r="AD9611" i="2"/>
  <c r="AF9611" i="2" s="1"/>
  <c r="AD9612" i="2"/>
  <c r="AF9612" i="2" s="1"/>
  <c r="AD9716" i="2"/>
  <c r="AF9716" i="2" s="1"/>
  <c r="AD10717" i="2"/>
  <c r="AF10717" i="2" s="1"/>
  <c r="AD10718" i="2"/>
  <c r="AF10718" i="2" s="1"/>
  <c r="AD10800" i="2"/>
  <c r="AF10800" i="2" s="1"/>
  <c r="AD10801" i="2"/>
  <c r="AF10801" i="2" s="1"/>
  <c r="AD10802" i="2"/>
  <c r="AF10802" i="2" s="1"/>
  <c r="AD10866" i="2"/>
  <c r="AF10866" i="2" s="1"/>
  <c r="AG10866" i="2" s="1"/>
  <c r="AD11101" i="2"/>
  <c r="AD11354" i="2"/>
  <c r="AF11354" i="2" s="1"/>
  <c r="AD11712" i="2"/>
  <c r="AF11712" i="2" s="1"/>
  <c r="AD11717" i="2"/>
  <c r="AF11717" i="2" s="1"/>
  <c r="AD11718" i="2"/>
  <c r="AF11718" i="2" s="1"/>
  <c r="AD11786" i="2"/>
  <c r="AF11786" i="2" s="1"/>
  <c r="AD11792" i="2"/>
  <c r="AF11792" i="2" s="1"/>
  <c r="AD11799" i="2"/>
  <c r="AF11799" i="2" s="1"/>
  <c r="AD531" i="2"/>
  <c r="AF531" i="2" s="1"/>
  <c r="AD532" i="2"/>
  <c r="AF532" i="2" s="1"/>
  <c r="AD533" i="2"/>
  <c r="AF533" i="2" s="1"/>
  <c r="AD534" i="2"/>
  <c r="AF534" i="2" s="1"/>
  <c r="AD535" i="2"/>
  <c r="AF535" i="2" s="1"/>
  <c r="AG535" i="2" s="1"/>
  <c r="AD1546" i="2"/>
  <c r="AD1547" i="2"/>
  <c r="AF1547" i="2" s="1"/>
  <c r="AD3135" i="2"/>
  <c r="AD3136" i="2"/>
  <c r="AD3022" i="2"/>
  <c r="AD3024" i="2"/>
  <c r="AD3287" i="2"/>
  <c r="AD3288" i="2"/>
  <c r="AF3288" i="2" s="1"/>
  <c r="AD3293" i="2"/>
  <c r="AF3293" i="2" s="1"/>
  <c r="AD4678" i="2"/>
  <c r="AD4705" i="2"/>
  <c r="AD4860" i="2"/>
  <c r="AF4860" i="2" s="1"/>
  <c r="AD4861" i="2"/>
  <c r="AF4861" i="2" s="1"/>
  <c r="AD4898" i="2"/>
  <c r="AF4898" i="2" s="1"/>
  <c r="AD5044" i="2"/>
  <c r="AF5044" i="2" s="1"/>
  <c r="AD4901" i="2"/>
  <c r="AF4901" i="2" s="1"/>
  <c r="AD5045" i="2"/>
  <c r="AF5045" i="2" s="1"/>
  <c r="AD5185" i="2"/>
  <c r="AF5185" i="2" s="1"/>
  <c r="AD5186" i="2"/>
  <c r="AF5186" i="2" s="1"/>
  <c r="AG5186" i="2" s="1"/>
  <c r="AD5421" i="2"/>
  <c r="AD5422" i="2"/>
  <c r="AF5422" i="2" s="1"/>
  <c r="AD5313" i="2"/>
  <c r="AF5313" i="2" s="1"/>
  <c r="AD5594" i="2"/>
  <c r="AF5594" i="2" s="1"/>
  <c r="AD5596" i="2"/>
  <c r="AF5596" i="2" s="1"/>
  <c r="AD5997" i="2"/>
  <c r="AF5997" i="2" s="1"/>
  <c r="AD5999" i="2"/>
  <c r="AF5999" i="2" s="1"/>
  <c r="AD6001" i="2"/>
  <c r="AF6001" i="2" s="1"/>
  <c r="AD6002" i="2"/>
  <c r="AF6002" i="2" s="1"/>
  <c r="AD6004" i="2"/>
  <c r="AF6004" i="2" s="1"/>
  <c r="AD6005" i="2"/>
  <c r="AF6005" i="2" s="1"/>
  <c r="AD6073" i="2"/>
  <c r="AF6073" i="2" s="1"/>
  <c r="AD6553" i="2"/>
  <c r="AF6553" i="2" s="1"/>
  <c r="AG6553" i="2" s="1"/>
  <c r="AD6902" i="2"/>
  <c r="AD9040" i="2"/>
  <c r="AD9389" i="2"/>
  <c r="AD9613" i="2"/>
  <c r="AD10719" i="2"/>
  <c r="AD10803" i="2"/>
  <c r="AF10803" i="2" s="1"/>
  <c r="AD11102" i="2"/>
  <c r="AD11399" i="2"/>
  <c r="AF11399" i="2" s="1"/>
  <c r="AD520" i="2"/>
  <c r="AD522" i="2"/>
  <c r="AF522" i="2" s="1"/>
  <c r="AD787" i="2"/>
  <c r="AD789" i="2"/>
  <c r="AD982" i="2"/>
  <c r="AD983" i="2"/>
  <c r="AF983" i="2" s="1"/>
  <c r="AD2186" i="2"/>
  <c r="AF2186" i="2" s="1"/>
  <c r="AD2187" i="2"/>
  <c r="AD2205" i="2"/>
  <c r="AF2205" i="2" s="1"/>
  <c r="AD2206" i="2"/>
  <c r="AF2206" i="2" s="1"/>
  <c r="AD2231" i="2"/>
  <c r="AF2231" i="2" s="1"/>
  <c r="AG2231" i="2" s="1"/>
  <c r="AD2258" i="2"/>
  <c r="AD2784" i="2"/>
  <c r="AF2784" i="2" s="1"/>
  <c r="AD2785" i="2"/>
  <c r="AF2785" i="2" s="1"/>
  <c r="AD2826" i="2"/>
  <c r="AF2826" i="2" s="1"/>
  <c r="AD2827" i="2"/>
  <c r="AF2827" i="2" s="1"/>
  <c r="AD2854" i="2"/>
  <c r="AF2854" i="2" s="1"/>
  <c r="AD2855" i="2"/>
  <c r="AF2855" i="2" s="1"/>
  <c r="AD3008" i="2"/>
  <c r="AF3008" i="2" s="1"/>
  <c r="AD3011" i="2"/>
  <c r="AF3011" i="2" s="1"/>
  <c r="AD3192" i="2"/>
  <c r="AF3192" i="2" s="1"/>
  <c r="AD3294" i="2"/>
  <c r="AF3294" i="2" s="1"/>
  <c r="AD3295" i="2"/>
  <c r="AF3295" i="2" s="1"/>
  <c r="AD3962" i="2"/>
  <c r="AF3962" i="2" s="1"/>
  <c r="AG3962" i="2" s="1"/>
  <c r="AD4366" i="2"/>
  <c r="AD4369" i="2"/>
  <c r="AD4599" i="2"/>
  <c r="AF4599" i="2" s="1"/>
  <c r="AD4605" i="2"/>
  <c r="AF4605" i="2" s="1"/>
  <c r="AG4605" i="2" s="1"/>
  <c r="AD5039" i="2"/>
  <c r="AD6218" i="2"/>
  <c r="AF6218" i="2" s="1"/>
  <c r="AD6253" i="2"/>
  <c r="AD6254" i="2"/>
  <c r="AF6254" i="2" s="1"/>
  <c r="AD6525" i="2"/>
  <c r="AF6525" i="2" s="1"/>
  <c r="AD6690" i="2"/>
  <c r="AF6690" i="2" s="1"/>
  <c r="AD6985" i="2"/>
  <c r="AD8480" i="2"/>
  <c r="AF8480" i="2" s="1"/>
  <c r="AD8493" i="2"/>
  <c r="AF8493" i="2" s="1"/>
  <c r="AG8493" i="2" s="1"/>
  <c r="AD8503" i="2"/>
  <c r="AD8504" i="2"/>
  <c r="AF8504" i="2" s="1"/>
  <c r="AD8516" i="2"/>
  <c r="AF8516" i="2" s="1"/>
  <c r="AD8527" i="2"/>
  <c r="AF8527" i="2" s="1"/>
  <c r="AD8536" i="2"/>
  <c r="AF8536" i="2" s="1"/>
  <c r="AD8548" i="2"/>
  <c r="AF8548" i="2" s="1"/>
  <c r="AG8548" i="2" s="1"/>
  <c r="AD8549" i="2"/>
  <c r="AD8557" i="2"/>
  <c r="AF8557" i="2" s="1"/>
  <c r="AD8563" i="2"/>
  <c r="AF8563" i="2" s="1"/>
  <c r="AD8631" i="2"/>
  <c r="AF8631" i="2" s="1"/>
  <c r="AD9390" i="2"/>
  <c r="AF9390" i="2" s="1"/>
  <c r="AD9391" i="2"/>
  <c r="AF9391" i="2" s="1"/>
  <c r="AD9392" i="2"/>
  <c r="AF9392" i="2" s="1"/>
  <c r="AD9614" i="2"/>
  <c r="AF9614" i="2" s="1"/>
  <c r="AD9615" i="2"/>
  <c r="AF9615" i="2" s="1"/>
  <c r="AD9616" i="2"/>
  <c r="AF9616" i="2" s="1"/>
  <c r="AD9617" i="2"/>
  <c r="AF9617" i="2" s="1"/>
  <c r="AD9717" i="2"/>
  <c r="AF9717" i="2" s="1"/>
  <c r="AD10720" i="2"/>
  <c r="AF10720" i="2" s="1"/>
  <c r="AG10720" i="2" s="1"/>
  <c r="AD10804" i="2"/>
  <c r="AD10805" i="2"/>
  <c r="AD10867" i="2"/>
  <c r="AF10867" i="2" s="1"/>
  <c r="AD10868" i="2"/>
  <c r="AF10868" i="2" s="1"/>
  <c r="AG10868" i="2" s="1"/>
  <c r="AD11145" i="2"/>
  <c r="AF11145" i="2" s="1"/>
  <c r="AD11400" i="2"/>
  <c r="AD11713" i="2"/>
  <c r="AF11713" i="2" s="1"/>
  <c r="AD11714" i="2"/>
  <c r="AF11714" i="2" s="1"/>
  <c r="AD11719" i="2"/>
  <c r="AD11720" i="2"/>
  <c r="AD11787" i="2"/>
  <c r="AD11793" i="2"/>
  <c r="AF11793" i="2" s="1"/>
  <c r="AD11800" i="2"/>
  <c r="AF11800" i="2" s="1"/>
  <c r="AD11805" i="2"/>
  <c r="AF11805" i="2" s="1"/>
  <c r="AD8564" i="2"/>
  <c r="AF8564" i="2" s="1"/>
  <c r="AD10806" i="2"/>
  <c r="AF10806" i="2" s="1"/>
  <c r="AD1461" i="2"/>
  <c r="AF1461" i="2" s="1"/>
  <c r="AD4899" i="2"/>
  <c r="AF4899" i="2" s="1"/>
  <c r="AD5046" i="2"/>
  <c r="AF5046" i="2" s="1"/>
  <c r="AG5046" i="2" s="1"/>
  <c r="AD5187" i="2"/>
  <c r="AD5423" i="2"/>
  <c r="AF5423" i="2" s="1"/>
  <c r="AD5597" i="2"/>
  <c r="AF5597" i="2" s="1"/>
  <c r="AD1774" i="2"/>
  <c r="AF1774" i="2" s="1"/>
  <c r="AD1849" i="2"/>
  <c r="AF1849" i="2" s="1"/>
  <c r="AD1940" i="2"/>
  <c r="AF1940" i="2" s="1"/>
  <c r="AD2021" i="2"/>
  <c r="AF2021" i="2" s="1"/>
  <c r="AD2096" i="2"/>
  <c r="AF2096" i="2" s="1"/>
  <c r="AD2146" i="2"/>
  <c r="AF2146" i="2" s="1"/>
  <c r="AD2356" i="2"/>
  <c r="AF2356" i="2" s="1"/>
  <c r="AD2391" i="2"/>
  <c r="AF2391" i="2" s="1"/>
  <c r="AD2458" i="2"/>
  <c r="AF2458" i="2" s="1"/>
  <c r="AD2546" i="2"/>
  <c r="AF2546" i="2" s="1"/>
  <c r="AG2546" i="2" s="1"/>
  <c r="AD2639" i="2"/>
  <c r="AD2724" i="2"/>
  <c r="AD8262" i="2"/>
  <c r="AD8280" i="2"/>
  <c r="AF8280" i="2" s="1"/>
  <c r="AG8280" i="2" s="1"/>
  <c r="AD8303" i="2"/>
  <c r="AD8322" i="2"/>
  <c r="AD8343" i="2"/>
  <c r="AD8363" i="2"/>
  <c r="AD8382" i="2"/>
  <c r="AD8405" i="2"/>
  <c r="AF8405" i="2" s="1"/>
  <c r="AD8428" i="2"/>
  <c r="AF8428" i="2" s="1"/>
  <c r="AD8451" i="2"/>
  <c r="AD8465" i="2"/>
  <c r="AF8465" i="2" s="1"/>
  <c r="AD8466" i="2"/>
  <c r="AF8466" i="2" s="1"/>
  <c r="AD11721" i="2"/>
  <c r="AF11721" i="2" s="1"/>
  <c r="AD11722" i="2"/>
  <c r="AF11722" i="2" s="1"/>
  <c r="AD11788" i="2"/>
  <c r="AF11788" i="2" s="1"/>
  <c r="AD11794" i="2"/>
  <c r="AF11794" i="2" s="1"/>
  <c r="AD11806" i="2"/>
  <c r="AF11806" i="2" s="1"/>
  <c r="AG11806" i="2" s="1"/>
  <c r="AD11809" i="2"/>
  <c r="AD514" i="2"/>
  <c r="AF514" i="2" s="1"/>
  <c r="AD516" i="2"/>
  <c r="AF516" i="2" s="1"/>
  <c r="AD782" i="2"/>
  <c r="AF782" i="2" s="1"/>
  <c r="AD783" i="2"/>
  <c r="AF783" i="2" s="1"/>
  <c r="AD976" i="2"/>
  <c r="AF976" i="2" s="1"/>
  <c r="AD979" i="2"/>
  <c r="AF979" i="2" s="1"/>
  <c r="AD3002" i="2"/>
  <c r="AF3002" i="2" s="1"/>
  <c r="AD3004" i="2"/>
  <c r="AF3004" i="2" s="1"/>
  <c r="AD3181" i="2"/>
  <c r="AF3181" i="2" s="1"/>
  <c r="AD3278" i="2"/>
  <c r="AF3278" i="2" s="1"/>
  <c r="AD3289" i="2"/>
  <c r="AF3289" i="2" s="1"/>
  <c r="AD3941" i="2"/>
  <c r="AF3941" i="2" s="1"/>
  <c r="AG3941" i="2" s="1"/>
  <c r="AD4362" i="2"/>
  <c r="AD4363" i="2"/>
  <c r="AD4576" i="2"/>
  <c r="AF4576" i="2" s="1"/>
  <c r="AD4600" i="2"/>
  <c r="AF4600" i="2" s="1"/>
  <c r="AG4600" i="2" s="1"/>
  <c r="AD5030" i="2"/>
  <c r="AD6197" i="2"/>
  <c r="AD6247" i="2"/>
  <c r="AD6250" i="2"/>
  <c r="AF6250" i="2" s="1"/>
  <c r="AD6492" i="2"/>
  <c r="AF6492" i="2" s="1"/>
  <c r="AD6679" i="2"/>
  <c r="AF6679" i="2" s="1"/>
  <c r="AG6679" i="2" s="1"/>
  <c r="AD6946" i="2"/>
  <c r="AD8890" i="2"/>
  <c r="AD9041" i="2"/>
  <c r="AF9041" i="2" s="1"/>
  <c r="AG9041" i="2" s="1"/>
  <c r="AD9042" i="2"/>
  <c r="AD9043" i="2"/>
  <c r="AF9043" i="2" s="1"/>
  <c r="AD9044" i="2"/>
  <c r="AF9044" i="2" s="1"/>
  <c r="AD9045" i="2"/>
  <c r="AF9045" i="2" s="1"/>
  <c r="AD9191" i="2"/>
  <c r="AF9191" i="2" s="1"/>
  <c r="AD9192" i="2"/>
  <c r="AF9192" i="2" s="1"/>
  <c r="AG9192" i="2" s="1"/>
  <c r="AD9193" i="2"/>
  <c r="AD10393" i="2"/>
  <c r="AF10393" i="2" s="1"/>
  <c r="AD10394" i="2"/>
  <c r="AF10394" i="2" s="1"/>
  <c r="AD10559" i="2"/>
  <c r="AF10559" i="2" s="1"/>
  <c r="AD10560" i="2"/>
  <c r="AF10560" i="2" s="1"/>
  <c r="AD10561" i="2"/>
  <c r="AF10561" i="2" s="1"/>
  <c r="AD10721" i="2"/>
  <c r="AF10721" i="2" s="1"/>
  <c r="AD11052" i="2"/>
  <c r="AF11052" i="2" s="1"/>
  <c r="AD11355" i="2"/>
  <c r="AF11355" i="2" s="1"/>
  <c r="AD530" i="2"/>
  <c r="AF530" i="2" s="1"/>
  <c r="AD1520" i="2"/>
  <c r="AF1520" i="2" s="1"/>
  <c r="AD3137" i="2"/>
  <c r="AF3137" i="2" s="1"/>
  <c r="AD3019" i="2"/>
  <c r="AF3019" i="2" s="1"/>
  <c r="AG3019" i="2" s="1"/>
  <c r="AD3020" i="2"/>
  <c r="AD3272" i="2"/>
  <c r="AD3279" i="2"/>
  <c r="AD3280" i="2"/>
  <c r="AD4651" i="2"/>
  <c r="AD4862" i="2"/>
  <c r="AD5311" i="2"/>
  <c r="AF5311" i="2" s="1"/>
  <c r="AD5991" i="2"/>
  <c r="AF5991" i="2" s="1"/>
  <c r="AD5992" i="2"/>
  <c r="AF5992" i="2" s="1"/>
  <c r="AD5993" i="2"/>
  <c r="AF5993" i="2" s="1"/>
  <c r="AD6050" i="2"/>
  <c r="AF6050" i="2" s="1"/>
  <c r="AD6526" i="2"/>
  <c r="AF6526" i="2" s="1"/>
  <c r="AD6871" i="2"/>
  <c r="AF6871" i="2" s="1"/>
  <c r="AD8891" i="2"/>
  <c r="AD9046" i="2"/>
  <c r="AF9046" i="2" s="1"/>
  <c r="AD9194" i="2"/>
  <c r="AD10395" i="2"/>
  <c r="AF10395" i="2" s="1"/>
  <c r="AD10562" i="2"/>
  <c r="AF10562" i="2" s="1"/>
  <c r="AD11053" i="2"/>
  <c r="AF11053" i="2" s="1"/>
  <c r="AG11053" i="2" s="1"/>
  <c r="AD11356" i="2"/>
  <c r="AD528" i="2"/>
  <c r="AF528" i="2" s="1"/>
  <c r="AD507" i="2"/>
  <c r="AF507" i="2" s="1"/>
  <c r="AD513" i="2"/>
  <c r="AF513" i="2" s="1"/>
  <c r="AD1495" i="2"/>
  <c r="AF1495" i="2" s="1"/>
  <c r="AD3138" i="2"/>
  <c r="AF3138" i="2" s="1"/>
  <c r="AD3012" i="2"/>
  <c r="AF3012" i="2" s="1"/>
  <c r="AD3015" i="2"/>
  <c r="AF3015" i="2" s="1"/>
  <c r="AD3296" i="2"/>
  <c r="AF3296" i="2" s="1"/>
  <c r="AD3298" i="2"/>
  <c r="AF3298" i="2" s="1"/>
  <c r="AD3576" i="2"/>
  <c r="AF3576" i="2" s="1"/>
  <c r="AD4652" i="2"/>
  <c r="AF4652" i="2" s="1"/>
  <c r="AD4863" i="2"/>
  <c r="AF4863" i="2" s="1"/>
  <c r="AG4863" i="2" s="1"/>
  <c r="AD5083" i="2"/>
  <c r="AD5424" i="2"/>
  <c r="AF5424" i="2" s="1"/>
  <c r="AD5204" i="2"/>
  <c r="AD5513" i="2"/>
  <c r="AF5513" i="2" s="1"/>
  <c r="AG5513" i="2" s="1"/>
  <c r="AD6018" i="2"/>
  <c r="AF6018" i="2" s="1"/>
  <c r="AD6019" i="2"/>
  <c r="AD6020" i="2"/>
  <c r="AD6097" i="2"/>
  <c r="AF6097" i="2" s="1"/>
  <c r="AD6493" i="2"/>
  <c r="AD6903" i="2"/>
  <c r="AD9047" i="2"/>
  <c r="AF9047" i="2" s="1"/>
  <c r="AD9393" i="2"/>
  <c r="AF9393" i="2" s="1"/>
  <c r="AD9618" i="2"/>
  <c r="AD10396" i="2"/>
  <c r="AD10563" i="2"/>
  <c r="AF10563" i="2" s="1"/>
  <c r="AD11054" i="2"/>
  <c r="AF11054" i="2" s="1"/>
  <c r="AD11357" i="2"/>
  <c r="AD523" i="2"/>
  <c r="AF523" i="2" s="1"/>
  <c r="AD524" i="2"/>
  <c r="AF524" i="2" s="1"/>
  <c r="AG524" i="2" s="1"/>
  <c r="AD790" i="2"/>
  <c r="AD793" i="2"/>
  <c r="AF793" i="2" s="1"/>
  <c r="AD984" i="2"/>
  <c r="AF984" i="2" s="1"/>
  <c r="AD985" i="2"/>
  <c r="AF985" i="2" s="1"/>
  <c r="AD1775" i="2"/>
  <c r="AF1775" i="2" s="1"/>
  <c r="AD1776" i="2"/>
  <c r="AF1776" i="2" s="1"/>
  <c r="AD1850" i="2"/>
  <c r="AF1850" i="2" s="1"/>
  <c r="AD1941" i="2"/>
  <c r="AF1941" i="2" s="1"/>
  <c r="AD2022" i="2"/>
  <c r="AF2022" i="2" s="1"/>
  <c r="AD2097" i="2"/>
  <c r="AF2097" i="2" s="1"/>
  <c r="AD2357" i="2"/>
  <c r="AF2357" i="2" s="1"/>
  <c r="AD2392" i="2"/>
  <c r="AF2392" i="2" s="1"/>
  <c r="AD2393" i="2"/>
  <c r="AF2393" i="2" s="1"/>
  <c r="AG2393" i="2" s="1"/>
  <c r="AD2459" i="2"/>
  <c r="AD2547" i="2"/>
  <c r="AD2640" i="2"/>
  <c r="AF2640" i="2" s="1"/>
  <c r="AD3013" i="2"/>
  <c r="AF3013" i="2" s="1"/>
  <c r="AG3013" i="2" s="1"/>
  <c r="AD3016" i="2"/>
  <c r="AF3016" i="2" s="1"/>
  <c r="AD3210" i="2"/>
  <c r="AF3210" i="2" s="1"/>
  <c r="AD3297" i="2"/>
  <c r="AD3299" i="2"/>
  <c r="AD3963" i="2"/>
  <c r="AD4372" i="2"/>
  <c r="AD4373" i="2"/>
  <c r="AD4606" i="2"/>
  <c r="AD4612" i="2"/>
  <c r="AF4612" i="2" s="1"/>
  <c r="AG4612" i="2" s="1"/>
  <c r="AD5031" i="2"/>
  <c r="AD6176" i="2"/>
  <c r="AF6176" i="2" s="1"/>
  <c r="AD6255" i="2"/>
  <c r="AF6255" i="2" s="1"/>
  <c r="AD6256" i="2"/>
  <c r="AF6256" i="2" s="1"/>
  <c r="AD6527" i="2"/>
  <c r="AF6527" i="2" s="1"/>
  <c r="AD6748" i="2"/>
  <c r="AF6748" i="2" s="1"/>
  <c r="AG6748" i="2" s="1"/>
  <c r="AD6947" i="2"/>
  <c r="AD8263" i="2"/>
  <c r="AF8263" i="2" s="1"/>
  <c r="AD8281" i="2"/>
  <c r="AF8281" i="2" s="1"/>
  <c r="AD8304" i="2"/>
  <c r="AF8304" i="2" s="1"/>
  <c r="AD8323" i="2"/>
  <c r="AF8323" i="2" s="1"/>
  <c r="AD8344" i="2"/>
  <c r="AF8344" i="2" s="1"/>
  <c r="AD8364" i="2"/>
  <c r="AF8364" i="2" s="1"/>
  <c r="AD8383" i="2"/>
  <c r="AF8383" i="2" s="1"/>
  <c r="AD8406" i="2"/>
  <c r="AF8406" i="2" s="1"/>
  <c r="AD8429" i="2"/>
  <c r="AF8429" i="2" s="1"/>
  <c r="AD8430" i="2"/>
  <c r="AF8430" i="2" s="1"/>
  <c r="AD8452" i="2"/>
  <c r="AF8452" i="2" s="1"/>
  <c r="AD8467" i="2"/>
  <c r="AF8467" i="2" s="1"/>
  <c r="AG8467" i="2" s="1"/>
  <c r="AD9048" i="2"/>
  <c r="AD9195" i="2"/>
  <c r="AD9394" i="2"/>
  <c r="AF9394" i="2" s="1"/>
  <c r="AD9619" i="2"/>
  <c r="AF9619" i="2" s="1"/>
  <c r="AG9619" i="2" s="1"/>
  <c r="AD9620" i="2"/>
  <c r="AF9620" i="2" s="1"/>
  <c r="AD9621" i="2"/>
  <c r="AF9621" i="2" s="1"/>
  <c r="AD9718" i="2"/>
  <c r="AF9718" i="2" s="1"/>
  <c r="AD9719" i="2"/>
  <c r="AF9719" i="2" s="1"/>
  <c r="AD9720" i="2"/>
  <c r="AF9720" i="2" s="1"/>
  <c r="AD10397" i="2"/>
  <c r="AF10397" i="2" s="1"/>
  <c r="AD10564" i="2"/>
  <c r="AD10565" i="2"/>
  <c r="AF10565" i="2" s="1"/>
  <c r="AD10566" i="2"/>
  <c r="AD10722" i="2"/>
  <c r="AD10723" i="2"/>
  <c r="AF10723" i="2" s="1"/>
  <c r="AD11055" i="2"/>
  <c r="AD11358" i="2"/>
  <c r="AF11358" i="2" s="1"/>
  <c r="AD11781" i="2"/>
  <c r="AF11781" i="2" s="1"/>
  <c r="AD11782" i="2"/>
  <c r="AF11782" i="2" s="1"/>
  <c r="AG11782" i="2" s="1"/>
  <c r="AD11789" i="2"/>
  <c r="AD11807" i="2"/>
  <c r="AF11807" i="2" s="1"/>
  <c r="AD11810" i="2"/>
  <c r="AF11810" i="2" s="1"/>
  <c r="AD3510" i="2"/>
  <c r="AF3510" i="2" s="1"/>
  <c r="AD3520" i="2"/>
  <c r="AF3520" i="2" s="1"/>
  <c r="AD3876" i="2"/>
  <c r="AF3876" i="2" s="1"/>
  <c r="AD3877" i="2"/>
  <c r="AF3877" i="2" s="1"/>
  <c r="AD9865" i="2"/>
  <c r="AF9865" i="2" s="1"/>
  <c r="AD9928" i="2"/>
  <c r="AF9928" i="2" s="1"/>
  <c r="AD10869" i="2"/>
  <c r="AF10869" i="2" s="1"/>
  <c r="AD10908" i="2"/>
  <c r="AF10908" i="2" s="1"/>
  <c r="AD362" i="2"/>
  <c r="AF362" i="2" s="1"/>
  <c r="AD363" i="2"/>
  <c r="AF363" i="2" s="1"/>
  <c r="AG363" i="2" s="1"/>
  <c r="AD742" i="2"/>
  <c r="AD743" i="2"/>
  <c r="AF743" i="2" s="1"/>
  <c r="AD953" i="2"/>
  <c r="AF953" i="2" s="1"/>
  <c r="AD960" i="2"/>
  <c r="AF960" i="2" s="1"/>
  <c r="AG960" i="2" s="1"/>
  <c r="AD1209" i="2"/>
  <c r="AF1209" i="2" s="1"/>
  <c r="AD1210" i="2"/>
  <c r="AF1210" i="2" s="1"/>
  <c r="AD1440" i="2"/>
  <c r="AD1441" i="2"/>
  <c r="AF1441" i="2" s="1"/>
  <c r="AD2319" i="2"/>
  <c r="AF2319" i="2" s="1"/>
  <c r="AD2320" i="2"/>
  <c r="AD2321" i="2"/>
  <c r="AD2334" i="2"/>
  <c r="AD2335" i="2"/>
  <c r="AF2335" i="2" s="1"/>
  <c r="AD2336" i="2"/>
  <c r="AF2336" i="2" s="1"/>
  <c r="AD2964" i="2"/>
  <c r="AF2964" i="2" s="1"/>
  <c r="AD2978" i="2"/>
  <c r="AF2978" i="2" s="1"/>
  <c r="AD2979" i="2"/>
  <c r="AD2980" i="2"/>
  <c r="AF2980" i="2" s="1"/>
  <c r="AD2981" i="2"/>
  <c r="AF2981" i="2" s="1"/>
  <c r="AG2981" i="2" s="1"/>
  <c r="AD2993" i="2"/>
  <c r="AD3982" i="2"/>
  <c r="AF3982" i="2" s="1"/>
  <c r="AD4283" i="2"/>
  <c r="AF4283" i="2" s="1"/>
  <c r="AD4284" i="2"/>
  <c r="AF4284" i="2" s="1"/>
  <c r="AD4577" i="2"/>
  <c r="AF4577" i="2" s="1"/>
  <c r="AD4578" i="2"/>
  <c r="AF4578" i="2" s="1"/>
  <c r="AD6230" i="2"/>
  <c r="AF6230" i="2" s="1"/>
  <c r="AD6422" i="2"/>
  <c r="AF6422" i="2" s="1"/>
  <c r="AD6423" i="2"/>
  <c r="AF6423" i="2" s="1"/>
  <c r="AD8576" i="2"/>
  <c r="AF8576" i="2" s="1"/>
  <c r="AD8577" i="2"/>
  <c r="AF8577" i="2" s="1"/>
  <c r="AD8591" i="2"/>
  <c r="AF8591" i="2" s="1"/>
  <c r="AD8597" i="2"/>
  <c r="AF8597" i="2" s="1"/>
  <c r="AG8597" i="2" s="1"/>
  <c r="AD8598" i="2"/>
  <c r="AD8599" i="2"/>
  <c r="AD8600" i="2"/>
  <c r="AD8613" i="2"/>
  <c r="AD8614" i="2"/>
  <c r="AD8615" i="2"/>
  <c r="AF8615" i="2" s="1"/>
  <c r="AD8616" i="2"/>
  <c r="AD8623" i="2"/>
  <c r="AF8623" i="2" s="1"/>
  <c r="AD9866" i="2"/>
  <c r="AD9867" i="2"/>
  <c r="AF9867" i="2" s="1"/>
  <c r="AG9867" i="2" s="1"/>
  <c r="AD9868" i="2"/>
  <c r="AD9869" i="2"/>
  <c r="AF9869" i="2" s="1"/>
  <c r="AD9929" i="2"/>
  <c r="AF9929" i="2" s="1"/>
  <c r="AG9929" i="2" s="1"/>
  <c r="AD9930" i="2"/>
  <c r="AF9930" i="2" s="1"/>
  <c r="AD9931" i="2"/>
  <c r="AF9931" i="2" s="1"/>
  <c r="AD9932" i="2"/>
  <c r="AF9932" i="2" s="1"/>
  <c r="AD10870" i="2"/>
  <c r="AF10870" i="2" s="1"/>
  <c r="AD10871" i="2"/>
  <c r="AF10871" i="2" s="1"/>
  <c r="AD10909" i="2"/>
  <c r="AF10909" i="2" s="1"/>
  <c r="AG10909" i="2" s="1"/>
  <c r="AD10910" i="2"/>
  <c r="AD10911" i="2"/>
  <c r="AF10911" i="2" s="1"/>
  <c r="AD10912" i="2"/>
  <c r="AF10912" i="2" s="1"/>
  <c r="AD3681" i="2"/>
  <c r="AF3681" i="2" s="1"/>
  <c r="AD5032" i="2"/>
  <c r="AF5032" i="2" s="1"/>
  <c r="AD6664" i="2"/>
  <c r="AF6664" i="2" s="1"/>
  <c r="AD6795" i="2"/>
  <c r="AF6795" i="2" s="1"/>
  <c r="AD7081" i="2"/>
  <c r="AF7081" i="2" s="1"/>
  <c r="AD9972" i="2"/>
  <c r="AF9972" i="2" s="1"/>
  <c r="AD11260" i="2"/>
  <c r="AF11260" i="2" s="1"/>
  <c r="AD11518" i="2"/>
  <c r="AF11518" i="2" s="1"/>
  <c r="AD11536" i="2"/>
  <c r="AF11536" i="2" s="1"/>
  <c r="AD11625" i="2"/>
  <c r="AF11625" i="2" s="1"/>
  <c r="AG11625" i="2" s="1"/>
  <c r="AD508" i="2"/>
  <c r="AD509" i="2"/>
  <c r="AD1577" i="2"/>
  <c r="AD3139" i="2"/>
  <c r="AF3139" i="2" s="1"/>
  <c r="AG3139" i="2" s="1"/>
  <c r="AD3657" i="2"/>
  <c r="AF3657" i="2" s="1"/>
  <c r="AD4740" i="2"/>
  <c r="AF4740" i="2" s="1"/>
  <c r="AD4864" i="2"/>
  <c r="AF4864" i="2" s="1"/>
  <c r="AD5164" i="2"/>
  <c r="AF5164" i="2" s="1"/>
  <c r="AD5425" i="2"/>
  <c r="AF5425" i="2" s="1"/>
  <c r="AD5244" i="2"/>
  <c r="AD5582" i="2"/>
  <c r="AD5725" i="2"/>
  <c r="AF5725" i="2" s="1"/>
  <c r="AD5851" i="2"/>
  <c r="AF5851" i="2" s="1"/>
  <c r="AD5852" i="2"/>
  <c r="AD6138" i="2"/>
  <c r="AF6138" i="2" s="1"/>
  <c r="AD6637" i="2"/>
  <c r="AD7082" i="2"/>
  <c r="AF7082" i="2" s="1"/>
  <c r="AD9870" i="2"/>
  <c r="AF9870" i="2" s="1"/>
  <c r="AD11245" i="2"/>
  <c r="AF11245" i="2" s="1"/>
  <c r="AG11245" i="2" s="1"/>
  <c r="AD11505" i="2"/>
  <c r="AD450" i="2"/>
  <c r="AF450" i="2" s="1"/>
  <c r="AD451" i="2"/>
  <c r="AF451" i="2" s="1"/>
  <c r="AD1595" i="2"/>
  <c r="AF1595" i="2" s="1"/>
  <c r="AD3140" i="2"/>
  <c r="AF3140" i="2" s="1"/>
  <c r="AD3490" i="2"/>
  <c r="AF3490" i="2" s="1"/>
  <c r="AD3491" i="2"/>
  <c r="AF3491" i="2" s="1"/>
  <c r="AD3658" i="2"/>
  <c r="AF3658" i="2" s="1"/>
  <c r="AD3878" i="2"/>
  <c r="AF3878" i="2" s="1"/>
  <c r="AD3879" i="2"/>
  <c r="AF3879" i="2" s="1"/>
  <c r="AD4747" i="2"/>
  <c r="AF4747" i="2" s="1"/>
  <c r="AD4865" i="2"/>
  <c r="AF4865" i="2" s="1"/>
  <c r="AD5176" i="2"/>
  <c r="AF5176" i="2" s="1"/>
  <c r="AG5176" i="2" s="1"/>
  <c r="AD5426" i="2"/>
  <c r="AD5308" i="2"/>
  <c r="AF5308" i="2" s="1"/>
  <c r="AD5583" i="2"/>
  <c r="AD6139" i="2"/>
  <c r="AF6139" i="2" s="1"/>
  <c r="AG6139" i="2" s="1"/>
  <c r="AD6665" i="2"/>
  <c r="AF6665" i="2" s="1"/>
  <c r="AD7069" i="2"/>
  <c r="AD9933" i="2"/>
  <c r="AD9973" i="2"/>
  <c r="AD10913" i="2"/>
  <c r="AF10913" i="2" s="1"/>
  <c r="AD10955" i="2"/>
  <c r="AD11246" i="2"/>
  <c r="AD11506" i="2"/>
  <c r="AF11506" i="2" s="1"/>
  <c r="AD417" i="2"/>
  <c r="AD418" i="2"/>
  <c r="AF418" i="2" s="1"/>
  <c r="AD757" i="2"/>
  <c r="AF757" i="2" s="1"/>
  <c r="AD758" i="2"/>
  <c r="AD961" i="2"/>
  <c r="AD968" i="2"/>
  <c r="AF968" i="2" s="1"/>
  <c r="AD1216" i="2"/>
  <c r="AF1216" i="2" s="1"/>
  <c r="AG1216" i="2" s="1"/>
  <c r="AD1220" i="2"/>
  <c r="AD1452" i="2"/>
  <c r="AF1452" i="2" s="1"/>
  <c r="AD1453" i="2"/>
  <c r="AF1453" i="2" s="1"/>
  <c r="AD2278" i="2"/>
  <c r="AF2278" i="2" s="1"/>
  <c r="AD2279" i="2"/>
  <c r="AF2279" i="2" s="1"/>
  <c r="AD2280" i="2"/>
  <c r="AF2280" i="2" s="1"/>
  <c r="AD2299" i="2"/>
  <c r="AF2299" i="2" s="1"/>
  <c r="AD2300" i="2"/>
  <c r="AF2300" i="2" s="1"/>
  <c r="AD2301" i="2"/>
  <c r="AF2301" i="2" s="1"/>
  <c r="AD2942" i="2"/>
  <c r="AF2942" i="2" s="1"/>
  <c r="AD2943" i="2"/>
  <c r="AF2943" i="2" s="1"/>
  <c r="AD2944" i="2"/>
  <c r="AF2944" i="2" s="1"/>
  <c r="AD2965" i="2"/>
  <c r="AF2965" i="2" s="1"/>
  <c r="AG2965" i="2" s="1"/>
  <c r="AD2966" i="2"/>
  <c r="AD2967" i="2"/>
  <c r="AF2967" i="2" s="1"/>
  <c r="AD3668" i="2"/>
  <c r="AD3995" i="2"/>
  <c r="AD4349" i="2"/>
  <c r="AD4354" i="2"/>
  <c r="AF4354" i="2" s="1"/>
  <c r="AD4579" i="2"/>
  <c r="AD4580" i="2"/>
  <c r="AD5024" i="2"/>
  <c r="AF5024" i="2" s="1"/>
  <c r="AD6238" i="2"/>
  <c r="AF6238" i="2" s="1"/>
  <c r="AG6238" i="2" s="1"/>
  <c r="AD6431" i="2"/>
  <c r="AF6431" i="2" s="1"/>
  <c r="AD6432" i="2"/>
  <c r="AD6670" i="2"/>
  <c r="AD6779" i="2"/>
  <c r="AD7083" i="2"/>
  <c r="AF7083" i="2" s="1"/>
  <c r="AD8494" i="2"/>
  <c r="AD8505" i="2"/>
  <c r="AF8505" i="2" s="1"/>
  <c r="AD8517" i="2"/>
  <c r="AF8517" i="2" s="1"/>
  <c r="AD8528" i="2"/>
  <c r="AF8528" i="2" s="1"/>
  <c r="AG8528" i="2" s="1"/>
  <c r="AD8537" i="2"/>
  <c r="AD8550" i="2"/>
  <c r="AF8550" i="2" s="1"/>
  <c r="AD8558" i="2"/>
  <c r="AF8558" i="2" s="1"/>
  <c r="AD8565" i="2"/>
  <c r="AF8565" i="2" s="1"/>
  <c r="AD8570" i="2"/>
  <c r="AF8570" i="2" s="1"/>
  <c r="AD8571" i="2"/>
  <c r="AF8571" i="2" s="1"/>
  <c r="AD8578" i="2"/>
  <c r="AF8578" i="2" s="1"/>
  <c r="AD8601" i="2"/>
  <c r="AF8601" i="2" s="1"/>
  <c r="AD9934" i="2"/>
  <c r="AF9934" i="2" s="1"/>
  <c r="AD9935" i="2"/>
  <c r="AF9935" i="2" s="1"/>
  <c r="AD9936" i="2"/>
  <c r="AF9936" i="2" s="1"/>
  <c r="AD9937" i="2"/>
  <c r="AF9937" i="2" s="1"/>
  <c r="AD9974" i="2"/>
  <c r="AF9974" i="2" s="1"/>
  <c r="AG9974" i="2" s="1"/>
  <c r="AD9975" i="2"/>
  <c r="AD9976" i="2"/>
  <c r="AD9977" i="2"/>
  <c r="AF9977" i="2" s="1"/>
  <c r="AD10914" i="2"/>
  <c r="AF10914" i="2" s="1"/>
  <c r="AG10914" i="2" s="1"/>
  <c r="AD10956" i="2"/>
  <c r="AD10957" i="2"/>
  <c r="AD10958" i="2"/>
  <c r="AD10983" i="2"/>
  <c r="AF10983" i="2" s="1"/>
  <c r="AD10984" i="2"/>
  <c r="AD11247" i="2"/>
  <c r="AF11247" i="2" s="1"/>
  <c r="AD11507" i="2"/>
  <c r="AF11507" i="2" s="1"/>
  <c r="AD11626" i="2"/>
  <c r="AF11626" i="2" s="1"/>
  <c r="AD11709" i="2"/>
  <c r="AF11709" i="2" s="1"/>
  <c r="AD11741" i="2"/>
  <c r="AF11741" i="2" s="1"/>
  <c r="AD5600" i="2"/>
  <c r="AF5600" i="2" s="1"/>
  <c r="AD5726" i="2"/>
  <c r="AF5726" i="2" s="1"/>
  <c r="AD5978" i="2"/>
  <c r="AF5978" i="2" s="1"/>
  <c r="AD11765" i="2"/>
  <c r="AF11765" i="2" s="1"/>
  <c r="AD3511" i="2"/>
  <c r="AF3511" i="2" s="1"/>
  <c r="AG3511" i="2" s="1"/>
  <c r="AD3512" i="2"/>
  <c r="AD3863" i="2"/>
  <c r="AF3863" i="2" s="1"/>
  <c r="AD3880" i="2"/>
  <c r="AF3880" i="2" s="1"/>
  <c r="AD9804" i="2"/>
  <c r="AF9804" i="2" s="1"/>
  <c r="AD9871" i="2"/>
  <c r="AF9871" i="2" s="1"/>
  <c r="AD10872" i="2"/>
  <c r="AF10872" i="2" s="1"/>
  <c r="AD10915" i="2"/>
  <c r="AF10915" i="2" s="1"/>
  <c r="AD364" i="2"/>
  <c r="AF364" i="2" s="1"/>
  <c r="AD365" i="2"/>
  <c r="AF365" i="2" s="1"/>
  <c r="AD744" i="2"/>
  <c r="AF744" i="2" s="1"/>
  <c r="AD745" i="2"/>
  <c r="AF745" i="2" s="1"/>
  <c r="AD954" i="2"/>
  <c r="AF954" i="2" s="1"/>
  <c r="AD955" i="2"/>
  <c r="AF955" i="2" s="1"/>
  <c r="AG955" i="2" s="1"/>
  <c r="AD1202" i="2"/>
  <c r="AD1203" i="2"/>
  <c r="AD1442" i="2"/>
  <c r="AD1443" i="2"/>
  <c r="AD2302" i="2"/>
  <c r="AD2322" i="2"/>
  <c r="AF2322" i="2" s="1"/>
  <c r="AD2323" i="2"/>
  <c r="AD2324" i="2"/>
  <c r="AD2337" i="2"/>
  <c r="AF2337" i="2" s="1"/>
  <c r="AD2338" i="2"/>
  <c r="AD2968" i="2"/>
  <c r="AD2969" i="2"/>
  <c r="AF2969" i="2" s="1"/>
  <c r="AD2982" i="2"/>
  <c r="AF2982" i="2" s="1"/>
  <c r="AD2983" i="2"/>
  <c r="AF2983" i="2" s="1"/>
  <c r="AD2984" i="2"/>
  <c r="AF2984" i="2" s="1"/>
  <c r="AD2985" i="2"/>
  <c r="AD3983" i="2"/>
  <c r="AF3983" i="2" s="1"/>
  <c r="AD4259" i="2"/>
  <c r="AF4259" i="2" s="1"/>
  <c r="AD4285" i="2"/>
  <c r="AF4285" i="2" s="1"/>
  <c r="AG4285" i="2" s="1"/>
  <c r="AD4563" i="2"/>
  <c r="AD4564" i="2"/>
  <c r="AF4564" i="2" s="1"/>
  <c r="AD6224" i="2"/>
  <c r="AF6224" i="2" s="1"/>
  <c r="AD6411" i="2"/>
  <c r="AF6411" i="2" s="1"/>
  <c r="AD6424" i="2"/>
  <c r="AF6424" i="2" s="1"/>
  <c r="AD8579" i="2"/>
  <c r="AF8579" i="2" s="1"/>
  <c r="AD8580" i="2"/>
  <c r="AF8580" i="2" s="1"/>
  <c r="AD8581" i="2"/>
  <c r="AF8581" i="2" s="1"/>
  <c r="AD8582" i="2"/>
  <c r="AF8582" i="2" s="1"/>
  <c r="AD8592" i="2"/>
  <c r="AF8592" i="2" s="1"/>
  <c r="AD8602" i="2"/>
  <c r="AF8602" i="2" s="1"/>
  <c r="AD8603" i="2"/>
  <c r="AF8603" i="2" s="1"/>
  <c r="AD8604" i="2"/>
  <c r="AF8604" i="2" s="1"/>
  <c r="AG8604" i="2" s="1"/>
  <c r="AD8605" i="2"/>
  <c r="AD8617" i="2"/>
  <c r="AF8617" i="2" s="1"/>
  <c r="AD8618" i="2"/>
  <c r="AF8618" i="2" s="1"/>
  <c r="AD8624" i="2"/>
  <c r="AD9805" i="2"/>
  <c r="AD9806" i="2"/>
  <c r="AD9807" i="2"/>
  <c r="AD9872" i="2"/>
  <c r="AF9872" i="2" s="1"/>
  <c r="AD9873" i="2"/>
  <c r="AF9873" i="2" s="1"/>
  <c r="AD9874" i="2"/>
  <c r="AD9875" i="2"/>
  <c r="AD9876" i="2"/>
  <c r="AF9876" i="2" s="1"/>
  <c r="AD10873" i="2"/>
  <c r="AD10874" i="2"/>
  <c r="AD10875" i="2"/>
  <c r="AF10875" i="2" s="1"/>
  <c r="AD10916" i="2"/>
  <c r="AF10916" i="2" s="1"/>
  <c r="AD10917" i="2"/>
  <c r="AF10917" i="2" s="1"/>
  <c r="AD10918" i="2"/>
  <c r="AF10918" i="2" s="1"/>
  <c r="AD3682" i="2"/>
  <c r="AF3682" i="2" s="1"/>
  <c r="AD5033" i="2"/>
  <c r="AD6659" i="2"/>
  <c r="AF6659" i="2" s="1"/>
  <c r="AD6791" i="2"/>
  <c r="AF6791" i="2" s="1"/>
  <c r="AD7084" i="2"/>
  <c r="AF7084" i="2" s="1"/>
  <c r="AD9938" i="2"/>
  <c r="AF9938" i="2" s="1"/>
  <c r="AD11248" i="2"/>
  <c r="AF11248" i="2" s="1"/>
  <c r="AD11508" i="2"/>
  <c r="AF11508" i="2" s="1"/>
  <c r="AD11537" i="2"/>
  <c r="AF11537" i="2" s="1"/>
  <c r="AD11627" i="2"/>
  <c r="AF11627" i="2" s="1"/>
  <c r="AD502" i="2"/>
  <c r="AF502" i="2" s="1"/>
  <c r="AD503" i="2"/>
  <c r="AF503" i="2" s="1"/>
  <c r="AD1578" i="2"/>
  <c r="AF1578" i="2" s="1"/>
  <c r="AD3141" i="2"/>
  <c r="AF3141" i="2" s="1"/>
  <c r="AG3141" i="2" s="1"/>
  <c r="AD3659" i="2"/>
  <c r="AD4726" i="2"/>
  <c r="AF4726" i="2" s="1"/>
  <c r="AD4866" i="2"/>
  <c r="AD5165" i="2"/>
  <c r="AF5165" i="2" s="1"/>
  <c r="AG5165" i="2" s="1"/>
  <c r="AD5427" i="2"/>
  <c r="AF5427" i="2" s="1"/>
  <c r="AD5245" i="2"/>
  <c r="AF5245" i="2" s="1"/>
  <c r="AD5584" i="2"/>
  <c r="AD5601" i="2"/>
  <c r="AF5601" i="2" s="1"/>
  <c r="AD5727" i="2"/>
  <c r="AD5853" i="2"/>
  <c r="AF5853" i="2" s="1"/>
  <c r="AD6140" i="2"/>
  <c r="AD6638" i="2"/>
  <c r="AD7085" i="2"/>
  <c r="AD11249" i="2"/>
  <c r="AD11509" i="2"/>
  <c r="AF11509" i="2" s="1"/>
  <c r="AD11742" i="2"/>
  <c r="AD452" i="2"/>
  <c r="AD453" i="2"/>
  <c r="AF453" i="2" s="1"/>
  <c r="AD1596" i="2"/>
  <c r="AF1596" i="2" s="1"/>
  <c r="AG1596" i="2" s="1"/>
  <c r="AD3142" i="2"/>
  <c r="AD3492" i="2"/>
  <c r="AF3492" i="2" s="1"/>
  <c r="AD3493" i="2"/>
  <c r="AF3493" i="2" s="1"/>
  <c r="AD3660" i="2"/>
  <c r="AF3660" i="2" s="1"/>
  <c r="AD3881" i="2"/>
  <c r="AF3881" i="2" s="1"/>
  <c r="AD3882" i="2"/>
  <c r="AF3882" i="2" s="1"/>
  <c r="AD4748" i="2"/>
  <c r="AF4748" i="2" s="1"/>
  <c r="AD4867" i="2"/>
  <c r="AF4867" i="2" s="1"/>
  <c r="AD5177" i="2"/>
  <c r="AF5177" i="2" s="1"/>
  <c r="AD5428" i="2"/>
  <c r="AF5428" i="2" s="1"/>
  <c r="AD5309" i="2"/>
  <c r="AF5309" i="2" s="1"/>
  <c r="AD5585" i="2"/>
  <c r="AF5585" i="2" s="1"/>
  <c r="AD6141" i="2"/>
  <c r="AF6141" i="2" s="1"/>
  <c r="AG6141" i="2" s="1"/>
  <c r="AD6666" i="2"/>
  <c r="AD7070" i="2"/>
  <c r="AD9721" i="2"/>
  <c r="AF9721" i="2" s="1"/>
  <c r="AD9939" i="2"/>
  <c r="AD9978" i="2"/>
  <c r="AD10959" i="2"/>
  <c r="AF10959" i="2" s="1"/>
  <c r="AD10985" i="2"/>
  <c r="AF10985" i="2" s="1"/>
  <c r="AD11250" i="2"/>
  <c r="AF11250" i="2" s="1"/>
  <c r="AD11510" i="2"/>
  <c r="AD419" i="2"/>
  <c r="AF419" i="2" s="1"/>
  <c r="AD420" i="2"/>
  <c r="AD759" i="2"/>
  <c r="AF759" i="2" s="1"/>
  <c r="AD760" i="2"/>
  <c r="AF760" i="2" s="1"/>
  <c r="AD962" i="2"/>
  <c r="AD969" i="2"/>
  <c r="AF969" i="2" s="1"/>
  <c r="AD1217" i="2"/>
  <c r="AD1221" i="2"/>
  <c r="AF1221" i="2" s="1"/>
  <c r="AD1454" i="2"/>
  <c r="AF1454" i="2" s="1"/>
  <c r="AD1455" i="2"/>
  <c r="AF1455" i="2" s="1"/>
  <c r="AG1455" i="2" s="1"/>
  <c r="AD2281" i="2"/>
  <c r="AD2282" i="2"/>
  <c r="AF2282" i="2" s="1"/>
  <c r="AD2283" i="2"/>
  <c r="AF2283" i="2" s="1"/>
  <c r="AD2303" i="2"/>
  <c r="AF2303" i="2" s="1"/>
  <c r="AD2304" i="2"/>
  <c r="AF2304" i="2" s="1"/>
  <c r="AD2305" i="2"/>
  <c r="AF2305" i="2" s="1"/>
  <c r="AD2945" i="2"/>
  <c r="AF2945" i="2" s="1"/>
  <c r="AD2946" i="2"/>
  <c r="AF2946" i="2" s="1"/>
  <c r="AD2947" i="2"/>
  <c r="AF2947" i="2" s="1"/>
  <c r="AD2970" i="2"/>
  <c r="AF2970" i="2" s="1"/>
  <c r="AD2971" i="2"/>
  <c r="AF2971" i="2" s="1"/>
  <c r="AD2972" i="2"/>
  <c r="AF2972" i="2" s="1"/>
  <c r="AD3669" i="2"/>
  <c r="AF3669" i="2" s="1"/>
  <c r="AG3669" i="2" s="1"/>
  <c r="AD3996" i="2"/>
  <c r="AD4355" i="2"/>
  <c r="AF4355" i="2" s="1"/>
  <c r="AD4356" i="2"/>
  <c r="AF4356" i="2" s="1"/>
  <c r="AD4581" i="2"/>
  <c r="AF4581" i="2" s="1"/>
  <c r="AG4581" i="2" s="1"/>
  <c r="AD4582" i="2"/>
  <c r="AD5025" i="2"/>
  <c r="AF5025" i="2" s="1"/>
  <c r="AD6239" i="2"/>
  <c r="AD6433" i="2"/>
  <c r="AD6434" i="2"/>
  <c r="AF6434" i="2" s="1"/>
  <c r="AD6671" i="2"/>
  <c r="AD6780" i="2"/>
  <c r="AF6780" i="2" s="1"/>
  <c r="AD7086" i="2"/>
  <c r="AF7086" i="2" s="1"/>
  <c r="AD8495" i="2"/>
  <c r="AF8495" i="2" s="1"/>
  <c r="AD8506" i="2"/>
  <c r="AF8506" i="2" s="1"/>
  <c r="AD8518" i="2"/>
  <c r="AF8518" i="2" s="1"/>
  <c r="AD8529" i="2"/>
  <c r="AF8529" i="2" s="1"/>
  <c r="AD8538" i="2"/>
  <c r="AF8538" i="2" s="1"/>
  <c r="AD8551" i="2"/>
  <c r="AF8551" i="2" s="1"/>
  <c r="AD8559" i="2"/>
  <c r="AF8559" i="2" s="1"/>
  <c r="AG8559" i="2" s="1"/>
  <c r="AD8566" i="2"/>
  <c r="AD8572" i="2"/>
  <c r="AF8572" i="2" s="1"/>
  <c r="AD8583" i="2"/>
  <c r="AF8583" i="2" s="1"/>
  <c r="AD8584" i="2"/>
  <c r="AF8584" i="2" s="1"/>
  <c r="AD8606" i="2"/>
  <c r="AF8606" i="2" s="1"/>
  <c r="AD9940" i="2"/>
  <c r="AF9940" i="2" s="1"/>
  <c r="AD9941" i="2"/>
  <c r="AF9941" i="2" s="1"/>
  <c r="AD9942" i="2"/>
  <c r="AF9942" i="2" s="1"/>
  <c r="AD9943" i="2"/>
  <c r="AF9943" i="2" s="1"/>
  <c r="AD9979" i="2"/>
  <c r="AF9979" i="2" s="1"/>
  <c r="AD9980" i="2"/>
  <c r="AF9980" i="2" s="1"/>
  <c r="AD9981" i="2"/>
  <c r="AF9981" i="2" s="1"/>
  <c r="AD9982" i="2"/>
  <c r="AF9982" i="2" s="1"/>
  <c r="AG9982" i="2" s="1"/>
  <c r="AD10919" i="2"/>
  <c r="AD10960" i="2"/>
  <c r="AF10960" i="2" s="1"/>
  <c r="AD10961" i="2"/>
  <c r="AD10962" i="2"/>
  <c r="AF10962" i="2" s="1"/>
  <c r="AG10962" i="2" s="1"/>
  <c r="AD10986" i="2"/>
  <c r="AD10987" i="2"/>
  <c r="AF10987" i="2" s="1"/>
  <c r="AD11261" i="2"/>
  <c r="AF11261" i="2" s="1"/>
  <c r="AD11511" i="2"/>
  <c r="AF11511" i="2" s="1"/>
  <c r="AD11538" i="2"/>
  <c r="AF11538" i="2" s="1"/>
  <c r="AD11628" i="2"/>
  <c r="AF11628" i="2" s="1"/>
  <c r="AD11743" i="2"/>
  <c r="AD5602" i="2"/>
  <c r="AD5728" i="2"/>
  <c r="AF5728" i="2" s="1"/>
  <c r="AD5854" i="2"/>
  <c r="AF5854" i="2" s="1"/>
  <c r="AD421" i="2"/>
  <c r="AF421" i="2" s="1"/>
  <c r="AD422" i="2"/>
  <c r="AF422" i="2" s="1"/>
  <c r="AD1588" i="2"/>
  <c r="AF1588" i="2" s="1"/>
  <c r="AD3143" i="2"/>
  <c r="AF3143" i="2" s="1"/>
  <c r="AD4868" i="2"/>
  <c r="AF4868" i="2" s="1"/>
  <c r="AG4868" i="2" s="1"/>
  <c r="AD4741" i="2"/>
  <c r="AD5166" i="2"/>
  <c r="AF5166" i="2" s="1"/>
  <c r="AD5429" i="2"/>
  <c r="AF5429" i="2" s="1"/>
  <c r="AD5574" i="2"/>
  <c r="AF5574" i="2" s="1"/>
  <c r="AD7101" i="2"/>
  <c r="AF7101" i="2" s="1"/>
  <c r="AD4069" i="2"/>
  <c r="AF4069" i="2" s="1"/>
  <c r="AD4070" i="2"/>
  <c r="AF4070" i="2" s="1"/>
  <c r="AD4071" i="2"/>
  <c r="AF4071" i="2" s="1"/>
  <c r="AD4072" i="2"/>
  <c r="AF4072" i="2" s="1"/>
  <c r="AD4073" i="2"/>
  <c r="AF4073" i="2" s="1"/>
  <c r="AD4074" i="2"/>
  <c r="AF4074" i="2" s="1"/>
  <c r="AD4128" i="2"/>
  <c r="AF4128" i="2" s="1"/>
  <c r="AD4129" i="2"/>
  <c r="AF4129" i="2" s="1"/>
  <c r="AG4129" i="2" s="1"/>
  <c r="AD4132" i="2"/>
  <c r="AD4133" i="2"/>
  <c r="AF4133" i="2" s="1"/>
  <c r="AD4134" i="2"/>
  <c r="AF4134" i="2" s="1"/>
  <c r="AD4135" i="2"/>
  <c r="AD6839" i="2"/>
  <c r="AD7098" i="2"/>
  <c r="AF7098" i="2" s="1"/>
  <c r="AD8453" i="2"/>
  <c r="AD8454" i="2"/>
  <c r="AF8454" i="2" s="1"/>
  <c r="AD8455" i="2"/>
  <c r="AD8468" i="2"/>
  <c r="AF8468" i="2" s="1"/>
  <c r="AD8469" i="2"/>
  <c r="AF8469" i="2" s="1"/>
  <c r="AD8470" i="2"/>
  <c r="AD8471" i="2"/>
  <c r="AD8481" i="2"/>
  <c r="AF8481" i="2" s="1"/>
  <c r="AD8482" i="2"/>
  <c r="AF8482" i="2" s="1"/>
  <c r="AD8483" i="2"/>
  <c r="AF8483" i="2" s="1"/>
  <c r="AD8484" i="2"/>
  <c r="AF8484" i="2" s="1"/>
  <c r="AD8496" i="2"/>
  <c r="AF8496" i="2" s="1"/>
  <c r="AD10988" i="2"/>
  <c r="AF10988" i="2" s="1"/>
  <c r="AG10988" i="2" s="1"/>
  <c r="AD11359" i="2"/>
  <c r="AD11529" i="2"/>
  <c r="AF11529" i="2" s="1"/>
  <c r="AD423" i="2"/>
  <c r="AF423" i="2" s="1"/>
  <c r="AD424" i="2"/>
  <c r="AF424" i="2" s="1"/>
  <c r="AD761" i="2"/>
  <c r="AF761" i="2" s="1"/>
  <c r="AD762" i="2"/>
  <c r="AF762" i="2" s="1"/>
  <c r="AD1076" i="2"/>
  <c r="AF1076" i="2" s="1"/>
  <c r="AD1077" i="2"/>
  <c r="AF1077" i="2" s="1"/>
  <c r="AD1311" i="2"/>
  <c r="AF1311" i="2" s="1"/>
  <c r="AD1312" i="2"/>
  <c r="AF1312" i="2" s="1"/>
  <c r="AD3641" i="2"/>
  <c r="AF3641" i="2" s="1"/>
  <c r="AD4198" i="2"/>
  <c r="AF4198" i="2" s="1"/>
  <c r="AD4226" i="2"/>
  <c r="AF4226" i="2" s="1"/>
  <c r="AG4226" i="2" s="1"/>
  <c r="AD4536" i="2"/>
  <c r="AD4537" i="2"/>
  <c r="AD5003" i="2"/>
  <c r="AF5003" i="2" s="1"/>
  <c r="AD6798" i="2"/>
  <c r="AF6798" i="2" s="1"/>
  <c r="AG6798" i="2" s="1"/>
  <c r="AD9722" i="2"/>
  <c r="AD9808" i="2"/>
  <c r="AD9809" i="2"/>
  <c r="AF9809" i="2" s="1"/>
  <c r="AD9877" i="2"/>
  <c r="AD9983" i="2"/>
  <c r="AD10122" i="2"/>
  <c r="AF10122" i="2" s="1"/>
  <c r="AD10724" i="2"/>
  <c r="AF10724" i="2" s="1"/>
  <c r="AD10807" i="2"/>
  <c r="AD10808" i="2"/>
  <c r="AD10876" i="2"/>
  <c r="AF10876" i="2" s="1"/>
  <c r="AD10963" i="2"/>
  <c r="AF10963" i="2" s="1"/>
  <c r="AD10964" i="2"/>
  <c r="AF10964" i="2" s="1"/>
  <c r="AD3429" i="2"/>
  <c r="AF3429" i="2" s="1"/>
  <c r="AD3430" i="2"/>
  <c r="AF3430" i="2" s="1"/>
  <c r="AD3606" i="2"/>
  <c r="AF3606" i="2" s="1"/>
  <c r="AG3606" i="2" s="1"/>
  <c r="AD3833" i="2"/>
  <c r="AD3834" i="2"/>
  <c r="AF3834" i="2" s="1"/>
  <c r="AD5295" i="2"/>
  <c r="AF5295" i="2" s="1"/>
  <c r="AD5603" i="2"/>
  <c r="AF5603" i="2" s="1"/>
  <c r="AD5729" i="2"/>
  <c r="AF5729" i="2" s="1"/>
  <c r="AD5979" i="2"/>
  <c r="AF5979" i="2" s="1"/>
  <c r="AD6098" i="2"/>
  <c r="AF6098" i="2" s="1"/>
  <c r="AD6823" i="2"/>
  <c r="AF6823" i="2" s="1"/>
  <c r="AD9723" i="2"/>
  <c r="AF9723" i="2" s="1"/>
  <c r="AD9878" i="2"/>
  <c r="AF9878" i="2" s="1"/>
  <c r="AD10725" i="2"/>
  <c r="AF10725" i="2" s="1"/>
  <c r="AD10809" i="2"/>
  <c r="AF10809" i="2" s="1"/>
  <c r="AD11744" i="2"/>
  <c r="AF11744" i="2" s="1"/>
  <c r="AG11744" i="2" s="1"/>
  <c r="AD11766" i="2"/>
  <c r="AD11774" i="2"/>
  <c r="AF11774" i="2" s="1"/>
  <c r="AD454" i="2"/>
  <c r="AD473" i="2"/>
  <c r="AF473" i="2" s="1"/>
  <c r="AG473" i="2" s="1"/>
  <c r="AD1597" i="2"/>
  <c r="AF1597" i="2" s="1"/>
  <c r="AD3144" i="2"/>
  <c r="AF3144" i="2" s="1"/>
  <c r="AD3494" i="2"/>
  <c r="AF3494" i="2" s="1"/>
  <c r="AD3513" i="2"/>
  <c r="AF3513" i="2" s="1"/>
  <c r="AD3661" i="2"/>
  <c r="AD3883" i="2"/>
  <c r="AF3883" i="2" s="1"/>
  <c r="AD3884" i="2"/>
  <c r="AD4754" i="2"/>
  <c r="AF4754" i="2" s="1"/>
  <c r="AD4869" i="2"/>
  <c r="AD5178" i="2"/>
  <c r="AD5430" i="2"/>
  <c r="AF5430" i="2" s="1"/>
  <c r="AD5310" i="2"/>
  <c r="AD5586" i="2"/>
  <c r="AF5586" i="2" s="1"/>
  <c r="AD6142" i="2"/>
  <c r="AF6142" i="2" s="1"/>
  <c r="AD6672" i="2"/>
  <c r="AF6672" i="2" s="1"/>
  <c r="AG6672" i="2" s="1"/>
  <c r="AD7071" i="2"/>
  <c r="AD9724" i="2"/>
  <c r="AF9724" i="2" s="1"/>
  <c r="AD9944" i="2"/>
  <c r="AF9944" i="2" s="1"/>
  <c r="AD9984" i="2"/>
  <c r="AF9984" i="2" s="1"/>
  <c r="AD10965" i="2"/>
  <c r="AF10965" i="2" s="1"/>
  <c r="AD10989" i="2"/>
  <c r="AF10989" i="2" s="1"/>
  <c r="AD11251" i="2"/>
  <c r="AF11251" i="2" s="1"/>
  <c r="AD11512" i="2"/>
  <c r="AF11512" i="2" s="1"/>
  <c r="AD425" i="2"/>
  <c r="AF425" i="2" s="1"/>
  <c r="AD455" i="2"/>
  <c r="AF455" i="2" s="1"/>
  <c r="AD763" i="2"/>
  <c r="AF763" i="2" s="1"/>
  <c r="AD764" i="2"/>
  <c r="AF764" i="2" s="1"/>
  <c r="AD970" i="2"/>
  <c r="AF970" i="2" s="1"/>
  <c r="AG970" i="2" s="1"/>
  <c r="AD971" i="2"/>
  <c r="AD1222" i="2"/>
  <c r="AD1223" i="2"/>
  <c r="AF1223" i="2" s="1"/>
  <c r="AD1456" i="2"/>
  <c r="AF1456" i="2" s="1"/>
  <c r="AG1456" i="2" s="1"/>
  <c r="AD1459" i="2"/>
  <c r="AF1459" i="2" s="1"/>
  <c r="AD2284" i="2"/>
  <c r="AF2284" i="2" s="1"/>
  <c r="AD2285" i="2"/>
  <c r="AD2306" i="2"/>
  <c r="AF2306" i="2" s="1"/>
  <c r="AD2307" i="2"/>
  <c r="AF2307" i="2" s="1"/>
  <c r="AD2308" i="2"/>
  <c r="AF2308" i="2" s="1"/>
  <c r="AD2325" i="2"/>
  <c r="AD2948" i="2"/>
  <c r="AD2949" i="2"/>
  <c r="AD2973" i="2"/>
  <c r="AF2973" i="2" s="1"/>
  <c r="AD2974" i="2"/>
  <c r="AF2974" i="2" s="1"/>
  <c r="AD2986" i="2"/>
  <c r="AF2986" i="2" s="1"/>
  <c r="AD2987" i="2"/>
  <c r="AD3670" i="2"/>
  <c r="AF3670" i="2" s="1"/>
  <c r="AD3997" i="2"/>
  <c r="AF3997" i="2" s="1"/>
  <c r="AG3997" i="2" s="1"/>
  <c r="AD4357" i="2"/>
  <c r="AD4358" i="2"/>
  <c r="AF4358" i="2" s="1"/>
  <c r="AD4583" i="2"/>
  <c r="AF4583" i="2" s="1"/>
  <c r="AD4584" i="2"/>
  <c r="AF4584" i="2" s="1"/>
  <c r="AD5026" i="2"/>
  <c r="AF5026" i="2" s="1"/>
  <c r="AD6240" i="2"/>
  <c r="AF6240" i="2" s="1"/>
  <c r="AD6435" i="2"/>
  <c r="AF6435" i="2" s="1"/>
  <c r="AD6436" i="2"/>
  <c r="AF6436" i="2" s="1"/>
  <c r="AD6673" i="2"/>
  <c r="AF6673" i="2" s="1"/>
  <c r="AD6782" i="2"/>
  <c r="AF6782" i="2" s="1"/>
  <c r="AD7087" i="2"/>
  <c r="AF7087" i="2" s="1"/>
  <c r="AD8507" i="2"/>
  <c r="AF8507" i="2" s="1"/>
  <c r="AD8519" i="2"/>
  <c r="AF8519" i="2" s="1"/>
  <c r="AG8519" i="2" s="1"/>
  <c r="AD8520" i="2"/>
  <c r="AD8530" i="2"/>
  <c r="AD8539" i="2"/>
  <c r="AD8552" i="2"/>
  <c r="AD8560" i="2"/>
  <c r="AF8560" i="2" s="1"/>
  <c r="AD8567" i="2"/>
  <c r="AF8567" i="2" s="1"/>
  <c r="AD8573" i="2"/>
  <c r="AF8573" i="2" s="1"/>
  <c r="AD8585" i="2"/>
  <c r="AF8585" i="2" s="1"/>
  <c r="AD8593" i="2"/>
  <c r="AF8593" i="2" s="1"/>
  <c r="AD8607" i="2"/>
  <c r="AD9945" i="2"/>
  <c r="AD9946" i="2"/>
  <c r="AF9946" i="2" s="1"/>
  <c r="AD9947" i="2"/>
  <c r="AF9947" i="2" s="1"/>
  <c r="AD9948" i="2"/>
  <c r="AD9985" i="2"/>
  <c r="AF9985" i="2" s="1"/>
  <c r="AD9986" i="2"/>
  <c r="AD9987" i="2"/>
  <c r="AF9987" i="2" s="1"/>
  <c r="AD9988" i="2"/>
  <c r="AF9988" i="2" s="1"/>
  <c r="AD9989" i="2"/>
  <c r="AF9989" i="2" s="1"/>
  <c r="AG9989" i="2" s="1"/>
  <c r="AD10966" i="2"/>
  <c r="AD10967" i="2"/>
  <c r="AF10967" i="2" s="1"/>
  <c r="AD10968" i="2"/>
  <c r="AF10968" i="2" s="1"/>
  <c r="AD10990" i="2"/>
  <c r="AF10990" i="2" s="1"/>
  <c r="AD10991" i="2"/>
  <c r="AF10991" i="2" s="1"/>
  <c r="AD10992" i="2"/>
  <c r="AF10992" i="2" s="1"/>
  <c r="AD11262" i="2"/>
  <c r="AF11262" i="2" s="1"/>
  <c r="AD11519" i="2"/>
  <c r="AF11519" i="2" s="1"/>
  <c r="AD11539" i="2"/>
  <c r="AF11539" i="2" s="1"/>
  <c r="AD11629" i="2"/>
  <c r="AF11629" i="2" s="1"/>
  <c r="AD5604" i="2"/>
  <c r="AF5604" i="2" s="1"/>
  <c r="AD5730" i="2"/>
  <c r="AF5730" i="2" s="1"/>
  <c r="AD5855" i="2"/>
  <c r="AF5855" i="2" s="1"/>
  <c r="AG5855" i="2" s="1"/>
  <c r="AD456" i="2"/>
  <c r="AD457" i="2"/>
  <c r="AF457" i="2" s="1"/>
  <c r="AD1601" i="2"/>
  <c r="AD3145" i="2"/>
  <c r="AD3258" i="2"/>
  <c r="AD3514" i="2"/>
  <c r="AF3514" i="2" s="1"/>
  <c r="AD3521" i="2"/>
  <c r="AD3900" i="2"/>
  <c r="AF3900" i="2" s="1"/>
  <c r="AD3903" i="2"/>
  <c r="AF3903" i="2" s="1"/>
  <c r="AD4749" i="2"/>
  <c r="AD4870" i="2"/>
  <c r="AD5431" i="2"/>
  <c r="AD5179" i="2"/>
  <c r="AD5306" i="2"/>
  <c r="AD5590" i="2"/>
  <c r="AF5590" i="2" s="1"/>
  <c r="AD6129" i="2"/>
  <c r="AF6129" i="2" s="1"/>
  <c r="AD6667" i="2"/>
  <c r="AF6667" i="2" s="1"/>
  <c r="AD7102" i="2"/>
  <c r="AF7102" i="2" s="1"/>
  <c r="AD9949" i="2"/>
  <c r="AF9949" i="2" s="1"/>
  <c r="AG9949" i="2" s="1"/>
  <c r="AD9990" i="2"/>
  <c r="AD9991" i="2"/>
  <c r="AF9991" i="2" s="1"/>
  <c r="AD10969" i="2"/>
  <c r="AF10969" i="2" s="1"/>
  <c r="AD10993" i="2"/>
  <c r="AF10993" i="2" s="1"/>
  <c r="AD458" i="2"/>
  <c r="AF458" i="2" s="1"/>
  <c r="AD459" i="2"/>
  <c r="AF459" i="2" s="1"/>
  <c r="AD773" i="2"/>
  <c r="AF773" i="2" s="1"/>
  <c r="AD774" i="2"/>
  <c r="AF774" i="2" s="1"/>
  <c r="AD842" i="2"/>
  <c r="AF842" i="2" s="1"/>
  <c r="AD843" i="2"/>
  <c r="AF843" i="2" s="1"/>
  <c r="AD1128" i="2"/>
  <c r="AF1128" i="2" s="1"/>
  <c r="AD1129" i="2"/>
  <c r="AF1129" i="2" s="1"/>
  <c r="AD1374" i="2"/>
  <c r="AF1374" i="2" s="1"/>
  <c r="AG1374" i="2" s="1"/>
  <c r="AD1375" i="2"/>
  <c r="AD2286" i="2"/>
  <c r="AD2309" i="2"/>
  <c r="AD2310" i="2"/>
  <c r="AD2311" i="2"/>
  <c r="AD2326" i="2"/>
  <c r="AF2326" i="2" s="1"/>
  <c r="AD2327" i="2"/>
  <c r="AD2913" i="2"/>
  <c r="AF2913" i="2" s="1"/>
  <c r="AD2914" i="2"/>
  <c r="AF2914" i="2" s="1"/>
  <c r="AD2950" i="2"/>
  <c r="AF2950" i="2" s="1"/>
  <c r="AD2951" i="2"/>
  <c r="AF2951" i="2" s="1"/>
  <c r="AD2952" i="2"/>
  <c r="AD2953" i="2"/>
  <c r="AF2953" i="2" s="1"/>
  <c r="AD3261" i="2"/>
  <c r="AF3261" i="2" s="1"/>
  <c r="AD3984" i="2"/>
  <c r="AF3984" i="2" s="1"/>
  <c r="AD4316" i="2"/>
  <c r="AD4336" i="2"/>
  <c r="AD4607" i="2"/>
  <c r="AF4607" i="2" s="1"/>
  <c r="AD4608" i="2"/>
  <c r="AF4608" i="2" s="1"/>
  <c r="AG4608" i="2" s="1"/>
  <c r="AD5027" i="2"/>
  <c r="AD6209" i="2"/>
  <c r="AF6209" i="2" s="1"/>
  <c r="AD6379" i="2"/>
  <c r="AF6379" i="2" s="1"/>
  <c r="AD6397" i="2"/>
  <c r="AF6397" i="2" s="1"/>
  <c r="AD6617" i="2"/>
  <c r="AF6617" i="2" s="1"/>
  <c r="AD6722" i="2"/>
  <c r="AF6722" i="2" s="1"/>
  <c r="AD7099" i="2"/>
  <c r="AF7099" i="2" s="1"/>
  <c r="AD8431" i="2"/>
  <c r="AF8431" i="2" s="1"/>
  <c r="AD8456" i="2"/>
  <c r="AF8456" i="2" s="1"/>
  <c r="AD8472" i="2"/>
  <c r="AF8472" i="2" s="1"/>
  <c r="AD8485" i="2"/>
  <c r="AF8485" i="2" s="1"/>
  <c r="AD8497" i="2"/>
  <c r="AF8497" i="2" s="1"/>
  <c r="AD8508" i="2"/>
  <c r="AF8508" i="2" s="1"/>
  <c r="AG8508" i="2" s="1"/>
  <c r="AD8521" i="2"/>
  <c r="AD8531" i="2"/>
  <c r="AD8540" i="2"/>
  <c r="AF8540" i="2" s="1"/>
  <c r="AD8553" i="2"/>
  <c r="AF8553" i="2" s="1"/>
  <c r="AG8553" i="2" s="1"/>
  <c r="AD8561" i="2"/>
  <c r="AD8568" i="2"/>
  <c r="AF8568" i="2" s="1"/>
  <c r="AD9950" i="2"/>
  <c r="AD9951" i="2"/>
  <c r="AD9992" i="2"/>
  <c r="AF9992" i="2" s="1"/>
  <c r="AD9993" i="2"/>
  <c r="AF9993" i="2" s="1"/>
  <c r="AD9994" i="2"/>
  <c r="AD9995" i="2"/>
  <c r="AD10032" i="2"/>
  <c r="AF10032" i="2" s="1"/>
  <c r="AD10033" i="2"/>
  <c r="AD10970" i="2"/>
  <c r="AF10970" i="2" s="1"/>
  <c r="AD10994" i="2"/>
  <c r="AF10994" i="2" s="1"/>
  <c r="AD11001" i="2"/>
  <c r="AF11001" i="2" s="1"/>
  <c r="AD11002" i="2"/>
  <c r="AF11002" i="2" s="1"/>
  <c r="AD11006" i="2"/>
  <c r="AF11006" i="2" s="1"/>
  <c r="AG11006" i="2" s="1"/>
  <c r="AD11007" i="2"/>
  <c r="AD11008" i="2"/>
  <c r="AF11008" i="2" s="1"/>
  <c r="AD11304" i="2"/>
  <c r="AF11304" i="2" s="1"/>
  <c r="AD11527" i="2"/>
  <c r="AF11527" i="2" s="1"/>
  <c r="AD11540" i="2"/>
  <c r="AF11540" i="2" s="1"/>
  <c r="AD11630" i="2"/>
  <c r="AF11630" i="2" s="1"/>
  <c r="AD5605" i="2"/>
  <c r="AF5605" i="2" s="1"/>
  <c r="AD5731" i="2"/>
  <c r="AF5731" i="2" s="1"/>
  <c r="AD5856" i="2"/>
  <c r="AF5856" i="2" s="1"/>
  <c r="AD11745" i="2"/>
  <c r="AF11745" i="2" s="1"/>
  <c r="AD11767" i="2"/>
  <c r="AF11767" i="2" s="1"/>
  <c r="AD460" i="2"/>
  <c r="AF460" i="2" s="1"/>
  <c r="AD474" i="2"/>
  <c r="AF474" i="2" s="1"/>
  <c r="AG474" i="2" s="1"/>
  <c r="AD1602" i="2"/>
  <c r="AD3146" i="2"/>
  <c r="AD3259" i="2"/>
  <c r="AD3522" i="2"/>
  <c r="AF3522" i="2" s="1"/>
  <c r="AG3522" i="2" s="1"/>
  <c r="AD3523" i="2"/>
  <c r="AD3901" i="2"/>
  <c r="AF3901" i="2" s="1"/>
  <c r="AD3904" i="2"/>
  <c r="AF3904" i="2" s="1"/>
  <c r="AD4750" i="2"/>
  <c r="AF4750" i="2" s="1"/>
  <c r="AD4871" i="2"/>
  <c r="AF4871" i="2" s="1"/>
  <c r="AD5180" i="2"/>
  <c r="AF5180" i="2" s="1"/>
  <c r="AD5432" i="2"/>
  <c r="AF5432" i="2" s="1"/>
  <c r="AD5307" i="2"/>
  <c r="AD5591" i="2"/>
  <c r="AF5591" i="2" s="1"/>
  <c r="AD6130" i="2"/>
  <c r="AD6668" i="2"/>
  <c r="AF6668" i="2" s="1"/>
  <c r="AD7103" i="2"/>
  <c r="AF7103" i="2" s="1"/>
  <c r="AD9952" i="2"/>
  <c r="AF9952" i="2" s="1"/>
  <c r="AD9996" i="2"/>
  <c r="AF9996" i="2" s="1"/>
  <c r="AD9997" i="2"/>
  <c r="AF9997" i="2" s="1"/>
  <c r="AG9997" i="2" s="1"/>
  <c r="AD10995" i="2"/>
  <c r="AD11003" i="2"/>
  <c r="AF11003" i="2" s="1"/>
  <c r="AD461" i="2"/>
  <c r="AF461" i="2" s="1"/>
  <c r="AD462" i="2"/>
  <c r="AF462" i="2" s="1"/>
  <c r="AD775" i="2"/>
  <c r="AF775" i="2" s="1"/>
  <c r="AD776" i="2"/>
  <c r="AF776" i="2" s="1"/>
  <c r="AD1130" i="2"/>
  <c r="AF1130" i="2" s="1"/>
  <c r="AD1131" i="2"/>
  <c r="AF1131" i="2" s="1"/>
  <c r="AD1376" i="2"/>
  <c r="AF1376" i="2" s="1"/>
  <c r="AD1377" i="2"/>
  <c r="AF1377" i="2" s="1"/>
  <c r="AD2287" i="2"/>
  <c r="AF2287" i="2" s="1"/>
  <c r="AD2312" i="2"/>
  <c r="AF2312" i="2" s="1"/>
  <c r="AD2313" i="2"/>
  <c r="AF2313" i="2" s="1"/>
  <c r="AG2313" i="2" s="1"/>
  <c r="AD2314" i="2"/>
  <c r="AD2328" i="2"/>
  <c r="AF2328" i="2" s="1"/>
  <c r="AD2329" i="2"/>
  <c r="AD2915" i="2"/>
  <c r="AF2915" i="2" s="1"/>
  <c r="AG2915" i="2" s="1"/>
  <c r="AD2954" i="2"/>
  <c r="AD2955" i="2"/>
  <c r="AF2955" i="2" s="1"/>
  <c r="AD2956" i="2"/>
  <c r="AD2975" i="2"/>
  <c r="AF2975" i="2" s="1"/>
  <c r="AD2988" i="2"/>
  <c r="AD3262" i="2"/>
  <c r="AF3262" i="2" s="1"/>
  <c r="AD4337" i="2"/>
  <c r="AD4338" i="2"/>
  <c r="AF4338" i="2" s="1"/>
  <c r="AD4609" i="2"/>
  <c r="AF4609" i="2" s="1"/>
  <c r="AD4610" i="2"/>
  <c r="AD5028" i="2"/>
  <c r="AF5028" i="2" s="1"/>
  <c r="AD6618" i="2"/>
  <c r="AD6724" i="2"/>
  <c r="AD7100" i="2"/>
  <c r="AF7100" i="2" s="1"/>
  <c r="AD8457" i="2"/>
  <c r="AF8457" i="2" s="1"/>
  <c r="AD8458" i="2"/>
  <c r="AD8473" i="2"/>
  <c r="AF8473" i="2" s="1"/>
  <c r="AD8486" i="2"/>
  <c r="AF8486" i="2" s="1"/>
  <c r="AD8498" i="2"/>
  <c r="AF8498" i="2" s="1"/>
  <c r="AD8509" i="2"/>
  <c r="AF8509" i="2" s="1"/>
  <c r="AD8522" i="2"/>
  <c r="AF8522" i="2" s="1"/>
  <c r="AD8532" i="2"/>
  <c r="AF8532" i="2" s="1"/>
  <c r="AD8541" i="2"/>
  <c r="AF8541" i="2" s="1"/>
  <c r="AD8542" i="2"/>
  <c r="AF8542" i="2" s="1"/>
  <c r="AD8543" i="2"/>
  <c r="AF8543" i="2" s="1"/>
  <c r="AD8554" i="2"/>
  <c r="AF8554" i="2" s="1"/>
  <c r="AD9953" i="2"/>
  <c r="AF9953" i="2" s="1"/>
  <c r="AD9998" i="2"/>
  <c r="AF9998" i="2" s="1"/>
  <c r="AG9998" i="2" s="1"/>
  <c r="AD9999" i="2"/>
  <c r="AD10000" i="2"/>
  <c r="AF10000" i="2" s="1"/>
  <c r="AD10034" i="2"/>
  <c r="AD10035" i="2"/>
  <c r="AF10035" i="2" s="1"/>
  <c r="AG10035" i="2" s="1"/>
  <c r="AD10996" i="2"/>
  <c r="AD10997" i="2"/>
  <c r="AF10997" i="2" s="1"/>
  <c r="AD11004" i="2"/>
  <c r="AD11005" i="2"/>
  <c r="AF11005" i="2" s="1"/>
  <c r="AD11009" i="2"/>
  <c r="AD11010" i="2"/>
  <c r="AD11011" i="2"/>
  <c r="AD11305" i="2"/>
  <c r="AF11305" i="2" s="1"/>
  <c r="AD11528" i="2"/>
  <c r="AF11528" i="2" s="1"/>
  <c r="AD5606" i="2"/>
  <c r="AF5606" i="2" s="1"/>
  <c r="AD5732" i="2"/>
  <c r="AF5732" i="2" s="1"/>
  <c r="AD5857" i="2"/>
  <c r="AF5857" i="2" s="1"/>
  <c r="AD11746" i="2"/>
  <c r="AF11746" i="2" s="1"/>
  <c r="AD11768" i="2"/>
  <c r="AF11768" i="2" s="1"/>
  <c r="AD463" i="2"/>
  <c r="AF463" i="2" s="1"/>
  <c r="AG463" i="2" s="1"/>
  <c r="AD464" i="2"/>
  <c r="AD1598" i="2"/>
  <c r="AF1598" i="2" s="1"/>
  <c r="AD3147" i="2"/>
  <c r="AF3147" i="2" s="1"/>
  <c r="AD3495" i="2"/>
  <c r="AF3495" i="2" s="1"/>
  <c r="AD3496" i="2"/>
  <c r="AF3496" i="2" s="1"/>
  <c r="AD3885" i="2"/>
  <c r="AF3885" i="2" s="1"/>
  <c r="AD3886" i="2"/>
  <c r="AF3886" i="2" s="1"/>
  <c r="AD4751" i="2"/>
  <c r="AF4751" i="2" s="1"/>
  <c r="AD4872" i="2"/>
  <c r="AF4872" i="2" s="1"/>
  <c r="AD5433" i="2"/>
  <c r="AF5433" i="2" s="1"/>
  <c r="AD5167" i="2"/>
  <c r="AF5167" i="2" s="1"/>
  <c r="AD5575" i="2"/>
  <c r="AF5575" i="2" s="1"/>
  <c r="AD9810" i="2"/>
  <c r="AF9810" i="2" s="1"/>
  <c r="AG9810" i="2" s="1"/>
  <c r="AD9879" i="2"/>
  <c r="AD10877" i="2"/>
  <c r="AD10920" i="2"/>
  <c r="AF10920" i="2" s="1"/>
  <c r="AD426" i="2"/>
  <c r="AD427" i="2"/>
  <c r="AD765" i="2"/>
  <c r="AF765" i="2" s="1"/>
  <c r="AD777" i="2"/>
  <c r="AD972" i="2"/>
  <c r="AD973" i="2"/>
  <c r="AF973" i="2" s="1"/>
  <c r="AD1218" i="2"/>
  <c r="AF1218" i="2" s="1"/>
  <c r="AD1219" i="2"/>
  <c r="AD1457" i="2"/>
  <c r="AD1458" i="2"/>
  <c r="AD2259" i="2"/>
  <c r="AF2259" i="2" s="1"/>
  <c r="AD2260" i="2"/>
  <c r="AF2260" i="2" s="1"/>
  <c r="AD2288" i="2"/>
  <c r="AD2289" i="2"/>
  <c r="AF2289" i="2" s="1"/>
  <c r="AD2290" i="2"/>
  <c r="AF2290" i="2" s="1"/>
  <c r="AD2315" i="2"/>
  <c r="AF2315" i="2" s="1"/>
  <c r="AG2315" i="2" s="1"/>
  <c r="AD2916" i="2"/>
  <c r="AD2917" i="2"/>
  <c r="AF2917" i="2" s="1"/>
  <c r="AD2957" i="2"/>
  <c r="AF2957" i="2" s="1"/>
  <c r="AD2958" i="2"/>
  <c r="AF2958" i="2" s="1"/>
  <c r="AD2959" i="2"/>
  <c r="AF2959" i="2" s="1"/>
  <c r="AD2960" i="2"/>
  <c r="AF2960" i="2" s="1"/>
  <c r="AD3998" i="2"/>
  <c r="AF3998" i="2" s="1"/>
  <c r="AD4350" i="2"/>
  <c r="AF4350" i="2" s="1"/>
  <c r="AD4351" i="2"/>
  <c r="AF4351" i="2" s="1"/>
  <c r="AD4585" i="2"/>
  <c r="AF4585" i="2" s="1"/>
  <c r="AD4586" i="2"/>
  <c r="AF4586" i="2" s="1"/>
  <c r="AD6236" i="2"/>
  <c r="AF6236" i="2" s="1"/>
  <c r="AD6412" i="2"/>
  <c r="AF6412" i="2" s="1"/>
  <c r="AG6412" i="2" s="1"/>
  <c r="AD6425" i="2"/>
  <c r="AD8474" i="2"/>
  <c r="AF8474" i="2" s="1"/>
  <c r="AD8487" i="2"/>
  <c r="AD8488" i="2"/>
  <c r="AF8488" i="2" s="1"/>
  <c r="AG8488" i="2" s="1"/>
  <c r="AD8489" i="2"/>
  <c r="AD8499" i="2"/>
  <c r="AF8499" i="2" s="1"/>
  <c r="AD8500" i="2"/>
  <c r="AF8500" i="2" s="1"/>
  <c r="AD8510" i="2"/>
  <c r="AF8510" i="2" s="1"/>
  <c r="AD8511" i="2"/>
  <c r="AD8512" i="2"/>
  <c r="AF8512" i="2" s="1"/>
  <c r="AD8513" i="2"/>
  <c r="AF8513" i="2" s="1"/>
  <c r="AD8523" i="2"/>
  <c r="AF8523" i="2" s="1"/>
  <c r="AD8524" i="2"/>
  <c r="AF8524" i="2" s="1"/>
  <c r="AD9880" i="2"/>
  <c r="AD9881" i="2"/>
  <c r="AF9881" i="2" s="1"/>
  <c r="AD9882" i="2"/>
  <c r="AF9882" i="2" s="1"/>
  <c r="AD9954" i="2"/>
  <c r="AF9954" i="2" s="1"/>
  <c r="AD9955" i="2"/>
  <c r="AF9955" i="2" s="1"/>
  <c r="AD9956" i="2"/>
  <c r="AF9956" i="2" s="1"/>
  <c r="AG9956" i="2" s="1"/>
  <c r="AD9957" i="2"/>
  <c r="AD10001" i="2"/>
  <c r="AF10001" i="2" s="1"/>
  <c r="AD10878" i="2"/>
  <c r="AF10878" i="2" s="1"/>
  <c r="AD10921" i="2"/>
  <c r="AF10921" i="2" s="1"/>
  <c r="AD10922" i="2"/>
  <c r="AF10922" i="2" s="1"/>
  <c r="AD10923" i="2"/>
  <c r="AF10923" i="2" s="1"/>
  <c r="AD10971" i="2"/>
  <c r="AF10971" i="2" s="1"/>
  <c r="AD10998" i="2"/>
  <c r="AF10998" i="2" s="1"/>
  <c r="AD3263" i="2"/>
  <c r="AF3263" i="2" s="1"/>
  <c r="AD5034" i="2"/>
  <c r="AF5034" i="2" s="1"/>
  <c r="AD6619" i="2"/>
  <c r="AF6619" i="2" s="1"/>
  <c r="AD6719" i="2"/>
  <c r="AF6719" i="2" s="1"/>
  <c r="AD7093" i="2"/>
  <c r="AF7093" i="2" s="1"/>
  <c r="AG7093" i="2" s="1"/>
  <c r="AD10036" i="2"/>
  <c r="AD11252" i="2"/>
  <c r="AD11520" i="2"/>
  <c r="AD11541" i="2"/>
  <c r="AD11710" i="2"/>
  <c r="AD3267" i="2"/>
  <c r="AD5247" i="2"/>
  <c r="AF5247" i="2" s="1"/>
  <c r="AD5607" i="2"/>
  <c r="AF5607" i="2" s="1"/>
  <c r="AD5733" i="2"/>
  <c r="AF5733" i="2" s="1"/>
  <c r="AD5858" i="2"/>
  <c r="AF5858" i="2" s="1"/>
  <c r="AD6145" i="2"/>
  <c r="AF6145" i="2" s="1"/>
  <c r="AD6660" i="2"/>
  <c r="AF6660" i="2" s="1"/>
  <c r="AD7088" i="2"/>
  <c r="AF7088" i="2" s="1"/>
  <c r="AD9958" i="2"/>
  <c r="AD11253" i="2"/>
  <c r="AF11253" i="2" s="1"/>
  <c r="AD11513" i="2"/>
  <c r="AF11513" i="2" s="1"/>
  <c r="AD3515" i="2"/>
  <c r="AF3515" i="2" s="1"/>
  <c r="AD3516" i="2"/>
  <c r="AF3516" i="2" s="1"/>
  <c r="AD3887" i="2"/>
  <c r="AF3887" i="2" s="1"/>
  <c r="AG3887" i="2" s="1"/>
  <c r="AD3888" i="2"/>
  <c r="AD9811" i="2"/>
  <c r="AF9811" i="2" s="1"/>
  <c r="AD9883" i="2"/>
  <c r="AF9883" i="2" s="1"/>
  <c r="AD10879" i="2"/>
  <c r="AF10879" i="2" s="1"/>
  <c r="AD10924" i="2"/>
  <c r="AF10924" i="2" s="1"/>
  <c r="AD366" i="2"/>
  <c r="AF366" i="2" s="1"/>
  <c r="AD367" i="2"/>
  <c r="AF367" i="2" s="1"/>
  <c r="AD746" i="2"/>
  <c r="AF746" i="2" s="1"/>
  <c r="AD747" i="2"/>
  <c r="AF747" i="2" s="1"/>
  <c r="AD956" i="2"/>
  <c r="AF956" i="2" s="1"/>
  <c r="AD963" i="2"/>
  <c r="AF963" i="2" s="1"/>
  <c r="AD1204" i="2"/>
  <c r="AF1204" i="2" s="1"/>
  <c r="AD1211" i="2"/>
  <c r="AF1211" i="2" s="1"/>
  <c r="AG1211" i="2" s="1"/>
  <c r="AD1444" i="2"/>
  <c r="AD1445" i="2"/>
  <c r="AD2330" i="2"/>
  <c r="AF2330" i="2" s="1"/>
  <c r="AD2331" i="2"/>
  <c r="AF2331" i="2" s="1"/>
  <c r="AG2331" i="2" s="1"/>
  <c r="AD2332" i="2"/>
  <c r="AD2333" i="2"/>
  <c r="AF2333" i="2" s="1"/>
  <c r="AD2339" i="2"/>
  <c r="AD2340" i="2"/>
  <c r="AD2976" i="2"/>
  <c r="AD2989" i="2"/>
  <c r="AF2989" i="2" s="1"/>
  <c r="AD2990" i="2"/>
  <c r="AD2991" i="2"/>
  <c r="AF2991" i="2" s="1"/>
  <c r="AD2992" i="2"/>
  <c r="AD2994" i="2"/>
  <c r="AD3985" i="2"/>
  <c r="AF3985" i="2" s="1"/>
  <c r="AD4260" i="2"/>
  <c r="AD4286" i="2"/>
  <c r="AF4286" i="2" s="1"/>
  <c r="AD4565" i="2"/>
  <c r="AF4565" i="2" s="1"/>
  <c r="AD4587" i="2"/>
  <c r="AF4587" i="2" s="1"/>
  <c r="AD6231" i="2"/>
  <c r="AD6413" i="2"/>
  <c r="AF6413" i="2" s="1"/>
  <c r="AD6426" i="2"/>
  <c r="AF6426" i="2" s="1"/>
  <c r="AD8586" i="2"/>
  <c r="AF8586" i="2" s="1"/>
  <c r="AD8594" i="2"/>
  <c r="AF8594" i="2" s="1"/>
  <c r="AD8608" i="2"/>
  <c r="AF8608" i="2" s="1"/>
  <c r="AD8619" i="2"/>
  <c r="AF8619" i="2" s="1"/>
  <c r="AD8620" i="2"/>
  <c r="AF8620" i="2" s="1"/>
  <c r="AD8621" i="2"/>
  <c r="AF8621" i="2" s="1"/>
  <c r="AD8625" i="2"/>
  <c r="AF8625" i="2" s="1"/>
  <c r="AD8626" i="2"/>
  <c r="AF8626" i="2" s="1"/>
  <c r="AD8627" i="2"/>
  <c r="AF8627" i="2" s="1"/>
  <c r="AD8628" i="2"/>
  <c r="AF8628" i="2" s="1"/>
  <c r="AG8628" i="2" s="1"/>
  <c r="AD8629" i="2"/>
  <c r="AD8630" i="2"/>
  <c r="AD9884" i="2"/>
  <c r="AF9884" i="2" s="1"/>
  <c r="AD9885" i="2"/>
  <c r="AF9885" i="2" s="1"/>
  <c r="AG9885" i="2" s="1"/>
  <c r="AD9886" i="2"/>
  <c r="AF9886" i="2" s="1"/>
  <c r="AD9887" i="2"/>
  <c r="AF9887" i="2" s="1"/>
  <c r="AD9888" i="2"/>
  <c r="AF9888" i="2" s="1"/>
  <c r="AD9889" i="2"/>
  <c r="AF9889" i="2" s="1"/>
  <c r="AD9959" i="2"/>
  <c r="AF9959" i="2" s="1"/>
  <c r="AD9960" i="2"/>
  <c r="AF9960" i="2" s="1"/>
  <c r="AD10880" i="2"/>
  <c r="AD10881" i="2"/>
  <c r="AD10882" i="2"/>
  <c r="AF10882" i="2" s="1"/>
  <c r="AD10925" i="2"/>
  <c r="AF10925" i="2" s="1"/>
  <c r="AD10926" i="2"/>
  <c r="AF10926" i="2" s="1"/>
  <c r="AD10927" i="2"/>
  <c r="AF10927" i="2" s="1"/>
  <c r="AD3683" i="2"/>
  <c r="AF3683" i="2" s="1"/>
  <c r="AD3684" i="2"/>
  <c r="AF3684" i="2" s="1"/>
  <c r="AD5035" i="2"/>
  <c r="AF5035" i="2" s="1"/>
  <c r="AG5035" i="2" s="1"/>
  <c r="AD5036" i="2"/>
  <c r="AD6661" i="2"/>
  <c r="AF6661" i="2" s="1"/>
  <c r="AD6669" i="2"/>
  <c r="AF6669" i="2" s="1"/>
  <c r="AD6792" i="2"/>
  <c r="AF6792" i="2" s="1"/>
  <c r="AD6796" i="2"/>
  <c r="AF6796" i="2" s="1"/>
  <c r="AD7089" i="2"/>
  <c r="AF7089" i="2" s="1"/>
  <c r="AD7094" i="2"/>
  <c r="AF7094" i="2" s="1"/>
  <c r="AD10002" i="2"/>
  <c r="AF10002" i="2" s="1"/>
  <c r="AD10037" i="2"/>
  <c r="AF10037" i="2" s="1"/>
  <c r="AD11254" i="2"/>
  <c r="AF11254" i="2" s="1"/>
  <c r="AD11263" i="2"/>
  <c r="AF11263" i="2" s="1"/>
  <c r="AD11521" i="2"/>
  <c r="AF11521" i="2" s="1"/>
  <c r="AD11523" i="2"/>
  <c r="AF11523" i="2" s="1"/>
  <c r="AG11523" i="2" s="1"/>
  <c r="AD11542" i="2"/>
  <c r="AD11631" i="2"/>
  <c r="AD504" i="2"/>
  <c r="AF504" i="2" s="1"/>
  <c r="AD510" i="2"/>
  <c r="AD511" i="2"/>
  <c r="AD512" i="2"/>
  <c r="AF512" i="2" s="1"/>
  <c r="AD1579" i="2"/>
  <c r="AF1579" i="2" s="1"/>
  <c r="AD3148" i="2"/>
  <c r="AF3148" i="2" s="1"/>
  <c r="AD1589" i="2"/>
  <c r="AF1589" i="2" s="1"/>
  <c r="AD3149" i="2"/>
  <c r="AD3662" i="2"/>
  <c r="AD4727" i="2"/>
  <c r="AD4742" i="2"/>
  <c r="AF4742" i="2" s="1"/>
  <c r="AD4873" i="2"/>
  <c r="AF4873" i="2" s="1"/>
  <c r="AD4874" i="2"/>
  <c r="AF4874" i="2" s="1"/>
  <c r="AD5168" i="2"/>
  <c r="AF5168" i="2" s="1"/>
  <c r="AD5434" i="2"/>
  <c r="AF5434" i="2" s="1"/>
  <c r="AD5169" i="2"/>
  <c r="AF5169" i="2" s="1"/>
  <c r="AD5435" i="2"/>
  <c r="AF5435" i="2" s="1"/>
  <c r="AG5435" i="2" s="1"/>
  <c r="AD5246" i="2"/>
  <c r="AD5587" i="2"/>
  <c r="AF5587" i="2" s="1"/>
  <c r="AD5588" i="2"/>
  <c r="AF5588" i="2" s="1"/>
  <c r="AD5608" i="2"/>
  <c r="AF5608" i="2" s="1"/>
  <c r="AD5734" i="2"/>
  <c r="AF5734" i="2" s="1"/>
  <c r="AD5859" i="2"/>
  <c r="AF5859" i="2" s="1"/>
  <c r="AD5980" i="2"/>
  <c r="AF5980" i="2" s="1"/>
  <c r="AD5984" i="2"/>
  <c r="AF5984" i="2" s="1"/>
  <c r="AD5988" i="2"/>
  <c r="AF5988" i="2" s="1"/>
  <c r="AD6143" i="2"/>
  <c r="AF6143" i="2" s="1"/>
  <c r="AD6639" i="2"/>
  <c r="AF6639" i="2" s="1"/>
  <c r="AD7090" i="2"/>
  <c r="AF7090" i="2" s="1"/>
  <c r="AD11255" i="2"/>
  <c r="AF11255" i="2" s="1"/>
  <c r="AG11255" i="2" s="1"/>
  <c r="AD11514" i="2"/>
  <c r="AD11747" i="2"/>
  <c r="AF11747" i="2" s="1"/>
  <c r="AD525" i="2"/>
  <c r="AD526" i="2"/>
  <c r="AF526" i="2" s="1"/>
  <c r="AG526" i="2" s="1"/>
  <c r="AD791" i="2"/>
  <c r="AD792" i="2"/>
  <c r="AD986" i="2"/>
  <c r="AD987" i="2"/>
  <c r="AF987" i="2" s="1"/>
  <c r="AD2261" i="2"/>
  <c r="AD2291" i="2"/>
  <c r="AF2291" i="2" s="1"/>
  <c r="AD2292" i="2"/>
  <c r="AD2293" i="2"/>
  <c r="AD2294" i="2"/>
  <c r="AD2316" i="2"/>
  <c r="AF2316" i="2" s="1"/>
  <c r="AD2877" i="2"/>
  <c r="AF2877" i="2" s="1"/>
  <c r="AD2878" i="2"/>
  <c r="AD2879" i="2"/>
  <c r="AF2879" i="2" s="1"/>
  <c r="AD2918" i="2"/>
  <c r="AF2918" i="2" s="1"/>
  <c r="AD2919" i="2"/>
  <c r="AF2919" i="2" s="1"/>
  <c r="AG2919" i="2" s="1"/>
  <c r="AD2920" i="2"/>
  <c r="AD3014" i="2"/>
  <c r="AF3014" i="2" s="1"/>
  <c r="AD3017" i="2"/>
  <c r="AF3017" i="2" s="1"/>
  <c r="AD3193" i="2"/>
  <c r="AF3193" i="2" s="1"/>
  <c r="AD3300" i="2"/>
  <c r="AF3300" i="2" s="1"/>
  <c r="AD3303" i="2"/>
  <c r="AF3303" i="2" s="1"/>
  <c r="AD3964" i="2"/>
  <c r="AF3964" i="2" s="1"/>
  <c r="AD4370" i="2"/>
  <c r="AF4370" i="2" s="1"/>
  <c r="AD4371" i="2"/>
  <c r="AF4371" i="2" s="1"/>
  <c r="AD4611" i="2"/>
  <c r="AF4611" i="2" s="1"/>
  <c r="AD4613" i="2"/>
  <c r="AF4613" i="2" s="1"/>
  <c r="AD5040" i="2"/>
  <c r="AF5040" i="2" s="1"/>
  <c r="AD6225" i="2"/>
  <c r="AF6225" i="2" s="1"/>
  <c r="AG6225" i="2" s="1"/>
  <c r="AD6257" i="2"/>
  <c r="AD6258" i="2"/>
  <c r="AD6528" i="2"/>
  <c r="AF6528" i="2" s="1"/>
  <c r="AD6691" i="2"/>
  <c r="AF6691" i="2" s="1"/>
  <c r="AG6691" i="2" s="1"/>
  <c r="AD7024" i="2"/>
  <c r="AD8574" i="2"/>
  <c r="AF8574" i="2" s="1"/>
  <c r="AD8587" i="2"/>
  <c r="AD8588" i="2"/>
  <c r="AD8589" i="2"/>
  <c r="AF8589" i="2" s="1"/>
  <c r="AD8590" i="2"/>
  <c r="AF8590" i="2" s="1"/>
  <c r="AD8595" i="2"/>
  <c r="AF8595" i="2" s="1"/>
  <c r="AD8596" i="2"/>
  <c r="AF8596" i="2" s="1"/>
  <c r="AD8609" i="2"/>
  <c r="AF8609" i="2" s="1"/>
  <c r="AD8610" i="2"/>
  <c r="AD8611" i="2"/>
  <c r="AF8611" i="2" s="1"/>
  <c r="AD8612" i="2"/>
  <c r="AF8612" i="2" s="1"/>
  <c r="AD8622" i="2"/>
  <c r="AF8622" i="2" s="1"/>
  <c r="AD9049" i="2"/>
  <c r="AF9049" i="2" s="1"/>
  <c r="AD9725" i="2"/>
  <c r="AF9725" i="2" s="1"/>
  <c r="AG9725" i="2" s="1"/>
  <c r="AD9726" i="2"/>
  <c r="AD9812" i="2"/>
  <c r="AF9812" i="2" s="1"/>
  <c r="AD9813" i="2"/>
  <c r="AF9813" i="2" s="1"/>
  <c r="AD9814" i="2"/>
  <c r="AF9814" i="2" s="1"/>
  <c r="AD9815" i="2"/>
  <c r="AF9815" i="2" s="1"/>
  <c r="AD9816" i="2"/>
  <c r="AF9816" i="2" s="1"/>
  <c r="AD9890" i="2"/>
  <c r="AF9890" i="2" s="1"/>
  <c r="AD10883" i="2"/>
  <c r="AF10883" i="2" s="1"/>
  <c r="AD10928" i="2"/>
  <c r="AF10928" i="2" s="1"/>
  <c r="AD10929" i="2"/>
  <c r="AF10929" i="2" s="1"/>
  <c r="AD10930" i="2"/>
  <c r="AF10930" i="2" s="1"/>
  <c r="AD10972" i="2"/>
  <c r="AF10972" i="2" s="1"/>
  <c r="AD10973" i="2"/>
  <c r="AF10973" i="2" s="1"/>
  <c r="AG10973" i="2" s="1"/>
  <c r="AD11179" i="2"/>
  <c r="AD11433" i="2"/>
  <c r="AF11433" i="2" s="1"/>
  <c r="AD11723" i="2"/>
  <c r="AF11723" i="2" s="1"/>
  <c r="AD11724" i="2"/>
  <c r="AD11790" i="2"/>
  <c r="AF11790" i="2" s="1"/>
  <c r="AD11795" i="2"/>
  <c r="AF11795" i="2" s="1"/>
  <c r="AG11795" i="2" s="1"/>
  <c r="AD11801" i="2"/>
  <c r="AF11801" i="2" s="1"/>
  <c r="AD11808" i="2"/>
  <c r="AF11808" i="2" s="1"/>
  <c r="AD536" i="2"/>
  <c r="AF536" i="2" s="1"/>
  <c r="AD537" i="2"/>
  <c r="AF537" i="2" s="1"/>
  <c r="AD1548" i="2"/>
  <c r="AD3150" i="2"/>
  <c r="AD3025" i="2"/>
  <c r="AF3025" i="2" s="1"/>
  <c r="AD3026" i="2"/>
  <c r="AF3026" i="2" s="1"/>
  <c r="AD3290" i="2"/>
  <c r="AF3290" i="2" s="1"/>
  <c r="AD3301" i="2"/>
  <c r="AF3301" i="2" s="1"/>
  <c r="AD3302" i="2"/>
  <c r="AF3302" i="2" s="1"/>
  <c r="AD4728" i="2"/>
  <c r="AF4728" i="2" s="1"/>
  <c r="AD4875" i="2"/>
  <c r="AF4875" i="2" s="1"/>
  <c r="AG4875" i="2" s="1"/>
  <c r="AD5047" i="2"/>
  <c r="AD4900" i="2"/>
  <c r="AF4900" i="2" s="1"/>
  <c r="AD5188" i="2"/>
  <c r="AF5188" i="2" s="1"/>
  <c r="AD5436" i="2"/>
  <c r="AF5436" i="2" s="1"/>
  <c r="AD5314" i="2"/>
  <c r="AF5314" i="2" s="1"/>
  <c r="AD5595" i="2"/>
  <c r="AF5595" i="2" s="1"/>
  <c r="AD6006" i="2"/>
  <c r="AF6006" i="2" s="1"/>
  <c r="AD6007" i="2"/>
  <c r="AF6007" i="2" s="1"/>
  <c r="AD6008" i="2"/>
  <c r="AF6008" i="2" s="1"/>
  <c r="AD6074" i="2"/>
  <c r="AF6074" i="2" s="1"/>
  <c r="AD6577" i="2"/>
  <c r="AF6577" i="2" s="1"/>
  <c r="AD6948" i="2"/>
  <c r="AF6948" i="2" s="1"/>
  <c r="AD9196" i="2"/>
  <c r="AF9196" i="2" s="1"/>
  <c r="AG9196" i="2" s="1"/>
  <c r="AD9727" i="2"/>
  <c r="AD9817" i="2"/>
  <c r="AD10884" i="2"/>
  <c r="AF10884" i="2" s="1"/>
  <c r="AD10931" i="2"/>
  <c r="AF10931" i="2" s="1"/>
  <c r="AG10931" i="2" s="1"/>
  <c r="AD11180" i="2"/>
  <c r="AD11434" i="2"/>
  <c r="AD3474" i="2"/>
  <c r="AD3475" i="2"/>
  <c r="AD3797" i="2"/>
  <c r="AD3835" i="2"/>
  <c r="AD9050" i="2"/>
  <c r="AD9197" i="2"/>
  <c r="AF9197" i="2" s="1"/>
  <c r="AD10242" i="2"/>
  <c r="AF10242" i="2" s="1"/>
  <c r="AD10398" i="2"/>
  <c r="AF10398" i="2" s="1"/>
  <c r="AD189" i="2"/>
  <c r="AF189" i="2" s="1"/>
  <c r="AD190" i="2"/>
  <c r="AF190" i="2" s="1"/>
  <c r="AD650" i="2"/>
  <c r="AF650" i="2" s="1"/>
  <c r="AD651" i="2"/>
  <c r="AF651" i="2" s="1"/>
  <c r="AD913" i="2"/>
  <c r="AF913" i="2" s="1"/>
  <c r="AG913" i="2" s="1"/>
  <c r="AD914" i="2"/>
  <c r="AD1153" i="2"/>
  <c r="AF1153" i="2" s="1"/>
  <c r="AD1154" i="2"/>
  <c r="AF1154" i="2" s="1"/>
  <c r="AD1396" i="2"/>
  <c r="AF1396" i="2" s="1"/>
  <c r="AD1397" i="2"/>
  <c r="AF1397" i="2" s="1"/>
  <c r="AD2098" i="2"/>
  <c r="AF2098" i="2" s="1"/>
  <c r="AD2147" i="2"/>
  <c r="AF2147" i="2" s="1"/>
  <c r="AD2148" i="2"/>
  <c r="AF2148" i="2" s="1"/>
  <c r="AD2188" i="2"/>
  <c r="AF2188" i="2" s="1"/>
  <c r="AD2207" i="2"/>
  <c r="AF2207" i="2" s="1"/>
  <c r="AD2232" i="2"/>
  <c r="AF2232" i="2" s="1"/>
  <c r="AD2786" i="2"/>
  <c r="AF2786" i="2" s="1"/>
  <c r="AD2828" i="2"/>
  <c r="AF2828" i="2" s="1"/>
  <c r="AG2828" i="2" s="1"/>
  <c r="AD2856" i="2"/>
  <c r="AD2857" i="2"/>
  <c r="AD2880" i="2"/>
  <c r="AF2880" i="2" s="1"/>
  <c r="AD2881" i="2"/>
  <c r="AF2881" i="2" s="1"/>
  <c r="AG2881" i="2" s="1"/>
  <c r="AD3942" i="2"/>
  <c r="AF3942" i="2" s="1"/>
  <c r="AD4199" i="2"/>
  <c r="AF4199" i="2" s="1"/>
  <c r="AD4227" i="2"/>
  <c r="AF4227" i="2" s="1"/>
  <c r="AD4502" i="2"/>
  <c r="AD4538" i="2"/>
  <c r="AD6188" i="2"/>
  <c r="AD6347" i="2"/>
  <c r="AD6362" i="2"/>
  <c r="AD8161" i="2"/>
  <c r="AD8207" i="2"/>
  <c r="AD8243" i="2"/>
  <c r="AF8243" i="2" s="1"/>
  <c r="AD8264" i="2"/>
  <c r="AF8264" i="2" s="1"/>
  <c r="AD8282" i="2"/>
  <c r="AF8282" i="2" s="1"/>
  <c r="AD8305" i="2"/>
  <c r="AF8305" i="2" s="1"/>
  <c r="AD8324" i="2"/>
  <c r="AF8324" i="2" s="1"/>
  <c r="AG8324" i="2" s="1"/>
  <c r="AD8345" i="2"/>
  <c r="AD8365" i="2"/>
  <c r="AF8365" i="2" s="1"/>
  <c r="AD8384" i="2"/>
  <c r="AF8384" i="2" s="1"/>
  <c r="AD8385" i="2"/>
  <c r="AF8385" i="2" s="1"/>
  <c r="AD8407" i="2"/>
  <c r="AF8407" i="2" s="1"/>
  <c r="AD9198" i="2"/>
  <c r="AF9198" i="2" s="1"/>
  <c r="AD9199" i="2"/>
  <c r="AF9199" i="2" s="1"/>
  <c r="AD9200" i="2"/>
  <c r="AF9200" i="2" s="1"/>
  <c r="AD9201" i="2"/>
  <c r="AF9201" i="2" s="1"/>
  <c r="AD9395" i="2"/>
  <c r="AF9395" i="2" s="1"/>
  <c r="AD9396" i="2"/>
  <c r="AF9396" i="2" s="1"/>
  <c r="AD9397" i="2"/>
  <c r="AF9397" i="2" s="1"/>
  <c r="AD9398" i="2"/>
  <c r="AF9398" i="2" s="1"/>
  <c r="AG9398" i="2" s="1"/>
  <c r="AD10399" i="2"/>
  <c r="AD10400" i="2"/>
  <c r="AD10401" i="2"/>
  <c r="AD10402" i="2"/>
  <c r="AF10402" i="2" s="1"/>
  <c r="AG10402" i="2" s="1"/>
  <c r="AD10403" i="2"/>
  <c r="AF10403" i="2" s="1"/>
  <c r="AD10404" i="2"/>
  <c r="AF10404" i="2" s="1"/>
  <c r="AD3671" i="2"/>
  <c r="AD3672" i="2"/>
  <c r="AF3672" i="2" s="1"/>
  <c r="AD4980" i="2"/>
  <c r="AF4980" i="2" s="1"/>
  <c r="AD5004" i="2"/>
  <c r="AD6600" i="2"/>
  <c r="AD6620" i="2"/>
  <c r="AF6620" i="2" s="1"/>
  <c r="AD6783" i="2"/>
  <c r="AF6783" i="2" s="1"/>
  <c r="AD6784" i="2"/>
  <c r="AD7025" i="2"/>
  <c r="AF7025" i="2" s="1"/>
  <c r="AD7061" i="2"/>
  <c r="AD9728" i="2"/>
  <c r="AF9728" i="2" s="1"/>
  <c r="AD9818" i="2"/>
  <c r="AF9818" i="2" s="1"/>
  <c r="AD11181" i="2"/>
  <c r="AF11181" i="2" s="1"/>
  <c r="AG11181" i="2" s="1"/>
  <c r="AD11219" i="2"/>
  <c r="AD11435" i="2"/>
  <c r="AF11435" i="2" s="1"/>
  <c r="AD11477" i="2"/>
  <c r="AF11477" i="2" s="1"/>
  <c r="AD11543" i="2"/>
  <c r="AF11543" i="2" s="1"/>
  <c r="AD11632" i="2"/>
  <c r="AF11632" i="2" s="1"/>
  <c r="AD480" i="2"/>
  <c r="AF480" i="2" s="1"/>
  <c r="AD481" i="2"/>
  <c r="AF481" i="2" s="1"/>
  <c r="AD491" i="2"/>
  <c r="AF491" i="2" s="1"/>
  <c r="AD492" i="2"/>
  <c r="AF492" i="2" s="1"/>
  <c r="AD1521" i="2"/>
  <c r="AF1521" i="2" s="1"/>
  <c r="AD3151" i="2"/>
  <c r="AF3151" i="2" s="1"/>
  <c r="AD1549" i="2"/>
  <c r="AF1549" i="2" s="1"/>
  <c r="AD3152" i="2"/>
  <c r="AF3152" i="2" s="1"/>
  <c r="AG3152" i="2" s="1"/>
  <c r="AD3627" i="2"/>
  <c r="AD4679" i="2"/>
  <c r="AD4876" i="2"/>
  <c r="AF4876" i="2" s="1"/>
  <c r="AD4706" i="2"/>
  <c r="AF4706" i="2" s="1"/>
  <c r="AG4706" i="2" s="1"/>
  <c r="AD4877" i="2"/>
  <c r="AD5108" i="2"/>
  <c r="AD5437" i="2"/>
  <c r="AF5437" i="2" s="1"/>
  <c r="AD5139" i="2"/>
  <c r="AF5139" i="2" s="1"/>
  <c r="AD5438" i="2"/>
  <c r="AF5438" i="2" s="1"/>
  <c r="AD5223" i="2"/>
  <c r="AF5223" i="2" s="1"/>
  <c r="AD5538" i="2"/>
  <c r="AF5538" i="2" s="1"/>
  <c r="AD5559" i="2"/>
  <c r="AF5559" i="2" s="1"/>
  <c r="AD5609" i="2"/>
  <c r="AD5735" i="2"/>
  <c r="AD5860" i="2"/>
  <c r="AF5860" i="2" s="1"/>
  <c r="AD5981" i="2"/>
  <c r="AF5981" i="2" s="1"/>
  <c r="AD5985" i="2"/>
  <c r="AF5985" i="2" s="1"/>
  <c r="AD5989" i="2"/>
  <c r="AF5989" i="2" s="1"/>
  <c r="AD6112" i="2"/>
  <c r="AF6112" i="2" s="1"/>
  <c r="AG6112" i="2" s="1"/>
  <c r="AD6578" i="2"/>
  <c r="AD6986" i="2"/>
  <c r="AF6986" i="2" s="1"/>
  <c r="AD9729" i="2"/>
  <c r="AF9729" i="2" s="1"/>
  <c r="AD11182" i="2"/>
  <c r="AF11182" i="2" s="1"/>
  <c r="AD11436" i="2"/>
  <c r="AF11436" i="2" s="1"/>
  <c r="AD401" i="2"/>
  <c r="AF401" i="2" s="1"/>
  <c r="AD428" i="2"/>
  <c r="AF428" i="2" s="1"/>
  <c r="AD1590" i="2"/>
  <c r="AF1590" i="2" s="1"/>
  <c r="AD3153" i="2"/>
  <c r="AF3153" i="2" s="1"/>
  <c r="AD3497" i="2"/>
  <c r="AF3497" i="2" s="1"/>
  <c r="AD3498" i="2"/>
  <c r="AF3498" i="2" s="1"/>
  <c r="AD3628" i="2"/>
  <c r="AF3628" i="2" s="1"/>
  <c r="AD3889" i="2"/>
  <c r="AF3889" i="2" s="1"/>
  <c r="AG3889" i="2" s="1"/>
  <c r="AD3895" i="2"/>
  <c r="AD4729" i="2"/>
  <c r="AD4878" i="2"/>
  <c r="AF4878" i="2" s="1"/>
  <c r="AD5170" i="2"/>
  <c r="AF5170" i="2" s="1"/>
  <c r="AG5170" i="2" s="1"/>
  <c r="AD5439" i="2"/>
  <c r="AD5224" i="2"/>
  <c r="AD5560" i="2"/>
  <c r="AF5560" i="2" s="1"/>
  <c r="AD6113" i="2"/>
  <c r="AF6113" i="2" s="1"/>
  <c r="AD6621" i="2"/>
  <c r="AF6621" i="2" s="1"/>
  <c r="AD6987" i="2"/>
  <c r="AD9819" i="2"/>
  <c r="AD9820" i="2"/>
  <c r="AF9820" i="2" s="1"/>
  <c r="AD9891" i="2"/>
  <c r="AD10885" i="2"/>
  <c r="AD10932" i="2"/>
  <c r="AF10932" i="2" s="1"/>
  <c r="AD11183" i="2"/>
  <c r="AD11437" i="2"/>
  <c r="AF11437" i="2" s="1"/>
  <c r="AD429" i="2"/>
  <c r="AF429" i="2" s="1"/>
  <c r="AD430" i="2"/>
  <c r="AF430" i="2" s="1"/>
  <c r="AG430" i="2" s="1"/>
  <c r="AD748" i="2"/>
  <c r="AD749" i="2"/>
  <c r="AF749" i="2" s="1"/>
  <c r="AD852" i="2"/>
  <c r="AF852" i="2" s="1"/>
  <c r="AD853" i="2"/>
  <c r="AF853" i="2" s="1"/>
  <c r="AD1101" i="2"/>
  <c r="AF1101" i="2" s="1"/>
  <c r="AD1102" i="2"/>
  <c r="AF1102" i="2" s="1"/>
  <c r="AD1323" i="2"/>
  <c r="AF1323" i="2" s="1"/>
  <c r="AD1324" i="2"/>
  <c r="AF1324" i="2" s="1"/>
  <c r="AD2189" i="2"/>
  <c r="AF2189" i="2" s="1"/>
  <c r="AD2208" i="2"/>
  <c r="AF2208" i="2" s="1"/>
  <c r="AD2233" i="2"/>
  <c r="AF2233" i="2" s="1"/>
  <c r="AD2262" i="2"/>
  <c r="AF2262" i="2" s="1"/>
  <c r="AD2263" i="2"/>
  <c r="AF2263" i="2" s="1"/>
  <c r="AG2263" i="2" s="1"/>
  <c r="AD2264" i="2"/>
  <c r="AD2858" i="2"/>
  <c r="AD2882" i="2"/>
  <c r="AD2883" i="2"/>
  <c r="AF2883" i="2" s="1"/>
  <c r="AG2883" i="2" s="1"/>
  <c r="AD2884" i="2"/>
  <c r="AF2884" i="2" s="1"/>
  <c r="AD2921" i="2"/>
  <c r="AF2921" i="2" s="1"/>
  <c r="AD2922" i="2"/>
  <c r="AF2922" i="2" s="1"/>
  <c r="AD3642" i="2"/>
  <c r="AF3642" i="2" s="1"/>
  <c r="AD3999" i="2"/>
  <c r="AF3999" i="2" s="1"/>
  <c r="AD4287" i="2"/>
  <c r="AD4288" i="2"/>
  <c r="AD4588" i="2"/>
  <c r="AF4588" i="2" s="1"/>
  <c r="AD4589" i="2"/>
  <c r="AD5005" i="2"/>
  <c r="AF5005" i="2" s="1"/>
  <c r="AD6226" i="2"/>
  <c r="AF6226" i="2" s="1"/>
  <c r="AD6363" i="2"/>
  <c r="AF6363" i="2" s="1"/>
  <c r="AD6380" i="2"/>
  <c r="AF6380" i="2" s="1"/>
  <c r="AD6640" i="2"/>
  <c r="AF6640" i="2" s="1"/>
  <c r="AD6770" i="2"/>
  <c r="AF6770" i="2" s="1"/>
  <c r="AG6770" i="2" s="1"/>
  <c r="AD7026" i="2"/>
  <c r="AD8244" i="2"/>
  <c r="AF8244" i="2" s="1"/>
  <c r="AD8265" i="2"/>
  <c r="AF8265" i="2" s="1"/>
  <c r="AD8283" i="2"/>
  <c r="AF8283" i="2" s="1"/>
  <c r="AD8306" i="2"/>
  <c r="AF8306" i="2" s="1"/>
  <c r="AD8325" i="2"/>
  <c r="AF8325" i="2" s="1"/>
  <c r="AD8346" i="2"/>
  <c r="AF8346" i="2" s="1"/>
  <c r="AD8366" i="2"/>
  <c r="AF8366" i="2" s="1"/>
  <c r="AD8386" i="2"/>
  <c r="AF8386" i="2" s="1"/>
  <c r="AD8408" i="2"/>
  <c r="AF8408" i="2" s="1"/>
  <c r="AD8409" i="2"/>
  <c r="AF8409" i="2" s="1"/>
  <c r="AD8432" i="2"/>
  <c r="AF8432" i="2" s="1"/>
  <c r="AD8459" i="2"/>
  <c r="AF8459" i="2" s="1"/>
  <c r="AG8459" i="2" s="1"/>
  <c r="AD9821" i="2"/>
  <c r="AD9822" i="2"/>
  <c r="AF9822" i="2" s="1"/>
  <c r="AD9823" i="2"/>
  <c r="AD9824" i="2"/>
  <c r="AD9825" i="2"/>
  <c r="AF9825" i="2" s="1"/>
  <c r="AD9892" i="2"/>
  <c r="AF9892" i="2" s="1"/>
  <c r="AD9893" i="2"/>
  <c r="AF9893" i="2" s="1"/>
  <c r="AD9894" i="2"/>
  <c r="AF9894" i="2" s="1"/>
  <c r="AD9895" i="2"/>
  <c r="AF9895" i="2" s="1"/>
  <c r="AD11544" i="2"/>
  <c r="AD11633" i="2"/>
  <c r="AD5610" i="2"/>
  <c r="AD5736" i="2"/>
  <c r="AD5861" i="2"/>
  <c r="AF5861" i="2" s="1"/>
  <c r="AD10886" i="2"/>
  <c r="AF10886" i="2" s="1"/>
  <c r="AD10887" i="2"/>
  <c r="AD10933" i="2"/>
  <c r="AF10933" i="2" s="1"/>
  <c r="AD10934" i="2"/>
  <c r="AF10934" i="2" s="1"/>
  <c r="AD10935" i="2"/>
  <c r="AF10935" i="2" s="1"/>
  <c r="AG10935" i="2" s="1"/>
  <c r="AD10974" i="2"/>
  <c r="AD11184" i="2"/>
  <c r="AF11184" i="2" s="1"/>
  <c r="AD11438" i="2"/>
  <c r="AF11438" i="2" s="1"/>
  <c r="AD3476" i="2"/>
  <c r="AF3476" i="2" s="1"/>
  <c r="AD3477" i="2"/>
  <c r="AF3477" i="2" s="1"/>
  <c r="AD3798" i="2"/>
  <c r="AF3798" i="2" s="1"/>
  <c r="AD3799" i="2"/>
  <c r="AF3799" i="2" s="1"/>
  <c r="AD9051" i="2"/>
  <c r="AF9051" i="2" s="1"/>
  <c r="AD9202" i="2"/>
  <c r="AF9202" i="2" s="1"/>
  <c r="AD10243" i="2"/>
  <c r="AF10243" i="2" s="1"/>
  <c r="AD10405" i="2"/>
  <c r="AF10405" i="2" s="1"/>
  <c r="AD110" i="2"/>
  <c r="AF110" i="2" s="1"/>
  <c r="AD191" i="2"/>
  <c r="AF191" i="2" s="1"/>
  <c r="AG191" i="2" s="1"/>
  <c r="AD598" i="2"/>
  <c r="AD652" i="2"/>
  <c r="AD915" i="2"/>
  <c r="AD916" i="2"/>
  <c r="AF916" i="2" s="1"/>
  <c r="AG916" i="2" s="1"/>
  <c r="AD1155" i="2"/>
  <c r="AD1156" i="2"/>
  <c r="AF1156" i="2" s="1"/>
  <c r="AD1378" i="2"/>
  <c r="AF1378" i="2" s="1"/>
  <c r="AD1398" i="2"/>
  <c r="AD2099" i="2"/>
  <c r="AD2100" i="2"/>
  <c r="AD2149" i="2"/>
  <c r="AD2150" i="2"/>
  <c r="AF2150" i="2" s="1"/>
  <c r="AD2190" i="2"/>
  <c r="AD2209" i="2"/>
  <c r="AD2787" i="2"/>
  <c r="AF2787" i="2" s="1"/>
  <c r="AD2788" i="2"/>
  <c r="AF2788" i="2" s="1"/>
  <c r="AD2789" i="2"/>
  <c r="AD2829" i="2"/>
  <c r="AF2829" i="2" s="1"/>
  <c r="AD2859" i="2"/>
  <c r="AF2859" i="2" s="1"/>
  <c r="AG2859" i="2" s="1"/>
  <c r="AD2885" i="2"/>
  <c r="AD3943" i="2"/>
  <c r="AF3943" i="2" s="1"/>
  <c r="AD4200" i="2"/>
  <c r="AF4200" i="2" s="1"/>
  <c r="AD4201" i="2"/>
  <c r="AF4201" i="2" s="1"/>
  <c r="AD4503" i="2"/>
  <c r="AF4503" i="2" s="1"/>
  <c r="AD4504" i="2"/>
  <c r="AF4504" i="2" s="1"/>
  <c r="AD6242" i="2"/>
  <c r="AF6242" i="2" s="1"/>
  <c r="AD6333" i="2"/>
  <c r="AF6333" i="2" s="1"/>
  <c r="AD6348" i="2"/>
  <c r="AF6348" i="2" s="1"/>
  <c r="AD8162" i="2"/>
  <c r="AF8162" i="2" s="1"/>
  <c r="AD8208" i="2"/>
  <c r="AF8208" i="2" s="1"/>
  <c r="AD8245" i="2"/>
  <c r="AF8245" i="2" s="1"/>
  <c r="AD8266" i="2"/>
  <c r="AF8266" i="2" s="1"/>
  <c r="AG8266" i="2" s="1"/>
  <c r="AD8284" i="2"/>
  <c r="AD8285" i="2"/>
  <c r="AD8307" i="2"/>
  <c r="AD8326" i="2"/>
  <c r="AF8326" i="2" s="1"/>
  <c r="AG8326" i="2" s="1"/>
  <c r="AD8347" i="2"/>
  <c r="AD8367" i="2"/>
  <c r="AF8367" i="2" s="1"/>
  <c r="AD8387" i="2"/>
  <c r="AD8410" i="2"/>
  <c r="AD9203" i="2"/>
  <c r="AF9203" i="2" s="1"/>
  <c r="AD9204" i="2"/>
  <c r="AF9204" i="2" s="1"/>
  <c r="AD9205" i="2"/>
  <c r="AF9205" i="2" s="1"/>
  <c r="AD9206" i="2"/>
  <c r="AD9207" i="2"/>
  <c r="AD9208" i="2"/>
  <c r="AD9209" i="2"/>
  <c r="AF9209" i="2" s="1"/>
  <c r="AD9210" i="2"/>
  <c r="AF9210" i="2" s="1"/>
  <c r="AD10244" i="2"/>
  <c r="AF10244" i="2" s="1"/>
  <c r="AD10245" i="2"/>
  <c r="AF10245" i="2" s="1"/>
  <c r="AD10246" i="2"/>
  <c r="AF10246" i="2" s="1"/>
  <c r="AG10246" i="2" s="1"/>
  <c r="AD10406" i="2"/>
  <c r="AD10407" i="2"/>
  <c r="AF10407" i="2" s="1"/>
  <c r="AD10408" i="2"/>
  <c r="AF10408" i="2" s="1"/>
  <c r="AD3673" i="2"/>
  <c r="AF3673" i="2" s="1"/>
  <c r="AD3674" i="2"/>
  <c r="AF3674" i="2" s="1"/>
  <c r="AD4981" i="2"/>
  <c r="AF4981" i="2" s="1"/>
  <c r="AD4982" i="2"/>
  <c r="AF4982" i="2" s="1"/>
  <c r="AD6579" i="2"/>
  <c r="AF6579" i="2" s="1"/>
  <c r="AD6601" i="2"/>
  <c r="AF6601" i="2" s="1"/>
  <c r="AD6785" i="2"/>
  <c r="AF6785" i="2" s="1"/>
  <c r="AD6786" i="2"/>
  <c r="AF6786" i="2" s="1"/>
  <c r="AD7027" i="2"/>
  <c r="AF7027" i="2" s="1"/>
  <c r="AD7028" i="2"/>
  <c r="AF7028" i="2" s="1"/>
  <c r="AG7028" i="2" s="1"/>
  <c r="AD9622" i="2"/>
  <c r="AD9730" i="2"/>
  <c r="AD11185" i="2"/>
  <c r="AD11220" i="2"/>
  <c r="AD11439" i="2"/>
  <c r="AD11478" i="2"/>
  <c r="AD11545" i="2"/>
  <c r="AD11634" i="2"/>
  <c r="AF11634" i="2" s="1"/>
  <c r="AD482" i="2"/>
  <c r="AF482" i="2" s="1"/>
  <c r="AD483" i="2"/>
  <c r="AD484" i="2"/>
  <c r="AD485" i="2"/>
  <c r="AF485" i="2" s="1"/>
  <c r="AD1522" i="2"/>
  <c r="AF1522" i="2" s="1"/>
  <c r="AD3154" i="2"/>
  <c r="AD1523" i="2"/>
  <c r="AF1523" i="2" s="1"/>
  <c r="AD3155" i="2"/>
  <c r="AF3155" i="2" s="1"/>
  <c r="AD3629" i="2"/>
  <c r="AF3629" i="2" s="1"/>
  <c r="AD4680" i="2"/>
  <c r="AF4680" i="2" s="1"/>
  <c r="AD4879" i="2"/>
  <c r="AF4879" i="2" s="1"/>
  <c r="AG4879" i="2" s="1"/>
  <c r="AD4681" i="2"/>
  <c r="AD4880" i="2"/>
  <c r="AF4880" i="2" s="1"/>
  <c r="AD5109" i="2"/>
  <c r="AF5109" i="2" s="1"/>
  <c r="AD5440" i="2"/>
  <c r="AF5440" i="2" s="1"/>
  <c r="AD5110" i="2"/>
  <c r="AF5110" i="2" s="1"/>
  <c r="AD5441" i="2"/>
  <c r="AF5441" i="2" s="1"/>
  <c r="AD5225" i="2"/>
  <c r="AF5225" i="2" s="1"/>
  <c r="AD5539" i="2"/>
  <c r="AF5539" i="2" s="1"/>
  <c r="AD5540" i="2"/>
  <c r="AF5540" i="2" s="1"/>
  <c r="AD5737" i="2"/>
  <c r="AF5737" i="2" s="1"/>
  <c r="AD5738" i="2"/>
  <c r="AF5738" i="2" s="1"/>
  <c r="AD5862" i="2"/>
  <c r="AF5862" i="2" s="1"/>
  <c r="AD5982" i="2"/>
  <c r="AF5982" i="2" s="1"/>
  <c r="AG5982" i="2" s="1"/>
  <c r="AD5986" i="2"/>
  <c r="AD5990" i="2"/>
  <c r="AF5990" i="2" s="1"/>
  <c r="AD6114" i="2"/>
  <c r="AD6554" i="2"/>
  <c r="AF6554" i="2" s="1"/>
  <c r="AG6554" i="2" s="1"/>
  <c r="AD6988" i="2"/>
  <c r="AD9623" i="2"/>
  <c r="AF9623" i="2" s="1"/>
  <c r="AG9623" i="2" s="1"/>
  <c r="AD11146" i="2"/>
  <c r="AD11401" i="2"/>
  <c r="AF11401" i="2" s="1"/>
  <c r="AD3478" i="2"/>
  <c r="AF3478" i="2" s="1"/>
  <c r="AD3479" i="2"/>
  <c r="AD3800" i="2"/>
  <c r="AD3801" i="2"/>
  <c r="AD9052" i="2"/>
  <c r="AD9211" i="2"/>
  <c r="AD10247" i="2"/>
  <c r="AF10247" i="2" s="1"/>
  <c r="AD10409" i="2"/>
  <c r="AD111" i="2"/>
  <c r="AF111" i="2" s="1"/>
  <c r="AD192" i="2"/>
  <c r="AF192" i="2" s="1"/>
  <c r="AD599" i="2"/>
  <c r="AF599" i="2" s="1"/>
  <c r="AG599" i="2" s="1"/>
  <c r="AD653" i="2"/>
  <c r="AD917" i="2"/>
  <c r="AF917" i="2" s="1"/>
  <c r="AD918" i="2"/>
  <c r="AF918" i="2" s="1"/>
  <c r="AD1157" i="2"/>
  <c r="AF1157" i="2" s="1"/>
  <c r="AD1158" i="2"/>
  <c r="AF1158" i="2" s="1"/>
  <c r="AD1399" i="2"/>
  <c r="AF1399" i="2" s="1"/>
  <c r="AD1400" i="2"/>
  <c r="AF1400" i="2" s="1"/>
  <c r="AD2101" i="2"/>
  <c r="AF2101" i="2" s="1"/>
  <c r="AD2151" i="2"/>
  <c r="AF2151" i="2" s="1"/>
  <c r="AD2152" i="2"/>
  <c r="AF2152" i="2" s="1"/>
  <c r="AD2191" i="2"/>
  <c r="AF2191" i="2" s="1"/>
  <c r="AD2210" i="2"/>
  <c r="AF2210" i="2" s="1"/>
  <c r="AD2234" i="2"/>
  <c r="AF2234" i="2" s="1"/>
  <c r="AG2234" i="2" s="1"/>
  <c r="AD2790" i="2"/>
  <c r="AD2791" i="2"/>
  <c r="AF2791" i="2" s="1"/>
  <c r="AD2792" i="2"/>
  <c r="AD2830" i="2"/>
  <c r="AF2830" i="2" s="1"/>
  <c r="AG2830" i="2" s="1"/>
  <c r="AD2860" i="2"/>
  <c r="AD2861" i="2"/>
  <c r="AF2861" i="2" s="1"/>
  <c r="AD3944" i="2"/>
  <c r="AD4202" i="2"/>
  <c r="AF4202" i="2" s="1"/>
  <c r="AD4203" i="2"/>
  <c r="AF4203" i="2" s="1"/>
  <c r="AD4505" i="2"/>
  <c r="AF4505" i="2" s="1"/>
  <c r="AD4539" i="2"/>
  <c r="AF4539" i="2" s="1"/>
  <c r="AD6189" i="2"/>
  <c r="AF6189" i="2" s="1"/>
  <c r="AD6349" i="2"/>
  <c r="AF6349" i="2" s="1"/>
  <c r="AD6350" i="2"/>
  <c r="AD8163" i="2"/>
  <c r="AF8163" i="2" s="1"/>
  <c r="AD8209" i="2"/>
  <c r="AF8209" i="2" s="1"/>
  <c r="AD8246" i="2"/>
  <c r="AF8246" i="2" s="1"/>
  <c r="AD8267" i="2"/>
  <c r="AF8267" i="2" s="1"/>
  <c r="AD8286" i="2"/>
  <c r="AF8286" i="2" s="1"/>
  <c r="AG8286" i="2" s="1"/>
  <c r="AD8308" i="2"/>
  <c r="AD8327" i="2"/>
  <c r="AF8327" i="2" s="1"/>
  <c r="AD8328" i="2"/>
  <c r="AF8328" i="2" s="1"/>
  <c r="AD8348" i="2"/>
  <c r="AF8348" i="2" s="1"/>
  <c r="AD8368" i="2"/>
  <c r="AF8368" i="2" s="1"/>
  <c r="AD8388" i="2"/>
  <c r="AF8388" i="2" s="1"/>
  <c r="AD8411" i="2"/>
  <c r="AF8411" i="2" s="1"/>
  <c r="AD9212" i="2"/>
  <c r="AF9212" i="2" s="1"/>
  <c r="AD9213" i="2"/>
  <c r="AF9213" i="2" s="1"/>
  <c r="AD9214" i="2"/>
  <c r="AF9214" i="2" s="1"/>
  <c r="AD9215" i="2"/>
  <c r="AF9215" i="2" s="1"/>
  <c r="AD9399" i="2"/>
  <c r="AF9399" i="2" s="1"/>
  <c r="AD9400" i="2"/>
  <c r="AF9400" i="2" s="1"/>
  <c r="AG9400" i="2" s="1"/>
  <c r="AD9401" i="2"/>
  <c r="AD9402" i="2"/>
  <c r="AF9402" i="2" s="1"/>
  <c r="AD10248" i="2"/>
  <c r="AF10248" i="2" s="1"/>
  <c r="AD10249" i="2"/>
  <c r="AD10250" i="2"/>
  <c r="AD10410" i="2"/>
  <c r="AD10411" i="2"/>
  <c r="AD10412" i="2"/>
  <c r="AD3675" i="2"/>
  <c r="AD4983" i="2"/>
  <c r="AF4983" i="2" s="1"/>
  <c r="AD6580" i="2"/>
  <c r="AD6787" i="2"/>
  <c r="AD7029" i="2"/>
  <c r="AF7029" i="2" s="1"/>
  <c r="AD9731" i="2"/>
  <c r="AF9731" i="2" s="1"/>
  <c r="AD11186" i="2"/>
  <c r="AF11186" i="2" s="1"/>
  <c r="AD11440" i="2"/>
  <c r="AD11546" i="2"/>
  <c r="AD11635" i="2"/>
  <c r="AF11635" i="2" s="1"/>
  <c r="AD486" i="2"/>
  <c r="AF486" i="2" s="1"/>
  <c r="AG486" i="2" s="1"/>
  <c r="AD487" i="2"/>
  <c r="AD1524" i="2"/>
  <c r="AF1524" i="2" s="1"/>
  <c r="AD3156" i="2"/>
  <c r="AF3156" i="2" s="1"/>
  <c r="AD3630" i="2"/>
  <c r="AF3630" i="2" s="1"/>
  <c r="AD4682" i="2"/>
  <c r="AF4682" i="2" s="1"/>
  <c r="AD4881" i="2"/>
  <c r="AF4881" i="2" s="1"/>
  <c r="AD5111" i="2"/>
  <c r="AF5111" i="2" s="1"/>
  <c r="AD5442" i="2"/>
  <c r="AF5442" i="2" s="1"/>
  <c r="AD5226" i="2"/>
  <c r="AF5226" i="2" s="1"/>
  <c r="AD5541" i="2"/>
  <c r="AF5541" i="2" s="1"/>
  <c r="AD5611" i="2"/>
  <c r="AF5611" i="2" s="1"/>
  <c r="AD5739" i="2"/>
  <c r="AF5739" i="2" s="1"/>
  <c r="AD5863" i="2"/>
  <c r="AF5863" i="2" s="1"/>
  <c r="AG5863" i="2" s="1"/>
  <c r="AD6115" i="2"/>
  <c r="AD6555" i="2"/>
  <c r="AD6989" i="2"/>
  <c r="AF6989" i="2" s="1"/>
  <c r="AD9624" i="2"/>
  <c r="AF9624" i="2" s="1"/>
  <c r="AG9624" i="2" s="1"/>
  <c r="AD11147" i="2"/>
  <c r="AD11441" i="2"/>
  <c r="AD402" i="2"/>
  <c r="AD431" i="2"/>
  <c r="AD1591" i="2"/>
  <c r="AF1591" i="2" s="1"/>
  <c r="AD3157" i="2"/>
  <c r="AF3157" i="2" s="1"/>
  <c r="AD3480" i="2"/>
  <c r="AF3480" i="2" s="1"/>
  <c r="AD3499" i="2"/>
  <c r="AF3499" i="2" s="1"/>
  <c r="AD3631" i="2"/>
  <c r="AF3631" i="2" s="1"/>
  <c r="AD3890" i="2"/>
  <c r="AD3891" i="2"/>
  <c r="AF3891" i="2" s="1"/>
  <c r="AD4730" i="2"/>
  <c r="AF4730" i="2" s="1"/>
  <c r="AD4882" i="2"/>
  <c r="AF4882" i="2" s="1"/>
  <c r="AD5171" i="2"/>
  <c r="AF5171" i="2" s="1"/>
  <c r="AD5443" i="2"/>
  <c r="AF5443" i="2" s="1"/>
  <c r="AG5443" i="2" s="1"/>
  <c r="AD5227" i="2"/>
  <c r="AD5561" i="2"/>
  <c r="AF5561" i="2" s="1"/>
  <c r="AD6116" i="2"/>
  <c r="AF6116" i="2" s="1"/>
  <c r="AD6602" i="2"/>
  <c r="AF6602" i="2" s="1"/>
  <c r="AD6990" i="2"/>
  <c r="AF6990" i="2" s="1"/>
  <c r="AD9732" i="2"/>
  <c r="AF9732" i="2" s="1"/>
  <c r="AD9826" i="2"/>
  <c r="AF9826" i="2" s="1"/>
  <c r="AD9896" i="2"/>
  <c r="AF9896" i="2" s="1"/>
  <c r="AD10888" i="2"/>
  <c r="AF10888" i="2" s="1"/>
  <c r="AD10936" i="2"/>
  <c r="AF10936" i="2" s="1"/>
  <c r="AD11187" i="2"/>
  <c r="AF11187" i="2" s="1"/>
  <c r="AD11442" i="2"/>
  <c r="AF11442" i="2" s="1"/>
  <c r="AD403" i="2"/>
  <c r="AF403" i="2" s="1"/>
  <c r="AG403" i="2" s="1"/>
  <c r="AD432" i="2"/>
  <c r="AD750" i="2"/>
  <c r="AF750" i="2" s="1"/>
  <c r="AD766" i="2"/>
  <c r="AD854" i="2"/>
  <c r="AF854" i="2" s="1"/>
  <c r="AG854" i="2" s="1"/>
  <c r="AD855" i="2"/>
  <c r="AF855" i="2" s="1"/>
  <c r="AD1089" i="2"/>
  <c r="AF1089" i="2" s="1"/>
  <c r="AD1103" i="2"/>
  <c r="AF1103" i="2" s="1"/>
  <c r="AD1325" i="2"/>
  <c r="AF1325" i="2" s="1"/>
  <c r="AD1326" i="2"/>
  <c r="AF1326" i="2" s="1"/>
  <c r="AD2192" i="2"/>
  <c r="AF2192" i="2" s="1"/>
  <c r="AD2211" i="2"/>
  <c r="AD2212" i="2"/>
  <c r="AF2212" i="2" s="1"/>
  <c r="AD2235" i="2"/>
  <c r="AF2235" i="2" s="1"/>
  <c r="AD2236" i="2"/>
  <c r="AF2236" i="2" s="1"/>
  <c r="AD2237" i="2"/>
  <c r="AF2237" i="2" s="1"/>
  <c r="AD2862" i="2"/>
  <c r="AF2862" i="2" s="1"/>
  <c r="AD2886" i="2"/>
  <c r="AF2886" i="2" s="1"/>
  <c r="AD2887" i="2"/>
  <c r="AF2887" i="2" s="1"/>
  <c r="AD2888" i="2"/>
  <c r="AF2888" i="2" s="1"/>
  <c r="AG2888" i="2" s="1"/>
  <c r="AD2889" i="2"/>
  <c r="AD2923" i="2"/>
  <c r="AF2923" i="2" s="1"/>
  <c r="AD3643" i="2"/>
  <c r="AF3643" i="2" s="1"/>
  <c r="AD3993" i="2"/>
  <c r="AF3993" i="2" s="1"/>
  <c r="AD4289" i="2"/>
  <c r="AF4289" i="2" s="1"/>
  <c r="AD4290" i="2"/>
  <c r="AF4290" i="2" s="1"/>
  <c r="AD4590" i="2"/>
  <c r="AF4590" i="2" s="1"/>
  <c r="AD4591" i="2"/>
  <c r="AF4591" i="2" s="1"/>
  <c r="AD5006" i="2"/>
  <c r="AF5006" i="2" s="1"/>
  <c r="AD6227" i="2"/>
  <c r="AF6227" i="2" s="1"/>
  <c r="AD6364" i="2"/>
  <c r="AF6364" i="2" s="1"/>
  <c r="AD6381" i="2"/>
  <c r="AF6381" i="2" s="1"/>
  <c r="AD6622" i="2"/>
  <c r="AF6622" i="2" s="1"/>
  <c r="AG6622" i="2" s="1"/>
  <c r="AD6771" i="2"/>
  <c r="AD7030" i="2"/>
  <c r="AF7030" i="2" s="1"/>
  <c r="AD8247" i="2"/>
  <c r="AD8268" i="2"/>
  <c r="AF8268" i="2" s="1"/>
  <c r="AG8268" i="2" s="1"/>
  <c r="AD8287" i="2"/>
  <c r="AD8309" i="2"/>
  <c r="AF8309" i="2" s="1"/>
  <c r="AD8329" i="2"/>
  <c r="AD8349" i="2"/>
  <c r="AF8349" i="2" s="1"/>
  <c r="AD8369" i="2"/>
  <c r="AD8389" i="2"/>
  <c r="AD8390" i="2"/>
  <c r="AD8412" i="2"/>
  <c r="AF8412" i="2" s="1"/>
  <c r="AD8433" i="2"/>
  <c r="AD8434" i="2"/>
  <c r="AD9827" i="2"/>
  <c r="AF9827" i="2" s="1"/>
  <c r="AD9828" i="2"/>
  <c r="AF9828" i="2" s="1"/>
  <c r="AD9829" i="2"/>
  <c r="AF9829" i="2" s="1"/>
  <c r="AD9830" i="2"/>
  <c r="AF9830" i="2" s="1"/>
  <c r="AD9831" i="2"/>
  <c r="AD9897" i="2"/>
  <c r="AD9898" i="2"/>
  <c r="AF9898" i="2" s="1"/>
  <c r="AD9899" i="2"/>
  <c r="AF9899" i="2" s="1"/>
  <c r="AD9900" i="2"/>
  <c r="AF9900" i="2" s="1"/>
  <c r="AD11547" i="2"/>
  <c r="AF11547" i="2" s="1"/>
  <c r="AD11636" i="2"/>
  <c r="AF11636" i="2" s="1"/>
  <c r="AD5612" i="2"/>
  <c r="AF5612" i="2" s="1"/>
  <c r="AD5740" i="2"/>
  <c r="AF5740" i="2" s="1"/>
  <c r="AD5864" i="2"/>
  <c r="AF5864" i="2" s="1"/>
  <c r="AD10810" i="2"/>
  <c r="AF10810" i="2" s="1"/>
  <c r="AD10889" i="2"/>
  <c r="AF10889" i="2" s="1"/>
  <c r="AD10937" i="2"/>
  <c r="AF10937" i="2" s="1"/>
  <c r="AD10938" i="2"/>
  <c r="AF10938" i="2" s="1"/>
  <c r="AG10938" i="2" s="1"/>
  <c r="AD10939" i="2"/>
  <c r="AD10975" i="2"/>
  <c r="AF10975" i="2" s="1"/>
  <c r="AD11188" i="2"/>
  <c r="AD11443" i="2"/>
  <c r="AF11443" i="2" s="1"/>
  <c r="AG11443" i="2" s="1"/>
  <c r="AD404" i="2"/>
  <c r="AD405" i="2"/>
  <c r="AF405" i="2" s="1"/>
  <c r="AD1580" i="2"/>
  <c r="AF1580" i="2" s="1"/>
  <c r="AD3158" i="2"/>
  <c r="AF3158" i="2" s="1"/>
  <c r="AD4883" i="2"/>
  <c r="AF4883" i="2" s="1"/>
  <c r="AD4731" i="2"/>
  <c r="AD5158" i="2"/>
  <c r="AD5444" i="2"/>
  <c r="AD5562" i="2"/>
  <c r="AD7104" i="2"/>
  <c r="AD4057" i="2"/>
  <c r="AF4057" i="2" s="1"/>
  <c r="AD4058" i="2"/>
  <c r="AD4059" i="2"/>
  <c r="AF4059" i="2" s="1"/>
  <c r="AD4063" i="2"/>
  <c r="AF4063" i="2" s="1"/>
  <c r="AD4064" i="2"/>
  <c r="AF4064" i="2" s="1"/>
  <c r="AG4064" i="2" s="1"/>
  <c r="AD4065" i="2"/>
  <c r="AD4118" i="2"/>
  <c r="AF4118" i="2" s="1"/>
  <c r="AD4120" i="2"/>
  <c r="AF4120" i="2" s="1"/>
  <c r="AD4121" i="2"/>
  <c r="AF4121" i="2" s="1"/>
  <c r="AD4122" i="2"/>
  <c r="AF4122" i="2" s="1"/>
  <c r="AD4123" i="2"/>
  <c r="AF4123" i="2" s="1"/>
  <c r="AD4130" i="2"/>
  <c r="AF4130" i="2" s="1"/>
  <c r="AD6840" i="2"/>
  <c r="AF6840" i="2" s="1"/>
  <c r="AD7095" i="2"/>
  <c r="AF7095" i="2" s="1"/>
  <c r="AD8164" i="2"/>
  <c r="AF8164" i="2" s="1"/>
  <c r="AD8210" i="2"/>
  <c r="AF8210" i="2" s="1"/>
  <c r="AD8248" i="2"/>
  <c r="AF8248" i="2" s="1"/>
  <c r="AD8269" i="2"/>
  <c r="AF8269" i="2" s="1"/>
  <c r="AG8269" i="2" s="1"/>
  <c r="AD8288" i="2"/>
  <c r="AD8310" i="2"/>
  <c r="AD8330" i="2"/>
  <c r="AF8330" i="2" s="1"/>
  <c r="AD8350" i="2"/>
  <c r="AF8350" i="2" s="1"/>
  <c r="AG8350" i="2" s="1"/>
  <c r="AD8370" i="2"/>
  <c r="AD8391" i="2"/>
  <c r="AF8391" i="2" s="1"/>
  <c r="AD8413" i="2"/>
  <c r="AF8413" i="2" s="1"/>
  <c r="AD8435" i="2"/>
  <c r="AF8435" i="2" s="1"/>
  <c r="AD406" i="2"/>
  <c r="AF406" i="2" s="1"/>
  <c r="AD407" i="2"/>
  <c r="AF407" i="2" s="1"/>
  <c r="AD732" i="2"/>
  <c r="AF732" i="2" s="1"/>
  <c r="AD751" i="2"/>
  <c r="AF751" i="2" s="1"/>
  <c r="AD1058" i="2"/>
  <c r="AF1058" i="2" s="1"/>
  <c r="AD1059" i="2"/>
  <c r="AF1059" i="2" s="1"/>
  <c r="AD1291" i="2"/>
  <c r="AF1291" i="2" s="1"/>
  <c r="AD1292" i="2"/>
  <c r="AF1292" i="2" s="1"/>
  <c r="AD3644" i="2"/>
  <c r="AF3644" i="2" s="1"/>
  <c r="AD5007" i="2"/>
  <c r="AF5007" i="2" s="1"/>
  <c r="AD6799" i="2"/>
  <c r="AF6799" i="2" s="1"/>
  <c r="AG6799" i="2" s="1"/>
  <c r="AD9403" i="2"/>
  <c r="AD9625" i="2"/>
  <c r="AF9625" i="2" s="1"/>
  <c r="AD9901" i="2"/>
  <c r="AF9901" i="2" s="1"/>
  <c r="AD9961" i="2"/>
  <c r="AF9961" i="2" s="1"/>
  <c r="AD10567" i="2"/>
  <c r="AF10567" i="2" s="1"/>
  <c r="AD10726" i="2"/>
  <c r="AF10726" i="2" s="1"/>
  <c r="AD10811" i="2"/>
  <c r="AF10811" i="2" s="1"/>
  <c r="AD10890" i="2"/>
  <c r="AF10890" i="2" s="1"/>
  <c r="AD3607" i="2"/>
  <c r="AF3607" i="2" s="1"/>
  <c r="AD5284" i="2"/>
  <c r="AF5284" i="2" s="1"/>
  <c r="AD5613" i="2"/>
  <c r="AF5613" i="2" s="1"/>
  <c r="AD5741" i="2"/>
  <c r="AF5741" i="2" s="1"/>
  <c r="AD5865" i="2"/>
  <c r="AF5865" i="2" s="1"/>
  <c r="AG5865" i="2" s="1"/>
  <c r="AD6099" i="2"/>
  <c r="AD6824" i="2"/>
  <c r="AD11748" i="2"/>
  <c r="AF11748" i="2" s="1"/>
  <c r="AD11769" i="2"/>
  <c r="AD11775" i="2"/>
  <c r="AD10940" i="2"/>
  <c r="AF10940" i="2" s="1"/>
  <c r="AG10940" i="2" s="1"/>
  <c r="AD11274" i="2"/>
  <c r="AD11524" i="2"/>
  <c r="AF11524" i="2" s="1"/>
  <c r="AD433" i="2"/>
  <c r="AF433" i="2" s="1"/>
  <c r="AD465" i="2"/>
  <c r="AF465" i="2" s="1"/>
  <c r="AG465" i="2" s="1"/>
  <c r="AD3159" i="2"/>
  <c r="AD1599" i="2"/>
  <c r="AD3260" i="2"/>
  <c r="AF3260" i="2" s="1"/>
  <c r="AD3517" i="2"/>
  <c r="AF3517" i="2" s="1"/>
  <c r="AD3518" i="2"/>
  <c r="AF3518" i="2" s="1"/>
  <c r="AD3896" i="2"/>
  <c r="AD3902" i="2"/>
  <c r="AF3902" i="2" s="1"/>
  <c r="AD4752" i="2"/>
  <c r="AF4752" i="2" s="1"/>
  <c r="AD4884" i="2"/>
  <c r="AF4884" i="2" s="1"/>
  <c r="AG4884" i="2" s="1"/>
  <c r="AD5181" i="2"/>
  <c r="AD5445" i="2"/>
  <c r="AF5445" i="2" s="1"/>
  <c r="AD5303" i="2"/>
  <c r="AF5303" i="2" s="1"/>
  <c r="AD5589" i="2"/>
  <c r="AF5589" i="2" s="1"/>
  <c r="AD6131" i="2"/>
  <c r="AF6131" i="2" s="1"/>
  <c r="AD6662" i="2"/>
  <c r="AF6662" i="2" s="1"/>
  <c r="AD7105" i="2"/>
  <c r="AF7105" i="2" s="1"/>
  <c r="AD9832" i="2"/>
  <c r="AF9832" i="2" s="1"/>
  <c r="AD9902" i="2"/>
  <c r="AF9902" i="2" s="1"/>
  <c r="AD10003" i="2"/>
  <c r="AF10003" i="2" s="1"/>
  <c r="AD10941" i="2"/>
  <c r="AF10941" i="2" s="1"/>
  <c r="AD10942" i="2"/>
  <c r="AF10942" i="2" s="1"/>
  <c r="AD434" i="2"/>
  <c r="AF434" i="2" s="1"/>
  <c r="AG434" i="2" s="1"/>
  <c r="AD435" i="2"/>
  <c r="AD767" i="2"/>
  <c r="AD768" i="2"/>
  <c r="AF768" i="2" s="1"/>
  <c r="AD844" i="2"/>
  <c r="AF844" i="2" s="1"/>
  <c r="AG844" i="2" s="1"/>
  <c r="AD845" i="2"/>
  <c r="AD1104" i="2"/>
  <c r="AF1104" i="2" s="1"/>
  <c r="AD1132" i="2"/>
  <c r="AF1132" i="2" s="1"/>
  <c r="AD1349" i="2"/>
  <c r="AF1349" i="2" s="1"/>
  <c r="AD1350" i="2"/>
  <c r="AF1350" i="2" s="1"/>
  <c r="AD2238" i="2"/>
  <c r="AF2238" i="2" s="1"/>
  <c r="AD2265" i="2"/>
  <c r="AD2266" i="2"/>
  <c r="AD2267" i="2"/>
  <c r="AD2268" i="2"/>
  <c r="AD2295" i="2"/>
  <c r="AF2295" i="2" s="1"/>
  <c r="AD2863" i="2"/>
  <c r="AF2863" i="2" s="1"/>
  <c r="AD2890" i="2"/>
  <c r="AD2891" i="2"/>
  <c r="AF2891" i="2" s="1"/>
  <c r="AD2892" i="2"/>
  <c r="AD2893" i="2"/>
  <c r="AD2924" i="2"/>
  <c r="AF2924" i="2" s="1"/>
  <c r="AD3264" i="2"/>
  <c r="AF3264" i="2" s="1"/>
  <c r="AD3965" i="2"/>
  <c r="AF3965" i="2" s="1"/>
  <c r="AD4317" i="2"/>
  <c r="AF4317" i="2" s="1"/>
  <c r="AD4318" i="2"/>
  <c r="AF4318" i="2" s="1"/>
  <c r="AD4601" i="2"/>
  <c r="AF4601" i="2" s="1"/>
  <c r="AD4602" i="2"/>
  <c r="AF4602" i="2" s="1"/>
  <c r="AD5021" i="2"/>
  <c r="AF5021" i="2" s="1"/>
  <c r="AD6198" i="2"/>
  <c r="AF6198" i="2" s="1"/>
  <c r="AD6351" i="2"/>
  <c r="AF6351" i="2" s="1"/>
  <c r="AD6365" i="2"/>
  <c r="AF6365" i="2" s="1"/>
  <c r="AD6623" i="2"/>
  <c r="AF6623" i="2" s="1"/>
  <c r="AG6623" i="2" s="1"/>
  <c r="AD6723" i="2"/>
  <c r="AD7096" i="2"/>
  <c r="AF7096" i="2" s="1"/>
  <c r="AD8289" i="2"/>
  <c r="AD8311" i="2"/>
  <c r="AD8331" i="2"/>
  <c r="AF8331" i="2" s="1"/>
  <c r="AD8351" i="2"/>
  <c r="AF8351" i="2" s="1"/>
  <c r="AD8352" i="2"/>
  <c r="AF8352" i="2" s="1"/>
  <c r="AD8371" i="2"/>
  <c r="AF8371" i="2" s="1"/>
  <c r="AD8392" i="2"/>
  <c r="AF8392" i="2" s="1"/>
  <c r="AD8414" i="2"/>
  <c r="AF8414" i="2" s="1"/>
  <c r="AD8415" i="2"/>
  <c r="AF8415" i="2" s="1"/>
  <c r="AD8436" i="2"/>
  <c r="AD8437" i="2"/>
  <c r="AD8438" i="2"/>
  <c r="AF8438" i="2" s="1"/>
  <c r="AD9833" i="2"/>
  <c r="AF9833" i="2" s="1"/>
  <c r="AD9834" i="2"/>
  <c r="AF9834" i="2" s="1"/>
  <c r="AD9903" i="2"/>
  <c r="AF9903" i="2" s="1"/>
  <c r="AD9904" i="2"/>
  <c r="AF9904" i="2" s="1"/>
  <c r="AD9905" i="2"/>
  <c r="AF9905" i="2" s="1"/>
  <c r="AG9905" i="2" s="1"/>
  <c r="AD9906" i="2"/>
  <c r="AD9962" i="2"/>
  <c r="AF9962" i="2" s="1"/>
  <c r="AD9963" i="2"/>
  <c r="AF9963" i="2" s="1"/>
  <c r="AD11548" i="2"/>
  <c r="AF11548" i="2" s="1"/>
  <c r="AD11637" i="2"/>
  <c r="AF11637" i="2" s="1"/>
  <c r="AD5614" i="2"/>
  <c r="AF5614" i="2" s="1"/>
  <c r="AD5742" i="2"/>
  <c r="AF5742" i="2" s="1"/>
  <c r="AD5866" i="2"/>
  <c r="AF5866" i="2" s="1"/>
  <c r="AD11749" i="2"/>
  <c r="AF11749" i="2" s="1"/>
  <c r="AD11770" i="2"/>
  <c r="AF11770" i="2" s="1"/>
  <c r="AD10891" i="2"/>
  <c r="AF10891" i="2" s="1"/>
  <c r="AD10943" i="2"/>
  <c r="AF10943" i="2" s="1"/>
  <c r="AD10976" i="2"/>
  <c r="AF10976" i="2" s="1"/>
  <c r="AG10976" i="2" s="1"/>
  <c r="AD10977" i="2"/>
  <c r="AD10978" i="2"/>
  <c r="AD10999" i="2"/>
  <c r="AF10999" i="2" s="1"/>
  <c r="AD11000" i="2"/>
  <c r="AF11000" i="2" s="1"/>
  <c r="AG11000" i="2" s="1"/>
  <c r="AD11275" i="2"/>
  <c r="AD11525" i="2"/>
  <c r="AF11525" i="2" s="1"/>
  <c r="AD436" i="2"/>
  <c r="AD437" i="2"/>
  <c r="AD1600" i="2"/>
  <c r="AF1600" i="2" s="1"/>
  <c r="AD3160" i="2"/>
  <c r="AD3500" i="2"/>
  <c r="AD3501" i="2"/>
  <c r="AF3501" i="2" s="1"/>
  <c r="AD3645" i="2"/>
  <c r="AF3645" i="2" s="1"/>
  <c r="AD3897" i="2"/>
  <c r="AD3898" i="2"/>
  <c r="AF3898" i="2" s="1"/>
  <c r="AD4743" i="2"/>
  <c r="AF4743" i="2" s="1"/>
  <c r="AD4885" i="2"/>
  <c r="AF4885" i="2" s="1"/>
  <c r="AD5182" i="2"/>
  <c r="AF5182" i="2" s="1"/>
  <c r="AD5446" i="2"/>
  <c r="AF5446" i="2" s="1"/>
  <c r="AG5446" i="2" s="1"/>
  <c r="AD5233" i="2"/>
  <c r="AD5576" i="2"/>
  <c r="AF5576" i="2" s="1"/>
  <c r="AD6132" i="2"/>
  <c r="AF6132" i="2" s="1"/>
  <c r="AD6641" i="2"/>
  <c r="AF6641" i="2" s="1"/>
  <c r="AD6991" i="2"/>
  <c r="AF6991" i="2" s="1"/>
  <c r="AD9835" i="2"/>
  <c r="AF9835" i="2" s="1"/>
  <c r="AD9907" i="2"/>
  <c r="AF9907" i="2" s="1"/>
  <c r="AD9908" i="2"/>
  <c r="AF9908" i="2" s="1"/>
  <c r="AD10944" i="2"/>
  <c r="AF10944" i="2" s="1"/>
  <c r="AD10945" i="2"/>
  <c r="AF10945" i="2" s="1"/>
  <c r="AD11189" i="2"/>
  <c r="AF11189" i="2" s="1"/>
  <c r="AD11444" i="2"/>
  <c r="AF11444" i="2" s="1"/>
  <c r="AD438" i="2"/>
  <c r="AF438" i="2" s="1"/>
  <c r="AG438" i="2" s="1"/>
  <c r="AD439" i="2"/>
  <c r="AD752" i="2"/>
  <c r="AD769" i="2"/>
  <c r="AD1105" i="2"/>
  <c r="AD1106" i="2"/>
  <c r="AD1327" i="2"/>
  <c r="AF1327" i="2" s="1"/>
  <c r="AD1328" i="2"/>
  <c r="AF1328" i="2" s="1"/>
  <c r="AD2213" i="2"/>
  <c r="AF2213" i="2" s="1"/>
  <c r="AD2214" i="2"/>
  <c r="AD2239" i="2"/>
  <c r="AF2239" i="2" s="1"/>
  <c r="AD2240" i="2"/>
  <c r="AD2241" i="2"/>
  <c r="AD2269" i="2"/>
  <c r="AF2269" i="2" s="1"/>
  <c r="AD2894" i="2"/>
  <c r="AD2895" i="2"/>
  <c r="AF2895" i="2" s="1"/>
  <c r="AD2896" i="2"/>
  <c r="AF2896" i="2" s="1"/>
  <c r="AD2925" i="2"/>
  <c r="AD2926" i="2"/>
  <c r="AF2926" i="2" s="1"/>
  <c r="AD2927" i="2"/>
  <c r="AF2927" i="2" s="1"/>
  <c r="AD3663" i="2"/>
  <c r="AD4291" i="2"/>
  <c r="AF4291" i="2" s="1"/>
  <c r="AD4292" i="2"/>
  <c r="AF4292" i="2" s="1"/>
  <c r="AD4592" i="2"/>
  <c r="AF4592" i="2" s="1"/>
  <c r="AD4603" i="2"/>
  <c r="AF4603" i="2" s="1"/>
  <c r="AD5022" i="2"/>
  <c r="AF5022" i="2" s="1"/>
  <c r="AD6652" i="2"/>
  <c r="AF6652" i="2" s="1"/>
  <c r="AD6772" i="2"/>
  <c r="AF6772" i="2" s="1"/>
  <c r="AD7031" i="2"/>
  <c r="AF7031" i="2" s="1"/>
  <c r="AD8270" i="2"/>
  <c r="AF8270" i="2" s="1"/>
  <c r="AD8290" i="2"/>
  <c r="AF8290" i="2" s="1"/>
  <c r="AD8312" i="2"/>
  <c r="AF8312" i="2" s="1"/>
  <c r="AD8332" i="2"/>
  <c r="AF8332" i="2" s="1"/>
  <c r="AG8332" i="2" s="1"/>
  <c r="AD8333" i="2"/>
  <c r="AD8353" i="2"/>
  <c r="AF8353" i="2" s="1"/>
  <c r="AD8372" i="2"/>
  <c r="AF8372" i="2" s="1"/>
  <c r="AD8393" i="2"/>
  <c r="AF8393" i="2" s="1"/>
  <c r="AG8393" i="2" s="1"/>
  <c r="AD8416" i="2"/>
  <c r="AD8439" i="2"/>
  <c r="AF8439" i="2" s="1"/>
  <c r="AD8460" i="2"/>
  <c r="AF8460" i="2" s="1"/>
  <c r="AD8475" i="2"/>
  <c r="AF8475" i="2" s="1"/>
  <c r="AD9836" i="2"/>
  <c r="AF9836" i="2" s="1"/>
  <c r="AD9909" i="2"/>
  <c r="AD9910" i="2"/>
  <c r="AD9911" i="2"/>
  <c r="AF9911" i="2" s="1"/>
  <c r="AD9912" i="2"/>
  <c r="AF9912" i="2" s="1"/>
  <c r="AG9912" i="2" s="1"/>
  <c r="AD9964" i="2"/>
  <c r="AF9964" i="2" s="1"/>
  <c r="AD9965" i="2"/>
  <c r="AF9965" i="2" s="1"/>
  <c r="AD5615" i="2"/>
  <c r="AF5615" i="2" s="1"/>
  <c r="AD5743" i="2"/>
  <c r="AF5743" i="2" s="1"/>
  <c r="AD5867" i="2"/>
  <c r="AF5867" i="2" s="1"/>
  <c r="AD10892" i="2"/>
  <c r="AD10946" i="2"/>
  <c r="AD10947" i="2"/>
  <c r="AF10947" i="2" s="1"/>
  <c r="AD10948" i="2"/>
  <c r="AF10948" i="2" s="1"/>
  <c r="AD10979" i="2"/>
  <c r="AF10979" i="2" s="1"/>
  <c r="AD10980" i="2"/>
  <c r="AF10980" i="2" s="1"/>
  <c r="AD11221" i="2"/>
  <c r="AF11221" i="2" s="1"/>
  <c r="AD11479" i="2"/>
  <c r="AF11479" i="2" s="1"/>
  <c r="AD3502" i="2"/>
  <c r="AF3502" i="2" s="1"/>
  <c r="AD3503" i="2"/>
  <c r="AF3503" i="2" s="1"/>
  <c r="AD3836" i="2"/>
  <c r="AF3836" i="2" s="1"/>
  <c r="AD3837" i="2"/>
  <c r="AF3837" i="2" s="1"/>
  <c r="AD9216" i="2"/>
  <c r="AF9216" i="2" s="1"/>
  <c r="AD9404" i="2"/>
  <c r="AF9404" i="2" s="1"/>
  <c r="AG9404" i="2" s="1"/>
  <c r="AD10413" i="2"/>
  <c r="AD10568" i="2"/>
  <c r="AD193" i="2"/>
  <c r="AF193" i="2" s="1"/>
  <c r="AD194" i="2"/>
  <c r="AF194" i="2" s="1"/>
  <c r="AG194" i="2" s="1"/>
  <c r="AD654" i="2"/>
  <c r="AD699" i="2"/>
  <c r="AD939" i="2"/>
  <c r="AD940" i="2"/>
  <c r="AF940" i="2" s="1"/>
  <c r="AD1180" i="2"/>
  <c r="AF1180" i="2" s="1"/>
  <c r="AD1181" i="2"/>
  <c r="AF1181" i="2" s="1"/>
  <c r="AD1401" i="2"/>
  <c r="AD1427" i="2"/>
  <c r="AD2102" i="2"/>
  <c r="AF2102" i="2" s="1"/>
  <c r="AD2153" i="2"/>
  <c r="AD2193" i="2"/>
  <c r="AF2193" i="2" s="1"/>
  <c r="AD2215" i="2"/>
  <c r="AF2215" i="2" s="1"/>
  <c r="AD2242" i="2"/>
  <c r="AF2242" i="2" s="1"/>
  <c r="AD2270" i="2"/>
  <c r="AF2270" i="2" s="1"/>
  <c r="AD2831" i="2"/>
  <c r="AF2831" i="2" s="1"/>
  <c r="AG2831" i="2" s="1"/>
  <c r="AD2832" i="2"/>
  <c r="AD2864" i="2"/>
  <c r="AF2864" i="2" s="1"/>
  <c r="AD2865" i="2"/>
  <c r="AF2865" i="2" s="1"/>
  <c r="AD2897" i="2"/>
  <c r="AF2897" i="2" s="1"/>
  <c r="AD2898" i="2"/>
  <c r="AF2898" i="2" s="1"/>
  <c r="AD3945" i="2"/>
  <c r="AF3945" i="2" s="1"/>
  <c r="AD4228" i="2"/>
  <c r="AF4228" i="2" s="1"/>
  <c r="AD4229" i="2"/>
  <c r="AF4229" i="2" s="1"/>
  <c r="AD4540" i="2"/>
  <c r="AF4540" i="2" s="1"/>
  <c r="AD4541" i="2"/>
  <c r="AF4541" i="2" s="1"/>
  <c r="AD6199" i="2"/>
  <c r="AF6199" i="2" s="1"/>
  <c r="AD6352" i="2"/>
  <c r="AF6352" i="2" s="1"/>
  <c r="AD6366" i="2"/>
  <c r="AF6366" i="2" s="1"/>
  <c r="AG6366" i="2" s="1"/>
  <c r="AD8211" i="2"/>
  <c r="AD8249" i="2"/>
  <c r="AD8271" i="2"/>
  <c r="AD8291" i="2"/>
  <c r="AD8292" i="2"/>
  <c r="AF8292" i="2" s="1"/>
  <c r="AD8313" i="2"/>
  <c r="AF8313" i="2" s="1"/>
  <c r="AD8334" i="2"/>
  <c r="AF8334" i="2" s="1"/>
  <c r="AD8354" i="2"/>
  <c r="AF8354" i="2" s="1"/>
  <c r="AD8373" i="2"/>
  <c r="AD8394" i="2"/>
  <c r="AD8417" i="2"/>
  <c r="AD8440" i="2"/>
  <c r="AD9217" i="2"/>
  <c r="AD9405" i="2"/>
  <c r="AD9406" i="2"/>
  <c r="AF9406" i="2" s="1"/>
  <c r="AD9407" i="2"/>
  <c r="AF9407" i="2" s="1"/>
  <c r="AD9408" i="2"/>
  <c r="AF9408" i="2" s="1"/>
  <c r="AD9409" i="2"/>
  <c r="AF9409" i="2" s="1"/>
  <c r="AD9410" i="2"/>
  <c r="AF9410" i="2" s="1"/>
  <c r="AG9410" i="2" s="1"/>
  <c r="AD9411" i="2"/>
  <c r="AD10414" i="2"/>
  <c r="AF10414" i="2" s="1"/>
  <c r="AD10415" i="2"/>
  <c r="AF10415" i="2" s="1"/>
  <c r="AD10416" i="2"/>
  <c r="AF10416" i="2" s="1"/>
  <c r="AD3677" i="2"/>
  <c r="AF3677" i="2" s="1"/>
  <c r="AD5008" i="2"/>
  <c r="AF5008" i="2" s="1"/>
  <c r="AD6624" i="2"/>
  <c r="AF6624" i="2" s="1"/>
  <c r="AD6788" i="2"/>
  <c r="AF6788" i="2" s="1"/>
  <c r="AD7062" i="2"/>
  <c r="AF7062" i="2" s="1"/>
  <c r="AD9837" i="2"/>
  <c r="AF9837" i="2" s="1"/>
  <c r="AD11222" i="2"/>
  <c r="AF11222" i="2" s="1"/>
  <c r="AD11480" i="2"/>
  <c r="AF11480" i="2" s="1"/>
  <c r="AD11549" i="2"/>
  <c r="AF11549" i="2" s="1"/>
  <c r="AG11549" i="2" s="1"/>
  <c r="AD11638" i="2"/>
  <c r="AD493" i="2"/>
  <c r="AF493" i="2" s="1"/>
  <c r="AD494" i="2"/>
  <c r="AF494" i="2" s="1"/>
  <c r="AD1550" i="2"/>
  <c r="AF1550" i="2" s="1"/>
  <c r="AG1550" i="2" s="1"/>
  <c r="AD3161" i="2"/>
  <c r="AD3646" i="2"/>
  <c r="AD4707" i="2"/>
  <c r="AF4707" i="2" s="1"/>
  <c r="AD4886" i="2"/>
  <c r="AF4886" i="2" s="1"/>
  <c r="AD5140" i="2"/>
  <c r="AD5447" i="2"/>
  <c r="AF5447" i="2" s="1"/>
  <c r="AD5234" i="2"/>
  <c r="AF5234" i="2" s="1"/>
  <c r="AD5542" i="2"/>
  <c r="AF5542" i="2" s="1"/>
  <c r="AD5616" i="2"/>
  <c r="AF5616" i="2" s="1"/>
  <c r="AD5744" i="2"/>
  <c r="AD5868" i="2"/>
  <c r="AF5868" i="2" s="1"/>
  <c r="AD6117" i="2"/>
  <c r="AD6603" i="2"/>
  <c r="AF6603" i="2" s="1"/>
  <c r="AD7032" i="2"/>
  <c r="AF7032" i="2" s="1"/>
  <c r="AD9838" i="2"/>
  <c r="AF9838" i="2" s="1"/>
  <c r="AD11190" i="2"/>
  <c r="AD11445" i="2"/>
  <c r="AF11445" i="2" s="1"/>
  <c r="AD10569" i="2"/>
  <c r="AF10569" i="2" s="1"/>
  <c r="AD10570" i="2"/>
  <c r="AF10570" i="2" s="1"/>
  <c r="AD10571" i="2"/>
  <c r="AF10571" i="2" s="1"/>
  <c r="AD3481" i="2"/>
  <c r="AF3481" i="2" s="1"/>
  <c r="AD3504" i="2"/>
  <c r="AF3504" i="2" s="1"/>
  <c r="AD3838" i="2"/>
  <c r="AF3838" i="2" s="1"/>
  <c r="AD3839" i="2"/>
  <c r="AF3839" i="2" s="1"/>
  <c r="AD9218" i="2"/>
  <c r="AF9218" i="2" s="1"/>
  <c r="AD9412" i="2"/>
  <c r="AF9412" i="2" s="1"/>
  <c r="AD10251" i="2"/>
  <c r="AF10251" i="2" s="1"/>
  <c r="AD10417" i="2"/>
  <c r="AF10417" i="2" s="1"/>
  <c r="AG10417" i="2" s="1"/>
  <c r="AD195" i="2"/>
  <c r="AD196" i="2"/>
  <c r="AD655" i="2"/>
  <c r="AD656" i="2"/>
  <c r="AD919" i="2"/>
  <c r="AD941" i="2"/>
  <c r="AD1159" i="2"/>
  <c r="AD1182" i="2"/>
  <c r="AF1182" i="2" s="1"/>
  <c r="AD1402" i="2"/>
  <c r="AD1403" i="2"/>
  <c r="AF1403" i="2" s="1"/>
  <c r="AD2103" i="2"/>
  <c r="AD2154" i="2"/>
  <c r="AF2154" i="2" s="1"/>
  <c r="AD2155" i="2"/>
  <c r="AF2155" i="2" s="1"/>
  <c r="AD2194" i="2"/>
  <c r="AD2195" i="2"/>
  <c r="AF2195" i="2" s="1"/>
  <c r="AD2216" i="2"/>
  <c r="AF2216" i="2" s="1"/>
  <c r="AD2833" i="2"/>
  <c r="AD2834" i="2"/>
  <c r="AF2834" i="2" s="1"/>
  <c r="AD2835" i="2"/>
  <c r="AF2835" i="2" s="1"/>
  <c r="AG2835" i="2" s="1"/>
  <c r="AD2866" i="2"/>
  <c r="AD2867" i="2"/>
  <c r="AF2867" i="2" s="1"/>
  <c r="AD2868" i="2"/>
  <c r="AF2868" i="2" s="1"/>
  <c r="AD3946" i="2"/>
  <c r="AF3946" i="2" s="1"/>
  <c r="AD4204" i="2"/>
  <c r="AF4204" i="2" s="1"/>
  <c r="AD4230" i="2"/>
  <c r="AF4230" i="2" s="1"/>
  <c r="AD4506" i="2"/>
  <c r="AF4506" i="2" s="1"/>
  <c r="AD4542" i="2"/>
  <c r="AF4542" i="2" s="1"/>
  <c r="AD6200" i="2"/>
  <c r="AF6200" i="2" s="1"/>
  <c r="AD6353" i="2"/>
  <c r="AF6353" i="2" s="1"/>
  <c r="AD6367" i="2"/>
  <c r="AF6367" i="2" s="1"/>
  <c r="AD8212" i="2"/>
  <c r="AF8212" i="2" s="1"/>
  <c r="AD8250" i="2"/>
  <c r="AF8250" i="2" s="1"/>
  <c r="AG8250" i="2" s="1"/>
  <c r="AD8272" i="2"/>
  <c r="AD8293" i="2"/>
  <c r="AD8294" i="2"/>
  <c r="AF8294" i="2" s="1"/>
  <c r="AD8314" i="2"/>
  <c r="AD8335" i="2"/>
  <c r="AD8355" i="2"/>
  <c r="AD8374" i="2"/>
  <c r="AF8374" i="2" s="1"/>
  <c r="AD8395" i="2"/>
  <c r="AF8395" i="2" s="1"/>
  <c r="AD8418" i="2"/>
  <c r="AD8441" i="2"/>
  <c r="AF8441" i="2" s="1"/>
  <c r="AD9219" i="2"/>
  <c r="AF9219" i="2" s="1"/>
  <c r="AD9220" i="2"/>
  <c r="AF9220" i="2" s="1"/>
  <c r="AD9221" i="2"/>
  <c r="AD9222" i="2"/>
  <c r="AD9413" i="2"/>
  <c r="AF9413" i="2" s="1"/>
  <c r="AD9414" i="2"/>
  <c r="AF9414" i="2" s="1"/>
  <c r="AD9415" i="2"/>
  <c r="AF9415" i="2" s="1"/>
  <c r="AD9416" i="2"/>
  <c r="AF9416" i="2" s="1"/>
  <c r="AD10418" i="2"/>
  <c r="AF10418" i="2" s="1"/>
  <c r="AG10418" i="2" s="1"/>
  <c r="AD10419" i="2"/>
  <c r="AD10420" i="2"/>
  <c r="AF10420" i="2" s="1"/>
  <c r="AD3678" i="2"/>
  <c r="AF3678" i="2" s="1"/>
  <c r="AD5009" i="2"/>
  <c r="AF5009" i="2" s="1"/>
  <c r="AD6625" i="2"/>
  <c r="AF6625" i="2" s="1"/>
  <c r="AD6789" i="2"/>
  <c r="AF6789" i="2" s="1"/>
  <c r="AD7033" i="2"/>
  <c r="AF7033" i="2" s="1"/>
  <c r="AD11223" i="2"/>
  <c r="AF11223" i="2" s="1"/>
  <c r="AD11481" i="2"/>
  <c r="AF11481" i="2" s="1"/>
  <c r="AD11550" i="2"/>
  <c r="AF11550" i="2" s="1"/>
  <c r="AD11639" i="2"/>
  <c r="AF11639" i="2" s="1"/>
  <c r="AD11750" i="2"/>
  <c r="AF11750" i="2" s="1"/>
  <c r="AD488" i="2"/>
  <c r="AF488" i="2" s="1"/>
  <c r="AG488" i="2" s="1"/>
  <c r="AD495" i="2"/>
  <c r="AD1551" i="2"/>
  <c r="AF1551" i="2" s="1"/>
  <c r="AD3162" i="2"/>
  <c r="AF3162" i="2" s="1"/>
  <c r="AD3647" i="2"/>
  <c r="AF3647" i="2" s="1"/>
  <c r="AG3647" i="2" s="1"/>
  <c r="AD4683" i="2"/>
  <c r="AF4683" i="2" s="1"/>
  <c r="AD4887" i="2"/>
  <c r="AF4887" i="2" s="1"/>
  <c r="AD5112" i="2"/>
  <c r="AF5112" i="2" s="1"/>
  <c r="AD5448" i="2"/>
  <c r="AF5448" i="2" s="1"/>
  <c r="AD5235" i="2"/>
  <c r="AF5235" i="2" s="1"/>
  <c r="AD5543" i="2"/>
  <c r="AF5543" i="2" s="1"/>
  <c r="AD5617" i="2"/>
  <c r="AD5745" i="2"/>
  <c r="AF5745" i="2" s="1"/>
  <c r="AD5869" i="2"/>
  <c r="AD6118" i="2"/>
  <c r="AD6604" i="2"/>
  <c r="AF6604" i="2" s="1"/>
  <c r="AD7034" i="2"/>
  <c r="AD9839" i="2"/>
  <c r="AF9839" i="2" s="1"/>
  <c r="AD11191" i="2"/>
  <c r="AF11191" i="2" s="1"/>
  <c r="AD11446" i="2"/>
  <c r="AF11446" i="2" s="1"/>
  <c r="AG11446" i="2" s="1"/>
  <c r="AD10572" i="2"/>
  <c r="AD10573" i="2"/>
  <c r="AF10573" i="2" s="1"/>
  <c r="AD10574" i="2"/>
  <c r="AF10574" i="2" s="1"/>
  <c r="AD3482" i="2"/>
  <c r="AF3482" i="2" s="1"/>
  <c r="AD3483" i="2"/>
  <c r="AF3483" i="2" s="1"/>
  <c r="AD3802" i="2"/>
  <c r="AF3802" i="2" s="1"/>
  <c r="AD3840" i="2"/>
  <c r="AF3840" i="2" s="1"/>
  <c r="AD9223" i="2"/>
  <c r="AF9223" i="2" s="1"/>
  <c r="AD9417" i="2"/>
  <c r="AF9417" i="2" s="1"/>
  <c r="AD10252" i="2"/>
  <c r="AF10252" i="2" s="1"/>
  <c r="AD10421" i="2"/>
  <c r="AF10421" i="2" s="1"/>
  <c r="AD197" i="2"/>
  <c r="AF197" i="2" s="1"/>
  <c r="AD198" i="2"/>
  <c r="AF198" i="2" s="1"/>
  <c r="AG198" i="2" s="1"/>
  <c r="AD657" i="2"/>
  <c r="AD658" i="2"/>
  <c r="AD920" i="2"/>
  <c r="AF920" i="2" s="1"/>
  <c r="AD921" i="2"/>
  <c r="AF921" i="2" s="1"/>
  <c r="AG921" i="2" s="1"/>
  <c r="AD1160" i="2"/>
  <c r="AD1161" i="2"/>
  <c r="AF1161" i="2" s="1"/>
  <c r="AD1404" i="2"/>
  <c r="AD1405" i="2"/>
  <c r="AF1405" i="2" s="1"/>
  <c r="AD2104" i="2"/>
  <c r="AF2104" i="2" s="1"/>
  <c r="AD2105" i="2"/>
  <c r="AF2105" i="2" s="1"/>
  <c r="AD2156" i="2"/>
  <c r="AD2157" i="2"/>
  <c r="AD2158" i="2"/>
  <c r="AF2158" i="2" s="1"/>
  <c r="AD2159" i="2"/>
  <c r="AF2159" i="2" s="1"/>
  <c r="AD2793" i="2"/>
  <c r="AF2793" i="2" s="1"/>
  <c r="AD2836" i="2"/>
  <c r="AF2836" i="2" s="1"/>
  <c r="AD2837" i="2"/>
  <c r="AD2838" i="2"/>
  <c r="AF2838" i="2" s="1"/>
  <c r="AD2839" i="2"/>
  <c r="AD2869" i="2"/>
  <c r="AD3947" i="2"/>
  <c r="AF3947" i="2" s="1"/>
  <c r="AD4205" i="2"/>
  <c r="AF4205" i="2" s="1"/>
  <c r="AD4231" i="2"/>
  <c r="AF4231" i="2" s="1"/>
  <c r="AD4507" i="2"/>
  <c r="AF4507" i="2" s="1"/>
  <c r="AD4508" i="2"/>
  <c r="AF4508" i="2" s="1"/>
  <c r="AD6190" i="2"/>
  <c r="AF6190" i="2" s="1"/>
  <c r="AD6354" i="2"/>
  <c r="AF6354" i="2" s="1"/>
  <c r="AD6368" i="2"/>
  <c r="AF6368" i="2" s="1"/>
  <c r="AD8213" i="2"/>
  <c r="AF8213" i="2" s="1"/>
  <c r="AD8251" i="2"/>
  <c r="AF8251" i="2" s="1"/>
  <c r="AD8252" i="2"/>
  <c r="AF8252" i="2" s="1"/>
  <c r="AD8273" i="2"/>
  <c r="AF8273" i="2" s="1"/>
  <c r="AG8273" i="2" s="1"/>
  <c r="AD8295" i="2"/>
  <c r="AD8315" i="2"/>
  <c r="AD8336" i="2"/>
  <c r="AD8356" i="2"/>
  <c r="AF8356" i="2" s="1"/>
  <c r="AG8356" i="2" s="1"/>
  <c r="AD8375" i="2"/>
  <c r="AD8396" i="2"/>
  <c r="AF8396" i="2" s="1"/>
  <c r="AD8397" i="2"/>
  <c r="AF8397" i="2" s="1"/>
  <c r="AD8419" i="2"/>
  <c r="AF8419" i="2" s="1"/>
  <c r="AD9224" i="2"/>
  <c r="AF9224" i="2" s="1"/>
  <c r="AD9225" i="2"/>
  <c r="AF9225" i="2" s="1"/>
  <c r="AD9226" i="2"/>
  <c r="AD9227" i="2"/>
  <c r="AF9227" i="2" s="1"/>
  <c r="AD9418" i="2"/>
  <c r="AD9419" i="2"/>
  <c r="AD9420" i="2"/>
  <c r="AF9420" i="2" s="1"/>
  <c r="AD9421" i="2"/>
  <c r="AF9421" i="2" s="1"/>
  <c r="AD10422" i="2"/>
  <c r="AF10422" i="2" s="1"/>
  <c r="AD10423" i="2"/>
  <c r="AF10423" i="2" s="1"/>
  <c r="AD10424" i="2"/>
  <c r="AF10424" i="2" s="1"/>
  <c r="AG10424" i="2" s="1"/>
  <c r="AD10575" i="2"/>
  <c r="AD10576" i="2"/>
  <c r="AF10576" i="2" s="1"/>
  <c r="AD3676" i="2"/>
  <c r="AF3676" i="2" s="1"/>
  <c r="AD4984" i="2"/>
  <c r="AF4984" i="2" s="1"/>
  <c r="AD6605" i="2"/>
  <c r="AF6605" i="2" s="1"/>
  <c r="AD6790" i="2"/>
  <c r="AF6790" i="2" s="1"/>
  <c r="AD7035" i="2"/>
  <c r="AF7035" i="2" s="1"/>
  <c r="AD9840" i="2"/>
  <c r="AF9840" i="2" s="1"/>
  <c r="AD11224" i="2"/>
  <c r="AF11224" i="2" s="1"/>
  <c r="AD11482" i="2"/>
  <c r="AF11482" i="2" s="1"/>
  <c r="AD11551" i="2"/>
  <c r="AF11551" i="2" s="1"/>
  <c r="AD11640" i="2"/>
  <c r="AF11640" i="2" s="1"/>
  <c r="AD489" i="2"/>
  <c r="AF489" i="2" s="1"/>
  <c r="AG489" i="2" s="1"/>
  <c r="AD496" i="2"/>
  <c r="AD1552" i="2"/>
  <c r="AF1552" i="2" s="1"/>
  <c r="AD3163" i="2"/>
  <c r="AF3163" i="2" s="1"/>
  <c r="AD3632" i="2"/>
  <c r="AD4684" i="2"/>
  <c r="AF4684" i="2" s="1"/>
  <c r="AD4888" i="2"/>
  <c r="AF4888" i="2" s="1"/>
  <c r="AD5113" i="2"/>
  <c r="AF5113" i="2" s="1"/>
  <c r="AD5449" i="2"/>
  <c r="AF5449" i="2" s="1"/>
  <c r="AD5236" i="2"/>
  <c r="AF5236" i="2" s="1"/>
  <c r="AD5544" i="2"/>
  <c r="AD5618" i="2"/>
  <c r="AD5746" i="2"/>
  <c r="AF5746" i="2" s="1"/>
  <c r="AD5870" i="2"/>
  <c r="AD6119" i="2"/>
  <c r="AF6119" i="2" s="1"/>
  <c r="AD6581" i="2"/>
  <c r="AF6581" i="2" s="1"/>
  <c r="AD7036" i="2"/>
  <c r="AD9733" i="2"/>
  <c r="AF9733" i="2" s="1"/>
  <c r="AD11192" i="2"/>
  <c r="AF11192" i="2" s="1"/>
  <c r="AD11447" i="2"/>
  <c r="AF11447" i="2" s="1"/>
  <c r="AG11447" i="2" s="1"/>
  <c r="AD10577" i="2"/>
  <c r="AD3505" i="2"/>
  <c r="AF3505" i="2" s="1"/>
  <c r="AD3506" i="2"/>
  <c r="AF3506" i="2" s="1"/>
  <c r="AD3841" i="2"/>
  <c r="AF3841" i="2" s="1"/>
  <c r="AD3842" i="2"/>
  <c r="AF3842" i="2" s="1"/>
  <c r="AD9228" i="2"/>
  <c r="AF9228" i="2" s="1"/>
  <c r="AD9422" i="2"/>
  <c r="AF9422" i="2" s="1"/>
  <c r="AD10425" i="2"/>
  <c r="AF10425" i="2" s="1"/>
  <c r="AD10578" i="2"/>
  <c r="AF10578" i="2" s="1"/>
  <c r="AD199" i="2"/>
  <c r="AF199" i="2" s="1"/>
  <c r="AD295" i="2"/>
  <c r="AF295" i="2" s="1"/>
  <c r="AD659" i="2"/>
  <c r="AF659" i="2" s="1"/>
  <c r="AD700" i="2"/>
  <c r="AF700" i="2" s="1"/>
  <c r="AG700" i="2" s="1"/>
  <c r="AD942" i="2"/>
  <c r="AD943" i="2"/>
  <c r="AF943" i="2" s="1"/>
  <c r="AD1183" i="2"/>
  <c r="AF1183" i="2" s="1"/>
  <c r="AD1184" i="2"/>
  <c r="AF1184" i="2" s="1"/>
  <c r="AG1184" i="2" s="1"/>
  <c r="AD1428" i="2"/>
  <c r="AD1429" i="2"/>
  <c r="AD2160" i="2"/>
  <c r="AD2196" i="2"/>
  <c r="AD2217" i="2"/>
  <c r="AF2217" i="2" s="1"/>
  <c r="AD2218" i="2"/>
  <c r="AF2218" i="2" s="1"/>
  <c r="AD2243" i="2"/>
  <c r="AD2244" i="2"/>
  <c r="AD2840" i="2"/>
  <c r="AD2841" i="2"/>
  <c r="AD2842" i="2"/>
  <c r="AF2842" i="2" s="1"/>
  <c r="AD2870" i="2"/>
  <c r="AF2870" i="2" s="1"/>
  <c r="AD2871" i="2"/>
  <c r="AF2871" i="2" s="1"/>
  <c r="AD2872" i="2"/>
  <c r="AF2872" i="2" s="1"/>
  <c r="AD3966" i="2"/>
  <c r="AF3966" i="2" s="1"/>
  <c r="AG3966" i="2" s="1"/>
  <c r="AD4232" i="2"/>
  <c r="AD4233" i="2"/>
  <c r="AF4233" i="2" s="1"/>
  <c r="AD4543" i="2"/>
  <c r="AF4543" i="2" s="1"/>
  <c r="AD4544" i="2"/>
  <c r="AF4544" i="2" s="1"/>
  <c r="AD6210" i="2"/>
  <c r="AF6210" i="2" s="1"/>
  <c r="AD6369" i="2"/>
  <c r="AF6369" i="2" s="1"/>
  <c r="AD6370" i="2"/>
  <c r="AF6370" i="2" s="1"/>
  <c r="AD8214" i="2"/>
  <c r="AF8214" i="2" s="1"/>
  <c r="AD8253" i="2"/>
  <c r="AF8253" i="2" s="1"/>
  <c r="AD8274" i="2"/>
  <c r="AF8274" i="2" s="1"/>
  <c r="AD8296" i="2"/>
  <c r="AF8296" i="2" s="1"/>
  <c r="AD8316" i="2"/>
  <c r="AF8316" i="2" s="1"/>
  <c r="AD8337" i="2"/>
  <c r="AF8337" i="2" s="1"/>
  <c r="AG8337" i="2" s="1"/>
  <c r="AD8357" i="2"/>
  <c r="AD8376" i="2"/>
  <c r="AD8398" i="2"/>
  <c r="AD8399" i="2"/>
  <c r="AF8399" i="2" s="1"/>
  <c r="AG8399" i="2" s="1"/>
  <c r="AD8420" i="2"/>
  <c r="AD8442" i="2"/>
  <c r="AF8442" i="2" s="1"/>
  <c r="AG8442" i="2" s="1"/>
  <c r="AD9423" i="2"/>
  <c r="AF9423" i="2" s="1"/>
  <c r="AD9424" i="2"/>
  <c r="AF9424" i="2" s="1"/>
  <c r="AD9425" i="2"/>
  <c r="AF9425" i="2" s="1"/>
  <c r="AD9426" i="2"/>
  <c r="AF9426" i="2" s="1"/>
  <c r="AG9426" i="2" s="1"/>
  <c r="AD9626" i="2"/>
  <c r="AD9627" i="2"/>
  <c r="AF9627" i="2" s="1"/>
  <c r="AD9628" i="2"/>
  <c r="AF9628" i="2" s="1"/>
  <c r="AD9629" i="2"/>
  <c r="AD10426" i="2"/>
  <c r="AF10426" i="2" s="1"/>
  <c r="AD10427" i="2"/>
  <c r="AF10427" i="2" s="1"/>
  <c r="AD10579" i="2"/>
  <c r="AD3679" i="2"/>
  <c r="AF3679" i="2" s="1"/>
  <c r="AD5010" i="2"/>
  <c r="AD6642" i="2"/>
  <c r="AD6793" i="2"/>
  <c r="AF6793" i="2" s="1"/>
  <c r="AD7063" i="2"/>
  <c r="AF7063" i="2" s="1"/>
  <c r="AD9913" i="2"/>
  <c r="AF9913" i="2" s="1"/>
  <c r="AD11225" i="2"/>
  <c r="AF11225" i="2" s="1"/>
  <c r="AD11483" i="2"/>
  <c r="AF11483" i="2" s="1"/>
  <c r="AD11552" i="2"/>
  <c r="AF11552" i="2" s="1"/>
  <c r="AD11641" i="2"/>
  <c r="AF11641" i="2" s="1"/>
  <c r="AD497" i="2"/>
  <c r="AF497" i="2" s="1"/>
  <c r="AD498" i="2"/>
  <c r="AF498" i="2" s="1"/>
  <c r="AD1553" i="2"/>
  <c r="AF1553" i="2" s="1"/>
  <c r="AD3164" i="2"/>
  <c r="AF3164" i="2" s="1"/>
  <c r="AD3648" i="2"/>
  <c r="AF3648" i="2" s="1"/>
  <c r="AG3648" i="2" s="1"/>
  <c r="AD4708" i="2"/>
  <c r="AD4889" i="2"/>
  <c r="AD5141" i="2"/>
  <c r="AF5141" i="2" s="1"/>
  <c r="AD5450" i="2"/>
  <c r="AF5450" i="2" s="1"/>
  <c r="AG5450" i="2" s="1"/>
  <c r="AD5237" i="2"/>
  <c r="AD5563" i="2"/>
  <c r="AF5563" i="2" s="1"/>
  <c r="AD5619" i="2"/>
  <c r="AD5747" i="2"/>
  <c r="AF5747" i="2" s="1"/>
  <c r="AD5871" i="2"/>
  <c r="AD6133" i="2"/>
  <c r="AF6133" i="2" s="1"/>
  <c r="AD6606" i="2"/>
  <c r="AD7037" i="2"/>
  <c r="AD11226" i="2"/>
  <c r="AD11484" i="2"/>
  <c r="AD11751" i="2"/>
  <c r="AF11751" i="2" s="1"/>
  <c r="AD10580" i="2"/>
  <c r="AF10580" i="2" s="1"/>
  <c r="AD10581" i="2"/>
  <c r="AF10581" i="2" s="1"/>
  <c r="AD10582" i="2"/>
  <c r="AF10582" i="2" s="1"/>
  <c r="AD440" i="2"/>
  <c r="AF440" i="2" s="1"/>
  <c r="AG440" i="2" s="1"/>
  <c r="AD441" i="2"/>
  <c r="AD1592" i="2"/>
  <c r="AF1592" i="2" s="1"/>
  <c r="AD3165" i="2"/>
  <c r="AF3165" i="2" s="1"/>
  <c r="AD3507" i="2"/>
  <c r="AF3507" i="2" s="1"/>
  <c r="AD3508" i="2"/>
  <c r="AF3508" i="2" s="1"/>
  <c r="AD3649" i="2"/>
  <c r="AF3649" i="2" s="1"/>
  <c r="AD3892" i="2"/>
  <c r="AF3892" i="2" s="1"/>
  <c r="AD3899" i="2"/>
  <c r="AF3899" i="2" s="1"/>
  <c r="AD4744" i="2"/>
  <c r="AF4744" i="2" s="1"/>
  <c r="AD4890" i="2"/>
  <c r="AF4890" i="2" s="1"/>
  <c r="AD5172" i="2"/>
  <c r="AF5172" i="2" s="1"/>
  <c r="AD5451" i="2"/>
  <c r="AF5451" i="2" s="1"/>
  <c r="AD5238" i="2"/>
  <c r="AF5238" i="2" s="1"/>
  <c r="AG5238" i="2" s="1"/>
  <c r="AD5577" i="2"/>
  <c r="AD6120" i="2"/>
  <c r="AD6626" i="2"/>
  <c r="AD6992" i="2"/>
  <c r="AD9841" i="2"/>
  <c r="AD9842" i="2"/>
  <c r="AF9842" i="2" s="1"/>
  <c r="AD9914" i="2"/>
  <c r="AF9914" i="2" s="1"/>
  <c r="AD10893" i="2"/>
  <c r="AF10893" i="2" s="1"/>
  <c r="AD10949" i="2"/>
  <c r="AF10949" i="2" s="1"/>
  <c r="AD11193" i="2"/>
  <c r="AD11448" i="2"/>
  <c r="AF11448" i="2" s="1"/>
  <c r="AD442" i="2"/>
  <c r="AD443" i="2"/>
  <c r="AF443" i="2" s="1"/>
  <c r="AD753" i="2"/>
  <c r="AF753" i="2" s="1"/>
  <c r="AD770" i="2"/>
  <c r="AF770" i="2" s="1"/>
  <c r="AD1107" i="2"/>
  <c r="AF1107" i="2" s="1"/>
  <c r="AD1108" i="2"/>
  <c r="AF1108" i="2" s="1"/>
  <c r="AD1329" i="2"/>
  <c r="AF1329" i="2" s="1"/>
  <c r="AD1330" i="2"/>
  <c r="AF1330" i="2" s="1"/>
  <c r="AG1330" i="2" s="1"/>
  <c r="AD2219" i="2"/>
  <c r="AD2220" i="2"/>
  <c r="AF2220" i="2" s="1"/>
  <c r="AD2221" i="2"/>
  <c r="AF2221" i="2" s="1"/>
  <c r="AD2245" i="2"/>
  <c r="AF2245" i="2" s="1"/>
  <c r="AD2246" i="2"/>
  <c r="AF2246" i="2" s="1"/>
  <c r="AD2247" i="2"/>
  <c r="AF2247" i="2" s="1"/>
  <c r="AD2899" i="2"/>
  <c r="AF2899" i="2" s="1"/>
  <c r="AD2900" i="2"/>
  <c r="AF2900" i="2" s="1"/>
  <c r="AD2901" i="2"/>
  <c r="AF2901" i="2" s="1"/>
  <c r="AD2902" i="2"/>
  <c r="AF2902" i="2" s="1"/>
  <c r="AD2928" i="2"/>
  <c r="AF2928" i="2" s="1"/>
  <c r="AD2929" i="2"/>
  <c r="AF2929" i="2" s="1"/>
  <c r="AD3650" i="2"/>
  <c r="AF3650" i="2" s="1"/>
  <c r="AG3650" i="2" s="1"/>
  <c r="AD4293" i="2"/>
  <c r="AD4294" i="2"/>
  <c r="AD4593" i="2"/>
  <c r="AD4594" i="2"/>
  <c r="AD5011" i="2"/>
  <c r="AD6653" i="2"/>
  <c r="AF6653" i="2" s="1"/>
  <c r="AD6773" i="2"/>
  <c r="AF6773" i="2" s="1"/>
  <c r="AD7038" i="2"/>
  <c r="AF7038" i="2" s="1"/>
  <c r="AD8275" i="2"/>
  <c r="AD8297" i="2"/>
  <c r="AF8297" i="2" s="1"/>
  <c r="AD8298" i="2"/>
  <c r="AD8317" i="2"/>
  <c r="AD8338" i="2"/>
  <c r="AF8338" i="2" s="1"/>
  <c r="AG8338" i="2" s="1"/>
  <c r="AD8358" i="2"/>
  <c r="AF8358" i="2" s="1"/>
  <c r="AD8377" i="2"/>
  <c r="AF8377" i="2" s="1"/>
  <c r="AD8400" i="2"/>
  <c r="AF8400" i="2" s="1"/>
  <c r="AD8421" i="2"/>
  <c r="AF8421" i="2" s="1"/>
  <c r="AD8443" i="2"/>
  <c r="AF8443" i="2" s="1"/>
  <c r="AD8444" i="2"/>
  <c r="AF8444" i="2" s="1"/>
  <c r="AG8444" i="2" s="1"/>
  <c r="AD8445" i="2"/>
  <c r="AD9843" i="2"/>
  <c r="AF9843" i="2" s="1"/>
  <c r="AD9915" i="2"/>
  <c r="AF9915" i="2" s="1"/>
  <c r="AD9916" i="2"/>
  <c r="AF9916" i="2" s="1"/>
  <c r="AD9917" i="2"/>
  <c r="AF9917" i="2" s="1"/>
  <c r="AD9918" i="2"/>
  <c r="AF9918" i="2" s="1"/>
  <c r="AD9966" i="2"/>
  <c r="AF9966" i="2" s="1"/>
  <c r="AD11752" i="2"/>
  <c r="AF11752" i="2" s="1"/>
  <c r="AD5748" i="2"/>
  <c r="AF5748" i="2" s="1"/>
  <c r="AD5749" i="2"/>
  <c r="AF5749" i="2" s="1"/>
  <c r="AD5872" i="2"/>
  <c r="AF5872" i="2" s="1"/>
  <c r="AD10894" i="2"/>
  <c r="AF10894" i="2" s="1"/>
  <c r="AD10950" i="2"/>
  <c r="AF10950" i="2" s="1"/>
  <c r="AG10950" i="2" s="1"/>
  <c r="AD10951" i="2"/>
  <c r="AD10952" i="2"/>
  <c r="AF10952" i="2" s="1"/>
  <c r="AD10981" i="2"/>
  <c r="AD10982" i="2"/>
  <c r="AF10982" i="2" s="1"/>
  <c r="AG10982" i="2" s="1"/>
  <c r="AD11227" i="2"/>
  <c r="AD11485" i="2"/>
  <c r="AD444" i="2"/>
  <c r="AD445" i="2"/>
  <c r="AD1593" i="2"/>
  <c r="AF1593" i="2" s="1"/>
  <c r="AD3166" i="2"/>
  <c r="AD4745" i="2"/>
  <c r="AD4891" i="2"/>
  <c r="AF4891" i="2" s="1"/>
  <c r="AD5173" i="2"/>
  <c r="AD5452" i="2"/>
  <c r="AF5452" i="2" s="1"/>
  <c r="AD5578" i="2"/>
  <c r="AF5578" i="2" s="1"/>
  <c r="AD856" i="2"/>
  <c r="AF856" i="2" s="1"/>
  <c r="AD857" i="2"/>
  <c r="AF857" i="2" s="1"/>
  <c r="AD2222" i="2"/>
  <c r="AF2222" i="2" s="1"/>
  <c r="AD2248" i="2"/>
  <c r="AF2248" i="2" s="1"/>
  <c r="AG2248" i="2" s="1"/>
  <c r="AD2271" i="2"/>
  <c r="AD2272" i="2"/>
  <c r="AF2272" i="2" s="1"/>
  <c r="AD2273" i="2"/>
  <c r="AF2273" i="2" s="1"/>
  <c r="AD2274" i="2"/>
  <c r="AF2274" i="2" s="1"/>
  <c r="AD2903" i="2"/>
  <c r="AF2903" i="2" s="1"/>
  <c r="AD2904" i="2"/>
  <c r="AF2904" i="2" s="1"/>
  <c r="AD2930" i="2"/>
  <c r="AF2930" i="2" s="1"/>
  <c r="AD2931" i="2"/>
  <c r="AF2931" i="2" s="1"/>
  <c r="AD2932" i="2"/>
  <c r="AF2932" i="2" s="1"/>
  <c r="AD2933" i="2"/>
  <c r="AF2933" i="2" s="1"/>
  <c r="AD3651" i="2"/>
  <c r="AF3651" i="2" s="1"/>
  <c r="AD4000" i="2"/>
  <c r="AF4000" i="2" s="1"/>
  <c r="AD5012" i="2"/>
  <c r="AF5012" i="2" s="1"/>
  <c r="AG5012" i="2" s="1"/>
  <c r="AD6232" i="2"/>
  <c r="AD6382" i="2"/>
  <c r="AF6382" i="2" s="1"/>
  <c r="AD6398" i="2"/>
  <c r="AF6398" i="2" s="1"/>
  <c r="AD6643" i="2"/>
  <c r="AF6643" i="2" s="1"/>
  <c r="AG6643" i="2" s="1"/>
  <c r="AD6774" i="2"/>
  <c r="AF6774" i="2" s="1"/>
  <c r="AD7039" i="2"/>
  <c r="AF7039" i="2" s="1"/>
  <c r="AD8276" i="2"/>
  <c r="AF8276" i="2" s="1"/>
  <c r="AD8299" i="2"/>
  <c r="AF8299" i="2" s="1"/>
  <c r="AD8318" i="2"/>
  <c r="AF8318" i="2" s="1"/>
  <c r="AD8339" i="2"/>
  <c r="AD8359" i="2"/>
  <c r="AD8378" i="2"/>
  <c r="AF8378" i="2" s="1"/>
  <c r="AD8401" i="2"/>
  <c r="AD8422" i="2"/>
  <c r="AF8422" i="2" s="1"/>
  <c r="AD8423" i="2"/>
  <c r="AF8423" i="2" s="1"/>
  <c r="AD8446" i="2"/>
  <c r="AF8446" i="2" s="1"/>
  <c r="AD8461" i="2"/>
  <c r="AD8476" i="2"/>
  <c r="AF8476" i="2" s="1"/>
  <c r="AD9844" i="2"/>
  <c r="AF9844" i="2" s="1"/>
  <c r="AG9844" i="2" s="1"/>
  <c r="AD9919" i="2"/>
  <c r="AD11553" i="2"/>
  <c r="AF11553" i="2" s="1"/>
  <c r="AD11642" i="2"/>
  <c r="AF11642" i="2" s="1"/>
  <c r="AD11771" i="2"/>
  <c r="AF11771" i="2" s="1"/>
  <c r="AD5620" i="2"/>
  <c r="AF5620" i="2" s="1"/>
  <c r="AD5750" i="2"/>
  <c r="AF5750" i="2" s="1"/>
  <c r="AD5873" i="2"/>
  <c r="AF5873" i="2" s="1"/>
  <c r="AD11194" i="2"/>
  <c r="AF11194" i="2" s="1"/>
  <c r="AD11486" i="2"/>
  <c r="AF11486" i="2" s="1"/>
  <c r="AD7106" i="2"/>
  <c r="AF7106" i="2" s="1"/>
  <c r="AD408" i="2"/>
  <c r="AF408" i="2" s="1"/>
  <c r="AD409" i="2"/>
  <c r="AF409" i="2" s="1"/>
  <c r="AD754" i="2"/>
  <c r="AF754" i="2" s="1"/>
  <c r="AG754" i="2" s="1"/>
  <c r="AD755" i="2"/>
  <c r="AD1060" i="2"/>
  <c r="AF1060" i="2" s="1"/>
  <c r="AD1078" i="2"/>
  <c r="AD1293" i="2"/>
  <c r="AF1293" i="2" s="1"/>
  <c r="AG1293" i="2" s="1"/>
  <c r="AD1294" i="2"/>
  <c r="AD9427" i="2"/>
  <c r="AD9630" i="2"/>
  <c r="AD9920" i="2"/>
  <c r="AF9920" i="2" s="1"/>
  <c r="AD9967" i="2"/>
  <c r="AF9967" i="2" s="1"/>
  <c r="AD10583" i="2"/>
  <c r="AF10583" i="2" s="1"/>
  <c r="AD10727" i="2"/>
  <c r="AF10727" i="2" s="1"/>
  <c r="AD10812" i="2"/>
  <c r="AF10812" i="2" s="1"/>
  <c r="AD10895" i="2"/>
  <c r="AF10895" i="2" s="1"/>
  <c r="AG10895" i="2" s="1"/>
  <c r="AD3431" i="2"/>
  <c r="AF3431" i="2" s="1"/>
  <c r="AD3432" i="2"/>
  <c r="AF3432" i="2" s="1"/>
  <c r="AD3608" i="2"/>
  <c r="AF3608" i="2" s="1"/>
  <c r="AD3803" i="2"/>
  <c r="AF3803" i="2" s="1"/>
  <c r="AD3843" i="2"/>
  <c r="AF3843" i="2" s="1"/>
  <c r="AD5285" i="2"/>
  <c r="AF5285" i="2" s="1"/>
  <c r="AG5285" i="2" s="1"/>
  <c r="AD6100" i="2"/>
  <c r="AD6800" i="2"/>
  <c r="AF6800" i="2" s="1"/>
  <c r="AD9428" i="2"/>
  <c r="AF9428" i="2" s="1"/>
  <c r="AD9631" i="2"/>
  <c r="AF9631" i="2" s="1"/>
  <c r="AD10428" i="2"/>
  <c r="AF10428" i="2" s="1"/>
  <c r="AD10584" i="2"/>
  <c r="AF10584" i="2" s="1"/>
  <c r="AD11753" i="2"/>
  <c r="AF11753" i="2" s="1"/>
  <c r="AD11772" i="2"/>
  <c r="AF11772" i="2" s="1"/>
  <c r="AD11776" i="2"/>
  <c r="AF11776" i="2" s="1"/>
  <c r="AD410" i="2"/>
  <c r="AF410" i="2" s="1"/>
  <c r="AD411" i="2"/>
  <c r="AF411" i="2" s="1"/>
  <c r="AD1581" i="2"/>
  <c r="AF1581" i="2" s="1"/>
  <c r="AD3167" i="2"/>
  <c r="AF3167" i="2" s="1"/>
  <c r="AG3167" i="2" s="1"/>
  <c r="AD4892" i="2"/>
  <c r="AD4732" i="2"/>
  <c r="AF4732" i="2" s="1"/>
  <c r="AD5159" i="2"/>
  <c r="AF5159" i="2" s="1"/>
  <c r="AD5453" i="2"/>
  <c r="AF5453" i="2" s="1"/>
  <c r="AG5453" i="2" s="1"/>
  <c r="AD5564" i="2"/>
  <c r="AD4060" i="2"/>
  <c r="AF4060" i="2" s="1"/>
  <c r="AD4061" i="2"/>
  <c r="AF4061" i="2" s="1"/>
  <c r="AD4062" i="2"/>
  <c r="AD4066" i="2"/>
  <c r="AF4066" i="2" s="1"/>
  <c r="AD4067" i="2"/>
  <c r="AD4068" i="2"/>
  <c r="AD4119" i="2"/>
  <c r="AD4124" i="2"/>
  <c r="AF4124" i="2" s="1"/>
  <c r="AG4124" i="2" s="1"/>
  <c r="AD4125" i="2"/>
  <c r="AD4126" i="2"/>
  <c r="AF4126" i="2" s="1"/>
  <c r="AD4127" i="2"/>
  <c r="AD4131" i="2"/>
  <c r="AF4131" i="2" s="1"/>
  <c r="AD6841" i="2"/>
  <c r="AF6841" i="2" s="1"/>
  <c r="AD7097" i="2"/>
  <c r="AF7097" i="2" s="1"/>
  <c r="AD8165" i="2"/>
  <c r="AD8215" i="2"/>
  <c r="AF8215" i="2" s="1"/>
  <c r="AD8254" i="2"/>
  <c r="AF8254" i="2" s="1"/>
  <c r="AD8277" i="2"/>
  <c r="AF8277" i="2" s="1"/>
  <c r="AD8300" i="2"/>
  <c r="AF8300" i="2" s="1"/>
  <c r="AD8319" i="2"/>
  <c r="AF8319" i="2" s="1"/>
  <c r="AD8340" i="2"/>
  <c r="AF8340" i="2" s="1"/>
  <c r="AD8360" i="2"/>
  <c r="AF8360" i="2" s="1"/>
  <c r="AD8379" i="2"/>
  <c r="AF8379" i="2" s="1"/>
  <c r="AD8402" i="2"/>
  <c r="AF8402" i="2" s="1"/>
  <c r="AD8424" i="2"/>
  <c r="AF8424" i="2" s="1"/>
  <c r="AD8447" i="2"/>
  <c r="AF8447" i="2" s="1"/>
  <c r="AD3652" i="2"/>
  <c r="AF3652" i="2" s="1"/>
  <c r="AG3652" i="2" s="1"/>
  <c r="AD4206" i="2"/>
  <c r="AD4207" i="2"/>
  <c r="AD4509" i="2"/>
  <c r="AF4509" i="2" s="1"/>
  <c r="AD4510" i="2"/>
  <c r="AD5013" i="2"/>
  <c r="AD6801" i="2"/>
  <c r="AF6801" i="2" s="1"/>
  <c r="AD9429" i="2"/>
  <c r="AF9429" i="2" s="1"/>
  <c r="AD9632" i="2"/>
  <c r="AD10429" i="2"/>
  <c r="AF10429" i="2" s="1"/>
  <c r="AD10585" i="2"/>
  <c r="AF10585" i="2" s="1"/>
  <c r="AG10585" i="2" s="1"/>
  <c r="AD5621" i="2"/>
  <c r="AD5751" i="2"/>
  <c r="AF5751" i="2" s="1"/>
  <c r="AD5874" i="2"/>
  <c r="AF5874" i="2" s="1"/>
  <c r="AD10953" i="2"/>
  <c r="AD11276" i="2"/>
  <c r="AF11276" i="2" s="1"/>
  <c r="AD11526" i="2"/>
  <c r="AF11526" i="2" s="1"/>
  <c r="AD446" i="2"/>
  <c r="AD447" i="2"/>
  <c r="AF447" i="2" s="1"/>
  <c r="AD1594" i="2"/>
  <c r="AF1594" i="2" s="1"/>
  <c r="AG1594" i="2" s="1"/>
  <c r="AD3168" i="2"/>
  <c r="AD3484" i="2"/>
  <c r="AF3484" i="2" s="1"/>
  <c r="AD3485" i="2"/>
  <c r="AF3485" i="2" s="1"/>
  <c r="AD3864" i="2"/>
  <c r="AF3864" i="2" s="1"/>
  <c r="AD3865" i="2"/>
  <c r="AF3865" i="2" s="1"/>
  <c r="AD4753" i="2"/>
  <c r="AF4753" i="2" s="1"/>
  <c r="AD4893" i="2"/>
  <c r="AF4893" i="2" s="1"/>
  <c r="AD5174" i="2"/>
  <c r="AF5174" i="2" s="1"/>
  <c r="AD5454" i="2"/>
  <c r="AF5454" i="2" s="1"/>
  <c r="AD5579" i="2"/>
  <c r="AF5579" i="2" s="1"/>
  <c r="AD9633" i="2"/>
  <c r="AF9633" i="2" s="1"/>
  <c r="AD9734" i="2"/>
  <c r="AF9734" i="2" s="1"/>
  <c r="AD10728" i="2"/>
  <c r="AF10728" i="2" s="1"/>
  <c r="AG10728" i="2" s="1"/>
  <c r="AD10813" i="2"/>
  <c r="AD412" i="2"/>
  <c r="AF412" i="2" s="1"/>
  <c r="AD448" i="2"/>
  <c r="AD771" i="2"/>
  <c r="AD772" i="2"/>
  <c r="AD964" i="2"/>
  <c r="AF964" i="2" s="1"/>
  <c r="AD965" i="2"/>
  <c r="AF965" i="2" s="1"/>
  <c r="AD1212" i="2"/>
  <c r="AD1213" i="2"/>
  <c r="AF1213" i="2" s="1"/>
  <c r="AD1449" i="2"/>
  <c r="AF1449" i="2" s="1"/>
  <c r="AD1450" i="2"/>
  <c r="AF1450" i="2" s="1"/>
  <c r="AD2223" i="2"/>
  <c r="AF2223" i="2" s="1"/>
  <c r="AD2224" i="2"/>
  <c r="AD2225" i="2"/>
  <c r="AF2225" i="2" s="1"/>
  <c r="AD2249" i="2"/>
  <c r="AF2249" i="2" s="1"/>
  <c r="AD2250" i="2"/>
  <c r="AF2250" i="2" s="1"/>
  <c r="AD2275" i="2"/>
  <c r="AD2873" i="2"/>
  <c r="AF2873" i="2" s="1"/>
  <c r="AD2905" i="2"/>
  <c r="AF2905" i="2" s="1"/>
  <c r="AG2905" i="2" s="1"/>
  <c r="AD2906" i="2"/>
  <c r="AD2907" i="2"/>
  <c r="AF2907" i="2" s="1"/>
  <c r="AD2908" i="2"/>
  <c r="AF2908" i="2" s="1"/>
  <c r="AD2934" i="2"/>
  <c r="AF2934" i="2" s="1"/>
  <c r="AD4001" i="2"/>
  <c r="AF4001" i="2" s="1"/>
  <c r="AD4352" i="2"/>
  <c r="AF4352" i="2" s="1"/>
  <c r="AD4353" i="2"/>
  <c r="AF4353" i="2" s="1"/>
  <c r="AD4566" i="2"/>
  <c r="AF4566" i="2" s="1"/>
  <c r="AD4567" i="2"/>
  <c r="AF4567" i="2" s="1"/>
  <c r="AD6233" i="2"/>
  <c r="AF6233" i="2" s="1"/>
  <c r="AD6383" i="2"/>
  <c r="AF6383" i="2" s="1"/>
  <c r="AD6399" i="2"/>
  <c r="AF6399" i="2" s="1"/>
  <c r="AD8255" i="2"/>
  <c r="AF8255" i="2" s="1"/>
  <c r="AG8255" i="2" s="1"/>
  <c r="AD8278" i="2"/>
  <c r="AD8301" i="2"/>
  <c r="AF8301" i="2" s="1"/>
  <c r="AD8320" i="2"/>
  <c r="AF8320" i="2" s="1"/>
  <c r="AD8341" i="2"/>
  <c r="AF8341" i="2" s="1"/>
  <c r="AG8341" i="2" s="1"/>
  <c r="AD8361" i="2"/>
  <c r="AD8380" i="2"/>
  <c r="AF8380" i="2" s="1"/>
  <c r="AD8403" i="2"/>
  <c r="AD8425" i="2"/>
  <c r="AF8425" i="2" s="1"/>
  <c r="AD8426" i="2"/>
  <c r="AF8426" i="2" s="1"/>
  <c r="AD8448" i="2"/>
  <c r="AF8448" i="2" s="1"/>
  <c r="AD8462" i="2"/>
  <c r="AF8462" i="2" s="1"/>
  <c r="AD9735" i="2"/>
  <c r="AF9735" i="2" s="1"/>
  <c r="AD9736" i="2"/>
  <c r="AF9736" i="2" s="1"/>
  <c r="AG9736" i="2" s="1"/>
  <c r="AD9737" i="2"/>
  <c r="AF9737" i="2" s="1"/>
  <c r="AD9845" i="2"/>
  <c r="AF9845" i="2" s="1"/>
  <c r="AD9846" i="2"/>
  <c r="AF9846" i="2" s="1"/>
  <c r="AD9847" i="2"/>
  <c r="AF9847" i="2" s="1"/>
  <c r="AD9848" i="2"/>
  <c r="AF9848" i="2" s="1"/>
  <c r="AD9849" i="2"/>
  <c r="AF9849" i="2" s="1"/>
  <c r="AG9849" i="2" s="1"/>
  <c r="AD3265" i="2"/>
  <c r="AD5029" i="2"/>
  <c r="AF5029" i="2" s="1"/>
  <c r="AD6627" i="2"/>
  <c r="AF6627" i="2" s="1"/>
  <c r="AD6720" i="2"/>
  <c r="AF6720" i="2" s="1"/>
  <c r="AD7091" i="2"/>
  <c r="AF7091" i="2" s="1"/>
  <c r="AD10004" i="2"/>
  <c r="AF10004" i="2" s="1"/>
  <c r="AD11238" i="2"/>
  <c r="AF11238" i="2" s="1"/>
  <c r="AD11496" i="2"/>
  <c r="AF11496" i="2" s="1"/>
  <c r="AD11554" i="2"/>
  <c r="AF11554" i="2" s="1"/>
  <c r="AD11643" i="2"/>
  <c r="AF11643" i="2" s="1"/>
  <c r="AD3266" i="2"/>
  <c r="AF3266" i="2" s="1"/>
  <c r="AD5248" i="2"/>
  <c r="AF5248" i="2" s="1"/>
  <c r="AD5622" i="2"/>
  <c r="AF5622" i="2" s="1"/>
  <c r="AG5622" i="2" s="1"/>
  <c r="AD5752" i="2"/>
  <c r="AD5875" i="2"/>
  <c r="AD6144" i="2"/>
  <c r="AD6654" i="2"/>
  <c r="AF6654" i="2" s="1"/>
  <c r="AG6654" i="2" s="1"/>
  <c r="AD7072" i="2"/>
  <c r="AD9921" i="2"/>
  <c r="AF9921" i="2" s="1"/>
  <c r="AD11239" i="2"/>
  <c r="AF11239" i="2" s="1"/>
  <c r="AD11497" i="2"/>
  <c r="AD10729" i="2"/>
  <c r="AD10814" i="2"/>
  <c r="AF10814" i="2" s="1"/>
  <c r="AD10815" i="2"/>
  <c r="AF10815" i="2" s="1"/>
  <c r="AD10816" i="2"/>
  <c r="AF10816" i="2" s="1"/>
  <c r="AD10896" i="2"/>
  <c r="AD10897" i="2"/>
  <c r="AF10897" i="2" s="1"/>
  <c r="AD527" i="2"/>
  <c r="AF527" i="2" s="1"/>
  <c r="AD475" i="2"/>
  <c r="AD1554" i="2"/>
  <c r="AF1554" i="2" s="1"/>
  <c r="AD3169" i="2"/>
  <c r="AF3169" i="2" s="1"/>
  <c r="AD3170" i="2"/>
  <c r="AD4653" i="2"/>
  <c r="AD4894" i="2"/>
  <c r="AF4894" i="2" s="1"/>
  <c r="AD5114" i="2"/>
  <c r="AF5114" i="2" s="1"/>
  <c r="AD5455" i="2"/>
  <c r="AF5455" i="2" s="1"/>
  <c r="AD5315" i="2"/>
  <c r="AF5315" i="2" s="1"/>
  <c r="AD5565" i="2"/>
  <c r="AF5565" i="2" s="1"/>
  <c r="AD5998" i="2"/>
  <c r="AF5998" i="2" s="1"/>
  <c r="AD6000" i="2"/>
  <c r="AF6000" i="2" s="1"/>
  <c r="AD6003" i="2"/>
  <c r="AF6003" i="2" s="1"/>
  <c r="AD6028" i="2"/>
  <c r="AF6028" i="2" s="1"/>
  <c r="AD6467" i="2"/>
  <c r="AF6467" i="2" s="1"/>
  <c r="AD6993" i="2"/>
  <c r="AF6993" i="2" s="1"/>
  <c r="AD8674" i="2"/>
  <c r="AF8674" i="2" s="1"/>
  <c r="AG8674" i="2" s="1"/>
  <c r="AD11195" i="2"/>
  <c r="AD11449" i="2"/>
  <c r="AD660" i="2"/>
  <c r="AD756" i="2"/>
  <c r="AF756" i="2" s="1"/>
  <c r="AG756" i="2" s="1"/>
  <c r="AD804" i="2"/>
  <c r="AF804" i="2" s="1"/>
  <c r="AD830" i="2"/>
  <c r="AF830" i="2" s="1"/>
  <c r="AD988" i="2"/>
  <c r="AF988" i="2" s="1"/>
  <c r="AD989" i="2"/>
  <c r="AF989" i="2" s="1"/>
  <c r="AD1224" i="2"/>
  <c r="AF1224" i="2" s="1"/>
  <c r="AD1225" i="2"/>
  <c r="AD1603" i="2"/>
  <c r="AD1610" i="2"/>
  <c r="AF1610" i="2" s="1"/>
  <c r="AD1617" i="2"/>
  <c r="AF1617" i="2" s="1"/>
  <c r="AG1617" i="2" s="1"/>
  <c r="AD1619" i="2"/>
  <c r="AF1619" i="2" s="1"/>
  <c r="AD1620" i="2"/>
  <c r="AF1620" i="2" s="1"/>
  <c r="AD1625" i="2"/>
  <c r="AF1625" i="2" s="1"/>
  <c r="AD1627" i="2"/>
  <c r="AF1627" i="2" s="1"/>
  <c r="AD1628" i="2"/>
  <c r="AF1628" i="2" s="1"/>
  <c r="AD1630" i="2"/>
  <c r="AF1630" i="2" s="1"/>
  <c r="AG1630" i="2" s="1"/>
  <c r="AD1636" i="2"/>
  <c r="AD1637" i="2"/>
  <c r="AF1637" i="2" s="1"/>
  <c r="AD1711" i="2"/>
  <c r="AF1711" i="2" s="1"/>
  <c r="AD3171" i="2"/>
  <c r="AF3171" i="2" s="1"/>
  <c r="AD3948" i="2"/>
  <c r="AF3948" i="2" s="1"/>
  <c r="AD4006" i="2"/>
  <c r="AF4006" i="2" s="1"/>
  <c r="AD4007" i="2"/>
  <c r="AF4007" i="2" s="1"/>
  <c r="AD4426" i="2"/>
  <c r="AF4426" i="2" s="1"/>
  <c r="AD4568" i="2"/>
  <c r="AF4568" i="2" s="1"/>
  <c r="AD5041" i="2"/>
  <c r="AF5041" i="2" s="1"/>
  <c r="AD5189" i="2"/>
  <c r="AF5189" i="2" s="1"/>
  <c r="AD5190" i="2"/>
  <c r="AF5190" i="2" s="1"/>
  <c r="AD6164" i="2"/>
  <c r="AF6164" i="2" s="1"/>
  <c r="AG6164" i="2" s="1"/>
  <c r="AD6384" i="2"/>
  <c r="AD6400" i="2"/>
  <c r="AF6400" i="2" s="1"/>
  <c r="AD6446" i="2"/>
  <c r="AD6728" i="2"/>
  <c r="AF6728" i="2" s="1"/>
  <c r="AG6728" i="2" s="1"/>
  <c r="AD7073" i="2"/>
  <c r="AD7107" i="2"/>
  <c r="AF7107" i="2" s="1"/>
  <c r="AD7108" i="2"/>
  <c r="AF7108" i="2" s="1"/>
  <c r="AD7109" i="2"/>
  <c r="AD7110" i="2"/>
  <c r="AF7110" i="2" s="1"/>
  <c r="AD7111" i="2"/>
  <c r="AF7111" i="2" s="1"/>
  <c r="AD7112" i="2"/>
  <c r="AD7113" i="2"/>
  <c r="AF7113" i="2" s="1"/>
  <c r="AD7114" i="2"/>
  <c r="AF7114" i="2" s="1"/>
  <c r="AG7114" i="2" s="1"/>
  <c r="AD7115" i="2"/>
  <c r="AF7115" i="2" s="1"/>
  <c r="AD7116" i="2"/>
  <c r="AF7116" i="2" s="1"/>
  <c r="AD7117" i="2"/>
  <c r="AF7117" i="2" s="1"/>
  <c r="AD7118" i="2"/>
  <c r="AF7118" i="2" s="1"/>
  <c r="AD8675" i="2"/>
  <c r="AF8675" i="2" s="1"/>
  <c r="AD8752" i="2"/>
  <c r="AF8752" i="2" s="1"/>
  <c r="AG8752" i="2" s="1"/>
  <c r="AD9850" i="2"/>
  <c r="AD9430" i="2"/>
  <c r="AF9430" i="2" s="1"/>
  <c r="AD9431" i="2"/>
  <c r="AF9431" i="2" s="1"/>
  <c r="AD9432" i="2"/>
  <c r="AF9432" i="2" s="1"/>
  <c r="AD9851" i="2"/>
  <c r="AF9851" i="2" s="1"/>
  <c r="AD10123" i="2"/>
  <c r="AF10123" i="2" s="1"/>
  <c r="AD10898" i="2"/>
  <c r="AF10898" i="2" s="1"/>
  <c r="AD10954" i="2"/>
  <c r="AF10954" i="2" s="1"/>
  <c r="AD10586" i="2"/>
  <c r="AF10586" i="2" s="1"/>
  <c r="AD11056" i="2"/>
  <c r="AF11056" i="2" s="1"/>
  <c r="AD11450" i="2"/>
  <c r="AF11450" i="2" s="1"/>
  <c r="AD11530" i="2"/>
  <c r="AF11530" i="2" s="1"/>
  <c r="AD11531" i="2"/>
  <c r="AF11531" i="2" s="1"/>
  <c r="AG11531" i="2" s="1"/>
  <c r="AD11532" i="2"/>
  <c r="AD11533" i="2"/>
  <c r="AD11534" i="2"/>
  <c r="AF11534" i="2" s="1"/>
  <c r="AD499" i="2"/>
  <c r="AD505" i="2"/>
  <c r="AD1582" i="2"/>
  <c r="AF1582" i="2" s="1"/>
  <c r="AG1582" i="2" s="1"/>
  <c r="AD3172" i="2"/>
  <c r="AF3172" i="2" s="1"/>
  <c r="AD3509" i="2"/>
  <c r="AF3509" i="2" s="1"/>
  <c r="AD3519" i="2"/>
  <c r="AF3519" i="2" s="1"/>
  <c r="AD3653" i="2"/>
  <c r="AD3866" i="2"/>
  <c r="AF3866" i="2" s="1"/>
  <c r="AD3867" i="2"/>
  <c r="AD4733" i="2"/>
  <c r="AF4733" i="2" s="1"/>
  <c r="AD4895" i="2"/>
  <c r="AD5160" i="2"/>
  <c r="AF5160" i="2" s="1"/>
  <c r="AD5456" i="2"/>
  <c r="AF5456" i="2" s="1"/>
  <c r="AD5239" i="2"/>
  <c r="AD5580" i="2"/>
  <c r="AF5580" i="2" s="1"/>
  <c r="AD5623" i="2"/>
  <c r="AF5623" i="2" s="1"/>
  <c r="AG5623" i="2" s="1"/>
  <c r="AD5753" i="2"/>
  <c r="AD5876" i="2"/>
  <c r="AF5876" i="2" s="1"/>
  <c r="AD6134" i="2"/>
  <c r="AF6134" i="2" s="1"/>
  <c r="AD6628" i="2"/>
  <c r="AF6628" i="2" s="1"/>
  <c r="AD296" i="2"/>
  <c r="AF296" i="2" s="1"/>
  <c r="AD297" i="2"/>
  <c r="AF297" i="2" s="1"/>
  <c r="AD701" i="2"/>
  <c r="AF701" i="2" s="1"/>
  <c r="AD733" i="2"/>
  <c r="AF733" i="2" s="1"/>
  <c r="AD944" i="2"/>
  <c r="AF944" i="2" s="1"/>
  <c r="AD957" i="2"/>
  <c r="AF957" i="2" s="1"/>
  <c r="AD1185" i="2"/>
  <c r="AF1185" i="2" s="1"/>
  <c r="AD1205" i="2"/>
  <c r="AF1205" i="2" s="1"/>
  <c r="AD1430" i="2"/>
  <c r="AF1430" i="2" s="1"/>
  <c r="AG1430" i="2" s="1"/>
  <c r="AD1446" i="2"/>
  <c r="AD2276" i="2"/>
  <c r="AD2296" i="2"/>
  <c r="AD2297" i="2"/>
  <c r="AD2298" i="2"/>
  <c r="AD2317" i="2"/>
  <c r="AF2317" i="2" s="1"/>
  <c r="AG2317" i="2" s="1"/>
  <c r="AD2318" i="2"/>
  <c r="AF2318" i="2" s="1"/>
  <c r="AD2935" i="2"/>
  <c r="AF2935" i="2" s="1"/>
  <c r="AD2936" i="2"/>
  <c r="AD2937" i="2"/>
  <c r="AF2937" i="2" s="1"/>
  <c r="AG2937" i="2" s="1"/>
  <c r="AD2961" i="2"/>
  <c r="AF2961" i="2" s="1"/>
  <c r="AD2962" i="2"/>
  <c r="AF2962" i="2" s="1"/>
  <c r="AD2977" i="2"/>
  <c r="AF2977" i="2" s="1"/>
  <c r="AD3680" i="2"/>
  <c r="AF3680" i="2" s="1"/>
  <c r="AD3967" i="2"/>
  <c r="AF3967" i="2" s="1"/>
  <c r="AD4261" i="2"/>
  <c r="AD4262" i="2"/>
  <c r="AD4569" i="2"/>
  <c r="AF4569" i="2" s="1"/>
  <c r="AD4570" i="2"/>
  <c r="AF4570" i="2" s="1"/>
  <c r="AG4570" i="2" s="1"/>
  <c r="AD5037" i="2"/>
  <c r="AD6219" i="2"/>
  <c r="AF6219" i="2" s="1"/>
  <c r="AD6385" i="2"/>
  <c r="AF6385" i="2" s="1"/>
  <c r="AD6401" i="2"/>
  <c r="AF6401" i="2" s="1"/>
  <c r="AD6655" i="2"/>
  <c r="AF6655" i="2" s="1"/>
  <c r="AD6794" i="2"/>
  <c r="AF6794" i="2" s="1"/>
  <c r="AD7074" i="2"/>
  <c r="AF7074" i="2" s="1"/>
  <c r="AD8463" i="2"/>
  <c r="AF8463" i="2" s="1"/>
  <c r="AD8477" i="2"/>
  <c r="AF8477" i="2" s="1"/>
  <c r="AD8490" i="2"/>
  <c r="AF8490" i="2" s="1"/>
  <c r="AD8501" i="2"/>
  <c r="AF8501" i="2" s="1"/>
  <c r="AD8514" i="2"/>
  <c r="AF8514" i="2" s="1"/>
  <c r="AD8525" i="2"/>
  <c r="AF8525" i="2" s="1"/>
  <c r="AG8525" i="2" s="1"/>
  <c r="AD8533" i="2"/>
  <c r="AD8544" i="2"/>
  <c r="AF8544" i="2" s="1"/>
  <c r="AD8555" i="2"/>
  <c r="AD8562" i="2"/>
  <c r="AF8562" i="2" s="1"/>
  <c r="AG8562" i="2" s="1"/>
  <c r="AD8569" i="2"/>
  <c r="AD8575" i="2"/>
  <c r="AD9634" i="2"/>
  <c r="AD9738" i="2"/>
  <c r="AD9739" i="2"/>
  <c r="AF9739" i="2" s="1"/>
  <c r="AD9740" i="2"/>
  <c r="AF9740" i="2" s="1"/>
  <c r="AD9741" i="2"/>
  <c r="AF9741" i="2" s="1"/>
  <c r="AD9742" i="2"/>
  <c r="AF9742" i="2" s="1"/>
  <c r="AD9743" i="2"/>
  <c r="AD9744" i="2"/>
  <c r="AF9744" i="2" s="1"/>
  <c r="AD10730" i="2"/>
  <c r="AF10730" i="2" s="1"/>
  <c r="AD10731" i="2"/>
  <c r="AF10731" i="2" s="1"/>
  <c r="AD10732" i="2"/>
  <c r="AF10732" i="2" s="1"/>
  <c r="AD10817" i="2"/>
  <c r="AF10817" i="2" s="1"/>
  <c r="AD10818" i="2"/>
  <c r="AF10818" i="2" s="1"/>
  <c r="AG10818" i="2" s="1"/>
  <c r="AD10819" i="2"/>
  <c r="AD11240" i="2"/>
  <c r="AF11240" i="2" s="1"/>
  <c r="AD11498" i="2"/>
  <c r="AF11498" i="2" s="1"/>
  <c r="AD11555" i="2"/>
  <c r="AF11555" i="2" s="1"/>
  <c r="AD11644" i="2"/>
  <c r="AF11644" i="2" s="1"/>
  <c r="AD11754" i="2"/>
  <c r="AF11754" i="2" s="1"/>
  <c r="AD7075" i="2"/>
  <c r="AF7075" i="2" s="1"/>
  <c r="AD9635" i="2"/>
  <c r="AF9635" i="2" s="1"/>
  <c r="AD9745" i="2"/>
  <c r="AF9745" i="2" s="1"/>
  <c r="AD10733" i="2"/>
  <c r="AF10733" i="2" s="1"/>
  <c r="AD10820" i="2"/>
  <c r="AF10820" i="2" s="1"/>
  <c r="AD11228" i="2"/>
  <c r="AF11228" i="2" s="1"/>
  <c r="AD11499" i="2"/>
  <c r="AF11499" i="2" s="1"/>
  <c r="AG11499" i="2" s="1"/>
  <c r="AD11773" i="2"/>
  <c r="AE298" i="2"/>
  <c r="AE299" i="2"/>
  <c r="AE1525" i="2"/>
  <c r="AG1525" i="2" s="1"/>
  <c r="AE3027" i="2"/>
  <c r="AE3391" i="2"/>
  <c r="AE3433" i="2"/>
  <c r="AE3758" i="2"/>
  <c r="AE3804" i="2"/>
  <c r="AE4709" i="2"/>
  <c r="AG4709" i="2" s="1"/>
  <c r="AE4755" i="2"/>
  <c r="AE5115" i="2"/>
  <c r="AE5316" i="2"/>
  <c r="AE200" i="2"/>
  <c r="AE368" i="2"/>
  <c r="AE661" i="2"/>
  <c r="AE702" i="2"/>
  <c r="AE890" i="2"/>
  <c r="AE922" i="2"/>
  <c r="AE1162" i="2"/>
  <c r="AE1186" i="2"/>
  <c r="AE1406" i="2"/>
  <c r="AE1407" i="2"/>
  <c r="AE1777" i="2"/>
  <c r="AE1851" i="2"/>
  <c r="AE1942" i="2"/>
  <c r="AE2023" i="2"/>
  <c r="AE2106" i="2"/>
  <c r="AE2161" i="2"/>
  <c r="AE2460" i="2"/>
  <c r="AE3609" i="2"/>
  <c r="AE5286" i="2"/>
  <c r="AE6101" i="2"/>
  <c r="AE6607" i="2"/>
  <c r="AE6949" i="2"/>
  <c r="AE11148" i="2"/>
  <c r="AE11402" i="2"/>
  <c r="AE3968" i="2"/>
  <c r="AE4319" i="2"/>
  <c r="AE4320" i="2"/>
  <c r="AE4465" i="2"/>
  <c r="AE4466" i="2"/>
  <c r="AE2548" i="2"/>
  <c r="AE2549" i="2"/>
  <c r="AE2641" i="2"/>
  <c r="AE2725" i="2"/>
  <c r="AE2794" i="2"/>
  <c r="AE3610" i="2"/>
  <c r="AE4985" i="2"/>
  <c r="AG4985" i="2" s="1"/>
  <c r="AE6608" i="2"/>
  <c r="AG6608" i="2" s="1"/>
  <c r="AE6759" i="2"/>
  <c r="AE6950" i="2"/>
  <c r="AE6220" i="2"/>
  <c r="AG6220" i="2" s="1"/>
  <c r="AE6402" i="2"/>
  <c r="AG6402" i="2" s="1"/>
  <c r="AE6414" i="2"/>
  <c r="AE5545" i="2"/>
  <c r="AG5545" i="2" s="1"/>
  <c r="AE5624" i="2"/>
  <c r="AE5754" i="2"/>
  <c r="AG5754" i="2" s="1"/>
  <c r="AE5877" i="2"/>
  <c r="AG5877" i="2" s="1"/>
  <c r="AE9229" i="2"/>
  <c r="AE9433" i="2"/>
  <c r="AE10430" i="2"/>
  <c r="AG10430" i="2" s="1"/>
  <c r="AE10587" i="2"/>
  <c r="AE11725" i="2"/>
  <c r="AE9230" i="2"/>
  <c r="AE9231" i="2"/>
  <c r="AE9232" i="2"/>
  <c r="AG9232" i="2" s="1"/>
  <c r="AE9233" i="2"/>
  <c r="AE9434" i="2"/>
  <c r="AE9435" i="2"/>
  <c r="AE9436" i="2"/>
  <c r="AE9437" i="2"/>
  <c r="AE7338" i="2"/>
  <c r="AE7428" i="2"/>
  <c r="AE7521" i="2"/>
  <c r="AE7633" i="2"/>
  <c r="AE7743" i="2"/>
  <c r="AE7839" i="2"/>
  <c r="AE7910" i="2"/>
  <c r="AE8004" i="2"/>
  <c r="AE8005" i="2"/>
  <c r="AG8005" i="2" s="1"/>
  <c r="AE8093" i="2"/>
  <c r="AG8093" i="2" s="1"/>
  <c r="AE8166" i="2"/>
  <c r="AE8216" i="2"/>
  <c r="AE9636" i="2"/>
  <c r="AG9636" i="2" s="1"/>
  <c r="AE10431" i="2"/>
  <c r="AG10431" i="2" s="1"/>
  <c r="AE10432" i="2"/>
  <c r="AE10588" i="2"/>
  <c r="AG10588" i="2" s="1"/>
  <c r="AE10589" i="2"/>
  <c r="AG10589" i="2" s="1"/>
  <c r="AE10590" i="2"/>
  <c r="AG10590" i="2" s="1"/>
  <c r="AE10591" i="2"/>
  <c r="AG10591" i="2" s="1"/>
  <c r="AE11556" i="2"/>
  <c r="AG11556" i="2" s="1"/>
  <c r="AE11645" i="2"/>
  <c r="AG11645" i="2" s="1"/>
  <c r="AE11149" i="2"/>
  <c r="AG11149" i="2" s="1"/>
  <c r="AE11403" i="2"/>
  <c r="AG11403" i="2" s="1"/>
  <c r="AE300" i="2"/>
  <c r="AE301" i="2"/>
  <c r="AE1555" i="2"/>
  <c r="AE3028" i="2"/>
  <c r="AE3392" i="2"/>
  <c r="AE3434" i="2"/>
  <c r="AE3759" i="2"/>
  <c r="AE3805" i="2"/>
  <c r="AE4710" i="2"/>
  <c r="AE4756" i="2"/>
  <c r="AE5142" i="2"/>
  <c r="AG5142" i="2" s="1"/>
  <c r="AE5317" i="2"/>
  <c r="AE201" i="2"/>
  <c r="AE302" i="2"/>
  <c r="AE662" i="2"/>
  <c r="AG662" i="2" s="1"/>
  <c r="AE703" i="2"/>
  <c r="AE891" i="2"/>
  <c r="AE923" i="2"/>
  <c r="AE1163" i="2"/>
  <c r="AE1187" i="2"/>
  <c r="AE1408" i="2"/>
  <c r="AE1431" i="2"/>
  <c r="AG1431" i="2" s="1"/>
  <c r="AE1852" i="2"/>
  <c r="AG1852" i="2" s="1"/>
  <c r="AE1943" i="2"/>
  <c r="AE2024" i="2"/>
  <c r="AG2024" i="2" s="1"/>
  <c r="AE2025" i="2"/>
  <c r="AG2025" i="2" s="1"/>
  <c r="AE2107" i="2"/>
  <c r="AG2107" i="2" s="1"/>
  <c r="AE2162" i="2"/>
  <c r="AG2162" i="2" s="1"/>
  <c r="AE3611" i="2"/>
  <c r="AE5287" i="2"/>
  <c r="AE6102" i="2"/>
  <c r="AG6102" i="2" s="1"/>
  <c r="AE6609" i="2"/>
  <c r="AE6951" i="2"/>
  <c r="AG6951" i="2" s="1"/>
  <c r="AE9438" i="2"/>
  <c r="AE11150" i="2"/>
  <c r="AE11404" i="2"/>
  <c r="AE3986" i="2"/>
  <c r="AE4321" i="2"/>
  <c r="AE4339" i="2"/>
  <c r="AE4467" i="2"/>
  <c r="AE4511" i="2"/>
  <c r="AG4511" i="2" s="1"/>
  <c r="AE2461" i="2"/>
  <c r="AG2461" i="2" s="1"/>
  <c r="AE2550" i="2"/>
  <c r="AE2642" i="2"/>
  <c r="AE2726" i="2"/>
  <c r="AE2727" i="2"/>
  <c r="AE2795" i="2"/>
  <c r="AE3633" i="2"/>
  <c r="AE4986" i="2"/>
  <c r="AE6629" i="2"/>
  <c r="AE6760" i="2"/>
  <c r="AG6760" i="2" s="1"/>
  <c r="AE6994" i="2"/>
  <c r="AE6228" i="2"/>
  <c r="AE6403" i="2"/>
  <c r="AE6415" i="2"/>
  <c r="AG6415" i="2" s="1"/>
  <c r="AE5546" i="2"/>
  <c r="AE5625" i="2"/>
  <c r="AE5755" i="2"/>
  <c r="AG5755" i="2" s="1"/>
  <c r="AE5878" i="2"/>
  <c r="AG5878" i="2" s="1"/>
  <c r="AE9439" i="2"/>
  <c r="AE9746" i="2"/>
  <c r="AE10592" i="2"/>
  <c r="AG10592" i="2" s="1"/>
  <c r="AE10593" i="2"/>
  <c r="AG10593" i="2" s="1"/>
  <c r="AE9440" i="2"/>
  <c r="AE9441" i="2"/>
  <c r="AE9442" i="2"/>
  <c r="AE9443" i="2"/>
  <c r="AE9747" i="2"/>
  <c r="AE9748" i="2"/>
  <c r="AE9749" i="2"/>
  <c r="AE9750" i="2"/>
  <c r="AE7429" i="2"/>
  <c r="AE7430" i="2"/>
  <c r="AE7522" i="2"/>
  <c r="AE7634" i="2"/>
  <c r="AG7634" i="2" s="1"/>
  <c r="AE7744" i="2"/>
  <c r="AE7840" i="2"/>
  <c r="AE7911" i="2"/>
  <c r="AE8006" i="2"/>
  <c r="AE8094" i="2"/>
  <c r="AE8095" i="2"/>
  <c r="AE8167" i="2"/>
  <c r="AE8217" i="2"/>
  <c r="AE10433" i="2"/>
  <c r="AE10434" i="2"/>
  <c r="AE10594" i="2"/>
  <c r="AE10595" i="2"/>
  <c r="AG10595" i="2" s="1"/>
  <c r="AE10596" i="2"/>
  <c r="AE10734" i="2"/>
  <c r="AG10734" i="2" s="1"/>
  <c r="AE11557" i="2"/>
  <c r="AG11557" i="2" s="1"/>
  <c r="AE11558" i="2"/>
  <c r="AG11558" i="2" s="1"/>
  <c r="AE11755" i="2"/>
  <c r="AE11151" i="2"/>
  <c r="AG11151" i="2" s="1"/>
  <c r="AE11451" i="2"/>
  <c r="AG11451" i="2" s="1"/>
  <c r="AE466" i="2"/>
  <c r="AE467" i="2"/>
  <c r="AE1467" i="2"/>
  <c r="AG1467" i="2" s="1"/>
  <c r="AE3029" i="2"/>
  <c r="AE3356" i="2"/>
  <c r="AE3393" i="2"/>
  <c r="AE3577" i="2"/>
  <c r="AE3694" i="2"/>
  <c r="AE3721" i="2"/>
  <c r="AE4614" i="2"/>
  <c r="AE4757" i="2"/>
  <c r="AG4757" i="2" s="1"/>
  <c r="AE5048" i="2"/>
  <c r="AE5318" i="2"/>
  <c r="AE26" i="2"/>
  <c r="AE28" i="2"/>
  <c r="AE538" i="2"/>
  <c r="AE541" i="2"/>
  <c r="AE858" i="2"/>
  <c r="AE871" i="2"/>
  <c r="AE1090" i="2"/>
  <c r="AE1109" i="2"/>
  <c r="AG1109" i="2" s="1"/>
  <c r="AE1331" i="2"/>
  <c r="AE1332" i="2"/>
  <c r="AE1656" i="2"/>
  <c r="AG1656" i="2" s="1"/>
  <c r="AE1673" i="2"/>
  <c r="AG1673" i="2" s="1"/>
  <c r="AE1674" i="2"/>
  <c r="AE1712" i="2"/>
  <c r="AG1712" i="2" s="1"/>
  <c r="AE1778" i="2"/>
  <c r="AG1778" i="2" s="1"/>
  <c r="AE1853" i="2"/>
  <c r="AG1853" i="2" s="1"/>
  <c r="AE2358" i="2"/>
  <c r="AE2394" i="2"/>
  <c r="AE2395" i="2"/>
  <c r="AE2462" i="2"/>
  <c r="AE2551" i="2"/>
  <c r="AE2643" i="2"/>
  <c r="AE3664" i="2"/>
  <c r="AE3905" i="2"/>
  <c r="AE4147" i="2"/>
  <c r="AE4160" i="2"/>
  <c r="AE4394" i="2"/>
  <c r="AE4427" i="2"/>
  <c r="AE4936" i="2"/>
  <c r="AE6153" i="2"/>
  <c r="AE6259" i="2"/>
  <c r="AE6277" i="2"/>
  <c r="AE6494" i="2"/>
  <c r="AE6775" i="2"/>
  <c r="AE6952" i="2"/>
  <c r="AE7139" i="2"/>
  <c r="AE7185" i="2"/>
  <c r="AE7186" i="2"/>
  <c r="AE5205" i="2"/>
  <c r="AG5205" i="2" s="1"/>
  <c r="AE5460" i="2"/>
  <c r="AG5460" i="2" s="1"/>
  <c r="AE5626" i="2"/>
  <c r="AE5756" i="2"/>
  <c r="AE5879" i="2"/>
  <c r="AG5879" i="2" s="1"/>
  <c r="AE6051" i="2"/>
  <c r="AG6051" i="2" s="1"/>
  <c r="AE6468" i="2"/>
  <c r="AE6904" i="2"/>
  <c r="AG6904" i="2" s="1"/>
  <c r="AE8632" i="2"/>
  <c r="AE8676" i="2"/>
  <c r="AE9234" i="2"/>
  <c r="AE10005" i="2"/>
  <c r="AG10005" i="2" s="1"/>
  <c r="AE10038" i="2"/>
  <c r="AG10038" i="2" s="1"/>
  <c r="AE11057" i="2"/>
  <c r="AG11057" i="2" s="1"/>
  <c r="AE11306" i="2"/>
  <c r="AG11306" i="2" s="1"/>
  <c r="AE7254" i="2"/>
  <c r="AE7339" i="2"/>
  <c r="AE7431" i="2"/>
  <c r="AE7523" i="2"/>
  <c r="AE7635" i="2"/>
  <c r="AE7745" i="2"/>
  <c r="AE7841" i="2"/>
  <c r="AE7912" i="2"/>
  <c r="AE8007" i="2"/>
  <c r="AE8635" i="2"/>
  <c r="AE8636" i="2"/>
  <c r="AE8637" i="2"/>
  <c r="AE8638" i="2"/>
  <c r="AG8638" i="2" s="1"/>
  <c r="AE8753" i="2"/>
  <c r="AE8754" i="2"/>
  <c r="AE8892" i="2"/>
  <c r="AE8893" i="2"/>
  <c r="AE9444" i="2"/>
  <c r="AG9444" i="2" s="1"/>
  <c r="AE10006" i="2"/>
  <c r="AG10006" i="2" s="1"/>
  <c r="AE10007" i="2"/>
  <c r="AE10008" i="2"/>
  <c r="AE10039" i="2"/>
  <c r="AE10040" i="2"/>
  <c r="AG10040" i="2" s="1"/>
  <c r="AE10041" i="2"/>
  <c r="AE11103" i="2"/>
  <c r="AG11103" i="2" s="1"/>
  <c r="AE11360" i="2"/>
  <c r="AG11360" i="2" s="1"/>
  <c r="AE11559" i="2"/>
  <c r="AG11559" i="2" s="1"/>
  <c r="AE11646" i="2"/>
  <c r="AG11646" i="2" s="1"/>
  <c r="AE202" i="2"/>
  <c r="AE303" i="2"/>
  <c r="AE1526" i="2"/>
  <c r="AG1526" i="2" s="1"/>
  <c r="AE3030" i="2"/>
  <c r="AE3231" i="2"/>
  <c r="AE4685" i="2"/>
  <c r="AE4758" i="2"/>
  <c r="AE5084" i="2"/>
  <c r="AE5319" i="2"/>
  <c r="AE1713" i="2"/>
  <c r="AE1779" i="2"/>
  <c r="AE1780" i="2"/>
  <c r="AE112" i="2"/>
  <c r="AE203" i="2"/>
  <c r="AE600" i="2"/>
  <c r="AE601" i="2"/>
  <c r="AE892" i="2"/>
  <c r="AG892" i="2" s="1"/>
  <c r="AE924" i="2"/>
  <c r="AE1133" i="2"/>
  <c r="AE1134" i="2"/>
  <c r="AE1351" i="2"/>
  <c r="AG1351" i="2" s="1"/>
  <c r="AE1379" i="2"/>
  <c r="AE3328" i="2"/>
  <c r="AG3328" i="2" s="1"/>
  <c r="AE3357" i="2"/>
  <c r="AE3722" i="2"/>
  <c r="AE3723" i="2"/>
  <c r="AG3723" i="2" s="1"/>
  <c r="AE8677" i="2"/>
  <c r="AE8894" i="2"/>
  <c r="AE10124" i="2"/>
  <c r="AG10124" i="2" s="1"/>
  <c r="AE10253" i="2"/>
  <c r="AG10253" i="2" s="1"/>
  <c r="AE1854" i="2"/>
  <c r="AG1854" i="2" s="1"/>
  <c r="AE2026" i="2"/>
  <c r="AE2027" i="2"/>
  <c r="AG2027" i="2" s="1"/>
  <c r="AE2396" i="2"/>
  <c r="AE2463" i="2"/>
  <c r="AE2464" i="2"/>
  <c r="AE2552" i="2"/>
  <c r="AE2644" i="2"/>
  <c r="AE2728" i="2"/>
  <c r="AE3211" i="2"/>
  <c r="AE3949" i="2"/>
  <c r="AE4263" i="2"/>
  <c r="AE4295" i="2"/>
  <c r="AE4395" i="2"/>
  <c r="AE4428" i="2"/>
  <c r="AE6177" i="2"/>
  <c r="AG6177" i="2" s="1"/>
  <c r="AE6278" i="2"/>
  <c r="AE6311" i="2"/>
  <c r="AE4987" i="2"/>
  <c r="AE6529" i="2"/>
  <c r="AE6696" i="2"/>
  <c r="AE6995" i="2"/>
  <c r="AE7140" i="2"/>
  <c r="AE7187" i="2"/>
  <c r="AE5217" i="2"/>
  <c r="AE5490" i="2"/>
  <c r="AE5627" i="2"/>
  <c r="AE5757" i="2"/>
  <c r="AE5880" i="2"/>
  <c r="AG5880" i="2" s="1"/>
  <c r="AE6103" i="2"/>
  <c r="AE6556" i="2"/>
  <c r="AE6953" i="2"/>
  <c r="AG6953" i="2" s="1"/>
  <c r="AE9445" i="2"/>
  <c r="AE11104" i="2"/>
  <c r="AE11361" i="2"/>
  <c r="AG11361" i="2" s="1"/>
  <c r="AE7255" i="2"/>
  <c r="AE7340" i="2"/>
  <c r="AE7432" i="2"/>
  <c r="AE7524" i="2"/>
  <c r="AE7636" i="2"/>
  <c r="AE7746" i="2"/>
  <c r="AE7842" i="2"/>
  <c r="AE7913" i="2"/>
  <c r="AG7913" i="2" s="1"/>
  <c r="AE8008" i="2"/>
  <c r="AE8096" i="2"/>
  <c r="AG8096" i="2" s="1"/>
  <c r="AE9637" i="2"/>
  <c r="AE8755" i="2"/>
  <c r="AE8756" i="2"/>
  <c r="AE8757" i="2"/>
  <c r="AE8895" i="2"/>
  <c r="AE8896" i="2"/>
  <c r="AE9053" i="2"/>
  <c r="AE9054" i="2"/>
  <c r="AE9235" i="2"/>
  <c r="AE10125" i="2"/>
  <c r="AE10126" i="2"/>
  <c r="AE10254" i="2"/>
  <c r="AG10254" i="2" s="1"/>
  <c r="AE10255" i="2"/>
  <c r="AE10256" i="2"/>
  <c r="AE10435" i="2"/>
  <c r="AG10435" i="2" s="1"/>
  <c r="AE11105" i="2"/>
  <c r="AG11105" i="2" s="1"/>
  <c r="AE11405" i="2"/>
  <c r="AE11560" i="2"/>
  <c r="AG11560" i="2" s="1"/>
  <c r="AE11647" i="2"/>
  <c r="AG11647" i="2" s="1"/>
  <c r="AE113" i="2"/>
  <c r="AE204" i="2"/>
  <c r="AE1527" i="2"/>
  <c r="AG1527" i="2" s="1"/>
  <c r="AE3031" i="2"/>
  <c r="AE3578" i="2"/>
  <c r="AE4654" i="2"/>
  <c r="AG4654" i="2" s="1"/>
  <c r="AE4759" i="2"/>
  <c r="AE5116" i="2"/>
  <c r="AE5320" i="2"/>
  <c r="AE1714" i="2"/>
  <c r="AE1781" i="2"/>
  <c r="AE114" i="2"/>
  <c r="AG114" i="2" s="1"/>
  <c r="AE205" i="2"/>
  <c r="AE602" i="2"/>
  <c r="AE663" i="2"/>
  <c r="AE817" i="2"/>
  <c r="AE831" i="2"/>
  <c r="AE1038" i="2"/>
  <c r="AE1061" i="2"/>
  <c r="AE1248" i="2"/>
  <c r="AE1273" i="2"/>
  <c r="AE3394" i="2"/>
  <c r="AE3435" i="2"/>
  <c r="AE3806" i="2"/>
  <c r="AG3806" i="2" s="1"/>
  <c r="AE3844" i="2"/>
  <c r="AG3844" i="2" s="1"/>
  <c r="AE9236" i="2"/>
  <c r="AE9446" i="2"/>
  <c r="AE10597" i="2"/>
  <c r="AG10597" i="2" s="1"/>
  <c r="AE10598" i="2"/>
  <c r="AG10598" i="2" s="1"/>
  <c r="AE1855" i="2"/>
  <c r="AE1944" i="2"/>
  <c r="AG1944" i="2" s="1"/>
  <c r="AE2028" i="2"/>
  <c r="AG2028" i="2" s="1"/>
  <c r="AE2029" i="2"/>
  <c r="AG2029" i="2" s="1"/>
  <c r="AE2465" i="2"/>
  <c r="AE2466" i="2"/>
  <c r="AE2553" i="2"/>
  <c r="AE2645" i="2"/>
  <c r="AE2729" i="2"/>
  <c r="AE2730" i="2"/>
  <c r="AE3579" i="2"/>
  <c r="AE3969" i="2"/>
  <c r="AE4179" i="2"/>
  <c r="AE4208" i="2"/>
  <c r="AE4468" i="2"/>
  <c r="AE4512" i="2"/>
  <c r="AG4512" i="2" s="1"/>
  <c r="AE6191" i="2"/>
  <c r="AE6312" i="2"/>
  <c r="AE6334" i="2"/>
  <c r="AE4937" i="2"/>
  <c r="AE6530" i="2"/>
  <c r="AE6749" i="2"/>
  <c r="AE6905" i="2"/>
  <c r="AE7141" i="2"/>
  <c r="AE7188" i="2"/>
  <c r="AE5206" i="2"/>
  <c r="AE5491" i="2"/>
  <c r="AE5628" i="2"/>
  <c r="AG5628" i="2" s="1"/>
  <c r="AE5758" i="2"/>
  <c r="AE5881" i="2"/>
  <c r="AE6052" i="2"/>
  <c r="AG6052" i="2" s="1"/>
  <c r="AE6495" i="2"/>
  <c r="AE6872" i="2"/>
  <c r="AE9237" i="2"/>
  <c r="AE11058" i="2"/>
  <c r="AG11058" i="2" s="1"/>
  <c r="AE11307" i="2"/>
  <c r="AG11307" i="2" s="1"/>
  <c r="AE7256" i="2"/>
  <c r="AE7341" i="2"/>
  <c r="AE7433" i="2"/>
  <c r="AE7525" i="2"/>
  <c r="AE7637" i="2"/>
  <c r="AG7637" i="2" s="1"/>
  <c r="AE7747" i="2"/>
  <c r="AG7747" i="2" s="1"/>
  <c r="AE7748" i="2"/>
  <c r="AE7914" i="2"/>
  <c r="AE8009" i="2"/>
  <c r="AE8097" i="2"/>
  <c r="AE9055" i="2"/>
  <c r="AE9238" i="2"/>
  <c r="AE9239" i="2"/>
  <c r="AE9240" i="2"/>
  <c r="AE9447" i="2"/>
  <c r="AE9448" i="2"/>
  <c r="AE9449" i="2"/>
  <c r="AE9450" i="2"/>
  <c r="AE10436" i="2"/>
  <c r="AG10436" i="2" s="1"/>
  <c r="AE10437" i="2"/>
  <c r="AE10599" i="2"/>
  <c r="AE10600" i="2"/>
  <c r="AG10600" i="2" s="1"/>
  <c r="AE10601" i="2"/>
  <c r="AG10601" i="2" s="1"/>
  <c r="AE11059" i="2"/>
  <c r="AG11059" i="2" s="1"/>
  <c r="AE11308" i="2"/>
  <c r="AE11561" i="2"/>
  <c r="AE11648" i="2"/>
  <c r="AG11648" i="2" s="1"/>
  <c r="AE11756" i="2"/>
  <c r="AE10735" i="2"/>
  <c r="AE304" i="2"/>
  <c r="AE369" i="2"/>
  <c r="AE1556" i="2"/>
  <c r="AG1556" i="2" s="1"/>
  <c r="AE3032" i="2"/>
  <c r="AE3436" i="2"/>
  <c r="AE3437" i="2"/>
  <c r="AE3760" i="2"/>
  <c r="AG3760" i="2" s="1"/>
  <c r="AE3807" i="2"/>
  <c r="AG3807" i="2" s="1"/>
  <c r="AE4711" i="2"/>
  <c r="AG4711" i="2" s="1"/>
  <c r="AE4760" i="2"/>
  <c r="AE5143" i="2"/>
  <c r="AE305" i="2"/>
  <c r="AE306" i="2"/>
  <c r="AE664" i="2"/>
  <c r="AE704" i="2"/>
  <c r="AE925" i="2"/>
  <c r="AE926" i="2"/>
  <c r="AE1188" i="2"/>
  <c r="AE1189" i="2"/>
  <c r="AE1409" i="2"/>
  <c r="AE1432" i="2"/>
  <c r="AE1856" i="2"/>
  <c r="AG1856" i="2" s="1"/>
  <c r="AE1945" i="2"/>
  <c r="AE2030" i="2"/>
  <c r="AE2108" i="2"/>
  <c r="AE2163" i="2"/>
  <c r="AG2163" i="2" s="1"/>
  <c r="AE2197" i="2"/>
  <c r="AG2197" i="2" s="1"/>
  <c r="AE3612" i="2"/>
  <c r="AE5296" i="2"/>
  <c r="AE6104" i="2"/>
  <c r="AE6630" i="2"/>
  <c r="AE6954" i="2"/>
  <c r="AE9451" i="2"/>
  <c r="AE11152" i="2"/>
  <c r="AG11152" i="2" s="1"/>
  <c r="AE11406" i="2"/>
  <c r="AG11406" i="2" s="1"/>
  <c r="AE3987" i="2"/>
  <c r="AE4322" i="2"/>
  <c r="AE4340" i="2"/>
  <c r="AE4469" i="2"/>
  <c r="AG4469" i="2" s="1"/>
  <c r="AE4513" i="2"/>
  <c r="AG4513" i="2" s="1"/>
  <c r="AE2467" i="2"/>
  <c r="AE2554" i="2"/>
  <c r="AE2646" i="2"/>
  <c r="AE2731" i="2"/>
  <c r="AG2731" i="2" s="1"/>
  <c r="AE2732" i="2"/>
  <c r="AE2796" i="2"/>
  <c r="AE3634" i="2"/>
  <c r="AG3634" i="2" s="1"/>
  <c r="AE4988" i="2"/>
  <c r="AG4988" i="2" s="1"/>
  <c r="AE6631" i="2"/>
  <c r="AG6631" i="2" s="1"/>
  <c r="AE6761" i="2"/>
  <c r="AG6761" i="2" s="1"/>
  <c r="AE6996" i="2"/>
  <c r="AG6996" i="2" s="1"/>
  <c r="AE6229" i="2"/>
  <c r="AE6416" i="2"/>
  <c r="AE6417" i="2"/>
  <c r="AG6417" i="2" s="1"/>
  <c r="AE5321" i="2"/>
  <c r="AE5547" i="2"/>
  <c r="AG5547" i="2" s="1"/>
  <c r="AE5629" i="2"/>
  <c r="AE5759" i="2"/>
  <c r="AG5759" i="2" s="1"/>
  <c r="AE5882" i="2"/>
  <c r="AG5882" i="2" s="1"/>
  <c r="AE9452" i="2"/>
  <c r="AE9751" i="2"/>
  <c r="AE10602" i="2"/>
  <c r="AG10602" i="2" s="1"/>
  <c r="AE10736" i="2"/>
  <c r="AG10736" i="2" s="1"/>
  <c r="AE9453" i="2"/>
  <c r="AE9454" i="2"/>
  <c r="AE9455" i="2"/>
  <c r="AE9456" i="2"/>
  <c r="AE9752" i="2"/>
  <c r="AE9753" i="2"/>
  <c r="AE9754" i="2"/>
  <c r="AE9755" i="2"/>
  <c r="AE7434" i="2"/>
  <c r="AE7526" i="2"/>
  <c r="AE7638" i="2"/>
  <c r="AE7639" i="2"/>
  <c r="AE7749" i="2"/>
  <c r="AE7843" i="2"/>
  <c r="AE7915" i="2"/>
  <c r="AE8010" i="2"/>
  <c r="AE8098" i="2"/>
  <c r="AE8168" i="2"/>
  <c r="AE8218" i="2"/>
  <c r="AG8218" i="2" s="1"/>
  <c r="AE8219" i="2"/>
  <c r="AG8219" i="2" s="1"/>
  <c r="AE9756" i="2"/>
  <c r="AE10603" i="2"/>
  <c r="AG10603" i="2" s="1"/>
  <c r="AE10604" i="2"/>
  <c r="AE10605" i="2"/>
  <c r="AE10606" i="2"/>
  <c r="AE10607" i="2"/>
  <c r="AE10737" i="2"/>
  <c r="AE11562" i="2"/>
  <c r="AG11562" i="2" s="1"/>
  <c r="AE11649" i="2"/>
  <c r="AE11196" i="2"/>
  <c r="AE11452" i="2"/>
  <c r="AG11452" i="2" s="1"/>
  <c r="AE206" i="2"/>
  <c r="AE307" i="2"/>
  <c r="AE1528" i="2"/>
  <c r="AG1528" i="2" s="1"/>
  <c r="AE3033" i="2"/>
  <c r="AE3395" i="2"/>
  <c r="AE3438" i="2"/>
  <c r="AE3761" i="2"/>
  <c r="AG3761" i="2" s="1"/>
  <c r="AE3808" i="2"/>
  <c r="AG3808" i="2" s="1"/>
  <c r="AE4712" i="2"/>
  <c r="AG4712" i="2" s="1"/>
  <c r="AE4761" i="2"/>
  <c r="AE5117" i="2"/>
  <c r="AG5117" i="2" s="1"/>
  <c r="AE5322" i="2"/>
  <c r="AE207" i="2"/>
  <c r="AE308" i="2"/>
  <c r="AE665" i="2"/>
  <c r="AE705" i="2"/>
  <c r="AE893" i="2"/>
  <c r="AE927" i="2"/>
  <c r="AG927" i="2" s="1"/>
  <c r="AE1164" i="2"/>
  <c r="AG1164" i="2" s="1"/>
  <c r="AE1190" i="2"/>
  <c r="AE1410" i="2"/>
  <c r="AE1411" i="2"/>
  <c r="AE1782" i="2"/>
  <c r="AG1782" i="2" s="1"/>
  <c r="AE1857" i="2"/>
  <c r="AE1946" i="2"/>
  <c r="AE2031" i="2"/>
  <c r="AG2031" i="2" s="1"/>
  <c r="AE2109" i="2"/>
  <c r="AG2109" i="2" s="1"/>
  <c r="AE2164" i="2"/>
  <c r="AG2164" i="2" s="1"/>
  <c r="AE2468" i="2"/>
  <c r="AG2468" i="2" s="1"/>
  <c r="AE3613" i="2"/>
  <c r="AE5288" i="2"/>
  <c r="AE6075" i="2"/>
  <c r="AG6075" i="2" s="1"/>
  <c r="AE6582" i="2"/>
  <c r="AE6955" i="2"/>
  <c r="AE11153" i="2"/>
  <c r="AG11153" i="2" s="1"/>
  <c r="AE11407" i="2"/>
  <c r="AG11407" i="2" s="1"/>
  <c r="AE3970" i="2"/>
  <c r="AG3970" i="2" s="1"/>
  <c r="AE4296" i="2"/>
  <c r="AE4323" i="2"/>
  <c r="AE4429" i="2"/>
  <c r="AG4429" i="2" s="1"/>
  <c r="AE4470" i="2"/>
  <c r="AG4470" i="2" s="1"/>
  <c r="AE2469" i="2"/>
  <c r="AE2555" i="2"/>
  <c r="AE2647" i="2"/>
  <c r="AE2733" i="2"/>
  <c r="AE2797" i="2"/>
  <c r="AE3614" i="2"/>
  <c r="AE4963" i="2"/>
  <c r="AE6610" i="2"/>
  <c r="AG6610" i="2" s="1"/>
  <c r="AE6762" i="2"/>
  <c r="AE6956" i="2"/>
  <c r="AG6956" i="2" s="1"/>
  <c r="AE6221" i="2"/>
  <c r="AE6404" i="2"/>
  <c r="AG6404" i="2" s="1"/>
  <c r="AE6418" i="2"/>
  <c r="AE5548" i="2"/>
  <c r="AG5548" i="2" s="1"/>
  <c r="AE5630" i="2"/>
  <c r="AE5760" i="2"/>
  <c r="AE5883" i="2"/>
  <c r="AE9241" i="2"/>
  <c r="AE9457" i="2"/>
  <c r="AE10438" i="2"/>
  <c r="AG10438" i="2" s="1"/>
  <c r="AE10608" i="2"/>
  <c r="AE11726" i="2"/>
  <c r="AE9242" i="2"/>
  <c r="AG9242" i="2" s="1"/>
  <c r="AE9243" i="2"/>
  <c r="AE9244" i="2"/>
  <c r="AE9245" i="2"/>
  <c r="AE9458" i="2"/>
  <c r="AE9459" i="2"/>
  <c r="AE9460" i="2"/>
  <c r="AE9461" i="2"/>
  <c r="AE7342" i="2"/>
  <c r="AE7435" i="2"/>
  <c r="AE7527" i="2"/>
  <c r="AE7640" i="2"/>
  <c r="AE7750" i="2"/>
  <c r="AE7751" i="2"/>
  <c r="AE7844" i="2"/>
  <c r="AE7916" i="2"/>
  <c r="AE8011" i="2"/>
  <c r="AE8099" i="2"/>
  <c r="AG8099" i="2" s="1"/>
  <c r="AE8169" i="2"/>
  <c r="AG8169" i="2" s="1"/>
  <c r="AE8220" i="2"/>
  <c r="AE9638" i="2"/>
  <c r="AG9638" i="2" s="1"/>
  <c r="AE10439" i="2"/>
  <c r="AG10439" i="2" s="1"/>
  <c r="AE10440" i="2"/>
  <c r="AG10440" i="2" s="1"/>
  <c r="AE10441" i="2"/>
  <c r="AE10609" i="2"/>
  <c r="AE10610" i="2"/>
  <c r="AE10611" i="2"/>
  <c r="AE11563" i="2"/>
  <c r="AE11650" i="2"/>
  <c r="AE11154" i="2"/>
  <c r="AG11154" i="2" s="1"/>
  <c r="AE11408" i="2"/>
  <c r="AE309" i="2"/>
  <c r="AE370" i="2"/>
  <c r="AG370" i="2" s="1"/>
  <c r="AE1557" i="2"/>
  <c r="AG1557" i="2" s="1"/>
  <c r="AE3034" i="2"/>
  <c r="AE3246" i="2"/>
  <c r="AE4713" i="2"/>
  <c r="AG4713" i="2" s="1"/>
  <c r="AE4762" i="2"/>
  <c r="AE5144" i="2"/>
  <c r="AE5323" i="2"/>
  <c r="AE1783" i="2"/>
  <c r="AG1783" i="2" s="1"/>
  <c r="AE208" i="2"/>
  <c r="AE371" i="2"/>
  <c r="AE666" i="2"/>
  <c r="AG666" i="2" s="1"/>
  <c r="AE706" i="2"/>
  <c r="AE928" i="2"/>
  <c r="AE945" i="2"/>
  <c r="AE1165" i="2"/>
  <c r="AE1191" i="2"/>
  <c r="AE1412" i="2"/>
  <c r="AG1412" i="2" s="1"/>
  <c r="AE1413" i="2"/>
  <c r="AE3396" i="2"/>
  <c r="AE3397" i="2"/>
  <c r="AE3762" i="2"/>
  <c r="AG3762" i="2" s="1"/>
  <c r="AE3809" i="2"/>
  <c r="AE9056" i="2"/>
  <c r="AE9462" i="2"/>
  <c r="AG9462" i="2" s="1"/>
  <c r="AE10257" i="2"/>
  <c r="AE10442" i="2"/>
  <c r="AE1858" i="2"/>
  <c r="AE2032" i="2"/>
  <c r="AG2032" i="2" s="1"/>
  <c r="AE2033" i="2"/>
  <c r="AG2033" i="2" s="1"/>
  <c r="AE2110" i="2"/>
  <c r="AE2165" i="2"/>
  <c r="AE2470" i="2"/>
  <c r="AE2556" i="2"/>
  <c r="AE2648" i="2"/>
  <c r="AE2734" i="2"/>
  <c r="AE2798" i="2"/>
  <c r="AE2843" i="2"/>
  <c r="AE3247" i="2"/>
  <c r="AE3971" i="2"/>
  <c r="AG3971" i="2" s="1"/>
  <c r="AE4324" i="2"/>
  <c r="AE4341" i="2"/>
  <c r="AE4471" i="2"/>
  <c r="AG4471" i="2" s="1"/>
  <c r="AE4472" i="2"/>
  <c r="AG4472" i="2" s="1"/>
  <c r="AE6211" i="2"/>
  <c r="AE6313" i="2"/>
  <c r="AE6335" i="2"/>
  <c r="AE5014" i="2"/>
  <c r="AE6557" i="2"/>
  <c r="AE6710" i="2"/>
  <c r="AE7040" i="2"/>
  <c r="AE7257" i="2"/>
  <c r="AE5240" i="2"/>
  <c r="AE5514" i="2"/>
  <c r="AE5631" i="2"/>
  <c r="AE5632" i="2"/>
  <c r="AG5632" i="2" s="1"/>
  <c r="AE5884" i="2"/>
  <c r="AG5884" i="2" s="1"/>
  <c r="AE6121" i="2"/>
  <c r="AE6632" i="2"/>
  <c r="AG6632" i="2" s="1"/>
  <c r="AE7041" i="2"/>
  <c r="AG7041" i="2" s="1"/>
  <c r="AE11155" i="2"/>
  <c r="AG11155" i="2" s="1"/>
  <c r="AE11409" i="2"/>
  <c r="AG11409" i="2" s="1"/>
  <c r="AE11727" i="2"/>
  <c r="AE7343" i="2"/>
  <c r="AE7344" i="2"/>
  <c r="AG7344" i="2" s="1"/>
  <c r="AE7528" i="2"/>
  <c r="AE7529" i="2"/>
  <c r="AE7641" i="2"/>
  <c r="AE7752" i="2"/>
  <c r="AG7752" i="2" s="1"/>
  <c r="AE7917" i="2"/>
  <c r="AG7917" i="2" s="1"/>
  <c r="AE8012" i="2"/>
  <c r="AE8100" i="2"/>
  <c r="AG8100" i="2" s="1"/>
  <c r="AE8170" i="2"/>
  <c r="AG8170" i="2" s="1"/>
  <c r="AE8221" i="2"/>
  <c r="AG8221" i="2" s="1"/>
  <c r="AE9852" i="2"/>
  <c r="AE9057" i="2"/>
  <c r="AE9058" i="2"/>
  <c r="AE9246" i="2"/>
  <c r="AE9247" i="2"/>
  <c r="AE9463" i="2"/>
  <c r="AG9463" i="2" s="1"/>
  <c r="AE9464" i="2"/>
  <c r="AE9639" i="2"/>
  <c r="AE9640" i="2"/>
  <c r="AE10443" i="2"/>
  <c r="AG10443" i="2" s="1"/>
  <c r="AE10444" i="2"/>
  <c r="AG10444" i="2" s="1"/>
  <c r="AE10445" i="2"/>
  <c r="AE10446" i="2"/>
  <c r="AE10612" i="2"/>
  <c r="AE10613" i="2"/>
  <c r="AE11197" i="2"/>
  <c r="AE11453" i="2"/>
  <c r="AE11564" i="2"/>
  <c r="AE11651" i="2"/>
  <c r="AE3212" i="2"/>
  <c r="AG3212" i="2" s="1"/>
  <c r="AE3459" i="2"/>
  <c r="AE3486" i="2"/>
  <c r="AE3868" i="2"/>
  <c r="AG3868" i="2" s="1"/>
  <c r="AE3869" i="2"/>
  <c r="AG3869" i="2" s="1"/>
  <c r="AE310" i="2"/>
  <c r="AE372" i="2"/>
  <c r="AE707" i="2"/>
  <c r="AG707" i="2" s="1"/>
  <c r="AE734" i="2"/>
  <c r="AG734" i="2" s="1"/>
  <c r="AE1859" i="2"/>
  <c r="AE1947" i="2"/>
  <c r="AG1947" i="2" s="1"/>
  <c r="AE2034" i="2"/>
  <c r="AG2034" i="2" s="1"/>
  <c r="AE2111" i="2"/>
  <c r="AG2111" i="2" s="1"/>
  <c r="AE2112" i="2"/>
  <c r="AG2112" i="2" s="1"/>
  <c r="AE2166" i="2"/>
  <c r="AG2166" i="2" s="1"/>
  <c r="AE311" i="2"/>
  <c r="AE373" i="2"/>
  <c r="AE1558" i="2"/>
  <c r="AE3035" i="2"/>
  <c r="AE4714" i="2"/>
  <c r="AE4763" i="2"/>
  <c r="AG4763" i="2" s="1"/>
  <c r="AE5145" i="2"/>
  <c r="AE5324" i="2"/>
  <c r="AE5566" i="2"/>
  <c r="AG5566" i="2" s="1"/>
  <c r="AE3232" i="2"/>
  <c r="AG3232" i="2" s="1"/>
  <c r="AE2471" i="2"/>
  <c r="AE2557" i="2"/>
  <c r="AE2649" i="2"/>
  <c r="AE2735" i="2"/>
  <c r="AE2736" i="2"/>
  <c r="AE2799" i="2"/>
  <c r="AE4989" i="2"/>
  <c r="AG4989" i="2" s="1"/>
  <c r="AE6558" i="2"/>
  <c r="AG6558" i="2" s="1"/>
  <c r="AE6714" i="2"/>
  <c r="AE6997" i="2"/>
  <c r="AE5297" i="2"/>
  <c r="AG5297" i="2" s="1"/>
  <c r="AE5633" i="2"/>
  <c r="AE5761" i="2"/>
  <c r="AE5885" i="2"/>
  <c r="AG5885" i="2" s="1"/>
  <c r="AE6076" i="2"/>
  <c r="AG6076" i="2" s="1"/>
  <c r="AE6633" i="2"/>
  <c r="AE6957" i="2"/>
  <c r="AE9465" i="2"/>
  <c r="AE9641" i="2"/>
  <c r="AE9642" i="2"/>
  <c r="AE10738" i="2"/>
  <c r="AG10738" i="2" s="1"/>
  <c r="AE10821" i="2"/>
  <c r="AG10821" i="2" s="1"/>
  <c r="AE11156" i="2"/>
  <c r="AE11410" i="2"/>
  <c r="AE9643" i="2"/>
  <c r="AE9757" i="2"/>
  <c r="AE9853" i="2"/>
  <c r="AE7436" i="2"/>
  <c r="AE7530" i="2"/>
  <c r="AE7531" i="2"/>
  <c r="AE7642" i="2"/>
  <c r="AE7753" i="2"/>
  <c r="AE7845" i="2"/>
  <c r="AE7918" i="2"/>
  <c r="AE8013" i="2"/>
  <c r="AE8101" i="2"/>
  <c r="AE8171" i="2"/>
  <c r="AE8222" i="2"/>
  <c r="AE8223" i="2"/>
  <c r="AG8223" i="2" s="1"/>
  <c r="AE10822" i="2"/>
  <c r="AG10822" i="2" s="1"/>
  <c r="AE10899" i="2"/>
  <c r="AE11157" i="2"/>
  <c r="AE11454" i="2"/>
  <c r="AG11454" i="2" s="1"/>
  <c r="AE209" i="2"/>
  <c r="AE312" i="2"/>
  <c r="AE1529" i="2"/>
  <c r="AG1529" i="2" s="1"/>
  <c r="AE3036" i="2"/>
  <c r="AE3233" i="2"/>
  <c r="AE4686" i="2"/>
  <c r="AE4764" i="2"/>
  <c r="AE5085" i="2"/>
  <c r="AG5085" i="2" s="1"/>
  <c r="AE5325" i="2"/>
  <c r="AE1715" i="2"/>
  <c r="AG1715" i="2" s="1"/>
  <c r="AE1784" i="2"/>
  <c r="AG1784" i="2" s="1"/>
  <c r="AE1860" i="2"/>
  <c r="AE115" i="2"/>
  <c r="AE210" i="2"/>
  <c r="AE603" i="2"/>
  <c r="AG603" i="2" s="1"/>
  <c r="AE667" i="2"/>
  <c r="AG667" i="2" s="1"/>
  <c r="AE894" i="2"/>
  <c r="AE929" i="2"/>
  <c r="AG929" i="2" s="1"/>
  <c r="AE1135" i="2"/>
  <c r="AG1135" i="2" s="1"/>
  <c r="AE1166" i="2"/>
  <c r="AE1352" i="2"/>
  <c r="AG1352" i="2" s="1"/>
  <c r="AE1380" i="2"/>
  <c r="AE3329" i="2"/>
  <c r="AG3329" i="2" s="1"/>
  <c r="AE3358" i="2"/>
  <c r="AE3724" i="2"/>
  <c r="AE3763" i="2"/>
  <c r="AE8758" i="2"/>
  <c r="AE8897" i="2"/>
  <c r="AG8897" i="2" s="1"/>
  <c r="AE10127" i="2"/>
  <c r="AG10127" i="2" s="1"/>
  <c r="AE10258" i="2"/>
  <c r="AE1948" i="2"/>
  <c r="AE1949" i="2"/>
  <c r="AG1949" i="2" s="1"/>
  <c r="AE2035" i="2"/>
  <c r="AG2035" i="2" s="1"/>
  <c r="AE2397" i="2"/>
  <c r="AE2472" i="2"/>
  <c r="AE2558" i="2"/>
  <c r="AE2559" i="2"/>
  <c r="AE2650" i="2"/>
  <c r="AE2737" i="2"/>
  <c r="AE3213" i="2"/>
  <c r="AE3950" i="2"/>
  <c r="AG3950" i="2" s="1"/>
  <c r="AE4297" i="2"/>
  <c r="AE4298" i="2"/>
  <c r="AE4396" i="2"/>
  <c r="AE4430" i="2"/>
  <c r="AE6192" i="2"/>
  <c r="AE6279" i="2"/>
  <c r="AE6314" i="2"/>
  <c r="AE4990" i="2"/>
  <c r="AE6531" i="2"/>
  <c r="AE6697" i="2"/>
  <c r="AG6697" i="2" s="1"/>
  <c r="AE6998" i="2"/>
  <c r="AG6998" i="2" s="1"/>
  <c r="AE7142" i="2"/>
  <c r="AE7189" i="2"/>
  <c r="AE5228" i="2"/>
  <c r="AE5492" i="2"/>
  <c r="AE5634" i="2"/>
  <c r="AE5762" i="2"/>
  <c r="AE5886" i="2"/>
  <c r="AE6105" i="2"/>
  <c r="AG6105" i="2" s="1"/>
  <c r="AE6559" i="2"/>
  <c r="AG6559" i="2" s="1"/>
  <c r="AE6999" i="2"/>
  <c r="AE9466" i="2"/>
  <c r="AE11106" i="2"/>
  <c r="AG11106" i="2" s="1"/>
  <c r="AE11362" i="2"/>
  <c r="AG11362" i="2" s="1"/>
  <c r="AE7258" i="2"/>
  <c r="AE7345" i="2"/>
  <c r="AE7437" i="2"/>
  <c r="AE7532" i="2"/>
  <c r="AE7533" i="2"/>
  <c r="AE7643" i="2"/>
  <c r="AG7643" i="2" s="1"/>
  <c r="AE7754" i="2"/>
  <c r="AG7754" i="2" s="1"/>
  <c r="AE7919" i="2"/>
  <c r="AG7919" i="2" s="1"/>
  <c r="AE8014" i="2"/>
  <c r="AG8014" i="2" s="1"/>
  <c r="AE8102" i="2"/>
  <c r="AG8102" i="2" s="1"/>
  <c r="AE9467" i="2"/>
  <c r="AE8759" i="2"/>
  <c r="AE8760" i="2"/>
  <c r="AE8761" i="2"/>
  <c r="AE8898" i="2"/>
  <c r="AE8899" i="2"/>
  <c r="AG8899" i="2" s="1"/>
  <c r="AE8900" i="2"/>
  <c r="AE8901" i="2"/>
  <c r="AG8901" i="2" s="1"/>
  <c r="AE9059" i="2"/>
  <c r="AE10128" i="2"/>
  <c r="AE10129" i="2"/>
  <c r="AE10259" i="2"/>
  <c r="AG10259" i="2" s="1"/>
  <c r="AE10260" i="2"/>
  <c r="AE10261" i="2"/>
  <c r="AG10261" i="2" s="1"/>
  <c r="AE10447" i="2"/>
  <c r="AE11158" i="2"/>
  <c r="AG11158" i="2" s="1"/>
  <c r="AE11411" i="2"/>
  <c r="AE11565" i="2"/>
  <c r="AG11565" i="2" s="1"/>
  <c r="AE11652" i="2"/>
  <c r="AE3177" i="2"/>
  <c r="AE3330" i="2"/>
  <c r="AG3330" i="2" s="1"/>
  <c r="AE3359" i="2"/>
  <c r="AE3725" i="2"/>
  <c r="AE3764" i="2"/>
  <c r="AG3764" i="2" s="1"/>
  <c r="AE46" i="2"/>
  <c r="AE47" i="2"/>
  <c r="AE560" i="2"/>
  <c r="AE604" i="2"/>
  <c r="AG604" i="2" s="1"/>
  <c r="AE999" i="2"/>
  <c r="AE1012" i="2"/>
  <c r="AE1229" i="2"/>
  <c r="AG1229" i="2" s="1"/>
  <c r="AE1249" i="2"/>
  <c r="AG1249" i="2" s="1"/>
  <c r="AE1675" i="2"/>
  <c r="AE1716" i="2"/>
  <c r="AE1717" i="2"/>
  <c r="AE1785" i="2"/>
  <c r="AG1785" i="2" s="1"/>
  <c r="AE1950" i="2"/>
  <c r="AE2036" i="2"/>
  <c r="AE2347" i="2"/>
  <c r="AG2347" i="2" s="1"/>
  <c r="AE2359" i="2"/>
  <c r="AG2359" i="2" s="1"/>
  <c r="AE2398" i="2"/>
  <c r="AE2399" i="2"/>
  <c r="AE29" i="2"/>
  <c r="AE48" i="2"/>
  <c r="AE1468" i="2"/>
  <c r="AG1468" i="2" s="1"/>
  <c r="AE3037" i="2"/>
  <c r="AE4765" i="2"/>
  <c r="AE4615" i="2"/>
  <c r="AE5049" i="2"/>
  <c r="AE5326" i="2"/>
  <c r="AG5326" i="2" s="1"/>
  <c r="AE5461" i="2"/>
  <c r="AE3178" i="2"/>
  <c r="AE4161" i="2"/>
  <c r="AG4161" i="2" s="1"/>
  <c r="AE4162" i="2"/>
  <c r="AE4431" i="2"/>
  <c r="AE4473" i="2"/>
  <c r="AG4473" i="2" s="1"/>
  <c r="AE4902" i="2"/>
  <c r="AG4902" i="2" s="1"/>
  <c r="AE2473" i="2"/>
  <c r="AE2560" i="2"/>
  <c r="AE7143" i="2"/>
  <c r="AE7190" i="2"/>
  <c r="AE7259" i="2"/>
  <c r="AE6447" i="2"/>
  <c r="AE6675" i="2"/>
  <c r="AE6843" i="2"/>
  <c r="AE5253" i="2"/>
  <c r="AE5635" i="2"/>
  <c r="AE5763" i="2"/>
  <c r="AG5763" i="2" s="1"/>
  <c r="AE5887" i="2"/>
  <c r="AE6021" i="2"/>
  <c r="AE6448" i="2"/>
  <c r="AG6448" i="2" s="1"/>
  <c r="AE6844" i="2"/>
  <c r="AE8762" i="2"/>
  <c r="AE8902" i="2"/>
  <c r="AG8902" i="2" s="1"/>
  <c r="AE9248" i="2"/>
  <c r="AE10130" i="2"/>
  <c r="AE10262" i="2"/>
  <c r="AE11012" i="2"/>
  <c r="AE11277" i="2"/>
  <c r="AE8903" i="2"/>
  <c r="AE9060" i="2"/>
  <c r="AE9249" i="2"/>
  <c r="AG9249" i="2" s="1"/>
  <c r="AE9250" i="2"/>
  <c r="AE9468" i="2"/>
  <c r="AE9644" i="2"/>
  <c r="AG9644" i="2" s="1"/>
  <c r="AE9645" i="2"/>
  <c r="AE7346" i="2"/>
  <c r="AE7438" i="2"/>
  <c r="AE7534" i="2"/>
  <c r="AE7644" i="2"/>
  <c r="AG7644" i="2" s="1"/>
  <c r="AE7645" i="2"/>
  <c r="AE7755" i="2"/>
  <c r="AG7755" i="2" s="1"/>
  <c r="AE7846" i="2"/>
  <c r="AG7846" i="2" s="1"/>
  <c r="AE7920" i="2"/>
  <c r="AG7920" i="2" s="1"/>
  <c r="AE8015" i="2"/>
  <c r="AG8015" i="2" s="1"/>
  <c r="AE10263" i="2"/>
  <c r="AG10263" i="2" s="1"/>
  <c r="AE10448" i="2"/>
  <c r="AE10449" i="2"/>
  <c r="AE10450" i="2"/>
  <c r="AE10451" i="2"/>
  <c r="AG10451" i="2" s="1"/>
  <c r="AE10614" i="2"/>
  <c r="AE11025" i="2"/>
  <c r="AG11025" i="2" s="1"/>
  <c r="AE11278" i="2"/>
  <c r="AE49" i="2"/>
  <c r="AE50" i="2"/>
  <c r="AG50" i="2" s="1"/>
  <c r="AE1469" i="2"/>
  <c r="AG1469" i="2" s="1"/>
  <c r="AE3038" i="2"/>
  <c r="AE4616" i="2"/>
  <c r="AE4766" i="2"/>
  <c r="AE5058" i="2"/>
  <c r="AE5327" i="2"/>
  <c r="AE30" i="2"/>
  <c r="AG30" i="2" s="1"/>
  <c r="AE51" i="2"/>
  <c r="AG51" i="2" s="1"/>
  <c r="AE542" i="2"/>
  <c r="AG542" i="2" s="1"/>
  <c r="AE561" i="2"/>
  <c r="AE3548" i="2"/>
  <c r="AE4914" i="2"/>
  <c r="AG4914" i="2" s="1"/>
  <c r="AE6825" i="2"/>
  <c r="AE6802" i="2"/>
  <c r="AE7042" i="2"/>
  <c r="AG7042" i="2" s="1"/>
  <c r="AE5462" i="2"/>
  <c r="AG5462" i="2" s="1"/>
  <c r="AE5636" i="2"/>
  <c r="AE5764" i="2"/>
  <c r="AE5888" i="2"/>
  <c r="AG5888" i="2" s="1"/>
  <c r="AE8639" i="2"/>
  <c r="AE8763" i="2"/>
  <c r="AE10009" i="2"/>
  <c r="AE10042" i="2"/>
  <c r="AG10042" i="2" s="1"/>
  <c r="AE10131" i="2"/>
  <c r="AE11229" i="2"/>
  <c r="AE11487" i="2"/>
  <c r="AG11487" i="2" s="1"/>
  <c r="AE3" i="2"/>
  <c r="AE17" i="2"/>
  <c r="AE1462" i="2"/>
  <c r="AG1462" i="2" s="1"/>
  <c r="AE3039" i="2"/>
  <c r="AE3305" i="2"/>
  <c r="AE3310" i="2"/>
  <c r="AE3685" i="2"/>
  <c r="AG3685" i="2" s="1"/>
  <c r="AE3695" i="2"/>
  <c r="AE4626" i="2"/>
  <c r="AG4626" i="2" s="1"/>
  <c r="AE4767" i="2"/>
  <c r="AE5050" i="2"/>
  <c r="AG5050" i="2" s="1"/>
  <c r="AE5328" i="2"/>
  <c r="AE4" i="2"/>
  <c r="AG4" i="2" s="1"/>
  <c r="AE14" i="2"/>
  <c r="AE543" i="2"/>
  <c r="AG543" i="2" s="1"/>
  <c r="AE544" i="2"/>
  <c r="AE798" i="2"/>
  <c r="AE818" i="2"/>
  <c r="AG818" i="2" s="1"/>
  <c r="AE997" i="2"/>
  <c r="AE1013" i="2"/>
  <c r="AE1313" i="2"/>
  <c r="AG1313" i="2" s="1"/>
  <c r="AE1333" i="2"/>
  <c r="AG1333" i="2" s="1"/>
  <c r="AE1605" i="2"/>
  <c r="AE1612" i="2"/>
  <c r="AE1621" i="2"/>
  <c r="AE1631" i="2"/>
  <c r="AE1647" i="2"/>
  <c r="AE1657" i="2"/>
  <c r="AG1657" i="2" s="1"/>
  <c r="AE1676" i="2"/>
  <c r="AG1676" i="2" s="1"/>
  <c r="AE1677" i="2"/>
  <c r="AE1718" i="2"/>
  <c r="AE1786" i="2"/>
  <c r="AE1861" i="2"/>
  <c r="AG1861" i="2" s="1"/>
  <c r="AE2251" i="2"/>
  <c r="AE3524" i="2"/>
  <c r="AG3524" i="2" s="1"/>
  <c r="AE5251" i="2"/>
  <c r="AG5251" i="2" s="1"/>
  <c r="AE6022" i="2"/>
  <c r="AG6022" i="2" s="1"/>
  <c r="AE6440" i="2"/>
  <c r="AE6845" i="2"/>
  <c r="AE8678" i="2"/>
  <c r="AE11026" i="2"/>
  <c r="AE11279" i="2"/>
  <c r="AE3908" i="2"/>
  <c r="AE4144" i="2"/>
  <c r="AE4148" i="2"/>
  <c r="AE4374" i="2"/>
  <c r="AE4376" i="2"/>
  <c r="AG4376" i="2" s="1"/>
  <c r="AE3528" i="2"/>
  <c r="AE4903" i="2"/>
  <c r="AE6441" i="2"/>
  <c r="AG6441" i="2" s="1"/>
  <c r="AE6725" i="2"/>
  <c r="AE6846" i="2"/>
  <c r="AE7144" i="2"/>
  <c r="AE7191" i="2"/>
  <c r="AE7260" i="2"/>
  <c r="AE6146" i="2"/>
  <c r="AE6355" i="2"/>
  <c r="AG6355" i="2" s="1"/>
  <c r="AE6371" i="2"/>
  <c r="AG6371" i="2" s="1"/>
  <c r="AE5463" i="2"/>
  <c r="AG5463" i="2" s="1"/>
  <c r="AE5637" i="2"/>
  <c r="AE5765" i="2"/>
  <c r="AG5765" i="2" s="1"/>
  <c r="AE5889" i="2"/>
  <c r="AE8679" i="2"/>
  <c r="AE8904" i="2"/>
  <c r="AE10043" i="2"/>
  <c r="AE10132" i="2"/>
  <c r="AE8680" i="2"/>
  <c r="AE8681" i="2"/>
  <c r="AE8682" i="2"/>
  <c r="AE8764" i="2"/>
  <c r="AE8765" i="2"/>
  <c r="AG8765" i="2" s="1"/>
  <c r="AE8905" i="2"/>
  <c r="AE8906" i="2"/>
  <c r="AE8907" i="2"/>
  <c r="AE10044" i="2"/>
  <c r="AE10045" i="2"/>
  <c r="AE10046" i="2"/>
  <c r="AG10046" i="2" s="1"/>
  <c r="AE7347" i="2"/>
  <c r="AG7347" i="2" s="1"/>
  <c r="AE7439" i="2"/>
  <c r="AG7439" i="2" s="1"/>
  <c r="AE7535" i="2"/>
  <c r="AE7646" i="2"/>
  <c r="AE7647" i="2"/>
  <c r="AG7647" i="2" s="1"/>
  <c r="AE7756" i="2"/>
  <c r="AG7756" i="2" s="1"/>
  <c r="AE7847" i="2"/>
  <c r="AE7921" i="2"/>
  <c r="AG7921" i="2" s="1"/>
  <c r="AE8016" i="2"/>
  <c r="AG8016" i="2" s="1"/>
  <c r="AE8683" i="2"/>
  <c r="AE10133" i="2"/>
  <c r="AE10134" i="2"/>
  <c r="AG10134" i="2" s="1"/>
  <c r="AE10135" i="2"/>
  <c r="AG10135" i="2" s="1"/>
  <c r="AE11566" i="2"/>
  <c r="AG11566" i="2" s="1"/>
  <c r="AE11653" i="2"/>
  <c r="AG11653" i="2" s="1"/>
  <c r="AE11027" i="2"/>
  <c r="AG11027" i="2" s="1"/>
  <c r="AE11280" i="2"/>
  <c r="AE211" i="2"/>
  <c r="AE313" i="2"/>
  <c r="AE1559" i="2"/>
  <c r="AE3040" i="2"/>
  <c r="AE3580" i="2"/>
  <c r="AG3580" i="2" s="1"/>
  <c r="AE4687" i="2"/>
  <c r="AE4768" i="2"/>
  <c r="AE5146" i="2"/>
  <c r="AG5146" i="2" s="1"/>
  <c r="AE5329" i="2"/>
  <c r="AE1787" i="2"/>
  <c r="AE212" i="2"/>
  <c r="AE314" i="2"/>
  <c r="AE668" i="2"/>
  <c r="AE708" i="2"/>
  <c r="AG708" i="2" s="1"/>
  <c r="AE832" i="2"/>
  <c r="AE846" i="2"/>
  <c r="AE1062" i="2"/>
  <c r="AG1062" i="2" s="1"/>
  <c r="AE1063" i="2"/>
  <c r="AE1274" i="2"/>
  <c r="AE1295" i="2"/>
  <c r="AG1295" i="2" s="1"/>
  <c r="AE3439" i="2"/>
  <c r="AE3460" i="2"/>
  <c r="AE3810" i="2"/>
  <c r="AG3810" i="2" s="1"/>
  <c r="AE3845" i="2"/>
  <c r="AG3845" i="2" s="1"/>
  <c r="AE9251" i="2"/>
  <c r="AE9469" i="2"/>
  <c r="AE10615" i="2"/>
  <c r="AG10615" i="2" s="1"/>
  <c r="AE10739" i="2"/>
  <c r="AG10739" i="2" s="1"/>
  <c r="AE1862" i="2"/>
  <c r="AG1862" i="2" s="1"/>
  <c r="AE1951" i="2"/>
  <c r="AG1951" i="2" s="1"/>
  <c r="AE2037" i="2"/>
  <c r="AG2037" i="2" s="1"/>
  <c r="AE2113" i="2"/>
  <c r="AE2114" i="2"/>
  <c r="AE2474" i="2"/>
  <c r="AE2561" i="2"/>
  <c r="AE2651" i="2"/>
  <c r="AE2738" i="2"/>
  <c r="AG2738" i="2" s="1"/>
  <c r="AE2800" i="2"/>
  <c r="AE2801" i="2"/>
  <c r="AE3615" i="2"/>
  <c r="AG3615" i="2" s="1"/>
  <c r="AE3972" i="2"/>
  <c r="AE4209" i="2"/>
  <c r="AE4234" i="2"/>
  <c r="AG4234" i="2" s="1"/>
  <c r="AE4514" i="2"/>
  <c r="AE4545" i="2"/>
  <c r="AE6201" i="2"/>
  <c r="AE6315" i="2"/>
  <c r="AE6336" i="2"/>
  <c r="AG6336" i="2" s="1"/>
  <c r="AE4964" i="2"/>
  <c r="AG4964" i="2" s="1"/>
  <c r="AE6583" i="2"/>
  <c r="AE6750" i="2"/>
  <c r="AE6958" i="2"/>
  <c r="AG6958" i="2" s="1"/>
  <c r="AE7192" i="2"/>
  <c r="AE5207" i="2"/>
  <c r="AE5515" i="2"/>
  <c r="AG5515" i="2" s="1"/>
  <c r="AE5638" i="2"/>
  <c r="AE5766" i="2"/>
  <c r="AG5766" i="2" s="1"/>
  <c r="AE5890" i="2"/>
  <c r="AE6077" i="2"/>
  <c r="AG6077" i="2" s="1"/>
  <c r="AE6560" i="2"/>
  <c r="AE6906" i="2"/>
  <c r="AG6906" i="2" s="1"/>
  <c r="AE9470" i="2"/>
  <c r="AE11060" i="2"/>
  <c r="AG11060" i="2" s="1"/>
  <c r="AE11309" i="2"/>
  <c r="AE7261" i="2"/>
  <c r="AE7348" i="2"/>
  <c r="AE7440" i="2"/>
  <c r="AE7536" i="2"/>
  <c r="AE7648" i="2"/>
  <c r="AE7649" i="2"/>
  <c r="AE7757" i="2"/>
  <c r="AE7922" i="2"/>
  <c r="AG7922" i="2" s="1"/>
  <c r="AE8017" i="2"/>
  <c r="AG8017" i="2" s="1"/>
  <c r="AE8103" i="2"/>
  <c r="AE8104" i="2"/>
  <c r="AE9252" i="2"/>
  <c r="AG9252" i="2" s="1"/>
  <c r="AE9253" i="2"/>
  <c r="AE9471" i="2"/>
  <c r="AE9472" i="2"/>
  <c r="AE9473" i="2"/>
  <c r="AE9474" i="2"/>
  <c r="AG9474" i="2" s="1"/>
  <c r="AE9475" i="2"/>
  <c r="AE9476" i="2"/>
  <c r="AE10616" i="2"/>
  <c r="AG10616" i="2" s="1"/>
  <c r="AE10617" i="2"/>
  <c r="AG10617" i="2" s="1"/>
  <c r="AE10618" i="2"/>
  <c r="AE11107" i="2"/>
  <c r="AG11107" i="2" s="1"/>
  <c r="AE11363" i="2"/>
  <c r="AG11363" i="2" s="1"/>
  <c r="AE11567" i="2"/>
  <c r="AG11567" i="2" s="1"/>
  <c r="AE11654" i="2"/>
  <c r="AE11757" i="2"/>
  <c r="AE10740" i="2"/>
  <c r="AG10740" i="2" s="1"/>
  <c r="AE10741" i="2"/>
  <c r="AG10741" i="2" s="1"/>
  <c r="AE10823" i="2"/>
  <c r="AG10823" i="2" s="1"/>
  <c r="AE213" i="2"/>
  <c r="AE315" i="2"/>
  <c r="AE1560" i="2"/>
  <c r="AE3041" i="2"/>
  <c r="AE3581" i="2"/>
  <c r="AE4688" i="2"/>
  <c r="AE4769" i="2"/>
  <c r="AG4769" i="2" s="1"/>
  <c r="AE5118" i="2"/>
  <c r="AE5330" i="2"/>
  <c r="AE1788" i="2"/>
  <c r="AG1788" i="2" s="1"/>
  <c r="AE1039" i="2"/>
  <c r="AE1064" i="2"/>
  <c r="AE1275" i="2"/>
  <c r="AE1296" i="2"/>
  <c r="AG1296" i="2" s="1"/>
  <c r="AE1863" i="2"/>
  <c r="AE1952" i="2"/>
  <c r="AG1952" i="2" s="1"/>
  <c r="AE2038" i="2"/>
  <c r="AG2038" i="2" s="1"/>
  <c r="AE2039" i="2"/>
  <c r="AE2115" i="2"/>
  <c r="AG2115" i="2" s="1"/>
  <c r="AE2475" i="2"/>
  <c r="AE2562" i="2"/>
  <c r="AE2652" i="2"/>
  <c r="AG2652" i="2" s="1"/>
  <c r="AE2739" i="2"/>
  <c r="AE2740" i="2"/>
  <c r="AE2802" i="2"/>
  <c r="AE3616" i="2"/>
  <c r="AE4210" i="2"/>
  <c r="AE4211" i="2"/>
  <c r="AE4515" i="2"/>
  <c r="AG4515" i="2" s="1"/>
  <c r="AE4546" i="2"/>
  <c r="AG4546" i="2" s="1"/>
  <c r="AE4938" i="2"/>
  <c r="AG4938" i="2" s="1"/>
  <c r="AE6561" i="2"/>
  <c r="AE6751" i="2"/>
  <c r="AE6907" i="2"/>
  <c r="AE7193" i="2"/>
  <c r="AE5208" i="2"/>
  <c r="AG5208" i="2" s="1"/>
  <c r="AE5516" i="2"/>
  <c r="AE5639" i="2"/>
  <c r="AE5767" i="2"/>
  <c r="AE5891" i="2"/>
  <c r="AE6078" i="2"/>
  <c r="AE6532" i="2"/>
  <c r="AE6908" i="2"/>
  <c r="AG6908" i="2" s="1"/>
  <c r="AE9254" i="2"/>
  <c r="AE11061" i="2"/>
  <c r="AE11310" i="2"/>
  <c r="AE7262" i="2"/>
  <c r="AE7349" i="2"/>
  <c r="AE7441" i="2"/>
  <c r="AG7441" i="2" s="1"/>
  <c r="AE7537" i="2"/>
  <c r="AG7537" i="2" s="1"/>
  <c r="AE7538" i="2"/>
  <c r="AG7538" i="2" s="1"/>
  <c r="AE7650" i="2"/>
  <c r="AE7758" i="2"/>
  <c r="AE7923" i="2"/>
  <c r="AG7923" i="2" s="1"/>
  <c r="AE8018" i="2"/>
  <c r="AG8018" i="2" s="1"/>
  <c r="AE8105" i="2"/>
  <c r="AE8172" i="2"/>
  <c r="AG8172" i="2" s="1"/>
  <c r="AE9477" i="2"/>
  <c r="AE9255" i="2"/>
  <c r="AE9478" i="2"/>
  <c r="AE9479" i="2"/>
  <c r="AE9480" i="2"/>
  <c r="AE10619" i="2"/>
  <c r="AG10619" i="2" s="1"/>
  <c r="AE10742" i="2"/>
  <c r="AG10742" i="2" s="1"/>
  <c r="AE10743" i="2"/>
  <c r="AG10743" i="2" s="1"/>
  <c r="AE11108" i="2"/>
  <c r="AE11364" i="2"/>
  <c r="AE10824" i="2"/>
  <c r="AE116" i="2"/>
  <c r="AE214" i="2"/>
  <c r="AE1496" i="2"/>
  <c r="AE3042" i="2"/>
  <c r="AE3549" i="2"/>
  <c r="AE4655" i="2"/>
  <c r="AG4655" i="2" s="1"/>
  <c r="AE4770" i="2"/>
  <c r="AG4770" i="2" s="1"/>
  <c r="AE5086" i="2"/>
  <c r="AE5331" i="2"/>
  <c r="AE1719" i="2"/>
  <c r="AG1719" i="2" s="1"/>
  <c r="AE1789" i="2"/>
  <c r="AE1864" i="2"/>
  <c r="AE117" i="2"/>
  <c r="AE215" i="2"/>
  <c r="AE605" i="2"/>
  <c r="AG605" i="2" s="1"/>
  <c r="AE669" i="2"/>
  <c r="AE819" i="2"/>
  <c r="AE833" i="2"/>
  <c r="AG833" i="2" s="1"/>
  <c r="AE1014" i="2"/>
  <c r="AE1040" i="2"/>
  <c r="AE1250" i="2"/>
  <c r="AG1250" i="2" s="1"/>
  <c r="AE1276" i="2"/>
  <c r="AG1276" i="2" s="1"/>
  <c r="AE3398" i="2"/>
  <c r="AE3399" i="2"/>
  <c r="AE3765" i="2"/>
  <c r="AG3765" i="2" s="1"/>
  <c r="AE3811" i="2"/>
  <c r="AG3811" i="2" s="1"/>
  <c r="AE9256" i="2"/>
  <c r="AE9481" i="2"/>
  <c r="AE10452" i="2"/>
  <c r="AG10452" i="2" s="1"/>
  <c r="AE10620" i="2"/>
  <c r="AE1953" i="2"/>
  <c r="AE2040" i="2"/>
  <c r="AG2040" i="2" s="1"/>
  <c r="AE2041" i="2"/>
  <c r="AE2400" i="2"/>
  <c r="AE2476" i="2"/>
  <c r="AE2563" i="2"/>
  <c r="AE2653" i="2"/>
  <c r="AE2654" i="2"/>
  <c r="AE2741" i="2"/>
  <c r="AE3582" i="2"/>
  <c r="AE3951" i="2"/>
  <c r="AE4180" i="2"/>
  <c r="AG4180" i="2" s="1"/>
  <c r="AE4181" i="2"/>
  <c r="AE4474" i="2"/>
  <c r="AE4516" i="2"/>
  <c r="AG4516" i="2" s="1"/>
  <c r="AE6178" i="2"/>
  <c r="AG6178" i="2" s="1"/>
  <c r="AE6280" i="2"/>
  <c r="AG6280" i="2" s="1"/>
  <c r="AE6316" i="2"/>
  <c r="AE4915" i="2"/>
  <c r="AE6496" i="2"/>
  <c r="AE6737" i="2"/>
  <c r="AE6909" i="2"/>
  <c r="AE7145" i="2"/>
  <c r="AE7194" i="2"/>
  <c r="AE7263" i="2"/>
  <c r="AE5199" i="2"/>
  <c r="AE5493" i="2"/>
  <c r="AG5493" i="2" s="1"/>
  <c r="AE5640" i="2"/>
  <c r="AE5768" i="2"/>
  <c r="AG5768" i="2" s="1"/>
  <c r="AE5892" i="2"/>
  <c r="AG5892" i="2" s="1"/>
  <c r="AE6053" i="2"/>
  <c r="AG6053" i="2" s="1"/>
  <c r="AE6497" i="2"/>
  <c r="AE6873" i="2"/>
  <c r="AE9257" i="2"/>
  <c r="AE11028" i="2"/>
  <c r="AE11311" i="2"/>
  <c r="AE7350" i="2"/>
  <c r="AE7442" i="2"/>
  <c r="AE7443" i="2"/>
  <c r="AE7539" i="2"/>
  <c r="AG7539" i="2" s="1"/>
  <c r="AE7651" i="2"/>
  <c r="AG7651" i="2" s="1"/>
  <c r="AE7759" i="2"/>
  <c r="AE7924" i="2"/>
  <c r="AE8019" i="2"/>
  <c r="AE8106" i="2"/>
  <c r="AE9482" i="2"/>
  <c r="AE9061" i="2"/>
  <c r="AG9061" i="2" s="1"/>
  <c r="AE9258" i="2"/>
  <c r="AE9259" i="2"/>
  <c r="AG9259" i="2" s="1"/>
  <c r="AE9260" i="2"/>
  <c r="AE9483" i="2"/>
  <c r="AE9646" i="2"/>
  <c r="AE9647" i="2"/>
  <c r="AE9648" i="2"/>
  <c r="AE10453" i="2"/>
  <c r="AG10453" i="2" s="1"/>
  <c r="AE10454" i="2"/>
  <c r="AG10454" i="2" s="1"/>
  <c r="AE10621" i="2"/>
  <c r="AG10621" i="2" s="1"/>
  <c r="AE10622" i="2"/>
  <c r="AE10623" i="2"/>
  <c r="AG10623" i="2" s="1"/>
  <c r="AE10624" i="2"/>
  <c r="AG10624" i="2" s="1"/>
  <c r="AE11062" i="2"/>
  <c r="AG11062" i="2" s="1"/>
  <c r="AE11312" i="2"/>
  <c r="AG11312" i="2" s="1"/>
  <c r="AE11568" i="2"/>
  <c r="AG11568" i="2" s="1"/>
  <c r="AE11655" i="2"/>
  <c r="AE118" i="2"/>
  <c r="AE216" i="2"/>
  <c r="AE1497" i="2"/>
  <c r="AG1497" i="2" s="1"/>
  <c r="AE3043" i="2"/>
  <c r="AE3214" i="2"/>
  <c r="AE4656" i="2"/>
  <c r="AE4771" i="2"/>
  <c r="AE5087" i="2"/>
  <c r="AE5332" i="2"/>
  <c r="AE1678" i="2"/>
  <c r="AE1720" i="2"/>
  <c r="AE1790" i="2"/>
  <c r="AE1865" i="2"/>
  <c r="AE52" i="2"/>
  <c r="AE119" i="2"/>
  <c r="AG119" i="2" s="1"/>
  <c r="AE562" i="2"/>
  <c r="AG562" i="2" s="1"/>
  <c r="AE606" i="2"/>
  <c r="AG606" i="2" s="1"/>
  <c r="AE872" i="2"/>
  <c r="AE895" i="2"/>
  <c r="AE1110" i="2"/>
  <c r="AG1110" i="2" s="1"/>
  <c r="AE1136" i="2"/>
  <c r="AE1353" i="2"/>
  <c r="AE1354" i="2"/>
  <c r="AG1354" i="2" s="1"/>
  <c r="AE3317" i="2"/>
  <c r="AE3331" i="2"/>
  <c r="AE3696" i="2"/>
  <c r="AE3726" i="2"/>
  <c r="AG3726" i="2" s="1"/>
  <c r="AE8684" i="2"/>
  <c r="AE8766" i="2"/>
  <c r="AE10047" i="2"/>
  <c r="AG10047" i="2" s="1"/>
  <c r="AE10136" i="2"/>
  <c r="AG10136" i="2" s="1"/>
  <c r="AE1866" i="2"/>
  <c r="AE2042" i="2"/>
  <c r="AE2360" i="2"/>
  <c r="AE2401" i="2"/>
  <c r="AE2477" i="2"/>
  <c r="AE2478" i="2"/>
  <c r="AE2564" i="2"/>
  <c r="AE2655" i="2"/>
  <c r="AG2655" i="2" s="1"/>
  <c r="AE3215" i="2"/>
  <c r="AE3919" i="2"/>
  <c r="AE4264" i="2"/>
  <c r="AE4299" i="2"/>
  <c r="AG4299" i="2" s="1"/>
  <c r="AE4397" i="2"/>
  <c r="AE4398" i="2"/>
  <c r="AE6165" i="2"/>
  <c r="AE6260" i="2"/>
  <c r="AG6260" i="2" s="1"/>
  <c r="AE6281" i="2"/>
  <c r="AG6281" i="2" s="1"/>
  <c r="AE4965" i="2"/>
  <c r="AG4965" i="2" s="1"/>
  <c r="AE6498" i="2"/>
  <c r="AE6685" i="2"/>
  <c r="AE6959" i="2"/>
  <c r="AG6959" i="2" s="1"/>
  <c r="AE7146" i="2"/>
  <c r="AE7147" i="2"/>
  <c r="AE7195" i="2"/>
  <c r="AE5218" i="2"/>
  <c r="AE5464" i="2"/>
  <c r="AG5464" i="2" s="1"/>
  <c r="AE5641" i="2"/>
  <c r="AE5769" i="2"/>
  <c r="AG5769" i="2" s="1"/>
  <c r="AE5893" i="2"/>
  <c r="AG5893" i="2" s="1"/>
  <c r="AE6079" i="2"/>
  <c r="AG6079" i="2" s="1"/>
  <c r="AE6499" i="2"/>
  <c r="AE6960" i="2"/>
  <c r="AG6960" i="2" s="1"/>
  <c r="AE9484" i="2"/>
  <c r="AE11063" i="2"/>
  <c r="AE11313" i="2"/>
  <c r="AG11313" i="2" s="1"/>
  <c r="AE7264" i="2"/>
  <c r="AG7264" i="2" s="1"/>
  <c r="AE7351" i="2"/>
  <c r="AE7444" i="2"/>
  <c r="AG7444" i="2" s="1"/>
  <c r="AE7540" i="2"/>
  <c r="AE7652" i="2"/>
  <c r="AE7653" i="2"/>
  <c r="AE7760" i="2"/>
  <c r="AE7925" i="2"/>
  <c r="AE8020" i="2"/>
  <c r="AE9485" i="2"/>
  <c r="AE8685" i="2"/>
  <c r="AG8685" i="2" s="1"/>
  <c r="AE8686" i="2"/>
  <c r="AG8686" i="2" s="1"/>
  <c r="AE8687" i="2"/>
  <c r="AG8687" i="2" s="1"/>
  <c r="AE8767" i="2"/>
  <c r="AG8767" i="2" s="1"/>
  <c r="AE8768" i="2"/>
  <c r="AG8768" i="2" s="1"/>
  <c r="AE8908" i="2"/>
  <c r="AE8909" i="2"/>
  <c r="AE9062" i="2"/>
  <c r="AE10048" i="2"/>
  <c r="AG10048" i="2" s="1"/>
  <c r="AE10137" i="2"/>
  <c r="AE10138" i="2"/>
  <c r="AG10138" i="2" s="1"/>
  <c r="AE10139" i="2"/>
  <c r="AG10139" i="2" s="1"/>
  <c r="AE10140" i="2"/>
  <c r="AG10140" i="2" s="1"/>
  <c r="AE10264" i="2"/>
  <c r="AE11109" i="2"/>
  <c r="AG11109" i="2" s="1"/>
  <c r="AE11365" i="2"/>
  <c r="AG11365" i="2" s="1"/>
  <c r="AE11569" i="2"/>
  <c r="AG11569" i="2" s="1"/>
  <c r="AE11656" i="2"/>
  <c r="AG11656" i="2" s="1"/>
  <c r="AE3216" i="2"/>
  <c r="AE3440" i="2"/>
  <c r="AE3461" i="2"/>
  <c r="AE3846" i="2"/>
  <c r="AE3870" i="2"/>
  <c r="AG3870" i="2" s="1"/>
  <c r="AE217" i="2"/>
  <c r="AE316" i="2"/>
  <c r="AG316" i="2" s="1"/>
  <c r="AE709" i="2"/>
  <c r="AE710" i="2"/>
  <c r="AG710" i="2" s="1"/>
  <c r="AE1065" i="2"/>
  <c r="AE1079" i="2"/>
  <c r="AE1297" i="2"/>
  <c r="AE1298" i="2"/>
  <c r="AE1867" i="2"/>
  <c r="AE1868" i="2"/>
  <c r="AE1954" i="2"/>
  <c r="AG1954" i="2" s="1"/>
  <c r="AE2043" i="2"/>
  <c r="AG2043" i="2" s="1"/>
  <c r="AE2116" i="2"/>
  <c r="AG2116" i="2" s="1"/>
  <c r="AE2167" i="2"/>
  <c r="AG2167" i="2" s="1"/>
  <c r="AE2479" i="2"/>
  <c r="AE218" i="2"/>
  <c r="AE317" i="2"/>
  <c r="AG317" i="2" s="1"/>
  <c r="AE1561" i="2"/>
  <c r="AG1561" i="2" s="1"/>
  <c r="AE3044" i="2"/>
  <c r="AE4689" i="2"/>
  <c r="AG4689" i="2" s="1"/>
  <c r="AE4772" i="2"/>
  <c r="AE5119" i="2"/>
  <c r="AG5119" i="2" s="1"/>
  <c r="AE5333" i="2"/>
  <c r="AE5549" i="2"/>
  <c r="AG5549" i="2" s="1"/>
  <c r="AE3217" i="2"/>
  <c r="AE4212" i="2"/>
  <c r="AE4235" i="2"/>
  <c r="AE4517" i="2"/>
  <c r="AG4517" i="2" s="1"/>
  <c r="AE4547" i="2"/>
  <c r="AE2480" i="2"/>
  <c r="AE2565" i="2"/>
  <c r="AE2656" i="2"/>
  <c r="AG2656" i="2" s="1"/>
  <c r="AE2742" i="2"/>
  <c r="AE2803" i="2"/>
  <c r="AE4966" i="2"/>
  <c r="AE6533" i="2"/>
  <c r="AE6705" i="2"/>
  <c r="AE6961" i="2"/>
  <c r="AE5289" i="2"/>
  <c r="AE5642" i="2"/>
  <c r="AE5770" i="2"/>
  <c r="AE5894" i="2"/>
  <c r="AG5894" i="2" s="1"/>
  <c r="AE6080" i="2"/>
  <c r="AE6611" i="2"/>
  <c r="AE6910" i="2"/>
  <c r="AG6910" i="2" s="1"/>
  <c r="AE9486" i="2"/>
  <c r="AG9486" i="2" s="1"/>
  <c r="AE9487" i="2"/>
  <c r="AE10625" i="2"/>
  <c r="AE10744" i="2"/>
  <c r="AG10744" i="2" s="1"/>
  <c r="AE11110" i="2"/>
  <c r="AG11110" i="2" s="1"/>
  <c r="AE11366" i="2"/>
  <c r="AE11728" i="2"/>
  <c r="AE9488" i="2"/>
  <c r="AE9489" i="2"/>
  <c r="AE9490" i="2"/>
  <c r="AE9649" i="2"/>
  <c r="AE9650" i="2"/>
  <c r="AE9651" i="2"/>
  <c r="AE9758" i="2"/>
  <c r="AE7352" i="2"/>
  <c r="AE7445" i="2"/>
  <c r="AE7541" i="2"/>
  <c r="AE7654" i="2"/>
  <c r="AG7654" i="2" s="1"/>
  <c r="AE7761" i="2"/>
  <c r="AE7848" i="2"/>
  <c r="AE7849" i="2"/>
  <c r="AE7926" i="2"/>
  <c r="AE8021" i="2"/>
  <c r="AE8107" i="2"/>
  <c r="AE8173" i="2"/>
  <c r="AG8173" i="2" s="1"/>
  <c r="AE8224" i="2"/>
  <c r="AE10745" i="2"/>
  <c r="AE10825" i="2"/>
  <c r="AE10826" i="2"/>
  <c r="AE10827" i="2"/>
  <c r="AG10827" i="2" s="1"/>
  <c r="AE10828" i="2"/>
  <c r="AG10828" i="2" s="1"/>
  <c r="AE10829" i="2"/>
  <c r="AG10829" i="2" s="1"/>
  <c r="AE11159" i="2"/>
  <c r="AG11159" i="2" s="1"/>
  <c r="AE11412" i="2"/>
  <c r="AE53" i="2"/>
  <c r="AE120" i="2"/>
  <c r="AE1498" i="2"/>
  <c r="AG1498" i="2" s="1"/>
  <c r="AE3045" i="2"/>
  <c r="AE3306" i="2"/>
  <c r="AE3312" i="2"/>
  <c r="AE3525" i="2"/>
  <c r="AE3697" i="2"/>
  <c r="AE3727" i="2"/>
  <c r="AG3727" i="2" s="1"/>
  <c r="AE4627" i="2"/>
  <c r="AG4627" i="2" s="1"/>
  <c r="AE4773" i="2"/>
  <c r="AE5088" i="2"/>
  <c r="AG5088" i="2" s="1"/>
  <c r="AE5334" i="2"/>
  <c r="AE54" i="2"/>
  <c r="AE121" i="2"/>
  <c r="AE563" i="2"/>
  <c r="AE607" i="2"/>
  <c r="AE990" i="2"/>
  <c r="AE993" i="2"/>
  <c r="AE1226" i="2"/>
  <c r="AE1230" i="2"/>
  <c r="AG1230" i="2" s="1"/>
  <c r="AE3550" i="2"/>
  <c r="AG3550" i="2" s="1"/>
  <c r="AE4136" i="2"/>
  <c r="AG4136" i="2" s="1"/>
  <c r="AE4140" i="2"/>
  <c r="AE4377" i="2"/>
  <c r="AE4399" i="2"/>
  <c r="AG4399" i="2" s="1"/>
  <c r="AE4002" i="2"/>
  <c r="AE4003" i="2"/>
  <c r="AG4003" i="2" s="1"/>
  <c r="AE4004" i="2"/>
  <c r="AG4004" i="2" s="1"/>
  <c r="AE4005" i="2"/>
  <c r="AG4005" i="2" s="1"/>
  <c r="AE4008" i="2"/>
  <c r="AG4008" i="2" s="1"/>
  <c r="AE4009" i="2"/>
  <c r="AE4012" i="2"/>
  <c r="AE4021" i="2"/>
  <c r="AG4021" i="2" s="1"/>
  <c r="AE4031" i="2"/>
  <c r="AG4031" i="2" s="1"/>
  <c r="AE4032" i="2"/>
  <c r="AE4043" i="2"/>
  <c r="AG4043" i="2" s="1"/>
  <c r="AE4075" i="2"/>
  <c r="AE6826" i="2"/>
  <c r="AE7120" i="2"/>
  <c r="AE7148" i="2"/>
  <c r="AE7196" i="2"/>
  <c r="AE7265" i="2"/>
  <c r="AE4916" i="2"/>
  <c r="AG4916" i="2" s="1"/>
  <c r="AE6803" i="2"/>
  <c r="AE7064" i="2"/>
  <c r="AE5249" i="2"/>
  <c r="AE5465" i="2"/>
  <c r="AG5465" i="2" s="1"/>
  <c r="AE5643" i="2"/>
  <c r="AE5771" i="2"/>
  <c r="AE5895" i="2"/>
  <c r="AG5895" i="2" s="1"/>
  <c r="AE6029" i="2"/>
  <c r="AE6804" i="2"/>
  <c r="AE7000" i="2"/>
  <c r="AE8688" i="2"/>
  <c r="AE8769" i="2"/>
  <c r="AE10049" i="2"/>
  <c r="AE10141" i="2"/>
  <c r="AE11160" i="2"/>
  <c r="AE11413" i="2"/>
  <c r="AE11729" i="2"/>
  <c r="AE8640" i="2"/>
  <c r="AG8640" i="2" s="1"/>
  <c r="AE8689" i="2"/>
  <c r="AG8689" i="2" s="1"/>
  <c r="AE8770" i="2"/>
  <c r="AE8771" i="2"/>
  <c r="AE8910" i="2"/>
  <c r="AG8910" i="2" s="1"/>
  <c r="AE8911" i="2"/>
  <c r="AE10050" i="2"/>
  <c r="AE10051" i="2"/>
  <c r="AG10051" i="2" s="1"/>
  <c r="AE10052" i="2"/>
  <c r="AG10052" i="2" s="1"/>
  <c r="AE7266" i="2"/>
  <c r="AE7353" i="2"/>
  <c r="AE7446" i="2"/>
  <c r="AG7446" i="2" s="1"/>
  <c r="AE7542" i="2"/>
  <c r="AG7542" i="2" s="1"/>
  <c r="AE7655" i="2"/>
  <c r="AG7655" i="2" s="1"/>
  <c r="AE7762" i="2"/>
  <c r="AG7762" i="2" s="1"/>
  <c r="AE7850" i="2"/>
  <c r="AG7850" i="2" s="1"/>
  <c r="AE7927" i="2"/>
  <c r="AE10142" i="2"/>
  <c r="AE10143" i="2"/>
  <c r="AE10144" i="2"/>
  <c r="AE10145" i="2"/>
  <c r="AE11241" i="2"/>
  <c r="AE11500" i="2"/>
  <c r="AE5" i="2"/>
  <c r="AE25" i="2"/>
  <c r="AG25" i="2" s="1"/>
  <c r="AE31" i="2"/>
  <c r="AE219" i="2"/>
  <c r="AE1470" i="2"/>
  <c r="AE3046" i="2"/>
  <c r="AE1471" i="2"/>
  <c r="AE3047" i="2"/>
  <c r="AE3307" i="2"/>
  <c r="AG3307" i="2" s="1"/>
  <c r="AE3313" i="2"/>
  <c r="AG3313" i="2" s="1"/>
  <c r="AE3531" i="2"/>
  <c r="AG3531" i="2" s="1"/>
  <c r="AE3698" i="2"/>
  <c r="AE3699" i="2"/>
  <c r="AE4617" i="2"/>
  <c r="AG4617" i="2" s="1"/>
  <c r="AE4774" i="2"/>
  <c r="AE4628" i="2"/>
  <c r="AE4775" i="2"/>
  <c r="AE5051" i="2"/>
  <c r="AG5051" i="2" s="1"/>
  <c r="AE5335" i="2"/>
  <c r="AE5059" i="2"/>
  <c r="AE5336" i="2"/>
  <c r="AE2" i="2"/>
  <c r="AE15" i="2"/>
  <c r="AE539" i="2"/>
  <c r="AG539" i="2" s="1"/>
  <c r="AE545" i="2"/>
  <c r="AG545" i="2" s="1"/>
  <c r="AE799" i="2"/>
  <c r="AE820" i="2"/>
  <c r="AE996" i="2"/>
  <c r="AE1015" i="2"/>
  <c r="AE1314" i="2"/>
  <c r="AE1334" i="2"/>
  <c r="AE1606" i="2"/>
  <c r="AE1613" i="2"/>
  <c r="AE1622" i="2"/>
  <c r="AE1632" i="2"/>
  <c r="AE1648" i="2"/>
  <c r="AE1658" i="2"/>
  <c r="AE1659" i="2"/>
  <c r="AE1679" i="2"/>
  <c r="AE1721" i="2"/>
  <c r="AE1791" i="2"/>
  <c r="AE1869" i="2"/>
  <c r="AG1869" i="2" s="1"/>
  <c r="AE2252" i="2"/>
  <c r="AG2252" i="2" s="1"/>
  <c r="AE3532" i="2"/>
  <c r="AE3583" i="2"/>
  <c r="AE3906" i="2"/>
  <c r="AG3906" i="2" s="1"/>
  <c r="AE4137" i="2"/>
  <c r="AE4141" i="2"/>
  <c r="AE4378" i="2"/>
  <c r="AG4378" i="2" s="1"/>
  <c r="AE4400" i="2"/>
  <c r="AG4400" i="2" s="1"/>
  <c r="AE4917" i="2"/>
  <c r="AG4917" i="2" s="1"/>
  <c r="AE4939" i="2"/>
  <c r="AE6147" i="2"/>
  <c r="AE6261" i="2"/>
  <c r="AG6261" i="2" s="1"/>
  <c r="AE6282" i="2"/>
  <c r="AG6282" i="2" s="1"/>
  <c r="AE6469" i="2"/>
  <c r="AE6500" i="2"/>
  <c r="AE6729" i="2"/>
  <c r="AE6738" i="2"/>
  <c r="AE6911" i="2"/>
  <c r="AG6911" i="2" s="1"/>
  <c r="AE6962" i="2"/>
  <c r="AG6962" i="2" s="1"/>
  <c r="AE7121" i="2"/>
  <c r="AE7149" i="2"/>
  <c r="AE7197" i="2"/>
  <c r="AE5193" i="2"/>
  <c r="AG5193" i="2" s="1"/>
  <c r="AE5466" i="2"/>
  <c r="AE5494" i="2"/>
  <c r="AG5494" i="2" s="1"/>
  <c r="AE5644" i="2"/>
  <c r="AE5772" i="2"/>
  <c r="AG5772" i="2" s="1"/>
  <c r="AE5896" i="2"/>
  <c r="AE5897" i="2"/>
  <c r="AE5983" i="2"/>
  <c r="AE5987" i="2"/>
  <c r="AE6054" i="2"/>
  <c r="AG6054" i="2" s="1"/>
  <c r="AE6449" i="2"/>
  <c r="AG6449" i="2" s="1"/>
  <c r="AE6912" i="2"/>
  <c r="AE8633" i="2"/>
  <c r="AE8641" i="2"/>
  <c r="AE8772" i="2"/>
  <c r="AE9968" i="2"/>
  <c r="AE10010" i="2"/>
  <c r="AG10010" i="2" s="1"/>
  <c r="AE11064" i="2"/>
  <c r="AG11064" i="2" s="1"/>
  <c r="AE11314" i="2"/>
  <c r="AG11314" i="2" s="1"/>
  <c r="AE7267" i="2"/>
  <c r="AE7354" i="2"/>
  <c r="AE7447" i="2"/>
  <c r="AE7543" i="2"/>
  <c r="AG7543" i="2" s="1"/>
  <c r="AE7656" i="2"/>
  <c r="AG7656" i="2" s="1"/>
  <c r="AE7657" i="2"/>
  <c r="AG7657" i="2" s="1"/>
  <c r="AE7763" i="2"/>
  <c r="AE7928" i="2"/>
  <c r="AE8022" i="2"/>
  <c r="AE8642" i="2"/>
  <c r="AE8643" i="2"/>
  <c r="AE8644" i="2"/>
  <c r="AG8644" i="2" s="1"/>
  <c r="AE8645" i="2"/>
  <c r="AG8645" i="2" s="1"/>
  <c r="AE8690" i="2"/>
  <c r="AE8691" i="2"/>
  <c r="AE8692" i="2"/>
  <c r="AE8693" i="2"/>
  <c r="AE8912" i="2"/>
  <c r="AG8912" i="2" s="1"/>
  <c r="AE9261" i="2"/>
  <c r="AE10011" i="2"/>
  <c r="AE10012" i="2"/>
  <c r="AG10012" i="2" s="1"/>
  <c r="AE10013" i="2"/>
  <c r="AG10013" i="2" s="1"/>
  <c r="AE10014" i="2"/>
  <c r="AG10014" i="2" s="1"/>
  <c r="AE10053" i="2"/>
  <c r="AG10053" i="2" s="1"/>
  <c r="AE10054" i="2"/>
  <c r="AE11065" i="2"/>
  <c r="AE11111" i="2"/>
  <c r="AG11111" i="2" s="1"/>
  <c r="AE11315" i="2"/>
  <c r="AG11315" i="2" s="1"/>
  <c r="AE11367" i="2"/>
  <c r="AE11570" i="2"/>
  <c r="AG11570" i="2" s="1"/>
  <c r="AE11657" i="2"/>
  <c r="AG11657" i="2" s="1"/>
  <c r="AE32" i="2"/>
  <c r="AE55" i="2"/>
  <c r="AE1472" i="2"/>
  <c r="AG1472" i="2" s="1"/>
  <c r="AE3048" i="2"/>
  <c r="AE4618" i="2"/>
  <c r="AG4618" i="2" s="1"/>
  <c r="AE4776" i="2"/>
  <c r="AE5060" i="2"/>
  <c r="AG5060" i="2" s="1"/>
  <c r="AE5337" i="2"/>
  <c r="AE33" i="2"/>
  <c r="AE56" i="2"/>
  <c r="AG56" i="2" s="1"/>
  <c r="AE546" i="2"/>
  <c r="AE564" i="2"/>
  <c r="AE3533" i="2"/>
  <c r="AE4904" i="2"/>
  <c r="AG4904" i="2" s="1"/>
  <c r="AE6827" i="2"/>
  <c r="AE6805" i="2"/>
  <c r="AG6805" i="2" s="1"/>
  <c r="AE7043" i="2"/>
  <c r="AE5467" i="2"/>
  <c r="AE5645" i="2"/>
  <c r="AE5773" i="2"/>
  <c r="AE5898" i="2"/>
  <c r="AE8646" i="2"/>
  <c r="AG8646" i="2" s="1"/>
  <c r="AE8773" i="2"/>
  <c r="AG8773" i="2" s="1"/>
  <c r="AE10015" i="2"/>
  <c r="AE10016" i="2"/>
  <c r="AG10016" i="2" s="1"/>
  <c r="AE10055" i="2"/>
  <c r="AE11230" i="2"/>
  <c r="AE11488" i="2"/>
  <c r="AG11488" i="2" s="1"/>
  <c r="AE13" i="2"/>
  <c r="AE18" i="2"/>
  <c r="AE1473" i="2"/>
  <c r="AG1473" i="2" s="1"/>
  <c r="AE3049" i="2"/>
  <c r="AE3175" i="2"/>
  <c r="AE4629" i="2"/>
  <c r="AE4777" i="2"/>
  <c r="AE5061" i="2"/>
  <c r="AG5061" i="2" s="1"/>
  <c r="AE5338" i="2"/>
  <c r="AE1607" i="2"/>
  <c r="AE1615" i="2"/>
  <c r="AE1623" i="2"/>
  <c r="AE1633" i="2"/>
  <c r="AE1652" i="2"/>
  <c r="AG1652" i="2" s="1"/>
  <c r="AE1660" i="2"/>
  <c r="AE1680" i="2"/>
  <c r="AE1722" i="2"/>
  <c r="AE1792" i="2"/>
  <c r="AE1793" i="2"/>
  <c r="AG1793" i="2" s="1"/>
  <c r="AE6" i="2"/>
  <c r="AE19" i="2"/>
  <c r="AG19" i="2" s="1"/>
  <c r="AE547" i="2"/>
  <c r="AE565" i="2"/>
  <c r="AG565" i="2" s="1"/>
  <c r="AE800" i="2"/>
  <c r="AE834" i="2"/>
  <c r="AE998" i="2"/>
  <c r="AE1016" i="2"/>
  <c r="AE1335" i="2"/>
  <c r="AG1335" i="2" s="1"/>
  <c r="AE1355" i="2"/>
  <c r="AG1355" i="2" s="1"/>
  <c r="AE3304" i="2"/>
  <c r="AE3311" i="2"/>
  <c r="AE3686" i="2"/>
  <c r="AG3686" i="2" s="1"/>
  <c r="AE3700" i="2"/>
  <c r="AG3700" i="2" s="1"/>
  <c r="AE8647" i="2"/>
  <c r="AE8694" i="2"/>
  <c r="AE10017" i="2"/>
  <c r="AG10017" i="2" s="1"/>
  <c r="AE10056" i="2"/>
  <c r="AG10056" i="2" s="1"/>
  <c r="AE1870" i="2"/>
  <c r="AE2253" i="2"/>
  <c r="AE3176" i="2"/>
  <c r="AE3909" i="2"/>
  <c r="AG3909" i="2" s="1"/>
  <c r="AE4145" i="2"/>
  <c r="AE4149" i="2"/>
  <c r="AE4379" i="2"/>
  <c r="AE4380" i="2"/>
  <c r="AE6148" i="2"/>
  <c r="AE6262" i="2"/>
  <c r="AE6263" i="2"/>
  <c r="AE4940" i="2"/>
  <c r="AG4940" i="2" s="1"/>
  <c r="AE6442" i="2"/>
  <c r="AE6676" i="2"/>
  <c r="AE6913" i="2"/>
  <c r="AG6913" i="2" s="1"/>
  <c r="AE7122" i="2"/>
  <c r="AG7122" i="2" s="1"/>
  <c r="AE7123" i="2"/>
  <c r="AE7150" i="2"/>
  <c r="AG7150" i="2" s="1"/>
  <c r="AE7198" i="2"/>
  <c r="AE5194" i="2"/>
  <c r="AE5457" i="2"/>
  <c r="AE5646" i="2"/>
  <c r="AG5646" i="2" s="1"/>
  <c r="AE5774" i="2"/>
  <c r="AG5774" i="2" s="1"/>
  <c r="AE5899" i="2"/>
  <c r="AG5899" i="2" s="1"/>
  <c r="AE6055" i="2"/>
  <c r="AE6450" i="2"/>
  <c r="AE6914" i="2"/>
  <c r="AG6914" i="2" s="1"/>
  <c r="AE8774" i="2"/>
  <c r="AE11029" i="2"/>
  <c r="AE11281" i="2"/>
  <c r="AG11281" i="2" s="1"/>
  <c r="AE7268" i="2"/>
  <c r="AE7355" i="2"/>
  <c r="AE7448" i="2"/>
  <c r="AE7544" i="2"/>
  <c r="AG7544" i="2" s="1"/>
  <c r="AE7545" i="2"/>
  <c r="AG7545" i="2" s="1"/>
  <c r="AE7658" i="2"/>
  <c r="AG7658" i="2" s="1"/>
  <c r="AE7764" i="2"/>
  <c r="AG7764" i="2" s="1"/>
  <c r="AE7929" i="2"/>
  <c r="AG7929" i="2" s="1"/>
  <c r="AE8913" i="2"/>
  <c r="AE8648" i="2"/>
  <c r="AE8649" i="2"/>
  <c r="AG8649" i="2" s="1"/>
  <c r="AE8650" i="2"/>
  <c r="AE8695" i="2"/>
  <c r="AE8696" i="2"/>
  <c r="AE8697" i="2"/>
  <c r="AE8698" i="2"/>
  <c r="AE8775" i="2"/>
  <c r="AE10018" i="2"/>
  <c r="AG10018" i="2" s="1"/>
  <c r="AE10057" i="2"/>
  <c r="AE10058" i="2"/>
  <c r="AG10058" i="2" s="1"/>
  <c r="AE10059" i="2"/>
  <c r="AE10146" i="2"/>
  <c r="AE10147" i="2"/>
  <c r="AE11066" i="2"/>
  <c r="AG11066" i="2" s="1"/>
  <c r="AE11316" i="2"/>
  <c r="AE11571" i="2"/>
  <c r="AG11571" i="2" s="1"/>
  <c r="AE11658" i="2"/>
  <c r="AE3194" i="2"/>
  <c r="AE3441" i="2"/>
  <c r="AE3442" i="2"/>
  <c r="AE3812" i="2"/>
  <c r="AE3847" i="2"/>
  <c r="AG3847" i="2" s="1"/>
  <c r="AE220" i="2"/>
  <c r="AE318" i="2"/>
  <c r="AE670" i="2"/>
  <c r="AE711" i="2"/>
  <c r="AG711" i="2" s="1"/>
  <c r="AE1041" i="2"/>
  <c r="AE1066" i="2"/>
  <c r="AE1277" i="2"/>
  <c r="AG1277" i="2" s="1"/>
  <c r="AE1299" i="2"/>
  <c r="AG1299" i="2" s="1"/>
  <c r="AE1794" i="2"/>
  <c r="AE1871" i="2"/>
  <c r="AE1872" i="2"/>
  <c r="AE1955" i="2"/>
  <c r="AE2044" i="2"/>
  <c r="AE2117" i="2"/>
  <c r="AE2402" i="2"/>
  <c r="AE2481" i="2"/>
  <c r="AG2481" i="2" s="1"/>
  <c r="AE221" i="2"/>
  <c r="AE222" i="2"/>
  <c r="AE1530" i="2"/>
  <c r="AG1530" i="2" s="1"/>
  <c r="AE3050" i="2"/>
  <c r="AE4657" i="2"/>
  <c r="AG4657" i="2" s="1"/>
  <c r="AE4778" i="2"/>
  <c r="AE5089" i="2"/>
  <c r="AG5089" i="2" s="1"/>
  <c r="AE5339" i="2"/>
  <c r="AE5517" i="2"/>
  <c r="AG5517" i="2" s="1"/>
  <c r="AE3218" i="2"/>
  <c r="AG3218" i="2" s="1"/>
  <c r="AE4213" i="2"/>
  <c r="AE4236" i="2"/>
  <c r="AE4518" i="2"/>
  <c r="AG4518" i="2" s="1"/>
  <c r="AE4548" i="2"/>
  <c r="AG4548" i="2" s="1"/>
  <c r="AE2566" i="2"/>
  <c r="AE2657" i="2"/>
  <c r="AE2658" i="2"/>
  <c r="AE2743" i="2"/>
  <c r="AE7269" i="2"/>
  <c r="AE4941" i="2"/>
  <c r="AG4941" i="2" s="1"/>
  <c r="AE6534" i="2"/>
  <c r="AE6700" i="2"/>
  <c r="AE6963" i="2"/>
  <c r="AG6963" i="2" s="1"/>
  <c r="AE5274" i="2"/>
  <c r="AE5647" i="2"/>
  <c r="AE5775" i="2"/>
  <c r="AE5900" i="2"/>
  <c r="AE6056" i="2"/>
  <c r="AE6562" i="2"/>
  <c r="AE6915" i="2"/>
  <c r="AE9262" i="2"/>
  <c r="AE9491" i="2"/>
  <c r="AE9492" i="2"/>
  <c r="AE10455" i="2"/>
  <c r="AE10626" i="2"/>
  <c r="AE11112" i="2"/>
  <c r="AG11112" i="2" s="1"/>
  <c r="AE11368" i="2"/>
  <c r="AG11368" i="2" s="1"/>
  <c r="AE9493" i="2"/>
  <c r="AG9493" i="2" s="1"/>
  <c r="AE9494" i="2"/>
  <c r="AE9495" i="2"/>
  <c r="AG9495" i="2" s="1"/>
  <c r="AE9496" i="2"/>
  <c r="AE9497" i="2"/>
  <c r="AG9497" i="2" s="1"/>
  <c r="AE9652" i="2"/>
  <c r="AE9653" i="2"/>
  <c r="AE7356" i="2"/>
  <c r="AE7449" i="2"/>
  <c r="AE7546" i="2"/>
  <c r="AE7659" i="2"/>
  <c r="AE7765" i="2"/>
  <c r="AE7851" i="2"/>
  <c r="AG7851" i="2" s="1"/>
  <c r="AE7930" i="2"/>
  <c r="AE8023" i="2"/>
  <c r="AG8023" i="2" s="1"/>
  <c r="AE8108" i="2"/>
  <c r="AG8108" i="2" s="1"/>
  <c r="AE8109" i="2"/>
  <c r="AG8109" i="2" s="1"/>
  <c r="AE8174" i="2"/>
  <c r="AG8174" i="2" s="1"/>
  <c r="AE10627" i="2"/>
  <c r="AG10627" i="2" s="1"/>
  <c r="AE10746" i="2"/>
  <c r="AE10747" i="2"/>
  <c r="AE10748" i="2"/>
  <c r="AE10830" i="2"/>
  <c r="AE10831" i="2"/>
  <c r="AE11113" i="2"/>
  <c r="AE11369" i="2"/>
  <c r="AE122" i="2"/>
  <c r="AE223" i="2"/>
  <c r="AE1499" i="2"/>
  <c r="AG1499" i="2" s="1"/>
  <c r="AE3051" i="2"/>
  <c r="AE3551" i="2"/>
  <c r="AG3551" i="2" s="1"/>
  <c r="AE4630" i="2"/>
  <c r="AE4779" i="2"/>
  <c r="AE5090" i="2"/>
  <c r="AE5340" i="2"/>
  <c r="AE1723" i="2"/>
  <c r="AG1723" i="2" s="1"/>
  <c r="AE1724" i="2"/>
  <c r="AG1724" i="2" s="1"/>
  <c r="AE1795" i="2"/>
  <c r="AE57" i="2"/>
  <c r="AE123" i="2"/>
  <c r="AG123" i="2" s="1"/>
  <c r="AE608" i="2"/>
  <c r="AG608" i="2" s="1"/>
  <c r="AE609" i="2"/>
  <c r="AE821" i="2"/>
  <c r="AE822" i="2"/>
  <c r="AE1017" i="2"/>
  <c r="AE1042" i="2"/>
  <c r="AE1251" i="2"/>
  <c r="AG1251" i="2" s="1"/>
  <c r="AE1252" i="2"/>
  <c r="AG1252" i="2" s="1"/>
  <c r="AE3360" i="2"/>
  <c r="AE3400" i="2"/>
  <c r="AE3766" i="2"/>
  <c r="AG3766" i="2" s="1"/>
  <c r="AE3813" i="2"/>
  <c r="AE9063" i="2"/>
  <c r="AE9263" i="2"/>
  <c r="AE10456" i="2"/>
  <c r="AG10456" i="2" s="1"/>
  <c r="AE10628" i="2"/>
  <c r="AE1873" i="2"/>
  <c r="AE1956" i="2"/>
  <c r="AE1957" i="2"/>
  <c r="AG1957" i="2" s="1"/>
  <c r="AE2403" i="2"/>
  <c r="AE2404" i="2"/>
  <c r="AE2482" i="2"/>
  <c r="AE2567" i="2"/>
  <c r="AG2567" i="2" s="1"/>
  <c r="AE2659" i="2"/>
  <c r="AE2744" i="2"/>
  <c r="AE3552" i="2"/>
  <c r="AE3952" i="2"/>
  <c r="AE4163" i="2"/>
  <c r="AE4182" i="2"/>
  <c r="AG4182" i="2" s="1"/>
  <c r="AE4475" i="2"/>
  <c r="AE4476" i="2"/>
  <c r="AE6166" i="2"/>
  <c r="AE6283" i="2"/>
  <c r="AG6283" i="2" s="1"/>
  <c r="AE6317" i="2"/>
  <c r="AE4918" i="2"/>
  <c r="AG4918" i="2" s="1"/>
  <c r="AE6470" i="2"/>
  <c r="AE6739" i="2"/>
  <c r="AE6874" i="2"/>
  <c r="AE7151" i="2"/>
  <c r="AE7152" i="2"/>
  <c r="AE7199" i="2"/>
  <c r="AE5200" i="2"/>
  <c r="AE5468" i="2"/>
  <c r="AG5468" i="2" s="1"/>
  <c r="AE5648" i="2"/>
  <c r="AE5776" i="2"/>
  <c r="AE5901" i="2"/>
  <c r="AE6030" i="2"/>
  <c r="AE6471" i="2"/>
  <c r="AE6847" i="2"/>
  <c r="AE8914" i="2"/>
  <c r="AE11030" i="2"/>
  <c r="AE11282" i="2"/>
  <c r="AG11282" i="2" s="1"/>
  <c r="AE7270" i="2"/>
  <c r="AG7270" i="2" s="1"/>
  <c r="AE7357" i="2"/>
  <c r="AE7450" i="2"/>
  <c r="AE7547" i="2"/>
  <c r="AE7660" i="2"/>
  <c r="AE7661" i="2"/>
  <c r="AE7766" i="2"/>
  <c r="AE7931" i="2"/>
  <c r="AE8024" i="2"/>
  <c r="AG8024" i="2" s="1"/>
  <c r="AE9064" i="2"/>
  <c r="AE8915" i="2"/>
  <c r="AE8916" i="2"/>
  <c r="AE9065" i="2"/>
  <c r="AE9066" i="2"/>
  <c r="AE9067" i="2"/>
  <c r="AE9264" i="2"/>
  <c r="AE9265" i="2"/>
  <c r="AE9266" i="2"/>
  <c r="AE10265" i="2"/>
  <c r="AG10265" i="2" s="1"/>
  <c r="AE10457" i="2"/>
  <c r="AG10457" i="2" s="1"/>
  <c r="AE10458" i="2"/>
  <c r="AG10458" i="2" s="1"/>
  <c r="AE10459" i="2"/>
  <c r="AG10459" i="2" s="1"/>
  <c r="AE10629" i="2"/>
  <c r="AG10629" i="2" s="1"/>
  <c r="AE10630" i="2"/>
  <c r="AE11031" i="2"/>
  <c r="AE11317" i="2"/>
  <c r="AG11317" i="2" s="1"/>
  <c r="AE11572" i="2"/>
  <c r="AE11659" i="2"/>
  <c r="AE374" i="2"/>
  <c r="AE468" i="2"/>
  <c r="AE1463" i="2"/>
  <c r="AE3052" i="2"/>
  <c r="AE2997" i="2"/>
  <c r="AE2999" i="2"/>
  <c r="AE3273" i="2"/>
  <c r="AE3281" i="2"/>
  <c r="AG3281" i="2" s="1"/>
  <c r="AE3526" i="2"/>
  <c r="AE4619" i="2"/>
  <c r="AG4619" i="2" s="1"/>
  <c r="AE4780" i="2"/>
  <c r="AE5052" i="2"/>
  <c r="AG5052" i="2" s="1"/>
  <c r="AE5341" i="2"/>
  <c r="AG5341" i="2" s="1"/>
  <c r="AE479" i="2"/>
  <c r="AE506" i="2"/>
  <c r="AE780" i="2"/>
  <c r="AG780" i="2" s="1"/>
  <c r="AE784" i="2"/>
  <c r="AG784" i="2" s="1"/>
  <c r="AE966" i="2"/>
  <c r="AE975" i="2"/>
  <c r="AE1604" i="2"/>
  <c r="AE1611" i="2"/>
  <c r="AE1618" i="2"/>
  <c r="AE1629" i="2"/>
  <c r="AE1638" i="2"/>
  <c r="AE1644" i="2"/>
  <c r="AG1644" i="2" s="1"/>
  <c r="AE1649" i="2"/>
  <c r="AG1649" i="2" s="1"/>
  <c r="AE1653" i="2"/>
  <c r="AG1653" i="2" s="1"/>
  <c r="AE1661" i="2"/>
  <c r="AE1662" i="2"/>
  <c r="AE1681" i="2"/>
  <c r="AG1681" i="2" s="1"/>
  <c r="AE2045" i="2"/>
  <c r="AG2045" i="2" s="1"/>
  <c r="AE2998" i="2"/>
  <c r="AE3001" i="2"/>
  <c r="AE3173" i="2"/>
  <c r="AE3274" i="2"/>
  <c r="AE3282" i="2"/>
  <c r="AE3920" i="2"/>
  <c r="AE4359" i="2"/>
  <c r="AE4361" i="2"/>
  <c r="AE4595" i="2"/>
  <c r="AE4596" i="2"/>
  <c r="AE4905" i="2"/>
  <c r="AE6149" i="2"/>
  <c r="AE6245" i="2"/>
  <c r="AE6248" i="2"/>
  <c r="AG6248" i="2" s="1"/>
  <c r="AE6451" i="2"/>
  <c r="AE6727" i="2"/>
  <c r="AE6875" i="2"/>
  <c r="AG6875" i="2" s="1"/>
  <c r="AE5192" i="2"/>
  <c r="AE5469" i="2"/>
  <c r="AE6010" i="2"/>
  <c r="AE6011" i="2"/>
  <c r="AG6011" i="2" s="1"/>
  <c r="AE6013" i="2"/>
  <c r="AG6013" i="2" s="1"/>
  <c r="AE6057" i="2"/>
  <c r="AE6452" i="2"/>
  <c r="AE6848" i="2"/>
  <c r="AG6848" i="2" s="1"/>
  <c r="AE8776" i="2"/>
  <c r="AE8777" i="2"/>
  <c r="AE9068" i="2"/>
  <c r="AE10060" i="2"/>
  <c r="AE10148" i="2"/>
  <c r="AE11013" i="2"/>
  <c r="AG11013" i="2" s="1"/>
  <c r="AE11265" i="2"/>
  <c r="AG11265" i="2" s="1"/>
  <c r="AE7451" i="2"/>
  <c r="AE7548" i="2"/>
  <c r="AG7548" i="2" s="1"/>
  <c r="AE7549" i="2"/>
  <c r="AG7549" i="2" s="1"/>
  <c r="AE7662" i="2"/>
  <c r="AE7767" i="2"/>
  <c r="AG7767" i="2" s="1"/>
  <c r="AE7932" i="2"/>
  <c r="AG7932" i="2" s="1"/>
  <c r="AE7933" i="2"/>
  <c r="AE8025" i="2"/>
  <c r="AE8110" i="2"/>
  <c r="AE8175" i="2"/>
  <c r="AE8225" i="2"/>
  <c r="AG8225" i="2" s="1"/>
  <c r="AE8226" i="2"/>
  <c r="AG8226" i="2" s="1"/>
  <c r="AE8651" i="2"/>
  <c r="AG8651" i="2" s="1"/>
  <c r="AE8699" i="2"/>
  <c r="AG8699" i="2" s="1"/>
  <c r="AE8778" i="2"/>
  <c r="AE8779" i="2"/>
  <c r="AE8780" i="2"/>
  <c r="AE8917" i="2"/>
  <c r="AE9267" i="2"/>
  <c r="AE9268" i="2"/>
  <c r="AE9269" i="2"/>
  <c r="AE10061" i="2"/>
  <c r="AG10061" i="2" s="1"/>
  <c r="AE10149" i="2"/>
  <c r="AE10150" i="2"/>
  <c r="AG10150" i="2" s="1"/>
  <c r="AE10151" i="2"/>
  <c r="AG10151" i="2" s="1"/>
  <c r="AE10266" i="2"/>
  <c r="AG10266" i="2" s="1"/>
  <c r="AE10267" i="2"/>
  <c r="AG10267" i="2" s="1"/>
  <c r="AE11014" i="2"/>
  <c r="AG11014" i="2" s="1"/>
  <c r="AE11266" i="2"/>
  <c r="AE11777" i="2"/>
  <c r="AE11778" i="2"/>
  <c r="AE11783" i="2"/>
  <c r="AE11796" i="2"/>
  <c r="AE11802" i="2"/>
  <c r="AG11802" i="2" s="1"/>
  <c r="AE224" i="2"/>
  <c r="AE319" i="2"/>
  <c r="AE1531" i="2"/>
  <c r="AG1531" i="2" s="1"/>
  <c r="AE3053" i="2"/>
  <c r="AE3248" i="2"/>
  <c r="AE4715" i="2"/>
  <c r="AE4781" i="2"/>
  <c r="AE5120" i="2"/>
  <c r="AE5342" i="2"/>
  <c r="AE1725" i="2"/>
  <c r="AG1725" i="2" s="1"/>
  <c r="AE1796" i="2"/>
  <c r="AG1796" i="2" s="1"/>
  <c r="AE124" i="2"/>
  <c r="AG124" i="2" s="1"/>
  <c r="AE225" i="2"/>
  <c r="AE610" i="2"/>
  <c r="AE671" i="2"/>
  <c r="AG671" i="2" s="1"/>
  <c r="AE896" i="2"/>
  <c r="AE930" i="2"/>
  <c r="AE1137" i="2"/>
  <c r="AE1167" i="2"/>
  <c r="AE1381" i="2"/>
  <c r="AG1381" i="2" s="1"/>
  <c r="AE1414" i="2"/>
  <c r="AE3332" i="2"/>
  <c r="AE3361" i="2"/>
  <c r="AE3728" i="2"/>
  <c r="AG3728" i="2" s="1"/>
  <c r="AE3767" i="2"/>
  <c r="AG3767" i="2" s="1"/>
  <c r="AE8781" i="2"/>
  <c r="AE8918" i="2"/>
  <c r="AE10152" i="2"/>
  <c r="AE10268" i="2"/>
  <c r="AG10268" i="2" s="1"/>
  <c r="AE1874" i="2"/>
  <c r="AG1874" i="2" s="1"/>
  <c r="AE1958" i="2"/>
  <c r="AE2046" i="2"/>
  <c r="AG2046" i="2" s="1"/>
  <c r="AE2118" i="2"/>
  <c r="AG2118" i="2" s="1"/>
  <c r="AE2405" i="2"/>
  <c r="AE2483" i="2"/>
  <c r="AE2568" i="2"/>
  <c r="AG2568" i="2" s="1"/>
  <c r="AE2660" i="2"/>
  <c r="AG2660" i="2" s="1"/>
  <c r="AE2745" i="2"/>
  <c r="AE2804" i="2"/>
  <c r="AE3234" i="2"/>
  <c r="AG3234" i="2" s="1"/>
  <c r="AE3973" i="2"/>
  <c r="AE4300" i="2"/>
  <c r="AG4300" i="2" s="1"/>
  <c r="AE4325" i="2"/>
  <c r="AG4325" i="2" s="1"/>
  <c r="AE4432" i="2"/>
  <c r="AG4432" i="2" s="1"/>
  <c r="AE4477" i="2"/>
  <c r="AE6202" i="2"/>
  <c r="AE6318" i="2"/>
  <c r="AG6318" i="2" s="1"/>
  <c r="AE6337" i="2"/>
  <c r="AG6337" i="2" s="1"/>
  <c r="AE4991" i="2"/>
  <c r="AE6535" i="2"/>
  <c r="AE6701" i="2"/>
  <c r="AE7044" i="2"/>
  <c r="AG7044" i="2" s="1"/>
  <c r="AE7200" i="2"/>
  <c r="AE7271" i="2"/>
  <c r="AE5229" i="2"/>
  <c r="AE5518" i="2"/>
  <c r="AG5518" i="2" s="1"/>
  <c r="AE5649" i="2"/>
  <c r="AE5777" i="2"/>
  <c r="AG5777" i="2" s="1"/>
  <c r="AE5902" i="2"/>
  <c r="AE6122" i="2"/>
  <c r="AE6584" i="2"/>
  <c r="AE7001" i="2"/>
  <c r="AE9654" i="2"/>
  <c r="AE11161" i="2"/>
  <c r="AE11414" i="2"/>
  <c r="AE7358" i="2"/>
  <c r="AG7358" i="2" s="1"/>
  <c r="AE7359" i="2"/>
  <c r="AE7452" i="2"/>
  <c r="AE7550" i="2"/>
  <c r="AE7663" i="2"/>
  <c r="AG7663" i="2" s="1"/>
  <c r="AE7768" i="2"/>
  <c r="AG7768" i="2" s="1"/>
  <c r="AE7934" i="2"/>
  <c r="AE8026" i="2"/>
  <c r="AE8111" i="2"/>
  <c r="AG8111" i="2" s="1"/>
  <c r="AE8176" i="2"/>
  <c r="AG8176" i="2" s="1"/>
  <c r="AE9655" i="2"/>
  <c r="AG9655" i="2" s="1"/>
  <c r="AE8782" i="2"/>
  <c r="AE8919" i="2"/>
  <c r="AE8920" i="2"/>
  <c r="AE8921" i="2"/>
  <c r="AE8922" i="2"/>
  <c r="AE9069" i="2"/>
  <c r="AE9070" i="2"/>
  <c r="AE9071" i="2"/>
  <c r="AE10269" i="2"/>
  <c r="AE10270" i="2"/>
  <c r="AG10270" i="2" s="1"/>
  <c r="AE10271" i="2"/>
  <c r="AG10271" i="2" s="1"/>
  <c r="AE10272" i="2"/>
  <c r="AG10272" i="2" s="1"/>
  <c r="AE10460" i="2"/>
  <c r="AG10460" i="2" s="1"/>
  <c r="AE10461" i="2"/>
  <c r="AG10461" i="2" s="1"/>
  <c r="AE11162" i="2"/>
  <c r="AE11415" i="2"/>
  <c r="AE11573" i="2"/>
  <c r="AG11573" i="2" s="1"/>
  <c r="AE11660" i="2"/>
  <c r="AG11660" i="2" s="1"/>
  <c r="AE4237" i="2"/>
  <c r="AE4265" i="2"/>
  <c r="AE4549" i="2"/>
  <c r="AE4571" i="2"/>
  <c r="AE9656" i="2"/>
  <c r="AE9759" i="2"/>
  <c r="AE10832" i="2"/>
  <c r="AE10900" i="2"/>
  <c r="AE3195" i="2"/>
  <c r="AG3195" i="2" s="1"/>
  <c r="AE3401" i="2"/>
  <c r="AE3443" i="2"/>
  <c r="AG3443" i="2" s="1"/>
  <c r="AE3814" i="2"/>
  <c r="AE3815" i="2"/>
  <c r="AG3815" i="2" s="1"/>
  <c r="AE125" i="2"/>
  <c r="AG125" i="2" s="1"/>
  <c r="AE226" i="2"/>
  <c r="AE611" i="2"/>
  <c r="AE672" i="2"/>
  <c r="AG672" i="2" s="1"/>
  <c r="AE801" i="2"/>
  <c r="AE805" i="2"/>
  <c r="AE1043" i="2"/>
  <c r="AE1044" i="2"/>
  <c r="AE1253" i="2"/>
  <c r="AG1253" i="2" s="1"/>
  <c r="AE1278" i="2"/>
  <c r="AE1726" i="2"/>
  <c r="AG1726" i="2" s="1"/>
  <c r="AE1797" i="2"/>
  <c r="AG1797" i="2" s="1"/>
  <c r="AE1875" i="2"/>
  <c r="AG1875" i="2" s="1"/>
  <c r="AE1959" i="2"/>
  <c r="AG1959" i="2" s="1"/>
  <c r="AE1960" i="2"/>
  <c r="AG1960" i="2" s="1"/>
  <c r="AE2047" i="2"/>
  <c r="AE2406" i="2"/>
  <c r="AE2407" i="2"/>
  <c r="AE126" i="2"/>
  <c r="AE227" i="2"/>
  <c r="AE1500" i="2"/>
  <c r="AE3054" i="2"/>
  <c r="AE4658" i="2"/>
  <c r="AE4782" i="2"/>
  <c r="AE5091" i="2"/>
  <c r="AE5343" i="2"/>
  <c r="AE5519" i="2"/>
  <c r="AG5519" i="2" s="1"/>
  <c r="AE3196" i="2"/>
  <c r="AE3921" i="2"/>
  <c r="AE4183" i="2"/>
  <c r="AE4214" i="2"/>
  <c r="AG4214" i="2" s="1"/>
  <c r="AE4478" i="2"/>
  <c r="AG4478" i="2" s="1"/>
  <c r="AE4519" i="2"/>
  <c r="AG4519" i="2" s="1"/>
  <c r="AE2484" i="2"/>
  <c r="AE2569" i="2"/>
  <c r="AE2661" i="2"/>
  <c r="AE2662" i="2"/>
  <c r="AE7272" i="2"/>
  <c r="AE4942" i="2"/>
  <c r="AG4942" i="2" s="1"/>
  <c r="AE6167" i="2"/>
  <c r="AE6264" i="2"/>
  <c r="AG6264" i="2" s="1"/>
  <c r="AE6284" i="2"/>
  <c r="AE6501" i="2"/>
  <c r="AE6692" i="2"/>
  <c r="AE6916" i="2"/>
  <c r="AG6916" i="2" s="1"/>
  <c r="AE5275" i="2"/>
  <c r="AE5650" i="2"/>
  <c r="AE5778" i="2"/>
  <c r="AE5903" i="2"/>
  <c r="AE6031" i="2"/>
  <c r="AG6031" i="2" s="1"/>
  <c r="AE6536" i="2"/>
  <c r="AE6876" i="2"/>
  <c r="AE9072" i="2"/>
  <c r="AE9270" i="2"/>
  <c r="AE9271" i="2"/>
  <c r="AE10462" i="2"/>
  <c r="AE10631" i="2"/>
  <c r="AG10631" i="2" s="1"/>
  <c r="AE11067" i="2"/>
  <c r="AG11067" i="2" s="1"/>
  <c r="AE11318" i="2"/>
  <c r="AE9073" i="2"/>
  <c r="AE9272" i="2"/>
  <c r="AG9272" i="2" s="1"/>
  <c r="AE9498" i="2"/>
  <c r="AE9499" i="2"/>
  <c r="AE9500" i="2"/>
  <c r="AG9500" i="2" s="1"/>
  <c r="AE9501" i="2"/>
  <c r="AG9501" i="2" s="1"/>
  <c r="AE9502" i="2"/>
  <c r="AE9503" i="2"/>
  <c r="AE9504" i="2"/>
  <c r="AG9504" i="2" s="1"/>
  <c r="AE7360" i="2"/>
  <c r="AE7361" i="2"/>
  <c r="AE7453" i="2"/>
  <c r="AE7551" i="2"/>
  <c r="AE7664" i="2"/>
  <c r="AE7769" i="2"/>
  <c r="AE7852" i="2"/>
  <c r="AG7852" i="2" s="1"/>
  <c r="AE7935" i="2"/>
  <c r="AG7935" i="2" s="1"/>
  <c r="AE8027" i="2"/>
  <c r="AG8027" i="2" s="1"/>
  <c r="AE8112" i="2"/>
  <c r="AG8112" i="2" s="1"/>
  <c r="AE8177" i="2"/>
  <c r="AG8177" i="2" s="1"/>
  <c r="AE10463" i="2"/>
  <c r="AE10632" i="2"/>
  <c r="AE10633" i="2"/>
  <c r="AE10634" i="2"/>
  <c r="AG10634" i="2" s="1"/>
  <c r="AE10749" i="2"/>
  <c r="AE10750" i="2"/>
  <c r="AE11114" i="2"/>
  <c r="AE11319" i="2"/>
  <c r="AE11574" i="2"/>
  <c r="AE11661" i="2"/>
  <c r="AE58" i="2"/>
  <c r="AE127" i="2"/>
  <c r="AE1474" i="2"/>
  <c r="AE3055" i="2"/>
  <c r="AE3197" i="2"/>
  <c r="AG3197" i="2" s="1"/>
  <c r="AE4631" i="2"/>
  <c r="AE4783" i="2"/>
  <c r="AG4783" i="2" s="1"/>
  <c r="AE5062" i="2"/>
  <c r="AG5062" i="2" s="1"/>
  <c r="AE5344" i="2"/>
  <c r="AE1663" i="2"/>
  <c r="AE1682" i="2"/>
  <c r="AG1682" i="2" s="1"/>
  <c r="AE1727" i="2"/>
  <c r="AG1727" i="2" s="1"/>
  <c r="AE1798" i="2"/>
  <c r="AE34" i="2"/>
  <c r="AE59" i="2"/>
  <c r="AE548" i="2"/>
  <c r="AG548" i="2" s="1"/>
  <c r="AE566" i="2"/>
  <c r="AE859" i="2"/>
  <c r="AE873" i="2"/>
  <c r="AE1091" i="2"/>
  <c r="AE1111" i="2"/>
  <c r="AE1336" i="2"/>
  <c r="AG1336" i="2" s="1"/>
  <c r="AE1356" i="2"/>
  <c r="AE3316" i="2"/>
  <c r="AE3318" i="2"/>
  <c r="AE3687" i="2"/>
  <c r="AG3687" i="2" s="1"/>
  <c r="AE3701" i="2"/>
  <c r="AE8652" i="2"/>
  <c r="AG8652" i="2" s="1"/>
  <c r="AE8700" i="2"/>
  <c r="AE10019" i="2"/>
  <c r="AE10062" i="2"/>
  <c r="AG10062" i="2" s="1"/>
  <c r="AE1876" i="2"/>
  <c r="AG1876" i="2" s="1"/>
  <c r="AE1961" i="2"/>
  <c r="AE2348" i="2"/>
  <c r="AE2361" i="2"/>
  <c r="AG2361" i="2" s="1"/>
  <c r="AE2408" i="2"/>
  <c r="AE2485" i="2"/>
  <c r="AE2570" i="2"/>
  <c r="AE2571" i="2"/>
  <c r="AE3198" i="2"/>
  <c r="AG3198" i="2" s="1"/>
  <c r="AE3910" i="2"/>
  <c r="AE4238" i="2"/>
  <c r="AE4266" i="2"/>
  <c r="AE4381" i="2"/>
  <c r="AG4381" i="2" s="1"/>
  <c r="AE4401" i="2"/>
  <c r="AE6150" i="2"/>
  <c r="AE6265" i="2"/>
  <c r="AG6265" i="2" s="1"/>
  <c r="AE6285" i="2"/>
  <c r="AG6285" i="2" s="1"/>
  <c r="AE4943" i="2"/>
  <c r="AE6472" i="2"/>
  <c r="AE6680" i="2"/>
  <c r="AE6917" i="2"/>
  <c r="AG6917" i="2" s="1"/>
  <c r="AE7124" i="2"/>
  <c r="AE7125" i="2"/>
  <c r="AE7153" i="2"/>
  <c r="AE7201" i="2"/>
  <c r="AE5209" i="2"/>
  <c r="AE5470" i="2"/>
  <c r="AE5651" i="2"/>
  <c r="AG5651" i="2" s="1"/>
  <c r="AE5779" i="2"/>
  <c r="AE5904" i="2"/>
  <c r="AE6081" i="2"/>
  <c r="AG6081" i="2" s="1"/>
  <c r="AE6473" i="2"/>
  <c r="AG6473" i="2" s="1"/>
  <c r="AE6918" i="2"/>
  <c r="AE8783" i="2"/>
  <c r="AG8783" i="2" s="1"/>
  <c r="AE11068" i="2"/>
  <c r="AE11320" i="2"/>
  <c r="AE7273" i="2"/>
  <c r="AE7362" i="2"/>
  <c r="AG7362" i="2" s="1"/>
  <c r="AE7454" i="2"/>
  <c r="AE7552" i="2"/>
  <c r="AG7552" i="2" s="1"/>
  <c r="AE7665" i="2"/>
  <c r="AG7665" i="2" s="1"/>
  <c r="AE7666" i="2"/>
  <c r="AE7770" i="2"/>
  <c r="AE7936" i="2"/>
  <c r="AG7936" i="2" s="1"/>
  <c r="AE8923" i="2"/>
  <c r="AE8653" i="2"/>
  <c r="AE8701" i="2"/>
  <c r="AE8702" i="2"/>
  <c r="AE8703" i="2"/>
  <c r="AE8704" i="2"/>
  <c r="AE8705" i="2"/>
  <c r="AE8706" i="2"/>
  <c r="AE8784" i="2"/>
  <c r="AE10020" i="2"/>
  <c r="AG10020" i="2" s="1"/>
  <c r="AE10063" i="2"/>
  <c r="AG10063" i="2" s="1"/>
  <c r="AE10064" i="2"/>
  <c r="AE10065" i="2"/>
  <c r="AE10153" i="2"/>
  <c r="AE10154" i="2"/>
  <c r="AE11069" i="2"/>
  <c r="AE11321" i="2"/>
  <c r="AE11575" i="2"/>
  <c r="AE11662" i="2"/>
  <c r="AE228" i="2"/>
  <c r="AE320" i="2"/>
  <c r="AG320" i="2" s="1"/>
  <c r="AE1562" i="2"/>
  <c r="AE3056" i="2"/>
  <c r="AE3617" i="2"/>
  <c r="AE4690" i="2"/>
  <c r="AG4690" i="2" s="1"/>
  <c r="AE4784" i="2"/>
  <c r="AG4784" i="2" s="1"/>
  <c r="AE5147" i="2"/>
  <c r="AG5147" i="2" s="1"/>
  <c r="AE5345" i="2"/>
  <c r="AG5345" i="2" s="1"/>
  <c r="AE1877" i="2"/>
  <c r="AG1877" i="2" s="1"/>
  <c r="AE229" i="2"/>
  <c r="AE321" i="2"/>
  <c r="AE673" i="2"/>
  <c r="AG673" i="2" s="1"/>
  <c r="AE712" i="2"/>
  <c r="AG712" i="2" s="1"/>
  <c r="AE835" i="2"/>
  <c r="AE847" i="2"/>
  <c r="AE1067" i="2"/>
  <c r="AE1080" i="2"/>
  <c r="AE1300" i="2"/>
  <c r="AE1301" i="2"/>
  <c r="AG1301" i="2" s="1"/>
  <c r="AE3444" i="2"/>
  <c r="AE3445" i="2"/>
  <c r="AE3848" i="2"/>
  <c r="AG3848" i="2" s="1"/>
  <c r="AE3849" i="2"/>
  <c r="AG3849" i="2" s="1"/>
  <c r="AE9273" i="2"/>
  <c r="AE9505" i="2"/>
  <c r="AE10635" i="2"/>
  <c r="AE10751" i="2"/>
  <c r="AE1962" i="2"/>
  <c r="AE2048" i="2"/>
  <c r="AE2049" i="2"/>
  <c r="AG2049" i="2" s="1"/>
  <c r="AE2119" i="2"/>
  <c r="AE2168" i="2"/>
  <c r="AE2572" i="2"/>
  <c r="AE2663" i="2"/>
  <c r="AE2664" i="2"/>
  <c r="AE2746" i="2"/>
  <c r="AG2746" i="2" s="1"/>
  <c r="AE2805" i="2"/>
  <c r="AG2805" i="2" s="1"/>
  <c r="AE2844" i="2"/>
  <c r="AE3618" i="2"/>
  <c r="AE3974" i="2"/>
  <c r="AG3974" i="2" s="1"/>
  <c r="AE4215" i="2"/>
  <c r="AG4215" i="2" s="1"/>
  <c r="AE4239" i="2"/>
  <c r="AE4520" i="2"/>
  <c r="AE4550" i="2"/>
  <c r="AG4550" i="2" s="1"/>
  <c r="AE6241" i="2"/>
  <c r="AE6319" i="2"/>
  <c r="AE6338" i="2"/>
  <c r="AG6338" i="2" s="1"/>
  <c r="AE4967" i="2"/>
  <c r="AG4967" i="2" s="1"/>
  <c r="AE6585" i="2"/>
  <c r="AE6763" i="2"/>
  <c r="AE6964" i="2"/>
  <c r="AG6964" i="2" s="1"/>
  <c r="AE7274" i="2"/>
  <c r="AE5219" i="2"/>
  <c r="AE5520" i="2"/>
  <c r="AG5520" i="2" s="1"/>
  <c r="AE5652" i="2"/>
  <c r="AE5780" i="2"/>
  <c r="AE5905" i="2"/>
  <c r="AE6082" i="2"/>
  <c r="AE6586" i="2"/>
  <c r="AE6919" i="2"/>
  <c r="AE9506" i="2"/>
  <c r="AE11115" i="2"/>
  <c r="AE11370" i="2"/>
  <c r="AG11370" i="2" s="1"/>
  <c r="AE7275" i="2"/>
  <c r="AE7363" i="2"/>
  <c r="AG7363" i="2" s="1"/>
  <c r="AE7455" i="2"/>
  <c r="AG7455" i="2" s="1"/>
  <c r="AE7553" i="2"/>
  <c r="AE7667" i="2"/>
  <c r="AE7771" i="2"/>
  <c r="AG7771" i="2" s="1"/>
  <c r="AE7937" i="2"/>
  <c r="AG7937" i="2" s="1"/>
  <c r="AE8028" i="2"/>
  <c r="AG8028" i="2" s="1"/>
  <c r="AE8113" i="2"/>
  <c r="AG8113" i="2" s="1"/>
  <c r="AE8178" i="2"/>
  <c r="AG8178" i="2" s="1"/>
  <c r="AE8227" i="2"/>
  <c r="AE9274" i="2"/>
  <c r="AE9275" i="2"/>
  <c r="AG9275" i="2" s="1"/>
  <c r="AE9507" i="2"/>
  <c r="AE9508" i="2"/>
  <c r="AE9509" i="2"/>
  <c r="AE9510" i="2"/>
  <c r="AE9511" i="2"/>
  <c r="AE9657" i="2"/>
  <c r="AE10636" i="2"/>
  <c r="AG10636" i="2" s="1"/>
  <c r="AE10637" i="2"/>
  <c r="AG10637" i="2" s="1"/>
  <c r="AE10638" i="2"/>
  <c r="AG10638" i="2" s="1"/>
  <c r="AE11116" i="2"/>
  <c r="AG11116" i="2" s="1"/>
  <c r="AE11371" i="2"/>
  <c r="AG11371" i="2" s="1"/>
  <c r="AE11576" i="2"/>
  <c r="AE11663" i="2"/>
  <c r="AE11758" i="2"/>
  <c r="AE10752" i="2"/>
  <c r="AE10753" i="2"/>
  <c r="AE10833" i="2"/>
  <c r="AE128" i="2"/>
  <c r="AE230" i="2"/>
  <c r="AE1501" i="2"/>
  <c r="AG1501" i="2" s="1"/>
  <c r="AE3057" i="2"/>
  <c r="AE3333" i="2"/>
  <c r="AE3334" i="2"/>
  <c r="AE3534" i="2"/>
  <c r="AE3702" i="2"/>
  <c r="AE3729" i="2"/>
  <c r="AG3729" i="2" s="1"/>
  <c r="AE4632" i="2"/>
  <c r="AE4785" i="2"/>
  <c r="AG4785" i="2" s="1"/>
  <c r="AE5092" i="2"/>
  <c r="AG5092" i="2" s="1"/>
  <c r="AE5346" i="2"/>
  <c r="AE60" i="2"/>
  <c r="AE129" i="2"/>
  <c r="AE567" i="2"/>
  <c r="AG567" i="2" s="1"/>
  <c r="AE612" i="2"/>
  <c r="AE1000" i="2"/>
  <c r="AE1001" i="2"/>
  <c r="AE1227" i="2"/>
  <c r="AG1227" i="2" s="1"/>
  <c r="AE1231" i="2"/>
  <c r="AE3584" i="2"/>
  <c r="AE4150" i="2"/>
  <c r="AE4151" i="2"/>
  <c r="AE4402" i="2"/>
  <c r="AG4402" i="2" s="1"/>
  <c r="AE4403" i="2"/>
  <c r="AG4403" i="2" s="1"/>
  <c r="AE4010" i="2"/>
  <c r="AE4013" i="2"/>
  <c r="AE4022" i="2"/>
  <c r="AG4022" i="2" s="1"/>
  <c r="AE4033" i="2"/>
  <c r="AG4033" i="2" s="1"/>
  <c r="AE4034" i="2"/>
  <c r="AE4044" i="2"/>
  <c r="AG4044" i="2" s="1"/>
  <c r="AE4077" i="2"/>
  <c r="AG4077" i="2" s="1"/>
  <c r="AE4082" i="2"/>
  <c r="AG4082" i="2" s="1"/>
  <c r="AE4083" i="2"/>
  <c r="AE4092" i="2"/>
  <c r="AG4092" i="2" s="1"/>
  <c r="AE4101" i="2"/>
  <c r="AE4110" i="2"/>
  <c r="AE6828" i="2"/>
  <c r="AE7126" i="2"/>
  <c r="AE7154" i="2"/>
  <c r="AE7202" i="2"/>
  <c r="AG7202" i="2" s="1"/>
  <c r="AE7276" i="2"/>
  <c r="AG7276" i="2" s="1"/>
  <c r="AE4944" i="2"/>
  <c r="AG4944" i="2" s="1"/>
  <c r="AE6806" i="2"/>
  <c r="AE7065" i="2"/>
  <c r="AE5254" i="2"/>
  <c r="AG5254" i="2" s="1"/>
  <c r="AE5495" i="2"/>
  <c r="AG5495" i="2" s="1"/>
  <c r="AE5653" i="2"/>
  <c r="AE5781" i="2"/>
  <c r="AG5781" i="2" s="1"/>
  <c r="AE5906" i="2"/>
  <c r="AG5906" i="2" s="1"/>
  <c r="AE6032" i="2"/>
  <c r="AG6032" i="2" s="1"/>
  <c r="AE6807" i="2"/>
  <c r="AE7002" i="2"/>
  <c r="AG7002" i="2" s="1"/>
  <c r="AE8785" i="2"/>
  <c r="AE8924" i="2"/>
  <c r="AE9854" i="2"/>
  <c r="AE10066" i="2"/>
  <c r="AG10066" i="2" s="1"/>
  <c r="AE10155" i="2"/>
  <c r="AE11198" i="2"/>
  <c r="AE11455" i="2"/>
  <c r="AE8707" i="2"/>
  <c r="AG8707" i="2" s="1"/>
  <c r="AE8786" i="2"/>
  <c r="AE8787" i="2"/>
  <c r="AE8925" i="2"/>
  <c r="AE8926" i="2"/>
  <c r="AE9074" i="2"/>
  <c r="AE10067" i="2"/>
  <c r="AE10068" i="2"/>
  <c r="AE7364" i="2"/>
  <c r="AE7456" i="2"/>
  <c r="AG7456" i="2" s="1"/>
  <c r="AE7554" i="2"/>
  <c r="AG7554" i="2" s="1"/>
  <c r="AE7668" i="2"/>
  <c r="AE7772" i="2"/>
  <c r="AE7853" i="2"/>
  <c r="AG7853" i="2" s="1"/>
  <c r="AE7854" i="2"/>
  <c r="AG7854" i="2" s="1"/>
  <c r="AE7938" i="2"/>
  <c r="AE10156" i="2"/>
  <c r="AE10157" i="2"/>
  <c r="AG10157" i="2" s="1"/>
  <c r="AE10158" i="2"/>
  <c r="AG10158" i="2" s="1"/>
  <c r="AE10273" i="2"/>
  <c r="AE10274" i="2"/>
  <c r="AE11242" i="2"/>
  <c r="AG11242" i="2" s="1"/>
  <c r="AE11501" i="2"/>
  <c r="AG11501" i="2" s="1"/>
  <c r="AE3199" i="2"/>
  <c r="AE3402" i="2"/>
  <c r="AE3446" i="2"/>
  <c r="AE3816" i="2"/>
  <c r="AG3816" i="2" s="1"/>
  <c r="AE3850" i="2"/>
  <c r="AG3850" i="2" s="1"/>
  <c r="AE130" i="2"/>
  <c r="AE231" i="2"/>
  <c r="AE613" i="2"/>
  <c r="AE674" i="2"/>
  <c r="AE1045" i="2"/>
  <c r="AE1046" i="2"/>
  <c r="AE1279" i="2"/>
  <c r="AG1279" i="2" s="1"/>
  <c r="AE1280" i="2"/>
  <c r="AG1280" i="2" s="1"/>
  <c r="AE1728" i="2"/>
  <c r="AG1728" i="2" s="1"/>
  <c r="AE1799" i="2"/>
  <c r="AE1878" i="2"/>
  <c r="AG1878" i="2" s="1"/>
  <c r="AE1963" i="2"/>
  <c r="AE2050" i="2"/>
  <c r="AG2050" i="2" s="1"/>
  <c r="AE2051" i="2"/>
  <c r="AG2051" i="2" s="1"/>
  <c r="AE2409" i="2"/>
  <c r="AG2409" i="2" s="1"/>
  <c r="AE2410" i="2"/>
  <c r="AE131" i="2"/>
  <c r="AE232" i="2"/>
  <c r="AG232" i="2" s="1"/>
  <c r="AE1502" i="2"/>
  <c r="AG1502" i="2" s="1"/>
  <c r="AE3058" i="2"/>
  <c r="AE4659" i="2"/>
  <c r="AE4786" i="2"/>
  <c r="AE5093" i="2"/>
  <c r="AG5093" i="2" s="1"/>
  <c r="AE5347" i="2"/>
  <c r="AE5521" i="2"/>
  <c r="AG5521" i="2" s="1"/>
  <c r="AE3200" i="2"/>
  <c r="AE4184" i="2"/>
  <c r="AE4216" i="2"/>
  <c r="AE4479" i="2"/>
  <c r="AG4479" i="2" s="1"/>
  <c r="AE4521" i="2"/>
  <c r="AG4521" i="2" s="1"/>
  <c r="AE2486" i="2"/>
  <c r="AE2573" i="2"/>
  <c r="AE2665" i="2"/>
  <c r="AE2747" i="2"/>
  <c r="AE7277" i="2"/>
  <c r="AE4945" i="2"/>
  <c r="AE6502" i="2"/>
  <c r="AG6502" i="2" s="1"/>
  <c r="AE6698" i="2"/>
  <c r="AE6920" i="2"/>
  <c r="AE5276" i="2"/>
  <c r="AG5276" i="2" s="1"/>
  <c r="AE5654" i="2"/>
  <c r="AE5782" i="2"/>
  <c r="AG5782" i="2" s="1"/>
  <c r="AE5907" i="2"/>
  <c r="AE6058" i="2"/>
  <c r="AE6563" i="2"/>
  <c r="AE6921" i="2"/>
  <c r="AG6921" i="2" s="1"/>
  <c r="AE9075" i="2"/>
  <c r="AE9276" i="2"/>
  <c r="AE9512" i="2"/>
  <c r="AE10464" i="2"/>
  <c r="AG10464" i="2" s="1"/>
  <c r="AE10639" i="2"/>
  <c r="AG10639" i="2" s="1"/>
  <c r="AE11070" i="2"/>
  <c r="AE11322" i="2"/>
  <c r="AE9277" i="2"/>
  <c r="AE9278" i="2"/>
  <c r="AE9279" i="2"/>
  <c r="AE9513" i="2"/>
  <c r="AE9514" i="2"/>
  <c r="AE9515" i="2"/>
  <c r="AE9658" i="2"/>
  <c r="AE7365" i="2"/>
  <c r="AE7457" i="2"/>
  <c r="AE7555" i="2"/>
  <c r="AE7556" i="2"/>
  <c r="AE7669" i="2"/>
  <c r="AE7773" i="2"/>
  <c r="AE7855" i="2"/>
  <c r="AE7939" i="2"/>
  <c r="AG7939" i="2" s="1"/>
  <c r="AE8029" i="2"/>
  <c r="AG8029" i="2" s="1"/>
  <c r="AE8114" i="2"/>
  <c r="AG8114" i="2" s="1"/>
  <c r="AE8179" i="2"/>
  <c r="AG8179" i="2" s="1"/>
  <c r="AE10640" i="2"/>
  <c r="AE10641" i="2"/>
  <c r="AG10641" i="2" s="1"/>
  <c r="AE10642" i="2"/>
  <c r="AG10642" i="2" s="1"/>
  <c r="AE10643" i="2"/>
  <c r="AE10754" i="2"/>
  <c r="AE10755" i="2"/>
  <c r="AE11117" i="2"/>
  <c r="AE11372" i="2"/>
  <c r="AE3462" i="2"/>
  <c r="AE3487" i="2"/>
  <c r="AE3871" i="2"/>
  <c r="AG3871" i="2" s="1"/>
  <c r="AE3893" i="2"/>
  <c r="AG3893" i="2" s="1"/>
  <c r="AE322" i="2"/>
  <c r="AE375" i="2"/>
  <c r="AE713" i="2"/>
  <c r="AG713" i="2" s="1"/>
  <c r="AE735" i="2"/>
  <c r="AG735" i="2" s="1"/>
  <c r="AE1879" i="2"/>
  <c r="AE2052" i="2"/>
  <c r="AG2052" i="2" s="1"/>
  <c r="AE2120" i="2"/>
  <c r="AG2120" i="2" s="1"/>
  <c r="AE2169" i="2"/>
  <c r="AG2169" i="2" s="1"/>
  <c r="AE2170" i="2"/>
  <c r="AE2198" i="2"/>
  <c r="AG2198" i="2" s="1"/>
  <c r="AE323" i="2"/>
  <c r="AE376" i="2"/>
  <c r="AE1583" i="2"/>
  <c r="AG1583" i="2" s="1"/>
  <c r="AE3059" i="2"/>
  <c r="AE4716" i="2"/>
  <c r="AE4787" i="2"/>
  <c r="AE5148" i="2"/>
  <c r="AE5348" i="2"/>
  <c r="AE5567" i="2"/>
  <c r="AE3249" i="2"/>
  <c r="AE2574" i="2"/>
  <c r="AE2575" i="2"/>
  <c r="AE2666" i="2"/>
  <c r="AG2666" i="2" s="1"/>
  <c r="AE2748" i="2"/>
  <c r="AG2748" i="2" s="1"/>
  <c r="AE2806" i="2"/>
  <c r="AE2845" i="2"/>
  <c r="AE4992" i="2"/>
  <c r="AE6587" i="2"/>
  <c r="AE6717" i="2"/>
  <c r="AG6717" i="2" s="1"/>
  <c r="AE7003" i="2"/>
  <c r="AG7003" i="2" s="1"/>
  <c r="AE5655" i="2"/>
  <c r="AG5655" i="2" s="1"/>
  <c r="AE5783" i="2"/>
  <c r="AG5783" i="2" s="1"/>
  <c r="AE5908" i="2"/>
  <c r="AE9516" i="2"/>
  <c r="AE9659" i="2"/>
  <c r="AE10756" i="2"/>
  <c r="AG10756" i="2" s="1"/>
  <c r="AE10834" i="2"/>
  <c r="AE9660" i="2"/>
  <c r="AE9760" i="2"/>
  <c r="AE9922" i="2"/>
  <c r="AE7458" i="2"/>
  <c r="AE7557" i="2"/>
  <c r="AE7670" i="2"/>
  <c r="AE7671" i="2"/>
  <c r="AE7856" i="2"/>
  <c r="AE7857" i="2"/>
  <c r="AE7940" i="2"/>
  <c r="AE8030" i="2"/>
  <c r="AE8115" i="2"/>
  <c r="AG8115" i="2" s="1"/>
  <c r="AE8180" i="2"/>
  <c r="AG8180" i="2" s="1"/>
  <c r="AE8228" i="2"/>
  <c r="AE8256" i="2"/>
  <c r="AG8256" i="2" s="1"/>
  <c r="AE10835" i="2"/>
  <c r="AE10901" i="2"/>
  <c r="AE11199" i="2"/>
  <c r="AE11456" i="2"/>
  <c r="AE3060" i="2"/>
  <c r="AE3308" i="2"/>
  <c r="AE3314" i="2"/>
  <c r="AE3730" i="2"/>
  <c r="AE3768" i="2"/>
  <c r="AE7" i="2"/>
  <c r="AG7" i="2" s="1"/>
  <c r="AE20" i="2"/>
  <c r="AG20" i="2" s="1"/>
  <c r="AE568" i="2"/>
  <c r="AG568" i="2" s="1"/>
  <c r="AE614" i="2"/>
  <c r="AE794" i="2"/>
  <c r="AE796" i="2"/>
  <c r="AE991" i="2"/>
  <c r="AE994" i="2"/>
  <c r="AE1232" i="2"/>
  <c r="AG1232" i="2" s="1"/>
  <c r="AE1254" i="2"/>
  <c r="AG1254" i="2" s="1"/>
  <c r="AE1608" i="2"/>
  <c r="AE1614" i="2"/>
  <c r="AE1624" i="2"/>
  <c r="AE1634" i="2"/>
  <c r="AE1650" i="2"/>
  <c r="AE1683" i="2"/>
  <c r="AG1683" i="2" s="1"/>
  <c r="AE1729" i="2"/>
  <c r="AG1729" i="2" s="1"/>
  <c r="AE1730" i="2"/>
  <c r="AE1800" i="2"/>
  <c r="AE1880" i="2"/>
  <c r="AG1880" i="2" s="1"/>
  <c r="AE1964" i="2"/>
  <c r="AE2254" i="2"/>
  <c r="AG2254" i="2" s="1"/>
  <c r="AE8" i="2"/>
  <c r="AE21" i="2"/>
  <c r="AE1475" i="2"/>
  <c r="AG1475" i="2" s="1"/>
  <c r="AE3061" i="2"/>
  <c r="AE4788" i="2"/>
  <c r="AE4620" i="2"/>
  <c r="AE5053" i="2"/>
  <c r="AG5053" i="2" s="1"/>
  <c r="AE5349" i="2"/>
  <c r="AE5471" i="2"/>
  <c r="AE3174" i="2"/>
  <c r="AE3911" i="2"/>
  <c r="AG3911" i="2" s="1"/>
  <c r="AE4138" i="2"/>
  <c r="AE4142" i="2"/>
  <c r="AG4142" i="2" s="1"/>
  <c r="AE4433" i="2"/>
  <c r="AE4434" i="2"/>
  <c r="AE4906" i="2"/>
  <c r="AG4906" i="2" s="1"/>
  <c r="AE7155" i="2"/>
  <c r="AE7203" i="2"/>
  <c r="AE7278" i="2"/>
  <c r="AE6154" i="2"/>
  <c r="AE6266" i="2"/>
  <c r="AG6266" i="2" s="1"/>
  <c r="AE6286" i="2"/>
  <c r="AE6437" i="2"/>
  <c r="AE6677" i="2"/>
  <c r="AE6849" i="2"/>
  <c r="AG6849" i="2" s="1"/>
  <c r="AE5250" i="2"/>
  <c r="AE5656" i="2"/>
  <c r="AE5784" i="2"/>
  <c r="AE5909" i="2"/>
  <c r="AE6023" i="2"/>
  <c r="AE6453" i="2"/>
  <c r="AG6453" i="2" s="1"/>
  <c r="AE6850" i="2"/>
  <c r="AE8708" i="2"/>
  <c r="AE8788" i="2"/>
  <c r="AE9280" i="2"/>
  <c r="AE10159" i="2"/>
  <c r="AE10275" i="2"/>
  <c r="AG10275" i="2" s="1"/>
  <c r="AE11015" i="2"/>
  <c r="AG11015" i="2" s="1"/>
  <c r="AE11267" i="2"/>
  <c r="AG11267" i="2" s="1"/>
  <c r="AE8789" i="2"/>
  <c r="AE8927" i="2"/>
  <c r="AE8928" i="2"/>
  <c r="AE9076" i="2"/>
  <c r="AG9076" i="2" s="1"/>
  <c r="AE9077" i="2"/>
  <c r="AG9077" i="2" s="1"/>
  <c r="AE9281" i="2"/>
  <c r="AG9281" i="2" s="1"/>
  <c r="AE9282" i="2"/>
  <c r="AE9283" i="2"/>
  <c r="AE9284" i="2"/>
  <c r="AG9284" i="2" s="1"/>
  <c r="AE7366" i="2"/>
  <c r="AE7459" i="2"/>
  <c r="AE7558" i="2"/>
  <c r="AE7559" i="2"/>
  <c r="AG7559" i="2" s="1"/>
  <c r="AE7672" i="2"/>
  <c r="AG7672" i="2" s="1"/>
  <c r="AE7774" i="2"/>
  <c r="AE7858" i="2"/>
  <c r="AG7858" i="2" s="1"/>
  <c r="AE7941" i="2"/>
  <c r="AG7941" i="2" s="1"/>
  <c r="AE8031" i="2"/>
  <c r="AG8031" i="2" s="1"/>
  <c r="AE10276" i="2"/>
  <c r="AG10276" i="2" s="1"/>
  <c r="AE10277" i="2"/>
  <c r="AG10277" i="2" s="1"/>
  <c r="AE10278" i="2"/>
  <c r="AE10465" i="2"/>
  <c r="AE10466" i="2"/>
  <c r="AE10467" i="2"/>
  <c r="AE11032" i="2"/>
  <c r="AE11283" i="2"/>
  <c r="AE11577" i="2"/>
  <c r="AE11664" i="2"/>
  <c r="AE3219" i="2"/>
  <c r="AE3463" i="2"/>
  <c r="AE3464" i="2"/>
  <c r="AG3464" i="2" s="1"/>
  <c r="AE3851" i="2"/>
  <c r="AG3851" i="2" s="1"/>
  <c r="AE3872" i="2"/>
  <c r="AE324" i="2"/>
  <c r="AE377" i="2"/>
  <c r="AE714" i="2"/>
  <c r="AE736" i="2"/>
  <c r="AE806" i="2"/>
  <c r="AE823" i="2"/>
  <c r="AE1068" i="2"/>
  <c r="AE1081" i="2"/>
  <c r="AE1302" i="2"/>
  <c r="AG1302" i="2" s="1"/>
  <c r="AE1315" i="2"/>
  <c r="AE1881" i="2"/>
  <c r="AG1881" i="2" s="1"/>
  <c r="AE1965" i="2"/>
  <c r="AG1965" i="2" s="1"/>
  <c r="AE2053" i="2"/>
  <c r="AG2053" i="2" s="1"/>
  <c r="AE2121" i="2"/>
  <c r="AE2171" i="2"/>
  <c r="AG2171" i="2" s="1"/>
  <c r="AE2199" i="2"/>
  <c r="AG2199" i="2" s="1"/>
  <c r="AE233" i="2"/>
  <c r="AE325" i="2"/>
  <c r="AE1563" i="2"/>
  <c r="AG1563" i="2" s="1"/>
  <c r="AE3062" i="2"/>
  <c r="AE4691" i="2"/>
  <c r="AE4789" i="2"/>
  <c r="AE5121" i="2"/>
  <c r="AE5350" i="2"/>
  <c r="AE5550" i="2"/>
  <c r="AE3220" i="2"/>
  <c r="AE3922" i="2"/>
  <c r="AE4240" i="2"/>
  <c r="AG4240" i="2" s="1"/>
  <c r="AE4241" i="2"/>
  <c r="AE4551" i="2"/>
  <c r="AE4552" i="2"/>
  <c r="AE2487" i="2"/>
  <c r="AE2576" i="2"/>
  <c r="AE2667" i="2"/>
  <c r="AE2668" i="2"/>
  <c r="AE2749" i="2"/>
  <c r="AG2749" i="2" s="1"/>
  <c r="AE2807" i="2"/>
  <c r="AG2807" i="2" s="1"/>
  <c r="AE4968" i="2"/>
  <c r="AE6179" i="2"/>
  <c r="AE6287" i="2"/>
  <c r="AG6287" i="2" s="1"/>
  <c r="AE6320" i="2"/>
  <c r="AG6320" i="2" s="1"/>
  <c r="AE6537" i="2"/>
  <c r="AE6706" i="2"/>
  <c r="AE6965" i="2"/>
  <c r="AG6965" i="2" s="1"/>
  <c r="AE5290" i="2"/>
  <c r="AE5657" i="2"/>
  <c r="AE5785" i="2"/>
  <c r="AG5785" i="2" s="1"/>
  <c r="AE5910" i="2"/>
  <c r="AG5910" i="2" s="1"/>
  <c r="AE6083" i="2"/>
  <c r="AG6083" i="2" s="1"/>
  <c r="AE6612" i="2"/>
  <c r="AE6966" i="2"/>
  <c r="AG6966" i="2" s="1"/>
  <c r="AE9517" i="2"/>
  <c r="AE9761" i="2"/>
  <c r="AE10644" i="2"/>
  <c r="AE10757" i="2"/>
  <c r="AG10757" i="2" s="1"/>
  <c r="AE11163" i="2"/>
  <c r="AE11373" i="2"/>
  <c r="AG11373" i="2" s="1"/>
  <c r="AE11730" i="2"/>
  <c r="AE9518" i="2"/>
  <c r="AE9661" i="2"/>
  <c r="AG9661" i="2" s="1"/>
  <c r="AE9762" i="2"/>
  <c r="AE9763" i="2"/>
  <c r="AE9764" i="2"/>
  <c r="AG9764" i="2" s="1"/>
  <c r="AE9765" i="2"/>
  <c r="AG9765" i="2" s="1"/>
  <c r="AE9766" i="2"/>
  <c r="AE9767" i="2"/>
  <c r="AE9768" i="2"/>
  <c r="AG9768" i="2" s="1"/>
  <c r="AE7367" i="2"/>
  <c r="AG7367" i="2" s="1"/>
  <c r="AE7460" i="2"/>
  <c r="AE7560" i="2"/>
  <c r="AE7673" i="2"/>
  <c r="AE7775" i="2"/>
  <c r="AG7775" i="2" s="1"/>
  <c r="AE7859" i="2"/>
  <c r="AE7942" i="2"/>
  <c r="AE8032" i="2"/>
  <c r="AG8032" i="2" s="1"/>
  <c r="AE8116" i="2"/>
  <c r="AG8116" i="2" s="1"/>
  <c r="AE8117" i="2"/>
  <c r="AG8117" i="2" s="1"/>
  <c r="AE8181" i="2"/>
  <c r="AE8229" i="2"/>
  <c r="AG8229" i="2" s="1"/>
  <c r="AE10758" i="2"/>
  <c r="AG10758" i="2" s="1"/>
  <c r="AE10759" i="2"/>
  <c r="AG10759" i="2" s="1"/>
  <c r="AE10836" i="2"/>
  <c r="AG10836" i="2" s="1"/>
  <c r="AE10837" i="2"/>
  <c r="AG10837" i="2" s="1"/>
  <c r="AE10838" i="2"/>
  <c r="AE10839" i="2"/>
  <c r="AE11164" i="2"/>
  <c r="AE11416" i="2"/>
  <c r="AE11578" i="2"/>
  <c r="AE11665" i="2"/>
  <c r="AE234" i="2"/>
  <c r="AG234" i="2" s="1"/>
  <c r="AE326" i="2"/>
  <c r="AG326" i="2" s="1"/>
  <c r="AE1564" i="2"/>
  <c r="AE3063" i="2"/>
  <c r="AE3235" i="2"/>
  <c r="AE4717" i="2"/>
  <c r="AE4790" i="2"/>
  <c r="AG4790" i="2" s="1"/>
  <c r="AE5122" i="2"/>
  <c r="AE5351" i="2"/>
  <c r="AE1801" i="2"/>
  <c r="AE1802" i="2"/>
  <c r="AG1802" i="2" s="1"/>
  <c r="AE235" i="2"/>
  <c r="AG235" i="2" s="1"/>
  <c r="AE236" i="2"/>
  <c r="AE675" i="2"/>
  <c r="AE676" i="2"/>
  <c r="AG676" i="2" s="1"/>
  <c r="AE897" i="2"/>
  <c r="AE931" i="2"/>
  <c r="AE1138" i="2"/>
  <c r="AE1168" i="2"/>
  <c r="AE1382" i="2"/>
  <c r="AG1382" i="2" s="1"/>
  <c r="AE1415" i="2"/>
  <c r="AE3362" i="2"/>
  <c r="AE3403" i="2"/>
  <c r="AE3731" i="2"/>
  <c r="AG3731" i="2" s="1"/>
  <c r="AE3769" i="2"/>
  <c r="AG3769" i="2" s="1"/>
  <c r="AE8790" i="2"/>
  <c r="AE8929" i="2"/>
  <c r="AE10279" i="2"/>
  <c r="AE10280" i="2"/>
  <c r="AG10280" i="2" s="1"/>
  <c r="AE1882" i="2"/>
  <c r="AE1966" i="2"/>
  <c r="AE2054" i="2"/>
  <c r="AG2054" i="2" s="1"/>
  <c r="AE2122" i="2"/>
  <c r="AE2488" i="2"/>
  <c r="AE2489" i="2"/>
  <c r="AE2577" i="2"/>
  <c r="AG2577" i="2" s="1"/>
  <c r="AE2669" i="2"/>
  <c r="AE2750" i="2"/>
  <c r="AE2808" i="2"/>
  <c r="AE3236" i="2"/>
  <c r="AE3975" i="2"/>
  <c r="AE4301" i="2"/>
  <c r="AG4301" i="2" s="1"/>
  <c r="AE4326" i="2"/>
  <c r="AG4326" i="2" s="1"/>
  <c r="AE4435" i="2"/>
  <c r="AG4435" i="2" s="1"/>
  <c r="AE4480" i="2"/>
  <c r="AE6203" i="2"/>
  <c r="AE6321" i="2"/>
  <c r="AG6321" i="2" s="1"/>
  <c r="AE6339" i="2"/>
  <c r="AG6339" i="2" s="1"/>
  <c r="AE4993" i="2"/>
  <c r="AE6564" i="2"/>
  <c r="AE6702" i="2"/>
  <c r="AE7045" i="2"/>
  <c r="AG7045" i="2" s="1"/>
  <c r="AE7204" i="2"/>
  <c r="AE5230" i="2"/>
  <c r="AE5522" i="2"/>
  <c r="AG5522" i="2" s="1"/>
  <c r="AE5658" i="2"/>
  <c r="AE5786" i="2"/>
  <c r="AG5786" i="2" s="1"/>
  <c r="AE5787" i="2"/>
  <c r="AG5787" i="2" s="1"/>
  <c r="AE6123" i="2"/>
  <c r="AE6588" i="2"/>
  <c r="AE7004" i="2"/>
  <c r="AG7004" i="2" s="1"/>
  <c r="AE9662" i="2"/>
  <c r="AE11165" i="2"/>
  <c r="AE11417" i="2"/>
  <c r="AG11417" i="2" s="1"/>
  <c r="AE7279" i="2"/>
  <c r="AG7279" i="2" s="1"/>
  <c r="AE7368" i="2"/>
  <c r="AE7461" i="2"/>
  <c r="AE7561" i="2"/>
  <c r="AE7562" i="2"/>
  <c r="AE7674" i="2"/>
  <c r="AG7674" i="2" s="1"/>
  <c r="AE7776" i="2"/>
  <c r="AE7943" i="2"/>
  <c r="AE8033" i="2"/>
  <c r="AG8033" i="2" s="1"/>
  <c r="AE8118" i="2"/>
  <c r="AE8182" i="2"/>
  <c r="AG8182" i="2" s="1"/>
  <c r="AE9663" i="2"/>
  <c r="AG9663" i="2" s="1"/>
  <c r="AE8930" i="2"/>
  <c r="AE8931" i="2"/>
  <c r="AE8932" i="2"/>
  <c r="AG8932" i="2" s="1"/>
  <c r="AE9078" i="2"/>
  <c r="AE9079" i="2"/>
  <c r="AE9080" i="2"/>
  <c r="AE9081" i="2"/>
  <c r="AE9285" i="2"/>
  <c r="AE10281" i="2"/>
  <c r="AE10282" i="2"/>
  <c r="AG10282" i="2" s="1"/>
  <c r="AE10468" i="2"/>
  <c r="AG10468" i="2" s="1"/>
  <c r="AE10469" i="2"/>
  <c r="AG10469" i="2" s="1"/>
  <c r="AE10470" i="2"/>
  <c r="AG10470" i="2" s="1"/>
  <c r="AE10645" i="2"/>
  <c r="AG10645" i="2" s="1"/>
  <c r="AE11166" i="2"/>
  <c r="AE11418" i="2"/>
  <c r="AE11579" i="2"/>
  <c r="AG11579" i="2" s="1"/>
  <c r="AE11666" i="2"/>
  <c r="AG11666" i="2" s="1"/>
  <c r="AE132" i="2"/>
  <c r="AE237" i="2"/>
  <c r="AE1532" i="2"/>
  <c r="AE3064" i="2"/>
  <c r="AE3535" i="2"/>
  <c r="AE4660" i="2"/>
  <c r="AE4791" i="2"/>
  <c r="AE5094" i="2"/>
  <c r="AG5094" i="2" s="1"/>
  <c r="AE5352" i="2"/>
  <c r="AG5352" i="2" s="1"/>
  <c r="AE133" i="2"/>
  <c r="AE238" i="2"/>
  <c r="AG238" i="2" s="1"/>
  <c r="AE615" i="2"/>
  <c r="AE616" i="2"/>
  <c r="AG616" i="2" s="1"/>
  <c r="AE1002" i="2"/>
  <c r="AG1002" i="2" s="1"/>
  <c r="AE1018" i="2"/>
  <c r="AE1233" i="2"/>
  <c r="AE1234" i="2"/>
  <c r="AG1234" i="2" s="1"/>
  <c r="AE3585" i="2"/>
  <c r="AE4014" i="2"/>
  <c r="AE4015" i="2"/>
  <c r="AG4015" i="2" s="1"/>
  <c r="AE4023" i="2"/>
  <c r="AG4023" i="2" s="1"/>
  <c r="AE4035" i="2"/>
  <c r="AG4035" i="2" s="1"/>
  <c r="AE4045" i="2"/>
  <c r="AE4046" i="2"/>
  <c r="AG4046" i="2" s="1"/>
  <c r="AE4078" i="2"/>
  <c r="AE4084" i="2"/>
  <c r="AE4085" i="2"/>
  <c r="AE4093" i="2"/>
  <c r="AE4102" i="2"/>
  <c r="AE4111" i="2"/>
  <c r="AE6829" i="2"/>
  <c r="AE7156" i="2"/>
  <c r="AE7157" i="2"/>
  <c r="AE7205" i="2"/>
  <c r="AG7205" i="2" s="1"/>
  <c r="AE7280" i="2"/>
  <c r="AE4946" i="2"/>
  <c r="AE6808" i="2"/>
  <c r="AG6808" i="2" s="1"/>
  <c r="AE7076" i="2"/>
  <c r="AG7076" i="2" s="1"/>
  <c r="AE5260" i="2"/>
  <c r="AG5260" i="2" s="1"/>
  <c r="AE5496" i="2"/>
  <c r="AE5659" i="2"/>
  <c r="AE5788" i="2"/>
  <c r="AE5911" i="2"/>
  <c r="AG5911" i="2" s="1"/>
  <c r="AE6033" i="2"/>
  <c r="AE6809" i="2"/>
  <c r="AG6809" i="2" s="1"/>
  <c r="AE7005" i="2"/>
  <c r="AE9855" i="2"/>
  <c r="AE11200" i="2"/>
  <c r="AE11457" i="2"/>
  <c r="AG11457" i="2" s="1"/>
  <c r="AE8791" i="2"/>
  <c r="AE8792" i="2"/>
  <c r="AE8933" i="2"/>
  <c r="AE9082" i="2"/>
  <c r="AE10069" i="2"/>
  <c r="AG10069" i="2" s="1"/>
  <c r="AE7369" i="2"/>
  <c r="AE7462" i="2"/>
  <c r="AE7563" i="2"/>
  <c r="AG7563" i="2" s="1"/>
  <c r="AE7675" i="2"/>
  <c r="AG7675" i="2" s="1"/>
  <c r="AE7777" i="2"/>
  <c r="AG7777" i="2" s="1"/>
  <c r="AE7860" i="2"/>
  <c r="AG7860" i="2" s="1"/>
  <c r="AE7861" i="2"/>
  <c r="AE7944" i="2"/>
  <c r="AE10160" i="2"/>
  <c r="AE10161" i="2"/>
  <c r="AG10161" i="2" s="1"/>
  <c r="AE10283" i="2"/>
  <c r="AE10284" i="2"/>
  <c r="AE11243" i="2"/>
  <c r="AE11502" i="2"/>
  <c r="AE134" i="2"/>
  <c r="AE239" i="2"/>
  <c r="AE1503" i="2"/>
  <c r="AE3065" i="2"/>
  <c r="AE3221" i="2"/>
  <c r="AE4661" i="2"/>
  <c r="AE4792" i="2"/>
  <c r="AE5063" i="2"/>
  <c r="AG5063" i="2" s="1"/>
  <c r="AE5353" i="2"/>
  <c r="AG5353" i="2" s="1"/>
  <c r="AE1684" i="2"/>
  <c r="AG1684" i="2" s="1"/>
  <c r="AE1731" i="2"/>
  <c r="AE1732" i="2"/>
  <c r="AE1803" i="2"/>
  <c r="AG1803" i="2" s="1"/>
  <c r="AE61" i="2"/>
  <c r="AE62" i="2"/>
  <c r="AE569" i="2"/>
  <c r="AG569" i="2" s="1"/>
  <c r="AE570" i="2"/>
  <c r="AG570" i="2" s="1"/>
  <c r="AE874" i="2"/>
  <c r="AE898" i="2"/>
  <c r="AE1112" i="2"/>
  <c r="AE1113" i="2"/>
  <c r="AE1337" i="2"/>
  <c r="AG1337" i="2" s="1"/>
  <c r="AE1357" i="2"/>
  <c r="AG1357" i="2" s="1"/>
  <c r="AE3319" i="2"/>
  <c r="AE3335" i="2"/>
  <c r="AE3688" i="2"/>
  <c r="AE3703" i="2"/>
  <c r="AE8654" i="2"/>
  <c r="AE8709" i="2"/>
  <c r="AE10070" i="2"/>
  <c r="AG10070" i="2" s="1"/>
  <c r="AE10162" i="2"/>
  <c r="AG10162" i="2" s="1"/>
  <c r="AE1883" i="2"/>
  <c r="AE1967" i="2"/>
  <c r="AE2362" i="2"/>
  <c r="AG2362" i="2" s="1"/>
  <c r="AE2363" i="2"/>
  <c r="AE2411" i="2"/>
  <c r="AE2412" i="2"/>
  <c r="AE2490" i="2"/>
  <c r="AE2578" i="2"/>
  <c r="AE3201" i="2"/>
  <c r="AE3923" i="2"/>
  <c r="AG3923" i="2" s="1"/>
  <c r="AE4242" i="2"/>
  <c r="AG4242" i="2" s="1"/>
  <c r="AE4267" i="2"/>
  <c r="AE4382" i="2"/>
  <c r="AE4404" i="2"/>
  <c r="AG4404" i="2" s="1"/>
  <c r="AE6155" i="2"/>
  <c r="AE6267" i="2"/>
  <c r="AE6288" i="2"/>
  <c r="AG6288" i="2" s="1"/>
  <c r="AE4969" i="2"/>
  <c r="AG4969" i="2" s="1"/>
  <c r="AE6503" i="2"/>
  <c r="AE6686" i="2"/>
  <c r="AE6967" i="2"/>
  <c r="AG6967" i="2" s="1"/>
  <c r="AE7127" i="2"/>
  <c r="AE7158" i="2"/>
  <c r="AE7206" i="2"/>
  <c r="AE7281" i="2"/>
  <c r="AE5210" i="2"/>
  <c r="AE5472" i="2"/>
  <c r="AE5660" i="2"/>
  <c r="AE5912" i="2"/>
  <c r="AG5912" i="2" s="1"/>
  <c r="AE5913" i="2"/>
  <c r="AE6084" i="2"/>
  <c r="AG6084" i="2" s="1"/>
  <c r="AE6504" i="2"/>
  <c r="AG6504" i="2" s="1"/>
  <c r="AE6922" i="2"/>
  <c r="AG6922" i="2" s="1"/>
  <c r="AE9286" i="2"/>
  <c r="AG9286" i="2" s="1"/>
  <c r="AE11071" i="2"/>
  <c r="AE11323" i="2"/>
  <c r="AE7282" i="2"/>
  <c r="AE7463" i="2"/>
  <c r="AE7564" i="2"/>
  <c r="AE7565" i="2"/>
  <c r="AG7565" i="2" s="1"/>
  <c r="AE7676" i="2"/>
  <c r="AE7778" i="2"/>
  <c r="AG7778" i="2" s="1"/>
  <c r="AE7945" i="2"/>
  <c r="AG7945" i="2" s="1"/>
  <c r="AE8034" i="2"/>
  <c r="AE9287" i="2"/>
  <c r="AE8710" i="2"/>
  <c r="AG8710" i="2" s="1"/>
  <c r="AE8711" i="2"/>
  <c r="AE8712" i="2"/>
  <c r="AE8713" i="2"/>
  <c r="AE8793" i="2"/>
  <c r="AE8794" i="2"/>
  <c r="AE8795" i="2"/>
  <c r="AE8934" i="2"/>
  <c r="AE10071" i="2"/>
  <c r="AG10071" i="2" s="1"/>
  <c r="AE10072" i="2"/>
  <c r="AG10072" i="2" s="1"/>
  <c r="AE10163" i="2"/>
  <c r="AG10163" i="2" s="1"/>
  <c r="AE10164" i="2"/>
  <c r="AG10164" i="2" s="1"/>
  <c r="AE10165" i="2"/>
  <c r="AE10285" i="2"/>
  <c r="AE11072" i="2"/>
  <c r="AE11324" i="2"/>
  <c r="AG11324" i="2" s="1"/>
  <c r="AE11580" i="2"/>
  <c r="AE11667" i="2"/>
  <c r="AE3222" i="2"/>
  <c r="AE327" i="2"/>
  <c r="AE378" i="2"/>
  <c r="AG378" i="2" s="1"/>
  <c r="AE715" i="2"/>
  <c r="AG715" i="2" s="1"/>
  <c r="AE737" i="2"/>
  <c r="AE1069" i="2"/>
  <c r="AE1082" i="2"/>
  <c r="AE1303" i="2"/>
  <c r="AG1303" i="2" s="1"/>
  <c r="AE1316" i="2"/>
  <c r="AE1884" i="2"/>
  <c r="AE1968" i="2"/>
  <c r="AE1969" i="2"/>
  <c r="AG1969" i="2" s="1"/>
  <c r="AE2055" i="2"/>
  <c r="AE2123" i="2"/>
  <c r="AE2172" i="2"/>
  <c r="AG2172" i="2" s="1"/>
  <c r="AE328" i="2"/>
  <c r="AE379" i="2"/>
  <c r="AE1565" i="2"/>
  <c r="AG1565" i="2" s="1"/>
  <c r="AE3066" i="2"/>
  <c r="AE4718" i="2"/>
  <c r="AG4718" i="2" s="1"/>
  <c r="AE4793" i="2"/>
  <c r="AE5149" i="2"/>
  <c r="AG5149" i="2" s="1"/>
  <c r="AE5354" i="2"/>
  <c r="AE5551" i="2"/>
  <c r="AG5551" i="2" s="1"/>
  <c r="AE3237" i="2"/>
  <c r="AE2491" i="2"/>
  <c r="AE2579" i="2"/>
  <c r="AE2670" i="2"/>
  <c r="AE2751" i="2"/>
  <c r="AE2752" i="2"/>
  <c r="AE2809" i="2"/>
  <c r="AE4994" i="2"/>
  <c r="AE6565" i="2"/>
  <c r="AE6711" i="2"/>
  <c r="AG6711" i="2" s="1"/>
  <c r="AE7006" i="2"/>
  <c r="AE5291" i="2"/>
  <c r="AE5661" i="2"/>
  <c r="AE5789" i="2"/>
  <c r="AE5914" i="2"/>
  <c r="AE6085" i="2"/>
  <c r="AE6634" i="2"/>
  <c r="AE6968" i="2"/>
  <c r="AG6968" i="2" s="1"/>
  <c r="AE9664" i="2"/>
  <c r="AG9664" i="2" s="1"/>
  <c r="AE11167" i="2"/>
  <c r="AG11167" i="2" s="1"/>
  <c r="AE11419" i="2"/>
  <c r="AE9519" i="2"/>
  <c r="AE9665" i="2"/>
  <c r="AG9665" i="2" s="1"/>
  <c r="AE9666" i="2"/>
  <c r="AE9769" i="2"/>
  <c r="AE9856" i="2"/>
  <c r="AE7370" i="2"/>
  <c r="AE7464" i="2"/>
  <c r="AE7566" i="2"/>
  <c r="AE7677" i="2"/>
  <c r="AE7779" i="2"/>
  <c r="AE7862" i="2"/>
  <c r="AE7946" i="2"/>
  <c r="AG7946" i="2" s="1"/>
  <c r="AE8035" i="2"/>
  <c r="AG8035" i="2" s="1"/>
  <c r="AE8119" i="2"/>
  <c r="AE8120" i="2"/>
  <c r="AE8183" i="2"/>
  <c r="AG8183" i="2" s="1"/>
  <c r="AE8230" i="2"/>
  <c r="AG8230" i="2" s="1"/>
  <c r="AE10760" i="2"/>
  <c r="AE10840" i="2"/>
  <c r="AG10840" i="2" s="1"/>
  <c r="AE10841" i="2"/>
  <c r="AE10842" i="2"/>
  <c r="AE11168" i="2"/>
  <c r="AG11168" i="2" s="1"/>
  <c r="AE11420" i="2"/>
  <c r="AG11420" i="2" s="1"/>
  <c r="AE329" i="2"/>
  <c r="AE330" i="2"/>
  <c r="AG330" i="2" s="1"/>
  <c r="AE1566" i="2"/>
  <c r="AG1566" i="2" s="1"/>
  <c r="AE3067" i="2"/>
  <c r="AE3250" i="2"/>
  <c r="AE4719" i="2"/>
  <c r="AE4794" i="2"/>
  <c r="AE5123" i="2"/>
  <c r="AG5123" i="2" s="1"/>
  <c r="AE5355" i="2"/>
  <c r="AE1804" i="2"/>
  <c r="AE1885" i="2"/>
  <c r="AG1885" i="2" s="1"/>
  <c r="AE240" i="2"/>
  <c r="AE331" i="2"/>
  <c r="AE677" i="2"/>
  <c r="AG677" i="2" s="1"/>
  <c r="AE716" i="2"/>
  <c r="AG716" i="2" s="1"/>
  <c r="AE932" i="2"/>
  <c r="AE946" i="2"/>
  <c r="AE1169" i="2"/>
  <c r="AE1170" i="2"/>
  <c r="AE1383" i="2"/>
  <c r="AG1383" i="2" s="1"/>
  <c r="AE1416" i="2"/>
  <c r="AG1416" i="2" s="1"/>
  <c r="AE3363" i="2"/>
  <c r="AE3404" i="2"/>
  <c r="AE3770" i="2"/>
  <c r="AE3771" i="2"/>
  <c r="AE8935" i="2"/>
  <c r="AG8935" i="2" s="1"/>
  <c r="AE9083" i="2"/>
  <c r="AE10286" i="2"/>
  <c r="AG10286" i="2" s="1"/>
  <c r="AE10471" i="2"/>
  <c r="AG10471" i="2" s="1"/>
  <c r="AE1970" i="2"/>
  <c r="AE1971" i="2"/>
  <c r="AG1971" i="2" s="1"/>
  <c r="AE2056" i="2"/>
  <c r="AG2056" i="2" s="1"/>
  <c r="AE2124" i="2"/>
  <c r="AE2492" i="2"/>
  <c r="AE2580" i="2"/>
  <c r="AE2671" i="2"/>
  <c r="AE2672" i="2"/>
  <c r="AE2753" i="2"/>
  <c r="AE2810" i="2"/>
  <c r="AE3238" i="2"/>
  <c r="AG3238" i="2" s="1"/>
  <c r="AE3976" i="2"/>
  <c r="AE4302" i="2"/>
  <c r="AE4327" i="2"/>
  <c r="AG4327" i="2" s="1"/>
  <c r="AE4436" i="2"/>
  <c r="AG4436" i="2" s="1"/>
  <c r="AE4481" i="2"/>
  <c r="AE6204" i="2"/>
  <c r="AE6322" i="2"/>
  <c r="AG6322" i="2" s="1"/>
  <c r="AE6340" i="2"/>
  <c r="AG6340" i="2" s="1"/>
  <c r="AE5015" i="2"/>
  <c r="AE6566" i="2"/>
  <c r="AE6707" i="2"/>
  <c r="AE7046" i="2"/>
  <c r="AG7046" i="2" s="1"/>
  <c r="AE7207" i="2"/>
  <c r="AE5231" i="2"/>
  <c r="AE5523" i="2"/>
  <c r="AE5662" i="2"/>
  <c r="AE5790" i="2"/>
  <c r="AE5915" i="2"/>
  <c r="AE6124" i="2"/>
  <c r="AE6613" i="2"/>
  <c r="AE7007" i="2"/>
  <c r="AE9667" i="2"/>
  <c r="AE11169" i="2"/>
  <c r="AG11169" i="2" s="1"/>
  <c r="AE11421" i="2"/>
  <c r="AG11421" i="2" s="1"/>
  <c r="AE7283" i="2"/>
  <c r="AE7371" i="2"/>
  <c r="AE7465" i="2"/>
  <c r="AG7465" i="2" s="1"/>
  <c r="AE7567" i="2"/>
  <c r="AE7678" i="2"/>
  <c r="AE7780" i="2"/>
  <c r="AG7780" i="2" s="1"/>
  <c r="AE7781" i="2"/>
  <c r="AE7947" i="2"/>
  <c r="AG7947" i="2" s="1"/>
  <c r="AE8036" i="2"/>
  <c r="AE8121" i="2"/>
  <c r="AE8184" i="2"/>
  <c r="AG8184" i="2" s="1"/>
  <c r="AE9770" i="2"/>
  <c r="AE8936" i="2"/>
  <c r="AE8937" i="2"/>
  <c r="AE8938" i="2"/>
  <c r="AE9084" i="2"/>
  <c r="AE9085" i="2"/>
  <c r="AE9086" i="2"/>
  <c r="AE9087" i="2"/>
  <c r="AE9288" i="2"/>
  <c r="AE10287" i="2"/>
  <c r="AG10287" i="2" s="1"/>
  <c r="AE10288" i="2"/>
  <c r="AG10288" i="2" s="1"/>
  <c r="AE10472" i="2"/>
  <c r="AE10473" i="2"/>
  <c r="AE10474" i="2"/>
  <c r="AE10646" i="2"/>
  <c r="AE11170" i="2"/>
  <c r="AE11458" i="2"/>
  <c r="AG11458" i="2" s="1"/>
  <c r="AE11581" i="2"/>
  <c r="AE11668" i="2"/>
  <c r="AE63" i="2"/>
  <c r="AE135" i="2"/>
  <c r="AE1476" i="2"/>
  <c r="AE3068" i="2"/>
  <c r="AG3068" i="2" s="1"/>
  <c r="AE3336" i="2"/>
  <c r="AE3337" i="2"/>
  <c r="AE3689" i="2"/>
  <c r="AE3704" i="2"/>
  <c r="AE4633" i="2"/>
  <c r="AG4633" i="2" s="1"/>
  <c r="AE4795" i="2"/>
  <c r="AG4795" i="2" s="1"/>
  <c r="AE5064" i="2"/>
  <c r="AE5356" i="2"/>
  <c r="AE35" i="2"/>
  <c r="AG35" i="2" s="1"/>
  <c r="AE64" i="2"/>
  <c r="AE549" i="2"/>
  <c r="AE571" i="2"/>
  <c r="AG571" i="2" s="1"/>
  <c r="AE860" i="2"/>
  <c r="AE875" i="2"/>
  <c r="AE1114" i="2"/>
  <c r="AE1115" i="2"/>
  <c r="AE1338" i="2"/>
  <c r="AG1338" i="2" s="1"/>
  <c r="AE1358" i="2"/>
  <c r="AG1358" i="2" s="1"/>
  <c r="AE1685" i="2"/>
  <c r="AG1685" i="2" s="1"/>
  <c r="AE1733" i="2"/>
  <c r="AG1733" i="2" s="1"/>
  <c r="AE1734" i="2"/>
  <c r="AE1805" i="2"/>
  <c r="AE1886" i="2"/>
  <c r="AE1972" i="2"/>
  <c r="AG1972" i="2" s="1"/>
  <c r="AE2349" i="2"/>
  <c r="AE2364" i="2"/>
  <c r="AG2364" i="2" s="1"/>
  <c r="AE2413" i="2"/>
  <c r="AG2413" i="2" s="1"/>
  <c r="AE2493" i="2"/>
  <c r="AG2493" i="2" s="1"/>
  <c r="AE3536" i="2"/>
  <c r="AE5261" i="2"/>
  <c r="AE6034" i="2"/>
  <c r="AE6474" i="2"/>
  <c r="AE6851" i="2"/>
  <c r="AE8796" i="2"/>
  <c r="AE11033" i="2"/>
  <c r="AE11284" i="2"/>
  <c r="AG11284" i="2" s="1"/>
  <c r="AE3924" i="2"/>
  <c r="AG3924" i="2" s="1"/>
  <c r="AE4243" i="2"/>
  <c r="AG4243" i="2" s="1"/>
  <c r="AE4268" i="2"/>
  <c r="AE4383" i="2"/>
  <c r="AE4405" i="2"/>
  <c r="AG4405" i="2" s="1"/>
  <c r="AE2581" i="2"/>
  <c r="AE2582" i="2"/>
  <c r="AE3553" i="2"/>
  <c r="AE4919" i="2"/>
  <c r="AG4919" i="2" s="1"/>
  <c r="AE6475" i="2"/>
  <c r="AE6740" i="2"/>
  <c r="AE6877" i="2"/>
  <c r="AG6877" i="2" s="1"/>
  <c r="AE7208" i="2"/>
  <c r="AE7209" i="2"/>
  <c r="AE7284" i="2"/>
  <c r="AE6168" i="2"/>
  <c r="AE6372" i="2"/>
  <c r="AE6386" i="2"/>
  <c r="AE5473" i="2"/>
  <c r="AE5663" i="2"/>
  <c r="AE5791" i="2"/>
  <c r="AE5916" i="2"/>
  <c r="AG5916" i="2" s="1"/>
  <c r="AE8797" i="2"/>
  <c r="AG8797" i="2" s="1"/>
  <c r="AE9088" i="2"/>
  <c r="AG9088" i="2" s="1"/>
  <c r="AE10166" i="2"/>
  <c r="AG10166" i="2" s="1"/>
  <c r="AE10289" i="2"/>
  <c r="AG10289" i="2" s="1"/>
  <c r="AE8798" i="2"/>
  <c r="AE8799" i="2"/>
  <c r="AE8800" i="2"/>
  <c r="AE8801" i="2"/>
  <c r="AE8939" i="2"/>
  <c r="AG8939" i="2" s="1"/>
  <c r="AE9089" i="2"/>
  <c r="AG9089" i="2" s="1"/>
  <c r="AE9090" i="2"/>
  <c r="AE9091" i="2"/>
  <c r="AG9091" i="2" s="1"/>
  <c r="AE7372" i="2"/>
  <c r="AE7466" i="2"/>
  <c r="AE7568" i="2"/>
  <c r="AG7568" i="2" s="1"/>
  <c r="AE7679" i="2"/>
  <c r="AG7679" i="2" s="1"/>
  <c r="AE7782" i="2"/>
  <c r="AE7863" i="2"/>
  <c r="AG7863" i="2" s="1"/>
  <c r="AE7948" i="2"/>
  <c r="AG7948" i="2" s="1"/>
  <c r="AE8037" i="2"/>
  <c r="AG8037" i="2" s="1"/>
  <c r="AE8038" i="2"/>
  <c r="AE8940" i="2"/>
  <c r="AE10167" i="2"/>
  <c r="AG10167" i="2" s="1"/>
  <c r="AE10168" i="2"/>
  <c r="AG10168" i="2" s="1"/>
  <c r="AE10169" i="2"/>
  <c r="AG10169" i="2" s="1"/>
  <c r="AE10170" i="2"/>
  <c r="AG10170" i="2" s="1"/>
  <c r="AE10171" i="2"/>
  <c r="AE10290" i="2"/>
  <c r="AE11582" i="2"/>
  <c r="AE11583" i="2"/>
  <c r="AE11073" i="2"/>
  <c r="AE11325" i="2"/>
  <c r="AE241" i="2"/>
  <c r="AE332" i="2"/>
  <c r="AE1533" i="2"/>
  <c r="AG1533" i="2" s="1"/>
  <c r="AE3069" i="2"/>
  <c r="AG3069" i="2" s="1"/>
  <c r="AE3364" i="2"/>
  <c r="AE3405" i="2"/>
  <c r="AE3732" i="2"/>
  <c r="AG3732" i="2" s="1"/>
  <c r="AE3772" i="2"/>
  <c r="AE4692" i="2"/>
  <c r="AE4796" i="2"/>
  <c r="AE5124" i="2"/>
  <c r="AG5124" i="2" s="1"/>
  <c r="AE5357" i="2"/>
  <c r="AE136" i="2"/>
  <c r="AE242" i="2"/>
  <c r="AE617" i="2"/>
  <c r="AG617" i="2" s="1"/>
  <c r="AE678" i="2"/>
  <c r="AG678" i="2" s="1"/>
  <c r="AE899" i="2"/>
  <c r="AE900" i="2"/>
  <c r="AE1139" i="2"/>
  <c r="AE1171" i="2"/>
  <c r="AE1384" i="2"/>
  <c r="AE1385" i="2"/>
  <c r="AG1385" i="2" s="1"/>
  <c r="AE1735" i="2"/>
  <c r="AG1735" i="2" s="1"/>
  <c r="AE1806" i="2"/>
  <c r="AG1806" i="2" s="1"/>
  <c r="AE1887" i="2"/>
  <c r="AG1887" i="2" s="1"/>
  <c r="AE1973" i="2"/>
  <c r="AG1973" i="2" s="1"/>
  <c r="AE2057" i="2"/>
  <c r="AE2125" i="2"/>
  <c r="AE2414" i="2"/>
  <c r="AE2494" i="2"/>
  <c r="AE3586" i="2"/>
  <c r="AE5277" i="2"/>
  <c r="AE6086" i="2"/>
  <c r="AE6567" i="2"/>
  <c r="AG6567" i="2" s="1"/>
  <c r="AE6923" i="2"/>
  <c r="AG6923" i="2" s="1"/>
  <c r="AE9289" i="2"/>
  <c r="AG9289" i="2" s="1"/>
  <c r="AE11118" i="2"/>
  <c r="AG11118" i="2" s="1"/>
  <c r="AE11374" i="2"/>
  <c r="AG11374" i="2" s="1"/>
  <c r="AE3953" i="2"/>
  <c r="AG3953" i="2" s="1"/>
  <c r="AE4303" i="2"/>
  <c r="AE4328" i="2"/>
  <c r="AE4437" i="2"/>
  <c r="AG4437" i="2" s="1"/>
  <c r="AE4438" i="2"/>
  <c r="AG4438" i="2" s="1"/>
  <c r="AE2583" i="2"/>
  <c r="AE2673" i="2"/>
  <c r="AE2674" i="2"/>
  <c r="AE2754" i="2"/>
  <c r="AG2754" i="2" s="1"/>
  <c r="AE3619" i="2"/>
  <c r="AE4970" i="2"/>
  <c r="AE6589" i="2"/>
  <c r="AE6752" i="2"/>
  <c r="AE6969" i="2"/>
  <c r="AG6969" i="2" s="1"/>
  <c r="AE7285" i="2"/>
  <c r="AE6212" i="2"/>
  <c r="AE6387" i="2"/>
  <c r="AG6387" i="2" s="1"/>
  <c r="AE6405" i="2"/>
  <c r="AG6405" i="2" s="1"/>
  <c r="AE5524" i="2"/>
  <c r="AG5524" i="2" s="1"/>
  <c r="AE5664" i="2"/>
  <c r="AE5792" i="2"/>
  <c r="AE5917" i="2"/>
  <c r="AE9092" i="2"/>
  <c r="AE9290" i="2"/>
  <c r="AE10291" i="2"/>
  <c r="AE10475" i="2"/>
  <c r="AE8941" i="2"/>
  <c r="AE9093" i="2"/>
  <c r="AE9094" i="2"/>
  <c r="AE9095" i="2"/>
  <c r="AE9291" i="2"/>
  <c r="AE9292" i="2"/>
  <c r="AG9292" i="2" s="1"/>
  <c r="AE9293" i="2"/>
  <c r="AE9520" i="2"/>
  <c r="AE7373" i="2"/>
  <c r="AE7467" i="2"/>
  <c r="AE7569" i="2"/>
  <c r="AE7680" i="2"/>
  <c r="AG7680" i="2" s="1"/>
  <c r="AE7783" i="2"/>
  <c r="AE7864" i="2"/>
  <c r="AE7949" i="2"/>
  <c r="AG7949" i="2" s="1"/>
  <c r="AE8039" i="2"/>
  <c r="AG8039" i="2" s="1"/>
  <c r="AE8040" i="2"/>
  <c r="AE8122" i="2"/>
  <c r="AG8122" i="2" s="1"/>
  <c r="AE8185" i="2"/>
  <c r="AG8185" i="2" s="1"/>
  <c r="AE9521" i="2"/>
  <c r="AE10292" i="2"/>
  <c r="AE10293" i="2"/>
  <c r="AG10293" i="2" s="1"/>
  <c r="AE10476" i="2"/>
  <c r="AG10476" i="2" s="1"/>
  <c r="AE10477" i="2"/>
  <c r="AG10477" i="2" s="1"/>
  <c r="AE10478" i="2"/>
  <c r="AG10478" i="2" s="1"/>
  <c r="AE10647" i="2"/>
  <c r="AG10647" i="2" s="1"/>
  <c r="AE11584" i="2"/>
  <c r="AE11669" i="2"/>
  <c r="AE11119" i="2"/>
  <c r="AE11422" i="2"/>
  <c r="AG11422" i="2" s="1"/>
  <c r="AE500" i="2"/>
  <c r="AE501" i="2"/>
  <c r="AE1464" i="2"/>
  <c r="AE3070" i="2"/>
  <c r="AG3070" i="2" s="1"/>
  <c r="AE3003" i="2"/>
  <c r="AG3003" i="2" s="1"/>
  <c r="AE3005" i="2"/>
  <c r="AG3005" i="2" s="1"/>
  <c r="AE3275" i="2"/>
  <c r="AE3283" i="2"/>
  <c r="AG3283" i="2" s="1"/>
  <c r="AE3537" i="2"/>
  <c r="AE4621" i="2"/>
  <c r="AE4797" i="2"/>
  <c r="AE5054" i="2"/>
  <c r="AE5358" i="2"/>
  <c r="AG5358" i="2" s="1"/>
  <c r="AE515" i="2"/>
  <c r="AE517" i="2"/>
  <c r="AE781" i="2"/>
  <c r="AE785" i="2"/>
  <c r="AG785" i="2" s="1"/>
  <c r="AE977" i="2"/>
  <c r="AE978" i="2"/>
  <c r="AE1645" i="2"/>
  <c r="AG1645" i="2" s="1"/>
  <c r="AE1651" i="2"/>
  <c r="AG1651" i="2" s="1"/>
  <c r="AE1654" i="2"/>
  <c r="AG1654" i="2" s="1"/>
  <c r="AE1664" i="2"/>
  <c r="AE1665" i="2"/>
  <c r="AG1665" i="2" s="1"/>
  <c r="AE1686" i="2"/>
  <c r="AG1686" i="2" s="1"/>
  <c r="AE2341" i="2"/>
  <c r="AE2342" i="2"/>
  <c r="AE2343" i="2"/>
  <c r="AE2344" i="2"/>
  <c r="AE2345" i="2"/>
  <c r="AE2346" i="2"/>
  <c r="AE3006" i="2"/>
  <c r="AE3009" i="2"/>
  <c r="AE3182" i="2"/>
  <c r="AG3182" i="2" s="1"/>
  <c r="AE3276" i="2"/>
  <c r="AE3284" i="2"/>
  <c r="AE3925" i="2"/>
  <c r="AG3925" i="2" s="1"/>
  <c r="AE4367" i="2"/>
  <c r="AE4368" i="2"/>
  <c r="AE4572" i="2"/>
  <c r="AG4572" i="2" s="1"/>
  <c r="AE4597" i="2"/>
  <c r="AE4907" i="2"/>
  <c r="AE6156" i="2"/>
  <c r="AG6156" i="2" s="1"/>
  <c r="AE6246" i="2"/>
  <c r="AG6246" i="2" s="1"/>
  <c r="AE6249" i="2"/>
  <c r="AG6249" i="2" s="1"/>
  <c r="AE6476" i="2"/>
  <c r="AG6476" i="2" s="1"/>
  <c r="AE6730" i="2"/>
  <c r="AE6878" i="2"/>
  <c r="AE5195" i="2"/>
  <c r="AG5195" i="2" s="1"/>
  <c r="AE5474" i="2"/>
  <c r="AG5474" i="2" s="1"/>
  <c r="AE6015" i="2"/>
  <c r="AE6016" i="2"/>
  <c r="AG6016" i="2" s="1"/>
  <c r="AE6017" i="2"/>
  <c r="AG6017" i="2" s="1"/>
  <c r="AE6059" i="2"/>
  <c r="AG6059" i="2" s="1"/>
  <c r="AE6454" i="2"/>
  <c r="AE6852" i="2"/>
  <c r="AG6852" i="2" s="1"/>
  <c r="AE8802" i="2"/>
  <c r="AE8803" i="2"/>
  <c r="AE8942" i="2"/>
  <c r="AE10073" i="2"/>
  <c r="AG10073" i="2" s="1"/>
  <c r="AE10172" i="2"/>
  <c r="AE11016" i="2"/>
  <c r="AE11285" i="2"/>
  <c r="AE7468" i="2"/>
  <c r="AE7570" i="2"/>
  <c r="AE7571" i="2"/>
  <c r="AE7681" i="2"/>
  <c r="AE7784" i="2"/>
  <c r="AE7865" i="2"/>
  <c r="AE7950" i="2"/>
  <c r="AE8041" i="2"/>
  <c r="AE8123" i="2"/>
  <c r="AE8186" i="2"/>
  <c r="AE8187" i="2"/>
  <c r="AG8187" i="2" s="1"/>
  <c r="AE8231" i="2"/>
  <c r="AE8714" i="2"/>
  <c r="AE8804" i="2"/>
  <c r="AG8804" i="2" s="1"/>
  <c r="AE8805" i="2"/>
  <c r="AG8805" i="2" s="1"/>
  <c r="AE8806" i="2"/>
  <c r="AE8807" i="2"/>
  <c r="AE8943" i="2"/>
  <c r="AG8943" i="2" s="1"/>
  <c r="AE8944" i="2"/>
  <c r="AE9096" i="2"/>
  <c r="AE9294" i="2"/>
  <c r="AE10074" i="2"/>
  <c r="AG10074" i="2" s="1"/>
  <c r="AE10173" i="2"/>
  <c r="AG10173" i="2" s="1"/>
  <c r="AE10174" i="2"/>
  <c r="AE10175" i="2"/>
  <c r="AG10175" i="2" s="1"/>
  <c r="AE10294" i="2"/>
  <c r="AG10294" i="2" s="1"/>
  <c r="AE10295" i="2"/>
  <c r="AG10295" i="2" s="1"/>
  <c r="AE11017" i="2"/>
  <c r="AG11017" i="2" s="1"/>
  <c r="AE11286" i="2"/>
  <c r="AG11286" i="2" s="1"/>
  <c r="AE11779" i="2"/>
  <c r="AE11780" i="2"/>
  <c r="AE11784" i="2"/>
  <c r="AE11797" i="2"/>
  <c r="AE11803" i="2"/>
  <c r="AE3183" i="2"/>
  <c r="AG3183" i="2" s="1"/>
  <c r="AE3406" i="2"/>
  <c r="AE3447" i="2"/>
  <c r="AG3447" i="2" s="1"/>
  <c r="AE3773" i="2"/>
  <c r="AE3817" i="2"/>
  <c r="AE137" i="2"/>
  <c r="AE243" i="2"/>
  <c r="AG243" i="2" s="1"/>
  <c r="AE618" i="2"/>
  <c r="AE679" i="2"/>
  <c r="AE1019" i="2"/>
  <c r="AG1019" i="2" s="1"/>
  <c r="AE1047" i="2"/>
  <c r="AE1255" i="2"/>
  <c r="AE1281" i="2"/>
  <c r="AG1281" i="2" s="1"/>
  <c r="AE1736" i="2"/>
  <c r="AE1807" i="2"/>
  <c r="AE1888" i="2"/>
  <c r="AG1888" i="2" s="1"/>
  <c r="AE1974" i="2"/>
  <c r="AG1974" i="2" s="1"/>
  <c r="AE2058" i="2"/>
  <c r="AE2126" i="2"/>
  <c r="AG2126" i="2" s="1"/>
  <c r="AE2365" i="2"/>
  <c r="AE2415" i="2"/>
  <c r="AE2495" i="2"/>
  <c r="AE138" i="2"/>
  <c r="AE244" i="2"/>
  <c r="AE1504" i="2"/>
  <c r="AG1504" i="2" s="1"/>
  <c r="AE3071" i="2"/>
  <c r="AE4662" i="2"/>
  <c r="AG4662" i="2" s="1"/>
  <c r="AE4798" i="2"/>
  <c r="AE5095" i="2"/>
  <c r="AE5359" i="2"/>
  <c r="AE5497" i="2"/>
  <c r="AE3202" i="2"/>
  <c r="AE4185" i="2"/>
  <c r="AE4217" i="2"/>
  <c r="AE4482" i="2"/>
  <c r="AG4482" i="2" s="1"/>
  <c r="AE4522" i="2"/>
  <c r="AG4522" i="2" s="1"/>
  <c r="AE2584" i="2"/>
  <c r="AG2584" i="2" s="1"/>
  <c r="AE2585" i="2"/>
  <c r="AE2675" i="2"/>
  <c r="AE7286" i="2"/>
  <c r="AG7286" i="2" s="1"/>
  <c r="AE7287" i="2"/>
  <c r="AE4947" i="2"/>
  <c r="AG4947" i="2" s="1"/>
  <c r="AE6505" i="2"/>
  <c r="AE6693" i="2"/>
  <c r="AE6924" i="2"/>
  <c r="AG6924" i="2" s="1"/>
  <c r="AE5262" i="2"/>
  <c r="AE5665" i="2"/>
  <c r="AE5793" i="2"/>
  <c r="AG5793" i="2" s="1"/>
  <c r="AE5918" i="2"/>
  <c r="AG5918" i="2" s="1"/>
  <c r="AE6035" i="2"/>
  <c r="AE6538" i="2"/>
  <c r="AE6879" i="2"/>
  <c r="AG6879" i="2" s="1"/>
  <c r="AE9295" i="2"/>
  <c r="AE9522" i="2"/>
  <c r="AE9668" i="2"/>
  <c r="AE10296" i="2"/>
  <c r="AG10296" i="2" s="1"/>
  <c r="AE10479" i="2"/>
  <c r="AG10479" i="2" s="1"/>
  <c r="AE11074" i="2"/>
  <c r="AG11074" i="2" s="1"/>
  <c r="AE11326" i="2"/>
  <c r="AG11326" i="2" s="1"/>
  <c r="AE9523" i="2"/>
  <c r="AE9524" i="2"/>
  <c r="AE9525" i="2"/>
  <c r="AE9526" i="2"/>
  <c r="AG9526" i="2" s="1"/>
  <c r="AE9771" i="2"/>
  <c r="AE9772" i="2"/>
  <c r="AG9772" i="2" s="1"/>
  <c r="AE9773" i="2"/>
  <c r="AG9773" i="2" s="1"/>
  <c r="AE7374" i="2"/>
  <c r="AG7374" i="2" s="1"/>
  <c r="AE7469" i="2"/>
  <c r="AG7469" i="2" s="1"/>
  <c r="AE7572" i="2"/>
  <c r="AE7682" i="2"/>
  <c r="AE7785" i="2"/>
  <c r="AE7866" i="2"/>
  <c r="AE7951" i="2"/>
  <c r="AE8042" i="2"/>
  <c r="AE8043" i="2"/>
  <c r="AG8043" i="2" s="1"/>
  <c r="AE8188" i="2"/>
  <c r="AE10480" i="2"/>
  <c r="AG10480" i="2" s="1"/>
  <c r="AE10648" i="2"/>
  <c r="AE10649" i="2"/>
  <c r="AE10650" i="2"/>
  <c r="AG10650" i="2" s="1"/>
  <c r="AE10761" i="2"/>
  <c r="AG10761" i="2" s="1"/>
  <c r="AE10762" i="2"/>
  <c r="AE11075" i="2"/>
  <c r="AG11075" i="2" s="1"/>
  <c r="AE11327" i="2"/>
  <c r="AG11327" i="2" s="1"/>
  <c r="AE245" i="2"/>
  <c r="AE246" i="2"/>
  <c r="AE1534" i="2"/>
  <c r="AG1534" i="2" s="1"/>
  <c r="AE3072" i="2"/>
  <c r="AE3338" i="2"/>
  <c r="AE3365" i="2"/>
  <c r="AE3554" i="2"/>
  <c r="AE3733" i="2"/>
  <c r="AE3734" i="2"/>
  <c r="AE4663" i="2"/>
  <c r="AG4663" i="2" s="1"/>
  <c r="AE4799" i="2"/>
  <c r="AG4799" i="2" s="1"/>
  <c r="AE5125" i="2"/>
  <c r="AE5360" i="2"/>
  <c r="AE139" i="2"/>
  <c r="AE247" i="2"/>
  <c r="AE619" i="2"/>
  <c r="AG619" i="2" s="1"/>
  <c r="AE680" i="2"/>
  <c r="AG680" i="2" s="1"/>
  <c r="AE1020" i="2"/>
  <c r="AE1021" i="2"/>
  <c r="AE1235" i="2"/>
  <c r="AE1256" i="2"/>
  <c r="AE3620" i="2"/>
  <c r="AE4152" i="2"/>
  <c r="AE4164" i="2"/>
  <c r="AE4406" i="2"/>
  <c r="AG4406" i="2" s="1"/>
  <c r="AE4439" i="2"/>
  <c r="AE4016" i="2"/>
  <c r="AE4024" i="2"/>
  <c r="AG4024" i="2" s="1"/>
  <c r="AE4036" i="2"/>
  <c r="AG4036" i="2" s="1"/>
  <c r="AE4047" i="2"/>
  <c r="AE4048" i="2"/>
  <c r="AG4048" i="2" s="1"/>
  <c r="AE4054" i="2"/>
  <c r="AG4054" i="2" s="1"/>
  <c r="AE4086" i="2"/>
  <c r="AE4087" i="2"/>
  <c r="AE4094" i="2"/>
  <c r="AE4103" i="2"/>
  <c r="AE4112" i="2"/>
  <c r="AE4113" i="2"/>
  <c r="AE6830" i="2"/>
  <c r="AE7159" i="2"/>
  <c r="AE7210" i="2"/>
  <c r="AE7288" i="2"/>
  <c r="AE4948" i="2"/>
  <c r="AG4948" i="2" s="1"/>
  <c r="AE6810" i="2"/>
  <c r="AE7077" i="2"/>
  <c r="AG7077" i="2" s="1"/>
  <c r="AE5263" i="2"/>
  <c r="AG5263" i="2" s="1"/>
  <c r="AE5525" i="2"/>
  <c r="AE5666" i="2"/>
  <c r="AE5794" i="2"/>
  <c r="AE5919" i="2"/>
  <c r="AE6060" i="2"/>
  <c r="AE6811" i="2"/>
  <c r="AG6811" i="2" s="1"/>
  <c r="AE7047" i="2"/>
  <c r="AG7047" i="2" s="1"/>
  <c r="AE8808" i="2"/>
  <c r="AE9097" i="2"/>
  <c r="AE9923" i="2"/>
  <c r="AG9923" i="2" s="1"/>
  <c r="AE10176" i="2"/>
  <c r="AG10176" i="2" s="1"/>
  <c r="AE10297" i="2"/>
  <c r="AE11231" i="2"/>
  <c r="AE11489" i="2"/>
  <c r="AG11489" i="2" s="1"/>
  <c r="AE8809" i="2"/>
  <c r="AE8810" i="2"/>
  <c r="AE8811" i="2"/>
  <c r="AE8945" i="2"/>
  <c r="AE9098" i="2"/>
  <c r="AE9099" i="2"/>
  <c r="AE10075" i="2"/>
  <c r="AG10075" i="2" s="1"/>
  <c r="AE7375" i="2"/>
  <c r="AE7470" i="2"/>
  <c r="AE7573" i="2"/>
  <c r="AE7683" i="2"/>
  <c r="AG7683" i="2" s="1"/>
  <c r="AE7786" i="2"/>
  <c r="AE7867" i="2"/>
  <c r="AE7952" i="2"/>
  <c r="AE8044" i="2"/>
  <c r="AE8124" i="2"/>
  <c r="AE10177" i="2"/>
  <c r="AE10178" i="2"/>
  <c r="AG10178" i="2" s="1"/>
  <c r="AE10298" i="2"/>
  <c r="AE10299" i="2"/>
  <c r="AE10300" i="2"/>
  <c r="AE10651" i="2"/>
  <c r="AE11256" i="2"/>
  <c r="AG11256" i="2" s="1"/>
  <c r="AE11515" i="2"/>
  <c r="AE3179" i="2"/>
  <c r="AE3366" i="2"/>
  <c r="AE3407" i="2"/>
  <c r="AE3774" i="2"/>
  <c r="AG3774" i="2" s="1"/>
  <c r="AE3775" i="2"/>
  <c r="AG3775" i="2" s="1"/>
  <c r="AE65" i="2"/>
  <c r="AE140" i="2"/>
  <c r="AE572" i="2"/>
  <c r="AG572" i="2" s="1"/>
  <c r="AE620" i="2"/>
  <c r="AG620" i="2" s="1"/>
  <c r="AE1003" i="2"/>
  <c r="AE1022" i="2"/>
  <c r="AE1236" i="2"/>
  <c r="AG1236" i="2" s="1"/>
  <c r="AE1257" i="2"/>
  <c r="AG1257" i="2" s="1"/>
  <c r="AE1687" i="2"/>
  <c r="AE1737" i="2"/>
  <c r="AG1737" i="2" s="1"/>
  <c r="AE1808" i="2"/>
  <c r="AG1808" i="2" s="1"/>
  <c r="AE1889" i="2"/>
  <c r="AG1889" i="2" s="1"/>
  <c r="AE1975" i="2"/>
  <c r="AG1975" i="2" s="1"/>
  <c r="AE1976" i="2"/>
  <c r="AG1976" i="2" s="1"/>
  <c r="AE2350" i="2"/>
  <c r="AE2366" i="2"/>
  <c r="AE2416" i="2"/>
  <c r="AG2416" i="2" s="1"/>
  <c r="AE2496" i="2"/>
  <c r="AE66" i="2"/>
  <c r="AE141" i="2"/>
  <c r="AE1477" i="2"/>
  <c r="AG1477" i="2" s="1"/>
  <c r="AE3073" i="2"/>
  <c r="AE4634" i="2"/>
  <c r="AG4634" i="2" s="1"/>
  <c r="AE4800" i="2"/>
  <c r="AE5065" i="2"/>
  <c r="AE5361" i="2"/>
  <c r="AE5475" i="2"/>
  <c r="AE3184" i="2"/>
  <c r="AE4165" i="2"/>
  <c r="AE4186" i="2"/>
  <c r="AE4440" i="2"/>
  <c r="AG4440" i="2" s="1"/>
  <c r="AE4483" i="2"/>
  <c r="AE4920" i="2"/>
  <c r="AE2497" i="2"/>
  <c r="AE2586" i="2"/>
  <c r="AG2586" i="2" s="1"/>
  <c r="AE7211" i="2"/>
  <c r="AE7212" i="2"/>
  <c r="AE7289" i="2"/>
  <c r="AE6477" i="2"/>
  <c r="AE6681" i="2"/>
  <c r="AE6880" i="2"/>
  <c r="AE5264" i="2"/>
  <c r="AE5667" i="2"/>
  <c r="AE5795" i="2"/>
  <c r="AG5795" i="2" s="1"/>
  <c r="AE5920" i="2"/>
  <c r="AG5920" i="2" s="1"/>
  <c r="AE6024" i="2"/>
  <c r="AG6024" i="2" s="1"/>
  <c r="AE6478" i="2"/>
  <c r="AE6853" i="2"/>
  <c r="AE8812" i="2"/>
  <c r="AE8946" i="2"/>
  <c r="AG8946" i="2" s="1"/>
  <c r="AE9100" i="2"/>
  <c r="AG9100" i="2" s="1"/>
  <c r="AE10301" i="2"/>
  <c r="AG10301" i="2" s="1"/>
  <c r="AE10302" i="2"/>
  <c r="AE11034" i="2"/>
  <c r="AG11034" i="2" s="1"/>
  <c r="AE11287" i="2"/>
  <c r="AE8947" i="2"/>
  <c r="AE9101" i="2"/>
  <c r="AE9102" i="2"/>
  <c r="AE9103" i="2"/>
  <c r="AG9103" i="2" s="1"/>
  <c r="AE9296" i="2"/>
  <c r="AE9297" i="2"/>
  <c r="AE9298" i="2"/>
  <c r="AG9298" i="2" s="1"/>
  <c r="AE7376" i="2"/>
  <c r="AE7471" i="2"/>
  <c r="AG7471" i="2" s="1"/>
  <c r="AE7574" i="2"/>
  <c r="AE7684" i="2"/>
  <c r="AE7787" i="2"/>
  <c r="AG7787" i="2" s="1"/>
  <c r="AE7868" i="2"/>
  <c r="AG7868" i="2" s="1"/>
  <c r="AE7953" i="2"/>
  <c r="AE7954" i="2"/>
  <c r="AG7954" i="2" s="1"/>
  <c r="AE8045" i="2"/>
  <c r="AG8045" i="2" s="1"/>
  <c r="AE10303" i="2"/>
  <c r="AG10303" i="2" s="1"/>
  <c r="AE10481" i="2"/>
  <c r="AE10482" i="2"/>
  <c r="AG10482" i="2" s="1"/>
  <c r="AE10483" i="2"/>
  <c r="AG10483" i="2" s="1"/>
  <c r="AE10652" i="2"/>
  <c r="AG10652" i="2" s="1"/>
  <c r="AE10653" i="2"/>
  <c r="AG10653" i="2" s="1"/>
  <c r="AE11035" i="2"/>
  <c r="AG11035" i="2" s="1"/>
  <c r="AE11328" i="2"/>
  <c r="AE469" i="2"/>
  <c r="AE476" i="2"/>
  <c r="AE1478" i="2"/>
  <c r="AG1478" i="2" s="1"/>
  <c r="AE3074" i="2"/>
  <c r="AE3408" i="2"/>
  <c r="AG3408" i="2" s="1"/>
  <c r="AE3448" i="2"/>
  <c r="AE3587" i="2"/>
  <c r="AG3587" i="2" s="1"/>
  <c r="AE3705" i="2"/>
  <c r="AG3705" i="2" s="1"/>
  <c r="AE3735" i="2"/>
  <c r="AE4635" i="2"/>
  <c r="AE4801" i="2"/>
  <c r="AE5066" i="2"/>
  <c r="AG5066" i="2" s="1"/>
  <c r="AE5362" i="2"/>
  <c r="AE36" i="2"/>
  <c r="AE67" i="2"/>
  <c r="AG67" i="2" s="1"/>
  <c r="AE550" i="2"/>
  <c r="AG550" i="2" s="1"/>
  <c r="AE573" i="2"/>
  <c r="AG573" i="2" s="1"/>
  <c r="AE861" i="2"/>
  <c r="AE876" i="2"/>
  <c r="AE1092" i="2"/>
  <c r="AG1092" i="2" s="1"/>
  <c r="AE1116" i="2"/>
  <c r="AE1339" i="2"/>
  <c r="AE1359" i="2"/>
  <c r="AG1359" i="2" s="1"/>
  <c r="AE1666" i="2"/>
  <c r="AG1666" i="2" s="1"/>
  <c r="AE1688" i="2"/>
  <c r="AG1688" i="2" s="1"/>
  <c r="AE1738" i="2"/>
  <c r="AE1809" i="2"/>
  <c r="AG1809" i="2" s="1"/>
  <c r="AE1890" i="2"/>
  <c r="AG1890" i="2" s="1"/>
  <c r="AE1977" i="2"/>
  <c r="AG1977" i="2" s="1"/>
  <c r="AE2367" i="2"/>
  <c r="AE2417" i="2"/>
  <c r="AE2498" i="2"/>
  <c r="AE2587" i="2"/>
  <c r="AE2588" i="2"/>
  <c r="AE2676" i="2"/>
  <c r="AE3665" i="2"/>
  <c r="AE3912" i="2"/>
  <c r="AE4153" i="2"/>
  <c r="AE4166" i="2"/>
  <c r="AE4407" i="2"/>
  <c r="AE4441" i="2"/>
  <c r="AG4441" i="2" s="1"/>
  <c r="AE4949" i="2"/>
  <c r="AE6169" i="2"/>
  <c r="AE6289" i="2"/>
  <c r="AE6323" i="2"/>
  <c r="AE6539" i="2"/>
  <c r="AG6539" i="2" s="1"/>
  <c r="AE6781" i="2"/>
  <c r="AE6970" i="2"/>
  <c r="AE7160" i="2"/>
  <c r="AG7160" i="2" s="1"/>
  <c r="AE7213" i="2"/>
  <c r="AE5211" i="2"/>
  <c r="AE5498" i="2"/>
  <c r="AG5498" i="2" s="1"/>
  <c r="AE5668" i="2"/>
  <c r="AE5796" i="2"/>
  <c r="AE5921" i="2"/>
  <c r="AG5921" i="2" s="1"/>
  <c r="AE6087" i="2"/>
  <c r="AG6087" i="2" s="1"/>
  <c r="AE6506" i="2"/>
  <c r="AE6925" i="2"/>
  <c r="AE8655" i="2"/>
  <c r="AE8813" i="2"/>
  <c r="AE9299" i="2"/>
  <c r="AE10021" i="2"/>
  <c r="AG10021" i="2" s="1"/>
  <c r="AE10076" i="2"/>
  <c r="AG10076" i="2" s="1"/>
  <c r="AE11076" i="2"/>
  <c r="AE11375" i="2"/>
  <c r="AE7290" i="2"/>
  <c r="AE7377" i="2"/>
  <c r="AE7472" i="2"/>
  <c r="AE7473" i="2"/>
  <c r="AG7473" i="2" s="1"/>
  <c r="AE7575" i="2"/>
  <c r="AE7685" i="2"/>
  <c r="AE7788" i="2"/>
  <c r="AE7955" i="2"/>
  <c r="AE8046" i="2"/>
  <c r="AE8047" i="2"/>
  <c r="AG8047" i="2" s="1"/>
  <c r="AE8656" i="2"/>
  <c r="AE8657" i="2"/>
  <c r="AE8658" i="2"/>
  <c r="AE8715" i="2"/>
  <c r="AE8948" i="2"/>
  <c r="AG8948" i="2" s="1"/>
  <c r="AE8949" i="2"/>
  <c r="AG8949" i="2" s="1"/>
  <c r="AE8950" i="2"/>
  <c r="AE8951" i="2"/>
  <c r="AE9300" i="2"/>
  <c r="AG9300" i="2" s="1"/>
  <c r="AE10077" i="2"/>
  <c r="AG10077" i="2" s="1"/>
  <c r="AE10078" i="2"/>
  <c r="AE10079" i="2"/>
  <c r="AG10079" i="2" s="1"/>
  <c r="AE10080" i="2"/>
  <c r="AG10080" i="2" s="1"/>
  <c r="AE10081" i="2"/>
  <c r="AG10081" i="2" s="1"/>
  <c r="AE10082" i="2"/>
  <c r="AE11120" i="2"/>
  <c r="AG11120" i="2" s="1"/>
  <c r="AE11376" i="2"/>
  <c r="AG11376" i="2" s="1"/>
  <c r="AE11585" i="2"/>
  <c r="AG11585" i="2" s="1"/>
  <c r="AE11670" i="2"/>
  <c r="AG11670" i="2" s="1"/>
  <c r="AE142" i="2"/>
  <c r="AE248" i="2"/>
  <c r="AE1505" i="2"/>
  <c r="AE3075" i="2"/>
  <c r="AE3555" i="2"/>
  <c r="AE4664" i="2"/>
  <c r="AE4802" i="2"/>
  <c r="AG4802" i="2" s="1"/>
  <c r="AE5096" i="2"/>
  <c r="AE5363" i="2"/>
  <c r="AG5363" i="2" s="1"/>
  <c r="AE1739" i="2"/>
  <c r="AG1739" i="2" s="1"/>
  <c r="AE1810" i="2"/>
  <c r="AE1811" i="2"/>
  <c r="AE143" i="2"/>
  <c r="AE249" i="2"/>
  <c r="AG249" i="2" s="1"/>
  <c r="AE621" i="2"/>
  <c r="AE681" i="2"/>
  <c r="AE824" i="2"/>
  <c r="AE836" i="2"/>
  <c r="AE1023" i="2"/>
  <c r="AG1023" i="2" s="1"/>
  <c r="AE1048" i="2"/>
  <c r="AE1258" i="2"/>
  <c r="AE1259" i="2"/>
  <c r="AG1259" i="2" s="1"/>
  <c r="AE3367" i="2"/>
  <c r="AE3409" i="2"/>
  <c r="AE3776" i="2"/>
  <c r="AG3776" i="2" s="1"/>
  <c r="AE3818" i="2"/>
  <c r="AG3818" i="2" s="1"/>
  <c r="AE9104" i="2"/>
  <c r="AE9301" i="2"/>
  <c r="AE10484" i="2"/>
  <c r="AG10484" i="2" s="1"/>
  <c r="AE10654" i="2"/>
  <c r="AG10654" i="2" s="1"/>
  <c r="AE1891" i="2"/>
  <c r="AG1891" i="2" s="1"/>
  <c r="AE1978" i="2"/>
  <c r="AG1978" i="2" s="1"/>
  <c r="AE2059" i="2"/>
  <c r="AG2059" i="2" s="1"/>
  <c r="AE2418" i="2"/>
  <c r="AE2499" i="2"/>
  <c r="AE2500" i="2"/>
  <c r="AE2589" i="2"/>
  <c r="AE2677" i="2"/>
  <c r="AE2755" i="2"/>
  <c r="AG2755" i="2" s="1"/>
  <c r="AE3556" i="2"/>
  <c r="AE3954" i="2"/>
  <c r="AG3954" i="2" s="1"/>
  <c r="AE4187" i="2"/>
  <c r="AE4188" i="2"/>
  <c r="AG4188" i="2" s="1"/>
  <c r="AE4484" i="2"/>
  <c r="AE4485" i="2"/>
  <c r="AE6180" i="2"/>
  <c r="AE6290" i="2"/>
  <c r="AE6324" i="2"/>
  <c r="AE4921" i="2"/>
  <c r="AE6507" i="2"/>
  <c r="AE6741" i="2"/>
  <c r="AG6741" i="2" s="1"/>
  <c r="AE6881" i="2"/>
  <c r="AE7161" i="2"/>
  <c r="AE7214" i="2"/>
  <c r="AG7214" i="2" s="1"/>
  <c r="AE7215" i="2"/>
  <c r="AE5201" i="2"/>
  <c r="AE5499" i="2"/>
  <c r="AG5499" i="2" s="1"/>
  <c r="AE5669" i="2"/>
  <c r="AE5797" i="2"/>
  <c r="AG5797" i="2" s="1"/>
  <c r="AE5922" i="2"/>
  <c r="AE6061" i="2"/>
  <c r="AG6061" i="2" s="1"/>
  <c r="AE6479" i="2"/>
  <c r="AE6882" i="2"/>
  <c r="AG6882" i="2" s="1"/>
  <c r="AE9105" i="2"/>
  <c r="AE11036" i="2"/>
  <c r="AG11036" i="2" s="1"/>
  <c r="AE11288" i="2"/>
  <c r="AE7291" i="2"/>
  <c r="AE7378" i="2"/>
  <c r="AE7474" i="2"/>
  <c r="AE7576" i="2"/>
  <c r="AE7686" i="2"/>
  <c r="AG7686" i="2" s="1"/>
  <c r="AE7789" i="2"/>
  <c r="AE7869" i="2"/>
  <c r="AE7956" i="2"/>
  <c r="AE8048" i="2"/>
  <c r="AE9106" i="2"/>
  <c r="AE8952" i="2"/>
  <c r="AE8953" i="2"/>
  <c r="AE9107" i="2"/>
  <c r="AE9108" i="2"/>
  <c r="AE9302" i="2"/>
  <c r="AE9303" i="2"/>
  <c r="AE9304" i="2"/>
  <c r="AG9304" i="2" s="1"/>
  <c r="AE9305" i="2"/>
  <c r="AE10304" i="2"/>
  <c r="AE10485" i="2"/>
  <c r="AG10485" i="2" s="1"/>
  <c r="AE10486" i="2"/>
  <c r="AG10486" i="2" s="1"/>
  <c r="AE10487" i="2"/>
  <c r="AE10655" i="2"/>
  <c r="AG10655" i="2" s="1"/>
  <c r="AE10656" i="2"/>
  <c r="AG10656" i="2" s="1"/>
  <c r="AE11077" i="2"/>
  <c r="AG11077" i="2" s="1"/>
  <c r="AE11329" i="2"/>
  <c r="AE11586" i="2"/>
  <c r="AG11586" i="2" s="1"/>
  <c r="AE11671" i="2"/>
  <c r="AG11671" i="2" s="1"/>
  <c r="AE68" i="2"/>
  <c r="AE144" i="2"/>
  <c r="AE1479" i="2"/>
  <c r="AG1479" i="2" s="1"/>
  <c r="AE3076" i="2"/>
  <c r="AE3538" i="2"/>
  <c r="AE4636" i="2"/>
  <c r="AG4636" i="2" s="1"/>
  <c r="AE4803" i="2"/>
  <c r="AE5067" i="2"/>
  <c r="AE5364" i="2"/>
  <c r="AE1689" i="2"/>
  <c r="AE1740" i="2"/>
  <c r="AE1741" i="2"/>
  <c r="AE1812" i="2"/>
  <c r="AE69" i="2"/>
  <c r="AE70" i="2"/>
  <c r="AE574" i="2"/>
  <c r="AG574" i="2" s="1"/>
  <c r="AE622" i="2"/>
  <c r="AE807" i="2"/>
  <c r="AG807" i="2" s="1"/>
  <c r="AE825" i="2"/>
  <c r="AG825" i="2" s="1"/>
  <c r="AE1004" i="2"/>
  <c r="AE1024" i="2"/>
  <c r="AE1237" i="2"/>
  <c r="AE1260" i="2"/>
  <c r="AE3339" i="2"/>
  <c r="AG3339" i="2" s="1"/>
  <c r="AE3368" i="2"/>
  <c r="AE3736" i="2"/>
  <c r="AE3777" i="2"/>
  <c r="AG3777" i="2" s="1"/>
  <c r="AE8954" i="2"/>
  <c r="AE9306" i="2"/>
  <c r="AE10305" i="2"/>
  <c r="AE10488" i="2"/>
  <c r="AG10488" i="2" s="1"/>
  <c r="AE1892" i="2"/>
  <c r="AG1892" i="2" s="1"/>
  <c r="AE1979" i="2"/>
  <c r="AG1979" i="2" s="1"/>
  <c r="AE2368" i="2"/>
  <c r="AE2419" i="2"/>
  <c r="AE2501" i="2"/>
  <c r="AE2502" i="2"/>
  <c r="AE2590" i="2"/>
  <c r="AE2678" i="2"/>
  <c r="AG2678" i="2" s="1"/>
  <c r="AE3557" i="2"/>
  <c r="AE4908" i="2"/>
  <c r="AE3926" i="2"/>
  <c r="AE4167" i="2"/>
  <c r="AE4168" i="2"/>
  <c r="AE4442" i="2"/>
  <c r="AG4442" i="2" s="1"/>
  <c r="AE4486" i="2"/>
  <c r="AG4486" i="2" s="1"/>
  <c r="AE6157" i="2"/>
  <c r="AG6157" i="2" s="1"/>
  <c r="AE6268" i="2"/>
  <c r="AE6291" i="2"/>
  <c r="AE6455" i="2"/>
  <c r="AG6455" i="2" s="1"/>
  <c r="AE6731" i="2"/>
  <c r="AE6854" i="2"/>
  <c r="AE7128" i="2"/>
  <c r="AG7128" i="2" s="1"/>
  <c r="AE7162" i="2"/>
  <c r="AE7216" i="2"/>
  <c r="AE7292" i="2"/>
  <c r="AG7292" i="2" s="1"/>
  <c r="AE5196" i="2"/>
  <c r="AE5476" i="2"/>
  <c r="AE5670" i="2"/>
  <c r="AE5798" i="2"/>
  <c r="AG5798" i="2" s="1"/>
  <c r="AE5923" i="2"/>
  <c r="AG5923" i="2" s="1"/>
  <c r="AE6036" i="2"/>
  <c r="AE6456" i="2"/>
  <c r="AE6855" i="2"/>
  <c r="AG6855" i="2" s="1"/>
  <c r="AE8814" i="2"/>
  <c r="AE11018" i="2"/>
  <c r="AG11018" i="2" s="1"/>
  <c r="AE11268" i="2"/>
  <c r="AG11268" i="2" s="1"/>
  <c r="AE7293" i="2"/>
  <c r="AE7379" i="2"/>
  <c r="AE7475" i="2"/>
  <c r="AE7577" i="2"/>
  <c r="AE7687" i="2"/>
  <c r="AE7790" i="2"/>
  <c r="AG7790" i="2" s="1"/>
  <c r="AE7957" i="2"/>
  <c r="AE8049" i="2"/>
  <c r="AG8049" i="2" s="1"/>
  <c r="AE8815" i="2"/>
  <c r="AE8955" i="2"/>
  <c r="AE8956" i="2"/>
  <c r="AE8957" i="2"/>
  <c r="AG8957" i="2" s="1"/>
  <c r="AE9109" i="2"/>
  <c r="AE9110" i="2"/>
  <c r="AE9307" i="2"/>
  <c r="AG9307" i="2" s="1"/>
  <c r="AE9527" i="2"/>
  <c r="AE9528" i="2"/>
  <c r="AE10306" i="2"/>
  <c r="AG10306" i="2" s="1"/>
  <c r="AE10307" i="2"/>
  <c r="AE10308" i="2"/>
  <c r="AE10489" i="2"/>
  <c r="AG10489" i="2" s="1"/>
  <c r="AE10490" i="2"/>
  <c r="AG10490" i="2" s="1"/>
  <c r="AE10657" i="2"/>
  <c r="AE11037" i="2"/>
  <c r="AG11037" i="2" s="1"/>
  <c r="AE11289" i="2"/>
  <c r="AG11289" i="2" s="1"/>
  <c r="AE11587" i="2"/>
  <c r="AG11587" i="2" s="1"/>
  <c r="AE11672" i="2"/>
  <c r="AE3239" i="2"/>
  <c r="AE1083" i="2"/>
  <c r="AE1084" i="2"/>
  <c r="AE1317" i="2"/>
  <c r="AG1317" i="2" s="1"/>
  <c r="AE1318" i="2"/>
  <c r="AG1318" i="2" s="1"/>
  <c r="AE380" i="2"/>
  <c r="AE381" i="2"/>
  <c r="AE1584" i="2"/>
  <c r="AE3077" i="2"/>
  <c r="AE4720" i="2"/>
  <c r="AE4804" i="2"/>
  <c r="AG4804" i="2" s="1"/>
  <c r="AE5150" i="2"/>
  <c r="AE5365" i="2"/>
  <c r="AE5568" i="2"/>
  <c r="AE3251" i="2"/>
  <c r="AE4244" i="2"/>
  <c r="AE4269" i="2"/>
  <c r="AE4553" i="2"/>
  <c r="AE4573" i="2"/>
  <c r="AE4995" i="2"/>
  <c r="AE6590" i="2"/>
  <c r="AE6718" i="2"/>
  <c r="AG6718" i="2" s="1"/>
  <c r="AE7008" i="2"/>
  <c r="AG7008" i="2" s="1"/>
  <c r="AE5298" i="2"/>
  <c r="AE5671" i="2"/>
  <c r="AE5799" i="2"/>
  <c r="AG5799" i="2" s="1"/>
  <c r="AE5924" i="2"/>
  <c r="AG5924" i="2" s="1"/>
  <c r="AE6106" i="2"/>
  <c r="AE6644" i="2"/>
  <c r="AE6971" i="2"/>
  <c r="AG6971" i="2" s="1"/>
  <c r="AE9774" i="2"/>
  <c r="AE11171" i="2"/>
  <c r="AE11423" i="2"/>
  <c r="AG11423" i="2" s="1"/>
  <c r="AE9669" i="2"/>
  <c r="AE9670" i="2"/>
  <c r="AE9775" i="2"/>
  <c r="AE9776" i="2"/>
  <c r="AE9969" i="2"/>
  <c r="AE10843" i="2"/>
  <c r="AE10844" i="2"/>
  <c r="AE10845" i="2"/>
  <c r="AG10845" i="2" s="1"/>
  <c r="AE10902" i="2"/>
  <c r="AE11201" i="2"/>
  <c r="AG11201" i="2" s="1"/>
  <c r="AE11459" i="2"/>
  <c r="AG11459" i="2" s="1"/>
  <c r="AE333" i="2"/>
  <c r="AG333" i="2" s="1"/>
  <c r="AE382" i="2"/>
  <c r="AE1567" i="2"/>
  <c r="AE3078" i="2"/>
  <c r="AE4734" i="2"/>
  <c r="AE4805" i="2"/>
  <c r="AE334" i="2"/>
  <c r="AG334" i="2" s="1"/>
  <c r="AE335" i="2"/>
  <c r="AG335" i="2" s="1"/>
  <c r="AE717" i="2"/>
  <c r="AE718" i="2"/>
  <c r="AG718" i="2" s="1"/>
  <c r="AE1192" i="2"/>
  <c r="AG1192" i="2" s="1"/>
  <c r="AE1206" i="2"/>
  <c r="AE1417" i="2"/>
  <c r="AE1433" i="2"/>
  <c r="AG1433" i="2" s="1"/>
  <c r="AE1893" i="2"/>
  <c r="AG1893" i="2" s="1"/>
  <c r="AE1980" i="2"/>
  <c r="AE2060" i="2"/>
  <c r="AG2060" i="2" s="1"/>
  <c r="AE2127" i="2"/>
  <c r="AG2127" i="2" s="1"/>
  <c r="AE2173" i="2"/>
  <c r="AG2173" i="2" s="1"/>
  <c r="AE2174" i="2"/>
  <c r="AE3635" i="2"/>
  <c r="AE5299" i="2"/>
  <c r="AE6125" i="2"/>
  <c r="AG6125" i="2" s="1"/>
  <c r="AE6645" i="2"/>
  <c r="AE7009" i="2"/>
  <c r="AG7009" i="2" s="1"/>
  <c r="AE9529" i="2"/>
  <c r="AE11202" i="2"/>
  <c r="AE11460" i="2"/>
  <c r="AG11460" i="2" s="1"/>
  <c r="AE2591" i="2"/>
  <c r="AG2591" i="2" s="1"/>
  <c r="AE2679" i="2"/>
  <c r="AE2680" i="2"/>
  <c r="AE2756" i="2"/>
  <c r="AE2811" i="2"/>
  <c r="AE2846" i="2"/>
  <c r="AE3636" i="2"/>
  <c r="AE4996" i="2"/>
  <c r="AE6646" i="2"/>
  <c r="AE6766" i="2"/>
  <c r="AG6766" i="2" s="1"/>
  <c r="AE7010" i="2"/>
  <c r="AE5151" i="2"/>
  <c r="AG5151" i="2" s="1"/>
  <c r="AE5366" i="2"/>
  <c r="AE5569" i="2"/>
  <c r="AG5569" i="2" s="1"/>
  <c r="AE5672" i="2"/>
  <c r="AG5672" i="2" s="1"/>
  <c r="AE5800" i="2"/>
  <c r="AE5925" i="2"/>
  <c r="AE9308" i="2"/>
  <c r="AG9308" i="2" s="1"/>
  <c r="AE9530" i="2"/>
  <c r="AE9531" i="2"/>
  <c r="AE9532" i="2"/>
  <c r="AE7476" i="2"/>
  <c r="AE7578" i="2"/>
  <c r="AE7688" i="2"/>
  <c r="AE7791" i="2"/>
  <c r="AE7870" i="2"/>
  <c r="AE7871" i="2"/>
  <c r="AE7958" i="2"/>
  <c r="AG7958" i="2" s="1"/>
  <c r="AE8050" i="2"/>
  <c r="AG8050" i="2" s="1"/>
  <c r="AE8125" i="2"/>
  <c r="AE8189" i="2"/>
  <c r="AE8232" i="2"/>
  <c r="AE8257" i="2"/>
  <c r="AG8257" i="2" s="1"/>
  <c r="AE9777" i="2"/>
  <c r="AE10658" i="2"/>
  <c r="AE10659" i="2"/>
  <c r="AE10763" i="2"/>
  <c r="AE10764" i="2"/>
  <c r="AE11203" i="2"/>
  <c r="AG11203" i="2" s="1"/>
  <c r="AE11461" i="2"/>
  <c r="AE71" i="2"/>
  <c r="AE145" i="2"/>
  <c r="AE1480" i="2"/>
  <c r="AE3079" i="2"/>
  <c r="AE3320" i="2"/>
  <c r="AE3340" i="2"/>
  <c r="AE3690" i="2"/>
  <c r="AG3690" i="2" s="1"/>
  <c r="AE3706" i="2"/>
  <c r="AE4637" i="2"/>
  <c r="AE4806" i="2"/>
  <c r="AG4806" i="2" s="1"/>
  <c r="AE5068" i="2"/>
  <c r="AG5068" i="2" s="1"/>
  <c r="AE5367" i="2"/>
  <c r="AE37" i="2"/>
  <c r="AE72" i="2"/>
  <c r="AE551" i="2"/>
  <c r="AG551" i="2" s="1"/>
  <c r="AE575" i="2"/>
  <c r="AE862" i="2"/>
  <c r="AE877" i="2"/>
  <c r="AE1093" i="2"/>
  <c r="AE1117" i="2"/>
  <c r="AE1340" i="2"/>
  <c r="AG1340" i="2" s="1"/>
  <c r="AE1341" i="2"/>
  <c r="AE1690" i="2"/>
  <c r="AE1691" i="2"/>
  <c r="AE1742" i="2"/>
  <c r="AE1813" i="2"/>
  <c r="AE1894" i="2"/>
  <c r="AE1981" i="2"/>
  <c r="AE2351" i="2"/>
  <c r="AE2369" i="2"/>
  <c r="AE2420" i="2"/>
  <c r="AG2420" i="2" s="1"/>
  <c r="AE2421" i="2"/>
  <c r="AE3539" i="2"/>
  <c r="AG3539" i="2" s="1"/>
  <c r="AE5255" i="2"/>
  <c r="AE6037" i="2"/>
  <c r="AE6457" i="2"/>
  <c r="AE6856" i="2"/>
  <c r="AG6856" i="2" s="1"/>
  <c r="AE8816" i="2"/>
  <c r="AG8816" i="2" s="1"/>
  <c r="AE11038" i="2"/>
  <c r="AG11038" i="2" s="1"/>
  <c r="AE11290" i="2"/>
  <c r="AE3913" i="2"/>
  <c r="AE4245" i="2"/>
  <c r="AG4245" i="2" s="1"/>
  <c r="AE4270" i="2"/>
  <c r="AE4384" i="2"/>
  <c r="AE4385" i="2"/>
  <c r="AG4385" i="2" s="1"/>
  <c r="AE2503" i="2"/>
  <c r="AE2592" i="2"/>
  <c r="AE3558" i="2"/>
  <c r="AE4922" i="2"/>
  <c r="AG4922" i="2" s="1"/>
  <c r="AE6480" i="2"/>
  <c r="AE6732" i="2"/>
  <c r="AE6883" i="2"/>
  <c r="AG6883" i="2" s="1"/>
  <c r="AE7163" i="2"/>
  <c r="AE7217" i="2"/>
  <c r="AE7294" i="2"/>
  <c r="AE6170" i="2"/>
  <c r="AG6170" i="2" s="1"/>
  <c r="AE6356" i="2"/>
  <c r="AG6356" i="2" s="1"/>
  <c r="AE6373" i="2"/>
  <c r="AE5477" i="2"/>
  <c r="AG5477" i="2" s="1"/>
  <c r="AE5673" i="2"/>
  <c r="AE5801" i="2"/>
  <c r="AG5801" i="2" s="1"/>
  <c r="AE5926" i="2"/>
  <c r="AE8817" i="2"/>
  <c r="AE8958" i="2"/>
  <c r="AE10083" i="2"/>
  <c r="AG10083" i="2" s="1"/>
  <c r="AE10179" i="2"/>
  <c r="AE8818" i="2"/>
  <c r="AE8819" i="2"/>
  <c r="AE8820" i="2"/>
  <c r="AE8821" i="2"/>
  <c r="AE8959" i="2"/>
  <c r="AG8959" i="2" s="1"/>
  <c r="AE8960" i="2"/>
  <c r="AE8961" i="2"/>
  <c r="AE8962" i="2"/>
  <c r="AG8962" i="2" s="1"/>
  <c r="AE10084" i="2"/>
  <c r="AG10084" i="2" s="1"/>
  <c r="AE10085" i="2"/>
  <c r="AE7380" i="2"/>
  <c r="AE7477" i="2"/>
  <c r="AE7579" i="2"/>
  <c r="AE7689" i="2"/>
  <c r="AE7792" i="2"/>
  <c r="AG7792" i="2" s="1"/>
  <c r="AE7793" i="2"/>
  <c r="AG7793" i="2" s="1"/>
  <c r="AE7872" i="2"/>
  <c r="AG7872" i="2" s="1"/>
  <c r="AE7959" i="2"/>
  <c r="AG7959" i="2" s="1"/>
  <c r="AE8051" i="2"/>
  <c r="AG8051" i="2" s="1"/>
  <c r="AE8963" i="2"/>
  <c r="AE10180" i="2"/>
  <c r="AE10181" i="2"/>
  <c r="AE10182" i="2"/>
  <c r="AE10309" i="2"/>
  <c r="AE11588" i="2"/>
  <c r="AE11673" i="2"/>
  <c r="AE11078" i="2"/>
  <c r="AE11330" i="2"/>
  <c r="AG11330" i="2" s="1"/>
  <c r="AE470" i="2"/>
  <c r="AE477" i="2"/>
  <c r="AE1481" i="2"/>
  <c r="AG1481" i="2" s="1"/>
  <c r="AE3080" i="2"/>
  <c r="AE3369" i="2"/>
  <c r="AE3410" i="2"/>
  <c r="AE3588" i="2"/>
  <c r="AE3707" i="2"/>
  <c r="AG3707" i="2" s="1"/>
  <c r="AE3737" i="2"/>
  <c r="AG3737" i="2" s="1"/>
  <c r="AE4638" i="2"/>
  <c r="AE4807" i="2"/>
  <c r="AE5069" i="2"/>
  <c r="AG5069" i="2" s="1"/>
  <c r="AE5368" i="2"/>
  <c r="AE38" i="2"/>
  <c r="AE39" i="2"/>
  <c r="AE552" i="2"/>
  <c r="AG552" i="2" s="1"/>
  <c r="AE553" i="2"/>
  <c r="AG553" i="2" s="1"/>
  <c r="AE863" i="2"/>
  <c r="AE878" i="2"/>
  <c r="AE1094" i="2"/>
  <c r="AE1118" i="2"/>
  <c r="AE1342" i="2"/>
  <c r="AG1342" i="2" s="1"/>
  <c r="AE1360" i="2"/>
  <c r="AG1360" i="2" s="1"/>
  <c r="AE1667" i="2"/>
  <c r="AE1692" i="2"/>
  <c r="AE1743" i="2"/>
  <c r="AE1744" i="2"/>
  <c r="AG1744" i="2" s="1"/>
  <c r="AE1814" i="2"/>
  <c r="AE1895" i="2"/>
  <c r="AG1895" i="2" s="1"/>
  <c r="AE2370" i="2"/>
  <c r="AE2422" i="2"/>
  <c r="AE2504" i="2"/>
  <c r="AE2505" i="2"/>
  <c r="AG2505" i="2" s="1"/>
  <c r="AE2593" i="2"/>
  <c r="AE2681" i="2"/>
  <c r="AE3666" i="2"/>
  <c r="AG3666" i="2" s="1"/>
  <c r="AE3914" i="2"/>
  <c r="AE4154" i="2"/>
  <c r="AG4154" i="2" s="1"/>
  <c r="AE4169" i="2"/>
  <c r="AG4169" i="2" s="1"/>
  <c r="AE4408" i="2"/>
  <c r="AG4408" i="2" s="1"/>
  <c r="AE4443" i="2"/>
  <c r="AG4443" i="2" s="1"/>
  <c r="AE4950" i="2"/>
  <c r="AE6158" i="2"/>
  <c r="AE6292" i="2"/>
  <c r="AG6292" i="2" s="1"/>
  <c r="AE6293" i="2"/>
  <c r="AG6293" i="2" s="1"/>
  <c r="AE6508" i="2"/>
  <c r="AE6776" i="2"/>
  <c r="AE6972" i="2"/>
  <c r="AG6972" i="2" s="1"/>
  <c r="AE7164" i="2"/>
  <c r="AE7218" i="2"/>
  <c r="AE7219" i="2"/>
  <c r="AE5212" i="2"/>
  <c r="AE5478" i="2"/>
  <c r="AG5478" i="2" s="1"/>
  <c r="AE5674" i="2"/>
  <c r="AE5802" i="2"/>
  <c r="AG5802" i="2" s="1"/>
  <c r="AE5927" i="2"/>
  <c r="AE6088" i="2"/>
  <c r="AE6481" i="2"/>
  <c r="AE6926" i="2"/>
  <c r="AE8659" i="2"/>
  <c r="AE8716" i="2"/>
  <c r="AG8716" i="2" s="1"/>
  <c r="AE9111" i="2"/>
  <c r="AE10022" i="2"/>
  <c r="AE10086" i="2"/>
  <c r="AE11079" i="2"/>
  <c r="AE11331" i="2"/>
  <c r="AE7295" i="2"/>
  <c r="AG7295" i="2" s="1"/>
  <c r="AE7381" i="2"/>
  <c r="AE7478" i="2"/>
  <c r="AE7580" i="2"/>
  <c r="AE7690" i="2"/>
  <c r="AG7690" i="2" s="1"/>
  <c r="AE7794" i="2"/>
  <c r="AG7794" i="2" s="1"/>
  <c r="AE7873" i="2"/>
  <c r="AG7873" i="2" s="1"/>
  <c r="AE7960" i="2"/>
  <c r="AE8052" i="2"/>
  <c r="AE8660" i="2"/>
  <c r="AE8661" i="2"/>
  <c r="AE8662" i="2"/>
  <c r="AE8663" i="2"/>
  <c r="AE8822" i="2"/>
  <c r="AE8823" i="2"/>
  <c r="AE8824" i="2"/>
  <c r="AE8825" i="2"/>
  <c r="AE9309" i="2"/>
  <c r="AE10023" i="2"/>
  <c r="AG10023" i="2" s="1"/>
  <c r="AE10024" i="2"/>
  <c r="AG10024" i="2" s="1"/>
  <c r="AE10025" i="2"/>
  <c r="AG10025" i="2" s="1"/>
  <c r="AE10087" i="2"/>
  <c r="AE10088" i="2"/>
  <c r="AE10089" i="2"/>
  <c r="AE11121" i="2"/>
  <c r="AE11377" i="2"/>
  <c r="AE11589" i="2"/>
  <c r="AE11674" i="2"/>
  <c r="AE146" i="2"/>
  <c r="AE250" i="2"/>
  <c r="AE1506" i="2"/>
  <c r="AE3081" i="2"/>
  <c r="AE3341" i="2"/>
  <c r="AE3370" i="2"/>
  <c r="AG3370" i="2" s="1"/>
  <c r="AE3708" i="2"/>
  <c r="AE3738" i="2"/>
  <c r="AE4665" i="2"/>
  <c r="AE4808" i="2"/>
  <c r="AE5097" i="2"/>
  <c r="AG5097" i="2" s="1"/>
  <c r="AE5369" i="2"/>
  <c r="AE73" i="2"/>
  <c r="AE147" i="2"/>
  <c r="AG147" i="2" s="1"/>
  <c r="AE576" i="2"/>
  <c r="AG576" i="2" s="1"/>
  <c r="AE623" i="2"/>
  <c r="AE879" i="2"/>
  <c r="AE901" i="2"/>
  <c r="AE1140" i="2"/>
  <c r="AE1141" i="2"/>
  <c r="AE1361" i="2"/>
  <c r="AG1361" i="2" s="1"/>
  <c r="AE1386" i="2"/>
  <c r="AG1386" i="2" s="1"/>
  <c r="AE1745" i="2"/>
  <c r="AG1745" i="2" s="1"/>
  <c r="AE1746" i="2"/>
  <c r="AG1746" i="2" s="1"/>
  <c r="AE1815" i="2"/>
  <c r="AG1815" i="2" s="1"/>
  <c r="AE1896" i="2"/>
  <c r="AE1982" i="2"/>
  <c r="AE1983" i="2"/>
  <c r="AE2371" i="2"/>
  <c r="AE2423" i="2"/>
  <c r="AE2506" i="2"/>
  <c r="AE3559" i="2"/>
  <c r="AE5278" i="2"/>
  <c r="AE6062" i="2"/>
  <c r="AE6509" i="2"/>
  <c r="AE6884" i="2"/>
  <c r="AE11080" i="2"/>
  <c r="AG11080" i="2" s="1"/>
  <c r="AE11332" i="2"/>
  <c r="AG11332" i="2" s="1"/>
  <c r="AE3927" i="2"/>
  <c r="AE4271" i="2"/>
  <c r="AG4271" i="2" s="1"/>
  <c r="AE4304" i="2"/>
  <c r="AE4409" i="2"/>
  <c r="AG4409" i="2" s="1"/>
  <c r="AE4444" i="2"/>
  <c r="AG4444" i="2" s="1"/>
  <c r="AE2594" i="2"/>
  <c r="AE2595" i="2"/>
  <c r="AE2682" i="2"/>
  <c r="AG2682" i="2" s="1"/>
  <c r="AE3589" i="2"/>
  <c r="AE4951" i="2"/>
  <c r="AE6540" i="2"/>
  <c r="AE6742" i="2"/>
  <c r="AE6927" i="2"/>
  <c r="AG6927" i="2" s="1"/>
  <c r="AE7296" i="2"/>
  <c r="AE6193" i="2"/>
  <c r="AE6388" i="2"/>
  <c r="AG6388" i="2" s="1"/>
  <c r="AE6389" i="2"/>
  <c r="AG6389" i="2" s="1"/>
  <c r="AE5500" i="2"/>
  <c r="AG5500" i="2" s="1"/>
  <c r="AE5675" i="2"/>
  <c r="AE5803" i="2"/>
  <c r="AE5928" i="2"/>
  <c r="AE8826" i="2"/>
  <c r="AE9112" i="2"/>
  <c r="AE10310" i="2"/>
  <c r="AE10311" i="2"/>
  <c r="AG10311" i="2" s="1"/>
  <c r="AE11731" i="2"/>
  <c r="AG11731" i="2" s="1"/>
  <c r="AE8827" i="2"/>
  <c r="AE8828" i="2"/>
  <c r="AG8828" i="2" s="1"/>
  <c r="AE8964" i="2"/>
  <c r="AE8965" i="2"/>
  <c r="AE9113" i="2"/>
  <c r="AE9114" i="2"/>
  <c r="AE9115" i="2"/>
  <c r="AE9310" i="2"/>
  <c r="AE7297" i="2"/>
  <c r="AG7297" i="2" s="1"/>
  <c r="AE7382" i="2"/>
  <c r="AE7479" i="2"/>
  <c r="AG7479" i="2" s="1"/>
  <c r="AE7581" i="2"/>
  <c r="AE7691" i="2"/>
  <c r="AE7795" i="2"/>
  <c r="AG7795" i="2" s="1"/>
  <c r="AE7874" i="2"/>
  <c r="AG7874" i="2" s="1"/>
  <c r="AE7961" i="2"/>
  <c r="AE8053" i="2"/>
  <c r="AG8053" i="2" s="1"/>
  <c r="AE8126" i="2"/>
  <c r="AG8126" i="2" s="1"/>
  <c r="AE8127" i="2"/>
  <c r="AG8127" i="2" s="1"/>
  <c r="AE9311" i="2"/>
  <c r="AE10183" i="2"/>
  <c r="AG10183" i="2" s="1"/>
  <c r="AE10312" i="2"/>
  <c r="AG10312" i="2" s="1"/>
  <c r="AE10313" i="2"/>
  <c r="AG10313" i="2" s="1"/>
  <c r="AE10314" i="2"/>
  <c r="AG10314" i="2" s="1"/>
  <c r="AE10315" i="2"/>
  <c r="AG10315" i="2" s="1"/>
  <c r="AE10491" i="2"/>
  <c r="AE11590" i="2"/>
  <c r="AE11675" i="2"/>
  <c r="AE11122" i="2"/>
  <c r="AE11378" i="2"/>
  <c r="AE74" i="2"/>
  <c r="AG74" i="2" s="1"/>
  <c r="AE75" i="2"/>
  <c r="AE1465" i="2"/>
  <c r="AG1465" i="2" s="1"/>
  <c r="AE3082" i="2"/>
  <c r="AG3082" i="2" s="1"/>
  <c r="AE3321" i="2"/>
  <c r="AE3342" i="2"/>
  <c r="AE3691" i="2"/>
  <c r="AE3709" i="2"/>
  <c r="AG3709" i="2" s="1"/>
  <c r="AE4639" i="2"/>
  <c r="AE4809" i="2"/>
  <c r="AE5070" i="2"/>
  <c r="AE5370" i="2"/>
  <c r="AG5370" i="2" s="1"/>
  <c r="AE40" i="2"/>
  <c r="AG40" i="2" s="1"/>
  <c r="AE76" i="2"/>
  <c r="AE554" i="2"/>
  <c r="AE577" i="2"/>
  <c r="AG577" i="2" s="1"/>
  <c r="AE850" i="2"/>
  <c r="AE864" i="2"/>
  <c r="AE1095" i="2"/>
  <c r="AE1119" i="2"/>
  <c r="AE1343" i="2"/>
  <c r="AG1343" i="2" s="1"/>
  <c r="AE1362" i="2"/>
  <c r="AE1668" i="2"/>
  <c r="AG1668" i="2" s="1"/>
  <c r="AE1693" i="2"/>
  <c r="AG1693" i="2" s="1"/>
  <c r="AE1747" i="2"/>
  <c r="AG1747" i="2" s="1"/>
  <c r="AE1816" i="2"/>
  <c r="AG1816" i="2" s="1"/>
  <c r="AE1897" i="2"/>
  <c r="AG1897" i="2" s="1"/>
  <c r="AE1984" i="2"/>
  <c r="AE2352" i="2"/>
  <c r="AE2372" i="2"/>
  <c r="AE2424" i="2"/>
  <c r="AG2424" i="2" s="1"/>
  <c r="AE2425" i="2"/>
  <c r="AE3540" i="2"/>
  <c r="AE5256" i="2"/>
  <c r="AE6038" i="2"/>
  <c r="AE6458" i="2"/>
  <c r="AE6857" i="2"/>
  <c r="AG6857" i="2" s="1"/>
  <c r="AE8717" i="2"/>
  <c r="AE11039" i="2"/>
  <c r="AE11291" i="2"/>
  <c r="AG11291" i="2" s="1"/>
  <c r="AE3915" i="2"/>
  <c r="AE4246" i="2"/>
  <c r="AE4247" i="2"/>
  <c r="AG4247" i="2" s="1"/>
  <c r="AE4386" i="2"/>
  <c r="AE4387" i="2"/>
  <c r="AG4387" i="2" s="1"/>
  <c r="AE2507" i="2"/>
  <c r="AE2596" i="2"/>
  <c r="AE3541" i="2"/>
  <c r="AG3541" i="2" s="1"/>
  <c r="AE4923" i="2"/>
  <c r="AG4923" i="2" s="1"/>
  <c r="AE6459" i="2"/>
  <c r="AE6733" i="2"/>
  <c r="AE6858" i="2"/>
  <c r="AG6858" i="2" s="1"/>
  <c r="AE7165" i="2"/>
  <c r="AE7220" i="2"/>
  <c r="AE7298" i="2"/>
  <c r="AE6159" i="2"/>
  <c r="AE6357" i="2"/>
  <c r="AG6357" i="2" s="1"/>
  <c r="AE6374" i="2"/>
  <c r="AG6374" i="2" s="1"/>
  <c r="AE5479" i="2"/>
  <c r="AG5479" i="2" s="1"/>
  <c r="AE5676" i="2"/>
  <c r="AE5804" i="2"/>
  <c r="AE5929" i="2"/>
  <c r="AE8829" i="2"/>
  <c r="AE8966" i="2"/>
  <c r="AE10090" i="2"/>
  <c r="AE10184" i="2"/>
  <c r="AE8830" i="2"/>
  <c r="AE8831" i="2"/>
  <c r="AE8832" i="2"/>
  <c r="AE8833" i="2"/>
  <c r="AG8833" i="2" s="1"/>
  <c r="AE8967" i="2"/>
  <c r="AE8968" i="2"/>
  <c r="AG8968" i="2" s="1"/>
  <c r="AE8969" i="2"/>
  <c r="AE8970" i="2"/>
  <c r="AE10091" i="2"/>
  <c r="AG10091" i="2" s="1"/>
  <c r="AE10092" i="2"/>
  <c r="AG10092" i="2" s="1"/>
  <c r="AE7383" i="2"/>
  <c r="AG7383" i="2" s="1"/>
  <c r="AE7480" i="2"/>
  <c r="AE7582" i="2"/>
  <c r="AE7692" i="2"/>
  <c r="AG7692" i="2" s="1"/>
  <c r="AE7796" i="2"/>
  <c r="AG7796" i="2" s="1"/>
  <c r="AE7797" i="2"/>
  <c r="AE7875" i="2"/>
  <c r="AG7875" i="2" s="1"/>
  <c r="AE7962" i="2"/>
  <c r="AG7962" i="2" s="1"/>
  <c r="AE8054" i="2"/>
  <c r="AG8054" i="2" s="1"/>
  <c r="AE8834" i="2"/>
  <c r="AE10185" i="2"/>
  <c r="AG10185" i="2" s="1"/>
  <c r="AE10186" i="2"/>
  <c r="AG10186" i="2" s="1"/>
  <c r="AE10187" i="2"/>
  <c r="AG10187" i="2" s="1"/>
  <c r="AE10316" i="2"/>
  <c r="AG10316" i="2" s="1"/>
  <c r="AE11591" i="2"/>
  <c r="AG11591" i="2" s="1"/>
  <c r="AE11676" i="2"/>
  <c r="AE11040" i="2"/>
  <c r="AE11333" i="2"/>
  <c r="AE148" i="2"/>
  <c r="AG148" i="2" s="1"/>
  <c r="AE251" i="2"/>
  <c r="AE1535" i="2"/>
  <c r="AG1535" i="2" s="1"/>
  <c r="AE3083" i="2"/>
  <c r="AE3560" i="2"/>
  <c r="AG3560" i="2" s="1"/>
  <c r="AE4666" i="2"/>
  <c r="AE4810" i="2"/>
  <c r="AE5126" i="2"/>
  <c r="AE5371" i="2"/>
  <c r="AG5371" i="2" s="1"/>
  <c r="AE149" i="2"/>
  <c r="AE252" i="2"/>
  <c r="AE624" i="2"/>
  <c r="AE682" i="2"/>
  <c r="AG682" i="2" s="1"/>
  <c r="AE1005" i="2"/>
  <c r="AE1025" i="2"/>
  <c r="AG1025" i="2" s="1"/>
  <c r="AE1238" i="2"/>
  <c r="AE1239" i="2"/>
  <c r="AE3590" i="2"/>
  <c r="AG3590" i="2" s="1"/>
  <c r="AE4017" i="2"/>
  <c r="AG4017" i="2" s="1"/>
  <c r="AE4025" i="2"/>
  <c r="AE4037" i="2"/>
  <c r="AG4037" i="2" s="1"/>
  <c r="AE4038" i="2"/>
  <c r="AG4038" i="2" s="1"/>
  <c r="AE4049" i="2"/>
  <c r="AG4049" i="2" s="1"/>
  <c r="AE4055" i="2"/>
  <c r="AE4079" i="2"/>
  <c r="AE4088" i="2"/>
  <c r="AE4095" i="2"/>
  <c r="AE4104" i="2"/>
  <c r="AE4105" i="2"/>
  <c r="AE4114" i="2"/>
  <c r="AE6831" i="2"/>
  <c r="AE7166" i="2"/>
  <c r="AE7221" i="2"/>
  <c r="AG7221" i="2" s="1"/>
  <c r="AE7299" i="2"/>
  <c r="AE4952" i="2"/>
  <c r="AE6812" i="2"/>
  <c r="AE7078" i="2"/>
  <c r="AE5265" i="2"/>
  <c r="AG5265" i="2" s="1"/>
  <c r="AE5526" i="2"/>
  <c r="AE5677" i="2"/>
  <c r="AE5805" i="2"/>
  <c r="AG5805" i="2" s="1"/>
  <c r="AE5930" i="2"/>
  <c r="AG5930" i="2" s="1"/>
  <c r="AE6063" i="2"/>
  <c r="AE6813" i="2"/>
  <c r="AE7048" i="2"/>
  <c r="AE11204" i="2"/>
  <c r="AG11204" i="2" s="1"/>
  <c r="AE11462" i="2"/>
  <c r="AG11462" i="2" s="1"/>
  <c r="AE11732" i="2"/>
  <c r="AE8835" i="2"/>
  <c r="AE8836" i="2"/>
  <c r="AG8836" i="2" s="1"/>
  <c r="AE9116" i="2"/>
  <c r="AE9312" i="2"/>
  <c r="AE7384" i="2"/>
  <c r="AE7481" i="2"/>
  <c r="AE7583" i="2"/>
  <c r="AE7584" i="2"/>
  <c r="AE7693" i="2"/>
  <c r="AG7693" i="2" s="1"/>
  <c r="AE7798" i="2"/>
  <c r="AG7798" i="2" s="1"/>
  <c r="AE7876" i="2"/>
  <c r="AG7876" i="2" s="1"/>
  <c r="AE7963" i="2"/>
  <c r="AG7963" i="2" s="1"/>
  <c r="AE8055" i="2"/>
  <c r="AG8055" i="2" s="1"/>
  <c r="AE10188" i="2"/>
  <c r="AE10189" i="2"/>
  <c r="AE10317" i="2"/>
  <c r="AE10318" i="2"/>
  <c r="AE10492" i="2"/>
  <c r="AE11257" i="2"/>
  <c r="AG11257" i="2" s="1"/>
  <c r="AE11516" i="2"/>
  <c r="AG11516" i="2" s="1"/>
  <c r="AE3185" i="2"/>
  <c r="AE3411" i="2"/>
  <c r="AE3412" i="2"/>
  <c r="AG3412" i="2" s="1"/>
  <c r="AE3778" i="2"/>
  <c r="AE3819" i="2"/>
  <c r="AE150" i="2"/>
  <c r="AE253" i="2"/>
  <c r="AE625" i="2"/>
  <c r="AE683" i="2"/>
  <c r="AE802" i="2"/>
  <c r="AG802" i="2" s="1"/>
  <c r="AE808" i="2"/>
  <c r="AG808" i="2" s="1"/>
  <c r="AE1026" i="2"/>
  <c r="AE1049" i="2"/>
  <c r="AE1261" i="2"/>
  <c r="AG1261" i="2" s="1"/>
  <c r="AE1282" i="2"/>
  <c r="AG1282" i="2" s="1"/>
  <c r="AE1748" i="2"/>
  <c r="AE1749" i="2"/>
  <c r="AG1749" i="2" s="1"/>
  <c r="AE1817" i="2"/>
  <c r="AG1817" i="2" s="1"/>
  <c r="AE1898" i="2"/>
  <c r="AG1898" i="2" s="1"/>
  <c r="AE1985" i="2"/>
  <c r="AE2061" i="2"/>
  <c r="AG2061" i="2" s="1"/>
  <c r="AE2373" i="2"/>
  <c r="AE2426" i="2"/>
  <c r="AE2508" i="2"/>
  <c r="AE151" i="2"/>
  <c r="AE254" i="2"/>
  <c r="AE1507" i="2"/>
  <c r="AE3084" i="2"/>
  <c r="AE4640" i="2"/>
  <c r="AE4811" i="2"/>
  <c r="AE5071" i="2"/>
  <c r="AG5071" i="2" s="1"/>
  <c r="AE5372" i="2"/>
  <c r="AE5501" i="2"/>
  <c r="AG5501" i="2" s="1"/>
  <c r="AE3203" i="2"/>
  <c r="AG3203" i="2" s="1"/>
  <c r="AE3928" i="2"/>
  <c r="AG3928" i="2" s="1"/>
  <c r="AE4189" i="2"/>
  <c r="AE4190" i="2"/>
  <c r="AE4487" i="2"/>
  <c r="AE4523" i="2"/>
  <c r="AE2509" i="2"/>
  <c r="AE2597" i="2"/>
  <c r="AE2683" i="2"/>
  <c r="AE7222" i="2"/>
  <c r="AE7300" i="2"/>
  <c r="AE4924" i="2"/>
  <c r="AE6171" i="2"/>
  <c r="AG6171" i="2" s="1"/>
  <c r="AE6269" i="2"/>
  <c r="AG6269" i="2" s="1"/>
  <c r="AE6294" i="2"/>
  <c r="AE6510" i="2"/>
  <c r="AE6687" i="2"/>
  <c r="AE6885" i="2"/>
  <c r="AG6885" i="2" s="1"/>
  <c r="AE5266" i="2"/>
  <c r="AE5678" i="2"/>
  <c r="AE5806" i="2"/>
  <c r="AG5806" i="2" s="1"/>
  <c r="AE5931" i="2"/>
  <c r="AG5931" i="2" s="1"/>
  <c r="AE6039" i="2"/>
  <c r="AG6039" i="2" s="1"/>
  <c r="AE6511" i="2"/>
  <c r="AE6886" i="2"/>
  <c r="AE9117" i="2"/>
  <c r="AE9118" i="2"/>
  <c r="AE9313" i="2"/>
  <c r="AE10319" i="2"/>
  <c r="AE10493" i="2"/>
  <c r="AG10493" i="2" s="1"/>
  <c r="AE11081" i="2"/>
  <c r="AE11334" i="2"/>
  <c r="AG11334" i="2" s="1"/>
  <c r="AE9119" i="2"/>
  <c r="AG9119" i="2" s="1"/>
  <c r="AE9314" i="2"/>
  <c r="AE9315" i="2"/>
  <c r="AE9316" i="2"/>
  <c r="AG9316" i="2" s="1"/>
  <c r="AE9317" i="2"/>
  <c r="AG9317" i="2" s="1"/>
  <c r="AE9318" i="2"/>
  <c r="AE9533" i="2"/>
  <c r="AE9534" i="2"/>
  <c r="AG9534" i="2" s="1"/>
  <c r="AE9535" i="2"/>
  <c r="AE7385" i="2"/>
  <c r="AG7385" i="2" s="1"/>
  <c r="AE7482" i="2"/>
  <c r="AE7585" i="2"/>
  <c r="AE7694" i="2"/>
  <c r="AG7694" i="2" s="1"/>
  <c r="AE7799" i="2"/>
  <c r="AG7799" i="2" s="1"/>
  <c r="AE7877" i="2"/>
  <c r="AE7878" i="2"/>
  <c r="AG7878" i="2" s="1"/>
  <c r="AE7964" i="2"/>
  <c r="AG7964" i="2" s="1"/>
  <c r="AE8056" i="2"/>
  <c r="AG8056" i="2" s="1"/>
  <c r="AE8128" i="2"/>
  <c r="AE10494" i="2"/>
  <c r="AG10494" i="2" s="1"/>
  <c r="AE10660" i="2"/>
  <c r="AG10660" i="2" s="1"/>
  <c r="AE10661" i="2"/>
  <c r="AG10661" i="2" s="1"/>
  <c r="AE10662" i="2"/>
  <c r="AG10662" i="2" s="1"/>
  <c r="AE10663" i="2"/>
  <c r="AG10663" i="2" s="1"/>
  <c r="AE10664" i="2"/>
  <c r="AE11082" i="2"/>
  <c r="AE11335" i="2"/>
  <c r="AG11335" i="2" s="1"/>
  <c r="AE11592" i="2"/>
  <c r="AG11592" i="2" s="1"/>
  <c r="AE11677" i="2"/>
  <c r="AE3465" i="2"/>
  <c r="AE3466" i="2"/>
  <c r="AE3852" i="2"/>
  <c r="AE3873" i="2"/>
  <c r="AG3873" i="2" s="1"/>
  <c r="AE809" i="2"/>
  <c r="AG809" i="2" s="1"/>
  <c r="AE826" i="2"/>
  <c r="AE336" i="2"/>
  <c r="AE337" i="2"/>
  <c r="AE1568" i="2"/>
  <c r="AE3085" i="2"/>
  <c r="AE4721" i="2"/>
  <c r="AE4812" i="2"/>
  <c r="AE5127" i="2"/>
  <c r="AG5127" i="2" s="1"/>
  <c r="AE5373" i="2"/>
  <c r="AE5552" i="2"/>
  <c r="AE3240" i="2"/>
  <c r="AG3240" i="2" s="1"/>
  <c r="AE3929" i="2"/>
  <c r="AG3929" i="2" s="1"/>
  <c r="AE4248" i="2"/>
  <c r="AE4249" i="2"/>
  <c r="AE4554" i="2"/>
  <c r="AG4554" i="2" s="1"/>
  <c r="AE4574" i="2"/>
  <c r="AG4574" i="2" s="1"/>
  <c r="AE4997" i="2"/>
  <c r="AE6181" i="2"/>
  <c r="AE6295" i="2"/>
  <c r="AG6295" i="2" s="1"/>
  <c r="AE6325" i="2"/>
  <c r="AG6325" i="2" s="1"/>
  <c r="AE6568" i="2"/>
  <c r="AE6712" i="2"/>
  <c r="AE7011" i="2"/>
  <c r="AE5679" i="2"/>
  <c r="AE5807" i="2"/>
  <c r="AE5932" i="2"/>
  <c r="AG5932" i="2" s="1"/>
  <c r="AE9536" i="2"/>
  <c r="AE9671" i="2"/>
  <c r="AG9671" i="2" s="1"/>
  <c r="AE10665" i="2"/>
  <c r="AG10665" i="2" s="1"/>
  <c r="AE10765" i="2"/>
  <c r="AE9319" i="2"/>
  <c r="AE9537" i="2"/>
  <c r="AE9672" i="2"/>
  <c r="AE9778" i="2"/>
  <c r="AE9857" i="2"/>
  <c r="AE10846" i="2"/>
  <c r="AE10847" i="2"/>
  <c r="AE11172" i="2"/>
  <c r="AE11424" i="2"/>
  <c r="AE11593" i="2"/>
  <c r="AG11593" i="2" s="1"/>
  <c r="AE11678" i="2"/>
  <c r="AE152" i="2"/>
  <c r="AE255" i="2"/>
  <c r="AG255" i="2" s="1"/>
  <c r="AE1508" i="2"/>
  <c r="AG1508" i="2" s="1"/>
  <c r="AE3086" i="2"/>
  <c r="AE3561" i="2"/>
  <c r="AE4667" i="2"/>
  <c r="AG4667" i="2" s="1"/>
  <c r="AE4813" i="2"/>
  <c r="AE5128" i="2"/>
  <c r="AE5374" i="2"/>
  <c r="AE1750" i="2"/>
  <c r="AG1750" i="2" s="1"/>
  <c r="AE1818" i="2"/>
  <c r="AG1818" i="2" s="1"/>
  <c r="AE1899" i="2"/>
  <c r="AG1899" i="2" s="1"/>
  <c r="AE153" i="2"/>
  <c r="AE256" i="2"/>
  <c r="AE626" i="2"/>
  <c r="AE684" i="2"/>
  <c r="AE827" i="2"/>
  <c r="AE837" i="2"/>
  <c r="AE1027" i="2"/>
  <c r="AG1027" i="2" s="1"/>
  <c r="AE1050" i="2"/>
  <c r="AE1262" i="2"/>
  <c r="AG1262" i="2" s="1"/>
  <c r="AE1283" i="2"/>
  <c r="AG1283" i="2" s="1"/>
  <c r="AE3413" i="2"/>
  <c r="AG3413" i="2" s="1"/>
  <c r="AE3449" i="2"/>
  <c r="AE3820" i="2"/>
  <c r="AE3853" i="2"/>
  <c r="AE9120" i="2"/>
  <c r="AE9320" i="2"/>
  <c r="AE10495" i="2"/>
  <c r="AE10666" i="2"/>
  <c r="AE1986" i="2"/>
  <c r="AG1986" i="2" s="1"/>
  <c r="AE2062" i="2"/>
  <c r="AE2063" i="2"/>
  <c r="AE2427" i="2"/>
  <c r="AG2427" i="2" s="1"/>
  <c r="AE2510" i="2"/>
  <c r="AE2598" i="2"/>
  <c r="AE2684" i="2"/>
  <c r="AE2757" i="2"/>
  <c r="AE2758" i="2"/>
  <c r="AE3591" i="2"/>
  <c r="AE3955" i="2"/>
  <c r="AG3955" i="2" s="1"/>
  <c r="AE4191" i="2"/>
  <c r="AE4218" i="2"/>
  <c r="AE4488" i="2"/>
  <c r="AG4488" i="2" s="1"/>
  <c r="AE4524" i="2"/>
  <c r="AG4524" i="2" s="1"/>
  <c r="AE6194" i="2"/>
  <c r="AE6296" i="2"/>
  <c r="AE6326" i="2"/>
  <c r="AG6326" i="2" s="1"/>
  <c r="AE4953" i="2"/>
  <c r="AE6512" i="2"/>
  <c r="AE6743" i="2"/>
  <c r="AE6928" i="2"/>
  <c r="AE7167" i="2"/>
  <c r="AG7167" i="2" s="1"/>
  <c r="AE7223" i="2"/>
  <c r="AE5202" i="2"/>
  <c r="AG5202" i="2" s="1"/>
  <c r="AE5502" i="2"/>
  <c r="AE5680" i="2"/>
  <c r="AE5808" i="2"/>
  <c r="AE5933" i="2"/>
  <c r="AE6064" i="2"/>
  <c r="AG6064" i="2" s="1"/>
  <c r="AE6513" i="2"/>
  <c r="AG6513" i="2" s="1"/>
  <c r="AE6887" i="2"/>
  <c r="AG6887" i="2" s="1"/>
  <c r="AE9121" i="2"/>
  <c r="AG9121" i="2" s="1"/>
  <c r="AE11083" i="2"/>
  <c r="AE11336" i="2"/>
  <c r="AE7301" i="2"/>
  <c r="AG7301" i="2" s="1"/>
  <c r="AE7386" i="2"/>
  <c r="AE7483" i="2"/>
  <c r="AE7586" i="2"/>
  <c r="AE7587" i="2"/>
  <c r="AG7587" i="2" s="1"/>
  <c r="AE7695" i="2"/>
  <c r="AG7695" i="2" s="1"/>
  <c r="AE7800" i="2"/>
  <c r="AE7965" i="2"/>
  <c r="AG7965" i="2" s="1"/>
  <c r="AE8057" i="2"/>
  <c r="AG8057" i="2" s="1"/>
  <c r="AE8129" i="2"/>
  <c r="AG8129" i="2" s="1"/>
  <c r="AE9321" i="2"/>
  <c r="AE9122" i="2"/>
  <c r="AE9123" i="2"/>
  <c r="AE9124" i="2"/>
  <c r="AE9322" i="2"/>
  <c r="AE9323" i="2"/>
  <c r="AE9324" i="2"/>
  <c r="AE9325" i="2"/>
  <c r="AE9326" i="2"/>
  <c r="AE10496" i="2"/>
  <c r="AE10497" i="2"/>
  <c r="AG10497" i="2" s="1"/>
  <c r="AE10667" i="2"/>
  <c r="AG10667" i="2" s="1"/>
  <c r="AE10668" i="2"/>
  <c r="AG10668" i="2" s="1"/>
  <c r="AE10669" i="2"/>
  <c r="AE10766" i="2"/>
  <c r="AE11084" i="2"/>
  <c r="AE11337" i="2"/>
  <c r="AE11594" i="2"/>
  <c r="AE11679" i="2"/>
  <c r="AE257" i="2"/>
  <c r="AG257" i="2" s="1"/>
  <c r="AE258" i="2"/>
  <c r="AE1509" i="2"/>
  <c r="AE3087" i="2"/>
  <c r="AE3371" i="2"/>
  <c r="AE3414" i="2"/>
  <c r="AE3739" i="2"/>
  <c r="AG3739" i="2" s="1"/>
  <c r="AE3779" i="2"/>
  <c r="AG3779" i="2" s="1"/>
  <c r="AE4693" i="2"/>
  <c r="AG4693" i="2" s="1"/>
  <c r="AE4814" i="2"/>
  <c r="AE5098" i="2"/>
  <c r="AG5098" i="2" s="1"/>
  <c r="AE5375" i="2"/>
  <c r="AE154" i="2"/>
  <c r="AE259" i="2"/>
  <c r="AE627" i="2"/>
  <c r="AG627" i="2" s="1"/>
  <c r="AE628" i="2"/>
  <c r="AE880" i="2"/>
  <c r="AE902" i="2"/>
  <c r="AE1142" i="2"/>
  <c r="AE1172" i="2"/>
  <c r="AE1363" i="2"/>
  <c r="AE1387" i="2"/>
  <c r="AG1387" i="2" s="1"/>
  <c r="AE1751" i="2"/>
  <c r="AG1751" i="2" s="1"/>
  <c r="AE1819" i="2"/>
  <c r="AG1819" i="2" s="1"/>
  <c r="AE1900" i="2"/>
  <c r="AG1900" i="2" s="1"/>
  <c r="AE1987" i="2"/>
  <c r="AE1988" i="2"/>
  <c r="AG1988" i="2" s="1"/>
  <c r="AE2064" i="2"/>
  <c r="AE2428" i="2"/>
  <c r="AE2429" i="2"/>
  <c r="AE3592" i="2"/>
  <c r="AG3592" i="2" s="1"/>
  <c r="AE5279" i="2"/>
  <c r="AG5279" i="2" s="1"/>
  <c r="AE6065" i="2"/>
  <c r="AG6065" i="2" s="1"/>
  <c r="AE6541" i="2"/>
  <c r="AE6929" i="2"/>
  <c r="AE8971" i="2"/>
  <c r="AE11123" i="2"/>
  <c r="AG11123" i="2" s="1"/>
  <c r="AE11379" i="2"/>
  <c r="AE3956" i="2"/>
  <c r="AG3956" i="2" s="1"/>
  <c r="AE4272" i="2"/>
  <c r="AE4305" i="2"/>
  <c r="AE4410" i="2"/>
  <c r="AE4445" i="2"/>
  <c r="AG4445" i="2" s="1"/>
  <c r="AE2511" i="2"/>
  <c r="AE2599" i="2"/>
  <c r="AE2685" i="2"/>
  <c r="AE2759" i="2"/>
  <c r="AE3593" i="2"/>
  <c r="AE4954" i="2"/>
  <c r="AE6569" i="2"/>
  <c r="AE6753" i="2"/>
  <c r="AE6930" i="2"/>
  <c r="AE7302" i="2"/>
  <c r="AG7302" i="2" s="1"/>
  <c r="AE6205" i="2"/>
  <c r="AG6205" i="2" s="1"/>
  <c r="AE6390" i="2"/>
  <c r="AE6406" i="2"/>
  <c r="AE5527" i="2"/>
  <c r="AG5527" i="2" s="1"/>
  <c r="AE5681" i="2"/>
  <c r="AE5809" i="2"/>
  <c r="AE5934" i="2"/>
  <c r="AE8972" i="2"/>
  <c r="AE9125" i="2"/>
  <c r="AE10320" i="2"/>
  <c r="AE10498" i="2"/>
  <c r="AG10498" i="2" s="1"/>
  <c r="AE8973" i="2"/>
  <c r="AE8974" i="2"/>
  <c r="AE8975" i="2"/>
  <c r="AE8976" i="2"/>
  <c r="AG8976" i="2" s="1"/>
  <c r="AE9126" i="2"/>
  <c r="AE9127" i="2"/>
  <c r="AE9128" i="2"/>
  <c r="AE9327" i="2"/>
  <c r="AE7387" i="2"/>
  <c r="AE7484" i="2"/>
  <c r="AE7588" i="2"/>
  <c r="AE7589" i="2"/>
  <c r="AE7696" i="2"/>
  <c r="AE7801" i="2"/>
  <c r="AG7801" i="2" s="1"/>
  <c r="AE7879" i="2"/>
  <c r="AG7879" i="2" s="1"/>
  <c r="AE7966" i="2"/>
  <c r="AE8058" i="2"/>
  <c r="AE8130" i="2"/>
  <c r="AG8130" i="2" s="1"/>
  <c r="AE8190" i="2"/>
  <c r="AG8190" i="2" s="1"/>
  <c r="AE9328" i="2"/>
  <c r="AE10321" i="2"/>
  <c r="AG10321" i="2" s="1"/>
  <c r="AE10322" i="2"/>
  <c r="AE10323" i="2"/>
  <c r="AE10499" i="2"/>
  <c r="AE10500" i="2"/>
  <c r="AG10500" i="2" s="1"/>
  <c r="AE10501" i="2"/>
  <c r="AG10501" i="2" s="1"/>
  <c r="AE11595" i="2"/>
  <c r="AG11595" i="2" s="1"/>
  <c r="AE11680" i="2"/>
  <c r="AE11124" i="2"/>
  <c r="AE11380" i="2"/>
  <c r="AE260" i="2"/>
  <c r="AE338" i="2"/>
  <c r="AE1536" i="2"/>
  <c r="AG1536" i="2" s="1"/>
  <c r="AE3088" i="2"/>
  <c r="AE3594" i="2"/>
  <c r="AE4694" i="2"/>
  <c r="AG4694" i="2" s="1"/>
  <c r="AE4815" i="2"/>
  <c r="AE5129" i="2"/>
  <c r="AE5376" i="2"/>
  <c r="AE1820" i="2"/>
  <c r="AG1820" i="2" s="1"/>
  <c r="AE1821" i="2"/>
  <c r="AG1821" i="2" s="1"/>
  <c r="AE155" i="2"/>
  <c r="AE261" i="2"/>
  <c r="AE685" i="2"/>
  <c r="AG685" i="2" s="1"/>
  <c r="AE719" i="2"/>
  <c r="AG719" i="2" s="1"/>
  <c r="AE838" i="2"/>
  <c r="AE839" i="2"/>
  <c r="AE1051" i="2"/>
  <c r="AE1070" i="2"/>
  <c r="AE1284" i="2"/>
  <c r="AE1285" i="2"/>
  <c r="AE3415" i="2"/>
  <c r="AE3450" i="2"/>
  <c r="AG3450" i="2" s="1"/>
  <c r="AE3821" i="2"/>
  <c r="AG3821" i="2" s="1"/>
  <c r="AE3854" i="2"/>
  <c r="AE9329" i="2"/>
  <c r="AE9330" i="2"/>
  <c r="AG9330" i="2" s="1"/>
  <c r="AE10670" i="2"/>
  <c r="AE10767" i="2"/>
  <c r="AE1901" i="2"/>
  <c r="AG1901" i="2" s="1"/>
  <c r="AE1989" i="2"/>
  <c r="AE2065" i="2"/>
  <c r="AE2128" i="2"/>
  <c r="AE2512" i="2"/>
  <c r="AG2512" i="2" s="1"/>
  <c r="AE2513" i="2"/>
  <c r="AG2513" i="2" s="1"/>
  <c r="AE2600" i="2"/>
  <c r="AE2686" i="2"/>
  <c r="AE2760" i="2"/>
  <c r="AG2760" i="2" s="1"/>
  <c r="AE2812" i="2"/>
  <c r="AE3595" i="2"/>
  <c r="AE3977" i="2"/>
  <c r="AG3977" i="2" s="1"/>
  <c r="AE4192" i="2"/>
  <c r="AE4219" i="2"/>
  <c r="AE4525" i="2"/>
  <c r="AE4526" i="2"/>
  <c r="AG4526" i="2" s="1"/>
  <c r="AE6206" i="2"/>
  <c r="AE6327" i="2"/>
  <c r="AG6327" i="2" s="1"/>
  <c r="AE6341" i="2"/>
  <c r="AG6341" i="2" s="1"/>
  <c r="AE4955" i="2"/>
  <c r="AG4955" i="2" s="1"/>
  <c r="AE6542" i="2"/>
  <c r="AE6754" i="2"/>
  <c r="AE6931" i="2"/>
  <c r="AE7224" i="2"/>
  <c r="AE7225" i="2"/>
  <c r="AE5213" i="2"/>
  <c r="AE5528" i="2"/>
  <c r="AE5682" i="2"/>
  <c r="AE5810" i="2"/>
  <c r="AG5810" i="2" s="1"/>
  <c r="AE5935" i="2"/>
  <c r="AG5935" i="2" s="1"/>
  <c r="AE6089" i="2"/>
  <c r="AE6543" i="2"/>
  <c r="AG6543" i="2" s="1"/>
  <c r="AE6888" i="2"/>
  <c r="AG6888" i="2" s="1"/>
  <c r="AE9331" i="2"/>
  <c r="AG9331" i="2" s="1"/>
  <c r="AE11085" i="2"/>
  <c r="AE11338" i="2"/>
  <c r="AE7303" i="2"/>
  <c r="AG7303" i="2" s="1"/>
  <c r="AE7388" i="2"/>
  <c r="AG7388" i="2" s="1"/>
  <c r="AE7485" i="2"/>
  <c r="AE7590" i="2"/>
  <c r="AE7697" i="2"/>
  <c r="AG7697" i="2" s="1"/>
  <c r="AE7802" i="2"/>
  <c r="AG7802" i="2" s="1"/>
  <c r="AE7967" i="2"/>
  <c r="AE8059" i="2"/>
  <c r="AG8059" i="2" s="1"/>
  <c r="AE8131" i="2"/>
  <c r="AG8131" i="2" s="1"/>
  <c r="AE8132" i="2"/>
  <c r="AG8132" i="2" s="1"/>
  <c r="AE9538" i="2"/>
  <c r="AE9332" i="2"/>
  <c r="AE9333" i="2"/>
  <c r="AE9334" i="2"/>
  <c r="AE9335" i="2"/>
  <c r="AE9539" i="2"/>
  <c r="AE9540" i="2"/>
  <c r="AE9541" i="2"/>
  <c r="AE9542" i="2"/>
  <c r="AE10502" i="2"/>
  <c r="AE10671" i="2"/>
  <c r="AE10672" i="2"/>
  <c r="AE10673" i="2"/>
  <c r="AE10768" i="2"/>
  <c r="AE11086" i="2"/>
  <c r="AG11086" i="2" s="1"/>
  <c r="AE11339" i="2"/>
  <c r="AG11339" i="2" s="1"/>
  <c r="AE11596" i="2"/>
  <c r="AG11596" i="2" s="1"/>
  <c r="AE11681" i="2"/>
  <c r="AE10769" i="2"/>
  <c r="AG10769" i="2" s="1"/>
  <c r="AE3204" i="2"/>
  <c r="AG3204" i="2" s="1"/>
  <c r="AE3416" i="2"/>
  <c r="AG3416" i="2" s="1"/>
  <c r="AE3451" i="2"/>
  <c r="AE3822" i="2"/>
  <c r="AG3822" i="2" s="1"/>
  <c r="AE3855" i="2"/>
  <c r="AG3855" i="2" s="1"/>
  <c r="AE262" i="2"/>
  <c r="AE263" i="2"/>
  <c r="AE686" i="2"/>
  <c r="AG686" i="2" s="1"/>
  <c r="AE720" i="2"/>
  <c r="AG720" i="2" s="1"/>
  <c r="AE1052" i="2"/>
  <c r="AE1071" i="2"/>
  <c r="AE1286" i="2"/>
  <c r="AG1286" i="2" s="1"/>
  <c r="AE1304" i="2"/>
  <c r="AG1304" i="2" s="1"/>
  <c r="AE1822" i="2"/>
  <c r="AE1902" i="2"/>
  <c r="AG1902" i="2" s="1"/>
  <c r="AE1903" i="2"/>
  <c r="AG1903" i="2" s="1"/>
  <c r="AE1990" i="2"/>
  <c r="AG1990" i="2" s="1"/>
  <c r="AE2066" i="2"/>
  <c r="AG2066" i="2" s="1"/>
  <c r="AE2129" i="2"/>
  <c r="AG2129" i="2" s="1"/>
  <c r="AE2430" i="2"/>
  <c r="AE2514" i="2"/>
  <c r="AE156" i="2"/>
  <c r="AE264" i="2"/>
  <c r="AE1537" i="2"/>
  <c r="AE3089" i="2"/>
  <c r="AG3089" i="2" s="1"/>
  <c r="AE4668" i="2"/>
  <c r="AE4816" i="2"/>
  <c r="AE5099" i="2"/>
  <c r="AE5377" i="2"/>
  <c r="AG5377" i="2" s="1"/>
  <c r="AE5529" i="2"/>
  <c r="AE3205" i="2"/>
  <c r="AE4220" i="2"/>
  <c r="AE4221" i="2"/>
  <c r="AE4527" i="2"/>
  <c r="AE4528" i="2"/>
  <c r="AG4528" i="2" s="1"/>
  <c r="AE2515" i="2"/>
  <c r="AG2515" i="2" s="1"/>
  <c r="AE2601" i="2"/>
  <c r="AG2601" i="2" s="1"/>
  <c r="AE2687" i="2"/>
  <c r="AE2761" i="2"/>
  <c r="AE7304" i="2"/>
  <c r="AG7304" i="2" s="1"/>
  <c r="AE4956" i="2"/>
  <c r="AG4956" i="2" s="1"/>
  <c r="AE6514" i="2"/>
  <c r="AE6699" i="2"/>
  <c r="AE6932" i="2"/>
  <c r="AG6932" i="2" s="1"/>
  <c r="AE5280" i="2"/>
  <c r="AE5683" i="2"/>
  <c r="AE5811" i="2"/>
  <c r="AG5811" i="2" s="1"/>
  <c r="AE5936" i="2"/>
  <c r="AG5936" i="2" s="1"/>
  <c r="AE6066" i="2"/>
  <c r="AG6066" i="2" s="1"/>
  <c r="AE6570" i="2"/>
  <c r="AE6933" i="2"/>
  <c r="AG6933" i="2" s="1"/>
  <c r="AE9336" i="2"/>
  <c r="AE9543" i="2"/>
  <c r="AE9544" i="2"/>
  <c r="AE10503" i="2"/>
  <c r="AE10674" i="2"/>
  <c r="AE11125" i="2"/>
  <c r="AE11340" i="2"/>
  <c r="AE9337" i="2"/>
  <c r="AE9545" i="2"/>
  <c r="AE9546" i="2"/>
  <c r="AE9547" i="2"/>
  <c r="AE9548" i="2"/>
  <c r="AG9548" i="2" s="1"/>
  <c r="AE9673" i="2"/>
  <c r="AG9673" i="2" s="1"/>
  <c r="AE9674" i="2"/>
  <c r="AE7389" i="2"/>
  <c r="AE7486" i="2"/>
  <c r="AG7486" i="2" s="1"/>
  <c r="AE7591" i="2"/>
  <c r="AG7591" i="2" s="1"/>
  <c r="AE7698" i="2"/>
  <c r="AG7698" i="2" s="1"/>
  <c r="AE7803" i="2"/>
  <c r="AE7880" i="2"/>
  <c r="AE7881" i="2"/>
  <c r="AG7881" i="2" s="1"/>
  <c r="AE7968" i="2"/>
  <c r="AG7968" i="2" s="1"/>
  <c r="AE8060" i="2"/>
  <c r="AE8133" i="2"/>
  <c r="AG8133" i="2" s="1"/>
  <c r="AE8191" i="2"/>
  <c r="AG8191" i="2" s="1"/>
  <c r="AE10675" i="2"/>
  <c r="AG10675" i="2" s="1"/>
  <c r="AE10770" i="2"/>
  <c r="AE10771" i="2"/>
  <c r="AG10771" i="2" s="1"/>
  <c r="AE10772" i="2"/>
  <c r="AG10772" i="2" s="1"/>
  <c r="AE10848" i="2"/>
  <c r="AG10848" i="2" s="1"/>
  <c r="AE10849" i="2"/>
  <c r="AG10849" i="2" s="1"/>
  <c r="AE11126" i="2"/>
  <c r="AG11126" i="2" s="1"/>
  <c r="AE11381" i="2"/>
  <c r="AE77" i="2"/>
  <c r="AE157" i="2"/>
  <c r="AE1482" i="2"/>
  <c r="AG1482" i="2" s="1"/>
  <c r="AE3090" i="2"/>
  <c r="AE3542" i="2"/>
  <c r="AG3542" i="2" s="1"/>
  <c r="AE4641" i="2"/>
  <c r="AG4641" i="2" s="1"/>
  <c r="AE4817" i="2"/>
  <c r="AG4817" i="2" s="1"/>
  <c r="AE5100" i="2"/>
  <c r="AG5100" i="2" s="1"/>
  <c r="AE5378" i="2"/>
  <c r="AE1694" i="2"/>
  <c r="AE1752" i="2"/>
  <c r="AE1823" i="2"/>
  <c r="AE1904" i="2"/>
  <c r="AE78" i="2"/>
  <c r="AE158" i="2"/>
  <c r="AG158" i="2" s="1"/>
  <c r="AE578" i="2"/>
  <c r="AG578" i="2" s="1"/>
  <c r="AE629" i="2"/>
  <c r="AG629" i="2" s="1"/>
  <c r="AE810" i="2"/>
  <c r="AE828" i="2"/>
  <c r="AE1006" i="2"/>
  <c r="AE1028" i="2"/>
  <c r="AE1240" i="2"/>
  <c r="AE1263" i="2"/>
  <c r="AG1263" i="2" s="1"/>
  <c r="AE3372" i="2"/>
  <c r="AE3417" i="2"/>
  <c r="AE3780" i="2"/>
  <c r="AE3781" i="2"/>
  <c r="AG3781" i="2" s="1"/>
  <c r="AE8977" i="2"/>
  <c r="AE9129" i="2"/>
  <c r="AE10324" i="2"/>
  <c r="AG10324" i="2" s="1"/>
  <c r="AE10504" i="2"/>
  <c r="AG10504" i="2" s="1"/>
  <c r="AE1905" i="2"/>
  <c r="AE1991" i="2"/>
  <c r="AE2374" i="2"/>
  <c r="AE2431" i="2"/>
  <c r="AE2516" i="2"/>
  <c r="AE2602" i="2"/>
  <c r="AG2602" i="2" s="1"/>
  <c r="AE2603" i="2"/>
  <c r="AG2603" i="2" s="1"/>
  <c r="AE2688" i="2"/>
  <c r="AE3562" i="2"/>
  <c r="AE4925" i="2"/>
  <c r="AG4925" i="2" s="1"/>
  <c r="AE3930" i="2"/>
  <c r="AE4170" i="2"/>
  <c r="AE4193" i="2"/>
  <c r="AE4446" i="2"/>
  <c r="AE4489" i="2"/>
  <c r="AG4489" i="2" s="1"/>
  <c r="AE6172" i="2"/>
  <c r="AE6270" i="2"/>
  <c r="AG6270" i="2" s="1"/>
  <c r="AE6297" i="2"/>
  <c r="AG6297" i="2" s="1"/>
  <c r="AE6460" i="2"/>
  <c r="AE6734" i="2"/>
  <c r="AE6859" i="2"/>
  <c r="AG6859" i="2" s="1"/>
  <c r="AE7129" i="2"/>
  <c r="AE7168" i="2"/>
  <c r="AE7226" i="2"/>
  <c r="AE5197" i="2"/>
  <c r="AE5480" i="2"/>
  <c r="AG5480" i="2" s="1"/>
  <c r="AE5684" i="2"/>
  <c r="AE5812" i="2"/>
  <c r="AG5812" i="2" s="1"/>
  <c r="AE5937" i="2"/>
  <c r="AG5937" i="2" s="1"/>
  <c r="AE6040" i="2"/>
  <c r="AG6040" i="2" s="1"/>
  <c r="AE6461" i="2"/>
  <c r="AE6860" i="2"/>
  <c r="AG6860" i="2" s="1"/>
  <c r="AE8837" i="2"/>
  <c r="AE11019" i="2"/>
  <c r="AE11269" i="2"/>
  <c r="AE7305" i="2"/>
  <c r="AE7306" i="2"/>
  <c r="AE7390" i="2"/>
  <c r="AE7487" i="2"/>
  <c r="AE7592" i="2"/>
  <c r="AG7592" i="2" s="1"/>
  <c r="AE7699" i="2"/>
  <c r="AG7699" i="2" s="1"/>
  <c r="AE7804" i="2"/>
  <c r="AE7969" i="2"/>
  <c r="AE8061" i="2"/>
  <c r="AE8978" i="2"/>
  <c r="AE8979" i="2"/>
  <c r="AE8980" i="2"/>
  <c r="AE8981" i="2"/>
  <c r="AE8982" i="2"/>
  <c r="AE8983" i="2"/>
  <c r="AG8983" i="2" s="1"/>
  <c r="AE9130" i="2"/>
  <c r="AE9338" i="2"/>
  <c r="AE9339" i="2"/>
  <c r="AG9339" i="2" s="1"/>
  <c r="AE10325" i="2"/>
  <c r="AG10325" i="2" s="1"/>
  <c r="AE10326" i="2"/>
  <c r="AE10505" i="2"/>
  <c r="AG10505" i="2" s="1"/>
  <c r="AE10506" i="2"/>
  <c r="AG10506" i="2" s="1"/>
  <c r="AE10507" i="2"/>
  <c r="AG10507" i="2" s="1"/>
  <c r="AE10676" i="2"/>
  <c r="AE11041" i="2"/>
  <c r="AG11041" i="2" s="1"/>
  <c r="AE11292" i="2"/>
  <c r="AG11292" i="2" s="1"/>
  <c r="AE11597" i="2"/>
  <c r="AG11597" i="2" s="1"/>
  <c r="AE11682" i="2"/>
  <c r="AG11682" i="2" s="1"/>
  <c r="AE159" i="2"/>
  <c r="AE265" i="2"/>
  <c r="AE1538" i="2"/>
  <c r="AE3091" i="2"/>
  <c r="AE3343" i="2"/>
  <c r="AE3373" i="2"/>
  <c r="AE3563" i="2"/>
  <c r="AG3563" i="2" s="1"/>
  <c r="AE3710" i="2"/>
  <c r="AE3740" i="2"/>
  <c r="AG3740" i="2" s="1"/>
  <c r="AE4669" i="2"/>
  <c r="AE4818" i="2"/>
  <c r="AG4818" i="2" s="1"/>
  <c r="AE5130" i="2"/>
  <c r="AE5379" i="2"/>
  <c r="AG5379" i="2" s="1"/>
  <c r="AE160" i="2"/>
  <c r="AG160" i="2" s="1"/>
  <c r="AE266" i="2"/>
  <c r="AE630" i="2"/>
  <c r="AG630" i="2" s="1"/>
  <c r="AE687" i="2"/>
  <c r="AG687" i="2" s="1"/>
  <c r="AE1007" i="2"/>
  <c r="AE1029" i="2"/>
  <c r="AG1029" i="2" s="1"/>
  <c r="AE1241" i="2"/>
  <c r="AE1264" i="2"/>
  <c r="AE3596" i="2"/>
  <c r="AG3596" i="2" s="1"/>
  <c r="AE4155" i="2"/>
  <c r="AE4171" i="2"/>
  <c r="AE4411" i="2"/>
  <c r="AG4411" i="2" s="1"/>
  <c r="AE4447" i="2"/>
  <c r="AG4447" i="2" s="1"/>
  <c r="AE4018" i="2"/>
  <c r="AG4018" i="2" s="1"/>
  <c r="AE4026" i="2"/>
  <c r="AE4027" i="2"/>
  <c r="AG4027" i="2" s="1"/>
  <c r="AE4039" i="2"/>
  <c r="AG4039" i="2" s="1"/>
  <c r="AE4050" i="2"/>
  <c r="AG4050" i="2" s="1"/>
  <c r="AE4051" i="2"/>
  <c r="AG4051" i="2" s="1"/>
  <c r="AE4080" i="2"/>
  <c r="AE4089" i="2"/>
  <c r="AE4096" i="2"/>
  <c r="AE4097" i="2"/>
  <c r="AG4097" i="2" s="1"/>
  <c r="AE4106" i="2"/>
  <c r="AG4106" i="2" s="1"/>
  <c r="AE4115" i="2"/>
  <c r="AE6832" i="2"/>
  <c r="AG6832" i="2" s="1"/>
  <c r="AE7169" i="2"/>
  <c r="AE7227" i="2"/>
  <c r="AG7227" i="2" s="1"/>
  <c r="AE7228" i="2"/>
  <c r="AG7228" i="2" s="1"/>
  <c r="AE7307" i="2"/>
  <c r="AE4957" i="2"/>
  <c r="AE6814" i="2"/>
  <c r="AG6814" i="2" s="1"/>
  <c r="AE7079" i="2"/>
  <c r="AG7079" i="2" s="1"/>
  <c r="AE5267" i="2"/>
  <c r="AE5503" i="2"/>
  <c r="AE5685" i="2"/>
  <c r="AE5813" i="2"/>
  <c r="AG5813" i="2" s="1"/>
  <c r="AE5938" i="2"/>
  <c r="AE6041" i="2"/>
  <c r="AE6815" i="2"/>
  <c r="AE7049" i="2"/>
  <c r="AG7049" i="2" s="1"/>
  <c r="AE8838" i="2"/>
  <c r="AE8984" i="2"/>
  <c r="AE10093" i="2"/>
  <c r="AG10093" i="2" s="1"/>
  <c r="AE10190" i="2"/>
  <c r="AG10190" i="2" s="1"/>
  <c r="AE11205" i="2"/>
  <c r="AG11205" i="2" s="1"/>
  <c r="AE11463" i="2"/>
  <c r="AE11733" i="2"/>
  <c r="AE8839" i="2"/>
  <c r="AE8840" i="2"/>
  <c r="AE8841" i="2"/>
  <c r="AE8985" i="2"/>
  <c r="AE9131" i="2"/>
  <c r="AE9132" i="2"/>
  <c r="AE10094" i="2"/>
  <c r="AE7391" i="2"/>
  <c r="AE7488" i="2"/>
  <c r="AE7593" i="2"/>
  <c r="AE7700" i="2"/>
  <c r="AE7805" i="2"/>
  <c r="AG7805" i="2" s="1"/>
  <c r="AE7882" i="2"/>
  <c r="AE7970" i="2"/>
  <c r="AE8062" i="2"/>
  <c r="AE10191" i="2"/>
  <c r="AE10192" i="2"/>
  <c r="AG10192" i="2" s="1"/>
  <c r="AE10193" i="2"/>
  <c r="AE10327" i="2"/>
  <c r="AE10328" i="2"/>
  <c r="AG10328" i="2" s="1"/>
  <c r="AE10508" i="2"/>
  <c r="AG10508" i="2" s="1"/>
  <c r="AE11258" i="2"/>
  <c r="AG11258" i="2" s="1"/>
  <c r="AE11503" i="2"/>
  <c r="AE9" i="2"/>
  <c r="AE22" i="2"/>
  <c r="AG22" i="2" s="1"/>
  <c r="AE1483" i="2"/>
  <c r="AG1483" i="2" s="1"/>
  <c r="AE3092" i="2"/>
  <c r="AE3527" i="2"/>
  <c r="AE4622" i="2"/>
  <c r="AG4622" i="2" s="1"/>
  <c r="AE4819" i="2"/>
  <c r="AE5072" i="2"/>
  <c r="AE5380" i="2"/>
  <c r="AE1609" i="2"/>
  <c r="AE1616" i="2"/>
  <c r="AE1626" i="2"/>
  <c r="AE1635" i="2"/>
  <c r="AE1655" i="2"/>
  <c r="AE1695" i="2"/>
  <c r="AE1753" i="2"/>
  <c r="AG1753" i="2" s="1"/>
  <c r="AE1754" i="2"/>
  <c r="AE1824" i="2"/>
  <c r="AE10" i="2"/>
  <c r="AE23" i="2"/>
  <c r="AE579" i="2"/>
  <c r="AE631" i="2"/>
  <c r="AE795" i="2"/>
  <c r="AE797" i="2"/>
  <c r="AE992" i="2"/>
  <c r="AE995" i="2"/>
  <c r="AE1242" i="2"/>
  <c r="AG1242" i="2" s="1"/>
  <c r="AE1243" i="2"/>
  <c r="AG1243" i="2" s="1"/>
  <c r="AE3309" i="2"/>
  <c r="AE3315" i="2"/>
  <c r="AG3315" i="2" s="1"/>
  <c r="AE3741" i="2"/>
  <c r="AG3741" i="2" s="1"/>
  <c r="AE3782" i="2"/>
  <c r="AE8986" i="2"/>
  <c r="AE9340" i="2"/>
  <c r="AE10329" i="2"/>
  <c r="AG10329" i="2" s="1"/>
  <c r="AE10509" i="2"/>
  <c r="AE1906" i="2"/>
  <c r="AG1906" i="2" s="1"/>
  <c r="AE1992" i="2"/>
  <c r="AG1992" i="2" s="1"/>
  <c r="AE2277" i="2"/>
  <c r="AE3529" i="2"/>
  <c r="AE4909" i="2"/>
  <c r="AG4909" i="2" s="1"/>
  <c r="AE3931" i="2"/>
  <c r="AG3931" i="2" s="1"/>
  <c r="AE4139" i="2"/>
  <c r="AE4143" i="2"/>
  <c r="AE4448" i="2"/>
  <c r="AG4448" i="2" s="1"/>
  <c r="AE4449" i="2"/>
  <c r="AE6151" i="2"/>
  <c r="AE6271" i="2"/>
  <c r="AE6298" i="2"/>
  <c r="AG6298" i="2" s="1"/>
  <c r="AE6443" i="2"/>
  <c r="AE6726" i="2"/>
  <c r="AG6726" i="2" s="1"/>
  <c r="AE6861" i="2"/>
  <c r="AE7119" i="2"/>
  <c r="AG7119" i="2" s="1"/>
  <c r="AE7130" i="2"/>
  <c r="AE7170" i="2"/>
  <c r="AE7229" i="2"/>
  <c r="AE7308" i="2"/>
  <c r="AG7308" i="2" s="1"/>
  <c r="AE5191" i="2"/>
  <c r="AE5458" i="2"/>
  <c r="AE5686" i="2"/>
  <c r="AE5814" i="2"/>
  <c r="AE5939" i="2"/>
  <c r="AG5939" i="2" s="1"/>
  <c r="AE6025" i="2"/>
  <c r="AE6438" i="2"/>
  <c r="AE6842" i="2"/>
  <c r="AE8718" i="2"/>
  <c r="AE11020" i="2"/>
  <c r="AG11020" i="2" s="1"/>
  <c r="AE11270" i="2"/>
  <c r="AE7309" i="2"/>
  <c r="AE7489" i="2"/>
  <c r="AG7489" i="2" s="1"/>
  <c r="AE7490" i="2"/>
  <c r="AG7490" i="2" s="1"/>
  <c r="AE7594" i="2"/>
  <c r="AE7701" i="2"/>
  <c r="AG7701" i="2" s="1"/>
  <c r="AE7806" i="2"/>
  <c r="AG7806" i="2" s="1"/>
  <c r="AE7971" i="2"/>
  <c r="AG7971" i="2" s="1"/>
  <c r="AE8719" i="2"/>
  <c r="AE8842" i="2"/>
  <c r="AE8843" i="2"/>
  <c r="AE8987" i="2"/>
  <c r="AE8988" i="2"/>
  <c r="AE8989" i="2"/>
  <c r="AE9133" i="2"/>
  <c r="AE9134" i="2"/>
  <c r="AE9341" i="2"/>
  <c r="AE10194" i="2"/>
  <c r="AE10330" i="2"/>
  <c r="AG10330" i="2" s="1"/>
  <c r="AE10331" i="2"/>
  <c r="AE10332" i="2"/>
  <c r="AE10510" i="2"/>
  <c r="AE10511" i="2"/>
  <c r="AE11021" i="2"/>
  <c r="AE11293" i="2"/>
  <c r="AG11293" i="2" s="1"/>
  <c r="AE11598" i="2"/>
  <c r="AG11598" i="2" s="1"/>
  <c r="AE11683" i="2"/>
  <c r="AG11683" i="2" s="1"/>
  <c r="AE3180" i="2"/>
  <c r="AG3180" i="2" s="1"/>
  <c r="AE3374" i="2"/>
  <c r="AE3375" i="2"/>
  <c r="AE3742" i="2"/>
  <c r="AG3742" i="2" s="1"/>
  <c r="AE3783" i="2"/>
  <c r="AG3783" i="2" s="1"/>
  <c r="AE79" i="2"/>
  <c r="AE80" i="2"/>
  <c r="AE580" i="2"/>
  <c r="AG580" i="2" s="1"/>
  <c r="AE632" i="2"/>
  <c r="AG632" i="2" s="1"/>
  <c r="AE1008" i="2"/>
  <c r="AE1030" i="2"/>
  <c r="AE1244" i="2"/>
  <c r="AG1244" i="2" s="1"/>
  <c r="AE1265" i="2"/>
  <c r="AG1265" i="2" s="1"/>
  <c r="AE1696" i="2"/>
  <c r="AG1696" i="2" s="1"/>
  <c r="AE1697" i="2"/>
  <c r="AG1697" i="2" s="1"/>
  <c r="AE1755" i="2"/>
  <c r="AE1825" i="2"/>
  <c r="AE1907" i="2"/>
  <c r="AE1908" i="2"/>
  <c r="AE2353" i="2"/>
  <c r="AE2375" i="2"/>
  <c r="AG2375" i="2" s="1"/>
  <c r="AE2432" i="2"/>
  <c r="AE2433" i="2"/>
  <c r="AE81" i="2"/>
  <c r="AE161" i="2"/>
  <c r="AE1484" i="2"/>
  <c r="AE3093" i="2"/>
  <c r="AE4820" i="2"/>
  <c r="AE4623" i="2"/>
  <c r="AE5055" i="2"/>
  <c r="AE5381" i="2"/>
  <c r="AE5481" i="2"/>
  <c r="AE3186" i="2"/>
  <c r="AG3186" i="2" s="1"/>
  <c r="AE4172" i="2"/>
  <c r="AE4194" i="2"/>
  <c r="AE4450" i="2"/>
  <c r="AG4450" i="2" s="1"/>
  <c r="AE4490" i="2"/>
  <c r="AG4490" i="2" s="1"/>
  <c r="AE4926" i="2"/>
  <c r="AG4926" i="2" s="1"/>
  <c r="AE2517" i="2"/>
  <c r="AE2604" i="2"/>
  <c r="AE7171" i="2"/>
  <c r="AE7230" i="2"/>
  <c r="AE7310" i="2"/>
  <c r="AE6482" i="2"/>
  <c r="AE6678" i="2"/>
  <c r="AE6862" i="2"/>
  <c r="AG6862" i="2" s="1"/>
  <c r="AE5257" i="2"/>
  <c r="AE5687" i="2"/>
  <c r="AE5815" i="2"/>
  <c r="AE5940" i="2"/>
  <c r="AE6026" i="2"/>
  <c r="AE6462" i="2"/>
  <c r="AE6863" i="2"/>
  <c r="AE8844" i="2"/>
  <c r="AE8845" i="2"/>
  <c r="AE9342" i="2"/>
  <c r="AE10333" i="2"/>
  <c r="AE10334" i="2"/>
  <c r="AE11042" i="2"/>
  <c r="AE11294" i="2"/>
  <c r="AG11294" i="2" s="1"/>
  <c r="AE8990" i="2"/>
  <c r="AE8991" i="2"/>
  <c r="AE9135" i="2"/>
  <c r="AE9136" i="2"/>
  <c r="AE9343" i="2"/>
  <c r="AE9549" i="2"/>
  <c r="AE9550" i="2"/>
  <c r="AE7392" i="2"/>
  <c r="AG7392" i="2" s="1"/>
  <c r="AE7491" i="2"/>
  <c r="AE7595" i="2"/>
  <c r="AE7702" i="2"/>
  <c r="AG7702" i="2" s="1"/>
  <c r="AE7807" i="2"/>
  <c r="AG7807" i="2" s="1"/>
  <c r="AE7883" i="2"/>
  <c r="AG7883" i="2" s="1"/>
  <c r="AE7884" i="2"/>
  <c r="AG7884" i="2" s="1"/>
  <c r="AE7972" i="2"/>
  <c r="AG7972" i="2" s="1"/>
  <c r="AE8063" i="2"/>
  <c r="AG8063" i="2" s="1"/>
  <c r="AE10335" i="2"/>
  <c r="AG10335" i="2" s="1"/>
  <c r="AE10512" i="2"/>
  <c r="AG10512" i="2" s="1"/>
  <c r="AE10513" i="2"/>
  <c r="AG10513" i="2" s="1"/>
  <c r="AE10514" i="2"/>
  <c r="AE10677" i="2"/>
  <c r="AE10678" i="2"/>
  <c r="AE11043" i="2"/>
  <c r="AE11295" i="2"/>
  <c r="AE162" i="2"/>
  <c r="AG162" i="2" s="1"/>
  <c r="AE267" i="2"/>
  <c r="AG267" i="2" s="1"/>
  <c r="AE1510" i="2"/>
  <c r="AE3094" i="2"/>
  <c r="AG3094" i="2" s="1"/>
  <c r="AE3223" i="2"/>
  <c r="AE4670" i="2"/>
  <c r="AE4821" i="2"/>
  <c r="AE5073" i="2"/>
  <c r="AE5382" i="2"/>
  <c r="AE1698" i="2"/>
  <c r="AG1698" i="2" s="1"/>
  <c r="AE1699" i="2"/>
  <c r="AE1756" i="2"/>
  <c r="AG1756" i="2" s="1"/>
  <c r="AE1826" i="2"/>
  <c r="AG1826" i="2" s="1"/>
  <c r="AE1909" i="2"/>
  <c r="AE82" i="2"/>
  <c r="AE163" i="2"/>
  <c r="AG163" i="2" s="1"/>
  <c r="AE581" i="2"/>
  <c r="AG581" i="2" s="1"/>
  <c r="AE633" i="2"/>
  <c r="AG633" i="2" s="1"/>
  <c r="AE881" i="2"/>
  <c r="AE903" i="2"/>
  <c r="AE1120" i="2"/>
  <c r="AE1143" i="2"/>
  <c r="AE1364" i="2"/>
  <c r="AG1364" i="2" s="1"/>
  <c r="AE1365" i="2"/>
  <c r="AG1365" i="2" s="1"/>
  <c r="AE3322" i="2"/>
  <c r="AE3344" i="2"/>
  <c r="AE3711" i="2"/>
  <c r="AG3711" i="2" s="1"/>
  <c r="AE3743" i="2"/>
  <c r="AE8720" i="2"/>
  <c r="AE8846" i="2"/>
  <c r="AE10095" i="2"/>
  <c r="AG10095" i="2" s="1"/>
  <c r="AE10195" i="2"/>
  <c r="AE1910" i="2"/>
  <c r="AG1910" i="2" s="1"/>
  <c r="AE2376" i="2"/>
  <c r="AE2434" i="2"/>
  <c r="AE2518" i="2"/>
  <c r="AE2519" i="2"/>
  <c r="AE2605" i="2"/>
  <c r="AE2689" i="2"/>
  <c r="AG2689" i="2" s="1"/>
  <c r="AE3206" i="2"/>
  <c r="AG3206" i="2" s="1"/>
  <c r="AE3932" i="2"/>
  <c r="AG3932" i="2" s="1"/>
  <c r="AE4250" i="2"/>
  <c r="AE4273" i="2"/>
  <c r="AE4388" i="2"/>
  <c r="AG4388" i="2" s="1"/>
  <c r="AE4412" i="2"/>
  <c r="AG4412" i="2" s="1"/>
  <c r="AE6173" i="2"/>
  <c r="AE6272" i="2"/>
  <c r="AE6299" i="2"/>
  <c r="AG6299" i="2" s="1"/>
  <c r="AE4971" i="2"/>
  <c r="AG4971" i="2" s="1"/>
  <c r="AE6515" i="2"/>
  <c r="AE6688" i="2"/>
  <c r="AE6973" i="2"/>
  <c r="AG6973" i="2" s="1"/>
  <c r="AE7131" i="2"/>
  <c r="AE7172" i="2"/>
  <c r="AE7231" i="2"/>
  <c r="AE5220" i="2"/>
  <c r="AE5482" i="2"/>
  <c r="AG5482" i="2" s="1"/>
  <c r="AE5688" i="2"/>
  <c r="AE5816" i="2"/>
  <c r="AG5816" i="2" s="1"/>
  <c r="AE5941" i="2"/>
  <c r="AE6090" i="2"/>
  <c r="AE6516" i="2"/>
  <c r="AE6974" i="2"/>
  <c r="AE9137" i="2"/>
  <c r="AE11087" i="2"/>
  <c r="AG11087" i="2" s="1"/>
  <c r="AE11341" i="2"/>
  <c r="AE7311" i="2"/>
  <c r="AG7311" i="2" s="1"/>
  <c r="AE7393" i="2"/>
  <c r="AG7393" i="2" s="1"/>
  <c r="AE7492" i="2"/>
  <c r="AE7596" i="2"/>
  <c r="AG7596" i="2" s="1"/>
  <c r="AE7597" i="2"/>
  <c r="AE7703" i="2"/>
  <c r="AE7808" i="2"/>
  <c r="AE7973" i="2"/>
  <c r="AE8064" i="2"/>
  <c r="AG8064" i="2" s="1"/>
  <c r="AE9344" i="2"/>
  <c r="AG9344" i="2" s="1"/>
  <c r="AE8721" i="2"/>
  <c r="AG8721" i="2" s="1"/>
  <c r="AE8722" i="2"/>
  <c r="AE8723" i="2"/>
  <c r="AE8847" i="2"/>
  <c r="AG8847" i="2" s="1"/>
  <c r="AE8848" i="2"/>
  <c r="AE8849" i="2"/>
  <c r="AE8850" i="2"/>
  <c r="AE8992" i="2"/>
  <c r="AE10096" i="2"/>
  <c r="AG10096" i="2" s="1"/>
  <c r="AE10097" i="2"/>
  <c r="AG10097" i="2" s="1"/>
  <c r="AE10196" i="2"/>
  <c r="AG10196" i="2" s="1"/>
  <c r="AE10197" i="2"/>
  <c r="AG10197" i="2" s="1"/>
  <c r="AE10198" i="2"/>
  <c r="AG10198" i="2" s="1"/>
  <c r="AE10336" i="2"/>
  <c r="AG10336" i="2" s="1"/>
  <c r="AE11127" i="2"/>
  <c r="AG11127" i="2" s="1"/>
  <c r="AE11382" i="2"/>
  <c r="AE11599" i="2"/>
  <c r="AE11684" i="2"/>
  <c r="AE164" i="2"/>
  <c r="AE268" i="2"/>
  <c r="AE1485" i="2"/>
  <c r="AG1485" i="2" s="1"/>
  <c r="AE3095" i="2"/>
  <c r="AE3345" i="2"/>
  <c r="AE3376" i="2"/>
  <c r="AG3376" i="2" s="1"/>
  <c r="AE3712" i="2"/>
  <c r="AE3744" i="2"/>
  <c r="AE4671" i="2"/>
  <c r="AE4822" i="2"/>
  <c r="AG4822" i="2" s="1"/>
  <c r="AE5101" i="2"/>
  <c r="AE5383" i="2"/>
  <c r="AG5383" i="2" s="1"/>
  <c r="AE83" i="2"/>
  <c r="AE165" i="2"/>
  <c r="AE582" i="2"/>
  <c r="AG582" i="2" s="1"/>
  <c r="AE634" i="2"/>
  <c r="AE865" i="2"/>
  <c r="AE882" i="2"/>
  <c r="AG882" i="2" s="1"/>
  <c r="AE1121" i="2"/>
  <c r="AE1144" i="2"/>
  <c r="AE1366" i="2"/>
  <c r="AG1366" i="2" s="1"/>
  <c r="AE1388" i="2"/>
  <c r="AG1388" i="2" s="1"/>
  <c r="AE1757" i="2"/>
  <c r="AG1757" i="2" s="1"/>
  <c r="AE1758" i="2"/>
  <c r="AG1758" i="2" s="1"/>
  <c r="AE1827" i="2"/>
  <c r="AG1827" i="2" s="1"/>
  <c r="AE1911" i="2"/>
  <c r="AG1911" i="2" s="1"/>
  <c r="AE1993" i="2"/>
  <c r="AG1993" i="2" s="1"/>
  <c r="AE2067" i="2"/>
  <c r="AG2067" i="2" s="1"/>
  <c r="AE2377" i="2"/>
  <c r="AE2435" i="2"/>
  <c r="AE2520" i="2"/>
  <c r="AE3564" i="2"/>
  <c r="AG3564" i="2" s="1"/>
  <c r="AE5268" i="2"/>
  <c r="AE6067" i="2"/>
  <c r="AE6517" i="2"/>
  <c r="AG6517" i="2" s="1"/>
  <c r="AE6889" i="2"/>
  <c r="AG6889" i="2" s="1"/>
  <c r="AE9138" i="2"/>
  <c r="AG9138" i="2" s="1"/>
  <c r="AE11088" i="2"/>
  <c r="AE11342" i="2"/>
  <c r="AE3933" i="2"/>
  <c r="AE4274" i="2"/>
  <c r="AE4275" i="2"/>
  <c r="AG4275" i="2" s="1"/>
  <c r="AE4413" i="2"/>
  <c r="AE4414" i="2"/>
  <c r="AE2521" i="2"/>
  <c r="AE2606" i="2"/>
  <c r="AE2690" i="2"/>
  <c r="AG2690" i="2" s="1"/>
  <c r="AE3565" i="2"/>
  <c r="AE4958" i="2"/>
  <c r="AE6518" i="2"/>
  <c r="AG6518" i="2" s="1"/>
  <c r="AE6744" i="2"/>
  <c r="AE6890" i="2"/>
  <c r="AG6890" i="2" s="1"/>
  <c r="AE7232" i="2"/>
  <c r="AE7312" i="2"/>
  <c r="AE6182" i="2"/>
  <c r="AE6375" i="2"/>
  <c r="AG6375" i="2" s="1"/>
  <c r="AE6391" i="2"/>
  <c r="AG6391" i="2" s="1"/>
  <c r="AE5504" i="2"/>
  <c r="AG5504" i="2" s="1"/>
  <c r="AE5689" i="2"/>
  <c r="AE5817" i="2"/>
  <c r="AG5817" i="2" s="1"/>
  <c r="AE5942" i="2"/>
  <c r="AG5942" i="2" s="1"/>
  <c r="AE8993" i="2"/>
  <c r="AE9345" i="2"/>
  <c r="AE10199" i="2"/>
  <c r="AE10337" i="2"/>
  <c r="AE8994" i="2"/>
  <c r="AE8995" i="2"/>
  <c r="AG8995" i="2" s="1"/>
  <c r="AE8996" i="2"/>
  <c r="AE8997" i="2"/>
  <c r="AE9346" i="2"/>
  <c r="AE9347" i="2"/>
  <c r="AE9348" i="2"/>
  <c r="AE9349" i="2"/>
  <c r="AE7394" i="2"/>
  <c r="AE7493" i="2"/>
  <c r="AE7598" i="2"/>
  <c r="AE7704" i="2"/>
  <c r="AG7704" i="2" s="1"/>
  <c r="AE7809" i="2"/>
  <c r="AG7809" i="2" s="1"/>
  <c r="AE7885" i="2"/>
  <c r="AG7885" i="2" s="1"/>
  <c r="AE7886" i="2"/>
  <c r="AE7974" i="2"/>
  <c r="AE8065" i="2"/>
  <c r="AG8065" i="2" s="1"/>
  <c r="AE8134" i="2"/>
  <c r="AG8134" i="2" s="1"/>
  <c r="AE9551" i="2"/>
  <c r="AE10200" i="2"/>
  <c r="AG10200" i="2" s="1"/>
  <c r="AE10201" i="2"/>
  <c r="AG10201" i="2" s="1"/>
  <c r="AE10338" i="2"/>
  <c r="AG10338" i="2" s="1"/>
  <c r="AE10339" i="2"/>
  <c r="AG10339" i="2" s="1"/>
  <c r="AE10340" i="2"/>
  <c r="AG10340" i="2" s="1"/>
  <c r="AE10341" i="2"/>
  <c r="AG10341" i="2" s="1"/>
  <c r="AE11600" i="2"/>
  <c r="AG11600" i="2" s="1"/>
  <c r="AE11685" i="2"/>
  <c r="AG11685" i="2" s="1"/>
  <c r="AE11089" i="2"/>
  <c r="AG11089" i="2" s="1"/>
  <c r="AE11343" i="2"/>
  <c r="AE84" i="2"/>
  <c r="AE166" i="2"/>
  <c r="AE1486" i="2"/>
  <c r="AE3096" i="2"/>
  <c r="AE3207" i="2"/>
  <c r="AE4672" i="2"/>
  <c r="AE4823" i="2"/>
  <c r="AE5074" i="2"/>
  <c r="AE5384" i="2"/>
  <c r="AE1669" i="2"/>
  <c r="AE1700" i="2"/>
  <c r="AE1759" i="2"/>
  <c r="AG1759" i="2" s="1"/>
  <c r="AE1828" i="2"/>
  <c r="AE1912" i="2"/>
  <c r="AG1912" i="2" s="1"/>
  <c r="AE41" i="2"/>
  <c r="AG41" i="2" s="1"/>
  <c r="AE85" i="2"/>
  <c r="AG85" i="2" s="1"/>
  <c r="AE555" i="2"/>
  <c r="AG555" i="2" s="1"/>
  <c r="AE583" i="2"/>
  <c r="AE883" i="2"/>
  <c r="AE884" i="2"/>
  <c r="AG884" i="2" s="1"/>
  <c r="AE1096" i="2"/>
  <c r="AE1122" i="2"/>
  <c r="AE1344" i="2"/>
  <c r="AG1344" i="2" s="1"/>
  <c r="AE1367" i="2"/>
  <c r="AG1367" i="2" s="1"/>
  <c r="AE3323" i="2"/>
  <c r="AE3324" i="2"/>
  <c r="AE3692" i="2"/>
  <c r="AG3692" i="2" s="1"/>
  <c r="AE3713" i="2"/>
  <c r="AG3713" i="2" s="1"/>
  <c r="AE8664" i="2"/>
  <c r="AE8724" i="2"/>
  <c r="AE10098" i="2"/>
  <c r="AG10098" i="2" s="1"/>
  <c r="AE10099" i="2"/>
  <c r="AE1994" i="2"/>
  <c r="AE2354" i="2"/>
  <c r="AG2354" i="2" s="1"/>
  <c r="AE2378" i="2"/>
  <c r="AE2436" i="2"/>
  <c r="AE2522" i="2"/>
  <c r="AG2522" i="2" s="1"/>
  <c r="AE2607" i="2"/>
  <c r="AG2607" i="2" s="1"/>
  <c r="AE2608" i="2"/>
  <c r="AG2608" i="2" s="1"/>
  <c r="AE3208" i="2"/>
  <c r="AE3934" i="2"/>
  <c r="AG3934" i="2" s="1"/>
  <c r="AE4251" i="2"/>
  <c r="AE4276" i="2"/>
  <c r="AG4276" i="2" s="1"/>
  <c r="AE4389" i="2"/>
  <c r="AE4415" i="2"/>
  <c r="AE6160" i="2"/>
  <c r="AE6273" i="2"/>
  <c r="AG6273" i="2" s="1"/>
  <c r="AE6300" i="2"/>
  <c r="AE4959" i="2"/>
  <c r="AG4959" i="2" s="1"/>
  <c r="AE6519" i="2"/>
  <c r="AE6682" i="2"/>
  <c r="AE6975" i="2"/>
  <c r="AG6975" i="2" s="1"/>
  <c r="AE7132" i="2"/>
  <c r="AE7173" i="2"/>
  <c r="AE7174" i="2"/>
  <c r="AE7233" i="2"/>
  <c r="AE5214" i="2"/>
  <c r="AE5483" i="2"/>
  <c r="AG5483" i="2" s="1"/>
  <c r="AE5690" i="2"/>
  <c r="AE5818" i="2"/>
  <c r="AG5818" i="2" s="1"/>
  <c r="AE5943" i="2"/>
  <c r="AG5943" i="2" s="1"/>
  <c r="AE6091" i="2"/>
  <c r="AG6091" i="2" s="1"/>
  <c r="AE6483" i="2"/>
  <c r="AE6934" i="2"/>
  <c r="AE9139" i="2"/>
  <c r="AE11090" i="2"/>
  <c r="AE11344" i="2"/>
  <c r="AG11344" i="2" s="1"/>
  <c r="AE7313" i="2"/>
  <c r="AE7395" i="2"/>
  <c r="AG7395" i="2" s="1"/>
  <c r="AE7494" i="2"/>
  <c r="AE7599" i="2"/>
  <c r="AG7599" i="2" s="1"/>
  <c r="AE7705" i="2"/>
  <c r="AE7706" i="2"/>
  <c r="AG7706" i="2" s="1"/>
  <c r="AE7887" i="2"/>
  <c r="AG7887" i="2" s="1"/>
  <c r="AE7975" i="2"/>
  <c r="AE9140" i="2"/>
  <c r="AG9140" i="2" s="1"/>
  <c r="AE8665" i="2"/>
  <c r="AE8725" i="2"/>
  <c r="AE8726" i="2"/>
  <c r="AE8727" i="2"/>
  <c r="AG8727" i="2" s="1"/>
  <c r="AE8728" i="2"/>
  <c r="AG8728" i="2" s="1"/>
  <c r="AE8851" i="2"/>
  <c r="AE8852" i="2"/>
  <c r="AE8998" i="2"/>
  <c r="AE10100" i="2"/>
  <c r="AG10100" i="2" s="1"/>
  <c r="AE10101" i="2"/>
  <c r="AG10101" i="2" s="1"/>
  <c r="AE10202" i="2"/>
  <c r="AG10202" i="2" s="1"/>
  <c r="AE10203" i="2"/>
  <c r="AG10203" i="2" s="1"/>
  <c r="AE10204" i="2"/>
  <c r="AG10204" i="2" s="1"/>
  <c r="AE10205" i="2"/>
  <c r="AG10205" i="2" s="1"/>
  <c r="AE11091" i="2"/>
  <c r="AG11091" i="2" s="1"/>
  <c r="AE11345" i="2"/>
  <c r="AG11345" i="2" s="1"/>
  <c r="AE11601" i="2"/>
  <c r="AG11601" i="2" s="1"/>
  <c r="AE11686" i="2"/>
  <c r="AG11686" i="2" s="1"/>
  <c r="AE269" i="2"/>
  <c r="AE339" i="2"/>
  <c r="AE1539" i="2"/>
  <c r="AE3097" i="2"/>
  <c r="AE3346" i="2"/>
  <c r="AE3377" i="2"/>
  <c r="AE3566" i="2"/>
  <c r="AE3745" i="2"/>
  <c r="AE3784" i="2"/>
  <c r="AE4673" i="2"/>
  <c r="AE4824" i="2"/>
  <c r="AE5131" i="2"/>
  <c r="AE5385" i="2"/>
  <c r="AE167" i="2"/>
  <c r="AE270" i="2"/>
  <c r="AE688" i="2"/>
  <c r="AE689" i="2"/>
  <c r="AG689" i="2" s="1"/>
  <c r="AE1031" i="2"/>
  <c r="AE1053" i="2"/>
  <c r="AG1053" i="2" s="1"/>
  <c r="AE1266" i="2"/>
  <c r="AE1267" i="2"/>
  <c r="AE3621" i="2"/>
  <c r="AG3621" i="2" s="1"/>
  <c r="AE4156" i="2"/>
  <c r="AE4173" i="2"/>
  <c r="AE4416" i="2"/>
  <c r="AG4416" i="2" s="1"/>
  <c r="AE4451" i="2"/>
  <c r="AG4451" i="2" s="1"/>
  <c r="AE4019" i="2"/>
  <c r="AG4019" i="2" s="1"/>
  <c r="AE4028" i="2"/>
  <c r="AG4028" i="2" s="1"/>
  <c r="AE4040" i="2"/>
  <c r="AG4040" i="2" s="1"/>
  <c r="AE4041" i="2"/>
  <c r="AG4041" i="2" s="1"/>
  <c r="AE4052" i="2"/>
  <c r="AG4052" i="2" s="1"/>
  <c r="AE4056" i="2"/>
  <c r="AG4056" i="2" s="1"/>
  <c r="AE4090" i="2"/>
  <c r="AE4098" i="2"/>
  <c r="AE4099" i="2"/>
  <c r="AE4107" i="2"/>
  <c r="AE4116" i="2"/>
  <c r="AG4116" i="2" s="1"/>
  <c r="AE4117" i="2"/>
  <c r="AE6833" i="2"/>
  <c r="AG6833" i="2" s="1"/>
  <c r="AE7175" i="2"/>
  <c r="AE7234" i="2"/>
  <c r="AE7314" i="2"/>
  <c r="AE4972" i="2"/>
  <c r="AE6816" i="2"/>
  <c r="AE7080" i="2"/>
  <c r="AG7080" i="2" s="1"/>
  <c r="AE5269" i="2"/>
  <c r="AE5530" i="2"/>
  <c r="AG5530" i="2" s="1"/>
  <c r="AE5691" i="2"/>
  <c r="AG5691" i="2" s="1"/>
  <c r="AE5819" i="2"/>
  <c r="AE5944" i="2"/>
  <c r="AG5944" i="2" s="1"/>
  <c r="AE6068" i="2"/>
  <c r="AG6068" i="2" s="1"/>
  <c r="AE6817" i="2"/>
  <c r="AE7050" i="2"/>
  <c r="AE8853" i="2"/>
  <c r="AG8853" i="2" s="1"/>
  <c r="AE9350" i="2"/>
  <c r="AE9924" i="2"/>
  <c r="AE10206" i="2"/>
  <c r="AG10206" i="2" s="1"/>
  <c r="AE10342" i="2"/>
  <c r="AG10342" i="2" s="1"/>
  <c r="AE11232" i="2"/>
  <c r="AG11232" i="2" s="1"/>
  <c r="AE11490" i="2"/>
  <c r="AG11490" i="2" s="1"/>
  <c r="AE8854" i="2"/>
  <c r="AE8999" i="2"/>
  <c r="AE9000" i="2"/>
  <c r="AE9351" i="2"/>
  <c r="AE9352" i="2"/>
  <c r="AE9552" i="2"/>
  <c r="AE7396" i="2"/>
  <c r="AE7495" i="2"/>
  <c r="AE7600" i="2"/>
  <c r="AG7600" i="2" s="1"/>
  <c r="AE7707" i="2"/>
  <c r="AE7810" i="2"/>
  <c r="AG7810" i="2" s="1"/>
  <c r="AE7888" i="2"/>
  <c r="AG7888" i="2" s="1"/>
  <c r="AE7976" i="2"/>
  <c r="AG7976" i="2" s="1"/>
  <c r="AE8066" i="2"/>
  <c r="AG8066" i="2" s="1"/>
  <c r="AE8135" i="2"/>
  <c r="AE10207" i="2"/>
  <c r="AE10208" i="2"/>
  <c r="AG10208" i="2" s="1"/>
  <c r="AE10343" i="2"/>
  <c r="AG10343" i="2" s="1"/>
  <c r="AE10344" i="2"/>
  <c r="AE10345" i="2"/>
  <c r="AE10515" i="2"/>
  <c r="AG10515" i="2" s="1"/>
  <c r="AE10679" i="2"/>
  <c r="AG10679" i="2" s="1"/>
  <c r="AE11259" i="2"/>
  <c r="AG11259" i="2" s="1"/>
  <c r="AE11517" i="2"/>
  <c r="AE271" i="2"/>
  <c r="AE340" i="2"/>
  <c r="AG340" i="2" s="1"/>
  <c r="AE1540" i="2"/>
  <c r="AG1540" i="2" s="1"/>
  <c r="AE3098" i="2"/>
  <c r="AE3418" i="2"/>
  <c r="AE3452" i="2"/>
  <c r="AE3785" i="2"/>
  <c r="AG3785" i="2" s="1"/>
  <c r="AE3786" i="2"/>
  <c r="AG3786" i="2" s="1"/>
  <c r="AE4695" i="2"/>
  <c r="AG4695" i="2" s="1"/>
  <c r="AE4825" i="2"/>
  <c r="AE5132" i="2"/>
  <c r="AG5132" i="2" s="1"/>
  <c r="AE5386" i="2"/>
  <c r="AE272" i="2"/>
  <c r="AE341" i="2"/>
  <c r="AE635" i="2"/>
  <c r="AE690" i="2"/>
  <c r="AE904" i="2"/>
  <c r="AE933" i="2"/>
  <c r="AE1173" i="2"/>
  <c r="AG1173" i="2" s="1"/>
  <c r="AE1193" i="2"/>
  <c r="AE1389" i="2"/>
  <c r="AE1418" i="2"/>
  <c r="AE1829" i="2"/>
  <c r="AE1913" i="2"/>
  <c r="AE1995" i="2"/>
  <c r="AE2068" i="2"/>
  <c r="AG2068" i="2" s="1"/>
  <c r="AE2130" i="2"/>
  <c r="AE2175" i="2"/>
  <c r="AE2523" i="2"/>
  <c r="AE3597" i="2"/>
  <c r="AE5292" i="2"/>
  <c r="AE6092" i="2"/>
  <c r="AE6591" i="2"/>
  <c r="AE6935" i="2"/>
  <c r="AG6935" i="2" s="1"/>
  <c r="AE11128" i="2"/>
  <c r="AG11128" i="2" s="1"/>
  <c r="AE11383" i="2"/>
  <c r="AG11383" i="2" s="1"/>
  <c r="AE3978" i="2"/>
  <c r="AG3978" i="2" s="1"/>
  <c r="AE4306" i="2"/>
  <c r="AE4329" i="2"/>
  <c r="AE4452" i="2"/>
  <c r="AG4452" i="2" s="1"/>
  <c r="AE4491" i="2"/>
  <c r="AG4491" i="2" s="1"/>
  <c r="AE2524" i="2"/>
  <c r="AE2609" i="2"/>
  <c r="AE2691" i="2"/>
  <c r="AE2762" i="2"/>
  <c r="AE2763" i="2"/>
  <c r="AE3622" i="2"/>
  <c r="AE4973" i="2"/>
  <c r="AE6614" i="2"/>
  <c r="AE6764" i="2"/>
  <c r="AE6976" i="2"/>
  <c r="AG6976" i="2" s="1"/>
  <c r="AE6213" i="2"/>
  <c r="AE6407" i="2"/>
  <c r="AG6407" i="2" s="1"/>
  <c r="AE6419" i="2"/>
  <c r="AE5531" i="2"/>
  <c r="AG5531" i="2" s="1"/>
  <c r="AE5692" i="2"/>
  <c r="AE5945" i="2"/>
  <c r="AG5945" i="2" s="1"/>
  <c r="AE5946" i="2"/>
  <c r="AE9353" i="2"/>
  <c r="AE9675" i="2"/>
  <c r="AE10516" i="2"/>
  <c r="AE10680" i="2"/>
  <c r="AE11734" i="2"/>
  <c r="AG11734" i="2" s="1"/>
  <c r="AE9354" i="2"/>
  <c r="AE9355" i="2"/>
  <c r="AE9356" i="2"/>
  <c r="AG9356" i="2" s="1"/>
  <c r="AE9553" i="2"/>
  <c r="AE9676" i="2"/>
  <c r="AE9677" i="2"/>
  <c r="AE9678" i="2"/>
  <c r="AE9779" i="2"/>
  <c r="AE7397" i="2"/>
  <c r="AE7496" i="2"/>
  <c r="AE7601" i="2"/>
  <c r="AE7708" i="2"/>
  <c r="AE7811" i="2"/>
  <c r="AE7889" i="2"/>
  <c r="AE7890" i="2"/>
  <c r="AE7977" i="2"/>
  <c r="AE8067" i="2"/>
  <c r="AE8136" i="2"/>
  <c r="AE8192" i="2"/>
  <c r="AE8233" i="2"/>
  <c r="AG8233" i="2" s="1"/>
  <c r="AE9679" i="2"/>
  <c r="AE10517" i="2"/>
  <c r="AG10517" i="2" s="1"/>
  <c r="AE10518" i="2"/>
  <c r="AE10519" i="2"/>
  <c r="AE10681" i="2"/>
  <c r="AE10682" i="2"/>
  <c r="AE10683" i="2"/>
  <c r="AE11602" i="2"/>
  <c r="AE11687" i="2"/>
  <c r="AG11687" i="2" s="1"/>
  <c r="AE11173" i="2"/>
  <c r="AG11173" i="2" s="1"/>
  <c r="AE11425" i="2"/>
  <c r="AG11425" i="2" s="1"/>
  <c r="AE383" i="2"/>
  <c r="AG383" i="2" s="1"/>
  <c r="AE384" i="2"/>
  <c r="AE1569" i="2"/>
  <c r="AE3099" i="2"/>
  <c r="AG3099" i="2" s="1"/>
  <c r="AE3453" i="2"/>
  <c r="AE3467" i="2"/>
  <c r="AE3823" i="2"/>
  <c r="AG3823" i="2" s="1"/>
  <c r="AE3856" i="2"/>
  <c r="AG3856" i="2" s="1"/>
  <c r="AE4735" i="2"/>
  <c r="AG4735" i="2" s="1"/>
  <c r="AE4826" i="2"/>
  <c r="AE342" i="2"/>
  <c r="AE385" i="2"/>
  <c r="AE721" i="2"/>
  <c r="AG721" i="2" s="1"/>
  <c r="AE722" i="2"/>
  <c r="AG722" i="2" s="1"/>
  <c r="AE1194" i="2"/>
  <c r="AE1207" i="2"/>
  <c r="AE1434" i="2"/>
  <c r="AE1447" i="2"/>
  <c r="AE1996" i="2"/>
  <c r="AG1996" i="2" s="1"/>
  <c r="AE2069" i="2"/>
  <c r="AE2131" i="2"/>
  <c r="AE2132" i="2"/>
  <c r="AE2176" i="2"/>
  <c r="AG2176" i="2" s="1"/>
  <c r="AE2200" i="2"/>
  <c r="AE3637" i="2"/>
  <c r="AE5304" i="2"/>
  <c r="AE6126" i="2"/>
  <c r="AG6126" i="2" s="1"/>
  <c r="AE6656" i="2"/>
  <c r="AE7012" i="2"/>
  <c r="AG7012" i="2" s="1"/>
  <c r="AE11206" i="2"/>
  <c r="AE11464" i="2"/>
  <c r="AE2610" i="2"/>
  <c r="AE2692" i="2"/>
  <c r="AG2692" i="2" s="1"/>
  <c r="AE2764" i="2"/>
  <c r="AE2813" i="2"/>
  <c r="AE2814" i="2"/>
  <c r="AG2814" i="2" s="1"/>
  <c r="AE2847" i="2"/>
  <c r="AE3638" i="2"/>
  <c r="AE4998" i="2"/>
  <c r="AG4998" i="2" s="1"/>
  <c r="AE6647" i="2"/>
  <c r="AE6767" i="2"/>
  <c r="AE7013" i="2"/>
  <c r="AG7013" i="2" s="1"/>
  <c r="AE5161" i="2"/>
  <c r="AG5161" i="2" s="1"/>
  <c r="AE5387" i="2"/>
  <c r="AE5570" i="2"/>
  <c r="AG5570" i="2" s="1"/>
  <c r="AE5693" i="2"/>
  <c r="AE5820" i="2"/>
  <c r="AG5820" i="2" s="1"/>
  <c r="AE5947" i="2"/>
  <c r="AE9554" i="2"/>
  <c r="AE9780" i="2"/>
  <c r="AE10684" i="2"/>
  <c r="AG10684" i="2" s="1"/>
  <c r="AE10773" i="2"/>
  <c r="AE11759" i="2"/>
  <c r="AG11759" i="2" s="1"/>
  <c r="AE9680" i="2"/>
  <c r="AE9681" i="2"/>
  <c r="AG9681" i="2" s="1"/>
  <c r="AE9781" i="2"/>
  <c r="AE9782" i="2"/>
  <c r="AE7602" i="2"/>
  <c r="AE7709" i="2"/>
  <c r="AE7710" i="2"/>
  <c r="AE7812" i="2"/>
  <c r="AE7891" i="2"/>
  <c r="AE7978" i="2"/>
  <c r="AG7978" i="2" s="1"/>
  <c r="AE8068" i="2"/>
  <c r="AG8068" i="2" s="1"/>
  <c r="AE8137" i="2"/>
  <c r="AG8137" i="2" s="1"/>
  <c r="AE8193" i="2"/>
  <c r="AE8234" i="2"/>
  <c r="AE8235" i="2"/>
  <c r="AG8235" i="2" s="1"/>
  <c r="AE8258" i="2"/>
  <c r="AG8258" i="2" s="1"/>
  <c r="AE10685" i="2"/>
  <c r="AG10685" i="2" s="1"/>
  <c r="AE10686" i="2"/>
  <c r="AG10686" i="2" s="1"/>
  <c r="AE10774" i="2"/>
  <c r="AG10774" i="2" s="1"/>
  <c r="AE10775" i="2"/>
  <c r="AG10775" i="2" s="1"/>
  <c r="AE11760" i="2"/>
  <c r="AE11207" i="2"/>
  <c r="AG11207" i="2" s="1"/>
  <c r="AE11465" i="2"/>
  <c r="AG11465" i="2" s="1"/>
  <c r="AE1072" i="2"/>
  <c r="AE1085" i="2"/>
  <c r="AE1305" i="2"/>
  <c r="AG1305" i="2" s="1"/>
  <c r="AE1319" i="2"/>
  <c r="AE343" i="2"/>
  <c r="AE386" i="2"/>
  <c r="AG386" i="2" s="1"/>
  <c r="AE1570" i="2"/>
  <c r="AG1570" i="2" s="1"/>
  <c r="AE3100" i="2"/>
  <c r="AE4722" i="2"/>
  <c r="AE4827" i="2"/>
  <c r="AE5152" i="2"/>
  <c r="AG5152" i="2" s="1"/>
  <c r="AE5388" i="2"/>
  <c r="AE5571" i="2"/>
  <c r="AE3241" i="2"/>
  <c r="AE4252" i="2"/>
  <c r="AE4277" i="2"/>
  <c r="AE4555" i="2"/>
  <c r="AE4575" i="2"/>
  <c r="AE4999" i="2"/>
  <c r="AE6571" i="2"/>
  <c r="AG6571" i="2" s="1"/>
  <c r="AE6715" i="2"/>
  <c r="AG6715" i="2" s="1"/>
  <c r="AE7014" i="2"/>
  <c r="AE5694" i="2"/>
  <c r="AE5821" i="2"/>
  <c r="AG5821" i="2" s="1"/>
  <c r="AE5948" i="2"/>
  <c r="AG5948" i="2" s="1"/>
  <c r="AE9555" i="2"/>
  <c r="AE9682" i="2"/>
  <c r="AE9683" i="2"/>
  <c r="AE9783" i="2"/>
  <c r="AE9925" i="2"/>
  <c r="AE10776" i="2"/>
  <c r="AG10776" i="2" s="1"/>
  <c r="AE10850" i="2"/>
  <c r="AG10850" i="2" s="1"/>
  <c r="AE10851" i="2"/>
  <c r="AG10851" i="2" s="1"/>
  <c r="AE10903" i="2"/>
  <c r="AG10903" i="2" s="1"/>
  <c r="AE11208" i="2"/>
  <c r="AG11208" i="2" s="1"/>
  <c r="AE11466" i="2"/>
  <c r="AE11" i="2"/>
  <c r="AE24" i="2"/>
  <c r="AG24" i="2" s="1"/>
  <c r="AE1487" i="2"/>
  <c r="AE3101" i="2"/>
  <c r="AE4624" i="2"/>
  <c r="AE4828" i="2"/>
  <c r="AE5075" i="2"/>
  <c r="AE5389" i="2"/>
  <c r="AG5389" i="2" s="1"/>
  <c r="AE12" i="2"/>
  <c r="AE16" i="2"/>
  <c r="AE556" i="2"/>
  <c r="AG556" i="2" s="1"/>
  <c r="AE584" i="2"/>
  <c r="AG584" i="2" s="1"/>
  <c r="AE3530" i="2"/>
  <c r="AE4910" i="2"/>
  <c r="AG4910" i="2" s="1"/>
  <c r="AE6834" i="2"/>
  <c r="AE6818" i="2"/>
  <c r="AE7051" i="2"/>
  <c r="AG7051" i="2" s="1"/>
  <c r="AE5459" i="2"/>
  <c r="AE5695" i="2"/>
  <c r="AE5822" i="2"/>
  <c r="AG5822" i="2" s="1"/>
  <c r="AE5949" i="2"/>
  <c r="AG5949" i="2" s="1"/>
  <c r="AE8666" i="2"/>
  <c r="AE8855" i="2"/>
  <c r="AE10026" i="2"/>
  <c r="AE10027" i="2"/>
  <c r="AG10027" i="2" s="1"/>
  <c r="AE10102" i="2"/>
  <c r="AG10102" i="2" s="1"/>
  <c r="AE11233" i="2"/>
  <c r="AG11233" i="2" s="1"/>
  <c r="AE11491" i="2"/>
  <c r="AG11491" i="2" s="1"/>
  <c r="AE168" i="2"/>
  <c r="AE273" i="2"/>
  <c r="AE1511" i="2"/>
  <c r="AG1511" i="2" s="1"/>
  <c r="AE3102" i="2"/>
  <c r="AE3224" i="2"/>
  <c r="AE4696" i="2"/>
  <c r="AE4829" i="2"/>
  <c r="AE5102" i="2"/>
  <c r="AE5390" i="2"/>
  <c r="AE1701" i="2"/>
  <c r="AG1701" i="2" s="1"/>
  <c r="AE1760" i="2"/>
  <c r="AE1830" i="2"/>
  <c r="AG1830" i="2" s="1"/>
  <c r="AE1914" i="2"/>
  <c r="AE86" i="2"/>
  <c r="AE169" i="2"/>
  <c r="AE585" i="2"/>
  <c r="AE636" i="2"/>
  <c r="AE885" i="2"/>
  <c r="AE905" i="2"/>
  <c r="AE1123" i="2"/>
  <c r="AE1145" i="2"/>
  <c r="AE1368" i="2"/>
  <c r="AE1390" i="2"/>
  <c r="AE3325" i="2"/>
  <c r="AG3325" i="2" s="1"/>
  <c r="AE3347" i="2"/>
  <c r="AE3714" i="2"/>
  <c r="AG3714" i="2" s="1"/>
  <c r="AE3746" i="2"/>
  <c r="AG3746" i="2" s="1"/>
  <c r="AE8729" i="2"/>
  <c r="AE9001" i="2"/>
  <c r="AE10103" i="2"/>
  <c r="AG10103" i="2" s="1"/>
  <c r="AE10209" i="2"/>
  <c r="AG10209" i="2" s="1"/>
  <c r="AE1997" i="2"/>
  <c r="AG1997" i="2" s="1"/>
  <c r="AE2070" i="2"/>
  <c r="AG2070" i="2" s="1"/>
  <c r="AE2379" i="2"/>
  <c r="AE2437" i="2"/>
  <c r="AE2525" i="2"/>
  <c r="AE2611" i="2"/>
  <c r="AE2693" i="2"/>
  <c r="AG2693" i="2" s="1"/>
  <c r="AE2694" i="2"/>
  <c r="AE3225" i="2"/>
  <c r="AE3935" i="2"/>
  <c r="AG3935" i="2" s="1"/>
  <c r="AE4278" i="2"/>
  <c r="AE4307" i="2"/>
  <c r="AE4417" i="2"/>
  <c r="AG4417" i="2" s="1"/>
  <c r="AE4453" i="2"/>
  <c r="AE6183" i="2"/>
  <c r="AE6301" i="2"/>
  <c r="AE6328" i="2"/>
  <c r="AE4974" i="2"/>
  <c r="AE6520" i="2"/>
  <c r="AE6694" i="2"/>
  <c r="AG6694" i="2" s="1"/>
  <c r="AE7015" i="2"/>
  <c r="AG7015" i="2" s="1"/>
  <c r="AE7176" i="2"/>
  <c r="AG7176" i="2" s="1"/>
  <c r="AE7235" i="2"/>
  <c r="AE7236" i="2"/>
  <c r="AE5221" i="2"/>
  <c r="AG5221" i="2" s="1"/>
  <c r="AE5505" i="2"/>
  <c r="AG5505" i="2" s="1"/>
  <c r="AE5696" i="2"/>
  <c r="AE5823" i="2"/>
  <c r="AG5823" i="2" s="1"/>
  <c r="AE5950" i="2"/>
  <c r="AG5950" i="2" s="1"/>
  <c r="AE6107" i="2"/>
  <c r="AG6107" i="2" s="1"/>
  <c r="AE6544" i="2"/>
  <c r="AE6977" i="2"/>
  <c r="AG6977" i="2" s="1"/>
  <c r="AE9556" i="2"/>
  <c r="AE11129" i="2"/>
  <c r="AG11129" i="2" s="1"/>
  <c r="AE11384" i="2"/>
  <c r="AG11384" i="2" s="1"/>
  <c r="AE7315" i="2"/>
  <c r="AE7398" i="2"/>
  <c r="AE7497" i="2"/>
  <c r="AE7603" i="2"/>
  <c r="AE7711" i="2"/>
  <c r="AE7813" i="2"/>
  <c r="AE7979" i="2"/>
  <c r="AG7979" i="2" s="1"/>
  <c r="AE8069" i="2"/>
  <c r="AE8138" i="2"/>
  <c r="AG8138" i="2" s="1"/>
  <c r="AE9684" i="2"/>
  <c r="AE8730" i="2"/>
  <c r="AG8730" i="2" s="1"/>
  <c r="AE8856" i="2"/>
  <c r="AE8857" i="2"/>
  <c r="AE9002" i="2"/>
  <c r="AE9003" i="2"/>
  <c r="AE9004" i="2"/>
  <c r="AE9005" i="2"/>
  <c r="AE9141" i="2"/>
  <c r="AE10210" i="2"/>
  <c r="AG10210" i="2" s="1"/>
  <c r="AE10211" i="2"/>
  <c r="AE10212" i="2"/>
  <c r="AE10213" i="2"/>
  <c r="AG10213" i="2" s="1"/>
  <c r="AE10346" i="2"/>
  <c r="AG10346" i="2" s="1"/>
  <c r="AE10347" i="2"/>
  <c r="AG10347" i="2" s="1"/>
  <c r="AE11130" i="2"/>
  <c r="AG11130" i="2" s="1"/>
  <c r="AE11385" i="2"/>
  <c r="AG11385" i="2" s="1"/>
  <c r="AE11603" i="2"/>
  <c r="AG11603" i="2" s="1"/>
  <c r="AE11688" i="2"/>
  <c r="AG11688" i="2" s="1"/>
  <c r="AE3242" i="2"/>
  <c r="AE3468" i="2"/>
  <c r="AE3488" i="2"/>
  <c r="AE3874" i="2"/>
  <c r="AG3874" i="2" s="1"/>
  <c r="AE3894" i="2"/>
  <c r="AG3894" i="2" s="1"/>
  <c r="AE344" i="2"/>
  <c r="AE387" i="2"/>
  <c r="AE738" i="2"/>
  <c r="AE739" i="2"/>
  <c r="AG739" i="2" s="1"/>
  <c r="AE1086" i="2"/>
  <c r="AE1097" i="2"/>
  <c r="AE1320" i="2"/>
  <c r="AE1321" i="2"/>
  <c r="AG1321" i="2" s="1"/>
  <c r="AE1998" i="2"/>
  <c r="AG1998" i="2" s="1"/>
  <c r="AE1999" i="2"/>
  <c r="AG1999" i="2" s="1"/>
  <c r="AE2071" i="2"/>
  <c r="AE2133" i="2"/>
  <c r="AG2133" i="2" s="1"/>
  <c r="AE2177" i="2"/>
  <c r="AG2177" i="2" s="1"/>
  <c r="AE2201" i="2"/>
  <c r="AE388" i="2"/>
  <c r="AE413" i="2"/>
  <c r="AE1585" i="2"/>
  <c r="AG1585" i="2" s="1"/>
  <c r="AE3103" i="2"/>
  <c r="AG3103" i="2" s="1"/>
  <c r="AE4736" i="2"/>
  <c r="AE4830" i="2"/>
  <c r="AE5162" i="2"/>
  <c r="AG5162" i="2" s="1"/>
  <c r="AE5391" i="2"/>
  <c r="AE5572" i="2"/>
  <c r="AG5572" i="2" s="1"/>
  <c r="AE3252" i="2"/>
  <c r="AE2612" i="2"/>
  <c r="AE2695" i="2"/>
  <c r="AE2696" i="2"/>
  <c r="AE2765" i="2"/>
  <c r="AE2815" i="2"/>
  <c r="AE2848" i="2"/>
  <c r="AE5016" i="2"/>
  <c r="AG5016" i="2" s="1"/>
  <c r="AE6592" i="2"/>
  <c r="AE6721" i="2"/>
  <c r="AE7052" i="2"/>
  <c r="AE5300" i="2"/>
  <c r="AE5697" i="2"/>
  <c r="AG5697" i="2" s="1"/>
  <c r="AE5824" i="2"/>
  <c r="AE5951" i="2"/>
  <c r="AG5951" i="2" s="1"/>
  <c r="AE6108" i="2"/>
  <c r="AE6648" i="2"/>
  <c r="AE7016" i="2"/>
  <c r="AE9557" i="2"/>
  <c r="AE9685" i="2"/>
  <c r="AE10777" i="2"/>
  <c r="AE10852" i="2"/>
  <c r="AE11174" i="2"/>
  <c r="AE11426" i="2"/>
  <c r="AG11426" i="2" s="1"/>
  <c r="AE11735" i="2"/>
  <c r="AE9686" i="2"/>
  <c r="AE9687" i="2"/>
  <c r="AG9687" i="2" s="1"/>
  <c r="AE9784" i="2"/>
  <c r="AE9785" i="2"/>
  <c r="AE9970" i="2"/>
  <c r="AG9970" i="2" s="1"/>
  <c r="AE7498" i="2"/>
  <c r="AE7604" i="2"/>
  <c r="AE7712" i="2"/>
  <c r="AE7814" i="2"/>
  <c r="AE7892" i="2"/>
  <c r="AE7893" i="2"/>
  <c r="AE7980" i="2"/>
  <c r="AG7980" i="2" s="1"/>
  <c r="AE8070" i="2"/>
  <c r="AG8070" i="2" s="1"/>
  <c r="AE8139" i="2"/>
  <c r="AG8139" i="2" s="1"/>
  <c r="AE8194" i="2"/>
  <c r="AG8194" i="2" s="1"/>
  <c r="AE8236" i="2"/>
  <c r="AG8236" i="2" s="1"/>
  <c r="AE8259" i="2"/>
  <c r="AE10853" i="2"/>
  <c r="AE10854" i="2"/>
  <c r="AE10855" i="2"/>
  <c r="AG10855" i="2" s="1"/>
  <c r="AE10904" i="2"/>
  <c r="AE11209" i="2"/>
  <c r="AE11467" i="2"/>
  <c r="AE471" i="2"/>
  <c r="AG471" i="2" s="1"/>
  <c r="AE472" i="2"/>
  <c r="AG472" i="2" s="1"/>
  <c r="AE1488" i="2"/>
  <c r="AG1488" i="2" s="1"/>
  <c r="AE3104" i="2"/>
  <c r="AE3378" i="2"/>
  <c r="AE3419" i="2"/>
  <c r="AE3598" i="2"/>
  <c r="AE3715" i="2"/>
  <c r="AE3747" i="2"/>
  <c r="AE4625" i="2"/>
  <c r="AE4831" i="2"/>
  <c r="AG4831" i="2" s="1"/>
  <c r="AE5056" i="2"/>
  <c r="AE5392" i="2"/>
  <c r="AE27" i="2"/>
  <c r="AG27" i="2" s="1"/>
  <c r="AE42" i="2"/>
  <c r="AE540" i="2"/>
  <c r="AG540" i="2" s="1"/>
  <c r="AE557" i="2"/>
  <c r="AG557" i="2" s="1"/>
  <c r="AE866" i="2"/>
  <c r="AE867" i="2"/>
  <c r="AE1098" i="2"/>
  <c r="AE1099" i="2"/>
  <c r="AE1322" i="2"/>
  <c r="AG1322" i="2" s="1"/>
  <c r="AE1345" i="2"/>
  <c r="AG1345" i="2" s="1"/>
  <c r="AE1670" i="2"/>
  <c r="AG1670" i="2" s="1"/>
  <c r="AE1671" i="2"/>
  <c r="AG1671" i="2" s="1"/>
  <c r="AE1702" i="2"/>
  <c r="AE1761" i="2"/>
  <c r="AE1831" i="2"/>
  <c r="AE1915" i="2"/>
  <c r="AE2380" i="2"/>
  <c r="AE2438" i="2"/>
  <c r="AE2439" i="2"/>
  <c r="AE2526" i="2"/>
  <c r="AG2526" i="2" s="1"/>
  <c r="AE2613" i="2"/>
  <c r="AE2697" i="2"/>
  <c r="AE3667" i="2"/>
  <c r="AE3907" i="2"/>
  <c r="AG3907" i="2" s="1"/>
  <c r="AE4157" i="2"/>
  <c r="AE4158" i="2"/>
  <c r="AE4418" i="2"/>
  <c r="AG4418" i="2" s="1"/>
  <c r="AE4419" i="2"/>
  <c r="AG4419" i="2" s="1"/>
  <c r="AE4927" i="2"/>
  <c r="AG4927" i="2" s="1"/>
  <c r="AE6152" i="2"/>
  <c r="AG6152" i="2" s="1"/>
  <c r="AE6274" i="2"/>
  <c r="AE6302" i="2"/>
  <c r="AE6484" i="2"/>
  <c r="AG6484" i="2" s="1"/>
  <c r="AE6777" i="2"/>
  <c r="AE6936" i="2"/>
  <c r="AG6936" i="2" s="1"/>
  <c r="AE7133" i="2"/>
  <c r="AE7177" i="2"/>
  <c r="AE7237" i="2"/>
  <c r="AE5215" i="2"/>
  <c r="AE5484" i="2"/>
  <c r="AG5484" i="2" s="1"/>
  <c r="AE5698" i="2"/>
  <c r="AE5825" i="2"/>
  <c r="AG5825" i="2" s="1"/>
  <c r="AE5952" i="2"/>
  <c r="AG5952" i="2" s="1"/>
  <c r="AE6069" i="2"/>
  <c r="AG6069" i="2" s="1"/>
  <c r="AE6485" i="2"/>
  <c r="AE6937" i="2"/>
  <c r="AE8634" i="2"/>
  <c r="AE8667" i="2"/>
  <c r="AE9006" i="2"/>
  <c r="AE9971" i="2"/>
  <c r="AG9971" i="2" s="1"/>
  <c r="AE10028" i="2"/>
  <c r="AE11092" i="2"/>
  <c r="AE11346" i="2"/>
  <c r="AG11346" i="2" s="1"/>
  <c r="AE7316" i="2"/>
  <c r="AE7399" i="2"/>
  <c r="AE7400" i="2"/>
  <c r="AG7400" i="2" s="1"/>
  <c r="AE7605" i="2"/>
  <c r="AE7606" i="2"/>
  <c r="AG7606" i="2" s="1"/>
  <c r="AE7713" i="2"/>
  <c r="AE7815" i="2"/>
  <c r="AG7815" i="2" s="1"/>
  <c r="AE7981" i="2"/>
  <c r="AG7981" i="2" s="1"/>
  <c r="AE8071" i="2"/>
  <c r="AG8071" i="2" s="1"/>
  <c r="AE8668" i="2"/>
  <c r="AE8669" i="2"/>
  <c r="AE8670" i="2"/>
  <c r="AG8670" i="2" s="1"/>
  <c r="AE8671" i="2"/>
  <c r="AE8672" i="2"/>
  <c r="AE8731" i="2"/>
  <c r="AE8732" i="2"/>
  <c r="AE8733" i="2"/>
  <c r="AE9142" i="2"/>
  <c r="AE10029" i="2"/>
  <c r="AG10029" i="2" s="1"/>
  <c r="AE10030" i="2"/>
  <c r="AG10030" i="2" s="1"/>
  <c r="AE10031" i="2"/>
  <c r="AG10031" i="2" s="1"/>
  <c r="AE10104" i="2"/>
  <c r="AG10104" i="2" s="1"/>
  <c r="AE10105" i="2"/>
  <c r="AG10105" i="2" s="1"/>
  <c r="AE10106" i="2"/>
  <c r="AE11093" i="2"/>
  <c r="AE11347" i="2"/>
  <c r="AE11604" i="2"/>
  <c r="AE11689" i="2"/>
  <c r="AE3187" i="2"/>
  <c r="AE3379" i="2"/>
  <c r="AE3420" i="2"/>
  <c r="AE3787" i="2"/>
  <c r="AE3824" i="2"/>
  <c r="AE87" i="2"/>
  <c r="AE170" i="2"/>
  <c r="AE586" i="2"/>
  <c r="AE637" i="2"/>
  <c r="AE1032" i="2"/>
  <c r="AE1033" i="2"/>
  <c r="AE1268" i="2"/>
  <c r="AG1268" i="2" s="1"/>
  <c r="AE1269" i="2"/>
  <c r="AG1269" i="2" s="1"/>
  <c r="AE1703" i="2"/>
  <c r="AE1762" i="2"/>
  <c r="AE1832" i="2"/>
  <c r="AG1832" i="2" s="1"/>
  <c r="AE1916" i="2"/>
  <c r="AG1916" i="2" s="1"/>
  <c r="AE2000" i="2"/>
  <c r="AG2000" i="2" s="1"/>
  <c r="AE2072" i="2"/>
  <c r="AG2072" i="2" s="1"/>
  <c r="AE2381" i="2"/>
  <c r="AE2382" i="2"/>
  <c r="AE2440" i="2"/>
  <c r="AE2527" i="2"/>
  <c r="AE88" i="2"/>
  <c r="AE171" i="2"/>
  <c r="AE1489" i="2"/>
  <c r="AG1489" i="2" s="1"/>
  <c r="AE3105" i="2"/>
  <c r="AE4642" i="2"/>
  <c r="AE4832" i="2"/>
  <c r="AE5076" i="2"/>
  <c r="AE5393" i="2"/>
  <c r="AG5393" i="2" s="1"/>
  <c r="AE5506" i="2"/>
  <c r="AE3188" i="2"/>
  <c r="AG3188" i="2" s="1"/>
  <c r="AE4174" i="2"/>
  <c r="AE4195" i="2"/>
  <c r="AE4454" i="2"/>
  <c r="AE4492" i="2"/>
  <c r="AE4928" i="2"/>
  <c r="AE2614" i="2"/>
  <c r="AE2698" i="2"/>
  <c r="AG2698" i="2" s="1"/>
  <c r="AE7238" i="2"/>
  <c r="AE7317" i="2"/>
  <c r="AG7317" i="2" s="1"/>
  <c r="AE6486" i="2"/>
  <c r="AG6486" i="2" s="1"/>
  <c r="AE6683" i="2"/>
  <c r="AG6683" i="2" s="1"/>
  <c r="AE6891" i="2"/>
  <c r="AG6891" i="2" s="1"/>
  <c r="AE5270" i="2"/>
  <c r="AE5699" i="2"/>
  <c r="AE5826" i="2"/>
  <c r="AG5826" i="2" s="1"/>
  <c r="AE5953" i="2"/>
  <c r="AG5953" i="2" s="1"/>
  <c r="AE6042" i="2"/>
  <c r="AG6042" i="2" s="1"/>
  <c r="AE6487" i="2"/>
  <c r="AE6864" i="2"/>
  <c r="AG6864" i="2" s="1"/>
  <c r="AE9007" i="2"/>
  <c r="AE9143" i="2"/>
  <c r="AE9357" i="2"/>
  <c r="AE10348" i="2"/>
  <c r="AG10348" i="2" s="1"/>
  <c r="AE10520" i="2"/>
  <c r="AG10520" i="2" s="1"/>
  <c r="AE11044" i="2"/>
  <c r="AG11044" i="2" s="1"/>
  <c r="AE11296" i="2"/>
  <c r="AG11296" i="2" s="1"/>
  <c r="AE9144" i="2"/>
  <c r="AE9145" i="2"/>
  <c r="AE9358" i="2"/>
  <c r="AE9359" i="2"/>
  <c r="AE9558" i="2"/>
  <c r="AE9559" i="2"/>
  <c r="AE9560" i="2"/>
  <c r="AE7401" i="2"/>
  <c r="AE7499" i="2"/>
  <c r="AE7500" i="2"/>
  <c r="AE7607" i="2"/>
  <c r="AE7714" i="2"/>
  <c r="AE7816" i="2"/>
  <c r="AE7894" i="2"/>
  <c r="AE7982" i="2"/>
  <c r="AE8072" i="2"/>
  <c r="AE8140" i="2"/>
  <c r="AG8140" i="2" s="1"/>
  <c r="AE10349" i="2"/>
  <c r="AG10349" i="2" s="1"/>
  <c r="AE10521" i="2"/>
  <c r="AE10522" i="2"/>
  <c r="AE10523" i="2"/>
  <c r="AG10523" i="2" s="1"/>
  <c r="AE10687" i="2"/>
  <c r="AG10687" i="2" s="1"/>
  <c r="AE10688" i="2"/>
  <c r="AG10688" i="2" s="1"/>
  <c r="AE11094" i="2"/>
  <c r="AG11094" i="2" s="1"/>
  <c r="AE11348" i="2"/>
  <c r="AG11348" i="2" s="1"/>
  <c r="AE89" i="2"/>
  <c r="AE172" i="2"/>
  <c r="AE1512" i="2"/>
  <c r="AG1512" i="2" s="1"/>
  <c r="AE3106" i="2"/>
  <c r="AE4643" i="2"/>
  <c r="AG4643" i="2" s="1"/>
  <c r="AE4833" i="2"/>
  <c r="AE5077" i="2"/>
  <c r="AG5077" i="2" s="1"/>
  <c r="AE5394" i="2"/>
  <c r="AE90" i="2"/>
  <c r="AE91" i="2"/>
  <c r="AE587" i="2"/>
  <c r="AG587" i="2" s="1"/>
  <c r="AE588" i="2"/>
  <c r="AE3567" i="2"/>
  <c r="AG3567" i="2" s="1"/>
  <c r="AE4929" i="2"/>
  <c r="AG4929" i="2" s="1"/>
  <c r="AE6835" i="2"/>
  <c r="AE6819" i="2"/>
  <c r="AE7066" i="2"/>
  <c r="AG7066" i="2" s="1"/>
  <c r="AE5485" i="2"/>
  <c r="AE5700" i="2"/>
  <c r="AE5827" i="2"/>
  <c r="AE5954" i="2"/>
  <c r="AE8858" i="2"/>
  <c r="AE9008" i="2"/>
  <c r="AE10107" i="2"/>
  <c r="AG10107" i="2" s="1"/>
  <c r="AE10108" i="2"/>
  <c r="AE10214" i="2"/>
  <c r="AE11234" i="2"/>
  <c r="AE11492" i="2"/>
  <c r="AG11492" i="2" s="1"/>
  <c r="AE173" i="2"/>
  <c r="AE274" i="2"/>
  <c r="AE1513" i="2"/>
  <c r="AG1513" i="2" s="1"/>
  <c r="AE3107" i="2"/>
  <c r="AE3226" i="2"/>
  <c r="AE4697" i="2"/>
  <c r="AG4697" i="2" s="1"/>
  <c r="AE4834" i="2"/>
  <c r="AE5103" i="2"/>
  <c r="AG5103" i="2" s="1"/>
  <c r="AE5395" i="2"/>
  <c r="AE1763" i="2"/>
  <c r="AG1763" i="2" s="1"/>
  <c r="AE1833" i="2"/>
  <c r="AG1833" i="2" s="1"/>
  <c r="AE1834" i="2"/>
  <c r="AE92" i="2"/>
  <c r="AE174" i="2"/>
  <c r="AE638" i="2"/>
  <c r="AE639" i="2"/>
  <c r="AE906" i="2"/>
  <c r="AG906" i="2" s="1"/>
  <c r="AE907" i="2"/>
  <c r="AE1124" i="2"/>
  <c r="AE1146" i="2"/>
  <c r="AE1369" i="2"/>
  <c r="AE1391" i="2"/>
  <c r="AE3348" i="2"/>
  <c r="AE3349" i="2"/>
  <c r="AE3716" i="2"/>
  <c r="AE3748" i="2"/>
  <c r="AG3748" i="2" s="1"/>
  <c r="AE8734" i="2"/>
  <c r="AG8734" i="2" s="1"/>
  <c r="AE9009" i="2"/>
  <c r="AG9009" i="2" s="1"/>
  <c r="AE10215" i="2"/>
  <c r="AG10215" i="2" s="1"/>
  <c r="AE10350" i="2"/>
  <c r="AE1917" i="2"/>
  <c r="AE2073" i="2"/>
  <c r="AG2073" i="2" s="1"/>
  <c r="AE2074" i="2"/>
  <c r="AG2074" i="2" s="1"/>
  <c r="AE2441" i="2"/>
  <c r="AE2442" i="2"/>
  <c r="AE2528" i="2"/>
  <c r="AE2615" i="2"/>
  <c r="AE2699" i="2"/>
  <c r="AE2766" i="2"/>
  <c r="AE3227" i="2"/>
  <c r="AE3957" i="2"/>
  <c r="AG3957" i="2" s="1"/>
  <c r="AE4279" i="2"/>
  <c r="AE4308" i="2"/>
  <c r="AE4420" i="2"/>
  <c r="AE4455" i="2"/>
  <c r="AE6184" i="2"/>
  <c r="AE6303" i="2"/>
  <c r="AG6303" i="2" s="1"/>
  <c r="AE6329" i="2"/>
  <c r="AE5000" i="2"/>
  <c r="AG5000" i="2" s="1"/>
  <c r="AE6545" i="2"/>
  <c r="AE6695" i="2"/>
  <c r="AE7017" i="2"/>
  <c r="AG7017" i="2" s="1"/>
  <c r="AE7178" i="2"/>
  <c r="AG7178" i="2" s="1"/>
  <c r="AE7239" i="2"/>
  <c r="AE5222" i="2"/>
  <c r="AE5507" i="2"/>
  <c r="AG5507" i="2" s="1"/>
  <c r="AE5701" i="2"/>
  <c r="AE5828" i="2"/>
  <c r="AE5955" i="2"/>
  <c r="AG5955" i="2" s="1"/>
  <c r="AE6109" i="2"/>
  <c r="AG6109" i="2" s="1"/>
  <c r="AE6546" i="2"/>
  <c r="AG6546" i="2" s="1"/>
  <c r="AE6978" i="2"/>
  <c r="AE9561" i="2"/>
  <c r="AE11131" i="2"/>
  <c r="AG11131" i="2" s="1"/>
  <c r="AE11386" i="2"/>
  <c r="AG11386" i="2" s="1"/>
  <c r="AE7318" i="2"/>
  <c r="AE7402" i="2"/>
  <c r="AE7501" i="2"/>
  <c r="AE7608" i="2"/>
  <c r="AE7715" i="2"/>
  <c r="AG7715" i="2" s="1"/>
  <c r="AE7716" i="2"/>
  <c r="AG7716" i="2" s="1"/>
  <c r="AE7817" i="2"/>
  <c r="AG7817" i="2" s="1"/>
  <c r="AE7983" i="2"/>
  <c r="AG7983" i="2" s="1"/>
  <c r="AE8073" i="2"/>
  <c r="AG8073" i="2" s="1"/>
  <c r="AE8141" i="2"/>
  <c r="AG8141" i="2" s="1"/>
  <c r="AE9688" i="2"/>
  <c r="AE8859" i="2"/>
  <c r="AE8860" i="2"/>
  <c r="AE8861" i="2"/>
  <c r="AE9010" i="2"/>
  <c r="AE9011" i="2"/>
  <c r="AG9011" i="2" s="1"/>
  <c r="AE9012" i="2"/>
  <c r="AE9146" i="2"/>
  <c r="AE9147" i="2"/>
  <c r="AG9147" i="2" s="1"/>
  <c r="AE10216" i="2"/>
  <c r="AE10217" i="2"/>
  <c r="AE10351" i="2"/>
  <c r="AG10351" i="2" s="1"/>
  <c r="AE10352" i="2"/>
  <c r="AG10352" i="2" s="1"/>
  <c r="AE10353" i="2"/>
  <c r="AE10524" i="2"/>
  <c r="AE11132" i="2"/>
  <c r="AE11387" i="2"/>
  <c r="AG11387" i="2" s="1"/>
  <c r="AE11605" i="2"/>
  <c r="AE11690" i="2"/>
  <c r="AE43" i="2"/>
  <c r="AE93" i="2"/>
  <c r="AG93" i="2" s="1"/>
  <c r="AE1466" i="2"/>
  <c r="AG1466" i="2" s="1"/>
  <c r="AE3108" i="2"/>
  <c r="AE3326" i="2"/>
  <c r="AE3350" i="2"/>
  <c r="AE3693" i="2"/>
  <c r="AG3693" i="2" s="1"/>
  <c r="AE3717" i="2"/>
  <c r="AG3717" i="2" s="1"/>
  <c r="AE4644" i="2"/>
  <c r="AG4644" i="2" s="1"/>
  <c r="AE4835" i="2"/>
  <c r="AE5057" i="2"/>
  <c r="AG5057" i="2" s="1"/>
  <c r="AE5396" i="2"/>
  <c r="AE44" i="2"/>
  <c r="AE94" i="2"/>
  <c r="AE558" i="2"/>
  <c r="AE559" i="2"/>
  <c r="AG559" i="2" s="1"/>
  <c r="AE851" i="2"/>
  <c r="AG851" i="2" s="1"/>
  <c r="AE868" i="2"/>
  <c r="AE1100" i="2"/>
  <c r="AG1100" i="2" s="1"/>
  <c r="AE1125" i="2"/>
  <c r="AE1346" i="2"/>
  <c r="AE1347" i="2"/>
  <c r="AE1672" i="2"/>
  <c r="AE1704" i="2"/>
  <c r="AE1764" i="2"/>
  <c r="AE1765" i="2"/>
  <c r="AE1835" i="2"/>
  <c r="AE1918" i="2"/>
  <c r="AE2355" i="2"/>
  <c r="AG2355" i="2" s="1"/>
  <c r="AE2383" i="2"/>
  <c r="AE2384" i="2"/>
  <c r="AG2384" i="2" s="1"/>
  <c r="AE2443" i="2"/>
  <c r="AE3543" i="2"/>
  <c r="AE5258" i="2"/>
  <c r="AG5258" i="2" s="1"/>
  <c r="AE6043" i="2"/>
  <c r="AG6043" i="2" s="1"/>
  <c r="AE6463" i="2"/>
  <c r="AE6865" i="2"/>
  <c r="AG6865" i="2" s="1"/>
  <c r="AE8735" i="2"/>
  <c r="AE11045" i="2"/>
  <c r="AG11045" i="2" s="1"/>
  <c r="AE11297" i="2"/>
  <c r="AG11297" i="2" s="1"/>
  <c r="AE3916" i="2"/>
  <c r="AG3916" i="2" s="1"/>
  <c r="AE4222" i="2"/>
  <c r="AE4253" i="2"/>
  <c r="AE4375" i="2"/>
  <c r="AG4375" i="2" s="1"/>
  <c r="AE4390" i="2"/>
  <c r="AG4390" i="2" s="1"/>
  <c r="AE2529" i="2"/>
  <c r="AE2616" i="2"/>
  <c r="AE3544" i="2"/>
  <c r="AE4911" i="2"/>
  <c r="AG4911" i="2" s="1"/>
  <c r="AE6464" i="2"/>
  <c r="AE6735" i="2"/>
  <c r="AE6866" i="2"/>
  <c r="AE7179" i="2"/>
  <c r="AE7240" i="2"/>
  <c r="AG7240" i="2" s="1"/>
  <c r="AE7319" i="2"/>
  <c r="AE6161" i="2"/>
  <c r="AE6358" i="2"/>
  <c r="AG6358" i="2" s="1"/>
  <c r="AE6376" i="2"/>
  <c r="AG6376" i="2" s="1"/>
  <c r="AE5486" i="2"/>
  <c r="AE5702" i="2"/>
  <c r="AE5956" i="2"/>
  <c r="AG5956" i="2" s="1"/>
  <c r="AE5957" i="2"/>
  <c r="AG5957" i="2" s="1"/>
  <c r="AE8736" i="2"/>
  <c r="AG8736" i="2" s="1"/>
  <c r="AE9013" i="2"/>
  <c r="AE10109" i="2"/>
  <c r="AE10218" i="2"/>
  <c r="AG10218" i="2" s="1"/>
  <c r="AE8737" i="2"/>
  <c r="AE8738" i="2"/>
  <c r="AE8739" i="2"/>
  <c r="AE8862" i="2"/>
  <c r="AE9014" i="2"/>
  <c r="AE9015" i="2"/>
  <c r="AE9016" i="2"/>
  <c r="AE9017" i="2"/>
  <c r="AE10110" i="2"/>
  <c r="AG10110" i="2" s="1"/>
  <c r="AE10111" i="2"/>
  <c r="AG10111" i="2" s="1"/>
  <c r="AE10112" i="2"/>
  <c r="AG10112" i="2" s="1"/>
  <c r="AE7403" i="2"/>
  <c r="AE7502" i="2"/>
  <c r="AE7609" i="2"/>
  <c r="AE7717" i="2"/>
  <c r="AG7717" i="2" s="1"/>
  <c r="AE7718" i="2"/>
  <c r="AE7818" i="2"/>
  <c r="AG7818" i="2" s="1"/>
  <c r="AE7895" i="2"/>
  <c r="AE7984" i="2"/>
  <c r="AE8074" i="2"/>
  <c r="AG8074" i="2" s="1"/>
  <c r="AE8863" i="2"/>
  <c r="AE10219" i="2"/>
  <c r="AE10220" i="2"/>
  <c r="AG10220" i="2" s="1"/>
  <c r="AE10221" i="2"/>
  <c r="AE11606" i="2"/>
  <c r="AE11691" i="2"/>
  <c r="AE11046" i="2"/>
  <c r="AE11298" i="2"/>
  <c r="AG11298" i="2" s="1"/>
  <c r="AE3189" i="2"/>
  <c r="AG3189" i="2" s="1"/>
  <c r="AE3380" i="2"/>
  <c r="AE3421" i="2"/>
  <c r="AE3788" i="2"/>
  <c r="AG3788" i="2" s="1"/>
  <c r="AE3825" i="2"/>
  <c r="AG3825" i="2" s="1"/>
  <c r="AE95" i="2"/>
  <c r="AE175" i="2"/>
  <c r="AE640" i="2"/>
  <c r="AG640" i="2" s="1"/>
  <c r="AE641" i="2"/>
  <c r="AG641" i="2" s="1"/>
  <c r="AE803" i="2"/>
  <c r="AE811" i="2"/>
  <c r="AE1034" i="2"/>
  <c r="AE1054" i="2"/>
  <c r="AE1270" i="2"/>
  <c r="AG1270" i="2" s="1"/>
  <c r="AE1287" i="2"/>
  <c r="AG1287" i="2" s="1"/>
  <c r="AE1705" i="2"/>
  <c r="AE1766" i="2"/>
  <c r="AE1836" i="2"/>
  <c r="AG1836" i="2" s="1"/>
  <c r="AE1919" i="2"/>
  <c r="AE2001" i="2"/>
  <c r="AE2075" i="2"/>
  <c r="AG2075" i="2" s="1"/>
  <c r="AE2385" i="2"/>
  <c r="AE2386" i="2"/>
  <c r="AE2444" i="2"/>
  <c r="AE2530" i="2"/>
  <c r="AG2530" i="2" s="1"/>
  <c r="AE96" i="2"/>
  <c r="AE275" i="2"/>
  <c r="AG275" i="2" s="1"/>
  <c r="AE1514" i="2"/>
  <c r="AE3109" i="2"/>
  <c r="AE4645" i="2"/>
  <c r="AE4836" i="2"/>
  <c r="AE5078" i="2"/>
  <c r="AE5397" i="2"/>
  <c r="AG5397" i="2" s="1"/>
  <c r="AE5508" i="2"/>
  <c r="AE3190" i="2"/>
  <c r="AE3917" i="2"/>
  <c r="AG3917" i="2" s="1"/>
  <c r="AE4175" i="2"/>
  <c r="AE4196" i="2"/>
  <c r="AE4493" i="2"/>
  <c r="AG4493" i="2" s="1"/>
  <c r="AE4494" i="2"/>
  <c r="AG4494" i="2" s="1"/>
  <c r="AE2617" i="2"/>
  <c r="AE2618" i="2"/>
  <c r="AE7241" i="2"/>
  <c r="AE7320" i="2"/>
  <c r="AE4930" i="2"/>
  <c r="AG4930" i="2" s="1"/>
  <c r="AE6162" i="2"/>
  <c r="AE6275" i="2"/>
  <c r="AG6275" i="2" s="1"/>
  <c r="AE6304" i="2"/>
  <c r="AE6488" i="2"/>
  <c r="AE6689" i="2"/>
  <c r="AG6689" i="2" s="1"/>
  <c r="AE6892" i="2"/>
  <c r="AG6892" i="2" s="1"/>
  <c r="AE5271" i="2"/>
  <c r="AE5703" i="2"/>
  <c r="AG5703" i="2" s="1"/>
  <c r="AE5829" i="2"/>
  <c r="AG5829" i="2" s="1"/>
  <c r="AE5958" i="2"/>
  <c r="AE6044" i="2"/>
  <c r="AE6521" i="2"/>
  <c r="AG6521" i="2" s="1"/>
  <c r="AE6893" i="2"/>
  <c r="AE9148" i="2"/>
  <c r="AG9148" i="2" s="1"/>
  <c r="AE9360" i="2"/>
  <c r="AE9689" i="2"/>
  <c r="AE10354" i="2"/>
  <c r="AG10354" i="2" s="1"/>
  <c r="AE10525" i="2"/>
  <c r="AE11047" i="2"/>
  <c r="AE11299" i="2"/>
  <c r="AG11299" i="2" s="1"/>
  <c r="AE9149" i="2"/>
  <c r="AE9361" i="2"/>
  <c r="AE9362" i="2"/>
  <c r="AG9362" i="2" s="1"/>
  <c r="AE9562" i="2"/>
  <c r="AE9563" i="2"/>
  <c r="AE9690" i="2"/>
  <c r="AE9691" i="2"/>
  <c r="AE9786" i="2"/>
  <c r="AE9787" i="2"/>
  <c r="AE7404" i="2"/>
  <c r="AE7503" i="2"/>
  <c r="AE7610" i="2"/>
  <c r="AE7719" i="2"/>
  <c r="AE7720" i="2"/>
  <c r="AG7720" i="2" s="1"/>
  <c r="AE7819" i="2"/>
  <c r="AE7896" i="2"/>
  <c r="AE7985" i="2"/>
  <c r="AE8075" i="2"/>
  <c r="AE8142" i="2"/>
  <c r="AE10526" i="2"/>
  <c r="AE10527" i="2"/>
  <c r="AE10689" i="2"/>
  <c r="AE10690" i="2"/>
  <c r="AE10691" i="2"/>
  <c r="AE10692" i="2"/>
  <c r="AE11095" i="2"/>
  <c r="AE11349" i="2"/>
  <c r="AG11349" i="2" s="1"/>
  <c r="AE11607" i="2"/>
  <c r="AE11692" i="2"/>
  <c r="AG11692" i="2" s="1"/>
  <c r="AE345" i="2"/>
  <c r="AG345" i="2" s="1"/>
  <c r="AE346" i="2"/>
  <c r="AG346" i="2" s="1"/>
  <c r="AE1571" i="2"/>
  <c r="AG1571" i="2" s="1"/>
  <c r="AE3110" i="2"/>
  <c r="AE3599" i="2"/>
  <c r="AE4723" i="2"/>
  <c r="AG4723" i="2" s="1"/>
  <c r="AE4837" i="2"/>
  <c r="AE1920" i="2"/>
  <c r="AG1920" i="2" s="1"/>
  <c r="AE276" i="2"/>
  <c r="AE389" i="2"/>
  <c r="AE691" i="2"/>
  <c r="AG691" i="2" s="1"/>
  <c r="AE723" i="2"/>
  <c r="AG723" i="2" s="1"/>
  <c r="AE840" i="2"/>
  <c r="AE848" i="2"/>
  <c r="AE1073" i="2"/>
  <c r="AE1087" i="2"/>
  <c r="AE1288" i="2"/>
  <c r="AG1288" i="2" s="1"/>
  <c r="AE1306" i="2"/>
  <c r="AE3454" i="2"/>
  <c r="AE3469" i="2"/>
  <c r="AG3469" i="2" s="1"/>
  <c r="AE3857" i="2"/>
  <c r="AG3857" i="2" s="1"/>
  <c r="AE3875" i="2"/>
  <c r="AE9564" i="2"/>
  <c r="AG9564" i="2" s="1"/>
  <c r="AE9788" i="2"/>
  <c r="AE10693" i="2"/>
  <c r="AE10778" i="2"/>
  <c r="AE2002" i="2"/>
  <c r="AE2076" i="2"/>
  <c r="AE2077" i="2"/>
  <c r="AE2134" i="2"/>
  <c r="AE2178" i="2"/>
  <c r="AE2619" i="2"/>
  <c r="AE2620" i="2"/>
  <c r="AE2700" i="2"/>
  <c r="AE2767" i="2"/>
  <c r="AG2767" i="2" s="1"/>
  <c r="AE2816" i="2"/>
  <c r="AE2817" i="2"/>
  <c r="AE3623" i="2"/>
  <c r="AG3623" i="2" s="1"/>
  <c r="AE3988" i="2"/>
  <c r="AG3988" i="2" s="1"/>
  <c r="AE4223" i="2"/>
  <c r="AE4254" i="2"/>
  <c r="AE4529" i="2"/>
  <c r="AG4529" i="2" s="1"/>
  <c r="AE4556" i="2"/>
  <c r="AG4556" i="2" s="1"/>
  <c r="AE6214" i="2"/>
  <c r="AE6342" i="2"/>
  <c r="AG6342" i="2" s="1"/>
  <c r="AE6359" i="2"/>
  <c r="AG6359" i="2" s="1"/>
  <c r="AE4975" i="2"/>
  <c r="AG4975" i="2" s="1"/>
  <c r="AE6615" i="2"/>
  <c r="AE6765" i="2"/>
  <c r="AE6979" i="2"/>
  <c r="AE7242" i="2"/>
  <c r="AE5153" i="2"/>
  <c r="AE5398" i="2"/>
  <c r="AG5398" i="2" s="1"/>
  <c r="AE5216" i="2"/>
  <c r="AE5553" i="2"/>
  <c r="AG5553" i="2" s="1"/>
  <c r="AE5704" i="2"/>
  <c r="AE5830" i="2"/>
  <c r="AG5830" i="2" s="1"/>
  <c r="AE5959" i="2"/>
  <c r="AG5959" i="2" s="1"/>
  <c r="AE6093" i="2"/>
  <c r="AG6093" i="2" s="1"/>
  <c r="AE6572" i="2"/>
  <c r="AE6938" i="2"/>
  <c r="AG6938" i="2" s="1"/>
  <c r="AE9692" i="2"/>
  <c r="AE11133" i="2"/>
  <c r="AE11388" i="2"/>
  <c r="AG11388" i="2" s="1"/>
  <c r="AE7321" i="2"/>
  <c r="AG7321" i="2" s="1"/>
  <c r="AE7405" i="2"/>
  <c r="AG7405" i="2" s="1"/>
  <c r="AE7504" i="2"/>
  <c r="AG7504" i="2" s="1"/>
  <c r="AE7611" i="2"/>
  <c r="AE7721" i="2"/>
  <c r="AE7820" i="2"/>
  <c r="AG7820" i="2" s="1"/>
  <c r="AE7897" i="2"/>
  <c r="AG7897" i="2" s="1"/>
  <c r="AE7986" i="2"/>
  <c r="AG7986" i="2" s="1"/>
  <c r="AE8076" i="2"/>
  <c r="AG8076" i="2" s="1"/>
  <c r="AE8143" i="2"/>
  <c r="AG8143" i="2" s="1"/>
  <c r="AE8144" i="2"/>
  <c r="AG8144" i="2" s="1"/>
  <c r="AE9693" i="2"/>
  <c r="AE9565" i="2"/>
  <c r="AE9566" i="2"/>
  <c r="AE9694" i="2"/>
  <c r="AE9695" i="2"/>
  <c r="AE9789" i="2"/>
  <c r="AE9790" i="2"/>
  <c r="AE9791" i="2"/>
  <c r="AE9792" i="2"/>
  <c r="AE10694" i="2"/>
  <c r="AG10694" i="2" s="1"/>
  <c r="AE10779" i="2"/>
  <c r="AE11134" i="2"/>
  <c r="AE11427" i="2"/>
  <c r="AE11608" i="2"/>
  <c r="AG11608" i="2" s="1"/>
  <c r="AE11693" i="2"/>
  <c r="AG11693" i="2" s="1"/>
  <c r="AE10780" i="2"/>
  <c r="AE10781" i="2"/>
  <c r="AE10782" i="2"/>
  <c r="AE10856" i="2"/>
  <c r="AE176" i="2"/>
  <c r="AE277" i="2"/>
  <c r="AE1515" i="2"/>
  <c r="AG1515" i="2" s="1"/>
  <c r="AE3111" i="2"/>
  <c r="AE3381" i="2"/>
  <c r="AG3381" i="2" s="1"/>
  <c r="AE3422" i="2"/>
  <c r="AE3749" i="2"/>
  <c r="AE3750" i="2"/>
  <c r="AG3750" i="2" s="1"/>
  <c r="AE4674" i="2"/>
  <c r="AG4674" i="2" s="1"/>
  <c r="AE4838" i="2"/>
  <c r="AE5104" i="2"/>
  <c r="AG5104" i="2" s="1"/>
  <c r="AE5399" i="2"/>
  <c r="AE177" i="2"/>
  <c r="AE278" i="2"/>
  <c r="AE589" i="2"/>
  <c r="AG589" i="2" s="1"/>
  <c r="AE642" i="2"/>
  <c r="AG642" i="2" s="1"/>
  <c r="AE886" i="2"/>
  <c r="AE908" i="2"/>
  <c r="AE1147" i="2"/>
  <c r="AE1148" i="2"/>
  <c r="AE1370" i="2"/>
  <c r="AE1392" i="2"/>
  <c r="AG1392" i="2" s="1"/>
  <c r="AE1767" i="2"/>
  <c r="AE1837" i="2"/>
  <c r="AE1921" i="2"/>
  <c r="AG1921" i="2" s="1"/>
  <c r="AE1922" i="2"/>
  <c r="AE2003" i="2"/>
  <c r="AE2078" i="2"/>
  <c r="AE2445" i="2"/>
  <c r="AE2446" i="2"/>
  <c r="AE3568" i="2"/>
  <c r="AG3568" i="2" s="1"/>
  <c r="AE5281" i="2"/>
  <c r="AG5281" i="2" s="1"/>
  <c r="AE6070" i="2"/>
  <c r="AE6547" i="2"/>
  <c r="AE6894" i="2"/>
  <c r="AE11096" i="2"/>
  <c r="AE11350" i="2"/>
  <c r="AE3958" i="2"/>
  <c r="AE4280" i="2"/>
  <c r="AE4309" i="2"/>
  <c r="AG4309" i="2" s="1"/>
  <c r="AE4421" i="2"/>
  <c r="AG4421" i="2" s="1"/>
  <c r="AE4456" i="2"/>
  <c r="AG4456" i="2" s="1"/>
  <c r="AE2531" i="2"/>
  <c r="AE2621" i="2"/>
  <c r="AE2701" i="2"/>
  <c r="AE2702" i="2"/>
  <c r="AE3600" i="2"/>
  <c r="AE4960" i="2"/>
  <c r="AG4960" i="2" s="1"/>
  <c r="AE6548" i="2"/>
  <c r="AE6755" i="2"/>
  <c r="AE6939" i="2"/>
  <c r="AG6939" i="2" s="1"/>
  <c r="AE7322" i="2"/>
  <c r="AE6195" i="2"/>
  <c r="AE6392" i="2"/>
  <c r="AE6408" i="2"/>
  <c r="AE5509" i="2"/>
  <c r="AE5705" i="2"/>
  <c r="AG5705" i="2" s="1"/>
  <c r="AE5831" i="2"/>
  <c r="AG5831" i="2" s="1"/>
  <c r="AE5960" i="2"/>
  <c r="AG5960" i="2" s="1"/>
  <c r="AE9018" i="2"/>
  <c r="AG9018" i="2" s="1"/>
  <c r="AE9150" i="2"/>
  <c r="AG9150" i="2" s="1"/>
  <c r="AE10355" i="2"/>
  <c r="AG10355" i="2" s="1"/>
  <c r="AE10528" i="2"/>
  <c r="AG10528" i="2" s="1"/>
  <c r="AE11761" i="2"/>
  <c r="AG11761" i="2" s="1"/>
  <c r="AE8864" i="2"/>
  <c r="AE9019" i="2"/>
  <c r="AE9020" i="2"/>
  <c r="AE9021" i="2"/>
  <c r="AG9021" i="2" s="1"/>
  <c r="AE9151" i="2"/>
  <c r="AG9151" i="2" s="1"/>
  <c r="AE9152" i="2"/>
  <c r="AE9153" i="2"/>
  <c r="AE9363" i="2"/>
  <c r="AG9363" i="2" s="1"/>
  <c r="AE7406" i="2"/>
  <c r="AE7505" i="2"/>
  <c r="AE7612" i="2"/>
  <c r="AE7613" i="2"/>
  <c r="AE7722" i="2"/>
  <c r="AE7821" i="2"/>
  <c r="AG7821" i="2" s="1"/>
  <c r="AE7898" i="2"/>
  <c r="AG7898" i="2" s="1"/>
  <c r="AE7987" i="2"/>
  <c r="AG7987" i="2" s="1"/>
  <c r="AE8077" i="2"/>
  <c r="AG8077" i="2" s="1"/>
  <c r="AE8145" i="2"/>
  <c r="AG8145" i="2" s="1"/>
  <c r="AE8195" i="2"/>
  <c r="AG8195" i="2" s="1"/>
  <c r="AE10356" i="2"/>
  <c r="AE10357" i="2"/>
  <c r="AE10358" i="2"/>
  <c r="AE10359" i="2"/>
  <c r="AE10360" i="2"/>
  <c r="AE10529" i="2"/>
  <c r="AG10529" i="2" s="1"/>
  <c r="AE11609" i="2"/>
  <c r="AG11609" i="2" s="1"/>
  <c r="AE11694" i="2"/>
  <c r="AG11694" i="2" s="1"/>
  <c r="AE11762" i="2"/>
  <c r="AE11135" i="2"/>
  <c r="AE11389" i="2"/>
  <c r="AE279" i="2"/>
  <c r="AE347" i="2"/>
  <c r="AE1541" i="2"/>
  <c r="AE3112" i="2"/>
  <c r="AE3382" i="2"/>
  <c r="AG3382" i="2" s="1"/>
  <c r="AE3423" i="2"/>
  <c r="AE3751" i="2"/>
  <c r="AG3751" i="2" s="1"/>
  <c r="AE3789" i="2"/>
  <c r="AE4698" i="2"/>
  <c r="AE4839" i="2"/>
  <c r="AG4839" i="2" s="1"/>
  <c r="AE5133" i="2"/>
  <c r="AG5133" i="2" s="1"/>
  <c r="AE5400" i="2"/>
  <c r="AE280" i="2"/>
  <c r="AE281" i="2"/>
  <c r="AE643" i="2"/>
  <c r="AG643" i="2" s="1"/>
  <c r="AE692" i="2"/>
  <c r="AG692" i="2" s="1"/>
  <c r="AE909" i="2"/>
  <c r="AE910" i="2"/>
  <c r="AE1174" i="2"/>
  <c r="AE1175" i="2"/>
  <c r="AE1393" i="2"/>
  <c r="AG1393" i="2" s="1"/>
  <c r="AE1419" i="2"/>
  <c r="AE1838" i="2"/>
  <c r="AE1923" i="2"/>
  <c r="AE2004" i="2"/>
  <c r="AE2079" i="2"/>
  <c r="AE2080" i="2"/>
  <c r="AG2080" i="2" s="1"/>
  <c r="AE2135" i="2"/>
  <c r="AE2447" i="2"/>
  <c r="AE2448" i="2"/>
  <c r="AE3601" i="2"/>
  <c r="AE5293" i="2"/>
  <c r="AE6094" i="2"/>
  <c r="AE6593" i="2"/>
  <c r="AE6940" i="2"/>
  <c r="AE11136" i="2"/>
  <c r="AG11136" i="2" s="1"/>
  <c r="AE11390" i="2"/>
  <c r="AG11390" i="2" s="1"/>
  <c r="AE3979" i="2"/>
  <c r="AG3979" i="2" s="1"/>
  <c r="AE4310" i="2"/>
  <c r="AE4330" i="2"/>
  <c r="AE4457" i="2"/>
  <c r="AE4495" i="2"/>
  <c r="AG4495" i="2" s="1"/>
  <c r="AE2532" i="2"/>
  <c r="AE2622" i="2"/>
  <c r="AE2703" i="2"/>
  <c r="AE2704" i="2"/>
  <c r="AE3624" i="2"/>
  <c r="AE4976" i="2"/>
  <c r="AG4976" i="2" s="1"/>
  <c r="AE6594" i="2"/>
  <c r="AE6756" i="2"/>
  <c r="AE6980" i="2"/>
  <c r="AG6980" i="2" s="1"/>
  <c r="AE6215" i="2"/>
  <c r="AE6393" i="2"/>
  <c r="AG6393" i="2" s="1"/>
  <c r="AE6409" i="2"/>
  <c r="AE5532" i="2"/>
  <c r="AE5706" i="2"/>
  <c r="AE5832" i="2"/>
  <c r="AE5961" i="2"/>
  <c r="AE9154" i="2"/>
  <c r="AG9154" i="2" s="1"/>
  <c r="AE9567" i="2"/>
  <c r="AG9567" i="2" s="1"/>
  <c r="AE10530" i="2"/>
  <c r="AG10530" i="2" s="1"/>
  <c r="AE10531" i="2"/>
  <c r="AE11763" i="2"/>
  <c r="AE9155" i="2"/>
  <c r="AE9156" i="2"/>
  <c r="AE9157" i="2"/>
  <c r="AE9364" i="2"/>
  <c r="AE9568" i="2"/>
  <c r="AE9569" i="2"/>
  <c r="AG9569" i="2" s="1"/>
  <c r="AE9570" i="2"/>
  <c r="AG9570" i="2" s="1"/>
  <c r="AE9571" i="2"/>
  <c r="AG9571" i="2" s="1"/>
  <c r="AE7407" i="2"/>
  <c r="AE7408" i="2"/>
  <c r="AE7614" i="2"/>
  <c r="AG7614" i="2" s="1"/>
  <c r="AE7615" i="2"/>
  <c r="AE7723" i="2"/>
  <c r="AE7822" i="2"/>
  <c r="AE7899" i="2"/>
  <c r="AG7899" i="2" s="1"/>
  <c r="AE7988" i="2"/>
  <c r="AG7988" i="2" s="1"/>
  <c r="AE8078" i="2"/>
  <c r="AG8078" i="2" s="1"/>
  <c r="AE8146" i="2"/>
  <c r="AG8146" i="2" s="1"/>
  <c r="AE8147" i="2"/>
  <c r="AG8147" i="2" s="1"/>
  <c r="AE8196" i="2"/>
  <c r="AG8196" i="2" s="1"/>
  <c r="AE10361" i="2"/>
  <c r="AG10361" i="2" s="1"/>
  <c r="AE10362" i="2"/>
  <c r="AG10362" i="2" s="1"/>
  <c r="AE10532" i="2"/>
  <c r="AE10533" i="2"/>
  <c r="AE10534" i="2"/>
  <c r="AG10534" i="2" s="1"/>
  <c r="AE10695" i="2"/>
  <c r="AG10695" i="2" s="1"/>
  <c r="AE11610" i="2"/>
  <c r="AE11695" i="2"/>
  <c r="AG11695" i="2" s="1"/>
  <c r="AE11764" i="2"/>
  <c r="AE11175" i="2"/>
  <c r="AG11175" i="2" s="1"/>
  <c r="AE11428" i="2"/>
  <c r="AG11428" i="2" s="1"/>
  <c r="AE282" i="2"/>
  <c r="AE348" i="2"/>
  <c r="AE1542" i="2"/>
  <c r="AG1542" i="2" s="1"/>
  <c r="AE3113" i="2"/>
  <c r="AE4699" i="2"/>
  <c r="AG4699" i="2" s="1"/>
  <c r="AE4840" i="2"/>
  <c r="AE5134" i="2"/>
  <c r="AE5401" i="2"/>
  <c r="AG5401" i="2" s="1"/>
  <c r="AE1839" i="2"/>
  <c r="AG1839" i="2" s="1"/>
  <c r="AE1924" i="2"/>
  <c r="AE841" i="2"/>
  <c r="AE849" i="2"/>
  <c r="AG849" i="2" s="1"/>
  <c r="AE1055" i="2"/>
  <c r="AE1074" i="2"/>
  <c r="AE1289" i="2"/>
  <c r="AG1289" i="2" s="1"/>
  <c r="AE1307" i="2"/>
  <c r="AG1307" i="2" s="1"/>
  <c r="AE2005" i="2"/>
  <c r="AG2005" i="2" s="1"/>
  <c r="AE2006" i="2"/>
  <c r="AG2006" i="2" s="1"/>
  <c r="AE2081" i="2"/>
  <c r="AG2081" i="2" s="1"/>
  <c r="AE2136" i="2"/>
  <c r="AG2136" i="2" s="1"/>
  <c r="AE2533" i="2"/>
  <c r="AE2623" i="2"/>
  <c r="AE2705" i="2"/>
  <c r="AE2706" i="2"/>
  <c r="AE2768" i="2"/>
  <c r="AE2818" i="2"/>
  <c r="AE3602" i="2"/>
  <c r="AE3980" i="2"/>
  <c r="AE6207" i="2"/>
  <c r="AG6207" i="2" s="1"/>
  <c r="AE6330" i="2"/>
  <c r="AE6343" i="2"/>
  <c r="AE4961" i="2"/>
  <c r="AE6573" i="2"/>
  <c r="AG6573" i="2" s="1"/>
  <c r="AE6757" i="2"/>
  <c r="AE6941" i="2"/>
  <c r="AG6941" i="2" s="1"/>
  <c r="AE7243" i="2"/>
  <c r="AE5533" i="2"/>
  <c r="AE5707" i="2"/>
  <c r="AE5833" i="2"/>
  <c r="AE5962" i="2"/>
  <c r="AG5962" i="2" s="1"/>
  <c r="AE7323" i="2"/>
  <c r="AE7409" i="2"/>
  <c r="AE7410" i="2"/>
  <c r="AE7506" i="2"/>
  <c r="AG7506" i="2" s="1"/>
  <c r="AE7616" i="2"/>
  <c r="AE7724" i="2"/>
  <c r="AG7724" i="2" s="1"/>
  <c r="AE7823" i="2"/>
  <c r="AG7823" i="2" s="1"/>
  <c r="AE7989" i="2"/>
  <c r="AG7989" i="2" s="1"/>
  <c r="AE8079" i="2"/>
  <c r="AG8079" i="2" s="1"/>
  <c r="AE8148" i="2"/>
  <c r="AG8148" i="2" s="1"/>
  <c r="AE8197" i="2"/>
  <c r="AG8197" i="2" s="1"/>
  <c r="AE9572" i="2"/>
  <c r="AE9365" i="2"/>
  <c r="AE9366" i="2"/>
  <c r="AE9573" i="2"/>
  <c r="AE9574" i="2"/>
  <c r="AE10696" i="2"/>
  <c r="AE11137" i="2"/>
  <c r="AE11391" i="2"/>
  <c r="AG11391" i="2" s="1"/>
  <c r="AE11611" i="2"/>
  <c r="AE11696" i="2"/>
  <c r="AG11696" i="2" s="1"/>
  <c r="AE10783" i="2"/>
  <c r="AG10783" i="2" s="1"/>
  <c r="AE3209" i="2"/>
  <c r="AE3455" i="2"/>
  <c r="AE3470" i="2"/>
  <c r="AE3826" i="2"/>
  <c r="AE3858" i="2"/>
  <c r="AE283" i="2"/>
  <c r="AE390" i="2"/>
  <c r="AE693" i="2"/>
  <c r="AG693" i="2" s="1"/>
  <c r="AE724" i="2"/>
  <c r="AE812" i="2"/>
  <c r="AG812" i="2" s="1"/>
  <c r="AE813" i="2"/>
  <c r="AG813" i="2" s="1"/>
  <c r="AE1056" i="2"/>
  <c r="AE1075" i="2"/>
  <c r="AE1290" i="2"/>
  <c r="AG1290" i="2" s="1"/>
  <c r="AE1308" i="2"/>
  <c r="AG1308" i="2" s="1"/>
  <c r="AE1840" i="2"/>
  <c r="AG1840" i="2" s="1"/>
  <c r="AE1925" i="2"/>
  <c r="AG1925" i="2" s="1"/>
  <c r="AE2007" i="2"/>
  <c r="AG2007" i="2" s="1"/>
  <c r="AE2008" i="2"/>
  <c r="AG2008" i="2" s="1"/>
  <c r="AE2082" i="2"/>
  <c r="AG2082" i="2" s="1"/>
  <c r="AE2137" i="2"/>
  <c r="AG2137" i="2" s="1"/>
  <c r="AE2449" i="2"/>
  <c r="AE284" i="2"/>
  <c r="AE349" i="2"/>
  <c r="AE1543" i="2"/>
  <c r="AG1543" i="2" s="1"/>
  <c r="AE3114" i="2"/>
  <c r="AE4700" i="2"/>
  <c r="AE4841" i="2"/>
  <c r="AE5135" i="2"/>
  <c r="AE5402" i="2"/>
  <c r="AE5534" i="2"/>
  <c r="AE3228" i="2"/>
  <c r="AE3936" i="2"/>
  <c r="AE4224" i="2"/>
  <c r="AG4224" i="2" s="1"/>
  <c r="AE4255" i="2"/>
  <c r="AE4530" i="2"/>
  <c r="AE4557" i="2"/>
  <c r="AE2534" i="2"/>
  <c r="AG2534" i="2" s="1"/>
  <c r="AE2624" i="2"/>
  <c r="AE2707" i="2"/>
  <c r="AE2769" i="2"/>
  <c r="AG2769" i="2" s="1"/>
  <c r="AE2770" i="2"/>
  <c r="AE4977" i="2"/>
  <c r="AG4977" i="2" s="1"/>
  <c r="AE6185" i="2"/>
  <c r="AE6305" i="2"/>
  <c r="AE6306" i="2"/>
  <c r="AG6306" i="2" s="1"/>
  <c r="AE6549" i="2"/>
  <c r="AE6703" i="2"/>
  <c r="AE6981" i="2"/>
  <c r="AG6981" i="2" s="1"/>
  <c r="AE5282" i="2"/>
  <c r="AE5708" i="2"/>
  <c r="AE5834" i="2"/>
  <c r="AG5834" i="2" s="1"/>
  <c r="AE5963" i="2"/>
  <c r="AG5963" i="2" s="1"/>
  <c r="AE6071" i="2"/>
  <c r="AG6071" i="2" s="1"/>
  <c r="AE6595" i="2"/>
  <c r="AE6942" i="2"/>
  <c r="AG6942" i="2" s="1"/>
  <c r="AE9367" i="2"/>
  <c r="AE9575" i="2"/>
  <c r="AE9576" i="2"/>
  <c r="AE10697" i="2"/>
  <c r="AE10698" i="2"/>
  <c r="AE11138" i="2"/>
  <c r="AE11392" i="2"/>
  <c r="AE9158" i="2"/>
  <c r="AE9368" i="2"/>
  <c r="AE9577" i="2"/>
  <c r="AG9577" i="2" s="1"/>
  <c r="AE9578" i="2"/>
  <c r="AE9579" i="2"/>
  <c r="AE9696" i="2"/>
  <c r="AG9696" i="2" s="1"/>
  <c r="AE9697" i="2"/>
  <c r="AE9698" i="2"/>
  <c r="AE9699" i="2"/>
  <c r="AE7411" i="2"/>
  <c r="AG7411" i="2" s="1"/>
  <c r="AE7412" i="2"/>
  <c r="AG7412" i="2" s="1"/>
  <c r="AE7507" i="2"/>
  <c r="AG7507" i="2" s="1"/>
  <c r="AE7617" i="2"/>
  <c r="AE7725" i="2"/>
  <c r="AE7824" i="2"/>
  <c r="AG7824" i="2" s="1"/>
  <c r="AE7900" i="2"/>
  <c r="AG7900" i="2" s="1"/>
  <c r="AE7990" i="2"/>
  <c r="AG7990" i="2" s="1"/>
  <c r="AE8080" i="2"/>
  <c r="AG8080" i="2" s="1"/>
  <c r="AE8149" i="2"/>
  <c r="AG8149" i="2" s="1"/>
  <c r="AE8198" i="2"/>
  <c r="AG8198" i="2" s="1"/>
  <c r="AE8237" i="2"/>
  <c r="AG8237" i="2" s="1"/>
  <c r="AE10699" i="2"/>
  <c r="AG10699" i="2" s="1"/>
  <c r="AE10784" i="2"/>
  <c r="AG10784" i="2" s="1"/>
  <c r="AE10785" i="2"/>
  <c r="AG10785" i="2" s="1"/>
  <c r="AE10786" i="2"/>
  <c r="AG10786" i="2" s="1"/>
  <c r="AE10857" i="2"/>
  <c r="AG10857" i="2" s="1"/>
  <c r="AE10858" i="2"/>
  <c r="AE11139" i="2"/>
  <c r="AE11393" i="2"/>
  <c r="AG11393" i="2" s="1"/>
  <c r="AE11612" i="2"/>
  <c r="AE11697" i="2"/>
  <c r="AE97" i="2"/>
  <c r="AE178" i="2"/>
  <c r="AG178" i="2" s="1"/>
  <c r="AE1516" i="2"/>
  <c r="AG1516" i="2" s="1"/>
  <c r="AE3115" i="2"/>
  <c r="AE3569" i="2"/>
  <c r="AG3569" i="2" s="1"/>
  <c r="AE4646" i="2"/>
  <c r="AE4842" i="2"/>
  <c r="AE5105" i="2"/>
  <c r="AE5403" i="2"/>
  <c r="AE1706" i="2"/>
  <c r="AE1768" i="2"/>
  <c r="AG1768" i="2" s="1"/>
  <c r="AE1841" i="2"/>
  <c r="AE98" i="2"/>
  <c r="AG98" i="2" s="1"/>
  <c r="AE179" i="2"/>
  <c r="AE590" i="2"/>
  <c r="AE644" i="2"/>
  <c r="AG644" i="2" s="1"/>
  <c r="AE814" i="2"/>
  <c r="AE829" i="2"/>
  <c r="AE1035" i="2"/>
  <c r="AE1036" i="2"/>
  <c r="AE1245" i="2"/>
  <c r="AG1245" i="2" s="1"/>
  <c r="AE1271" i="2"/>
  <c r="AG1271" i="2" s="1"/>
  <c r="AE3383" i="2"/>
  <c r="AE3424" i="2"/>
  <c r="AE3790" i="2"/>
  <c r="AG3790" i="2" s="1"/>
  <c r="AE3827" i="2"/>
  <c r="AG3827" i="2" s="1"/>
  <c r="AE9022" i="2"/>
  <c r="AE9369" i="2"/>
  <c r="AE10363" i="2"/>
  <c r="AE10535" i="2"/>
  <c r="AE1926" i="2"/>
  <c r="AE2009" i="2"/>
  <c r="AE2083" i="2"/>
  <c r="AE2387" i="2"/>
  <c r="AE2450" i="2"/>
  <c r="AE2535" i="2"/>
  <c r="AG2535" i="2" s="1"/>
  <c r="AE2625" i="2"/>
  <c r="AE2708" i="2"/>
  <c r="AE2709" i="2"/>
  <c r="AE3570" i="2"/>
  <c r="AE4931" i="2"/>
  <c r="AE3937" i="2"/>
  <c r="AG3937" i="2" s="1"/>
  <c r="AE4176" i="2"/>
  <c r="AG4176" i="2" s="1"/>
  <c r="AE4197" i="2"/>
  <c r="AG4197" i="2" s="1"/>
  <c r="AE4458" i="2"/>
  <c r="AG4458" i="2" s="1"/>
  <c r="AE4496" i="2"/>
  <c r="AE6174" i="2"/>
  <c r="AE6307" i="2"/>
  <c r="AG6307" i="2" s="1"/>
  <c r="AE6308" i="2"/>
  <c r="AG6308" i="2" s="1"/>
  <c r="AE6489" i="2"/>
  <c r="AE6745" i="2"/>
  <c r="AE6895" i="2"/>
  <c r="AG6895" i="2" s="1"/>
  <c r="AE7134" i="2"/>
  <c r="AE7180" i="2"/>
  <c r="AE7244" i="2"/>
  <c r="AE5203" i="2"/>
  <c r="AE5487" i="2"/>
  <c r="AG5487" i="2" s="1"/>
  <c r="AE5709" i="2"/>
  <c r="AE5835" i="2"/>
  <c r="AG5835" i="2" s="1"/>
  <c r="AE5964" i="2"/>
  <c r="AE6045" i="2"/>
  <c r="AE6465" i="2"/>
  <c r="AE6867" i="2"/>
  <c r="AE8865" i="2"/>
  <c r="AE11048" i="2"/>
  <c r="AE11300" i="2"/>
  <c r="AE7324" i="2"/>
  <c r="AG7324" i="2" s="1"/>
  <c r="AE7413" i="2"/>
  <c r="AE7508" i="2"/>
  <c r="AE7618" i="2"/>
  <c r="AE7726" i="2"/>
  <c r="AE7727" i="2"/>
  <c r="AE7825" i="2"/>
  <c r="AE7991" i="2"/>
  <c r="AG7991" i="2" s="1"/>
  <c r="AE8081" i="2"/>
  <c r="AG8081" i="2" s="1"/>
  <c r="AE9023" i="2"/>
  <c r="AE9024" i="2"/>
  <c r="AG9024" i="2" s="1"/>
  <c r="AE9025" i="2"/>
  <c r="AE9026" i="2"/>
  <c r="AE9159" i="2"/>
  <c r="AG9159" i="2" s="1"/>
  <c r="AE9160" i="2"/>
  <c r="AE9161" i="2"/>
  <c r="AE9370" i="2"/>
  <c r="AE9371" i="2"/>
  <c r="AE10364" i="2"/>
  <c r="AG10364" i="2" s="1"/>
  <c r="AE10365" i="2"/>
  <c r="AG10365" i="2" s="1"/>
  <c r="AE10536" i="2"/>
  <c r="AG10536" i="2" s="1"/>
  <c r="AE10537" i="2"/>
  <c r="AG10537" i="2" s="1"/>
  <c r="AE10538" i="2"/>
  <c r="AG10538" i="2" s="1"/>
  <c r="AE10700" i="2"/>
  <c r="AG10700" i="2" s="1"/>
  <c r="AE11049" i="2"/>
  <c r="AG11049" i="2" s="1"/>
  <c r="AE11301" i="2"/>
  <c r="AE11613" i="2"/>
  <c r="AE11698" i="2"/>
  <c r="AE99" i="2"/>
  <c r="AE180" i="2"/>
  <c r="AE1490" i="2"/>
  <c r="AG1490" i="2" s="1"/>
  <c r="AE3116" i="2"/>
  <c r="AE4647" i="2"/>
  <c r="AE4843" i="2"/>
  <c r="AE5079" i="2"/>
  <c r="AE5404" i="2"/>
  <c r="AE45" i="2"/>
  <c r="AG45" i="2" s="1"/>
  <c r="AE100" i="2"/>
  <c r="AE591" i="2"/>
  <c r="AE592" i="2"/>
  <c r="AE3571" i="2"/>
  <c r="AG3571" i="2" s="1"/>
  <c r="AE4932" i="2"/>
  <c r="AG4932" i="2" s="1"/>
  <c r="AE6836" i="2"/>
  <c r="AG6836" i="2" s="1"/>
  <c r="AE6820" i="2"/>
  <c r="AE7053" i="2"/>
  <c r="AE5488" i="2"/>
  <c r="AG5488" i="2" s="1"/>
  <c r="AE5710" i="2"/>
  <c r="AE5836" i="2"/>
  <c r="AG5836" i="2" s="1"/>
  <c r="AE5965" i="2"/>
  <c r="AG5965" i="2" s="1"/>
  <c r="AE8740" i="2"/>
  <c r="AE9027" i="2"/>
  <c r="AE10113" i="2"/>
  <c r="AG10113" i="2" s="1"/>
  <c r="AE10114" i="2"/>
  <c r="AE10222" i="2"/>
  <c r="AG10222" i="2" s="1"/>
  <c r="AE11235" i="2"/>
  <c r="AG11235" i="2" s="1"/>
  <c r="AE11493" i="2"/>
  <c r="AG11493" i="2" s="1"/>
  <c r="AE101" i="2"/>
  <c r="AE181" i="2"/>
  <c r="AE1491" i="2"/>
  <c r="AE3117" i="2"/>
  <c r="AE3351" i="2"/>
  <c r="AE3384" i="2"/>
  <c r="AE3718" i="2"/>
  <c r="AG3718" i="2" s="1"/>
  <c r="AE3752" i="2"/>
  <c r="AG3752" i="2" s="1"/>
  <c r="AE4675" i="2"/>
  <c r="AG4675" i="2" s="1"/>
  <c r="AE4844" i="2"/>
  <c r="AE5080" i="2"/>
  <c r="AE5405" i="2"/>
  <c r="AE102" i="2"/>
  <c r="AE103" i="2"/>
  <c r="AE593" i="2"/>
  <c r="AE594" i="2"/>
  <c r="AE869" i="2"/>
  <c r="AG869" i="2" s="1"/>
  <c r="AE887" i="2"/>
  <c r="AE1126" i="2"/>
  <c r="AG1126" i="2" s="1"/>
  <c r="AE1149" i="2"/>
  <c r="AE1348" i="2"/>
  <c r="AE1371" i="2"/>
  <c r="AG1371" i="2" s="1"/>
  <c r="AE1707" i="2"/>
  <c r="AG1707" i="2" s="1"/>
  <c r="AE1769" i="2"/>
  <c r="AG1769" i="2" s="1"/>
  <c r="AE1842" i="2"/>
  <c r="AG1842" i="2" s="1"/>
  <c r="AE1927" i="2"/>
  <c r="AG1927" i="2" s="1"/>
  <c r="AE1928" i="2"/>
  <c r="AG1928" i="2" s="1"/>
  <c r="AE2010" i="2"/>
  <c r="AG2010" i="2" s="1"/>
  <c r="AE2388" i="2"/>
  <c r="AE2451" i="2"/>
  <c r="AE2452" i="2"/>
  <c r="AE3572" i="2"/>
  <c r="AE5272" i="2"/>
  <c r="AE6046" i="2"/>
  <c r="AE6490" i="2"/>
  <c r="AE6896" i="2"/>
  <c r="AG6896" i="2" s="1"/>
  <c r="AE11050" i="2"/>
  <c r="AG11050" i="2" s="1"/>
  <c r="AE11302" i="2"/>
  <c r="AE3938" i="2"/>
  <c r="AG3938" i="2" s="1"/>
  <c r="AE4256" i="2"/>
  <c r="AE4281" i="2"/>
  <c r="AE4391" i="2"/>
  <c r="AE4422" i="2"/>
  <c r="AG4422" i="2" s="1"/>
  <c r="AE2536" i="2"/>
  <c r="AE2626" i="2"/>
  <c r="AE2710" i="2"/>
  <c r="AE3573" i="2"/>
  <c r="AE4933" i="2"/>
  <c r="AE6522" i="2"/>
  <c r="AG6522" i="2" s="1"/>
  <c r="AE6746" i="2"/>
  <c r="AG6746" i="2" s="1"/>
  <c r="AE6897" i="2"/>
  <c r="AG6897" i="2" s="1"/>
  <c r="AE7245" i="2"/>
  <c r="AE7325" i="2"/>
  <c r="AE6186" i="2"/>
  <c r="AG6186" i="2" s="1"/>
  <c r="AE6377" i="2"/>
  <c r="AG6377" i="2" s="1"/>
  <c r="AE6394" i="2"/>
  <c r="AG6394" i="2" s="1"/>
  <c r="AE5510" i="2"/>
  <c r="AG5510" i="2" s="1"/>
  <c r="AE5711" i="2"/>
  <c r="AE5837" i="2"/>
  <c r="AG5837" i="2" s="1"/>
  <c r="AE5966" i="2"/>
  <c r="AG5966" i="2" s="1"/>
  <c r="AE8866" i="2"/>
  <c r="AE9162" i="2"/>
  <c r="AE10223" i="2"/>
  <c r="AG10223" i="2" s="1"/>
  <c r="AE10366" i="2"/>
  <c r="AG10366" i="2" s="1"/>
  <c r="AE11736" i="2"/>
  <c r="AE8867" i="2"/>
  <c r="AE8868" i="2"/>
  <c r="AE8869" i="2"/>
  <c r="AE8870" i="2"/>
  <c r="AG8870" i="2" s="1"/>
  <c r="AE9163" i="2"/>
  <c r="AE9164" i="2"/>
  <c r="AG9164" i="2" s="1"/>
  <c r="AE9165" i="2"/>
  <c r="AE9166" i="2"/>
  <c r="AE7414" i="2"/>
  <c r="AE7509" i="2"/>
  <c r="AE7619" i="2"/>
  <c r="AE7620" i="2"/>
  <c r="AE7728" i="2"/>
  <c r="AG7728" i="2" s="1"/>
  <c r="AE7826" i="2"/>
  <c r="AG7826" i="2" s="1"/>
  <c r="AE7901" i="2"/>
  <c r="AE7992" i="2"/>
  <c r="AE8082" i="2"/>
  <c r="AG8082" i="2" s="1"/>
  <c r="AE8150" i="2"/>
  <c r="AG8150" i="2" s="1"/>
  <c r="AE9167" i="2"/>
  <c r="AE10224" i="2"/>
  <c r="AE10225" i="2"/>
  <c r="AG10225" i="2" s="1"/>
  <c r="AE10226" i="2"/>
  <c r="AG10226" i="2" s="1"/>
  <c r="AE10367" i="2"/>
  <c r="AG10367" i="2" s="1"/>
  <c r="AE10368" i="2"/>
  <c r="AG10368" i="2" s="1"/>
  <c r="AE10369" i="2"/>
  <c r="AG10369" i="2" s="1"/>
  <c r="AE11614" i="2"/>
  <c r="AG11614" i="2" s="1"/>
  <c r="AE11699" i="2"/>
  <c r="AG11699" i="2" s="1"/>
  <c r="AE11097" i="2"/>
  <c r="AG11097" i="2" s="1"/>
  <c r="AE11351" i="2"/>
  <c r="AG11351" i="2" s="1"/>
  <c r="AE3229" i="2"/>
  <c r="AE3456" i="2"/>
  <c r="AE3471" i="2"/>
  <c r="AE3859" i="2"/>
  <c r="AE3860" i="2"/>
  <c r="AE285" i="2"/>
  <c r="AE391" i="2"/>
  <c r="AG391" i="2" s="1"/>
  <c r="AE694" i="2"/>
  <c r="AE725" i="2"/>
  <c r="AE1057" i="2"/>
  <c r="AE1088" i="2"/>
  <c r="AE1309" i="2"/>
  <c r="AE1310" i="2"/>
  <c r="AG1310" i="2" s="1"/>
  <c r="AE1843" i="2"/>
  <c r="AE1929" i="2"/>
  <c r="AE2011" i="2"/>
  <c r="AE2084" i="2"/>
  <c r="AE2138" i="2"/>
  <c r="AG2138" i="2" s="1"/>
  <c r="AE2139" i="2"/>
  <c r="AG2139" i="2" s="1"/>
  <c r="AE2537" i="2"/>
  <c r="AG2537" i="2" s="1"/>
  <c r="AE286" i="2"/>
  <c r="AE350" i="2"/>
  <c r="AE1544" i="2"/>
  <c r="AE3118" i="2"/>
  <c r="AG3118" i="2" s="1"/>
  <c r="AE4701" i="2"/>
  <c r="AG4701" i="2" s="1"/>
  <c r="AE4845" i="2"/>
  <c r="AE5136" i="2"/>
  <c r="AG5136" i="2" s="1"/>
  <c r="AE5406" i="2"/>
  <c r="AE5554" i="2"/>
  <c r="AG5554" i="2" s="1"/>
  <c r="AE3230" i="2"/>
  <c r="AE4225" i="2"/>
  <c r="AE4257" i="2"/>
  <c r="AE4531" i="2"/>
  <c r="AG4531" i="2" s="1"/>
  <c r="AE4558" i="2"/>
  <c r="AG4558" i="2" s="1"/>
  <c r="AE2538" i="2"/>
  <c r="AE2627" i="2"/>
  <c r="AE2711" i="2"/>
  <c r="AE2771" i="2"/>
  <c r="AE2772" i="2"/>
  <c r="AE4978" i="2"/>
  <c r="AE6550" i="2"/>
  <c r="AE6708" i="2"/>
  <c r="AE6982" i="2"/>
  <c r="AG6982" i="2" s="1"/>
  <c r="AE5294" i="2"/>
  <c r="AE5712" i="2"/>
  <c r="AG5712" i="2" s="1"/>
  <c r="AE5838" i="2"/>
  <c r="AE5967" i="2"/>
  <c r="AG5967" i="2" s="1"/>
  <c r="AE6095" i="2"/>
  <c r="AE6596" i="2"/>
  <c r="AE6943" i="2"/>
  <c r="AG6943" i="2" s="1"/>
  <c r="AE9372" i="2"/>
  <c r="AG9372" i="2" s="1"/>
  <c r="AE9580" i="2"/>
  <c r="AG9580" i="2" s="1"/>
  <c r="AE9700" i="2"/>
  <c r="AE10701" i="2"/>
  <c r="AE10787" i="2"/>
  <c r="AE11140" i="2"/>
  <c r="AG11140" i="2" s="1"/>
  <c r="AE11394" i="2"/>
  <c r="AG11394" i="2" s="1"/>
  <c r="AE9581" i="2"/>
  <c r="AE9582" i="2"/>
  <c r="AE9583" i="2"/>
  <c r="AE9701" i="2"/>
  <c r="AE9702" i="2"/>
  <c r="AE9703" i="2"/>
  <c r="AE9704" i="2"/>
  <c r="AE7415" i="2"/>
  <c r="AE7510" i="2"/>
  <c r="AE7621" i="2"/>
  <c r="AE7729" i="2"/>
  <c r="AE7730" i="2"/>
  <c r="AE7827" i="2"/>
  <c r="AG7827" i="2" s="1"/>
  <c r="AE7902" i="2"/>
  <c r="AG7902" i="2" s="1"/>
  <c r="AE7993" i="2"/>
  <c r="AE8083" i="2"/>
  <c r="AE8151" i="2"/>
  <c r="AG8151" i="2" s="1"/>
  <c r="AE8199" i="2"/>
  <c r="AE8238" i="2"/>
  <c r="AG8238" i="2" s="1"/>
  <c r="AE10788" i="2"/>
  <c r="AG10788" i="2" s="1"/>
  <c r="AE10789" i="2"/>
  <c r="AE10790" i="2"/>
  <c r="AE10791" i="2"/>
  <c r="AG10791" i="2" s="1"/>
  <c r="AE10859" i="2"/>
  <c r="AE10860" i="2"/>
  <c r="AG10860" i="2" s="1"/>
  <c r="AE11141" i="2"/>
  <c r="AE11429" i="2"/>
  <c r="AG11429" i="2" s="1"/>
  <c r="AE287" i="2"/>
  <c r="AG287" i="2" s="1"/>
  <c r="AE288" i="2"/>
  <c r="AE1517" i="2"/>
  <c r="AE3119" i="2"/>
  <c r="AE3385" i="2"/>
  <c r="AE3425" i="2"/>
  <c r="AE3753" i="2"/>
  <c r="AG3753" i="2" s="1"/>
  <c r="AE3791" i="2"/>
  <c r="AG3791" i="2" s="1"/>
  <c r="AE4702" i="2"/>
  <c r="AG4702" i="2" s="1"/>
  <c r="AE4846" i="2"/>
  <c r="AE5106" i="2"/>
  <c r="AG5106" i="2" s="1"/>
  <c r="AE5407" i="2"/>
  <c r="AE182" i="2"/>
  <c r="AE289" i="2"/>
  <c r="AE645" i="2"/>
  <c r="AG645" i="2" s="1"/>
  <c r="AE695" i="2"/>
  <c r="AE888" i="2"/>
  <c r="AE911" i="2"/>
  <c r="AE1150" i="2"/>
  <c r="AE1176" i="2"/>
  <c r="AE1394" i="2"/>
  <c r="AE1420" i="2"/>
  <c r="AE1770" i="2"/>
  <c r="AE1844" i="2"/>
  <c r="AG1844" i="2" s="1"/>
  <c r="AE1930" i="2"/>
  <c r="AG1930" i="2" s="1"/>
  <c r="AE2012" i="2"/>
  <c r="AE2085" i="2"/>
  <c r="AE2140" i="2"/>
  <c r="AG2140" i="2" s="1"/>
  <c r="AE2453" i="2"/>
  <c r="AE2539" i="2"/>
  <c r="AE3603" i="2"/>
  <c r="AE5283" i="2"/>
  <c r="AG5283" i="2" s="1"/>
  <c r="AE6096" i="2"/>
  <c r="AG6096" i="2" s="1"/>
  <c r="AE6574" i="2"/>
  <c r="AE6944" i="2"/>
  <c r="AE9373" i="2"/>
  <c r="AG9373" i="2" s="1"/>
  <c r="AE11142" i="2"/>
  <c r="AG11142" i="2" s="1"/>
  <c r="AE11395" i="2"/>
  <c r="AG11395" i="2" s="1"/>
  <c r="AE3959" i="2"/>
  <c r="AG3959" i="2" s="1"/>
  <c r="AE4311" i="2"/>
  <c r="AE4312" i="2"/>
  <c r="AE4423" i="2"/>
  <c r="AG4423" i="2" s="1"/>
  <c r="AE4459" i="2"/>
  <c r="AG4459" i="2" s="1"/>
  <c r="AE2540" i="2"/>
  <c r="AE2628" i="2"/>
  <c r="AE2712" i="2"/>
  <c r="AE2773" i="2"/>
  <c r="AE3604" i="2"/>
  <c r="AE4962" i="2"/>
  <c r="AE6575" i="2"/>
  <c r="AE6758" i="2"/>
  <c r="AG6758" i="2" s="1"/>
  <c r="AE6945" i="2"/>
  <c r="AE7326" i="2"/>
  <c r="AE6208" i="2"/>
  <c r="AE6395" i="2"/>
  <c r="AE6410" i="2"/>
  <c r="AE5535" i="2"/>
  <c r="AE5713" i="2"/>
  <c r="AE5839" i="2"/>
  <c r="AE5968" i="2"/>
  <c r="AE9374" i="2"/>
  <c r="AE9705" i="2"/>
  <c r="AG9705" i="2" s="1"/>
  <c r="AE10370" i="2"/>
  <c r="AG10370" i="2" s="1"/>
  <c r="AE10539" i="2"/>
  <c r="AG10539" i="2" s="1"/>
  <c r="AE9168" i="2"/>
  <c r="AG9168" i="2" s="1"/>
  <c r="AE9169" i="2"/>
  <c r="AE9170" i="2"/>
  <c r="AE9171" i="2"/>
  <c r="AG9171" i="2" s="1"/>
  <c r="AE9584" i="2"/>
  <c r="AE9585" i="2"/>
  <c r="AE9586" i="2"/>
  <c r="AE9706" i="2"/>
  <c r="AE7416" i="2"/>
  <c r="AE7511" i="2"/>
  <c r="AE7622" i="2"/>
  <c r="AE7731" i="2"/>
  <c r="AE7828" i="2"/>
  <c r="AE7903" i="2"/>
  <c r="AG7903" i="2" s="1"/>
  <c r="AE7904" i="2"/>
  <c r="AG7904" i="2" s="1"/>
  <c r="AE7994" i="2"/>
  <c r="AE8084" i="2"/>
  <c r="AE8152" i="2"/>
  <c r="AE8200" i="2"/>
  <c r="AE9707" i="2"/>
  <c r="AE10371" i="2"/>
  <c r="AG10371" i="2" s="1"/>
  <c r="AE10372" i="2"/>
  <c r="AE10373" i="2"/>
  <c r="AE10540" i="2"/>
  <c r="AG10540" i="2" s="1"/>
  <c r="AE10541" i="2"/>
  <c r="AG10541" i="2" s="1"/>
  <c r="AE10542" i="2"/>
  <c r="AE11615" i="2"/>
  <c r="AG11615" i="2" s="1"/>
  <c r="AE11700" i="2"/>
  <c r="AE11143" i="2"/>
  <c r="AG11143" i="2" s="1"/>
  <c r="AE11396" i="2"/>
  <c r="AG11396" i="2" s="1"/>
  <c r="AE183" i="2"/>
  <c r="AG183" i="2" s="1"/>
  <c r="AE290" i="2"/>
  <c r="AG290" i="2" s="1"/>
  <c r="AE1492" i="2"/>
  <c r="AG1492" i="2" s="1"/>
  <c r="AE3120" i="2"/>
  <c r="AE3352" i="2"/>
  <c r="AE3386" i="2"/>
  <c r="AG3386" i="2" s="1"/>
  <c r="AE3719" i="2"/>
  <c r="AG3719" i="2" s="1"/>
  <c r="AE3754" i="2"/>
  <c r="AG3754" i="2" s="1"/>
  <c r="AE4676" i="2"/>
  <c r="AG4676" i="2" s="1"/>
  <c r="AE4847" i="2"/>
  <c r="AE5081" i="2"/>
  <c r="AG5081" i="2" s="1"/>
  <c r="AE5408" i="2"/>
  <c r="AE104" i="2"/>
  <c r="AE184" i="2"/>
  <c r="AE595" i="2"/>
  <c r="AG595" i="2" s="1"/>
  <c r="AE646" i="2"/>
  <c r="AG646" i="2" s="1"/>
  <c r="AE870" i="2"/>
  <c r="AE889" i="2"/>
  <c r="AE1127" i="2"/>
  <c r="AE1151" i="2"/>
  <c r="AE1372" i="2"/>
  <c r="AG1372" i="2" s="1"/>
  <c r="AE1373" i="2"/>
  <c r="AE1708" i="2"/>
  <c r="AE1771" i="2"/>
  <c r="AE1845" i="2"/>
  <c r="AE1931" i="2"/>
  <c r="AG1931" i="2" s="1"/>
  <c r="AE1932" i="2"/>
  <c r="AE2013" i="2"/>
  <c r="AE2389" i="2"/>
  <c r="AG2389" i="2" s="1"/>
  <c r="AE2454" i="2"/>
  <c r="AE2541" i="2"/>
  <c r="AG2541" i="2" s="1"/>
  <c r="AE3574" i="2"/>
  <c r="AE5273" i="2"/>
  <c r="AG5273" i="2" s="1"/>
  <c r="AE6072" i="2"/>
  <c r="AG6072" i="2" s="1"/>
  <c r="AE6523" i="2"/>
  <c r="AG6523" i="2" s="1"/>
  <c r="AE6898" i="2"/>
  <c r="AE11098" i="2"/>
  <c r="AE11352" i="2"/>
  <c r="AG11352" i="2" s="1"/>
  <c r="AE3939" i="2"/>
  <c r="AG3939" i="2" s="1"/>
  <c r="AE4258" i="2"/>
  <c r="AE4282" i="2"/>
  <c r="AE4392" i="2"/>
  <c r="AG4392" i="2" s="1"/>
  <c r="AE4424" i="2"/>
  <c r="AG4424" i="2" s="1"/>
  <c r="AE2629" i="2"/>
  <c r="AE2630" i="2"/>
  <c r="AE2713" i="2"/>
  <c r="AE3575" i="2"/>
  <c r="AE4934" i="2"/>
  <c r="AG4934" i="2" s="1"/>
  <c r="AE6524" i="2"/>
  <c r="AE6747" i="2"/>
  <c r="AE6899" i="2"/>
  <c r="AE7246" i="2"/>
  <c r="AE7327" i="2"/>
  <c r="AE6187" i="2"/>
  <c r="AE6378" i="2"/>
  <c r="AE6396" i="2"/>
  <c r="AE5511" i="2"/>
  <c r="AE5714" i="2"/>
  <c r="AE5840" i="2"/>
  <c r="AE5969" i="2"/>
  <c r="AE8871" i="2"/>
  <c r="AE9172" i="2"/>
  <c r="AG9172" i="2" s="1"/>
  <c r="AE10227" i="2"/>
  <c r="AE10374" i="2"/>
  <c r="AE11737" i="2"/>
  <c r="AG11737" i="2" s="1"/>
  <c r="AE8872" i="2"/>
  <c r="AE8873" i="2"/>
  <c r="AG8873" i="2" s="1"/>
  <c r="AE8874" i="2"/>
  <c r="AE8875" i="2"/>
  <c r="AE9173" i="2"/>
  <c r="AG9173" i="2" s="1"/>
  <c r="AE9174" i="2"/>
  <c r="AE9175" i="2"/>
  <c r="AE9176" i="2"/>
  <c r="AE7417" i="2"/>
  <c r="AE7512" i="2"/>
  <c r="AE7623" i="2"/>
  <c r="AE7732" i="2"/>
  <c r="AE7829" i="2"/>
  <c r="AG7829" i="2" s="1"/>
  <c r="AE7830" i="2"/>
  <c r="AG7830" i="2" s="1"/>
  <c r="AE7905" i="2"/>
  <c r="AG7905" i="2" s="1"/>
  <c r="AE7995" i="2"/>
  <c r="AG7995" i="2" s="1"/>
  <c r="AE8085" i="2"/>
  <c r="AE8153" i="2"/>
  <c r="AE9177" i="2"/>
  <c r="AG9177" i="2" s="1"/>
  <c r="AE10228" i="2"/>
  <c r="AE10229" i="2"/>
  <c r="AE10230" i="2"/>
  <c r="AE10375" i="2"/>
  <c r="AE10376" i="2"/>
  <c r="AG10376" i="2" s="1"/>
  <c r="AE10377" i="2"/>
  <c r="AG10377" i="2" s="1"/>
  <c r="AE11616" i="2"/>
  <c r="AE11701" i="2"/>
  <c r="AG11701" i="2" s="1"/>
  <c r="AE11099" i="2"/>
  <c r="AG11099" i="2" s="1"/>
  <c r="AE11353" i="2"/>
  <c r="AG11353" i="2" s="1"/>
  <c r="AE351" i="2"/>
  <c r="AE392" i="2"/>
  <c r="AE1572" i="2"/>
  <c r="AG1572" i="2" s="1"/>
  <c r="AE3121" i="2"/>
  <c r="AG3121" i="2" s="1"/>
  <c r="AE3253" i="2"/>
  <c r="AE4737" i="2"/>
  <c r="AE4848" i="2"/>
  <c r="AE5154" i="2"/>
  <c r="AG5154" i="2" s="1"/>
  <c r="AE5409" i="2"/>
  <c r="AE1933" i="2"/>
  <c r="AG1933" i="2" s="1"/>
  <c r="AE291" i="2"/>
  <c r="AE352" i="2"/>
  <c r="AE696" i="2"/>
  <c r="AG696" i="2" s="1"/>
  <c r="AE726" i="2"/>
  <c r="AG726" i="2" s="1"/>
  <c r="AE934" i="2"/>
  <c r="AE947" i="2"/>
  <c r="AE1177" i="2"/>
  <c r="AE1195" i="2"/>
  <c r="AE1421" i="2"/>
  <c r="AG1421" i="2" s="1"/>
  <c r="AE1435" i="2"/>
  <c r="AE3387" i="2"/>
  <c r="AE3426" i="2"/>
  <c r="AE3792" i="2"/>
  <c r="AE3828" i="2"/>
  <c r="AE9178" i="2"/>
  <c r="AE9587" i="2"/>
  <c r="AE10378" i="2"/>
  <c r="AE10543" i="2"/>
  <c r="AE1934" i="2"/>
  <c r="AE2086" i="2"/>
  <c r="AE2087" i="2"/>
  <c r="AE2141" i="2"/>
  <c r="AE2179" i="2"/>
  <c r="AE2631" i="2"/>
  <c r="AE2632" i="2"/>
  <c r="AG2632" i="2" s="1"/>
  <c r="AE2714" i="2"/>
  <c r="AG2714" i="2" s="1"/>
  <c r="AE2774" i="2"/>
  <c r="AG2774" i="2" s="1"/>
  <c r="AE2819" i="2"/>
  <c r="AE2849" i="2"/>
  <c r="AE3254" i="2"/>
  <c r="AG3254" i="2" s="1"/>
  <c r="AE3989" i="2"/>
  <c r="AG3989" i="2" s="1"/>
  <c r="AE4331" i="2"/>
  <c r="AE4342" i="2"/>
  <c r="AE4497" i="2"/>
  <c r="AG4497" i="2" s="1"/>
  <c r="AE4532" i="2"/>
  <c r="AG4532" i="2" s="1"/>
  <c r="AE6222" i="2"/>
  <c r="AE6344" i="2"/>
  <c r="AG6344" i="2" s="1"/>
  <c r="AE6360" i="2"/>
  <c r="AG6360" i="2" s="1"/>
  <c r="AE5017" i="2"/>
  <c r="AG5017" i="2" s="1"/>
  <c r="AE6597" i="2"/>
  <c r="AE6713" i="2"/>
  <c r="AE7054" i="2"/>
  <c r="AE5241" i="2"/>
  <c r="AE5555" i="2"/>
  <c r="AE5715" i="2"/>
  <c r="AE5841" i="2"/>
  <c r="AE5970" i="2"/>
  <c r="AE6135" i="2"/>
  <c r="AE6635" i="2"/>
  <c r="AG6635" i="2" s="1"/>
  <c r="AE7055" i="2"/>
  <c r="AE11210" i="2"/>
  <c r="AG11210" i="2" s="1"/>
  <c r="AE11468" i="2"/>
  <c r="AE11738" i="2"/>
  <c r="AE7328" i="2"/>
  <c r="AE7418" i="2"/>
  <c r="AE7513" i="2"/>
  <c r="AE7624" i="2"/>
  <c r="AG7624" i="2" s="1"/>
  <c r="AE7733" i="2"/>
  <c r="AG7733" i="2" s="1"/>
  <c r="AE7734" i="2"/>
  <c r="AG7734" i="2" s="1"/>
  <c r="AE7831" i="2"/>
  <c r="AE7996" i="2"/>
  <c r="AE8086" i="2"/>
  <c r="AG8086" i="2" s="1"/>
  <c r="AE8154" i="2"/>
  <c r="AG8154" i="2" s="1"/>
  <c r="AE8201" i="2"/>
  <c r="AG8201" i="2" s="1"/>
  <c r="AE8239" i="2"/>
  <c r="AG8239" i="2" s="1"/>
  <c r="AE9858" i="2"/>
  <c r="AE9375" i="2"/>
  <c r="AE9376" i="2"/>
  <c r="AE9377" i="2"/>
  <c r="AE9588" i="2"/>
  <c r="AE9708" i="2"/>
  <c r="AE9709" i="2"/>
  <c r="AE9710" i="2"/>
  <c r="AE9711" i="2"/>
  <c r="AE10544" i="2"/>
  <c r="AE10545" i="2"/>
  <c r="AG10545" i="2" s="1"/>
  <c r="AE10702" i="2"/>
  <c r="AE10703" i="2"/>
  <c r="AE10704" i="2"/>
  <c r="AE10705" i="2"/>
  <c r="AE11211" i="2"/>
  <c r="AE11469" i="2"/>
  <c r="AG11469" i="2" s="1"/>
  <c r="AE11617" i="2"/>
  <c r="AG11617" i="2" s="1"/>
  <c r="AE11702" i="2"/>
  <c r="AE353" i="2"/>
  <c r="AG353" i="2" s="1"/>
  <c r="AE393" i="2"/>
  <c r="AG393" i="2" s="1"/>
  <c r="AE1573" i="2"/>
  <c r="AE3122" i="2"/>
  <c r="AE3255" i="2"/>
  <c r="AG3255" i="2" s="1"/>
  <c r="AE4724" i="2"/>
  <c r="AG4724" i="2" s="1"/>
  <c r="AE4849" i="2"/>
  <c r="AG4849" i="2" s="1"/>
  <c r="AE5137" i="2"/>
  <c r="AE5410" i="2"/>
  <c r="AE1846" i="2"/>
  <c r="AG1846" i="2" s="1"/>
  <c r="AE292" i="2"/>
  <c r="AE394" i="2"/>
  <c r="AE697" i="2"/>
  <c r="AG697" i="2" s="1"/>
  <c r="AE727" i="2"/>
  <c r="AG727" i="2" s="1"/>
  <c r="AE935" i="2"/>
  <c r="AE948" i="2"/>
  <c r="AE1178" i="2"/>
  <c r="AE1196" i="2"/>
  <c r="AE1422" i="2"/>
  <c r="AG1422" i="2" s="1"/>
  <c r="AE1423" i="2"/>
  <c r="AG1423" i="2" s="1"/>
  <c r="AE3388" i="2"/>
  <c r="AE3427" i="2"/>
  <c r="AE3793" i="2"/>
  <c r="AE3829" i="2"/>
  <c r="AG3829" i="2" s="1"/>
  <c r="AE9028" i="2"/>
  <c r="AE9378" i="2"/>
  <c r="AE10379" i="2"/>
  <c r="AE10546" i="2"/>
  <c r="AE1935" i="2"/>
  <c r="AE2014" i="2"/>
  <c r="AE2088" i="2"/>
  <c r="AE2089" i="2"/>
  <c r="AG2089" i="2" s="1"/>
  <c r="AE2142" i="2"/>
  <c r="AE2542" i="2"/>
  <c r="AE2633" i="2"/>
  <c r="AE2715" i="2"/>
  <c r="AE2775" i="2"/>
  <c r="AE2776" i="2"/>
  <c r="AG2776" i="2" s="1"/>
  <c r="AE2820" i="2"/>
  <c r="AG2820" i="2" s="1"/>
  <c r="AE3243" i="2"/>
  <c r="AE3981" i="2"/>
  <c r="AE4313" i="2"/>
  <c r="AG4313" i="2" s="1"/>
  <c r="AE4332" i="2"/>
  <c r="AE4460" i="2"/>
  <c r="AG4460" i="2" s="1"/>
  <c r="AE4498" i="2"/>
  <c r="AG4498" i="2" s="1"/>
  <c r="AE6216" i="2"/>
  <c r="AE6331" i="2"/>
  <c r="AG6331" i="2" s="1"/>
  <c r="AE6345" i="2"/>
  <c r="AG6345" i="2" s="1"/>
  <c r="AE5018" i="2"/>
  <c r="AG5018" i="2" s="1"/>
  <c r="AE6576" i="2"/>
  <c r="AE6709" i="2"/>
  <c r="AE7056" i="2"/>
  <c r="AG7056" i="2" s="1"/>
  <c r="AE7247" i="2"/>
  <c r="AE5242" i="2"/>
  <c r="AE5536" i="2"/>
  <c r="AE5716" i="2"/>
  <c r="AE5842" i="2"/>
  <c r="AG5842" i="2" s="1"/>
  <c r="AE5971" i="2"/>
  <c r="AE6127" i="2"/>
  <c r="AG6127" i="2" s="1"/>
  <c r="AE6616" i="2"/>
  <c r="AE7018" i="2"/>
  <c r="AE9793" i="2"/>
  <c r="AE11176" i="2"/>
  <c r="AE11430" i="2"/>
  <c r="AG11430" i="2" s="1"/>
  <c r="AE7329" i="2"/>
  <c r="AE7419" i="2"/>
  <c r="AE7514" i="2"/>
  <c r="AE7625" i="2"/>
  <c r="AG7625" i="2" s="1"/>
  <c r="AE7735" i="2"/>
  <c r="AE7832" i="2"/>
  <c r="AG7832" i="2" s="1"/>
  <c r="AE7997" i="2"/>
  <c r="AG7997" i="2" s="1"/>
  <c r="AE8087" i="2"/>
  <c r="AE8155" i="2"/>
  <c r="AE8156" i="2"/>
  <c r="AG8156" i="2" s="1"/>
  <c r="AE8202" i="2"/>
  <c r="AG8202" i="2" s="1"/>
  <c r="AE9794" i="2"/>
  <c r="AE9029" i="2"/>
  <c r="AE9030" i="2"/>
  <c r="AE9179" i="2"/>
  <c r="AE9180" i="2"/>
  <c r="AE9379" i="2"/>
  <c r="AE9380" i="2"/>
  <c r="AE9381" i="2"/>
  <c r="AE9589" i="2"/>
  <c r="AE10380" i="2"/>
  <c r="AG10380" i="2" s="1"/>
  <c r="AE10381" i="2"/>
  <c r="AE10547" i="2"/>
  <c r="AE10548" i="2"/>
  <c r="AE10549" i="2"/>
  <c r="AE10706" i="2"/>
  <c r="AE11212" i="2"/>
  <c r="AE11470" i="2"/>
  <c r="AE11618" i="2"/>
  <c r="AE11703" i="2"/>
  <c r="AE293" i="2"/>
  <c r="AE354" i="2"/>
  <c r="AE1545" i="2"/>
  <c r="AE3123" i="2"/>
  <c r="AE3244" i="2"/>
  <c r="AE4703" i="2"/>
  <c r="AG4703" i="2" s="1"/>
  <c r="AE4850" i="2"/>
  <c r="AG4850" i="2" s="1"/>
  <c r="AE5138" i="2"/>
  <c r="AG5138" i="2" s="1"/>
  <c r="AE5411" i="2"/>
  <c r="AG5411" i="2" s="1"/>
  <c r="AE1772" i="2"/>
  <c r="AE1847" i="2"/>
  <c r="AE1936" i="2"/>
  <c r="AG1936" i="2" s="1"/>
  <c r="AE185" i="2"/>
  <c r="AE294" i="2"/>
  <c r="AE647" i="2"/>
  <c r="AG647" i="2" s="1"/>
  <c r="AE698" i="2"/>
  <c r="AG698" i="2" s="1"/>
  <c r="AE912" i="2"/>
  <c r="AE936" i="2"/>
  <c r="AE1152" i="2"/>
  <c r="AE1179" i="2"/>
  <c r="AE1395" i="2"/>
  <c r="AG1395" i="2" s="1"/>
  <c r="AE1424" i="2"/>
  <c r="AG1424" i="2" s="1"/>
  <c r="AE3353" i="2"/>
  <c r="AE3389" i="2"/>
  <c r="AE3755" i="2"/>
  <c r="AE3794" i="2"/>
  <c r="AE8876" i="2"/>
  <c r="AG8876" i="2" s="1"/>
  <c r="AE9031" i="2"/>
  <c r="AE10231" i="2"/>
  <c r="AG10231" i="2" s="1"/>
  <c r="AE10382" i="2"/>
  <c r="AE2015" i="2"/>
  <c r="AG2015" i="2" s="1"/>
  <c r="AE2016" i="2"/>
  <c r="AG2016" i="2" s="1"/>
  <c r="AE2090" i="2"/>
  <c r="AE2455" i="2"/>
  <c r="AE2543" i="2"/>
  <c r="AE2634" i="2"/>
  <c r="AE2716" i="2"/>
  <c r="AE2717" i="2"/>
  <c r="AE2777" i="2"/>
  <c r="AE3245" i="2"/>
  <c r="AG3245" i="2" s="1"/>
  <c r="AE3960" i="2"/>
  <c r="AG3960" i="2" s="1"/>
  <c r="AE4314" i="2"/>
  <c r="AE4315" i="2"/>
  <c r="AE4461" i="2"/>
  <c r="AG4461" i="2" s="1"/>
  <c r="AE4462" i="2"/>
  <c r="AG4462" i="2" s="1"/>
  <c r="AE6196" i="2"/>
  <c r="AE6309" i="2"/>
  <c r="AG6309" i="2" s="1"/>
  <c r="AE6332" i="2"/>
  <c r="AG6332" i="2" s="1"/>
  <c r="AE5001" i="2"/>
  <c r="AG5001" i="2" s="1"/>
  <c r="AE6551" i="2"/>
  <c r="AE6704" i="2"/>
  <c r="AE7019" i="2"/>
  <c r="AG7019" i="2" s="1"/>
  <c r="AE7248" i="2"/>
  <c r="AE7249" i="2"/>
  <c r="AE5232" i="2"/>
  <c r="AE5537" i="2"/>
  <c r="AE5717" i="2"/>
  <c r="AE5843" i="2"/>
  <c r="AE5972" i="2"/>
  <c r="AG5972" i="2" s="1"/>
  <c r="AE6110" i="2"/>
  <c r="AE6598" i="2"/>
  <c r="AE7020" i="2"/>
  <c r="AE9590" i="2"/>
  <c r="AE11144" i="2"/>
  <c r="AE11397" i="2"/>
  <c r="AG11397" i="2" s="1"/>
  <c r="AE7330" i="2"/>
  <c r="AE7420" i="2"/>
  <c r="AE7515" i="2"/>
  <c r="AE7626" i="2"/>
  <c r="AE7736" i="2"/>
  <c r="AG7736" i="2" s="1"/>
  <c r="AE7833" i="2"/>
  <c r="AE7998" i="2"/>
  <c r="AG7998" i="2" s="1"/>
  <c r="AE8088" i="2"/>
  <c r="AG8088" i="2" s="1"/>
  <c r="AE8157" i="2"/>
  <c r="AE8203" i="2"/>
  <c r="AE9712" i="2"/>
  <c r="AG9712" i="2" s="1"/>
  <c r="AE8877" i="2"/>
  <c r="AE8878" i="2"/>
  <c r="AE9032" i="2"/>
  <c r="AE9033" i="2"/>
  <c r="AE9034" i="2"/>
  <c r="AE9035" i="2"/>
  <c r="AE9181" i="2"/>
  <c r="AE9182" i="2"/>
  <c r="AE10383" i="2"/>
  <c r="AG10383" i="2" s="1"/>
  <c r="AE10384" i="2"/>
  <c r="AG10384" i="2" s="1"/>
  <c r="AE10385" i="2"/>
  <c r="AG10385" i="2" s="1"/>
  <c r="AE10386" i="2"/>
  <c r="AE10387" i="2"/>
  <c r="AE10550" i="2"/>
  <c r="AE11177" i="2"/>
  <c r="AE11431" i="2"/>
  <c r="AE11619" i="2"/>
  <c r="AE11704" i="2"/>
  <c r="AE355" i="2"/>
  <c r="AE395" i="2"/>
  <c r="AE1574" i="2"/>
  <c r="AE3124" i="2"/>
  <c r="AE3457" i="2"/>
  <c r="AE3472" i="2"/>
  <c r="AG3472" i="2" s="1"/>
  <c r="AE3830" i="2"/>
  <c r="AE3831" i="2"/>
  <c r="AE4725" i="2"/>
  <c r="AG4725" i="2" s="1"/>
  <c r="AE4851" i="2"/>
  <c r="AG4851" i="2" s="1"/>
  <c r="AE937" i="2"/>
  <c r="AG937" i="2" s="1"/>
  <c r="AE949" i="2"/>
  <c r="AE1197" i="2"/>
  <c r="AE1198" i="2"/>
  <c r="AG1198" i="2" s="1"/>
  <c r="AE1425" i="2"/>
  <c r="AG1425" i="2" s="1"/>
  <c r="AE1436" i="2"/>
  <c r="AG1436" i="2" s="1"/>
  <c r="AE1937" i="2"/>
  <c r="AG1937" i="2" s="1"/>
  <c r="AE2017" i="2"/>
  <c r="AG2017" i="2" s="1"/>
  <c r="AE2091" i="2"/>
  <c r="AG2091" i="2" s="1"/>
  <c r="AE2143" i="2"/>
  <c r="AG2143" i="2" s="1"/>
  <c r="AE2180" i="2"/>
  <c r="AG2180" i="2" s="1"/>
  <c r="AE2202" i="2"/>
  <c r="AG2202" i="2" s="1"/>
  <c r="AE3625" i="2"/>
  <c r="AE5301" i="2"/>
  <c r="AE6111" i="2"/>
  <c r="AG6111" i="2" s="1"/>
  <c r="AE6636" i="2"/>
  <c r="AE6983" i="2"/>
  <c r="AE9591" i="2"/>
  <c r="AE11178" i="2"/>
  <c r="AE11432" i="2"/>
  <c r="AE3990" i="2"/>
  <c r="AG3990" i="2" s="1"/>
  <c r="AE4333" i="2"/>
  <c r="AE4343" i="2"/>
  <c r="AG4343" i="2" s="1"/>
  <c r="AE4499" i="2"/>
  <c r="AE4533" i="2"/>
  <c r="AG4533" i="2" s="1"/>
  <c r="AE2544" i="2"/>
  <c r="AE2635" i="2"/>
  <c r="AE2718" i="2"/>
  <c r="AG2718" i="2" s="1"/>
  <c r="AE2778" i="2"/>
  <c r="AE2821" i="2"/>
  <c r="AE2850" i="2"/>
  <c r="AE3639" i="2"/>
  <c r="AE5002" i="2"/>
  <c r="AG5002" i="2" s="1"/>
  <c r="AE6649" i="2"/>
  <c r="AE6768" i="2"/>
  <c r="AE7021" i="2"/>
  <c r="AG7021" i="2" s="1"/>
  <c r="AE6234" i="2"/>
  <c r="AE6420" i="2"/>
  <c r="AG6420" i="2" s="1"/>
  <c r="AE6427" i="2"/>
  <c r="AG6427" i="2" s="1"/>
  <c r="AE5155" i="2"/>
  <c r="AG5155" i="2" s="1"/>
  <c r="AE5412" i="2"/>
  <c r="AE5556" i="2"/>
  <c r="AG5556" i="2" s="1"/>
  <c r="AE5718" i="2"/>
  <c r="AE5844" i="2"/>
  <c r="AG5844" i="2" s="1"/>
  <c r="AE5973" i="2"/>
  <c r="AG5973" i="2" s="1"/>
  <c r="AE9382" i="2"/>
  <c r="AE9592" i="2"/>
  <c r="AE10707" i="2"/>
  <c r="AE10792" i="2"/>
  <c r="AE9593" i="2"/>
  <c r="AE9594" i="2"/>
  <c r="AG9594" i="2" s="1"/>
  <c r="AE9595" i="2"/>
  <c r="AE9596" i="2"/>
  <c r="AG9596" i="2" s="1"/>
  <c r="AE9597" i="2"/>
  <c r="AE9598" i="2"/>
  <c r="AG9598" i="2" s="1"/>
  <c r="AE7516" i="2"/>
  <c r="AE7627" i="2"/>
  <c r="AE7737" i="2"/>
  <c r="AE7834" i="2"/>
  <c r="AE7906" i="2"/>
  <c r="AG7906" i="2" s="1"/>
  <c r="AE7907" i="2"/>
  <c r="AE7999" i="2"/>
  <c r="AE8089" i="2"/>
  <c r="AE8158" i="2"/>
  <c r="AG8158" i="2" s="1"/>
  <c r="AE8204" i="2"/>
  <c r="AG8204" i="2" s="1"/>
  <c r="AE8240" i="2"/>
  <c r="AE8260" i="2"/>
  <c r="AE9795" i="2"/>
  <c r="AG9795" i="2" s="1"/>
  <c r="AE10708" i="2"/>
  <c r="AG10708" i="2" s="1"/>
  <c r="AE10709" i="2"/>
  <c r="AG10709" i="2" s="1"/>
  <c r="AE10793" i="2"/>
  <c r="AG10793" i="2" s="1"/>
  <c r="AE10794" i="2"/>
  <c r="AG10794" i="2" s="1"/>
  <c r="AE11620" i="2"/>
  <c r="AG11620" i="2" s="1"/>
  <c r="AE11705" i="2"/>
  <c r="AG11705" i="2" s="1"/>
  <c r="AE11213" i="2"/>
  <c r="AG11213" i="2" s="1"/>
  <c r="AE11471" i="2"/>
  <c r="AG11471" i="2" s="1"/>
  <c r="AE396" i="2"/>
  <c r="AE414" i="2"/>
  <c r="AE1575" i="2"/>
  <c r="AG1575" i="2" s="1"/>
  <c r="AE3125" i="2"/>
  <c r="AE4738" i="2"/>
  <c r="AE4852" i="2"/>
  <c r="AE938" i="2"/>
  <c r="AE950" i="2"/>
  <c r="AE1199" i="2"/>
  <c r="AE1208" i="2"/>
  <c r="AE1437" i="2"/>
  <c r="AG1437" i="2" s="1"/>
  <c r="AE1438" i="2"/>
  <c r="AE2018" i="2"/>
  <c r="AE2092" i="2"/>
  <c r="AE2093" i="2"/>
  <c r="AE2144" i="2"/>
  <c r="AE2181" i="2"/>
  <c r="AE2182" i="2"/>
  <c r="AE3640" i="2"/>
  <c r="AE5302" i="2"/>
  <c r="AE6128" i="2"/>
  <c r="AG6128" i="2" s="1"/>
  <c r="AE6650" i="2"/>
  <c r="AE7022" i="2"/>
  <c r="AE11214" i="2"/>
  <c r="AG11214" i="2" s="1"/>
  <c r="AE11472" i="2"/>
  <c r="AG11472" i="2" s="1"/>
  <c r="AE3991" i="2"/>
  <c r="AG3991" i="2" s="1"/>
  <c r="AE4334" i="2"/>
  <c r="AE4344" i="2"/>
  <c r="AE4500" i="2"/>
  <c r="AG4500" i="2" s="1"/>
  <c r="AE4534" i="2"/>
  <c r="AG4534" i="2" s="1"/>
  <c r="AE2636" i="2"/>
  <c r="AE2719" i="2"/>
  <c r="AE2779" i="2"/>
  <c r="AE2780" i="2"/>
  <c r="AE2822" i="2"/>
  <c r="AE2851" i="2"/>
  <c r="AE3654" i="2"/>
  <c r="AE5019" i="2"/>
  <c r="AE6657" i="2"/>
  <c r="AG6657" i="2" s="1"/>
  <c r="AE6769" i="2"/>
  <c r="AE7057" i="2"/>
  <c r="AG7057" i="2" s="1"/>
  <c r="AE6235" i="2"/>
  <c r="AE6421" i="2"/>
  <c r="AG6421" i="2" s="1"/>
  <c r="AE6428" i="2"/>
  <c r="AE5163" i="2"/>
  <c r="AG5163" i="2" s="1"/>
  <c r="AE5413" i="2"/>
  <c r="AE5573" i="2"/>
  <c r="AG5573" i="2" s="1"/>
  <c r="AE5719" i="2"/>
  <c r="AG5719" i="2" s="1"/>
  <c r="AE5845" i="2"/>
  <c r="AE5974" i="2"/>
  <c r="AE11739" i="2"/>
  <c r="AE9599" i="2"/>
  <c r="AG9599" i="2" s="1"/>
  <c r="AE9600" i="2"/>
  <c r="AE9601" i="2"/>
  <c r="AE9602" i="2"/>
  <c r="AE9713" i="2"/>
  <c r="AG9713" i="2" s="1"/>
  <c r="AE9714" i="2"/>
  <c r="AE7517" i="2"/>
  <c r="AE7628" i="2"/>
  <c r="AE7738" i="2"/>
  <c r="AE7835" i="2"/>
  <c r="AE7908" i="2"/>
  <c r="AE8000" i="2"/>
  <c r="AE8090" i="2"/>
  <c r="AG8090" i="2" s="1"/>
  <c r="AE8091" i="2"/>
  <c r="AG8091" i="2" s="1"/>
  <c r="AE8159" i="2"/>
  <c r="AG8159" i="2" s="1"/>
  <c r="AE8205" i="2"/>
  <c r="AG8205" i="2" s="1"/>
  <c r="AE8241" i="2"/>
  <c r="AE8261" i="2"/>
  <c r="AE9859" i="2"/>
  <c r="AE10710" i="2"/>
  <c r="AE10711" i="2"/>
  <c r="AE10795" i="2"/>
  <c r="AE10796" i="2"/>
  <c r="AE11621" i="2"/>
  <c r="AE11706" i="2"/>
  <c r="AE11215" i="2"/>
  <c r="AG11215" i="2" s="1"/>
  <c r="AE11473" i="2"/>
  <c r="AE356" i="2"/>
  <c r="AG356" i="2" s="1"/>
  <c r="AE397" i="2"/>
  <c r="AE1586" i="2"/>
  <c r="AE3126" i="2"/>
  <c r="AE3256" i="2"/>
  <c r="AG3256" i="2" s="1"/>
  <c r="AE4739" i="2"/>
  <c r="AE4853" i="2"/>
  <c r="AG4853" i="2" s="1"/>
  <c r="AE1938" i="2"/>
  <c r="AE357" i="2"/>
  <c r="AE358" i="2"/>
  <c r="AE728" i="2"/>
  <c r="AG728" i="2" s="1"/>
  <c r="AE729" i="2"/>
  <c r="AG729" i="2" s="1"/>
  <c r="AE951" i="2"/>
  <c r="AE952" i="2"/>
  <c r="AE1200" i="2"/>
  <c r="AE1201" i="2"/>
  <c r="AE1426" i="2"/>
  <c r="AG1426" i="2" s="1"/>
  <c r="AE1439" i="2"/>
  <c r="AG1439" i="2" s="1"/>
  <c r="AE3428" i="2"/>
  <c r="AE3458" i="2"/>
  <c r="AE3795" i="2"/>
  <c r="AG3795" i="2" s="1"/>
  <c r="AE3832" i="2"/>
  <c r="AE9183" i="2"/>
  <c r="AE9383" i="2"/>
  <c r="AE10551" i="2"/>
  <c r="AE10552" i="2"/>
  <c r="AE2019" i="2"/>
  <c r="AE2094" i="2"/>
  <c r="AE2095" i="2"/>
  <c r="AE2145" i="2"/>
  <c r="AG2145" i="2" s="1"/>
  <c r="AE2183" i="2"/>
  <c r="AE2637" i="2"/>
  <c r="AE2720" i="2"/>
  <c r="AE2721" i="2"/>
  <c r="AG2721" i="2" s="1"/>
  <c r="AE2781" i="2"/>
  <c r="AE2823" i="2"/>
  <c r="AE2852" i="2"/>
  <c r="AG2852" i="2" s="1"/>
  <c r="AE3257" i="2"/>
  <c r="AG3257" i="2" s="1"/>
  <c r="AE3992" i="2"/>
  <c r="AE4335" i="2"/>
  <c r="AE4345" i="2"/>
  <c r="AE4501" i="2"/>
  <c r="AG4501" i="2" s="1"/>
  <c r="AE4535" i="2"/>
  <c r="AG4535" i="2" s="1"/>
  <c r="AE6223" i="2"/>
  <c r="AE6346" i="2"/>
  <c r="AG6346" i="2" s="1"/>
  <c r="AE6361" i="2"/>
  <c r="AG6361" i="2" s="1"/>
  <c r="AE5023" i="2"/>
  <c r="AG5023" i="2" s="1"/>
  <c r="AE6599" i="2"/>
  <c r="AE6716" i="2"/>
  <c r="AE7067" i="2"/>
  <c r="AG7067" i="2" s="1"/>
  <c r="AE5156" i="2"/>
  <c r="AG5156" i="2" s="1"/>
  <c r="AE5414" i="2"/>
  <c r="AE5243" i="2"/>
  <c r="AE5557" i="2"/>
  <c r="AE5720" i="2"/>
  <c r="AE5846" i="2"/>
  <c r="AE5975" i="2"/>
  <c r="AE6136" i="2"/>
  <c r="AE6651" i="2"/>
  <c r="AG6651" i="2" s="1"/>
  <c r="AE7058" i="2"/>
  <c r="AE9796" i="2"/>
  <c r="AG9796" i="2" s="1"/>
  <c r="AE11216" i="2"/>
  <c r="AG11216" i="2" s="1"/>
  <c r="AE11474" i="2"/>
  <c r="AG11474" i="2" s="1"/>
  <c r="AE7331" i="2"/>
  <c r="AE7421" i="2"/>
  <c r="AE7518" i="2"/>
  <c r="AE7629" i="2"/>
  <c r="AE7739" i="2"/>
  <c r="AG7739" i="2" s="1"/>
  <c r="AE7740" i="2"/>
  <c r="AG7740" i="2" s="1"/>
  <c r="AE7836" i="2"/>
  <c r="AE8001" i="2"/>
  <c r="AG8001" i="2" s="1"/>
  <c r="AE8092" i="2"/>
  <c r="AE8160" i="2"/>
  <c r="AE8206" i="2"/>
  <c r="AG8206" i="2" s="1"/>
  <c r="AE8242" i="2"/>
  <c r="AG8242" i="2" s="1"/>
  <c r="AE9926" i="2"/>
  <c r="AE9184" i="2"/>
  <c r="AE9384" i="2"/>
  <c r="AE9385" i="2"/>
  <c r="AE9386" i="2"/>
  <c r="AE9603" i="2"/>
  <c r="AE9604" i="2"/>
  <c r="AE9605" i="2"/>
  <c r="AE9606" i="2"/>
  <c r="AE10553" i="2"/>
  <c r="AG10553" i="2" s="1"/>
  <c r="AE10554" i="2"/>
  <c r="AE10712" i="2"/>
  <c r="AE10713" i="2"/>
  <c r="AE10714" i="2"/>
  <c r="AG10714" i="2" s="1"/>
  <c r="AE10797" i="2"/>
  <c r="AE11217" i="2"/>
  <c r="AE11475" i="2"/>
  <c r="AE11622" i="2"/>
  <c r="AE11707" i="2"/>
  <c r="AE105" i="2"/>
  <c r="AE106" i="2"/>
  <c r="AE1493" i="2"/>
  <c r="AE3127" i="2"/>
  <c r="AE3545" i="2"/>
  <c r="AE4648" i="2"/>
  <c r="AG4648" i="2" s="1"/>
  <c r="AE4854" i="2"/>
  <c r="AE5082" i="2"/>
  <c r="AG5082" i="2" s="1"/>
  <c r="AE5415" i="2"/>
  <c r="AG5415" i="2" s="1"/>
  <c r="AE1709" i="2"/>
  <c r="AE1710" i="2"/>
  <c r="AE1773" i="2"/>
  <c r="AG1773" i="2" s="1"/>
  <c r="AE1848" i="2"/>
  <c r="AG1848" i="2" s="1"/>
  <c r="AE107" i="2"/>
  <c r="AE108" i="2"/>
  <c r="AE596" i="2"/>
  <c r="AG596" i="2" s="1"/>
  <c r="AE648" i="2"/>
  <c r="AG648" i="2" s="1"/>
  <c r="AE815" i="2"/>
  <c r="AE816" i="2"/>
  <c r="AE1009" i="2"/>
  <c r="AE1037" i="2"/>
  <c r="AE1246" i="2"/>
  <c r="AG1246" i="2" s="1"/>
  <c r="AE1272" i="2"/>
  <c r="AG1272" i="2" s="1"/>
  <c r="AE3354" i="2"/>
  <c r="AE3390" i="2"/>
  <c r="AE3756" i="2"/>
  <c r="AE3796" i="2"/>
  <c r="AG3796" i="2" s="1"/>
  <c r="AE8879" i="2"/>
  <c r="AE9185" i="2"/>
  <c r="AE10388" i="2"/>
  <c r="AE10555" i="2"/>
  <c r="AE1939" i="2"/>
  <c r="AG1939" i="2" s="1"/>
  <c r="AE2020" i="2"/>
  <c r="AG2020" i="2" s="1"/>
  <c r="AE2390" i="2"/>
  <c r="AE2456" i="2"/>
  <c r="AE2457" i="2"/>
  <c r="AG2457" i="2" s="1"/>
  <c r="AE2545" i="2"/>
  <c r="AE2638" i="2"/>
  <c r="AE2722" i="2"/>
  <c r="AE3546" i="2"/>
  <c r="AG3546" i="2" s="1"/>
  <c r="AE4912" i="2"/>
  <c r="AG4912" i="2" s="1"/>
  <c r="AE3940" i="2"/>
  <c r="AE4177" i="2"/>
  <c r="AE4178" i="2"/>
  <c r="AG4178" i="2" s="1"/>
  <c r="AE4463" i="2"/>
  <c r="AG4463" i="2" s="1"/>
  <c r="AE4464" i="2"/>
  <c r="AG4464" i="2" s="1"/>
  <c r="AE6163" i="2"/>
  <c r="AE6276" i="2"/>
  <c r="AG6276" i="2" s="1"/>
  <c r="AE6310" i="2"/>
  <c r="AG6310" i="2" s="1"/>
  <c r="AE6444" i="2"/>
  <c r="AE6736" i="2"/>
  <c r="AE6868" i="2"/>
  <c r="AG6868" i="2" s="1"/>
  <c r="AE7135" i="2"/>
  <c r="AE7136" i="2"/>
  <c r="AE7181" i="2"/>
  <c r="AE7250" i="2"/>
  <c r="AE5198" i="2"/>
  <c r="AE5489" i="2"/>
  <c r="AG5489" i="2" s="1"/>
  <c r="AE5721" i="2"/>
  <c r="AE5847" i="2"/>
  <c r="AE5976" i="2"/>
  <c r="AE6047" i="2"/>
  <c r="AG6047" i="2" s="1"/>
  <c r="AE6445" i="2"/>
  <c r="AG6445" i="2" s="1"/>
  <c r="AE6869" i="2"/>
  <c r="AE8880" i="2"/>
  <c r="AE11022" i="2"/>
  <c r="AE11271" i="2"/>
  <c r="AG11271" i="2" s="1"/>
  <c r="AE7332" i="2"/>
  <c r="AE7422" i="2"/>
  <c r="AE7519" i="2"/>
  <c r="AG7519" i="2" s="1"/>
  <c r="AE7630" i="2"/>
  <c r="AG7630" i="2" s="1"/>
  <c r="AE7631" i="2"/>
  <c r="AG7631" i="2" s="1"/>
  <c r="AE7741" i="2"/>
  <c r="AE7837" i="2"/>
  <c r="AE8002" i="2"/>
  <c r="AE8881" i="2"/>
  <c r="AG8881" i="2" s="1"/>
  <c r="AE8882" i="2"/>
  <c r="AE8883" i="2"/>
  <c r="AE9036" i="2"/>
  <c r="AE9037" i="2"/>
  <c r="AE9038" i="2"/>
  <c r="AE9039" i="2"/>
  <c r="AE9186" i="2"/>
  <c r="AE9187" i="2"/>
  <c r="AE10232" i="2"/>
  <c r="AG10232" i="2" s="1"/>
  <c r="AE10389" i="2"/>
  <c r="AG10389" i="2" s="1"/>
  <c r="AE10390" i="2"/>
  <c r="AG10390" i="2" s="1"/>
  <c r="AE10391" i="2"/>
  <c r="AE10556" i="2"/>
  <c r="AE10557" i="2"/>
  <c r="AE11051" i="2"/>
  <c r="AE11303" i="2"/>
  <c r="AE11623" i="2"/>
  <c r="AG11623" i="2" s="1"/>
  <c r="AE11708" i="2"/>
  <c r="AE186" i="2"/>
  <c r="AE187" i="2"/>
  <c r="AG187" i="2" s="1"/>
  <c r="AE1518" i="2"/>
  <c r="AE3128" i="2"/>
  <c r="AE3327" i="2"/>
  <c r="AG3327" i="2" s="1"/>
  <c r="AE3355" i="2"/>
  <c r="AE3547" i="2"/>
  <c r="AE3720" i="2"/>
  <c r="AG3720" i="2" s="1"/>
  <c r="AE3757" i="2"/>
  <c r="AE4649" i="2"/>
  <c r="AG4649" i="2" s="1"/>
  <c r="AE4855" i="2"/>
  <c r="AG4855" i="2" s="1"/>
  <c r="AE5107" i="2"/>
  <c r="AE5416" i="2"/>
  <c r="AE109" i="2"/>
  <c r="AE188" i="2"/>
  <c r="AE597" i="2"/>
  <c r="AG597" i="2" s="1"/>
  <c r="AE649" i="2"/>
  <c r="AG649" i="2" s="1"/>
  <c r="AE1010" i="2"/>
  <c r="AE1011" i="2"/>
  <c r="AE1228" i="2"/>
  <c r="AG1228" i="2" s="1"/>
  <c r="AE1247" i="2"/>
  <c r="AG1247" i="2" s="1"/>
  <c r="AE3605" i="2"/>
  <c r="AE4146" i="2"/>
  <c r="AE4159" i="2"/>
  <c r="AE4393" i="2"/>
  <c r="AG4393" i="2" s="1"/>
  <c r="AE4425" i="2"/>
  <c r="AE4011" i="2"/>
  <c r="AE4020" i="2"/>
  <c r="AE4029" i="2"/>
  <c r="AE4030" i="2"/>
  <c r="AE4042" i="2"/>
  <c r="AE4053" i="2"/>
  <c r="AE4076" i="2"/>
  <c r="AE4081" i="2"/>
  <c r="AE4091" i="2"/>
  <c r="AE4100" i="2"/>
  <c r="AE4108" i="2"/>
  <c r="AE4109" i="2"/>
  <c r="AE6837" i="2"/>
  <c r="AE7137" i="2"/>
  <c r="AG7137" i="2" s="1"/>
  <c r="AE7182" i="2"/>
  <c r="AE7251" i="2"/>
  <c r="AE7333" i="2"/>
  <c r="AG7333" i="2" s="1"/>
  <c r="AE4935" i="2"/>
  <c r="AE6821" i="2"/>
  <c r="AE7068" i="2"/>
  <c r="AG7068" i="2" s="1"/>
  <c r="AE5259" i="2"/>
  <c r="AE5512" i="2"/>
  <c r="AG5512" i="2" s="1"/>
  <c r="AE5722" i="2"/>
  <c r="AE5848" i="2"/>
  <c r="AG5848" i="2" s="1"/>
  <c r="AE5977" i="2"/>
  <c r="AG5977" i="2" s="1"/>
  <c r="AE6048" i="2"/>
  <c r="AG6048" i="2" s="1"/>
  <c r="AE6822" i="2"/>
  <c r="AE7023" i="2"/>
  <c r="AG7023" i="2" s="1"/>
  <c r="AE8741" i="2"/>
  <c r="AE9188" i="2"/>
  <c r="AE9797" i="2"/>
  <c r="AE10115" i="2"/>
  <c r="AE10233" i="2"/>
  <c r="AE11218" i="2"/>
  <c r="AE11476" i="2"/>
  <c r="AE8673" i="2"/>
  <c r="AE8742" i="2"/>
  <c r="AE8884" i="2"/>
  <c r="AE8885" i="2"/>
  <c r="AG8885" i="2" s="1"/>
  <c r="AE8886" i="2"/>
  <c r="AE9189" i="2"/>
  <c r="AG9189" i="2" s="1"/>
  <c r="AE10116" i="2"/>
  <c r="AE10117" i="2"/>
  <c r="AE10118" i="2"/>
  <c r="AE7423" i="2"/>
  <c r="AE7424" i="2"/>
  <c r="AG7424" i="2" s="1"/>
  <c r="AE7520" i="2"/>
  <c r="AG7520" i="2" s="1"/>
  <c r="AE7632" i="2"/>
  <c r="AG7632" i="2" s="1"/>
  <c r="AE7742" i="2"/>
  <c r="AG7742" i="2" s="1"/>
  <c r="AE7838" i="2"/>
  <c r="AE7909" i="2"/>
  <c r="AE8003" i="2"/>
  <c r="AG8003" i="2" s="1"/>
  <c r="AE10234" i="2"/>
  <c r="AG10234" i="2" s="1"/>
  <c r="AE10235" i="2"/>
  <c r="AG10235" i="2" s="1"/>
  <c r="AE10236" i="2"/>
  <c r="AE10237" i="2"/>
  <c r="AG10237" i="2" s="1"/>
  <c r="AE11244" i="2"/>
  <c r="AG11244" i="2" s="1"/>
  <c r="AE11504" i="2"/>
  <c r="AG11504" i="2" s="1"/>
  <c r="AE359" i="2"/>
  <c r="AE518" i="2"/>
  <c r="AE1494" i="2"/>
  <c r="AG1494" i="2" s="1"/>
  <c r="AE3129" i="2"/>
  <c r="AE2995" i="2"/>
  <c r="AE3018" i="2"/>
  <c r="AE3130" i="2"/>
  <c r="AE3268" i="2"/>
  <c r="AG3268" i="2" s="1"/>
  <c r="AE3269" i="2"/>
  <c r="AG3269" i="2" s="1"/>
  <c r="AE4650" i="2"/>
  <c r="AE4856" i="2"/>
  <c r="AE4896" i="2"/>
  <c r="AE5042" i="2"/>
  <c r="AE5183" i="2"/>
  <c r="AG5183" i="2" s="1"/>
  <c r="AE5417" i="2"/>
  <c r="AE5252" i="2"/>
  <c r="AE5592" i="2"/>
  <c r="AE6009" i="2"/>
  <c r="AE6012" i="2"/>
  <c r="AE6014" i="2"/>
  <c r="AE6027" i="2"/>
  <c r="AG6027" i="2" s="1"/>
  <c r="AE6466" i="2"/>
  <c r="AG6466" i="2" s="1"/>
  <c r="AE6870" i="2"/>
  <c r="AE8743" i="2"/>
  <c r="AE8744" i="2"/>
  <c r="AE8745" i="2"/>
  <c r="AE10119" i="2"/>
  <c r="AG10119" i="2" s="1"/>
  <c r="AE10238" i="2"/>
  <c r="AG10238" i="2" s="1"/>
  <c r="AE11023" i="2"/>
  <c r="AG11023" i="2" s="1"/>
  <c r="AE11272" i="2"/>
  <c r="AG11272" i="2" s="1"/>
  <c r="AE478" i="2"/>
  <c r="AE490" i="2"/>
  <c r="AE778" i="2"/>
  <c r="AG778" i="2" s="1"/>
  <c r="AE779" i="2"/>
  <c r="AG779" i="2" s="1"/>
  <c r="AE967" i="2"/>
  <c r="AE974" i="2"/>
  <c r="AE1639" i="2"/>
  <c r="AG1639" i="2" s="1"/>
  <c r="AE1640" i="2"/>
  <c r="AE1641" i="2"/>
  <c r="AE1642" i="2"/>
  <c r="AE1643" i="2"/>
  <c r="AE1646" i="2"/>
  <c r="AE2909" i="2"/>
  <c r="AE2938" i="2"/>
  <c r="AE2939" i="2"/>
  <c r="AE2940" i="2"/>
  <c r="AE2941" i="2"/>
  <c r="AE2963" i="2"/>
  <c r="AE2996" i="2"/>
  <c r="AE3000" i="2"/>
  <c r="AE3131" i="2"/>
  <c r="AE3270" i="2"/>
  <c r="AG3270" i="2" s="1"/>
  <c r="AE3271" i="2"/>
  <c r="AG3271" i="2" s="1"/>
  <c r="AE3918" i="2"/>
  <c r="AG3918" i="2" s="1"/>
  <c r="AE4346" i="2"/>
  <c r="AG4346" i="2" s="1"/>
  <c r="AE4360" i="2"/>
  <c r="AE4559" i="2"/>
  <c r="AE4560" i="2"/>
  <c r="AG4560" i="2" s="1"/>
  <c r="AE4913" i="2"/>
  <c r="AG4913" i="2" s="1"/>
  <c r="AE6175" i="2"/>
  <c r="AE6243" i="2"/>
  <c r="AG6243" i="2" s="1"/>
  <c r="AE6244" i="2"/>
  <c r="AG6244" i="2" s="1"/>
  <c r="AE6439" i="2"/>
  <c r="AE6674" i="2"/>
  <c r="AE6900" i="2"/>
  <c r="AG6900" i="2" s="1"/>
  <c r="AE7138" i="2"/>
  <c r="AE7183" i="2"/>
  <c r="AE7184" i="2"/>
  <c r="AE7252" i="2"/>
  <c r="AE7253" i="2"/>
  <c r="AE7334" i="2"/>
  <c r="AE7335" i="2"/>
  <c r="AE7336" i="2"/>
  <c r="AE7337" i="2"/>
  <c r="AE7425" i="2"/>
  <c r="AE7426" i="2"/>
  <c r="AE7427" i="2"/>
  <c r="AG7427" i="2" s="1"/>
  <c r="AE8746" i="2"/>
  <c r="AG8746" i="2" s="1"/>
  <c r="AE8747" i="2"/>
  <c r="AE8748" i="2"/>
  <c r="AE8749" i="2"/>
  <c r="AE8750" i="2"/>
  <c r="AE8751" i="2"/>
  <c r="AE8887" i="2"/>
  <c r="AG8887" i="2" s="1"/>
  <c r="AE8888" i="2"/>
  <c r="AG8888" i="2" s="1"/>
  <c r="AE8889" i="2"/>
  <c r="AG8889" i="2" s="1"/>
  <c r="AE10120" i="2"/>
  <c r="AG10120" i="2" s="1"/>
  <c r="AE10121" i="2"/>
  <c r="AE10239" i="2"/>
  <c r="AE10240" i="2"/>
  <c r="AG10240" i="2" s="1"/>
  <c r="AE10241" i="2"/>
  <c r="AG10241" i="2" s="1"/>
  <c r="AE10392" i="2"/>
  <c r="AG10392" i="2" s="1"/>
  <c r="AE11024" i="2"/>
  <c r="AG11024" i="2" s="1"/>
  <c r="AE11273" i="2"/>
  <c r="AG11273" i="2" s="1"/>
  <c r="AE11715" i="2"/>
  <c r="AG11715" i="2" s="1"/>
  <c r="AE11716" i="2"/>
  <c r="AG11716" i="2" s="1"/>
  <c r="AE11785" i="2"/>
  <c r="AE11791" i="2"/>
  <c r="AE11798" i="2"/>
  <c r="AG11798" i="2" s="1"/>
  <c r="AE11804" i="2"/>
  <c r="AG11804" i="2" s="1"/>
  <c r="AE360" i="2"/>
  <c r="AE398" i="2"/>
  <c r="AE1576" i="2"/>
  <c r="AE3132" i="2"/>
  <c r="AE4857" i="2"/>
  <c r="AE4704" i="2"/>
  <c r="AE5157" i="2"/>
  <c r="AG5157" i="2" s="1"/>
  <c r="AE5418" i="2"/>
  <c r="AE5558" i="2"/>
  <c r="AE6838" i="2"/>
  <c r="AG6838" i="2" s="1"/>
  <c r="AE7092" i="2"/>
  <c r="AE10798" i="2"/>
  <c r="AE11264" i="2"/>
  <c r="AG11264" i="2" s="1"/>
  <c r="AE11522" i="2"/>
  <c r="AE5598" i="2"/>
  <c r="AE5723" i="2"/>
  <c r="AE5849" i="2"/>
  <c r="AE361" i="2"/>
  <c r="AG361" i="2" s="1"/>
  <c r="AE399" i="2"/>
  <c r="AG399" i="2" s="1"/>
  <c r="AE730" i="2"/>
  <c r="AE731" i="2"/>
  <c r="AE3626" i="2"/>
  <c r="AG3626" i="2" s="1"/>
  <c r="AE4979" i="2"/>
  <c r="AG4979" i="2" s="1"/>
  <c r="AE6797" i="2"/>
  <c r="AE9715" i="2"/>
  <c r="AE9798" i="2"/>
  <c r="AE10558" i="2"/>
  <c r="AG10558" i="2" s="1"/>
  <c r="AE10715" i="2"/>
  <c r="AG10715" i="2" s="1"/>
  <c r="AE415" i="2"/>
  <c r="AE449" i="2"/>
  <c r="AE1587" i="2"/>
  <c r="AG1587" i="2" s="1"/>
  <c r="AE3133" i="2"/>
  <c r="AE3473" i="2"/>
  <c r="AE3489" i="2"/>
  <c r="AE3655" i="2"/>
  <c r="AE3861" i="2"/>
  <c r="AE3862" i="2"/>
  <c r="AE4746" i="2"/>
  <c r="AE4858" i="2"/>
  <c r="AG4858" i="2" s="1"/>
  <c r="AE5175" i="2"/>
  <c r="AE5419" i="2"/>
  <c r="AG5419" i="2" s="1"/>
  <c r="AE5305" i="2"/>
  <c r="AE5581" i="2"/>
  <c r="AG5581" i="2" s="1"/>
  <c r="AE6137" i="2"/>
  <c r="AG6137" i="2" s="1"/>
  <c r="AE6658" i="2"/>
  <c r="AG6658" i="2" s="1"/>
  <c r="AE7059" i="2"/>
  <c r="AE9799" i="2"/>
  <c r="AE9860" i="2"/>
  <c r="AE10861" i="2"/>
  <c r="AE10905" i="2"/>
  <c r="AE11236" i="2"/>
  <c r="AG11236" i="2" s="1"/>
  <c r="AE11494" i="2"/>
  <c r="AE400" i="2"/>
  <c r="AE416" i="2"/>
  <c r="AG416" i="2" s="1"/>
  <c r="AE740" i="2"/>
  <c r="AG740" i="2" s="1"/>
  <c r="AE741" i="2"/>
  <c r="AG741" i="2" s="1"/>
  <c r="AE958" i="2"/>
  <c r="AE959" i="2"/>
  <c r="AE1214" i="2"/>
  <c r="AE1215" i="2"/>
  <c r="AE1448" i="2"/>
  <c r="AG1448" i="2" s="1"/>
  <c r="AE1451" i="2"/>
  <c r="AG1451" i="2" s="1"/>
  <c r="AE2226" i="2"/>
  <c r="AG2226" i="2" s="1"/>
  <c r="AE2227" i="2"/>
  <c r="AG2227" i="2" s="1"/>
  <c r="AE2228" i="2"/>
  <c r="AG2228" i="2" s="1"/>
  <c r="AE2255" i="2"/>
  <c r="AE2256" i="2"/>
  <c r="AE2257" i="2"/>
  <c r="AE2874" i="2"/>
  <c r="AE2875" i="2"/>
  <c r="AE2876" i="2"/>
  <c r="AE2910" i="2"/>
  <c r="AE2911" i="2"/>
  <c r="AE2912" i="2"/>
  <c r="AE3656" i="2"/>
  <c r="AE3994" i="2"/>
  <c r="AE4347" i="2"/>
  <c r="AG4347" i="2" s="1"/>
  <c r="AE4348" i="2"/>
  <c r="AE4561" i="2"/>
  <c r="AE4562" i="2"/>
  <c r="AE5020" i="2"/>
  <c r="AG5020" i="2" s="1"/>
  <c r="AE6237" i="2"/>
  <c r="AG6237" i="2" s="1"/>
  <c r="AE6429" i="2"/>
  <c r="AG6429" i="2" s="1"/>
  <c r="AE6430" i="2"/>
  <c r="AE6663" i="2"/>
  <c r="AE6778" i="2"/>
  <c r="AG6778" i="2" s="1"/>
  <c r="AE7060" i="2"/>
  <c r="AG7060" i="2" s="1"/>
  <c r="AE8279" i="2"/>
  <c r="AE8302" i="2"/>
  <c r="AE8321" i="2"/>
  <c r="AE8342" i="2"/>
  <c r="AE8362" i="2"/>
  <c r="AE8381" i="2"/>
  <c r="AE8404" i="2"/>
  <c r="AG8404" i="2" s="1"/>
  <c r="AE8427" i="2"/>
  <c r="AG8427" i="2" s="1"/>
  <c r="AE8449" i="2"/>
  <c r="AG8449" i="2" s="1"/>
  <c r="AE8450" i="2"/>
  <c r="AG8450" i="2" s="1"/>
  <c r="AE8464" i="2"/>
  <c r="AE8478" i="2"/>
  <c r="AE9800" i="2"/>
  <c r="AG9800" i="2" s="1"/>
  <c r="AE9801" i="2"/>
  <c r="AG9801" i="2" s="1"/>
  <c r="AE9802" i="2"/>
  <c r="AE9803" i="2"/>
  <c r="AG9803" i="2" s="1"/>
  <c r="AE9861" i="2"/>
  <c r="AE9862" i="2"/>
  <c r="AG9862" i="2" s="1"/>
  <c r="AE9863" i="2"/>
  <c r="AE9864" i="2"/>
  <c r="AE9927" i="2"/>
  <c r="AE10862" i="2"/>
  <c r="AE10863" i="2"/>
  <c r="AE10864" i="2"/>
  <c r="AE10865" i="2"/>
  <c r="AE10906" i="2"/>
  <c r="AE10907" i="2"/>
  <c r="AG10907" i="2" s="1"/>
  <c r="AE11237" i="2"/>
  <c r="AG11237" i="2" s="1"/>
  <c r="AE11495" i="2"/>
  <c r="AE5599" i="2"/>
  <c r="AE5724" i="2"/>
  <c r="AG5724" i="2" s="1"/>
  <c r="AE5850" i="2"/>
  <c r="AG5850" i="2" s="1"/>
  <c r="AE11535" i="2"/>
  <c r="AG11535" i="2" s="1"/>
  <c r="AE11624" i="2"/>
  <c r="AG11624" i="2" s="1"/>
  <c r="AE11740" i="2"/>
  <c r="AE529" i="2"/>
  <c r="AE1460" i="2"/>
  <c r="AE1519" i="2"/>
  <c r="AG1519" i="2" s="1"/>
  <c r="AE3134" i="2"/>
  <c r="AE3021" i="2"/>
  <c r="AE3023" i="2"/>
  <c r="AE3277" i="2"/>
  <c r="AE3285" i="2"/>
  <c r="AE3286" i="2"/>
  <c r="AE4677" i="2"/>
  <c r="AE4859" i="2"/>
  <c r="AE4897" i="2"/>
  <c r="AE5043" i="2"/>
  <c r="AG5043" i="2" s="1"/>
  <c r="AE5184" i="2"/>
  <c r="AE5420" i="2"/>
  <c r="AE5312" i="2"/>
  <c r="AE5593" i="2"/>
  <c r="AG5593" i="2" s="1"/>
  <c r="AE5994" i="2"/>
  <c r="AE5995" i="2"/>
  <c r="AE5996" i="2"/>
  <c r="AE6049" i="2"/>
  <c r="AG6049" i="2" s="1"/>
  <c r="AE6552" i="2"/>
  <c r="AE6901" i="2"/>
  <c r="AG6901" i="2" s="1"/>
  <c r="AE9387" i="2"/>
  <c r="AE9607" i="2"/>
  <c r="AE10716" i="2"/>
  <c r="AE10799" i="2"/>
  <c r="AE11100" i="2"/>
  <c r="AG11100" i="2" s="1"/>
  <c r="AE11398" i="2"/>
  <c r="AG11398" i="2" s="1"/>
  <c r="AE11711" i="2"/>
  <c r="AE519" i="2"/>
  <c r="AE521" i="2"/>
  <c r="AE786" i="2"/>
  <c r="AG786" i="2" s="1"/>
  <c r="AE788" i="2"/>
  <c r="AG788" i="2" s="1"/>
  <c r="AE980" i="2"/>
  <c r="AE981" i="2"/>
  <c r="AE2184" i="2"/>
  <c r="AG2184" i="2" s="1"/>
  <c r="AE2185" i="2"/>
  <c r="AG2185" i="2" s="1"/>
  <c r="AE2203" i="2"/>
  <c r="AG2203" i="2" s="1"/>
  <c r="AE2204" i="2"/>
  <c r="AE2229" i="2"/>
  <c r="AE2230" i="2"/>
  <c r="AE2723" i="2"/>
  <c r="AE2782" i="2"/>
  <c r="AE2783" i="2"/>
  <c r="AE2824" i="2"/>
  <c r="AE2825" i="2"/>
  <c r="AE2853" i="2"/>
  <c r="AE3007" i="2"/>
  <c r="AE3010" i="2"/>
  <c r="AE3191" i="2"/>
  <c r="AE3291" i="2"/>
  <c r="AE3292" i="2"/>
  <c r="AE3961" i="2"/>
  <c r="AE4364" i="2"/>
  <c r="AE4365" i="2"/>
  <c r="AG4365" i="2" s="1"/>
  <c r="AE4598" i="2"/>
  <c r="AG4598" i="2" s="1"/>
  <c r="AE4604" i="2"/>
  <c r="AE5038" i="2"/>
  <c r="AE6217" i="2"/>
  <c r="AG6217" i="2" s="1"/>
  <c r="AE6251" i="2"/>
  <c r="AG6251" i="2" s="1"/>
  <c r="AE6252" i="2"/>
  <c r="AG6252" i="2" s="1"/>
  <c r="AE6491" i="2"/>
  <c r="AE6684" i="2"/>
  <c r="AE6984" i="2"/>
  <c r="AG6984" i="2" s="1"/>
  <c r="AE8479" i="2"/>
  <c r="AE8491" i="2"/>
  <c r="AE8492" i="2"/>
  <c r="AE8502" i="2"/>
  <c r="AE8515" i="2"/>
  <c r="AE8526" i="2"/>
  <c r="AE8534" i="2"/>
  <c r="AE8535" i="2"/>
  <c r="AE8545" i="2"/>
  <c r="AE8546" i="2"/>
  <c r="AE8547" i="2"/>
  <c r="AE8556" i="2"/>
  <c r="AG8556" i="2" s="1"/>
  <c r="AE9190" i="2"/>
  <c r="AE9388" i="2"/>
  <c r="AE9608" i="2"/>
  <c r="AE9609" i="2"/>
  <c r="AG9609" i="2" s="1"/>
  <c r="AE9610" i="2"/>
  <c r="AE9611" i="2"/>
  <c r="AG9611" i="2" s="1"/>
  <c r="AE9612" i="2"/>
  <c r="AE9716" i="2"/>
  <c r="AE10717" i="2"/>
  <c r="AE10718" i="2"/>
  <c r="AE10800" i="2"/>
  <c r="AG10800" i="2" s="1"/>
  <c r="AE10801" i="2"/>
  <c r="AG10801" i="2" s="1"/>
  <c r="AE10802" i="2"/>
  <c r="AE10866" i="2"/>
  <c r="AE11101" i="2"/>
  <c r="AG11101" i="2" s="1"/>
  <c r="AE11354" i="2"/>
  <c r="AG11354" i="2" s="1"/>
  <c r="AE11712" i="2"/>
  <c r="AE11717" i="2"/>
  <c r="AG11717" i="2" s="1"/>
  <c r="AE11718" i="2"/>
  <c r="AG11718" i="2" s="1"/>
  <c r="AE11786" i="2"/>
  <c r="AE11792" i="2"/>
  <c r="AE11799" i="2"/>
  <c r="AG11799" i="2" s="1"/>
  <c r="AE531" i="2"/>
  <c r="AE532" i="2"/>
  <c r="AE533" i="2"/>
  <c r="AE534" i="2"/>
  <c r="AE535" i="2"/>
  <c r="AE1546" i="2"/>
  <c r="AE1547" i="2"/>
  <c r="AE3135" i="2"/>
  <c r="AE3136" i="2"/>
  <c r="AE3022" i="2"/>
  <c r="AE3024" i="2"/>
  <c r="AE3287" i="2"/>
  <c r="AE3288" i="2"/>
  <c r="AE3293" i="2"/>
  <c r="AG3293" i="2" s="1"/>
  <c r="AE4678" i="2"/>
  <c r="AE4705" i="2"/>
  <c r="AE4860" i="2"/>
  <c r="AG4860" i="2" s="1"/>
  <c r="AE4861" i="2"/>
  <c r="AE4898" i="2"/>
  <c r="AE5044" i="2"/>
  <c r="AG5044" i="2" s="1"/>
  <c r="AE4901" i="2"/>
  <c r="AG4901" i="2" s="1"/>
  <c r="AE5045" i="2"/>
  <c r="AG5045" i="2" s="1"/>
  <c r="AE5185" i="2"/>
  <c r="AE5186" i="2"/>
  <c r="AE5421" i="2"/>
  <c r="AG5421" i="2" s="1"/>
  <c r="AE5422" i="2"/>
  <c r="AE5313" i="2"/>
  <c r="AE5594" i="2"/>
  <c r="AG5594" i="2" s="1"/>
  <c r="AE5596" i="2"/>
  <c r="AG5596" i="2" s="1"/>
  <c r="AE5997" i="2"/>
  <c r="AE5999" i="2"/>
  <c r="AE6001" i="2"/>
  <c r="AG6001" i="2" s="1"/>
  <c r="AE6002" i="2"/>
  <c r="AG6002" i="2" s="1"/>
  <c r="AE6004" i="2"/>
  <c r="AG6004" i="2" s="1"/>
  <c r="AE6005" i="2"/>
  <c r="AG6005" i="2" s="1"/>
  <c r="AE6073" i="2"/>
  <c r="AG6073" i="2" s="1"/>
  <c r="AE6553" i="2"/>
  <c r="AE6902" i="2"/>
  <c r="AE9040" i="2"/>
  <c r="AE9389" i="2"/>
  <c r="AE9613" i="2"/>
  <c r="AE10719" i="2"/>
  <c r="AE10803" i="2"/>
  <c r="AG10803" i="2" s="1"/>
  <c r="AE11102" i="2"/>
  <c r="AE11399" i="2"/>
  <c r="AG11399" i="2" s="1"/>
  <c r="AE520" i="2"/>
  <c r="AG520" i="2" s="1"/>
  <c r="AE522" i="2"/>
  <c r="AE787" i="2"/>
  <c r="AE789" i="2"/>
  <c r="AE982" i="2"/>
  <c r="AE983" i="2"/>
  <c r="AG983" i="2" s="1"/>
  <c r="AE2186" i="2"/>
  <c r="AG2186" i="2" s="1"/>
  <c r="AE2187" i="2"/>
  <c r="AE2205" i="2"/>
  <c r="AG2205" i="2" s="1"/>
  <c r="AE2206" i="2"/>
  <c r="AE2231" i="2"/>
  <c r="AE2258" i="2"/>
  <c r="AG2258" i="2" s="1"/>
  <c r="AE2784" i="2"/>
  <c r="AE2785" i="2"/>
  <c r="AE2826" i="2"/>
  <c r="AE2827" i="2"/>
  <c r="AE2854" i="2"/>
  <c r="AE2855" i="2"/>
  <c r="AE3008" i="2"/>
  <c r="AE3011" i="2"/>
  <c r="AE3192" i="2"/>
  <c r="AE3294" i="2"/>
  <c r="AG3294" i="2" s="1"/>
  <c r="AE3295" i="2"/>
  <c r="AG3295" i="2" s="1"/>
  <c r="AE3962" i="2"/>
  <c r="AE4366" i="2"/>
  <c r="AE4369" i="2"/>
  <c r="AE4599" i="2"/>
  <c r="AG4599" i="2" s="1"/>
  <c r="AE4605" i="2"/>
  <c r="AE5039" i="2"/>
  <c r="AE6218" i="2"/>
  <c r="AE6253" i="2"/>
  <c r="AE6254" i="2"/>
  <c r="AE6525" i="2"/>
  <c r="AE6690" i="2"/>
  <c r="AE6985" i="2"/>
  <c r="AE8480" i="2"/>
  <c r="AE8493" i="2"/>
  <c r="AE8503" i="2"/>
  <c r="AE8504" i="2"/>
  <c r="AE8516" i="2"/>
  <c r="AG8516" i="2" s="1"/>
  <c r="AE8527" i="2"/>
  <c r="AG8527" i="2" s="1"/>
  <c r="AE8536" i="2"/>
  <c r="AE8548" i="2"/>
  <c r="AE8549" i="2"/>
  <c r="AG8549" i="2" s="1"/>
  <c r="AE8557" i="2"/>
  <c r="AG8557" i="2" s="1"/>
  <c r="AE8563" i="2"/>
  <c r="AG8563" i="2" s="1"/>
  <c r="AE8631" i="2"/>
  <c r="AG8631" i="2" s="1"/>
  <c r="AE9390" i="2"/>
  <c r="AE9391" i="2"/>
  <c r="AE9392" i="2"/>
  <c r="AE9614" i="2"/>
  <c r="AE9615" i="2"/>
  <c r="AE9616" i="2"/>
  <c r="AE9617" i="2"/>
  <c r="AE9717" i="2"/>
  <c r="AE10720" i="2"/>
  <c r="AE10804" i="2"/>
  <c r="AE10805" i="2"/>
  <c r="AE10867" i="2"/>
  <c r="AG10867" i="2" s="1"/>
  <c r="AE10868" i="2"/>
  <c r="AE11145" i="2"/>
  <c r="AE11400" i="2"/>
  <c r="AE11713" i="2"/>
  <c r="AG11713" i="2" s="1"/>
  <c r="AE11714" i="2"/>
  <c r="AG11714" i="2" s="1"/>
  <c r="AE11719" i="2"/>
  <c r="AE11720" i="2"/>
  <c r="AE11787" i="2"/>
  <c r="AE11793" i="2"/>
  <c r="AE11800" i="2"/>
  <c r="AE11805" i="2"/>
  <c r="AG11805" i="2" s="1"/>
  <c r="AE8564" i="2"/>
  <c r="AG8564" i="2" s="1"/>
  <c r="AE10806" i="2"/>
  <c r="AG10806" i="2" s="1"/>
  <c r="AE1461" i="2"/>
  <c r="AG1461" i="2" s="1"/>
  <c r="AE4899" i="2"/>
  <c r="AE5046" i="2"/>
  <c r="AE5187" i="2"/>
  <c r="AG5187" i="2" s="1"/>
  <c r="AE5423" i="2"/>
  <c r="AE5597" i="2"/>
  <c r="AG5597" i="2" s="1"/>
  <c r="AE1774" i="2"/>
  <c r="AG1774" i="2" s="1"/>
  <c r="AE1849" i="2"/>
  <c r="AG1849" i="2" s="1"/>
  <c r="AE1940" i="2"/>
  <c r="AG1940" i="2" s="1"/>
  <c r="AE2021" i="2"/>
  <c r="AG2021" i="2" s="1"/>
  <c r="AE2096" i="2"/>
  <c r="AG2096" i="2" s="1"/>
  <c r="AE2146" i="2"/>
  <c r="AG2146" i="2" s="1"/>
  <c r="AE2356" i="2"/>
  <c r="AE2391" i="2"/>
  <c r="AE2458" i="2"/>
  <c r="AE2546" i="2"/>
  <c r="AE2639" i="2"/>
  <c r="AE2724" i="2"/>
  <c r="AE8262" i="2"/>
  <c r="AE8280" i="2"/>
  <c r="AE8303" i="2"/>
  <c r="AE8322" i="2"/>
  <c r="AE8343" i="2"/>
  <c r="AE8363" i="2"/>
  <c r="AE8382" i="2"/>
  <c r="AE8405" i="2"/>
  <c r="AE8428" i="2"/>
  <c r="AE8451" i="2"/>
  <c r="AE8465" i="2"/>
  <c r="AG8465" i="2" s="1"/>
  <c r="AE8466" i="2"/>
  <c r="AE11721" i="2"/>
  <c r="AG11721" i="2" s="1"/>
  <c r="AE11722" i="2"/>
  <c r="AG11722" i="2" s="1"/>
  <c r="AE11788" i="2"/>
  <c r="AG11788" i="2" s="1"/>
  <c r="AE11794" i="2"/>
  <c r="AE11806" i="2"/>
  <c r="AE11809" i="2"/>
  <c r="AG11809" i="2" s="1"/>
  <c r="AE514" i="2"/>
  <c r="AE516" i="2"/>
  <c r="AE782" i="2"/>
  <c r="AG782" i="2" s="1"/>
  <c r="AE783" i="2"/>
  <c r="AG783" i="2" s="1"/>
  <c r="AE976" i="2"/>
  <c r="AE979" i="2"/>
  <c r="AE3002" i="2"/>
  <c r="AE3004" i="2"/>
  <c r="AE3181" i="2"/>
  <c r="AE3278" i="2"/>
  <c r="AG3278" i="2" s="1"/>
  <c r="AE3289" i="2"/>
  <c r="AG3289" i="2" s="1"/>
  <c r="AE3941" i="2"/>
  <c r="AE4362" i="2"/>
  <c r="AE4363" i="2"/>
  <c r="AE4576" i="2"/>
  <c r="AE4600" i="2"/>
  <c r="AE5030" i="2"/>
  <c r="AG5030" i="2" s="1"/>
  <c r="AE6197" i="2"/>
  <c r="AE6247" i="2"/>
  <c r="AG6247" i="2" s="1"/>
  <c r="AE6250" i="2"/>
  <c r="AE6492" i="2"/>
  <c r="AE6679" i="2"/>
  <c r="AE6946" i="2"/>
  <c r="AE8890" i="2"/>
  <c r="AE9041" i="2"/>
  <c r="AE9042" i="2"/>
  <c r="AE9043" i="2"/>
  <c r="AE9044" i="2"/>
  <c r="AG9044" i="2" s="1"/>
  <c r="AE9045" i="2"/>
  <c r="AG9045" i="2" s="1"/>
  <c r="AE9191" i="2"/>
  <c r="AE9192" i="2"/>
  <c r="AE9193" i="2"/>
  <c r="AG9193" i="2" s="1"/>
  <c r="AE10393" i="2"/>
  <c r="AG10393" i="2" s="1"/>
  <c r="AE10394" i="2"/>
  <c r="AG10394" i="2" s="1"/>
  <c r="AE10559" i="2"/>
  <c r="AG10559" i="2" s="1"/>
  <c r="AE10560" i="2"/>
  <c r="AG10560" i="2" s="1"/>
  <c r="AE10561" i="2"/>
  <c r="AG10561" i="2" s="1"/>
  <c r="AE10721" i="2"/>
  <c r="AG10721" i="2" s="1"/>
  <c r="AE11052" i="2"/>
  <c r="AG11052" i="2" s="1"/>
  <c r="AE11355" i="2"/>
  <c r="AG11355" i="2" s="1"/>
  <c r="AE530" i="2"/>
  <c r="AE1520" i="2"/>
  <c r="AG1520" i="2" s="1"/>
  <c r="AE3137" i="2"/>
  <c r="AE3019" i="2"/>
  <c r="AE3020" i="2"/>
  <c r="AE3272" i="2"/>
  <c r="AE3279" i="2"/>
  <c r="AE3280" i="2"/>
  <c r="AE4651" i="2"/>
  <c r="AE4862" i="2"/>
  <c r="AE5311" i="2"/>
  <c r="AE5991" i="2"/>
  <c r="AE5992" i="2"/>
  <c r="AG5992" i="2" s="1"/>
  <c r="AE5993" i="2"/>
  <c r="AE6050" i="2"/>
  <c r="AE6526" i="2"/>
  <c r="AE6871" i="2"/>
  <c r="AE8891" i="2"/>
  <c r="AE9046" i="2"/>
  <c r="AG9046" i="2" s="1"/>
  <c r="AE9194" i="2"/>
  <c r="AG9194" i="2" s="1"/>
  <c r="AE10395" i="2"/>
  <c r="AG10395" i="2" s="1"/>
  <c r="AE10562" i="2"/>
  <c r="AE11053" i="2"/>
  <c r="AE11356" i="2"/>
  <c r="AG11356" i="2" s="1"/>
  <c r="AE528" i="2"/>
  <c r="AE507" i="2"/>
  <c r="AE513" i="2"/>
  <c r="AE1495" i="2"/>
  <c r="AG1495" i="2" s="1"/>
  <c r="AE3138" i="2"/>
  <c r="AE3012" i="2"/>
  <c r="AE3015" i="2"/>
  <c r="AE3296" i="2"/>
  <c r="AG3296" i="2" s="1"/>
  <c r="AE3298" i="2"/>
  <c r="AG3298" i="2" s="1"/>
  <c r="AE3576" i="2"/>
  <c r="AE4652" i="2"/>
  <c r="AG4652" i="2" s="1"/>
  <c r="AE4863" i="2"/>
  <c r="AE5083" i="2"/>
  <c r="AE5424" i="2"/>
  <c r="AE5204" i="2"/>
  <c r="AE5513" i="2"/>
  <c r="AE6018" i="2"/>
  <c r="AE6019" i="2"/>
  <c r="AE6020" i="2"/>
  <c r="AE6097" i="2"/>
  <c r="AE6493" i="2"/>
  <c r="AE6903" i="2"/>
  <c r="AE9047" i="2"/>
  <c r="AG9047" i="2" s="1"/>
  <c r="AE9393" i="2"/>
  <c r="AE9618" i="2"/>
  <c r="AE10396" i="2"/>
  <c r="AG10396" i="2" s="1"/>
  <c r="AE10563" i="2"/>
  <c r="AG10563" i="2" s="1"/>
  <c r="AE11054" i="2"/>
  <c r="AG11054" i="2" s="1"/>
  <c r="AE11357" i="2"/>
  <c r="AG11357" i="2" s="1"/>
  <c r="AE523" i="2"/>
  <c r="AE524" i="2"/>
  <c r="AE790" i="2"/>
  <c r="AG790" i="2" s="1"/>
  <c r="AE793" i="2"/>
  <c r="AG793" i="2" s="1"/>
  <c r="AE984" i="2"/>
  <c r="AE985" i="2"/>
  <c r="AE1775" i="2"/>
  <c r="AG1775" i="2" s="1"/>
  <c r="AE1776" i="2"/>
  <c r="AG1776" i="2" s="1"/>
  <c r="AE1850" i="2"/>
  <c r="AG1850" i="2" s="1"/>
  <c r="AE1941" i="2"/>
  <c r="AG1941" i="2" s="1"/>
  <c r="AE2022" i="2"/>
  <c r="AG2022" i="2" s="1"/>
  <c r="AE2097" i="2"/>
  <c r="AG2097" i="2" s="1"/>
  <c r="AE2357" i="2"/>
  <c r="AE2392" i="2"/>
  <c r="AE2393" i="2"/>
  <c r="AE2459" i="2"/>
  <c r="AE2547" i="2"/>
  <c r="AE2640" i="2"/>
  <c r="AE3013" i="2"/>
  <c r="AE3016" i="2"/>
  <c r="AG3016" i="2" s="1"/>
  <c r="AE3210" i="2"/>
  <c r="AE3297" i="2"/>
  <c r="AG3297" i="2" s="1"/>
  <c r="AE3299" i="2"/>
  <c r="AE3963" i="2"/>
  <c r="AE4372" i="2"/>
  <c r="AE4373" i="2"/>
  <c r="AE4606" i="2"/>
  <c r="AE4612" i="2"/>
  <c r="AE5031" i="2"/>
  <c r="AE6176" i="2"/>
  <c r="AE6255" i="2"/>
  <c r="AG6255" i="2" s="1"/>
  <c r="AE6256" i="2"/>
  <c r="AG6256" i="2" s="1"/>
  <c r="AE6527" i="2"/>
  <c r="AE6748" i="2"/>
  <c r="AE6947" i="2"/>
  <c r="AG6947" i="2" s="1"/>
  <c r="AE8263" i="2"/>
  <c r="AE8281" i="2"/>
  <c r="AE8304" i="2"/>
  <c r="AE8323" i="2"/>
  <c r="AE8344" i="2"/>
  <c r="AE8364" i="2"/>
  <c r="AE8383" i="2"/>
  <c r="AG8383" i="2" s="1"/>
  <c r="AE8406" i="2"/>
  <c r="AG8406" i="2" s="1"/>
  <c r="AE8429" i="2"/>
  <c r="AG8429" i="2" s="1"/>
  <c r="AE8430" i="2"/>
  <c r="AG8430" i="2" s="1"/>
  <c r="AE8452" i="2"/>
  <c r="AG8452" i="2" s="1"/>
  <c r="AE8467" i="2"/>
  <c r="AE9048" i="2"/>
  <c r="AE9195" i="2"/>
  <c r="AE9394" i="2"/>
  <c r="AG9394" i="2" s="1"/>
  <c r="AE9619" i="2"/>
  <c r="AE9620" i="2"/>
  <c r="AG9620" i="2" s="1"/>
  <c r="AE9621" i="2"/>
  <c r="AE9718" i="2"/>
  <c r="AE9719" i="2"/>
  <c r="AG9719" i="2" s="1"/>
  <c r="AE9720" i="2"/>
  <c r="AE10397" i="2"/>
  <c r="AE10564" i="2"/>
  <c r="AE10565" i="2"/>
  <c r="AE10566" i="2"/>
  <c r="AE10722" i="2"/>
  <c r="AE10723" i="2"/>
  <c r="AG10723" i="2" s="1"/>
  <c r="AE11055" i="2"/>
  <c r="AG11055" i="2" s="1"/>
  <c r="AE11358" i="2"/>
  <c r="AG11358" i="2" s="1"/>
  <c r="AE11781" i="2"/>
  <c r="AE11782" i="2"/>
  <c r="AE11789" i="2"/>
  <c r="AG11789" i="2" s="1"/>
  <c r="AE11807" i="2"/>
  <c r="AG11807" i="2" s="1"/>
  <c r="AE11810" i="2"/>
  <c r="AG11810" i="2" s="1"/>
  <c r="AE3510" i="2"/>
  <c r="AE3520" i="2"/>
  <c r="AE3876" i="2"/>
  <c r="AG3876" i="2" s="1"/>
  <c r="AE3877" i="2"/>
  <c r="AG3877" i="2" s="1"/>
  <c r="AE9865" i="2"/>
  <c r="AE9928" i="2"/>
  <c r="AE10869" i="2"/>
  <c r="AG10869" i="2" s="1"/>
  <c r="AE10908" i="2"/>
  <c r="AG10908" i="2" s="1"/>
  <c r="AE362" i="2"/>
  <c r="AE363" i="2"/>
  <c r="AE742" i="2"/>
  <c r="AE743" i="2"/>
  <c r="AE953" i="2"/>
  <c r="AE960" i="2"/>
  <c r="AE1209" i="2"/>
  <c r="AE1210" i="2"/>
  <c r="AE1440" i="2"/>
  <c r="AG1440" i="2" s="1"/>
  <c r="AE1441" i="2"/>
  <c r="AE2319" i="2"/>
  <c r="AG2319" i="2" s="1"/>
  <c r="AE2320" i="2"/>
  <c r="AE2321" i="2"/>
  <c r="AG2321" i="2" s="1"/>
  <c r="AE2334" i="2"/>
  <c r="AE2335" i="2"/>
  <c r="AE2336" i="2"/>
  <c r="AE2964" i="2"/>
  <c r="AG2964" i="2" s="1"/>
  <c r="AE2978" i="2"/>
  <c r="AE2979" i="2"/>
  <c r="AE2980" i="2"/>
  <c r="AE2981" i="2"/>
  <c r="AE2993" i="2"/>
  <c r="AE3982" i="2"/>
  <c r="AG3982" i="2" s="1"/>
  <c r="AE4283" i="2"/>
  <c r="AE4284" i="2"/>
  <c r="AE4577" i="2"/>
  <c r="AG4577" i="2" s="1"/>
  <c r="AE4578" i="2"/>
  <c r="AG4578" i="2" s="1"/>
  <c r="AE6230" i="2"/>
  <c r="AE6422" i="2"/>
  <c r="AG6422" i="2" s="1"/>
  <c r="AE6423" i="2"/>
  <c r="AG6423" i="2" s="1"/>
  <c r="AE8576" i="2"/>
  <c r="AE8577" i="2"/>
  <c r="AE8591" i="2"/>
  <c r="AE8597" i="2"/>
  <c r="AE8598" i="2"/>
  <c r="AE8599" i="2"/>
  <c r="AE8600" i="2"/>
  <c r="AE8613" i="2"/>
  <c r="AE8614" i="2"/>
  <c r="AG8614" i="2" s="1"/>
  <c r="AE8615" i="2"/>
  <c r="AE8616" i="2"/>
  <c r="AE8623" i="2"/>
  <c r="AE9866" i="2"/>
  <c r="AE9867" i="2"/>
  <c r="AE9868" i="2"/>
  <c r="AE9869" i="2"/>
  <c r="AE9929" i="2"/>
  <c r="AE9930" i="2"/>
  <c r="AE9931" i="2"/>
  <c r="AE9932" i="2"/>
  <c r="AG9932" i="2" s="1"/>
  <c r="AE10870" i="2"/>
  <c r="AG10870" i="2" s="1"/>
  <c r="AE10871" i="2"/>
  <c r="AE10909" i="2"/>
  <c r="AE10910" i="2"/>
  <c r="AG10910" i="2" s="1"/>
  <c r="AE10911" i="2"/>
  <c r="AG10911" i="2" s="1"/>
  <c r="AE10912" i="2"/>
  <c r="AG10912" i="2" s="1"/>
  <c r="AE3681" i="2"/>
  <c r="AE5032" i="2"/>
  <c r="AG5032" i="2" s="1"/>
  <c r="AE6664" i="2"/>
  <c r="AE6795" i="2"/>
  <c r="AE7081" i="2"/>
  <c r="AG7081" i="2" s="1"/>
  <c r="AE9972" i="2"/>
  <c r="AE11260" i="2"/>
  <c r="AG11260" i="2" s="1"/>
  <c r="AE11518" i="2"/>
  <c r="AG11518" i="2" s="1"/>
  <c r="AE11536" i="2"/>
  <c r="AG11536" i="2" s="1"/>
  <c r="AE11625" i="2"/>
  <c r="AE508" i="2"/>
  <c r="AE509" i="2"/>
  <c r="AE1577" i="2"/>
  <c r="AG1577" i="2" s="1"/>
  <c r="AE3139" i="2"/>
  <c r="AE3657" i="2"/>
  <c r="AE4740" i="2"/>
  <c r="AE4864" i="2"/>
  <c r="AG4864" i="2" s="1"/>
  <c r="AE5164" i="2"/>
  <c r="AG5164" i="2" s="1"/>
  <c r="AE5425" i="2"/>
  <c r="AE5244" i="2"/>
  <c r="AE5582" i="2"/>
  <c r="AE5725" i="2"/>
  <c r="AE5851" i="2"/>
  <c r="AE5852" i="2"/>
  <c r="AE6138" i="2"/>
  <c r="AE6637" i="2"/>
  <c r="AE7082" i="2"/>
  <c r="AG7082" i="2" s="1"/>
  <c r="AE9870" i="2"/>
  <c r="AE11245" i="2"/>
  <c r="AE11505" i="2"/>
  <c r="AG11505" i="2" s="1"/>
  <c r="AE450" i="2"/>
  <c r="AE451" i="2"/>
  <c r="AE1595" i="2"/>
  <c r="AG1595" i="2" s="1"/>
  <c r="AE3140" i="2"/>
  <c r="AE3490" i="2"/>
  <c r="AE3491" i="2"/>
  <c r="AE3658" i="2"/>
  <c r="AE3878" i="2"/>
  <c r="AG3878" i="2" s="1"/>
  <c r="AE3879" i="2"/>
  <c r="AG3879" i="2" s="1"/>
  <c r="AE4747" i="2"/>
  <c r="AG4747" i="2" s="1"/>
  <c r="AE4865" i="2"/>
  <c r="AE5176" i="2"/>
  <c r="AE5426" i="2"/>
  <c r="AE5308" i="2"/>
  <c r="AE5583" i="2"/>
  <c r="AE6139" i="2"/>
  <c r="AE6665" i="2"/>
  <c r="AE7069" i="2"/>
  <c r="AE9933" i="2"/>
  <c r="AE9973" i="2"/>
  <c r="AE10913" i="2"/>
  <c r="AE10955" i="2"/>
  <c r="AE11246" i="2"/>
  <c r="AG11246" i="2" s="1"/>
  <c r="AE11506" i="2"/>
  <c r="AG11506" i="2" s="1"/>
  <c r="AE417" i="2"/>
  <c r="AE418" i="2"/>
  <c r="AE757" i="2"/>
  <c r="AE758" i="2"/>
  <c r="AG758" i="2" s="1"/>
  <c r="AE961" i="2"/>
  <c r="AG961" i="2" s="1"/>
  <c r="AE968" i="2"/>
  <c r="AE1216" i="2"/>
  <c r="AE1220" i="2"/>
  <c r="AG1220" i="2" s="1"/>
  <c r="AE1452" i="2"/>
  <c r="AG1452" i="2" s="1"/>
  <c r="AE1453" i="2"/>
  <c r="AG1453" i="2" s="1"/>
  <c r="AE2278" i="2"/>
  <c r="AG2278" i="2" s="1"/>
  <c r="AE2279" i="2"/>
  <c r="AG2279" i="2" s="1"/>
  <c r="AE2280" i="2"/>
  <c r="AG2280" i="2" s="1"/>
  <c r="AE2299" i="2"/>
  <c r="AG2299" i="2" s="1"/>
  <c r="AE2300" i="2"/>
  <c r="AG2300" i="2" s="1"/>
  <c r="AE2301" i="2"/>
  <c r="AG2301" i="2" s="1"/>
  <c r="AE2942" i="2"/>
  <c r="AE2943" i="2"/>
  <c r="AE2944" i="2"/>
  <c r="AE2965" i="2"/>
  <c r="AE2966" i="2"/>
  <c r="AE2967" i="2"/>
  <c r="AE3668" i="2"/>
  <c r="AG3668" i="2" s="1"/>
  <c r="AE3995" i="2"/>
  <c r="AE4349" i="2"/>
  <c r="AE4354" i="2"/>
  <c r="AE4579" i="2"/>
  <c r="AG4579" i="2" s="1"/>
  <c r="AE4580" i="2"/>
  <c r="AG4580" i="2" s="1"/>
  <c r="AE5024" i="2"/>
  <c r="AG5024" i="2" s="1"/>
  <c r="AE6238" i="2"/>
  <c r="AE6431" i="2"/>
  <c r="AG6431" i="2" s="1"/>
  <c r="AE6432" i="2"/>
  <c r="AE6670" i="2"/>
  <c r="AE6779" i="2"/>
  <c r="AE7083" i="2"/>
  <c r="AG7083" i="2" s="1"/>
  <c r="AE8494" i="2"/>
  <c r="AG8494" i="2" s="1"/>
  <c r="AE8505" i="2"/>
  <c r="AE8517" i="2"/>
  <c r="AE8528" i="2"/>
  <c r="AE8537" i="2"/>
  <c r="AG8537" i="2" s="1"/>
  <c r="AE8550" i="2"/>
  <c r="AE8558" i="2"/>
  <c r="AG8558" i="2" s="1"/>
  <c r="AE8565" i="2"/>
  <c r="AG8565" i="2" s="1"/>
  <c r="AE8570" i="2"/>
  <c r="AG8570" i="2" s="1"/>
  <c r="AE8571" i="2"/>
  <c r="AG8571" i="2" s="1"/>
  <c r="AE8578" i="2"/>
  <c r="AG8578" i="2" s="1"/>
  <c r="AE8601" i="2"/>
  <c r="AG8601" i="2" s="1"/>
  <c r="AE9934" i="2"/>
  <c r="AE9935" i="2"/>
  <c r="AE9936" i="2"/>
  <c r="AE9937" i="2"/>
  <c r="AE9974" i="2"/>
  <c r="AE9975" i="2"/>
  <c r="AE9976" i="2"/>
  <c r="AE9977" i="2"/>
  <c r="AG9977" i="2" s="1"/>
  <c r="AE10914" i="2"/>
  <c r="AE10956" i="2"/>
  <c r="AE10957" i="2"/>
  <c r="AE10958" i="2"/>
  <c r="AG10958" i="2" s="1"/>
  <c r="AE10983" i="2"/>
  <c r="AE10984" i="2"/>
  <c r="AE11247" i="2"/>
  <c r="AE11507" i="2"/>
  <c r="AG11507" i="2" s="1"/>
  <c r="AE11626" i="2"/>
  <c r="AE11709" i="2"/>
  <c r="AE11741" i="2"/>
  <c r="AE5600" i="2"/>
  <c r="AE5726" i="2"/>
  <c r="AG5726" i="2" s="1"/>
  <c r="AE5978" i="2"/>
  <c r="AG5978" i="2" s="1"/>
  <c r="AE11765" i="2"/>
  <c r="AE3511" i="2"/>
  <c r="AE3512" i="2"/>
  <c r="AG3512" i="2" s="1"/>
  <c r="AE3863" i="2"/>
  <c r="AG3863" i="2" s="1"/>
  <c r="AE3880" i="2"/>
  <c r="AG3880" i="2" s="1"/>
  <c r="AE9804" i="2"/>
  <c r="AE9871" i="2"/>
  <c r="AE10872" i="2"/>
  <c r="AG10872" i="2" s="1"/>
  <c r="AE10915" i="2"/>
  <c r="AG10915" i="2" s="1"/>
  <c r="AE364" i="2"/>
  <c r="AE365" i="2"/>
  <c r="AE744" i="2"/>
  <c r="AG744" i="2" s="1"/>
  <c r="AE745" i="2"/>
  <c r="AG745" i="2" s="1"/>
  <c r="AE954" i="2"/>
  <c r="AE955" i="2"/>
  <c r="AE1202" i="2"/>
  <c r="AE1203" i="2"/>
  <c r="AE1442" i="2"/>
  <c r="AE1443" i="2"/>
  <c r="AE2302" i="2"/>
  <c r="AE2322" i="2"/>
  <c r="AE2323" i="2"/>
  <c r="AE2324" i="2"/>
  <c r="AG2324" i="2" s="1"/>
  <c r="AE2337" i="2"/>
  <c r="AE2338" i="2"/>
  <c r="AE2968" i="2"/>
  <c r="AE2969" i="2"/>
  <c r="AE2982" i="2"/>
  <c r="AE2983" i="2"/>
  <c r="AE2984" i="2"/>
  <c r="AE2985" i="2"/>
  <c r="AE3983" i="2"/>
  <c r="AG3983" i="2" s="1"/>
  <c r="AE4259" i="2"/>
  <c r="AE4285" i="2"/>
  <c r="AE4563" i="2"/>
  <c r="AG4563" i="2" s="1"/>
  <c r="AE4564" i="2"/>
  <c r="AG4564" i="2" s="1"/>
  <c r="AE6224" i="2"/>
  <c r="AE6411" i="2"/>
  <c r="AG6411" i="2" s="1"/>
  <c r="AE6424" i="2"/>
  <c r="AG6424" i="2" s="1"/>
  <c r="AE8579" i="2"/>
  <c r="AE8580" i="2"/>
  <c r="AE8581" i="2"/>
  <c r="AE8582" i="2"/>
  <c r="AE8592" i="2"/>
  <c r="AE8602" i="2"/>
  <c r="AE8603" i="2"/>
  <c r="AG8603" i="2" s="1"/>
  <c r="AE8604" i="2"/>
  <c r="AE8605" i="2"/>
  <c r="AE8617" i="2"/>
  <c r="AE8618" i="2"/>
  <c r="AE8624" i="2"/>
  <c r="AE9805" i="2"/>
  <c r="AE9806" i="2"/>
  <c r="AE9807" i="2"/>
  <c r="AE9872" i="2"/>
  <c r="AE9873" i="2"/>
  <c r="AE9874" i="2"/>
  <c r="AE9875" i="2"/>
  <c r="AE9876" i="2"/>
  <c r="AG9876" i="2" s="1"/>
  <c r="AE10873" i="2"/>
  <c r="AE10874" i="2"/>
  <c r="AE10875" i="2"/>
  <c r="AG10875" i="2" s="1"/>
  <c r="AE10916" i="2"/>
  <c r="AG10916" i="2" s="1"/>
  <c r="AE10917" i="2"/>
  <c r="AG10917" i="2" s="1"/>
  <c r="AE10918" i="2"/>
  <c r="AE3682" i="2"/>
  <c r="AE5033" i="2"/>
  <c r="AG5033" i="2" s="1"/>
  <c r="AE6659" i="2"/>
  <c r="AE6791" i="2"/>
  <c r="AE7084" i="2"/>
  <c r="AG7084" i="2" s="1"/>
  <c r="AE9938" i="2"/>
  <c r="AE11248" i="2"/>
  <c r="AG11248" i="2" s="1"/>
  <c r="AE11508" i="2"/>
  <c r="AG11508" i="2" s="1"/>
  <c r="AE11537" i="2"/>
  <c r="AG11537" i="2" s="1"/>
  <c r="AE11627" i="2"/>
  <c r="AG11627" i="2" s="1"/>
  <c r="AE502" i="2"/>
  <c r="AE503" i="2"/>
  <c r="AE1578" i="2"/>
  <c r="AG1578" i="2" s="1"/>
  <c r="AE3141" i="2"/>
  <c r="AE3659" i="2"/>
  <c r="AE4726" i="2"/>
  <c r="AE4866" i="2"/>
  <c r="AG4866" i="2" s="1"/>
  <c r="AE5165" i="2"/>
  <c r="AE5427" i="2"/>
  <c r="AG5427" i="2" s="1"/>
  <c r="AE5245" i="2"/>
  <c r="AE5584" i="2"/>
  <c r="AG5584" i="2" s="1"/>
  <c r="AE5601" i="2"/>
  <c r="AG5601" i="2" s="1"/>
  <c r="AE5727" i="2"/>
  <c r="AE5853" i="2"/>
  <c r="AE6140" i="2"/>
  <c r="AG6140" i="2" s="1"/>
  <c r="AE6638" i="2"/>
  <c r="AE7085" i="2"/>
  <c r="AE11249" i="2"/>
  <c r="AE11509" i="2"/>
  <c r="AG11509" i="2" s="1"/>
  <c r="AE11742" i="2"/>
  <c r="AG11742" i="2" s="1"/>
  <c r="AE452" i="2"/>
  <c r="AG452" i="2" s="1"/>
  <c r="AE453" i="2"/>
  <c r="AE1596" i="2"/>
  <c r="AE3142" i="2"/>
  <c r="AE3492" i="2"/>
  <c r="AE3493" i="2"/>
  <c r="AE3660" i="2"/>
  <c r="AE3881" i="2"/>
  <c r="AG3881" i="2" s="1"/>
  <c r="AE3882" i="2"/>
  <c r="AG3882" i="2" s="1"/>
  <c r="AE4748" i="2"/>
  <c r="AG4748" i="2" s="1"/>
  <c r="AE4867" i="2"/>
  <c r="AE5177" i="2"/>
  <c r="AG5177" i="2" s="1"/>
  <c r="AE5428" i="2"/>
  <c r="AE5309" i="2"/>
  <c r="AE5585" i="2"/>
  <c r="AG5585" i="2" s="1"/>
  <c r="AE6141" i="2"/>
  <c r="AE6666" i="2"/>
  <c r="AE7070" i="2"/>
  <c r="AE9721" i="2"/>
  <c r="AG9721" i="2" s="1"/>
  <c r="AE9939" i="2"/>
  <c r="AE9978" i="2"/>
  <c r="AE10959" i="2"/>
  <c r="AE10985" i="2"/>
  <c r="AG10985" i="2" s="1"/>
  <c r="AE11250" i="2"/>
  <c r="AG11250" i="2" s="1"/>
  <c r="AE11510" i="2"/>
  <c r="AE419" i="2"/>
  <c r="AE420" i="2"/>
  <c r="AE759" i="2"/>
  <c r="AE760" i="2"/>
  <c r="AE962" i="2"/>
  <c r="AG962" i="2" s="1"/>
  <c r="AE969" i="2"/>
  <c r="AG969" i="2" s="1"/>
  <c r="AE1217" i="2"/>
  <c r="AG1217" i="2" s="1"/>
  <c r="AE1221" i="2"/>
  <c r="AG1221" i="2" s="1"/>
  <c r="AE1454" i="2"/>
  <c r="AE1455" i="2"/>
  <c r="AE2281" i="2"/>
  <c r="AG2281" i="2" s="1"/>
  <c r="AE2282" i="2"/>
  <c r="AG2282" i="2" s="1"/>
  <c r="AE2283" i="2"/>
  <c r="AG2283" i="2" s="1"/>
  <c r="AE2303" i="2"/>
  <c r="AG2303" i="2" s="1"/>
  <c r="AE2304" i="2"/>
  <c r="AG2304" i="2" s="1"/>
  <c r="AE2305" i="2"/>
  <c r="AG2305" i="2" s="1"/>
  <c r="AE2945" i="2"/>
  <c r="AE2946" i="2"/>
  <c r="AE2947" i="2"/>
  <c r="AE2970" i="2"/>
  <c r="AE2971" i="2"/>
  <c r="AE2972" i="2"/>
  <c r="AE3669" i="2"/>
  <c r="AE3996" i="2"/>
  <c r="AE4355" i="2"/>
  <c r="AE4356" i="2"/>
  <c r="AE4581" i="2"/>
  <c r="AE4582" i="2"/>
  <c r="AE5025" i="2"/>
  <c r="AE6239" i="2"/>
  <c r="AE6433" i="2"/>
  <c r="AE6434" i="2"/>
  <c r="AG6434" i="2" s="1"/>
  <c r="AE6671" i="2"/>
  <c r="AE6780" i="2"/>
  <c r="AG6780" i="2" s="1"/>
  <c r="AE7086" i="2"/>
  <c r="AE8495" i="2"/>
  <c r="AE8506" i="2"/>
  <c r="AE8518" i="2"/>
  <c r="AE8529" i="2"/>
  <c r="AG8529" i="2" s="1"/>
  <c r="AE8538" i="2"/>
  <c r="AG8538" i="2" s="1"/>
  <c r="AE8551" i="2"/>
  <c r="AE8559" i="2"/>
  <c r="AE8566" i="2"/>
  <c r="AG8566" i="2" s="1"/>
  <c r="AE8572" i="2"/>
  <c r="AG8572" i="2" s="1"/>
  <c r="AE8583" i="2"/>
  <c r="AG8583" i="2" s="1"/>
  <c r="AE8584" i="2"/>
  <c r="AG8584" i="2" s="1"/>
  <c r="AE8606" i="2"/>
  <c r="AG8606" i="2" s="1"/>
  <c r="AE9940" i="2"/>
  <c r="AE9941" i="2"/>
  <c r="AE9942" i="2"/>
  <c r="AE9943" i="2"/>
  <c r="AE9979" i="2"/>
  <c r="AE9980" i="2"/>
  <c r="AE9981" i="2"/>
  <c r="AE9982" i="2"/>
  <c r="AE10919" i="2"/>
  <c r="AE10960" i="2"/>
  <c r="AE10961" i="2"/>
  <c r="AE10962" i="2"/>
  <c r="AE10986" i="2"/>
  <c r="AE10987" i="2"/>
  <c r="AE11261" i="2"/>
  <c r="AG11261" i="2" s="1"/>
  <c r="AE11511" i="2"/>
  <c r="AG11511" i="2" s="1"/>
  <c r="AE11538" i="2"/>
  <c r="AG11538" i="2" s="1"/>
  <c r="AE11628" i="2"/>
  <c r="AE11743" i="2"/>
  <c r="AE5602" i="2"/>
  <c r="AG5602" i="2" s="1"/>
  <c r="AE5728" i="2"/>
  <c r="AE5854" i="2"/>
  <c r="AG5854" i="2" s="1"/>
  <c r="AE421" i="2"/>
  <c r="AE422" i="2"/>
  <c r="AE1588" i="2"/>
  <c r="AG1588" i="2" s="1"/>
  <c r="AE3143" i="2"/>
  <c r="AE4868" i="2"/>
  <c r="AE4741" i="2"/>
  <c r="AG4741" i="2" s="1"/>
  <c r="AE5166" i="2"/>
  <c r="AG5166" i="2" s="1"/>
  <c r="AE5429" i="2"/>
  <c r="AE5574" i="2"/>
  <c r="AG5574" i="2" s="1"/>
  <c r="AE7101" i="2"/>
  <c r="AG7101" i="2" s="1"/>
  <c r="AE4069" i="2"/>
  <c r="AG4069" i="2" s="1"/>
  <c r="AE4070" i="2"/>
  <c r="AG4070" i="2" s="1"/>
  <c r="AE4071" i="2"/>
  <c r="AG4071" i="2" s="1"/>
  <c r="AE4072" i="2"/>
  <c r="AG4072" i="2" s="1"/>
  <c r="AE4073" i="2"/>
  <c r="AG4073" i="2" s="1"/>
  <c r="AE4074" i="2"/>
  <c r="AG4074" i="2" s="1"/>
  <c r="AE4128" i="2"/>
  <c r="AE4129" i="2"/>
  <c r="AE4132" i="2"/>
  <c r="AE4133" i="2"/>
  <c r="AE4134" i="2"/>
  <c r="AG4134" i="2" s="1"/>
  <c r="AE4135" i="2"/>
  <c r="AE6839" i="2"/>
  <c r="AE7098" i="2"/>
  <c r="AE8453" i="2"/>
  <c r="AG8453" i="2" s="1"/>
  <c r="AE8454" i="2"/>
  <c r="AE8455" i="2"/>
  <c r="AE8468" i="2"/>
  <c r="AE8469" i="2"/>
  <c r="AG8469" i="2" s="1"/>
  <c r="AE8470" i="2"/>
  <c r="AE8471" i="2"/>
  <c r="AE8481" i="2"/>
  <c r="AE8482" i="2"/>
  <c r="AG8482" i="2" s="1"/>
  <c r="AE8483" i="2"/>
  <c r="AE8484" i="2"/>
  <c r="AG8484" i="2" s="1"/>
  <c r="AE8496" i="2"/>
  <c r="AE10988" i="2"/>
  <c r="AE11359" i="2"/>
  <c r="AG11359" i="2" s="1"/>
  <c r="AE11529" i="2"/>
  <c r="AG11529" i="2" s="1"/>
  <c r="AE423" i="2"/>
  <c r="AE424" i="2"/>
  <c r="AE761" i="2"/>
  <c r="AG761" i="2" s="1"/>
  <c r="AE762" i="2"/>
  <c r="AG762" i="2" s="1"/>
  <c r="AE1076" i="2"/>
  <c r="AE1077" i="2"/>
  <c r="AE1311" i="2"/>
  <c r="AG1311" i="2" s="1"/>
  <c r="AE1312" i="2"/>
  <c r="AG1312" i="2" s="1"/>
  <c r="AE3641" i="2"/>
  <c r="AE4198" i="2"/>
  <c r="AE4226" i="2"/>
  <c r="AE4536" i="2"/>
  <c r="AE4537" i="2"/>
  <c r="AE5003" i="2"/>
  <c r="AE6798" i="2"/>
  <c r="AE9722" i="2"/>
  <c r="AE9808" i="2"/>
  <c r="AE9809" i="2"/>
  <c r="AG9809" i="2" s="1"/>
  <c r="AE9877" i="2"/>
  <c r="AE9983" i="2"/>
  <c r="AE10122" i="2"/>
  <c r="AE10724" i="2"/>
  <c r="AG10724" i="2" s="1"/>
  <c r="AE10807" i="2"/>
  <c r="AE10808" i="2"/>
  <c r="AE10876" i="2"/>
  <c r="AE10963" i="2"/>
  <c r="AG10963" i="2" s="1"/>
  <c r="AE10964" i="2"/>
  <c r="AG10964" i="2" s="1"/>
  <c r="AE3429" i="2"/>
  <c r="AG3429" i="2" s="1"/>
  <c r="AE3430" i="2"/>
  <c r="AE3606" i="2"/>
  <c r="AE3833" i="2"/>
  <c r="AG3833" i="2" s="1"/>
  <c r="AE3834" i="2"/>
  <c r="AG3834" i="2" s="1"/>
  <c r="AE5295" i="2"/>
  <c r="AE5603" i="2"/>
  <c r="AE5729" i="2"/>
  <c r="AG5729" i="2" s="1"/>
  <c r="AE5979" i="2"/>
  <c r="AG5979" i="2" s="1"/>
  <c r="AE6098" i="2"/>
  <c r="AG6098" i="2" s="1"/>
  <c r="AE6823" i="2"/>
  <c r="AE9723" i="2"/>
  <c r="AE9878" i="2"/>
  <c r="AE10725" i="2"/>
  <c r="AG10725" i="2" s="1"/>
  <c r="AE10809" i="2"/>
  <c r="AG10809" i="2" s="1"/>
  <c r="AE11744" i="2"/>
  <c r="AE11766" i="2"/>
  <c r="AE11774" i="2"/>
  <c r="AG11774" i="2" s="1"/>
  <c r="AE454" i="2"/>
  <c r="AE473" i="2"/>
  <c r="AE1597" i="2"/>
  <c r="AE3144" i="2"/>
  <c r="AE3494" i="2"/>
  <c r="AE3513" i="2"/>
  <c r="AE3661" i="2"/>
  <c r="AE3883" i="2"/>
  <c r="AE3884" i="2"/>
  <c r="AG3884" i="2" s="1"/>
  <c r="AE4754" i="2"/>
  <c r="AG4754" i="2" s="1"/>
  <c r="AE4869" i="2"/>
  <c r="AE5178" i="2"/>
  <c r="AE5430" i="2"/>
  <c r="AE5310" i="2"/>
  <c r="AG5310" i="2" s="1"/>
  <c r="AE5586" i="2"/>
  <c r="AG5586" i="2" s="1"/>
  <c r="AE6142" i="2"/>
  <c r="AE6672" i="2"/>
  <c r="AE7071" i="2"/>
  <c r="AG7071" i="2" s="1"/>
  <c r="AE9724" i="2"/>
  <c r="AE9944" i="2"/>
  <c r="AE9984" i="2"/>
  <c r="AE10965" i="2"/>
  <c r="AG10965" i="2" s="1"/>
  <c r="AE10989" i="2"/>
  <c r="AG10989" i="2" s="1"/>
  <c r="AE11251" i="2"/>
  <c r="AG11251" i="2" s="1"/>
  <c r="AE11512" i="2"/>
  <c r="AG11512" i="2" s="1"/>
  <c r="AE425" i="2"/>
  <c r="AE455" i="2"/>
  <c r="AE763" i="2"/>
  <c r="AG763" i="2" s="1"/>
  <c r="AE764" i="2"/>
  <c r="AG764" i="2" s="1"/>
  <c r="AE970" i="2"/>
  <c r="AE971" i="2"/>
  <c r="AE1222" i="2"/>
  <c r="AE1223" i="2"/>
  <c r="AG1223" i="2" s="1"/>
  <c r="AE1456" i="2"/>
  <c r="AE1459" i="2"/>
  <c r="AE2284" i="2"/>
  <c r="AE2285" i="2"/>
  <c r="AE2306" i="2"/>
  <c r="AG2306" i="2" s="1"/>
  <c r="AE2307" i="2"/>
  <c r="AG2307" i="2" s="1"/>
  <c r="AE2308" i="2"/>
  <c r="AG2308" i="2" s="1"/>
  <c r="AE2325" i="2"/>
  <c r="AE2948" i="2"/>
  <c r="AE2949" i="2"/>
  <c r="AE2973" i="2"/>
  <c r="AE2974" i="2"/>
  <c r="AE2986" i="2"/>
  <c r="AE2987" i="2"/>
  <c r="AG2987" i="2" s="1"/>
  <c r="AE3670" i="2"/>
  <c r="AE3997" i="2"/>
  <c r="AE4357" i="2"/>
  <c r="AG4357" i="2" s="1"/>
  <c r="AE4358" i="2"/>
  <c r="AE4583" i="2"/>
  <c r="AG4583" i="2" s="1"/>
  <c r="AE4584" i="2"/>
  <c r="AG4584" i="2" s="1"/>
  <c r="AE5026" i="2"/>
  <c r="AG5026" i="2" s="1"/>
  <c r="AE6240" i="2"/>
  <c r="AE6435" i="2"/>
  <c r="AG6435" i="2" s="1"/>
  <c r="AE6436" i="2"/>
  <c r="AG6436" i="2" s="1"/>
  <c r="AE6673" i="2"/>
  <c r="AE6782" i="2"/>
  <c r="AE7087" i="2"/>
  <c r="AG7087" i="2" s="1"/>
  <c r="AE8507" i="2"/>
  <c r="AE8519" i="2"/>
  <c r="AE8520" i="2"/>
  <c r="AE8530" i="2"/>
  <c r="AE8539" i="2"/>
  <c r="AE8552" i="2"/>
  <c r="AE8560" i="2"/>
  <c r="AE8567" i="2"/>
  <c r="AE8573" i="2"/>
  <c r="AG8573" i="2" s="1"/>
  <c r="AE8585" i="2"/>
  <c r="AG8585" i="2" s="1"/>
  <c r="AE8593" i="2"/>
  <c r="AG8593" i="2" s="1"/>
  <c r="AE8607" i="2"/>
  <c r="AE9945" i="2"/>
  <c r="AE9946" i="2"/>
  <c r="AE9947" i="2"/>
  <c r="AE9948" i="2"/>
  <c r="AE9985" i="2"/>
  <c r="AG9985" i="2" s="1"/>
  <c r="AE9986" i="2"/>
  <c r="AG9986" i="2" s="1"/>
  <c r="AE9987" i="2"/>
  <c r="AE9988" i="2"/>
  <c r="AE9989" i="2"/>
  <c r="AE10966" i="2"/>
  <c r="AG10966" i="2" s="1"/>
  <c r="AE10967" i="2"/>
  <c r="AG10967" i="2" s="1"/>
  <c r="AE10968" i="2"/>
  <c r="AG10968" i="2" s="1"/>
  <c r="AE10990" i="2"/>
  <c r="AG10990" i="2" s="1"/>
  <c r="AE10991" i="2"/>
  <c r="AG10991" i="2" s="1"/>
  <c r="AE10992" i="2"/>
  <c r="AG10992" i="2" s="1"/>
  <c r="AE11262" i="2"/>
  <c r="AG11262" i="2" s="1"/>
  <c r="AE11519" i="2"/>
  <c r="AG11519" i="2" s="1"/>
  <c r="AE11539" i="2"/>
  <c r="AG11539" i="2" s="1"/>
  <c r="AE11629" i="2"/>
  <c r="AG11629" i="2" s="1"/>
  <c r="AE5604" i="2"/>
  <c r="AE5730" i="2"/>
  <c r="AG5730" i="2" s="1"/>
  <c r="AE5855" i="2"/>
  <c r="AE456" i="2"/>
  <c r="AE457" i="2"/>
  <c r="AE1601" i="2"/>
  <c r="AE3145" i="2"/>
  <c r="AE3258" i="2"/>
  <c r="AE3514" i="2"/>
  <c r="AE3521" i="2"/>
  <c r="AE3900" i="2"/>
  <c r="AE3903" i="2"/>
  <c r="AG3903" i="2" s="1"/>
  <c r="AE4749" i="2"/>
  <c r="AE4870" i="2"/>
  <c r="AE5431" i="2"/>
  <c r="AG5431" i="2" s="1"/>
  <c r="AE5179" i="2"/>
  <c r="AE5306" i="2"/>
  <c r="AG5306" i="2" s="1"/>
  <c r="AE5590" i="2"/>
  <c r="AG5590" i="2" s="1"/>
  <c r="AE6129" i="2"/>
  <c r="AG6129" i="2" s="1"/>
  <c r="AE6667" i="2"/>
  <c r="AG6667" i="2" s="1"/>
  <c r="AE7102" i="2"/>
  <c r="AE9949" i="2"/>
  <c r="AE9990" i="2"/>
  <c r="AG9990" i="2" s="1"/>
  <c r="AE9991" i="2"/>
  <c r="AE10969" i="2"/>
  <c r="AG10969" i="2" s="1"/>
  <c r="AE10993" i="2"/>
  <c r="AG10993" i="2" s="1"/>
  <c r="AE458" i="2"/>
  <c r="AE459" i="2"/>
  <c r="AE773" i="2"/>
  <c r="AG773" i="2" s="1"/>
  <c r="AE774" i="2"/>
  <c r="AG774" i="2" s="1"/>
  <c r="AE842" i="2"/>
  <c r="AE843" i="2"/>
  <c r="AE1128" i="2"/>
  <c r="AE1129" i="2"/>
  <c r="AE1374" i="2"/>
  <c r="AE1375" i="2"/>
  <c r="AE2286" i="2"/>
  <c r="AE2309" i="2"/>
  <c r="AE2310" i="2"/>
  <c r="AE2311" i="2"/>
  <c r="AE2326" i="2"/>
  <c r="AE2327" i="2"/>
  <c r="AE2913" i="2"/>
  <c r="AE2914" i="2"/>
  <c r="AG2914" i="2" s="1"/>
  <c r="AE2950" i="2"/>
  <c r="AE2951" i="2"/>
  <c r="AG2951" i="2" s="1"/>
  <c r="AE2952" i="2"/>
  <c r="AE2953" i="2"/>
  <c r="AE3261" i="2"/>
  <c r="AE3984" i="2"/>
  <c r="AE4316" i="2"/>
  <c r="AG4316" i="2" s="1"/>
  <c r="AE4336" i="2"/>
  <c r="AG4336" i="2" s="1"/>
  <c r="AE4607" i="2"/>
  <c r="AE4608" i="2"/>
  <c r="AE5027" i="2"/>
  <c r="AG5027" i="2" s="1"/>
  <c r="AE6209" i="2"/>
  <c r="AE6379" i="2"/>
  <c r="AG6379" i="2" s="1"/>
  <c r="AE6397" i="2"/>
  <c r="AG6397" i="2" s="1"/>
  <c r="AE6617" i="2"/>
  <c r="AE6722" i="2"/>
  <c r="AE7099" i="2"/>
  <c r="AG7099" i="2" s="1"/>
  <c r="AE8431" i="2"/>
  <c r="AE8456" i="2"/>
  <c r="AE8472" i="2"/>
  <c r="AE8485" i="2"/>
  <c r="AE8497" i="2"/>
  <c r="AE8508" i="2"/>
  <c r="AE8521" i="2"/>
  <c r="AE8531" i="2"/>
  <c r="AE8540" i="2"/>
  <c r="AG8540" i="2" s="1"/>
  <c r="AE8553" i="2"/>
  <c r="AE8561" i="2"/>
  <c r="AE8568" i="2"/>
  <c r="AE9950" i="2"/>
  <c r="AE9951" i="2"/>
  <c r="AE9992" i="2"/>
  <c r="AG9992" i="2" s="1"/>
  <c r="AE9993" i="2"/>
  <c r="AE9994" i="2"/>
  <c r="AE9995" i="2"/>
  <c r="AE10032" i="2"/>
  <c r="AE10033" i="2"/>
  <c r="AE10970" i="2"/>
  <c r="AG10970" i="2" s="1"/>
  <c r="AE10994" i="2"/>
  <c r="AG10994" i="2" s="1"/>
  <c r="AE11001" i="2"/>
  <c r="AG11001" i="2" s="1"/>
  <c r="AE11002" i="2"/>
  <c r="AE11006" i="2"/>
  <c r="AE11007" i="2"/>
  <c r="AG11007" i="2" s="1"/>
  <c r="AE11008" i="2"/>
  <c r="AG11008" i="2" s="1"/>
  <c r="AE11304" i="2"/>
  <c r="AG11304" i="2" s="1"/>
  <c r="AE11527" i="2"/>
  <c r="AG11527" i="2" s="1"/>
  <c r="AE11540" i="2"/>
  <c r="AG11540" i="2" s="1"/>
  <c r="AE11630" i="2"/>
  <c r="AG11630" i="2" s="1"/>
  <c r="AE5605" i="2"/>
  <c r="AE5731" i="2"/>
  <c r="AG5731" i="2" s="1"/>
  <c r="AE5856" i="2"/>
  <c r="AG5856" i="2" s="1"/>
  <c r="AE11745" i="2"/>
  <c r="AG11745" i="2" s="1"/>
  <c r="AE11767" i="2"/>
  <c r="AG11767" i="2" s="1"/>
  <c r="AE460" i="2"/>
  <c r="AE474" i="2"/>
  <c r="AE1602" i="2"/>
  <c r="AE3146" i="2"/>
  <c r="AE3259" i="2"/>
  <c r="AE3522" i="2"/>
  <c r="AE3523" i="2"/>
  <c r="AE3901" i="2"/>
  <c r="AG3901" i="2" s="1"/>
  <c r="AE3904" i="2"/>
  <c r="AG3904" i="2" s="1"/>
  <c r="AE4750" i="2"/>
  <c r="AG4750" i="2" s="1"/>
  <c r="AE4871" i="2"/>
  <c r="AE5180" i="2"/>
  <c r="AE5432" i="2"/>
  <c r="AE5307" i="2"/>
  <c r="AG5307" i="2" s="1"/>
  <c r="AE5591" i="2"/>
  <c r="AE6130" i="2"/>
  <c r="AE6668" i="2"/>
  <c r="AE7103" i="2"/>
  <c r="AG7103" i="2" s="1"/>
  <c r="AE9952" i="2"/>
  <c r="AG9952" i="2" s="1"/>
  <c r="AE9996" i="2"/>
  <c r="AE9997" i="2"/>
  <c r="AE10995" i="2"/>
  <c r="AG10995" i="2" s="1"/>
  <c r="AE11003" i="2"/>
  <c r="AG11003" i="2" s="1"/>
  <c r="AE461" i="2"/>
  <c r="AE462" i="2"/>
  <c r="AE775" i="2"/>
  <c r="AG775" i="2" s="1"/>
  <c r="AE776" i="2"/>
  <c r="AG776" i="2" s="1"/>
  <c r="AE1130" i="2"/>
  <c r="AE1131" i="2"/>
  <c r="AE1376" i="2"/>
  <c r="AG1376" i="2" s="1"/>
  <c r="AE1377" i="2"/>
  <c r="AG1377" i="2" s="1"/>
  <c r="AE2287" i="2"/>
  <c r="AG2287" i="2" s="1"/>
  <c r="AE2312" i="2"/>
  <c r="AG2312" i="2" s="1"/>
  <c r="AE2313" i="2"/>
  <c r="AE2314" i="2"/>
  <c r="AE2328" i="2"/>
  <c r="AG2328" i="2" s="1"/>
  <c r="AE2329" i="2"/>
  <c r="AG2329" i="2" s="1"/>
  <c r="AE2915" i="2"/>
  <c r="AE2954" i="2"/>
  <c r="AE2955" i="2"/>
  <c r="AE2956" i="2"/>
  <c r="AE2975" i="2"/>
  <c r="AE2988" i="2"/>
  <c r="AE3262" i="2"/>
  <c r="AE4337" i="2"/>
  <c r="AG4337" i="2" s="1"/>
  <c r="AE4338" i="2"/>
  <c r="AE4609" i="2"/>
  <c r="AE4610" i="2"/>
  <c r="AE5028" i="2"/>
  <c r="AG5028" i="2" s="1"/>
  <c r="AE6618" i="2"/>
  <c r="AG6618" i="2" s="1"/>
  <c r="AE6724" i="2"/>
  <c r="AE7100" i="2"/>
  <c r="AE8457" i="2"/>
  <c r="AE8458" i="2"/>
  <c r="AE8473" i="2"/>
  <c r="AE8486" i="2"/>
  <c r="AE8498" i="2"/>
  <c r="AE8509" i="2"/>
  <c r="AE8522" i="2"/>
  <c r="AG8522" i="2" s="1"/>
  <c r="AE8532" i="2"/>
  <c r="AG8532" i="2" s="1"/>
  <c r="AE8541" i="2"/>
  <c r="AG8541" i="2" s="1"/>
  <c r="AE8542" i="2"/>
  <c r="AG8542" i="2" s="1"/>
  <c r="AE8543" i="2"/>
  <c r="AG8543" i="2" s="1"/>
  <c r="AE8554" i="2"/>
  <c r="AG8554" i="2" s="1"/>
  <c r="AE9953" i="2"/>
  <c r="AE9998" i="2"/>
  <c r="AE9999" i="2"/>
  <c r="AE10000" i="2"/>
  <c r="AE10034" i="2"/>
  <c r="AE10035" i="2"/>
  <c r="AE10996" i="2"/>
  <c r="AE10997" i="2"/>
  <c r="AE11004" i="2"/>
  <c r="AE11005" i="2"/>
  <c r="AE11009" i="2"/>
  <c r="AE11010" i="2"/>
  <c r="AE11011" i="2"/>
  <c r="AE11305" i="2"/>
  <c r="AE11528" i="2"/>
  <c r="AE5606" i="2"/>
  <c r="AE5732" i="2"/>
  <c r="AE5857" i="2"/>
  <c r="AG5857" i="2" s="1"/>
  <c r="AE11746" i="2"/>
  <c r="AG11746" i="2" s="1"/>
  <c r="AE11768" i="2"/>
  <c r="AE463" i="2"/>
  <c r="AE464" i="2"/>
  <c r="AG464" i="2" s="1"/>
  <c r="AE1598" i="2"/>
  <c r="AG1598" i="2" s="1"/>
  <c r="AE3147" i="2"/>
  <c r="AE3495" i="2"/>
  <c r="AE3496" i="2"/>
  <c r="AE3885" i="2"/>
  <c r="AG3885" i="2" s="1"/>
  <c r="AE3886" i="2"/>
  <c r="AG3886" i="2" s="1"/>
  <c r="AE4751" i="2"/>
  <c r="AG4751" i="2" s="1"/>
  <c r="AE4872" i="2"/>
  <c r="AE5433" i="2"/>
  <c r="AE5167" i="2"/>
  <c r="AG5167" i="2" s="1"/>
  <c r="AE5575" i="2"/>
  <c r="AG5575" i="2" s="1"/>
  <c r="AE9810" i="2"/>
  <c r="AE9879" i="2"/>
  <c r="AE10877" i="2"/>
  <c r="AE10920" i="2"/>
  <c r="AG10920" i="2" s="1"/>
  <c r="AE426" i="2"/>
  <c r="AE427" i="2"/>
  <c r="AE765" i="2"/>
  <c r="AG765" i="2" s="1"/>
  <c r="AE777" i="2"/>
  <c r="AE972" i="2"/>
  <c r="AE973" i="2"/>
  <c r="AG973" i="2" s="1"/>
  <c r="AE1218" i="2"/>
  <c r="AE1219" i="2"/>
  <c r="AE1457" i="2"/>
  <c r="AE1458" i="2"/>
  <c r="AE2259" i="2"/>
  <c r="AG2259" i="2" s="1"/>
  <c r="AE2260" i="2"/>
  <c r="AG2260" i="2" s="1"/>
  <c r="AE2288" i="2"/>
  <c r="AG2288" i="2" s="1"/>
  <c r="AE2289" i="2"/>
  <c r="AG2289" i="2" s="1"/>
  <c r="AE2290" i="2"/>
  <c r="AE2315" i="2"/>
  <c r="AE2916" i="2"/>
  <c r="AG2916" i="2" s="1"/>
  <c r="AE2917" i="2"/>
  <c r="AE2957" i="2"/>
  <c r="AE2958" i="2"/>
  <c r="AE2959" i="2"/>
  <c r="AE2960" i="2"/>
  <c r="AE3998" i="2"/>
  <c r="AG3998" i="2" s="1"/>
  <c r="AE4350" i="2"/>
  <c r="AE4351" i="2"/>
  <c r="AE4585" i="2"/>
  <c r="AG4585" i="2" s="1"/>
  <c r="AE4586" i="2"/>
  <c r="AG4586" i="2" s="1"/>
  <c r="AE6236" i="2"/>
  <c r="AE6412" i="2"/>
  <c r="AE6425" i="2"/>
  <c r="AE8474" i="2"/>
  <c r="AE8487" i="2"/>
  <c r="AG8487" i="2" s="1"/>
  <c r="AE8488" i="2"/>
  <c r="AE8489" i="2"/>
  <c r="AG8489" i="2" s="1"/>
  <c r="AE8499" i="2"/>
  <c r="AE8500" i="2"/>
  <c r="AG8500" i="2" s="1"/>
  <c r="AE8510" i="2"/>
  <c r="AE8511" i="2"/>
  <c r="AG8511" i="2" s="1"/>
  <c r="AE8512" i="2"/>
  <c r="AE8513" i="2"/>
  <c r="AG8513" i="2" s="1"/>
  <c r="AE8523" i="2"/>
  <c r="AE8524" i="2"/>
  <c r="AE9880" i="2"/>
  <c r="AE9881" i="2"/>
  <c r="AG9881" i="2" s="1"/>
  <c r="AE9882" i="2"/>
  <c r="AG9882" i="2" s="1"/>
  <c r="AE9954" i="2"/>
  <c r="AG9954" i="2" s="1"/>
  <c r="AE9955" i="2"/>
  <c r="AE9956" i="2"/>
  <c r="AE9957" i="2"/>
  <c r="AG9957" i="2" s="1"/>
  <c r="AE10001" i="2"/>
  <c r="AE10878" i="2"/>
  <c r="AG10878" i="2" s="1"/>
  <c r="AE10921" i="2"/>
  <c r="AG10921" i="2" s="1"/>
  <c r="AE10922" i="2"/>
  <c r="AG10922" i="2" s="1"/>
  <c r="AE10923" i="2"/>
  <c r="AG10923" i="2" s="1"/>
  <c r="AE10971" i="2"/>
  <c r="AG10971" i="2" s="1"/>
  <c r="AE10998" i="2"/>
  <c r="AG10998" i="2" s="1"/>
  <c r="AE3263" i="2"/>
  <c r="AE5034" i="2"/>
  <c r="AG5034" i="2" s="1"/>
  <c r="AE6619" i="2"/>
  <c r="AE6719" i="2"/>
  <c r="AE7093" i="2"/>
  <c r="AE10036" i="2"/>
  <c r="AE11252" i="2"/>
  <c r="AE11520" i="2"/>
  <c r="AE11541" i="2"/>
  <c r="AE11710" i="2"/>
  <c r="AG11710" i="2" s="1"/>
  <c r="AE3267" i="2"/>
  <c r="AE5247" i="2"/>
  <c r="AE5607" i="2"/>
  <c r="AE5733" i="2"/>
  <c r="AG5733" i="2" s="1"/>
  <c r="AE5858" i="2"/>
  <c r="AE6145" i="2"/>
  <c r="AE6660" i="2"/>
  <c r="AE7088" i="2"/>
  <c r="AG7088" i="2" s="1"/>
  <c r="AE9958" i="2"/>
  <c r="AE11253" i="2"/>
  <c r="AG11253" i="2" s="1"/>
  <c r="AE11513" i="2"/>
  <c r="AG11513" i="2" s="1"/>
  <c r="AE3515" i="2"/>
  <c r="AG3515" i="2" s="1"/>
  <c r="AE3516" i="2"/>
  <c r="AE3887" i="2"/>
  <c r="AE3888" i="2"/>
  <c r="AG3888" i="2" s="1"/>
  <c r="AE9811" i="2"/>
  <c r="AE9883" i="2"/>
  <c r="AE10879" i="2"/>
  <c r="AG10879" i="2" s="1"/>
  <c r="AE10924" i="2"/>
  <c r="AG10924" i="2" s="1"/>
  <c r="AE366" i="2"/>
  <c r="AE367" i="2"/>
  <c r="AE746" i="2"/>
  <c r="AG746" i="2" s="1"/>
  <c r="AE747" i="2"/>
  <c r="AG747" i="2" s="1"/>
  <c r="AE956" i="2"/>
  <c r="AE963" i="2"/>
  <c r="AE1204" i="2"/>
  <c r="AE1211" i="2"/>
  <c r="AE1444" i="2"/>
  <c r="AE1445" i="2"/>
  <c r="AE2330" i="2"/>
  <c r="AG2330" i="2" s="1"/>
  <c r="AE2331" i="2"/>
  <c r="AE2332" i="2"/>
  <c r="AE2333" i="2"/>
  <c r="AG2333" i="2" s="1"/>
  <c r="AE2339" i="2"/>
  <c r="AE2340" i="2"/>
  <c r="AE2976" i="2"/>
  <c r="AE2989" i="2"/>
  <c r="AE2990" i="2"/>
  <c r="AE2991" i="2"/>
  <c r="AG2991" i="2" s="1"/>
  <c r="AE2992" i="2"/>
  <c r="AE2994" i="2"/>
  <c r="AE3985" i="2"/>
  <c r="AE4260" i="2"/>
  <c r="AG4260" i="2" s="1"/>
  <c r="AE4286" i="2"/>
  <c r="AG4286" i="2" s="1"/>
  <c r="AE4565" i="2"/>
  <c r="AE4587" i="2"/>
  <c r="AE6231" i="2"/>
  <c r="AG6231" i="2" s="1"/>
  <c r="AE6413" i="2"/>
  <c r="AG6413" i="2" s="1"/>
  <c r="AE6426" i="2"/>
  <c r="AG6426" i="2" s="1"/>
  <c r="AE8586" i="2"/>
  <c r="AE8594" i="2"/>
  <c r="AE8608" i="2"/>
  <c r="AE8619" i="2"/>
  <c r="AE8620" i="2"/>
  <c r="AE8621" i="2"/>
  <c r="AE8625" i="2"/>
  <c r="AG8625" i="2" s="1"/>
  <c r="AE8626" i="2"/>
  <c r="AG8626" i="2" s="1"/>
  <c r="AE8627" i="2"/>
  <c r="AG8627" i="2" s="1"/>
  <c r="AE8628" i="2"/>
  <c r="AE8629" i="2"/>
  <c r="AE8630" i="2"/>
  <c r="AE9884" i="2"/>
  <c r="AE9885" i="2"/>
  <c r="AE9886" i="2"/>
  <c r="AE9887" i="2"/>
  <c r="AE9888" i="2"/>
  <c r="AG9888" i="2" s="1"/>
  <c r="AE9889" i="2"/>
  <c r="AG9889" i="2" s="1"/>
  <c r="AE9959" i="2"/>
  <c r="AG9959" i="2" s="1"/>
  <c r="AE9960" i="2"/>
  <c r="AE10880" i="2"/>
  <c r="AG10880" i="2" s="1"/>
  <c r="AE10881" i="2"/>
  <c r="AE10882" i="2"/>
  <c r="AE10925" i="2"/>
  <c r="AG10925" i="2" s="1"/>
  <c r="AE10926" i="2"/>
  <c r="AG10926" i="2" s="1"/>
  <c r="AE10927" i="2"/>
  <c r="AG10927" i="2" s="1"/>
  <c r="AE3683" i="2"/>
  <c r="AG3683" i="2" s="1"/>
  <c r="AE3684" i="2"/>
  <c r="AE5035" i="2"/>
  <c r="AE5036" i="2"/>
  <c r="AG5036" i="2" s="1"/>
  <c r="AE6661" i="2"/>
  <c r="AE6669" i="2"/>
  <c r="AE6792" i="2"/>
  <c r="AE6796" i="2"/>
  <c r="AE7089" i="2"/>
  <c r="AG7089" i="2" s="1"/>
  <c r="AE7094" i="2"/>
  <c r="AG7094" i="2" s="1"/>
  <c r="AE10002" i="2"/>
  <c r="AE10037" i="2"/>
  <c r="AE11254" i="2"/>
  <c r="AG11254" i="2" s="1"/>
  <c r="AE11263" i="2"/>
  <c r="AG11263" i="2" s="1"/>
  <c r="AE11521" i="2"/>
  <c r="AG11521" i="2" s="1"/>
  <c r="AE11523" i="2"/>
  <c r="AE11542" i="2"/>
  <c r="AE11631" i="2"/>
  <c r="AE504" i="2"/>
  <c r="AE510" i="2"/>
  <c r="AE511" i="2"/>
  <c r="AG511" i="2" s="1"/>
  <c r="AE512" i="2"/>
  <c r="AE1579" i="2"/>
  <c r="AE3148" i="2"/>
  <c r="AE1589" i="2"/>
  <c r="AG1589" i="2" s="1"/>
  <c r="AE3149" i="2"/>
  <c r="AE3662" i="2"/>
  <c r="AE4727" i="2"/>
  <c r="AE4742" i="2"/>
  <c r="AE4873" i="2"/>
  <c r="AE4874" i="2"/>
  <c r="AG4874" i="2" s="1"/>
  <c r="AE5168" i="2"/>
  <c r="AG5168" i="2" s="1"/>
  <c r="AE5434" i="2"/>
  <c r="AG5434" i="2" s="1"/>
  <c r="AE5169" i="2"/>
  <c r="AE5435" i="2"/>
  <c r="AE5246" i="2"/>
  <c r="AG5246" i="2" s="1"/>
  <c r="AE5587" i="2"/>
  <c r="AG5587" i="2" s="1"/>
  <c r="AE5588" i="2"/>
  <c r="AG5588" i="2" s="1"/>
  <c r="AE5608" i="2"/>
  <c r="AE5734" i="2"/>
  <c r="AE5859" i="2"/>
  <c r="AG5859" i="2" s="1"/>
  <c r="AE5980" i="2"/>
  <c r="AG5980" i="2" s="1"/>
  <c r="AE5984" i="2"/>
  <c r="AG5984" i="2" s="1"/>
  <c r="AE5988" i="2"/>
  <c r="AG5988" i="2" s="1"/>
  <c r="AE6143" i="2"/>
  <c r="AG6143" i="2" s="1"/>
  <c r="AE6639" i="2"/>
  <c r="AE7090" i="2"/>
  <c r="AG7090" i="2" s="1"/>
  <c r="AE11255" i="2"/>
  <c r="AE11514" i="2"/>
  <c r="AE11747" i="2"/>
  <c r="AE525" i="2"/>
  <c r="AE526" i="2"/>
  <c r="AE791" i="2"/>
  <c r="AE792" i="2"/>
  <c r="AE986" i="2"/>
  <c r="AE987" i="2"/>
  <c r="AG987" i="2" s="1"/>
  <c r="AE2261" i="2"/>
  <c r="AG2261" i="2" s="1"/>
  <c r="AE2291" i="2"/>
  <c r="AE2292" i="2"/>
  <c r="AE2293" i="2"/>
  <c r="AE2294" i="2"/>
  <c r="AE2316" i="2"/>
  <c r="AE2877" i="2"/>
  <c r="AE2878" i="2"/>
  <c r="AE2879" i="2"/>
  <c r="AG2879" i="2" s="1"/>
  <c r="AE2918" i="2"/>
  <c r="AE2919" i="2"/>
  <c r="AE2920" i="2"/>
  <c r="AG2920" i="2" s="1"/>
  <c r="AE3014" i="2"/>
  <c r="AE3017" i="2"/>
  <c r="AE3193" i="2"/>
  <c r="AE3300" i="2"/>
  <c r="AG3300" i="2" s="1"/>
  <c r="AE3303" i="2"/>
  <c r="AG3303" i="2" s="1"/>
  <c r="AE3964" i="2"/>
  <c r="AG3964" i="2" s="1"/>
  <c r="AE4370" i="2"/>
  <c r="AE4371" i="2"/>
  <c r="AE4611" i="2"/>
  <c r="AG4611" i="2" s="1"/>
  <c r="AE4613" i="2"/>
  <c r="AG4613" i="2" s="1"/>
  <c r="AE5040" i="2"/>
  <c r="AG5040" i="2" s="1"/>
  <c r="AE6225" i="2"/>
  <c r="AE6257" i="2"/>
  <c r="AE6258" i="2"/>
  <c r="AE6528" i="2"/>
  <c r="AG6528" i="2" s="1"/>
  <c r="AE6691" i="2"/>
  <c r="AE7024" i="2"/>
  <c r="AE8574" i="2"/>
  <c r="AE8587" i="2"/>
  <c r="AE8588" i="2"/>
  <c r="AE8589" i="2"/>
  <c r="AE8590" i="2"/>
  <c r="AE8595" i="2"/>
  <c r="AG8595" i="2" s="1"/>
  <c r="AE8596" i="2"/>
  <c r="AG8596" i="2" s="1"/>
  <c r="AE8609" i="2"/>
  <c r="AE8610" i="2"/>
  <c r="AG8610" i="2" s="1"/>
  <c r="AE8611" i="2"/>
  <c r="AG8611" i="2" s="1"/>
  <c r="AE8612" i="2"/>
  <c r="AG8612" i="2" s="1"/>
  <c r="AE8622" i="2"/>
  <c r="AG8622" i="2" s="1"/>
  <c r="AE9049" i="2"/>
  <c r="AE9725" i="2"/>
  <c r="AE9726" i="2"/>
  <c r="AG9726" i="2" s="1"/>
  <c r="AE9812" i="2"/>
  <c r="AE9813" i="2"/>
  <c r="AE9814" i="2"/>
  <c r="AE9815" i="2"/>
  <c r="AE9816" i="2"/>
  <c r="AE9890" i="2"/>
  <c r="AE10883" i="2"/>
  <c r="AG10883" i="2" s="1"/>
  <c r="AE10928" i="2"/>
  <c r="AG10928" i="2" s="1"/>
  <c r="AE10929" i="2"/>
  <c r="AG10929" i="2" s="1"/>
  <c r="AE10930" i="2"/>
  <c r="AG10930" i="2" s="1"/>
  <c r="AE10972" i="2"/>
  <c r="AG10972" i="2" s="1"/>
  <c r="AE10973" i="2"/>
  <c r="AE11179" i="2"/>
  <c r="AE11433" i="2"/>
  <c r="AG11433" i="2" s="1"/>
  <c r="AE11723" i="2"/>
  <c r="AG11723" i="2" s="1"/>
  <c r="AE11724" i="2"/>
  <c r="AE11790" i="2"/>
  <c r="AE11795" i="2"/>
  <c r="AE11801" i="2"/>
  <c r="AG11801" i="2" s="1"/>
  <c r="AE11808" i="2"/>
  <c r="AE536" i="2"/>
  <c r="AG536" i="2" s="1"/>
  <c r="AE537" i="2"/>
  <c r="AE1548" i="2"/>
  <c r="AG1548" i="2" s="1"/>
  <c r="AE3150" i="2"/>
  <c r="AE3025" i="2"/>
  <c r="AE3026" i="2"/>
  <c r="AE3290" i="2"/>
  <c r="AE3301" i="2"/>
  <c r="AG3301" i="2" s="1"/>
  <c r="AE3302" i="2"/>
  <c r="AG3302" i="2" s="1"/>
  <c r="AE4728" i="2"/>
  <c r="AE4875" i="2"/>
  <c r="AE5047" i="2"/>
  <c r="AG5047" i="2" s="1"/>
  <c r="AE4900" i="2"/>
  <c r="AG4900" i="2" s="1"/>
  <c r="AE5188" i="2"/>
  <c r="AG5188" i="2" s="1"/>
  <c r="AE5436" i="2"/>
  <c r="AE5314" i="2"/>
  <c r="AE5595" i="2"/>
  <c r="AG5595" i="2" s="1"/>
  <c r="AE6006" i="2"/>
  <c r="AE6007" i="2"/>
  <c r="AG6007" i="2" s="1"/>
  <c r="AE6008" i="2"/>
  <c r="AG6008" i="2" s="1"/>
  <c r="AE6074" i="2"/>
  <c r="AG6074" i="2" s="1"/>
  <c r="AE6577" i="2"/>
  <c r="AE6948" i="2"/>
  <c r="AG6948" i="2" s="1"/>
  <c r="AE9196" i="2"/>
  <c r="AE9727" i="2"/>
  <c r="AE9817" i="2"/>
  <c r="AE10884" i="2"/>
  <c r="AG10884" i="2" s="1"/>
  <c r="AE10931" i="2"/>
  <c r="AE11180" i="2"/>
  <c r="AG11180" i="2" s="1"/>
  <c r="AE11434" i="2"/>
  <c r="AE3474" i="2"/>
  <c r="AE3475" i="2"/>
  <c r="AE3797" i="2"/>
  <c r="AE3835" i="2"/>
  <c r="AE9050" i="2"/>
  <c r="AE9197" i="2"/>
  <c r="AG9197" i="2" s="1"/>
  <c r="AE10242" i="2"/>
  <c r="AE10398" i="2"/>
  <c r="AE189" i="2"/>
  <c r="AG189" i="2" s="1"/>
  <c r="AE190" i="2"/>
  <c r="AG190" i="2" s="1"/>
  <c r="AE650" i="2"/>
  <c r="AG650" i="2" s="1"/>
  <c r="AE651" i="2"/>
  <c r="AE913" i="2"/>
  <c r="AE914" i="2"/>
  <c r="AG914" i="2" s="1"/>
  <c r="AE1153" i="2"/>
  <c r="AE1154" i="2"/>
  <c r="AE1396" i="2"/>
  <c r="AG1396" i="2" s="1"/>
  <c r="AE1397" i="2"/>
  <c r="AG1397" i="2" s="1"/>
  <c r="AE2098" i="2"/>
  <c r="AG2098" i="2" s="1"/>
  <c r="AE2147" i="2"/>
  <c r="AG2147" i="2" s="1"/>
  <c r="AE2148" i="2"/>
  <c r="AG2148" i="2" s="1"/>
  <c r="AE2188" i="2"/>
  <c r="AG2188" i="2" s="1"/>
  <c r="AE2207" i="2"/>
  <c r="AG2207" i="2" s="1"/>
  <c r="AE2232" i="2"/>
  <c r="AG2232" i="2" s="1"/>
  <c r="AE2786" i="2"/>
  <c r="AE2828" i="2"/>
  <c r="AE2856" i="2"/>
  <c r="AE2857" i="2"/>
  <c r="AE2880" i="2"/>
  <c r="AE2881" i="2"/>
  <c r="AE3942" i="2"/>
  <c r="AE4199" i="2"/>
  <c r="AE4227" i="2"/>
  <c r="AG4227" i="2" s="1"/>
  <c r="AE4502" i="2"/>
  <c r="AE4538" i="2"/>
  <c r="AE6188" i="2"/>
  <c r="AE6347" i="2"/>
  <c r="AE6362" i="2"/>
  <c r="AE8161" i="2"/>
  <c r="AE8207" i="2"/>
  <c r="AE8243" i="2"/>
  <c r="AG8243" i="2" s="1"/>
  <c r="AE8264" i="2"/>
  <c r="AG8264" i="2" s="1"/>
  <c r="AE8282" i="2"/>
  <c r="AG8282" i="2" s="1"/>
  <c r="AE8305" i="2"/>
  <c r="AE8324" i="2"/>
  <c r="AE8345" i="2"/>
  <c r="AG8345" i="2" s="1"/>
  <c r="AE8365" i="2"/>
  <c r="AG8365" i="2" s="1"/>
  <c r="AE8384" i="2"/>
  <c r="AG8384" i="2" s="1"/>
  <c r="AE8385" i="2"/>
  <c r="AG8385" i="2" s="1"/>
  <c r="AE8407" i="2"/>
  <c r="AG8407" i="2" s="1"/>
  <c r="AE9198" i="2"/>
  <c r="AE9199" i="2"/>
  <c r="AE9200" i="2"/>
  <c r="AE9201" i="2"/>
  <c r="AE9395" i="2"/>
  <c r="AE9396" i="2"/>
  <c r="AE9397" i="2"/>
  <c r="AE9398" i="2"/>
  <c r="AE10399" i="2"/>
  <c r="AE10400" i="2"/>
  <c r="AE10401" i="2"/>
  <c r="AG10401" i="2" s="1"/>
  <c r="AE10402" i="2"/>
  <c r="AE10403" i="2"/>
  <c r="AG10403" i="2" s="1"/>
  <c r="AE10404" i="2"/>
  <c r="AE3671" i="2"/>
  <c r="AG3671" i="2" s="1"/>
  <c r="AE3672" i="2"/>
  <c r="AE4980" i="2"/>
  <c r="AE5004" i="2"/>
  <c r="AE6600" i="2"/>
  <c r="AE6620" i="2"/>
  <c r="AG6620" i="2" s="1"/>
  <c r="AE6783" i="2"/>
  <c r="AE6784" i="2"/>
  <c r="AE7025" i="2"/>
  <c r="AG7025" i="2" s="1"/>
  <c r="AE7061" i="2"/>
  <c r="AG7061" i="2" s="1"/>
  <c r="AE9728" i="2"/>
  <c r="AG9728" i="2" s="1"/>
  <c r="AE9818" i="2"/>
  <c r="AE11181" i="2"/>
  <c r="AE11219" i="2"/>
  <c r="AG11219" i="2" s="1"/>
  <c r="AE11435" i="2"/>
  <c r="AG11435" i="2" s="1"/>
  <c r="AE11477" i="2"/>
  <c r="AG11477" i="2" s="1"/>
  <c r="AE11543" i="2"/>
  <c r="AG11543" i="2" s="1"/>
  <c r="AE11632" i="2"/>
  <c r="AG11632" i="2" s="1"/>
  <c r="AE480" i="2"/>
  <c r="AE481" i="2"/>
  <c r="AE491" i="2"/>
  <c r="AE492" i="2"/>
  <c r="AE1521" i="2"/>
  <c r="AG1521" i="2" s="1"/>
  <c r="AE3151" i="2"/>
  <c r="AE1549" i="2"/>
  <c r="AG1549" i="2" s="1"/>
  <c r="AE3152" i="2"/>
  <c r="AE3627" i="2"/>
  <c r="AE4679" i="2"/>
  <c r="AE4876" i="2"/>
  <c r="AG4876" i="2" s="1"/>
  <c r="AE4706" i="2"/>
  <c r="AE4877" i="2"/>
  <c r="AG4877" i="2" s="1"/>
  <c r="AE5108" i="2"/>
  <c r="AE5437" i="2"/>
  <c r="AE5139" i="2"/>
  <c r="AE5438" i="2"/>
  <c r="AG5438" i="2" s="1"/>
  <c r="AE5223" i="2"/>
  <c r="AE5538" i="2"/>
  <c r="AG5538" i="2" s="1"/>
  <c r="AE5559" i="2"/>
  <c r="AE5609" i="2"/>
  <c r="AE5735" i="2"/>
  <c r="AE5860" i="2"/>
  <c r="AG5860" i="2" s="1"/>
  <c r="AE5981" i="2"/>
  <c r="AG5981" i="2" s="1"/>
  <c r="AE5985" i="2"/>
  <c r="AG5985" i="2" s="1"/>
  <c r="AE5989" i="2"/>
  <c r="AE6112" i="2"/>
  <c r="AE6578" i="2"/>
  <c r="AE6986" i="2"/>
  <c r="AG6986" i="2" s="1"/>
  <c r="AE9729" i="2"/>
  <c r="AE11182" i="2"/>
  <c r="AG11182" i="2" s="1"/>
  <c r="AE11436" i="2"/>
  <c r="AG11436" i="2" s="1"/>
  <c r="AE401" i="2"/>
  <c r="AE428" i="2"/>
  <c r="AE1590" i="2"/>
  <c r="AG1590" i="2" s="1"/>
  <c r="AE3153" i="2"/>
  <c r="AE3497" i="2"/>
  <c r="AE3498" i="2"/>
  <c r="AE3628" i="2"/>
  <c r="AE3889" i="2"/>
  <c r="AE3895" i="2"/>
  <c r="AE4729" i="2"/>
  <c r="AE4878" i="2"/>
  <c r="AE5170" i="2"/>
  <c r="AE5439" i="2"/>
  <c r="AE5224" i="2"/>
  <c r="AE5560" i="2"/>
  <c r="AE6113" i="2"/>
  <c r="AE6621" i="2"/>
  <c r="AG6621" i="2" s="1"/>
  <c r="AE6987" i="2"/>
  <c r="AE9819" i="2"/>
  <c r="AE9820" i="2"/>
  <c r="AE9891" i="2"/>
  <c r="AE10885" i="2"/>
  <c r="AE10932" i="2"/>
  <c r="AG10932" i="2" s="1"/>
  <c r="AE11183" i="2"/>
  <c r="AG11183" i="2" s="1"/>
  <c r="AE11437" i="2"/>
  <c r="AG11437" i="2" s="1"/>
  <c r="AE429" i="2"/>
  <c r="AE430" i="2"/>
  <c r="AE748" i="2"/>
  <c r="AG748" i="2" s="1"/>
  <c r="AE749" i="2"/>
  <c r="AG749" i="2" s="1"/>
  <c r="AE852" i="2"/>
  <c r="AE853" i="2"/>
  <c r="AE1101" i="2"/>
  <c r="AE1102" i="2"/>
  <c r="AE1323" i="2"/>
  <c r="AG1323" i="2" s="1"/>
  <c r="AE1324" i="2"/>
  <c r="AG1324" i="2" s="1"/>
  <c r="AE2189" i="2"/>
  <c r="AG2189" i="2" s="1"/>
  <c r="AE2208" i="2"/>
  <c r="AG2208" i="2" s="1"/>
  <c r="AE2233" i="2"/>
  <c r="AG2233" i="2" s="1"/>
  <c r="AE2262" i="2"/>
  <c r="AG2262" i="2" s="1"/>
  <c r="AE2263" i="2"/>
  <c r="AE2264" i="2"/>
  <c r="AE2858" i="2"/>
  <c r="AE2882" i="2"/>
  <c r="AG2882" i="2" s="1"/>
  <c r="AE2883" i="2"/>
  <c r="AE2884" i="2"/>
  <c r="AG2884" i="2" s="1"/>
  <c r="AE2921" i="2"/>
  <c r="AE2922" i="2"/>
  <c r="AE3642" i="2"/>
  <c r="AG3642" i="2" s="1"/>
  <c r="AE3999" i="2"/>
  <c r="AE4287" i="2"/>
  <c r="AE4288" i="2"/>
  <c r="AE4588" i="2"/>
  <c r="AE4589" i="2"/>
  <c r="AE5005" i="2"/>
  <c r="AE6226" i="2"/>
  <c r="AG6226" i="2" s="1"/>
  <c r="AE6363" i="2"/>
  <c r="AG6363" i="2" s="1"/>
  <c r="AE6380" i="2"/>
  <c r="AG6380" i="2" s="1"/>
  <c r="AE6640" i="2"/>
  <c r="AE6770" i="2"/>
  <c r="AE7026" i="2"/>
  <c r="AG7026" i="2" s="1"/>
  <c r="AE8244" i="2"/>
  <c r="AE8265" i="2"/>
  <c r="AE8283" i="2"/>
  <c r="AE8306" i="2"/>
  <c r="AE8325" i="2"/>
  <c r="AE8346" i="2"/>
  <c r="AE8366" i="2"/>
  <c r="AG8366" i="2" s="1"/>
  <c r="AE8386" i="2"/>
  <c r="AG8386" i="2" s="1"/>
  <c r="AE8408" i="2"/>
  <c r="AG8408" i="2" s="1"/>
  <c r="AE8409" i="2"/>
  <c r="AG8409" i="2" s="1"/>
  <c r="AE8432" i="2"/>
  <c r="AG8432" i="2" s="1"/>
  <c r="AE8459" i="2"/>
  <c r="AE9821" i="2"/>
  <c r="AE9822" i="2"/>
  <c r="AE9823" i="2"/>
  <c r="AE9824" i="2"/>
  <c r="AE9825" i="2"/>
  <c r="AG9825" i="2" s="1"/>
  <c r="AE9892" i="2"/>
  <c r="AE9893" i="2"/>
  <c r="AG9893" i="2" s="1"/>
  <c r="AE9894" i="2"/>
  <c r="AE9895" i="2"/>
  <c r="AE11544" i="2"/>
  <c r="AE11633" i="2"/>
  <c r="AE5610" i="2"/>
  <c r="AE5736" i="2"/>
  <c r="AE5861" i="2"/>
  <c r="AE10886" i="2"/>
  <c r="AE10887" i="2"/>
  <c r="AE10933" i="2"/>
  <c r="AG10933" i="2" s="1"/>
  <c r="AE10934" i="2"/>
  <c r="AE10935" i="2"/>
  <c r="AE10974" i="2"/>
  <c r="AG10974" i="2" s="1"/>
  <c r="AE11184" i="2"/>
  <c r="AG11184" i="2" s="1"/>
  <c r="AE11438" i="2"/>
  <c r="AG11438" i="2" s="1"/>
  <c r="AE3476" i="2"/>
  <c r="AE3477" i="2"/>
  <c r="AE3798" i="2"/>
  <c r="AG3798" i="2" s="1"/>
  <c r="AE3799" i="2"/>
  <c r="AG3799" i="2" s="1"/>
  <c r="AE9051" i="2"/>
  <c r="AE9202" i="2"/>
  <c r="AE10243" i="2"/>
  <c r="AG10243" i="2" s="1"/>
  <c r="AE10405" i="2"/>
  <c r="AG10405" i="2" s="1"/>
  <c r="AE110" i="2"/>
  <c r="AE191" i="2"/>
  <c r="AE598" i="2"/>
  <c r="AE652" i="2"/>
  <c r="AE915" i="2"/>
  <c r="AE916" i="2"/>
  <c r="AE1155" i="2"/>
  <c r="AE1156" i="2"/>
  <c r="AE1378" i="2"/>
  <c r="AG1378" i="2" s="1"/>
  <c r="AE1398" i="2"/>
  <c r="AG1398" i="2" s="1"/>
  <c r="AE2099" i="2"/>
  <c r="AE2100" i="2"/>
  <c r="AE2149" i="2"/>
  <c r="AE2150" i="2"/>
  <c r="AE2190" i="2"/>
  <c r="AE2209" i="2"/>
  <c r="AE2787" i="2"/>
  <c r="AE2788" i="2"/>
  <c r="AG2788" i="2" s="1"/>
  <c r="AE2789" i="2"/>
  <c r="AG2789" i="2" s="1"/>
  <c r="AE2829" i="2"/>
  <c r="AE2859" i="2"/>
  <c r="AE2885" i="2"/>
  <c r="AG2885" i="2" s="1"/>
  <c r="AE3943" i="2"/>
  <c r="AG3943" i="2" s="1"/>
  <c r="AE4200" i="2"/>
  <c r="AE4201" i="2"/>
  <c r="AE4503" i="2"/>
  <c r="AG4503" i="2" s="1"/>
  <c r="AE4504" i="2"/>
  <c r="AG4504" i="2" s="1"/>
  <c r="AE6242" i="2"/>
  <c r="AE6333" i="2"/>
  <c r="AG6333" i="2" s="1"/>
  <c r="AE6348" i="2"/>
  <c r="AG6348" i="2" s="1"/>
  <c r="AE8162" i="2"/>
  <c r="AE8208" i="2"/>
  <c r="AE8245" i="2"/>
  <c r="AE8266" i="2"/>
  <c r="AE8284" i="2"/>
  <c r="AE8285" i="2"/>
  <c r="AE8307" i="2"/>
  <c r="AG8307" i="2" s="1"/>
  <c r="AE8326" i="2"/>
  <c r="AE8347" i="2"/>
  <c r="AE8367" i="2"/>
  <c r="AE8387" i="2"/>
  <c r="AE8410" i="2"/>
  <c r="AE9203" i="2"/>
  <c r="AG9203" i="2" s="1"/>
  <c r="AE9204" i="2"/>
  <c r="AE9205" i="2"/>
  <c r="AG9205" i="2" s="1"/>
  <c r="AE9206" i="2"/>
  <c r="AE9207" i="2"/>
  <c r="AE9208" i="2"/>
  <c r="AE9209" i="2"/>
  <c r="AG9209" i="2" s="1"/>
  <c r="AE9210" i="2"/>
  <c r="AG9210" i="2" s="1"/>
  <c r="AE10244" i="2"/>
  <c r="AG10244" i="2" s="1"/>
  <c r="AE10245" i="2"/>
  <c r="AE10246" i="2"/>
  <c r="AE10406" i="2"/>
  <c r="AG10406" i="2" s="1"/>
  <c r="AE10407" i="2"/>
  <c r="AG10407" i="2" s="1"/>
  <c r="AE10408" i="2"/>
  <c r="AG10408" i="2" s="1"/>
  <c r="AE3673" i="2"/>
  <c r="AE3674" i="2"/>
  <c r="AE4981" i="2"/>
  <c r="AG4981" i="2" s="1"/>
  <c r="AE4982" i="2"/>
  <c r="AG4982" i="2" s="1"/>
  <c r="AE6579" i="2"/>
  <c r="AE6601" i="2"/>
  <c r="AE6785" i="2"/>
  <c r="AE6786" i="2"/>
  <c r="AE7027" i="2"/>
  <c r="AG7027" i="2" s="1"/>
  <c r="AE7028" i="2"/>
  <c r="AE9622" i="2"/>
  <c r="AE9730" i="2"/>
  <c r="AE11185" i="2"/>
  <c r="AE11220" i="2"/>
  <c r="AE11439" i="2"/>
  <c r="AG11439" i="2" s="1"/>
  <c r="AE11478" i="2"/>
  <c r="AE11545" i="2"/>
  <c r="AE11634" i="2"/>
  <c r="AE482" i="2"/>
  <c r="AG482" i="2" s="1"/>
  <c r="AE483" i="2"/>
  <c r="AE484" i="2"/>
  <c r="AE485" i="2"/>
  <c r="AG485" i="2" s="1"/>
  <c r="AE1522" i="2"/>
  <c r="AE3154" i="2"/>
  <c r="AE1523" i="2"/>
  <c r="AE3155" i="2"/>
  <c r="AG3155" i="2" s="1"/>
  <c r="AE3629" i="2"/>
  <c r="AG3629" i="2" s="1"/>
  <c r="AE4680" i="2"/>
  <c r="AE4879" i="2"/>
  <c r="AE4681" i="2"/>
  <c r="AG4681" i="2" s="1"/>
  <c r="AE4880" i="2"/>
  <c r="AE5109" i="2"/>
  <c r="AG5109" i="2" s="1"/>
  <c r="AE5440" i="2"/>
  <c r="AE5110" i="2"/>
  <c r="AG5110" i="2" s="1"/>
  <c r="AE5441" i="2"/>
  <c r="AE5225" i="2"/>
  <c r="AE5539" i="2"/>
  <c r="AG5539" i="2" s="1"/>
  <c r="AE5540" i="2"/>
  <c r="AG5540" i="2" s="1"/>
  <c r="AE5737" i="2"/>
  <c r="AE5738" i="2"/>
  <c r="AE5862" i="2"/>
  <c r="AG5862" i="2" s="1"/>
  <c r="AE5982" i="2"/>
  <c r="AE5986" i="2"/>
  <c r="AE5990" i="2"/>
  <c r="AE6114" i="2"/>
  <c r="AE6554" i="2"/>
  <c r="AE6988" i="2"/>
  <c r="AG6988" i="2" s="1"/>
  <c r="AE9623" i="2"/>
  <c r="AE11146" i="2"/>
  <c r="AG11146" i="2" s="1"/>
  <c r="AE11401" i="2"/>
  <c r="AG11401" i="2" s="1"/>
  <c r="AE3478" i="2"/>
  <c r="AE3479" i="2"/>
  <c r="AE3800" i="2"/>
  <c r="AE3801" i="2"/>
  <c r="AE9052" i="2"/>
  <c r="AE9211" i="2"/>
  <c r="AE10247" i="2"/>
  <c r="AE10409" i="2"/>
  <c r="AG10409" i="2" s="1"/>
  <c r="AE111" i="2"/>
  <c r="AG111" i="2" s="1"/>
  <c r="AE192" i="2"/>
  <c r="AE599" i="2"/>
  <c r="AE653" i="2"/>
  <c r="AG653" i="2" s="1"/>
  <c r="AE917" i="2"/>
  <c r="AE918" i="2"/>
  <c r="AE1157" i="2"/>
  <c r="AE1158" i="2"/>
  <c r="AE1399" i="2"/>
  <c r="AG1399" i="2" s="1"/>
  <c r="AE1400" i="2"/>
  <c r="AG1400" i="2" s="1"/>
  <c r="AE2101" i="2"/>
  <c r="AG2101" i="2" s="1"/>
  <c r="AE2151" i="2"/>
  <c r="AG2151" i="2" s="1"/>
  <c r="AE2152" i="2"/>
  <c r="AG2152" i="2" s="1"/>
  <c r="AE2191" i="2"/>
  <c r="AG2191" i="2" s="1"/>
  <c r="AE2210" i="2"/>
  <c r="AG2210" i="2" s="1"/>
  <c r="AE2234" i="2"/>
  <c r="AE2790" i="2"/>
  <c r="AE2791" i="2"/>
  <c r="AE2792" i="2"/>
  <c r="AE2830" i="2"/>
  <c r="AE2860" i="2"/>
  <c r="AG2860" i="2" s="1"/>
  <c r="AE2861" i="2"/>
  <c r="AE3944" i="2"/>
  <c r="AE4202" i="2"/>
  <c r="AE4203" i="2"/>
  <c r="AE4505" i="2"/>
  <c r="AG4505" i="2" s="1"/>
  <c r="AE4539" i="2"/>
  <c r="AG4539" i="2" s="1"/>
  <c r="AE6189" i="2"/>
  <c r="AE6349" i="2"/>
  <c r="AE6350" i="2"/>
  <c r="AE8163" i="2"/>
  <c r="AE8209" i="2"/>
  <c r="AG8209" i="2" s="1"/>
  <c r="AE8246" i="2"/>
  <c r="AG8246" i="2" s="1"/>
  <c r="AE8267" i="2"/>
  <c r="AE8286" i="2"/>
  <c r="AE8308" i="2"/>
  <c r="AG8308" i="2" s="1"/>
  <c r="AE8327" i="2"/>
  <c r="AG8327" i="2" s="1"/>
  <c r="AE8328" i="2"/>
  <c r="AG8328" i="2" s="1"/>
  <c r="AE8348" i="2"/>
  <c r="AG8348" i="2" s="1"/>
  <c r="AE8368" i="2"/>
  <c r="AG8368" i="2" s="1"/>
  <c r="AE8388" i="2"/>
  <c r="AG8388" i="2" s="1"/>
  <c r="AE8411" i="2"/>
  <c r="AG8411" i="2" s="1"/>
  <c r="AE9212" i="2"/>
  <c r="AE9213" i="2"/>
  <c r="AE9214" i="2"/>
  <c r="AE9215" i="2"/>
  <c r="AE9399" i="2"/>
  <c r="AE9400" i="2"/>
  <c r="AE9401" i="2"/>
  <c r="AE9402" i="2"/>
  <c r="AE10248" i="2"/>
  <c r="AE10249" i="2"/>
  <c r="AE10250" i="2"/>
  <c r="AG10250" i="2" s="1"/>
  <c r="AE10410" i="2"/>
  <c r="AE10411" i="2"/>
  <c r="AG10411" i="2" s="1"/>
  <c r="AE10412" i="2"/>
  <c r="AE3675" i="2"/>
  <c r="AE4983" i="2"/>
  <c r="AE6580" i="2"/>
  <c r="AE6787" i="2"/>
  <c r="AG6787" i="2" s="1"/>
  <c r="AE7029" i="2"/>
  <c r="AE9731" i="2"/>
  <c r="AG9731" i="2" s="1"/>
  <c r="AE11186" i="2"/>
  <c r="AG11186" i="2" s="1"/>
  <c r="AE11440" i="2"/>
  <c r="AG11440" i="2" s="1"/>
  <c r="AE11546" i="2"/>
  <c r="AE11635" i="2"/>
  <c r="AE486" i="2"/>
  <c r="AE487" i="2"/>
  <c r="AG487" i="2" s="1"/>
  <c r="AE1524" i="2"/>
  <c r="AG1524" i="2" s="1"/>
  <c r="AE3156" i="2"/>
  <c r="AE3630" i="2"/>
  <c r="AE4682" i="2"/>
  <c r="AG4682" i="2" s="1"/>
  <c r="AE4881" i="2"/>
  <c r="AE5111" i="2"/>
  <c r="AG5111" i="2" s="1"/>
  <c r="AE5442" i="2"/>
  <c r="AE5226" i="2"/>
  <c r="AE5541" i="2"/>
  <c r="AG5541" i="2" s="1"/>
  <c r="AE5611" i="2"/>
  <c r="AE5739" i="2"/>
  <c r="AG5739" i="2" s="1"/>
  <c r="AE5863" i="2"/>
  <c r="AE6115" i="2"/>
  <c r="AE6555" i="2"/>
  <c r="AE6989" i="2"/>
  <c r="AG6989" i="2" s="1"/>
  <c r="AE9624" i="2"/>
  <c r="AE11147" i="2"/>
  <c r="AG11147" i="2" s="1"/>
  <c r="AE11441" i="2"/>
  <c r="AE402" i="2"/>
  <c r="AE431" i="2"/>
  <c r="AG431" i="2" s="1"/>
  <c r="AE1591" i="2"/>
  <c r="AE3157" i="2"/>
  <c r="AE3480" i="2"/>
  <c r="AG3480" i="2" s="1"/>
  <c r="AE3499" i="2"/>
  <c r="AE3631" i="2"/>
  <c r="AE3890" i="2"/>
  <c r="AG3890" i="2" s="1"/>
  <c r="AE3891" i="2"/>
  <c r="AG3891" i="2" s="1"/>
  <c r="AE4730" i="2"/>
  <c r="AG4730" i="2" s="1"/>
  <c r="AE4882" i="2"/>
  <c r="AG4882" i="2" s="1"/>
  <c r="AE5171" i="2"/>
  <c r="AE5443" i="2"/>
  <c r="AE5227" i="2"/>
  <c r="AG5227" i="2" s="1"/>
  <c r="AE5561" i="2"/>
  <c r="AG5561" i="2" s="1"/>
  <c r="AE6116" i="2"/>
  <c r="AG6116" i="2" s="1"/>
  <c r="AE6602" i="2"/>
  <c r="AE6990" i="2"/>
  <c r="AG6990" i="2" s="1"/>
  <c r="AE9732" i="2"/>
  <c r="AE9826" i="2"/>
  <c r="AE9896" i="2"/>
  <c r="AE10888" i="2"/>
  <c r="AG10888" i="2" s="1"/>
  <c r="AE10936" i="2"/>
  <c r="AG10936" i="2" s="1"/>
  <c r="AE11187" i="2"/>
  <c r="AG11187" i="2" s="1"/>
  <c r="AE11442" i="2"/>
  <c r="AG11442" i="2" s="1"/>
  <c r="AE403" i="2"/>
  <c r="AE432" i="2"/>
  <c r="AE750" i="2"/>
  <c r="AG750" i="2" s="1"/>
  <c r="AE766" i="2"/>
  <c r="AG766" i="2" s="1"/>
  <c r="AE854" i="2"/>
  <c r="AE855" i="2"/>
  <c r="AG855" i="2" s="1"/>
  <c r="AE1089" i="2"/>
  <c r="AE1103" i="2"/>
  <c r="AE1325" i="2"/>
  <c r="AE1326" i="2"/>
  <c r="AE2192" i="2"/>
  <c r="AE2211" i="2"/>
  <c r="AG2211" i="2" s="1"/>
  <c r="AE2212" i="2"/>
  <c r="AE2235" i="2"/>
  <c r="AE2236" i="2"/>
  <c r="AE2237" i="2"/>
  <c r="AE2862" i="2"/>
  <c r="AG2862" i="2" s="1"/>
  <c r="AE2886" i="2"/>
  <c r="AG2886" i="2" s="1"/>
  <c r="AE2887" i="2"/>
  <c r="AE2888" i="2"/>
  <c r="AE2889" i="2"/>
  <c r="AG2889" i="2" s="1"/>
  <c r="AE2923" i="2"/>
  <c r="AE3643" i="2"/>
  <c r="AE3993" i="2"/>
  <c r="AG3993" i="2" s="1"/>
  <c r="AE4289" i="2"/>
  <c r="AE4290" i="2"/>
  <c r="AE4590" i="2"/>
  <c r="AG4590" i="2" s="1"/>
  <c r="AE4591" i="2"/>
  <c r="AG4591" i="2" s="1"/>
  <c r="AE5006" i="2"/>
  <c r="AG5006" i="2" s="1"/>
  <c r="AE6227" i="2"/>
  <c r="AE6364" i="2"/>
  <c r="AG6364" i="2" s="1"/>
  <c r="AE6381" i="2"/>
  <c r="AG6381" i="2" s="1"/>
  <c r="AE6622" i="2"/>
  <c r="AE6771" i="2"/>
  <c r="AE7030" i="2"/>
  <c r="AE8247" i="2"/>
  <c r="AE8268" i="2"/>
  <c r="AE8287" i="2"/>
  <c r="AE8309" i="2"/>
  <c r="AE8329" i="2"/>
  <c r="AG8329" i="2" s="1"/>
  <c r="AE8349" i="2"/>
  <c r="AG8349" i="2" s="1"/>
  <c r="AE8369" i="2"/>
  <c r="AG8369" i="2" s="1"/>
  <c r="AE8389" i="2"/>
  <c r="AE8390" i="2"/>
  <c r="AG8390" i="2" s="1"/>
  <c r="AE8412" i="2"/>
  <c r="AG8412" i="2" s="1"/>
  <c r="AE8433" i="2"/>
  <c r="AE8434" i="2"/>
  <c r="AE9827" i="2"/>
  <c r="AG9827" i="2" s="1"/>
  <c r="AE9828" i="2"/>
  <c r="AG9828" i="2" s="1"/>
  <c r="AE9829" i="2"/>
  <c r="AE9830" i="2"/>
  <c r="AE9831" i="2"/>
  <c r="AE9897" i="2"/>
  <c r="AG9897" i="2" s="1"/>
  <c r="AE9898" i="2"/>
  <c r="AE9899" i="2"/>
  <c r="AE9900" i="2"/>
  <c r="AE11547" i="2"/>
  <c r="AG11547" i="2" s="1"/>
  <c r="AE11636" i="2"/>
  <c r="AG11636" i="2" s="1"/>
  <c r="AE5612" i="2"/>
  <c r="AE5740" i="2"/>
  <c r="AG5740" i="2" s="1"/>
  <c r="AE5864" i="2"/>
  <c r="AG5864" i="2" s="1"/>
  <c r="AE10810" i="2"/>
  <c r="AG10810" i="2" s="1"/>
  <c r="AE10889" i="2"/>
  <c r="AG10889" i="2" s="1"/>
  <c r="AE10937" i="2"/>
  <c r="AG10937" i="2" s="1"/>
  <c r="AE10938" i="2"/>
  <c r="AE10939" i="2"/>
  <c r="AE10975" i="2"/>
  <c r="AE11188" i="2"/>
  <c r="AG11188" i="2" s="1"/>
  <c r="AE11443" i="2"/>
  <c r="AE404" i="2"/>
  <c r="AE405" i="2"/>
  <c r="AE1580" i="2"/>
  <c r="AG1580" i="2" s="1"/>
  <c r="AE3158" i="2"/>
  <c r="AE4883" i="2"/>
  <c r="AE4731" i="2"/>
  <c r="AE5158" i="2"/>
  <c r="AE5444" i="2"/>
  <c r="AE5562" i="2"/>
  <c r="AE7104" i="2"/>
  <c r="AE4057" i="2"/>
  <c r="AG4057" i="2" s="1"/>
  <c r="AE4058" i="2"/>
  <c r="AG4058" i="2" s="1"/>
  <c r="AE4059" i="2"/>
  <c r="AG4059" i="2" s="1"/>
  <c r="AE4063" i="2"/>
  <c r="AE4064" i="2"/>
  <c r="AE4065" i="2"/>
  <c r="AG4065" i="2" s="1"/>
  <c r="AE4118" i="2"/>
  <c r="AE4120" i="2"/>
  <c r="AE4121" i="2"/>
  <c r="AE4122" i="2"/>
  <c r="AE4123" i="2"/>
  <c r="AE4130" i="2"/>
  <c r="AE6840" i="2"/>
  <c r="AE7095" i="2"/>
  <c r="AG7095" i="2" s="1"/>
  <c r="AE8164" i="2"/>
  <c r="AE8210" i="2"/>
  <c r="AE8248" i="2"/>
  <c r="AE8269" i="2"/>
  <c r="AE8288" i="2"/>
  <c r="AE8310" i="2"/>
  <c r="AE8330" i="2"/>
  <c r="AG8330" i="2" s="1"/>
  <c r="AE8350" i="2"/>
  <c r="AE8370" i="2"/>
  <c r="AG8370" i="2" s="1"/>
  <c r="AE8391" i="2"/>
  <c r="AE8413" i="2"/>
  <c r="AE8435" i="2"/>
  <c r="AE406" i="2"/>
  <c r="AE407" i="2"/>
  <c r="AE732" i="2"/>
  <c r="AE751" i="2"/>
  <c r="AE1058" i="2"/>
  <c r="AE1059" i="2"/>
  <c r="AE1291" i="2"/>
  <c r="AE1292" i="2"/>
  <c r="AG1292" i="2" s="1"/>
  <c r="AE3644" i="2"/>
  <c r="AG3644" i="2" s="1"/>
  <c r="AE5007" i="2"/>
  <c r="AE6799" i="2"/>
  <c r="AE9403" i="2"/>
  <c r="AG9403" i="2" s="1"/>
  <c r="AE9625" i="2"/>
  <c r="AE9901" i="2"/>
  <c r="AE9961" i="2"/>
  <c r="AE10567" i="2"/>
  <c r="AG10567" i="2" s="1"/>
  <c r="AE10726" i="2"/>
  <c r="AG10726" i="2" s="1"/>
  <c r="AE10811" i="2"/>
  <c r="AG10811" i="2" s="1"/>
  <c r="AE10890" i="2"/>
  <c r="AG10890" i="2" s="1"/>
  <c r="AE3607" i="2"/>
  <c r="AE5284" i="2"/>
  <c r="AE5613" i="2"/>
  <c r="AE5741" i="2"/>
  <c r="AG5741" i="2" s="1"/>
  <c r="AE5865" i="2"/>
  <c r="AE6099" i="2"/>
  <c r="AE6824" i="2"/>
  <c r="AE11748" i="2"/>
  <c r="AE11769" i="2"/>
  <c r="AE11775" i="2"/>
  <c r="AG11775" i="2" s="1"/>
  <c r="AE10940" i="2"/>
  <c r="AE11274" i="2"/>
  <c r="AG11274" i="2" s="1"/>
  <c r="AE11524" i="2"/>
  <c r="AG11524" i="2" s="1"/>
  <c r="AE433" i="2"/>
  <c r="AE465" i="2"/>
  <c r="AE3159" i="2"/>
  <c r="AE1599" i="2"/>
  <c r="AE3260" i="2"/>
  <c r="AE3517" i="2"/>
  <c r="AE3518" i="2"/>
  <c r="AG3518" i="2" s="1"/>
  <c r="AE3896" i="2"/>
  <c r="AE3902" i="2"/>
  <c r="AG3902" i="2" s="1"/>
  <c r="AE4752" i="2"/>
  <c r="AE4884" i="2"/>
  <c r="AE5181" i="2"/>
  <c r="AG5181" i="2" s="1"/>
  <c r="AE5445" i="2"/>
  <c r="AE5303" i="2"/>
  <c r="AE5589" i="2"/>
  <c r="AG5589" i="2" s="1"/>
  <c r="AE6131" i="2"/>
  <c r="AG6131" i="2" s="1"/>
  <c r="AE6662" i="2"/>
  <c r="AE7105" i="2"/>
  <c r="AG7105" i="2" s="1"/>
  <c r="AE9832" i="2"/>
  <c r="AE9902" i="2"/>
  <c r="AE10003" i="2"/>
  <c r="AE10941" i="2"/>
  <c r="AG10941" i="2" s="1"/>
  <c r="AE10942" i="2"/>
  <c r="AG10942" i="2" s="1"/>
  <c r="AE434" i="2"/>
  <c r="AE435" i="2"/>
  <c r="AE767" i="2"/>
  <c r="AG767" i="2" s="1"/>
  <c r="AE768" i="2"/>
  <c r="AG768" i="2" s="1"/>
  <c r="AE844" i="2"/>
  <c r="AE845" i="2"/>
  <c r="AE1104" i="2"/>
  <c r="AE1132" i="2"/>
  <c r="AE1349" i="2"/>
  <c r="AG1349" i="2" s="1"/>
  <c r="AE1350" i="2"/>
  <c r="AE2238" i="2"/>
  <c r="AE2265" i="2"/>
  <c r="AE2266" i="2"/>
  <c r="AE2267" i="2"/>
  <c r="AE2268" i="2"/>
  <c r="AE2295" i="2"/>
  <c r="AG2295" i="2" s="1"/>
  <c r="AE2863" i="2"/>
  <c r="AG2863" i="2" s="1"/>
  <c r="AE2890" i="2"/>
  <c r="AE2891" i="2"/>
  <c r="AE2892" i="2"/>
  <c r="AE2893" i="2"/>
  <c r="AG2893" i="2" s="1"/>
  <c r="AE2924" i="2"/>
  <c r="AE3264" i="2"/>
  <c r="AE3965" i="2"/>
  <c r="AG3965" i="2" s="1"/>
  <c r="AE4317" i="2"/>
  <c r="AE4318" i="2"/>
  <c r="AE4601" i="2"/>
  <c r="AG4601" i="2" s="1"/>
  <c r="AE4602" i="2"/>
  <c r="AG4602" i="2" s="1"/>
  <c r="AE5021" i="2"/>
  <c r="AG5021" i="2" s="1"/>
  <c r="AE6198" i="2"/>
  <c r="AE6351" i="2"/>
  <c r="AG6351" i="2" s="1"/>
  <c r="AE6365" i="2"/>
  <c r="AG6365" i="2" s="1"/>
  <c r="AE6623" i="2"/>
  <c r="AE6723" i="2"/>
  <c r="AE7096" i="2"/>
  <c r="AE8289" i="2"/>
  <c r="AE8311" i="2"/>
  <c r="AE8331" i="2"/>
  <c r="AE8351" i="2"/>
  <c r="AE8352" i="2"/>
  <c r="AE8371" i="2"/>
  <c r="AG8371" i="2" s="1"/>
  <c r="AE8392" i="2"/>
  <c r="AG8392" i="2" s="1"/>
  <c r="AE8414" i="2"/>
  <c r="AE8415" i="2"/>
  <c r="AG8415" i="2" s="1"/>
  <c r="AE8436" i="2"/>
  <c r="AE8437" i="2"/>
  <c r="AE8438" i="2"/>
  <c r="AE9833" i="2"/>
  <c r="AG9833" i="2" s="1"/>
  <c r="AE9834" i="2"/>
  <c r="AG9834" i="2" s="1"/>
  <c r="AE9903" i="2"/>
  <c r="AG9903" i="2" s="1"/>
  <c r="AE9904" i="2"/>
  <c r="AE9905" i="2"/>
  <c r="AE9906" i="2"/>
  <c r="AG9906" i="2" s="1"/>
  <c r="AE9962" i="2"/>
  <c r="AE9963" i="2"/>
  <c r="AE11548" i="2"/>
  <c r="AG11548" i="2" s="1"/>
  <c r="AE11637" i="2"/>
  <c r="AG11637" i="2" s="1"/>
  <c r="AE5614" i="2"/>
  <c r="AE5742" i="2"/>
  <c r="AG5742" i="2" s="1"/>
  <c r="AE5866" i="2"/>
  <c r="AG5866" i="2" s="1"/>
  <c r="AE11749" i="2"/>
  <c r="AG11749" i="2" s="1"/>
  <c r="AE11770" i="2"/>
  <c r="AG11770" i="2" s="1"/>
  <c r="AE10891" i="2"/>
  <c r="AE10943" i="2"/>
  <c r="AG10943" i="2" s="1"/>
  <c r="AE10976" i="2"/>
  <c r="AE10977" i="2"/>
  <c r="AE10978" i="2"/>
  <c r="AE10999" i="2"/>
  <c r="AE11000" i="2"/>
  <c r="AE11275" i="2"/>
  <c r="AE11525" i="2"/>
  <c r="AE436" i="2"/>
  <c r="AE437" i="2"/>
  <c r="AE1600" i="2"/>
  <c r="AG1600" i="2" s="1"/>
  <c r="AE3160" i="2"/>
  <c r="AE3500" i="2"/>
  <c r="AE3501" i="2"/>
  <c r="AE3645" i="2"/>
  <c r="AE3897" i="2"/>
  <c r="AG3897" i="2" s="1"/>
  <c r="AE3898" i="2"/>
  <c r="AG3898" i="2" s="1"/>
  <c r="AE4743" i="2"/>
  <c r="AG4743" i="2" s="1"/>
  <c r="AE4885" i="2"/>
  <c r="AG4885" i="2" s="1"/>
  <c r="AE5182" i="2"/>
  <c r="AE5446" i="2"/>
  <c r="AE5233" i="2"/>
  <c r="AG5233" i="2" s="1"/>
  <c r="AE5576" i="2"/>
  <c r="AG5576" i="2" s="1"/>
  <c r="AE6132" i="2"/>
  <c r="AG6132" i="2" s="1"/>
  <c r="AE6641" i="2"/>
  <c r="AE6991" i="2"/>
  <c r="AG6991" i="2" s="1"/>
  <c r="AE9835" i="2"/>
  <c r="AE9907" i="2"/>
  <c r="AE9908" i="2"/>
  <c r="AE10944" i="2"/>
  <c r="AG10944" i="2" s="1"/>
  <c r="AE10945" i="2"/>
  <c r="AG10945" i="2" s="1"/>
  <c r="AE11189" i="2"/>
  <c r="AG11189" i="2" s="1"/>
  <c r="AE11444" i="2"/>
  <c r="AG11444" i="2" s="1"/>
  <c r="AE438" i="2"/>
  <c r="AE439" i="2"/>
  <c r="AE752" i="2"/>
  <c r="AE769" i="2"/>
  <c r="AG769" i="2" s="1"/>
  <c r="AE1105" i="2"/>
  <c r="AE1106" i="2"/>
  <c r="AE1327" i="2"/>
  <c r="AE1328" i="2"/>
  <c r="AG1328" i="2" s="1"/>
  <c r="AE2213" i="2"/>
  <c r="AE2214" i="2"/>
  <c r="AG2214" i="2" s="1"/>
  <c r="AE2239" i="2"/>
  <c r="AE2240" i="2"/>
  <c r="AG2240" i="2" s="1"/>
  <c r="AE2241" i="2"/>
  <c r="AG2241" i="2" s="1"/>
  <c r="AE2269" i="2"/>
  <c r="AE2894" i="2"/>
  <c r="AE2895" i="2"/>
  <c r="AG2895" i="2" s="1"/>
  <c r="AE2896" i="2"/>
  <c r="AG2896" i="2" s="1"/>
  <c r="AE2925" i="2"/>
  <c r="AE2926" i="2"/>
  <c r="AE2927" i="2"/>
  <c r="AE3663" i="2"/>
  <c r="AG3663" i="2" s="1"/>
  <c r="AE4291" i="2"/>
  <c r="AE4292" i="2"/>
  <c r="AE4592" i="2"/>
  <c r="AG4592" i="2" s="1"/>
  <c r="AE4603" i="2"/>
  <c r="AG4603" i="2" s="1"/>
  <c r="AE5022" i="2"/>
  <c r="AG5022" i="2" s="1"/>
  <c r="AE6652" i="2"/>
  <c r="AE6772" i="2"/>
  <c r="AE7031" i="2"/>
  <c r="AG7031" i="2" s="1"/>
  <c r="AE8270" i="2"/>
  <c r="AE8290" i="2"/>
  <c r="AE8312" i="2"/>
  <c r="AE8332" i="2"/>
  <c r="AE8333" i="2"/>
  <c r="AE8353" i="2"/>
  <c r="AE8372" i="2"/>
  <c r="AG8372" i="2" s="1"/>
  <c r="AE8393" i="2"/>
  <c r="AE8416" i="2"/>
  <c r="AE8439" i="2"/>
  <c r="AE8460" i="2"/>
  <c r="AE8475" i="2"/>
  <c r="AE9836" i="2"/>
  <c r="AE9909" i="2"/>
  <c r="AE9910" i="2"/>
  <c r="AE9911" i="2"/>
  <c r="AE9912" i="2"/>
  <c r="AE9964" i="2"/>
  <c r="AE9965" i="2"/>
  <c r="AG9965" i="2" s="1"/>
  <c r="AE5615" i="2"/>
  <c r="AG5615" i="2" s="1"/>
  <c r="AE5743" i="2"/>
  <c r="AG5743" i="2" s="1"/>
  <c r="AE5867" i="2"/>
  <c r="AE10892" i="2"/>
  <c r="AE10946" i="2"/>
  <c r="AG10946" i="2" s="1"/>
  <c r="AE10947" i="2"/>
  <c r="AG10947" i="2" s="1"/>
  <c r="AE10948" i="2"/>
  <c r="AG10948" i="2" s="1"/>
  <c r="AE10979" i="2"/>
  <c r="AG10979" i="2" s="1"/>
  <c r="AE10980" i="2"/>
  <c r="AG10980" i="2" s="1"/>
  <c r="AE11221" i="2"/>
  <c r="AG11221" i="2" s="1"/>
  <c r="AE11479" i="2"/>
  <c r="AG11479" i="2" s="1"/>
  <c r="AE3502" i="2"/>
  <c r="AE3503" i="2"/>
  <c r="AE3836" i="2"/>
  <c r="AG3836" i="2" s="1"/>
  <c r="AE3837" i="2"/>
  <c r="AG3837" i="2" s="1"/>
  <c r="AE9216" i="2"/>
  <c r="AE9404" i="2"/>
  <c r="AE10413" i="2"/>
  <c r="AE10568" i="2"/>
  <c r="AE193" i="2"/>
  <c r="AG193" i="2" s="1"/>
  <c r="AE194" i="2"/>
  <c r="AE654" i="2"/>
  <c r="AE699" i="2"/>
  <c r="AE939" i="2"/>
  <c r="AG939" i="2" s="1"/>
  <c r="AE940" i="2"/>
  <c r="AE1180" i="2"/>
  <c r="AG1180" i="2" s="1"/>
  <c r="AE1181" i="2"/>
  <c r="AE1401" i="2"/>
  <c r="AG1401" i="2" s="1"/>
  <c r="AE1427" i="2"/>
  <c r="AE2102" i="2"/>
  <c r="AE2153" i="2"/>
  <c r="AE2193" i="2"/>
  <c r="AG2193" i="2" s="1"/>
  <c r="AE2215" i="2"/>
  <c r="AG2215" i="2" s="1"/>
  <c r="AE2242" i="2"/>
  <c r="AG2242" i="2" s="1"/>
  <c r="AE2270" i="2"/>
  <c r="AE2831" i="2"/>
  <c r="AE2832" i="2"/>
  <c r="AG2832" i="2" s="1"/>
  <c r="AE2864" i="2"/>
  <c r="AE2865" i="2"/>
  <c r="AE2897" i="2"/>
  <c r="AE2898" i="2"/>
  <c r="AE3945" i="2"/>
  <c r="AG3945" i="2" s="1"/>
  <c r="AE4228" i="2"/>
  <c r="AE4229" i="2"/>
  <c r="AE4540" i="2"/>
  <c r="AG4540" i="2" s="1"/>
  <c r="AE4541" i="2"/>
  <c r="AG4541" i="2" s="1"/>
  <c r="AE6199" i="2"/>
  <c r="AE6352" i="2"/>
  <c r="AG6352" i="2" s="1"/>
  <c r="AE6366" i="2"/>
  <c r="AE8211" i="2"/>
  <c r="AE8249" i="2"/>
  <c r="AE8271" i="2"/>
  <c r="AG8271" i="2" s="1"/>
  <c r="AE8291" i="2"/>
  <c r="AE8292" i="2"/>
  <c r="AE8313" i="2"/>
  <c r="AE8334" i="2"/>
  <c r="AG8334" i="2" s="1"/>
  <c r="AE8354" i="2"/>
  <c r="AE8373" i="2"/>
  <c r="AE8394" i="2"/>
  <c r="AE8417" i="2"/>
  <c r="AE8440" i="2"/>
  <c r="AG8440" i="2" s="1"/>
  <c r="AE9217" i="2"/>
  <c r="AE9405" i="2"/>
  <c r="AE9406" i="2"/>
  <c r="AG9406" i="2" s="1"/>
  <c r="AE9407" i="2"/>
  <c r="AG9407" i="2" s="1"/>
  <c r="AE9408" i="2"/>
  <c r="AG9408" i="2" s="1"/>
  <c r="AE9409" i="2"/>
  <c r="AE9410" i="2"/>
  <c r="AE9411" i="2"/>
  <c r="AG9411" i="2" s="1"/>
  <c r="AE10414" i="2"/>
  <c r="AG10414" i="2" s="1"/>
  <c r="AE10415" i="2"/>
  <c r="AG10415" i="2" s="1"/>
  <c r="AE10416" i="2"/>
  <c r="AG10416" i="2" s="1"/>
  <c r="AE3677" i="2"/>
  <c r="AE5008" i="2"/>
  <c r="AG5008" i="2" s="1"/>
  <c r="AE6624" i="2"/>
  <c r="AE6788" i="2"/>
  <c r="AE7062" i="2"/>
  <c r="AG7062" i="2" s="1"/>
  <c r="AE9837" i="2"/>
  <c r="AE11222" i="2"/>
  <c r="AG11222" i="2" s="1"/>
  <c r="AE11480" i="2"/>
  <c r="AG11480" i="2" s="1"/>
  <c r="AE11549" i="2"/>
  <c r="AE11638" i="2"/>
  <c r="AE493" i="2"/>
  <c r="AE494" i="2"/>
  <c r="AG494" i="2" s="1"/>
  <c r="AE1550" i="2"/>
  <c r="AE3161" i="2"/>
  <c r="AE3646" i="2"/>
  <c r="AE4707" i="2"/>
  <c r="AG4707" i="2" s="1"/>
  <c r="AE4886" i="2"/>
  <c r="AE5140" i="2"/>
  <c r="AG5140" i="2" s="1"/>
  <c r="AE5447" i="2"/>
  <c r="AE5234" i="2"/>
  <c r="AG5234" i="2" s="1"/>
  <c r="AE5542" i="2"/>
  <c r="AE5616" i="2"/>
  <c r="AE5744" i="2"/>
  <c r="AE5868" i="2"/>
  <c r="AE6117" i="2"/>
  <c r="AE6603" i="2"/>
  <c r="AG6603" i="2" s="1"/>
  <c r="AE7032" i="2"/>
  <c r="AE9838" i="2"/>
  <c r="AE11190" i="2"/>
  <c r="AG11190" i="2" s="1"/>
  <c r="AE11445" i="2"/>
  <c r="AG11445" i="2" s="1"/>
  <c r="AE10569" i="2"/>
  <c r="AG10569" i="2" s="1"/>
  <c r="AE10570" i="2"/>
  <c r="AG10570" i="2" s="1"/>
  <c r="AE10571" i="2"/>
  <c r="AG10571" i="2" s="1"/>
  <c r="AE3481" i="2"/>
  <c r="AE3504" i="2"/>
  <c r="AE3838" i="2"/>
  <c r="AG3838" i="2" s="1"/>
  <c r="AE3839" i="2"/>
  <c r="AG3839" i="2" s="1"/>
  <c r="AE9218" i="2"/>
  <c r="AE9412" i="2"/>
  <c r="AE10251" i="2"/>
  <c r="AG10251" i="2" s="1"/>
  <c r="AE10417" i="2"/>
  <c r="AE195" i="2"/>
  <c r="AE196" i="2"/>
  <c r="AE655" i="2"/>
  <c r="AE656" i="2"/>
  <c r="AE919" i="2"/>
  <c r="AE941" i="2"/>
  <c r="AE1159" i="2"/>
  <c r="AE1182" i="2"/>
  <c r="AE1402" i="2"/>
  <c r="AE1403" i="2"/>
  <c r="AE2103" i="2"/>
  <c r="AE2154" i="2"/>
  <c r="AG2154" i="2" s="1"/>
  <c r="AE2155" i="2"/>
  <c r="AE2194" i="2"/>
  <c r="AE2195" i="2"/>
  <c r="AG2195" i="2" s="1"/>
  <c r="AE2216" i="2"/>
  <c r="AG2216" i="2" s="1"/>
  <c r="AE2833" i="2"/>
  <c r="AG2833" i="2" s="1"/>
  <c r="AE2834" i="2"/>
  <c r="AE2835" i="2"/>
  <c r="AE2866" i="2"/>
  <c r="AG2866" i="2" s="1"/>
  <c r="AE2867" i="2"/>
  <c r="AE2868" i="2"/>
  <c r="AE3946" i="2"/>
  <c r="AG3946" i="2" s="1"/>
  <c r="AE4204" i="2"/>
  <c r="AE4230" i="2"/>
  <c r="AE4506" i="2"/>
  <c r="AG4506" i="2" s="1"/>
  <c r="AE4542" i="2"/>
  <c r="AG4542" i="2" s="1"/>
  <c r="AE6200" i="2"/>
  <c r="AE6353" i="2"/>
  <c r="AG6353" i="2" s="1"/>
  <c r="AE6367" i="2"/>
  <c r="AG6367" i="2" s="1"/>
  <c r="AE8212" i="2"/>
  <c r="AE8250" i="2"/>
  <c r="AE8272" i="2"/>
  <c r="AE8293" i="2"/>
  <c r="AE8294" i="2"/>
  <c r="AE8314" i="2"/>
  <c r="AE8335" i="2"/>
  <c r="AG8335" i="2" s="1"/>
  <c r="AE8355" i="2"/>
  <c r="AE8374" i="2"/>
  <c r="AG8374" i="2" s="1"/>
  <c r="AE8395" i="2"/>
  <c r="AG8395" i="2" s="1"/>
  <c r="AE8418" i="2"/>
  <c r="AE8441" i="2"/>
  <c r="AE9219" i="2"/>
  <c r="AG9219" i="2" s="1"/>
  <c r="AE9220" i="2"/>
  <c r="AG9220" i="2" s="1"/>
  <c r="AE9221" i="2"/>
  <c r="AE9222" i="2"/>
  <c r="AE9413" i="2"/>
  <c r="AG9413" i="2" s="1"/>
  <c r="AE9414" i="2"/>
  <c r="AE9415" i="2"/>
  <c r="AG9415" i="2" s="1"/>
  <c r="AE9416" i="2"/>
  <c r="AE10418" i="2"/>
  <c r="AE10419" i="2"/>
  <c r="AG10419" i="2" s="1"/>
  <c r="AE10420" i="2"/>
  <c r="AG10420" i="2" s="1"/>
  <c r="AE3678" i="2"/>
  <c r="AE5009" i="2"/>
  <c r="AG5009" i="2" s="1"/>
  <c r="AE6625" i="2"/>
  <c r="AE6789" i="2"/>
  <c r="AE7033" i="2"/>
  <c r="AG7033" i="2" s="1"/>
  <c r="AE11223" i="2"/>
  <c r="AG11223" i="2" s="1"/>
  <c r="AE11481" i="2"/>
  <c r="AG11481" i="2" s="1"/>
  <c r="AE11550" i="2"/>
  <c r="AG11550" i="2" s="1"/>
  <c r="AE11639" i="2"/>
  <c r="AG11639" i="2" s="1"/>
  <c r="AE11750" i="2"/>
  <c r="AE488" i="2"/>
  <c r="AE495" i="2"/>
  <c r="AE1551" i="2"/>
  <c r="AE3162" i="2"/>
  <c r="AE3647" i="2"/>
  <c r="AE4683" i="2"/>
  <c r="AG4683" i="2" s="1"/>
  <c r="AE4887" i="2"/>
  <c r="AE5112" i="2"/>
  <c r="AG5112" i="2" s="1"/>
  <c r="AE5448" i="2"/>
  <c r="AE5235" i="2"/>
  <c r="AG5235" i="2" s="1"/>
  <c r="AE5543" i="2"/>
  <c r="AE5617" i="2"/>
  <c r="AE5745" i="2"/>
  <c r="AE5869" i="2"/>
  <c r="AE6118" i="2"/>
  <c r="AG6118" i="2" s="1"/>
  <c r="AE6604" i="2"/>
  <c r="AE7034" i="2"/>
  <c r="AG7034" i="2" s="1"/>
  <c r="AE9839" i="2"/>
  <c r="AG9839" i="2" s="1"/>
  <c r="AE11191" i="2"/>
  <c r="AE11446" i="2"/>
  <c r="AE10572" i="2"/>
  <c r="AG10572" i="2" s="1"/>
  <c r="AE10573" i="2"/>
  <c r="AG10573" i="2" s="1"/>
  <c r="AE10574" i="2"/>
  <c r="AG10574" i="2" s="1"/>
  <c r="AE3482" i="2"/>
  <c r="AE3483" i="2"/>
  <c r="AE3802" i="2"/>
  <c r="AG3802" i="2" s="1"/>
  <c r="AE3840" i="2"/>
  <c r="AG3840" i="2" s="1"/>
  <c r="AE9223" i="2"/>
  <c r="AE9417" i="2"/>
  <c r="AE10252" i="2"/>
  <c r="AG10252" i="2" s="1"/>
  <c r="AE10421" i="2"/>
  <c r="AG10421" i="2" s="1"/>
  <c r="AE197" i="2"/>
  <c r="AE198" i="2"/>
  <c r="AE657" i="2"/>
  <c r="AE658" i="2"/>
  <c r="AE920" i="2"/>
  <c r="AE921" i="2"/>
  <c r="AE1160" i="2"/>
  <c r="AE1161" i="2"/>
  <c r="AE1404" i="2"/>
  <c r="AE1405" i="2"/>
  <c r="AE2104" i="2"/>
  <c r="AE2105" i="2"/>
  <c r="AE2156" i="2"/>
  <c r="AE2157" i="2"/>
  <c r="AG2157" i="2" s="1"/>
  <c r="AE2158" i="2"/>
  <c r="AG2158" i="2" s="1"/>
  <c r="AE2159" i="2"/>
  <c r="AE2793" i="2"/>
  <c r="AE2836" i="2"/>
  <c r="AG2836" i="2" s="1"/>
  <c r="AE2837" i="2"/>
  <c r="AE2838" i="2"/>
  <c r="AE2839" i="2"/>
  <c r="AE2869" i="2"/>
  <c r="AG2869" i="2" s="1"/>
  <c r="AE3947" i="2"/>
  <c r="AG3947" i="2" s="1"/>
  <c r="AE4205" i="2"/>
  <c r="AE4231" i="2"/>
  <c r="AE4507" i="2"/>
  <c r="AG4507" i="2" s="1"/>
  <c r="AE4508" i="2"/>
  <c r="AG4508" i="2" s="1"/>
  <c r="AE6190" i="2"/>
  <c r="AE6354" i="2"/>
  <c r="AG6354" i="2" s="1"/>
  <c r="AE6368" i="2"/>
  <c r="AG6368" i="2" s="1"/>
  <c r="AE8213" i="2"/>
  <c r="AE8251" i="2"/>
  <c r="AE8252" i="2"/>
  <c r="AE8273" i="2"/>
  <c r="AE8295" i="2"/>
  <c r="AE8315" i="2"/>
  <c r="AE8336" i="2"/>
  <c r="AE8356" i="2"/>
  <c r="AE8375" i="2"/>
  <c r="AG8375" i="2" s="1"/>
  <c r="AE8396" i="2"/>
  <c r="AE8397" i="2"/>
  <c r="AG8397" i="2" s="1"/>
  <c r="AE8419" i="2"/>
  <c r="AG8419" i="2" s="1"/>
  <c r="AE9224" i="2"/>
  <c r="AE9225" i="2"/>
  <c r="AE9226" i="2"/>
  <c r="AE9227" i="2"/>
  <c r="AG9227" i="2" s="1"/>
  <c r="AE9418" i="2"/>
  <c r="AE9419" i="2"/>
  <c r="AE9420" i="2"/>
  <c r="AG9420" i="2" s="1"/>
  <c r="AE9421" i="2"/>
  <c r="AG9421" i="2" s="1"/>
  <c r="AE10422" i="2"/>
  <c r="AG10422" i="2" s="1"/>
  <c r="AE10423" i="2"/>
  <c r="AE10424" i="2"/>
  <c r="AE10575" i="2"/>
  <c r="AG10575" i="2" s="1"/>
  <c r="AE10576" i="2"/>
  <c r="AG10576" i="2" s="1"/>
  <c r="AE3676" i="2"/>
  <c r="AE4984" i="2"/>
  <c r="AG4984" i="2" s="1"/>
  <c r="AE6605" i="2"/>
  <c r="AE6790" i="2"/>
  <c r="AE7035" i="2"/>
  <c r="AG7035" i="2" s="1"/>
  <c r="AE9840" i="2"/>
  <c r="AE11224" i="2"/>
  <c r="AG11224" i="2" s="1"/>
  <c r="AE11482" i="2"/>
  <c r="AG11482" i="2" s="1"/>
  <c r="AE11551" i="2"/>
  <c r="AG11551" i="2" s="1"/>
  <c r="AE11640" i="2"/>
  <c r="AG11640" i="2" s="1"/>
  <c r="AE489" i="2"/>
  <c r="AE496" i="2"/>
  <c r="AE1552" i="2"/>
  <c r="AG1552" i="2" s="1"/>
  <c r="AE3163" i="2"/>
  <c r="AE3632" i="2"/>
  <c r="AE4684" i="2"/>
  <c r="AG4684" i="2" s="1"/>
  <c r="AE4888" i="2"/>
  <c r="AE5113" i="2"/>
  <c r="AG5113" i="2" s="1"/>
  <c r="AE5449" i="2"/>
  <c r="AE5236" i="2"/>
  <c r="AE5544" i="2"/>
  <c r="AE5618" i="2"/>
  <c r="AG5618" i="2" s="1"/>
  <c r="AE5746" i="2"/>
  <c r="AG5746" i="2" s="1"/>
  <c r="AE5870" i="2"/>
  <c r="AE6119" i="2"/>
  <c r="AE6581" i="2"/>
  <c r="AG6581" i="2" s="1"/>
  <c r="AE7036" i="2"/>
  <c r="AG7036" i="2" s="1"/>
  <c r="AE9733" i="2"/>
  <c r="AG9733" i="2" s="1"/>
  <c r="AE11192" i="2"/>
  <c r="AE11447" i="2"/>
  <c r="AE10577" i="2"/>
  <c r="AG10577" i="2" s="1"/>
  <c r="AE3505" i="2"/>
  <c r="AE3506" i="2"/>
  <c r="AE3841" i="2"/>
  <c r="AG3841" i="2" s="1"/>
  <c r="AE3842" i="2"/>
  <c r="AG3842" i="2" s="1"/>
  <c r="AE9228" i="2"/>
  <c r="AE9422" i="2"/>
  <c r="AE10425" i="2"/>
  <c r="AG10425" i="2" s="1"/>
  <c r="AE10578" i="2"/>
  <c r="AG10578" i="2" s="1"/>
  <c r="AE199" i="2"/>
  <c r="AE295" i="2"/>
  <c r="AE659" i="2"/>
  <c r="AG659" i="2" s="1"/>
  <c r="AE700" i="2"/>
  <c r="AE942" i="2"/>
  <c r="AE943" i="2"/>
  <c r="AG943" i="2" s="1"/>
  <c r="AE1183" i="2"/>
  <c r="AG1183" i="2" s="1"/>
  <c r="AE1184" i="2"/>
  <c r="AE1428" i="2"/>
  <c r="AG1428" i="2" s="1"/>
  <c r="AE1429" i="2"/>
  <c r="AE2160" i="2"/>
  <c r="AE2196" i="2"/>
  <c r="AE2217" i="2"/>
  <c r="AE2218" i="2"/>
  <c r="AE2243" i="2"/>
  <c r="AE2244" i="2"/>
  <c r="AE2840" i="2"/>
  <c r="AE2841" i="2"/>
  <c r="AE2842" i="2"/>
  <c r="AG2842" i="2" s="1"/>
  <c r="AE2870" i="2"/>
  <c r="AE2871" i="2"/>
  <c r="AG2871" i="2" s="1"/>
  <c r="AE2872" i="2"/>
  <c r="AE3966" i="2"/>
  <c r="AE4232" i="2"/>
  <c r="AG4232" i="2" s="1"/>
  <c r="AE4233" i="2"/>
  <c r="AE4543" i="2"/>
  <c r="AG4543" i="2" s="1"/>
  <c r="AE4544" i="2"/>
  <c r="AG4544" i="2" s="1"/>
  <c r="AE6210" i="2"/>
  <c r="AE6369" i="2"/>
  <c r="AG6369" i="2" s="1"/>
  <c r="AE6370" i="2"/>
  <c r="AG6370" i="2" s="1"/>
  <c r="AE8214" i="2"/>
  <c r="AE8253" i="2"/>
  <c r="AE8274" i="2"/>
  <c r="AE8296" i="2"/>
  <c r="AE8316" i="2"/>
  <c r="AE8337" i="2"/>
  <c r="AE8357" i="2"/>
  <c r="AE8376" i="2"/>
  <c r="AE8398" i="2"/>
  <c r="AG8398" i="2" s="1"/>
  <c r="AE8399" i="2"/>
  <c r="AE8420" i="2"/>
  <c r="AE8442" i="2"/>
  <c r="AE9423" i="2"/>
  <c r="AE9424" i="2"/>
  <c r="AE9425" i="2"/>
  <c r="AE9426" i="2"/>
  <c r="AE9626" i="2"/>
  <c r="AE9627" i="2"/>
  <c r="AE9628" i="2"/>
  <c r="AE9629" i="2"/>
  <c r="AG9629" i="2" s="1"/>
  <c r="AE10426" i="2"/>
  <c r="AG10426" i="2" s="1"/>
  <c r="AE10427" i="2"/>
  <c r="AG10427" i="2" s="1"/>
  <c r="AE10579" i="2"/>
  <c r="AE3679" i="2"/>
  <c r="AE5010" i="2"/>
  <c r="AE6642" i="2"/>
  <c r="AG6642" i="2" s="1"/>
  <c r="AE6793" i="2"/>
  <c r="AE7063" i="2"/>
  <c r="AG7063" i="2" s="1"/>
  <c r="AE9913" i="2"/>
  <c r="AE11225" i="2"/>
  <c r="AG11225" i="2" s="1"/>
  <c r="AE11483" i="2"/>
  <c r="AG11483" i="2" s="1"/>
  <c r="AE11552" i="2"/>
  <c r="AG11552" i="2" s="1"/>
  <c r="AE11641" i="2"/>
  <c r="AG11641" i="2" s="1"/>
  <c r="AE497" i="2"/>
  <c r="AE498" i="2"/>
  <c r="AE1553" i="2"/>
  <c r="AG1553" i="2" s="1"/>
  <c r="AE3164" i="2"/>
  <c r="AE3648" i="2"/>
  <c r="AE4708" i="2"/>
  <c r="AE4889" i="2"/>
  <c r="AE5141" i="2"/>
  <c r="AG5141" i="2" s="1"/>
  <c r="AE5450" i="2"/>
  <c r="AE5237" i="2"/>
  <c r="AE5563" i="2"/>
  <c r="AE5619" i="2"/>
  <c r="AE5747" i="2"/>
  <c r="AG5747" i="2" s="1"/>
  <c r="AE5871" i="2"/>
  <c r="AE6133" i="2"/>
  <c r="AE6606" i="2"/>
  <c r="AE7037" i="2"/>
  <c r="AG7037" i="2" s="1"/>
  <c r="AE11226" i="2"/>
  <c r="AE11484" i="2"/>
  <c r="AE11751" i="2"/>
  <c r="AG11751" i="2" s="1"/>
  <c r="AE10580" i="2"/>
  <c r="AG10580" i="2" s="1"/>
  <c r="AE10581" i="2"/>
  <c r="AG10581" i="2" s="1"/>
  <c r="AE10582" i="2"/>
  <c r="AE440" i="2"/>
  <c r="AE441" i="2"/>
  <c r="AG441" i="2" s="1"/>
  <c r="AE1592" i="2"/>
  <c r="AG1592" i="2" s="1"/>
  <c r="AE3165" i="2"/>
  <c r="AE3507" i="2"/>
  <c r="AE3508" i="2"/>
  <c r="AE3649" i="2"/>
  <c r="AE3892" i="2"/>
  <c r="AG3892" i="2" s="1"/>
  <c r="AE3899" i="2"/>
  <c r="AG3899" i="2" s="1"/>
  <c r="AE4744" i="2"/>
  <c r="AG4744" i="2" s="1"/>
  <c r="AE4890" i="2"/>
  <c r="AE5172" i="2"/>
  <c r="AG5172" i="2" s="1"/>
  <c r="AE5451" i="2"/>
  <c r="AE5238" i="2"/>
  <c r="AE5577" i="2"/>
  <c r="AE6120" i="2"/>
  <c r="AE6626" i="2"/>
  <c r="AE6992" i="2"/>
  <c r="AE9841" i="2"/>
  <c r="AE9842" i="2"/>
  <c r="AE9914" i="2"/>
  <c r="AG9914" i="2" s="1"/>
  <c r="AE10893" i="2"/>
  <c r="AE10949" i="2"/>
  <c r="AG10949" i="2" s="1"/>
  <c r="AE11193" i="2"/>
  <c r="AE11448" i="2"/>
  <c r="AG11448" i="2" s="1"/>
  <c r="AE442" i="2"/>
  <c r="AE443" i="2"/>
  <c r="AE753" i="2"/>
  <c r="AE770" i="2"/>
  <c r="AG770" i="2" s="1"/>
  <c r="AE1107" i="2"/>
  <c r="AG1107" i="2" s="1"/>
  <c r="AE1108" i="2"/>
  <c r="AG1108" i="2" s="1"/>
  <c r="AE1329" i="2"/>
  <c r="AE1330" i="2"/>
  <c r="AE2219" i="2"/>
  <c r="AG2219" i="2" s="1"/>
  <c r="AE2220" i="2"/>
  <c r="AG2220" i="2" s="1"/>
  <c r="AE2221" i="2"/>
  <c r="AG2221" i="2" s="1"/>
  <c r="AE2245" i="2"/>
  <c r="AG2245" i="2" s="1"/>
  <c r="AE2246" i="2"/>
  <c r="AG2246" i="2" s="1"/>
  <c r="AE2247" i="2"/>
  <c r="AG2247" i="2" s="1"/>
  <c r="AE2899" i="2"/>
  <c r="AE2900" i="2"/>
  <c r="AE2901" i="2"/>
  <c r="AE2902" i="2"/>
  <c r="AE2928" i="2"/>
  <c r="AE2929" i="2"/>
  <c r="AE3650" i="2"/>
  <c r="AE4293" i="2"/>
  <c r="AE4294" i="2"/>
  <c r="AE4593" i="2"/>
  <c r="AG4593" i="2" s="1"/>
  <c r="AE4594" i="2"/>
  <c r="AE5011" i="2"/>
  <c r="AE6653" i="2"/>
  <c r="AE6773" i="2"/>
  <c r="AE7038" i="2"/>
  <c r="AE8275" i="2"/>
  <c r="AE8297" i="2"/>
  <c r="AE8298" i="2"/>
  <c r="AE8317" i="2"/>
  <c r="AE8338" i="2"/>
  <c r="AE8358" i="2"/>
  <c r="AG8358" i="2" s="1"/>
  <c r="AE8377" i="2"/>
  <c r="AG8377" i="2" s="1"/>
  <c r="AE8400" i="2"/>
  <c r="AG8400" i="2" s="1"/>
  <c r="AE8421" i="2"/>
  <c r="AG8421" i="2" s="1"/>
  <c r="AE8443" i="2"/>
  <c r="AE8444" i="2"/>
  <c r="AE8445" i="2"/>
  <c r="AG8445" i="2" s="1"/>
  <c r="AE9843" i="2"/>
  <c r="AE9915" i="2"/>
  <c r="AE9916" i="2"/>
  <c r="AE9917" i="2"/>
  <c r="AE9918" i="2"/>
  <c r="AE9966" i="2"/>
  <c r="AE11752" i="2"/>
  <c r="AE5748" i="2"/>
  <c r="AE5749" i="2"/>
  <c r="AG5749" i="2" s="1"/>
  <c r="AE5872" i="2"/>
  <c r="AG5872" i="2" s="1"/>
  <c r="AE10894" i="2"/>
  <c r="AG10894" i="2" s="1"/>
  <c r="AE10950" i="2"/>
  <c r="AE10951" i="2"/>
  <c r="AE10952" i="2"/>
  <c r="AE10981" i="2"/>
  <c r="AE10982" i="2"/>
  <c r="AE11227" i="2"/>
  <c r="AE11485" i="2"/>
  <c r="AE444" i="2"/>
  <c r="AE445" i="2"/>
  <c r="AE1593" i="2"/>
  <c r="AG1593" i="2" s="1"/>
  <c r="AE3166" i="2"/>
  <c r="AE4745" i="2"/>
  <c r="AE4891" i="2"/>
  <c r="AE5173" i="2"/>
  <c r="AE5452" i="2"/>
  <c r="AE5578" i="2"/>
  <c r="AE856" i="2"/>
  <c r="AG856" i="2" s="1"/>
  <c r="AE857" i="2"/>
  <c r="AG857" i="2" s="1"/>
  <c r="AE2222" i="2"/>
  <c r="AE2248" i="2"/>
  <c r="AE2271" i="2"/>
  <c r="AG2271" i="2" s="1"/>
  <c r="AE2272" i="2"/>
  <c r="AG2272" i="2" s="1"/>
  <c r="AE2273" i="2"/>
  <c r="AG2273" i="2" s="1"/>
  <c r="AE2274" i="2"/>
  <c r="AG2274" i="2" s="1"/>
  <c r="AE2903" i="2"/>
  <c r="AE2904" i="2"/>
  <c r="AE2930" i="2"/>
  <c r="AE2931" i="2"/>
  <c r="AE2932" i="2"/>
  <c r="AE2933" i="2"/>
  <c r="AE3651" i="2"/>
  <c r="AE4000" i="2"/>
  <c r="AG4000" i="2" s="1"/>
  <c r="AE5012" i="2"/>
  <c r="AE6232" i="2"/>
  <c r="AE6382" i="2"/>
  <c r="AE6398" i="2"/>
  <c r="AE6643" i="2"/>
  <c r="AE6774" i="2"/>
  <c r="AE7039" i="2"/>
  <c r="AE8276" i="2"/>
  <c r="AG8276" i="2" s="1"/>
  <c r="AE8299" i="2"/>
  <c r="AG8299" i="2" s="1"/>
  <c r="AE8318" i="2"/>
  <c r="AG8318" i="2" s="1"/>
  <c r="AE8339" i="2"/>
  <c r="AE8359" i="2"/>
  <c r="AE8378" i="2"/>
  <c r="AE8401" i="2"/>
  <c r="AE8422" i="2"/>
  <c r="AG8422" i="2" s="1"/>
  <c r="AE8423" i="2"/>
  <c r="AE8446" i="2"/>
  <c r="AG8446" i="2" s="1"/>
  <c r="AE8461" i="2"/>
  <c r="AG8461" i="2" s="1"/>
  <c r="AE8476" i="2"/>
  <c r="AE9844" i="2"/>
  <c r="AE9919" i="2"/>
  <c r="AG9919" i="2" s="1"/>
  <c r="AE11553" i="2"/>
  <c r="AG11553" i="2" s="1"/>
  <c r="AE11642" i="2"/>
  <c r="AG11642" i="2" s="1"/>
  <c r="AE11771" i="2"/>
  <c r="AE5620" i="2"/>
  <c r="AE5750" i="2"/>
  <c r="AG5750" i="2" s="1"/>
  <c r="AE5873" i="2"/>
  <c r="AG5873" i="2" s="1"/>
  <c r="AE11194" i="2"/>
  <c r="AG11194" i="2" s="1"/>
  <c r="AE11486" i="2"/>
  <c r="AG11486" i="2" s="1"/>
  <c r="AE7106" i="2"/>
  <c r="AG7106" i="2" s="1"/>
  <c r="AE408" i="2"/>
  <c r="AE409" i="2"/>
  <c r="AE754" i="2"/>
  <c r="AE755" i="2"/>
  <c r="AE1060" i="2"/>
  <c r="AG1060" i="2" s="1"/>
  <c r="AE1078" i="2"/>
  <c r="AE1293" i="2"/>
  <c r="AE1294" i="2"/>
  <c r="AG1294" i="2" s="1"/>
  <c r="AE9427" i="2"/>
  <c r="AE9630" i="2"/>
  <c r="AE9920" i="2"/>
  <c r="AE9967" i="2"/>
  <c r="AE10583" i="2"/>
  <c r="AE10727" i="2"/>
  <c r="AE10812" i="2"/>
  <c r="AE10895" i="2"/>
  <c r="AE3431" i="2"/>
  <c r="AE3432" i="2"/>
  <c r="AG3432" i="2" s="1"/>
  <c r="AE3608" i="2"/>
  <c r="AG3608" i="2" s="1"/>
  <c r="AE3803" i="2"/>
  <c r="AG3803" i="2" s="1"/>
  <c r="AE3843" i="2"/>
  <c r="AE5285" i="2"/>
  <c r="AE6100" i="2"/>
  <c r="AG6100" i="2" s="1"/>
  <c r="AE6800" i="2"/>
  <c r="AE9428" i="2"/>
  <c r="AE9631" i="2"/>
  <c r="AE10428" i="2"/>
  <c r="AG10428" i="2" s="1"/>
  <c r="AE10584" i="2"/>
  <c r="AG10584" i="2" s="1"/>
  <c r="AE11753" i="2"/>
  <c r="AE11772" i="2"/>
  <c r="AG11772" i="2" s="1"/>
  <c r="AE11776" i="2"/>
  <c r="AG11776" i="2" s="1"/>
  <c r="AE410" i="2"/>
  <c r="AE411" i="2"/>
  <c r="AE1581" i="2"/>
  <c r="AG1581" i="2" s="1"/>
  <c r="AE3167" i="2"/>
  <c r="AE4892" i="2"/>
  <c r="AE4732" i="2"/>
  <c r="AE5159" i="2"/>
  <c r="AG5159" i="2" s="1"/>
  <c r="AE5453" i="2"/>
  <c r="AE5564" i="2"/>
  <c r="AE4060" i="2"/>
  <c r="AE4061" i="2"/>
  <c r="AE4062" i="2"/>
  <c r="AE4066" i="2"/>
  <c r="AG4066" i="2" s="1"/>
  <c r="AE4067" i="2"/>
  <c r="AE4068" i="2"/>
  <c r="AG4068" i="2" s="1"/>
  <c r="AE4119" i="2"/>
  <c r="AE4124" i="2"/>
  <c r="AE4125" i="2"/>
  <c r="AE4126" i="2"/>
  <c r="AE4127" i="2"/>
  <c r="AE4131" i="2"/>
  <c r="AG4131" i="2" s="1"/>
  <c r="AE6841" i="2"/>
  <c r="AE7097" i="2"/>
  <c r="AE8165" i="2"/>
  <c r="AG8165" i="2" s="1"/>
  <c r="AE8215" i="2"/>
  <c r="AE8254" i="2"/>
  <c r="AE8277" i="2"/>
  <c r="AE8300" i="2"/>
  <c r="AE8319" i="2"/>
  <c r="AE8340" i="2"/>
  <c r="AG8340" i="2" s="1"/>
  <c r="AE8360" i="2"/>
  <c r="AG8360" i="2" s="1"/>
  <c r="AE8379" i="2"/>
  <c r="AG8379" i="2" s="1"/>
  <c r="AE8402" i="2"/>
  <c r="AG8402" i="2" s="1"/>
  <c r="AE8424" i="2"/>
  <c r="AG8424" i="2" s="1"/>
  <c r="AE8447" i="2"/>
  <c r="AG8447" i="2" s="1"/>
  <c r="AE3652" i="2"/>
  <c r="AE4206" i="2"/>
  <c r="AE4207" i="2"/>
  <c r="AE4509" i="2"/>
  <c r="AE4510" i="2"/>
  <c r="AE5013" i="2"/>
  <c r="AG5013" i="2" s="1"/>
  <c r="AE6801" i="2"/>
  <c r="AE9429" i="2"/>
  <c r="AG9429" i="2" s="1"/>
  <c r="AE9632" i="2"/>
  <c r="AE10429" i="2"/>
  <c r="AG10429" i="2" s="1"/>
  <c r="AE10585" i="2"/>
  <c r="AE5621" i="2"/>
  <c r="AE5751" i="2"/>
  <c r="AE5874" i="2"/>
  <c r="AE10953" i="2"/>
  <c r="AE11276" i="2"/>
  <c r="AE11526" i="2"/>
  <c r="AG11526" i="2" s="1"/>
  <c r="AE446" i="2"/>
  <c r="AG446" i="2" s="1"/>
  <c r="AE447" i="2"/>
  <c r="AE1594" i="2"/>
  <c r="AE3168" i="2"/>
  <c r="AG3168" i="2" s="1"/>
  <c r="AE3484" i="2"/>
  <c r="AE3485" i="2"/>
  <c r="AE3864" i="2"/>
  <c r="AG3864" i="2" s="1"/>
  <c r="AE3865" i="2"/>
  <c r="AG3865" i="2" s="1"/>
  <c r="AE4753" i="2"/>
  <c r="AG4753" i="2" s="1"/>
  <c r="AE4893" i="2"/>
  <c r="AE5174" i="2"/>
  <c r="AG5174" i="2" s="1"/>
  <c r="AE5454" i="2"/>
  <c r="AE5579" i="2"/>
  <c r="AG5579" i="2" s="1"/>
  <c r="AE9633" i="2"/>
  <c r="AE9734" i="2"/>
  <c r="AE10728" i="2"/>
  <c r="AE10813" i="2"/>
  <c r="AE412" i="2"/>
  <c r="AE448" i="2"/>
  <c r="AE771" i="2"/>
  <c r="AE772" i="2"/>
  <c r="AG772" i="2" s="1"/>
  <c r="AE964" i="2"/>
  <c r="AE965" i="2"/>
  <c r="AG965" i="2" s="1"/>
  <c r="AE1212" i="2"/>
  <c r="AE1213" i="2"/>
  <c r="AG1213" i="2" s="1"/>
  <c r="AE1449" i="2"/>
  <c r="AE1450" i="2"/>
  <c r="AG1450" i="2" s="1"/>
  <c r="AE2223" i="2"/>
  <c r="AG2223" i="2" s="1"/>
  <c r="AE2224" i="2"/>
  <c r="AE2225" i="2"/>
  <c r="AG2225" i="2" s="1"/>
  <c r="AE2249" i="2"/>
  <c r="AE2250" i="2"/>
  <c r="AG2250" i="2" s="1"/>
  <c r="AE2275" i="2"/>
  <c r="AG2275" i="2" s="1"/>
  <c r="AE2873" i="2"/>
  <c r="AE2905" i="2"/>
  <c r="AE2906" i="2"/>
  <c r="AG2906" i="2" s="1"/>
  <c r="AE2907" i="2"/>
  <c r="AE2908" i="2"/>
  <c r="AE2934" i="2"/>
  <c r="AE4001" i="2"/>
  <c r="AG4001" i="2" s="1"/>
  <c r="AE4352" i="2"/>
  <c r="AE4353" i="2"/>
  <c r="AE4566" i="2"/>
  <c r="AG4566" i="2" s="1"/>
  <c r="AE4567" i="2"/>
  <c r="AG4567" i="2" s="1"/>
  <c r="AE6233" i="2"/>
  <c r="AE6383" i="2"/>
  <c r="AG6383" i="2" s="1"/>
  <c r="AE6399" i="2"/>
  <c r="AG6399" i="2" s="1"/>
  <c r="AE8255" i="2"/>
  <c r="AE8278" i="2"/>
  <c r="AE8301" i="2"/>
  <c r="AE8320" i="2"/>
  <c r="AG8320" i="2" s="1"/>
  <c r="AE8341" i="2"/>
  <c r="AE8361" i="2"/>
  <c r="AE8380" i="2"/>
  <c r="AE8403" i="2"/>
  <c r="AG8403" i="2" s="1"/>
  <c r="AE8425" i="2"/>
  <c r="AG8425" i="2" s="1"/>
  <c r="AE8426" i="2"/>
  <c r="AE8448" i="2"/>
  <c r="AE8462" i="2"/>
  <c r="AE9735" i="2"/>
  <c r="AE9736" i="2"/>
  <c r="AE9737" i="2"/>
  <c r="AE9845" i="2"/>
  <c r="AE9846" i="2"/>
  <c r="AG9846" i="2" s="1"/>
  <c r="AE9847" i="2"/>
  <c r="AG9847" i="2" s="1"/>
  <c r="AE9848" i="2"/>
  <c r="AE9849" i="2"/>
  <c r="AE3265" i="2"/>
  <c r="AG3265" i="2" s="1"/>
  <c r="AE5029" i="2"/>
  <c r="AG5029" i="2" s="1"/>
  <c r="AE6627" i="2"/>
  <c r="AE6720" i="2"/>
  <c r="AE7091" i="2"/>
  <c r="AG7091" i="2" s="1"/>
  <c r="AE10004" i="2"/>
  <c r="AE11238" i="2"/>
  <c r="AG11238" i="2" s="1"/>
  <c r="AE11496" i="2"/>
  <c r="AG11496" i="2" s="1"/>
  <c r="AE11554" i="2"/>
  <c r="AG11554" i="2" s="1"/>
  <c r="AE11643" i="2"/>
  <c r="AG11643" i="2" s="1"/>
  <c r="AE3266" i="2"/>
  <c r="AE5248" i="2"/>
  <c r="AE5622" i="2"/>
  <c r="AE5752" i="2"/>
  <c r="AE5875" i="2"/>
  <c r="AE6144" i="2"/>
  <c r="AG6144" i="2" s="1"/>
  <c r="AE6654" i="2"/>
  <c r="AE7072" i="2"/>
  <c r="AE9921" i="2"/>
  <c r="AE11239" i="2"/>
  <c r="AG11239" i="2" s="1"/>
  <c r="AE11497" i="2"/>
  <c r="AE10729" i="2"/>
  <c r="AE10814" i="2"/>
  <c r="AE10815" i="2"/>
  <c r="AE10816" i="2"/>
  <c r="AE10896" i="2"/>
  <c r="AE10897" i="2"/>
  <c r="AE527" i="2"/>
  <c r="AG527" i="2" s="1"/>
  <c r="AE475" i="2"/>
  <c r="AE1554" i="2"/>
  <c r="AG1554" i="2" s="1"/>
  <c r="AE3169" i="2"/>
  <c r="AE3170" i="2"/>
  <c r="AE4653" i="2"/>
  <c r="AG4653" i="2" s="1"/>
  <c r="AE4894" i="2"/>
  <c r="AE5114" i="2"/>
  <c r="AG5114" i="2" s="1"/>
  <c r="AE5455" i="2"/>
  <c r="AE5315" i="2"/>
  <c r="AE5565" i="2"/>
  <c r="AG5565" i="2" s="1"/>
  <c r="AE5998" i="2"/>
  <c r="AG5998" i="2" s="1"/>
  <c r="AE6000" i="2"/>
  <c r="AG6000" i="2" s="1"/>
  <c r="AE6003" i="2"/>
  <c r="AE6028" i="2"/>
  <c r="AG6028" i="2" s="1"/>
  <c r="AE6467" i="2"/>
  <c r="AE6993" i="2"/>
  <c r="AG6993" i="2" s="1"/>
  <c r="AE8674" i="2"/>
  <c r="AE11195" i="2"/>
  <c r="AE11449" i="2"/>
  <c r="AE660" i="2"/>
  <c r="AE756" i="2"/>
  <c r="AE804" i="2"/>
  <c r="AE830" i="2"/>
  <c r="AE988" i="2"/>
  <c r="AE989" i="2"/>
  <c r="AE1224" i="2"/>
  <c r="AE1225" i="2"/>
  <c r="AE1603" i="2"/>
  <c r="AG1603" i="2" s="1"/>
  <c r="AE1610" i="2"/>
  <c r="AE1617" i="2"/>
  <c r="AE1619" i="2"/>
  <c r="AG1619" i="2" s="1"/>
  <c r="AE1620" i="2"/>
  <c r="AG1620" i="2" s="1"/>
  <c r="AE1625" i="2"/>
  <c r="AG1625" i="2" s="1"/>
  <c r="AE1627" i="2"/>
  <c r="AG1627" i="2" s="1"/>
  <c r="AE1628" i="2"/>
  <c r="AE1630" i="2"/>
  <c r="AE1636" i="2"/>
  <c r="AG1636" i="2" s="1"/>
  <c r="AE1637" i="2"/>
  <c r="AG1637" i="2" s="1"/>
  <c r="AE1711" i="2"/>
  <c r="AE3171" i="2"/>
  <c r="AE3948" i="2"/>
  <c r="AG3948" i="2" s="1"/>
  <c r="AE4006" i="2"/>
  <c r="AE4007" i="2"/>
  <c r="AE4426" i="2"/>
  <c r="AG4426" i="2" s="1"/>
  <c r="AE4568" i="2"/>
  <c r="AG4568" i="2" s="1"/>
  <c r="AE5041" i="2"/>
  <c r="AG5041" i="2" s="1"/>
  <c r="AE5189" i="2"/>
  <c r="AE5190" i="2"/>
  <c r="AE6164" i="2"/>
  <c r="AE6384" i="2"/>
  <c r="AE6400" i="2"/>
  <c r="AG6400" i="2" s="1"/>
  <c r="AE6446" i="2"/>
  <c r="AE6728" i="2"/>
  <c r="AE7073" i="2"/>
  <c r="AG7073" i="2" s="1"/>
  <c r="AE7107" i="2"/>
  <c r="AE7108" i="2"/>
  <c r="AG7108" i="2" s="1"/>
  <c r="AE7109" i="2"/>
  <c r="AE7110" i="2"/>
  <c r="AE7111" i="2"/>
  <c r="AE7112" i="2"/>
  <c r="AE7113" i="2"/>
  <c r="AE7114" i="2"/>
  <c r="AE7115" i="2"/>
  <c r="AG7115" i="2" s="1"/>
  <c r="AE7116" i="2"/>
  <c r="AG7116" i="2" s="1"/>
  <c r="AE7117" i="2"/>
  <c r="AG7117" i="2" s="1"/>
  <c r="AE7118" i="2"/>
  <c r="AG7118" i="2" s="1"/>
  <c r="AE8675" i="2"/>
  <c r="AE8752" i="2"/>
  <c r="AE9850" i="2"/>
  <c r="AG9850" i="2" s="1"/>
  <c r="AE9430" i="2"/>
  <c r="AE9431" i="2"/>
  <c r="AE9432" i="2"/>
  <c r="AE9851" i="2"/>
  <c r="AE10123" i="2"/>
  <c r="AG10123" i="2" s="1"/>
  <c r="AE10898" i="2"/>
  <c r="AE10954" i="2"/>
  <c r="AE10586" i="2"/>
  <c r="AG10586" i="2" s="1"/>
  <c r="AE11056" i="2"/>
  <c r="AG11056" i="2" s="1"/>
  <c r="AE11450" i="2"/>
  <c r="AG11450" i="2" s="1"/>
  <c r="AE11530" i="2"/>
  <c r="AG11530" i="2" s="1"/>
  <c r="AE11531" i="2"/>
  <c r="AE11532" i="2"/>
  <c r="AE11533" i="2"/>
  <c r="AE11534" i="2"/>
  <c r="AG11534" i="2" s="1"/>
  <c r="AE499" i="2"/>
  <c r="AE505" i="2"/>
  <c r="AE1582" i="2"/>
  <c r="AE3172" i="2"/>
  <c r="AE3509" i="2"/>
  <c r="AE3519" i="2"/>
  <c r="AG3519" i="2" s="1"/>
  <c r="AE3653" i="2"/>
  <c r="AE3866" i="2"/>
  <c r="AG3866" i="2" s="1"/>
  <c r="AE3867" i="2"/>
  <c r="AE4733" i="2"/>
  <c r="AE4895" i="2"/>
  <c r="AE5160" i="2"/>
  <c r="AG5160" i="2" s="1"/>
  <c r="AE5456" i="2"/>
  <c r="AG5456" i="2" s="1"/>
  <c r="AE5239" i="2"/>
  <c r="AG5239" i="2" s="1"/>
  <c r="AE5580" i="2"/>
  <c r="AE5623" i="2"/>
  <c r="AE5753" i="2"/>
  <c r="AG5753" i="2" s="1"/>
  <c r="AE5876" i="2"/>
  <c r="AG5876" i="2" s="1"/>
  <c r="AE6134" i="2"/>
  <c r="AG6134" i="2" s="1"/>
  <c r="AE6628" i="2"/>
  <c r="AE296" i="2"/>
  <c r="AE297" i="2"/>
  <c r="AE701" i="2"/>
  <c r="AG701" i="2" s="1"/>
  <c r="AE733" i="2"/>
  <c r="AG733" i="2" s="1"/>
  <c r="AE944" i="2"/>
  <c r="AE957" i="2"/>
  <c r="AE1185" i="2"/>
  <c r="AE1205" i="2"/>
  <c r="AE1430" i="2"/>
  <c r="AE1446" i="2"/>
  <c r="AE2276" i="2"/>
  <c r="AE2296" i="2"/>
  <c r="AE2297" i="2"/>
  <c r="AE2298" i="2"/>
  <c r="AE2317" i="2"/>
  <c r="AE2318" i="2"/>
  <c r="AG2318" i="2" s="1"/>
  <c r="AE2935" i="2"/>
  <c r="AE2936" i="2"/>
  <c r="AE2937" i="2"/>
  <c r="AE2961" i="2"/>
  <c r="AG2961" i="2" s="1"/>
  <c r="AE2962" i="2"/>
  <c r="AE2977" i="2"/>
  <c r="AE3680" i="2"/>
  <c r="AE3967" i="2"/>
  <c r="AG3967" i="2" s="1"/>
  <c r="AE4261" i="2"/>
  <c r="AE4262" i="2"/>
  <c r="AE4569" i="2"/>
  <c r="AE4570" i="2"/>
  <c r="AE5037" i="2"/>
  <c r="AG5037" i="2" s="1"/>
  <c r="AE6219" i="2"/>
  <c r="AE6385" i="2"/>
  <c r="AG6385" i="2" s="1"/>
  <c r="AE6401" i="2"/>
  <c r="AG6401" i="2" s="1"/>
  <c r="AE6655" i="2"/>
  <c r="AE6794" i="2"/>
  <c r="AE7074" i="2"/>
  <c r="AG7074" i="2" s="1"/>
  <c r="AE8463" i="2"/>
  <c r="AE8477" i="2"/>
  <c r="AE8490" i="2"/>
  <c r="AE8501" i="2"/>
  <c r="AE8514" i="2"/>
  <c r="AE8525" i="2"/>
  <c r="AE8533" i="2"/>
  <c r="AE8544" i="2"/>
  <c r="AE8555" i="2"/>
  <c r="AE8562" i="2"/>
  <c r="AE8569" i="2"/>
  <c r="AE8575" i="2"/>
  <c r="AE9634" i="2"/>
  <c r="AE9738" i="2"/>
  <c r="AE9739" i="2"/>
  <c r="AE9740" i="2"/>
  <c r="AE9741" i="2"/>
  <c r="AG9741" i="2" s="1"/>
  <c r="AE9742" i="2"/>
  <c r="AG9742" i="2" s="1"/>
  <c r="AE9743" i="2"/>
  <c r="AE9744" i="2"/>
  <c r="AE10730" i="2"/>
  <c r="AG10730" i="2" s="1"/>
  <c r="AE10731" i="2"/>
  <c r="AG10731" i="2" s="1"/>
  <c r="AE10732" i="2"/>
  <c r="AG10732" i="2" s="1"/>
  <c r="AE10817" i="2"/>
  <c r="AE10818" i="2"/>
  <c r="AE10819" i="2"/>
  <c r="AG10819" i="2" s="1"/>
  <c r="AE11240" i="2"/>
  <c r="AG11240" i="2" s="1"/>
  <c r="AE11498" i="2"/>
  <c r="AG11498" i="2" s="1"/>
  <c r="AE11555" i="2"/>
  <c r="AG11555" i="2" s="1"/>
  <c r="AE11644" i="2"/>
  <c r="AG11644" i="2" s="1"/>
  <c r="AE11754" i="2"/>
  <c r="AE7075" i="2"/>
  <c r="AG7075" i="2" s="1"/>
  <c r="AE9635" i="2"/>
  <c r="AE9745" i="2"/>
  <c r="AE10733" i="2"/>
  <c r="AG10733" i="2" s="1"/>
  <c r="AE10820" i="2"/>
  <c r="AG10820" i="2" s="1"/>
  <c r="AE11228" i="2"/>
  <c r="AG11228" i="2" s="1"/>
  <c r="AE11499" i="2"/>
  <c r="AE11773" i="2"/>
  <c r="AF298" i="2"/>
  <c r="AG298" i="2" s="1"/>
  <c r="AF299" i="2"/>
  <c r="AG299" i="2" s="1"/>
  <c r="AF1525" i="2"/>
  <c r="AF3027" i="2"/>
  <c r="AG3027" i="2" s="1"/>
  <c r="AF3391" i="2"/>
  <c r="AF3433" i="2"/>
  <c r="AG3433" i="2" s="1"/>
  <c r="AF3758" i="2"/>
  <c r="AF3804" i="2"/>
  <c r="AG3804" i="2" s="1"/>
  <c r="AF4709" i="2"/>
  <c r="AF4755" i="2"/>
  <c r="AG4755" i="2" s="1"/>
  <c r="AF5115" i="2"/>
  <c r="AF5316" i="2"/>
  <c r="AF200" i="2"/>
  <c r="AG200" i="2" s="1"/>
  <c r="AF368" i="2"/>
  <c r="AG368" i="2" s="1"/>
  <c r="AF661" i="2"/>
  <c r="AG661" i="2" s="1"/>
  <c r="AF702" i="2"/>
  <c r="AG702" i="2" s="1"/>
  <c r="AF890" i="2"/>
  <c r="AF1186" i="2"/>
  <c r="AF1406" i="2"/>
  <c r="AF1407" i="2"/>
  <c r="AF1777" i="2"/>
  <c r="AF1851" i="2"/>
  <c r="AF1942" i="2"/>
  <c r="AF2023" i="2"/>
  <c r="AF2106" i="2"/>
  <c r="AF2161" i="2"/>
  <c r="AF2460" i="2"/>
  <c r="AF3609" i="2"/>
  <c r="AF5286" i="2"/>
  <c r="AF6607" i="2"/>
  <c r="AF6949" i="2"/>
  <c r="AF11148" i="2"/>
  <c r="AF11402" i="2"/>
  <c r="AF3968" i="2"/>
  <c r="AF4319" i="2"/>
  <c r="AG4319" i="2" s="1"/>
  <c r="AF4320" i="2"/>
  <c r="AG4320" i="2" s="1"/>
  <c r="AF4465" i="2"/>
  <c r="AF4466" i="2"/>
  <c r="AG4466" i="2" s="1"/>
  <c r="AF2548" i="2"/>
  <c r="AG2548" i="2" s="1"/>
  <c r="AF2549" i="2"/>
  <c r="AF2641" i="2"/>
  <c r="AF2725" i="2"/>
  <c r="AG2725" i="2" s="1"/>
  <c r="AF2794" i="2"/>
  <c r="AF3610" i="2"/>
  <c r="AF4985" i="2"/>
  <c r="AF6608" i="2"/>
  <c r="AF6950" i="2"/>
  <c r="AG6950" i="2" s="1"/>
  <c r="AF6220" i="2"/>
  <c r="AF9231" i="2"/>
  <c r="AG9231" i="2" s="1"/>
  <c r="AF9232" i="2"/>
  <c r="AF9233" i="2"/>
  <c r="AG9233" i="2" s="1"/>
  <c r="AF9434" i="2"/>
  <c r="AG9434" i="2" s="1"/>
  <c r="AF9435" i="2"/>
  <c r="AG9435" i="2" s="1"/>
  <c r="AF9436" i="2"/>
  <c r="AG9436" i="2" s="1"/>
  <c r="AF9437" i="2"/>
  <c r="AF7338" i="2"/>
  <c r="AG7338" i="2" s="1"/>
  <c r="AF7428" i="2"/>
  <c r="AG7428" i="2" s="1"/>
  <c r="AF7521" i="2"/>
  <c r="AG7521" i="2" s="1"/>
  <c r="AF7633" i="2"/>
  <c r="AG7633" i="2" s="1"/>
  <c r="AF7743" i="2"/>
  <c r="AF7839" i="2"/>
  <c r="AF7910" i="2"/>
  <c r="AF8004" i="2"/>
  <c r="AF8005" i="2"/>
  <c r="AF8093" i="2"/>
  <c r="AF8216" i="2"/>
  <c r="AF9636" i="2"/>
  <c r="AF1555" i="2"/>
  <c r="AG1555" i="2" s="1"/>
  <c r="AF3028" i="2"/>
  <c r="AF3392" i="2"/>
  <c r="AF3434" i="2"/>
  <c r="AF3759" i="2"/>
  <c r="AF3805" i="2"/>
  <c r="AF4710" i="2"/>
  <c r="AF4756" i="2"/>
  <c r="AG4756" i="2" s="1"/>
  <c r="AF5142" i="2"/>
  <c r="AF5317" i="2"/>
  <c r="AG5317" i="2" s="1"/>
  <c r="AF201" i="2"/>
  <c r="AG201" i="2" s="1"/>
  <c r="AF302" i="2"/>
  <c r="AF662" i="2"/>
  <c r="AF703" i="2"/>
  <c r="AF891" i="2"/>
  <c r="AF923" i="2"/>
  <c r="AF1163" i="2"/>
  <c r="AF1408" i="2"/>
  <c r="AG1408" i="2" s="1"/>
  <c r="AF1431" i="2"/>
  <c r="AF11150" i="2"/>
  <c r="AG11150" i="2" s="1"/>
  <c r="AF11404" i="2"/>
  <c r="AG11404" i="2" s="1"/>
  <c r="AF3986" i="2"/>
  <c r="AF4321" i="2"/>
  <c r="AG4321" i="2" s="1"/>
  <c r="AF4339" i="2"/>
  <c r="AF4467" i="2"/>
  <c r="AF4511" i="2"/>
  <c r="AF2461" i="2"/>
  <c r="AF2550" i="2"/>
  <c r="AF2642" i="2"/>
  <c r="AF2726" i="2"/>
  <c r="AF2727" i="2"/>
  <c r="AF2795" i="2"/>
  <c r="AG2795" i="2" s="1"/>
  <c r="AF3633" i="2"/>
  <c r="AF4986" i="2"/>
  <c r="AF6629" i="2"/>
  <c r="AG6629" i="2" s="1"/>
  <c r="AF6760" i="2"/>
  <c r="AF6228" i="2"/>
  <c r="AF6403" i="2"/>
  <c r="AF9443" i="2"/>
  <c r="AF9747" i="2"/>
  <c r="AG9747" i="2" s="1"/>
  <c r="AF9748" i="2"/>
  <c r="AF9749" i="2"/>
  <c r="AF9750" i="2"/>
  <c r="AF7429" i="2"/>
  <c r="AF7430" i="2"/>
  <c r="AF7522" i="2"/>
  <c r="AF7634" i="2"/>
  <c r="AF7744" i="2"/>
  <c r="AG7744" i="2" s="1"/>
  <c r="AF7840" i="2"/>
  <c r="AF7911" i="2"/>
  <c r="AF8006" i="2"/>
  <c r="AF8094" i="2"/>
  <c r="AF8095" i="2"/>
  <c r="AF8167" i="2"/>
  <c r="AF8217" i="2"/>
  <c r="AF10434" i="2"/>
  <c r="AG10434" i="2" s="1"/>
  <c r="AF10594" i="2"/>
  <c r="AF3356" i="2"/>
  <c r="AG3356" i="2" s="1"/>
  <c r="AF3393" i="2"/>
  <c r="AF3577" i="2"/>
  <c r="AF3694" i="2"/>
  <c r="AF3721" i="2"/>
  <c r="AF4614" i="2"/>
  <c r="AG4614" i="2" s="1"/>
  <c r="AF4757" i="2"/>
  <c r="AF5048" i="2"/>
  <c r="AG5048" i="2" s="1"/>
  <c r="AF5318" i="2"/>
  <c r="AF26" i="2"/>
  <c r="AG26" i="2" s="1"/>
  <c r="AF28" i="2"/>
  <c r="AG28" i="2" s="1"/>
  <c r="AF538" i="2"/>
  <c r="AF541" i="2"/>
  <c r="AF858" i="2"/>
  <c r="AF871" i="2"/>
  <c r="AG871" i="2" s="1"/>
  <c r="AF1090" i="2"/>
  <c r="AF1109" i="2"/>
  <c r="AF1332" i="2"/>
  <c r="AG1332" i="2" s="1"/>
  <c r="AF1656" i="2"/>
  <c r="AF3905" i="2"/>
  <c r="AF4147" i="2"/>
  <c r="AG4147" i="2" s="1"/>
  <c r="AF4160" i="2"/>
  <c r="AF4394" i="2"/>
  <c r="AG4394" i="2" s="1"/>
  <c r="AF4427" i="2"/>
  <c r="AG4427" i="2" s="1"/>
  <c r="AF4936" i="2"/>
  <c r="AG4936" i="2" s="1"/>
  <c r="AF6153" i="2"/>
  <c r="AG6153" i="2" s="1"/>
  <c r="AF6259" i="2"/>
  <c r="AF6277" i="2"/>
  <c r="AF6494" i="2"/>
  <c r="AG6494" i="2" s="1"/>
  <c r="AF6775" i="2"/>
  <c r="AF6952" i="2"/>
  <c r="AF7139" i="2"/>
  <c r="AG7139" i="2" s="1"/>
  <c r="AF7185" i="2"/>
  <c r="AF7186" i="2"/>
  <c r="AF5205" i="2"/>
  <c r="AF5460" i="2"/>
  <c r="AF5879" i="2"/>
  <c r="AF7431" i="2"/>
  <c r="AF7523" i="2"/>
  <c r="AG7523" i="2" s="1"/>
  <c r="AF7635" i="2"/>
  <c r="AF7745" i="2"/>
  <c r="AF7841" i="2"/>
  <c r="AF7912" i="2"/>
  <c r="AG7912" i="2" s="1"/>
  <c r="AF8007" i="2"/>
  <c r="AF8635" i="2"/>
  <c r="AF8636" i="2"/>
  <c r="AG8636" i="2" s="1"/>
  <c r="AF8637" i="2"/>
  <c r="AG8637" i="2" s="1"/>
  <c r="AF8638" i="2"/>
  <c r="AF8753" i="2"/>
  <c r="AG8753" i="2" s="1"/>
  <c r="AF8754" i="2"/>
  <c r="AG8754" i="2" s="1"/>
  <c r="AF8892" i="2"/>
  <c r="AF8893" i="2"/>
  <c r="AF9444" i="2"/>
  <c r="AF10006" i="2"/>
  <c r="AF10008" i="2"/>
  <c r="AG10008" i="2" s="1"/>
  <c r="AF10039" i="2"/>
  <c r="AF4758" i="2"/>
  <c r="AG4758" i="2" s="1"/>
  <c r="AF5084" i="2"/>
  <c r="AF5319" i="2"/>
  <c r="AF1713" i="2"/>
  <c r="AG1713" i="2" s="1"/>
  <c r="AF1779" i="2"/>
  <c r="AG1779" i="2" s="1"/>
  <c r="AF1780" i="2"/>
  <c r="AG1780" i="2" s="1"/>
  <c r="AF112" i="2"/>
  <c r="AG112" i="2" s="1"/>
  <c r="AF203" i="2"/>
  <c r="AF600" i="2"/>
  <c r="AF601" i="2"/>
  <c r="AF892" i="2"/>
  <c r="AF924" i="2"/>
  <c r="AF1133" i="2"/>
  <c r="AF1134" i="2"/>
  <c r="AG1134" i="2" s="1"/>
  <c r="AF1351" i="2"/>
  <c r="AF1379" i="2"/>
  <c r="AF3328" i="2"/>
  <c r="AF3722" i="2"/>
  <c r="AG3722" i="2" s="1"/>
  <c r="AF3723" i="2"/>
  <c r="AF2728" i="2"/>
  <c r="AG2728" i="2" s="1"/>
  <c r="AF3211" i="2"/>
  <c r="AF3949" i="2"/>
  <c r="AF4263" i="2"/>
  <c r="AG4263" i="2" s="1"/>
  <c r="AF4295" i="2"/>
  <c r="AF4395" i="2"/>
  <c r="AF4428" i="2"/>
  <c r="AF6177" i="2"/>
  <c r="AF6278" i="2"/>
  <c r="AF6311" i="2"/>
  <c r="AF4987" i="2"/>
  <c r="AF6529" i="2"/>
  <c r="AG6529" i="2" s="1"/>
  <c r="AF6696" i="2"/>
  <c r="AG6696" i="2" s="1"/>
  <c r="AF6995" i="2"/>
  <c r="AF7140" i="2"/>
  <c r="AF7187" i="2"/>
  <c r="AG7187" i="2" s="1"/>
  <c r="AF5217" i="2"/>
  <c r="AF5627" i="2"/>
  <c r="AG5627" i="2" s="1"/>
  <c r="AF5757" i="2"/>
  <c r="AF7746" i="2"/>
  <c r="AG7746" i="2" s="1"/>
  <c r="AF7842" i="2"/>
  <c r="AF7913" i="2"/>
  <c r="AF8008" i="2"/>
  <c r="AF8096" i="2"/>
  <c r="AF9637" i="2"/>
  <c r="AF8755" i="2"/>
  <c r="AF8756" i="2"/>
  <c r="AG8756" i="2" s="1"/>
  <c r="AF8757" i="2"/>
  <c r="AF8895" i="2"/>
  <c r="AG8895" i="2" s="1"/>
  <c r="AF8896" i="2"/>
  <c r="AF9053" i="2"/>
  <c r="AG9053" i="2" s="1"/>
  <c r="AF9054" i="2"/>
  <c r="AG9054" i="2" s="1"/>
  <c r="AF9235" i="2"/>
  <c r="AF10125" i="2"/>
  <c r="AF10126" i="2"/>
  <c r="AF10254" i="2"/>
  <c r="AF10435" i="2"/>
  <c r="AF5320" i="2"/>
  <c r="AF1714" i="2"/>
  <c r="AF1781" i="2"/>
  <c r="AF114" i="2"/>
  <c r="AF205" i="2"/>
  <c r="AF602" i="2"/>
  <c r="AF663" i="2"/>
  <c r="AG663" i="2" s="1"/>
  <c r="AF817" i="2"/>
  <c r="AG817" i="2" s="1"/>
  <c r="AF831" i="2"/>
  <c r="AG831" i="2" s="1"/>
  <c r="AF1038" i="2"/>
  <c r="AG1038" i="2" s="1"/>
  <c r="AF1061" i="2"/>
  <c r="AG1061" i="2" s="1"/>
  <c r="AF1248" i="2"/>
  <c r="AF1273" i="2"/>
  <c r="AF3394" i="2"/>
  <c r="AG3394" i="2" s="1"/>
  <c r="AF3435" i="2"/>
  <c r="AF3806" i="2"/>
  <c r="AF3844" i="2"/>
  <c r="AF10597" i="2"/>
  <c r="AF3969" i="2"/>
  <c r="AF4179" i="2"/>
  <c r="AG4179" i="2" s="1"/>
  <c r="AF4208" i="2"/>
  <c r="AG4208" i="2" s="1"/>
  <c r="AF4468" i="2"/>
  <c r="AF4512" i="2"/>
  <c r="AF6191" i="2"/>
  <c r="AF6312" i="2"/>
  <c r="AF6334" i="2"/>
  <c r="AF4937" i="2"/>
  <c r="AG4937" i="2" s="1"/>
  <c r="AF6530" i="2"/>
  <c r="AG6530" i="2" s="1"/>
  <c r="AF6749" i="2"/>
  <c r="AG6749" i="2" s="1"/>
  <c r="AF6905" i="2"/>
  <c r="AF7141" i="2"/>
  <c r="AG7141" i="2" s="1"/>
  <c r="AF7188" i="2"/>
  <c r="AF5206" i="2"/>
  <c r="AF5491" i="2"/>
  <c r="AF5628" i="2"/>
  <c r="AF6052" i="2"/>
  <c r="AF7914" i="2"/>
  <c r="AF8009" i="2"/>
  <c r="AF8097" i="2"/>
  <c r="AG8097" i="2" s="1"/>
  <c r="AF9055" i="2"/>
  <c r="AG9055" i="2" s="1"/>
  <c r="AF9238" i="2"/>
  <c r="AF9239" i="2"/>
  <c r="AG9239" i="2" s="1"/>
  <c r="AF9240" i="2"/>
  <c r="AG9240" i="2" s="1"/>
  <c r="AF9447" i="2"/>
  <c r="AG9447" i="2" s="1"/>
  <c r="AF9448" i="2"/>
  <c r="AF9449" i="2"/>
  <c r="AF9450" i="2"/>
  <c r="AF10436" i="2"/>
  <c r="AF10437" i="2"/>
  <c r="AF10599" i="2"/>
  <c r="AF10600" i="2"/>
  <c r="AF10601" i="2"/>
  <c r="AF11059" i="2"/>
  <c r="AF11648" i="2"/>
  <c r="AF5143" i="2"/>
  <c r="AF305" i="2"/>
  <c r="AF306" i="2"/>
  <c r="AG306" i="2" s="1"/>
  <c r="AF664" i="2"/>
  <c r="AG664" i="2" s="1"/>
  <c r="AF704" i="2"/>
  <c r="AF925" i="2"/>
  <c r="AF926" i="2"/>
  <c r="AF1188" i="2"/>
  <c r="AG1188" i="2" s="1"/>
  <c r="AF1189" i="2"/>
  <c r="AF1409" i="2"/>
  <c r="AF1432" i="2"/>
  <c r="AF1856" i="2"/>
  <c r="AF1945" i="2"/>
  <c r="AF2030" i="2"/>
  <c r="AF2108" i="2"/>
  <c r="AF2163" i="2"/>
  <c r="AF5296" i="2"/>
  <c r="AG5296" i="2" s="1"/>
  <c r="AF6104" i="2"/>
  <c r="AF2646" i="2"/>
  <c r="AF2732" i="2"/>
  <c r="AG2732" i="2" s="1"/>
  <c r="AF2796" i="2"/>
  <c r="AG2796" i="2" s="1"/>
  <c r="AF6631" i="2"/>
  <c r="AF6761" i="2"/>
  <c r="AF6996" i="2"/>
  <c r="AF6229" i="2"/>
  <c r="AF6416" i="2"/>
  <c r="AF6417" i="2"/>
  <c r="AF5321" i="2"/>
  <c r="AF5547" i="2"/>
  <c r="AF5629" i="2"/>
  <c r="AF5759" i="2"/>
  <c r="AF10602" i="2"/>
  <c r="AF7639" i="2"/>
  <c r="AG7639" i="2" s="1"/>
  <c r="AF7749" i="2"/>
  <c r="AG7749" i="2" s="1"/>
  <c r="AF7843" i="2"/>
  <c r="AF8010" i="2"/>
  <c r="AF8098" i="2"/>
  <c r="AF8168" i="2"/>
  <c r="AF8218" i="2"/>
  <c r="AF8219" i="2"/>
  <c r="AF9756" i="2"/>
  <c r="AG9756" i="2" s="1"/>
  <c r="AF10603" i="2"/>
  <c r="AF10604" i="2"/>
  <c r="AF10605" i="2"/>
  <c r="AF10606" i="2"/>
  <c r="AF10607" i="2"/>
  <c r="AF10737" i="2"/>
  <c r="AF11452" i="2"/>
  <c r="AF207" i="2"/>
  <c r="AG207" i="2" s="1"/>
  <c r="AF308" i="2"/>
  <c r="AF705" i="2"/>
  <c r="AG705" i="2" s="1"/>
  <c r="AF893" i="2"/>
  <c r="AF1164" i="2"/>
  <c r="AF1190" i="2"/>
  <c r="AF1410" i="2"/>
  <c r="AF1411" i="2"/>
  <c r="AF1782" i="2"/>
  <c r="AF1857" i="2"/>
  <c r="AF1946" i="2"/>
  <c r="AF2031" i="2"/>
  <c r="AF2109" i="2"/>
  <c r="AF2164" i="2"/>
  <c r="AF6075" i="2"/>
  <c r="AF2733" i="2"/>
  <c r="AF2797" i="2"/>
  <c r="AG2797" i="2" s="1"/>
  <c r="AF3614" i="2"/>
  <c r="AF4963" i="2"/>
  <c r="AF6610" i="2"/>
  <c r="AF6762" i="2"/>
  <c r="AG6762" i="2" s="1"/>
  <c r="AF6956" i="2"/>
  <c r="AF6404" i="2"/>
  <c r="AF6418" i="2"/>
  <c r="AF5548" i="2"/>
  <c r="AF5630" i="2"/>
  <c r="AF5760" i="2"/>
  <c r="AG5760" i="2" s="1"/>
  <c r="AF5883" i="2"/>
  <c r="AF9241" i="2"/>
  <c r="AF9457" i="2"/>
  <c r="AF9242" i="2"/>
  <c r="AF7751" i="2"/>
  <c r="AG7751" i="2" s="1"/>
  <c r="AF7844" i="2"/>
  <c r="AG7844" i="2" s="1"/>
  <c r="AF7916" i="2"/>
  <c r="AF8011" i="2"/>
  <c r="AF8099" i="2"/>
  <c r="AF8169" i="2"/>
  <c r="AF8220" i="2"/>
  <c r="AF9638" i="2"/>
  <c r="AF10439" i="2"/>
  <c r="AF10441" i="2"/>
  <c r="AF10609" i="2"/>
  <c r="AF10610" i="2"/>
  <c r="AF10611" i="2"/>
  <c r="AF11563" i="2"/>
  <c r="AF11650" i="2"/>
  <c r="AF370" i="2"/>
  <c r="AF928" i="2"/>
  <c r="AG928" i="2" s="1"/>
  <c r="AF945" i="2"/>
  <c r="AG945" i="2" s="1"/>
  <c r="AF1165" i="2"/>
  <c r="AF1191" i="2"/>
  <c r="AG1191" i="2" s="1"/>
  <c r="AF1412" i="2"/>
  <c r="AF1413" i="2"/>
  <c r="AF3396" i="2"/>
  <c r="AF3397" i="2"/>
  <c r="AF3762" i="2"/>
  <c r="AF3809" i="2"/>
  <c r="AF9056" i="2"/>
  <c r="AG9056" i="2" s="1"/>
  <c r="AF10257" i="2"/>
  <c r="AF10442" i="2"/>
  <c r="AF1858" i="2"/>
  <c r="AF2470" i="2"/>
  <c r="AF6313" i="2"/>
  <c r="AF6335" i="2"/>
  <c r="AG6335" i="2" s="1"/>
  <c r="AF5014" i="2"/>
  <c r="AF6557" i="2"/>
  <c r="AF6710" i="2"/>
  <c r="AF7040" i="2"/>
  <c r="AF7257" i="2"/>
  <c r="AF5240" i="2"/>
  <c r="AF5514" i="2"/>
  <c r="AF5631" i="2"/>
  <c r="AF5632" i="2"/>
  <c r="AF5884" i="2"/>
  <c r="AF6121" i="2"/>
  <c r="AF7041" i="2"/>
  <c r="AF11155" i="2"/>
  <c r="AF7344" i="2"/>
  <c r="AF9246" i="2"/>
  <c r="AF9247" i="2"/>
  <c r="AF9463" i="2"/>
  <c r="AF9464" i="2"/>
  <c r="AG9464" i="2" s="1"/>
  <c r="AF9639" i="2"/>
  <c r="AF9640" i="2"/>
  <c r="AF10443" i="2"/>
  <c r="AF10444" i="2"/>
  <c r="AF10445" i="2"/>
  <c r="AF10446" i="2"/>
  <c r="AG10446" i="2" s="1"/>
  <c r="AF10612" i="2"/>
  <c r="AG10612" i="2" s="1"/>
  <c r="AF10613" i="2"/>
  <c r="AF11564" i="2"/>
  <c r="AF3868" i="2"/>
  <c r="AF373" i="2"/>
  <c r="AG373" i="2" s="1"/>
  <c r="AF1558" i="2"/>
  <c r="AG1558" i="2" s="1"/>
  <c r="AF3035" i="2"/>
  <c r="AF4714" i="2"/>
  <c r="AF4763" i="2"/>
  <c r="AF5324" i="2"/>
  <c r="AF5566" i="2"/>
  <c r="AF3232" i="2"/>
  <c r="AF2471" i="2"/>
  <c r="AF2557" i="2"/>
  <c r="AF2649" i="2"/>
  <c r="AF2735" i="2"/>
  <c r="AG2735" i="2" s="1"/>
  <c r="AF2736" i="2"/>
  <c r="AF2799" i="2"/>
  <c r="AF4989" i="2"/>
  <c r="AF5297" i="2"/>
  <c r="AF11410" i="2"/>
  <c r="AG11410" i="2" s="1"/>
  <c r="AF9643" i="2"/>
  <c r="AG9643" i="2" s="1"/>
  <c r="AF9757" i="2"/>
  <c r="AF9853" i="2"/>
  <c r="AF7436" i="2"/>
  <c r="AF7530" i="2"/>
  <c r="AG7530" i="2" s="1"/>
  <c r="AF7531" i="2"/>
  <c r="AF7753" i="2"/>
  <c r="AF7845" i="2"/>
  <c r="AF7918" i="2"/>
  <c r="AF8171" i="2"/>
  <c r="AF8222" i="2"/>
  <c r="AF8223" i="2"/>
  <c r="AF11454" i="2"/>
  <c r="AF115" i="2"/>
  <c r="AG115" i="2" s="1"/>
  <c r="AF210" i="2"/>
  <c r="AG210" i="2" s="1"/>
  <c r="AF603" i="2"/>
  <c r="AF667" i="2"/>
  <c r="AF894" i="2"/>
  <c r="AF929" i="2"/>
  <c r="AF1135" i="2"/>
  <c r="AF1166" i="2"/>
  <c r="AF1352" i="2"/>
  <c r="AF1380" i="2"/>
  <c r="AF3329" i="2"/>
  <c r="AF3358" i="2"/>
  <c r="AF3724" i="2"/>
  <c r="AG3724" i="2" s="1"/>
  <c r="AF3763" i="2"/>
  <c r="AF8758" i="2"/>
  <c r="AF8897" i="2"/>
  <c r="AF1949" i="2"/>
  <c r="AF4430" i="2"/>
  <c r="AF6192" i="2"/>
  <c r="AG6192" i="2" s="1"/>
  <c r="AF6279" i="2"/>
  <c r="AF6314" i="2"/>
  <c r="AF4990" i="2"/>
  <c r="AF6531" i="2"/>
  <c r="AF6697" i="2"/>
  <c r="AF7189" i="2"/>
  <c r="AF5228" i="2"/>
  <c r="AF5492" i="2"/>
  <c r="AF5634" i="2"/>
  <c r="AF5886" i="2"/>
  <c r="AF6105" i="2"/>
  <c r="AF11106" i="2"/>
  <c r="AF8759" i="2"/>
  <c r="AF8760" i="2"/>
  <c r="AF8761" i="2"/>
  <c r="AF8898" i="2"/>
  <c r="AF8899" i="2"/>
  <c r="AF8900" i="2"/>
  <c r="AF8901" i="2"/>
  <c r="AF9059" i="2"/>
  <c r="AF10128" i="2"/>
  <c r="AF10129" i="2"/>
  <c r="AF10259" i="2"/>
  <c r="AF10260" i="2"/>
  <c r="AF10261" i="2"/>
  <c r="AF10447" i="2"/>
  <c r="AF11158" i="2"/>
  <c r="AF11411" i="2"/>
  <c r="AF3330" i="2"/>
  <c r="AF1716" i="2"/>
  <c r="AG1716" i="2" s="1"/>
  <c r="AF1717" i="2"/>
  <c r="AF1785" i="2"/>
  <c r="AF1950" i="2"/>
  <c r="AG1950" i="2" s="1"/>
  <c r="AF2359" i="2"/>
  <c r="AF2398" i="2"/>
  <c r="AF2399" i="2"/>
  <c r="AF29" i="2"/>
  <c r="AG29" i="2" s="1"/>
  <c r="AF48" i="2"/>
  <c r="AF1468" i="2"/>
  <c r="AF3037" i="2"/>
  <c r="AG3037" i="2" s="1"/>
  <c r="AF4765" i="2"/>
  <c r="AG4765" i="2" s="1"/>
  <c r="AF4615" i="2"/>
  <c r="AF5049" i="2"/>
  <c r="AF4161" i="2"/>
  <c r="AF5253" i="2"/>
  <c r="AG5253" i="2" s="1"/>
  <c r="AF5635" i="2"/>
  <c r="AF5763" i="2"/>
  <c r="AF5887" i="2"/>
  <c r="AF6021" i="2"/>
  <c r="AF6448" i="2"/>
  <c r="AF6844" i="2"/>
  <c r="AF8762" i="2"/>
  <c r="AF8902" i="2"/>
  <c r="AF9248" i="2"/>
  <c r="AG9248" i="2" s="1"/>
  <c r="AF10130" i="2"/>
  <c r="AF10262" i="2"/>
  <c r="AF11012" i="2"/>
  <c r="AF11277" i="2"/>
  <c r="AF8903" i="2"/>
  <c r="AG8903" i="2" s="1"/>
  <c r="AF9060" i="2"/>
  <c r="AF9644" i="2"/>
  <c r="AF10449" i="2"/>
  <c r="AF10450" i="2"/>
  <c r="AF10451" i="2"/>
  <c r="AF10614" i="2"/>
  <c r="AF11025" i="2"/>
  <c r="AF11278" i="2"/>
  <c r="AG11278" i="2" s="1"/>
  <c r="AF49" i="2"/>
  <c r="AG49" i="2" s="1"/>
  <c r="AF50" i="2"/>
  <c r="AF3038" i="2"/>
  <c r="AG3038" i="2" s="1"/>
  <c r="AF4616" i="2"/>
  <c r="AG4616" i="2" s="1"/>
  <c r="AF4766" i="2"/>
  <c r="AG4766" i="2" s="1"/>
  <c r="AF5058" i="2"/>
  <c r="AF5327" i="2"/>
  <c r="AF4914" i="2"/>
  <c r="AF11229" i="2"/>
  <c r="AF3" i="2"/>
  <c r="AF17" i="2"/>
  <c r="AF1462" i="2"/>
  <c r="AF3039" i="2"/>
  <c r="AF3305" i="2"/>
  <c r="AF3310" i="2"/>
  <c r="AF3685" i="2"/>
  <c r="AF3695" i="2"/>
  <c r="AG3695" i="2" s="1"/>
  <c r="AF4626" i="2"/>
  <c r="AF4767" i="2"/>
  <c r="AG4767" i="2" s="1"/>
  <c r="AF5328" i="2"/>
  <c r="AF4" i="2"/>
  <c r="AF14" i="2"/>
  <c r="AF798" i="2"/>
  <c r="AG798" i="2" s="1"/>
  <c r="AF818" i="2"/>
  <c r="AF1718" i="2"/>
  <c r="AF1786" i="2"/>
  <c r="AG1786" i="2" s="1"/>
  <c r="AF1861" i="2"/>
  <c r="AF3524" i="2"/>
  <c r="AF5251" i="2"/>
  <c r="AF6022" i="2"/>
  <c r="AF6440" i="2"/>
  <c r="AF6845" i="2"/>
  <c r="AF8678" i="2"/>
  <c r="AG8678" i="2" s="1"/>
  <c r="AF11026" i="2"/>
  <c r="AF11279" i="2"/>
  <c r="AF3908" i="2"/>
  <c r="AG3908" i="2" s="1"/>
  <c r="AF4144" i="2"/>
  <c r="AF4374" i="2"/>
  <c r="AF6441" i="2"/>
  <c r="AF8679" i="2"/>
  <c r="AF10043" i="2"/>
  <c r="AF10132" i="2"/>
  <c r="AF8680" i="2"/>
  <c r="AF8682" i="2"/>
  <c r="AF8764" i="2"/>
  <c r="AF8765" i="2"/>
  <c r="AF8905" i="2"/>
  <c r="AF8906" i="2"/>
  <c r="AG8906" i="2" s="1"/>
  <c r="AF8907" i="2"/>
  <c r="AF10044" i="2"/>
  <c r="AG10044" i="2" s="1"/>
  <c r="AF10045" i="2"/>
  <c r="AF10046" i="2"/>
  <c r="AF7347" i="2"/>
  <c r="AF7647" i="2"/>
  <c r="AF211" i="2"/>
  <c r="AF313" i="2"/>
  <c r="AF1559" i="2"/>
  <c r="AF3040" i="2"/>
  <c r="AG3040" i="2" s="1"/>
  <c r="AF3580" i="2"/>
  <c r="AF4687" i="2"/>
  <c r="AF4768" i="2"/>
  <c r="AF5329" i="2"/>
  <c r="AF1787" i="2"/>
  <c r="AG1787" i="2" s="1"/>
  <c r="AF212" i="2"/>
  <c r="AF314" i="2"/>
  <c r="AG314" i="2" s="1"/>
  <c r="AF668" i="2"/>
  <c r="AG668" i="2" s="1"/>
  <c r="AF708" i="2"/>
  <c r="AF846" i="2"/>
  <c r="AF1295" i="2"/>
  <c r="AF2114" i="2"/>
  <c r="AG2114" i="2" s="1"/>
  <c r="AF2474" i="2"/>
  <c r="AF2561" i="2"/>
  <c r="AF2651" i="2"/>
  <c r="AF2738" i="2"/>
  <c r="AF2800" i="2"/>
  <c r="AF2801" i="2"/>
  <c r="AF3972" i="2"/>
  <c r="AF4234" i="2"/>
  <c r="AF4514" i="2"/>
  <c r="AF4545" i="2"/>
  <c r="AF6201" i="2"/>
  <c r="AG6201" i="2" s="1"/>
  <c r="AF6315" i="2"/>
  <c r="AF6958" i="2"/>
  <c r="AF7261" i="2"/>
  <c r="AF7348" i="2"/>
  <c r="AF7440" i="2"/>
  <c r="AF7536" i="2"/>
  <c r="AG7536" i="2" s="1"/>
  <c r="AF7648" i="2"/>
  <c r="AF7649" i="2"/>
  <c r="AG7649" i="2" s="1"/>
  <c r="AF7757" i="2"/>
  <c r="AF7922" i="2"/>
  <c r="AF8017" i="2"/>
  <c r="AF8103" i="2"/>
  <c r="AG8103" i="2" s="1"/>
  <c r="AF8104" i="2"/>
  <c r="AF9253" i="2"/>
  <c r="AF9471" i="2"/>
  <c r="AF10616" i="2"/>
  <c r="AF1560" i="2"/>
  <c r="AG1560" i="2" s="1"/>
  <c r="AF3041" i="2"/>
  <c r="AF3581" i="2"/>
  <c r="AG3581" i="2" s="1"/>
  <c r="AF4688" i="2"/>
  <c r="AF4769" i="2"/>
  <c r="AF5118" i="2"/>
  <c r="AF5330" i="2"/>
  <c r="AF1788" i="2"/>
  <c r="AF1039" i="2"/>
  <c r="AF1064" i="2"/>
  <c r="AF1275" i="2"/>
  <c r="AF1296" i="2"/>
  <c r="AF2652" i="2"/>
  <c r="AF7193" i="2"/>
  <c r="AG7193" i="2" s="1"/>
  <c r="AF5208" i="2"/>
  <c r="AF5516" i="2"/>
  <c r="AG5516" i="2" s="1"/>
  <c r="AF5639" i="2"/>
  <c r="AG5639" i="2" s="1"/>
  <c r="AF5767" i="2"/>
  <c r="AF5891" i="2"/>
  <c r="AF6078" i="2"/>
  <c r="AF6532" i="2"/>
  <c r="AF6908" i="2"/>
  <c r="AF9254" i="2"/>
  <c r="AF11061" i="2"/>
  <c r="AF11310" i="2"/>
  <c r="AF7262" i="2"/>
  <c r="AF7349" i="2"/>
  <c r="AF7923" i="2"/>
  <c r="AF11364" i="2"/>
  <c r="AF10824" i="2"/>
  <c r="AF116" i="2"/>
  <c r="AG116" i="2" s="1"/>
  <c r="AF214" i="2"/>
  <c r="AG214" i="2" s="1"/>
  <c r="AF1496" i="2"/>
  <c r="AF3042" i="2"/>
  <c r="AG3042" i="2" s="1"/>
  <c r="AF3549" i="2"/>
  <c r="AF4770" i="2"/>
  <c r="AF5086" i="2"/>
  <c r="AF5331" i="2"/>
  <c r="AF1719" i="2"/>
  <c r="AF117" i="2"/>
  <c r="AF215" i="2"/>
  <c r="AF833" i="2"/>
  <c r="AF1953" i="2"/>
  <c r="AF2040" i="2"/>
  <c r="AF2041" i="2"/>
  <c r="AF2400" i="2"/>
  <c r="AF2476" i="2"/>
  <c r="AG2476" i="2" s="1"/>
  <c r="AF2563" i="2"/>
  <c r="AF2653" i="2"/>
  <c r="AF2654" i="2"/>
  <c r="AF2741" i="2"/>
  <c r="AG2741" i="2" s="1"/>
  <c r="AF3582" i="2"/>
  <c r="AG3582" i="2" s="1"/>
  <c r="AF3951" i="2"/>
  <c r="AF4180" i="2"/>
  <c r="AF4181" i="2"/>
  <c r="AF4474" i="2"/>
  <c r="AF6496" i="2"/>
  <c r="AF6873" i="2"/>
  <c r="AF9257" i="2"/>
  <c r="AG9257" i="2" s="1"/>
  <c r="AF11028" i="2"/>
  <c r="AF11311" i="2"/>
  <c r="AG11311" i="2" s="1"/>
  <c r="AF7350" i="2"/>
  <c r="AG7350" i="2" s="1"/>
  <c r="AF7442" i="2"/>
  <c r="AF7443" i="2"/>
  <c r="AG7443" i="2" s="1"/>
  <c r="AF7539" i="2"/>
  <c r="AF7924" i="2"/>
  <c r="AF8019" i="2"/>
  <c r="AF8106" i="2"/>
  <c r="AF9482" i="2"/>
  <c r="AF9258" i="2"/>
  <c r="AF9646" i="2"/>
  <c r="AF118" i="2"/>
  <c r="AF216" i="2"/>
  <c r="AF1497" i="2"/>
  <c r="AF3043" i="2"/>
  <c r="AG3043" i="2" s="1"/>
  <c r="AF3214" i="2"/>
  <c r="AG3214" i="2" s="1"/>
  <c r="AF4656" i="2"/>
  <c r="AG4656" i="2" s="1"/>
  <c r="AF4771" i="2"/>
  <c r="AF5087" i="2"/>
  <c r="AG5087" i="2" s="1"/>
  <c r="AF5332" i="2"/>
  <c r="AG5332" i="2" s="1"/>
  <c r="AF1678" i="2"/>
  <c r="AF1720" i="2"/>
  <c r="AG1720" i="2" s="1"/>
  <c r="AF1790" i="2"/>
  <c r="AG1790" i="2" s="1"/>
  <c r="AF1865" i="2"/>
  <c r="AF52" i="2"/>
  <c r="AF562" i="2"/>
  <c r="AF1110" i="2"/>
  <c r="AF2042" i="2"/>
  <c r="AF2360" i="2"/>
  <c r="AG2360" i="2" s="1"/>
  <c r="AF2401" i="2"/>
  <c r="AF2477" i="2"/>
  <c r="AG2477" i="2" s="1"/>
  <c r="AF2478" i="2"/>
  <c r="AF3215" i="2"/>
  <c r="AG3215" i="2" s="1"/>
  <c r="AF3919" i="2"/>
  <c r="AF4264" i="2"/>
  <c r="AG4264" i="2" s="1"/>
  <c r="AF4299" i="2"/>
  <c r="AF4397" i="2"/>
  <c r="AF4398" i="2"/>
  <c r="AF6165" i="2"/>
  <c r="AF6260" i="2"/>
  <c r="AF6281" i="2"/>
  <c r="AF6959" i="2"/>
  <c r="AF11063" i="2"/>
  <c r="AF7264" i="2"/>
  <c r="AF7351" i="2"/>
  <c r="AF7444" i="2"/>
  <c r="AF7540" i="2"/>
  <c r="AG7540" i="2" s="1"/>
  <c r="AF7652" i="2"/>
  <c r="AF7653" i="2"/>
  <c r="AF7760" i="2"/>
  <c r="AF7925" i="2"/>
  <c r="AG7925" i="2" s="1"/>
  <c r="AF8020" i="2"/>
  <c r="AF9485" i="2"/>
  <c r="AG9485" i="2" s="1"/>
  <c r="AF8685" i="2"/>
  <c r="AF8767" i="2"/>
  <c r="AF9062" i="2"/>
  <c r="AF3461" i="2"/>
  <c r="AF3846" i="2"/>
  <c r="AF3870" i="2"/>
  <c r="AF709" i="2"/>
  <c r="AF710" i="2"/>
  <c r="AF1065" i="2"/>
  <c r="AF1079" i="2"/>
  <c r="AF1297" i="2"/>
  <c r="AG1297" i="2" s="1"/>
  <c r="AF1298" i="2"/>
  <c r="AG1298" i="2" s="1"/>
  <c r="AF1867" i="2"/>
  <c r="AF1868" i="2"/>
  <c r="AF1954" i="2"/>
  <c r="AF2043" i="2"/>
  <c r="AF2116" i="2"/>
  <c r="AF317" i="2"/>
  <c r="AF2480" i="2"/>
  <c r="AG2480" i="2" s="1"/>
  <c r="AF2565" i="2"/>
  <c r="AG2565" i="2" s="1"/>
  <c r="AF2656" i="2"/>
  <c r="AF2742" i="2"/>
  <c r="AG2742" i="2" s="1"/>
  <c r="AF2803" i="2"/>
  <c r="AF4966" i="2"/>
  <c r="AF6533" i="2"/>
  <c r="AF6961" i="2"/>
  <c r="AF5289" i="2"/>
  <c r="AG5289" i="2" s="1"/>
  <c r="AF5642" i="2"/>
  <c r="AG5642" i="2" s="1"/>
  <c r="AF5770" i="2"/>
  <c r="AF5894" i="2"/>
  <c r="AF6080" i="2"/>
  <c r="AF6611" i="2"/>
  <c r="AF6910" i="2"/>
  <c r="AF10744" i="2"/>
  <c r="AF7541" i="2"/>
  <c r="AF7848" i="2"/>
  <c r="AF7849" i="2"/>
  <c r="AF7926" i="2"/>
  <c r="AF8021" i="2"/>
  <c r="AG8021" i="2" s="1"/>
  <c r="AF8107" i="2"/>
  <c r="AF8173" i="2"/>
  <c r="AF8224" i="2"/>
  <c r="AF10745" i="2"/>
  <c r="AG10745" i="2" s="1"/>
  <c r="AF10825" i="2"/>
  <c r="AF10826" i="2"/>
  <c r="AF10827" i="2"/>
  <c r="AF10828" i="2"/>
  <c r="AF120" i="2"/>
  <c r="AF121" i="2"/>
  <c r="AF563" i="2"/>
  <c r="AF607" i="2"/>
  <c r="AF993" i="2"/>
  <c r="AF1226" i="2"/>
  <c r="AF1230" i="2"/>
  <c r="AF4136" i="2"/>
  <c r="AF4140" i="2"/>
  <c r="AG4140" i="2" s="1"/>
  <c r="AF4377" i="2"/>
  <c r="AF4399" i="2"/>
  <c r="AF4002" i="2"/>
  <c r="AF4005" i="2"/>
  <c r="AF4021" i="2"/>
  <c r="AF5249" i="2"/>
  <c r="AF5465" i="2"/>
  <c r="AF5643" i="2"/>
  <c r="AF5771" i="2"/>
  <c r="AF5895" i="2"/>
  <c r="AF6804" i="2"/>
  <c r="AF7000" i="2"/>
  <c r="AF8688" i="2"/>
  <c r="AG8688" i="2" s="1"/>
  <c r="AF8769" i="2"/>
  <c r="AF10049" i="2"/>
  <c r="AF11160" i="2"/>
  <c r="AF11413" i="2"/>
  <c r="AG11413" i="2" s="1"/>
  <c r="AF11729" i="2"/>
  <c r="AG11729" i="2" s="1"/>
  <c r="AF8640" i="2"/>
  <c r="AF8910" i="2"/>
  <c r="AF10142" i="2"/>
  <c r="AF10143" i="2"/>
  <c r="AF10144" i="2"/>
  <c r="AF10145" i="2"/>
  <c r="AF11241" i="2"/>
  <c r="AF11500" i="2"/>
  <c r="AF5" i="2"/>
  <c r="AF31" i="2"/>
  <c r="AF219" i="2"/>
  <c r="AG219" i="2" s="1"/>
  <c r="AF1470" i="2"/>
  <c r="AF3046" i="2"/>
  <c r="AF3047" i="2"/>
  <c r="AF3313" i="2"/>
  <c r="AF4617" i="2"/>
  <c r="AF820" i="2"/>
  <c r="AG820" i="2" s="1"/>
  <c r="AF996" i="2"/>
  <c r="AF1015" i="2"/>
  <c r="AF1314" i="2"/>
  <c r="AF1334" i="2"/>
  <c r="AF1606" i="2"/>
  <c r="AG1606" i="2" s="1"/>
  <c r="AF1613" i="2"/>
  <c r="AF1622" i="2"/>
  <c r="AG1622" i="2" s="1"/>
  <c r="AF1658" i="2"/>
  <c r="AF1659" i="2"/>
  <c r="AF1679" i="2"/>
  <c r="AF1721" i="2"/>
  <c r="AF1791" i="2"/>
  <c r="AF1869" i="2"/>
  <c r="AF3906" i="2"/>
  <c r="AF6738" i="2"/>
  <c r="AF6911" i="2"/>
  <c r="AF6962" i="2"/>
  <c r="AF7121" i="2"/>
  <c r="AG7121" i="2" s="1"/>
  <c r="AF7149" i="2"/>
  <c r="AF7197" i="2"/>
  <c r="AF5193" i="2"/>
  <c r="AF5466" i="2"/>
  <c r="AF5494" i="2"/>
  <c r="AF5644" i="2"/>
  <c r="AG5644" i="2" s="1"/>
  <c r="AF5772" i="2"/>
  <c r="AF5983" i="2"/>
  <c r="AF6054" i="2"/>
  <c r="AF8641" i="2"/>
  <c r="AF7928" i="2"/>
  <c r="AF8022" i="2"/>
  <c r="AF8642" i="2"/>
  <c r="AF8643" i="2"/>
  <c r="AF8644" i="2"/>
  <c r="AF8645" i="2"/>
  <c r="AF8690" i="2"/>
  <c r="AF8691" i="2"/>
  <c r="AG8691" i="2" s="1"/>
  <c r="AF8692" i="2"/>
  <c r="AF8693" i="2"/>
  <c r="AF8912" i="2"/>
  <c r="AF9261" i="2"/>
  <c r="AG9261" i="2" s="1"/>
  <c r="AF10011" i="2"/>
  <c r="AF10013" i="2"/>
  <c r="AF11111" i="2"/>
  <c r="AF33" i="2"/>
  <c r="AF56" i="2"/>
  <c r="AF546" i="2"/>
  <c r="AF564" i="2"/>
  <c r="AF3533" i="2"/>
  <c r="AG3533" i="2" s="1"/>
  <c r="AF4904" i="2"/>
  <c r="AF6827" i="2"/>
  <c r="AF6805" i="2"/>
  <c r="AF7043" i="2"/>
  <c r="AF5467" i="2"/>
  <c r="AG5467" i="2" s="1"/>
  <c r="AF5645" i="2"/>
  <c r="AF5898" i="2"/>
  <c r="AF8646" i="2"/>
  <c r="AF8773" i="2"/>
  <c r="AF11488" i="2"/>
  <c r="AF1633" i="2"/>
  <c r="AF1660" i="2"/>
  <c r="AF1680" i="2"/>
  <c r="AG1680" i="2" s="1"/>
  <c r="AF1722" i="2"/>
  <c r="AF1792" i="2"/>
  <c r="AF1793" i="2"/>
  <c r="AF6" i="2"/>
  <c r="AF19" i="2"/>
  <c r="AF547" i="2"/>
  <c r="AF565" i="2"/>
  <c r="AF800" i="2"/>
  <c r="AG800" i="2" s="1"/>
  <c r="AF834" i="2"/>
  <c r="AG834" i="2" s="1"/>
  <c r="AF998" i="2"/>
  <c r="AG998" i="2" s="1"/>
  <c r="AF1335" i="2"/>
  <c r="AF3686" i="2"/>
  <c r="AF4380" i="2"/>
  <c r="AG4380" i="2" s="1"/>
  <c r="AF6148" i="2"/>
  <c r="AG6148" i="2" s="1"/>
  <c r="AF6262" i="2"/>
  <c r="AF4940" i="2"/>
  <c r="AF6442" i="2"/>
  <c r="AF6676" i="2"/>
  <c r="AF6913" i="2"/>
  <c r="AF7122" i="2"/>
  <c r="AF7123" i="2"/>
  <c r="AF7150" i="2"/>
  <c r="AF5194" i="2"/>
  <c r="AF5457" i="2"/>
  <c r="AF6914" i="2"/>
  <c r="AF8648" i="2"/>
  <c r="AF8650" i="2"/>
  <c r="AG8650" i="2" s="1"/>
  <c r="AF8695" i="2"/>
  <c r="AG8695" i="2" s="1"/>
  <c r="AF8696" i="2"/>
  <c r="AG8696" i="2" s="1"/>
  <c r="AF8697" i="2"/>
  <c r="AF8775" i="2"/>
  <c r="AG8775" i="2" s="1"/>
  <c r="AF10057" i="2"/>
  <c r="AF10058" i="2"/>
  <c r="AF10059" i="2"/>
  <c r="AF10146" i="2"/>
  <c r="AF10147" i="2"/>
  <c r="AF11066" i="2"/>
  <c r="AF11316" i="2"/>
  <c r="AG11316" i="2" s="1"/>
  <c r="AF3441" i="2"/>
  <c r="AF1871" i="2"/>
  <c r="AF1872" i="2"/>
  <c r="AF1955" i="2"/>
  <c r="AF2044" i="2"/>
  <c r="AG2044" i="2" s="1"/>
  <c r="AF2117" i="2"/>
  <c r="AF2402" i="2"/>
  <c r="AG2402" i="2" s="1"/>
  <c r="AF2481" i="2"/>
  <c r="AF221" i="2"/>
  <c r="AF222" i="2"/>
  <c r="AF3050" i="2"/>
  <c r="AF4657" i="2"/>
  <c r="AF5089" i="2"/>
  <c r="AF4518" i="2"/>
  <c r="AF5775" i="2"/>
  <c r="AF5900" i="2"/>
  <c r="AF6056" i="2"/>
  <c r="AF6562" i="2"/>
  <c r="AG6562" i="2" s="1"/>
  <c r="AF6915" i="2"/>
  <c r="AF9262" i="2"/>
  <c r="AF9491" i="2"/>
  <c r="AF9492" i="2"/>
  <c r="AF10455" i="2"/>
  <c r="AG10455" i="2" s="1"/>
  <c r="AF10626" i="2"/>
  <c r="AF11112" i="2"/>
  <c r="AF11368" i="2"/>
  <c r="AF9494" i="2"/>
  <c r="AF9496" i="2"/>
  <c r="AF7356" i="2"/>
  <c r="AF10747" i="2"/>
  <c r="AG10747" i="2" s="1"/>
  <c r="AF10748" i="2"/>
  <c r="AF10830" i="2"/>
  <c r="AF10831" i="2"/>
  <c r="AG10831" i="2" s="1"/>
  <c r="AF11113" i="2"/>
  <c r="AF11369" i="2"/>
  <c r="AF122" i="2"/>
  <c r="AG122" i="2" s="1"/>
  <c r="AF223" i="2"/>
  <c r="AG223" i="2" s="1"/>
  <c r="AF1499" i="2"/>
  <c r="AF3051" i="2"/>
  <c r="AF3551" i="2"/>
  <c r="AF4630" i="2"/>
  <c r="AF123" i="2"/>
  <c r="AF9063" i="2"/>
  <c r="AG9063" i="2" s="1"/>
  <c r="AF9263" i="2"/>
  <c r="AF10456" i="2"/>
  <c r="AF10628" i="2"/>
  <c r="AF1873" i="2"/>
  <c r="AF1956" i="2"/>
  <c r="AF1957" i="2"/>
  <c r="AF2403" i="2"/>
  <c r="AF2404" i="2"/>
  <c r="AF2482" i="2"/>
  <c r="AG2482" i="2" s="1"/>
  <c r="AF2567" i="2"/>
  <c r="AF2659" i="2"/>
  <c r="AF2744" i="2"/>
  <c r="AG2744" i="2" s="1"/>
  <c r="AF3552" i="2"/>
  <c r="AG3552" i="2" s="1"/>
  <c r="AF4163" i="2"/>
  <c r="AF6166" i="2"/>
  <c r="AF5776" i="2"/>
  <c r="AG5776" i="2" s="1"/>
  <c r="AF5901" i="2"/>
  <c r="AF6030" i="2"/>
  <c r="AF6471" i="2"/>
  <c r="AF6847" i="2"/>
  <c r="AG6847" i="2" s="1"/>
  <c r="AF8914" i="2"/>
  <c r="AG8914" i="2" s="1"/>
  <c r="AF11030" i="2"/>
  <c r="AF7270" i="2"/>
  <c r="AF7357" i="2"/>
  <c r="AF7660" i="2"/>
  <c r="AF7661" i="2"/>
  <c r="AF8916" i="2"/>
  <c r="AF11031" i="2"/>
  <c r="AF11572" i="2"/>
  <c r="AF11659" i="2"/>
  <c r="AG11659" i="2" s="1"/>
  <c r="AF374" i="2"/>
  <c r="AG374" i="2" s="1"/>
  <c r="AF468" i="2"/>
  <c r="AF1463" i="2"/>
  <c r="AF3052" i="2"/>
  <c r="AF2997" i="2"/>
  <c r="AF2999" i="2"/>
  <c r="AF3273" i="2"/>
  <c r="AF3281" i="2"/>
  <c r="AF3526" i="2"/>
  <c r="AG3526" i="2" s="1"/>
  <c r="AF4619" i="2"/>
  <c r="AF4780" i="2"/>
  <c r="AG4780" i="2" s="1"/>
  <c r="AF5052" i="2"/>
  <c r="AF780" i="2"/>
  <c r="AF1662" i="2"/>
  <c r="AF3001" i="2"/>
  <c r="AF3173" i="2"/>
  <c r="AF3274" i="2"/>
  <c r="AF3282" i="2"/>
  <c r="AG3282" i="2" s="1"/>
  <c r="AF3920" i="2"/>
  <c r="AF4359" i="2"/>
  <c r="AG4359" i="2" s="1"/>
  <c r="AF4596" i="2"/>
  <c r="AF4905" i="2"/>
  <c r="AF6149" i="2"/>
  <c r="AG6149" i="2" s="1"/>
  <c r="AF6245" i="2"/>
  <c r="AF6875" i="2"/>
  <c r="AF10148" i="2"/>
  <c r="AG10148" i="2" s="1"/>
  <c r="AF11013" i="2"/>
  <c r="AF11265" i="2"/>
  <c r="AF7451" i="2"/>
  <c r="AG7451" i="2" s="1"/>
  <c r="AF7548" i="2"/>
  <c r="AF7662" i="2"/>
  <c r="AF7933" i="2"/>
  <c r="AF8025" i="2"/>
  <c r="AF8110" i="2"/>
  <c r="AF8175" i="2"/>
  <c r="AF8225" i="2"/>
  <c r="AF8226" i="2"/>
  <c r="AF8651" i="2"/>
  <c r="AF8780" i="2"/>
  <c r="AF11777" i="2"/>
  <c r="AF11778" i="2"/>
  <c r="AF11783" i="2"/>
  <c r="AF11796" i="2"/>
  <c r="AG11796" i="2" s="1"/>
  <c r="AF11802" i="2"/>
  <c r="AF224" i="2"/>
  <c r="AF319" i="2"/>
  <c r="AG319" i="2" s="1"/>
  <c r="AF3053" i="2"/>
  <c r="AF3248" i="2"/>
  <c r="AF5120" i="2"/>
  <c r="AG5120" i="2" s="1"/>
  <c r="AF5342" i="2"/>
  <c r="AG5342" i="2" s="1"/>
  <c r="AF1725" i="2"/>
  <c r="AF1796" i="2"/>
  <c r="AF671" i="2"/>
  <c r="AF10152" i="2"/>
  <c r="AF10268" i="2"/>
  <c r="AF1874" i="2"/>
  <c r="AF2046" i="2"/>
  <c r="AF2118" i="2"/>
  <c r="AF2405" i="2"/>
  <c r="AF2483" i="2"/>
  <c r="AF2568" i="2"/>
  <c r="AF2745" i="2"/>
  <c r="AF2804" i="2"/>
  <c r="AF3234" i="2"/>
  <c r="AF3973" i="2"/>
  <c r="AF4325" i="2"/>
  <c r="AF6318" i="2"/>
  <c r="AF6122" i="2"/>
  <c r="AF6584" i="2"/>
  <c r="AF7001" i="2"/>
  <c r="AF9654" i="2"/>
  <c r="AG9654" i="2" s="1"/>
  <c r="AF11161" i="2"/>
  <c r="AF11414" i="2"/>
  <c r="AF7359" i="2"/>
  <c r="AG7359" i="2" s="1"/>
  <c r="AF7452" i="2"/>
  <c r="AF7550" i="2"/>
  <c r="AG7550" i="2" s="1"/>
  <c r="AF8026" i="2"/>
  <c r="AF8176" i="2"/>
  <c r="AF8920" i="2"/>
  <c r="AF11415" i="2"/>
  <c r="AF11573" i="2"/>
  <c r="AF11660" i="2"/>
  <c r="AF4571" i="2"/>
  <c r="AF9656" i="2"/>
  <c r="AF9759" i="2"/>
  <c r="AG9759" i="2" s="1"/>
  <c r="AF10900" i="2"/>
  <c r="AF3195" i="2"/>
  <c r="AF3401" i="2"/>
  <c r="AG3401" i="2" s="1"/>
  <c r="AF611" i="2"/>
  <c r="AF672" i="2"/>
  <c r="AF2406" i="2"/>
  <c r="AF2407" i="2"/>
  <c r="AG2407" i="2" s="1"/>
  <c r="AF126" i="2"/>
  <c r="AG126" i="2" s="1"/>
  <c r="AF227" i="2"/>
  <c r="AF1500" i="2"/>
  <c r="AF3054" i="2"/>
  <c r="AF4658" i="2"/>
  <c r="AF4782" i="2"/>
  <c r="AF5091" i="2"/>
  <c r="AF5343" i="2"/>
  <c r="AF4214" i="2"/>
  <c r="AF2661" i="2"/>
  <c r="AF5903" i="2"/>
  <c r="AF6536" i="2"/>
  <c r="AG6536" i="2" s="1"/>
  <c r="AF6876" i="2"/>
  <c r="AF9072" i="2"/>
  <c r="AG9072" i="2" s="1"/>
  <c r="AF9270" i="2"/>
  <c r="AG9270" i="2" s="1"/>
  <c r="AF9271" i="2"/>
  <c r="AG9271" i="2" s="1"/>
  <c r="AF10462" i="2"/>
  <c r="AF11318" i="2"/>
  <c r="AF9073" i="2"/>
  <c r="AG9073" i="2" s="1"/>
  <c r="AF9272" i="2"/>
  <c r="AF9498" i="2"/>
  <c r="AF9499" i="2"/>
  <c r="AF9504" i="2"/>
  <c r="AF10632" i="2"/>
  <c r="AF10633" i="2"/>
  <c r="AF10634" i="2"/>
  <c r="AF10749" i="2"/>
  <c r="AF10750" i="2"/>
  <c r="AF11319" i="2"/>
  <c r="AG11319" i="2" s="1"/>
  <c r="AF11574" i="2"/>
  <c r="AG11574" i="2" s="1"/>
  <c r="AF11661" i="2"/>
  <c r="AF58" i="2"/>
  <c r="AF127" i="2"/>
  <c r="AF1474" i="2"/>
  <c r="AF4783" i="2"/>
  <c r="AF1682" i="2"/>
  <c r="AF3316" i="2"/>
  <c r="AG3316" i="2" s="1"/>
  <c r="AF3318" i="2"/>
  <c r="AG3318" i="2" s="1"/>
  <c r="AF3701" i="2"/>
  <c r="AF8652" i="2"/>
  <c r="AF8700" i="2"/>
  <c r="AG8700" i="2" s="1"/>
  <c r="AF10019" i="2"/>
  <c r="AG10019" i="2" s="1"/>
  <c r="AF10062" i="2"/>
  <c r="AF1876" i="2"/>
  <c r="AF2348" i="2"/>
  <c r="AF2485" i="2"/>
  <c r="AG2485" i="2" s="1"/>
  <c r="AF2570" i="2"/>
  <c r="AF2571" i="2"/>
  <c r="AF4266" i="2"/>
  <c r="AF7201" i="2"/>
  <c r="AF5209" i="2"/>
  <c r="AF5470" i="2"/>
  <c r="AF5651" i="2"/>
  <c r="AF5779" i="2"/>
  <c r="AF5904" i="2"/>
  <c r="AG5904" i="2" s="1"/>
  <c r="AF6918" i="2"/>
  <c r="AF8783" i="2"/>
  <c r="AF11068" i="2"/>
  <c r="AF11320" i="2"/>
  <c r="AF7273" i="2"/>
  <c r="AF7770" i="2"/>
  <c r="AG7770" i="2" s="1"/>
  <c r="AF7936" i="2"/>
  <c r="AF10065" i="2"/>
  <c r="AF10153" i="2"/>
  <c r="AF10154" i="2"/>
  <c r="AF11069" i="2"/>
  <c r="AF11321" i="2"/>
  <c r="AF11575" i="2"/>
  <c r="AF11662" i="2"/>
  <c r="AF228" i="2"/>
  <c r="AF320" i="2"/>
  <c r="AF1562" i="2"/>
  <c r="AF3056" i="2"/>
  <c r="AG3056" i="2" s="1"/>
  <c r="AF3617" i="2"/>
  <c r="AF673" i="2"/>
  <c r="AF9505" i="2"/>
  <c r="AF10635" i="2"/>
  <c r="AF10751" i="2"/>
  <c r="AF1962" i="2"/>
  <c r="AF2048" i="2"/>
  <c r="AF2049" i="2"/>
  <c r="AF2119" i="2"/>
  <c r="AF2168" i="2"/>
  <c r="AF2572" i="2"/>
  <c r="AF2663" i="2"/>
  <c r="AF2664" i="2"/>
  <c r="AF2844" i="2"/>
  <c r="AF3974" i="2"/>
  <c r="AF4550" i="2"/>
  <c r="AF5905" i="2"/>
  <c r="AF6082" i="2"/>
  <c r="AF6586" i="2"/>
  <c r="AG6586" i="2" s="1"/>
  <c r="AF6919" i="2"/>
  <c r="AF9506" i="2"/>
  <c r="AF11115" i="2"/>
  <c r="AF11370" i="2"/>
  <c r="AF7275" i="2"/>
  <c r="AG7275" i="2" s="1"/>
  <c r="AF7553" i="2"/>
  <c r="AF7667" i="2"/>
  <c r="AF7771" i="2"/>
  <c r="AF7937" i="2"/>
  <c r="AF9275" i="2"/>
  <c r="AF11663" i="2"/>
  <c r="AF11758" i="2"/>
  <c r="AF10752" i="2"/>
  <c r="AF10833" i="2"/>
  <c r="AF128" i="2"/>
  <c r="AF230" i="2"/>
  <c r="AF1501" i="2"/>
  <c r="AF3057" i="2"/>
  <c r="AG3057" i="2" s="1"/>
  <c r="AF3333" i="2"/>
  <c r="AF3334" i="2"/>
  <c r="AF129" i="2"/>
  <c r="AF4013" i="2"/>
  <c r="AG4013" i="2" s="1"/>
  <c r="AF4033" i="2"/>
  <c r="AF4044" i="2"/>
  <c r="AF4083" i="2"/>
  <c r="AF4101" i="2"/>
  <c r="AG4101" i="2" s="1"/>
  <c r="AF4110" i="2"/>
  <c r="AG4110" i="2" s="1"/>
  <c r="AF6828" i="2"/>
  <c r="AG6828" i="2" s="1"/>
  <c r="AF7126" i="2"/>
  <c r="AF7154" i="2"/>
  <c r="AG7154" i="2" s="1"/>
  <c r="AF7202" i="2"/>
  <c r="AF7276" i="2"/>
  <c r="AF5254" i="2"/>
  <c r="AF11198" i="2"/>
  <c r="AF11455" i="2"/>
  <c r="AF8787" i="2"/>
  <c r="AF8925" i="2"/>
  <c r="AF8926" i="2"/>
  <c r="AF10067" i="2"/>
  <c r="AF7364" i="2"/>
  <c r="AF7456" i="2"/>
  <c r="AF7668" i="2"/>
  <c r="AF7772" i="2"/>
  <c r="AF7853" i="2"/>
  <c r="AF10157" i="2"/>
  <c r="AF613" i="2"/>
  <c r="AF674" i="2"/>
  <c r="AF1045" i="2"/>
  <c r="AF1046" i="2"/>
  <c r="AF1279" i="2"/>
  <c r="AF1728" i="2"/>
  <c r="AF1963" i="2"/>
  <c r="AG1963" i="2" s="1"/>
  <c r="AF2050" i="2"/>
  <c r="AF2051" i="2"/>
  <c r="AF131" i="2"/>
  <c r="AF232" i="2"/>
  <c r="AF4786" i="2"/>
  <c r="AF7277" i="2"/>
  <c r="AG7277" i="2" s="1"/>
  <c r="AF4945" i="2"/>
  <c r="AF6502" i="2"/>
  <c r="AF6920" i="2"/>
  <c r="AF5654" i="2"/>
  <c r="AF6563" i="2"/>
  <c r="AF6921" i="2"/>
  <c r="AF9075" i="2"/>
  <c r="AG9075" i="2" s="1"/>
  <c r="AF9276" i="2"/>
  <c r="AF9512" i="2"/>
  <c r="AG9512" i="2" s="1"/>
  <c r="AF9277" i="2"/>
  <c r="AF7855" i="2"/>
  <c r="AG7855" i="2" s="1"/>
  <c r="AF7939" i="2"/>
  <c r="AF8029" i="2"/>
  <c r="AF10640" i="2"/>
  <c r="AF10641" i="2"/>
  <c r="AF10643" i="2"/>
  <c r="AF10755" i="2"/>
  <c r="AF11117" i="2"/>
  <c r="AG11117" i="2" s="1"/>
  <c r="AF3462" i="2"/>
  <c r="AF713" i="2"/>
  <c r="AF4787" i="2"/>
  <c r="AG4787" i="2" s="1"/>
  <c r="AF5148" i="2"/>
  <c r="AF5348" i="2"/>
  <c r="AF5567" i="2"/>
  <c r="AG5567" i="2" s="1"/>
  <c r="AF3249" i="2"/>
  <c r="AF2574" i="2"/>
  <c r="AF2575" i="2"/>
  <c r="AF2748" i="2"/>
  <c r="AF2806" i="2"/>
  <c r="AF2845" i="2"/>
  <c r="AG2845" i="2" s="1"/>
  <c r="AF9659" i="2"/>
  <c r="AF8030" i="2"/>
  <c r="AF8115" i="2"/>
  <c r="AF8180" i="2"/>
  <c r="AF8228" i="2"/>
  <c r="AF8256" i="2"/>
  <c r="AF10835" i="2"/>
  <c r="AF3060" i="2"/>
  <c r="AF3308" i="2"/>
  <c r="AG3308" i="2" s="1"/>
  <c r="AF3314" i="2"/>
  <c r="AF3768" i="2"/>
  <c r="AF7" i="2"/>
  <c r="AF796" i="2"/>
  <c r="AF1800" i="2"/>
  <c r="AG1800" i="2" s="1"/>
  <c r="AF1964" i="2"/>
  <c r="AG1964" i="2" s="1"/>
  <c r="AF8" i="2"/>
  <c r="AF21" i="2"/>
  <c r="AF1475" i="2"/>
  <c r="AF4788" i="2"/>
  <c r="AG4788" i="2" s="1"/>
  <c r="AF4620" i="2"/>
  <c r="AG4620" i="2" s="1"/>
  <c r="AF5053" i="2"/>
  <c r="AF5349" i="2"/>
  <c r="AG5349" i="2" s="1"/>
  <c r="AF5471" i="2"/>
  <c r="AF4138" i="2"/>
  <c r="AF4906" i="2"/>
  <c r="AF5909" i="2"/>
  <c r="AF6023" i="2"/>
  <c r="AF6453" i="2"/>
  <c r="AF6850" i="2"/>
  <c r="AF8708" i="2"/>
  <c r="AF8788" i="2"/>
  <c r="AG8788" i="2" s="1"/>
  <c r="AF9280" i="2"/>
  <c r="AG9280" i="2" s="1"/>
  <c r="AF10159" i="2"/>
  <c r="AF11267" i="2"/>
  <c r="AF8927" i="2"/>
  <c r="AF8928" i="2"/>
  <c r="AF9077" i="2"/>
  <c r="AF9284" i="2"/>
  <c r="AF10465" i="2"/>
  <c r="AF10466" i="2"/>
  <c r="AF10467" i="2"/>
  <c r="AF11032" i="2"/>
  <c r="AF11283" i="2"/>
  <c r="AF11577" i="2"/>
  <c r="AF11664" i="2"/>
  <c r="AF3851" i="2"/>
  <c r="AF3872" i="2"/>
  <c r="AG3872" i="2" s="1"/>
  <c r="AF324" i="2"/>
  <c r="AF377" i="2"/>
  <c r="AG377" i="2" s="1"/>
  <c r="AF714" i="2"/>
  <c r="AF806" i="2"/>
  <c r="AF1081" i="2"/>
  <c r="AF4691" i="2"/>
  <c r="AF4789" i="2"/>
  <c r="AF5121" i="2"/>
  <c r="AF5350" i="2"/>
  <c r="AG5350" i="2" s="1"/>
  <c r="AF5550" i="2"/>
  <c r="AF3220" i="2"/>
  <c r="AF4241" i="2"/>
  <c r="AF4552" i="2"/>
  <c r="AF2668" i="2"/>
  <c r="AF6287" i="2"/>
  <c r="AF9761" i="2"/>
  <c r="AF10644" i="2"/>
  <c r="AF10757" i="2"/>
  <c r="AF11163" i="2"/>
  <c r="AF11373" i="2"/>
  <c r="AF11730" i="2"/>
  <c r="AF9518" i="2"/>
  <c r="AF9762" i="2"/>
  <c r="AF9763" i="2"/>
  <c r="AG9763" i="2" s="1"/>
  <c r="AF9764" i="2"/>
  <c r="AF9767" i="2"/>
  <c r="AF7775" i="2"/>
  <c r="AF10839" i="2"/>
  <c r="AF11164" i="2"/>
  <c r="AF11416" i="2"/>
  <c r="AG11416" i="2" s="1"/>
  <c r="AF11578" i="2"/>
  <c r="AF1564" i="2"/>
  <c r="AF3063" i="2"/>
  <c r="AG3063" i="2" s="1"/>
  <c r="AF5122" i="2"/>
  <c r="AF5351" i="2"/>
  <c r="AF1801" i="2"/>
  <c r="AG1801" i="2" s="1"/>
  <c r="AF676" i="2"/>
  <c r="AF10279" i="2"/>
  <c r="AF1882" i="2"/>
  <c r="AF2054" i="2"/>
  <c r="AF2122" i="2"/>
  <c r="AF2488" i="2"/>
  <c r="AF2489" i="2"/>
  <c r="AG2489" i="2" s="1"/>
  <c r="AF2669" i="2"/>
  <c r="AF2750" i="2"/>
  <c r="AG2750" i="2" s="1"/>
  <c r="AF3236" i="2"/>
  <c r="AF3975" i="2"/>
  <c r="AF6321" i="2"/>
  <c r="AF6588" i="2"/>
  <c r="AF9662" i="2"/>
  <c r="AF11417" i="2"/>
  <c r="AF7368" i="2"/>
  <c r="AF7461" i="2"/>
  <c r="AF7561" i="2"/>
  <c r="AF8118" i="2"/>
  <c r="AF9663" i="2"/>
  <c r="AF8932" i="2"/>
  <c r="AF11418" i="2"/>
  <c r="AF132" i="2"/>
  <c r="AG132" i="2" s="1"/>
  <c r="AF237" i="2"/>
  <c r="AF1532" i="2"/>
  <c r="AF3064" i="2"/>
  <c r="AF4791" i="2"/>
  <c r="AF5094" i="2"/>
  <c r="AF5352" i="2"/>
  <c r="AF133" i="2"/>
  <c r="AG133" i="2" s="1"/>
  <c r="AF238" i="2"/>
  <c r="AF615" i="2"/>
  <c r="AF1002" i="2"/>
  <c r="AF1234" i="2"/>
  <c r="AF4111" i="2"/>
  <c r="AG4111" i="2" s="1"/>
  <c r="AF7156" i="2"/>
  <c r="AF7205" i="2"/>
  <c r="AF4946" i="2"/>
  <c r="AF6808" i="2"/>
  <c r="AF7076" i="2"/>
  <c r="AF5496" i="2"/>
  <c r="AF5659" i="2"/>
  <c r="AF7005" i="2"/>
  <c r="AF11457" i="2"/>
  <c r="AF7944" i="2"/>
  <c r="AF10160" i="2"/>
  <c r="AG10160" i="2" s="1"/>
  <c r="AF10161" i="2"/>
  <c r="AF10283" i="2"/>
  <c r="AG10283" i="2" s="1"/>
  <c r="AF10284" i="2"/>
  <c r="AF11502" i="2"/>
  <c r="AF134" i="2"/>
  <c r="AF239" i="2"/>
  <c r="AF1503" i="2"/>
  <c r="AF3065" i="2"/>
  <c r="AF3221" i="2"/>
  <c r="AF4661" i="2"/>
  <c r="AF4792" i="2"/>
  <c r="AF1803" i="2"/>
  <c r="AF3688" i="2"/>
  <c r="AF3703" i="2"/>
  <c r="AF8654" i="2"/>
  <c r="AG8654" i="2" s="1"/>
  <c r="AF8709" i="2"/>
  <c r="AG8709" i="2" s="1"/>
  <c r="AF10070" i="2"/>
  <c r="AF1883" i="2"/>
  <c r="AG1883" i="2" s="1"/>
  <c r="AF1967" i="2"/>
  <c r="AG1967" i="2" s="1"/>
  <c r="AF2363" i="2"/>
  <c r="AF2411" i="2"/>
  <c r="AF2578" i="2"/>
  <c r="AF4404" i="2"/>
  <c r="AF5472" i="2"/>
  <c r="AF5660" i="2"/>
  <c r="AG5660" i="2" s="1"/>
  <c r="AF5912" i="2"/>
  <c r="AF5913" i="2"/>
  <c r="AG5913" i="2" s="1"/>
  <c r="AF6084" i="2"/>
  <c r="AF6922" i="2"/>
  <c r="AF9286" i="2"/>
  <c r="AF11071" i="2"/>
  <c r="AF11323" i="2"/>
  <c r="AF7282" i="2"/>
  <c r="AF7463" i="2"/>
  <c r="AG7463" i="2" s="1"/>
  <c r="AF7564" i="2"/>
  <c r="AG7564" i="2" s="1"/>
  <c r="AF7676" i="2"/>
  <c r="AF7778" i="2"/>
  <c r="AF8710" i="2"/>
  <c r="AF10285" i="2"/>
  <c r="AF11072" i="2"/>
  <c r="AF11324" i="2"/>
  <c r="AF11580" i="2"/>
  <c r="AG11580" i="2" s="1"/>
  <c r="AF11667" i="2"/>
  <c r="AF327" i="2"/>
  <c r="AF378" i="2"/>
  <c r="AF737" i="2"/>
  <c r="AF1069" i="2"/>
  <c r="AG1069" i="2" s="1"/>
  <c r="AF1082" i="2"/>
  <c r="AF1316" i="2"/>
  <c r="AF2172" i="2"/>
  <c r="AF2670" i="2"/>
  <c r="AG2670" i="2" s="1"/>
  <c r="AF4994" i="2"/>
  <c r="AF6711" i="2"/>
  <c r="AF7006" i="2"/>
  <c r="AF5291" i="2"/>
  <c r="AG5291" i="2" s="1"/>
  <c r="AF5661" i="2"/>
  <c r="AF5789" i="2"/>
  <c r="AF5914" i="2"/>
  <c r="AF6085" i="2"/>
  <c r="AF6634" i="2"/>
  <c r="AF11167" i="2"/>
  <c r="AF9665" i="2"/>
  <c r="AF8120" i="2"/>
  <c r="AG8120" i="2" s="1"/>
  <c r="AF8230" i="2"/>
  <c r="AF10760" i="2"/>
  <c r="AG10760" i="2" s="1"/>
  <c r="AF10840" i="2"/>
  <c r="AF10842" i="2"/>
  <c r="AF11420" i="2"/>
  <c r="AF330" i="2"/>
  <c r="AF1566" i="2"/>
  <c r="AF3067" i="2"/>
  <c r="AG3067" i="2" s="1"/>
  <c r="AF3250" i="2"/>
  <c r="AF4719" i="2"/>
  <c r="AF4794" i="2"/>
  <c r="AG4794" i="2" s="1"/>
  <c r="AF1885" i="2"/>
  <c r="AF3770" i="2"/>
  <c r="AF3771" i="2"/>
  <c r="AF2124" i="2"/>
  <c r="AG2124" i="2" s="1"/>
  <c r="AF2492" i="2"/>
  <c r="AF2580" i="2"/>
  <c r="AG2580" i="2" s="1"/>
  <c r="AF2671" i="2"/>
  <c r="AG2671" i="2" s="1"/>
  <c r="AF2672" i="2"/>
  <c r="AG2672" i="2" s="1"/>
  <c r="AF3238" i="2"/>
  <c r="AF4327" i="2"/>
  <c r="AF5662" i="2"/>
  <c r="AF5790" i="2"/>
  <c r="AF5915" i="2"/>
  <c r="AF6613" i="2"/>
  <c r="AF9667" i="2"/>
  <c r="AF11169" i="2"/>
  <c r="AF7283" i="2"/>
  <c r="AF7371" i="2"/>
  <c r="AF7465" i="2"/>
  <c r="AF7567" i="2"/>
  <c r="AG7567" i="2" s="1"/>
  <c r="AF7678" i="2"/>
  <c r="AF7781" i="2"/>
  <c r="AF8184" i="2"/>
  <c r="AF10473" i="2"/>
  <c r="AF10646" i="2"/>
  <c r="AF11170" i="2"/>
  <c r="AG11170" i="2" s="1"/>
  <c r="AF11458" i="2"/>
  <c r="AF135" i="2"/>
  <c r="AF1476" i="2"/>
  <c r="AF3068" i="2"/>
  <c r="AF3689" i="2"/>
  <c r="AF3704" i="2"/>
  <c r="AF4633" i="2"/>
  <c r="AF4795" i="2"/>
  <c r="AF35" i="2"/>
  <c r="AF1805" i="2"/>
  <c r="AF1886" i="2"/>
  <c r="AF1972" i="2"/>
  <c r="AF2349" i="2"/>
  <c r="AF2364" i="2"/>
  <c r="AF5261" i="2"/>
  <c r="AF6034" i="2"/>
  <c r="AG6034" i="2" s="1"/>
  <c r="AF6851" i="2"/>
  <c r="AF8796" i="2"/>
  <c r="AG8796" i="2" s="1"/>
  <c r="AF11033" i="2"/>
  <c r="AG11033" i="2" s="1"/>
  <c r="AF3924" i="2"/>
  <c r="AF4405" i="2"/>
  <c r="AF6386" i="2"/>
  <c r="AG6386" i="2" s="1"/>
  <c r="AF5473" i="2"/>
  <c r="AF5663" i="2"/>
  <c r="AG5663" i="2" s="1"/>
  <c r="AF5791" i="2"/>
  <c r="AG5791" i="2" s="1"/>
  <c r="AF5916" i="2"/>
  <c r="AF8799" i="2"/>
  <c r="AG8799" i="2" s="1"/>
  <c r="AF8800" i="2"/>
  <c r="AF8801" i="2"/>
  <c r="AF9089" i="2"/>
  <c r="AF7568" i="2"/>
  <c r="AF10290" i="2"/>
  <c r="AG10290" i="2" s="1"/>
  <c r="AF11582" i="2"/>
  <c r="AF11583" i="2"/>
  <c r="AF11073" i="2"/>
  <c r="AG11073" i="2" s="1"/>
  <c r="AF11325" i="2"/>
  <c r="AF332" i="2"/>
  <c r="AF1533" i="2"/>
  <c r="AF3364" i="2"/>
  <c r="AG3364" i="2" s="1"/>
  <c r="AF3732" i="2"/>
  <c r="AF3772" i="2"/>
  <c r="AF4692" i="2"/>
  <c r="AF5357" i="2"/>
  <c r="AF617" i="2"/>
  <c r="AF2125" i="2"/>
  <c r="AF2414" i="2"/>
  <c r="AG2414" i="2" s="1"/>
  <c r="AF2494" i="2"/>
  <c r="AF5277" i="2"/>
  <c r="AG5277" i="2" s="1"/>
  <c r="AF6567" i="2"/>
  <c r="AF11374" i="2"/>
  <c r="AF3953" i="2"/>
  <c r="AF4303" i="2"/>
  <c r="AG4303" i="2" s="1"/>
  <c r="AF4328" i="2"/>
  <c r="AF2583" i="2"/>
  <c r="AF2754" i="2"/>
  <c r="AF5917" i="2"/>
  <c r="AF9092" i="2"/>
  <c r="AF9290" i="2"/>
  <c r="AF10291" i="2"/>
  <c r="AG10291" i="2" s="1"/>
  <c r="AF10475" i="2"/>
  <c r="AF9093" i="2"/>
  <c r="AF9095" i="2"/>
  <c r="AF9291" i="2"/>
  <c r="AF9293" i="2"/>
  <c r="AG9293" i="2" s="1"/>
  <c r="AF9520" i="2"/>
  <c r="AG9520" i="2" s="1"/>
  <c r="AF7373" i="2"/>
  <c r="AG7373" i="2" s="1"/>
  <c r="AF7467" i="2"/>
  <c r="AF7569" i="2"/>
  <c r="AG7569" i="2" s="1"/>
  <c r="AF7949" i="2"/>
  <c r="AF11669" i="2"/>
  <c r="AF11422" i="2"/>
  <c r="AF500" i="2"/>
  <c r="AF501" i="2"/>
  <c r="AF3070" i="2"/>
  <c r="AF3283" i="2"/>
  <c r="AF4621" i="2"/>
  <c r="AG4621" i="2" s="1"/>
  <c r="AF4797" i="2"/>
  <c r="AG4797" i="2" s="1"/>
  <c r="AF5054" i="2"/>
  <c r="AF5358" i="2"/>
  <c r="AF515" i="2"/>
  <c r="AF785" i="2"/>
  <c r="AF2345" i="2"/>
  <c r="AF2346" i="2"/>
  <c r="AG2346" i="2" s="1"/>
  <c r="AF3006" i="2"/>
  <c r="AG3006" i="2" s="1"/>
  <c r="AF3182" i="2"/>
  <c r="AF3284" i="2"/>
  <c r="AF3925" i="2"/>
  <c r="AF4368" i="2"/>
  <c r="AF4572" i="2"/>
  <c r="AF6246" i="2"/>
  <c r="AF6249" i="2"/>
  <c r="AF5195" i="2"/>
  <c r="AF11016" i="2"/>
  <c r="AG11016" i="2" s="1"/>
  <c r="AF11285" i="2"/>
  <c r="AF7784" i="2"/>
  <c r="AG7784" i="2" s="1"/>
  <c r="AF7865" i="2"/>
  <c r="AF7950" i="2"/>
  <c r="AF8041" i="2"/>
  <c r="AG8041" i="2" s="1"/>
  <c r="AF8123" i="2"/>
  <c r="AF8186" i="2"/>
  <c r="AF8943" i="2"/>
  <c r="AF11780" i="2"/>
  <c r="AG11780" i="2" s="1"/>
  <c r="AF11784" i="2"/>
  <c r="AG11784" i="2" s="1"/>
  <c r="AF11797" i="2"/>
  <c r="AF3183" i="2"/>
  <c r="AF3447" i="2"/>
  <c r="AF3773" i="2"/>
  <c r="AF3817" i="2"/>
  <c r="AF243" i="2"/>
  <c r="AF618" i="2"/>
  <c r="AF1019" i="2"/>
  <c r="AF1255" i="2"/>
  <c r="AF1888" i="2"/>
  <c r="AF5095" i="2"/>
  <c r="AG5095" i="2" s="1"/>
  <c r="AF5359" i="2"/>
  <c r="AG5359" i="2" s="1"/>
  <c r="AF5497" i="2"/>
  <c r="AF3202" i="2"/>
  <c r="AG3202" i="2" s="1"/>
  <c r="AF4185" i="2"/>
  <c r="AF2585" i="2"/>
  <c r="AF2675" i="2"/>
  <c r="AF7286" i="2"/>
  <c r="AF6505" i="2"/>
  <c r="AG6505" i="2" s="1"/>
  <c r="AF6924" i="2"/>
  <c r="AF5793" i="2"/>
  <c r="AF9524" i="2"/>
  <c r="AG9524" i="2" s="1"/>
  <c r="AF9525" i="2"/>
  <c r="AF9771" i="2"/>
  <c r="AG9771" i="2" s="1"/>
  <c r="AF9772" i="2"/>
  <c r="AF7374" i="2"/>
  <c r="AF7469" i="2"/>
  <c r="AF7572" i="2"/>
  <c r="AF7682" i="2"/>
  <c r="AF7785" i="2"/>
  <c r="AF7866" i="2"/>
  <c r="AF7951" i="2"/>
  <c r="AF8042" i="2"/>
  <c r="AF8043" i="2"/>
  <c r="AF8188" i="2"/>
  <c r="AF10650" i="2"/>
  <c r="AF3734" i="2"/>
  <c r="AF4663" i="2"/>
  <c r="AF247" i="2"/>
  <c r="AG247" i="2" s="1"/>
  <c r="AF619" i="2"/>
  <c r="AF1021" i="2"/>
  <c r="AF1235" i="2"/>
  <c r="AF1256" i="2"/>
  <c r="AG1256" i="2" s="1"/>
  <c r="AF4152" i="2"/>
  <c r="AG4152" i="2" s="1"/>
  <c r="AF4406" i="2"/>
  <c r="AF4024" i="2"/>
  <c r="AF7210" i="2"/>
  <c r="AF7288" i="2"/>
  <c r="AG7288" i="2" s="1"/>
  <c r="AF7077" i="2"/>
  <c r="AF5525" i="2"/>
  <c r="AF5666" i="2"/>
  <c r="AF5919" i="2"/>
  <c r="AG5919" i="2" s="1"/>
  <c r="AF6060" i="2"/>
  <c r="AG6060" i="2" s="1"/>
  <c r="AF8808" i="2"/>
  <c r="AF9097" i="2"/>
  <c r="AF11489" i="2"/>
  <c r="AF7867" i="2"/>
  <c r="AG7867" i="2" s="1"/>
  <c r="AF8044" i="2"/>
  <c r="AF8124" i="2"/>
  <c r="AG8124" i="2" s="1"/>
  <c r="AF10177" i="2"/>
  <c r="AF10298" i="2"/>
  <c r="AG10298" i="2" s="1"/>
  <c r="AF10299" i="2"/>
  <c r="AF3179" i="2"/>
  <c r="AG3179" i="2" s="1"/>
  <c r="AF3774" i="2"/>
  <c r="AF572" i="2"/>
  <c r="AF2366" i="2"/>
  <c r="AG2366" i="2" s="1"/>
  <c r="AF2496" i="2"/>
  <c r="AF66" i="2"/>
  <c r="AF141" i="2"/>
  <c r="AF3073" i="2"/>
  <c r="AF5361" i="2"/>
  <c r="AF5475" i="2"/>
  <c r="AG5475" i="2" s="1"/>
  <c r="AF3184" i="2"/>
  <c r="AF4165" i="2"/>
  <c r="AF4186" i="2"/>
  <c r="AG4186" i="2" s="1"/>
  <c r="AF4483" i="2"/>
  <c r="AF2586" i="2"/>
  <c r="AF6853" i="2"/>
  <c r="AF8812" i="2"/>
  <c r="AG8812" i="2" s="1"/>
  <c r="AF10301" i="2"/>
  <c r="AF11034" i="2"/>
  <c r="AF11287" i="2"/>
  <c r="AF8947" i="2"/>
  <c r="AF9101" i="2"/>
  <c r="AG9101" i="2" s="1"/>
  <c r="AF9102" i="2"/>
  <c r="AF7471" i="2"/>
  <c r="AF7787" i="2"/>
  <c r="AF469" i="2"/>
  <c r="AG469" i="2" s="1"/>
  <c r="AF476" i="2"/>
  <c r="AF1478" i="2"/>
  <c r="AF3448" i="2"/>
  <c r="AF4801" i="2"/>
  <c r="AG4801" i="2" s="1"/>
  <c r="AF5362" i="2"/>
  <c r="AG5362" i="2" s="1"/>
  <c r="AF36" i="2"/>
  <c r="AF573" i="2"/>
  <c r="AF1092" i="2"/>
  <c r="AF2587" i="2"/>
  <c r="AF2588" i="2"/>
  <c r="AF2676" i="2"/>
  <c r="AG2676" i="2" s="1"/>
  <c r="AF3665" i="2"/>
  <c r="AG3665" i="2" s="1"/>
  <c r="AF4949" i="2"/>
  <c r="AF6169" i="2"/>
  <c r="AF6289" i="2"/>
  <c r="AF6781" i="2"/>
  <c r="AF6970" i="2"/>
  <c r="AG6970" i="2" s="1"/>
  <c r="AF5498" i="2"/>
  <c r="AF11375" i="2"/>
  <c r="AF7377" i="2"/>
  <c r="AF7575" i="2"/>
  <c r="AG7575" i="2" s="1"/>
  <c r="AF7685" i="2"/>
  <c r="AF7788" i="2"/>
  <c r="AG7788" i="2" s="1"/>
  <c r="AF8047" i="2"/>
  <c r="AF8656" i="2"/>
  <c r="AF8657" i="2"/>
  <c r="AF8658" i="2"/>
  <c r="AF9300" i="2"/>
  <c r="AF1505" i="2"/>
  <c r="AG1505" i="2" s="1"/>
  <c r="AF3075" i="2"/>
  <c r="AF5363" i="2"/>
  <c r="AF143" i="2"/>
  <c r="AG143" i="2" s="1"/>
  <c r="AF621" i="2"/>
  <c r="AG621" i="2" s="1"/>
  <c r="AF681" i="2"/>
  <c r="AG681" i="2" s="1"/>
  <c r="AF824" i="2"/>
  <c r="AG824" i="2" s="1"/>
  <c r="AF836" i="2"/>
  <c r="AF1023" i="2"/>
  <c r="AF1259" i="2"/>
  <c r="AF2499" i="2"/>
  <c r="AG2499" i="2" s="1"/>
  <c r="AF2500" i="2"/>
  <c r="AF3556" i="2"/>
  <c r="AF4187" i="2"/>
  <c r="AF4484" i="2"/>
  <c r="AF6180" i="2"/>
  <c r="AF4921" i="2"/>
  <c r="AF6507" i="2"/>
  <c r="AG6507" i="2" s="1"/>
  <c r="AF7214" i="2"/>
  <c r="AF7291" i="2"/>
  <c r="AG7291" i="2" s="1"/>
  <c r="AF7378" i="2"/>
  <c r="AG7378" i="2" s="1"/>
  <c r="AF7474" i="2"/>
  <c r="AF7576" i="2"/>
  <c r="AG7576" i="2" s="1"/>
  <c r="AF7869" i="2"/>
  <c r="AF9106" i="2"/>
  <c r="AG9106" i="2" s="1"/>
  <c r="AF10485" i="2"/>
  <c r="AF3538" i="2"/>
  <c r="AG3538" i="2" s="1"/>
  <c r="AF4803" i="2"/>
  <c r="AF1740" i="2"/>
  <c r="AF1741" i="2"/>
  <c r="AG1741" i="2" s="1"/>
  <c r="AF70" i="2"/>
  <c r="AG70" i="2" s="1"/>
  <c r="AF825" i="2"/>
  <c r="AF1004" i="2"/>
  <c r="AF1024" i="2"/>
  <c r="AF3339" i="2"/>
  <c r="AF2502" i="2"/>
  <c r="AF3926" i="2"/>
  <c r="AF4167" i="2"/>
  <c r="AG4167" i="2" s="1"/>
  <c r="AF4168" i="2"/>
  <c r="AF4442" i="2"/>
  <c r="AF4486" i="2"/>
  <c r="AF6157" i="2"/>
  <c r="AF6268" i="2"/>
  <c r="AF6291" i="2"/>
  <c r="AF6854" i="2"/>
  <c r="AF7292" i="2"/>
  <c r="AF7379" i="2"/>
  <c r="AF7475" i="2"/>
  <c r="AF7577" i="2"/>
  <c r="AF7957" i="2"/>
  <c r="AF8815" i="2"/>
  <c r="AF8955" i="2"/>
  <c r="AF8957" i="2"/>
  <c r="AF9109" i="2"/>
  <c r="AF10306" i="2"/>
  <c r="AF10489" i="2"/>
  <c r="AF381" i="2"/>
  <c r="AG381" i="2" s="1"/>
  <c r="AF1584" i="2"/>
  <c r="AF3077" i="2"/>
  <c r="AF4720" i="2"/>
  <c r="AG4720" i="2" s="1"/>
  <c r="AF5150" i="2"/>
  <c r="AF4553" i="2"/>
  <c r="AF4573" i="2"/>
  <c r="AF4995" i="2"/>
  <c r="AF6590" i="2"/>
  <c r="AG6590" i="2" s="1"/>
  <c r="AF7008" i="2"/>
  <c r="AF5799" i="2"/>
  <c r="AF10843" i="2"/>
  <c r="AF10844" i="2"/>
  <c r="AF10845" i="2"/>
  <c r="AF10902" i="2"/>
  <c r="AF1567" i="2"/>
  <c r="AF4805" i="2"/>
  <c r="AF717" i="2"/>
  <c r="AF718" i="2"/>
  <c r="AF1433" i="2"/>
  <c r="AF11202" i="2"/>
  <c r="AG11202" i="2" s="1"/>
  <c r="AF2591" i="2"/>
  <c r="AF2679" i="2"/>
  <c r="AG2679" i="2" s="1"/>
  <c r="AF2756" i="2"/>
  <c r="AF2811" i="2"/>
  <c r="AF6646" i="2"/>
  <c r="AF5366" i="2"/>
  <c r="AG5366" i="2" s="1"/>
  <c r="AF5569" i="2"/>
  <c r="AF9308" i="2"/>
  <c r="AF8189" i="2"/>
  <c r="AF8257" i="2"/>
  <c r="AF9777" i="2"/>
  <c r="AG9777" i="2" s="1"/>
  <c r="AF10763" i="2"/>
  <c r="AF10764" i="2"/>
  <c r="AF11461" i="2"/>
  <c r="AG11461" i="2" s="1"/>
  <c r="AF71" i="2"/>
  <c r="AG71" i="2" s="1"/>
  <c r="AF145" i="2"/>
  <c r="AG145" i="2" s="1"/>
  <c r="AF3340" i="2"/>
  <c r="AF3690" i="2"/>
  <c r="AF4806" i="2"/>
  <c r="AF1690" i="2"/>
  <c r="AF1691" i="2"/>
  <c r="AF1742" i="2"/>
  <c r="AF1813" i="2"/>
  <c r="AF1981" i="2"/>
  <c r="AG1981" i="2" s="1"/>
  <c r="AF2351" i="2"/>
  <c r="AF2369" i="2"/>
  <c r="AF2421" i="2"/>
  <c r="AG2421" i="2" s="1"/>
  <c r="AF3539" i="2"/>
  <c r="AF5255" i="2"/>
  <c r="AG5255" i="2" s="1"/>
  <c r="AF6037" i="2"/>
  <c r="AF6856" i="2"/>
  <c r="AF4245" i="2"/>
  <c r="AF7294" i="2"/>
  <c r="AF6170" i="2"/>
  <c r="AF6356" i="2"/>
  <c r="AF6373" i="2"/>
  <c r="AG6373" i="2" s="1"/>
  <c r="AF5673" i="2"/>
  <c r="AG5673" i="2" s="1"/>
  <c r="AF5926" i="2"/>
  <c r="AF8817" i="2"/>
  <c r="AG8817" i="2" s="1"/>
  <c r="AF8958" i="2"/>
  <c r="AG8958" i="2" s="1"/>
  <c r="AF10083" i="2"/>
  <c r="AF8818" i="2"/>
  <c r="AF8821" i="2"/>
  <c r="AF8962" i="2"/>
  <c r="AF10180" i="2"/>
  <c r="AF10181" i="2"/>
  <c r="AF10182" i="2"/>
  <c r="AG10182" i="2" s="1"/>
  <c r="AF11078" i="2"/>
  <c r="AF1481" i="2"/>
  <c r="AF3080" i="2"/>
  <c r="AF3410" i="2"/>
  <c r="AG3410" i="2" s="1"/>
  <c r="AF3588" i="2"/>
  <c r="AF3737" i="2"/>
  <c r="AF5069" i="2"/>
  <c r="AF1692" i="2"/>
  <c r="AF1744" i="2"/>
  <c r="AF1814" i="2"/>
  <c r="AG1814" i="2" s="1"/>
  <c r="AF2370" i="2"/>
  <c r="AF2422" i="2"/>
  <c r="AF2505" i="2"/>
  <c r="AF2593" i="2"/>
  <c r="AF4154" i="2"/>
  <c r="AF4169" i="2"/>
  <c r="AF6292" i="2"/>
  <c r="AF6088" i="2"/>
  <c r="AF6481" i="2"/>
  <c r="AG6481" i="2" s="1"/>
  <c r="AF9111" i="2"/>
  <c r="AG9111" i="2" s="1"/>
  <c r="AF10022" i="2"/>
  <c r="AF10086" i="2"/>
  <c r="AF11079" i="2"/>
  <c r="AF11331" i="2"/>
  <c r="AG11331" i="2" s="1"/>
  <c r="AF7478" i="2"/>
  <c r="AG7478" i="2" s="1"/>
  <c r="AF7580" i="2"/>
  <c r="AF7690" i="2"/>
  <c r="AF8660" i="2"/>
  <c r="AF10088" i="2"/>
  <c r="AG10088" i="2" s="1"/>
  <c r="AF10089" i="2"/>
  <c r="AF11121" i="2"/>
  <c r="AF250" i="2"/>
  <c r="AG250" i="2" s="1"/>
  <c r="AF3081" i="2"/>
  <c r="AG3081" i="2" s="1"/>
  <c r="AF3341" i="2"/>
  <c r="AG3341" i="2" s="1"/>
  <c r="AF3708" i="2"/>
  <c r="AF3738" i="2"/>
  <c r="AF4665" i="2"/>
  <c r="AF4808" i="2"/>
  <c r="AF147" i="2"/>
  <c r="AF1982" i="2"/>
  <c r="AF1983" i="2"/>
  <c r="AF2371" i="2"/>
  <c r="AG2371" i="2" s="1"/>
  <c r="AF2423" i="2"/>
  <c r="AG2423" i="2" s="1"/>
  <c r="AF5278" i="2"/>
  <c r="AF6062" i="2"/>
  <c r="AF6884" i="2"/>
  <c r="AF11080" i="2"/>
  <c r="AF11332" i="2"/>
  <c r="AF4304" i="2"/>
  <c r="AF2682" i="2"/>
  <c r="AF5928" i="2"/>
  <c r="AG5928" i="2" s="1"/>
  <c r="AF8826" i="2"/>
  <c r="AF9112" i="2"/>
  <c r="AG9112" i="2" s="1"/>
  <c r="AF10310" i="2"/>
  <c r="AG10310" i="2" s="1"/>
  <c r="AF8827" i="2"/>
  <c r="AG8827" i="2" s="1"/>
  <c r="AF8964" i="2"/>
  <c r="AF8965" i="2"/>
  <c r="AG8965" i="2" s="1"/>
  <c r="AF9113" i="2"/>
  <c r="AF9114" i="2"/>
  <c r="AF9115" i="2"/>
  <c r="AG9115" i="2" s="1"/>
  <c r="AF9310" i="2"/>
  <c r="AG9310" i="2" s="1"/>
  <c r="AF7479" i="2"/>
  <c r="AF7795" i="2"/>
  <c r="AF11590" i="2"/>
  <c r="AF11122" i="2"/>
  <c r="AF3342" i="2"/>
  <c r="AF3691" i="2"/>
  <c r="AF3709" i="2"/>
  <c r="AF5070" i="2"/>
  <c r="AF5370" i="2"/>
  <c r="AF40" i="2"/>
  <c r="AF577" i="2"/>
  <c r="AF2352" i="2"/>
  <c r="AG2352" i="2" s="1"/>
  <c r="AF2372" i="2"/>
  <c r="AF5256" i="2"/>
  <c r="AF6038" i="2"/>
  <c r="AF8717" i="2"/>
  <c r="AF11039" i="2"/>
  <c r="AF11291" i="2"/>
  <c r="AF3915" i="2"/>
  <c r="AG3915" i="2" s="1"/>
  <c r="AF4246" i="2"/>
  <c r="AG4246" i="2" s="1"/>
  <c r="AF4387" i="2"/>
  <c r="AF3541" i="2"/>
  <c r="AF5804" i="2"/>
  <c r="AG5804" i="2" s="1"/>
  <c r="AF8829" i="2"/>
  <c r="AF8966" i="2"/>
  <c r="AG8966" i="2" s="1"/>
  <c r="AF10184" i="2"/>
  <c r="AF8830" i="2"/>
  <c r="AF8831" i="2"/>
  <c r="AG8831" i="2" s="1"/>
  <c r="AF8970" i="2"/>
  <c r="AF10092" i="2"/>
  <c r="AF7692" i="2"/>
  <c r="AF11040" i="2"/>
  <c r="AF11333" i="2"/>
  <c r="AG11333" i="2" s="1"/>
  <c r="AF148" i="2"/>
  <c r="AF3560" i="2"/>
  <c r="AF4666" i="2"/>
  <c r="AF4810" i="2"/>
  <c r="AG4810" i="2" s="1"/>
  <c r="AF5126" i="2"/>
  <c r="AG5126" i="2" s="1"/>
  <c r="AF5371" i="2"/>
  <c r="AF624" i="2"/>
  <c r="AF3590" i="2"/>
  <c r="AF6831" i="2"/>
  <c r="AF7166" i="2"/>
  <c r="AF7221" i="2"/>
  <c r="AF7299" i="2"/>
  <c r="AG7299" i="2" s="1"/>
  <c r="AF6812" i="2"/>
  <c r="AF5677" i="2"/>
  <c r="AG5677" i="2" s="1"/>
  <c r="AF5805" i="2"/>
  <c r="AF5930" i="2"/>
  <c r="AF6063" i="2"/>
  <c r="AG6063" i="2" s="1"/>
  <c r="AF11204" i="2"/>
  <c r="AF11462" i="2"/>
  <c r="AF8836" i="2"/>
  <c r="AF10189" i="2"/>
  <c r="AF10317" i="2"/>
  <c r="AF10318" i="2"/>
  <c r="AF3185" i="2"/>
  <c r="AF3819" i="2"/>
  <c r="AF150" i="2"/>
  <c r="AG150" i="2" s="1"/>
  <c r="AF253" i="2"/>
  <c r="AF683" i="2"/>
  <c r="AF1261" i="2"/>
  <c r="AF1507" i="2"/>
  <c r="AF3084" i="2"/>
  <c r="AF4640" i="2"/>
  <c r="AG4640" i="2" s="1"/>
  <c r="AF5372" i="2"/>
  <c r="AF5501" i="2"/>
  <c r="AF3928" i="2"/>
  <c r="AF4190" i="2"/>
  <c r="AF4523" i="2"/>
  <c r="AF2509" i="2"/>
  <c r="AG2509" i="2" s="1"/>
  <c r="AF2597" i="2"/>
  <c r="AF2683" i="2"/>
  <c r="AF6171" i="2"/>
  <c r="AF9117" i="2"/>
  <c r="AF9313" i="2"/>
  <c r="AF10319" i="2"/>
  <c r="AG10319" i="2" s="1"/>
  <c r="AF9119" i="2"/>
  <c r="AF9314" i="2"/>
  <c r="AF9315" i="2"/>
  <c r="AG9315" i="2" s="1"/>
  <c r="AF9316" i="2"/>
  <c r="AF9533" i="2"/>
  <c r="AG9533" i="2" s="1"/>
  <c r="AF9535" i="2"/>
  <c r="AF7385" i="2"/>
  <c r="AF7694" i="2"/>
  <c r="AF11082" i="2"/>
  <c r="AF11335" i="2"/>
  <c r="AF11677" i="2"/>
  <c r="AG11677" i="2" s="1"/>
  <c r="AF809" i="2"/>
  <c r="AF826" i="2"/>
  <c r="AG826" i="2" s="1"/>
  <c r="AF336" i="2"/>
  <c r="AG336" i="2" s="1"/>
  <c r="AF337" i="2"/>
  <c r="AF4721" i="2"/>
  <c r="AF4812" i="2"/>
  <c r="AF3240" i="2"/>
  <c r="AF5679" i="2"/>
  <c r="AF5807" i="2"/>
  <c r="AF9778" i="2"/>
  <c r="AF9857" i="2"/>
  <c r="AF10846" i="2"/>
  <c r="AF10847" i="2"/>
  <c r="AF255" i="2"/>
  <c r="AF626" i="2"/>
  <c r="AF684" i="2"/>
  <c r="AF827" i="2"/>
  <c r="AF837" i="2"/>
  <c r="AG837" i="2" s="1"/>
  <c r="AF3413" i="2"/>
  <c r="AF3449" i="2"/>
  <c r="AG3449" i="2" s="1"/>
  <c r="AF3820" i="2"/>
  <c r="AF3853" i="2"/>
  <c r="AG3853" i="2" s="1"/>
  <c r="AF9320" i="2"/>
  <c r="AF10495" i="2"/>
  <c r="AG10495" i="2" s="1"/>
  <c r="AF10666" i="2"/>
  <c r="AF2427" i="2"/>
  <c r="AF6296" i="2"/>
  <c r="AF4953" i="2"/>
  <c r="AG4953" i="2" s="1"/>
  <c r="AF6512" i="2"/>
  <c r="AG6512" i="2" s="1"/>
  <c r="AF6928" i="2"/>
  <c r="AG6928" i="2" s="1"/>
  <c r="AF7223" i="2"/>
  <c r="AG7223" i="2" s="1"/>
  <c r="AF5202" i="2"/>
  <c r="AF5502" i="2"/>
  <c r="AG5502" i="2" s="1"/>
  <c r="AF5680" i="2"/>
  <c r="AG5680" i="2" s="1"/>
  <c r="AF5933" i="2"/>
  <c r="AF6887" i="2"/>
  <c r="AF9121" i="2"/>
  <c r="AF7301" i="2"/>
  <c r="AF9124" i="2"/>
  <c r="AF9322" i="2"/>
  <c r="AF9323" i="2"/>
  <c r="AF9324" i="2"/>
  <c r="AG9324" i="2" s="1"/>
  <c r="AF10496" i="2"/>
  <c r="AF10669" i="2"/>
  <c r="AF10766" i="2"/>
  <c r="AF11337" i="2"/>
  <c r="AF11594" i="2"/>
  <c r="AF257" i="2"/>
  <c r="AF3087" i="2"/>
  <c r="AF880" i="2"/>
  <c r="AF902" i="2"/>
  <c r="AF1142" i="2"/>
  <c r="AG1142" i="2" s="1"/>
  <c r="AF1751" i="2"/>
  <c r="AF1819" i="2"/>
  <c r="AF1988" i="2"/>
  <c r="AF2064" i="2"/>
  <c r="AG2064" i="2" s="1"/>
  <c r="AF2429" i="2"/>
  <c r="AF8971" i="2"/>
  <c r="AF4954" i="2"/>
  <c r="AG4954" i="2" s="1"/>
  <c r="AF6753" i="2"/>
  <c r="AG6753" i="2" s="1"/>
  <c r="AF6930" i="2"/>
  <c r="AG6930" i="2" s="1"/>
  <c r="AF6390" i="2"/>
  <c r="AF5527" i="2"/>
  <c r="AF5809" i="2"/>
  <c r="AF5934" i="2"/>
  <c r="AF8972" i="2"/>
  <c r="AF9125" i="2"/>
  <c r="AF10498" i="2"/>
  <c r="AF8976" i="2"/>
  <c r="AF8058" i="2"/>
  <c r="AF8190" i="2"/>
  <c r="AF9328" i="2"/>
  <c r="AF10322" i="2"/>
  <c r="AF10323" i="2"/>
  <c r="AF10499" i="2"/>
  <c r="AF11680" i="2"/>
  <c r="AF11124" i="2"/>
  <c r="AF338" i="2"/>
  <c r="AF1536" i="2"/>
  <c r="AF4694" i="2"/>
  <c r="AF1070" i="2"/>
  <c r="AF1284" i="2"/>
  <c r="AF3854" i="2"/>
  <c r="AF9329" i="2"/>
  <c r="AF10670" i="2"/>
  <c r="AG10670" i="2" s="1"/>
  <c r="AF10767" i="2"/>
  <c r="AF1989" i="2"/>
  <c r="AF2065" i="2"/>
  <c r="AF2128" i="2"/>
  <c r="AF2513" i="2"/>
  <c r="AF2760" i="2"/>
  <c r="AF6754" i="2"/>
  <c r="AG6754" i="2" s="1"/>
  <c r="AF6931" i="2"/>
  <c r="AF7224" i="2"/>
  <c r="AG7224" i="2" s="1"/>
  <c r="AF5528" i="2"/>
  <c r="AG5528" i="2" s="1"/>
  <c r="AF5682" i="2"/>
  <c r="AF6543" i="2"/>
  <c r="AF6888" i="2"/>
  <c r="AF11085" i="2"/>
  <c r="AF11338" i="2"/>
  <c r="AF7303" i="2"/>
  <c r="AF7697" i="2"/>
  <c r="AF9541" i="2"/>
  <c r="AF9542" i="2"/>
  <c r="AF10502" i="2"/>
  <c r="AG10502" i="2" s="1"/>
  <c r="AF10671" i="2"/>
  <c r="AG10671" i="2" s="1"/>
  <c r="AF10673" i="2"/>
  <c r="AG10673" i="2" s="1"/>
  <c r="AF11339" i="2"/>
  <c r="AF3451" i="2"/>
  <c r="AG3451" i="2" s="1"/>
  <c r="AF3822" i="2"/>
  <c r="AF686" i="2"/>
  <c r="AF2514" i="2"/>
  <c r="AF264" i="2"/>
  <c r="AF1537" i="2"/>
  <c r="AG1537" i="2" s="1"/>
  <c r="AF4668" i="2"/>
  <c r="AF4816" i="2"/>
  <c r="AF5099" i="2"/>
  <c r="AG5099" i="2" s="1"/>
  <c r="AF5529" i="2"/>
  <c r="AF3205" i="2"/>
  <c r="AF4220" i="2"/>
  <c r="AF4221" i="2"/>
  <c r="AF4527" i="2"/>
  <c r="AG4527" i="2" s="1"/>
  <c r="AF7304" i="2"/>
  <c r="AF9543" i="2"/>
  <c r="AF10503" i="2"/>
  <c r="AF11340" i="2"/>
  <c r="AF9337" i="2"/>
  <c r="AG9337" i="2" s="1"/>
  <c r="AF9545" i="2"/>
  <c r="AF9673" i="2"/>
  <c r="AF9674" i="2"/>
  <c r="AF7881" i="2"/>
  <c r="AF77" i="2"/>
  <c r="AG77" i="2" s="1"/>
  <c r="AF157" i="2"/>
  <c r="AF3090" i="2"/>
  <c r="AG3090" i="2" s="1"/>
  <c r="AF1694" i="2"/>
  <c r="AG1694" i="2" s="1"/>
  <c r="AF1752" i="2"/>
  <c r="AF1823" i="2"/>
  <c r="AF1904" i="2"/>
  <c r="AF78" i="2"/>
  <c r="AG78" i="2" s="1"/>
  <c r="AF158" i="2"/>
  <c r="AF1006" i="2"/>
  <c r="AF1991" i="2"/>
  <c r="AG1991" i="2" s="1"/>
  <c r="AF2374" i="2"/>
  <c r="AG2374" i="2" s="1"/>
  <c r="AF2431" i="2"/>
  <c r="AF2516" i="2"/>
  <c r="AG2516" i="2" s="1"/>
  <c r="AF2688" i="2"/>
  <c r="AF3562" i="2"/>
  <c r="AF4170" i="2"/>
  <c r="AG4170" i="2" s="1"/>
  <c r="AF4193" i="2"/>
  <c r="AG4193" i="2" s="1"/>
  <c r="AF4446" i="2"/>
  <c r="AF6172" i="2"/>
  <c r="AG6172" i="2" s="1"/>
  <c r="AF6270" i="2"/>
  <c r="AF6859" i="2"/>
  <c r="AF11019" i="2"/>
  <c r="AF11269" i="2"/>
  <c r="AF7305" i="2"/>
  <c r="AF7306" i="2"/>
  <c r="AG7306" i="2" s="1"/>
  <c r="AF7487" i="2"/>
  <c r="AG7487" i="2" s="1"/>
  <c r="AF7592" i="2"/>
  <c r="AF7699" i="2"/>
  <c r="AF7804" i="2"/>
  <c r="AF7969" i="2"/>
  <c r="AG7969" i="2" s="1"/>
  <c r="AF8982" i="2"/>
  <c r="AF8983" i="2"/>
  <c r="AF9339" i="2"/>
  <c r="AF1538" i="2"/>
  <c r="AF3373" i="2"/>
  <c r="AG3373" i="2" s="1"/>
  <c r="AF3710" i="2"/>
  <c r="AG3710" i="2" s="1"/>
  <c r="AF3740" i="2"/>
  <c r="AF4669" i="2"/>
  <c r="AF5130" i="2"/>
  <c r="AF5379" i="2"/>
  <c r="AF266" i="2"/>
  <c r="AF687" i="2"/>
  <c r="AF1007" i="2"/>
  <c r="AF1029" i="2"/>
  <c r="AF3596" i="2"/>
  <c r="AF4096" i="2"/>
  <c r="AG4096" i="2" s="1"/>
  <c r="AF7307" i="2"/>
  <c r="AG7307" i="2" s="1"/>
  <c r="AF4957" i="2"/>
  <c r="AF6814" i="2"/>
  <c r="AF5503" i="2"/>
  <c r="AF5685" i="2"/>
  <c r="AF5938" i="2"/>
  <c r="AF7049" i="2"/>
  <c r="AF9132" i="2"/>
  <c r="AF10094" i="2"/>
  <c r="AG10094" i="2" s="1"/>
  <c r="AF7391" i="2"/>
  <c r="AF7700" i="2"/>
  <c r="AF7805" i="2"/>
  <c r="AF7882" i="2"/>
  <c r="AF7970" i="2"/>
  <c r="AF10193" i="2"/>
  <c r="AF10327" i="2"/>
  <c r="AF11258" i="2"/>
  <c r="AF22" i="2"/>
  <c r="AF1695" i="2"/>
  <c r="AG1695" i="2" s="1"/>
  <c r="AF1754" i="2"/>
  <c r="AF1824" i="2"/>
  <c r="AG1824" i="2" s="1"/>
  <c r="AF23" i="2"/>
  <c r="AF579" i="2"/>
  <c r="AF631" i="2"/>
  <c r="AF795" i="2"/>
  <c r="AG795" i="2" s="1"/>
  <c r="AF3309" i="2"/>
  <c r="AF9340" i="2"/>
  <c r="AF6151" i="2"/>
  <c r="AF6271" i="2"/>
  <c r="AF6298" i="2"/>
  <c r="AF6443" i="2"/>
  <c r="AG6443" i="2" s="1"/>
  <c r="AF7119" i="2"/>
  <c r="AF7308" i="2"/>
  <c r="AF5191" i="2"/>
  <c r="AG5191" i="2" s="1"/>
  <c r="AF5458" i="2"/>
  <c r="AF5686" i="2"/>
  <c r="AG5686" i="2" s="1"/>
  <c r="AF6025" i="2"/>
  <c r="AF8718" i="2"/>
  <c r="AF8987" i="2"/>
  <c r="AG8987" i="2" s="1"/>
  <c r="AF8988" i="2"/>
  <c r="AG8988" i="2" s="1"/>
  <c r="AF8989" i="2"/>
  <c r="AF9133" i="2"/>
  <c r="AF10194" i="2"/>
  <c r="AF10331" i="2"/>
  <c r="AF10332" i="2"/>
  <c r="AF10510" i="2"/>
  <c r="AF10511" i="2"/>
  <c r="AF11683" i="2"/>
  <c r="AF3180" i="2"/>
  <c r="AF3742" i="2"/>
  <c r="AF1825" i="2"/>
  <c r="AG1825" i="2" s="1"/>
  <c r="AF1907" i="2"/>
  <c r="AF1908" i="2"/>
  <c r="AF2432" i="2"/>
  <c r="AF2433" i="2"/>
  <c r="AF81" i="2"/>
  <c r="AF161" i="2"/>
  <c r="AG161" i="2" s="1"/>
  <c r="AF1484" i="2"/>
  <c r="AF3093" i="2"/>
  <c r="AG3093" i="2" s="1"/>
  <c r="AF4820" i="2"/>
  <c r="AF4623" i="2"/>
  <c r="AF5055" i="2"/>
  <c r="AG5055" i="2" s="1"/>
  <c r="AF4450" i="2"/>
  <c r="AF5815" i="2"/>
  <c r="AF5940" i="2"/>
  <c r="AF6026" i="2"/>
  <c r="AF6462" i="2"/>
  <c r="AG6462" i="2" s="1"/>
  <c r="AF8845" i="2"/>
  <c r="AF10333" i="2"/>
  <c r="AF11042" i="2"/>
  <c r="AF11294" i="2"/>
  <c r="AF8990" i="2"/>
  <c r="AF7392" i="2"/>
  <c r="AF10677" i="2"/>
  <c r="AF11043" i="2"/>
  <c r="AF3094" i="2"/>
  <c r="AF3223" i="2"/>
  <c r="AG3223" i="2" s="1"/>
  <c r="AF4821" i="2"/>
  <c r="AG4821" i="2" s="1"/>
  <c r="AF5073" i="2"/>
  <c r="AG5073" i="2" s="1"/>
  <c r="AF1699" i="2"/>
  <c r="AF1756" i="2"/>
  <c r="AF163" i="2"/>
  <c r="AF8720" i="2"/>
  <c r="AF8846" i="2"/>
  <c r="AF10195" i="2"/>
  <c r="AG10195" i="2" s="1"/>
  <c r="AF2434" i="2"/>
  <c r="AF2519" i="2"/>
  <c r="AF2605" i="2"/>
  <c r="AG2605" i="2" s="1"/>
  <c r="AF2689" i="2"/>
  <c r="AF4388" i="2"/>
  <c r="AF4412" i="2"/>
  <c r="AF6299" i="2"/>
  <c r="AF6090" i="2"/>
  <c r="AF6516" i="2"/>
  <c r="AF6974" i="2"/>
  <c r="AF9137" i="2"/>
  <c r="AG9137" i="2" s="1"/>
  <c r="AF11341" i="2"/>
  <c r="AF7597" i="2"/>
  <c r="AG7597" i="2" s="1"/>
  <c r="AF7703" i="2"/>
  <c r="AF7808" i="2"/>
  <c r="AG7808" i="2" s="1"/>
  <c r="AF7973" i="2"/>
  <c r="AF8847" i="2"/>
  <c r="AF11599" i="2"/>
  <c r="AF11684" i="2"/>
  <c r="AF164" i="2"/>
  <c r="AG164" i="2" s="1"/>
  <c r="AF268" i="2"/>
  <c r="AG268" i="2" s="1"/>
  <c r="AF3095" i="2"/>
  <c r="AF3345" i="2"/>
  <c r="AG3345" i="2" s="1"/>
  <c r="AF3712" i="2"/>
  <c r="AF3744" i="2"/>
  <c r="AF4671" i="2"/>
  <c r="AF5101" i="2"/>
  <c r="AG5101" i="2" s="1"/>
  <c r="AF83" i="2"/>
  <c r="AF165" i="2"/>
  <c r="AF882" i="2"/>
  <c r="AF2520" i="2"/>
  <c r="AF5268" i="2"/>
  <c r="AF11342" i="2"/>
  <c r="AF3933" i="2"/>
  <c r="AG3933" i="2" s="1"/>
  <c r="AF4274" i="2"/>
  <c r="AG4274" i="2" s="1"/>
  <c r="AF4275" i="2"/>
  <c r="AF4413" i="2"/>
  <c r="AG4413" i="2" s="1"/>
  <c r="AF4414" i="2"/>
  <c r="AF6518" i="2"/>
  <c r="AF9345" i="2"/>
  <c r="AF10199" i="2"/>
  <c r="AF10337" i="2"/>
  <c r="AF8996" i="2"/>
  <c r="AF8997" i="2"/>
  <c r="AF9346" i="2"/>
  <c r="AG9346" i="2" s="1"/>
  <c r="AF9349" i="2"/>
  <c r="AF7394" i="2"/>
  <c r="AF7493" i="2"/>
  <c r="AF7598" i="2"/>
  <c r="AF7885" i="2"/>
  <c r="AF8065" i="2"/>
  <c r="AF84" i="2"/>
  <c r="AG84" i="2" s="1"/>
  <c r="AF166" i="2"/>
  <c r="AF1486" i="2"/>
  <c r="AF3096" i="2"/>
  <c r="AG3096" i="2" s="1"/>
  <c r="AF4823" i="2"/>
  <c r="AF5074" i="2"/>
  <c r="AF1700" i="2"/>
  <c r="AF1759" i="2"/>
  <c r="AF884" i="2"/>
  <c r="AF1994" i="2"/>
  <c r="AG1994" i="2" s="1"/>
  <c r="AF2607" i="2"/>
  <c r="AF4251" i="2"/>
  <c r="AG4251" i="2" s="1"/>
  <c r="AF4276" i="2"/>
  <c r="AF4389" i="2"/>
  <c r="AF4415" i="2"/>
  <c r="AF6160" i="2"/>
  <c r="AG6160" i="2" s="1"/>
  <c r="AF6273" i="2"/>
  <c r="AF6300" i="2"/>
  <c r="AF6975" i="2"/>
  <c r="AF9139" i="2"/>
  <c r="AG9139" i="2" s="1"/>
  <c r="AF11090" i="2"/>
  <c r="AF7313" i="2"/>
  <c r="AG7313" i="2" s="1"/>
  <c r="AF7494" i="2"/>
  <c r="AG7494" i="2" s="1"/>
  <c r="AF7975" i="2"/>
  <c r="AF8725" i="2"/>
  <c r="AF8726" i="2"/>
  <c r="AF8998" i="2"/>
  <c r="AF1539" i="2"/>
  <c r="AF3097" i="2"/>
  <c r="AG3097" i="2" s="1"/>
  <c r="AF3346" i="2"/>
  <c r="AG3346" i="2" s="1"/>
  <c r="AF3745" i="2"/>
  <c r="AF3784" i="2"/>
  <c r="AF4673" i="2"/>
  <c r="AF270" i="2"/>
  <c r="AG270" i="2" s="1"/>
  <c r="AF1053" i="2"/>
  <c r="AF3621" i="2"/>
  <c r="AF4099" i="2"/>
  <c r="AF4107" i="2"/>
  <c r="AF4117" i="2"/>
  <c r="AF7234" i="2"/>
  <c r="AF7314" i="2"/>
  <c r="AF7080" i="2"/>
  <c r="AF5269" i="2"/>
  <c r="AG5269" i="2" s="1"/>
  <c r="AF5819" i="2"/>
  <c r="AF8853" i="2"/>
  <c r="AF7396" i="2"/>
  <c r="AG7396" i="2" s="1"/>
  <c r="AF7495" i="2"/>
  <c r="AG7495" i="2" s="1"/>
  <c r="AF7707" i="2"/>
  <c r="AG7707" i="2" s="1"/>
  <c r="AF8135" i="2"/>
  <c r="AF10207" i="2"/>
  <c r="AF10344" i="2"/>
  <c r="AG10344" i="2" s="1"/>
  <c r="AF10345" i="2"/>
  <c r="AG10345" i="2" s="1"/>
  <c r="AF340" i="2"/>
  <c r="AF635" i="2"/>
  <c r="AF690" i="2"/>
  <c r="AF933" i="2"/>
  <c r="AG933" i="2" s="1"/>
  <c r="AF1193" i="2"/>
  <c r="AG1193" i="2" s="1"/>
  <c r="AF1389" i="2"/>
  <c r="AG1389" i="2" s="1"/>
  <c r="AF1829" i="2"/>
  <c r="AF2523" i="2"/>
  <c r="AG2523" i="2" s="1"/>
  <c r="AF3597" i="2"/>
  <c r="AG3597" i="2" s="1"/>
  <c r="AF5292" i="2"/>
  <c r="AF6935" i="2"/>
  <c r="AF3622" i="2"/>
  <c r="AF4973" i="2"/>
  <c r="AG4973" i="2" s="1"/>
  <c r="AF6614" i="2"/>
  <c r="AF6213" i="2"/>
  <c r="AF5692" i="2"/>
  <c r="AF5945" i="2"/>
  <c r="AF5946" i="2"/>
  <c r="AF9353" i="2"/>
  <c r="AG9353" i="2" s="1"/>
  <c r="AF10516" i="2"/>
  <c r="AF9356" i="2"/>
  <c r="AF7977" i="2"/>
  <c r="AG7977" i="2" s="1"/>
  <c r="AF8067" i="2"/>
  <c r="AF8136" i="2"/>
  <c r="AF8192" i="2"/>
  <c r="AG8192" i="2" s="1"/>
  <c r="AF10517" i="2"/>
  <c r="AF10518" i="2"/>
  <c r="AF10682" i="2"/>
  <c r="AF10683" i="2"/>
  <c r="AF11602" i="2"/>
  <c r="AG11602" i="2" s="1"/>
  <c r="AF11173" i="2"/>
  <c r="AF3099" i="2"/>
  <c r="AF1434" i="2"/>
  <c r="AF1447" i="2"/>
  <c r="AG1447" i="2" s="1"/>
  <c r="AF1996" i="2"/>
  <c r="AF2132" i="2"/>
  <c r="AG2132" i="2" s="1"/>
  <c r="AF2200" i="2"/>
  <c r="AF3637" i="2"/>
  <c r="AG3637" i="2" s="1"/>
  <c r="AF5304" i="2"/>
  <c r="AG5304" i="2" s="1"/>
  <c r="AF6656" i="2"/>
  <c r="AF11206" i="2"/>
  <c r="AG11206" i="2" s="1"/>
  <c r="AF11464" i="2"/>
  <c r="AF2610" i="2"/>
  <c r="AF2814" i="2"/>
  <c r="AF9554" i="2"/>
  <c r="AG9554" i="2" s="1"/>
  <c r="AF9780" i="2"/>
  <c r="AF9680" i="2"/>
  <c r="AG9680" i="2" s="1"/>
  <c r="AF9781" i="2"/>
  <c r="AF7602" i="2"/>
  <c r="AG7602" i="2" s="1"/>
  <c r="AF7709" i="2"/>
  <c r="AF7891" i="2"/>
  <c r="AF8137" i="2"/>
  <c r="AF8235" i="2"/>
  <c r="AF343" i="2"/>
  <c r="AG343" i="2" s="1"/>
  <c r="AF1570" i="2"/>
  <c r="AF3100" i="2"/>
  <c r="AG3100" i="2" s="1"/>
  <c r="AF5388" i="2"/>
  <c r="AF5571" i="2"/>
  <c r="AF3241" i="2"/>
  <c r="AG3241" i="2" s="1"/>
  <c r="AF4252" i="2"/>
  <c r="AF4575" i="2"/>
  <c r="AF5821" i="2"/>
  <c r="AF11" i="2"/>
  <c r="AF1487" i="2"/>
  <c r="AF5075" i="2"/>
  <c r="AF5389" i="2"/>
  <c r="AF12" i="2"/>
  <c r="AG12" i="2" s="1"/>
  <c r="AF3530" i="2"/>
  <c r="AG3530" i="2" s="1"/>
  <c r="AF6834" i="2"/>
  <c r="AG6834" i="2" s="1"/>
  <c r="AF5822" i="2"/>
  <c r="AF3224" i="2"/>
  <c r="AF4696" i="2"/>
  <c r="AF4829" i="2"/>
  <c r="AF5102" i="2"/>
  <c r="AG5102" i="2" s="1"/>
  <c r="AF1760" i="2"/>
  <c r="AF1914" i="2"/>
  <c r="AF169" i="2"/>
  <c r="AG169" i="2" s="1"/>
  <c r="AF636" i="2"/>
  <c r="AF885" i="2"/>
  <c r="AF3325" i="2"/>
  <c r="AF2611" i="2"/>
  <c r="AG2611" i="2" s="1"/>
  <c r="AF2694" i="2"/>
  <c r="AF3225" i="2"/>
  <c r="AG3225" i="2" s="1"/>
  <c r="AF4278" i="2"/>
  <c r="AF4307" i="2"/>
  <c r="AF6183" i="2"/>
  <c r="AG6183" i="2" s="1"/>
  <c r="AF6301" i="2"/>
  <c r="AF6328" i="2"/>
  <c r="AF7176" i="2"/>
  <c r="AF5221" i="2"/>
  <c r="AF7497" i="2"/>
  <c r="AF8069" i="2"/>
  <c r="AF8138" i="2"/>
  <c r="AF9684" i="2"/>
  <c r="AF8857" i="2"/>
  <c r="AG8857" i="2" s="1"/>
  <c r="AF9003" i="2"/>
  <c r="AF9004" i="2"/>
  <c r="AF9005" i="2"/>
  <c r="AG9005" i="2" s="1"/>
  <c r="AF9141" i="2"/>
  <c r="AG9141" i="2" s="1"/>
  <c r="AF10212" i="2"/>
  <c r="AG10212" i="2" s="1"/>
  <c r="AF10213" i="2"/>
  <c r="AF387" i="2"/>
  <c r="AF739" i="2"/>
  <c r="AF1320" i="2"/>
  <c r="AF2071" i="2"/>
  <c r="AG2071" i="2" s="1"/>
  <c r="AF2201" i="2"/>
  <c r="AG2201" i="2" s="1"/>
  <c r="AF388" i="2"/>
  <c r="AG388" i="2" s="1"/>
  <c r="AF5162" i="2"/>
  <c r="AF7052" i="2"/>
  <c r="AF5697" i="2"/>
  <c r="AF5824" i="2"/>
  <c r="AG5824" i="2" s="1"/>
  <c r="AF6108" i="2"/>
  <c r="AF7016" i="2"/>
  <c r="AF9557" i="2"/>
  <c r="AF9685" i="2"/>
  <c r="AG9685" i="2" s="1"/>
  <c r="AF9686" i="2"/>
  <c r="AF9687" i="2"/>
  <c r="AF9970" i="2"/>
  <c r="AF10853" i="2"/>
  <c r="AF10854" i="2"/>
  <c r="AF10855" i="2"/>
  <c r="AF11467" i="2"/>
  <c r="AF471" i="2"/>
  <c r="AF3104" i="2"/>
  <c r="AF3378" i="2"/>
  <c r="AF3419" i="2"/>
  <c r="AF3598" i="2"/>
  <c r="AF3715" i="2"/>
  <c r="AG3715" i="2" s="1"/>
  <c r="AF3747" i="2"/>
  <c r="AF4625" i="2"/>
  <c r="AF5392" i="2"/>
  <c r="AG5392" i="2" s="1"/>
  <c r="AF27" i="2"/>
  <c r="AF1761" i="2"/>
  <c r="AF1831" i="2"/>
  <c r="AF1915" i="2"/>
  <c r="AF2380" i="2"/>
  <c r="AG2380" i="2" s="1"/>
  <c r="AF2439" i="2"/>
  <c r="AF2613" i="2"/>
  <c r="AG2613" i="2" s="1"/>
  <c r="AF3667" i="2"/>
  <c r="AG3667" i="2" s="1"/>
  <c r="AF3907" i="2"/>
  <c r="AF4157" i="2"/>
  <c r="AF4158" i="2"/>
  <c r="AG4158" i="2" s="1"/>
  <c r="AF4927" i="2"/>
  <c r="AF6484" i="2"/>
  <c r="AF6937" i="2"/>
  <c r="AF8667" i="2"/>
  <c r="AF10028" i="2"/>
  <c r="AF11092" i="2"/>
  <c r="AF11346" i="2"/>
  <c r="AF7316" i="2"/>
  <c r="AF7713" i="2"/>
  <c r="AF7815" i="2"/>
  <c r="AF7981" i="2"/>
  <c r="AF8670" i="2"/>
  <c r="AF11093" i="2"/>
  <c r="AG11093" i="2" s="1"/>
  <c r="AF11347" i="2"/>
  <c r="AF11604" i="2"/>
  <c r="AG11604" i="2" s="1"/>
  <c r="AF11689" i="2"/>
  <c r="AG11689" i="2" s="1"/>
  <c r="AF3420" i="2"/>
  <c r="AF170" i="2"/>
  <c r="AG170" i="2" s="1"/>
  <c r="AF1832" i="2"/>
  <c r="AF4832" i="2"/>
  <c r="AG4832" i="2" s="1"/>
  <c r="AF5076" i="2"/>
  <c r="AG5076" i="2" s="1"/>
  <c r="AF4174" i="2"/>
  <c r="AG4174" i="2" s="1"/>
  <c r="AF4195" i="2"/>
  <c r="AG4195" i="2" s="1"/>
  <c r="AF4454" i="2"/>
  <c r="AF4492" i="2"/>
  <c r="AF4928" i="2"/>
  <c r="AF2614" i="2"/>
  <c r="AG2614" i="2" s="1"/>
  <c r="AF5826" i="2"/>
  <c r="AF9145" i="2"/>
  <c r="AF9358" i="2"/>
  <c r="AF9359" i="2"/>
  <c r="AF7401" i="2"/>
  <c r="AG7401" i="2" s="1"/>
  <c r="AF7499" i="2"/>
  <c r="AF7607" i="2"/>
  <c r="AG7607" i="2" s="1"/>
  <c r="AF7714" i="2"/>
  <c r="AF7816" i="2"/>
  <c r="AF7982" i="2"/>
  <c r="AF8072" i="2"/>
  <c r="AF8140" i="2"/>
  <c r="AF10523" i="2"/>
  <c r="AF90" i="2"/>
  <c r="AF91" i="2"/>
  <c r="AG91" i="2" s="1"/>
  <c r="AF6835" i="2"/>
  <c r="AF6819" i="2"/>
  <c r="AG6819" i="2" s="1"/>
  <c r="AF7066" i="2"/>
  <c r="AF8858" i="2"/>
  <c r="AF10108" i="2"/>
  <c r="AF11492" i="2"/>
  <c r="AF92" i="2"/>
  <c r="AG92" i="2" s="1"/>
  <c r="AF174" i="2"/>
  <c r="AG174" i="2" s="1"/>
  <c r="AF638" i="2"/>
  <c r="AF1369" i="2"/>
  <c r="AF3348" i="2"/>
  <c r="AG3348" i="2" s="1"/>
  <c r="AF3349" i="2"/>
  <c r="AG3349" i="2" s="1"/>
  <c r="AF3716" i="2"/>
  <c r="AG3716" i="2" s="1"/>
  <c r="AF9009" i="2"/>
  <c r="AF2073" i="2"/>
  <c r="AF4455" i="2"/>
  <c r="AG4455" i="2" s="1"/>
  <c r="AF6303" i="2"/>
  <c r="AF6545" i="2"/>
  <c r="AF6695" i="2"/>
  <c r="AF7017" i="2"/>
  <c r="AF5701" i="2"/>
  <c r="AG5701" i="2" s="1"/>
  <c r="AF5828" i="2"/>
  <c r="AG5828" i="2" s="1"/>
  <c r="AF5955" i="2"/>
  <c r="AF6109" i="2"/>
  <c r="AF11131" i="2"/>
  <c r="AF8859" i="2"/>
  <c r="AF8860" i="2"/>
  <c r="AG8860" i="2" s="1"/>
  <c r="AF8861" i="2"/>
  <c r="AF9012" i="2"/>
  <c r="AF9146" i="2"/>
  <c r="AF9147" i="2"/>
  <c r="AF10351" i="2"/>
  <c r="AF10524" i="2"/>
  <c r="AF11132" i="2"/>
  <c r="AF11605" i="2"/>
  <c r="AF93" i="2"/>
  <c r="AF558" i="2"/>
  <c r="AF851" i="2"/>
  <c r="AF868" i="2"/>
  <c r="AG868" i="2" s="1"/>
  <c r="AF1346" i="2"/>
  <c r="AG1346" i="2" s="1"/>
  <c r="AF1347" i="2"/>
  <c r="AG1347" i="2" s="1"/>
  <c r="AF1672" i="2"/>
  <c r="AF1764" i="2"/>
  <c r="AF1765" i="2"/>
  <c r="AF1835" i="2"/>
  <c r="AG1835" i="2" s="1"/>
  <c r="AF1918" i="2"/>
  <c r="AF2383" i="2"/>
  <c r="AF5258" i="2"/>
  <c r="AF2616" i="2"/>
  <c r="AF3544" i="2"/>
  <c r="AF6866" i="2"/>
  <c r="AF7179" i="2"/>
  <c r="AF7240" i="2"/>
  <c r="AF7319" i="2"/>
  <c r="AF6358" i="2"/>
  <c r="AF5486" i="2"/>
  <c r="AF5702" i="2"/>
  <c r="AG5702" i="2" s="1"/>
  <c r="AF10218" i="2"/>
  <c r="AF7502" i="2"/>
  <c r="AF7609" i="2"/>
  <c r="AF7717" i="2"/>
  <c r="AF8863" i="2"/>
  <c r="AF10219" i="2"/>
  <c r="AF10220" i="2"/>
  <c r="AF10221" i="2"/>
  <c r="AG10221" i="2" s="1"/>
  <c r="AF11046" i="2"/>
  <c r="AF11298" i="2"/>
  <c r="AF3788" i="2"/>
  <c r="AF1766" i="2"/>
  <c r="AG1766" i="2" s="1"/>
  <c r="AF1919" i="2"/>
  <c r="AG1919" i="2" s="1"/>
  <c r="AF2386" i="2"/>
  <c r="AG2386" i="2" s="1"/>
  <c r="AF1514" i="2"/>
  <c r="AF4645" i="2"/>
  <c r="AF4836" i="2"/>
  <c r="AG4836" i="2" s="1"/>
  <c r="AF5078" i="2"/>
  <c r="AF5397" i="2"/>
  <c r="AF3917" i="2"/>
  <c r="AF6488" i="2"/>
  <c r="AG6488" i="2" s="1"/>
  <c r="AF6892" i="2"/>
  <c r="AF5271" i="2"/>
  <c r="AG5271" i="2" s="1"/>
  <c r="AF6044" i="2"/>
  <c r="AF6521" i="2"/>
  <c r="AF6893" i="2"/>
  <c r="AG6893" i="2" s="1"/>
  <c r="AF9148" i="2"/>
  <c r="AF9360" i="2"/>
  <c r="AF10525" i="2"/>
  <c r="AF11047" i="2"/>
  <c r="AF11299" i="2"/>
  <c r="AF9362" i="2"/>
  <c r="AF7896" i="2"/>
  <c r="AF8142" i="2"/>
  <c r="AF10690" i="2"/>
  <c r="AF10691" i="2"/>
  <c r="AF11095" i="2"/>
  <c r="AF3599" i="2"/>
  <c r="AG3599" i="2" s="1"/>
  <c r="AF4723" i="2"/>
  <c r="AF3454" i="2"/>
  <c r="AF3875" i="2"/>
  <c r="AG3875" i="2" s="1"/>
  <c r="AF10693" i="2"/>
  <c r="AF10778" i="2"/>
  <c r="AF2002" i="2"/>
  <c r="AF2076" i="2"/>
  <c r="AF2077" i="2"/>
  <c r="AF2134" i="2"/>
  <c r="AF2178" i="2"/>
  <c r="AF2619" i="2"/>
  <c r="AG2619" i="2" s="1"/>
  <c r="AF2700" i="2"/>
  <c r="AF3623" i="2"/>
  <c r="AF7242" i="2"/>
  <c r="AF5153" i="2"/>
  <c r="AF5830" i="2"/>
  <c r="AF6938" i="2"/>
  <c r="AF11133" i="2"/>
  <c r="AG11133" i="2" s="1"/>
  <c r="AF11388" i="2"/>
  <c r="AF7321" i="2"/>
  <c r="AF7405" i="2"/>
  <c r="AF7504" i="2"/>
  <c r="AF7820" i="2"/>
  <c r="AF9791" i="2"/>
  <c r="AG9791" i="2" s="1"/>
  <c r="AF277" i="2"/>
  <c r="AF1515" i="2"/>
  <c r="AF3381" i="2"/>
  <c r="AF3750" i="2"/>
  <c r="AF1370" i="2"/>
  <c r="AG1370" i="2" s="1"/>
  <c r="AF1767" i="2"/>
  <c r="AF2078" i="2"/>
  <c r="AG2078" i="2" s="1"/>
  <c r="AF2446" i="2"/>
  <c r="AF3568" i="2"/>
  <c r="AF6547" i="2"/>
  <c r="AG6547" i="2" s="1"/>
  <c r="AF6894" i="2"/>
  <c r="AG6894" i="2" s="1"/>
  <c r="AF11096" i="2"/>
  <c r="AF11350" i="2"/>
  <c r="AF4280" i="2"/>
  <c r="AG4280" i="2" s="1"/>
  <c r="AF4309" i="2"/>
  <c r="AF6195" i="2"/>
  <c r="AG6195" i="2" s="1"/>
  <c r="AF6392" i="2"/>
  <c r="AF6408" i="2"/>
  <c r="AF5509" i="2"/>
  <c r="AG5509" i="2" s="1"/>
  <c r="AF5960" i="2"/>
  <c r="AF9150" i="2"/>
  <c r="AF10528" i="2"/>
  <c r="AF8864" i="2"/>
  <c r="AF9020" i="2"/>
  <c r="AF9363" i="2"/>
  <c r="AF10357" i="2"/>
  <c r="AG10357" i="2" s="1"/>
  <c r="AF10358" i="2"/>
  <c r="AF11389" i="2"/>
  <c r="AF3751" i="2"/>
  <c r="AF4839" i="2"/>
  <c r="AF1838" i="2"/>
  <c r="AF1923" i="2"/>
  <c r="AF2004" i="2"/>
  <c r="AF2079" i="2"/>
  <c r="AG2079" i="2" s="1"/>
  <c r="AF2135" i="2"/>
  <c r="AF2447" i="2"/>
  <c r="AF2448" i="2"/>
  <c r="AF6094" i="2"/>
  <c r="AG6094" i="2" s="1"/>
  <c r="AF11136" i="2"/>
  <c r="AF11390" i="2"/>
  <c r="AF4495" i="2"/>
  <c r="AF5532" i="2"/>
  <c r="AG5532" i="2" s="1"/>
  <c r="AF5706" i="2"/>
  <c r="AF10531" i="2"/>
  <c r="AF11763" i="2"/>
  <c r="AG11763" i="2" s="1"/>
  <c r="AF9157" i="2"/>
  <c r="AG9157" i="2" s="1"/>
  <c r="AF9364" i="2"/>
  <c r="AG9364" i="2" s="1"/>
  <c r="AF9568" i="2"/>
  <c r="AG9568" i="2" s="1"/>
  <c r="AF7614" i="2"/>
  <c r="AF10533" i="2"/>
  <c r="AG10533" i="2" s="1"/>
  <c r="AF11428" i="2"/>
  <c r="AF282" i="2"/>
  <c r="AF348" i="2"/>
  <c r="AG348" i="2" s="1"/>
  <c r="AF1542" i="2"/>
  <c r="AF849" i="2"/>
  <c r="AF2768" i="2"/>
  <c r="AF2818" i="2"/>
  <c r="AG2818" i="2" s="1"/>
  <c r="AF3602" i="2"/>
  <c r="AF4961" i="2"/>
  <c r="AF6757" i="2"/>
  <c r="AF6941" i="2"/>
  <c r="AF7243" i="2"/>
  <c r="AF5707" i="2"/>
  <c r="AF7506" i="2"/>
  <c r="AF10696" i="2"/>
  <c r="AF11137" i="2"/>
  <c r="AG11137" i="2" s="1"/>
  <c r="AF11391" i="2"/>
  <c r="AF11611" i="2"/>
  <c r="AG11611" i="2" s="1"/>
  <c r="AF3470" i="2"/>
  <c r="AG3470" i="2" s="1"/>
  <c r="AF3826" i="2"/>
  <c r="AF3858" i="2"/>
  <c r="AF724" i="2"/>
  <c r="AF1075" i="2"/>
  <c r="AF1290" i="2"/>
  <c r="AF4700" i="2"/>
  <c r="AF4841" i="2"/>
  <c r="AG4841" i="2" s="1"/>
  <c r="AF5402" i="2"/>
  <c r="AG5402" i="2" s="1"/>
  <c r="AF3936" i="2"/>
  <c r="AF4255" i="2"/>
  <c r="AG4255" i="2" s="1"/>
  <c r="AF4530" i="2"/>
  <c r="AF2624" i="2"/>
  <c r="AF2707" i="2"/>
  <c r="AF6306" i="2"/>
  <c r="AF9576" i="2"/>
  <c r="AG9576" i="2" s="1"/>
  <c r="AF10697" i="2"/>
  <c r="AF11138" i="2"/>
  <c r="AG11138" i="2" s="1"/>
  <c r="AF11392" i="2"/>
  <c r="AF9368" i="2"/>
  <c r="AF9577" i="2"/>
  <c r="AF9696" i="2"/>
  <c r="AF9697" i="2"/>
  <c r="AF9698" i="2"/>
  <c r="AF7824" i="2"/>
  <c r="AF11139" i="2"/>
  <c r="AF11612" i="2"/>
  <c r="AF11697" i="2"/>
  <c r="AG11697" i="2" s="1"/>
  <c r="AF97" i="2"/>
  <c r="AF1516" i="2"/>
  <c r="AF3115" i="2"/>
  <c r="AF4646" i="2"/>
  <c r="AG4646" i="2" s="1"/>
  <c r="AF4842" i="2"/>
  <c r="AG4842" i="2" s="1"/>
  <c r="AF1841" i="2"/>
  <c r="AF590" i="2"/>
  <c r="AG590" i="2" s="1"/>
  <c r="AF644" i="2"/>
  <c r="AF10363" i="2"/>
  <c r="AG10363" i="2" s="1"/>
  <c r="AF10535" i="2"/>
  <c r="AG10535" i="2" s="1"/>
  <c r="AF2009" i="2"/>
  <c r="AG2009" i="2" s="1"/>
  <c r="AF2387" i="2"/>
  <c r="AG2387" i="2" s="1"/>
  <c r="AF2450" i="2"/>
  <c r="AG2450" i="2" s="1"/>
  <c r="AF3937" i="2"/>
  <c r="AF4197" i="2"/>
  <c r="AF6307" i="2"/>
  <c r="AF6045" i="2"/>
  <c r="AG6045" i="2" s="1"/>
  <c r="AF6465" i="2"/>
  <c r="AF6867" i="2"/>
  <c r="AF7413" i="2"/>
  <c r="AF7508" i="2"/>
  <c r="AF7618" i="2"/>
  <c r="AG7618" i="2" s="1"/>
  <c r="AF7726" i="2"/>
  <c r="AF7727" i="2"/>
  <c r="AF7825" i="2"/>
  <c r="AF9024" i="2"/>
  <c r="AF9159" i="2"/>
  <c r="AF11613" i="2"/>
  <c r="AF11698" i="2"/>
  <c r="AF3116" i="2"/>
  <c r="AG3116" i="2" s="1"/>
  <c r="AF4843" i="2"/>
  <c r="AG4843" i="2" s="1"/>
  <c r="AF5079" i="2"/>
  <c r="AG5079" i="2" s="1"/>
  <c r="AF591" i="2"/>
  <c r="AF592" i="2"/>
  <c r="AF6836" i="2"/>
  <c r="AF5488" i="2"/>
  <c r="AF1491" i="2"/>
  <c r="AG1491" i="2" s="1"/>
  <c r="AF3117" i="2"/>
  <c r="AG3117" i="2" s="1"/>
  <c r="AF3351" i="2"/>
  <c r="AG3351" i="2" s="1"/>
  <c r="AF5405" i="2"/>
  <c r="AF102" i="2"/>
  <c r="AG102" i="2" s="1"/>
  <c r="AF887" i="2"/>
  <c r="AF1348" i="2"/>
  <c r="AG1348" i="2" s="1"/>
  <c r="AF1371" i="2"/>
  <c r="AF6490" i="2"/>
  <c r="AF11050" i="2"/>
  <c r="AF11302" i="2"/>
  <c r="AG11302" i="2" s="1"/>
  <c r="AF3938" i="2"/>
  <c r="AF4281" i="2"/>
  <c r="AF2626" i="2"/>
  <c r="AG2626" i="2" s="1"/>
  <c r="AF3573" i="2"/>
  <c r="AF4933" i="2"/>
  <c r="AF6186" i="2"/>
  <c r="AF8868" i="2"/>
  <c r="AF8869" i="2"/>
  <c r="AF7509" i="2"/>
  <c r="AF7619" i="2"/>
  <c r="AG7619" i="2" s="1"/>
  <c r="AF7620" i="2"/>
  <c r="AF7901" i="2"/>
  <c r="AF8082" i="2"/>
  <c r="AF10225" i="2"/>
  <c r="AF3860" i="2"/>
  <c r="AF391" i="2"/>
  <c r="AF725" i="2"/>
  <c r="AF1057" i="2"/>
  <c r="AF1088" i="2"/>
  <c r="AG1088" i="2" s="1"/>
  <c r="AF2084" i="2"/>
  <c r="AF286" i="2"/>
  <c r="AF3118" i="2"/>
  <c r="AF2711" i="2"/>
  <c r="AG2711" i="2" s="1"/>
  <c r="AF2772" i="2"/>
  <c r="AG2772" i="2" s="1"/>
  <c r="AF6550" i="2"/>
  <c r="AG6550" i="2" s="1"/>
  <c r="AF6708" i="2"/>
  <c r="AG6708" i="2" s="1"/>
  <c r="AF5294" i="2"/>
  <c r="AG5294" i="2" s="1"/>
  <c r="AF5838" i="2"/>
  <c r="AG5838" i="2" s="1"/>
  <c r="AF5967" i="2"/>
  <c r="AF6943" i="2"/>
  <c r="AF9700" i="2"/>
  <c r="AF11140" i="2"/>
  <c r="AF7730" i="2"/>
  <c r="AF8199" i="2"/>
  <c r="AF10789" i="2"/>
  <c r="AF10790" i="2"/>
  <c r="AF10859" i="2"/>
  <c r="AF10860" i="2"/>
  <c r="AF11429" i="2"/>
  <c r="AF287" i="2"/>
  <c r="AF3119" i="2"/>
  <c r="AF888" i="2"/>
  <c r="AF911" i="2"/>
  <c r="AF1150" i="2"/>
  <c r="AF2085" i="2"/>
  <c r="AF6096" i="2"/>
  <c r="AF9373" i="2"/>
  <c r="AF4962" i="2"/>
  <c r="AF6575" i="2"/>
  <c r="AF7326" i="2"/>
  <c r="AG7326" i="2" s="1"/>
  <c r="AF6208" i="2"/>
  <c r="AF6395" i="2"/>
  <c r="AF5535" i="2"/>
  <c r="AF5839" i="2"/>
  <c r="AF5968" i="2"/>
  <c r="AG5968" i="2" s="1"/>
  <c r="AF9171" i="2"/>
  <c r="AF8084" i="2"/>
  <c r="AG8084" i="2" s="1"/>
  <c r="AF8152" i="2"/>
  <c r="AF8200" i="2"/>
  <c r="AF9707" i="2"/>
  <c r="AG9707" i="2" s="1"/>
  <c r="AF10371" i="2"/>
  <c r="AF10373" i="2"/>
  <c r="AF11143" i="2"/>
  <c r="AF11396" i="2"/>
  <c r="AF290" i="2"/>
  <c r="AF3386" i="2"/>
  <c r="AF1127" i="2"/>
  <c r="AG1127" i="2" s="1"/>
  <c r="AF1151" i="2"/>
  <c r="AG1151" i="2" s="1"/>
  <c r="AF1373" i="2"/>
  <c r="AG1373" i="2" s="1"/>
  <c r="AF1708" i="2"/>
  <c r="AG1708" i="2" s="1"/>
  <c r="AF3574" i="2"/>
  <c r="AF6072" i="2"/>
  <c r="AF11352" i="2"/>
  <c r="AF6899" i="2"/>
  <c r="AF7327" i="2"/>
  <c r="AG7327" i="2" s="1"/>
  <c r="AF6187" i="2"/>
  <c r="AG6187" i="2" s="1"/>
  <c r="AF6378" i="2"/>
  <c r="AG6378" i="2" s="1"/>
  <c r="AF5511" i="2"/>
  <c r="AG5511" i="2" s="1"/>
  <c r="AF9172" i="2"/>
  <c r="AF10227" i="2"/>
  <c r="AG10227" i="2" s="1"/>
  <c r="AF10374" i="2"/>
  <c r="AF8872" i="2"/>
  <c r="AG8872" i="2" s="1"/>
  <c r="AF9173" i="2"/>
  <c r="AF8153" i="2"/>
  <c r="AF9177" i="2"/>
  <c r="AF10228" i="2"/>
  <c r="AF10229" i="2"/>
  <c r="AG10229" i="2" s="1"/>
  <c r="AF10230" i="2"/>
  <c r="AF10375" i="2"/>
  <c r="AF10376" i="2"/>
  <c r="AF11701" i="2"/>
  <c r="AF11099" i="2"/>
  <c r="AF392" i="2"/>
  <c r="AF5154" i="2"/>
  <c r="AF3387" i="2"/>
  <c r="AF3792" i="2"/>
  <c r="AF10378" i="2"/>
  <c r="AF10543" i="2"/>
  <c r="AF1934" i="2"/>
  <c r="AF2087" i="2"/>
  <c r="AF2631" i="2"/>
  <c r="AF2774" i="2"/>
  <c r="AF3254" i="2"/>
  <c r="AF5241" i="2"/>
  <c r="AF5555" i="2"/>
  <c r="AF5715" i="2"/>
  <c r="AF5841" i="2"/>
  <c r="AG5841" i="2" s="1"/>
  <c r="AF5970" i="2"/>
  <c r="AG5970" i="2" s="1"/>
  <c r="AF6635" i="2"/>
  <c r="AF7055" i="2"/>
  <c r="AF7328" i="2"/>
  <c r="AF7418" i="2"/>
  <c r="AG7418" i="2" s="1"/>
  <c r="AF8086" i="2"/>
  <c r="AF10544" i="2"/>
  <c r="AG10544" i="2" s="1"/>
  <c r="AF10702" i="2"/>
  <c r="AF10704" i="2"/>
  <c r="AF11211" i="2"/>
  <c r="AG11211" i="2" s="1"/>
  <c r="AF11469" i="2"/>
  <c r="AF3122" i="2"/>
  <c r="AF1846" i="2"/>
  <c r="AF3793" i="2"/>
  <c r="AF10379" i="2"/>
  <c r="AF10546" i="2"/>
  <c r="AF2142" i="2"/>
  <c r="AF2542" i="2"/>
  <c r="AG2542" i="2" s="1"/>
  <c r="AF2633" i="2"/>
  <c r="AF2715" i="2"/>
  <c r="AF4313" i="2"/>
  <c r="AF5536" i="2"/>
  <c r="AF5716" i="2"/>
  <c r="AF6127" i="2"/>
  <c r="AF7018" i="2"/>
  <c r="AF7514" i="2"/>
  <c r="AG7514" i="2" s="1"/>
  <c r="AF7625" i="2"/>
  <c r="AF7832" i="2"/>
  <c r="AF7997" i="2"/>
  <c r="AF8156" i="2"/>
  <c r="AF10547" i="2"/>
  <c r="AF10548" i="2"/>
  <c r="AF10706" i="2"/>
  <c r="AG10706" i="2" s="1"/>
  <c r="AF11212" i="2"/>
  <c r="AG11212" i="2" s="1"/>
  <c r="AF11618" i="2"/>
  <c r="AF293" i="2"/>
  <c r="AG293" i="2" s="1"/>
  <c r="AF354" i="2"/>
  <c r="AG354" i="2" s="1"/>
  <c r="AF1545" i="2"/>
  <c r="AF3123" i="2"/>
  <c r="AG3123" i="2" s="1"/>
  <c r="AF1936" i="2"/>
  <c r="AF3755" i="2"/>
  <c r="AF3794" i="2"/>
  <c r="AF8876" i="2"/>
  <c r="AF10231" i="2"/>
  <c r="AF2543" i="2"/>
  <c r="AF2634" i="2"/>
  <c r="AF2716" i="2"/>
  <c r="AF2717" i="2"/>
  <c r="AG2717" i="2" s="1"/>
  <c r="AF3960" i="2"/>
  <c r="AF4461" i="2"/>
  <c r="AF5717" i="2"/>
  <c r="AF5843" i="2"/>
  <c r="AF6110" i="2"/>
  <c r="AG6110" i="2" s="1"/>
  <c r="AF6598" i="2"/>
  <c r="AF9590" i="2"/>
  <c r="AF11144" i="2"/>
  <c r="AF7420" i="2"/>
  <c r="AF7515" i="2"/>
  <c r="AF7998" i="2"/>
  <c r="AF8088" i="2"/>
  <c r="AF9712" i="2"/>
  <c r="AF10387" i="2"/>
  <c r="AF10550" i="2"/>
  <c r="AF11177" i="2"/>
  <c r="AF11431" i="2"/>
  <c r="AG11431" i="2" s="1"/>
  <c r="AF11619" i="2"/>
  <c r="AF1574" i="2"/>
  <c r="AF3457" i="2"/>
  <c r="AF3830" i="2"/>
  <c r="AG3830" i="2" s="1"/>
  <c r="AF3831" i="2"/>
  <c r="AF4851" i="2"/>
  <c r="AF1198" i="2"/>
  <c r="AF6983" i="2"/>
  <c r="AG6983" i="2" s="1"/>
  <c r="AF11178" i="2"/>
  <c r="AF3990" i="2"/>
  <c r="AF4333" i="2"/>
  <c r="AG4333" i="2" s="1"/>
  <c r="AF4343" i="2"/>
  <c r="AF2778" i="2"/>
  <c r="AG2778" i="2" s="1"/>
  <c r="AF7021" i="2"/>
  <c r="AF10792" i="2"/>
  <c r="AF9596" i="2"/>
  <c r="AF9597" i="2"/>
  <c r="AF7516" i="2"/>
  <c r="AG7516" i="2" s="1"/>
  <c r="AF7834" i="2"/>
  <c r="AF7906" i="2"/>
  <c r="AF7907" i="2"/>
  <c r="AG7907" i="2" s="1"/>
  <c r="AF8158" i="2"/>
  <c r="AF9795" i="2"/>
  <c r="AF4738" i="2"/>
  <c r="AG4738" i="2" s="1"/>
  <c r="AF4852" i="2"/>
  <c r="AF938" i="2"/>
  <c r="AG938" i="2" s="1"/>
  <c r="AF1199" i="2"/>
  <c r="AF1438" i="2"/>
  <c r="AF2018" i="2"/>
  <c r="AF2093" i="2"/>
  <c r="AG2093" i="2" s="1"/>
  <c r="AF2144" i="2"/>
  <c r="AF2181" i="2"/>
  <c r="AF2182" i="2"/>
  <c r="AG2182" i="2" s="1"/>
  <c r="AF5302" i="2"/>
  <c r="AF11214" i="2"/>
  <c r="AF3654" i="2"/>
  <c r="AG3654" i="2" s="1"/>
  <c r="AF5019" i="2"/>
  <c r="AF5573" i="2"/>
  <c r="AF5974" i="2"/>
  <c r="AG5974" i="2" s="1"/>
  <c r="AF9599" i="2"/>
  <c r="AF9600" i="2"/>
  <c r="AF9713" i="2"/>
  <c r="AF8261" i="2"/>
  <c r="AF9859" i="2"/>
  <c r="AG9859" i="2" s="1"/>
  <c r="AF10710" i="2"/>
  <c r="AF10711" i="2"/>
  <c r="AG10711" i="2" s="1"/>
  <c r="AF10795" i="2"/>
  <c r="AF11621" i="2"/>
  <c r="AF11215" i="2"/>
  <c r="AF11473" i="2"/>
  <c r="AG11473" i="2" s="1"/>
  <c r="AF356" i="2"/>
  <c r="AF3126" i="2"/>
  <c r="AF358" i="2"/>
  <c r="AF9183" i="2"/>
  <c r="AG9183" i="2" s="1"/>
  <c r="AF10551" i="2"/>
  <c r="AF2019" i="2"/>
  <c r="AF2094" i="2"/>
  <c r="AG2094" i="2" s="1"/>
  <c r="AF2637" i="2"/>
  <c r="AG2637" i="2" s="1"/>
  <c r="AF2781" i="2"/>
  <c r="AG2781" i="2" s="1"/>
  <c r="AF2823" i="2"/>
  <c r="AG2823" i="2" s="1"/>
  <c r="AF3992" i="2"/>
  <c r="AF4501" i="2"/>
  <c r="AF5720" i="2"/>
  <c r="AF5846" i="2"/>
  <c r="AF6651" i="2"/>
  <c r="AF7421" i="2"/>
  <c r="AF7629" i="2"/>
  <c r="AF7739" i="2"/>
  <c r="AF7836" i="2"/>
  <c r="AF8206" i="2"/>
  <c r="AF10712" i="2"/>
  <c r="AG10712" i="2" s="1"/>
  <c r="AF10713" i="2"/>
  <c r="AF10714" i="2"/>
  <c r="AF11217" i="2"/>
  <c r="AF11475" i="2"/>
  <c r="AF1493" i="2"/>
  <c r="AF3127" i="2"/>
  <c r="AF5082" i="2"/>
  <c r="AF1773" i="2"/>
  <c r="AF3390" i="2"/>
  <c r="AF3756" i="2"/>
  <c r="AF9185" i="2"/>
  <c r="AG9185" i="2" s="1"/>
  <c r="AF10388" i="2"/>
  <c r="AF10555" i="2"/>
  <c r="AF1939" i="2"/>
  <c r="AF2638" i="2"/>
  <c r="AG2638" i="2" s="1"/>
  <c r="AF4178" i="2"/>
  <c r="AF5198" i="2"/>
  <c r="AF5489" i="2"/>
  <c r="AF5721" i="2"/>
  <c r="AG5721" i="2" s="1"/>
  <c r="AF5976" i="2"/>
  <c r="AF6445" i="2"/>
  <c r="AF11022" i="2"/>
  <c r="AF7332" i="2"/>
  <c r="AF7631" i="2"/>
  <c r="AF7741" i="2"/>
  <c r="AF8881" i="2"/>
  <c r="AF10556" i="2"/>
  <c r="AF10557" i="2"/>
  <c r="AF11051" i="2"/>
  <c r="AF11303" i="2"/>
  <c r="AG11303" i="2" s="1"/>
  <c r="AF11623" i="2"/>
  <c r="AF11708" i="2"/>
  <c r="AF3720" i="2"/>
  <c r="AF109" i="2"/>
  <c r="AF4011" i="2"/>
  <c r="AF4020" i="2"/>
  <c r="AF4029" i="2"/>
  <c r="AF4030" i="2"/>
  <c r="AG4030" i="2" s="1"/>
  <c r="AF4076" i="2"/>
  <c r="AF4081" i="2"/>
  <c r="AG4081" i="2" s="1"/>
  <c r="AF4091" i="2"/>
  <c r="AF4100" i="2"/>
  <c r="AF4108" i="2"/>
  <c r="AF7068" i="2"/>
  <c r="AF10233" i="2"/>
  <c r="AG10233" i="2" s="1"/>
  <c r="AF11476" i="2"/>
  <c r="AF8673" i="2"/>
  <c r="AG8673" i="2" s="1"/>
  <c r="AF8742" i="2"/>
  <c r="AG8742" i="2" s="1"/>
  <c r="AF8885" i="2"/>
  <c r="AF10117" i="2"/>
  <c r="AF7423" i="2"/>
  <c r="AF8003" i="2"/>
  <c r="AF3130" i="2"/>
  <c r="AF4856" i="2"/>
  <c r="AF5183" i="2"/>
  <c r="AF5417" i="2"/>
  <c r="AG5417" i="2" s="1"/>
  <c r="AF6009" i="2"/>
  <c r="AF6012" i="2"/>
  <c r="AG6012" i="2" s="1"/>
  <c r="AF6014" i="2"/>
  <c r="AF6870" i="2"/>
  <c r="AF8745" i="2"/>
  <c r="AF1641" i="2"/>
  <c r="AF1643" i="2"/>
  <c r="AF2909" i="2"/>
  <c r="AF2939" i="2"/>
  <c r="AF2940" i="2"/>
  <c r="AG2940" i="2" s="1"/>
  <c r="AF2941" i="2"/>
  <c r="AF2963" i="2"/>
  <c r="AF4560" i="2"/>
  <c r="AF7334" i="2"/>
  <c r="AG7334" i="2" s="1"/>
  <c r="AF7335" i="2"/>
  <c r="AF7336" i="2"/>
  <c r="AF8747" i="2"/>
  <c r="AG8747" i="2" s="1"/>
  <c r="AF8749" i="2"/>
  <c r="AG8749" i="2" s="1"/>
  <c r="AF8751" i="2"/>
  <c r="AG8751" i="2" s="1"/>
  <c r="AF10240" i="2"/>
  <c r="AF1576" i="2"/>
  <c r="AF3132" i="2"/>
  <c r="AF4857" i="2"/>
  <c r="AF4704" i="2"/>
  <c r="AG4704" i="2" s="1"/>
  <c r="AF5157" i="2"/>
  <c r="AF6838" i="2"/>
  <c r="AF11264" i="2"/>
  <c r="AF11522" i="2"/>
  <c r="AF361" i="2"/>
  <c r="AF3626" i="2"/>
  <c r="AF3655" i="2"/>
  <c r="AF3861" i="2"/>
  <c r="AF3862" i="2"/>
  <c r="AF4858" i="2"/>
  <c r="AF5175" i="2"/>
  <c r="AG5175" i="2" s="1"/>
  <c r="AF5305" i="2"/>
  <c r="AF5581" i="2"/>
  <c r="AF416" i="2"/>
  <c r="AF2256" i="2"/>
  <c r="AG2256" i="2" s="1"/>
  <c r="AF2874" i="2"/>
  <c r="AF2875" i="2"/>
  <c r="AG2875" i="2" s="1"/>
  <c r="AF2876" i="2"/>
  <c r="AF4347" i="2"/>
  <c r="AF4348" i="2"/>
  <c r="AG4348" i="2" s="1"/>
  <c r="AF4562" i="2"/>
  <c r="AF6237" i="2"/>
  <c r="AF6778" i="2"/>
  <c r="AF8478" i="2"/>
  <c r="AG8478" i="2" s="1"/>
  <c r="AF9802" i="2"/>
  <c r="AG9802" i="2" s="1"/>
  <c r="AF9803" i="2"/>
  <c r="AF10862" i="2"/>
  <c r="AF5724" i="2"/>
  <c r="AF3286" i="2"/>
  <c r="AG3286" i="2" s="1"/>
  <c r="AF4859" i="2"/>
  <c r="AF4897" i="2"/>
  <c r="AG4897" i="2" s="1"/>
  <c r="AF5043" i="2"/>
  <c r="AF5593" i="2"/>
  <c r="AF5995" i="2"/>
  <c r="AG5995" i="2" s="1"/>
  <c r="AF5996" i="2"/>
  <c r="AF6552" i="2"/>
  <c r="AF9387" i="2"/>
  <c r="AF9607" i="2"/>
  <c r="AF11100" i="2"/>
  <c r="AF2229" i="2"/>
  <c r="AF2230" i="2"/>
  <c r="AF2783" i="2"/>
  <c r="AG2783" i="2" s="1"/>
  <c r="AF2824" i="2"/>
  <c r="AF2825" i="2"/>
  <c r="AF2853" i="2"/>
  <c r="AF3007" i="2"/>
  <c r="AG3007" i="2" s="1"/>
  <c r="AF3010" i="2"/>
  <c r="AG3010" i="2" s="1"/>
  <c r="AF3291" i="2"/>
  <c r="AF3292" i="2"/>
  <c r="AG3292" i="2" s="1"/>
  <c r="AF6217" i="2"/>
  <c r="AF8535" i="2"/>
  <c r="AG8535" i="2" s="1"/>
  <c r="AF8545" i="2"/>
  <c r="AF9388" i="2"/>
  <c r="AF11101" i="2"/>
  <c r="AF1546" i="2"/>
  <c r="AG1546" i="2" s="1"/>
  <c r="AF3135" i="2"/>
  <c r="AF3136" i="2"/>
  <c r="AG3136" i="2" s="1"/>
  <c r="AF3022" i="2"/>
  <c r="AF3024" i="2"/>
  <c r="AG3024" i="2" s="1"/>
  <c r="AF3287" i="2"/>
  <c r="AG3287" i="2" s="1"/>
  <c r="AF4678" i="2"/>
  <c r="AG4678" i="2" s="1"/>
  <c r="AF4705" i="2"/>
  <c r="AF5421" i="2"/>
  <c r="AF6902" i="2"/>
  <c r="AG6902" i="2" s="1"/>
  <c r="AF9040" i="2"/>
  <c r="AF9389" i="2"/>
  <c r="AF9613" i="2"/>
  <c r="AG9613" i="2" s="1"/>
  <c r="AF10719" i="2"/>
  <c r="AF11102" i="2"/>
  <c r="AF520" i="2"/>
  <c r="AF787" i="2"/>
  <c r="AG787" i="2" s="1"/>
  <c r="AF789" i="2"/>
  <c r="AG789" i="2" s="1"/>
  <c r="AF982" i="2"/>
  <c r="AG982" i="2" s="1"/>
  <c r="AF2187" i="2"/>
  <c r="AF2258" i="2"/>
  <c r="AF4366" i="2"/>
  <c r="AF4369" i="2"/>
  <c r="AF5039" i="2"/>
  <c r="AF6253" i="2"/>
  <c r="AG6253" i="2" s="1"/>
  <c r="AF6985" i="2"/>
  <c r="AF8503" i="2"/>
  <c r="AG8503" i="2" s="1"/>
  <c r="AF8549" i="2"/>
  <c r="AF10804" i="2"/>
  <c r="AG10804" i="2" s="1"/>
  <c r="AF10805" i="2"/>
  <c r="AG10805" i="2" s="1"/>
  <c r="AF11400" i="2"/>
  <c r="AF11719" i="2"/>
  <c r="AF11720" i="2"/>
  <c r="AG11720" i="2" s="1"/>
  <c r="AF11787" i="2"/>
  <c r="AF5187" i="2"/>
  <c r="AF2639" i="2"/>
  <c r="AF2724" i="2"/>
  <c r="AF8262" i="2"/>
  <c r="AF8303" i="2"/>
  <c r="AG8303" i="2" s="1"/>
  <c r="AF8322" i="2"/>
  <c r="AF8343" i="2"/>
  <c r="AF8363" i="2"/>
  <c r="AF8382" i="2"/>
  <c r="AF8451" i="2"/>
  <c r="AG8451" i="2" s="1"/>
  <c r="AF11809" i="2"/>
  <c r="AF4362" i="2"/>
  <c r="AF4363" i="2"/>
  <c r="AG4363" i="2" s="1"/>
  <c r="AF5030" i="2"/>
  <c r="AF6197" i="2"/>
  <c r="AG6197" i="2" s="1"/>
  <c r="AF6247" i="2"/>
  <c r="AF6946" i="2"/>
  <c r="AF8890" i="2"/>
  <c r="AF9042" i="2"/>
  <c r="AF9193" i="2"/>
  <c r="AF3020" i="2"/>
  <c r="AF3272" i="2"/>
  <c r="AF3279" i="2"/>
  <c r="AF3280" i="2"/>
  <c r="AG3280" i="2" s="1"/>
  <c r="AF4651" i="2"/>
  <c r="AF4862" i="2"/>
  <c r="AF8891" i="2"/>
  <c r="AG8891" i="2" s="1"/>
  <c r="AF9194" i="2"/>
  <c r="AF11356" i="2"/>
  <c r="AF5083" i="2"/>
  <c r="AG5083" i="2" s="1"/>
  <c r="AF5204" i="2"/>
  <c r="AG5204" i="2" s="1"/>
  <c r="AF6019" i="2"/>
  <c r="AG6019" i="2" s="1"/>
  <c r="AF6020" i="2"/>
  <c r="AF6493" i="2"/>
  <c r="AF6903" i="2"/>
  <c r="AF9618" i="2"/>
  <c r="AG9618" i="2" s="1"/>
  <c r="AF10396" i="2"/>
  <c r="AF11357" i="2"/>
  <c r="AF790" i="2"/>
  <c r="AF2459" i="2"/>
  <c r="AG2459" i="2" s="1"/>
  <c r="AF2547" i="2"/>
  <c r="AF3297" i="2"/>
  <c r="AF3299" i="2"/>
  <c r="AF3963" i="2"/>
  <c r="AG3963" i="2" s="1"/>
  <c r="AF4372" i="2"/>
  <c r="AG4372" i="2" s="1"/>
  <c r="AF4373" i="2"/>
  <c r="AF4606" i="2"/>
  <c r="AF5031" i="2"/>
  <c r="AF6947" i="2"/>
  <c r="AF9048" i="2"/>
  <c r="AF9195" i="2"/>
  <c r="AG9195" i="2" s="1"/>
  <c r="AF10564" i="2"/>
  <c r="AF10566" i="2"/>
  <c r="AG10566" i="2" s="1"/>
  <c r="AF10722" i="2"/>
  <c r="AF11055" i="2"/>
  <c r="AF11789" i="2"/>
  <c r="AF742" i="2"/>
  <c r="AG742" i="2" s="1"/>
  <c r="AF1440" i="2"/>
  <c r="AF2320" i="2"/>
  <c r="AG2320" i="2" s="1"/>
  <c r="AF2321" i="2"/>
  <c r="AF2334" i="2"/>
  <c r="AF2979" i="2"/>
  <c r="AF2993" i="2"/>
  <c r="AF8598" i="2"/>
  <c r="AF8599" i="2"/>
  <c r="AG8599" i="2" s="1"/>
  <c r="AF8600" i="2"/>
  <c r="AF8613" i="2"/>
  <c r="AG8613" i="2" s="1"/>
  <c r="AF8614" i="2"/>
  <c r="AF8616" i="2"/>
  <c r="AF9866" i="2"/>
  <c r="AG9866" i="2" s="1"/>
  <c r="AF9868" i="2"/>
  <c r="AG9868" i="2" s="1"/>
  <c r="AF10910" i="2"/>
  <c r="AF508" i="2"/>
  <c r="AF509" i="2"/>
  <c r="AF1577" i="2"/>
  <c r="AF5244" i="2"/>
  <c r="AG5244" i="2" s="1"/>
  <c r="AF5582" i="2"/>
  <c r="AF5852" i="2"/>
  <c r="AF6637" i="2"/>
  <c r="AF11505" i="2"/>
  <c r="AF5426" i="2"/>
  <c r="AF5583" i="2"/>
  <c r="AF7069" i="2"/>
  <c r="AF9933" i="2"/>
  <c r="AG9933" i="2" s="1"/>
  <c r="AF9973" i="2"/>
  <c r="AF10955" i="2"/>
  <c r="AF11246" i="2"/>
  <c r="AF417" i="2"/>
  <c r="AG417" i="2" s="1"/>
  <c r="AF758" i="2"/>
  <c r="AF961" i="2"/>
  <c r="AF1220" i="2"/>
  <c r="AF2966" i="2"/>
  <c r="AF3668" i="2"/>
  <c r="AF3995" i="2"/>
  <c r="AG3995" i="2" s="1"/>
  <c r="AF4349" i="2"/>
  <c r="AF4579" i="2"/>
  <c r="AF4580" i="2"/>
  <c r="AF6432" i="2"/>
  <c r="AF6670" i="2"/>
  <c r="AG6670" i="2" s="1"/>
  <c r="AF6779" i="2"/>
  <c r="AG6779" i="2" s="1"/>
  <c r="AF8494" i="2"/>
  <c r="AF8537" i="2"/>
  <c r="AF9975" i="2"/>
  <c r="AF9976" i="2"/>
  <c r="AG9976" i="2" s="1"/>
  <c r="AF10956" i="2"/>
  <c r="AF10957" i="2"/>
  <c r="AG10957" i="2" s="1"/>
  <c r="AF10958" i="2"/>
  <c r="AF10984" i="2"/>
  <c r="AF3512" i="2"/>
  <c r="AF1202" i="2"/>
  <c r="AG1202" i="2" s="1"/>
  <c r="AF1203" i="2"/>
  <c r="AF1442" i="2"/>
  <c r="AF1443" i="2"/>
  <c r="AG1443" i="2" s="1"/>
  <c r="AF2302" i="2"/>
  <c r="AF2323" i="2"/>
  <c r="AF2324" i="2"/>
  <c r="AF2338" i="2"/>
  <c r="AG2338" i="2" s="1"/>
  <c r="AF2968" i="2"/>
  <c r="AF2985" i="2"/>
  <c r="AF4563" i="2"/>
  <c r="AF8605" i="2"/>
  <c r="AF8624" i="2"/>
  <c r="AG8624" i="2" s="1"/>
  <c r="AF9805" i="2"/>
  <c r="AF9806" i="2"/>
  <c r="AG9806" i="2" s="1"/>
  <c r="AF9807" i="2"/>
  <c r="AF9874" i="2"/>
  <c r="AF9875" i="2"/>
  <c r="AG9875" i="2" s="1"/>
  <c r="AF10873" i="2"/>
  <c r="AG10873" i="2" s="1"/>
  <c r="AF10874" i="2"/>
  <c r="AF5033" i="2"/>
  <c r="AF3659" i="2"/>
  <c r="AF4866" i="2"/>
  <c r="AF5584" i="2"/>
  <c r="AF5727" i="2"/>
  <c r="AF6140" i="2"/>
  <c r="AF6638" i="2"/>
  <c r="AG6638" i="2" s="1"/>
  <c r="AF7085" i="2"/>
  <c r="AG7085" i="2" s="1"/>
  <c r="AF11249" i="2"/>
  <c r="AF11742" i="2"/>
  <c r="AF452" i="2"/>
  <c r="AF3142" i="2"/>
  <c r="AF6666" i="2"/>
  <c r="AF7070" i="2"/>
  <c r="AF9939" i="2"/>
  <c r="AG9939" i="2" s="1"/>
  <c r="AF9978" i="2"/>
  <c r="AG9978" i="2" s="1"/>
  <c r="AF11510" i="2"/>
  <c r="AF420" i="2"/>
  <c r="AF962" i="2"/>
  <c r="AF1217" i="2"/>
  <c r="AF2281" i="2"/>
  <c r="AF3996" i="2"/>
  <c r="AG3996" i="2" s="1"/>
  <c r="AF4582" i="2"/>
  <c r="AF6239" i="2"/>
  <c r="AF6433" i="2"/>
  <c r="AF6671" i="2"/>
  <c r="AG6671" i="2" s="1"/>
  <c r="AF8566" i="2"/>
  <c r="AF10919" i="2"/>
  <c r="AF10961" i="2"/>
  <c r="AF10986" i="2"/>
  <c r="AF11743" i="2"/>
  <c r="AF5602" i="2"/>
  <c r="AF4741" i="2"/>
  <c r="AF4132" i="2"/>
  <c r="AF4135" i="2"/>
  <c r="AG4135" i="2" s="1"/>
  <c r="AF6839" i="2"/>
  <c r="AF8453" i="2"/>
  <c r="AF8455" i="2"/>
  <c r="AG8455" i="2" s="1"/>
  <c r="AF8470" i="2"/>
  <c r="AG8470" i="2" s="1"/>
  <c r="AF8471" i="2"/>
  <c r="AF11359" i="2"/>
  <c r="AF4536" i="2"/>
  <c r="AG4536" i="2" s="1"/>
  <c r="AF4537" i="2"/>
  <c r="AF9722" i="2"/>
  <c r="AF9808" i="2"/>
  <c r="AG9808" i="2" s="1"/>
  <c r="AF9877" i="2"/>
  <c r="AG9877" i="2" s="1"/>
  <c r="AF9983" i="2"/>
  <c r="AG9983" i="2" s="1"/>
  <c r="AF10807" i="2"/>
  <c r="AG10807" i="2" s="1"/>
  <c r="AF10808" i="2"/>
  <c r="AF3833" i="2"/>
  <c r="AF11766" i="2"/>
  <c r="AF454" i="2"/>
  <c r="AF3661" i="2"/>
  <c r="AF3884" i="2"/>
  <c r="AF4869" i="2"/>
  <c r="AF5178" i="2"/>
  <c r="AF5310" i="2"/>
  <c r="AF7071" i="2"/>
  <c r="AF971" i="2"/>
  <c r="AF1222" i="2"/>
  <c r="AG1222" i="2" s="1"/>
  <c r="AF2285" i="2"/>
  <c r="AF2325" i="2"/>
  <c r="AF2948" i="2"/>
  <c r="AF2949" i="2"/>
  <c r="AG2949" i="2" s="1"/>
  <c r="AF2987" i="2"/>
  <c r="AF4357" i="2"/>
  <c r="AF8520" i="2"/>
  <c r="AF8530" i="2"/>
  <c r="AF8539" i="2"/>
  <c r="AG8539" i="2" s="1"/>
  <c r="AF8552" i="2"/>
  <c r="AG8552" i="2" s="1"/>
  <c r="AF8607" i="2"/>
  <c r="AF9945" i="2"/>
  <c r="AF9948" i="2"/>
  <c r="AG9948" i="2" s="1"/>
  <c r="AF9986" i="2"/>
  <c r="AF10966" i="2"/>
  <c r="AF456" i="2"/>
  <c r="AF1601" i="2"/>
  <c r="AF3145" i="2"/>
  <c r="AG3145" i="2" s="1"/>
  <c r="AF3258" i="2"/>
  <c r="AF3521" i="2"/>
  <c r="AF4749" i="2"/>
  <c r="AF4870" i="2"/>
  <c r="AF5431" i="2"/>
  <c r="AF5179" i="2"/>
  <c r="AG5179" i="2" s="1"/>
  <c r="AF5306" i="2"/>
  <c r="AF9990" i="2"/>
  <c r="AF1375" i="2"/>
  <c r="AF2286" i="2"/>
  <c r="AF2309" i="2"/>
  <c r="AF2310" i="2"/>
  <c r="AG2310" i="2" s="1"/>
  <c r="AF2311" i="2"/>
  <c r="AF2327" i="2"/>
  <c r="AF2952" i="2"/>
  <c r="AF4316" i="2"/>
  <c r="AF4336" i="2"/>
  <c r="AF5027" i="2"/>
  <c r="AF8521" i="2"/>
  <c r="AG8521" i="2" s="1"/>
  <c r="AF8531" i="2"/>
  <c r="AF8561" i="2"/>
  <c r="AF9950" i="2"/>
  <c r="AF9951" i="2"/>
  <c r="AF9994" i="2"/>
  <c r="AF9995" i="2"/>
  <c r="AG9995" i="2" s="1"/>
  <c r="AF10033" i="2"/>
  <c r="AF11007" i="2"/>
  <c r="AF1602" i="2"/>
  <c r="AF3146" i="2"/>
  <c r="AG3146" i="2" s="1"/>
  <c r="AF3259" i="2"/>
  <c r="AG3259" i="2" s="1"/>
  <c r="AF3523" i="2"/>
  <c r="AG3523" i="2" s="1"/>
  <c r="AF5307" i="2"/>
  <c r="AF6130" i="2"/>
  <c r="AF10995" i="2"/>
  <c r="AF2314" i="2"/>
  <c r="AF2329" i="2"/>
  <c r="AF2954" i="2"/>
  <c r="AF2956" i="2"/>
  <c r="AF2988" i="2"/>
  <c r="AF4337" i="2"/>
  <c r="AF4610" i="2"/>
  <c r="AF6618" i="2"/>
  <c r="AF6724" i="2"/>
  <c r="AF8458" i="2"/>
  <c r="AF9999" i="2"/>
  <c r="AF10034" i="2"/>
  <c r="AF10996" i="2"/>
  <c r="AF11004" i="2"/>
  <c r="AF11009" i="2"/>
  <c r="AF11010" i="2"/>
  <c r="AF11011" i="2"/>
  <c r="AF464" i="2"/>
  <c r="AF9879" i="2"/>
  <c r="AF10877" i="2"/>
  <c r="AF426" i="2"/>
  <c r="AG426" i="2" s="1"/>
  <c r="AF427" i="2"/>
  <c r="AG427" i="2" s="1"/>
  <c r="AF777" i="2"/>
  <c r="AF972" i="2"/>
  <c r="AG972" i="2" s="1"/>
  <c r="AF1219" i="2"/>
  <c r="AF1457" i="2"/>
  <c r="AF1458" i="2"/>
  <c r="AF2288" i="2"/>
  <c r="AF2916" i="2"/>
  <c r="AF6425" i="2"/>
  <c r="AG6425" i="2" s="1"/>
  <c r="AF8487" i="2"/>
  <c r="AF8489" i="2"/>
  <c r="AF8511" i="2"/>
  <c r="AF9880" i="2"/>
  <c r="AF9957" i="2"/>
  <c r="AF10036" i="2"/>
  <c r="AG10036" i="2" s="1"/>
  <c r="AF11252" i="2"/>
  <c r="AG11252" i="2" s="1"/>
  <c r="AF11520" i="2"/>
  <c r="AF11541" i="2"/>
  <c r="AG11541" i="2" s="1"/>
  <c r="AF11710" i="2"/>
  <c r="AF3267" i="2"/>
  <c r="AG3267" i="2" s="1"/>
  <c r="AF9958" i="2"/>
  <c r="AG9958" i="2" s="1"/>
  <c r="AF3888" i="2"/>
  <c r="AF1444" i="2"/>
  <c r="AF1445" i="2"/>
  <c r="AF2332" i="2"/>
  <c r="AF2339" i="2"/>
  <c r="AF2340" i="2"/>
  <c r="AF2976" i="2"/>
  <c r="AF2990" i="2"/>
  <c r="AF2992" i="2"/>
  <c r="AF2994" i="2"/>
  <c r="AG2994" i="2" s="1"/>
  <c r="AF4260" i="2"/>
  <c r="AF6231" i="2"/>
  <c r="AF8629" i="2"/>
  <c r="AF8630" i="2"/>
  <c r="AG8630" i="2" s="1"/>
  <c r="AF10880" i="2"/>
  <c r="AF10881" i="2"/>
  <c r="AF5036" i="2"/>
  <c r="AF11542" i="2"/>
  <c r="AG11542" i="2" s="1"/>
  <c r="AF11631" i="2"/>
  <c r="AF510" i="2"/>
  <c r="AG510" i="2" s="1"/>
  <c r="AF511" i="2"/>
  <c r="AF3149" i="2"/>
  <c r="AG3149" i="2" s="1"/>
  <c r="AF3662" i="2"/>
  <c r="AF4727" i="2"/>
  <c r="AF5246" i="2"/>
  <c r="AF11514" i="2"/>
  <c r="AF525" i="2"/>
  <c r="AG525" i="2" s="1"/>
  <c r="AF791" i="2"/>
  <c r="AF792" i="2"/>
  <c r="AG792" i="2" s="1"/>
  <c r="AF986" i="2"/>
  <c r="AF2261" i="2"/>
  <c r="AF2292" i="2"/>
  <c r="AF2293" i="2"/>
  <c r="AF2294" i="2"/>
  <c r="AF2878" i="2"/>
  <c r="AF2920" i="2"/>
  <c r="AF6257" i="2"/>
  <c r="AF6258" i="2"/>
  <c r="AF7024" i="2"/>
  <c r="AF8587" i="2"/>
  <c r="AF8588" i="2"/>
  <c r="AF8610" i="2"/>
  <c r="AF9726" i="2"/>
  <c r="AF11179" i="2"/>
  <c r="AG11179" i="2" s="1"/>
  <c r="AF11724" i="2"/>
  <c r="AG11724" i="2" s="1"/>
  <c r="AF1548" i="2"/>
  <c r="AF3150" i="2"/>
  <c r="AF5047" i="2"/>
  <c r="AF9727" i="2"/>
  <c r="AF9817" i="2"/>
  <c r="AF11180" i="2"/>
  <c r="AF11434" i="2"/>
  <c r="AG11434" i="2" s="1"/>
  <c r="AF3474" i="2"/>
  <c r="AF3475" i="2"/>
  <c r="AG3475" i="2" s="1"/>
  <c r="AF3797" i="2"/>
  <c r="AF3835" i="2"/>
  <c r="AF9050" i="2"/>
  <c r="AF914" i="2"/>
  <c r="AF2856" i="2"/>
  <c r="AF2857" i="2"/>
  <c r="AF4502" i="2"/>
  <c r="AF4538" i="2"/>
  <c r="AF6188" i="2"/>
  <c r="AF6347" i="2"/>
  <c r="AF6362" i="2"/>
  <c r="AF8161" i="2"/>
  <c r="AG8161" i="2" s="1"/>
  <c r="AF8207" i="2"/>
  <c r="AG8207" i="2" s="1"/>
  <c r="AF8345" i="2"/>
  <c r="AF10399" i="2"/>
  <c r="AG10399" i="2" s="1"/>
  <c r="AF10400" i="2"/>
  <c r="AG10400" i="2" s="1"/>
  <c r="AF10401" i="2"/>
  <c r="AF3671" i="2"/>
  <c r="AF5004" i="2"/>
  <c r="AG5004" i="2" s="1"/>
  <c r="AF6600" i="2"/>
  <c r="AF6784" i="2"/>
  <c r="AG6784" i="2" s="1"/>
  <c r="AF7061" i="2"/>
  <c r="AF11219" i="2"/>
  <c r="AF3627" i="2"/>
  <c r="AG3627" i="2" s="1"/>
  <c r="AF4679" i="2"/>
  <c r="AG4679" i="2" s="1"/>
  <c r="AF4877" i="2"/>
  <c r="AF5108" i="2"/>
  <c r="AF5609" i="2"/>
  <c r="AG5609" i="2" s="1"/>
  <c r="AF5735" i="2"/>
  <c r="AF6578" i="2"/>
  <c r="AF3895" i="2"/>
  <c r="AF4729" i="2"/>
  <c r="AF5439" i="2"/>
  <c r="AF5224" i="2"/>
  <c r="AG5224" i="2" s="1"/>
  <c r="AF6987" i="2"/>
  <c r="AF9819" i="2"/>
  <c r="AG9819" i="2" s="1"/>
  <c r="AF9891" i="2"/>
  <c r="AG9891" i="2" s="1"/>
  <c r="AF10885" i="2"/>
  <c r="AF11183" i="2"/>
  <c r="AF748" i="2"/>
  <c r="AF2264" i="2"/>
  <c r="AF2858" i="2"/>
  <c r="AF2882" i="2"/>
  <c r="AF4287" i="2"/>
  <c r="AG4287" i="2" s="1"/>
  <c r="AF4288" i="2"/>
  <c r="AF4589" i="2"/>
  <c r="AG4589" i="2" s="1"/>
  <c r="AF7026" i="2"/>
  <c r="AF9821" i="2"/>
  <c r="AF9823" i="2"/>
  <c r="AF9824" i="2"/>
  <c r="AG9824" i="2" s="1"/>
  <c r="AF11544" i="2"/>
  <c r="AF11633" i="2"/>
  <c r="AF5610" i="2"/>
  <c r="AF5736" i="2"/>
  <c r="AF10887" i="2"/>
  <c r="AF10974" i="2"/>
  <c r="AF598" i="2"/>
  <c r="AF652" i="2"/>
  <c r="AF915" i="2"/>
  <c r="AF1155" i="2"/>
  <c r="AF1398" i="2"/>
  <c r="AF2099" i="2"/>
  <c r="AF2100" i="2"/>
  <c r="AF2149" i="2"/>
  <c r="AF2190" i="2"/>
  <c r="AF2209" i="2"/>
  <c r="AF2789" i="2"/>
  <c r="AF2885" i="2"/>
  <c r="AF8284" i="2"/>
  <c r="AG8284" i="2" s="1"/>
  <c r="AF8285" i="2"/>
  <c r="AF8307" i="2"/>
  <c r="AF8347" i="2"/>
  <c r="AF8387" i="2"/>
  <c r="AF8410" i="2"/>
  <c r="AF9206" i="2"/>
  <c r="AF9207" i="2"/>
  <c r="AF9208" i="2"/>
  <c r="AF10406" i="2"/>
  <c r="AF9622" i="2"/>
  <c r="AG9622" i="2" s="1"/>
  <c r="AF9730" i="2"/>
  <c r="AG9730" i="2" s="1"/>
  <c r="AF11185" i="2"/>
  <c r="AF11220" i="2"/>
  <c r="AG11220" i="2" s="1"/>
  <c r="AF11439" i="2"/>
  <c r="AF11478" i="2"/>
  <c r="AF11545" i="2"/>
  <c r="AG11545" i="2" s="1"/>
  <c r="AF483" i="2"/>
  <c r="AF484" i="2"/>
  <c r="AF3154" i="2"/>
  <c r="AF4681" i="2"/>
  <c r="AF5986" i="2"/>
  <c r="AF6114" i="2"/>
  <c r="AF6988" i="2"/>
  <c r="AF11146" i="2"/>
  <c r="AF3479" i="2"/>
  <c r="AG3479" i="2" s="1"/>
  <c r="AF3800" i="2"/>
  <c r="AF3801" i="2"/>
  <c r="AF9052" i="2"/>
  <c r="AG9052" i="2" s="1"/>
  <c r="AF9211" i="2"/>
  <c r="AG9211" i="2" s="1"/>
  <c r="AF10409" i="2"/>
  <c r="AF653" i="2"/>
  <c r="AF2790" i="2"/>
  <c r="AF2792" i="2"/>
  <c r="AF2860" i="2"/>
  <c r="AF3944" i="2"/>
  <c r="AF6350" i="2"/>
  <c r="AF8308" i="2"/>
  <c r="AF9401" i="2"/>
  <c r="AF10249" i="2"/>
  <c r="AG10249" i="2" s="1"/>
  <c r="AF10250" i="2"/>
  <c r="AF10410" i="2"/>
  <c r="AF10411" i="2"/>
  <c r="AF10412" i="2"/>
  <c r="AF3675" i="2"/>
  <c r="AG3675" i="2" s="1"/>
  <c r="AF6580" i="2"/>
  <c r="AG6580" i="2" s="1"/>
  <c r="AF6787" i="2"/>
  <c r="AF11440" i="2"/>
  <c r="AF11546" i="2"/>
  <c r="AF487" i="2"/>
  <c r="AF6115" i="2"/>
  <c r="AG6115" i="2" s="1"/>
  <c r="AF6555" i="2"/>
  <c r="AF11147" i="2"/>
  <c r="AF11441" i="2"/>
  <c r="AF402" i="2"/>
  <c r="AF431" i="2"/>
  <c r="AF3890" i="2"/>
  <c r="AF5227" i="2"/>
  <c r="AF432" i="2"/>
  <c r="AG432" i="2" s="1"/>
  <c r="AF766" i="2"/>
  <c r="AF2211" i="2"/>
  <c r="AF2889" i="2"/>
  <c r="AF6771" i="2"/>
  <c r="AF8247" i="2"/>
  <c r="AF8287" i="2"/>
  <c r="AF8329" i="2"/>
  <c r="AF8369" i="2"/>
  <c r="AF8389" i="2"/>
  <c r="AF8390" i="2"/>
  <c r="AF8433" i="2"/>
  <c r="AF8434" i="2"/>
  <c r="AF9831" i="2"/>
  <c r="AG9831" i="2" s="1"/>
  <c r="AF9897" i="2"/>
  <c r="AF10939" i="2"/>
  <c r="AG10939" i="2" s="1"/>
  <c r="AF11188" i="2"/>
  <c r="AF404" i="2"/>
  <c r="AG404" i="2" s="1"/>
  <c r="AF4731" i="2"/>
  <c r="AF5158" i="2"/>
  <c r="AF5444" i="2"/>
  <c r="AG5444" i="2" s="1"/>
  <c r="AF5562" i="2"/>
  <c r="AG5562" i="2" s="1"/>
  <c r="AF7104" i="2"/>
  <c r="AG7104" i="2" s="1"/>
  <c r="AF4058" i="2"/>
  <c r="AF4065" i="2"/>
  <c r="AF8288" i="2"/>
  <c r="AF8310" i="2"/>
  <c r="AF8370" i="2"/>
  <c r="AF9403" i="2"/>
  <c r="AF6099" i="2"/>
  <c r="AF6824" i="2"/>
  <c r="AF11769" i="2"/>
  <c r="AG11769" i="2" s="1"/>
  <c r="AF11775" i="2"/>
  <c r="AF11274" i="2"/>
  <c r="AF3159" i="2"/>
  <c r="AF1599" i="2"/>
  <c r="AF3896" i="2"/>
  <c r="AF5181" i="2"/>
  <c r="AF435" i="2"/>
  <c r="AG435" i="2" s="1"/>
  <c r="AF767" i="2"/>
  <c r="AF845" i="2"/>
  <c r="AG845" i="2" s="1"/>
  <c r="AF2265" i="2"/>
  <c r="AF2266" i="2"/>
  <c r="AF2267" i="2"/>
  <c r="AG2267" i="2" s="1"/>
  <c r="AF2268" i="2"/>
  <c r="AF2890" i="2"/>
  <c r="AF2892" i="2"/>
  <c r="AG2892" i="2" s="1"/>
  <c r="AF2893" i="2"/>
  <c r="AF6723" i="2"/>
  <c r="AG6723" i="2" s="1"/>
  <c r="AF8289" i="2"/>
  <c r="AG8289" i="2" s="1"/>
  <c r="AF8311" i="2"/>
  <c r="AG8311" i="2" s="1"/>
  <c r="AF8436" i="2"/>
  <c r="AF8437" i="2"/>
  <c r="AF9906" i="2"/>
  <c r="AF10977" i="2"/>
  <c r="AG10977" i="2" s="1"/>
  <c r="AF10978" i="2"/>
  <c r="AG10978" i="2" s="1"/>
  <c r="AF11275" i="2"/>
  <c r="AF436" i="2"/>
  <c r="AF437" i="2"/>
  <c r="AF3160" i="2"/>
  <c r="AG3160" i="2" s="1"/>
  <c r="AF3500" i="2"/>
  <c r="AF3897" i="2"/>
  <c r="AF5233" i="2"/>
  <c r="AF439" i="2"/>
  <c r="AF752" i="2"/>
  <c r="AF769" i="2"/>
  <c r="AF1105" i="2"/>
  <c r="AG1105" i="2" s="1"/>
  <c r="AF1106" i="2"/>
  <c r="AG1106" i="2" s="1"/>
  <c r="AF2214" i="2"/>
  <c r="AF2240" i="2"/>
  <c r="AF2241" i="2"/>
  <c r="AF2894" i="2"/>
  <c r="AF2925" i="2"/>
  <c r="AF3663" i="2"/>
  <c r="AF8333" i="2"/>
  <c r="AF8416" i="2"/>
  <c r="AF9909" i="2"/>
  <c r="AG9909" i="2" s="1"/>
  <c r="AF9910" i="2"/>
  <c r="AG9910" i="2" s="1"/>
  <c r="AF10892" i="2"/>
  <c r="AG10892" i="2" s="1"/>
  <c r="AF10946" i="2"/>
  <c r="AF10413" i="2"/>
  <c r="AG10413" i="2" s="1"/>
  <c r="AF10568" i="2"/>
  <c r="AG10568" i="2" s="1"/>
  <c r="AF654" i="2"/>
  <c r="AF699" i="2"/>
  <c r="AG699" i="2" s="1"/>
  <c r="AF939" i="2"/>
  <c r="AF1401" i="2"/>
  <c r="AF1427" i="2"/>
  <c r="AG1427" i="2" s="1"/>
  <c r="AF2153" i="2"/>
  <c r="AG2153" i="2" s="1"/>
  <c r="AF2832" i="2"/>
  <c r="AF8211" i="2"/>
  <c r="AF8249" i="2"/>
  <c r="AF8271" i="2"/>
  <c r="AF8291" i="2"/>
  <c r="AG8291" i="2" s="1"/>
  <c r="AF8373" i="2"/>
  <c r="AF8394" i="2"/>
  <c r="AG8394" i="2" s="1"/>
  <c r="AF8417" i="2"/>
  <c r="AF8440" i="2"/>
  <c r="AF9217" i="2"/>
  <c r="AF9405" i="2"/>
  <c r="AF9411" i="2"/>
  <c r="AF11638" i="2"/>
  <c r="AF3161" i="2"/>
  <c r="AF3646" i="2"/>
  <c r="AF5140" i="2"/>
  <c r="AF5744" i="2"/>
  <c r="AF6117" i="2"/>
  <c r="AF11190" i="2"/>
  <c r="AF195" i="2"/>
  <c r="AF196" i="2"/>
  <c r="AF655" i="2"/>
  <c r="AF656" i="2"/>
  <c r="AG656" i="2" s="1"/>
  <c r="AF919" i="2"/>
  <c r="AF941" i="2"/>
  <c r="AG941" i="2" s="1"/>
  <c r="AF1159" i="2"/>
  <c r="AF1402" i="2"/>
  <c r="AF2103" i="2"/>
  <c r="AF2194" i="2"/>
  <c r="AF2833" i="2"/>
  <c r="AF2866" i="2"/>
  <c r="AF8272" i="2"/>
  <c r="AF8293" i="2"/>
  <c r="AG8293" i="2" s="1"/>
  <c r="AF8314" i="2"/>
  <c r="AG8314" i="2" s="1"/>
  <c r="AF8335" i="2"/>
  <c r="AF8355" i="2"/>
  <c r="AG8355" i="2" s="1"/>
  <c r="AF8418" i="2"/>
  <c r="AF9221" i="2"/>
  <c r="AF9222" i="2"/>
  <c r="AF10419" i="2"/>
  <c r="AF495" i="2"/>
  <c r="AF5617" i="2"/>
  <c r="AF5869" i="2"/>
  <c r="AF6118" i="2"/>
  <c r="AF7034" i="2"/>
  <c r="AF10572" i="2"/>
  <c r="AF657" i="2"/>
  <c r="AG657" i="2" s="1"/>
  <c r="AF658" i="2"/>
  <c r="AF1160" i="2"/>
  <c r="AF1404" i="2"/>
  <c r="AG1404" i="2" s="1"/>
  <c r="AF2156" i="2"/>
  <c r="AG2156" i="2" s="1"/>
  <c r="AF2157" i="2"/>
  <c r="AF2837" i="2"/>
  <c r="AF2839" i="2"/>
  <c r="AG2839" i="2" s="1"/>
  <c r="AF2869" i="2"/>
  <c r="AF8295" i="2"/>
  <c r="AG8295" i="2" s="1"/>
  <c r="AF8315" i="2"/>
  <c r="AF8336" i="2"/>
  <c r="AF8375" i="2"/>
  <c r="AF9226" i="2"/>
  <c r="AF9418" i="2"/>
  <c r="AF9419" i="2"/>
  <c r="AG9419" i="2" s="1"/>
  <c r="AF10575" i="2"/>
  <c r="AF496" i="2"/>
  <c r="AF3632" i="2"/>
  <c r="AG3632" i="2" s="1"/>
  <c r="AF5544" i="2"/>
  <c r="AG5544" i="2" s="1"/>
  <c r="AF5618" i="2"/>
  <c r="AF5870" i="2"/>
  <c r="AF7036" i="2"/>
  <c r="AF10577" i="2"/>
  <c r="AF942" i="2"/>
  <c r="AG942" i="2" s="1"/>
  <c r="AF1428" i="2"/>
  <c r="AF1429" i="2"/>
  <c r="AG1429" i="2" s="1"/>
  <c r="AF2160" i="2"/>
  <c r="AF2196" i="2"/>
  <c r="AF2243" i="2"/>
  <c r="AF2244" i="2"/>
  <c r="AF2840" i="2"/>
  <c r="AF2841" i="2"/>
  <c r="AF4232" i="2"/>
  <c r="AF8357" i="2"/>
  <c r="AG8357" i="2" s="1"/>
  <c r="AF8376" i="2"/>
  <c r="AG8376" i="2" s="1"/>
  <c r="AF8398" i="2"/>
  <c r="AF8420" i="2"/>
  <c r="AF9626" i="2"/>
  <c r="AF9629" i="2"/>
  <c r="AF10579" i="2"/>
  <c r="AF5010" i="2"/>
  <c r="AG5010" i="2" s="1"/>
  <c r="AF6642" i="2"/>
  <c r="AF4708" i="2"/>
  <c r="AF4889" i="2"/>
  <c r="AF5237" i="2"/>
  <c r="AF5619" i="2"/>
  <c r="AG5619" i="2" s="1"/>
  <c r="AF5871" i="2"/>
  <c r="AF6606" i="2"/>
  <c r="AG6606" i="2" s="1"/>
  <c r="AF7037" i="2"/>
  <c r="AF11226" i="2"/>
  <c r="AF11484" i="2"/>
  <c r="AF441" i="2"/>
  <c r="AF5577" i="2"/>
  <c r="AF6120" i="2"/>
  <c r="AF6626" i="2"/>
  <c r="AF6992" i="2"/>
  <c r="AG6992" i="2" s="1"/>
  <c r="AF9841" i="2"/>
  <c r="AF11193" i="2"/>
  <c r="AF442" i="2"/>
  <c r="AF2219" i="2"/>
  <c r="AF4293" i="2"/>
  <c r="AG4293" i="2" s="1"/>
  <c r="AF4294" i="2"/>
  <c r="AG4294" i="2" s="1"/>
  <c r="AF4593" i="2"/>
  <c r="AF4594" i="2"/>
  <c r="AG4594" i="2" s="1"/>
  <c r="AF5011" i="2"/>
  <c r="AF8275" i="2"/>
  <c r="AG8275" i="2" s="1"/>
  <c r="AF8298" i="2"/>
  <c r="AF8317" i="2"/>
  <c r="AG8317" i="2" s="1"/>
  <c r="AF8445" i="2"/>
  <c r="AF10951" i="2"/>
  <c r="AF10981" i="2"/>
  <c r="AF11227" i="2"/>
  <c r="AG11227" i="2" s="1"/>
  <c r="AF11485" i="2"/>
  <c r="AG11485" i="2" s="1"/>
  <c r="AF444" i="2"/>
  <c r="AF445" i="2"/>
  <c r="AF3166" i="2"/>
  <c r="AF4745" i="2"/>
  <c r="AF5173" i="2"/>
  <c r="AG5173" i="2" s="1"/>
  <c r="AF2271" i="2"/>
  <c r="AF6232" i="2"/>
  <c r="AF8339" i="2"/>
  <c r="AG8339" i="2" s="1"/>
  <c r="AF8359" i="2"/>
  <c r="AG8359" i="2" s="1"/>
  <c r="AF8401" i="2"/>
  <c r="AG8401" i="2" s="1"/>
  <c r="AF8461" i="2"/>
  <c r="AF9919" i="2"/>
  <c r="AF755" i="2"/>
  <c r="AF1078" i="2"/>
  <c r="AF1294" i="2"/>
  <c r="AF9427" i="2"/>
  <c r="AG9427" i="2" s="1"/>
  <c r="AF9630" i="2"/>
  <c r="AG9630" i="2" s="1"/>
  <c r="AF6100" i="2"/>
  <c r="AF4892" i="2"/>
  <c r="AG4892" i="2" s="1"/>
  <c r="AF5564" i="2"/>
  <c r="AF4062" i="2"/>
  <c r="AF4067" i="2"/>
  <c r="AF4068" i="2"/>
  <c r="AF4119" i="2"/>
  <c r="AF4125" i="2"/>
  <c r="AG4125" i="2" s="1"/>
  <c r="AF4127" i="2"/>
  <c r="AF8165" i="2"/>
  <c r="AF4206" i="2"/>
  <c r="AF4207" i="2"/>
  <c r="AF4510" i="2"/>
  <c r="AG4510" i="2" s="1"/>
  <c r="AF5013" i="2"/>
  <c r="AF9632" i="2"/>
  <c r="AF5621" i="2"/>
  <c r="AF10953" i="2"/>
  <c r="AF446" i="2"/>
  <c r="AF3168" i="2"/>
  <c r="AF10813" i="2"/>
  <c r="AF448" i="2"/>
  <c r="AG448" i="2" s="1"/>
  <c r="AF771" i="2"/>
  <c r="AG771" i="2" s="1"/>
  <c r="AF772" i="2"/>
  <c r="AF1212" i="2"/>
  <c r="AF2224" i="2"/>
  <c r="AF2275" i="2"/>
  <c r="AF2906" i="2"/>
  <c r="AF8278" i="2"/>
  <c r="AF8361" i="2"/>
  <c r="AF8403" i="2"/>
  <c r="AF3265" i="2"/>
  <c r="AF5752" i="2"/>
  <c r="AF5875" i="2"/>
  <c r="AF6144" i="2"/>
  <c r="AF7072" i="2"/>
  <c r="AF11497" i="2"/>
  <c r="AF10729" i="2"/>
  <c r="AF10896" i="2"/>
  <c r="AF475" i="2"/>
  <c r="AF3170" i="2"/>
  <c r="AG3170" i="2" s="1"/>
  <c r="AF4653" i="2"/>
  <c r="AF11195" i="2"/>
  <c r="AG11195" i="2" s="1"/>
  <c r="AF11449" i="2"/>
  <c r="AF660" i="2"/>
  <c r="AF1225" i="2"/>
  <c r="AF1603" i="2"/>
  <c r="AF1636" i="2"/>
  <c r="AF6384" i="2"/>
  <c r="AF6446" i="2"/>
  <c r="AG6446" i="2" s="1"/>
  <c r="AF7073" i="2"/>
  <c r="AF7109" i="2"/>
  <c r="AG7109" i="2" s="1"/>
  <c r="AF7112" i="2"/>
  <c r="AF9850" i="2"/>
  <c r="AF11532" i="2"/>
  <c r="AF11533" i="2"/>
  <c r="AG11533" i="2" s="1"/>
  <c r="AF499" i="2"/>
  <c r="AG499" i="2" s="1"/>
  <c r="AF505" i="2"/>
  <c r="AG505" i="2" s="1"/>
  <c r="AF3653" i="2"/>
  <c r="AG3653" i="2" s="1"/>
  <c r="AF3867" i="2"/>
  <c r="AF4895" i="2"/>
  <c r="AF5239" i="2"/>
  <c r="AF5753" i="2"/>
  <c r="AF1446" i="2"/>
  <c r="AG1446" i="2" s="1"/>
  <c r="AF2276" i="2"/>
  <c r="AF2296" i="2"/>
  <c r="AF2297" i="2"/>
  <c r="AG2297" i="2" s="1"/>
  <c r="AF2298" i="2"/>
  <c r="AF2936" i="2"/>
  <c r="AF4261" i="2"/>
  <c r="AF4262" i="2"/>
  <c r="AF5037" i="2"/>
  <c r="AF8533" i="2"/>
  <c r="AF8555" i="2"/>
  <c r="AG8555" i="2" s="1"/>
  <c r="AF8569" i="2"/>
  <c r="AF8575" i="2"/>
  <c r="AG8575" i="2" s="1"/>
  <c r="AF9634" i="2"/>
  <c r="AF9738" i="2"/>
  <c r="AF9743" i="2"/>
  <c r="AG9743" i="2" s="1"/>
  <c r="AF10819" i="2"/>
  <c r="AF11773" i="2"/>
  <c r="AG11773" i="2" s="1"/>
  <c r="AG3391" i="2"/>
  <c r="AG5115" i="2"/>
  <c r="AG1162" i="2"/>
  <c r="AG6607" i="2"/>
  <c r="AG11148" i="2"/>
  <c r="AG4465" i="2"/>
  <c r="AG3610" i="2"/>
  <c r="AG7839" i="2"/>
  <c r="AG8004" i="2"/>
  <c r="AG8216" i="2"/>
  <c r="AG3392" i="2"/>
  <c r="AG3434" i="2"/>
  <c r="AG2550" i="2"/>
  <c r="AG2642" i="2"/>
  <c r="AG2727" i="2"/>
  <c r="AG6228" i="2"/>
  <c r="AG9443" i="2"/>
  <c r="AG9749" i="2"/>
  <c r="AG9750" i="2"/>
  <c r="AG7430" i="2"/>
  <c r="AG7522" i="2"/>
  <c r="AG3393" i="2"/>
  <c r="AG3577" i="2"/>
  <c r="AG3694" i="2"/>
  <c r="AG5318" i="2"/>
  <c r="AG538" i="2"/>
  <c r="AG541" i="2"/>
  <c r="AG3905" i="2"/>
  <c r="AG7745" i="2"/>
  <c r="AG601" i="2"/>
  <c r="AG4987" i="2"/>
  <c r="AG7842" i="2"/>
  <c r="AG8008" i="2"/>
  <c r="AG9637" i="2"/>
  <c r="AG8755" i="2"/>
  <c r="AG8757" i="2"/>
  <c r="AG10125" i="2"/>
  <c r="AG10126" i="2"/>
  <c r="AG10256" i="2"/>
  <c r="AG5320" i="2"/>
  <c r="AG205" i="2"/>
  <c r="AG3435" i="2"/>
  <c r="AG4468" i="2"/>
  <c r="AG6191" i="2"/>
  <c r="AG8009" i="2"/>
  <c r="AG9448" i="2"/>
  <c r="AG9449" i="2"/>
  <c r="AG9450" i="2"/>
  <c r="AG10437" i="2"/>
  <c r="AG305" i="2"/>
  <c r="AG925" i="2"/>
  <c r="AG926" i="2"/>
  <c r="AG1432" i="2"/>
  <c r="AG1945" i="2"/>
  <c r="AG2108" i="2"/>
  <c r="AG5629" i="2"/>
  <c r="AG7843" i="2"/>
  <c r="AG7915" i="2"/>
  <c r="AG10604" i="2"/>
  <c r="AG10605" i="2"/>
  <c r="AG10607" i="2"/>
  <c r="AG308" i="2"/>
  <c r="AG665" i="2"/>
  <c r="AG893" i="2"/>
  <c r="AG1190" i="2"/>
  <c r="AG1411" i="2"/>
  <c r="AG1946" i="2"/>
  <c r="AG2733" i="2"/>
  <c r="AG4963" i="2"/>
  <c r="AG6221" i="2"/>
  <c r="AG6418" i="2"/>
  <c r="AG9241" i="2"/>
  <c r="AG7916" i="2"/>
  <c r="AG8011" i="2"/>
  <c r="AG8220" i="2"/>
  <c r="AG10609" i="2"/>
  <c r="AG10610" i="2"/>
  <c r="AG3809" i="2"/>
  <c r="AG5014" i="2"/>
  <c r="AG7040" i="2"/>
  <c r="AG7257" i="2"/>
  <c r="AG5240" i="2"/>
  <c r="AG5514" i="2"/>
  <c r="AG5631" i="2"/>
  <c r="AG9639" i="2"/>
  <c r="AG9640" i="2"/>
  <c r="AG10445" i="2"/>
  <c r="AG10613" i="2"/>
  <c r="AG11197" i="2"/>
  <c r="AG11651" i="2"/>
  <c r="AG3035" i="2"/>
  <c r="AG5145" i="2"/>
  <c r="AG5324" i="2"/>
  <c r="AG9757" i="2"/>
  <c r="AG9853" i="2"/>
  <c r="AG7642" i="2"/>
  <c r="AG7753" i="2"/>
  <c r="AG7845" i="2"/>
  <c r="AG7918" i="2"/>
  <c r="AG8013" i="2"/>
  <c r="AG8101" i="2"/>
  <c r="AG8222" i="2"/>
  <c r="AG3358" i="2"/>
  <c r="AG3763" i="2"/>
  <c r="AG4430" i="2"/>
  <c r="AG6314" i="2"/>
  <c r="AG4990" i="2"/>
  <c r="AG6531" i="2"/>
  <c r="AG5492" i="2"/>
  <c r="AG5634" i="2"/>
  <c r="AG5762" i="2"/>
  <c r="AG5886" i="2"/>
  <c r="AG8759" i="2"/>
  <c r="AG8898" i="2"/>
  <c r="AG10128" i="2"/>
  <c r="AG10129" i="2"/>
  <c r="AG2036" i="2"/>
  <c r="AG2398" i="2"/>
  <c r="AG2399" i="2"/>
  <c r="AG48" i="2"/>
  <c r="AG5635" i="2"/>
  <c r="AG5887" i="2"/>
  <c r="AG6021" i="2"/>
  <c r="AG6844" i="2"/>
  <c r="AG10130" i="2"/>
  <c r="AG10262" i="2"/>
  <c r="AG10450" i="2"/>
  <c r="AG11229" i="2"/>
  <c r="AG17" i="2"/>
  <c r="AG3039" i="2"/>
  <c r="AG3305" i="2"/>
  <c r="AG5328" i="2"/>
  <c r="AG2251" i="2"/>
  <c r="AG11279" i="2"/>
  <c r="AG4144" i="2"/>
  <c r="AG4148" i="2"/>
  <c r="AG8679" i="2"/>
  <c r="AG8904" i="2"/>
  <c r="AG10132" i="2"/>
  <c r="AG8681" i="2"/>
  <c r="AG8905" i="2"/>
  <c r="AG10045" i="2"/>
  <c r="AG211" i="2"/>
  <c r="AG4687" i="2"/>
  <c r="AG5329" i="2"/>
  <c r="AG212" i="2"/>
  <c r="AG2651" i="2"/>
  <c r="AG3972" i="2"/>
  <c r="AG4209" i="2"/>
  <c r="AG6315" i="2"/>
  <c r="AG6750" i="2"/>
  <c r="AG7757" i="2"/>
  <c r="AG9253" i="2"/>
  <c r="AG9472" i="2"/>
  <c r="AG4688" i="2"/>
  <c r="AG5118" i="2"/>
  <c r="AG1039" i="2"/>
  <c r="AG1064" i="2"/>
  <c r="AG1275" i="2"/>
  <c r="AG2039" i="2"/>
  <c r="AG6532" i="2"/>
  <c r="AG9254" i="2"/>
  <c r="AG11061" i="2"/>
  <c r="AG7262" i="2"/>
  <c r="AG7349" i="2"/>
  <c r="AG3549" i="2"/>
  <c r="AG5086" i="2"/>
  <c r="AG117" i="2"/>
  <c r="AG215" i="2"/>
  <c r="AG1953" i="2"/>
  <c r="AG2400" i="2"/>
  <c r="AG2653" i="2"/>
  <c r="AG3951" i="2"/>
  <c r="AG4474" i="2"/>
  <c r="AG6873" i="2"/>
  <c r="AG7442" i="2"/>
  <c r="AG7924" i="2"/>
  <c r="AG8019" i="2"/>
  <c r="AG8106" i="2"/>
  <c r="AG9482" i="2"/>
  <c r="AG9258" i="2"/>
  <c r="AG118" i="2"/>
  <c r="AG1678" i="2"/>
  <c r="AG2401" i="2"/>
  <c r="AG2564" i="2"/>
  <c r="AG4397" i="2"/>
  <c r="AG6165" i="2"/>
  <c r="AG7351" i="2"/>
  <c r="AG7652" i="2"/>
  <c r="AG8020" i="2"/>
  <c r="AG3461" i="2"/>
  <c r="AG217" i="2"/>
  <c r="AG709" i="2"/>
  <c r="AG1065" i="2"/>
  <c r="AG1079" i="2"/>
  <c r="AG1868" i="2"/>
  <c r="AG4966" i="2"/>
  <c r="AG6705" i="2"/>
  <c r="AG6961" i="2"/>
  <c r="AG6080" i="2"/>
  <c r="AG6611" i="2"/>
  <c r="AG7761" i="2"/>
  <c r="AG7848" i="2"/>
  <c r="AG7926" i="2"/>
  <c r="AG8107" i="2"/>
  <c r="AG8224" i="2"/>
  <c r="AG121" i="2"/>
  <c r="AG607" i="2"/>
  <c r="AG990" i="2"/>
  <c r="AG1226" i="2"/>
  <c r="AG4002" i="2"/>
  <c r="AG5249" i="2"/>
  <c r="AG5643" i="2"/>
  <c r="AG6029" i="2"/>
  <c r="AG6804" i="2"/>
  <c r="AG7000" i="2"/>
  <c r="AG8769" i="2"/>
  <c r="AG10141" i="2"/>
  <c r="AG10142" i="2"/>
  <c r="AG10144" i="2"/>
  <c r="AG10145" i="2"/>
  <c r="AG11241" i="2"/>
  <c r="AG11500" i="2"/>
  <c r="AG5" i="2"/>
  <c r="AG31" i="2"/>
  <c r="AG1470" i="2"/>
  <c r="AG3047" i="2"/>
  <c r="AG1314" i="2"/>
  <c r="AG1613" i="2"/>
  <c r="AG1632" i="2"/>
  <c r="AG1648" i="2"/>
  <c r="AG6738" i="2"/>
  <c r="AG5896" i="2"/>
  <c r="AG5897" i="2"/>
  <c r="AG5987" i="2"/>
  <c r="AG7928" i="2"/>
  <c r="AG8642" i="2"/>
  <c r="AG8643" i="2"/>
  <c r="AG8692" i="2"/>
  <c r="AG8693" i="2"/>
  <c r="AG546" i="2"/>
  <c r="AG564" i="2"/>
  <c r="AG5645" i="2"/>
  <c r="AG5898" i="2"/>
  <c r="AG10015" i="2"/>
  <c r="AG1633" i="2"/>
  <c r="AG1660" i="2"/>
  <c r="AG1722" i="2"/>
  <c r="AG6" i="2"/>
  <c r="AG1016" i="2"/>
  <c r="AG6263" i="2"/>
  <c r="AG7123" i="2"/>
  <c r="AG7198" i="2"/>
  <c r="AG5457" i="2"/>
  <c r="AG8648" i="2"/>
  <c r="AG8698" i="2"/>
  <c r="AG10057" i="2"/>
  <c r="AG10059" i="2"/>
  <c r="AG10146" i="2"/>
  <c r="AG10147" i="2"/>
  <c r="AG1871" i="2"/>
  <c r="AG1955" i="2"/>
  <c r="AG221" i="2"/>
  <c r="AG222" i="2"/>
  <c r="AG4778" i="2"/>
  <c r="AG6056" i="2"/>
  <c r="AG9262" i="2"/>
  <c r="AG9492" i="2"/>
  <c r="AG10626" i="2"/>
  <c r="AG3051" i="2"/>
  <c r="AG4779" i="2"/>
  <c r="AG5340" i="2"/>
  <c r="AG10628" i="2"/>
  <c r="AG2403" i="2"/>
  <c r="AG2659" i="2"/>
  <c r="AG6471" i="2"/>
  <c r="AG7357" i="2"/>
  <c r="AG7766" i="2"/>
  <c r="AG7931" i="2"/>
  <c r="AG11572" i="2"/>
  <c r="AG468" i="2"/>
  <c r="AG1463" i="2"/>
  <c r="AG3052" i="2"/>
  <c r="AG2999" i="2"/>
  <c r="AG3273" i="2"/>
  <c r="AG2998" i="2"/>
  <c r="AG3173" i="2"/>
  <c r="AG4595" i="2"/>
  <c r="AG7662" i="2"/>
  <c r="AG7933" i="2"/>
  <c r="AG8110" i="2"/>
  <c r="AG11777" i="2"/>
  <c r="AG4715" i="2"/>
  <c r="AG4781" i="2"/>
  <c r="AG10152" i="2"/>
  <c r="AG1958" i="2"/>
  <c r="AG2405" i="2"/>
  <c r="AG2483" i="2"/>
  <c r="AG2745" i="2"/>
  <c r="AG2804" i="2"/>
  <c r="AG6122" i="2"/>
  <c r="AG7452" i="2"/>
  <c r="AG7934" i="2"/>
  <c r="AG8026" i="2"/>
  <c r="AG4237" i="2"/>
  <c r="AG4265" i="2"/>
  <c r="AG4549" i="2"/>
  <c r="AG10832" i="2"/>
  <c r="AG10900" i="2"/>
  <c r="AG3814" i="2"/>
  <c r="AG611" i="2"/>
  <c r="AG2406" i="2"/>
  <c r="AG227" i="2"/>
  <c r="AG3054" i="2"/>
  <c r="AG5343" i="2"/>
  <c r="AG3921" i="2"/>
  <c r="AG4183" i="2"/>
  <c r="AG5903" i="2"/>
  <c r="AG6876" i="2"/>
  <c r="AG10462" i="2"/>
  <c r="AG10749" i="2"/>
  <c r="AG10750" i="2"/>
  <c r="AG11114" i="2"/>
  <c r="AG11661" i="2"/>
  <c r="AG58" i="2"/>
  <c r="AG127" i="2"/>
  <c r="AG1474" i="2"/>
  <c r="AG3701" i="2"/>
  <c r="AG1961" i="2"/>
  <c r="AG2408" i="2"/>
  <c r="AG7201" i="2"/>
  <c r="AG5470" i="2"/>
  <c r="AG7273" i="2"/>
  <c r="AG7454" i="2"/>
  <c r="AG10065" i="2"/>
  <c r="AG11069" i="2"/>
  <c r="AG11575" i="2"/>
  <c r="AG9505" i="2"/>
  <c r="AG1962" i="2"/>
  <c r="AG2119" i="2"/>
  <c r="AG2168" i="2"/>
  <c r="AG2572" i="2"/>
  <c r="AG2663" i="2"/>
  <c r="AG2664" i="2"/>
  <c r="AG2844" i="2"/>
  <c r="AG3618" i="2"/>
  <c r="AG7667" i="2"/>
  <c r="AG10752" i="2"/>
  <c r="AG10753" i="2"/>
  <c r="AG10833" i="2"/>
  <c r="AG3334" i="2"/>
  <c r="AG3702" i="2"/>
  <c r="AG4632" i="2"/>
  <c r="AG4034" i="2"/>
  <c r="AG7126" i="2"/>
  <c r="AG8786" i="2"/>
  <c r="AG8787" i="2"/>
  <c r="AG8925" i="2"/>
  <c r="AG8926" i="2"/>
  <c r="AG9074" i="2"/>
  <c r="AG10068" i="2"/>
  <c r="AG613" i="2"/>
  <c r="AG1046" i="2"/>
  <c r="AG1799" i="2"/>
  <c r="AG2410" i="2"/>
  <c r="AG4659" i="2"/>
  <c r="AG6698" i="2"/>
  <c r="AG6920" i="2"/>
  <c r="AG9276" i="2"/>
  <c r="AG11322" i="2"/>
  <c r="AG10754" i="2"/>
  <c r="AG11372" i="2"/>
  <c r="AG3462" i="2"/>
  <c r="AG3487" i="2"/>
  <c r="AG2574" i="2"/>
  <c r="AG2806" i="2"/>
  <c r="AG4992" i="2"/>
  <c r="AG6587" i="2"/>
  <c r="AG8030" i="2"/>
  <c r="AG10835" i="2"/>
  <c r="AG11199" i="2"/>
  <c r="AG11456" i="2"/>
  <c r="AG3060" i="2"/>
  <c r="AG3314" i="2"/>
  <c r="AG3730" i="2"/>
  <c r="AG3768" i="2"/>
  <c r="AG5471" i="2"/>
  <c r="AG3174" i="2"/>
  <c r="AG5909" i="2"/>
  <c r="AG8928" i="2"/>
  <c r="AG10465" i="2"/>
  <c r="AG11032" i="2"/>
  <c r="AG11283" i="2"/>
  <c r="AG11577" i="2"/>
  <c r="AG3219" i="2"/>
  <c r="AG3463" i="2"/>
  <c r="AG736" i="2"/>
  <c r="AG1068" i="2"/>
  <c r="AG5121" i="2"/>
  <c r="AG5550" i="2"/>
  <c r="AG3220" i="2"/>
  <c r="AG4551" i="2"/>
  <c r="AG2487" i="2"/>
  <c r="AG2576" i="2"/>
  <c r="AG2667" i="2"/>
  <c r="AG9761" i="2"/>
  <c r="AG11163" i="2"/>
  <c r="AG9766" i="2"/>
  <c r="AG10839" i="2"/>
  <c r="AG3235" i="2"/>
  <c r="AG5122" i="2"/>
  <c r="AG5351" i="2"/>
  <c r="AG2122" i="2"/>
  <c r="AG2669" i="2"/>
  <c r="AG3236" i="2"/>
  <c r="AG3975" i="2"/>
  <c r="AG7368" i="2"/>
  <c r="AG7461" i="2"/>
  <c r="AG7562" i="2"/>
  <c r="AG7776" i="2"/>
  <c r="AG7943" i="2"/>
  <c r="AG11418" i="2"/>
  <c r="AG237" i="2"/>
  <c r="AG3064" i="2"/>
  <c r="AG3535" i="2"/>
  <c r="AG4660" i="2"/>
  <c r="AG4791" i="2"/>
  <c r="AG6829" i="2"/>
  <c r="AG7157" i="2"/>
  <c r="AG7280" i="2"/>
  <c r="AG5659" i="2"/>
  <c r="AG5788" i="2"/>
  <c r="AG6033" i="2"/>
  <c r="AG7944" i="2"/>
  <c r="AG10284" i="2"/>
  <c r="AG11243" i="2"/>
  <c r="AG1503" i="2"/>
  <c r="AG3065" i="2"/>
  <c r="AG4792" i="2"/>
  <c r="AG3688" i="2"/>
  <c r="AG2363" i="2"/>
  <c r="AG2412" i="2"/>
  <c r="AG2490" i="2"/>
  <c r="AG3201" i="2"/>
  <c r="AG5472" i="2"/>
  <c r="AG10285" i="2"/>
  <c r="AG11072" i="2"/>
  <c r="AG3222" i="2"/>
  <c r="AG327" i="2"/>
  <c r="AG1082" i="2"/>
  <c r="AG1316" i="2"/>
  <c r="AG1884" i="2"/>
  <c r="AG1968" i="2"/>
  <c r="AG2751" i="2"/>
  <c r="AG2752" i="2"/>
  <c r="AG4994" i="2"/>
  <c r="AG6565" i="2"/>
  <c r="AG7006" i="2"/>
  <c r="AG5661" i="2"/>
  <c r="AG6085" i="2"/>
  <c r="AG6634" i="2"/>
  <c r="AG10841" i="2"/>
  <c r="AG10842" i="2"/>
  <c r="AG3770" i="2"/>
  <c r="AG2492" i="2"/>
  <c r="AG5662" i="2"/>
  <c r="AG6124" i="2"/>
  <c r="AG7007" i="2"/>
  <c r="AG7371" i="2"/>
  <c r="AG7678" i="2"/>
  <c r="AG10473" i="2"/>
  <c r="AG10474" i="2"/>
  <c r="AG11581" i="2"/>
  <c r="AG11668" i="2"/>
  <c r="AG63" i="2"/>
  <c r="AG135" i="2"/>
  <c r="AG3336" i="2"/>
  <c r="AG3337" i="2"/>
  <c r="AG1805" i="2"/>
  <c r="AG1886" i="2"/>
  <c r="AG3536" i="2"/>
  <c r="AG5261" i="2"/>
  <c r="AG6474" i="2"/>
  <c r="AG6851" i="2"/>
  <c r="AG5473" i="2"/>
  <c r="AG8798" i="2"/>
  <c r="AG8800" i="2"/>
  <c r="AG9090" i="2"/>
  <c r="AG11582" i="2"/>
  <c r="AG241" i="2"/>
  <c r="AG332" i="2"/>
  <c r="AG4692" i="2"/>
  <c r="AG4796" i="2"/>
  <c r="AG2125" i="2"/>
  <c r="AG2494" i="2"/>
  <c r="AG3586" i="2"/>
  <c r="AG6086" i="2"/>
  <c r="AG4328" i="2"/>
  <c r="AG5917" i="2"/>
  <c r="AG9092" i="2"/>
  <c r="AG8941" i="2"/>
  <c r="AG9094" i="2"/>
  <c r="AG9095" i="2"/>
  <c r="AG9291" i="2"/>
  <c r="AG7864" i="2"/>
  <c r="AG11669" i="2"/>
  <c r="AG11119" i="2"/>
  <c r="AG501" i="2"/>
  <c r="AG1464" i="2"/>
  <c r="AG3275" i="2"/>
  <c r="AG3276" i="2"/>
  <c r="AG3284" i="2"/>
  <c r="AG4367" i="2"/>
  <c r="AG4368" i="2"/>
  <c r="AG4597" i="2"/>
  <c r="AG4907" i="2"/>
  <c r="AG7570" i="2"/>
  <c r="AG7571" i="2"/>
  <c r="AG7681" i="2"/>
  <c r="AG7865" i="2"/>
  <c r="AG7950" i="2"/>
  <c r="AG8186" i="2"/>
  <c r="AG8231" i="2"/>
  <c r="AG8714" i="2"/>
  <c r="AG11803" i="2"/>
  <c r="AG3406" i="2"/>
  <c r="AG3773" i="2"/>
  <c r="AG618" i="2"/>
  <c r="AG1047" i="2"/>
  <c r="AG4185" i="2"/>
  <c r="AG4217" i="2"/>
  <c r="AG2585" i="2"/>
  <c r="AG2675" i="2"/>
  <c r="AG7287" i="2"/>
  <c r="AG6693" i="2"/>
  <c r="AG9525" i="2"/>
  <c r="AG7682" i="2"/>
  <c r="AG7951" i="2"/>
  <c r="AG3734" i="2"/>
  <c r="AG5360" i="2"/>
  <c r="AG139" i="2"/>
  <c r="AG3620" i="2"/>
  <c r="AG4164" i="2"/>
  <c r="AG7210" i="2"/>
  <c r="AG5794" i="2"/>
  <c r="AG9097" i="2"/>
  <c r="AG7952" i="2"/>
  <c r="AG10300" i="2"/>
  <c r="AG10651" i="2"/>
  <c r="AG11515" i="2"/>
  <c r="AG3366" i="2"/>
  <c r="AG2496" i="2"/>
  <c r="AG141" i="2"/>
  <c r="AG4800" i="2"/>
  <c r="AG5065" i="2"/>
  <c r="AG5361" i="2"/>
  <c r="AG3184" i="2"/>
  <c r="AG4165" i="2"/>
  <c r="AG6853" i="2"/>
  <c r="AG10302" i="2"/>
  <c r="AG11287" i="2"/>
  <c r="AG8947" i="2"/>
  <c r="AG9296" i="2"/>
  <c r="AG9297" i="2"/>
  <c r="AG7376" i="2"/>
  <c r="AG476" i="2"/>
  <c r="AG3074" i="2"/>
  <c r="AG3448" i="2"/>
  <c r="AG3735" i="2"/>
  <c r="AG4635" i="2"/>
  <c r="AG2587" i="2"/>
  <c r="AG3912" i="2"/>
  <c r="AG4153" i="2"/>
  <c r="AG4166" i="2"/>
  <c r="AG4407" i="2"/>
  <c r="AG4949" i="2"/>
  <c r="AG6169" i="2"/>
  <c r="AG6323" i="2"/>
  <c r="AG7290" i="2"/>
  <c r="AG7955" i="2"/>
  <c r="AG8046" i="2"/>
  <c r="AG8658" i="2"/>
  <c r="AG8715" i="2"/>
  <c r="AG3075" i="2"/>
  <c r="AG3555" i="2"/>
  <c r="AG4664" i="2"/>
  <c r="AG1810" i="2"/>
  <c r="AG1811" i="2"/>
  <c r="AG2500" i="2"/>
  <c r="AG3556" i="2"/>
  <c r="AG4484" i="2"/>
  <c r="AG4485" i="2"/>
  <c r="AG6324" i="2"/>
  <c r="AG4921" i="2"/>
  <c r="AG7474" i="2"/>
  <c r="AG7789" i="2"/>
  <c r="AG7869" i="2"/>
  <c r="AG7956" i="2"/>
  <c r="AG8048" i="2"/>
  <c r="AG8952" i="2"/>
  <c r="AG8953" i="2"/>
  <c r="AG9108" i="2"/>
  <c r="AG9302" i="2"/>
  <c r="AG9303" i="2"/>
  <c r="AG4803" i="2"/>
  <c r="AG5364" i="2"/>
  <c r="AG1740" i="2"/>
  <c r="AG69" i="2"/>
  <c r="AG622" i="2"/>
  <c r="AG2590" i="2"/>
  <c r="AG4908" i="2"/>
  <c r="AG6268" i="2"/>
  <c r="AG6854" i="2"/>
  <c r="AG7475" i="2"/>
  <c r="AG8955" i="2"/>
  <c r="AG8956" i="2"/>
  <c r="AG9109" i="2"/>
  <c r="AG9110" i="2"/>
  <c r="AG1584" i="2"/>
  <c r="AG5150" i="2"/>
  <c r="AG5365" i="2"/>
  <c r="AG3251" i="2"/>
  <c r="AG4244" i="2"/>
  <c r="AG4269" i="2"/>
  <c r="AG4995" i="2"/>
  <c r="AG5671" i="2"/>
  <c r="AG10844" i="2"/>
  <c r="AG382" i="2"/>
  <c r="AG3078" i="2"/>
  <c r="AG4734" i="2"/>
  <c r="AG2680" i="2"/>
  <c r="AG2756" i="2"/>
  <c r="AG7010" i="2"/>
  <c r="AG8189" i="2"/>
  <c r="AG8232" i="2"/>
  <c r="AG10658" i="2"/>
  <c r="AG10659" i="2"/>
  <c r="AG10764" i="2"/>
  <c r="AG1480" i="2"/>
  <c r="AG3079" i="2"/>
  <c r="AG1690" i="2"/>
  <c r="AG1742" i="2"/>
  <c r="AG1894" i="2"/>
  <c r="AG2369" i="2"/>
  <c r="AG6037" i="2"/>
  <c r="AG6457" i="2"/>
  <c r="AG7294" i="2"/>
  <c r="AG10179" i="2"/>
  <c r="AG8818" i="2"/>
  <c r="AG8820" i="2"/>
  <c r="AG10181" i="2"/>
  <c r="AG11588" i="2"/>
  <c r="AG11673" i="2"/>
  <c r="AG11078" i="2"/>
  <c r="AG477" i="2"/>
  <c r="AG3080" i="2"/>
  <c r="AG1692" i="2"/>
  <c r="AG1743" i="2"/>
  <c r="AG2370" i="2"/>
  <c r="AG2422" i="2"/>
  <c r="AG2504" i="2"/>
  <c r="AG2593" i="2"/>
  <c r="AG2681" i="2"/>
  <c r="AG3914" i="2"/>
  <c r="AG6926" i="2"/>
  <c r="AG7381" i="2"/>
  <c r="AG7580" i="2"/>
  <c r="AG11589" i="2"/>
  <c r="AG11674" i="2"/>
  <c r="AG146" i="2"/>
  <c r="AG1506" i="2"/>
  <c r="AG3738" i="2"/>
  <c r="AG4665" i="2"/>
  <c r="AG4808" i="2"/>
  <c r="AG1983" i="2"/>
  <c r="AG2506" i="2"/>
  <c r="AG5278" i="2"/>
  <c r="AG6062" i="2"/>
  <c r="AG3927" i="2"/>
  <c r="AG8826" i="2"/>
  <c r="AG9113" i="2"/>
  <c r="AG9114" i="2"/>
  <c r="AG7691" i="2"/>
  <c r="AG11590" i="2"/>
  <c r="AG11675" i="2"/>
  <c r="AG75" i="2"/>
  <c r="AG3321" i="2"/>
  <c r="AG4639" i="2"/>
  <c r="AG4809" i="2"/>
  <c r="AG5070" i="2"/>
  <c r="AG2372" i="2"/>
  <c r="AG3540" i="2"/>
  <c r="AG5256" i="2"/>
  <c r="AG6038" i="2"/>
  <c r="AG8717" i="2"/>
  <c r="AG11039" i="2"/>
  <c r="AG4386" i="2"/>
  <c r="AG5929" i="2"/>
  <c r="AG10090" i="2"/>
  <c r="AG10184" i="2"/>
  <c r="AG8967" i="2"/>
  <c r="AG8969" i="2"/>
  <c r="AG3083" i="2"/>
  <c r="AG4666" i="2"/>
  <c r="AG624" i="2"/>
  <c r="AG7166" i="2"/>
  <c r="AG4952" i="2"/>
  <c r="AG6812" i="2"/>
  <c r="AG7078" i="2"/>
  <c r="AG5526" i="2"/>
  <c r="AG6813" i="2"/>
  <c r="AG7048" i="2"/>
  <c r="AG10189" i="2"/>
  <c r="AG10317" i="2"/>
  <c r="AG3411" i="2"/>
  <c r="AG253" i="2"/>
  <c r="AG625" i="2"/>
  <c r="AG1507" i="2"/>
  <c r="AG3084" i="2"/>
  <c r="AG5372" i="2"/>
  <c r="AG4189" i="2"/>
  <c r="AG4190" i="2"/>
  <c r="AG4487" i="2"/>
  <c r="AG4523" i="2"/>
  <c r="AG9118" i="2"/>
  <c r="AG11081" i="2"/>
  <c r="AG9535" i="2"/>
  <c r="AG11082" i="2"/>
  <c r="AG3465" i="2"/>
  <c r="AG3466" i="2"/>
  <c r="AG3852" i="2"/>
  <c r="AG1568" i="2"/>
  <c r="AG3085" i="2"/>
  <c r="AG4812" i="2"/>
  <c r="AG5679" i="2"/>
  <c r="AG10765" i="2"/>
  <c r="AG9319" i="2"/>
  <c r="AG9537" i="2"/>
  <c r="AG9672" i="2"/>
  <c r="AG9778" i="2"/>
  <c r="AG9857" i="2"/>
  <c r="AG11172" i="2"/>
  <c r="AG11424" i="2"/>
  <c r="AG626" i="2"/>
  <c r="AG9120" i="2"/>
  <c r="AG9320" i="2"/>
  <c r="AG6296" i="2"/>
  <c r="AG6743" i="2"/>
  <c r="AG5808" i="2"/>
  <c r="AG9322" i="2"/>
  <c r="AG9325" i="2"/>
  <c r="AG10766" i="2"/>
  <c r="AG11084" i="2"/>
  <c r="AG11337" i="2"/>
  <c r="AG11679" i="2"/>
  <c r="AG880" i="2"/>
  <c r="AG902" i="2"/>
  <c r="AG1363" i="2"/>
  <c r="AG1987" i="2"/>
  <c r="AG2428" i="2"/>
  <c r="AG2429" i="2"/>
  <c r="AG6569" i="2"/>
  <c r="AG6406" i="2"/>
  <c r="AG5934" i="2"/>
  <c r="AG8972" i="2"/>
  <c r="AG9125" i="2"/>
  <c r="AG8058" i="2"/>
  <c r="AG10322" i="2"/>
  <c r="AG10323" i="2"/>
  <c r="AG11680" i="2"/>
  <c r="AG11124" i="2"/>
  <c r="AG11380" i="2"/>
  <c r="AG1070" i="2"/>
  <c r="AG10767" i="2"/>
  <c r="AG1989" i="2"/>
  <c r="AG2065" i="2"/>
  <c r="AG2128" i="2"/>
  <c r="AG5213" i="2"/>
  <c r="AG5682" i="2"/>
  <c r="AG6089" i="2"/>
  <c r="AG11338" i="2"/>
  <c r="AG9541" i="2"/>
  <c r="AG9542" i="2"/>
  <c r="AG10672" i="2"/>
  <c r="AG10768" i="2"/>
  <c r="AG156" i="2"/>
  <c r="AG264" i="2"/>
  <c r="AG4816" i="2"/>
  <c r="AG5529" i="2"/>
  <c r="AG4221" i="2"/>
  <c r="AG9543" i="2"/>
  <c r="AG9544" i="2"/>
  <c r="AG11125" i="2"/>
  <c r="AG9547" i="2"/>
  <c r="AG9674" i="2"/>
  <c r="AG7389" i="2"/>
  <c r="AG157" i="2"/>
  <c r="AG5378" i="2"/>
  <c r="AG1752" i="2"/>
  <c r="AG1823" i="2"/>
  <c r="AG3930" i="2"/>
  <c r="AG4446" i="2"/>
  <c r="AG11019" i="2"/>
  <c r="AG7390" i="2"/>
  <c r="AG7804" i="2"/>
  <c r="AG8061" i="2"/>
  <c r="AG8978" i="2"/>
  <c r="AG8979" i="2"/>
  <c r="AG8980" i="2"/>
  <c r="AG1538" i="2"/>
  <c r="AG3091" i="2"/>
  <c r="AG3343" i="2"/>
  <c r="AG5130" i="2"/>
  <c r="AG266" i="2"/>
  <c r="AG4957" i="2"/>
  <c r="AG5267" i="2"/>
  <c r="AG5685" i="2"/>
  <c r="AG9132" i="2"/>
  <c r="AG7391" i="2"/>
  <c r="AG7593" i="2"/>
  <c r="AG7700" i="2"/>
  <c r="AG8062" i="2"/>
  <c r="AG10191" i="2"/>
  <c r="AG10327" i="2"/>
  <c r="AG10" i="2"/>
  <c r="AG23" i="2"/>
  <c r="AG579" i="2"/>
  <c r="AG631" i="2"/>
  <c r="AG797" i="2"/>
  <c r="AG995" i="2"/>
  <c r="AG3309" i="2"/>
  <c r="AG6861" i="2"/>
  <c r="AG7130" i="2"/>
  <c r="AG5458" i="2"/>
  <c r="AG9134" i="2"/>
  <c r="AG9341" i="2"/>
  <c r="AG10510" i="2"/>
  <c r="AG10511" i="2"/>
  <c r="AG11021" i="2"/>
  <c r="AG1907" i="2"/>
  <c r="AG1908" i="2"/>
  <c r="AG1484" i="2"/>
  <c r="AG5481" i="2"/>
  <c r="AG6026" i="2"/>
  <c r="AG6863" i="2"/>
  <c r="AG8844" i="2"/>
  <c r="AG8845" i="2"/>
  <c r="AG10333" i="2"/>
  <c r="AG10334" i="2"/>
  <c r="AG8990" i="2"/>
  <c r="AG8991" i="2"/>
  <c r="AG9135" i="2"/>
  <c r="AG9136" i="2"/>
  <c r="AG10677" i="2"/>
  <c r="AG10678" i="2"/>
  <c r="AG5382" i="2"/>
  <c r="AG1699" i="2"/>
  <c r="AG8720" i="2"/>
  <c r="AG8846" i="2"/>
  <c r="AG2518" i="2"/>
  <c r="AG2519" i="2"/>
  <c r="AG4273" i="2"/>
  <c r="AG6090" i="2"/>
  <c r="AG6516" i="2"/>
  <c r="AG6974" i="2"/>
  <c r="AG11341" i="2"/>
  <c r="AG11684" i="2"/>
  <c r="AG3095" i="2"/>
  <c r="AG4671" i="2"/>
  <c r="AG83" i="2"/>
  <c r="AG2520" i="2"/>
  <c r="AG11088" i="2"/>
  <c r="AG4414" i="2"/>
  <c r="AG2521" i="2"/>
  <c r="AG4958" i="2"/>
  <c r="AG9345" i="2"/>
  <c r="AG10199" i="2"/>
  <c r="AG10337" i="2"/>
  <c r="AG8997" i="2"/>
  <c r="AG9347" i="2"/>
  <c r="AG9348" i="2"/>
  <c r="AG7493" i="2"/>
  <c r="AG7598" i="2"/>
  <c r="AG166" i="2"/>
  <c r="AG1486" i="2"/>
  <c r="AG3207" i="2"/>
  <c r="AG4672" i="2"/>
  <c r="AG4823" i="2"/>
  <c r="AG1669" i="2"/>
  <c r="AG1828" i="2"/>
  <c r="AG2378" i="2"/>
  <c r="AG3208" i="2"/>
  <c r="AG4415" i="2"/>
  <c r="AG11090" i="2"/>
  <c r="AG7705" i="2"/>
  <c r="AG8726" i="2"/>
  <c r="AG1539" i="2"/>
  <c r="AG3566" i="2"/>
  <c r="AG3745" i="2"/>
  <c r="AG5131" i="2"/>
  <c r="AG167" i="2"/>
  <c r="AG1031" i="2"/>
  <c r="AG1267" i="2"/>
  <c r="AG4099" i="2"/>
  <c r="AG4107" i="2"/>
  <c r="AG7175" i="2"/>
  <c r="AG7234" i="2"/>
  <c r="AG7314" i="2"/>
  <c r="AG4972" i="2"/>
  <c r="AG6816" i="2"/>
  <c r="AG5819" i="2"/>
  <c r="AG10207" i="2"/>
  <c r="AG904" i="2"/>
  <c r="AG1418" i="2"/>
  <c r="AG1913" i="2"/>
  <c r="AG1995" i="2"/>
  <c r="AG2130" i="2"/>
  <c r="AG2175" i="2"/>
  <c r="AG6213" i="2"/>
  <c r="AG6419" i="2"/>
  <c r="AG5692" i="2"/>
  <c r="AG5946" i="2"/>
  <c r="AG9675" i="2"/>
  <c r="AG10516" i="2"/>
  <c r="AG10680" i="2"/>
  <c r="AG10519" i="2"/>
  <c r="AG10681" i="2"/>
  <c r="AG10683" i="2"/>
  <c r="AG1434" i="2"/>
  <c r="AG2131" i="2"/>
  <c r="AG6656" i="2"/>
  <c r="AG9780" i="2"/>
  <c r="AG9782" i="2"/>
  <c r="AG7709" i="2"/>
  <c r="AG7710" i="2"/>
  <c r="AG7812" i="2"/>
  <c r="AG7891" i="2"/>
  <c r="AG4722" i="2"/>
  <c r="AG4827" i="2"/>
  <c r="AG4555" i="2"/>
  <c r="AG4999" i="2"/>
  <c r="AG11" i="2"/>
  <c r="AG4624" i="2"/>
  <c r="AG4828" i="2"/>
  <c r="AG5075" i="2"/>
  <c r="AG16" i="2"/>
  <c r="AG4696" i="2"/>
  <c r="AG4829" i="2"/>
  <c r="AG5390" i="2"/>
  <c r="AG585" i="2"/>
  <c r="AG636" i="2"/>
  <c r="AG4278" i="2"/>
  <c r="AG4307" i="2"/>
  <c r="AG4453" i="2"/>
  <c r="AG6301" i="2"/>
  <c r="AG6328" i="2"/>
  <c r="AG4974" i="2"/>
  <c r="AG6520" i="2"/>
  <c r="AG7497" i="2"/>
  <c r="AG7603" i="2"/>
  <c r="AG8856" i="2"/>
  <c r="AG9003" i="2"/>
  <c r="AG9004" i="2"/>
  <c r="AG387" i="2"/>
  <c r="AG738" i="2"/>
  <c r="AG1097" i="2"/>
  <c r="AG1320" i="2"/>
  <c r="AG7052" i="2"/>
  <c r="AG5300" i="2"/>
  <c r="AG6108" i="2"/>
  <c r="AG6648" i="2"/>
  <c r="AG7016" i="2"/>
  <c r="AG9557" i="2"/>
  <c r="AG10852" i="2"/>
  <c r="AG11174" i="2"/>
  <c r="AG11735" i="2"/>
  <c r="AG10853" i="2"/>
  <c r="AG11209" i="2"/>
  <c r="AG3104" i="2"/>
  <c r="AG3598" i="2"/>
  <c r="AG1761" i="2"/>
  <c r="AG1831" i="2"/>
  <c r="AG2439" i="2"/>
  <c r="AG2697" i="2"/>
  <c r="AG6937" i="2"/>
  <c r="AG8634" i="2"/>
  <c r="AG8667" i="2"/>
  <c r="AG10028" i="2"/>
  <c r="AG11092" i="2"/>
  <c r="AG7399" i="2"/>
  <c r="AG7605" i="2"/>
  <c r="AG7713" i="2"/>
  <c r="AG11347" i="2"/>
  <c r="AG3187" i="2"/>
  <c r="AG3420" i="2"/>
  <c r="AG3824" i="2"/>
  <c r="AG87" i="2"/>
  <c r="AG637" i="2"/>
  <c r="AG4492" i="2"/>
  <c r="AG7238" i="2"/>
  <c r="AG9358" i="2"/>
  <c r="AG9559" i="2"/>
  <c r="AG7499" i="2"/>
  <c r="AG7500" i="2"/>
  <c r="AG7714" i="2"/>
  <c r="AG7816" i="2"/>
  <c r="AG7894" i="2"/>
  <c r="AG7982" i="2"/>
  <c r="AG8072" i="2"/>
  <c r="AG90" i="2"/>
  <c r="AG5485" i="2"/>
  <c r="AG5700" i="2"/>
  <c r="AG5827" i="2"/>
  <c r="AG8858" i="2"/>
  <c r="AG9008" i="2"/>
  <c r="AG907" i="2"/>
  <c r="AG1124" i="2"/>
  <c r="AG1391" i="2"/>
  <c r="AG6184" i="2"/>
  <c r="AG6545" i="2"/>
  <c r="AG5222" i="2"/>
  <c r="AG8859" i="2"/>
  <c r="AG8861" i="2"/>
  <c r="AG9012" i="2"/>
  <c r="AG9146" i="2"/>
  <c r="AG10216" i="2"/>
  <c r="AG10217" i="2"/>
  <c r="AG10353" i="2"/>
  <c r="AG558" i="2"/>
  <c r="AG1704" i="2"/>
  <c r="AG3543" i="2"/>
  <c r="AG2616" i="2"/>
  <c r="AG3544" i="2"/>
  <c r="AG6735" i="2"/>
  <c r="AG7179" i="2"/>
  <c r="AG7319" i="2"/>
  <c r="AG5486" i="2"/>
  <c r="AG7502" i="2"/>
  <c r="AG7609" i="2"/>
  <c r="AG7895" i="2"/>
  <c r="AG7984" i="2"/>
  <c r="AG10219" i="2"/>
  <c r="AG11606" i="2"/>
  <c r="AG11691" i="2"/>
  <c r="AG2444" i="2"/>
  <c r="AG96" i="2"/>
  <c r="AG3109" i="2"/>
  <c r="AG5958" i="2"/>
  <c r="AG9689" i="2"/>
  <c r="AG7896" i="2"/>
  <c r="AG7985" i="2"/>
  <c r="AG8075" i="2"/>
  <c r="AG10526" i="2"/>
  <c r="AG10527" i="2"/>
  <c r="AG10689" i="2"/>
  <c r="AG10690" i="2"/>
  <c r="AG10691" i="2"/>
  <c r="AG10692" i="2"/>
  <c r="AG11095" i="2"/>
  <c r="AG11607" i="2"/>
  <c r="AG3454" i="2"/>
  <c r="AG9788" i="2"/>
  <c r="AG10778" i="2"/>
  <c r="AG2076" i="2"/>
  <c r="AG2134" i="2"/>
  <c r="AG2620" i="2"/>
  <c r="AG2700" i="2"/>
  <c r="AG7242" i="2"/>
  <c r="AG5153" i="2"/>
  <c r="AG6572" i="2"/>
  <c r="AG9692" i="2"/>
  <c r="AG9792" i="2"/>
  <c r="AG11134" i="2"/>
  <c r="AG11427" i="2"/>
  <c r="AG10781" i="2"/>
  <c r="AG176" i="2"/>
  <c r="AG277" i="2"/>
  <c r="AG1922" i="2"/>
  <c r="AG2003" i="2"/>
  <c r="AG2445" i="2"/>
  <c r="AG2446" i="2"/>
  <c r="AG6070" i="2"/>
  <c r="AG8864" i="2"/>
  <c r="AG9019" i="2"/>
  <c r="AG9153" i="2"/>
  <c r="AG11762" i="2"/>
  <c r="AG11135" i="2"/>
  <c r="AG11389" i="2"/>
  <c r="AG1541" i="2"/>
  <c r="AG3112" i="2"/>
  <c r="AG3423" i="2"/>
  <c r="AG4698" i="2"/>
  <c r="AG1838" i="2"/>
  <c r="AG1923" i="2"/>
  <c r="AG2004" i="2"/>
  <c r="AG3601" i="2"/>
  <c r="AG5293" i="2"/>
  <c r="AG6593" i="2"/>
  <c r="AG6940" i="2"/>
  <c r="AG5832" i="2"/>
  <c r="AG9155" i="2"/>
  <c r="AG9156" i="2"/>
  <c r="AG11764" i="2"/>
  <c r="AG3113" i="2"/>
  <c r="AG4840" i="2"/>
  <c r="AG5134" i="2"/>
  <c r="AG2768" i="2"/>
  <c r="AG3602" i="2"/>
  <c r="AG6330" i="2"/>
  <c r="AG6343" i="2"/>
  <c r="AG4961" i="2"/>
  <c r="AG5533" i="2"/>
  <c r="AG5707" i="2"/>
  <c r="AG5833" i="2"/>
  <c r="AG7410" i="2"/>
  <c r="AG10696" i="2"/>
  <c r="AG3209" i="2"/>
  <c r="AG3455" i="2"/>
  <c r="AG283" i="2"/>
  <c r="AG1075" i="2"/>
  <c r="AG4700" i="2"/>
  <c r="AG5135" i="2"/>
  <c r="AG5534" i="2"/>
  <c r="AG3228" i="2"/>
  <c r="AG4530" i="2"/>
  <c r="AG4557" i="2"/>
  <c r="AG2624" i="2"/>
  <c r="AG9368" i="2"/>
  <c r="AG9579" i="2"/>
  <c r="AG9697" i="2"/>
  <c r="AG9698" i="2"/>
  <c r="AG9699" i="2"/>
  <c r="AG11139" i="2"/>
  <c r="AG97" i="2"/>
  <c r="AG1926" i="2"/>
  <c r="AG2625" i="2"/>
  <c r="AG2708" i="2"/>
  <c r="AG2709" i="2"/>
  <c r="AG4931" i="2"/>
  <c r="AG6465" i="2"/>
  <c r="AG11048" i="2"/>
  <c r="AG11300" i="2"/>
  <c r="AG7413" i="2"/>
  <c r="AG7508" i="2"/>
  <c r="AG7726" i="2"/>
  <c r="AG7727" i="2"/>
  <c r="AG7825" i="2"/>
  <c r="AG11613" i="2"/>
  <c r="AG11698" i="2"/>
  <c r="AG4647" i="2"/>
  <c r="AG5404" i="2"/>
  <c r="AG4844" i="2"/>
  <c r="AG5080" i="2"/>
  <c r="AG5405" i="2"/>
  <c r="AG103" i="2"/>
  <c r="AG593" i="2"/>
  <c r="AG594" i="2"/>
  <c r="AG6490" i="2"/>
  <c r="AG4391" i="2"/>
  <c r="AG2536" i="2"/>
  <c r="AG2710" i="2"/>
  <c r="AG3573" i="2"/>
  <c r="AG4933" i="2"/>
  <c r="AG8868" i="2"/>
  <c r="AG8869" i="2"/>
  <c r="AG9166" i="2"/>
  <c r="AG7414" i="2"/>
  <c r="AG7509" i="2"/>
  <c r="AG7992" i="2"/>
  <c r="AG285" i="2"/>
  <c r="AG1057" i="2"/>
  <c r="AG1309" i="2"/>
  <c r="AG1929" i="2"/>
  <c r="AG2011" i="2"/>
  <c r="AG2771" i="2"/>
  <c r="AG6596" i="2"/>
  <c r="AG7730" i="2"/>
  <c r="AG8083" i="2"/>
  <c r="AG8199" i="2"/>
  <c r="AG10789" i="2"/>
  <c r="AG10790" i="2"/>
  <c r="AG11141" i="2"/>
  <c r="AG888" i="2"/>
  <c r="AG911" i="2"/>
  <c r="AG1150" i="2"/>
  <c r="AG1770" i="2"/>
  <c r="AG2453" i="2"/>
  <c r="AG2539" i="2"/>
  <c r="AG4962" i="2"/>
  <c r="AG6575" i="2"/>
  <c r="AG6208" i="2"/>
  <c r="AG6410" i="2"/>
  <c r="AG5713" i="2"/>
  <c r="AG9374" i="2"/>
  <c r="AG8152" i="2"/>
  <c r="AG10372" i="2"/>
  <c r="AG10373" i="2"/>
  <c r="AG10542" i="2"/>
  <c r="AG11700" i="2"/>
  <c r="AG1771" i="2"/>
  <c r="AG1845" i="2"/>
  <c r="AG1932" i="2"/>
  <c r="AG2013" i="2"/>
  <c r="AG3574" i="2"/>
  <c r="AG6899" i="2"/>
  <c r="AG7246" i="2"/>
  <c r="AG6396" i="2"/>
  <c r="AG5840" i="2"/>
  <c r="AG5969" i="2"/>
  <c r="AG8153" i="2"/>
  <c r="AG10230" i="2"/>
  <c r="AG10375" i="2"/>
  <c r="AG11616" i="2"/>
  <c r="AG351" i="2"/>
  <c r="AG392" i="2"/>
  <c r="AG3387" i="2"/>
  <c r="AG3426" i="2"/>
  <c r="AG3792" i="2"/>
  <c r="AG9587" i="2"/>
  <c r="AG10378" i="2"/>
  <c r="AG1934" i="2"/>
  <c r="AG2086" i="2"/>
  <c r="AG2087" i="2"/>
  <c r="AG2141" i="2"/>
  <c r="AG2179" i="2"/>
  <c r="AG2631" i="2"/>
  <c r="AG5241" i="2"/>
  <c r="AG5555" i="2"/>
  <c r="AG5715" i="2"/>
  <c r="AG6135" i="2"/>
  <c r="AG11468" i="2"/>
  <c r="AG11738" i="2"/>
  <c r="AG7328" i="2"/>
  <c r="AG7513" i="2"/>
  <c r="AG10705" i="2"/>
  <c r="AG11702" i="2"/>
  <c r="AG1573" i="2"/>
  <c r="AG3122" i="2"/>
  <c r="AG3793" i="2"/>
  <c r="AG9028" i="2"/>
  <c r="AG10379" i="2"/>
  <c r="AG10546" i="2"/>
  <c r="AG1935" i="2"/>
  <c r="AG2014" i="2"/>
  <c r="AG2633" i="2"/>
  <c r="AG2775" i="2"/>
  <c r="AG3981" i="2"/>
  <c r="AG5536" i="2"/>
  <c r="AG5716" i="2"/>
  <c r="AG9793" i="2"/>
  <c r="AG11176" i="2"/>
  <c r="AG7419" i="2"/>
  <c r="AG7735" i="2"/>
  <c r="AG10547" i="2"/>
  <c r="AG10549" i="2"/>
  <c r="AG11470" i="2"/>
  <c r="AG11618" i="2"/>
  <c r="AG11703" i="2"/>
  <c r="AG3244" i="2"/>
  <c r="AG3755" i="2"/>
  <c r="AG10382" i="2"/>
  <c r="AG2090" i="2"/>
  <c r="AG2455" i="2"/>
  <c r="AG2543" i="2"/>
  <c r="AG2634" i="2"/>
  <c r="AG2716" i="2"/>
  <c r="AG5717" i="2"/>
  <c r="AG6598" i="2"/>
  <c r="AG7020" i="2"/>
  <c r="AG9590" i="2"/>
  <c r="AG11144" i="2"/>
  <c r="AG7330" i="2"/>
  <c r="AG7515" i="2"/>
  <c r="AG7626" i="2"/>
  <c r="AG7833" i="2"/>
  <c r="AG10387" i="2"/>
  <c r="AG11177" i="2"/>
  <c r="AG11619" i="2"/>
  <c r="AG11704" i="2"/>
  <c r="AG355" i="2"/>
  <c r="AG395" i="2"/>
  <c r="AG3457" i="2"/>
  <c r="AG9591" i="2"/>
  <c r="AG11178" i="2"/>
  <c r="AG4499" i="2"/>
  <c r="AG2544" i="2"/>
  <c r="AG10792" i="2"/>
  <c r="AG9593" i="2"/>
  <c r="AG9597" i="2"/>
  <c r="AG7627" i="2"/>
  <c r="AG7737" i="2"/>
  <c r="AG7834" i="2"/>
  <c r="AG7999" i="2"/>
  <c r="AG8089" i="2"/>
  <c r="AG4852" i="2"/>
  <c r="AG1199" i="2"/>
  <c r="AG1208" i="2"/>
  <c r="AG2092" i="2"/>
  <c r="AG2181" i="2"/>
  <c r="AG3640" i="2"/>
  <c r="AG5019" i="2"/>
  <c r="AG6235" i="2"/>
  <c r="AG6428" i="2"/>
  <c r="AG11739" i="2"/>
  <c r="AG10795" i="2"/>
  <c r="AG10796" i="2"/>
  <c r="AG11621" i="2"/>
  <c r="AG11706" i="2"/>
  <c r="AG397" i="2"/>
  <c r="AG4739" i="2"/>
  <c r="AG9383" i="2"/>
  <c r="AG2019" i="2"/>
  <c r="AG2095" i="2"/>
  <c r="AG2183" i="2"/>
  <c r="AG2720" i="2"/>
  <c r="AG5720" i="2"/>
  <c r="AG5975" i="2"/>
  <c r="AG7421" i="2"/>
  <c r="AG7518" i="2"/>
  <c r="AG7629" i="2"/>
  <c r="AG10713" i="2"/>
  <c r="AG11622" i="2"/>
  <c r="AG11707" i="2"/>
  <c r="AG105" i="2"/>
  <c r="AG106" i="2"/>
  <c r="AG1493" i="2"/>
  <c r="AG3127" i="2"/>
  <c r="AG3545" i="2"/>
  <c r="AG4854" i="2"/>
  <c r="AG3390" i="2"/>
  <c r="AG3756" i="2"/>
  <c r="AG2390" i="2"/>
  <c r="AG2456" i="2"/>
  <c r="AG2545" i="2"/>
  <c r="AG2722" i="2"/>
  <c r="AG4177" i="2"/>
  <c r="AG5198" i="2"/>
  <c r="AG6869" i="2"/>
  <c r="AG11022" i="2"/>
  <c r="AG7422" i="2"/>
  <c r="AG8002" i="2"/>
  <c r="AG10556" i="2"/>
  <c r="AG10557" i="2"/>
  <c r="AG11708" i="2"/>
  <c r="AG1518" i="2"/>
  <c r="AG3128" i="2"/>
  <c r="AG3757" i="2"/>
  <c r="AG4011" i="2"/>
  <c r="AG4020" i="2"/>
  <c r="AG4029" i="2"/>
  <c r="AG4042" i="2"/>
  <c r="AG4053" i="2"/>
  <c r="AG4076" i="2"/>
  <c r="AG4091" i="2"/>
  <c r="AG4100" i="2"/>
  <c r="AG11218" i="2"/>
  <c r="AG8886" i="2"/>
  <c r="AG10116" i="2"/>
  <c r="AG10117" i="2"/>
  <c r="AG10118" i="2"/>
  <c r="AG7423" i="2"/>
  <c r="AG3130" i="2"/>
  <c r="AG4896" i="2"/>
  <c r="AG5252" i="2"/>
  <c r="AG5592" i="2"/>
  <c r="AG6009" i="2"/>
  <c r="AG6014" i="2"/>
  <c r="AG8744" i="2"/>
  <c r="AG1641" i="2"/>
  <c r="AG1642" i="2"/>
  <c r="AG1643" i="2"/>
  <c r="AG2939" i="2"/>
  <c r="AG2963" i="2"/>
  <c r="AG2996" i="2"/>
  <c r="AG3000" i="2"/>
  <c r="AG7336" i="2"/>
  <c r="AG7425" i="2"/>
  <c r="AG7426" i="2"/>
  <c r="AG8748" i="2"/>
  <c r="AG1576" i="2"/>
  <c r="AG3132" i="2"/>
  <c r="AG4857" i="2"/>
  <c r="AG5418" i="2"/>
  <c r="AG5558" i="2"/>
  <c r="AG7092" i="2"/>
  <c r="AG10798" i="2"/>
  <c r="AG5723" i="2"/>
  <c r="AG5849" i="2"/>
  <c r="AG3861" i="2"/>
  <c r="AG3862" i="2"/>
  <c r="AG7059" i="2"/>
  <c r="AG9799" i="2"/>
  <c r="AG9860" i="2"/>
  <c r="AG10861" i="2"/>
  <c r="AG10905" i="2"/>
  <c r="AG2257" i="2"/>
  <c r="AG2874" i="2"/>
  <c r="AG2876" i="2"/>
  <c r="AG2911" i="2"/>
  <c r="AG2912" i="2"/>
  <c r="AG3994" i="2"/>
  <c r="AG4561" i="2"/>
  <c r="AG9861" i="2"/>
  <c r="AG9863" i="2"/>
  <c r="AG9864" i="2"/>
  <c r="AG10863" i="2"/>
  <c r="AG10864" i="2"/>
  <c r="AG10865" i="2"/>
  <c r="AG10906" i="2"/>
  <c r="AG4677" i="2"/>
  <c r="AG4859" i="2"/>
  <c r="AG5184" i="2"/>
  <c r="AG5312" i="2"/>
  <c r="AG5994" i="2"/>
  <c r="AG6552" i="2"/>
  <c r="AG2229" i="2"/>
  <c r="AG2824" i="2"/>
  <c r="AG2825" i="2"/>
  <c r="AG2853" i="2"/>
  <c r="AG3961" i="2"/>
  <c r="AG8546" i="2"/>
  <c r="AG9190" i="2"/>
  <c r="AG9388" i="2"/>
  <c r="AG9610" i="2"/>
  <c r="AG9612" i="2"/>
  <c r="AG9716" i="2"/>
  <c r="AG10718" i="2"/>
  <c r="AG1547" i="2"/>
  <c r="AG3288" i="2"/>
  <c r="AG4705" i="2"/>
  <c r="AG4861" i="2"/>
  <c r="AG4898" i="2"/>
  <c r="AG9040" i="2"/>
  <c r="AG9389" i="2"/>
  <c r="AG10719" i="2"/>
  <c r="AG522" i="2"/>
  <c r="AG4366" i="2"/>
  <c r="AG4369" i="2"/>
  <c r="AG5039" i="2"/>
  <c r="AG6218" i="2"/>
  <c r="AG6254" i="2"/>
  <c r="AG6690" i="2"/>
  <c r="AG6985" i="2"/>
  <c r="AG11400" i="2"/>
  <c r="AG11719" i="2"/>
  <c r="AG2639" i="2"/>
  <c r="AG2724" i="2"/>
  <c r="AG8262" i="2"/>
  <c r="AG8322" i="2"/>
  <c r="AG8343" i="2"/>
  <c r="AG8363" i="2"/>
  <c r="AG8405" i="2"/>
  <c r="AG8428" i="2"/>
  <c r="AG8466" i="2"/>
  <c r="AG4362" i="2"/>
  <c r="AG4576" i="2"/>
  <c r="AG6250" i="2"/>
  <c r="AG6492" i="2"/>
  <c r="AG9042" i="2"/>
  <c r="AG3020" i="2"/>
  <c r="AG3279" i="2"/>
  <c r="AG4651" i="2"/>
  <c r="AG4862" i="2"/>
  <c r="AG5993" i="2"/>
  <c r="AG6050" i="2"/>
  <c r="AG6526" i="2"/>
  <c r="AG6871" i="2"/>
  <c r="AG5424" i="2"/>
  <c r="AG6018" i="2"/>
  <c r="AG6097" i="2"/>
  <c r="AG6493" i="2"/>
  <c r="AG6903" i="2"/>
  <c r="AG9393" i="2"/>
  <c r="AG2640" i="2"/>
  <c r="AG3210" i="2"/>
  <c r="AG6176" i="2"/>
  <c r="AG9048" i="2"/>
  <c r="AG9621" i="2"/>
  <c r="AG9718" i="2"/>
  <c r="AG9720" i="2"/>
  <c r="AG10397" i="2"/>
  <c r="AG10564" i="2"/>
  <c r="AG10565" i="2"/>
  <c r="AG10722" i="2"/>
  <c r="AG743" i="2"/>
  <c r="AG953" i="2"/>
  <c r="AG1209" i="2"/>
  <c r="AG1210" i="2"/>
  <c r="AG1441" i="2"/>
  <c r="AG2335" i="2"/>
  <c r="AG8598" i="2"/>
  <c r="AG8615" i="2"/>
  <c r="AG8623" i="2"/>
  <c r="AG508" i="2"/>
  <c r="AG509" i="2"/>
  <c r="AG3657" i="2"/>
  <c r="AG4740" i="2"/>
  <c r="AG5425" i="2"/>
  <c r="AG5725" i="2"/>
  <c r="AG5851" i="2"/>
  <c r="AG5852" i="2"/>
  <c r="AG6138" i="2"/>
  <c r="AG5426" i="2"/>
  <c r="AG5308" i="2"/>
  <c r="AG6665" i="2"/>
  <c r="AG9973" i="2"/>
  <c r="AG10913" i="2"/>
  <c r="AG10955" i="2"/>
  <c r="AG418" i="2"/>
  <c r="AG757" i="2"/>
  <c r="AG2967" i="2"/>
  <c r="AG4354" i="2"/>
  <c r="AG9975" i="2"/>
  <c r="AG10956" i="2"/>
  <c r="AG10983" i="2"/>
  <c r="AG10984" i="2"/>
  <c r="AG11247" i="2"/>
  <c r="AG11709" i="2"/>
  <c r="AG11741" i="2"/>
  <c r="AG1203" i="2"/>
  <c r="AG1442" i="2"/>
  <c r="AG2322" i="2"/>
  <c r="AG2323" i="2"/>
  <c r="AG2337" i="2"/>
  <c r="AG2968" i="2"/>
  <c r="AG2969" i="2"/>
  <c r="AG2982" i="2"/>
  <c r="AG2983" i="2"/>
  <c r="AG8605" i="2"/>
  <c r="AG8617" i="2"/>
  <c r="AG8618" i="2"/>
  <c r="AG9873" i="2"/>
  <c r="AG9874" i="2"/>
  <c r="AG3682" i="2"/>
  <c r="AG3659" i="2"/>
  <c r="AG4726" i="2"/>
  <c r="AG5245" i="2"/>
  <c r="AG5853" i="2"/>
  <c r="AG11249" i="2"/>
  <c r="AG6666" i="2"/>
  <c r="AG10959" i="2"/>
  <c r="AG419" i="2"/>
  <c r="AG759" i="2"/>
  <c r="AG760" i="2"/>
  <c r="AG4355" i="2"/>
  <c r="AG4356" i="2"/>
  <c r="AG4582" i="2"/>
  <c r="AG5025" i="2"/>
  <c r="AG6433" i="2"/>
  <c r="AG8506" i="2"/>
  <c r="AG10919" i="2"/>
  <c r="AG10960" i="2"/>
  <c r="AG10961" i="2"/>
  <c r="AG10986" i="2"/>
  <c r="AG10987" i="2"/>
  <c r="AG11628" i="2"/>
  <c r="AG5728" i="2"/>
  <c r="AG4132" i="2"/>
  <c r="AG4133" i="2"/>
  <c r="AG6839" i="2"/>
  <c r="AG7098" i="2"/>
  <c r="AG8454" i="2"/>
  <c r="AG8468" i="2"/>
  <c r="AG8481" i="2"/>
  <c r="AG4537" i="2"/>
  <c r="AG5003" i="2"/>
  <c r="AG10122" i="2"/>
  <c r="AG10808" i="2"/>
  <c r="AG10876" i="2"/>
  <c r="AG11766" i="2"/>
  <c r="AG454" i="2"/>
  <c r="AG1597" i="2"/>
  <c r="AG3513" i="2"/>
  <c r="AG3883" i="2"/>
  <c r="AG4869" i="2"/>
  <c r="AG5430" i="2"/>
  <c r="AG971" i="2"/>
  <c r="AG2284" i="2"/>
  <c r="AG2285" i="2"/>
  <c r="AG2325" i="2"/>
  <c r="AG2948" i="2"/>
  <c r="AG2973" i="2"/>
  <c r="AG2974" i="2"/>
  <c r="AG2986" i="2"/>
  <c r="AG8520" i="2"/>
  <c r="AG8530" i="2"/>
  <c r="AG8560" i="2"/>
  <c r="AG8567" i="2"/>
  <c r="AG8607" i="2"/>
  <c r="AG9947" i="2"/>
  <c r="AG457" i="2"/>
  <c r="AG1601" i="2"/>
  <c r="AG3258" i="2"/>
  <c r="AG3514" i="2"/>
  <c r="AG3521" i="2"/>
  <c r="AG3900" i="2"/>
  <c r="AG4749" i="2"/>
  <c r="AG4870" i="2"/>
  <c r="AG1375" i="2"/>
  <c r="AG2286" i="2"/>
  <c r="AG2309" i="2"/>
  <c r="AG2326" i="2"/>
  <c r="AG2327" i="2"/>
  <c r="AG2913" i="2"/>
  <c r="AG2950" i="2"/>
  <c r="AG2952" i="2"/>
  <c r="AG2953" i="2"/>
  <c r="AG3261" i="2"/>
  <c r="AG3984" i="2"/>
  <c r="AG8531" i="2"/>
  <c r="AG8568" i="2"/>
  <c r="AG9951" i="2"/>
  <c r="AG9993" i="2"/>
  <c r="AG9994" i="2"/>
  <c r="AG10033" i="2"/>
  <c r="AG1602" i="2"/>
  <c r="AG5180" i="2"/>
  <c r="AG5432" i="2"/>
  <c r="AG5591" i="2"/>
  <c r="AG2314" i="2"/>
  <c r="AG2954" i="2"/>
  <c r="AG2955" i="2"/>
  <c r="AG2975" i="2"/>
  <c r="AG4338" i="2"/>
  <c r="AG4609" i="2"/>
  <c r="AG4610" i="2"/>
  <c r="AG8457" i="2"/>
  <c r="AG9999" i="2"/>
  <c r="AG10000" i="2"/>
  <c r="AG10996" i="2"/>
  <c r="AG10997" i="2"/>
  <c r="AG11005" i="2"/>
  <c r="AG11009" i="2"/>
  <c r="AG11010" i="2"/>
  <c r="AG11305" i="2"/>
  <c r="AG11528" i="2"/>
  <c r="AG5732" i="2"/>
  <c r="AG9879" i="2"/>
  <c r="AG10877" i="2"/>
  <c r="AG777" i="2"/>
  <c r="AG1218" i="2"/>
  <c r="AG1219" i="2"/>
  <c r="AG8474" i="2"/>
  <c r="AG8499" i="2"/>
  <c r="AG8510" i="2"/>
  <c r="AG8512" i="2"/>
  <c r="AG8523" i="2"/>
  <c r="AG8524" i="2"/>
  <c r="AG9880" i="2"/>
  <c r="AG5247" i="2"/>
  <c r="AG5607" i="2"/>
  <c r="AG5858" i="2"/>
  <c r="AG6145" i="2"/>
  <c r="AG6660" i="2"/>
  <c r="AG1444" i="2"/>
  <c r="AG2340" i="2"/>
  <c r="AG2976" i="2"/>
  <c r="AG2989" i="2"/>
  <c r="AG2990" i="2"/>
  <c r="AG2992" i="2"/>
  <c r="AG3985" i="2"/>
  <c r="AG4587" i="2"/>
  <c r="AG8629" i="2"/>
  <c r="AG9886" i="2"/>
  <c r="AG9887" i="2"/>
  <c r="AG9960" i="2"/>
  <c r="AG10882" i="2"/>
  <c r="AG11631" i="2"/>
  <c r="AG512" i="2"/>
  <c r="AG4742" i="2"/>
  <c r="AG4873" i="2"/>
  <c r="AG11514" i="2"/>
  <c r="AG11747" i="2"/>
  <c r="AG791" i="2"/>
  <c r="AG986" i="2"/>
  <c r="AG2292" i="2"/>
  <c r="AG2293" i="2"/>
  <c r="AG2294" i="2"/>
  <c r="AG2316" i="2"/>
  <c r="AG6257" i="2"/>
  <c r="AG7024" i="2"/>
  <c r="AG8574" i="2"/>
  <c r="AG8588" i="2"/>
  <c r="AG8589" i="2"/>
  <c r="AG8590" i="2"/>
  <c r="AG8609" i="2"/>
  <c r="AG11808" i="2"/>
  <c r="AG537" i="2"/>
  <c r="AG3150" i="2"/>
  <c r="AG3026" i="2"/>
  <c r="AG3290" i="2"/>
  <c r="AG9727" i="2"/>
  <c r="AG9817" i="2"/>
  <c r="AG3835" i="2"/>
  <c r="AG10242" i="2"/>
  <c r="AG10398" i="2"/>
  <c r="AG2856" i="2"/>
  <c r="AG2857" i="2"/>
  <c r="AG2880" i="2"/>
  <c r="AG3942" i="2"/>
  <c r="AG4199" i="2"/>
  <c r="AG4502" i="2"/>
  <c r="AG6188" i="2"/>
  <c r="AG10404" i="2"/>
  <c r="AG3672" i="2"/>
  <c r="AG4980" i="2"/>
  <c r="AG6783" i="2"/>
  <c r="AG5108" i="2"/>
  <c r="AG5437" i="2"/>
  <c r="AG5139" i="2"/>
  <c r="AG5223" i="2"/>
  <c r="AG5559" i="2"/>
  <c r="AG3895" i="2"/>
  <c r="AG4729" i="2"/>
  <c r="AG4878" i="2"/>
  <c r="AG5560" i="2"/>
  <c r="AG6113" i="2"/>
  <c r="AG6987" i="2"/>
  <c r="AG9820" i="2"/>
  <c r="AG2264" i="2"/>
  <c r="AG2858" i="2"/>
  <c r="AG2921" i="2"/>
  <c r="AG2922" i="2"/>
  <c r="AG3999" i="2"/>
  <c r="AG4288" i="2"/>
  <c r="AG4588" i="2"/>
  <c r="AG5005" i="2"/>
  <c r="AG9821" i="2"/>
  <c r="AG9822" i="2"/>
  <c r="AG9892" i="2"/>
  <c r="AG9894" i="2"/>
  <c r="AG9895" i="2"/>
  <c r="AG5736" i="2"/>
  <c r="AG5861" i="2"/>
  <c r="AG10886" i="2"/>
  <c r="AG598" i="2"/>
  <c r="AG652" i="2"/>
  <c r="AG915" i="2"/>
  <c r="AG1155" i="2"/>
  <c r="AG1156" i="2"/>
  <c r="AG2150" i="2"/>
  <c r="AG2190" i="2"/>
  <c r="AG2787" i="2"/>
  <c r="AG8285" i="2"/>
  <c r="AG8347" i="2"/>
  <c r="AG8367" i="2"/>
  <c r="AG8387" i="2"/>
  <c r="AG8410" i="2"/>
  <c r="AG9206" i="2"/>
  <c r="AG9207" i="2"/>
  <c r="AG11478" i="2"/>
  <c r="AG11634" i="2"/>
  <c r="AG483" i="2"/>
  <c r="AG1522" i="2"/>
  <c r="AG3154" i="2"/>
  <c r="AG1523" i="2"/>
  <c r="AG5990" i="2"/>
  <c r="AG3800" i="2"/>
  <c r="AG3801" i="2"/>
  <c r="AG10247" i="2"/>
  <c r="AG2790" i="2"/>
  <c r="AG2791" i="2"/>
  <c r="AG2792" i="2"/>
  <c r="AG2861" i="2"/>
  <c r="AG3944" i="2"/>
  <c r="AG4202" i="2"/>
  <c r="AG4203" i="2"/>
  <c r="AG6189" i="2"/>
  <c r="AG6349" i="2"/>
  <c r="AG6350" i="2"/>
  <c r="AG8163" i="2"/>
  <c r="AG9401" i="2"/>
  <c r="AG9402" i="2"/>
  <c r="AG10248" i="2"/>
  <c r="AG10410" i="2"/>
  <c r="AG4983" i="2"/>
  <c r="AG7029" i="2"/>
  <c r="AG6555" i="2"/>
  <c r="AG11441" i="2"/>
  <c r="AG402" i="2"/>
  <c r="AG1591" i="2"/>
  <c r="AG3157" i="2"/>
  <c r="AG3499" i="2"/>
  <c r="AG3631" i="2"/>
  <c r="AG1089" i="2"/>
  <c r="AG1103" i="2"/>
  <c r="AG1325" i="2"/>
  <c r="AG1326" i="2"/>
  <c r="AG2192" i="2"/>
  <c r="AG2212" i="2"/>
  <c r="AG2235" i="2"/>
  <c r="AG2237" i="2"/>
  <c r="AG6771" i="2"/>
  <c r="AG7030" i="2"/>
  <c r="AG8247" i="2"/>
  <c r="AG8309" i="2"/>
  <c r="AG8389" i="2"/>
  <c r="AG8434" i="2"/>
  <c r="AG10975" i="2"/>
  <c r="AG405" i="2"/>
  <c r="AG4731" i="2"/>
  <c r="AG8288" i="2"/>
  <c r="AG8310" i="2"/>
  <c r="AG8391" i="2"/>
  <c r="AG8413" i="2"/>
  <c r="AG8435" i="2"/>
  <c r="AG407" i="2"/>
  <c r="AG732" i="2"/>
  <c r="AG751" i="2"/>
  <c r="AG1058" i="2"/>
  <c r="AG1059" i="2"/>
  <c r="AG1291" i="2"/>
  <c r="AG6099" i="2"/>
  <c r="AG6824" i="2"/>
  <c r="AG11748" i="2"/>
  <c r="AG1599" i="2"/>
  <c r="AG3260" i="2"/>
  <c r="AG3517" i="2"/>
  <c r="AG1104" i="2"/>
  <c r="AG1132" i="2"/>
  <c r="AG1350" i="2"/>
  <c r="AG2238" i="2"/>
  <c r="AG2265" i="2"/>
  <c r="AG7096" i="2"/>
  <c r="AG8331" i="2"/>
  <c r="AG8351" i="2"/>
  <c r="AG8414" i="2"/>
  <c r="AG8437" i="2"/>
  <c r="AG8438" i="2"/>
  <c r="AG10999" i="2"/>
  <c r="AG11275" i="2"/>
  <c r="AG437" i="2"/>
  <c r="AG3500" i="2"/>
  <c r="AG3501" i="2"/>
  <c r="AG3645" i="2"/>
  <c r="AG752" i="2"/>
  <c r="AG1327" i="2"/>
  <c r="AG2213" i="2"/>
  <c r="AG2239" i="2"/>
  <c r="AG2269" i="2"/>
  <c r="AG2894" i="2"/>
  <c r="AG2927" i="2"/>
  <c r="AG8333" i="2"/>
  <c r="AG8353" i="2"/>
  <c r="AG8416" i="2"/>
  <c r="AG8439" i="2"/>
  <c r="AG8460" i="2"/>
  <c r="AG8475" i="2"/>
  <c r="AG9964" i="2"/>
  <c r="AG1181" i="2"/>
  <c r="AG2102" i="2"/>
  <c r="AG8211" i="2"/>
  <c r="AG8249" i="2"/>
  <c r="AG8313" i="2"/>
  <c r="AG8373" i="2"/>
  <c r="AG9217" i="2"/>
  <c r="AG9405" i="2"/>
  <c r="AG11638" i="2"/>
  <c r="AG493" i="2"/>
  <c r="AG3646" i="2"/>
  <c r="AG5447" i="2"/>
  <c r="AG5542" i="2"/>
  <c r="AG5744" i="2"/>
  <c r="AG5868" i="2"/>
  <c r="AG9838" i="2"/>
  <c r="AG195" i="2"/>
  <c r="AG196" i="2"/>
  <c r="AG655" i="2"/>
  <c r="AG919" i="2"/>
  <c r="AG1159" i="2"/>
  <c r="AG1182" i="2"/>
  <c r="AG1403" i="2"/>
  <c r="AG2103" i="2"/>
  <c r="AG2155" i="2"/>
  <c r="AG2194" i="2"/>
  <c r="AG8272" i="2"/>
  <c r="AG8294" i="2"/>
  <c r="AG9221" i="2"/>
  <c r="AG495" i="2"/>
  <c r="AG1551" i="2"/>
  <c r="AG3162" i="2"/>
  <c r="AG4887" i="2"/>
  <c r="AG5448" i="2"/>
  <c r="AG5543" i="2"/>
  <c r="AG5617" i="2"/>
  <c r="AG5745" i="2"/>
  <c r="AG5869" i="2"/>
  <c r="AG6604" i="2"/>
  <c r="AG658" i="2"/>
  <c r="AG920" i="2"/>
  <c r="AG1160" i="2"/>
  <c r="AG1161" i="2"/>
  <c r="AG1405" i="2"/>
  <c r="AG2104" i="2"/>
  <c r="AG2105" i="2"/>
  <c r="AG2159" i="2"/>
  <c r="AG2793" i="2"/>
  <c r="AG8315" i="2"/>
  <c r="AG8396" i="2"/>
  <c r="AG9225" i="2"/>
  <c r="AG9418" i="2"/>
  <c r="AG496" i="2"/>
  <c r="AG4888" i="2"/>
  <c r="AG5449" i="2"/>
  <c r="AG5236" i="2"/>
  <c r="AG5870" i="2"/>
  <c r="AG6119" i="2"/>
  <c r="AG2160" i="2"/>
  <c r="AG2196" i="2"/>
  <c r="AG2217" i="2"/>
  <c r="AG2218" i="2"/>
  <c r="AG2244" i="2"/>
  <c r="AG2840" i="2"/>
  <c r="AG8420" i="2"/>
  <c r="AG9423" i="2"/>
  <c r="AG9425" i="2"/>
  <c r="AG9626" i="2"/>
  <c r="AG9627" i="2"/>
  <c r="AG9628" i="2"/>
  <c r="AG4708" i="2"/>
  <c r="AG4889" i="2"/>
  <c r="AG5237" i="2"/>
  <c r="AG5563" i="2"/>
  <c r="AG11226" i="2"/>
  <c r="AG11484" i="2"/>
  <c r="AG5577" i="2"/>
  <c r="AG6120" i="2"/>
  <c r="AG6626" i="2"/>
  <c r="AG9841" i="2"/>
  <c r="AG9842" i="2"/>
  <c r="AG10893" i="2"/>
  <c r="AG443" i="2"/>
  <c r="AG5011" i="2"/>
  <c r="AG6653" i="2"/>
  <c r="AG6773" i="2"/>
  <c r="AG7038" i="2"/>
  <c r="AG8297" i="2"/>
  <c r="AG8298" i="2"/>
  <c r="AG10952" i="2"/>
  <c r="AG444" i="2"/>
  <c r="AG3166" i="2"/>
  <c r="AG4745" i="2"/>
  <c r="AG4891" i="2"/>
  <c r="AG5452" i="2"/>
  <c r="AG5578" i="2"/>
  <c r="AG6232" i="2"/>
  <c r="AG6382" i="2"/>
  <c r="AG8423" i="2"/>
  <c r="AG755" i="2"/>
  <c r="AG9920" i="2"/>
  <c r="AG9967" i="2"/>
  <c r="AG10583" i="2"/>
  <c r="AG10727" i="2"/>
  <c r="AG10812" i="2"/>
  <c r="AG3431" i="2"/>
  <c r="AG4732" i="2"/>
  <c r="AG5564" i="2"/>
  <c r="AG4060" i="2"/>
  <c r="AG4061" i="2"/>
  <c r="AG4119" i="2"/>
  <c r="AG7097" i="2"/>
  <c r="AG4206" i="2"/>
  <c r="AG4207" i="2"/>
  <c r="AG4509" i="2"/>
  <c r="AG6801" i="2"/>
  <c r="AG5751" i="2"/>
  <c r="AG5874" i="2"/>
  <c r="AG10953" i="2"/>
  <c r="AG11276" i="2"/>
  <c r="AG10813" i="2"/>
  <c r="AG412" i="2"/>
  <c r="AG964" i="2"/>
  <c r="AG1212" i="2"/>
  <c r="AG1449" i="2"/>
  <c r="AG2224" i="2"/>
  <c r="AG2249" i="2"/>
  <c r="AG8278" i="2"/>
  <c r="AG8301" i="2"/>
  <c r="AG8426" i="2"/>
  <c r="AG8448" i="2"/>
  <c r="AG9735" i="2"/>
  <c r="AG5752" i="2"/>
  <c r="AG5875" i="2"/>
  <c r="AG9921" i="2"/>
  <c r="AG11497" i="2"/>
  <c r="AG10814" i="2"/>
  <c r="AG10815" i="2"/>
  <c r="AG10816" i="2"/>
  <c r="AG10896" i="2"/>
  <c r="AG10897" i="2"/>
  <c r="AG660" i="2"/>
  <c r="AG804" i="2"/>
  <c r="AG830" i="2"/>
  <c r="AG988" i="2"/>
  <c r="AG989" i="2"/>
  <c r="AG1224" i="2"/>
  <c r="AG1225" i="2"/>
  <c r="AG7107" i="2"/>
  <c r="AG7111" i="2"/>
  <c r="AG7113" i="2"/>
  <c r="AG11532" i="2"/>
  <c r="AG3172" i="2"/>
  <c r="AG3509" i="2"/>
  <c r="AG3867" i="2"/>
  <c r="AG4733" i="2"/>
  <c r="AG4895" i="2"/>
  <c r="AG2276" i="2"/>
  <c r="AG2298" i="2"/>
  <c r="AG2977" i="2"/>
  <c r="AG3680" i="2"/>
  <c r="AG8533" i="2"/>
  <c r="AG8544" i="2"/>
  <c r="AG8569" i="2"/>
  <c r="AG9634" i="2"/>
  <c r="AG9739" i="2"/>
  <c r="AG9740" i="2"/>
  <c r="AG9744" i="2"/>
  <c r="AH298" i="2" a="1"/>
  <c r="AH298" i="2" s="1"/>
  <c r="AH299" i="2" a="1"/>
  <c r="AH299" i="2" s="1"/>
  <c r="AH1525" i="2" a="1"/>
  <c r="AH1525" i="2" s="1"/>
  <c r="AH3027" i="2" a="1"/>
  <c r="AH3027" i="2" s="1"/>
  <c r="AH3391" i="2" a="1"/>
  <c r="AH3391" i="2" s="1"/>
  <c r="AH3433" i="2" a="1"/>
  <c r="AH3433" i="2"/>
  <c r="AH3758" i="2" a="1"/>
  <c r="AH3758" i="2" s="1"/>
  <c r="AH3804" i="2" a="1"/>
  <c r="AH3804" i="2" s="1"/>
  <c r="AH4709" i="2" a="1"/>
  <c r="AH4709" i="2" s="1"/>
  <c r="AH4755" i="2" a="1"/>
  <c r="AH4755" i="2" s="1"/>
  <c r="AH5115" i="2" a="1"/>
  <c r="AH5115" i="2" s="1"/>
  <c r="AH5316" i="2" a="1"/>
  <c r="AH5316" i="2" s="1"/>
  <c r="AH200" i="2" a="1"/>
  <c r="AH200" i="2" s="1"/>
  <c r="AH368" i="2" a="1"/>
  <c r="AH368" i="2" s="1"/>
  <c r="AH661" i="2" a="1"/>
  <c r="AH661" i="2" s="1"/>
  <c r="AH702" i="2" a="1"/>
  <c r="AH702" i="2" s="1"/>
  <c r="AH890" i="2" a="1"/>
  <c r="AH890" i="2" s="1"/>
  <c r="AH922" i="2" a="1"/>
  <c r="AH922" i="2"/>
  <c r="AH1162" i="2" a="1"/>
  <c r="AH1162" i="2"/>
  <c r="AH1186" i="2" a="1"/>
  <c r="AH1186" i="2" s="1"/>
  <c r="AH1406" i="2" a="1"/>
  <c r="AH1406" i="2" s="1"/>
  <c r="AH1407" i="2" a="1"/>
  <c r="AH1407" i="2" s="1"/>
  <c r="AH1777" i="2" a="1"/>
  <c r="AH1777" i="2"/>
  <c r="AH1851" i="2" a="1"/>
  <c r="AH1851" i="2" s="1"/>
  <c r="AH1942" i="2" a="1"/>
  <c r="AH1942" i="2" s="1"/>
  <c r="AH2023" i="2" a="1"/>
  <c r="AH2023" i="2" s="1"/>
  <c r="AH2106" i="2" a="1"/>
  <c r="AH2106" i="2" s="1"/>
  <c r="AH2161" i="2" a="1"/>
  <c r="AH2161" i="2" s="1"/>
  <c r="AH2460" i="2" a="1"/>
  <c r="AH2460" i="2" s="1"/>
  <c r="AH3609" i="2" a="1"/>
  <c r="AH3609" i="2" s="1"/>
  <c r="AH5286" i="2" a="1"/>
  <c r="AH5286" i="2" s="1"/>
  <c r="AH6101" i="2" a="1"/>
  <c r="AH6101" i="2" s="1"/>
  <c r="AH6607" i="2" a="1"/>
  <c r="AH6607" i="2" s="1"/>
  <c r="AH6949" i="2" a="1"/>
  <c r="AH6949" i="2" s="1"/>
  <c r="AH11148" i="2" a="1"/>
  <c r="AH11148" i="2" s="1"/>
  <c r="AH11402" i="2" a="1"/>
  <c r="AH11402" i="2" s="1"/>
  <c r="AH3968" i="2" a="1"/>
  <c r="AH3968" i="2" s="1"/>
  <c r="AH4319" i="2" a="1"/>
  <c r="AH4319" i="2" s="1"/>
  <c r="AH4320" i="2" a="1"/>
  <c r="AH4320" i="2" s="1"/>
  <c r="AH4465" i="2" a="1"/>
  <c r="AH4465" i="2" s="1"/>
  <c r="AH4466" i="2" a="1"/>
  <c r="AH4466" i="2" s="1"/>
  <c r="AH2548" i="2" a="1"/>
  <c r="AH2548" i="2"/>
  <c r="AH2549" i="2" a="1"/>
  <c r="AH2549" i="2" s="1"/>
  <c r="AH2641" i="2" a="1"/>
  <c r="AH2641" i="2" s="1"/>
  <c r="AH2725" i="2" a="1"/>
  <c r="AH2725" i="2" s="1"/>
  <c r="AH2794" i="2" a="1"/>
  <c r="AH2794" i="2" s="1"/>
  <c r="AH3610" i="2" a="1"/>
  <c r="AH3610" i="2" s="1"/>
  <c r="AH4985" i="2" a="1"/>
  <c r="AH4985" i="2" s="1"/>
  <c r="AH6608" i="2" a="1"/>
  <c r="AH6608" i="2" s="1"/>
  <c r="AH6759" i="2" a="1"/>
  <c r="AH6759" i="2" s="1"/>
  <c r="AH6950" i="2" a="1"/>
  <c r="AH6950" i="2" s="1"/>
  <c r="AH6220" i="2" a="1"/>
  <c r="AH6220" i="2" s="1"/>
  <c r="AH6402" i="2" a="1"/>
  <c r="AH6402" i="2" s="1"/>
  <c r="AH6414" i="2" a="1"/>
  <c r="AH6414" i="2" s="1"/>
  <c r="AH5545" i="2" a="1"/>
  <c r="AH5545" i="2" s="1"/>
  <c r="AH5624" i="2" a="1"/>
  <c r="AH5624" i="2" s="1"/>
  <c r="AH5754" i="2" a="1"/>
  <c r="AH5754" i="2"/>
  <c r="AH5877" i="2" a="1"/>
  <c r="AH5877" i="2" s="1"/>
  <c r="AH9229" i="2" a="1"/>
  <c r="AH9229" i="2" s="1"/>
  <c r="AH9433" i="2" a="1"/>
  <c r="AH9433" i="2" s="1"/>
  <c r="AH10430" i="2" a="1"/>
  <c r="AH10430" i="2" s="1"/>
  <c r="AH10587" i="2" a="1"/>
  <c r="AH10587" i="2" s="1"/>
  <c r="AH11725" i="2" a="1"/>
  <c r="AH11725" i="2" s="1"/>
  <c r="AH9230" i="2" a="1"/>
  <c r="AH9230" i="2"/>
  <c r="AH9231" i="2" a="1"/>
  <c r="AH9231" i="2" s="1"/>
  <c r="AH9232" i="2" a="1"/>
  <c r="AH9232" i="2" s="1"/>
  <c r="AH9233" i="2" a="1"/>
  <c r="AH9233" i="2" s="1"/>
  <c r="AH9434" i="2" a="1"/>
  <c r="AH9434" i="2" s="1"/>
  <c r="AH9435" i="2" a="1"/>
  <c r="AH9435" i="2" s="1"/>
  <c r="AH9436" i="2" a="1"/>
  <c r="AH9436" i="2" s="1"/>
  <c r="AH9437" i="2" a="1"/>
  <c r="AH9437" i="2"/>
  <c r="AH7338" i="2" a="1"/>
  <c r="AH7338" i="2" s="1"/>
  <c r="AH7428" i="2" a="1"/>
  <c r="AH7428" i="2"/>
  <c r="AH7521" i="2" a="1"/>
  <c r="AH7521" i="2"/>
  <c r="AH7633" i="2" a="1"/>
  <c r="AH7633" i="2" s="1"/>
  <c r="AH7743" i="2" a="1"/>
  <c r="AH7743" i="2"/>
  <c r="AH7839" i="2" a="1"/>
  <c r="AH7839" i="2"/>
  <c r="AH7910" i="2" a="1"/>
  <c r="AH7910" i="2" s="1"/>
  <c r="AH8004" i="2" a="1"/>
  <c r="AH8004" i="2" s="1"/>
  <c r="AH8005" i="2" a="1"/>
  <c r="AH8005" i="2"/>
  <c r="AH8093" i="2" a="1"/>
  <c r="AH8093" i="2" s="1"/>
  <c r="AH8166" i="2" a="1"/>
  <c r="AH8166" i="2" s="1"/>
  <c r="AH8216" i="2" a="1"/>
  <c r="AH8216" i="2" s="1"/>
  <c r="AH9636" i="2" a="1"/>
  <c r="AH9636" i="2" s="1"/>
  <c r="AH10431" i="2" a="1"/>
  <c r="AH10431" i="2" s="1"/>
  <c r="AH10432" i="2" a="1"/>
  <c r="AH10432" i="2" s="1"/>
  <c r="AH10588" i="2" a="1"/>
  <c r="AH10588" i="2" s="1"/>
  <c r="AH10589" i="2" a="1"/>
  <c r="AH10589" i="2" s="1"/>
  <c r="AH10590" i="2" a="1"/>
  <c r="AH10590" i="2" s="1"/>
  <c r="AH10591" i="2" a="1"/>
  <c r="AH10591" i="2" s="1"/>
  <c r="AH11556" i="2" a="1"/>
  <c r="AH11556" i="2" s="1"/>
  <c r="AH11645" i="2" a="1"/>
  <c r="AH11645" i="2" s="1"/>
  <c r="AH11149" i="2" a="1"/>
  <c r="AH11149" i="2" s="1"/>
  <c r="AH11403" i="2" a="1"/>
  <c r="AH11403" i="2"/>
  <c r="AH300" i="2" a="1"/>
  <c r="AH300" i="2" s="1"/>
  <c r="AH301" i="2" a="1"/>
  <c r="AH301" i="2" s="1"/>
  <c r="AH1555" i="2" a="1"/>
  <c r="AH1555" i="2" s="1"/>
  <c r="AH3028" i="2" a="1"/>
  <c r="AH3028" i="2" s="1"/>
  <c r="AH3392" i="2" a="1"/>
  <c r="AH3392" i="2" s="1"/>
  <c r="AH3434" i="2" a="1"/>
  <c r="AH3434" i="2" s="1"/>
  <c r="AH3759" i="2" a="1"/>
  <c r="AH3759" i="2"/>
  <c r="AH3805" i="2" a="1"/>
  <c r="AH3805" i="2" s="1"/>
  <c r="AH4710" i="2" a="1"/>
  <c r="AH4710" i="2"/>
  <c r="AH4756" i="2" a="1"/>
  <c r="AH4756" i="2" s="1"/>
  <c r="AH5142" i="2" a="1"/>
  <c r="AH5142" i="2" s="1"/>
  <c r="AH5317" i="2" a="1"/>
  <c r="AH5317" i="2" s="1"/>
  <c r="AH201" i="2" a="1"/>
  <c r="AH201" i="2" s="1"/>
  <c r="AH302" i="2" a="1"/>
  <c r="AH302" i="2"/>
  <c r="AH662" i="2" a="1"/>
  <c r="AH662" i="2" s="1"/>
  <c r="AH703" i="2" a="1"/>
  <c r="AH703" i="2" s="1"/>
  <c r="AH891" i="2" a="1"/>
  <c r="AH891" i="2"/>
  <c r="AH923" i="2" a="1"/>
  <c r="AH923" i="2" s="1"/>
  <c r="AH1163" i="2" a="1"/>
  <c r="AH1163" i="2" s="1"/>
  <c r="AH1187" i="2" a="1"/>
  <c r="AH1187" i="2"/>
  <c r="AH1408" i="2" a="1"/>
  <c r="AH1408" i="2" s="1"/>
  <c r="AH1431" i="2" a="1"/>
  <c r="AH1431" i="2" s="1"/>
  <c r="AH1852" i="2" a="1"/>
  <c r="AH1852" i="2" s="1"/>
  <c r="AH1943" i="2" a="1"/>
  <c r="AH1943" i="2"/>
  <c r="AH2024" i="2" a="1"/>
  <c r="AH2024" i="2" s="1"/>
  <c r="AH2025" i="2" a="1"/>
  <c r="AH2025" i="2" s="1"/>
  <c r="AH2107" i="2" a="1"/>
  <c r="AH2107" i="2" s="1"/>
  <c r="AH2162" i="2" a="1"/>
  <c r="AH2162" i="2" s="1"/>
  <c r="AH3611" i="2" a="1"/>
  <c r="AH3611" i="2" s="1"/>
  <c r="AH5287" i="2" a="1"/>
  <c r="AH5287" i="2" s="1"/>
  <c r="AH6102" i="2" a="1"/>
  <c r="AH6102" i="2" s="1"/>
  <c r="AH6609" i="2" a="1"/>
  <c r="AH6609" i="2" s="1"/>
  <c r="AH6951" i="2" a="1"/>
  <c r="AH6951" i="2" s="1"/>
  <c r="AH9438" i="2" a="1"/>
  <c r="AH9438" i="2" s="1"/>
  <c r="AH11150" i="2" a="1"/>
  <c r="AH11150" i="2"/>
  <c r="AH11404" i="2" a="1"/>
  <c r="AH11404" i="2" s="1"/>
  <c r="AH3986" i="2" a="1"/>
  <c r="AH3986" i="2" s="1"/>
  <c r="AH4321" i="2" a="1"/>
  <c r="AH4321" i="2" s="1"/>
  <c r="AH4339" i="2" a="1"/>
  <c r="AH4339" i="2" s="1"/>
  <c r="AH4467" i="2" a="1"/>
  <c r="AH4467" i="2" s="1"/>
  <c r="AH4511" i="2" a="1"/>
  <c r="AH4511" i="2"/>
  <c r="AH2461" i="2" a="1"/>
  <c r="AH2461" i="2" s="1"/>
  <c r="AH2550" i="2" a="1"/>
  <c r="AH2550" i="2" s="1"/>
  <c r="AH2642" i="2" a="1"/>
  <c r="AH2642" i="2" s="1"/>
  <c r="AH2726" i="2" a="1"/>
  <c r="AH2726" i="2" s="1"/>
  <c r="AH2727" i="2" a="1"/>
  <c r="AH2727" i="2" s="1"/>
  <c r="AH2795" i="2" a="1"/>
  <c r="AH2795" i="2" s="1"/>
  <c r="AH3633" i="2" a="1"/>
  <c r="AH3633" i="2"/>
  <c r="AH4986" i="2" a="1"/>
  <c r="AH4986" i="2" s="1"/>
  <c r="AH6629" i="2" a="1"/>
  <c r="AH6629" i="2" s="1"/>
  <c r="AH6760" i="2" a="1"/>
  <c r="AH6760" i="2" s="1"/>
  <c r="AH6994" i="2" a="1"/>
  <c r="AH6994" i="2" s="1"/>
  <c r="AH6228" i="2" a="1"/>
  <c r="AH6228" i="2" s="1"/>
  <c r="AH6403" i="2" a="1"/>
  <c r="AH6403" i="2" s="1"/>
  <c r="AH6415" i="2" a="1"/>
  <c r="AH6415" i="2" s="1"/>
  <c r="AH5546" i="2" a="1"/>
  <c r="AH5546" i="2" s="1"/>
  <c r="AH5625" i="2" a="1"/>
  <c r="AH5625" i="2"/>
  <c r="AH5755" i="2" a="1"/>
  <c r="AH5755" i="2" s="1"/>
  <c r="AH5878" i="2" a="1"/>
  <c r="AH5878" i="2"/>
  <c r="AH9439" i="2" a="1"/>
  <c r="AH9439" i="2" s="1"/>
  <c r="AH9746" i="2" a="1"/>
  <c r="AH9746" i="2" s="1"/>
  <c r="AH10592" i="2" a="1"/>
  <c r="AH10592" i="2" s="1"/>
  <c r="AH10593" i="2" a="1"/>
  <c r="AH10593" i="2"/>
  <c r="AH9440" i="2" a="1"/>
  <c r="AH9440" i="2" s="1"/>
  <c r="AH9441" i="2" a="1"/>
  <c r="AH9441" i="2"/>
  <c r="AH9442" i="2" a="1"/>
  <c r="AH9442" i="2" s="1"/>
  <c r="AH9443" i="2" a="1"/>
  <c r="AH9443" i="2" s="1"/>
  <c r="AH9747" i="2" a="1"/>
  <c r="AH9747" i="2" s="1"/>
  <c r="AH9748" i="2" a="1"/>
  <c r="AH9748" i="2" s="1"/>
  <c r="AH9749" i="2" a="1"/>
  <c r="AH9749" i="2" s="1"/>
  <c r="AH9750" i="2" a="1"/>
  <c r="AH9750" i="2" s="1"/>
  <c r="AH7429" i="2" a="1"/>
  <c r="AH7429" i="2" s="1"/>
  <c r="AH7430" i="2" a="1"/>
  <c r="AH7430" i="2" s="1"/>
  <c r="AH7522" i="2" a="1"/>
  <c r="AH7522" i="2"/>
  <c r="AH7634" i="2" a="1"/>
  <c r="AH7634" i="2" s="1"/>
  <c r="AH7744" i="2" a="1"/>
  <c r="AH7744" i="2"/>
  <c r="AH7840" i="2" a="1"/>
  <c r="AH7840" i="2" s="1"/>
  <c r="AH7911" i="2" a="1"/>
  <c r="AH7911" i="2" s="1"/>
  <c r="AH8006" i="2" a="1"/>
  <c r="AH8006" i="2" s="1"/>
  <c r="AH8094" i="2" a="1"/>
  <c r="AH8094" i="2" s="1"/>
  <c r="AH8095" i="2" a="1"/>
  <c r="AH8095" i="2"/>
  <c r="AH8167" i="2" a="1"/>
  <c r="AH8167" i="2" s="1"/>
  <c r="AH8217" i="2" a="1"/>
  <c r="AH8217" i="2" s="1"/>
  <c r="AH10433" i="2" a="1"/>
  <c r="AH10433" i="2" s="1"/>
  <c r="AH10434" i="2" a="1"/>
  <c r="AH10434" i="2" s="1"/>
  <c r="AH10594" i="2" a="1"/>
  <c r="AH10594" i="2" s="1"/>
  <c r="AH10595" i="2" a="1"/>
  <c r="AH10595" i="2" s="1"/>
  <c r="AH10596" i="2" a="1"/>
  <c r="AH10596" i="2" s="1"/>
  <c r="AH10734" i="2" a="1"/>
  <c r="AH10734" i="2" s="1"/>
  <c r="AH11557" i="2" a="1"/>
  <c r="AH11557" i="2" s="1"/>
  <c r="AH11558" i="2" a="1"/>
  <c r="AH11558" i="2" s="1"/>
  <c r="AH11755" i="2" a="1"/>
  <c r="AH11755" i="2" s="1"/>
  <c r="AH11151" i="2" a="1"/>
  <c r="AH11151" i="2" s="1"/>
  <c r="AH11451" i="2" a="1"/>
  <c r="AH11451" i="2" s="1"/>
  <c r="AH466" i="2" a="1"/>
  <c r="AH466" i="2" s="1"/>
  <c r="AH467" i="2" a="1"/>
  <c r="AH467" i="2" s="1"/>
  <c r="AH1467" i="2" a="1"/>
  <c r="AH1467" i="2" s="1"/>
  <c r="AH3029" i="2" a="1"/>
  <c r="AH3029" i="2" s="1"/>
  <c r="AH3356" i="2" a="1"/>
  <c r="AH3356" i="2" s="1"/>
  <c r="AH3393" i="2" a="1"/>
  <c r="AH3393" i="2" s="1"/>
  <c r="AH3577" i="2" a="1"/>
  <c r="AH3577" i="2" s="1"/>
  <c r="AH3694" i="2" a="1"/>
  <c r="AH3694" i="2" s="1"/>
  <c r="AH3721" i="2" a="1"/>
  <c r="AH3721" i="2"/>
  <c r="AH4614" i="2" a="1"/>
  <c r="AH4614" i="2" s="1"/>
  <c r="AH4757" i="2" a="1"/>
  <c r="AH4757" i="2" s="1"/>
  <c r="AH5048" i="2" a="1"/>
  <c r="AH5048" i="2"/>
  <c r="AH5318" i="2" a="1"/>
  <c r="AH5318" i="2" s="1"/>
  <c r="AH26" i="2" a="1"/>
  <c r="AH26" i="2"/>
  <c r="AH28" i="2" a="1"/>
  <c r="AH28" i="2" s="1"/>
  <c r="AH538" i="2" a="1"/>
  <c r="AH538" i="2" s="1"/>
  <c r="AH541" i="2" a="1"/>
  <c r="AH541" i="2"/>
  <c r="AH858" i="2" a="1"/>
  <c r="AH858" i="2"/>
  <c r="AH871" i="2" a="1"/>
  <c r="AH871" i="2"/>
  <c r="AH1090" i="2" a="1"/>
  <c r="AH1090" i="2" s="1"/>
  <c r="AH1109" i="2" a="1"/>
  <c r="AH1109" i="2" s="1"/>
  <c r="AH1331" i="2" a="1"/>
  <c r="AH1331" i="2" s="1"/>
  <c r="AH1332" i="2" a="1"/>
  <c r="AH1332" i="2" s="1"/>
  <c r="AH1656" i="2" a="1"/>
  <c r="AH1656" i="2" s="1"/>
  <c r="AH1673" i="2" a="1"/>
  <c r="AH1673" i="2" s="1"/>
  <c r="AH1674" i="2" a="1"/>
  <c r="AH1674" i="2"/>
  <c r="AH1712" i="2" a="1"/>
  <c r="AH1712" i="2" s="1"/>
  <c r="AH1778" i="2" a="1"/>
  <c r="AH1778" i="2" s="1"/>
  <c r="AH1853" i="2" a="1"/>
  <c r="AH1853" i="2" s="1"/>
  <c r="AH2358" i="2" a="1"/>
  <c r="AH2358" i="2" s="1"/>
  <c r="AH2394" i="2" a="1"/>
  <c r="AH2394" i="2" s="1"/>
  <c r="AH2395" i="2" a="1"/>
  <c r="AH2395" i="2"/>
  <c r="AH2462" i="2" a="1"/>
  <c r="AH2462" i="2" s="1"/>
  <c r="AH2551" i="2" a="1"/>
  <c r="AH2551" i="2"/>
  <c r="AH2643" i="2" a="1"/>
  <c r="AH2643" i="2"/>
  <c r="AH3664" i="2" a="1"/>
  <c r="AH3664" i="2" s="1"/>
  <c r="AH3905" i="2" a="1"/>
  <c r="AH3905" i="2" s="1"/>
  <c r="AH4147" i="2" a="1"/>
  <c r="AH4147" i="2" s="1"/>
  <c r="AH4160" i="2" a="1"/>
  <c r="AH4160" i="2"/>
  <c r="AH4394" i="2" a="1"/>
  <c r="AH4394" i="2" s="1"/>
  <c r="AH4427" i="2" a="1"/>
  <c r="AH4427" i="2" s="1"/>
  <c r="AH4936" i="2" a="1"/>
  <c r="AH4936" i="2" s="1"/>
  <c r="AH6153" i="2" a="1"/>
  <c r="AH6153" i="2" s="1"/>
  <c r="AH6259" i="2" a="1"/>
  <c r="AH6259" i="2" s="1"/>
  <c r="AH6277" i="2" a="1"/>
  <c r="AH6277" i="2" s="1"/>
  <c r="AH6494" i="2" a="1"/>
  <c r="AH6494" i="2" s="1"/>
  <c r="AH6775" i="2" a="1"/>
  <c r="AH6775" i="2" s="1"/>
  <c r="AH6952" i="2" a="1"/>
  <c r="AH6952" i="2" s="1"/>
  <c r="AH7139" i="2" a="1"/>
  <c r="AH7139" i="2"/>
  <c r="AH7185" i="2" a="1"/>
  <c r="AH7185" i="2" s="1"/>
  <c r="AH7186" i="2" a="1"/>
  <c r="AH7186" i="2" s="1"/>
  <c r="AH5205" i="2" a="1"/>
  <c r="AH5205" i="2" s="1"/>
  <c r="AH5460" i="2" a="1"/>
  <c r="AH5460" i="2" s="1"/>
  <c r="AH5626" i="2" a="1"/>
  <c r="AH5626" i="2" s="1"/>
  <c r="AH5756" i="2" a="1"/>
  <c r="AH5756" i="2" s="1"/>
  <c r="AH5879" i="2" a="1"/>
  <c r="AH5879" i="2" s="1"/>
  <c r="AH6051" i="2" a="1"/>
  <c r="AH6051" i="2" s="1"/>
  <c r="AH6468" i="2" a="1"/>
  <c r="AH6468" i="2" s="1"/>
  <c r="AH6904" i="2" a="1"/>
  <c r="AH6904" i="2" s="1"/>
  <c r="AH8632" i="2" a="1"/>
  <c r="AH8632" i="2"/>
  <c r="AH8676" i="2" a="1"/>
  <c r="AH8676" i="2" s="1"/>
  <c r="AH9234" i="2" a="1"/>
  <c r="AH9234" i="2"/>
  <c r="AH10005" i="2" a="1"/>
  <c r="AH10005" i="2" s="1"/>
  <c r="AH10038" i="2" a="1"/>
  <c r="AH10038" i="2" s="1"/>
  <c r="AH11057" i="2" a="1"/>
  <c r="AH11057" i="2" s="1"/>
  <c r="AH11306" i="2" a="1"/>
  <c r="AH11306" i="2" s="1"/>
  <c r="AH7254" i="2" a="1"/>
  <c r="AH7254" i="2" s="1"/>
  <c r="AH7339" i="2" a="1"/>
  <c r="AH7339" i="2" s="1"/>
  <c r="AH7431" i="2" a="1"/>
  <c r="AH7431" i="2" s="1"/>
  <c r="AH7523" i="2" a="1"/>
  <c r="AH7523" i="2" s="1"/>
  <c r="AH7635" i="2" a="1"/>
  <c r="AH7635" i="2"/>
  <c r="AH7745" i="2" a="1"/>
  <c r="AH7745" i="2" s="1"/>
  <c r="AH7841" i="2" a="1"/>
  <c r="AH7841" i="2" s="1"/>
  <c r="AH7912" i="2" a="1"/>
  <c r="AH7912" i="2" s="1"/>
  <c r="AH8007" i="2" a="1"/>
  <c r="AH8007" i="2"/>
  <c r="AH8635" i="2" a="1"/>
  <c r="AH8635" i="2" s="1"/>
  <c r="AH8636" i="2" a="1"/>
  <c r="AH8636" i="2" s="1"/>
  <c r="AH8637" i="2" a="1"/>
  <c r="AH8637" i="2"/>
  <c r="AH8638" i="2" a="1"/>
  <c r="AH8638" i="2" s="1"/>
  <c r="AH8753" i="2" a="1"/>
  <c r="AH8753" i="2" s="1"/>
  <c r="AH8754" i="2" a="1"/>
  <c r="AH8754" i="2"/>
  <c r="AH8892" i="2" a="1"/>
  <c r="AH8892" i="2" s="1"/>
  <c r="AH8893" i="2" a="1"/>
  <c r="AH8893" i="2"/>
  <c r="AH9444" i="2" a="1"/>
  <c r="AH9444" i="2"/>
  <c r="AH10006" i="2" a="1"/>
  <c r="AH10006" i="2"/>
  <c r="AH10007" i="2" a="1"/>
  <c r="AH10007" i="2" s="1"/>
  <c r="AH10008" i="2" a="1"/>
  <c r="AH10008" i="2" s="1"/>
  <c r="AH10039" i="2" a="1"/>
  <c r="AH10039" i="2" s="1"/>
  <c r="AH10040" i="2" a="1"/>
  <c r="AH10040" i="2"/>
  <c r="AH10041" i="2" a="1"/>
  <c r="AH10041" i="2" s="1"/>
  <c r="AH11103" i="2" a="1"/>
  <c r="AH11103" i="2"/>
  <c r="AH11360" i="2" a="1"/>
  <c r="AH11360" i="2" s="1"/>
  <c r="AH11559" i="2" a="1"/>
  <c r="AH11559" i="2" s="1"/>
  <c r="AH11646" i="2" a="1"/>
  <c r="AH11646" i="2" s="1"/>
  <c r="AH202" i="2" a="1"/>
  <c r="AH202" i="2" s="1"/>
  <c r="AH303" i="2" a="1"/>
  <c r="AH303" i="2" s="1"/>
  <c r="AH1526" i="2" a="1"/>
  <c r="AH1526" i="2"/>
  <c r="AH3030" i="2" a="1"/>
  <c r="AH3030" i="2" s="1"/>
  <c r="AH3231" i="2" a="1"/>
  <c r="AH3231" i="2" s="1"/>
  <c r="AH4685" i="2" a="1"/>
  <c r="AH4685" i="2" s="1"/>
  <c r="AH4758" i="2" a="1"/>
  <c r="AH4758" i="2" s="1"/>
  <c r="AH5084" i="2" a="1"/>
  <c r="AH5084" i="2"/>
  <c r="AH5319" i="2" a="1"/>
  <c r="AH5319" i="2" s="1"/>
  <c r="AH1713" i="2" a="1"/>
  <c r="AH1713" i="2" s="1"/>
  <c r="AH1779" i="2" a="1"/>
  <c r="AH1779" i="2" s="1"/>
  <c r="AH1780" i="2" a="1"/>
  <c r="AH1780" i="2" s="1"/>
  <c r="AH112" i="2" a="1"/>
  <c r="AH112" i="2" s="1"/>
  <c r="AH203" i="2" a="1"/>
  <c r="AH203" i="2" s="1"/>
  <c r="AH600" i="2" a="1"/>
  <c r="AH600" i="2" s="1"/>
  <c r="AH601" i="2" a="1"/>
  <c r="AH601" i="2" s="1"/>
  <c r="AH892" i="2" a="1"/>
  <c r="AH892" i="2"/>
  <c r="AH924" i="2" a="1"/>
  <c r="AH924" i="2" s="1"/>
  <c r="AH1133" i="2" a="1"/>
  <c r="AH1133" i="2" s="1"/>
  <c r="AH1134" i="2" a="1"/>
  <c r="AH1134" i="2"/>
  <c r="AH1351" i="2" a="1"/>
  <c r="AH1351" i="2" s="1"/>
  <c r="AH1379" i="2" a="1"/>
  <c r="AH1379" i="2"/>
  <c r="AH3328" i="2" a="1"/>
  <c r="AH3328" i="2" s="1"/>
  <c r="AH3357" i="2" a="1"/>
  <c r="AH3357" i="2" s="1"/>
  <c r="AH3722" i="2" a="1"/>
  <c r="AH3722" i="2" s="1"/>
  <c r="AH3723" i="2" a="1"/>
  <c r="AH3723" i="2" s="1"/>
  <c r="AH8677" i="2" a="1"/>
  <c r="AH8677" i="2"/>
  <c r="AH8894" i="2" a="1"/>
  <c r="AH8894" i="2" s="1"/>
  <c r="AH10124" i="2" a="1"/>
  <c r="AH10124" i="2" s="1"/>
  <c r="AH10253" i="2" a="1"/>
  <c r="AH10253" i="2"/>
  <c r="AH1854" i="2" a="1"/>
  <c r="AH1854" i="2"/>
  <c r="AH2026" i="2" a="1"/>
  <c r="AH2026" i="2"/>
  <c r="AH2027" i="2" a="1"/>
  <c r="AH2027" i="2"/>
  <c r="AH2396" i="2" a="1"/>
  <c r="AH2396" i="2"/>
  <c r="AH2463" i="2" a="1"/>
  <c r="AH2463" i="2" s="1"/>
  <c r="AH2464" i="2" a="1"/>
  <c r="AH2464" i="2" s="1"/>
  <c r="AH2552" i="2" a="1"/>
  <c r="AH2552" i="2"/>
  <c r="AH2644" i="2" a="1"/>
  <c r="AH2644" i="2" s="1"/>
  <c r="AH2728" i="2" a="1"/>
  <c r="AH2728" i="2"/>
  <c r="AH3211" i="2" a="1"/>
  <c r="AH3211" i="2" s="1"/>
  <c r="AH3949" i="2" a="1"/>
  <c r="AH3949" i="2" s="1"/>
  <c r="AH4263" i="2" a="1"/>
  <c r="AH4263" i="2" s="1"/>
  <c r="AH4295" i="2" a="1"/>
  <c r="AH4295" i="2" s="1"/>
  <c r="AH4395" i="2" a="1"/>
  <c r="AH4395" i="2"/>
  <c r="AH4428" i="2" a="1"/>
  <c r="AH4428" i="2" s="1"/>
  <c r="AH6177" i="2" a="1"/>
  <c r="AH6177" i="2" s="1"/>
  <c r="AH6278" i="2" a="1"/>
  <c r="AH6278" i="2"/>
  <c r="AH6311" i="2" a="1"/>
  <c r="AH6311" i="2"/>
  <c r="AH4987" i="2" a="1"/>
  <c r="AH4987" i="2" s="1"/>
  <c r="AH6529" i="2" a="1"/>
  <c r="AH6529" i="2" s="1"/>
  <c r="AH6696" i="2" a="1"/>
  <c r="AH6696" i="2" s="1"/>
  <c r="AH6995" i="2" a="1"/>
  <c r="AH6995" i="2"/>
  <c r="AH7140" i="2" a="1"/>
  <c r="AH7140" i="2" s="1"/>
  <c r="AH7187" i="2" a="1"/>
  <c r="AH7187" i="2" s="1"/>
  <c r="AH5217" i="2" a="1"/>
  <c r="AH5217" i="2" s="1"/>
  <c r="AH5490" i="2" a="1"/>
  <c r="AH5490" i="2" s="1"/>
  <c r="AH5627" i="2" a="1"/>
  <c r="AH5627" i="2" s="1"/>
  <c r="AH5757" i="2" a="1"/>
  <c r="AH5757" i="2" s="1"/>
  <c r="AH5880" i="2" a="1"/>
  <c r="AH5880" i="2" s="1"/>
  <c r="AH6103" i="2" a="1"/>
  <c r="AH6103" i="2" s="1"/>
  <c r="AH6556" i="2" a="1"/>
  <c r="AH6556" i="2"/>
  <c r="AH6953" i="2" a="1"/>
  <c r="AH6953" i="2" s="1"/>
  <c r="AH9445" i="2" a="1"/>
  <c r="AH9445" i="2" s="1"/>
  <c r="AH11104" i="2" a="1"/>
  <c r="AH11104" i="2" s="1"/>
  <c r="AH11361" i="2" a="1"/>
  <c r="AH11361" i="2" s="1"/>
  <c r="AH7255" i="2" a="1"/>
  <c r="AH7255" i="2"/>
  <c r="AH7340" i="2" a="1"/>
  <c r="AH7340" i="2" s="1"/>
  <c r="AH7432" i="2" a="1"/>
  <c r="AH7432" i="2" s="1"/>
  <c r="AH7524" i="2" a="1"/>
  <c r="AH7524" i="2" s="1"/>
  <c r="AH7636" i="2" a="1"/>
  <c r="AH7636" i="2" s="1"/>
  <c r="AH7746" i="2" a="1"/>
  <c r="AH7746" i="2" s="1"/>
  <c r="AH7842" i="2" a="1"/>
  <c r="AH7842" i="2" s="1"/>
  <c r="AH7913" i="2" a="1"/>
  <c r="AH7913" i="2" s="1"/>
  <c r="AH8008" i="2" a="1"/>
  <c r="AH8008" i="2" s="1"/>
  <c r="AH8096" i="2" a="1"/>
  <c r="AH8096" i="2" s="1"/>
  <c r="AH9637" i="2" a="1"/>
  <c r="AH9637" i="2" s="1"/>
  <c r="AH8755" i="2" a="1"/>
  <c r="AH8755" i="2" s="1"/>
  <c r="AH8756" i="2" a="1"/>
  <c r="AH8756" i="2"/>
  <c r="AH8757" i="2" a="1"/>
  <c r="AH8757" i="2"/>
  <c r="AH8895" i="2" a="1"/>
  <c r="AH8895" i="2" s="1"/>
  <c r="AH8896" i="2" a="1"/>
  <c r="AH8896" i="2" s="1"/>
  <c r="AH9053" i="2" a="1"/>
  <c r="AH9053" i="2" s="1"/>
  <c r="AH9054" i="2" a="1"/>
  <c r="AH9054" i="2"/>
  <c r="AH9235" i="2" a="1"/>
  <c r="AH9235" i="2" s="1"/>
  <c r="AH10125" i="2" a="1"/>
  <c r="AH10125" i="2" s="1"/>
  <c r="AH10126" i="2" a="1"/>
  <c r="AH10126" i="2"/>
  <c r="AH10254" i="2" a="1"/>
  <c r="AH10254" i="2"/>
  <c r="AH10255" i="2" a="1"/>
  <c r="AH10255" i="2"/>
  <c r="AH10256" i="2" a="1"/>
  <c r="AH10256" i="2" s="1"/>
  <c r="AH10435" i="2" a="1"/>
  <c r="AH10435" i="2" s="1"/>
  <c r="AH11105" i="2" a="1"/>
  <c r="AH11105" i="2" s="1"/>
  <c r="AH11405" i="2" a="1"/>
  <c r="AH11405" i="2" s="1"/>
  <c r="AH11560" i="2" a="1"/>
  <c r="AH11560" i="2"/>
  <c r="AH11647" i="2" a="1"/>
  <c r="AH11647" i="2"/>
  <c r="AH113" i="2" a="1"/>
  <c r="AH113" i="2" s="1"/>
  <c r="AH204" i="2" a="1"/>
  <c r="AH204" i="2"/>
  <c r="AH1527" i="2" a="1"/>
  <c r="AH1527" i="2" s="1"/>
  <c r="AH3031" i="2" a="1"/>
  <c r="AH3031" i="2" s="1"/>
  <c r="AH3578" i="2" a="1"/>
  <c r="AH3578" i="2" s="1"/>
  <c r="AH4654" i="2" a="1"/>
  <c r="AH4654" i="2" s="1"/>
  <c r="AH4759" i="2" a="1"/>
  <c r="AH4759" i="2" s="1"/>
  <c r="AH5116" i="2" a="1"/>
  <c r="AH5116" i="2" s="1"/>
  <c r="AH5320" i="2" a="1"/>
  <c r="AH5320" i="2" s="1"/>
  <c r="AH1714" i="2" a="1"/>
  <c r="AH1714" i="2" s="1"/>
  <c r="AH1781" i="2" a="1"/>
  <c r="AH1781" i="2" s="1"/>
  <c r="AH114" i="2" a="1"/>
  <c r="AH114" i="2" s="1"/>
  <c r="AH205" i="2" a="1"/>
  <c r="AH205" i="2" s="1"/>
  <c r="AH602" i="2" a="1"/>
  <c r="AH602" i="2"/>
  <c r="AH663" i="2" a="1"/>
  <c r="AH663" i="2"/>
  <c r="AH817" i="2" a="1"/>
  <c r="AH817" i="2" s="1"/>
  <c r="AH831" i="2" a="1"/>
  <c r="AH831" i="2" s="1"/>
  <c r="AH1038" i="2" a="1"/>
  <c r="AH1038" i="2"/>
  <c r="AH1061" i="2" a="1"/>
  <c r="AH1061" i="2" s="1"/>
  <c r="AH1248" i="2" a="1"/>
  <c r="AH1248" i="2" s="1"/>
  <c r="AH1273" i="2" a="1"/>
  <c r="AH1273" i="2"/>
  <c r="AH3394" i="2" a="1"/>
  <c r="AH3394" i="2" s="1"/>
  <c r="AH3435" i="2" a="1"/>
  <c r="AH3435" i="2" s="1"/>
  <c r="AH3806" i="2" a="1"/>
  <c r="AH3806" i="2" s="1"/>
  <c r="AH3844" i="2" a="1"/>
  <c r="AH3844" i="2" s="1"/>
  <c r="AH9236" i="2" a="1"/>
  <c r="AH9236" i="2" s="1"/>
  <c r="AH9446" i="2" a="1"/>
  <c r="AH9446" i="2"/>
  <c r="AH10597" i="2" a="1"/>
  <c r="AH10597" i="2" s="1"/>
  <c r="AH10598" i="2" a="1"/>
  <c r="AH10598" i="2" s="1"/>
  <c r="AH1855" i="2" a="1"/>
  <c r="AH1855" i="2" s="1"/>
  <c r="AH1944" i="2" a="1"/>
  <c r="AH1944" i="2" s="1"/>
  <c r="AH2028" i="2" a="1"/>
  <c r="AH2028" i="2" s="1"/>
  <c r="AH2029" i="2" a="1"/>
  <c r="AH2029" i="2" s="1"/>
  <c r="AH2465" i="2" a="1"/>
  <c r="AH2465" i="2" s="1"/>
  <c r="AH2466" i="2" a="1"/>
  <c r="AH2466" i="2"/>
  <c r="AH2553" i="2" a="1"/>
  <c r="AH2553" i="2" s="1"/>
  <c r="AH2645" i="2" a="1"/>
  <c r="AH2645" i="2" s="1"/>
  <c r="AH2729" i="2" a="1"/>
  <c r="AH2729" i="2"/>
  <c r="AH2730" i="2" a="1"/>
  <c r="AH2730" i="2" s="1"/>
  <c r="AH3579" i="2" a="1"/>
  <c r="AH3579" i="2"/>
  <c r="AH3969" i="2" a="1"/>
  <c r="AH3969" i="2"/>
  <c r="AH4179" i="2" a="1"/>
  <c r="AH4179" i="2"/>
  <c r="AH4208" i="2" a="1"/>
  <c r="AH4208" i="2" s="1"/>
  <c r="AH4468" i="2" a="1"/>
  <c r="AH4468" i="2" s="1"/>
  <c r="AH4512" i="2" a="1"/>
  <c r="AH4512" i="2" s="1"/>
  <c r="AH6191" i="2" a="1"/>
  <c r="AH6191" i="2" s="1"/>
  <c r="AH6312" i="2" a="1"/>
  <c r="AH6312" i="2" s="1"/>
  <c r="AH6334" i="2" a="1"/>
  <c r="AH6334" i="2" s="1"/>
  <c r="AH4937" i="2" a="1"/>
  <c r="AH4937" i="2" s="1"/>
  <c r="AH6530" i="2" a="1"/>
  <c r="AH6530" i="2" s="1"/>
  <c r="AH6749" i="2" a="1"/>
  <c r="AH6749" i="2"/>
  <c r="AH6905" i="2" a="1"/>
  <c r="AH6905" i="2" s="1"/>
  <c r="AH7141" i="2" a="1"/>
  <c r="AH7141" i="2" s="1"/>
  <c r="AH7188" i="2" a="1"/>
  <c r="AH7188" i="2" s="1"/>
  <c r="AH5206" i="2" a="1"/>
  <c r="AH5206" i="2" s="1"/>
  <c r="AH5491" i="2" a="1"/>
  <c r="AH5491" i="2" s="1"/>
  <c r="AH5628" i="2" a="1"/>
  <c r="AH5628" i="2" s="1"/>
  <c r="AH5758" i="2" a="1"/>
  <c r="AH5758" i="2" s="1"/>
  <c r="AH5881" i="2" a="1"/>
  <c r="AH5881" i="2"/>
  <c r="AH6052" i="2" a="1"/>
  <c r="AH6052" i="2" s="1"/>
  <c r="AH6495" i="2" a="1"/>
  <c r="AH6495" i="2" s="1"/>
  <c r="AH6872" i="2" a="1"/>
  <c r="AH6872" i="2" s="1"/>
  <c r="AH9237" i="2" a="1"/>
  <c r="AH9237" i="2" s="1"/>
  <c r="AH11058" i="2" a="1"/>
  <c r="AH11058" i="2"/>
  <c r="AH11307" i="2" a="1"/>
  <c r="AH11307" i="2"/>
  <c r="AH7256" i="2" a="1"/>
  <c r="AH7256" i="2"/>
  <c r="AH7341" i="2" a="1"/>
  <c r="AH7341" i="2"/>
  <c r="AH7433" i="2" a="1"/>
  <c r="AH7433" i="2"/>
  <c r="AH7525" i="2" a="1"/>
  <c r="AH7525" i="2"/>
  <c r="AH7637" i="2" a="1"/>
  <c r="AH7637" i="2"/>
  <c r="AH7747" i="2" a="1"/>
  <c r="AH7747" i="2" s="1"/>
  <c r="AH7748" i="2" a="1"/>
  <c r="AH7748" i="2"/>
  <c r="AH7914" i="2" a="1"/>
  <c r="AH7914" i="2" s="1"/>
  <c r="AH8009" i="2" a="1"/>
  <c r="AH8009" i="2" s="1"/>
  <c r="AH8097" i="2" a="1"/>
  <c r="AH8097" i="2"/>
  <c r="AH9055" i="2" a="1"/>
  <c r="AH9055" i="2" s="1"/>
  <c r="AH9238" i="2" a="1"/>
  <c r="AH9238" i="2" s="1"/>
  <c r="AH9239" i="2" a="1"/>
  <c r="AH9239" i="2" s="1"/>
  <c r="AH9240" i="2" a="1"/>
  <c r="AH9240" i="2"/>
  <c r="AH9447" i="2" a="1"/>
  <c r="AH9447" i="2" s="1"/>
  <c r="AH9448" i="2" a="1"/>
  <c r="AH9448" i="2" s="1"/>
  <c r="AH9449" i="2" a="1"/>
  <c r="AH9449" i="2" s="1"/>
  <c r="AH9450" i="2" a="1"/>
  <c r="AH9450" i="2" s="1"/>
  <c r="AH10436" i="2" a="1"/>
  <c r="AH10436" i="2"/>
  <c r="AH10437" i="2" a="1"/>
  <c r="AH10437" i="2" s="1"/>
  <c r="AH10599" i="2" a="1"/>
  <c r="AH10599" i="2"/>
  <c r="AH10600" i="2" a="1"/>
  <c r="AH10600" i="2" s="1"/>
  <c r="AH10601" i="2" a="1"/>
  <c r="AH10601" i="2"/>
  <c r="AH11059" i="2" a="1"/>
  <c r="AH11059" i="2" s="1"/>
  <c r="AH11308" i="2" a="1"/>
  <c r="AH11308" i="2" s="1"/>
  <c r="AH11561" i="2" a="1"/>
  <c r="AH11561" i="2" s="1"/>
  <c r="AH11648" i="2" a="1"/>
  <c r="AH11648" i="2" s="1"/>
  <c r="AH11756" i="2" a="1"/>
  <c r="AH11756" i="2" s="1"/>
  <c r="AH10735" i="2" a="1"/>
  <c r="AH10735" i="2" s="1"/>
  <c r="AH304" i="2" a="1"/>
  <c r="AH304" i="2" s="1"/>
  <c r="AH369" i="2" a="1"/>
  <c r="AH369" i="2" s="1"/>
  <c r="AH1556" i="2" a="1"/>
  <c r="AH1556" i="2" s="1"/>
  <c r="AH3032" i="2" a="1"/>
  <c r="AH3032" i="2"/>
  <c r="AH3436" i="2" a="1"/>
  <c r="AH3436" i="2" s="1"/>
  <c r="AH3437" i="2" a="1"/>
  <c r="AH3437" i="2"/>
  <c r="AH3760" i="2" a="1"/>
  <c r="AH3760" i="2"/>
  <c r="AH3807" i="2" a="1"/>
  <c r="AH3807" i="2"/>
  <c r="AH4711" i="2" a="1"/>
  <c r="AH4711" i="2" s="1"/>
  <c r="AH4760" i="2" a="1"/>
  <c r="AH4760" i="2" s="1"/>
  <c r="AH5143" i="2" a="1"/>
  <c r="AH5143" i="2" s="1"/>
  <c r="AH305" i="2" a="1"/>
  <c r="AH305" i="2"/>
  <c r="AH306" i="2" a="1"/>
  <c r="AH306" i="2" s="1"/>
  <c r="AH664" i="2" a="1"/>
  <c r="AH664" i="2" s="1"/>
  <c r="AH704" i="2" a="1"/>
  <c r="AH704" i="2" s="1"/>
  <c r="AH925" i="2" a="1"/>
  <c r="AH925" i="2"/>
  <c r="AH926" i="2" a="1"/>
  <c r="AH926" i="2" s="1"/>
  <c r="AH1188" i="2" a="1"/>
  <c r="AH1188" i="2" s="1"/>
  <c r="AH1189" i="2" a="1"/>
  <c r="AH1189" i="2" s="1"/>
  <c r="AH1409" i="2" a="1"/>
  <c r="AH1409" i="2"/>
  <c r="AH1432" i="2" a="1"/>
  <c r="AH1432" i="2" s="1"/>
  <c r="AH1856" i="2" a="1"/>
  <c r="AH1856" i="2"/>
  <c r="AH1945" i="2" a="1"/>
  <c r="AH1945" i="2"/>
  <c r="AH2030" i="2" a="1"/>
  <c r="AH2030" i="2" s="1"/>
  <c r="AH2108" i="2" a="1"/>
  <c r="AH2108" i="2"/>
  <c r="AH2163" i="2" a="1"/>
  <c r="AH2163" i="2" s="1"/>
  <c r="AH2197" i="2" a="1"/>
  <c r="AH2197" i="2"/>
  <c r="AH3612" i="2" a="1"/>
  <c r="AH3612" i="2" s="1"/>
  <c r="AH5296" i="2" a="1"/>
  <c r="AH5296" i="2" s="1"/>
  <c r="AH6104" i="2" a="1"/>
  <c r="AH6104" i="2" s="1"/>
  <c r="AH6630" i="2" a="1"/>
  <c r="AH6630" i="2" s="1"/>
  <c r="AH6954" i="2" a="1"/>
  <c r="AH6954" i="2" s="1"/>
  <c r="AH9451" i="2" a="1"/>
  <c r="AH9451" i="2" s="1"/>
  <c r="AH11152" i="2" a="1"/>
  <c r="AH11152" i="2" s="1"/>
  <c r="AH11406" i="2" a="1"/>
  <c r="AH11406" i="2"/>
  <c r="AH3987" i="2" a="1"/>
  <c r="AH3987" i="2"/>
  <c r="AH4322" i="2" a="1"/>
  <c r="AH4322" i="2" s="1"/>
  <c r="AH4340" i="2" a="1"/>
  <c r="AH4340" i="2" s="1"/>
  <c r="AH4469" i="2" a="1"/>
  <c r="AH4469" i="2"/>
  <c r="AH4513" i="2" a="1"/>
  <c r="AH4513" i="2"/>
  <c r="AH2467" i="2" a="1"/>
  <c r="AH2467" i="2" s="1"/>
  <c r="AH2554" i="2" a="1"/>
  <c r="AH2554" i="2" s="1"/>
  <c r="AH2646" i="2" a="1"/>
  <c r="AH2646" i="2"/>
  <c r="AH2731" i="2" a="1"/>
  <c r="AH2731" i="2" s="1"/>
  <c r="AH2732" i="2" a="1"/>
  <c r="AH2732" i="2" s="1"/>
  <c r="AH2796" i="2" a="1"/>
  <c r="AH2796" i="2"/>
  <c r="AH3634" i="2" a="1"/>
  <c r="AH3634" i="2" s="1"/>
  <c r="AH4988" i="2" a="1"/>
  <c r="AH4988" i="2" s="1"/>
  <c r="AH6631" i="2" a="1"/>
  <c r="AH6631" i="2" s="1"/>
  <c r="AH6761" i="2" a="1"/>
  <c r="AH6761" i="2" s="1"/>
  <c r="AH6996" i="2" a="1"/>
  <c r="AH6996" i="2" s="1"/>
  <c r="AH6229" i="2" a="1"/>
  <c r="AH6229" i="2"/>
  <c r="AH6416" i="2" a="1"/>
  <c r="AH6416" i="2" s="1"/>
  <c r="AH6417" i="2" a="1"/>
  <c r="AH6417" i="2" s="1"/>
  <c r="AH5321" i="2" a="1"/>
  <c r="AH5321" i="2"/>
  <c r="AH5547" i="2" a="1"/>
  <c r="AH5547" i="2"/>
  <c r="AH5629" i="2" a="1"/>
  <c r="AH5629" i="2" s="1"/>
  <c r="AH5759" i="2" a="1"/>
  <c r="AH5759" i="2" s="1"/>
  <c r="AH5882" i="2" a="1"/>
  <c r="AH5882" i="2" s="1"/>
  <c r="AH9452" i="2" a="1"/>
  <c r="AH9452" i="2" s="1"/>
  <c r="AH9751" i="2" a="1"/>
  <c r="AH9751" i="2"/>
  <c r="AH10602" i="2" a="1"/>
  <c r="AH10602" i="2" s="1"/>
  <c r="AH10736" i="2" a="1"/>
  <c r="AH10736" i="2" s="1"/>
  <c r="AH9453" i="2" a="1"/>
  <c r="AH9453" i="2" s="1"/>
  <c r="AH9454" i="2" a="1"/>
  <c r="AH9454" i="2" s="1"/>
  <c r="AH9455" i="2" a="1"/>
  <c r="AH9455" i="2" s="1"/>
  <c r="AH9456" i="2" a="1"/>
  <c r="AH9456" i="2" s="1"/>
  <c r="AH9752" i="2" a="1"/>
  <c r="AH9752" i="2"/>
  <c r="AH9753" i="2" a="1"/>
  <c r="AH9753" i="2" s="1"/>
  <c r="AH9754" i="2" a="1"/>
  <c r="AH9754" i="2" s="1"/>
  <c r="AH9755" i="2" a="1"/>
  <c r="AH9755" i="2"/>
  <c r="AH7434" i="2" a="1"/>
  <c r="AH7434" i="2" s="1"/>
  <c r="AH7526" i="2" a="1"/>
  <c r="AH7526" i="2" s="1"/>
  <c r="AH7638" i="2" a="1"/>
  <c r="AH7638" i="2"/>
  <c r="AH7639" i="2" a="1"/>
  <c r="AH7639" i="2" s="1"/>
  <c r="AH7749" i="2" a="1"/>
  <c r="AH7749" i="2" s="1"/>
  <c r="AH7843" i="2" a="1"/>
  <c r="AH7843" i="2" s="1"/>
  <c r="AH7915" i="2" a="1"/>
  <c r="AH7915" i="2" s="1"/>
  <c r="AH8010" i="2" a="1"/>
  <c r="AH8010" i="2" s="1"/>
  <c r="AH8098" i="2" a="1"/>
  <c r="AH8098" i="2" s="1"/>
  <c r="AH8168" i="2" a="1"/>
  <c r="AH8168" i="2" s="1"/>
  <c r="AH8218" i="2" a="1"/>
  <c r="AH8218" i="2" s="1"/>
  <c r="AH8219" i="2" a="1"/>
  <c r="AH8219" i="2" s="1"/>
  <c r="AH9756" i="2" a="1"/>
  <c r="AH9756" i="2" s="1"/>
  <c r="AH10603" i="2" a="1"/>
  <c r="AH10603" i="2" s="1"/>
  <c r="AH10604" i="2" a="1"/>
  <c r="AH10604" i="2" s="1"/>
  <c r="AH10605" i="2" a="1"/>
  <c r="AH10605" i="2" s="1"/>
  <c r="AH10606" i="2" a="1"/>
  <c r="AH10606" i="2" s="1"/>
  <c r="AH10607" i="2" a="1"/>
  <c r="AH10607" i="2" s="1"/>
  <c r="AH10737" i="2" a="1"/>
  <c r="AH10737" i="2" s="1"/>
  <c r="AH11562" i="2" a="1"/>
  <c r="AH11562" i="2" s="1"/>
  <c r="AH11649" i="2" a="1"/>
  <c r="AH11649" i="2" s="1"/>
  <c r="AH11196" i="2" a="1"/>
  <c r="AH11196" i="2" s="1"/>
  <c r="AH11452" i="2" a="1"/>
  <c r="AH11452" i="2" s="1"/>
  <c r="AH206" i="2" a="1"/>
  <c r="AH206" i="2" s="1"/>
  <c r="AH307" i="2" a="1"/>
  <c r="AH307" i="2" s="1"/>
  <c r="AH1528" i="2" a="1"/>
  <c r="AH1528" i="2" s="1"/>
  <c r="AH3033" i="2" a="1"/>
  <c r="AH3033" i="2" s="1"/>
  <c r="AH3395" i="2" a="1"/>
  <c r="AH3395" i="2" s="1"/>
  <c r="AH3438" i="2" a="1"/>
  <c r="AH3438" i="2"/>
  <c r="AH3761" i="2" a="1"/>
  <c r="AH3761" i="2" s="1"/>
  <c r="AH3808" i="2" a="1"/>
  <c r="AH3808" i="2" s="1"/>
  <c r="AH4712" i="2" a="1"/>
  <c r="AH4712" i="2"/>
  <c r="AH4761" i="2" a="1"/>
  <c r="AH4761" i="2" s="1"/>
  <c r="AH5117" i="2" a="1"/>
  <c r="AH5117" i="2" s="1"/>
  <c r="AH5322" i="2" a="1"/>
  <c r="AH5322" i="2" s="1"/>
  <c r="AH207" i="2" a="1"/>
  <c r="AH207" i="2"/>
  <c r="AH308" i="2" a="1"/>
  <c r="AH308" i="2" s="1"/>
  <c r="AH665" i="2" a="1"/>
  <c r="AH665" i="2"/>
  <c r="AH705" i="2" a="1"/>
  <c r="AH705" i="2" s="1"/>
  <c r="AH893" i="2" a="1"/>
  <c r="AH893" i="2" s="1"/>
  <c r="AH927" i="2" a="1"/>
  <c r="AH927" i="2" s="1"/>
  <c r="AH1164" i="2" a="1"/>
  <c r="AH1164" i="2" s="1"/>
  <c r="AH1190" i="2" a="1"/>
  <c r="AH1190" i="2" s="1"/>
  <c r="AH1410" i="2" a="1"/>
  <c r="AH1410" i="2" s="1"/>
  <c r="AH1411" i="2" a="1"/>
  <c r="AH1411" i="2" s="1"/>
  <c r="AH1782" i="2" a="1"/>
  <c r="AH1782" i="2" s="1"/>
  <c r="AH1857" i="2" a="1"/>
  <c r="AH1857" i="2" s="1"/>
  <c r="AH1946" i="2" a="1"/>
  <c r="AH1946" i="2" s="1"/>
  <c r="AH2031" i="2" a="1"/>
  <c r="AH2031" i="2" s="1"/>
  <c r="AH2109" i="2" a="1"/>
  <c r="AH2109" i="2" s="1"/>
  <c r="AH2164" i="2" a="1"/>
  <c r="AH2164" i="2" s="1"/>
  <c r="AH2468" i="2" a="1"/>
  <c r="AH2468" i="2"/>
  <c r="AH3613" i="2" a="1"/>
  <c r="AH3613" i="2" s="1"/>
  <c r="AH5288" i="2" a="1"/>
  <c r="AH5288" i="2" s="1"/>
  <c r="AH6075" i="2" a="1"/>
  <c r="AH6075" i="2" s="1"/>
  <c r="AH6582" i="2" a="1"/>
  <c r="AH6582" i="2" s="1"/>
  <c r="AH6955" i="2" a="1"/>
  <c r="AH6955" i="2" s="1"/>
  <c r="AH11153" i="2" a="1"/>
  <c r="AH11153" i="2" s="1"/>
  <c r="AH11407" i="2" a="1"/>
  <c r="AH11407" i="2" s="1"/>
  <c r="AH3970" i="2" a="1"/>
  <c r="AH3970" i="2" s="1"/>
  <c r="AH4296" i="2" a="1"/>
  <c r="AH4296" i="2" s="1"/>
  <c r="AH4323" i="2" a="1"/>
  <c r="AH4323" i="2" s="1"/>
  <c r="AH4429" i="2" a="1"/>
  <c r="AH4429" i="2" s="1"/>
  <c r="AH4470" i="2" a="1"/>
  <c r="AH4470" i="2" s="1"/>
  <c r="AH2469" i="2" a="1"/>
  <c r="AH2469" i="2"/>
  <c r="AH2555" i="2" a="1"/>
  <c r="AH2555" i="2" s="1"/>
  <c r="AH2647" i="2" a="1"/>
  <c r="AH2647" i="2" s="1"/>
  <c r="AH2733" i="2" a="1"/>
  <c r="AH2733" i="2"/>
  <c r="AH2797" i="2" a="1"/>
  <c r="AH2797" i="2"/>
  <c r="AH3614" i="2" a="1"/>
  <c r="AH3614" i="2" s="1"/>
  <c r="AH4963" i="2" a="1"/>
  <c r="AH4963" i="2" s="1"/>
  <c r="AH6610" i="2" a="1"/>
  <c r="AH6610" i="2" s="1"/>
  <c r="AH6762" i="2" a="1"/>
  <c r="AH6762" i="2" s="1"/>
  <c r="AH6956" i="2" a="1"/>
  <c r="AH6956" i="2" s="1"/>
  <c r="AH6221" i="2" a="1"/>
  <c r="AH6221" i="2" s="1"/>
  <c r="AH6404" i="2" a="1"/>
  <c r="AH6404" i="2" s="1"/>
  <c r="AH6418" i="2" a="1"/>
  <c r="AH6418" i="2" s="1"/>
  <c r="AH5548" i="2" a="1"/>
  <c r="AH5548" i="2" s="1"/>
  <c r="AH5630" i="2" a="1"/>
  <c r="AH5630" i="2" s="1"/>
  <c r="AH5760" i="2" a="1"/>
  <c r="AH5760" i="2" s="1"/>
  <c r="AH5883" i="2" a="1"/>
  <c r="AH5883" i="2" s="1"/>
  <c r="AH9241" i="2" a="1"/>
  <c r="AH9241" i="2" s="1"/>
  <c r="AH9457" i="2" a="1"/>
  <c r="AH9457" i="2"/>
  <c r="AH10438" i="2" a="1"/>
  <c r="AH10438" i="2" s="1"/>
  <c r="AH10608" i="2" a="1"/>
  <c r="AH10608" i="2" s="1"/>
  <c r="AH11726" i="2" a="1"/>
  <c r="AH11726" i="2" s="1"/>
  <c r="AH9242" i="2" a="1"/>
  <c r="AH9242" i="2" s="1"/>
  <c r="AH9243" i="2" a="1"/>
  <c r="AH9243" i="2" s="1"/>
  <c r="AH9244" i="2" a="1"/>
  <c r="AH9244" i="2" s="1"/>
  <c r="AH9245" i="2" a="1"/>
  <c r="AH9245" i="2" s="1"/>
  <c r="AH9458" i="2" a="1"/>
  <c r="AH9458" i="2" s="1"/>
  <c r="AH9459" i="2" a="1"/>
  <c r="AH9459" i="2" s="1"/>
  <c r="AH9460" i="2" a="1"/>
  <c r="AH9460" i="2" s="1"/>
  <c r="AH9461" i="2" a="1"/>
  <c r="AH9461" i="2" s="1"/>
  <c r="AH7342" i="2" a="1"/>
  <c r="AH7342" i="2" s="1"/>
  <c r="AH7435" i="2" a="1"/>
  <c r="AH7435" i="2" s="1"/>
  <c r="AH7527" i="2" a="1"/>
  <c r="AH7527" i="2" s="1"/>
  <c r="AH7640" i="2" a="1"/>
  <c r="AH7640" i="2" s="1"/>
  <c r="AH7750" i="2" a="1"/>
  <c r="AH7750" i="2" s="1"/>
  <c r="AH7751" i="2" a="1"/>
  <c r="AH7751" i="2" s="1"/>
  <c r="AH7844" i="2" a="1"/>
  <c r="AH7844" i="2"/>
  <c r="AH7916" i="2" a="1"/>
  <c r="AH7916" i="2" s="1"/>
  <c r="AH8011" i="2" a="1"/>
  <c r="AH8011" i="2" s="1"/>
  <c r="AH8099" i="2" a="1"/>
  <c r="AH8099" i="2" s="1"/>
  <c r="AH8169" i="2" a="1"/>
  <c r="AH8169" i="2" s="1"/>
  <c r="AH8220" i="2" a="1"/>
  <c r="AH8220" i="2" s="1"/>
  <c r="AH9638" i="2" a="1"/>
  <c r="AH9638" i="2" s="1"/>
  <c r="AH10439" i="2" a="1"/>
  <c r="AH10439" i="2" s="1"/>
  <c r="AH10440" i="2" a="1"/>
  <c r="AH10440" i="2" s="1"/>
  <c r="AH10441" i="2" a="1"/>
  <c r="AH10441" i="2" s="1"/>
  <c r="AH10609" i="2" a="1"/>
  <c r="AH10609" i="2" s="1"/>
  <c r="AH10610" i="2" a="1"/>
  <c r="AH10610" i="2"/>
  <c r="AH10611" i="2" a="1"/>
  <c r="AH10611" i="2" s="1"/>
  <c r="AH11563" i="2" a="1"/>
  <c r="AH11563" i="2"/>
  <c r="AH11650" i="2" a="1"/>
  <c r="AH11650" i="2" s="1"/>
  <c r="AH11154" i="2" a="1"/>
  <c r="AH11154" i="2" s="1"/>
  <c r="AH11408" i="2" a="1"/>
  <c r="AH11408" i="2" s="1"/>
  <c r="AH309" i="2" a="1"/>
  <c r="AH309" i="2" s="1"/>
  <c r="AH370" i="2" a="1"/>
  <c r="AH370" i="2" s="1"/>
  <c r="AH1557" i="2" a="1"/>
  <c r="AH1557" i="2" s="1"/>
  <c r="AH3034" i="2" a="1"/>
  <c r="AH3034" i="2" s="1"/>
  <c r="AH3246" i="2" a="1"/>
  <c r="AH3246" i="2" s="1"/>
  <c r="AH4713" i="2" a="1"/>
  <c r="AH4713" i="2" s="1"/>
  <c r="AH4762" i="2" a="1"/>
  <c r="AH4762" i="2" s="1"/>
  <c r="AH5144" i="2" a="1"/>
  <c r="AH5144" i="2" s="1"/>
  <c r="AH5323" i="2" a="1"/>
  <c r="AH5323" i="2" s="1"/>
  <c r="AH1783" i="2" a="1"/>
  <c r="AH1783" i="2" s="1"/>
  <c r="AH208" i="2" a="1"/>
  <c r="AH208" i="2" s="1"/>
  <c r="AH371" i="2" a="1"/>
  <c r="AH371" i="2" s="1"/>
  <c r="AH666" i="2" a="1"/>
  <c r="AH666" i="2"/>
  <c r="AH706" i="2" a="1"/>
  <c r="AH706" i="2"/>
  <c r="AH928" i="2" a="1"/>
  <c r="AH928" i="2" s="1"/>
  <c r="AH945" i="2" a="1"/>
  <c r="AH945" i="2" s="1"/>
  <c r="AH1165" i="2" a="1"/>
  <c r="AH1165" i="2" s="1"/>
  <c r="AH1191" i="2" a="1"/>
  <c r="AH1191" i="2" s="1"/>
  <c r="AH1412" i="2" a="1"/>
  <c r="AH1412" i="2" s="1"/>
  <c r="AH1413" i="2" a="1"/>
  <c r="AH1413" i="2" s="1"/>
  <c r="AH3396" i="2" a="1"/>
  <c r="AH3396" i="2" s="1"/>
  <c r="AH3397" i="2" a="1"/>
  <c r="AH3397" i="2" s="1"/>
  <c r="AH3762" i="2" a="1"/>
  <c r="AH3762" i="2" s="1"/>
  <c r="AH3809" i="2" a="1"/>
  <c r="AH3809" i="2" s="1"/>
  <c r="AH9056" i="2" a="1"/>
  <c r="AH9056" i="2" s="1"/>
  <c r="AH9462" i="2" a="1"/>
  <c r="AH9462" i="2" s="1"/>
  <c r="AH10257" i="2" a="1"/>
  <c r="AH10257" i="2" s="1"/>
  <c r="AH10442" i="2" a="1"/>
  <c r="AH10442" i="2" s="1"/>
  <c r="AH1858" i="2" a="1"/>
  <c r="AH1858" i="2"/>
  <c r="AH2032" i="2" a="1"/>
  <c r="AH2032" i="2" s="1"/>
  <c r="AH2033" i="2" a="1"/>
  <c r="AH2033" i="2" s="1"/>
  <c r="AH2110" i="2" a="1"/>
  <c r="AH2110" i="2" s="1"/>
  <c r="AH2165" i="2" a="1"/>
  <c r="AH2165" i="2" s="1"/>
  <c r="AH2470" i="2" a="1"/>
  <c r="AH2470" i="2" s="1"/>
  <c r="AH2556" i="2" a="1"/>
  <c r="AH2556" i="2" s="1"/>
  <c r="AH2648" i="2" a="1"/>
  <c r="AH2648" i="2" s="1"/>
  <c r="AH2734" i="2" a="1"/>
  <c r="AH2734" i="2" s="1"/>
  <c r="AH2798" i="2" a="1"/>
  <c r="AH2798" i="2" s="1"/>
  <c r="AH2843" i="2" a="1"/>
  <c r="AH2843" i="2" s="1"/>
  <c r="AH3247" i="2" a="1"/>
  <c r="AH3247" i="2"/>
  <c r="AH3971" i="2" a="1"/>
  <c r="AH3971" i="2" s="1"/>
  <c r="AH4324" i="2" a="1"/>
  <c r="AH4324" i="2" s="1"/>
  <c r="AH4341" i="2" a="1"/>
  <c r="AH4341" i="2"/>
  <c r="AH4471" i="2" a="1"/>
  <c r="AH4471" i="2"/>
  <c r="AH4472" i="2" a="1"/>
  <c r="AH4472" i="2" s="1"/>
  <c r="AH6211" i="2" a="1"/>
  <c r="AH6211" i="2"/>
  <c r="AH6313" i="2" a="1"/>
  <c r="AH6313" i="2"/>
  <c r="AH6335" i="2" a="1"/>
  <c r="AH6335" i="2" s="1"/>
  <c r="AH5014" i="2" a="1"/>
  <c r="AH5014" i="2"/>
  <c r="AH6557" i="2" a="1"/>
  <c r="AH6557" i="2"/>
  <c r="AH6710" i="2" a="1"/>
  <c r="AH6710" i="2" s="1"/>
  <c r="AH7040" i="2" a="1"/>
  <c r="AH7040" i="2" s="1"/>
  <c r="AH7257" i="2" a="1"/>
  <c r="AH7257" i="2" s="1"/>
  <c r="AH5240" i="2" a="1"/>
  <c r="AH5240" i="2" s="1"/>
  <c r="AH5514" i="2" a="1"/>
  <c r="AH5514" i="2" s="1"/>
  <c r="AH5631" i="2" a="1"/>
  <c r="AH5631" i="2" s="1"/>
  <c r="AH5632" i="2" a="1"/>
  <c r="AH5632" i="2" s="1"/>
  <c r="AH5884" i="2" a="1"/>
  <c r="AH5884" i="2" s="1"/>
  <c r="AH6121" i="2" a="1"/>
  <c r="AH6121" i="2" s="1"/>
  <c r="AH6632" i="2" a="1"/>
  <c r="AH6632" i="2" s="1"/>
  <c r="AH7041" i="2" a="1"/>
  <c r="AH7041" i="2" s="1"/>
  <c r="AH11155" i="2" a="1"/>
  <c r="AH11155" i="2" s="1"/>
  <c r="AH11409" i="2" a="1"/>
  <c r="AH11409" i="2" s="1"/>
  <c r="AH11727" i="2" a="1"/>
  <c r="AH11727" i="2" s="1"/>
  <c r="AH7343" i="2" a="1"/>
  <c r="AH7343" i="2" s="1"/>
  <c r="AH7344" i="2" a="1"/>
  <c r="AH7344" i="2" s="1"/>
  <c r="AH7528" i="2" a="1"/>
  <c r="AH7528" i="2" s="1"/>
  <c r="AH7529" i="2" a="1"/>
  <c r="AH7529" i="2" s="1"/>
  <c r="AH7641" i="2" a="1"/>
  <c r="AH7641" i="2" s="1"/>
  <c r="AH7752" i="2" a="1"/>
  <c r="AH7752" i="2" s="1"/>
  <c r="AH7917" i="2" a="1"/>
  <c r="AH7917" i="2" s="1"/>
  <c r="AH8012" i="2" a="1"/>
  <c r="AH8012" i="2" s="1"/>
  <c r="AH8100" i="2" a="1"/>
  <c r="AH8100" i="2" s="1"/>
  <c r="AH8170" i="2" a="1"/>
  <c r="AH8170" i="2" s="1"/>
  <c r="AH8221" i="2" a="1"/>
  <c r="AH8221" i="2" s="1"/>
  <c r="AH9852" i="2" a="1"/>
  <c r="AH9852" i="2"/>
  <c r="AH9057" i="2" a="1"/>
  <c r="AH9057" i="2" s="1"/>
  <c r="AH9058" i="2" a="1"/>
  <c r="AH9058" i="2"/>
  <c r="AH9246" i="2" a="1"/>
  <c r="AH9246" i="2" s="1"/>
  <c r="AH9247" i="2" a="1"/>
  <c r="AH9247" i="2"/>
  <c r="AH9463" i="2" a="1"/>
  <c r="AH9463" i="2"/>
  <c r="AH9464" i="2" a="1"/>
  <c r="AH9464" i="2" s="1"/>
  <c r="AH9639" i="2" a="1"/>
  <c r="AH9639" i="2" s="1"/>
  <c r="AH9640" i="2" a="1"/>
  <c r="AH9640" i="2" s="1"/>
  <c r="AH10443" i="2" a="1"/>
  <c r="AH10443" i="2" s="1"/>
  <c r="AH10444" i="2" a="1"/>
  <c r="AH10444" i="2" s="1"/>
  <c r="AH10445" i="2" a="1"/>
  <c r="AH10445" i="2" s="1"/>
  <c r="AH10446" i="2" a="1"/>
  <c r="AH10446" i="2" s="1"/>
  <c r="AH10612" i="2" a="1"/>
  <c r="AH10612" i="2" s="1"/>
  <c r="AH10613" i="2" a="1"/>
  <c r="AH10613" i="2" s="1"/>
  <c r="AH11197" i="2" a="1"/>
  <c r="AH11197" i="2" s="1"/>
  <c r="AH11453" i="2" a="1"/>
  <c r="AH11453" i="2" s="1"/>
  <c r="AH11564" i="2" a="1"/>
  <c r="AH11564" i="2"/>
  <c r="AH11651" i="2" a="1"/>
  <c r="AH11651" i="2" s="1"/>
  <c r="AH3212" i="2" a="1"/>
  <c r="AH3212" i="2" s="1"/>
  <c r="AH3459" i="2" a="1"/>
  <c r="AH3459" i="2"/>
  <c r="AH3486" i="2" a="1"/>
  <c r="AH3486" i="2" s="1"/>
  <c r="AH3868" i="2" a="1"/>
  <c r="AH3868" i="2" s="1"/>
  <c r="AH3869" i="2" a="1"/>
  <c r="AH3869" i="2" s="1"/>
  <c r="AH310" i="2" a="1"/>
  <c r="AH310" i="2" s="1"/>
  <c r="AH372" i="2" a="1"/>
  <c r="AH372" i="2" s="1"/>
  <c r="AH707" i="2" a="1"/>
  <c r="AH707" i="2" s="1"/>
  <c r="AH734" i="2" a="1"/>
  <c r="AH734" i="2" s="1"/>
  <c r="AH1859" i="2" a="1"/>
  <c r="AH1859" i="2" s="1"/>
  <c r="AH1947" i="2" a="1"/>
  <c r="AH1947" i="2" s="1"/>
  <c r="AH2034" i="2" a="1"/>
  <c r="AH2034" i="2" s="1"/>
  <c r="AH2111" i="2" a="1"/>
  <c r="AH2111" i="2"/>
  <c r="AH2112" i="2" a="1"/>
  <c r="AH2112" i="2" s="1"/>
  <c r="AH2166" i="2" a="1"/>
  <c r="AH2166" i="2" s="1"/>
  <c r="AH311" i="2" a="1"/>
  <c r="AH311" i="2" s="1"/>
  <c r="AH373" i="2" a="1"/>
  <c r="AH373" i="2"/>
  <c r="AH1558" i="2" a="1"/>
  <c r="AH1558" i="2" s="1"/>
  <c r="AH3035" i="2" a="1"/>
  <c r="AH3035" i="2" s="1"/>
  <c r="AH4714" i="2" a="1"/>
  <c r="AH4714" i="2"/>
  <c r="AH4763" i="2" a="1"/>
  <c r="AH4763" i="2" s="1"/>
  <c r="AH5145" i="2" a="1"/>
  <c r="AH5145" i="2" s="1"/>
  <c r="AH5324" i="2" a="1"/>
  <c r="AH5324" i="2" s="1"/>
  <c r="AH5566" i="2" a="1"/>
  <c r="AH5566" i="2" s="1"/>
  <c r="AH3232" i="2" a="1"/>
  <c r="AH3232" i="2" s="1"/>
  <c r="AH2471" i="2" a="1"/>
  <c r="AH2471" i="2" s="1"/>
  <c r="AH2557" i="2" a="1"/>
  <c r="AH2557" i="2" s="1"/>
  <c r="AH2649" i="2" a="1"/>
  <c r="AH2649" i="2" s="1"/>
  <c r="AH2735" i="2" a="1"/>
  <c r="AH2735" i="2" s="1"/>
  <c r="AH2736" i="2" a="1"/>
  <c r="AH2736" i="2" s="1"/>
  <c r="AH2799" i="2" a="1"/>
  <c r="AH2799" i="2" s="1"/>
  <c r="AH4989" i="2" a="1"/>
  <c r="AH4989" i="2" s="1"/>
  <c r="AH6558" i="2" a="1"/>
  <c r="AH6558" i="2" s="1"/>
  <c r="AH6714" i="2" a="1"/>
  <c r="AH6714" i="2" s="1"/>
  <c r="AH6997" i="2" a="1"/>
  <c r="AH6997" i="2" s="1"/>
  <c r="AH5297" i="2" a="1"/>
  <c r="AH5297" i="2" s="1"/>
  <c r="AH5633" i="2" a="1"/>
  <c r="AH5633" i="2" s="1"/>
  <c r="AH5761" i="2" a="1"/>
  <c r="AH5761" i="2" s="1"/>
  <c r="AH5885" i="2" a="1"/>
  <c r="AH5885" i="2" s="1"/>
  <c r="AH6076" i="2" a="1"/>
  <c r="AH6076" i="2" s="1"/>
  <c r="AH6633" i="2" a="1"/>
  <c r="AH6633" i="2" s="1"/>
  <c r="AH6957" i="2" a="1"/>
  <c r="AH6957" i="2" s="1"/>
  <c r="AH9465" i="2" a="1"/>
  <c r="AH9465" i="2" s="1"/>
  <c r="AH9641" i="2" a="1"/>
  <c r="AH9641" i="2" s="1"/>
  <c r="AH9642" i="2" a="1"/>
  <c r="AH9642" i="2"/>
  <c r="AH10738" i="2" a="1"/>
  <c r="AH10738" i="2"/>
  <c r="AH10821" i="2" a="1"/>
  <c r="AH10821" i="2" s="1"/>
  <c r="AH11156" i="2" a="1"/>
  <c r="AH11156" i="2" s="1"/>
  <c r="AH11410" i="2" a="1"/>
  <c r="AH11410" i="2" s="1"/>
  <c r="AH9643" i="2" a="1"/>
  <c r="AH9643" i="2" s="1"/>
  <c r="AH9757" i="2" a="1"/>
  <c r="AH9757" i="2" s="1"/>
  <c r="AH9853" i="2" a="1"/>
  <c r="AH9853" i="2" s="1"/>
  <c r="AH7436" i="2" a="1"/>
  <c r="AH7436" i="2" s="1"/>
  <c r="AH7530" i="2" a="1"/>
  <c r="AH7530" i="2" s="1"/>
  <c r="AH7531" i="2" a="1"/>
  <c r="AH7531" i="2" s="1"/>
  <c r="AH7642" i="2" a="1"/>
  <c r="AH7642" i="2" s="1"/>
  <c r="AH7753" i="2" a="1"/>
  <c r="AH7753" i="2" s="1"/>
  <c r="AH7845" i="2" a="1"/>
  <c r="AH7845" i="2" s="1"/>
  <c r="AH7918" i="2" a="1"/>
  <c r="AH7918" i="2" s="1"/>
  <c r="AH8013" i="2" a="1"/>
  <c r="AH8013" i="2" s="1"/>
  <c r="AH8101" i="2" a="1"/>
  <c r="AH8101" i="2"/>
  <c r="AH8171" i="2" a="1"/>
  <c r="AH8171" i="2" s="1"/>
  <c r="AH8222" i="2" a="1"/>
  <c r="AH8222" i="2" s="1"/>
  <c r="AH8223" i="2" a="1"/>
  <c r="AH8223" i="2"/>
  <c r="AH10822" i="2" a="1"/>
  <c r="AH10822" i="2"/>
  <c r="AH10899" i="2" a="1"/>
  <c r="AH10899" i="2" s="1"/>
  <c r="AH11157" i="2" a="1"/>
  <c r="AH11157" i="2" s="1"/>
  <c r="AH11454" i="2" a="1"/>
  <c r="AH11454" i="2" s="1"/>
  <c r="AH209" i="2" a="1"/>
  <c r="AH209" i="2" s="1"/>
  <c r="AH312" i="2" a="1"/>
  <c r="AH312" i="2" s="1"/>
  <c r="AH1529" i="2" a="1"/>
  <c r="AH1529" i="2" s="1"/>
  <c r="AH3036" i="2" a="1"/>
  <c r="AH3036" i="2" s="1"/>
  <c r="AH3233" i="2" a="1"/>
  <c r="AH3233" i="2" s="1"/>
  <c r="AH4686" i="2" a="1"/>
  <c r="AH4686" i="2" s="1"/>
  <c r="AH4764" i="2" a="1"/>
  <c r="AH4764" i="2" s="1"/>
  <c r="AH5085" i="2" a="1"/>
  <c r="AH5085" i="2" s="1"/>
  <c r="AH5325" i="2" a="1"/>
  <c r="AH5325" i="2" s="1"/>
  <c r="AH1715" i="2" a="1"/>
  <c r="AH1715" i="2" s="1"/>
  <c r="AH1784" i="2" a="1"/>
  <c r="AH1784" i="2" s="1"/>
  <c r="AH1860" i="2" a="1"/>
  <c r="AH1860" i="2" s="1"/>
  <c r="AH115" i="2" a="1"/>
  <c r="AH115" i="2" s="1"/>
  <c r="AH210" i="2" a="1"/>
  <c r="AH210" i="2" s="1"/>
  <c r="AH603" i="2" a="1"/>
  <c r="AH603" i="2"/>
  <c r="AH667" i="2" a="1"/>
  <c r="AH667" i="2" s="1"/>
  <c r="AH894" i="2" a="1"/>
  <c r="AH894" i="2" s="1"/>
  <c r="AH929" i="2" a="1"/>
  <c r="AH929" i="2" s="1"/>
  <c r="AH1135" i="2" a="1"/>
  <c r="AH1135" i="2" s="1"/>
  <c r="AH1166" i="2" a="1"/>
  <c r="AH1166" i="2" s="1"/>
  <c r="AH1352" i="2" a="1"/>
  <c r="AH1352" i="2" s="1"/>
  <c r="AH1380" i="2" a="1"/>
  <c r="AH1380" i="2"/>
  <c r="AH3329" i="2" a="1"/>
  <c r="AH3329" i="2" s="1"/>
  <c r="AH3358" i="2" a="1"/>
  <c r="AH3358" i="2" s="1"/>
  <c r="AH3724" i="2" a="1"/>
  <c r="AH3724" i="2" s="1"/>
  <c r="AH3763" i="2" a="1"/>
  <c r="AH3763" i="2" s="1"/>
  <c r="AH8758" i="2" a="1"/>
  <c r="AH8758" i="2" s="1"/>
  <c r="AH8897" i="2" a="1"/>
  <c r="AH8897" i="2" s="1"/>
  <c r="AH10127" i="2" a="1"/>
  <c r="AH10127" i="2" s="1"/>
  <c r="AH10258" i="2" a="1"/>
  <c r="AH10258" i="2" s="1"/>
  <c r="AH1948" i="2" a="1"/>
  <c r="AH1948" i="2" s="1"/>
  <c r="AH1949" i="2" a="1"/>
  <c r="AH1949" i="2"/>
  <c r="AH2035" i="2" a="1"/>
  <c r="AH2035" i="2" s="1"/>
  <c r="AH2397" i="2" a="1"/>
  <c r="AH2397" i="2"/>
  <c r="AH2472" i="2" a="1"/>
  <c r="AH2472" i="2" s="1"/>
  <c r="AH2558" i="2" a="1"/>
  <c r="AH2558" i="2" s="1"/>
  <c r="AH2559" i="2" a="1"/>
  <c r="AH2559" i="2" s="1"/>
  <c r="AH2650" i="2" a="1"/>
  <c r="AH2650" i="2" s="1"/>
  <c r="AH2737" i="2" a="1"/>
  <c r="AH2737" i="2" s="1"/>
  <c r="AH3213" i="2" a="1"/>
  <c r="AH3213" i="2" s="1"/>
  <c r="AH3950" i="2" a="1"/>
  <c r="AH3950" i="2" s="1"/>
  <c r="AH4297" i="2" a="1"/>
  <c r="AH4297" i="2" s="1"/>
  <c r="AH4298" i="2" a="1"/>
  <c r="AH4298" i="2"/>
  <c r="AH4396" i="2" a="1"/>
  <c r="AH4396" i="2" s="1"/>
  <c r="AH4430" i="2" a="1"/>
  <c r="AH4430" i="2" s="1"/>
  <c r="AH6192" i="2" a="1"/>
  <c r="AH6192" i="2" s="1"/>
  <c r="AH6279" i="2" a="1"/>
  <c r="AH6279" i="2" s="1"/>
  <c r="AH6314" i="2" a="1"/>
  <c r="AH6314" i="2" s="1"/>
  <c r="AH4990" i="2" a="1"/>
  <c r="AH4990" i="2" s="1"/>
  <c r="AH6531" i="2" a="1"/>
  <c r="AH6531" i="2"/>
  <c r="AH6697" i="2" a="1"/>
  <c r="AH6697" i="2" s="1"/>
  <c r="AH6998" i="2" a="1"/>
  <c r="AH6998" i="2" s="1"/>
  <c r="AH7142" i="2" a="1"/>
  <c r="AH7142" i="2" s="1"/>
  <c r="AH7189" i="2" a="1"/>
  <c r="AH7189" i="2" s="1"/>
  <c r="AH5228" i="2" a="1"/>
  <c r="AH5228" i="2" s="1"/>
  <c r="AH5492" i="2" a="1"/>
  <c r="AH5492" i="2" s="1"/>
  <c r="AH5634" i="2" a="1"/>
  <c r="AH5634" i="2" s="1"/>
  <c r="AH5762" i="2" a="1"/>
  <c r="AH5762" i="2" s="1"/>
  <c r="AH5886" i="2" a="1"/>
  <c r="AH5886" i="2"/>
  <c r="AH6105" i="2" a="1"/>
  <c r="AH6105" i="2" s="1"/>
  <c r="AH6559" i="2" a="1"/>
  <c r="AH6559" i="2" s="1"/>
  <c r="AH6999" i="2" a="1"/>
  <c r="AH6999" i="2"/>
  <c r="AH9466" i="2" a="1"/>
  <c r="AH9466" i="2" s="1"/>
  <c r="AH11106" i="2" a="1"/>
  <c r="AH11106" i="2" s="1"/>
  <c r="AH11362" i="2" a="1"/>
  <c r="AH11362" i="2" s="1"/>
  <c r="AH7258" i="2" a="1"/>
  <c r="AH7258" i="2" s="1"/>
  <c r="AH7345" i="2" a="1"/>
  <c r="AH7345" i="2" s="1"/>
  <c r="AH7437" i="2" a="1"/>
  <c r="AH7437" i="2" s="1"/>
  <c r="AH7532" i="2" a="1"/>
  <c r="AH7532" i="2" s="1"/>
  <c r="AH7533" i="2" a="1"/>
  <c r="AH7533" i="2" s="1"/>
  <c r="AH7643" i="2" a="1"/>
  <c r="AH7643" i="2" s="1"/>
  <c r="AH7754" i="2" a="1"/>
  <c r="AH7754" i="2" s="1"/>
  <c r="AH7919" i="2" a="1"/>
  <c r="AH7919" i="2"/>
  <c r="AH8014" i="2" a="1"/>
  <c r="AH8014" i="2" s="1"/>
  <c r="AH8102" i="2" a="1"/>
  <c r="AH8102" i="2"/>
  <c r="AH9467" i="2" a="1"/>
  <c r="AH9467" i="2" s="1"/>
  <c r="AH8759" i="2" a="1"/>
  <c r="AH8759" i="2" s="1"/>
  <c r="AH8760" i="2" a="1"/>
  <c r="AH8760" i="2" s="1"/>
  <c r="AH8761" i="2" a="1"/>
  <c r="AH8761" i="2"/>
  <c r="AH8898" i="2" a="1"/>
  <c r="AH8898" i="2" s="1"/>
  <c r="AH8899" i="2" a="1"/>
  <c r="AH8899" i="2" s="1"/>
  <c r="AH8900" i="2" a="1"/>
  <c r="AH8900" i="2" s="1"/>
  <c r="AH8901" i="2" a="1"/>
  <c r="AH8901" i="2" s="1"/>
  <c r="AH9059" i="2" a="1"/>
  <c r="AH9059" i="2" s="1"/>
  <c r="AH10128" i="2" a="1"/>
  <c r="AH10128" i="2" s="1"/>
  <c r="AH10129" i="2" a="1"/>
  <c r="AH10129" i="2" s="1"/>
  <c r="AH10259" i="2" a="1"/>
  <c r="AH10259" i="2" s="1"/>
  <c r="AH10260" i="2" a="1"/>
  <c r="AH10260" i="2" s="1"/>
  <c r="AH10261" i="2" a="1"/>
  <c r="AH10261" i="2" s="1"/>
  <c r="AH10447" i="2" a="1"/>
  <c r="AH10447" i="2" s="1"/>
  <c r="AH11158" i="2" a="1"/>
  <c r="AH11158" i="2" s="1"/>
  <c r="AH11411" i="2" a="1"/>
  <c r="AH11411" i="2" s="1"/>
  <c r="AH11565" i="2" a="1"/>
  <c r="AH11565" i="2" s="1"/>
  <c r="AH11652" i="2" a="1"/>
  <c r="AH11652" i="2"/>
  <c r="AH3177" i="2" a="1"/>
  <c r="AH3177" i="2"/>
  <c r="AH3330" i="2" a="1"/>
  <c r="AH3330" i="2" s="1"/>
  <c r="AH3359" i="2" a="1"/>
  <c r="AH3359" i="2" s="1"/>
  <c r="AH3725" i="2" a="1"/>
  <c r="AH3725" i="2" s="1"/>
  <c r="AH3764" i="2" a="1"/>
  <c r="AH3764" i="2" s="1"/>
  <c r="AH46" i="2" a="1"/>
  <c r="AH46" i="2" s="1"/>
  <c r="AH47" i="2" a="1"/>
  <c r="AH47" i="2" s="1"/>
  <c r="AH560" i="2" a="1"/>
  <c r="AH560" i="2" s="1"/>
  <c r="AH604" i="2" a="1"/>
  <c r="AH604" i="2" s="1"/>
  <c r="AH999" i="2" a="1"/>
  <c r="AH999" i="2" s="1"/>
  <c r="AH1012" i="2" a="1"/>
  <c r="AH1012" i="2"/>
  <c r="AH1229" i="2" a="1"/>
  <c r="AH1229" i="2" s="1"/>
  <c r="AH1249" i="2" a="1"/>
  <c r="AH1249" i="2" s="1"/>
  <c r="AH1675" i="2" a="1"/>
  <c r="AH1675" i="2" s="1"/>
  <c r="AH1716" i="2" a="1"/>
  <c r="AH1716" i="2" s="1"/>
  <c r="AH1717" i="2" a="1"/>
  <c r="AH1717" i="2" s="1"/>
  <c r="AH1785" i="2" a="1"/>
  <c r="AH1785" i="2"/>
  <c r="AH1950" i="2" a="1"/>
  <c r="AH1950" i="2" s="1"/>
  <c r="AH2036" i="2" a="1"/>
  <c r="AH2036" i="2" s="1"/>
  <c r="AH2347" i="2" a="1"/>
  <c r="AH2347" i="2" s="1"/>
  <c r="AH2359" i="2" a="1"/>
  <c r="AH2359" i="2" s="1"/>
  <c r="AH2398" i="2" a="1"/>
  <c r="AH2398" i="2" s="1"/>
  <c r="AH2399" i="2" a="1"/>
  <c r="AH2399" i="2" s="1"/>
  <c r="AH29" i="2" a="1"/>
  <c r="AH29" i="2" s="1"/>
  <c r="AH48" i="2" a="1"/>
  <c r="AH48" i="2" s="1"/>
  <c r="AH1468" i="2" a="1"/>
  <c r="AH1468" i="2" s="1"/>
  <c r="AH3037" i="2" a="1"/>
  <c r="AH3037" i="2" s="1"/>
  <c r="AH4765" i="2" a="1"/>
  <c r="AH4765" i="2"/>
  <c r="AH4615" i="2" a="1"/>
  <c r="AH4615" i="2"/>
  <c r="AH5049" i="2" a="1"/>
  <c r="AH5049" i="2" s="1"/>
  <c r="AH5326" i="2" a="1"/>
  <c r="AH5326" i="2" s="1"/>
  <c r="AH5461" i="2" a="1"/>
  <c r="AH5461" i="2" s="1"/>
  <c r="AH3178" i="2" a="1"/>
  <c r="AH3178" i="2" s="1"/>
  <c r="AH4161" i="2" a="1"/>
  <c r="AH4161" i="2" s="1"/>
  <c r="AH4162" i="2" a="1"/>
  <c r="AH4162" i="2" s="1"/>
  <c r="AH4431" i="2" a="1"/>
  <c r="AH4431" i="2"/>
  <c r="AH4473" i="2" a="1"/>
  <c r="AH4473" i="2" s="1"/>
  <c r="AH4902" i="2" a="1"/>
  <c r="AH4902" i="2" s="1"/>
  <c r="AH2473" i="2" a="1"/>
  <c r="AH2473" i="2" s="1"/>
  <c r="AH2560" i="2" a="1"/>
  <c r="AH2560" i="2" s="1"/>
  <c r="AH7143" i="2" a="1"/>
  <c r="AH7143" i="2" s="1"/>
  <c r="AH7190" i="2" a="1"/>
  <c r="AH7190" i="2" s="1"/>
  <c r="AH7259" i="2" a="1"/>
  <c r="AH7259" i="2"/>
  <c r="AH6447" i="2" a="1"/>
  <c r="AH6447" i="2" s="1"/>
  <c r="AH6675" i="2" a="1"/>
  <c r="AH6675" i="2" s="1"/>
  <c r="AH6843" i="2" a="1"/>
  <c r="AH6843" i="2" s="1"/>
  <c r="AH5253" i="2" a="1"/>
  <c r="AH5253" i="2"/>
  <c r="AH5635" i="2" a="1"/>
  <c r="AH5635" i="2" s="1"/>
  <c r="AH5763" i="2" a="1"/>
  <c r="AH5763" i="2" s="1"/>
  <c r="AH5887" i="2" a="1"/>
  <c r="AH5887" i="2" s="1"/>
  <c r="AH6021" i="2" a="1"/>
  <c r="AH6021" i="2" s="1"/>
  <c r="AH6448" i="2" a="1"/>
  <c r="AH6448" i="2" s="1"/>
  <c r="AH6844" i="2" a="1"/>
  <c r="AH6844" i="2" s="1"/>
  <c r="AH8762" i="2" a="1"/>
  <c r="AH8762" i="2" s="1"/>
  <c r="AH8902" i="2" a="1"/>
  <c r="AH8902" i="2" s="1"/>
  <c r="AH9248" i="2" a="1"/>
  <c r="AH9248" i="2" s="1"/>
  <c r="AH10130" i="2" a="1"/>
  <c r="AH10130" i="2" s="1"/>
  <c r="AH10262" i="2" a="1"/>
  <c r="AH10262" i="2" s="1"/>
  <c r="AH11012" i="2" a="1"/>
  <c r="AH11012" i="2" s="1"/>
  <c r="AH11277" i="2" a="1"/>
  <c r="AH11277" i="2" s="1"/>
  <c r="AH8903" i="2" a="1"/>
  <c r="AH8903" i="2" s="1"/>
  <c r="AH9060" i="2" a="1"/>
  <c r="AH9060" i="2" s="1"/>
  <c r="AH9249" i="2" a="1"/>
  <c r="AH9249" i="2" s="1"/>
  <c r="AH9250" i="2" a="1"/>
  <c r="AH9250" i="2" s="1"/>
  <c r="AH9468" i="2" a="1"/>
  <c r="AH9468" i="2" s="1"/>
  <c r="AH9644" i="2" a="1"/>
  <c r="AH9644" i="2" s="1"/>
  <c r="AH9645" i="2" a="1"/>
  <c r="AH9645" i="2" s="1"/>
  <c r="AH7346" i="2" a="1"/>
  <c r="AH7346" i="2"/>
  <c r="AH7438" i="2" a="1"/>
  <c r="AH7438" i="2" s="1"/>
  <c r="AH7534" i="2" a="1"/>
  <c r="AH7534" i="2" s="1"/>
  <c r="AH7644" i="2" a="1"/>
  <c r="AH7644" i="2" s="1"/>
  <c r="AH7645" i="2" a="1"/>
  <c r="AH7645" i="2" s="1"/>
  <c r="AH7755" i="2" a="1"/>
  <c r="AH7755" i="2" s="1"/>
  <c r="AH7846" i="2" a="1"/>
  <c r="AH7846" i="2" s="1"/>
  <c r="AH7920" i="2" a="1"/>
  <c r="AH7920" i="2" s="1"/>
  <c r="AH8015" i="2" a="1"/>
  <c r="AH8015" i="2" s="1"/>
  <c r="AH10263" i="2" a="1"/>
  <c r="AH10263" i="2"/>
  <c r="AH10448" i="2" a="1"/>
  <c r="AH10448" i="2" s="1"/>
  <c r="AH10449" i="2" a="1"/>
  <c r="AH10449" i="2" s="1"/>
  <c r="AH10450" i="2" a="1"/>
  <c r="AH10450" i="2"/>
  <c r="AH10451" i="2" a="1"/>
  <c r="AH10451" i="2" s="1"/>
  <c r="AH10614" i="2" a="1"/>
  <c r="AH10614" i="2"/>
  <c r="AH11025" i="2" a="1"/>
  <c r="AH11025" i="2" s="1"/>
  <c r="AH11278" i="2" a="1"/>
  <c r="AH11278" i="2" s="1"/>
  <c r="AH49" i="2" a="1"/>
  <c r="AH49" i="2" s="1"/>
  <c r="AH50" i="2" a="1"/>
  <c r="AH50" i="2" s="1"/>
  <c r="AH1469" i="2" a="1"/>
  <c r="AH1469" i="2" s="1"/>
  <c r="AH3038" i="2" a="1"/>
  <c r="AH3038" i="2" s="1"/>
  <c r="AH4616" i="2" a="1"/>
  <c r="AH4616" i="2" s="1"/>
  <c r="AH4766" i="2" a="1"/>
  <c r="AH4766" i="2" s="1"/>
  <c r="AH5058" i="2" a="1"/>
  <c r="AH5058" i="2"/>
  <c r="AH5327" i="2" a="1"/>
  <c r="AH5327" i="2" s="1"/>
  <c r="AH30" i="2" a="1"/>
  <c r="AH30" i="2" s="1"/>
  <c r="AH51" i="2" a="1"/>
  <c r="AH51" i="2"/>
  <c r="AH542" i="2" a="1"/>
  <c r="AH542" i="2"/>
  <c r="AH561" i="2" a="1"/>
  <c r="AH561" i="2" s="1"/>
  <c r="AH3548" i="2" a="1"/>
  <c r="AH3548" i="2" s="1"/>
  <c r="AH4914" i="2" a="1"/>
  <c r="AH4914" i="2" s="1"/>
  <c r="AH6825" i="2" a="1"/>
  <c r="AH6825" i="2" s="1"/>
  <c r="AH6802" i="2" a="1"/>
  <c r="AH6802" i="2"/>
  <c r="AH7042" i="2" a="1"/>
  <c r="AH7042" i="2" s="1"/>
  <c r="AH5462" i="2" a="1"/>
  <c r="AH5462" i="2" s="1"/>
  <c r="AH5636" i="2" a="1"/>
  <c r="AH5636" i="2" s="1"/>
  <c r="AH5764" i="2" a="1"/>
  <c r="AH5764" i="2" s="1"/>
  <c r="AH5888" i="2" a="1"/>
  <c r="AH5888" i="2"/>
  <c r="AH8639" i="2" a="1"/>
  <c r="AH8639" i="2" s="1"/>
  <c r="AH8763" i="2" a="1"/>
  <c r="AH8763" i="2" s="1"/>
  <c r="AH10009" i="2" a="1"/>
  <c r="AH10009" i="2"/>
  <c r="AH10042" i="2" a="1"/>
  <c r="AH10042" i="2"/>
  <c r="AH10131" i="2" a="1"/>
  <c r="AH10131" i="2" s="1"/>
  <c r="AH11229" i="2" a="1"/>
  <c r="AH11229" i="2"/>
  <c r="AH11487" i="2" a="1"/>
  <c r="AH11487" i="2" s="1"/>
  <c r="AH3" i="2" a="1"/>
  <c r="AH3" i="2" s="1"/>
  <c r="AH17" i="2" a="1"/>
  <c r="AH17" i="2" s="1"/>
  <c r="AH1462" i="2" a="1"/>
  <c r="AH1462" i="2" s="1"/>
  <c r="AH3039" i="2" a="1"/>
  <c r="AH3039" i="2" s="1"/>
  <c r="AH3305" i="2" a="1"/>
  <c r="AH3305" i="2" s="1"/>
  <c r="AH3310" i="2" a="1"/>
  <c r="AH3310" i="2" s="1"/>
  <c r="AH3685" i="2" a="1"/>
  <c r="AH3685" i="2" s="1"/>
  <c r="AH3695" i="2" a="1"/>
  <c r="AH3695" i="2" s="1"/>
  <c r="AH4626" i="2" a="1"/>
  <c r="AH4626" i="2" s="1"/>
  <c r="AH4767" i="2" a="1"/>
  <c r="AH4767" i="2" s="1"/>
  <c r="AH5050" i="2" a="1"/>
  <c r="AH5050" i="2"/>
  <c r="AH5328" i="2" a="1"/>
  <c r="AH5328" i="2"/>
  <c r="AH4" i="2" a="1"/>
  <c r="AH4" i="2"/>
  <c r="AH14" i="2" a="1"/>
  <c r="AH14" i="2" s="1"/>
  <c r="AH543" i="2" a="1"/>
  <c r="AH543" i="2" s="1"/>
  <c r="AH544" i="2" a="1"/>
  <c r="AH544" i="2" s="1"/>
  <c r="AH798" i="2" a="1"/>
  <c r="AH798" i="2" s="1"/>
  <c r="AH818" i="2" a="1"/>
  <c r="AH818" i="2"/>
  <c r="AH997" i="2" a="1"/>
  <c r="AH997" i="2" s="1"/>
  <c r="AH1013" i="2" a="1"/>
  <c r="AH1013" i="2" s="1"/>
  <c r="AH1313" i="2" a="1"/>
  <c r="AH1313" i="2"/>
  <c r="AH1333" i="2" a="1"/>
  <c r="AH1333" i="2" s="1"/>
  <c r="AH1605" i="2" a="1"/>
  <c r="AH1605" i="2" s="1"/>
  <c r="AH1612" i="2" a="1"/>
  <c r="AH1612" i="2"/>
  <c r="AH1621" i="2" a="1"/>
  <c r="AH1621" i="2" s="1"/>
  <c r="AH1631" i="2" a="1"/>
  <c r="AH1631" i="2" s="1"/>
  <c r="AH1647" i="2" a="1"/>
  <c r="AH1647" i="2"/>
  <c r="AH1657" i="2" a="1"/>
  <c r="AH1657" i="2" s="1"/>
  <c r="AH1676" i="2" a="1"/>
  <c r="AH1676" i="2" s="1"/>
  <c r="AH1677" i="2" a="1"/>
  <c r="AH1677" i="2"/>
  <c r="AH1718" i="2" a="1"/>
  <c r="AH1718" i="2" s="1"/>
  <c r="AH1786" i="2" a="1"/>
  <c r="AH1786" i="2" s="1"/>
  <c r="AH1861" i="2" a="1"/>
  <c r="AH1861" i="2"/>
  <c r="AH2251" i="2" a="1"/>
  <c r="AH2251" i="2"/>
  <c r="AH3524" i="2" a="1"/>
  <c r="AH3524" i="2" s="1"/>
  <c r="AH5251" i="2" a="1"/>
  <c r="AH5251" i="2" s="1"/>
  <c r="AH6022" i="2" a="1"/>
  <c r="AH6022" i="2" s="1"/>
  <c r="AH6440" i="2" a="1"/>
  <c r="AH6440" i="2" s="1"/>
  <c r="AH6845" i="2" a="1"/>
  <c r="AH6845" i="2" s="1"/>
  <c r="AH8678" i="2" a="1"/>
  <c r="AH8678" i="2" s="1"/>
  <c r="AH11026" i="2" a="1"/>
  <c r="AH11026" i="2"/>
  <c r="AH11279" i="2" a="1"/>
  <c r="AH11279" i="2" s="1"/>
  <c r="AH3908" i="2" a="1"/>
  <c r="AH3908" i="2"/>
  <c r="AH4144" i="2" a="1"/>
  <c r="AH4144" i="2"/>
  <c r="AH4148" i="2" a="1"/>
  <c r="AH4148" i="2" s="1"/>
  <c r="AH4374" i="2" a="1"/>
  <c r="AH4374" i="2" s="1"/>
  <c r="AH4376" i="2" a="1"/>
  <c r="AH4376" i="2" s="1"/>
  <c r="AH3528" i="2" a="1"/>
  <c r="AH3528" i="2" s="1"/>
  <c r="AH4903" i="2" a="1"/>
  <c r="AH4903" i="2" s="1"/>
  <c r="AH6441" i="2" a="1"/>
  <c r="AH6441" i="2"/>
  <c r="AH6725" i="2" a="1"/>
  <c r="AH6725" i="2" s="1"/>
  <c r="AH6846" i="2" a="1"/>
  <c r="AH6846" i="2" s="1"/>
  <c r="AH7144" i="2" a="1"/>
  <c r="AH7144" i="2" s="1"/>
  <c r="AH7191" i="2" a="1"/>
  <c r="AH7191" i="2" s="1"/>
  <c r="AH7260" i="2" a="1"/>
  <c r="AH7260" i="2" s="1"/>
  <c r="AH6146" i="2" a="1"/>
  <c r="AH6146" i="2" s="1"/>
  <c r="AH6355" i="2" a="1"/>
  <c r="AH6355" i="2" s="1"/>
  <c r="AH6371" i="2" a="1"/>
  <c r="AH6371" i="2" s="1"/>
  <c r="AH5463" i="2" a="1"/>
  <c r="AH5463" i="2"/>
  <c r="AH5637" i="2" a="1"/>
  <c r="AH5637" i="2" s="1"/>
  <c r="AH5765" i="2" a="1"/>
  <c r="AH5765" i="2" s="1"/>
  <c r="AH5889" i="2" a="1"/>
  <c r="AH5889" i="2"/>
  <c r="AH8679" i="2" a="1"/>
  <c r="AH8679" i="2" s="1"/>
  <c r="AH8904" i="2" a="1"/>
  <c r="AH8904" i="2" s="1"/>
  <c r="AH10043" i="2" a="1"/>
  <c r="AH10043" i="2" s="1"/>
  <c r="AH10132" i="2" a="1"/>
  <c r="AH10132" i="2"/>
  <c r="AH8680" i="2" a="1"/>
  <c r="AH8680" i="2"/>
  <c r="AH8681" i="2" a="1"/>
  <c r="AH8681" i="2"/>
  <c r="AH8682" i="2" a="1"/>
  <c r="AH8682" i="2" s="1"/>
  <c r="AH8764" i="2" a="1"/>
  <c r="AH8764" i="2" s="1"/>
  <c r="AH8765" i="2" a="1"/>
  <c r="AH8765" i="2"/>
  <c r="AH8905" i="2" a="1"/>
  <c r="AH8905" i="2"/>
  <c r="AH8906" i="2" a="1"/>
  <c r="AH8906" i="2" s="1"/>
  <c r="AH8907" i="2" a="1"/>
  <c r="AH8907" i="2" s="1"/>
  <c r="AH10044" i="2" a="1"/>
  <c r="AH10044" i="2"/>
  <c r="AH10045" i="2" a="1"/>
  <c r="AH10045" i="2"/>
  <c r="AH10046" i="2" a="1"/>
  <c r="AH10046" i="2" s="1"/>
  <c r="AH7347" i="2" a="1"/>
  <c r="AH7347" i="2" s="1"/>
  <c r="AH7439" i="2" a="1"/>
  <c r="AH7439" i="2" s="1"/>
  <c r="AH7535" i="2" a="1"/>
  <c r="AH7535" i="2" s="1"/>
  <c r="AH7646" i="2" a="1"/>
  <c r="AH7646" i="2" s="1"/>
  <c r="AH7647" i="2" a="1"/>
  <c r="AH7647" i="2" s="1"/>
  <c r="AH7756" i="2" a="1"/>
  <c r="AH7756" i="2" s="1"/>
  <c r="AH7847" i="2" a="1"/>
  <c r="AH7847" i="2"/>
  <c r="AH7921" i="2" a="1"/>
  <c r="AH7921" i="2"/>
  <c r="AH8016" i="2" a="1"/>
  <c r="AH8016" i="2"/>
  <c r="AH8683" i="2" a="1"/>
  <c r="AH8683" i="2" s="1"/>
  <c r="AH10133" i="2" a="1"/>
  <c r="AH10133" i="2" s="1"/>
  <c r="AH10134" i="2" a="1"/>
  <c r="AH10134" i="2"/>
  <c r="AH10135" i="2" a="1"/>
  <c r="AH10135" i="2"/>
  <c r="AH11566" i="2" a="1"/>
  <c r="AH11566" i="2"/>
  <c r="AH11653" i="2" a="1"/>
  <c r="AH11653" i="2" s="1"/>
  <c r="AH11027" i="2" a="1"/>
  <c r="AH11027" i="2" s="1"/>
  <c r="AH11280" i="2" a="1"/>
  <c r="AH11280" i="2"/>
  <c r="AH211" i="2" a="1"/>
  <c r="AH211" i="2" s="1"/>
  <c r="AH313" i="2" a="1"/>
  <c r="AH313" i="2"/>
  <c r="AH1559" i="2" a="1"/>
  <c r="AH1559" i="2" s="1"/>
  <c r="AH3040" i="2" a="1"/>
  <c r="AH3040" i="2" s="1"/>
  <c r="AH3580" i="2" a="1"/>
  <c r="AH3580" i="2" s="1"/>
  <c r="AH4687" i="2" a="1"/>
  <c r="AH4687" i="2" s="1"/>
  <c r="AH4768" i="2" a="1"/>
  <c r="AH4768" i="2" s="1"/>
  <c r="AH5146" i="2" a="1"/>
  <c r="AH5146" i="2" s="1"/>
  <c r="AH5329" i="2" a="1"/>
  <c r="AH5329" i="2"/>
  <c r="AH1787" i="2" a="1"/>
  <c r="AH1787" i="2" s="1"/>
  <c r="AH212" i="2" a="1"/>
  <c r="AH212" i="2" s="1"/>
  <c r="AH314" i="2" a="1"/>
  <c r="AH314" i="2"/>
  <c r="AH668" i="2" a="1"/>
  <c r="AH668" i="2" s="1"/>
  <c r="AH708" i="2" a="1"/>
  <c r="AH708" i="2"/>
  <c r="AH832" i="2" a="1"/>
  <c r="AH832" i="2" s="1"/>
  <c r="AH846" i="2" a="1"/>
  <c r="AH846" i="2" s="1"/>
  <c r="AH1062" i="2" a="1"/>
  <c r="AH1062" i="2" s="1"/>
  <c r="AH1063" i="2" a="1"/>
  <c r="AH1063" i="2" s="1"/>
  <c r="AH1274" i="2" a="1"/>
  <c r="AH1274" i="2" s="1"/>
  <c r="AH1295" i="2" a="1"/>
  <c r="AH1295" i="2" s="1"/>
  <c r="AH3439" i="2" a="1"/>
  <c r="AH3439" i="2" s="1"/>
  <c r="AH3460" i="2" a="1"/>
  <c r="AH3460" i="2" s="1"/>
  <c r="AH3810" i="2" a="1"/>
  <c r="AH3810" i="2"/>
  <c r="AH3845" i="2" a="1"/>
  <c r="AH3845" i="2"/>
  <c r="AH9251" i="2" a="1"/>
  <c r="AH9251" i="2" s="1"/>
  <c r="AH9469" i="2" a="1"/>
  <c r="AH9469" i="2"/>
  <c r="AH10615" i="2" a="1"/>
  <c r="AH10615" i="2" s="1"/>
  <c r="AH10739" i="2" a="1"/>
  <c r="AH10739" i="2"/>
  <c r="AH1862" i="2" a="1"/>
  <c r="AH1862" i="2" s="1"/>
  <c r="AH1951" i="2" a="1"/>
  <c r="AH1951" i="2"/>
  <c r="AH2037" i="2" a="1"/>
  <c r="AH2037" i="2" s="1"/>
  <c r="AH2113" i="2" a="1"/>
  <c r="AH2113" i="2" s="1"/>
  <c r="AH2114" i="2" a="1"/>
  <c r="AH2114" i="2" s="1"/>
  <c r="AH2474" i="2" a="1"/>
  <c r="AH2474" i="2" s="1"/>
  <c r="AH2561" i="2" a="1"/>
  <c r="AH2561" i="2" s="1"/>
  <c r="AH2651" i="2" a="1"/>
  <c r="AH2651" i="2" s="1"/>
  <c r="AH2738" i="2" a="1"/>
  <c r="AH2738" i="2" s="1"/>
  <c r="AH2800" i="2" a="1"/>
  <c r="AH2800" i="2"/>
  <c r="AH2801" i="2" a="1"/>
  <c r="AH2801" i="2" s="1"/>
  <c r="AH3615" i="2" a="1"/>
  <c r="AH3615" i="2" s="1"/>
  <c r="AH3972" i="2" a="1"/>
  <c r="AH3972" i="2" s="1"/>
  <c r="AH4209" i="2" a="1"/>
  <c r="AH4209" i="2" s="1"/>
  <c r="AH4234" i="2" a="1"/>
  <c r="AH4234" i="2" s="1"/>
  <c r="AH4514" i="2" a="1"/>
  <c r="AH4514" i="2" s="1"/>
  <c r="AH4545" i="2" a="1"/>
  <c r="AH4545" i="2" s="1"/>
  <c r="AH6201" i="2" a="1"/>
  <c r="AH6201" i="2"/>
  <c r="AH6315" i="2" a="1"/>
  <c r="AH6315" i="2" s="1"/>
  <c r="AH6336" i="2" a="1"/>
  <c r="AH6336" i="2" s="1"/>
  <c r="AH4964" i="2" a="1"/>
  <c r="AH4964" i="2" s="1"/>
  <c r="AH6583" i="2" a="1"/>
  <c r="AH6583" i="2"/>
  <c r="AH6750" i="2" a="1"/>
  <c r="AH6750" i="2" s="1"/>
  <c r="AH6958" i="2" a="1"/>
  <c r="AH6958" i="2" s="1"/>
  <c r="AH7192" i="2" a="1"/>
  <c r="AH7192" i="2"/>
  <c r="AH5207" i="2" a="1"/>
  <c r="AH5207" i="2" s="1"/>
  <c r="AH5515" i="2" a="1"/>
  <c r="AH5515" i="2" s="1"/>
  <c r="AH5638" i="2" a="1"/>
  <c r="AH5638" i="2" s="1"/>
  <c r="AH5766" i="2" a="1"/>
  <c r="AH5766" i="2" s="1"/>
  <c r="AH5890" i="2" a="1"/>
  <c r="AH5890" i="2" s="1"/>
  <c r="AH6077" i="2" a="1"/>
  <c r="AH6077" i="2" s="1"/>
  <c r="AH6560" i="2" a="1"/>
  <c r="AH6560" i="2"/>
  <c r="AH6906" i="2" a="1"/>
  <c r="AH6906" i="2" s="1"/>
  <c r="AH9470" i="2" a="1"/>
  <c r="AH9470" i="2" s="1"/>
  <c r="AH11060" i="2" a="1"/>
  <c r="AH11060" i="2" s="1"/>
  <c r="AH11309" i="2" a="1"/>
  <c r="AH11309" i="2" s="1"/>
  <c r="AH7261" i="2" a="1"/>
  <c r="AH7261" i="2" s="1"/>
  <c r="AH7348" i="2" a="1"/>
  <c r="AH7348" i="2"/>
  <c r="AH7440" i="2" a="1"/>
  <c r="AH7440" i="2" s="1"/>
  <c r="AH7536" i="2" a="1"/>
  <c r="AH7536" i="2" s="1"/>
  <c r="AH7648" i="2" a="1"/>
  <c r="AH7648" i="2" s="1"/>
  <c r="AH7649" i="2" a="1"/>
  <c r="AH7649" i="2" s="1"/>
  <c r="AH7757" i="2" a="1"/>
  <c r="AH7757" i="2" s="1"/>
  <c r="AH7922" i="2" a="1"/>
  <c r="AH7922" i="2" s="1"/>
  <c r="AH8017" i="2" a="1"/>
  <c r="AH8017" i="2"/>
  <c r="AH8103" i="2" a="1"/>
  <c r="AH8103" i="2" s="1"/>
  <c r="AH8104" i="2" a="1"/>
  <c r="AH8104" i="2" s="1"/>
  <c r="AH9252" i="2" a="1"/>
  <c r="AH9252" i="2" s="1"/>
  <c r="AH9253" i="2" a="1"/>
  <c r="AH9253" i="2" s="1"/>
  <c r="AH9471" i="2" a="1"/>
  <c r="AH9471" i="2" s="1"/>
  <c r="AH9472" i="2" a="1"/>
  <c r="AH9472" i="2" s="1"/>
  <c r="AH9473" i="2" a="1"/>
  <c r="AH9473" i="2"/>
  <c r="AH9474" i="2" a="1"/>
  <c r="AH9474" i="2" s="1"/>
  <c r="AH9475" i="2" a="1"/>
  <c r="AH9475" i="2" s="1"/>
  <c r="AH9476" i="2" a="1"/>
  <c r="AH9476" i="2" s="1"/>
  <c r="AH10616" i="2" a="1"/>
  <c r="AH10616" i="2" s="1"/>
  <c r="AH10617" i="2" a="1"/>
  <c r="AH10617" i="2" s="1"/>
  <c r="AH10618" i="2" a="1"/>
  <c r="AH10618" i="2" s="1"/>
  <c r="AH11107" i="2" a="1"/>
  <c r="AH11107" i="2" s="1"/>
  <c r="AH11363" i="2" a="1"/>
  <c r="AH11363" i="2"/>
  <c r="AH11567" i="2" a="1"/>
  <c r="AH11567" i="2" s="1"/>
  <c r="AH11654" i="2" a="1"/>
  <c r="AH11654" i="2"/>
  <c r="AH11757" i="2" a="1"/>
  <c r="AH11757" i="2"/>
  <c r="AH10740" i="2" a="1"/>
  <c r="AH10740" i="2" s="1"/>
  <c r="AH10741" i="2" a="1"/>
  <c r="AH10741" i="2" s="1"/>
  <c r="AH10823" i="2" a="1"/>
  <c r="AH10823" i="2" s="1"/>
  <c r="AH213" i="2" a="1"/>
  <c r="AH213" i="2" s="1"/>
  <c r="AH315" i="2" a="1"/>
  <c r="AH315" i="2" s="1"/>
  <c r="AH1560" i="2" a="1"/>
  <c r="AH1560" i="2" s="1"/>
  <c r="AH3041" i="2" a="1"/>
  <c r="AH3041" i="2" s="1"/>
  <c r="AH3581" i="2" a="1"/>
  <c r="AH3581" i="2" s="1"/>
  <c r="AH4688" i="2" a="1"/>
  <c r="AH4688" i="2" s="1"/>
  <c r="AH4769" i="2" a="1"/>
  <c r="AH4769" i="2" s="1"/>
  <c r="AH5118" i="2" a="1"/>
  <c r="AH5118" i="2" s="1"/>
  <c r="AH5330" i="2" a="1"/>
  <c r="AH5330" i="2" s="1"/>
  <c r="AH1788" i="2" a="1"/>
  <c r="AH1788" i="2"/>
  <c r="AH1039" i="2" a="1"/>
  <c r="AH1039" i="2"/>
  <c r="AH1064" i="2" a="1"/>
  <c r="AH1064" i="2" s="1"/>
  <c r="AH1275" i="2" a="1"/>
  <c r="AH1275" i="2"/>
  <c r="AH1296" i="2" a="1"/>
  <c r="AH1296" i="2" s="1"/>
  <c r="AH1863" i="2" a="1"/>
  <c r="AH1863" i="2"/>
  <c r="AH1952" i="2" a="1"/>
  <c r="AH1952" i="2" s="1"/>
  <c r="AH2038" i="2" a="1"/>
  <c r="AH2038" i="2" s="1"/>
  <c r="AH2039" i="2" a="1"/>
  <c r="AH2039" i="2"/>
  <c r="AH2115" i="2" a="1"/>
  <c r="AH2115" i="2" s="1"/>
  <c r="AH2475" i="2" a="1"/>
  <c r="AH2475" i="2" s="1"/>
  <c r="AH2562" i="2" a="1"/>
  <c r="AH2562" i="2" s="1"/>
  <c r="AH2652" i="2" a="1"/>
  <c r="AH2652" i="2" s="1"/>
  <c r="AH2739" i="2" a="1"/>
  <c r="AH2739" i="2" s="1"/>
  <c r="AH2740" i="2" a="1"/>
  <c r="AH2740" i="2" s="1"/>
  <c r="AH2802" i="2" a="1"/>
  <c r="AH2802" i="2" s="1"/>
  <c r="AH3616" i="2" a="1"/>
  <c r="AH3616" i="2" s="1"/>
  <c r="AH4210" i="2" a="1"/>
  <c r="AH4210" i="2" s="1"/>
  <c r="AH4211" i="2" a="1"/>
  <c r="AH4211" i="2" s="1"/>
  <c r="AH4515" i="2" a="1"/>
  <c r="AH4515" i="2" s="1"/>
  <c r="AH4546" i="2" a="1"/>
  <c r="AH4546" i="2"/>
  <c r="AH4938" i="2" a="1"/>
  <c r="AH4938" i="2" s="1"/>
  <c r="AH6561" i="2" a="1"/>
  <c r="AH6561" i="2" s="1"/>
  <c r="AH6751" i="2" a="1"/>
  <c r="AH6751" i="2" s="1"/>
  <c r="AH6907" i="2" a="1"/>
  <c r="AH6907" i="2" s="1"/>
  <c r="AH7193" i="2" a="1"/>
  <c r="AH7193" i="2" s="1"/>
  <c r="AH5208" i="2" a="1"/>
  <c r="AH5208" i="2" s="1"/>
  <c r="AH5516" i="2" a="1"/>
  <c r="AH5516" i="2" s="1"/>
  <c r="AH5639" i="2" a="1"/>
  <c r="AH5639" i="2" s="1"/>
  <c r="AH5767" i="2" a="1"/>
  <c r="AH5767" i="2" s="1"/>
  <c r="AH5891" i="2" a="1"/>
  <c r="AH5891" i="2" s="1"/>
  <c r="AH6078" i="2" a="1"/>
  <c r="AH6078" i="2" s="1"/>
  <c r="AH6532" i="2" a="1"/>
  <c r="AH6532" i="2" s="1"/>
  <c r="AH6908" i="2" a="1"/>
  <c r="AH6908" i="2" s="1"/>
  <c r="AH9254" i="2" a="1"/>
  <c r="AH9254" i="2" s="1"/>
  <c r="AH11061" i="2" a="1"/>
  <c r="AH11061" i="2" s="1"/>
  <c r="AH11310" i="2" a="1"/>
  <c r="AH11310" i="2" s="1"/>
  <c r="AH7262" i="2" a="1"/>
  <c r="AH7262" i="2"/>
  <c r="AH7349" i="2" a="1"/>
  <c r="AH7349" i="2"/>
  <c r="AH7441" i="2" a="1"/>
  <c r="AH7441" i="2" s="1"/>
  <c r="AH7537" i="2" a="1"/>
  <c r="AH7537" i="2" s="1"/>
  <c r="AH7538" i="2" a="1"/>
  <c r="AH7538" i="2" s="1"/>
  <c r="AH7650" i="2" a="1"/>
  <c r="AH7650" i="2"/>
  <c r="AH7758" i="2" a="1"/>
  <c r="AH7758" i="2" s="1"/>
  <c r="AH7923" i="2" a="1"/>
  <c r="AH7923" i="2" s="1"/>
  <c r="AH8018" i="2" a="1"/>
  <c r="AH8018" i="2"/>
  <c r="AH8105" i="2" a="1"/>
  <c r="AH8105" i="2" s="1"/>
  <c r="AH8172" i="2" a="1"/>
  <c r="AH8172" i="2" s="1"/>
  <c r="AH9477" i="2" a="1"/>
  <c r="AH9477" i="2" s="1"/>
  <c r="AH9255" i="2" a="1"/>
  <c r="AH9255" i="2" s="1"/>
  <c r="AH9478" i="2" a="1"/>
  <c r="AH9478" i="2" s="1"/>
  <c r="AH9479" i="2" a="1"/>
  <c r="AH9479" i="2" s="1"/>
  <c r="AH9480" i="2" a="1"/>
  <c r="AH9480" i="2" s="1"/>
  <c r="AH10619" i="2" a="1"/>
  <c r="AH10619" i="2"/>
  <c r="AH10742" i="2" a="1"/>
  <c r="AH10742" i="2" s="1"/>
  <c r="AH10743" i="2" a="1"/>
  <c r="AH10743" i="2" s="1"/>
  <c r="AH11108" i="2" a="1"/>
  <c r="AH11108" i="2"/>
  <c r="AH11364" i="2" a="1"/>
  <c r="AH11364" i="2" s="1"/>
  <c r="AH10824" i="2" a="1"/>
  <c r="AH10824" i="2" s="1"/>
  <c r="AH116" i="2" a="1"/>
  <c r="AH116" i="2" s="1"/>
  <c r="AH214" i="2" a="1"/>
  <c r="AH214" i="2" s="1"/>
  <c r="AH1496" i="2" a="1"/>
  <c r="AH1496" i="2" s="1"/>
  <c r="AH3042" i="2" a="1"/>
  <c r="AH3042" i="2" s="1"/>
  <c r="AH3549" i="2" a="1"/>
  <c r="AH3549" i="2" s="1"/>
  <c r="AH4655" i="2" a="1"/>
  <c r="AH4655" i="2" s="1"/>
  <c r="AH4770" i="2" a="1"/>
  <c r="AH4770" i="2" s="1"/>
  <c r="AH5086" i="2" a="1"/>
  <c r="AH5086" i="2" s="1"/>
  <c r="AH5331" i="2" a="1"/>
  <c r="AH5331" i="2" s="1"/>
  <c r="AH1719" i="2" a="1"/>
  <c r="AH1719" i="2" s="1"/>
  <c r="AH1789" i="2" a="1"/>
  <c r="AH1789" i="2" s="1"/>
  <c r="AH1864" i="2" a="1"/>
  <c r="AH1864" i="2" s="1"/>
  <c r="AH117" i="2" a="1"/>
  <c r="AH117" i="2" s="1"/>
  <c r="AH215" i="2" a="1"/>
  <c r="AH215" i="2" s="1"/>
  <c r="AH605" i="2" a="1"/>
  <c r="AH605" i="2" s="1"/>
  <c r="AH669" i="2" a="1"/>
  <c r="AH669" i="2" s="1"/>
  <c r="AH819" i="2" a="1"/>
  <c r="AH819" i="2" s="1"/>
  <c r="AH833" i="2" a="1"/>
  <c r="AH833" i="2" s="1"/>
  <c r="AH1014" i="2" a="1"/>
  <c r="AH1014" i="2" s="1"/>
  <c r="AH1040" i="2" a="1"/>
  <c r="AH1040" i="2" s="1"/>
  <c r="AH1250" i="2" a="1"/>
  <c r="AH1250" i="2" s="1"/>
  <c r="AH1276" i="2" a="1"/>
  <c r="AH1276" i="2" s="1"/>
  <c r="AH3398" i="2" a="1"/>
  <c r="AH3398" i="2" s="1"/>
  <c r="AH3399" i="2" a="1"/>
  <c r="AH3399" i="2"/>
  <c r="AH3765" i="2" a="1"/>
  <c r="AH3765" i="2" s="1"/>
  <c r="AH3811" i="2" a="1"/>
  <c r="AH3811" i="2" s="1"/>
  <c r="AH9256" i="2" a="1"/>
  <c r="AH9256" i="2"/>
  <c r="AH9481" i="2" a="1"/>
  <c r="AH9481" i="2" s="1"/>
  <c r="AH10452" i="2" a="1"/>
  <c r="AH10452" i="2" s="1"/>
  <c r="AH10620" i="2" a="1"/>
  <c r="AH10620" i="2" s="1"/>
  <c r="AH1953" i="2" a="1"/>
  <c r="AH1953" i="2" s="1"/>
  <c r="AH2040" i="2" a="1"/>
  <c r="AH2040" i="2" s="1"/>
  <c r="AH2041" i="2" a="1"/>
  <c r="AH2041" i="2" s="1"/>
  <c r="AH2400" i="2" a="1"/>
  <c r="AH2400" i="2" s="1"/>
  <c r="AH2476" i="2" a="1"/>
  <c r="AH2476" i="2" s="1"/>
  <c r="AH2563" i="2" a="1"/>
  <c r="AH2563" i="2" s="1"/>
  <c r="AH2653" i="2" a="1"/>
  <c r="AH2653" i="2" s="1"/>
  <c r="AH2654" i="2" a="1"/>
  <c r="AH2654" i="2" s="1"/>
  <c r="AH2741" i="2" a="1"/>
  <c r="AH2741" i="2"/>
  <c r="AH3582" i="2" a="1"/>
  <c r="AH3582" i="2" s="1"/>
  <c r="AH3951" i="2" a="1"/>
  <c r="AH3951" i="2"/>
  <c r="AH4180" i="2" a="1"/>
  <c r="AH4180" i="2" s="1"/>
  <c r="AH4181" i="2" a="1"/>
  <c r="AH4181" i="2"/>
  <c r="AH4474" i="2" a="1"/>
  <c r="AH4474" i="2" s="1"/>
  <c r="AH4516" i="2" a="1"/>
  <c r="AH4516" i="2" s="1"/>
  <c r="AH6178" i="2" a="1"/>
  <c r="AH6178" i="2"/>
  <c r="AH6280" i="2" a="1"/>
  <c r="AH6280" i="2" s="1"/>
  <c r="AH6316" i="2" a="1"/>
  <c r="AH6316" i="2" s="1"/>
  <c r="AH4915" i="2" a="1"/>
  <c r="AH4915" i="2" s="1"/>
  <c r="AH6496" i="2" a="1"/>
  <c r="AH6496" i="2" s="1"/>
  <c r="AH6737" i="2" a="1"/>
  <c r="AH6737" i="2" s="1"/>
  <c r="AH6909" i="2" a="1"/>
  <c r="AH6909" i="2" s="1"/>
  <c r="AH7145" i="2" a="1"/>
  <c r="AH7145" i="2" s="1"/>
  <c r="AH7194" i="2" a="1"/>
  <c r="AH7194" i="2"/>
  <c r="AH7263" i="2" a="1"/>
  <c r="AH7263" i="2"/>
  <c r="AH5199" i="2" a="1"/>
  <c r="AH5199" i="2"/>
  <c r="AH5493" i="2" a="1"/>
  <c r="AH5493" i="2" s="1"/>
  <c r="AH5640" i="2" a="1"/>
  <c r="AH5640" i="2" s="1"/>
  <c r="AH5768" i="2" a="1"/>
  <c r="AH5768" i="2" s="1"/>
  <c r="AH5892" i="2" a="1"/>
  <c r="AH5892" i="2" s="1"/>
  <c r="AH6053" i="2" a="1"/>
  <c r="AH6053" i="2" s="1"/>
  <c r="AH6497" i="2" a="1"/>
  <c r="AH6497" i="2" s="1"/>
  <c r="AH6873" i="2" a="1"/>
  <c r="AH6873" i="2" s="1"/>
  <c r="AH9257" i="2" a="1"/>
  <c r="AH9257" i="2" s="1"/>
  <c r="AH11028" i="2" a="1"/>
  <c r="AH11028" i="2" s="1"/>
  <c r="AH11311" i="2" a="1"/>
  <c r="AH11311" i="2" s="1"/>
  <c r="AH7350" i="2" a="1"/>
  <c r="AH7350" i="2" s="1"/>
  <c r="AH7442" i="2" a="1"/>
  <c r="AH7442" i="2" s="1"/>
  <c r="AH7443" i="2" a="1"/>
  <c r="AH7443" i="2" s="1"/>
  <c r="AH7539" i="2" a="1"/>
  <c r="AH7539" i="2" s="1"/>
  <c r="AH7651" i="2" a="1"/>
  <c r="AH7651" i="2" s="1"/>
  <c r="AH7759" i="2" a="1"/>
  <c r="AH7759" i="2"/>
  <c r="AH7924" i="2" a="1"/>
  <c r="AH7924" i="2" s="1"/>
  <c r="AH8019" i="2" a="1"/>
  <c r="AH8019" i="2"/>
  <c r="AH8106" i="2" a="1"/>
  <c r="AH8106" i="2" s="1"/>
  <c r="AH9482" i="2" a="1"/>
  <c r="AH9482" i="2" s="1"/>
  <c r="AH9061" i="2" a="1"/>
  <c r="AH9061" i="2" s="1"/>
  <c r="AH9258" i="2" a="1"/>
  <c r="AH9258" i="2" s="1"/>
  <c r="AH9259" i="2" a="1"/>
  <c r="AH9259" i="2" s="1"/>
  <c r="AH9260" i="2" a="1"/>
  <c r="AH9260" i="2" s="1"/>
  <c r="AH9483" i="2" a="1"/>
  <c r="AH9483" i="2" s="1"/>
  <c r="AH9646" i="2" a="1"/>
  <c r="AH9646" i="2" s="1"/>
  <c r="AH9647" i="2" a="1"/>
  <c r="AH9647" i="2" s="1"/>
  <c r="AH9648" i="2" a="1"/>
  <c r="AH9648" i="2" s="1"/>
  <c r="AH10453" i="2" a="1"/>
  <c r="AH10453" i="2" s="1"/>
  <c r="AH10454" i="2" a="1"/>
  <c r="AH10454" i="2" s="1"/>
  <c r="AH10621" i="2" a="1"/>
  <c r="AH10621" i="2" s="1"/>
  <c r="AH10622" i="2" a="1"/>
  <c r="AH10622" i="2" s="1"/>
  <c r="AH10623" i="2" a="1"/>
  <c r="AH10623" i="2" s="1"/>
  <c r="AH10624" i="2" a="1"/>
  <c r="AH10624" i="2"/>
  <c r="AH11062" i="2" a="1"/>
  <c r="AH11062" i="2"/>
  <c r="AH11312" i="2" a="1"/>
  <c r="AH11312" i="2"/>
  <c r="AH11568" i="2" a="1"/>
  <c r="AH11568" i="2" s="1"/>
  <c r="AH11655" i="2" a="1"/>
  <c r="AH11655" i="2" s="1"/>
  <c r="AH118" i="2" a="1"/>
  <c r="AH118" i="2" s="1"/>
  <c r="AH216" i="2" a="1"/>
  <c r="AH216" i="2" s="1"/>
  <c r="AH1497" i="2" a="1"/>
  <c r="AH1497" i="2" s="1"/>
  <c r="AH3043" i="2" a="1"/>
  <c r="AH3043" i="2" s="1"/>
  <c r="AH3214" i="2" a="1"/>
  <c r="AH3214" i="2" s="1"/>
  <c r="AH4656" i="2" a="1"/>
  <c r="AH4656" i="2"/>
  <c r="AH4771" i="2" a="1"/>
  <c r="AH4771" i="2" s="1"/>
  <c r="AH5087" i="2" a="1"/>
  <c r="AH5087" i="2" s="1"/>
  <c r="AH5332" i="2" a="1"/>
  <c r="AH5332" i="2" s="1"/>
  <c r="AH1678" i="2" a="1"/>
  <c r="AH1678" i="2" s="1"/>
  <c r="AH1720" i="2" a="1"/>
  <c r="AH1720" i="2" s="1"/>
  <c r="AH1790" i="2" a="1"/>
  <c r="AH1790" i="2" s="1"/>
  <c r="AH1865" i="2" a="1"/>
  <c r="AH1865" i="2" s="1"/>
  <c r="AH52" i="2" a="1"/>
  <c r="AH52" i="2"/>
  <c r="AH119" i="2" a="1"/>
  <c r="AH119" i="2" s="1"/>
  <c r="AH562" i="2" a="1"/>
  <c r="AH562" i="2" s="1"/>
  <c r="AH606" i="2" a="1"/>
  <c r="AH606" i="2" s="1"/>
  <c r="AH872" i="2" a="1"/>
  <c r="AH872" i="2" s="1"/>
  <c r="AH895" i="2" a="1"/>
  <c r="AH895" i="2" s="1"/>
  <c r="AH1110" i="2" a="1"/>
  <c r="AH1110" i="2" s="1"/>
  <c r="AH1136" i="2" a="1"/>
  <c r="AH1136" i="2"/>
  <c r="AH1353" i="2" a="1"/>
  <c r="AH1353" i="2" s="1"/>
  <c r="AH1354" i="2" a="1"/>
  <c r="AH1354" i="2" s="1"/>
  <c r="AH3317" i="2" a="1"/>
  <c r="AH3317" i="2" s="1"/>
  <c r="AH3331" i="2" a="1"/>
  <c r="AH3331" i="2" s="1"/>
  <c r="AH3696" i="2" a="1"/>
  <c r="AH3696" i="2" s="1"/>
  <c r="AH3726" i="2" a="1"/>
  <c r="AH3726" i="2" s="1"/>
  <c r="AH8684" i="2" a="1"/>
  <c r="AH8684" i="2" s="1"/>
  <c r="AH8766" i="2" a="1"/>
  <c r="AH8766" i="2"/>
  <c r="AH10047" i="2" a="1"/>
  <c r="AH10047" i="2"/>
  <c r="AH10136" i="2" a="1"/>
  <c r="AH10136" i="2" s="1"/>
  <c r="AH1866" i="2" a="1"/>
  <c r="AH1866" i="2" s="1"/>
  <c r="AH2042" i="2" a="1"/>
  <c r="AH2042" i="2" s="1"/>
  <c r="AH2360" i="2" a="1"/>
  <c r="AH2360" i="2" s="1"/>
  <c r="AH2401" i="2" a="1"/>
  <c r="AH2401" i="2" s="1"/>
  <c r="AH2477" i="2" a="1"/>
  <c r="AH2477" i="2" s="1"/>
  <c r="AH2478" i="2" a="1"/>
  <c r="AH2478" i="2" s="1"/>
  <c r="AH2564" i="2" a="1"/>
  <c r="AH2564" i="2" s="1"/>
  <c r="AH2655" i="2" a="1"/>
  <c r="AH2655" i="2" s="1"/>
  <c r="AH3215" i="2" a="1"/>
  <c r="AH3215" i="2" s="1"/>
  <c r="AH3919" i="2" a="1"/>
  <c r="AH3919" i="2" s="1"/>
  <c r="AH4264" i="2" a="1"/>
  <c r="AH4264" i="2" s="1"/>
  <c r="AH4299" i="2" a="1"/>
  <c r="AH4299" i="2" s="1"/>
  <c r="AH4397" i="2" a="1"/>
  <c r="AH4397" i="2" s="1"/>
  <c r="AH4398" i="2" a="1"/>
  <c r="AH4398" i="2" s="1"/>
  <c r="AH6165" i="2" a="1"/>
  <c r="AH6165" i="2" s="1"/>
  <c r="AH6260" i="2" a="1"/>
  <c r="AH6260" i="2" s="1"/>
  <c r="AH6281" i="2" a="1"/>
  <c r="AH6281" i="2" s="1"/>
  <c r="AH4965" i="2" a="1"/>
  <c r="AH4965" i="2" s="1"/>
  <c r="AH6498" i="2" a="1"/>
  <c r="AH6498" i="2" s="1"/>
  <c r="AH6685" i="2" a="1"/>
  <c r="AH6685" i="2" s="1"/>
  <c r="AH6959" i="2" a="1"/>
  <c r="AH6959" i="2" s="1"/>
  <c r="AH7146" i="2" a="1"/>
  <c r="AH7146" i="2"/>
  <c r="AH7147" i="2" a="1"/>
  <c r="AH7147" i="2" s="1"/>
  <c r="AH7195" i="2" a="1"/>
  <c r="AH7195" i="2" s="1"/>
  <c r="AH5218" i="2" a="1"/>
  <c r="AH5218" i="2"/>
  <c r="AH5464" i="2" a="1"/>
  <c r="AH5464" i="2" s="1"/>
  <c r="AH5641" i="2" a="1"/>
  <c r="AH5641" i="2" s="1"/>
  <c r="AH5769" i="2" a="1"/>
  <c r="AH5769" i="2" s="1"/>
  <c r="AH5893" i="2" a="1"/>
  <c r="AH5893" i="2" s="1"/>
  <c r="AH6079" i="2" a="1"/>
  <c r="AH6079" i="2"/>
  <c r="AH6499" i="2" a="1"/>
  <c r="AH6499" i="2" s="1"/>
  <c r="AH6960" i="2" a="1"/>
  <c r="AH6960" i="2" s="1"/>
  <c r="AH9484" i="2" a="1"/>
  <c r="AH9484" i="2" s="1"/>
  <c r="AH11063" i="2" a="1"/>
  <c r="AH11063" i="2" s="1"/>
  <c r="AH11313" i="2" a="1"/>
  <c r="AH11313" i="2" s="1"/>
  <c r="AH7264" i="2" a="1"/>
  <c r="AH7264" i="2" s="1"/>
  <c r="AH7351" i="2" a="1"/>
  <c r="AH7351" i="2" s="1"/>
  <c r="AH7444" i="2" a="1"/>
  <c r="AH7444" i="2"/>
  <c r="AH7540" i="2" a="1"/>
  <c r="AH7540" i="2" s="1"/>
  <c r="AH7652" i="2" a="1"/>
  <c r="AH7652" i="2" s="1"/>
  <c r="AH7653" i="2" a="1"/>
  <c r="AH7653" i="2" s="1"/>
  <c r="AH7760" i="2" a="1"/>
  <c r="AH7760" i="2" s="1"/>
  <c r="AH7925" i="2" a="1"/>
  <c r="AH7925" i="2" s="1"/>
  <c r="AH8020" i="2" a="1"/>
  <c r="AH8020" i="2" s="1"/>
  <c r="AH9485" i="2" a="1"/>
  <c r="AH9485" i="2"/>
  <c r="AH8685" i="2" a="1"/>
  <c r="AH8685" i="2" s="1"/>
  <c r="AH8686" i="2" a="1"/>
  <c r="AH8686" i="2" s="1"/>
  <c r="AH8687" i="2" a="1"/>
  <c r="AH8687" i="2" s="1"/>
  <c r="AH8767" i="2" a="1"/>
  <c r="AH8767" i="2" s="1"/>
  <c r="AH8768" i="2" a="1"/>
  <c r="AH8768" i="2" s="1"/>
  <c r="AH8908" i="2" a="1"/>
  <c r="AH8908" i="2" s="1"/>
  <c r="AH8909" i="2" a="1"/>
  <c r="AH8909" i="2" s="1"/>
  <c r="AH9062" i="2" a="1"/>
  <c r="AH9062" i="2" s="1"/>
  <c r="AH10048" i="2" a="1"/>
  <c r="AH10048" i="2"/>
  <c r="AH10137" i="2" a="1"/>
  <c r="AH10137" i="2" s="1"/>
  <c r="AH10138" i="2" a="1"/>
  <c r="AH10138" i="2" s="1"/>
  <c r="AH10139" i="2" a="1"/>
  <c r="AH10139" i="2"/>
  <c r="AH10140" i="2" a="1"/>
  <c r="AH10140" i="2" s="1"/>
  <c r="AH10264" i="2" a="1"/>
  <c r="AH10264" i="2" s="1"/>
  <c r="AH11109" i="2" a="1"/>
  <c r="AH11109" i="2" s="1"/>
  <c r="AH11365" i="2" a="1"/>
  <c r="AH11365" i="2"/>
  <c r="AH11569" i="2" a="1"/>
  <c r="AH11569" i="2" s="1"/>
  <c r="AH11656" i="2" a="1"/>
  <c r="AH11656" i="2" s="1"/>
  <c r="AH3216" i="2" a="1"/>
  <c r="AH3216" i="2" s="1"/>
  <c r="AH3440" i="2" a="1"/>
  <c r="AH3440" i="2" s="1"/>
  <c r="AH3461" i="2" a="1"/>
  <c r="AH3461" i="2" s="1"/>
  <c r="AH3846" i="2" a="1"/>
  <c r="AH3846" i="2" s="1"/>
  <c r="AH3870" i="2" a="1"/>
  <c r="AH3870" i="2" s="1"/>
  <c r="AH217" i="2" a="1"/>
  <c r="AH217" i="2" s="1"/>
  <c r="AH316" i="2" a="1"/>
  <c r="AH316" i="2" s="1"/>
  <c r="AH709" i="2" a="1"/>
  <c r="AH709" i="2" s="1"/>
  <c r="AH710" i="2" a="1"/>
  <c r="AH710" i="2"/>
  <c r="AH1065" i="2" a="1"/>
  <c r="AH1065" i="2" s="1"/>
  <c r="AH1079" i="2" a="1"/>
  <c r="AH1079" i="2"/>
  <c r="AH1297" i="2" a="1"/>
  <c r="AH1297" i="2" s="1"/>
  <c r="AH1298" i="2" a="1"/>
  <c r="AH1298" i="2"/>
  <c r="AH1867" i="2" a="1"/>
  <c r="AH1867" i="2" s="1"/>
  <c r="AH1868" i="2" a="1"/>
  <c r="AH1868" i="2" s="1"/>
  <c r="AH1954" i="2" a="1"/>
  <c r="AH1954" i="2" s="1"/>
  <c r="AH2043" i="2" a="1"/>
  <c r="AH2043" i="2" s="1"/>
  <c r="AH2116" i="2" a="1"/>
  <c r="AH2116" i="2" s="1"/>
  <c r="AH2167" i="2" a="1"/>
  <c r="AH2167" i="2" s="1"/>
  <c r="AH2479" i="2" a="1"/>
  <c r="AH2479" i="2" s="1"/>
  <c r="AH218" i="2" a="1"/>
  <c r="AH218" i="2" s="1"/>
  <c r="AH317" i="2" a="1"/>
  <c r="AH317" i="2" s="1"/>
  <c r="AH1561" i="2" a="1"/>
  <c r="AH1561" i="2"/>
  <c r="AH3044" i="2" a="1"/>
  <c r="AH3044" i="2"/>
  <c r="AH4689" i="2" a="1"/>
  <c r="AH4689" i="2" s="1"/>
  <c r="AH4772" i="2" a="1"/>
  <c r="AH4772" i="2" s="1"/>
  <c r="AH5119" i="2" a="1"/>
  <c r="AH5119" i="2"/>
  <c r="AH5333" i="2" a="1"/>
  <c r="AH5333" i="2" s="1"/>
  <c r="AH5549" i="2" a="1"/>
  <c r="AH5549" i="2"/>
  <c r="AH3217" i="2" a="1"/>
  <c r="AH3217" i="2" s="1"/>
  <c r="AH4212" i="2" a="1"/>
  <c r="AH4212" i="2"/>
  <c r="AH4235" i="2" a="1"/>
  <c r="AH4235" i="2" s="1"/>
  <c r="AH4517" i="2" a="1"/>
  <c r="AH4517" i="2" s="1"/>
  <c r="AH4547" i="2" a="1"/>
  <c r="AH4547" i="2" s="1"/>
  <c r="AH2480" i="2" a="1"/>
  <c r="AH2480" i="2" s="1"/>
  <c r="AH2565" i="2" a="1"/>
  <c r="AH2565" i="2"/>
  <c r="AH2656" i="2" a="1"/>
  <c r="AH2656" i="2" s="1"/>
  <c r="AH2742" i="2" a="1"/>
  <c r="AH2742" i="2" s="1"/>
  <c r="AH2803" i="2" a="1"/>
  <c r="AH2803" i="2" s="1"/>
  <c r="AH4966" i="2" a="1"/>
  <c r="AH4966" i="2"/>
  <c r="AH6533" i="2" a="1"/>
  <c r="AH6533" i="2" s="1"/>
  <c r="AH6705" i="2" a="1"/>
  <c r="AH6705" i="2" s="1"/>
  <c r="AH6961" i="2" a="1"/>
  <c r="AH6961" i="2" s="1"/>
  <c r="AH5289" i="2" a="1"/>
  <c r="AH5289" i="2" s="1"/>
  <c r="AH5642" i="2" a="1"/>
  <c r="AH5642" i="2" s="1"/>
  <c r="AH5770" i="2" a="1"/>
  <c r="AH5770" i="2"/>
  <c r="AH5894" i="2" a="1"/>
  <c r="AH5894" i="2"/>
  <c r="AH6080" i="2" a="1"/>
  <c r="AH6080" i="2" s="1"/>
  <c r="AH6611" i="2" a="1"/>
  <c r="AH6611" i="2" s="1"/>
  <c r="AH6910" i="2" a="1"/>
  <c r="AH6910" i="2"/>
  <c r="AH9486" i="2" a="1"/>
  <c r="AH9486" i="2" s="1"/>
  <c r="AH9487" i="2" a="1"/>
  <c r="AH9487" i="2" s="1"/>
  <c r="AH10625" i="2" a="1"/>
  <c r="AH10625" i="2" s="1"/>
  <c r="AH10744" i="2" a="1"/>
  <c r="AH10744" i="2"/>
  <c r="AH11110" i="2" a="1"/>
  <c r="AH11110" i="2"/>
  <c r="AH11366" i="2" a="1"/>
  <c r="AH11366" i="2" s="1"/>
  <c r="AH11728" i="2" a="1"/>
  <c r="AH11728" i="2" s="1"/>
  <c r="AH9488" i="2" a="1"/>
  <c r="AH9488" i="2"/>
  <c r="AH9489" i="2" a="1"/>
  <c r="AH9489" i="2"/>
  <c r="AH9490" i="2" a="1"/>
  <c r="AH9490" i="2" s="1"/>
  <c r="AH9649" i="2" a="1"/>
  <c r="AH9649" i="2" s="1"/>
  <c r="AH9650" i="2" a="1"/>
  <c r="AH9650" i="2"/>
  <c r="AH9651" i="2" a="1"/>
  <c r="AH9651" i="2" s="1"/>
  <c r="AH9758" i="2" a="1"/>
  <c r="AH9758" i="2" s="1"/>
  <c r="AH7352" i="2" a="1"/>
  <c r="AH7352" i="2" s="1"/>
  <c r="AH7445" i="2" a="1"/>
  <c r="AH7445" i="2"/>
  <c r="AH7541" i="2" a="1"/>
  <c r="AH7541" i="2" s="1"/>
  <c r="AH7654" i="2" a="1"/>
  <c r="AH7654" i="2"/>
  <c r="AH7761" i="2" a="1"/>
  <c r="AH7761" i="2" s="1"/>
  <c r="AH7848" i="2" a="1"/>
  <c r="AH7848" i="2" s="1"/>
  <c r="AH7849" i="2" a="1"/>
  <c r="AH7849" i="2" s="1"/>
  <c r="AH7926" i="2" a="1"/>
  <c r="AH7926" i="2" s="1"/>
  <c r="AH8021" i="2" a="1"/>
  <c r="AH8021" i="2" s="1"/>
  <c r="AH8107" i="2" a="1"/>
  <c r="AH8107" i="2" s="1"/>
  <c r="AH8173" i="2" a="1"/>
  <c r="AH8173" i="2" s="1"/>
  <c r="AH8224" i="2" a="1"/>
  <c r="AH8224" i="2" s="1"/>
  <c r="AH10745" i="2" a="1"/>
  <c r="AH10745" i="2" s="1"/>
  <c r="AH10825" i="2" a="1"/>
  <c r="AH10825" i="2" s="1"/>
  <c r="AH10826" i="2" a="1"/>
  <c r="AH10826" i="2"/>
  <c r="AH10827" i="2" a="1"/>
  <c r="AH10827" i="2" s="1"/>
  <c r="AH10828" i="2" a="1"/>
  <c r="AH10828" i="2" s="1"/>
  <c r="AH10829" i="2" a="1"/>
  <c r="AH10829" i="2"/>
  <c r="AH11159" i="2" a="1"/>
  <c r="AH11159" i="2" s="1"/>
  <c r="AH11412" i="2" a="1"/>
  <c r="AH11412" i="2" s="1"/>
  <c r="AH53" i="2" a="1"/>
  <c r="AH53" i="2" s="1"/>
  <c r="AH120" i="2" a="1"/>
  <c r="AH120" i="2" s="1"/>
  <c r="AH1498" i="2" a="1"/>
  <c r="AH1498" i="2" s="1"/>
  <c r="AH3045" i="2" a="1"/>
  <c r="AH3045" i="2" s="1"/>
  <c r="AH3306" i="2" a="1"/>
  <c r="AH3306" i="2" s="1"/>
  <c r="AH3312" i="2" a="1"/>
  <c r="AH3312" i="2"/>
  <c r="AH3525" i="2" a="1"/>
  <c r="AH3525" i="2" s="1"/>
  <c r="AH3697" i="2" a="1"/>
  <c r="AH3697" i="2" s="1"/>
  <c r="AH3727" i="2" a="1"/>
  <c r="AH3727" i="2"/>
  <c r="AH4627" i="2" a="1"/>
  <c r="AH4627" i="2" s="1"/>
  <c r="AH4773" i="2" a="1"/>
  <c r="AH4773" i="2" s="1"/>
  <c r="AH5088" i="2" a="1"/>
  <c r="AH5088" i="2" s="1"/>
  <c r="AH5334" i="2" a="1"/>
  <c r="AH5334" i="2" s="1"/>
  <c r="AH54" i="2" a="1"/>
  <c r="AH54" i="2" s="1"/>
  <c r="AH121" i="2" a="1"/>
  <c r="AH121" i="2" s="1"/>
  <c r="AH563" i="2" a="1"/>
  <c r="AH563" i="2" s="1"/>
  <c r="AH607" i="2" a="1"/>
  <c r="AH607" i="2" s="1"/>
  <c r="AH990" i="2" a="1"/>
  <c r="AH990" i="2" s="1"/>
  <c r="AH993" i="2" a="1"/>
  <c r="AH993" i="2" s="1"/>
  <c r="AH1226" i="2" a="1"/>
  <c r="AH1226" i="2" s="1"/>
  <c r="AH1230" i="2" a="1"/>
  <c r="AH1230" i="2" s="1"/>
  <c r="AH3550" i="2" a="1"/>
  <c r="AH3550" i="2" s="1"/>
  <c r="AH4136" i="2" a="1"/>
  <c r="AH4136" i="2" s="1"/>
  <c r="AH4140" i="2" a="1"/>
  <c r="AH4140" i="2" s="1"/>
  <c r="AH4377" i="2" a="1"/>
  <c r="AH4377" i="2" s="1"/>
  <c r="AH4399" i="2" a="1"/>
  <c r="AH4399" i="2" s="1"/>
  <c r="AH4002" i="2" a="1"/>
  <c r="AH4002" i="2"/>
  <c r="AH4003" i="2" a="1"/>
  <c r="AH4003" i="2" s="1"/>
  <c r="AH4004" i="2" a="1"/>
  <c r="AH4004" i="2" s="1"/>
  <c r="AH4005" i="2" a="1"/>
  <c r="AH4005" i="2" s="1"/>
  <c r="AH4008" i="2" a="1"/>
  <c r="AH4008" i="2" s="1"/>
  <c r="AH4009" i="2" a="1"/>
  <c r="AH4009" i="2" s="1"/>
  <c r="AH4012" i="2" a="1"/>
  <c r="AH4012" i="2" s="1"/>
  <c r="AH4021" i="2" a="1"/>
  <c r="AH4021" i="2"/>
  <c r="AH4031" i="2" a="1"/>
  <c r="AH4031" i="2" s="1"/>
  <c r="AH4032" i="2" a="1"/>
  <c r="AH4032" i="2" s="1"/>
  <c r="AH4043" i="2" a="1"/>
  <c r="AH4043" i="2"/>
  <c r="AH4075" i="2" a="1"/>
  <c r="AH4075" i="2" s="1"/>
  <c r="AH6826" i="2" a="1"/>
  <c r="AH6826" i="2" s="1"/>
  <c r="AH7120" i="2" a="1"/>
  <c r="AH7120" i="2" s="1"/>
  <c r="AH7148" i="2" a="1"/>
  <c r="AH7148" i="2"/>
  <c r="AH7196" i="2" a="1"/>
  <c r="AH7196" i="2" s="1"/>
  <c r="AH7265" i="2" a="1"/>
  <c r="AH7265" i="2"/>
  <c r="AH4916" i="2" a="1"/>
  <c r="AH4916" i="2" s="1"/>
  <c r="AH6803" i="2" a="1"/>
  <c r="AH6803" i="2" s="1"/>
  <c r="AH7064" i="2" a="1"/>
  <c r="AH7064" i="2" s="1"/>
  <c r="AH5249" i="2" a="1"/>
  <c r="AH5249" i="2" s="1"/>
  <c r="AH5465" i="2" a="1"/>
  <c r="AH5465" i="2" s="1"/>
  <c r="AH5643" i="2" a="1"/>
  <c r="AH5643" i="2" s="1"/>
  <c r="AH5771" i="2" a="1"/>
  <c r="AH5771" i="2" s="1"/>
  <c r="AH5895" i="2" a="1"/>
  <c r="AH5895" i="2"/>
  <c r="AH6029" i="2" a="1"/>
  <c r="AH6029" i="2" s="1"/>
  <c r="AH6804" i="2" a="1"/>
  <c r="AH6804" i="2" s="1"/>
  <c r="AH7000" i="2" a="1"/>
  <c r="AH7000" i="2"/>
  <c r="AH8688" i="2" a="1"/>
  <c r="AH8688" i="2"/>
  <c r="AH8769" i="2" a="1"/>
  <c r="AH8769" i="2" s="1"/>
  <c r="AH10049" i="2" a="1"/>
  <c r="AH10049" i="2" s="1"/>
  <c r="AH10141" i="2" a="1"/>
  <c r="AH10141" i="2" s="1"/>
  <c r="AH11160" i="2" a="1"/>
  <c r="AH11160" i="2" s="1"/>
  <c r="AH11413" i="2" a="1"/>
  <c r="AH11413" i="2" s="1"/>
  <c r="AH11729" i="2" a="1"/>
  <c r="AH11729" i="2" s="1"/>
  <c r="AH8640" i="2" a="1"/>
  <c r="AH8640" i="2" s="1"/>
  <c r="AH8689" i="2" a="1"/>
  <c r="AH8689" i="2" s="1"/>
  <c r="AH8770" i="2" a="1"/>
  <c r="AH8770" i="2" s="1"/>
  <c r="AH8771" i="2" a="1"/>
  <c r="AH8771" i="2" s="1"/>
  <c r="AH8910" i="2" a="1"/>
  <c r="AH8910" i="2" s="1"/>
  <c r="AH8911" i="2" a="1"/>
  <c r="AH8911" i="2" s="1"/>
  <c r="AH10050" i="2" a="1"/>
  <c r="AH10050" i="2" s="1"/>
  <c r="AH10051" i="2" a="1"/>
  <c r="AH10051" i="2"/>
  <c r="AH10052" i="2" a="1"/>
  <c r="AH10052" i="2" s="1"/>
  <c r="AH7266" i="2" a="1"/>
  <c r="AH7266" i="2" s="1"/>
  <c r="AH7353" i="2" a="1"/>
  <c r="AH7353" i="2" s="1"/>
  <c r="AH7446" i="2" a="1"/>
  <c r="AH7446" i="2" s="1"/>
  <c r="AH7542" i="2" a="1"/>
  <c r="AH7542" i="2" s="1"/>
  <c r="AH7655" i="2" a="1"/>
  <c r="AH7655" i="2"/>
  <c r="AH7762" i="2" a="1"/>
  <c r="AH7762" i="2" s="1"/>
  <c r="AH7850" i="2" a="1"/>
  <c r="AH7850" i="2" s="1"/>
  <c r="AH7927" i="2" a="1"/>
  <c r="AH7927" i="2" s="1"/>
  <c r="AH10142" i="2" a="1"/>
  <c r="AH10142" i="2" s="1"/>
  <c r="AH10143" i="2" a="1"/>
  <c r="AH10143" i="2" s="1"/>
  <c r="AH10144" i="2" a="1"/>
  <c r="AH10144" i="2" s="1"/>
  <c r="AH10145" i="2" a="1"/>
  <c r="AH10145" i="2" s="1"/>
  <c r="AH11241" i="2" a="1"/>
  <c r="AH11241" i="2" s="1"/>
  <c r="AH11500" i="2" a="1"/>
  <c r="AH11500" i="2" s="1"/>
  <c r="AH5" i="2" a="1"/>
  <c r="AH5" i="2" s="1"/>
  <c r="AH25" i="2" a="1"/>
  <c r="AH25" i="2" s="1"/>
  <c r="AH31" i="2" a="1"/>
  <c r="AH31" i="2" s="1"/>
  <c r="AH219" i="2" a="1"/>
  <c r="AH219" i="2" s="1"/>
  <c r="AH1470" i="2" a="1"/>
  <c r="AH1470" i="2"/>
  <c r="AH3046" i="2" a="1"/>
  <c r="AH3046" i="2" s="1"/>
  <c r="AH1471" i="2" a="1"/>
  <c r="AH1471" i="2"/>
  <c r="AH3047" i="2" a="1"/>
  <c r="AH3047" i="2"/>
  <c r="AH3307" i="2" a="1"/>
  <c r="AH3307" i="2" s="1"/>
  <c r="AH3313" i="2" a="1"/>
  <c r="AH3313" i="2"/>
  <c r="AH3531" i="2" a="1"/>
  <c r="AH3531" i="2" s="1"/>
  <c r="AH3698" i="2" a="1"/>
  <c r="AH3698" i="2" s="1"/>
  <c r="AH3699" i="2" a="1"/>
  <c r="AH3699" i="2" s="1"/>
  <c r="AH4617" i="2" a="1"/>
  <c r="AH4617" i="2" s="1"/>
  <c r="AH4774" i="2" a="1"/>
  <c r="AH4774" i="2"/>
  <c r="AH4628" i="2" a="1"/>
  <c r="AH4628" i="2" s="1"/>
  <c r="AH4775" i="2" a="1"/>
  <c r="AH4775" i="2" s="1"/>
  <c r="AH5051" i="2" a="1"/>
  <c r="AH5051" i="2" s="1"/>
  <c r="AH5335" i="2" a="1"/>
  <c r="AH5335" i="2" s="1"/>
  <c r="AH5059" i="2" a="1"/>
  <c r="AH5059" i="2" s="1"/>
  <c r="AH5336" i="2" a="1"/>
  <c r="AH5336" i="2" s="1"/>
  <c r="AH2" i="2" a="1"/>
  <c r="AH2" i="2" s="1"/>
  <c r="AH15" i="2" a="1"/>
  <c r="AH15" i="2" s="1"/>
  <c r="AH539" i="2" a="1"/>
  <c r="AH539" i="2" s="1"/>
  <c r="AH545" i="2" a="1"/>
  <c r="AH545" i="2" s="1"/>
  <c r="AH799" i="2" a="1"/>
  <c r="AH799" i="2"/>
  <c r="AH820" i="2" a="1"/>
  <c r="AH820" i="2" s="1"/>
  <c r="AH996" i="2" a="1"/>
  <c r="AH996" i="2" s="1"/>
  <c r="AH1015" i="2" a="1"/>
  <c r="AH1015" i="2" s="1"/>
  <c r="AH1314" i="2" a="1"/>
  <c r="AH1314" i="2" s="1"/>
  <c r="AH1334" i="2" a="1"/>
  <c r="AH1334" i="2" s="1"/>
  <c r="AH1606" i="2" a="1"/>
  <c r="AH1606" i="2" s="1"/>
  <c r="AH1613" i="2" a="1"/>
  <c r="AH1613" i="2" s="1"/>
  <c r="AH1622" i="2" a="1"/>
  <c r="AH1622" i="2" s="1"/>
  <c r="AH1632" i="2" a="1"/>
  <c r="AH1632" i="2"/>
  <c r="AH1648" i="2" a="1"/>
  <c r="AH1648" i="2" s="1"/>
  <c r="AH1658" i="2" a="1"/>
  <c r="AH1658" i="2" s="1"/>
  <c r="AH1659" i="2" a="1"/>
  <c r="AH1659" i="2" s="1"/>
  <c r="AH1679" i="2" a="1"/>
  <c r="AH1679" i="2" s="1"/>
  <c r="AH1721" i="2" a="1"/>
  <c r="AH1721" i="2" s="1"/>
  <c r="AH1791" i="2" a="1"/>
  <c r="AH1791" i="2" s="1"/>
  <c r="AH1869" i="2" a="1"/>
  <c r="AH1869" i="2" s="1"/>
  <c r="AH2252" i="2" a="1"/>
  <c r="AH2252" i="2" s="1"/>
  <c r="AH3532" i="2" a="1"/>
  <c r="AH3532" i="2"/>
  <c r="AH3583" i="2" a="1"/>
  <c r="AH3583" i="2" s="1"/>
  <c r="AH3906" i="2" a="1"/>
  <c r="AH3906" i="2" s="1"/>
  <c r="AH4137" i="2" a="1"/>
  <c r="AH4137" i="2" s="1"/>
  <c r="AH4141" i="2" a="1"/>
  <c r="AH4141" i="2" s="1"/>
  <c r="AH4378" i="2" a="1"/>
  <c r="AH4378" i="2" s="1"/>
  <c r="AH4400" i="2" a="1"/>
  <c r="AH4400" i="2"/>
  <c r="AH4917" i="2" a="1"/>
  <c r="AH4917" i="2"/>
  <c r="AH4939" i="2" a="1"/>
  <c r="AH4939" i="2"/>
  <c r="AH6147" i="2" a="1"/>
  <c r="AH6147" i="2" s="1"/>
  <c r="AH6261" i="2" a="1"/>
  <c r="AH6261" i="2" s="1"/>
  <c r="AH6282" i="2" a="1"/>
  <c r="AH6282" i="2" s="1"/>
  <c r="AH6469" i="2" a="1"/>
  <c r="AH6469" i="2" s="1"/>
  <c r="AH6500" i="2" a="1"/>
  <c r="AH6500" i="2" s="1"/>
  <c r="AH6729" i="2" a="1"/>
  <c r="AH6729" i="2" s="1"/>
  <c r="AH6738" i="2" a="1"/>
  <c r="AH6738" i="2" s="1"/>
  <c r="AH6911" i="2" a="1"/>
  <c r="AH6911" i="2" s="1"/>
  <c r="AH6962" i="2" a="1"/>
  <c r="AH6962" i="2" s="1"/>
  <c r="AH7121" i="2" a="1"/>
  <c r="AH7121" i="2" s="1"/>
  <c r="AH7149" i="2" a="1"/>
  <c r="AH7149" i="2" s="1"/>
  <c r="AH7197" i="2" a="1"/>
  <c r="AH7197" i="2" s="1"/>
  <c r="AH5193" i="2" a="1"/>
  <c r="AH5193" i="2" s="1"/>
  <c r="AH5466" i="2" a="1"/>
  <c r="AH5466" i="2" s="1"/>
  <c r="AH5494" i="2" a="1"/>
  <c r="AH5494" i="2" s="1"/>
  <c r="AH5644" i="2" a="1"/>
  <c r="AH5644" i="2" s="1"/>
  <c r="AH5772" i="2" a="1"/>
  <c r="AH5772" i="2" s="1"/>
  <c r="AH5896" i="2" a="1"/>
  <c r="AH5896" i="2"/>
  <c r="AH5897" i="2" a="1"/>
  <c r="AH5897" i="2"/>
  <c r="AH5983" i="2" a="1"/>
  <c r="AH5983" i="2"/>
  <c r="AH5987" i="2" a="1"/>
  <c r="AH5987" i="2"/>
  <c r="AH6054" i="2" a="1"/>
  <c r="AH6054" i="2" s="1"/>
  <c r="AH6449" i="2" a="1"/>
  <c r="AH6449" i="2" s="1"/>
  <c r="AH6912" i="2" a="1"/>
  <c r="AH6912" i="2"/>
  <c r="AH8633" i="2" a="1"/>
  <c r="AH8633" i="2" s="1"/>
  <c r="AH8641" i="2" a="1"/>
  <c r="AH8641" i="2" s="1"/>
  <c r="AH8772" i="2" a="1"/>
  <c r="AH8772" i="2" s="1"/>
  <c r="AH9968" i="2" a="1"/>
  <c r="AH9968" i="2" s="1"/>
  <c r="AH10010" i="2" a="1"/>
  <c r="AH10010" i="2" s="1"/>
  <c r="AH11064" i="2" a="1"/>
  <c r="AH11064" i="2" s="1"/>
  <c r="AH11314" i="2" a="1"/>
  <c r="AH11314" i="2" s="1"/>
  <c r="AH7267" i="2" a="1"/>
  <c r="AH7267" i="2" s="1"/>
  <c r="AH7354" i="2" a="1"/>
  <c r="AH7354" i="2" s="1"/>
  <c r="AH7447" i="2" a="1"/>
  <c r="AH7447" i="2" s="1"/>
  <c r="AH7543" i="2" a="1"/>
  <c r="AH7543" i="2"/>
  <c r="AH7656" i="2" a="1"/>
  <c r="AH7656" i="2" s="1"/>
  <c r="AH7657" i="2" a="1"/>
  <c r="AH7657" i="2" s="1"/>
  <c r="AH7763" i="2" a="1"/>
  <c r="AH7763" i="2" s="1"/>
  <c r="AH7928" i="2" a="1"/>
  <c r="AH7928" i="2" s="1"/>
  <c r="AH8022" i="2" a="1"/>
  <c r="AH8022" i="2"/>
  <c r="AH8642" i="2" a="1"/>
  <c r="AH8642" i="2" s="1"/>
  <c r="AH8643" i="2" a="1"/>
  <c r="AH8643" i="2"/>
  <c r="AH8644" i="2" a="1"/>
  <c r="AH8644" i="2" s="1"/>
  <c r="AH8645" i="2" a="1"/>
  <c r="AH8645" i="2"/>
  <c r="AH8690" i="2" a="1"/>
  <c r="AH8690" i="2" s="1"/>
  <c r="AH8691" i="2" a="1"/>
  <c r="AH8691" i="2" s="1"/>
  <c r="AH8692" i="2" a="1"/>
  <c r="AH8692" i="2" s="1"/>
  <c r="AH8693" i="2" a="1"/>
  <c r="AH8693" i="2" s="1"/>
  <c r="AH8912" i="2" a="1"/>
  <c r="AH8912" i="2" s="1"/>
  <c r="AH9261" i="2" a="1"/>
  <c r="AH9261" i="2" s="1"/>
  <c r="AH10011" i="2" a="1"/>
  <c r="AH10011" i="2"/>
  <c r="AH10012" i="2" a="1"/>
  <c r="AH10012" i="2" s="1"/>
  <c r="AH10013" i="2" a="1"/>
  <c r="AH10013" i="2" s="1"/>
  <c r="AH10014" i="2" a="1"/>
  <c r="AH10014" i="2"/>
  <c r="AH10053" i="2" a="1"/>
  <c r="AH10053" i="2"/>
  <c r="AH10054" i="2" a="1"/>
  <c r="AH10054" i="2" s="1"/>
  <c r="AH11065" i="2" a="1"/>
  <c r="AH11065" i="2"/>
  <c r="AH11111" i="2" a="1"/>
  <c r="AH11111" i="2" s="1"/>
  <c r="AH11315" i="2" a="1"/>
  <c r="AH11315" i="2" s="1"/>
  <c r="AH11367" i="2" a="1"/>
  <c r="AH11367" i="2"/>
  <c r="AH11570" i="2" a="1"/>
  <c r="AH11570" i="2" s="1"/>
  <c r="AH11657" i="2" a="1"/>
  <c r="AH11657" i="2" s="1"/>
  <c r="AH32" i="2" a="1"/>
  <c r="AH32" i="2" s="1"/>
  <c r="AH55" i="2" a="1"/>
  <c r="AH55" i="2" s="1"/>
  <c r="AH1472" i="2" a="1"/>
  <c r="AH1472" i="2" s="1"/>
  <c r="AH3048" i="2" a="1"/>
  <c r="AH3048" i="2" s="1"/>
  <c r="AH4618" i="2" a="1"/>
  <c r="AH4618" i="2"/>
  <c r="AH4776" i="2" a="1"/>
  <c r="AH4776" i="2" s="1"/>
  <c r="AH5060" i="2" a="1"/>
  <c r="AH5060" i="2" s="1"/>
  <c r="AH5337" i="2" a="1"/>
  <c r="AH5337" i="2" s="1"/>
  <c r="AH33" i="2" a="1"/>
  <c r="AH33" i="2" s="1"/>
  <c r="AH56" i="2" a="1"/>
  <c r="AH56" i="2"/>
  <c r="AH546" i="2" a="1"/>
  <c r="AH546" i="2"/>
  <c r="AH564" i="2" a="1"/>
  <c r="AH564" i="2"/>
  <c r="AH3533" i="2" a="1"/>
  <c r="AH3533" i="2" s="1"/>
  <c r="AH4904" i="2" a="1"/>
  <c r="AH4904" i="2" s="1"/>
  <c r="AH6827" i="2" a="1"/>
  <c r="AH6827" i="2" s="1"/>
  <c r="AH6805" i="2" a="1"/>
  <c r="AH6805" i="2" s="1"/>
  <c r="AH7043" i="2" a="1"/>
  <c r="AH7043" i="2" s="1"/>
  <c r="AH5467" i="2" a="1"/>
  <c r="AH5467" i="2" s="1"/>
  <c r="AH5645" i="2" a="1"/>
  <c r="AH5645" i="2" s="1"/>
  <c r="AH5773" i="2" a="1"/>
  <c r="AH5773" i="2" s="1"/>
  <c r="AH5898" i="2" a="1"/>
  <c r="AH5898" i="2" s="1"/>
  <c r="AH8646" i="2" a="1"/>
  <c r="AH8646" i="2" s="1"/>
  <c r="AH8773" i="2" a="1"/>
  <c r="AH8773" i="2" s="1"/>
  <c r="AH10015" i="2" a="1"/>
  <c r="AH10015" i="2"/>
  <c r="AH10016" i="2" a="1"/>
  <c r="AH10016" i="2" s="1"/>
  <c r="AH10055" i="2" a="1"/>
  <c r="AH10055" i="2" s="1"/>
  <c r="AH11230" i="2" a="1"/>
  <c r="AH11230" i="2" s="1"/>
  <c r="AH11488" i="2" a="1"/>
  <c r="AH11488" i="2" s="1"/>
  <c r="AH13" i="2" a="1"/>
  <c r="AH13" i="2"/>
  <c r="AH18" i="2" a="1"/>
  <c r="AH18" i="2" s="1"/>
  <c r="AH1473" i="2" a="1"/>
  <c r="AH1473" i="2" s="1"/>
  <c r="AH3049" i="2" a="1"/>
  <c r="AH3049" i="2" s="1"/>
  <c r="AH3175" i="2" a="1"/>
  <c r="AH3175" i="2" s="1"/>
  <c r="AH4629" i="2" a="1"/>
  <c r="AH4629" i="2" s="1"/>
  <c r="AH4777" i="2" a="1"/>
  <c r="AH4777" i="2" s="1"/>
  <c r="AH5061" i="2" a="1"/>
  <c r="AH5061" i="2" s="1"/>
  <c r="AH5338" i="2" a="1"/>
  <c r="AH5338" i="2"/>
  <c r="AH1607" i="2" a="1"/>
  <c r="AH1607" i="2" s="1"/>
  <c r="AH1615" i="2" a="1"/>
  <c r="AH1615" i="2" s="1"/>
  <c r="AH1623" i="2" a="1"/>
  <c r="AH1623" i="2" s="1"/>
  <c r="AH1633" i="2" a="1"/>
  <c r="AH1633" i="2" s="1"/>
  <c r="AH1652" i="2" a="1"/>
  <c r="AH1652" i="2"/>
  <c r="AH1660" i="2" a="1"/>
  <c r="AH1660" i="2"/>
  <c r="AH1680" i="2" a="1"/>
  <c r="AH1680" i="2" s="1"/>
  <c r="AH1722" i="2" a="1"/>
  <c r="AH1722" i="2" s="1"/>
  <c r="AH1792" i="2" a="1"/>
  <c r="AH1792" i="2" s="1"/>
  <c r="AH1793" i="2" a="1"/>
  <c r="AH1793" i="2" s="1"/>
  <c r="AH6" i="2" a="1"/>
  <c r="AH6" i="2" s="1"/>
  <c r="AH19" i="2" a="1"/>
  <c r="AH19" i="2" s="1"/>
  <c r="AH547" i="2" a="1"/>
  <c r="AH547" i="2" s="1"/>
  <c r="AH565" i="2" a="1"/>
  <c r="AH565" i="2" s="1"/>
  <c r="AH800" i="2" a="1"/>
  <c r="AH800" i="2" s="1"/>
  <c r="AH834" i="2" a="1"/>
  <c r="AH834" i="2"/>
  <c r="AH998" i="2" a="1"/>
  <c r="AH998" i="2" s="1"/>
  <c r="AH1016" i="2" a="1"/>
  <c r="AH1016" i="2" s="1"/>
  <c r="AH1335" i="2" a="1"/>
  <c r="AH1335" i="2"/>
  <c r="AH1355" i="2" a="1"/>
  <c r="AH1355" i="2" s="1"/>
  <c r="AH3304" i="2" a="1"/>
  <c r="AH3304" i="2"/>
  <c r="AH3311" i="2" a="1"/>
  <c r="AH3311" i="2" s="1"/>
  <c r="AH3686" i="2" a="1"/>
  <c r="AH3686" i="2" s="1"/>
  <c r="AH3700" i="2" a="1"/>
  <c r="AH3700" i="2" s="1"/>
  <c r="AH8647" i="2" a="1"/>
  <c r="AH8647" i="2" s="1"/>
  <c r="AH8694" i="2" a="1"/>
  <c r="AH8694" i="2" s="1"/>
  <c r="AH10017" i="2" a="1"/>
  <c r="AH10017" i="2" s="1"/>
  <c r="AH10056" i="2" a="1"/>
  <c r="AH10056" i="2" s="1"/>
  <c r="AH1870" i="2" a="1"/>
  <c r="AH1870" i="2" s="1"/>
  <c r="AH2253" i="2" a="1"/>
  <c r="AH2253" i="2" s="1"/>
  <c r="AH3176" i="2" a="1"/>
  <c r="AH3176" i="2" s="1"/>
  <c r="AH3909" i="2" a="1"/>
  <c r="AH3909" i="2"/>
  <c r="AH4145" i="2" a="1"/>
  <c r="AH4145" i="2" s="1"/>
  <c r="AH4149" i="2" a="1"/>
  <c r="AH4149" i="2"/>
  <c r="AH4379" i="2" a="1"/>
  <c r="AH4379" i="2"/>
  <c r="AH4380" i="2" a="1"/>
  <c r="AH4380" i="2" s="1"/>
  <c r="AH6148" i="2" a="1"/>
  <c r="AH6148" i="2"/>
  <c r="AH6262" i="2" a="1"/>
  <c r="AH6262" i="2" s="1"/>
  <c r="AH6263" i="2" a="1"/>
  <c r="AH6263" i="2"/>
  <c r="AH4940" i="2" a="1"/>
  <c r="AH4940" i="2" s="1"/>
  <c r="AH6442" i="2" a="1"/>
  <c r="AH6442" i="2" s="1"/>
  <c r="AH6676" i="2" a="1"/>
  <c r="AH6676" i="2" s="1"/>
  <c r="AH6913" i="2" a="1"/>
  <c r="AH6913" i="2" s="1"/>
  <c r="AH7122" i="2" a="1"/>
  <c r="AH7122" i="2" s="1"/>
  <c r="AH7123" i="2" a="1"/>
  <c r="AH7123" i="2" s="1"/>
  <c r="AH7150" i="2" a="1"/>
  <c r="AH7150" i="2" s="1"/>
  <c r="AH7198" i="2" a="1"/>
  <c r="AH7198" i="2" s="1"/>
  <c r="AH5194" i="2" a="1"/>
  <c r="AH5194" i="2" s="1"/>
  <c r="AH5457" i="2" a="1"/>
  <c r="AH5457" i="2" s="1"/>
  <c r="AH5646" i="2" a="1"/>
  <c r="AH5646" i="2"/>
  <c r="AH5774" i="2" a="1"/>
  <c r="AH5774" i="2" s="1"/>
  <c r="AH5899" i="2" a="1"/>
  <c r="AH5899" i="2"/>
  <c r="AH6055" i="2" a="1"/>
  <c r="AH6055" i="2" s="1"/>
  <c r="AH6450" i="2" a="1"/>
  <c r="AH6450" i="2" s="1"/>
  <c r="AH6914" i="2" a="1"/>
  <c r="AH6914" i="2" s="1"/>
  <c r="AH8774" i="2" a="1"/>
  <c r="AH8774" i="2" s="1"/>
  <c r="AH11029" i="2" a="1"/>
  <c r="AH11029" i="2" s="1"/>
  <c r="AH11281" i="2" a="1"/>
  <c r="AH11281" i="2" s="1"/>
  <c r="AH7268" i="2" a="1"/>
  <c r="AH7268" i="2" s="1"/>
  <c r="AH7355" i="2" a="1"/>
  <c r="AH7355" i="2" s="1"/>
  <c r="AH7448" i="2" a="1"/>
  <c r="AH7448" i="2" s="1"/>
  <c r="AH7544" i="2" a="1"/>
  <c r="AH7544" i="2" s="1"/>
  <c r="AH7545" i="2" a="1"/>
  <c r="AH7545" i="2" s="1"/>
  <c r="AH7658" i="2" a="1"/>
  <c r="AH7658" i="2" s="1"/>
  <c r="AH7764" i="2" a="1"/>
  <c r="AH7764" i="2"/>
  <c r="AH7929" i="2" a="1"/>
  <c r="AH7929" i="2" s="1"/>
  <c r="AH8913" i="2" a="1"/>
  <c r="AH8913" i="2"/>
  <c r="AH8648" i="2" a="1"/>
  <c r="AH8648" i="2" s="1"/>
  <c r="AH8649" i="2" a="1"/>
  <c r="AH8649" i="2" s="1"/>
  <c r="AH8650" i="2" a="1"/>
  <c r="AH8650" i="2" s="1"/>
  <c r="AH8695" i="2" a="1"/>
  <c r="AH8695" i="2" s="1"/>
  <c r="AH8696" i="2" a="1"/>
  <c r="AH8696" i="2" s="1"/>
  <c r="AH8697" i="2" a="1"/>
  <c r="AH8697" i="2" s="1"/>
  <c r="AH8698" i="2" a="1"/>
  <c r="AH8698" i="2" s="1"/>
  <c r="AH8775" i="2" a="1"/>
  <c r="AH8775" i="2" s="1"/>
  <c r="AH10018" i="2" a="1"/>
  <c r="AH10018" i="2" s="1"/>
  <c r="AH10057" i="2" a="1"/>
  <c r="AH10057" i="2" s="1"/>
  <c r="AH10058" i="2" a="1"/>
  <c r="AH10058" i="2" s="1"/>
  <c r="AH10059" i="2" a="1"/>
  <c r="AH10059" i="2" s="1"/>
  <c r="AH10146" i="2" a="1"/>
  <c r="AH10146" i="2"/>
  <c r="AH10147" i="2" a="1"/>
  <c r="AH10147" i="2" s="1"/>
  <c r="AH11066" i="2" a="1"/>
  <c r="AH11066" i="2"/>
  <c r="AH11316" i="2" a="1"/>
  <c r="AH11316" i="2"/>
  <c r="AH11571" i="2" a="1"/>
  <c r="AH11571" i="2" s="1"/>
  <c r="AH11658" i="2" a="1"/>
  <c r="AH11658" i="2"/>
  <c r="AH3194" i="2" a="1"/>
  <c r="AH3194" i="2" s="1"/>
  <c r="AH3441" i="2" a="1"/>
  <c r="AH3441" i="2" s="1"/>
  <c r="AH3442" i="2" a="1"/>
  <c r="AH3442" i="2" s="1"/>
  <c r="AH3812" i="2" a="1"/>
  <c r="AH3812" i="2" s="1"/>
  <c r="AH3847" i="2" a="1"/>
  <c r="AH3847" i="2" s="1"/>
  <c r="AH220" i="2" a="1"/>
  <c r="AH220" i="2" s="1"/>
  <c r="AH318" i="2" a="1"/>
  <c r="AH318" i="2" s="1"/>
  <c r="AH670" i="2" a="1"/>
  <c r="AH670" i="2" s="1"/>
  <c r="AH711" i="2" a="1"/>
  <c r="AH711" i="2" s="1"/>
  <c r="AH1041" i="2" a="1"/>
  <c r="AH1041" i="2" s="1"/>
  <c r="AH1066" i="2" a="1"/>
  <c r="AH1066" i="2" s="1"/>
  <c r="AH1277" i="2" a="1"/>
  <c r="AH1277" i="2" s="1"/>
  <c r="AH1299" i="2" a="1"/>
  <c r="AH1299" i="2" s="1"/>
  <c r="AH1794" i="2" a="1"/>
  <c r="AH1794" i="2"/>
  <c r="AH1871" i="2" a="1"/>
  <c r="AH1871" i="2"/>
  <c r="AH1872" i="2" a="1"/>
  <c r="AH1872" i="2" s="1"/>
  <c r="AH1955" i="2" a="1"/>
  <c r="AH1955" i="2" s="1"/>
  <c r="AH2044" i="2" a="1"/>
  <c r="AH2044" i="2"/>
  <c r="AH2117" i="2" a="1"/>
  <c r="AH2117" i="2" s="1"/>
  <c r="AH2402" i="2" a="1"/>
  <c r="AH2402" i="2" s="1"/>
  <c r="AH2481" i="2" a="1"/>
  <c r="AH2481" i="2" s="1"/>
  <c r="AH221" i="2" a="1"/>
  <c r="AH221" i="2" s="1"/>
  <c r="AH222" i="2" a="1"/>
  <c r="AH222" i="2" s="1"/>
  <c r="AH1530" i="2" a="1"/>
  <c r="AH1530" i="2" s="1"/>
  <c r="AH3050" i="2" a="1"/>
  <c r="AH3050" i="2" s="1"/>
  <c r="AH4657" i="2" a="1"/>
  <c r="AH4657" i="2" s="1"/>
  <c r="AH4778" i="2" a="1"/>
  <c r="AH4778" i="2" s="1"/>
  <c r="AH5089" i="2" a="1"/>
  <c r="AH5089" i="2" s="1"/>
  <c r="AH5339" i="2" a="1"/>
  <c r="AH5339" i="2" s="1"/>
  <c r="AH5517" i="2" a="1"/>
  <c r="AH5517" i="2"/>
  <c r="AH3218" i="2" a="1"/>
  <c r="AH3218" i="2" s="1"/>
  <c r="AH4213" i="2" a="1"/>
  <c r="AH4213" i="2" s="1"/>
  <c r="AH4236" i="2" a="1"/>
  <c r="AH4236" i="2" s="1"/>
  <c r="AH4518" i="2" a="1"/>
  <c r="AH4518" i="2" s="1"/>
  <c r="AH4548" i="2" a="1"/>
  <c r="AH4548" i="2" s="1"/>
  <c r="AH2566" i="2" a="1"/>
  <c r="AH2566" i="2" s="1"/>
  <c r="AH2657" i="2" a="1"/>
  <c r="AH2657" i="2" s="1"/>
  <c r="AH2658" i="2" a="1"/>
  <c r="AH2658" i="2" s="1"/>
  <c r="AH2743" i="2" a="1"/>
  <c r="AH2743" i="2" s="1"/>
  <c r="AH7269" i="2" a="1"/>
  <c r="AH7269" i="2" s="1"/>
  <c r="AH4941" i="2" a="1"/>
  <c r="AH4941" i="2" s="1"/>
  <c r="AH6534" i="2" a="1"/>
  <c r="AH6534" i="2" s="1"/>
  <c r="AH6700" i="2" a="1"/>
  <c r="AH6700" i="2" s="1"/>
  <c r="AH6963" i="2" a="1"/>
  <c r="AH6963" i="2" s="1"/>
  <c r="AH5274" i="2" a="1"/>
  <c r="AH5274" i="2" s="1"/>
  <c r="AH5647" i="2" a="1"/>
  <c r="AH5647" i="2"/>
  <c r="AH5775" i="2" a="1"/>
  <c r="AH5775" i="2" s="1"/>
  <c r="AH5900" i="2" a="1"/>
  <c r="AH5900" i="2" s="1"/>
  <c r="AH6056" i="2" a="1"/>
  <c r="AH6056" i="2"/>
  <c r="AH6562" i="2" a="1"/>
  <c r="AH6562" i="2"/>
  <c r="AH6915" i="2" a="1"/>
  <c r="AH6915" i="2"/>
  <c r="AH9262" i="2" a="1"/>
  <c r="AH9262" i="2"/>
  <c r="AH9491" i="2" a="1"/>
  <c r="AH9491" i="2" s="1"/>
  <c r="AH9492" i="2" a="1"/>
  <c r="AH9492" i="2" s="1"/>
  <c r="AH10455" i="2" a="1"/>
  <c r="AH10455" i="2" s="1"/>
  <c r="AH10626" i="2" a="1"/>
  <c r="AH10626" i="2" s="1"/>
  <c r="AH11112" i="2" a="1"/>
  <c r="AH11112" i="2" s="1"/>
  <c r="AH11368" i="2" a="1"/>
  <c r="AH11368" i="2" s="1"/>
  <c r="AH9493" i="2" a="1"/>
  <c r="AH9493" i="2" s="1"/>
  <c r="AH9494" i="2" a="1"/>
  <c r="AH9494" i="2"/>
  <c r="AH9495" i="2" a="1"/>
  <c r="AH9495" i="2" s="1"/>
  <c r="AH9496" i="2" a="1"/>
  <c r="AH9496" i="2" s="1"/>
  <c r="AH9497" i="2" a="1"/>
  <c r="AH9497" i="2" s="1"/>
  <c r="AH9652" i="2" a="1"/>
  <c r="AH9652" i="2" s="1"/>
  <c r="AH9653" i="2" a="1"/>
  <c r="AH9653" i="2" s="1"/>
  <c r="AH7356" i="2" a="1"/>
  <c r="AH7356" i="2"/>
  <c r="AH7449" i="2" a="1"/>
  <c r="AH7449" i="2" s="1"/>
  <c r="AH7546" i="2" a="1"/>
  <c r="AH7546" i="2" s="1"/>
  <c r="AH7659" i="2" a="1"/>
  <c r="AH7659" i="2" s="1"/>
  <c r="AH7765" i="2" a="1"/>
  <c r="AH7765" i="2" s="1"/>
  <c r="AH7851" i="2" a="1"/>
  <c r="AH7851" i="2" s="1"/>
  <c r="AH7930" i="2" a="1"/>
  <c r="AH7930" i="2" s="1"/>
  <c r="AH8023" i="2" a="1"/>
  <c r="AH8023" i="2" s="1"/>
  <c r="AH8108" i="2" a="1"/>
  <c r="AH8108" i="2" s="1"/>
  <c r="AH8109" i="2" a="1"/>
  <c r="AH8109" i="2" s="1"/>
  <c r="AH8174" i="2" a="1"/>
  <c r="AH8174" i="2" s="1"/>
  <c r="AH10627" i="2" a="1"/>
  <c r="AH10627" i="2" s="1"/>
  <c r="AH10746" i="2" a="1"/>
  <c r="AH10746" i="2" s="1"/>
  <c r="AH10747" i="2" a="1"/>
  <c r="AH10747" i="2" s="1"/>
  <c r="AH10748" i="2" a="1"/>
  <c r="AH10748" i="2" s="1"/>
  <c r="AH10830" i="2" a="1"/>
  <c r="AH10830" i="2" s="1"/>
  <c r="AH10831" i="2" a="1"/>
  <c r="AH10831" i="2" s="1"/>
  <c r="AH11113" i="2" a="1"/>
  <c r="AH11113" i="2" s="1"/>
  <c r="AH11369" i="2" a="1"/>
  <c r="AH11369" i="2"/>
  <c r="AH122" i="2" a="1"/>
  <c r="AH122" i="2" s="1"/>
  <c r="AH223" i="2" a="1"/>
  <c r="AH223" i="2" s="1"/>
  <c r="AH1499" i="2" a="1"/>
  <c r="AH1499" i="2" s="1"/>
  <c r="AH3051" i="2" a="1"/>
  <c r="AH3051" i="2" s="1"/>
  <c r="AH3551" i="2" a="1"/>
  <c r="AH3551" i="2" s="1"/>
  <c r="AH4630" i="2" a="1"/>
  <c r="AH4630" i="2" s="1"/>
  <c r="AH4779" i="2" a="1"/>
  <c r="AH4779" i="2" s="1"/>
  <c r="AH5090" i="2" a="1"/>
  <c r="AH5090" i="2" s="1"/>
  <c r="AH5340" i="2" a="1"/>
  <c r="AH5340" i="2" s="1"/>
  <c r="AH1723" i="2" a="1"/>
  <c r="AH1723" i="2" s="1"/>
  <c r="AH1724" i="2" a="1"/>
  <c r="AH1724" i="2"/>
  <c r="AH1795" i="2" a="1"/>
  <c r="AH1795" i="2"/>
  <c r="AH57" i="2" a="1"/>
  <c r="AH57" i="2" s="1"/>
  <c r="AH123" i="2" a="1"/>
  <c r="AH123" i="2"/>
  <c r="AH608" i="2" a="1"/>
  <c r="AH608" i="2"/>
  <c r="AH609" i="2" a="1"/>
  <c r="AH609" i="2" s="1"/>
  <c r="AH821" i="2" a="1"/>
  <c r="AH821" i="2" s="1"/>
  <c r="AH822" i="2" a="1"/>
  <c r="AH822" i="2" s="1"/>
  <c r="AH1017" i="2" a="1"/>
  <c r="AH1017" i="2" s="1"/>
  <c r="AH1042" i="2" a="1"/>
  <c r="AH1042" i="2" s="1"/>
  <c r="AH1251" i="2" a="1"/>
  <c r="AH1251" i="2" s="1"/>
  <c r="AH1252" i="2" a="1"/>
  <c r="AH1252" i="2" s="1"/>
  <c r="AH3360" i="2" a="1"/>
  <c r="AH3360" i="2" s="1"/>
  <c r="AH3400" i="2" a="1"/>
  <c r="AH3400" i="2"/>
  <c r="AH3766" i="2" a="1"/>
  <c r="AH3766" i="2" s="1"/>
  <c r="AH3813" i="2" a="1"/>
  <c r="AH3813" i="2" s="1"/>
  <c r="AH9063" i="2" a="1"/>
  <c r="AH9063" i="2"/>
  <c r="AH9263" i="2" a="1"/>
  <c r="AH9263" i="2"/>
  <c r="AH10456" i="2" a="1"/>
  <c r="AH10456" i="2"/>
  <c r="AH10628" i="2" a="1"/>
  <c r="AH10628" i="2" s="1"/>
  <c r="AH1873" i="2" a="1"/>
  <c r="AH1873" i="2"/>
  <c r="AH1956" i="2" a="1"/>
  <c r="AH1956" i="2" s="1"/>
  <c r="AH1957" i="2" a="1"/>
  <c r="AH1957" i="2" s="1"/>
  <c r="AH2403" i="2" a="1"/>
  <c r="AH2403" i="2" s="1"/>
  <c r="AH2404" i="2" a="1"/>
  <c r="AH2404" i="2" s="1"/>
  <c r="AH2482" i="2" a="1"/>
  <c r="AH2482" i="2" s="1"/>
  <c r="AH2567" i="2" a="1"/>
  <c r="AH2567" i="2" s="1"/>
  <c r="AH2659" i="2" a="1"/>
  <c r="AH2659" i="2" s="1"/>
  <c r="AH2744" i="2" a="1"/>
  <c r="AH2744" i="2" s="1"/>
  <c r="AH3552" i="2" a="1"/>
  <c r="AH3552" i="2" s="1"/>
  <c r="AH3952" i="2" a="1"/>
  <c r="AH3952" i="2" s="1"/>
  <c r="AH4163" i="2" a="1"/>
  <c r="AH4163" i="2" s="1"/>
  <c r="AH4182" i="2" a="1"/>
  <c r="AH4182" i="2" s="1"/>
  <c r="AH4475" i="2" a="1"/>
  <c r="AH4475" i="2"/>
  <c r="AH4476" i="2" a="1"/>
  <c r="AH4476" i="2" s="1"/>
  <c r="AH6166" i="2" a="1"/>
  <c r="AH6166" i="2" s="1"/>
  <c r="AH6283" i="2" a="1"/>
  <c r="AH6283" i="2" s="1"/>
  <c r="AH6317" i="2" a="1"/>
  <c r="AH6317" i="2"/>
  <c r="AH4918" i="2" a="1"/>
  <c r="AH4918" i="2" s="1"/>
  <c r="AH6470" i="2" a="1"/>
  <c r="AH6470" i="2" s="1"/>
  <c r="AH6739" i="2" a="1"/>
  <c r="AH6739" i="2" s="1"/>
  <c r="AH6874" i="2" a="1"/>
  <c r="AH6874" i="2" s="1"/>
  <c r="AH7151" i="2" a="1"/>
  <c r="AH7151" i="2" s="1"/>
  <c r="AH7152" i="2" a="1"/>
  <c r="AH7152" i="2" s="1"/>
  <c r="AH7199" i="2" a="1"/>
  <c r="AH7199" i="2" s="1"/>
  <c r="AH5200" i="2" a="1"/>
  <c r="AH5200" i="2"/>
  <c r="AH5468" i="2" a="1"/>
  <c r="AH5468" i="2" s="1"/>
  <c r="AH5648" i="2" a="1"/>
  <c r="AH5648" i="2" s="1"/>
  <c r="AH5776" i="2" a="1"/>
  <c r="AH5776" i="2"/>
  <c r="AH5901" i="2" a="1"/>
  <c r="AH5901" i="2" s="1"/>
  <c r="AH6030" i="2" a="1"/>
  <c r="AH6030" i="2" s="1"/>
  <c r="AH6471" i="2" a="1"/>
  <c r="AH6471" i="2" s="1"/>
  <c r="AH6847" i="2" a="1"/>
  <c r="AH6847" i="2" s="1"/>
  <c r="AH8914" i="2" a="1"/>
  <c r="AH8914" i="2"/>
  <c r="AH11030" i="2" a="1"/>
  <c r="AH11030" i="2" s="1"/>
  <c r="AH11282" i="2" a="1"/>
  <c r="AH11282" i="2" s="1"/>
  <c r="AH7270" i="2" a="1"/>
  <c r="AH7270" i="2" s="1"/>
  <c r="AH7357" i="2" a="1"/>
  <c r="AH7357" i="2" s="1"/>
  <c r="AH7450" i="2" a="1"/>
  <c r="AH7450" i="2" s="1"/>
  <c r="AH7547" i="2" a="1"/>
  <c r="AH7547" i="2" s="1"/>
  <c r="AH7660" i="2" a="1"/>
  <c r="AH7660" i="2" s="1"/>
  <c r="AH7661" i="2" a="1"/>
  <c r="AH7661" i="2" s="1"/>
  <c r="AH7766" i="2" a="1"/>
  <c r="AH7766" i="2" s="1"/>
  <c r="AH7931" i="2" a="1"/>
  <c r="AH7931" i="2" s="1"/>
  <c r="AH8024" i="2" a="1"/>
  <c r="AH8024" i="2" s="1"/>
  <c r="AH9064" i="2" a="1"/>
  <c r="AH9064" i="2"/>
  <c r="AH8915" i="2" a="1"/>
  <c r="AH8915" i="2" s="1"/>
  <c r="AH8916" i="2" a="1"/>
  <c r="AH8916" i="2"/>
  <c r="AH9065" i="2" a="1"/>
  <c r="AH9065" i="2" s="1"/>
  <c r="AH9066" i="2" a="1"/>
  <c r="AH9066" i="2" s="1"/>
  <c r="AH9067" i="2" a="1"/>
  <c r="AH9067" i="2" s="1"/>
  <c r="AH9264" i="2" a="1"/>
  <c r="AH9264" i="2" s="1"/>
  <c r="AH9265" i="2" a="1"/>
  <c r="AH9265" i="2" s="1"/>
  <c r="AH9266" i="2" a="1"/>
  <c r="AH9266" i="2" s="1"/>
  <c r="AH10265" i="2" a="1"/>
  <c r="AH10265" i="2" s="1"/>
  <c r="AH10457" i="2" a="1"/>
  <c r="AH10457" i="2" s="1"/>
  <c r="AH10458" i="2" a="1"/>
  <c r="AH10458" i="2" s="1"/>
  <c r="AH10459" i="2" a="1"/>
  <c r="AH10459" i="2" s="1"/>
  <c r="AH10629" i="2" a="1"/>
  <c r="AH10629" i="2" s="1"/>
  <c r="AH10630" i="2" a="1"/>
  <c r="AH10630" i="2" s="1"/>
  <c r="AH11031" i="2" a="1"/>
  <c r="AH11031" i="2"/>
  <c r="AH11317" i="2" a="1"/>
  <c r="AH11317" i="2"/>
  <c r="AH11572" i="2" a="1"/>
  <c r="AH11572" i="2" s="1"/>
  <c r="AH11659" i="2" a="1"/>
  <c r="AH11659" i="2"/>
  <c r="AH374" i="2" a="1"/>
  <c r="AH374" i="2"/>
  <c r="AH468" i="2" a="1"/>
  <c r="AH468" i="2" s="1"/>
  <c r="AH1463" i="2" a="1"/>
  <c r="AH1463" i="2" s="1"/>
  <c r="AH3052" i="2" a="1"/>
  <c r="AH3052" i="2" s="1"/>
  <c r="AH2997" i="2" a="1"/>
  <c r="AH2997" i="2" s="1"/>
  <c r="AH2999" i="2" a="1"/>
  <c r="AH2999" i="2" s="1"/>
  <c r="AH3273" i="2" a="1"/>
  <c r="AH3273" i="2" s="1"/>
  <c r="AH3281" i="2" a="1"/>
  <c r="AH3281" i="2" s="1"/>
  <c r="AH3526" i="2" a="1"/>
  <c r="AH3526" i="2" s="1"/>
  <c r="AH4619" i="2" a="1"/>
  <c r="AH4619" i="2" s="1"/>
  <c r="AH4780" i="2" a="1"/>
  <c r="AH4780" i="2" s="1"/>
  <c r="AH5052" i="2" a="1"/>
  <c r="AH5052" i="2" s="1"/>
  <c r="AH5341" i="2" a="1"/>
  <c r="AH5341" i="2" s="1"/>
  <c r="AH479" i="2" a="1"/>
  <c r="AH479" i="2" s="1"/>
  <c r="AH506" i="2" a="1"/>
  <c r="AH506" i="2" s="1"/>
  <c r="AH780" i="2" a="1"/>
  <c r="AH780" i="2" s="1"/>
  <c r="AH784" i="2" a="1"/>
  <c r="AH784" i="2"/>
  <c r="AH966" i="2" a="1"/>
  <c r="AH966" i="2" s="1"/>
  <c r="AH975" i="2" a="1"/>
  <c r="AH975" i="2" s="1"/>
  <c r="AH1604" i="2" a="1"/>
  <c r="AH1604" i="2" s="1"/>
  <c r="AH1611" i="2" a="1"/>
  <c r="AH1611" i="2" s="1"/>
  <c r="AH1618" i="2" a="1"/>
  <c r="AH1618" i="2" s="1"/>
  <c r="AH1629" i="2" a="1"/>
  <c r="AH1629" i="2" s="1"/>
  <c r="AH1638" i="2" a="1"/>
  <c r="AH1638" i="2" s="1"/>
  <c r="AH1644" i="2" a="1"/>
  <c r="AH1644" i="2" s="1"/>
  <c r="AH1649" i="2" a="1"/>
  <c r="AH1649" i="2" s="1"/>
  <c r="AH1653" i="2" a="1"/>
  <c r="AH1653" i="2" s="1"/>
  <c r="AH1661" i="2" a="1"/>
  <c r="AH1661" i="2" s="1"/>
  <c r="AH1662" i="2" a="1"/>
  <c r="AH1662" i="2" s="1"/>
  <c r="AH1681" i="2" a="1"/>
  <c r="AH1681" i="2" s="1"/>
  <c r="AH2045" i="2" a="1"/>
  <c r="AH2045" i="2"/>
  <c r="AH2998" i="2" a="1"/>
  <c r="AH2998" i="2" s="1"/>
  <c r="AH3001" i="2" a="1"/>
  <c r="AH3001" i="2" s="1"/>
  <c r="AH3173" i="2" a="1"/>
  <c r="AH3173" i="2" s="1"/>
  <c r="AH3274" i="2" a="1"/>
  <c r="AH3274" i="2" s="1"/>
  <c r="AH3282" i="2" a="1"/>
  <c r="AH3282" i="2" s="1"/>
  <c r="AH3920" i="2" a="1"/>
  <c r="AH3920" i="2" s="1"/>
  <c r="AH4359" i="2" a="1"/>
  <c r="AH4359" i="2" s="1"/>
  <c r="AH4361" i="2" a="1"/>
  <c r="AH4361" i="2" s="1"/>
  <c r="AH4595" i="2" a="1"/>
  <c r="AH4595" i="2" s="1"/>
  <c r="AH4596" i="2" a="1"/>
  <c r="AH4596" i="2" s="1"/>
  <c r="AH4905" i="2" a="1"/>
  <c r="AH4905" i="2"/>
  <c r="AH6149" i="2" a="1"/>
  <c r="AH6149" i="2" s="1"/>
  <c r="AH6245" i="2" a="1"/>
  <c r="AH6245" i="2" s="1"/>
  <c r="AH6248" i="2" a="1"/>
  <c r="AH6248" i="2" s="1"/>
  <c r="AH6451" i="2" a="1"/>
  <c r="AH6451" i="2" s="1"/>
  <c r="AH6727" i="2" a="1"/>
  <c r="AH6727" i="2" s="1"/>
  <c r="AH6875" i="2" a="1"/>
  <c r="AH6875" i="2"/>
  <c r="AH5192" i="2" a="1"/>
  <c r="AH5192" i="2"/>
  <c r="AH5469" i="2" a="1"/>
  <c r="AH5469" i="2" s="1"/>
  <c r="AH6010" i="2" a="1"/>
  <c r="AH6010" i="2" s="1"/>
  <c r="AH6011" i="2" a="1"/>
  <c r="AH6011" i="2" s="1"/>
  <c r="AH6013" i="2" a="1"/>
  <c r="AH6013" i="2" s="1"/>
  <c r="AH6057" i="2" a="1"/>
  <c r="AH6057" i="2" s="1"/>
  <c r="AH6452" i="2" a="1"/>
  <c r="AH6452" i="2" s="1"/>
  <c r="AH6848" i="2" a="1"/>
  <c r="AH6848" i="2" s="1"/>
  <c r="AH8776" i="2" a="1"/>
  <c r="AH8776" i="2" s="1"/>
  <c r="AH8777" i="2" a="1"/>
  <c r="AH8777" i="2" s="1"/>
  <c r="AH9068" i="2" a="1"/>
  <c r="AH9068" i="2" s="1"/>
  <c r="AH10060" i="2" a="1"/>
  <c r="AH10060" i="2" s="1"/>
  <c r="AH10148" i="2" a="1"/>
  <c r="AH10148" i="2"/>
  <c r="AH11013" i="2" a="1"/>
  <c r="AH11013" i="2"/>
  <c r="AH11265" i="2" a="1"/>
  <c r="AH11265" i="2" s="1"/>
  <c r="AH7451" i="2" a="1"/>
  <c r="AH7451" i="2"/>
  <c r="AH7548" i="2" a="1"/>
  <c r="AH7548" i="2" s="1"/>
  <c r="AH7549" i="2" a="1"/>
  <c r="AH7549" i="2" s="1"/>
  <c r="AH7662" i="2" a="1"/>
  <c r="AH7662" i="2" s="1"/>
  <c r="AH7767" i="2" a="1"/>
  <c r="AH7767" i="2" s="1"/>
  <c r="AH7932" i="2" a="1"/>
  <c r="AH7932" i="2" s="1"/>
  <c r="AH7933" i="2" a="1"/>
  <c r="AH7933" i="2" s="1"/>
  <c r="AH8025" i="2" a="1"/>
  <c r="AH8025" i="2" s="1"/>
  <c r="AH8110" i="2" a="1"/>
  <c r="AH8110" i="2" s="1"/>
  <c r="AH8175" i="2" a="1"/>
  <c r="AH8175" i="2" s="1"/>
  <c r="AH8225" i="2" a="1"/>
  <c r="AH8225" i="2" s="1"/>
  <c r="AH8226" i="2" a="1"/>
  <c r="AH8226" i="2" s="1"/>
  <c r="AH8651" i="2" a="1"/>
  <c r="AH8651" i="2" s="1"/>
  <c r="AH8699" i="2" a="1"/>
  <c r="AH8699" i="2" s="1"/>
  <c r="AH8778" i="2" a="1"/>
  <c r="AH8778" i="2" s="1"/>
  <c r="AH8779" i="2" a="1"/>
  <c r="AH8779" i="2" s="1"/>
  <c r="AH8780" i="2" a="1"/>
  <c r="AH8780" i="2" s="1"/>
  <c r="AH8917" i="2" a="1"/>
  <c r="AH8917" i="2" s="1"/>
  <c r="AH9267" i="2" a="1"/>
  <c r="AH9267" i="2"/>
  <c r="AH9268" i="2" a="1"/>
  <c r="AH9268" i="2" s="1"/>
  <c r="AH9269" i="2" a="1"/>
  <c r="AH9269" i="2" s="1"/>
  <c r="AH10061" i="2" a="1"/>
  <c r="AH10061" i="2" s="1"/>
  <c r="AH10149" i="2" a="1"/>
  <c r="AH10149" i="2" s="1"/>
  <c r="AH10150" i="2" a="1"/>
  <c r="AH10150" i="2" s="1"/>
  <c r="AH10151" i="2" a="1"/>
  <c r="AH10151" i="2" s="1"/>
  <c r="AH10266" i="2" a="1"/>
  <c r="AH10266" i="2" s="1"/>
  <c r="AH10267" i="2" a="1"/>
  <c r="AH10267" i="2" s="1"/>
  <c r="AH11014" i="2" a="1"/>
  <c r="AH11014" i="2" s="1"/>
  <c r="AH11266" i="2" a="1"/>
  <c r="AH11266" i="2" s="1"/>
  <c r="AH11777" i="2" a="1"/>
  <c r="AH11777" i="2"/>
  <c r="AH11778" i="2" a="1"/>
  <c r="AH11778" i="2" s="1"/>
  <c r="AH11783" i="2" a="1"/>
  <c r="AH11783" i="2"/>
  <c r="AH11796" i="2" a="1"/>
  <c r="AH11796" i="2" s="1"/>
  <c r="AH11802" i="2" a="1"/>
  <c r="AH11802" i="2" s="1"/>
  <c r="AH224" i="2" a="1"/>
  <c r="AH224" i="2" s="1"/>
  <c r="AH319" i="2" a="1"/>
  <c r="AH319" i="2" s="1"/>
  <c r="AH1531" i="2" a="1"/>
  <c r="AH1531" i="2" s="1"/>
  <c r="AH3053" i="2" a="1"/>
  <c r="AH3053" i="2" s="1"/>
  <c r="AH3248" i="2" a="1"/>
  <c r="AH3248" i="2" s="1"/>
  <c r="AH4715" i="2" a="1"/>
  <c r="AH4715" i="2" s="1"/>
  <c r="AH4781" i="2" a="1"/>
  <c r="AH4781" i="2" s="1"/>
  <c r="AH5120" i="2" a="1"/>
  <c r="AH5120" i="2" s="1"/>
  <c r="AH5342" i="2" a="1"/>
  <c r="AH5342" i="2"/>
  <c r="AH1725" i="2" a="1"/>
  <c r="AH1725" i="2" s="1"/>
  <c r="AH1796" i="2" a="1"/>
  <c r="AH1796" i="2" s="1"/>
  <c r="AH124" i="2" a="1"/>
  <c r="AH124" i="2" s="1"/>
  <c r="AH225" i="2" a="1"/>
  <c r="AH225" i="2"/>
  <c r="AH610" i="2" a="1"/>
  <c r="AH610" i="2" s="1"/>
  <c r="AH671" i="2" a="1"/>
  <c r="AH671" i="2" s="1"/>
  <c r="AH896" i="2" a="1"/>
  <c r="AH896" i="2" s="1"/>
  <c r="AH930" i="2" a="1"/>
  <c r="AH930" i="2" s="1"/>
  <c r="AH1137" i="2" a="1"/>
  <c r="AH1137" i="2" s="1"/>
  <c r="AH1167" i="2" a="1"/>
  <c r="AH1167" i="2" s="1"/>
  <c r="AH1381" i="2" a="1"/>
  <c r="AH1381" i="2" s="1"/>
  <c r="AH1414" i="2" a="1"/>
  <c r="AH1414" i="2" s="1"/>
  <c r="AH3332" i="2" a="1"/>
  <c r="AH3332" i="2" s="1"/>
  <c r="AH3361" i="2" a="1"/>
  <c r="AH3361" i="2" s="1"/>
  <c r="AH3728" i="2" a="1"/>
  <c r="AH3728" i="2" s="1"/>
  <c r="AH3767" i="2" a="1"/>
  <c r="AH3767" i="2"/>
  <c r="AH8781" i="2" a="1"/>
  <c r="AH8781" i="2" s="1"/>
  <c r="AH8918" i="2" a="1"/>
  <c r="AH8918" i="2" s="1"/>
  <c r="AH10152" i="2" a="1"/>
  <c r="AH10152" i="2" s="1"/>
  <c r="AH10268" i="2" a="1"/>
  <c r="AH10268" i="2" s="1"/>
  <c r="AH1874" i="2" a="1"/>
  <c r="AH1874" i="2"/>
  <c r="AH1958" i="2" a="1"/>
  <c r="AH1958" i="2"/>
  <c r="AH2046" i="2" a="1"/>
  <c r="AH2046" i="2" s="1"/>
  <c r="AH2118" i="2" a="1"/>
  <c r="AH2118" i="2" s="1"/>
  <c r="AH2405" i="2" a="1"/>
  <c r="AH2405" i="2" s="1"/>
  <c r="AH2483" i="2" a="1"/>
  <c r="AH2483" i="2" s="1"/>
  <c r="AH2568" i="2" a="1"/>
  <c r="AH2568" i="2" s="1"/>
  <c r="AH2660" i="2" a="1"/>
  <c r="AH2660" i="2" s="1"/>
  <c r="AH2745" i="2" a="1"/>
  <c r="AH2745" i="2" s="1"/>
  <c r="AH2804" i="2" a="1"/>
  <c r="AH2804" i="2" s="1"/>
  <c r="AH3234" i="2" a="1"/>
  <c r="AH3234" i="2" s="1"/>
  <c r="AH3973" i="2" a="1"/>
  <c r="AH3973" i="2" s="1"/>
  <c r="AH4300" i="2" a="1"/>
  <c r="AH4300" i="2" s="1"/>
  <c r="AH4325" i="2" a="1"/>
  <c r="AH4325" i="2" s="1"/>
  <c r="AH4432" i="2" a="1"/>
  <c r="AH4432" i="2" s="1"/>
  <c r="AH4477" i="2" a="1"/>
  <c r="AH4477" i="2" s="1"/>
  <c r="AH6202" i="2" a="1"/>
  <c r="AH6202" i="2" s="1"/>
  <c r="AH6318" i="2" a="1"/>
  <c r="AH6318" i="2" s="1"/>
  <c r="AH6337" i="2" a="1"/>
  <c r="AH6337" i="2" s="1"/>
  <c r="AH4991" i="2" a="1"/>
  <c r="AH4991" i="2" s="1"/>
  <c r="AH6535" i="2" a="1"/>
  <c r="AH6535" i="2" s="1"/>
  <c r="AH6701" i="2" a="1"/>
  <c r="AH6701" i="2" s="1"/>
  <c r="AH7044" i="2" a="1"/>
  <c r="AH7044" i="2" s="1"/>
  <c r="AH7200" i="2" a="1"/>
  <c r="AH7200" i="2" s="1"/>
  <c r="AH7271" i="2" a="1"/>
  <c r="AH7271" i="2" s="1"/>
  <c r="AH5229" i="2" a="1"/>
  <c r="AH5229" i="2" s="1"/>
  <c r="AH5518" i="2" a="1"/>
  <c r="AH5518" i="2" s="1"/>
  <c r="AH5649" i="2" a="1"/>
  <c r="AH5649" i="2" s="1"/>
  <c r="AH5777" i="2" a="1"/>
  <c r="AH5777" i="2" s="1"/>
  <c r="AH5902" i="2" a="1"/>
  <c r="AH5902" i="2" s="1"/>
  <c r="AH6122" i="2" a="1"/>
  <c r="AH6122" i="2" s="1"/>
  <c r="AH6584" i="2" a="1"/>
  <c r="AH6584" i="2"/>
  <c r="AH7001" i="2" a="1"/>
  <c r="AH7001" i="2" s="1"/>
  <c r="AH9654" i="2" a="1"/>
  <c r="AH9654" i="2" s="1"/>
  <c r="AH11161" i="2" a="1"/>
  <c r="AH11161" i="2" s="1"/>
  <c r="AH11414" i="2" a="1"/>
  <c r="AH11414" i="2" s="1"/>
  <c r="AH7358" i="2" a="1"/>
  <c r="AH7358" i="2" s="1"/>
  <c r="AH7359" i="2" a="1"/>
  <c r="AH7359" i="2" s="1"/>
  <c r="AH7452" i="2" a="1"/>
  <c r="AH7452" i="2" s="1"/>
  <c r="AH7550" i="2" a="1"/>
  <c r="AH7550" i="2" s="1"/>
  <c r="AH7663" i="2" a="1"/>
  <c r="AH7663" i="2" s="1"/>
  <c r="AH7768" i="2" a="1"/>
  <c r="AH7768" i="2" s="1"/>
  <c r="AH7934" i="2" a="1"/>
  <c r="AH7934" i="2" s="1"/>
  <c r="AH8026" i="2" a="1"/>
  <c r="AH8026" i="2" s="1"/>
  <c r="AH8111" i="2" a="1"/>
  <c r="AH8111" i="2" s="1"/>
  <c r="AH8176" i="2" a="1"/>
  <c r="AH8176" i="2" s="1"/>
  <c r="AH9655" i="2" a="1"/>
  <c r="AH9655" i="2" s="1"/>
  <c r="AH8782" i="2" a="1"/>
  <c r="AH8782" i="2"/>
  <c r="AH8919" i="2" a="1"/>
  <c r="AH8919" i="2" s="1"/>
  <c r="AH8920" i="2" a="1"/>
  <c r="AH8920" i="2" s="1"/>
  <c r="AH8921" i="2" a="1"/>
  <c r="AH8921" i="2"/>
  <c r="AH8922" i="2" a="1"/>
  <c r="AH8922" i="2" s="1"/>
  <c r="AH9069" i="2" a="1"/>
  <c r="AH9069" i="2" s="1"/>
  <c r="AH9070" i="2" a="1"/>
  <c r="AH9070" i="2" s="1"/>
  <c r="AH9071" i="2" a="1"/>
  <c r="AH9071" i="2" s="1"/>
  <c r="AH10269" i="2" a="1"/>
  <c r="AH10269" i="2" s="1"/>
  <c r="AH10270" i="2" a="1"/>
  <c r="AH10270" i="2" s="1"/>
  <c r="AH10271" i="2" a="1"/>
  <c r="AH10271" i="2" s="1"/>
  <c r="AH10272" i="2" a="1"/>
  <c r="AH10272" i="2" s="1"/>
  <c r="AH10460" i="2" a="1"/>
  <c r="AH10460" i="2" s="1"/>
  <c r="AH10461" i="2" a="1"/>
  <c r="AH10461" i="2" s="1"/>
  <c r="AH11162" i="2" a="1"/>
  <c r="AH11162" i="2" s="1"/>
  <c r="AH11415" i="2" a="1"/>
  <c r="AH11415" i="2" s="1"/>
  <c r="AH11573" i="2" a="1"/>
  <c r="AH11573" i="2" s="1"/>
  <c r="AH11660" i="2" a="1"/>
  <c r="AH11660" i="2"/>
  <c r="AH4237" i="2" a="1"/>
  <c r="AH4237" i="2"/>
  <c r="AH4265" i="2" a="1"/>
  <c r="AH4265" i="2"/>
  <c r="AH4549" i="2" a="1"/>
  <c r="AH4549" i="2"/>
  <c r="AH4571" i="2" a="1"/>
  <c r="AH4571" i="2" s="1"/>
  <c r="AH9656" i="2" a="1"/>
  <c r="AH9656" i="2" s="1"/>
  <c r="AH9759" i="2" a="1"/>
  <c r="AH9759" i="2" s="1"/>
  <c r="AH10832" i="2" a="1"/>
  <c r="AH10832" i="2" s="1"/>
  <c r="AH10900" i="2" a="1"/>
  <c r="AH10900" i="2" s="1"/>
  <c r="AH3195" i="2" a="1"/>
  <c r="AH3195" i="2" s="1"/>
  <c r="AH3401" i="2" a="1"/>
  <c r="AH3401" i="2" s="1"/>
  <c r="AH3443" i="2" a="1"/>
  <c r="AH3443" i="2" s="1"/>
  <c r="AH3814" i="2" a="1"/>
  <c r="AH3814" i="2" s="1"/>
  <c r="AH3815" i="2" a="1"/>
  <c r="AH3815" i="2" s="1"/>
  <c r="AH125" i="2" a="1"/>
  <c r="AH125" i="2" s="1"/>
  <c r="AH226" i="2" a="1"/>
  <c r="AH226" i="2" s="1"/>
  <c r="AH611" i="2" a="1"/>
  <c r="AH611" i="2" s="1"/>
  <c r="AH672" i="2" a="1"/>
  <c r="AH672" i="2" s="1"/>
  <c r="AH801" i="2" a="1"/>
  <c r="AH801" i="2" s="1"/>
  <c r="AH805" i="2" a="1"/>
  <c r="AH805" i="2" s="1"/>
  <c r="AH1043" i="2" a="1"/>
  <c r="AH1043" i="2" s="1"/>
  <c r="AH1044" i="2" a="1"/>
  <c r="AH1044" i="2" s="1"/>
  <c r="AH1253" i="2" a="1"/>
  <c r="AH1253" i="2" s="1"/>
  <c r="AH1278" i="2" a="1"/>
  <c r="AH1278" i="2" s="1"/>
  <c r="AH1726" i="2" a="1"/>
  <c r="AH1726" i="2" s="1"/>
  <c r="AH1797" i="2" a="1"/>
  <c r="AH1797" i="2" s="1"/>
  <c r="AH1875" i="2" a="1"/>
  <c r="AH1875" i="2" s="1"/>
  <c r="AH1959" i="2" a="1"/>
  <c r="AH1959" i="2" s="1"/>
  <c r="AH1960" i="2" a="1"/>
  <c r="AH1960" i="2" s="1"/>
  <c r="AH2047" i="2" a="1"/>
  <c r="AH2047" i="2" s="1"/>
  <c r="AH2406" i="2" a="1"/>
  <c r="AH2406" i="2" s="1"/>
  <c r="AH2407" i="2" a="1"/>
  <c r="AH2407" i="2" s="1"/>
  <c r="AH126" i="2" a="1"/>
  <c r="AH126" i="2" s="1"/>
  <c r="AH227" i="2" a="1"/>
  <c r="AH227" i="2" s="1"/>
  <c r="AH1500" i="2" a="1"/>
  <c r="AH1500" i="2" s="1"/>
  <c r="AH3054" i="2" a="1"/>
  <c r="AH3054" i="2" s="1"/>
  <c r="AH4658" i="2" a="1"/>
  <c r="AH4658" i="2" s="1"/>
  <c r="AH4782" i="2" a="1"/>
  <c r="AH4782" i="2" s="1"/>
  <c r="AH5091" i="2" a="1"/>
  <c r="AH5091" i="2" s="1"/>
  <c r="AH5343" i="2" a="1"/>
  <c r="AH5343" i="2" s="1"/>
  <c r="AH5519" i="2" a="1"/>
  <c r="AH5519" i="2" s="1"/>
  <c r="AH3196" i="2" a="1"/>
  <c r="AH3196" i="2" s="1"/>
  <c r="AH3921" i="2" a="1"/>
  <c r="AH3921" i="2"/>
  <c r="AH4183" i="2" a="1"/>
  <c r="AH4183" i="2" s="1"/>
  <c r="AH4214" i="2" a="1"/>
  <c r="AH4214" i="2" s="1"/>
  <c r="AH4478" i="2" a="1"/>
  <c r="AH4478" i="2" s="1"/>
  <c r="AH4519" i="2" a="1"/>
  <c r="AH4519" i="2" s="1"/>
  <c r="AH2484" i="2" a="1"/>
  <c r="AH2484" i="2" s="1"/>
  <c r="AH2569" i="2" a="1"/>
  <c r="AH2569" i="2"/>
  <c r="AH2661" i="2" a="1"/>
  <c r="AH2661" i="2" s="1"/>
  <c r="AH2662" i="2" a="1"/>
  <c r="AH2662" i="2"/>
  <c r="AH7272" i="2" a="1"/>
  <c r="AH7272" i="2" s="1"/>
  <c r="AH4942" i="2" a="1"/>
  <c r="AH4942" i="2" s="1"/>
  <c r="AH6167" i="2" a="1"/>
  <c r="AH6167" i="2" s="1"/>
  <c r="AH6264" i="2" a="1"/>
  <c r="AH6264" i="2" s="1"/>
  <c r="AH6284" i="2" a="1"/>
  <c r="AH6284" i="2" s="1"/>
  <c r="AH6501" i="2" a="1"/>
  <c r="AH6501" i="2" s="1"/>
  <c r="AH6692" i="2" a="1"/>
  <c r="AH6692" i="2" s="1"/>
  <c r="AH6916" i="2" a="1"/>
  <c r="AH6916" i="2" s="1"/>
  <c r="AH5275" i="2" a="1"/>
  <c r="AH5275" i="2" s="1"/>
  <c r="AH5650" i="2" a="1"/>
  <c r="AH5650" i="2" s="1"/>
  <c r="AH5778" i="2" a="1"/>
  <c r="AH5778" i="2" s="1"/>
  <c r="AH5903" i="2" a="1"/>
  <c r="AH5903" i="2"/>
  <c r="AH6031" i="2" a="1"/>
  <c r="AH6031" i="2" s="1"/>
  <c r="AH6536" i="2" a="1"/>
  <c r="AH6536" i="2"/>
  <c r="AH6876" i="2" a="1"/>
  <c r="AH6876" i="2" s="1"/>
  <c r="AH9072" i="2" a="1"/>
  <c r="AH9072" i="2"/>
  <c r="AH9270" i="2" a="1"/>
  <c r="AH9270" i="2" s="1"/>
  <c r="AH9271" i="2" a="1"/>
  <c r="AH9271" i="2" s="1"/>
  <c r="AH10462" i="2" a="1"/>
  <c r="AH10462" i="2" s="1"/>
  <c r="AH10631" i="2" a="1"/>
  <c r="AH10631" i="2" s="1"/>
  <c r="AH11067" i="2" a="1"/>
  <c r="AH11067" i="2" s="1"/>
  <c r="AH11318" i="2" a="1"/>
  <c r="AH11318" i="2" s="1"/>
  <c r="AH9073" i="2" a="1"/>
  <c r="AH9073" i="2" s="1"/>
  <c r="AH9272" i="2" a="1"/>
  <c r="AH9272" i="2" s="1"/>
  <c r="AH9498" i="2" a="1"/>
  <c r="AH9498" i="2" s="1"/>
  <c r="AH9499" i="2" a="1"/>
  <c r="AH9499" i="2"/>
  <c r="AH9500" i="2" a="1"/>
  <c r="AH9500" i="2" s="1"/>
  <c r="AH9501" i="2" a="1"/>
  <c r="AH9501" i="2" s="1"/>
  <c r="AH9502" i="2" a="1"/>
  <c r="AH9502" i="2" s="1"/>
  <c r="AH9503" i="2" a="1"/>
  <c r="AH9503" i="2" s="1"/>
  <c r="AH9504" i="2" a="1"/>
  <c r="AH9504" i="2" s="1"/>
  <c r="AH7360" i="2" a="1"/>
  <c r="AH7360" i="2" s="1"/>
  <c r="AH7361" i="2" a="1"/>
  <c r="AH7361" i="2" s="1"/>
  <c r="AH7453" i="2" a="1"/>
  <c r="AH7453" i="2" s="1"/>
  <c r="AH7551" i="2" a="1"/>
  <c r="AH7551" i="2" s="1"/>
  <c r="AH7664" i="2" a="1"/>
  <c r="AH7664" i="2" s="1"/>
  <c r="AH7769" i="2" a="1"/>
  <c r="AH7769" i="2" s="1"/>
  <c r="AH7852" i="2" a="1"/>
  <c r="AH7852" i="2" s="1"/>
  <c r="AH7935" i="2" a="1"/>
  <c r="AH7935" i="2" s="1"/>
  <c r="AH8027" i="2" a="1"/>
  <c r="AH8027" i="2" s="1"/>
  <c r="AH8112" i="2" a="1"/>
  <c r="AH8112" i="2"/>
  <c r="AH8177" i="2" a="1"/>
  <c r="AH8177" i="2"/>
  <c r="AH10463" i="2" a="1"/>
  <c r="AH10463" i="2" s="1"/>
  <c r="AH10632" i="2" a="1"/>
  <c r="AH10632" i="2" s="1"/>
  <c r="AH10633" i="2" a="1"/>
  <c r="AH10633" i="2" s="1"/>
  <c r="AH10634" i="2" a="1"/>
  <c r="AH10634" i="2"/>
  <c r="AH10749" i="2" a="1"/>
  <c r="AH10749" i="2"/>
  <c r="AH10750" i="2" a="1"/>
  <c r="AH10750" i="2" s="1"/>
  <c r="AH11114" i="2" a="1"/>
  <c r="AH11114" i="2"/>
  <c r="AH11319" i="2" a="1"/>
  <c r="AH11319" i="2" s="1"/>
  <c r="AH11574" i="2" a="1"/>
  <c r="AH11574" i="2" s="1"/>
  <c r="AH11661" i="2" a="1"/>
  <c r="AH11661" i="2" s="1"/>
  <c r="AH58" i="2" a="1"/>
  <c r="AH58" i="2" s="1"/>
  <c r="AH127" i="2" a="1"/>
  <c r="AH127" i="2" s="1"/>
  <c r="AH1474" i="2" a="1"/>
  <c r="AH1474" i="2" s="1"/>
  <c r="AH3055" i="2" a="1"/>
  <c r="AH3055" i="2"/>
  <c r="AH3197" i="2" a="1"/>
  <c r="AH3197" i="2" s="1"/>
  <c r="AH4631" i="2" a="1"/>
  <c r="AH4631" i="2" s="1"/>
  <c r="AH4783" i="2" a="1"/>
  <c r="AH4783" i="2" s="1"/>
  <c r="AH5062" i="2" a="1"/>
  <c r="AH5062" i="2" s="1"/>
  <c r="AH5344" i="2" a="1"/>
  <c r="AH5344" i="2" s="1"/>
  <c r="AH1663" i="2" a="1"/>
  <c r="AH1663" i="2"/>
  <c r="AH1682" i="2" a="1"/>
  <c r="AH1682" i="2"/>
  <c r="AH1727" i="2" a="1"/>
  <c r="AH1727" i="2" s="1"/>
  <c r="AH1798" i="2" a="1"/>
  <c r="AH1798" i="2" s="1"/>
  <c r="AH34" i="2" a="1"/>
  <c r="AH34" i="2" s="1"/>
  <c r="AH59" i="2" a="1"/>
  <c r="AH59" i="2" s="1"/>
  <c r="AH548" i="2" a="1"/>
  <c r="AH548" i="2" s="1"/>
  <c r="AH566" i="2" a="1"/>
  <c r="AH566" i="2" s="1"/>
  <c r="AH859" i="2" a="1"/>
  <c r="AH859" i="2" s="1"/>
  <c r="AH873" i="2" a="1"/>
  <c r="AH873" i="2" s="1"/>
  <c r="AH1091" i="2" a="1"/>
  <c r="AH1091" i="2"/>
  <c r="AH1111" i="2" a="1"/>
  <c r="AH1111" i="2" s="1"/>
  <c r="AH1336" i="2" a="1"/>
  <c r="AH1336" i="2" s="1"/>
  <c r="AH1356" i="2" a="1"/>
  <c r="AH1356" i="2" s="1"/>
  <c r="AH3316" i="2" a="1"/>
  <c r="AH3316" i="2" s="1"/>
  <c r="AH3318" i="2" a="1"/>
  <c r="AH3318" i="2" s="1"/>
  <c r="AH3687" i="2" a="1"/>
  <c r="AH3687" i="2" s="1"/>
  <c r="AH3701" i="2" a="1"/>
  <c r="AH3701" i="2" s="1"/>
  <c r="AH8652" i="2" a="1"/>
  <c r="AH8652" i="2" s="1"/>
  <c r="AH8700" i="2" a="1"/>
  <c r="AH8700" i="2"/>
  <c r="AH10019" i="2" a="1"/>
  <c r="AH10019" i="2" s="1"/>
  <c r="AH10062" i="2" a="1"/>
  <c r="AH10062" i="2" s="1"/>
  <c r="AH1876" i="2" a="1"/>
  <c r="AH1876" i="2" s="1"/>
  <c r="AH1961" i="2" a="1"/>
  <c r="AH1961" i="2" s="1"/>
  <c r="AH2348" i="2" a="1"/>
  <c r="AH2348" i="2" s="1"/>
  <c r="AH2361" i="2" a="1"/>
  <c r="AH2361" i="2" s="1"/>
  <c r="AH2408" i="2" a="1"/>
  <c r="AH2408" i="2" s="1"/>
  <c r="AH2485" i="2" a="1"/>
  <c r="AH2485" i="2" s="1"/>
  <c r="AH2570" i="2" a="1"/>
  <c r="AH2570" i="2"/>
  <c r="AH2571" i="2" a="1"/>
  <c r="AH2571" i="2" s="1"/>
  <c r="AH3198" i="2" a="1"/>
  <c r="AH3198" i="2" s="1"/>
  <c r="AH3910" i="2" a="1"/>
  <c r="AH3910" i="2"/>
  <c r="AH4238" i="2" a="1"/>
  <c r="AH4238" i="2" s="1"/>
  <c r="AH4266" i="2" a="1"/>
  <c r="AH4266" i="2" s="1"/>
  <c r="AH4381" i="2" a="1"/>
  <c r="AH4381" i="2" s="1"/>
  <c r="AH4401" i="2" a="1"/>
  <c r="AH4401" i="2" s="1"/>
  <c r="AH6150" i="2" a="1"/>
  <c r="AH6150" i="2" s="1"/>
  <c r="AH6265" i="2" a="1"/>
  <c r="AH6265" i="2" s="1"/>
  <c r="AH6285" i="2" a="1"/>
  <c r="AH6285" i="2" s="1"/>
  <c r="AH4943" i="2" a="1"/>
  <c r="AH4943" i="2" s="1"/>
  <c r="AH6472" i="2" a="1"/>
  <c r="AH6472" i="2" s="1"/>
  <c r="AH6680" i="2" a="1"/>
  <c r="AH6680" i="2" s="1"/>
  <c r="AH6917" i="2" a="1"/>
  <c r="AH6917" i="2" s="1"/>
  <c r="AH7124" i="2" a="1"/>
  <c r="AH7124" i="2"/>
  <c r="AH7125" i="2" a="1"/>
  <c r="AH7125" i="2" s="1"/>
  <c r="AH7153" i="2" a="1"/>
  <c r="AH7153" i="2" s="1"/>
  <c r="AH7201" i="2" a="1"/>
  <c r="AH7201" i="2" s="1"/>
  <c r="AH5209" i="2" a="1"/>
  <c r="AH5209" i="2" s="1"/>
  <c r="AH5470" i="2" a="1"/>
  <c r="AH5470" i="2" s="1"/>
  <c r="AH5651" i="2" a="1"/>
  <c r="AH5651" i="2" s="1"/>
  <c r="AH5779" i="2" a="1"/>
  <c r="AH5779" i="2"/>
  <c r="AH5904" i="2" a="1"/>
  <c r="AH5904" i="2"/>
  <c r="AH6081" i="2" a="1"/>
  <c r="AH6081" i="2" s="1"/>
  <c r="AH6473" i="2" a="1"/>
  <c r="AH6473" i="2"/>
  <c r="AH6918" i="2" a="1"/>
  <c r="AH6918" i="2" s="1"/>
  <c r="AH8783" i="2" a="1"/>
  <c r="AH8783" i="2" s="1"/>
  <c r="AH11068" i="2" a="1"/>
  <c r="AH11068" i="2" s="1"/>
  <c r="AH11320" i="2" a="1"/>
  <c r="AH11320" i="2" s="1"/>
  <c r="AH7273" i="2" a="1"/>
  <c r="AH7273" i="2" s="1"/>
  <c r="AH7362" i="2" a="1"/>
  <c r="AH7362" i="2" s="1"/>
  <c r="AH7454" i="2" a="1"/>
  <c r="AH7454" i="2" s="1"/>
  <c r="AH7552" i="2" a="1"/>
  <c r="AH7552" i="2" s="1"/>
  <c r="AH7665" i="2" a="1"/>
  <c r="AH7665" i="2" s="1"/>
  <c r="AH7666" i="2" a="1"/>
  <c r="AH7666" i="2" s="1"/>
  <c r="AH7770" i="2" a="1"/>
  <c r="AH7770" i="2" s="1"/>
  <c r="AH7936" i="2" a="1"/>
  <c r="AH7936" i="2" s="1"/>
  <c r="AH8923" i="2" a="1"/>
  <c r="AH8923" i="2" s="1"/>
  <c r="AH8653" i="2" a="1"/>
  <c r="AH8653" i="2" s="1"/>
  <c r="AH8701" i="2" a="1"/>
  <c r="AH8701" i="2" s="1"/>
  <c r="AH8702" i="2" a="1"/>
  <c r="AH8702" i="2" s="1"/>
  <c r="AH8703" i="2" a="1"/>
  <c r="AH8703" i="2" s="1"/>
  <c r="AH8704" i="2" a="1"/>
  <c r="AH8704" i="2" s="1"/>
  <c r="AH8705" i="2" a="1"/>
  <c r="AH8705" i="2" s="1"/>
  <c r="AH8706" i="2" a="1"/>
  <c r="AH8706" i="2" s="1"/>
  <c r="AH8784" i="2" a="1"/>
  <c r="AH8784" i="2" s="1"/>
  <c r="AH10020" i="2" a="1"/>
  <c r="AH10020" i="2" s="1"/>
  <c r="AH10063" i="2" a="1"/>
  <c r="AH10063" i="2"/>
  <c r="AH10064" i="2" a="1"/>
  <c r="AH10064" i="2" s="1"/>
  <c r="AH10065" i="2" a="1"/>
  <c r="AH10065" i="2" s="1"/>
  <c r="AH10153" i="2" a="1"/>
  <c r="AH10153" i="2" s="1"/>
  <c r="AH10154" i="2" a="1"/>
  <c r="AH10154" i="2"/>
  <c r="AH11069" i="2" a="1"/>
  <c r="AH11069" i="2" s="1"/>
  <c r="AH11321" i="2" a="1"/>
  <c r="AH11321" i="2" s="1"/>
  <c r="AH11575" i="2" a="1"/>
  <c r="AH11575" i="2" s="1"/>
  <c r="AH11662" i="2" a="1"/>
  <c r="AH11662" i="2" s="1"/>
  <c r="AH228" i="2" a="1"/>
  <c r="AH228" i="2"/>
  <c r="AH320" i="2" a="1"/>
  <c r="AH320" i="2" s="1"/>
  <c r="AH1562" i="2" a="1"/>
  <c r="AH1562" i="2" s="1"/>
  <c r="AH3056" i="2" a="1"/>
  <c r="AH3056" i="2" s="1"/>
  <c r="AH3617" i="2" a="1"/>
  <c r="AH3617" i="2" s="1"/>
  <c r="AH4690" i="2" a="1"/>
  <c r="AH4690" i="2"/>
  <c r="AH4784" i="2" a="1"/>
  <c r="AH4784" i="2" s="1"/>
  <c r="AH5147" i="2" a="1"/>
  <c r="AH5147" i="2" s="1"/>
  <c r="AH5345" i="2" a="1"/>
  <c r="AH5345" i="2" s="1"/>
  <c r="AH1877" i="2" a="1"/>
  <c r="AH1877" i="2"/>
  <c r="AH229" i="2" a="1"/>
  <c r="AH229" i="2" s="1"/>
  <c r="AH321" i="2" a="1"/>
  <c r="AH321" i="2" s="1"/>
  <c r="AH673" i="2" a="1"/>
  <c r="AH673" i="2" s="1"/>
  <c r="AH712" i="2" a="1"/>
  <c r="AH712" i="2" s="1"/>
  <c r="AH835" i="2" a="1"/>
  <c r="AH835" i="2"/>
  <c r="AH847" i="2" a="1"/>
  <c r="AH847" i="2" s="1"/>
  <c r="AH1067" i="2" a="1"/>
  <c r="AH1067" i="2" s="1"/>
  <c r="AH1080" i="2" a="1"/>
  <c r="AH1080" i="2" s="1"/>
  <c r="AH1300" i="2" a="1"/>
  <c r="AH1300" i="2" s="1"/>
  <c r="AH1301" i="2" a="1"/>
  <c r="AH1301" i="2" s="1"/>
  <c r="AH3444" i="2" a="1"/>
  <c r="AH3444" i="2" s="1"/>
  <c r="AH3445" i="2" a="1"/>
  <c r="AH3445" i="2" s="1"/>
  <c r="AH3848" i="2" a="1"/>
  <c r="AH3848" i="2" s="1"/>
  <c r="AH3849" i="2" a="1"/>
  <c r="AH3849" i="2" s="1"/>
  <c r="AH9273" i="2" a="1"/>
  <c r="AH9273" i="2" s="1"/>
  <c r="AH9505" i="2" a="1"/>
  <c r="AH9505" i="2" s="1"/>
  <c r="AH10635" i="2" a="1"/>
  <c r="AH10635" i="2" s="1"/>
  <c r="AH10751" i="2" a="1"/>
  <c r="AH10751" i="2"/>
  <c r="AH1962" i="2" a="1"/>
  <c r="AH1962" i="2" s="1"/>
  <c r="AH2048" i="2" a="1"/>
  <c r="AH2048" i="2" s="1"/>
  <c r="AH2049" i="2" a="1"/>
  <c r="AH2049" i="2" s="1"/>
  <c r="AH2119" i="2" a="1"/>
  <c r="AH2119" i="2" s="1"/>
  <c r="AH2168" i="2" a="1"/>
  <c r="AH2168" i="2" s="1"/>
  <c r="AH2572" i="2" a="1"/>
  <c r="AH2572" i="2"/>
  <c r="AH2663" i="2" a="1"/>
  <c r="AH2663" i="2" s="1"/>
  <c r="AH2664" i="2" a="1"/>
  <c r="AH2664" i="2" s="1"/>
  <c r="AH2746" i="2" a="1"/>
  <c r="AH2746" i="2" s="1"/>
  <c r="AH2805" i="2" a="1"/>
  <c r="AH2805" i="2" s="1"/>
  <c r="AH2844" i="2" a="1"/>
  <c r="AH2844" i="2"/>
  <c r="AH3618" i="2" a="1"/>
  <c r="AH3618" i="2" s="1"/>
  <c r="AH3974" i="2" a="1"/>
  <c r="AH3974" i="2" s="1"/>
  <c r="AH4215" i="2" a="1"/>
  <c r="AH4215" i="2" s="1"/>
  <c r="AH4239" i="2" a="1"/>
  <c r="AH4239" i="2" s="1"/>
  <c r="AH4520" i="2" a="1"/>
  <c r="AH4520" i="2"/>
  <c r="AH4550" i="2" a="1"/>
  <c r="AH4550" i="2"/>
  <c r="AH6241" i="2" a="1"/>
  <c r="AH6241" i="2"/>
  <c r="AH6319" i="2" a="1"/>
  <c r="AH6319" i="2" s="1"/>
  <c r="AH6338" i="2" a="1"/>
  <c r="AH6338" i="2" s="1"/>
  <c r="AH4967" i="2" a="1"/>
  <c r="AH4967" i="2" s="1"/>
  <c r="AH6585" i="2" a="1"/>
  <c r="AH6585" i="2"/>
  <c r="AH6763" i="2" a="1"/>
  <c r="AH6763" i="2" s="1"/>
  <c r="AH6964" i="2" a="1"/>
  <c r="AH6964" i="2" s="1"/>
  <c r="AH7274" i="2" a="1"/>
  <c r="AH7274" i="2" s="1"/>
  <c r="AH5219" i="2" a="1"/>
  <c r="AH5219" i="2" s="1"/>
  <c r="AH5520" i="2" a="1"/>
  <c r="AH5520" i="2" s="1"/>
  <c r="AH5652" i="2" a="1"/>
  <c r="AH5652" i="2" s="1"/>
  <c r="AH5780" i="2" a="1"/>
  <c r="AH5780" i="2" s="1"/>
  <c r="AH5905" i="2" a="1"/>
  <c r="AH5905" i="2"/>
  <c r="AH6082" i="2" a="1"/>
  <c r="AH6082" i="2" s="1"/>
  <c r="AH6586" i="2" a="1"/>
  <c r="AH6586" i="2" s="1"/>
  <c r="AH6919" i="2" a="1"/>
  <c r="AH6919" i="2" s="1"/>
  <c r="AH9506" i="2" a="1"/>
  <c r="AH9506" i="2"/>
  <c r="AH11115" i="2" a="1"/>
  <c r="AH11115" i="2" s="1"/>
  <c r="AH11370" i="2" a="1"/>
  <c r="AH11370" i="2" s="1"/>
  <c r="AH7275" i="2" a="1"/>
  <c r="AH7275" i="2" s="1"/>
  <c r="AH7363" i="2" a="1"/>
  <c r="AH7363" i="2" s="1"/>
  <c r="AH7455" i="2" a="1"/>
  <c r="AH7455" i="2" s="1"/>
  <c r="AH7553" i="2" a="1"/>
  <c r="AH7553" i="2" s="1"/>
  <c r="AH7667" i="2" a="1"/>
  <c r="AH7667" i="2"/>
  <c r="AH7771" i="2" a="1"/>
  <c r="AH7771" i="2" s="1"/>
  <c r="AH7937" i="2" a="1"/>
  <c r="AH7937" i="2" s="1"/>
  <c r="AH8028" i="2" a="1"/>
  <c r="AH8028" i="2" s="1"/>
  <c r="AH8113" i="2" a="1"/>
  <c r="AH8113" i="2" s="1"/>
  <c r="AH8178" i="2" a="1"/>
  <c r="AH8178" i="2" s="1"/>
  <c r="AH8227" i="2" a="1"/>
  <c r="AH8227" i="2" s="1"/>
  <c r="AH9274" i="2" a="1"/>
  <c r="AH9274" i="2" s="1"/>
  <c r="AH9275" i="2" a="1"/>
  <c r="AH9275" i="2" s="1"/>
  <c r="AH9507" i="2" a="1"/>
  <c r="AH9507" i="2" s="1"/>
  <c r="AH9508" i="2" a="1"/>
  <c r="AH9508" i="2" s="1"/>
  <c r="AH9509" i="2" a="1"/>
  <c r="AH9509" i="2" s="1"/>
  <c r="AH9510" i="2" a="1"/>
  <c r="AH9510" i="2" s="1"/>
  <c r="AH9511" i="2" a="1"/>
  <c r="AH9511" i="2" s="1"/>
  <c r="AH9657" i="2" a="1"/>
  <c r="AH9657" i="2" s="1"/>
  <c r="AH10636" i="2" a="1"/>
  <c r="AH10636" i="2" s="1"/>
  <c r="AH10637" i="2" a="1"/>
  <c r="AH10637" i="2" s="1"/>
  <c r="AH10638" i="2" a="1"/>
  <c r="AH10638" i="2" s="1"/>
  <c r="AH11116" i="2" a="1"/>
  <c r="AH11116" i="2" s="1"/>
  <c r="AH11371" i="2" a="1"/>
  <c r="AH11371" i="2" s="1"/>
  <c r="AH11576" i="2" a="1"/>
  <c r="AH11576" i="2" s="1"/>
  <c r="AH11663" i="2" a="1"/>
  <c r="AH11663" i="2" s="1"/>
  <c r="AH11758" i="2" a="1"/>
  <c r="AH11758" i="2" s="1"/>
  <c r="AH10752" i="2" a="1"/>
  <c r="AH10752" i="2" s="1"/>
  <c r="AH10753" i="2" a="1"/>
  <c r="AH10753" i="2" s="1"/>
  <c r="AH10833" i="2" a="1"/>
  <c r="AH10833" i="2" s="1"/>
  <c r="AH128" i="2" a="1"/>
  <c r="AH128" i="2"/>
  <c r="AH230" i="2" a="1"/>
  <c r="AH230" i="2" s="1"/>
  <c r="AH1501" i="2" a="1"/>
  <c r="AH1501" i="2" s="1"/>
  <c r="AH3057" i="2" a="1"/>
  <c r="AH3057" i="2" s="1"/>
  <c r="AH3333" i="2" a="1"/>
  <c r="AH3333" i="2"/>
  <c r="AH3334" i="2" a="1"/>
  <c r="AH3334" i="2" s="1"/>
  <c r="AH3534" i="2" a="1"/>
  <c r="AH3534" i="2" s="1"/>
  <c r="AH3702" i="2" a="1"/>
  <c r="AH3702" i="2" s="1"/>
  <c r="AH3729" i="2" a="1"/>
  <c r="AH3729" i="2"/>
  <c r="AH4632" i="2" a="1"/>
  <c r="AH4632" i="2" s="1"/>
  <c r="AH4785" i="2" a="1"/>
  <c r="AH4785" i="2" s="1"/>
  <c r="AH5092" i="2" a="1"/>
  <c r="AH5092" i="2" s="1"/>
  <c r="AH5346" i="2" a="1"/>
  <c r="AH5346" i="2"/>
  <c r="AH60" i="2" a="1"/>
  <c r="AH60" i="2" s="1"/>
  <c r="AH129" i="2" a="1"/>
  <c r="AH129" i="2" s="1"/>
  <c r="AH567" i="2" a="1"/>
  <c r="AH567" i="2" s="1"/>
  <c r="AH612" i="2" a="1"/>
  <c r="AH612" i="2" s="1"/>
  <c r="AH1000" i="2" a="1"/>
  <c r="AH1000" i="2" s="1"/>
  <c r="AH1001" i="2" a="1"/>
  <c r="AH1001" i="2"/>
  <c r="AH1227" i="2" a="1"/>
  <c r="AH1227" i="2"/>
  <c r="AH1231" i="2" a="1"/>
  <c r="AH1231" i="2"/>
  <c r="AH3584" i="2" a="1"/>
  <c r="AH3584" i="2" s="1"/>
  <c r="AH4150" i="2" a="1"/>
  <c r="AH4150" i="2"/>
  <c r="AH4151" i="2" a="1"/>
  <c r="AH4151" i="2" s="1"/>
  <c r="AH4402" i="2" a="1"/>
  <c r="AH4402" i="2" s="1"/>
  <c r="AH4403" i="2" a="1"/>
  <c r="AH4403" i="2" s="1"/>
  <c r="AH4010" i="2" a="1"/>
  <c r="AH4010" i="2" s="1"/>
  <c r="AH4013" i="2" a="1"/>
  <c r="AH4013" i="2"/>
  <c r="AH4022" i="2" a="1"/>
  <c r="AH4022" i="2"/>
  <c r="AH4033" i="2" a="1"/>
  <c r="AH4033" i="2" s="1"/>
  <c r="AH4034" i="2" a="1"/>
  <c r="AH4034" i="2" s="1"/>
  <c r="AH4044" i="2" a="1"/>
  <c r="AH4044" i="2"/>
  <c r="AH4077" i="2" a="1"/>
  <c r="AH4077" i="2" s="1"/>
  <c r="AH4082" i="2" a="1"/>
  <c r="AH4082" i="2" s="1"/>
  <c r="AH4083" i="2" a="1"/>
  <c r="AH4083" i="2" s="1"/>
  <c r="AH4092" i="2" a="1"/>
  <c r="AH4092" i="2" s="1"/>
  <c r="AH4101" i="2" a="1"/>
  <c r="AH4101" i="2" s="1"/>
  <c r="AH4110" i="2" a="1"/>
  <c r="AH4110" i="2" s="1"/>
  <c r="AH6828" i="2" a="1"/>
  <c r="AH6828" i="2"/>
  <c r="AH7126" i="2" a="1"/>
  <c r="AH7126" i="2" s="1"/>
  <c r="AH7154" i="2" a="1"/>
  <c r="AH7154" i="2" s="1"/>
  <c r="AH7202" i="2" a="1"/>
  <c r="AH7202" i="2" s="1"/>
  <c r="AH7276" i="2" a="1"/>
  <c r="AH7276" i="2" s="1"/>
  <c r="AH4944" i="2" a="1"/>
  <c r="AH4944" i="2" s="1"/>
  <c r="AH6806" i="2" a="1"/>
  <c r="AH6806" i="2" s="1"/>
  <c r="AH7065" i="2" a="1"/>
  <c r="AH7065" i="2" s="1"/>
  <c r="AH5254" i="2" a="1"/>
  <c r="AH5254" i="2" s="1"/>
  <c r="AH5495" i="2" a="1"/>
  <c r="AH5495" i="2"/>
  <c r="AH5653" i="2" a="1"/>
  <c r="AH5653" i="2" s="1"/>
  <c r="AH5781" i="2" a="1"/>
  <c r="AH5781" i="2" s="1"/>
  <c r="AH5906" i="2" a="1"/>
  <c r="AH5906" i="2" s="1"/>
  <c r="AH6032" i="2" a="1"/>
  <c r="AH6032" i="2"/>
  <c r="AH6807" i="2" a="1"/>
  <c r="AH6807" i="2" s="1"/>
  <c r="AH7002" i="2" a="1"/>
  <c r="AH7002" i="2" s="1"/>
  <c r="AH8785" i="2" a="1"/>
  <c r="AH8785" i="2" s="1"/>
  <c r="AH8924" i="2" a="1"/>
  <c r="AH8924" i="2" s="1"/>
  <c r="AH9854" i="2" a="1"/>
  <c r="AH9854" i="2"/>
  <c r="AH10066" i="2" a="1"/>
  <c r="AH10066" i="2" s="1"/>
  <c r="AH10155" i="2" a="1"/>
  <c r="AH10155" i="2" s="1"/>
  <c r="AH11198" i="2" a="1"/>
  <c r="AH11198" i="2"/>
  <c r="AH11455" i="2" a="1"/>
  <c r="AH11455" i="2" s="1"/>
  <c r="AH8707" i="2" a="1"/>
  <c r="AH8707" i="2"/>
  <c r="AH8786" i="2" a="1"/>
  <c r="AH8786" i="2"/>
  <c r="AH8787" i="2" a="1"/>
  <c r="AH8787" i="2" s="1"/>
  <c r="AH8925" i="2" a="1"/>
  <c r="AH8925" i="2" s="1"/>
  <c r="AH8926" i="2" a="1"/>
  <c r="AH8926" i="2" s="1"/>
  <c r="AH9074" i="2" a="1"/>
  <c r="AH9074" i="2" s="1"/>
  <c r="AH10067" i="2" a="1"/>
  <c r="AH10067" i="2" s="1"/>
  <c r="AH10068" i="2" a="1"/>
  <c r="AH10068" i="2" s="1"/>
  <c r="AH7364" i="2" a="1"/>
  <c r="AH7364" i="2" s="1"/>
  <c r="AH7456" i="2" a="1"/>
  <c r="AH7456" i="2" s="1"/>
  <c r="AH7554" i="2" a="1"/>
  <c r="AH7554" i="2"/>
  <c r="AH7668" i="2" a="1"/>
  <c r="AH7668" i="2"/>
  <c r="AH7772" i="2" a="1"/>
  <c r="AH7772" i="2" s="1"/>
  <c r="AH7853" i="2" a="1"/>
  <c r="AH7853" i="2" s="1"/>
  <c r="AH7854" i="2" a="1"/>
  <c r="AH7854" i="2"/>
  <c r="AH7938" i="2" a="1"/>
  <c r="AH7938" i="2" s="1"/>
  <c r="AH10156" i="2" a="1"/>
  <c r="AH10156" i="2" s="1"/>
  <c r="AH10157" i="2" a="1"/>
  <c r="AH10157" i="2"/>
  <c r="AH10158" i="2" a="1"/>
  <c r="AH10158" i="2" s="1"/>
  <c r="AH10273" i="2" a="1"/>
  <c r="AH10273" i="2" s="1"/>
  <c r="AH10274" i="2" a="1"/>
  <c r="AH10274" i="2" s="1"/>
  <c r="AH11242" i="2" a="1"/>
  <c r="AH11242" i="2" s="1"/>
  <c r="AH11501" i="2" a="1"/>
  <c r="AH11501" i="2" s="1"/>
  <c r="AH3199" i="2" a="1"/>
  <c r="AH3199" i="2" s="1"/>
  <c r="AH3402" i="2" a="1"/>
  <c r="AH3402" i="2" s="1"/>
  <c r="AH3446" i="2" a="1"/>
  <c r="AH3446" i="2" s="1"/>
  <c r="AH3816" i="2" a="1"/>
  <c r="AH3816" i="2" s="1"/>
  <c r="AH3850" i="2" a="1"/>
  <c r="AH3850" i="2" s="1"/>
  <c r="AH130" i="2" a="1"/>
  <c r="AH130" i="2" s="1"/>
  <c r="AH231" i="2" a="1"/>
  <c r="AH231" i="2" s="1"/>
  <c r="AH613" i="2" a="1"/>
  <c r="AH613" i="2" s="1"/>
  <c r="AH674" i="2" a="1"/>
  <c r="AH674" i="2" s="1"/>
  <c r="AH1045" i="2" a="1"/>
  <c r="AH1045" i="2"/>
  <c r="AH1046" i="2" a="1"/>
  <c r="AH1046" i="2" s="1"/>
  <c r="AH1279" i="2" a="1"/>
  <c r="AH1279" i="2"/>
  <c r="AH1280" i="2" a="1"/>
  <c r="AH1280" i="2" s="1"/>
  <c r="AH1728" i="2" a="1"/>
  <c r="AH1728" i="2" s="1"/>
  <c r="AH1799" i="2" a="1"/>
  <c r="AH1799" i="2" s="1"/>
  <c r="AH1878" i="2" a="1"/>
  <c r="AH1878" i="2" s="1"/>
  <c r="AH1963" i="2" a="1"/>
  <c r="AH1963" i="2"/>
  <c r="AH2050" i="2" a="1"/>
  <c r="AH2050" i="2" s="1"/>
  <c r="AH2051" i="2" a="1"/>
  <c r="AH2051" i="2" s="1"/>
  <c r="AH2409" i="2" a="1"/>
  <c r="AH2409" i="2" s="1"/>
  <c r="AH2410" i="2" a="1"/>
  <c r="AH2410" i="2" s="1"/>
  <c r="AH131" i="2" a="1"/>
  <c r="AH131" i="2" s="1"/>
  <c r="AH232" i="2" a="1"/>
  <c r="AH232" i="2" s="1"/>
  <c r="AH1502" i="2" a="1"/>
  <c r="AH1502" i="2" s="1"/>
  <c r="AH3058" i="2" a="1"/>
  <c r="AH3058" i="2" s="1"/>
  <c r="AH4659" i="2" a="1"/>
  <c r="AH4659" i="2" s="1"/>
  <c r="AH4786" i="2" a="1"/>
  <c r="AH4786" i="2" s="1"/>
  <c r="AH5093" i="2" a="1"/>
  <c r="AH5093" i="2" s="1"/>
  <c r="AH5347" i="2" a="1"/>
  <c r="AH5347" i="2" s="1"/>
  <c r="AH5521" i="2" a="1"/>
  <c r="AH5521" i="2" s="1"/>
  <c r="AH3200" i="2" a="1"/>
  <c r="AH3200" i="2" s="1"/>
  <c r="AH4184" i="2" a="1"/>
  <c r="AH4184" i="2"/>
  <c r="AH4216" i="2" a="1"/>
  <c r="AH4216" i="2" s="1"/>
  <c r="AH4479" i="2" a="1"/>
  <c r="AH4479" i="2" s="1"/>
  <c r="AH4521" i="2" a="1"/>
  <c r="AH4521" i="2"/>
  <c r="AH2486" i="2" a="1"/>
  <c r="AH2486" i="2" s="1"/>
  <c r="AH2573" i="2" a="1"/>
  <c r="AH2573" i="2" s="1"/>
  <c r="AH2665" i="2" a="1"/>
  <c r="AH2665" i="2" s="1"/>
  <c r="AH2747" i="2" a="1"/>
  <c r="AH2747" i="2" s="1"/>
  <c r="AH7277" i="2" a="1"/>
  <c r="AH7277" i="2" s="1"/>
  <c r="AH4945" i="2" a="1"/>
  <c r="AH4945" i="2"/>
  <c r="AH6502" i="2" a="1"/>
  <c r="AH6502" i="2"/>
  <c r="AH6698" i="2" a="1"/>
  <c r="AH6698" i="2" s="1"/>
  <c r="AH6920" i="2" a="1"/>
  <c r="AH6920" i="2" s="1"/>
  <c r="AH5276" i="2" a="1"/>
  <c r="AH5276" i="2" s="1"/>
  <c r="AH5654" i="2" a="1"/>
  <c r="AH5654" i="2" s="1"/>
  <c r="AH5782" i="2" a="1"/>
  <c r="AH5782" i="2" s="1"/>
  <c r="AH5907" i="2" a="1"/>
  <c r="AH5907" i="2" s="1"/>
  <c r="AH6058" i="2" a="1"/>
  <c r="AH6058" i="2" s="1"/>
  <c r="AH6563" i="2" a="1"/>
  <c r="AH6563" i="2" s="1"/>
  <c r="AH6921" i="2" a="1"/>
  <c r="AH6921" i="2"/>
  <c r="AH9075" i="2" a="1"/>
  <c r="AH9075" i="2" s="1"/>
  <c r="AH9276" i="2" a="1"/>
  <c r="AH9276" i="2" s="1"/>
  <c r="AH9512" i="2" a="1"/>
  <c r="AH9512" i="2" s="1"/>
  <c r="AH10464" i="2" a="1"/>
  <c r="AH10464" i="2" s="1"/>
  <c r="AH10639" i="2" a="1"/>
  <c r="AH10639" i="2" s="1"/>
  <c r="AH11070" i="2" a="1"/>
  <c r="AH11070" i="2" s="1"/>
  <c r="AH11322" i="2" a="1"/>
  <c r="AH11322" i="2" s="1"/>
  <c r="AH9277" i="2" a="1"/>
  <c r="AH9277" i="2" s="1"/>
  <c r="AH9278" i="2" a="1"/>
  <c r="AH9278" i="2" s="1"/>
  <c r="AH9279" i="2" a="1"/>
  <c r="AH9279" i="2"/>
  <c r="AH9513" i="2" a="1"/>
  <c r="AH9513" i="2" s="1"/>
  <c r="AH9514" i="2" a="1"/>
  <c r="AH9514" i="2" s="1"/>
  <c r="AH9515" i="2" a="1"/>
  <c r="AH9515" i="2"/>
  <c r="AH9658" i="2" a="1"/>
  <c r="AH9658" i="2" s="1"/>
  <c r="AH7365" i="2" a="1"/>
  <c r="AH7365" i="2" s="1"/>
  <c r="AH7457" i="2" a="1"/>
  <c r="AH7457" i="2" s="1"/>
  <c r="AH7555" i="2" a="1"/>
  <c r="AH7555" i="2" s="1"/>
  <c r="AH7556" i="2" a="1"/>
  <c r="AH7556" i="2" s="1"/>
  <c r="AH7669" i="2" a="1"/>
  <c r="AH7669" i="2" s="1"/>
  <c r="AH7773" i="2" a="1"/>
  <c r="AH7773" i="2" s="1"/>
  <c r="AH7855" i="2" a="1"/>
  <c r="AH7855" i="2" s="1"/>
  <c r="AH7939" i="2" a="1"/>
  <c r="AH7939" i="2" s="1"/>
  <c r="AH8029" i="2" a="1"/>
  <c r="AH8029" i="2"/>
  <c r="AH8114" i="2" a="1"/>
  <c r="AH8114" i="2" s="1"/>
  <c r="AH8179" i="2" a="1"/>
  <c r="AH8179" i="2" s="1"/>
  <c r="AH10640" i="2" a="1"/>
  <c r="AH10640" i="2" s="1"/>
  <c r="AH10641" i="2" a="1"/>
  <c r="AH10641" i="2" s="1"/>
  <c r="AH10642" i="2" a="1"/>
  <c r="AH10642" i="2"/>
  <c r="AH10643" i="2" a="1"/>
  <c r="AH10643" i="2"/>
  <c r="AH10754" i="2" a="1"/>
  <c r="AH10754" i="2"/>
  <c r="AH10755" i="2" a="1"/>
  <c r="AH10755" i="2" s="1"/>
  <c r="AH11117" i="2" a="1"/>
  <c r="AH11117" i="2" s="1"/>
  <c r="AH11372" i="2" a="1"/>
  <c r="AH11372" i="2" s="1"/>
  <c r="AH3462" i="2" a="1"/>
  <c r="AH3462" i="2" s="1"/>
  <c r="AH3487" i="2" a="1"/>
  <c r="AH3487" i="2" s="1"/>
  <c r="AH3871" i="2" a="1"/>
  <c r="AH3871" i="2" s="1"/>
  <c r="AH3893" i="2" a="1"/>
  <c r="AH3893" i="2"/>
  <c r="AH322" i="2" a="1"/>
  <c r="AH322" i="2" s="1"/>
  <c r="AH375" i="2" a="1"/>
  <c r="AH375" i="2" s="1"/>
  <c r="AH713" i="2" a="1"/>
  <c r="AH713" i="2" s="1"/>
  <c r="AH735" i="2" a="1"/>
  <c r="AH735" i="2" s="1"/>
  <c r="AH1879" i="2" a="1"/>
  <c r="AH1879" i="2" s="1"/>
  <c r="AH2052" i="2" a="1"/>
  <c r="AH2052" i="2" s="1"/>
  <c r="AH2120" i="2" a="1"/>
  <c r="AH2120" i="2" s="1"/>
  <c r="AH2169" i="2" a="1"/>
  <c r="AH2169" i="2"/>
  <c r="AH2170" i="2" a="1"/>
  <c r="AH2170" i="2" s="1"/>
  <c r="AH2198" i="2" a="1"/>
  <c r="AH2198" i="2" s="1"/>
  <c r="AH323" i="2" a="1"/>
  <c r="AH323" i="2" s="1"/>
  <c r="AH376" i="2" a="1"/>
  <c r="AH376" i="2" s="1"/>
  <c r="AH1583" i="2" a="1"/>
  <c r="AH1583" i="2" s="1"/>
  <c r="AH3059" i="2" a="1"/>
  <c r="AH3059" i="2" s="1"/>
  <c r="AH4716" i="2" a="1"/>
  <c r="AH4716" i="2" s="1"/>
  <c r="AH4787" i="2" a="1"/>
  <c r="AH4787" i="2" s="1"/>
  <c r="AH5148" i="2" a="1"/>
  <c r="AH5148" i="2" s="1"/>
  <c r="AH5348" i="2" a="1"/>
  <c r="AH5348" i="2"/>
  <c r="AH5567" i="2" a="1"/>
  <c r="AH5567" i="2"/>
  <c r="AH3249" i="2" a="1"/>
  <c r="AH3249" i="2" s="1"/>
  <c r="AH2574" i="2" a="1"/>
  <c r="AH2574" i="2" s="1"/>
  <c r="AH2575" i="2" a="1"/>
  <c r="AH2575" i="2" s="1"/>
  <c r="AH2666" i="2" a="1"/>
  <c r="AH2666" i="2" s="1"/>
  <c r="AH2748" i="2" a="1"/>
  <c r="AH2748" i="2" s="1"/>
  <c r="AH2806" i="2" a="1"/>
  <c r="AH2806" i="2" s="1"/>
  <c r="AH2845" i="2" a="1"/>
  <c r="AH2845" i="2" s="1"/>
  <c r="AH4992" i="2" a="1"/>
  <c r="AH4992" i="2" s="1"/>
  <c r="AH6587" i="2" a="1"/>
  <c r="AH6587" i="2" s="1"/>
  <c r="AH6717" i="2" a="1"/>
  <c r="AH6717" i="2" s="1"/>
  <c r="AH7003" i="2" a="1"/>
  <c r="AH7003" i="2" s="1"/>
  <c r="AH5655" i="2" a="1"/>
  <c r="AH5655" i="2" s="1"/>
  <c r="AH5783" i="2" a="1"/>
  <c r="AH5783" i="2" s="1"/>
  <c r="AH5908" i="2" a="1"/>
  <c r="AH5908" i="2" s="1"/>
  <c r="AH9516" i="2" a="1"/>
  <c r="AH9516" i="2" s="1"/>
  <c r="AH9659" i="2" a="1"/>
  <c r="AH9659" i="2" s="1"/>
  <c r="AH10756" i="2" a="1"/>
  <c r="AH10756" i="2" s="1"/>
  <c r="AH10834" i="2" a="1"/>
  <c r="AH10834" i="2" s="1"/>
  <c r="AH9660" i="2" a="1"/>
  <c r="AH9660" i="2" s="1"/>
  <c r="AH9760" i="2" a="1"/>
  <c r="AH9760" i="2" s="1"/>
  <c r="AH9922" i="2" a="1"/>
  <c r="AH9922" i="2" s="1"/>
  <c r="AH7458" i="2" a="1"/>
  <c r="AH7458" i="2"/>
  <c r="AH7557" i="2" a="1"/>
  <c r="AH7557" i="2" s="1"/>
  <c r="AH7670" i="2" a="1"/>
  <c r="AH7670" i="2" s="1"/>
  <c r="AH7671" i="2" a="1"/>
  <c r="AH7671" i="2"/>
  <c r="AH7856" i="2" a="1"/>
  <c r="AH7856" i="2"/>
  <c r="AH7857" i="2" a="1"/>
  <c r="AH7857" i="2"/>
  <c r="AH7940" i="2" a="1"/>
  <c r="AH7940" i="2" s="1"/>
  <c r="AH8030" i="2" a="1"/>
  <c r="AH8030" i="2" s="1"/>
  <c r="AH8115" i="2" a="1"/>
  <c r="AH8115" i="2"/>
  <c r="AH8180" i="2" a="1"/>
  <c r="AH8180" i="2" s="1"/>
  <c r="AH8228" i="2" a="1"/>
  <c r="AH8228" i="2" s="1"/>
  <c r="AH8256" i="2" a="1"/>
  <c r="AH8256" i="2" s="1"/>
  <c r="AH10835" i="2" a="1"/>
  <c r="AH10835" i="2" s="1"/>
  <c r="AH10901" i="2" a="1"/>
  <c r="AH10901" i="2" s="1"/>
  <c r="AH11199" i="2" a="1"/>
  <c r="AH11199" i="2" s="1"/>
  <c r="AH11456" i="2" a="1"/>
  <c r="AH11456" i="2" s="1"/>
  <c r="AH3060" i="2" a="1"/>
  <c r="AH3060" i="2" s="1"/>
  <c r="AH3308" i="2" a="1"/>
  <c r="AH3308" i="2" s="1"/>
  <c r="AH3314" i="2" a="1"/>
  <c r="AH3314" i="2" s="1"/>
  <c r="AH3730" i="2" a="1"/>
  <c r="AH3730" i="2" s="1"/>
  <c r="AH3768" i="2" a="1"/>
  <c r="AH3768" i="2"/>
  <c r="AH7" i="2" a="1"/>
  <c r="AH7" i="2" s="1"/>
  <c r="AH20" i="2" a="1"/>
  <c r="AH20" i="2" s="1"/>
  <c r="AH568" i="2" a="1"/>
  <c r="AH568" i="2" s="1"/>
  <c r="AH614" i="2" a="1"/>
  <c r="AH614" i="2" s="1"/>
  <c r="AH794" i="2" a="1"/>
  <c r="AH794" i="2"/>
  <c r="AH796" i="2" a="1"/>
  <c r="AH796" i="2" s="1"/>
  <c r="AH991" i="2" a="1"/>
  <c r="AH991" i="2" s="1"/>
  <c r="AH994" i="2" a="1"/>
  <c r="AH994" i="2" s="1"/>
  <c r="AH1232" i="2" a="1"/>
  <c r="AH1232" i="2" s="1"/>
  <c r="AH1254" i="2" a="1"/>
  <c r="AH1254" i="2" s="1"/>
  <c r="AH1608" i="2" a="1"/>
  <c r="AH1608" i="2"/>
  <c r="AH1614" i="2" a="1"/>
  <c r="AH1614" i="2"/>
  <c r="AH1624" i="2" a="1"/>
  <c r="AH1624" i="2" s="1"/>
  <c r="AH1634" i="2" a="1"/>
  <c r="AH1634" i="2" s="1"/>
  <c r="AH1650" i="2" a="1"/>
  <c r="AH1650" i="2" s="1"/>
  <c r="AH1683" i="2" a="1"/>
  <c r="AH1683" i="2" s="1"/>
  <c r="AH1729" i="2" a="1"/>
  <c r="AH1729" i="2" s="1"/>
  <c r="AH1730" i="2" a="1"/>
  <c r="AH1730" i="2" s="1"/>
  <c r="AH1800" i="2" a="1"/>
  <c r="AH1800" i="2" s="1"/>
  <c r="AH1880" i="2" a="1"/>
  <c r="AH1880" i="2" s="1"/>
  <c r="AH1964" i="2" a="1"/>
  <c r="AH1964" i="2"/>
  <c r="AH2254" i="2" a="1"/>
  <c r="AH2254" i="2"/>
  <c r="AH8" i="2" a="1"/>
  <c r="AH8" i="2" s="1"/>
  <c r="AH21" i="2" a="1"/>
  <c r="AH21" i="2"/>
  <c r="AH1475" i="2" a="1"/>
  <c r="AH1475" i="2" s="1"/>
  <c r="AH3061" i="2" a="1"/>
  <c r="AH3061" i="2" s="1"/>
  <c r="AH4788" i="2" a="1"/>
  <c r="AH4788" i="2"/>
  <c r="AH4620" i="2" a="1"/>
  <c r="AH4620" i="2" s="1"/>
  <c r="AH5053" i="2" a="1"/>
  <c r="AH5053" i="2" s="1"/>
  <c r="AH5349" i="2" a="1"/>
  <c r="AH5349" i="2" s="1"/>
  <c r="AH5471" i="2" a="1"/>
  <c r="AH5471" i="2" s="1"/>
  <c r="AH3174" i="2" a="1"/>
  <c r="AH3174" i="2" s="1"/>
  <c r="AH3911" i="2" a="1"/>
  <c r="AH3911" i="2" s="1"/>
  <c r="AH4138" i="2" a="1"/>
  <c r="AH4138" i="2" s="1"/>
  <c r="AH4142" i="2" a="1"/>
  <c r="AH4142" i="2" s="1"/>
  <c r="AH4433" i="2" a="1"/>
  <c r="AH4433" i="2"/>
  <c r="AH4434" i="2" a="1"/>
  <c r="AH4434" i="2" s="1"/>
  <c r="AH4906" i="2" a="1"/>
  <c r="AH4906" i="2" s="1"/>
  <c r="AH7155" i="2" a="1"/>
  <c r="AH7155" i="2" s="1"/>
  <c r="AH7203" i="2" a="1"/>
  <c r="AH7203" i="2" s="1"/>
  <c r="AH7278" i="2" a="1"/>
  <c r="AH7278" i="2" s="1"/>
  <c r="AH6154" i="2" a="1"/>
  <c r="AH6154" i="2" s="1"/>
  <c r="AH6266" i="2" a="1"/>
  <c r="AH6266" i="2"/>
  <c r="AH6286" i="2" a="1"/>
  <c r="AH6286" i="2" s="1"/>
  <c r="AH6437" i="2" a="1"/>
  <c r="AH6437" i="2" s="1"/>
  <c r="AH6677" i="2" a="1"/>
  <c r="AH6677" i="2" s="1"/>
  <c r="AH6849" i="2" a="1"/>
  <c r="AH6849" i="2" s="1"/>
  <c r="AH5250" i="2" a="1"/>
  <c r="AH5250" i="2" s="1"/>
  <c r="AH5656" i="2" a="1"/>
  <c r="AH5656" i="2" s="1"/>
  <c r="AH5784" i="2" a="1"/>
  <c r="AH5784" i="2" s="1"/>
  <c r="AH5909" i="2" a="1"/>
  <c r="AH5909" i="2"/>
  <c r="AH6023" i="2" a="1"/>
  <c r="AH6023" i="2"/>
  <c r="AH6453" i="2" a="1"/>
  <c r="AH6453" i="2"/>
  <c r="AH6850" i="2" a="1"/>
  <c r="AH6850" i="2" s="1"/>
  <c r="AH8708" i="2" a="1"/>
  <c r="AH8708" i="2" s="1"/>
  <c r="AH8788" i="2" a="1"/>
  <c r="AH8788" i="2"/>
  <c r="AH9280" i="2" a="1"/>
  <c r="AH9280" i="2" s="1"/>
  <c r="AH10159" i="2" a="1"/>
  <c r="AH10159" i="2"/>
  <c r="AH10275" i="2" a="1"/>
  <c r="AH10275" i="2" s="1"/>
  <c r="AH11015" i="2" a="1"/>
  <c r="AH11015" i="2" s="1"/>
  <c r="AH11267" i="2" a="1"/>
  <c r="AH11267" i="2" s="1"/>
  <c r="AH8789" i="2" a="1"/>
  <c r="AH8789" i="2" s="1"/>
  <c r="AH8927" i="2" a="1"/>
  <c r="AH8927" i="2" s="1"/>
  <c r="AH8928" i="2" a="1"/>
  <c r="AH8928" i="2"/>
  <c r="AH9076" i="2" a="1"/>
  <c r="AH9076" i="2" s="1"/>
  <c r="AH9077" i="2" a="1"/>
  <c r="AH9077" i="2" s="1"/>
  <c r="AH9281" i="2" a="1"/>
  <c r="AH9281" i="2" s="1"/>
  <c r="AH9282" i="2" a="1"/>
  <c r="AH9282" i="2" s="1"/>
  <c r="AH9283" i="2" a="1"/>
  <c r="AH9283" i="2" s="1"/>
  <c r="AH9284" i="2" a="1"/>
  <c r="AH9284" i="2" s="1"/>
  <c r="AH7366" i="2" a="1"/>
  <c r="AH7366" i="2" s="1"/>
  <c r="AH7459" i="2" a="1"/>
  <c r="AH7459" i="2"/>
  <c r="AH7558" i="2" a="1"/>
  <c r="AH7558" i="2" s="1"/>
  <c r="AH7559" i="2" a="1"/>
  <c r="AH7559" i="2" s="1"/>
  <c r="AH7672" i="2" a="1"/>
  <c r="AH7672" i="2" s="1"/>
  <c r="AH7774" i="2" a="1"/>
  <c r="AH7774" i="2" s="1"/>
  <c r="AH7858" i="2" a="1"/>
  <c r="AH7858" i="2" s="1"/>
  <c r="AH7941" i="2" a="1"/>
  <c r="AH7941" i="2"/>
  <c r="AH8031" i="2" a="1"/>
  <c r="AH8031" i="2" s="1"/>
  <c r="AH10276" i="2" a="1"/>
  <c r="AH10276" i="2" s="1"/>
  <c r="AH10277" i="2" a="1"/>
  <c r="AH10277" i="2" s="1"/>
  <c r="AH10278" i="2" a="1"/>
  <c r="AH10278" i="2" s="1"/>
  <c r="AH10465" i="2" a="1"/>
  <c r="AH10465" i="2" s="1"/>
  <c r="AH10466" i="2" a="1"/>
  <c r="AH10466" i="2"/>
  <c r="AH10467" i="2" a="1"/>
  <c r="AH10467" i="2" s="1"/>
  <c r="AH11032" i="2" a="1"/>
  <c r="AH11032" i="2"/>
  <c r="AH11283" i="2" a="1"/>
  <c r="AH11283" i="2" s="1"/>
  <c r="AH11577" i="2" a="1"/>
  <c r="AH11577" i="2" s="1"/>
  <c r="AH11664" i="2" a="1"/>
  <c r="AH11664" i="2" s="1"/>
  <c r="AH3219" i="2" a="1"/>
  <c r="AH3219" i="2" s="1"/>
  <c r="AH3463" i="2" a="1"/>
  <c r="AH3463" i="2" s="1"/>
  <c r="AH3464" i="2" a="1"/>
  <c r="AH3464" i="2" s="1"/>
  <c r="AH3851" i="2" a="1"/>
  <c r="AH3851" i="2" s="1"/>
  <c r="AH3872" i="2" a="1"/>
  <c r="AH3872" i="2" s="1"/>
  <c r="AH324" i="2" a="1"/>
  <c r="AH324" i="2"/>
  <c r="AH377" i="2" a="1"/>
  <c r="AH377" i="2" s="1"/>
  <c r="AH714" i="2" a="1"/>
  <c r="AH714" i="2" s="1"/>
  <c r="AH736" i="2" a="1"/>
  <c r="AH736" i="2" s="1"/>
  <c r="AH806" i="2" a="1"/>
  <c r="AH806" i="2" s="1"/>
  <c r="AH823" i="2" a="1"/>
  <c r="AH823" i="2" s="1"/>
  <c r="AH1068" i="2" a="1"/>
  <c r="AH1068" i="2" s="1"/>
  <c r="AH1081" i="2" a="1"/>
  <c r="AH1081" i="2" s="1"/>
  <c r="AH1302" i="2" a="1"/>
  <c r="AH1302" i="2" s="1"/>
  <c r="AH1315" i="2" a="1"/>
  <c r="AH1315" i="2" s="1"/>
  <c r="AH1881" i="2" a="1"/>
  <c r="AH1881" i="2" s="1"/>
  <c r="AH1965" i="2" a="1"/>
  <c r="AH1965" i="2" s="1"/>
  <c r="AH2053" i="2" a="1"/>
  <c r="AH2053" i="2" s="1"/>
  <c r="AH2121" i="2" a="1"/>
  <c r="AH2121" i="2" s="1"/>
  <c r="AH2171" i="2" a="1"/>
  <c r="AH2171" i="2" s="1"/>
  <c r="AH2199" i="2" a="1"/>
  <c r="AH2199" i="2"/>
  <c r="AH233" i="2" a="1"/>
  <c r="AH233" i="2"/>
  <c r="AH325" i="2" a="1"/>
  <c r="AH325" i="2" s="1"/>
  <c r="AH1563" i="2" a="1"/>
  <c r="AH1563" i="2" s="1"/>
  <c r="AH3062" i="2" a="1"/>
  <c r="AH3062" i="2" s="1"/>
  <c r="AH4691" i="2" a="1"/>
  <c r="AH4691" i="2" s="1"/>
  <c r="AH4789" i="2" a="1"/>
  <c r="AH4789" i="2" s="1"/>
  <c r="AH5121" i="2" a="1"/>
  <c r="AH5121" i="2" s="1"/>
  <c r="AH5350" i="2" a="1"/>
  <c r="AH5350" i="2" s="1"/>
  <c r="AH5550" i="2" a="1"/>
  <c r="AH5550" i="2" s="1"/>
  <c r="AH3220" i="2" a="1"/>
  <c r="AH3220" i="2" s="1"/>
  <c r="AH3922" i="2" a="1"/>
  <c r="AH3922" i="2" s="1"/>
  <c r="AH4240" i="2" a="1"/>
  <c r="AH4240" i="2" s="1"/>
  <c r="AH4241" i="2" a="1"/>
  <c r="AH4241" i="2" s="1"/>
  <c r="AH4551" i="2" a="1"/>
  <c r="AH4551" i="2" s="1"/>
  <c r="AH4552" i="2" a="1"/>
  <c r="AH4552" i="2" s="1"/>
  <c r="AH2487" i="2" a="1"/>
  <c r="AH2487" i="2" s="1"/>
  <c r="AH2576" i="2" a="1"/>
  <c r="AH2576" i="2"/>
  <c r="AH2667" i="2" a="1"/>
  <c r="AH2667" i="2" s="1"/>
  <c r="AH2668" i="2" a="1"/>
  <c r="AH2668" i="2" s="1"/>
  <c r="AH2749" i="2" a="1"/>
  <c r="AH2749" i="2" s="1"/>
  <c r="AH2807" i="2" a="1"/>
  <c r="AH2807" i="2"/>
  <c r="AH4968" i="2" a="1"/>
  <c r="AH4968" i="2"/>
  <c r="AH6179" i="2" a="1"/>
  <c r="AH6179" i="2" s="1"/>
  <c r="AH6287" i="2" a="1"/>
  <c r="AH6287" i="2" s="1"/>
  <c r="AH6320" i="2" a="1"/>
  <c r="AH6320" i="2" s="1"/>
  <c r="AH6537" i="2" a="1"/>
  <c r="AH6537" i="2" s="1"/>
  <c r="AH6706" i="2" a="1"/>
  <c r="AH6706" i="2" s="1"/>
  <c r="AH6965" i="2" a="1"/>
  <c r="AH6965" i="2" s="1"/>
  <c r="AH5290" i="2" a="1"/>
  <c r="AH5290" i="2"/>
  <c r="AH5657" i="2" a="1"/>
  <c r="AH5657" i="2"/>
  <c r="AH5785" i="2" a="1"/>
  <c r="AH5785" i="2" s="1"/>
  <c r="AH5910" i="2" a="1"/>
  <c r="AH5910" i="2"/>
  <c r="AH6083" i="2" a="1"/>
  <c r="AH6083" i="2" s="1"/>
  <c r="AH6612" i="2" a="1"/>
  <c r="AH6612" i="2" s="1"/>
  <c r="AH6966" i="2" a="1"/>
  <c r="AH6966" i="2" s="1"/>
  <c r="AH9517" i="2" a="1"/>
  <c r="AH9517" i="2" s="1"/>
  <c r="AH9761" i="2" a="1"/>
  <c r="AH9761" i="2" s="1"/>
  <c r="AH10644" i="2" a="1"/>
  <c r="AH10644" i="2" s="1"/>
  <c r="AH10757" i="2" a="1"/>
  <c r="AH10757" i="2" s="1"/>
  <c r="AH11163" i="2" a="1"/>
  <c r="AH11163" i="2" s="1"/>
  <c r="AH11373" i="2" a="1"/>
  <c r="AH11373" i="2" s="1"/>
  <c r="AH11730" i="2" a="1"/>
  <c r="AH11730" i="2" s="1"/>
  <c r="AH9518" i="2" a="1"/>
  <c r="AH9518" i="2" s="1"/>
  <c r="AH9661" i="2" a="1"/>
  <c r="AH9661" i="2" s="1"/>
  <c r="AH9762" i="2" a="1"/>
  <c r="AH9762" i="2" s="1"/>
  <c r="AH9763" i="2" a="1"/>
  <c r="AH9763" i="2" s="1"/>
  <c r="AH9764" i="2" a="1"/>
  <c r="AH9764" i="2" s="1"/>
  <c r="AH9765" i="2" a="1"/>
  <c r="AH9765" i="2" s="1"/>
  <c r="AH9766" i="2" a="1"/>
  <c r="AH9766" i="2" s="1"/>
  <c r="AH9767" i="2" a="1"/>
  <c r="AH9767" i="2" s="1"/>
  <c r="AH9768" i="2" a="1"/>
  <c r="AH9768" i="2" s="1"/>
  <c r="AH7367" i="2" a="1"/>
  <c r="AH7367" i="2" s="1"/>
  <c r="AH7460" i="2" a="1"/>
  <c r="AH7460" i="2" s="1"/>
  <c r="AH7560" i="2" a="1"/>
  <c r="AH7560" i="2" s="1"/>
  <c r="AH7673" i="2" a="1"/>
  <c r="AH7673" i="2"/>
  <c r="AH7775" i="2" a="1"/>
  <c r="AH7775" i="2" s="1"/>
  <c r="AH7859" i="2" a="1"/>
  <c r="AH7859" i="2" s="1"/>
  <c r="AH7942" i="2" a="1"/>
  <c r="AH7942" i="2"/>
  <c r="AH8032" i="2" a="1"/>
  <c r="AH8032" i="2" s="1"/>
  <c r="AH8116" i="2" a="1"/>
  <c r="AH8116" i="2" s="1"/>
  <c r="AH8117" i="2" a="1"/>
  <c r="AH8117" i="2" s="1"/>
  <c r="AH8181" i="2" a="1"/>
  <c r="AH8181" i="2"/>
  <c r="AH8229" i="2" a="1"/>
  <c r="AH8229" i="2" s="1"/>
  <c r="AH10758" i="2" a="1"/>
  <c r="AH10758" i="2" s="1"/>
  <c r="AH10759" i="2" a="1"/>
  <c r="AH10759" i="2" s="1"/>
  <c r="AH10836" i="2" a="1"/>
  <c r="AH10836" i="2" s="1"/>
  <c r="AH10837" i="2" a="1"/>
  <c r="AH10837" i="2"/>
  <c r="AH10838" i="2" a="1"/>
  <c r="AH10838" i="2" s="1"/>
  <c r="AH10839" i="2" a="1"/>
  <c r="AH10839" i="2" s="1"/>
  <c r="AH11164" i="2" a="1"/>
  <c r="AH11164" i="2" s="1"/>
  <c r="AH11416" i="2" a="1"/>
  <c r="AH11416" i="2" s="1"/>
  <c r="AH11578" i="2" a="1"/>
  <c r="AH11578" i="2" s="1"/>
  <c r="AH11665" i="2" a="1"/>
  <c r="AH11665" i="2" s="1"/>
  <c r="AH234" i="2" a="1"/>
  <c r="AH234" i="2" s="1"/>
  <c r="AH326" i="2" a="1"/>
  <c r="AH326" i="2" s="1"/>
  <c r="AH1564" i="2" a="1"/>
  <c r="AH1564" i="2" s="1"/>
  <c r="AH3063" i="2" a="1"/>
  <c r="AH3063" i="2" s="1"/>
  <c r="AH3235" i="2" a="1"/>
  <c r="AH3235" i="2" s="1"/>
  <c r="AH4717" i="2" a="1"/>
  <c r="AH4717" i="2" s="1"/>
  <c r="AH4790" i="2" a="1"/>
  <c r="AH4790" i="2"/>
  <c r="AH5122" i="2" a="1"/>
  <c r="AH5122" i="2" s="1"/>
  <c r="AH5351" i="2" a="1"/>
  <c r="AH5351" i="2" s="1"/>
  <c r="AH1801" i="2" a="1"/>
  <c r="AH1801" i="2" s="1"/>
  <c r="AH1802" i="2" a="1"/>
  <c r="AH1802" i="2" s="1"/>
  <c r="AH235" i="2" a="1"/>
  <c r="AH235" i="2"/>
  <c r="AH236" i="2" a="1"/>
  <c r="AH236" i="2"/>
  <c r="AH675" i="2" a="1"/>
  <c r="AH675" i="2" s="1"/>
  <c r="AH676" i="2" a="1"/>
  <c r="AH676" i="2"/>
  <c r="AH897" i="2" a="1"/>
  <c r="AH897" i="2" s="1"/>
  <c r="AH931" i="2" a="1"/>
  <c r="AH931" i="2" s="1"/>
  <c r="AH1138" i="2" a="1"/>
  <c r="AH1138" i="2" s="1"/>
  <c r="AH1168" i="2" a="1"/>
  <c r="AH1168" i="2"/>
  <c r="AH1382" i="2" a="1"/>
  <c r="AH1382" i="2" s="1"/>
  <c r="AH1415" i="2" a="1"/>
  <c r="AH1415" i="2" s="1"/>
  <c r="AH3362" i="2" a="1"/>
  <c r="AH3362" i="2" s="1"/>
  <c r="AH3403" i="2" a="1"/>
  <c r="AH3403" i="2" s="1"/>
  <c r="AH3731" i="2" a="1"/>
  <c r="AH3731" i="2" s="1"/>
  <c r="AH3769" i="2" a="1"/>
  <c r="AH3769" i="2" s="1"/>
  <c r="AH8790" i="2" a="1"/>
  <c r="AH8790" i="2" s="1"/>
  <c r="AH8929" i="2" a="1"/>
  <c r="AH8929" i="2" s="1"/>
  <c r="AH10279" i="2" a="1"/>
  <c r="AH10279" i="2"/>
  <c r="AH10280" i="2" a="1"/>
  <c r="AH10280" i="2" s="1"/>
  <c r="AH1882" i="2" a="1"/>
  <c r="AH1882" i="2" s="1"/>
  <c r="AH1966" i="2" a="1"/>
  <c r="AH1966" i="2" s="1"/>
  <c r="AH2054" i="2" a="1"/>
  <c r="AH2054" i="2" s="1"/>
  <c r="AH2122" i="2" a="1"/>
  <c r="AH2122" i="2" s="1"/>
  <c r="AH2488" i="2" a="1"/>
  <c r="AH2488" i="2" s="1"/>
  <c r="AH2489" i="2" a="1"/>
  <c r="AH2489" i="2" s="1"/>
  <c r="AH2577" i="2" a="1"/>
  <c r="AH2577" i="2"/>
  <c r="AH2669" i="2" a="1"/>
  <c r="AH2669" i="2" s="1"/>
  <c r="AH2750" i="2" a="1"/>
  <c r="AH2750" i="2" s="1"/>
  <c r="AH2808" i="2" a="1"/>
  <c r="AH2808" i="2" s="1"/>
  <c r="AH3236" i="2" a="1"/>
  <c r="AH3236" i="2" s="1"/>
  <c r="AH3975" i="2" a="1"/>
  <c r="AH3975" i="2"/>
  <c r="AH4301" i="2" a="1"/>
  <c r="AH4301" i="2"/>
  <c r="AH4326" i="2" a="1"/>
  <c r="AH4326" i="2" s="1"/>
  <c r="AH4435" i="2" a="1"/>
  <c r="AH4435" i="2" s="1"/>
  <c r="AH4480" i="2" a="1"/>
  <c r="AH4480" i="2" s="1"/>
  <c r="AH6203" i="2" a="1"/>
  <c r="AH6203" i="2" s="1"/>
  <c r="AH6321" i="2" a="1"/>
  <c r="AH6321" i="2" s="1"/>
  <c r="AH6339" i="2" a="1"/>
  <c r="AH6339" i="2"/>
  <c r="AH4993" i="2" a="1"/>
  <c r="AH4993" i="2" s="1"/>
  <c r="AH6564" i="2" a="1"/>
  <c r="AH6564" i="2" s="1"/>
  <c r="AH6702" i="2" a="1"/>
  <c r="AH6702" i="2" s="1"/>
  <c r="AH7045" i="2" a="1"/>
  <c r="AH7045" i="2" s="1"/>
  <c r="AH7204" i="2" a="1"/>
  <c r="AH7204" i="2" s="1"/>
  <c r="AH5230" i="2" a="1"/>
  <c r="AH5230" i="2" s="1"/>
  <c r="AH5522" i="2" a="1"/>
  <c r="AH5522" i="2" s="1"/>
  <c r="AH5658" i="2" a="1"/>
  <c r="AH5658" i="2"/>
  <c r="AH5786" i="2" a="1"/>
  <c r="AH5786" i="2" s="1"/>
  <c r="AH5787" i="2" a="1"/>
  <c r="AH5787" i="2" s="1"/>
  <c r="AH6123" i="2" a="1"/>
  <c r="AH6123" i="2" s="1"/>
  <c r="AH6588" i="2" a="1"/>
  <c r="AH6588" i="2"/>
  <c r="AH7004" i="2" a="1"/>
  <c r="AH7004" i="2" s="1"/>
  <c r="AH9662" i="2" a="1"/>
  <c r="AH9662" i="2"/>
  <c r="AH11165" i="2" a="1"/>
  <c r="AH11165" i="2" s="1"/>
  <c r="AH11417" i="2" a="1"/>
  <c r="AH11417" i="2"/>
  <c r="AH7279" i="2" a="1"/>
  <c r="AH7279" i="2" s="1"/>
  <c r="AH7368" i="2" a="1"/>
  <c r="AH7368" i="2" s="1"/>
  <c r="AH7461" i="2" a="1"/>
  <c r="AH7461" i="2" s="1"/>
  <c r="AH7561" i="2" a="1"/>
  <c r="AH7561" i="2"/>
  <c r="AH7562" i="2" a="1"/>
  <c r="AH7562" i="2" s="1"/>
  <c r="AH7674" i="2" a="1"/>
  <c r="AH7674" i="2" s="1"/>
  <c r="AH7776" i="2" a="1"/>
  <c r="AH7776" i="2" s="1"/>
  <c r="AH7943" i="2" a="1"/>
  <c r="AH7943" i="2" s="1"/>
  <c r="AH8033" i="2" a="1"/>
  <c r="AH8033" i="2" s="1"/>
  <c r="AH8118" i="2" a="1"/>
  <c r="AH8118" i="2" s="1"/>
  <c r="AH8182" i="2" a="1"/>
  <c r="AH8182" i="2" s="1"/>
  <c r="AH9663" i="2" a="1"/>
  <c r="AH9663" i="2" s="1"/>
  <c r="AH8930" i="2" a="1"/>
  <c r="AH8930" i="2" s="1"/>
  <c r="AH8931" i="2" a="1"/>
  <c r="AH8931" i="2" s="1"/>
  <c r="AH8932" i="2" a="1"/>
  <c r="AH8932" i="2" s="1"/>
  <c r="AH9078" i="2" a="1"/>
  <c r="AH9078" i="2" s="1"/>
  <c r="AH9079" i="2" a="1"/>
  <c r="AH9079" i="2" s="1"/>
  <c r="AH9080" i="2" a="1"/>
  <c r="AH9080" i="2" s="1"/>
  <c r="AH9081" i="2" a="1"/>
  <c r="AH9081" i="2" s="1"/>
  <c r="AH9285" i="2" a="1"/>
  <c r="AH9285" i="2" s="1"/>
  <c r="AH10281" i="2" a="1"/>
  <c r="AH10281" i="2"/>
  <c r="AH10282" i="2" a="1"/>
  <c r="AH10282" i="2" s="1"/>
  <c r="AH10468" i="2" a="1"/>
  <c r="AH10468" i="2" s="1"/>
  <c r="AH10469" i="2" a="1"/>
  <c r="AH10469" i="2" s="1"/>
  <c r="AH10470" i="2" a="1"/>
  <c r="AH10470" i="2" s="1"/>
  <c r="AH10645" i="2" a="1"/>
  <c r="AH10645" i="2"/>
  <c r="AH11166" i="2" a="1"/>
  <c r="AH11166" i="2" s="1"/>
  <c r="AH11418" i="2" a="1"/>
  <c r="AH11418" i="2" s="1"/>
  <c r="AH11579" i="2" a="1"/>
  <c r="AH11579" i="2" s="1"/>
  <c r="AH11666" i="2" a="1"/>
  <c r="AH11666" i="2" s="1"/>
  <c r="AH132" i="2" a="1"/>
  <c r="AH132" i="2" s="1"/>
  <c r="AH237" i="2" a="1"/>
  <c r="AH237" i="2" s="1"/>
  <c r="AH1532" i="2" a="1"/>
  <c r="AH1532" i="2" s="1"/>
  <c r="AH3064" i="2" a="1"/>
  <c r="AH3064" i="2" s="1"/>
  <c r="AH3535" i="2" a="1"/>
  <c r="AH3535" i="2" s="1"/>
  <c r="AH4660" i="2" a="1"/>
  <c r="AH4660" i="2" s="1"/>
  <c r="AH4791" i="2" a="1"/>
  <c r="AH4791" i="2" s="1"/>
  <c r="AH5094" i="2" a="1"/>
  <c r="AH5094" i="2" s="1"/>
  <c r="AH5352" i="2" a="1"/>
  <c r="AH5352" i="2" s="1"/>
  <c r="AH133" i="2" a="1"/>
  <c r="AH133" i="2" s="1"/>
  <c r="AH238" i="2" a="1"/>
  <c r="AH238" i="2" s="1"/>
  <c r="AH615" i="2" a="1"/>
  <c r="AH615" i="2"/>
  <c r="AH616" i="2" a="1"/>
  <c r="AH616" i="2" s="1"/>
  <c r="AH1002" i="2" a="1"/>
  <c r="AH1002" i="2" s="1"/>
  <c r="AH1018" i="2" a="1"/>
  <c r="AH1018" i="2"/>
  <c r="AH1233" i="2" a="1"/>
  <c r="AH1233" i="2" s="1"/>
  <c r="AH1234" i="2" a="1"/>
  <c r="AH1234" i="2" s="1"/>
  <c r="AH3585" i="2" a="1"/>
  <c r="AH3585" i="2" s="1"/>
  <c r="AH4014" i="2" a="1"/>
  <c r="AH4014" i="2"/>
  <c r="AH4015" i="2" a="1"/>
  <c r="AH4015" i="2" s="1"/>
  <c r="AH4023" i="2" a="1"/>
  <c r="AH4023" i="2" s="1"/>
  <c r="AH4035" i="2" a="1"/>
  <c r="AH4035" i="2" s="1"/>
  <c r="AH4045" i="2" a="1"/>
  <c r="AH4045" i="2"/>
  <c r="AH4046" i="2" a="1"/>
  <c r="AH4046" i="2" s="1"/>
  <c r="AH4078" i="2" a="1"/>
  <c r="AH4078" i="2"/>
  <c r="AH4084" i="2" a="1"/>
  <c r="AH4084" i="2" s="1"/>
  <c r="AH4085" i="2" a="1"/>
  <c r="AH4085" i="2" s="1"/>
  <c r="AH4093" i="2" a="1"/>
  <c r="AH4093" i="2" s="1"/>
  <c r="AH4102" i="2" a="1"/>
  <c r="AH4102" i="2" s="1"/>
  <c r="AH4111" i="2" a="1"/>
  <c r="AH4111" i="2" s="1"/>
  <c r="AH6829" i="2" a="1"/>
  <c r="AH6829" i="2" s="1"/>
  <c r="AH7156" i="2" a="1"/>
  <c r="AH7156" i="2" s="1"/>
  <c r="AH7157" i="2" a="1"/>
  <c r="AH7157" i="2" s="1"/>
  <c r="AH7205" i="2" a="1"/>
  <c r="AH7205" i="2"/>
  <c r="AH7280" i="2" a="1"/>
  <c r="AH7280" i="2"/>
  <c r="AH4946" i="2" a="1"/>
  <c r="AH4946" i="2" s="1"/>
  <c r="AH6808" i="2" a="1"/>
  <c r="AH6808" i="2" s="1"/>
  <c r="AH7076" i="2" a="1"/>
  <c r="AH7076" i="2" s="1"/>
  <c r="AH5260" i="2" a="1"/>
  <c r="AH5260" i="2" s="1"/>
  <c r="AH5496" i="2" a="1"/>
  <c r="AH5496" i="2" s="1"/>
  <c r="AH5659" i="2" a="1"/>
  <c r="AH5659" i="2"/>
  <c r="AH5788" i="2" a="1"/>
  <c r="AH5788" i="2" s="1"/>
  <c r="AH5911" i="2" a="1"/>
  <c r="AH5911" i="2" s="1"/>
  <c r="AH6033" i="2" a="1"/>
  <c r="AH6033" i="2"/>
  <c r="AH6809" i="2" a="1"/>
  <c r="AH6809" i="2" s="1"/>
  <c r="AH7005" i="2" a="1"/>
  <c r="AH7005" i="2" s="1"/>
  <c r="AH9855" i="2" a="1"/>
  <c r="AH9855" i="2" s="1"/>
  <c r="AH11200" i="2" a="1"/>
  <c r="AH11200" i="2"/>
  <c r="AH11457" i="2" a="1"/>
  <c r="AH11457" i="2" s="1"/>
  <c r="AH8791" i="2" a="1"/>
  <c r="AH8791" i="2" s="1"/>
  <c r="AH8792" i="2" a="1"/>
  <c r="AH8792" i="2" s="1"/>
  <c r="AH8933" i="2" a="1"/>
  <c r="AH8933" i="2" s="1"/>
  <c r="AH9082" i="2" a="1"/>
  <c r="AH9082" i="2" s="1"/>
  <c r="AH10069" i="2" a="1"/>
  <c r="AH10069" i="2" s="1"/>
  <c r="AH7369" i="2" a="1"/>
  <c r="AH7369" i="2" s="1"/>
  <c r="AH7462" i="2" a="1"/>
  <c r="AH7462" i="2" s="1"/>
  <c r="AH7563" i="2" a="1"/>
  <c r="AH7563" i="2" s="1"/>
  <c r="AH7675" i="2" a="1"/>
  <c r="AH7675" i="2" s="1"/>
  <c r="AH7777" i="2" a="1"/>
  <c r="AH7777" i="2"/>
  <c r="AH7860" i="2" a="1"/>
  <c r="AH7860" i="2" s="1"/>
  <c r="AH7861" i="2" a="1"/>
  <c r="AH7861" i="2" s="1"/>
  <c r="AH7944" i="2" a="1"/>
  <c r="AH7944" i="2" s="1"/>
  <c r="AH10160" i="2" a="1"/>
  <c r="AH10160" i="2" s="1"/>
  <c r="AH10161" i="2" a="1"/>
  <c r="AH10161" i="2" s="1"/>
  <c r="AH10283" i="2" a="1"/>
  <c r="AH10283" i="2"/>
  <c r="AH10284" i="2" a="1"/>
  <c r="AH10284" i="2" s="1"/>
  <c r="AH11243" i="2" a="1"/>
  <c r="AH11243" i="2" s="1"/>
  <c r="AH11502" i="2" a="1"/>
  <c r="AH11502" i="2" s="1"/>
  <c r="AH134" i="2" a="1"/>
  <c r="AH134" i="2" s="1"/>
  <c r="AH239" i="2" a="1"/>
  <c r="AH239" i="2" s="1"/>
  <c r="AH1503" i="2" a="1"/>
  <c r="AH1503" i="2" s="1"/>
  <c r="AH3065" i="2" a="1"/>
  <c r="AH3065" i="2" s="1"/>
  <c r="AH3221" i="2" a="1"/>
  <c r="AH3221" i="2" s="1"/>
  <c r="AH4661" i="2" a="1"/>
  <c r="AH4661" i="2"/>
  <c r="AH4792" i="2" a="1"/>
  <c r="AH4792" i="2" s="1"/>
  <c r="AH5063" i="2" a="1"/>
  <c r="AH5063" i="2"/>
  <c r="AH5353" i="2" a="1"/>
  <c r="AH5353" i="2" s="1"/>
  <c r="AH1684" i="2" a="1"/>
  <c r="AH1684" i="2"/>
  <c r="AH1731" i="2" a="1"/>
  <c r="AH1731" i="2"/>
  <c r="AH1732" i="2" a="1"/>
  <c r="AH1732" i="2" s="1"/>
  <c r="AH1803" i="2" a="1"/>
  <c r="AH1803" i="2" s="1"/>
  <c r="AH61" i="2" a="1"/>
  <c r="AH61" i="2" s="1"/>
  <c r="AH62" i="2" a="1"/>
  <c r="AH62" i="2"/>
  <c r="AH569" i="2" a="1"/>
  <c r="AH569" i="2" s="1"/>
  <c r="AH570" i="2" a="1"/>
  <c r="AH570" i="2" s="1"/>
  <c r="AH874" i="2" a="1"/>
  <c r="AH874" i="2" s="1"/>
  <c r="AH898" i="2" a="1"/>
  <c r="AH898" i="2" s="1"/>
  <c r="AH1112" i="2" a="1"/>
  <c r="AH1112" i="2" s="1"/>
  <c r="AH1113" i="2" a="1"/>
  <c r="AH1113" i="2" s="1"/>
  <c r="AH1337" i="2" a="1"/>
  <c r="AH1337" i="2" s="1"/>
  <c r="AH1357" i="2" a="1"/>
  <c r="AH1357" i="2" s="1"/>
  <c r="AH3319" i="2" a="1"/>
  <c r="AH3319" i="2" s="1"/>
  <c r="AH3335" i="2" a="1"/>
  <c r="AH3335" i="2" s="1"/>
  <c r="AH3688" i="2" a="1"/>
  <c r="AH3688" i="2" s="1"/>
  <c r="AH3703" i="2" a="1"/>
  <c r="AH3703" i="2" s="1"/>
  <c r="AH8654" i="2" a="1"/>
  <c r="AH8654" i="2" s="1"/>
  <c r="AH8709" i="2" a="1"/>
  <c r="AH8709" i="2" s="1"/>
  <c r="AH10070" i="2" a="1"/>
  <c r="AH10070" i="2" s="1"/>
  <c r="AH10162" i="2" a="1"/>
  <c r="AH10162" i="2" s="1"/>
  <c r="AH1883" i="2" a="1"/>
  <c r="AH1883" i="2" s="1"/>
  <c r="AH1967" i="2" a="1"/>
  <c r="AH1967" i="2" s="1"/>
  <c r="AH2362" i="2" a="1"/>
  <c r="AH2362" i="2" s="1"/>
  <c r="AH2363" i="2" a="1"/>
  <c r="AH2363" i="2"/>
  <c r="AH2411" i="2" a="1"/>
  <c r="AH2411" i="2" s="1"/>
  <c r="AH2412" i="2" a="1"/>
  <c r="AH2412" i="2" s="1"/>
  <c r="AH2490" i="2" a="1"/>
  <c r="AH2490" i="2" s="1"/>
  <c r="AH2578" i="2" a="1"/>
  <c r="AH2578" i="2"/>
  <c r="AH3201" i="2" a="1"/>
  <c r="AH3201" i="2" s="1"/>
  <c r="AH3923" i="2" a="1"/>
  <c r="AH3923" i="2" s="1"/>
  <c r="AH4242" i="2" a="1"/>
  <c r="AH4242" i="2" s="1"/>
  <c r="AH4267" i="2" a="1"/>
  <c r="AH4267" i="2" s="1"/>
  <c r="AH4382" i="2" a="1"/>
  <c r="AH4382" i="2"/>
  <c r="AH4404" i="2" a="1"/>
  <c r="AH4404" i="2"/>
  <c r="AH6155" i="2" a="1"/>
  <c r="AH6155" i="2" s="1"/>
  <c r="AH6267" i="2" a="1"/>
  <c r="AH6267" i="2" s="1"/>
  <c r="AH6288" i="2" a="1"/>
  <c r="AH6288" i="2" s="1"/>
  <c r="AH4969" i="2" a="1"/>
  <c r="AH4969" i="2"/>
  <c r="AH6503" i="2" a="1"/>
  <c r="AH6503" i="2" s="1"/>
  <c r="AH6686" i="2" a="1"/>
  <c r="AH6686" i="2"/>
  <c r="AH6967" i="2" a="1"/>
  <c r="AH6967" i="2" s="1"/>
  <c r="AH7127" i="2" a="1"/>
  <c r="AH7127" i="2"/>
  <c r="AH7158" i="2" a="1"/>
  <c r="AH7158" i="2" s="1"/>
  <c r="AH7206" i="2" a="1"/>
  <c r="AH7206" i="2" s="1"/>
  <c r="AH7281" i="2" a="1"/>
  <c r="AH7281" i="2" s="1"/>
  <c r="AH5210" i="2" a="1"/>
  <c r="AH5210" i="2" s="1"/>
  <c r="AH5472" i="2" a="1"/>
  <c r="AH5472" i="2" s="1"/>
  <c r="AH5660" i="2" a="1"/>
  <c r="AH5660" i="2"/>
  <c r="AH5912" i="2" a="1"/>
  <c r="AH5912" i="2"/>
  <c r="AH5913" i="2" a="1"/>
  <c r="AH5913" i="2"/>
  <c r="AH6084" i="2" a="1"/>
  <c r="AH6084" i="2" s="1"/>
  <c r="AH6504" i="2" a="1"/>
  <c r="AH6504" i="2" s="1"/>
  <c r="AH6922" i="2" a="1"/>
  <c r="AH6922" i="2" s="1"/>
  <c r="AH9286" i="2" a="1"/>
  <c r="AH9286" i="2" s="1"/>
  <c r="AH11071" i="2" a="1"/>
  <c r="AH11071" i="2" s="1"/>
  <c r="AH11323" i="2" a="1"/>
  <c r="AH11323" i="2" s="1"/>
  <c r="AH7282" i="2" a="1"/>
  <c r="AH7282" i="2" s="1"/>
  <c r="AH7463" i="2" a="1"/>
  <c r="AH7463" i="2" s="1"/>
  <c r="AH7564" i="2" a="1"/>
  <c r="AH7564" i="2" s="1"/>
  <c r="AH7565" i="2" a="1"/>
  <c r="AH7565" i="2" s="1"/>
  <c r="AH7676" i="2" a="1"/>
  <c r="AH7676" i="2"/>
  <c r="AH7778" i="2" a="1"/>
  <c r="AH7778" i="2" s="1"/>
  <c r="AH7945" i="2" a="1"/>
  <c r="AH7945" i="2" s="1"/>
  <c r="AH8034" i="2" a="1"/>
  <c r="AH8034" i="2" s="1"/>
  <c r="AH9287" i="2" a="1"/>
  <c r="AH9287" i="2" s="1"/>
  <c r="AH8710" i="2" a="1"/>
  <c r="AH8710" i="2" s="1"/>
  <c r="AH8711" i="2" a="1"/>
  <c r="AH8711" i="2" s="1"/>
  <c r="AH8712" i="2" a="1"/>
  <c r="AH8712" i="2" s="1"/>
  <c r="AH8713" i="2" a="1"/>
  <c r="AH8713" i="2" s="1"/>
  <c r="AH8793" i="2" a="1"/>
  <c r="AH8793" i="2" s="1"/>
  <c r="AH8794" i="2" a="1"/>
  <c r="AH8794" i="2" s="1"/>
  <c r="AH8795" i="2" a="1"/>
  <c r="AH8795" i="2" s="1"/>
  <c r="AH8934" i="2" a="1"/>
  <c r="AH8934" i="2" s="1"/>
  <c r="AH10071" i="2" a="1"/>
  <c r="AH10071" i="2" s="1"/>
  <c r="AH10072" i="2" a="1"/>
  <c r="AH10072" i="2" s="1"/>
  <c r="AH10163" i="2" a="1"/>
  <c r="AH10163" i="2" s="1"/>
  <c r="AH10164" i="2" a="1"/>
  <c r="AH10164" i="2"/>
  <c r="AH10165" i="2" a="1"/>
  <c r="AH10165" i="2" s="1"/>
  <c r="AH10285" i="2" a="1"/>
  <c r="AH10285" i="2" s="1"/>
  <c r="AH11072" i="2" a="1"/>
  <c r="AH11072" i="2"/>
  <c r="AH11324" i="2" a="1"/>
  <c r="AH11324" i="2"/>
  <c r="AH11580" i="2" a="1"/>
  <c r="AH11580" i="2" s="1"/>
  <c r="AH11667" i="2" a="1"/>
  <c r="AH11667" i="2" s="1"/>
  <c r="AH3222" i="2" a="1"/>
  <c r="AH3222" i="2" s="1"/>
  <c r="AH327" i="2" a="1"/>
  <c r="AH327" i="2" s="1"/>
  <c r="AH378" i="2" a="1"/>
  <c r="AH378" i="2" s="1"/>
  <c r="AH715" i="2" a="1"/>
  <c r="AH715" i="2"/>
  <c r="AH737" i="2" a="1"/>
  <c r="AH737" i="2"/>
  <c r="AH1069" i="2" a="1"/>
  <c r="AH1069" i="2" s="1"/>
  <c r="AH1082" i="2" a="1"/>
  <c r="AH1082" i="2" s="1"/>
  <c r="AH1303" i="2" a="1"/>
  <c r="AH1303" i="2" s="1"/>
  <c r="AH1316" i="2" a="1"/>
  <c r="AH1316" i="2" s="1"/>
  <c r="AH1884" i="2" a="1"/>
  <c r="AH1884" i="2"/>
  <c r="AH1968" i="2" a="1"/>
  <c r="AH1968" i="2" s="1"/>
  <c r="AH1969" i="2" a="1"/>
  <c r="AH1969" i="2" s="1"/>
  <c r="AH2055" i="2" a="1"/>
  <c r="AH2055" i="2" s="1"/>
  <c r="AH2123" i="2" a="1"/>
  <c r="AH2123" i="2" s="1"/>
  <c r="AH2172" i="2" a="1"/>
  <c r="AH2172" i="2" s="1"/>
  <c r="AH328" i="2" a="1"/>
  <c r="AH328" i="2" s="1"/>
  <c r="AH379" i="2" a="1"/>
  <c r="AH379" i="2" s="1"/>
  <c r="AH1565" i="2" a="1"/>
  <c r="AH1565" i="2" s="1"/>
  <c r="AH3066" i="2" a="1"/>
  <c r="AH3066" i="2"/>
  <c r="AH4718" i="2" a="1"/>
  <c r="AH4718" i="2"/>
  <c r="AH4793" i="2" a="1"/>
  <c r="AH4793" i="2" s="1"/>
  <c r="AH5149" i="2" a="1"/>
  <c r="AH5149" i="2" s="1"/>
  <c r="AH5354" i="2" a="1"/>
  <c r="AH5354" i="2"/>
  <c r="AH5551" i="2" a="1"/>
  <c r="AH5551" i="2" s="1"/>
  <c r="AH3237" i="2" a="1"/>
  <c r="AH3237" i="2"/>
  <c r="AH2491" i="2" a="1"/>
  <c r="AH2491" i="2"/>
  <c r="AH2579" i="2" a="1"/>
  <c r="AH2579" i="2" s="1"/>
  <c r="AH2670" i="2" a="1"/>
  <c r="AH2670" i="2"/>
  <c r="AH2751" i="2" a="1"/>
  <c r="AH2751" i="2" s="1"/>
  <c r="AH2752" i="2" a="1"/>
  <c r="AH2752" i="2" s="1"/>
  <c r="AH2809" i="2" a="1"/>
  <c r="AH2809" i="2" s="1"/>
  <c r="AH4994" i="2" a="1"/>
  <c r="AH4994" i="2" s="1"/>
  <c r="AH6565" i="2" a="1"/>
  <c r="AH6565" i="2" s="1"/>
  <c r="AH6711" i="2" a="1"/>
  <c r="AH6711" i="2" s="1"/>
  <c r="AH7006" i="2" a="1"/>
  <c r="AH7006" i="2" s="1"/>
  <c r="AH5291" i="2" a="1"/>
  <c r="AH5291" i="2" s="1"/>
  <c r="AH5661" i="2" a="1"/>
  <c r="AH5661" i="2" s="1"/>
  <c r="AH5789" i="2" a="1"/>
  <c r="AH5789" i="2" s="1"/>
  <c r="AH5914" i="2" a="1"/>
  <c r="AH5914" i="2" s="1"/>
  <c r="AH6085" i="2" a="1"/>
  <c r="AH6085" i="2" s="1"/>
  <c r="AH6634" i="2" a="1"/>
  <c r="AH6634" i="2" s="1"/>
  <c r="AH6968" i="2" a="1"/>
  <c r="AH6968" i="2" s="1"/>
  <c r="AH9664" i="2" a="1"/>
  <c r="AH9664" i="2" s="1"/>
  <c r="AH11167" i="2" a="1"/>
  <c r="AH11167" i="2" s="1"/>
  <c r="AH11419" i="2" a="1"/>
  <c r="AH11419" i="2" s="1"/>
  <c r="AH9519" i="2" a="1"/>
  <c r="AH9519" i="2" s="1"/>
  <c r="AH9665" i="2" a="1"/>
  <c r="AH9665" i="2" s="1"/>
  <c r="AH9666" i="2" a="1"/>
  <c r="AH9666" i="2" s="1"/>
  <c r="AH9769" i="2" a="1"/>
  <c r="AH9769" i="2" s="1"/>
  <c r="AH9856" i="2" a="1"/>
  <c r="AH9856" i="2" s="1"/>
  <c r="AH7370" i="2" a="1"/>
  <c r="AH7370" i="2" s="1"/>
  <c r="AH7464" i="2" a="1"/>
  <c r="AH7464" i="2" s="1"/>
  <c r="AH7566" i="2" a="1"/>
  <c r="AH7566" i="2" s="1"/>
  <c r="AH7677" i="2" a="1"/>
  <c r="AH7677" i="2" s="1"/>
  <c r="AH7779" i="2" a="1"/>
  <c r="AH7779" i="2" s="1"/>
  <c r="AH7862" i="2" a="1"/>
  <c r="AH7862" i="2"/>
  <c r="AH7946" i="2" a="1"/>
  <c r="AH7946" i="2"/>
  <c r="AH8035" i="2" a="1"/>
  <c r="AH8035" i="2" s="1"/>
  <c r="AH8119" i="2" a="1"/>
  <c r="AH8119" i="2" s="1"/>
  <c r="AH8120" i="2" a="1"/>
  <c r="AH8120" i="2" s="1"/>
  <c r="AH8183" i="2" a="1"/>
  <c r="AH8183" i="2" s="1"/>
  <c r="AH8230" i="2" a="1"/>
  <c r="AH8230" i="2" s="1"/>
  <c r="AH10760" i="2" a="1"/>
  <c r="AH10760" i="2" s="1"/>
  <c r="AH10840" i="2" a="1"/>
  <c r="AH10840" i="2" s="1"/>
  <c r="AH10841" i="2" a="1"/>
  <c r="AH10841" i="2" s="1"/>
  <c r="AH10842" i="2" a="1"/>
  <c r="AH10842" i="2" s="1"/>
  <c r="AH11168" i="2" a="1"/>
  <c r="AH11168" i="2" s="1"/>
  <c r="AH11420" i="2" a="1"/>
  <c r="AH11420" i="2" s="1"/>
  <c r="AH329" i="2" a="1"/>
  <c r="AH329" i="2"/>
  <c r="AH330" i="2" a="1"/>
  <c r="AH330" i="2" s="1"/>
  <c r="AH1566" i="2" a="1"/>
  <c r="AH1566" i="2" s="1"/>
  <c r="AH3067" i="2" a="1"/>
  <c r="AH3067" i="2" s="1"/>
  <c r="AH3250" i="2" a="1"/>
  <c r="AH3250" i="2" s="1"/>
  <c r="AH4719" i="2" a="1"/>
  <c r="AH4719" i="2" s="1"/>
  <c r="AH4794" i="2" a="1"/>
  <c r="AH4794" i="2" s="1"/>
  <c r="AH5123" i="2" a="1"/>
  <c r="AH5123" i="2" s="1"/>
  <c r="AH5355" i="2" a="1"/>
  <c r="AH5355" i="2" s="1"/>
  <c r="AH1804" i="2" a="1"/>
  <c r="AH1804" i="2" s="1"/>
  <c r="AH1885" i="2" a="1"/>
  <c r="AH1885" i="2" s="1"/>
  <c r="AH240" i="2" a="1"/>
  <c r="AH240" i="2" s="1"/>
  <c r="AH331" i="2" a="1"/>
  <c r="AH331" i="2" s="1"/>
  <c r="AH677" i="2" a="1"/>
  <c r="AH677" i="2" s="1"/>
  <c r="AH716" i="2" a="1"/>
  <c r="AH716" i="2" s="1"/>
  <c r="AH932" i="2" a="1"/>
  <c r="AH932" i="2"/>
  <c r="AH946" i="2" a="1"/>
  <c r="AH946" i="2" s="1"/>
  <c r="AH1169" i="2" a="1"/>
  <c r="AH1169" i="2" s="1"/>
  <c r="AH1170" i="2" a="1"/>
  <c r="AH1170" i="2" s="1"/>
  <c r="AH1383" i="2" a="1"/>
  <c r="AH1383" i="2" s="1"/>
  <c r="AH1416" i="2" a="1"/>
  <c r="AH1416" i="2" s="1"/>
  <c r="AH3363" i="2" a="1"/>
  <c r="AH3363" i="2" s="1"/>
  <c r="AH3404" i="2" a="1"/>
  <c r="AH3404" i="2" s="1"/>
  <c r="AH3770" i="2" a="1"/>
  <c r="AH3770" i="2" s="1"/>
  <c r="AH3771" i="2" a="1"/>
  <c r="AH3771" i="2" s="1"/>
  <c r="AH8935" i="2" a="1"/>
  <c r="AH8935" i="2"/>
  <c r="AH9083" i="2" a="1"/>
  <c r="AH9083" i="2" s="1"/>
  <c r="AH10286" i="2" a="1"/>
  <c r="AH10286" i="2" s="1"/>
  <c r="AH10471" i="2" a="1"/>
  <c r="AH10471" i="2" s="1"/>
  <c r="AH1970" i="2" a="1"/>
  <c r="AH1970" i="2" s="1"/>
  <c r="AH1971" i="2" a="1"/>
  <c r="AH1971" i="2" s="1"/>
  <c r="AH2056" i="2" a="1"/>
  <c r="AH2056" i="2" s="1"/>
  <c r="AH2124" i="2" a="1"/>
  <c r="AH2124" i="2" s="1"/>
  <c r="AH2492" i="2" a="1"/>
  <c r="AH2492" i="2" s="1"/>
  <c r="AH2580" i="2" a="1"/>
  <c r="AH2580" i="2"/>
  <c r="AH2671" i="2" a="1"/>
  <c r="AH2671" i="2"/>
  <c r="AH2672" i="2" a="1"/>
  <c r="AH2672" i="2" s="1"/>
  <c r="AH2753" i="2" a="1"/>
  <c r="AH2753" i="2" s="1"/>
  <c r="AH2810" i="2" a="1"/>
  <c r="AH2810" i="2" s="1"/>
  <c r="AH3238" i="2" a="1"/>
  <c r="AH3238" i="2" s="1"/>
  <c r="AH3976" i="2" a="1"/>
  <c r="AH3976" i="2" s="1"/>
  <c r="AH4302" i="2" a="1"/>
  <c r="AH4302" i="2" s="1"/>
  <c r="AH4327" i="2" a="1"/>
  <c r="AH4327" i="2" s="1"/>
  <c r="AH4436" i="2" a="1"/>
  <c r="AH4436" i="2" s="1"/>
  <c r="AH4481" i="2" a="1"/>
  <c r="AH4481" i="2" s="1"/>
  <c r="AH6204" i="2" a="1"/>
  <c r="AH6204" i="2" s="1"/>
  <c r="AH6322" i="2" a="1"/>
  <c r="AH6322" i="2" s="1"/>
  <c r="AH6340" i="2" a="1"/>
  <c r="AH6340" i="2" s="1"/>
  <c r="AH5015" i="2" a="1"/>
  <c r="AH5015" i="2" s="1"/>
  <c r="AH6566" i="2" a="1"/>
  <c r="AH6566" i="2" s="1"/>
  <c r="AH6707" i="2" a="1"/>
  <c r="AH6707" i="2" s="1"/>
  <c r="AH7046" i="2" a="1"/>
  <c r="AH7046" i="2" s="1"/>
  <c r="AH7207" i="2" a="1"/>
  <c r="AH7207" i="2" s="1"/>
  <c r="AH5231" i="2" a="1"/>
  <c r="AH5231" i="2" s="1"/>
  <c r="AH5523" i="2" a="1"/>
  <c r="AH5523" i="2" s="1"/>
  <c r="AH5662" i="2" a="1"/>
  <c r="AH5662" i="2" s="1"/>
  <c r="AH5790" i="2" a="1"/>
  <c r="AH5790" i="2" s="1"/>
  <c r="AH5915" i="2" a="1"/>
  <c r="AH5915" i="2" s="1"/>
  <c r="AH6124" i="2" a="1"/>
  <c r="AH6124" i="2" s="1"/>
  <c r="AH6613" i="2" a="1"/>
  <c r="AH6613" i="2" s="1"/>
  <c r="AH7007" i="2" a="1"/>
  <c r="AH7007" i="2" s="1"/>
  <c r="AH9667" i="2" a="1"/>
  <c r="AH9667" i="2" s="1"/>
  <c r="AH11169" i="2" a="1"/>
  <c r="AH11169" i="2" s="1"/>
  <c r="AH11421" i="2" a="1"/>
  <c r="AH11421" i="2" s="1"/>
  <c r="AH7283" i="2" a="1"/>
  <c r="AH7283" i="2" s="1"/>
  <c r="AH7371" i="2" a="1"/>
  <c r="AH7371" i="2" s="1"/>
  <c r="AH7465" i="2" a="1"/>
  <c r="AH7465" i="2" s="1"/>
  <c r="AH7567" i="2" a="1"/>
  <c r="AH7567" i="2" s="1"/>
  <c r="AH7678" i="2" a="1"/>
  <c r="AH7678" i="2" s="1"/>
  <c r="AH7780" i="2" a="1"/>
  <c r="AH7780" i="2"/>
  <c r="AH7781" i="2" a="1"/>
  <c r="AH7781" i="2" s="1"/>
  <c r="AH7947" i="2" a="1"/>
  <c r="AH7947" i="2" s="1"/>
  <c r="AH8036" i="2" a="1"/>
  <c r="AH8036" i="2" s="1"/>
  <c r="AH8121" i="2" a="1"/>
  <c r="AH8121" i="2" s="1"/>
  <c r="AH8184" i="2" a="1"/>
  <c r="AH8184" i="2" s="1"/>
  <c r="AH9770" i="2" a="1"/>
  <c r="AH9770" i="2" s="1"/>
  <c r="AH8936" i="2" a="1"/>
  <c r="AH8936" i="2"/>
  <c r="AH8937" i="2" a="1"/>
  <c r="AH8937" i="2" s="1"/>
  <c r="AH8938" i="2" a="1"/>
  <c r="AH8938" i="2" s="1"/>
  <c r="AH9084" i="2" a="1"/>
  <c r="AH9084" i="2" s="1"/>
  <c r="AH9085" i="2" a="1"/>
  <c r="AH9085" i="2" s="1"/>
  <c r="AH9086" i="2" a="1"/>
  <c r="AH9086" i="2" s="1"/>
  <c r="AH9087" i="2" a="1"/>
  <c r="AH9087" i="2" s="1"/>
  <c r="AH9288" i="2" a="1"/>
  <c r="AH9288" i="2" s="1"/>
  <c r="AH10287" i="2" a="1"/>
  <c r="AH10287" i="2" s="1"/>
  <c r="AH10288" i="2" a="1"/>
  <c r="AH10288" i="2" s="1"/>
  <c r="AH10472" i="2" a="1"/>
  <c r="AH10472" i="2" s="1"/>
  <c r="AH10473" i="2" a="1"/>
  <c r="AH10473" i="2" s="1"/>
  <c r="AH10474" i="2" a="1"/>
  <c r="AH10474" i="2"/>
  <c r="AH10646" i="2" a="1"/>
  <c r="AH10646" i="2"/>
  <c r="AH11170" i="2" a="1"/>
  <c r="AH11170" i="2"/>
  <c r="AH11458" i="2" a="1"/>
  <c r="AH11458" i="2" s="1"/>
  <c r="AH11581" i="2" a="1"/>
  <c r="AH11581" i="2"/>
  <c r="AH11668" i="2" a="1"/>
  <c r="AH11668" i="2" s="1"/>
  <c r="AH63" i="2" a="1"/>
  <c r="AH63" i="2"/>
  <c r="AH135" i="2" a="1"/>
  <c r="AH135" i="2" s="1"/>
  <c r="AH1476" i="2" a="1"/>
  <c r="AH1476" i="2" s="1"/>
  <c r="AH3068" i="2" a="1"/>
  <c r="AH3068" i="2" s="1"/>
  <c r="AH3336" i="2" a="1"/>
  <c r="AH3336" i="2" s="1"/>
  <c r="AH3337" i="2" a="1"/>
  <c r="AH3337" i="2" s="1"/>
  <c r="AH3689" i="2" a="1"/>
  <c r="AH3689" i="2" s="1"/>
  <c r="AH3704" i="2" a="1"/>
  <c r="AH3704" i="2" s="1"/>
  <c r="AH4633" i="2" a="1"/>
  <c r="AH4633" i="2" s="1"/>
  <c r="AH4795" i="2" a="1"/>
  <c r="AH4795" i="2" s="1"/>
  <c r="AH5064" i="2" a="1"/>
  <c r="AH5064" i="2" s="1"/>
  <c r="AH5356" i="2" a="1"/>
  <c r="AH5356" i="2" s="1"/>
  <c r="AH35" i="2" a="1"/>
  <c r="AH35" i="2" s="1"/>
  <c r="AH64" i="2" a="1"/>
  <c r="AH64" i="2" s="1"/>
  <c r="AH549" i="2" a="1"/>
  <c r="AH549" i="2" s="1"/>
  <c r="AH571" i="2" a="1"/>
  <c r="AH571" i="2" s="1"/>
  <c r="AH860" i="2" a="1"/>
  <c r="AH860" i="2"/>
  <c r="AH875" i="2" a="1"/>
  <c r="AH875" i="2" s="1"/>
  <c r="AH1114" i="2" a="1"/>
  <c r="AH1114" i="2" s="1"/>
  <c r="AH1115" i="2" a="1"/>
  <c r="AH1115" i="2" s="1"/>
  <c r="AH1338" i="2" a="1"/>
  <c r="AH1338" i="2"/>
  <c r="AH1358" i="2" a="1"/>
  <c r="AH1358" i="2"/>
  <c r="AH1685" i="2" a="1"/>
  <c r="AH1685" i="2" s="1"/>
  <c r="AH1733" i="2" a="1"/>
  <c r="AH1733" i="2" s="1"/>
  <c r="AH1734" i="2" a="1"/>
  <c r="AH1734" i="2" s="1"/>
  <c r="AH1805" i="2" a="1"/>
  <c r="AH1805" i="2" s="1"/>
  <c r="AH1886" i="2" a="1"/>
  <c r="AH1886" i="2"/>
  <c r="AH1972" i="2" a="1"/>
  <c r="AH1972" i="2" s="1"/>
  <c r="AH2349" i="2" a="1"/>
  <c r="AH2349" i="2" s="1"/>
  <c r="AH2364" i="2" a="1"/>
  <c r="AH2364" i="2" s="1"/>
  <c r="AH2413" i="2" a="1"/>
  <c r="AH2413" i="2"/>
  <c r="AH2493" i="2" a="1"/>
  <c r="AH2493" i="2" s="1"/>
  <c r="AH3536" i="2" a="1"/>
  <c r="AH3536" i="2" s="1"/>
  <c r="AH5261" i="2" a="1"/>
  <c r="AH5261" i="2" s="1"/>
  <c r="AH6034" i="2" a="1"/>
  <c r="AH6034" i="2"/>
  <c r="AH6474" i="2" a="1"/>
  <c r="AH6474" i="2" s="1"/>
  <c r="AH6851" i="2" a="1"/>
  <c r="AH6851" i="2" s="1"/>
  <c r="AH8796" i="2" a="1"/>
  <c r="AH8796" i="2" s="1"/>
  <c r="AH11033" i="2" a="1"/>
  <c r="AH11033" i="2"/>
  <c r="AH11284" i="2" a="1"/>
  <c r="AH11284" i="2" s="1"/>
  <c r="AH3924" i="2" a="1"/>
  <c r="AH3924" i="2" s="1"/>
  <c r="AH4243" i="2" a="1"/>
  <c r="AH4243" i="2"/>
  <c r="AH4268" i="2" a="1"/>
  <c r="AH4268" i="2" s="1"/>
  <c r="AH4383" i="2" a="1"/>
  <c r="AH4383" i="2" s="1"/>
  <c r="AH4405" i="2" a="1"/>
  <c r="AH4405" i="2" s="1"/>
  <c r="AH2581" i="2" a="1"/>
  <c r="AH2581" i="2" s="1"/>
  <c r="AH2582" i="2" a="1"/>
  <c r="AH2582" i="2" s="1"/>
  <c r="AH3553" i="2" a="1"/>
  <c r="AH3553" i="2" s="1"/>
  <c r="AH4919" i="2" a="1"/>
  <c r="AH4919" i="2" s="1"/>
  <c r="AH6475" i="2" a="1"/>
  <c r="AH6475" i="2"/>
  <c r="AH6740" i="2" a="1"/>
  <c r="AH6740" i="2" s="1"/>
  <c r="AH6877" i="2" a="1"/>
  <c r="AH6877" i="2" s="1"/>
  <c r="AH7208" i="2" a="1"/>
  <c r="AH7208" i="2" s="1"/>
  <c r="AH7209" i="2" a="1"/>
  <c r="AH7209" i="2" s="1"/>
  <c r="AH7284" i="2" a="1"/>
  <c r="AH7284" i="2" s="1"/>
  <c r="AH6168" i="2" a="1"/>
  <c r="AH6168" i="2"/>
  <c r="AH6372" i="2" a="1"/>
  <c r="AH6372" i="2" s="1"/>
  <c r="AH6386" i="2" a="1"/>
  <c r="AH6386" i="2" s="1"/>
  <c r="AH5473" i="2" a="1"/>
  <c r="AH5473" i="2" s="1"/>
  <c r="AH5663" i="2" a="1"/>
  <c r="AH5663" i="2" s="1"/>
  <c r="AH5791" i="2" a="1"/>
  <c r="AH5791" i="2" s="1"/>
  <c r="AH5916" i="2" a="1"/>
  <c r="AH5916" i="2"/>
  <c r="AH8797" i="2" a="1"/>
  <c r="AH8797" i="2"/>
  <c r="AH9088" i="2" a="1"/>
  <c r="AH9088" i="2" s="1"/>
  <c r="AH10166" i="2" a="1"/>
  <c r="AH10166" i="2" s="1"/>
  <c r="AH10289" i="2" a="1"/>
  <c r="AH10289" i="2" s="1"/>
  <c r="AH8798" i="2" a="1"/>
  <c r="AH8798" i="2" s="1"/>
  <c r="AH8799" i="2" a="1"/>
  <c r="AH8799" i="2" s="1"/>
  <c r="AH8800" i="2" a="1"/>
  <c r="AH8800" i="2" s="1"/>
  <c r="AH8801" i="2" a="1"/>
  <c r="AH8801" i="2"/>
  <c r="AH8939" i="2" a="1"/>
  <c r="AH8939" i="2" s="1"/>
  <c r="AH9089" i="2" a="1"/>
  <c r="AH9089" i="2" s="1"/>
  <c r="AH9090" i="2" a="1"/>
  <c r="AH9090" i="2" s="1"/>
  <c r="AH9091" i="2" a="1"/>
  <c r="AH9091" i="2" s="1"/>
  <c r="AH7372" i="2" a="1"/>
  <c r="AH7372" i="2" s="1"/>
  <c r="AH7466" i="2" a="1"/>
  <c r="AH7466" i="2" s="1"/>
  <c r="AH7568" i="2" a="1"/>
  <c r="AH7568" i="2" s="1"/>
  <c r="AH7679" i="2" a="1"/>
  <c r="AH7679" i="2" s="1"/>
  <c r="AH7782" i="2" a="1"/>
  <c r="AH7782" i="2"/>
  <c r="AH7863" i="2" a="1"/>
  <c r="AH7863" i="2" s="1"/>
  <c r="AH7948" i="2" a="1"/>
  <c r="AH7948" i="2" s="1"/>
  <c r="AH8037" i="2" a="1"/>
  <c r="AH8037" i="2" s="1"/>
  <c r="AH8038" i="2" a="1"/>
  <c r="AH8038" i="2"/>
  <c r="AH8940" i="2" a="1"/>
  <c r="AH8940" i="2" s="1"/>
  <c r="AH10167" i="2" a="1"/>
  <c r="AH10167" i="2" s="1"/>
  <c r="AH10168" i="2" a="1"/>
  <c r="AH10168" i="2" s="1"/>
  <c r="AH10169" i="2" a="1"/>
  <c r="AH10169" i="2" s="1"/>
  <c r="AH10170" i="2" a="1"/>
  <c r="AH10170" i="2"/>
  <c r="AH10171" i="2" a="1"/>
  <c r="AH10171" i="2" s="1"/>
  <c r="AH10290" i="2" a="1"/>
  <c r="AH10290" i="2" s="1"/>
  <c r="AH11582" i="2" a="1"/>
  <c r="AH11582" i="2" s="1"/>
  <c r="AH11583" i="2" a="1"/>
  <c r="AH11583" i="2" s="1"/>
  <c r="AH11073" i="2" a="1"/>
  <c r="AH11073" i="2"/>
  <c r="AH11325" i="2" a="1"/>
  <c r="AH11325" i="2"/>
  <c r="AH241" i="2" a="1"/>
  <c r="AH241" i="2" s="1"/>
  <c r="AH332" i="2" a="1"/>
  <c r="AH332" i="2" s="1"/>
  <c r="AH1533" i="2" a="1"/>
  <c r="AH1533" i="2" s="1"/>
  <c r="AH3069" i="2" a="1"/>
  <c r="AH3069" i="2" s="1"/>
  <c r="AH3364" i="2" a="1"/>
  <c r="AH3364" i="2" s="1"/>
  <c r="AH3405" i="2" a="1"/>
  <c r="AH3405" i="2" s="1"/>
  <c r="AH3732" i="2" a="1"/>
  <c r="AH3732" i="2" s="1"/>
  <c r="AH3772" i="2" a="1"/>
  <c r="AH3772" i="2" s="1"/>
  <c r="AH4692" i="2" a="1"/>
  <c r="AH4692" i="2"/>
  <c r="AH4796" i="2" a="1"/>
  <c r="AH4796" i="2"/>
  <c r="AH5124" i="2" a="1"/>
  <c r="AH5124" i="2" s="1"/>
  <c r="AH5357" i="2" a="1"/>
  <c r="AH5357" i="2" s="1"/>
  <c r="AH136" i="2" a="1"/>
  <c r="AH136" i="2" s="1"/>
  <c r="AH242" i="2" a="1"/>
  <c r="AH242" i="2" s="1"/>
  <c r="AH617" i="2" a="1"/>
  <c r="AH617" i="2"/>
  <c r="AH678" i="2" a="1"/>
  <c r="AH678" i="2" s="1"/>
  <c r="AH899" i="2" a="1"/>
  <c r="AH899" i="2" s="1"/>
  <c r="AH900" i="2" a="1"/>
  <c r="AH900" i="2" s="1"/>
  <c r="AH1139" i="2" a="1"/>
  <c r="AH1139" i="2" s="1"/>
  <c r="AH1171" i="2" a="1"/>
  <c r="AH1171" i="2" s="1"/>
  <c r="AH1384" i="2" a="1"/>
  <c r="AH1384" i="2"/>
  <c r="AH1385" i="2" a="1"/>
  <c r="AH1385" i="2" s="1"/>
  <c r="AH1735" i="2" a="1"/>
  <c r="AH1735" i="2" s="1"/>
  <c r="AH1806" i="2" a="1"/>
  <c r="AH1806" i="2" s="1"/>
  <c r="AH1887" i="2" a="1"/>
  <c r="AH1887" i="2" s="1"/>
  <c r="AH1973" i="2" a="1"/>
  <c r="AH1973" i="2" s="1"/>
  <c r="AH2057" i="2" a="1"/>
  <c r="AH2057" i="2" s="1"/>
  <c r="AH2125" i="2" a="1"/>
  <c r="AH2125" i="2"/>
  <c r="AH2414" i="2" a="1"/>
  <c r="AH2414" i="2"/>
  <c r="AH2494" i="2" a="1"/>
  <c r="AH2494" i="2" s="1"/>
  <c r="AH3586" i="2" a="1"/>
  <c r="AH3586" i="2" s="1"/>
  <c r="AH5277" i="2" a="1"/>
  <c r="AH5277" i="2" s="1"/>
  <c r="AH6086" i="2" a="1"/>
  <c r="AH6086" i="2" s="1"/>
  <c r="AH6567" i="2" a="1"/>
  <c r="AH6567" i="2" s="1"/>
  <c r="AH6923" i="2" a="1"/>
  <c r="AH6923" i="2"/>
  <c r="AH9289" i="2" a="1"/>
  <c r="AH9289" i="2"/>
  <c r="AH11118" i="2" a="1"/>
  <c r="AH11118" i="2"/>
  <c r="AH11374" i="2" a="1"/>
  <c r="AH11374" i="2" s="1"/>
  <c r="AH3953" i="2" a="1"/>
  <c r="AH3953" i="2" s="1"/>
  <c r="AH4303" i="2" a="1"/>
  <c r="AH4303" i="2"/>
  <c r="AH4328" i="2" a="1"/>
  <c r="AH4328" i="2" s="1"/>
  <c r="AH4437" i="2" a="1"/>
  <c r="AH4437" i="2"/>
  <c r="AH4438" i="2" a="1"/>
  <c r="AH4438" i="2" s="1"/>
  <c r="AH2583" i="2" a="1"/>
  <c r="AH2583" i="2" s="1"/>
  <c r="AH2673" i="2" a="1"/>
  <c r="AH2673" i="2" s="1"/>
  <c r="AH2674" i="2" a="1"/>
  <c r="AH2674" i="2" s="1"/>
  <c r="AH2754" i="2" a="1"/>
  <c r="AH2754" i="2" s="1"/>
  <c r="AH3619" i="2" a="1"/>
  <c r="AH3619" i="2"/>
  <c r="AH4970" i="2" a="1"/>
  <c r="AH4970" i="2" s="1"/>
  <c r="AH6589" i="2" a="1"/>
  <c r="AH6589" i="2" s="1"/>
  <c r="AH6752" i="2" a="1"/>
  <c r="AH6752" i="2" s="1"/>
  <c r="AH6969" i="2" a="1"/>
  <c r="AH6969" i="2"/>
  <c r="AH7285" i="2" a="1"/>
  <c r="AH7285" i="2"/>
  <c r="AH6212" i="2" a="1"/>
  <c r="AH6212" i="2" s="1"/>
  <c r="AH6387" i="2" a="1"/>
  <c r="AH6387" i="2" s="1"/>
  <c r="AH6405" i="2" a="1"/>
  <c r="AH6405" i="2"/>
  <c r="AH5524" i="2" a="1"/>
  <c r="AH5524" i="2" s="1"/>
  <c r="AH5664" i="2" a="1"/>
  <c r="AH5664" i="2" s="1"/>
  <c r="AH5792" i="2" a="1"/>
  <c r="AH5792" i="2" s="1"/>
  <c r="AH5917" i="2" a="1"/>
  <c r="AH5917" i="2"/>
  <c r="AH9092" i="2" a="1"/>
  <c r="AH9092" i="2" s="1"/>
  <c r="AH9290" i="2" a="1"/>
  <c r="AH9290" i="2"/>
  <c r="AH10291" i="2" a="1"/>
  <c r="AH10291" i="2" s="1"/>
  <c r="AH10475" i="2" a="1"/>
  <c r="AH10475" i="2"/>
  <c r="AH8941" i="2" a="1"/>
  <c r="AH8941" i="2" s="1"/>
  <c r="AH9093" i="2" a="1"/>
  <c r="AH9093" i="2" s="1"/>
  <c r="AH9094" i="2" a="1"/>
  <c r="AH9094" i="2" s="1"/>
  <c r="AH9095" i="2" a="1"/>
  <c r="AH9095" i="2" s="1"/>
  <c r="AH9291" i="2" a="1"/>
  <c r="AH9291" i="2"/>
  <c r="AH9292" i="2" a="1"/>
  <c r="AH9292" i="2" s="1"/>
  <c r="AH9293" i="2" a="1"/>
  <c r="AH9293" i="2" s="1"/>
  <c r="AH9520" i="2" a="1"/>
  <c r="AH9520" i="2" s="1"/>
  <c r="AH7373" i="2" a="1"/>
  <c r="AH7373" i="2" s="1"/>
  <c r="AH7467" i="2" a="1"/>
  <c r="AH7467" i="2" s="1"/>
  <c r="AH7569" i="2" a="1"/>
  <c r="AH7569" i="2" s="1"/>
  <c r="AH7680" i="2" a="1"/>
  <c r="AH7680" i="2" s="1"/>
  <c r="AH7783" i="2" a="1"/>
  <c r="AH7783" i="2" s="1"/>
  <c r="AH7864" i="2" a="1"/>
  <c r="AH7864" i="2" s="1"/>
  <c r="AH7949" i="2" a="1"/>
  <c r="AH7949" i="2" s="1"/>
  <c r="AH8039" i="2" a="1"/>
  <c r="AH8039" i="2" s="1"/>
  <c r="AH8040" i="2" a="1"/>
  <c r="AH8040" i="2" s="1"/>
  <c r="AH8122" i="2" a="1"/>
  <c r="AH8122" i="2" s="1"/>
  <c r="AH8185" i="2" a="1"/>
  <c r="AH8185" i="2" s="1"/>
  <c r="AH9521" i="2" a="1"/>
  <c r="AH9521" i="2"/>
  <c r="AH10292" i="2" a="1"/>
  <c r="AH10292" i="2" s="1"/>
  <c r="AH10293" i="2" a="1"/>
  <c r="AH10293" i="2" s="1"/>
  <c r="AH10476" i="2" a="1"/>
  <c r="AH10476" i="2" s="1"/>
  <c r="AH10477" i="2" a="1"/>
  <c r="AH10477" i="2" s="1"/>
  <c r="AH10478" i="2" a="1"/>
  <c r="AH10478" i="2"/>
  <c r="AH10647" i="2" a="1"/>
  <c r="AH10647" i="2" s="1"/>
  <c r="AH11584" i="2" a="1"/>
  <c r="AH11584" i="2" s="1"/>
  <c r="AH11669" i="2" a="1"/>
  <c r="AH11669" i="2" s="1"/>
  <c r="AH11119" i="2" a="1"/>
  <c r="AH11119" i="2" s="1"/>
  <c r="AH11422" i="2" a="1"/>
  <c r="AH11422" i="2" s="1"/>
  <c r="AH500" i="2" a="1"/>
  <c r="AH500" i="2" s="1"/>
  <c r="AH501" i="2" a="1"/>
  <c r="AH501" i="2" s="1"/>
  <c r="AH1464" i="2" a="1"/>
  <c r="AH1464" i="2" s="1"/>
  <c r="AH3070" i="2" a="1"/>
  <c r="AH3070" i="2" s="1"/>
  <c r="AH3003" i="2" a="1"/>
  <c r="AH3003" i="2" s="1"/>
  <c r="AH3005" i="2" a="1"/>
  <c r="AH3005" i="2" s="1"/>
  <c r="AH3275" i="2" a="1"/>
  <c r="AH3275" i="2" s="1"/>
  <c r="AH3283" i="2" a="1"/>
  <c r="AH3283" i="2" s="1"/>
  <c r="AH3537" i="2" a="1"/>
  <c r="AH3537" i="2"/>
  <c r="AH4621" i="2" a="1"/>
  <c r="AH4621" i="2" s="1"/>
  <c r="AH4797" i="2" a="1"/>
  <c r="AH4797" i="2" s="1"/>
  <c r="AH5054" i="2" a="1"/>
  <c r="AH5054" i="2" s="1"/>
  <c r="AH5358" i="2" a="1"/>
  <c r="AH5358" i="2" s="1"/>
  <c r="AH515" i="2" a="1"/>
  <c r="AH515" i="2"/>
  <c r="AH517" i="2" a="1"/>
  <c r="AH517" i="2" s="1"/>
  <c r="AH781" i="2" a="1"/>
  <c r="AH781" i="2" s="1"/>
  <c r="AH785" i="2" a="1"/>
  <c r="AH785" i="2" s="1"/>
  <c r="AH977" i="2" a="1"/>
  <c r="AH977" i="2" s="1"/>
  <c r="AH978" i="2" a="1"/>
  <c r="AH978" i="2" s="1"/>
  <c r="AH1645" i="2" a="1"/>
  <c r="AH1645" i="2" s="1"/>
  <c r="AH1651" i="2" a="1"/>
  <c r="AH1651" i="2"/>
  <c r="AH1654" i="2" a="1"/>
  <c r="AH1654" i="2"/>
  <c r="AH1664" i="2" a="1"/>
  <c r="AH1664" i="2"/>
  <c r="AH1665" i="2" a="1"/>
  <c r="AH1665" i="2" s="1"/>
  <c r="AH1686" i="2" a="1"/>
  <c r="AH1686" i="2" s="1"/>
  <c r="AH2341" i="2" a="1"/>
  <c r="AH2341" i="2" s="1"/>
  <c r="AH2342" i="2" a="1"/>
  <c r="AH2342" i="2" s="1"/>
  <c r="AH2343" i="2" a="1"/>
  <c r="AH2343" i="2" s="1"/>
  <c r="AH2344" i="2" a="1"/>
  <c r="AH2344" i="2" s="1"/>
  <c r="AH2345" i="2" a="1"/>
  <c r="AH2345" i="2"/>
  <c r="AH2346" i="2" a="1"/>
  <c r="AH2346" i="2" s="1"/>
  <c r="AH3006" i="2" a="1"/>
  <c r="AH3006" i="2" s="1"/>
  <c r="AH3009" i="2" a="1"/>
  <c r="AH3009" i="2" s="1"/>
  <c r="AH3182" i="2" a="1"/>
  <c r="AH3182" i="2"/>
  <c r="AH3276" i="2" a="1"/>
  <c r="AH3276" i="2" s="1"/>
  <c r="AH3284" i="2" a="1"/>
  <c r="AH3284" i="2" s="1"/>
  <c r="AH3925" i="2" a="1"/>
  <c r="AH3925" i="2" s="1"/>
  <c r="AH4367" i="2" a="1"/>
  <c r="AH4367" i="2" s="1"/>
  <c r="AH4368" i="2" a="1"/>
  <c r="AH4368" i="2" s="1"/>
  <c r="AH4572" i="2" a="1"/>
  <c r="AH4572" i="2" s="1"/>
  <c r="AH4597" i="2" a="1"/>
  <c r="AH4597" i="2"/>
  <c r="AH4907" i="2" a="1"/>
  <c r="AH4907" i="2" s="1"/>
  <c r="AH6156" i="2" a="1"/>
  <c r="AH6156" i="2" s="1"/>
  <c r="AH6246" i="2" a="1"/>
  <c r="AH6246" i="2" s="1"/>
  <c r="AH6249" i="2" a="1"/>
  <c r="AH6249" i="2" s="1"/>
  <c r="AH6476" i="2" a="1"/>
  <c r="AH6476" i="2" s="1"/>
  <c r="AH6730" i="2" a="1"/>
  <c r="AH6730" i="2" s="1"/>
  <c r="AH6878" i="2" a="1"/>
  <c r="AH6878" i="2" s="1"/>
  <c r="AH5195" i="2" a="1"/>
  <c r="AH5195" i="2" s="1"/>
  <c r="AH5474" i="2" a="1"/>
  <c r="AH5474" i="2"/>
  <c r="AH6015" i="2" a="1"/>
  <c r="AH6015" i="2" s="1"/>
  <c r="AH6016" i="2" a="1"/>
  <c r="AH6016" i="2" s="1"/>
  <c r="AH6017" i="2" a="1"/>
  <c r="AH6017" i="2" s="1"/>
  <c r="AH6059" i="2" a="1"/>
  <c r="AH6059" i="2" s="1"/>
  <c r="AH6454" i="2" a="1"/>
  <c r="AH6454" i="2" s="1"/>
  <c r="AH6852" i="2" a="1"/>
  <c r="AH6852" i="2" s="1"/>
  <c r="AH8802" i="2" a="1"/>
  <c r="AH8802" i="2" s="1"/>
  <c r="AH8803" i="2" a="1"/>
  <c r="AH8803" i="2" s="1"/>
  <c r="AH8942" i="2" a="1"/>
  <c r="AH8942" i="2"/>
  <c r="AH10073" i="2" a="1"/>
  <c r="AH10073" i="2"/>
  <c r="AH10172" i="2" a="1"/>
  <c r="AH10172" i="2" s="1"/>
  <c r="AH11016" i="2" a="1"/>
  <c r="AH11016" i="2" s="1"/>
  <c r="AH11285" i="2" a="1"/>
  <c r="AH11285" i="2"/>
  <c r="AH7468" i="2" a="1"/>
  <c r="AH7468" i="2" s="1"/>
  <c r="AH7570" i="2" a="1"/>
  <c r="AH7570" i="2" s="1"/>
  <c r="AH7571" i="2" a="1"/>
  <c r="AH7571" i="2"/>
  <c r="AH7681" i="2" a="1"/>
  <c r="AH7681" i="2" s="1"/>
  <c r="AH7784" i="2" a="1"/>
  <c r="AH7784" i="2" s="1"/>
  <c r="AH7865" i="2" a="1"/>
  <c r="AH7865" i="2" s="1"/>
  <c r="AH7950" i="2" a="1"/>
  <c r="AH7950" i="2" s="1"/>
  <c r="AH8041" i="2" a="1"/>
  <c r="AH8041" i="2" s="1"/>
  <c r="AH8123" i="2" a="1"/>
  <c r="AH8123" i="2" s="1"/>
  <c r="AH8186" i="2" a="1"/>
  <c r="AH8186" i="2" s="1"/>
  <c r="AH8187" i="2" a="1"/>
  <c r="AH8187" i="2" s="1"/>
  <c r="AH8231" i="2" a="1"/>
  <c r="AH8231" i="2" s="1"/>
  <c r="AH8714" i="2" a="1"/>
  <c r="AH8714" i="2" s="1"/>
  <c r="AH8804" i="2" a="1"/>
  <c r="AH8804" i="2" s="1"/>
  <c r="AH8805" i="2" a="1"/>
  <c r="AH8805" i="2"/>
  <c r="AH8806" i="2" a="1"/>
  <c r="AH8806" i="2" s="1"/>
  <c r="AH8807" i="2" a="1"/>
  <c r="AH8807" i="2" s="1"/>
  <c r="AH8943" i="2" a="1"/>
  <c r="AH8943" i="2" s="1"/>
  <c r="AH8944" i="2" a="1"/>
  <c r="AH8944" i="2" s="1"/>
  <c r="AH9096" i="2" a="1"/>
  <c r="AH9096" i="2"/>
  <c r="AH9294" i="2" a="1"/>
  <c r="AH9294" i="2" s="1"/>
  <c r="AH10074" i="2" a="1"/>
  <c r="AH10074" i="2" s="1"/>
  <c r="AH10173" i="2" a="1"/>
  <c r="AH10173" i="2" s="1"/>
  <c r="AH10174" i="2" a="1"/>
  <c r="AH10174" i="2" s="1"/>
  <c r="AH10175" i="2" a="1"/>
  <c r="AH10175" i="2" s="1"/>
  <c r="AH10294" i="2" a="1"/>
  <c r="AH10294" i="2" s="1"/>
  <c r="AH10295" i="2" a="1"/>
  <c r="AH10295" i="2" s="1"/>
  <c r="AH11017" i="2" a="1"/>
  <c r="AH11017" i="2" s="1"/>
  <c r="AH11286" i="2" a="1"/>
  <c r="AH11286" i="2" s="1"/>
  <c r="AH11779" i="2" a="1"/>
  <c r="AH11779" i="2" s="1"/>
  <c r="AH11780" i="2" a="1"/>
  <c r="AH11780" i="2"/>
  <c r="AH11784" i="2" a="1"/>
  <c r="AH11784" i="2" s="1"/>
  <c r="AH11797" i="2" a="1"/>
  <c r="AH11797" i="2" s="1"/>
  <c r="AH11803" i="2" a="1"/>
  <c r="AH11803" i="2" s="1"/>
  <c r="AH3183" i="2" a="1"/>
  <c r="AH3183" i="2" s="1"/>
  <c r="AH3406" i="2" a="1"/>
  <c r="AH3406" i="2" s="1"/>
  <c r="AH3447" i="2" a="1"/>
  <c r="AH3447" i="2" s="1"/>
  <c r="AH3773" i="2" a="1"/>
  <c r="AH3773" i="2" s="1"/>
  <c r="AH3817" i="2" a="1"/>
  <c r="AH3817" i="2" s="1"/>
  <c r="AH137" i="2" a="1"/>
  <c r="AH137" i="2" s="1"/>
  <c r="AH243" i="2" a="1"/>
  <c r="AH243" i="2" s="1"/>
  <c r="AH618" i="2" a="1"/>
  <c r="AH618" i="2"/>
  <c r="AH679" i="2" a="1"/>
  <c r="AH679" i="2" s="1"/>
  <c r="AH1019" i="2" a="1"/>
  <c r="AH1019" i="2" s="1"/>
  <c r="AH1047" i="2" a="1"/>
  <c r="AH1047" i="2" s="1"/>
  <c r="AH1255" i="2" a="1"/>
  <c r="AH1255" i="2" s="1"/>
  <c r="AH1281" i="2" a="1"/>
  <c r="AH1281" i="2" s="1"/>
  <c r="AH1736" i="2" a="1"/>
  <c r="AH1736" i="2" s="1"/>
  <c r="AH1807" i="2" a="1"/>
  <c r="AH1807" i="2" s="1"/>
  <c r="AH1888" i="2" a="1"/>
  <c r="AH1888" i="2"/>
  <c r="AH1974" i="2" a="1"/>
  <c r="AH1974" i="2"/>
  <c r="AH2058" i="2" a="1"/>
  <c r="AH2058" i="2" s="1"/>
  <c r="AH2126" i="2" a="1"/>
  <c r="AH2126" i="2" s="1"/>
  <c r="AH2365" i="2" a="1"/>
  <c r="AH2365" i="2" s="1"/>
  <c r="AH2415" i="2" a="1"/>
  <c r="AH2415" i="2" s="1"/>
  <c r="AH2495" i="2" a="1"/>
  <c r="AH2495" i="2" s="1"/>
  <c r="AH138" i="2" a="1"/>
  <c r="AH138" i="2" s="1"/>
  <c r="AH244" i="2" a="1"/>
  <c r="AH244" i="2" s="1"/>
  <c r="AH1504" i="2" a="1"/>
  <c r="AH1504" i="2" s="1"/>
  <c r="AH3071" i="2" a="1"/>
  <c r="AH3071" i="2" s="1"/>
  <c r="AH4662" i="2" a="1"/>
  <c r="AH4662" i="2" s="1"/>
  <c r="AH4798" i="2" a="1"/>
  <c r="AH4798" i="2" s="1"/>
  <c r="AH5095" i="2" a="1"/>
  <c r="AH5095" i="2" s="1"/>
  <c r="AH5359" i="2" a="1"/>
  <c r="AH5359" i="2"/>
  <c r="AH5497" i="2" a="1"/>
  <c r="AH5497" i="2"/>
  <c r="AH3202" i="2" a="1"/>
  <c r="AH3202" i="2"/>
  <c r="AH4185" i="2" a="1"/>
  <c r="AH4185" i="2" s="1"/>
  <c r="AH4217" i="2" a="1"/>
  <c r="AH4217" i="2" s="1"/>
  <c r="AH4482" i="2" a="1"/>
  <c r="AH4482" i="2" s="1"/>
  <c r="AH4522" i="2" a="1"/>
  <c r="AH4522" i="2" s="1"/>
  <c r="AH2584" i="2" a="1"/>
  <c r="AH2584" i="2" s="1"/>
  <c r="AH2585" i="2" a="1"/>
  <c r="AH2585" i="2" s="1"/>
  <c r="AH2675" i="2" a="1"/>
  <c r="AH2675" i="2" s="1"/>
  <c r="AH7286" i="2" a="1"/>
  <c r="AH7286" i="2" s="1"/>
  <c r="AH7287" i="2" a="1"/>
  <c r="AH7287" i="2" s="1"/>
  <c r="AH4947" i="2" a="1"/>
  <c r="AH4947" i="2" s="1"/>
  <c r="AH6505" i="2" a="1"/>
  <c r="AH6505" i="2" s="1"/>
  <c r="AH6693" i="2" a="1"/>
  <c r="AH6693" i="2" s="1"/>
  <c r="AH6924" i="2" a="1"/>
  <c r="AH6924" i="2" s="1"/>
  <c r="AH5262" i="2" a="1"/>
  <c r="AH5262" i="2" s="1"/>
  <c r="AH5665" i="2" a="1"/>
  <c r="AH5665" i="2" s="1"/>
  <c r="AH5793" i="2" a="1"/>
  <c r="AH5793" i="2" s="1"/>
  <c r="AH5918" i="2" a="1"/>
  <c r="AH5918" i="2" s="1"/>
  <c r="AH6035" i="2" a="1"/>
  <c r="AH6035" i="2" s="1"/>
  <c r="AH6538" i="2" a="1"/>
  <c r="AH6538" i="2" s="1"/>
  <c r="AH6879" i="2" a="1"/>
  <c r="AH6879" i="2" s="1"/>
  <c r="AH9295" i="2" a="1"/>
  <c r="AH9295" i="2" s="1"/>
  <c r="AH9522" i="2" a="1"/>
  <c r="AH9522" i="2" s="1"/>
  <c r="AH9668" i="2" a="1"/>
  <c r="AH9668" i="2" s="1"/>
  <c r="AH10296" i="2" a="1"/>
  <c r="AH10296" i="2" s="1"/>
  <c r="AH10479" i="2" a="1"/>
  <c r="AH10479" i="2"/>
  <c r="AH11074" i="2" a="1"/>
  <c r="AH11074" i="2"/>
  <c r="AH11326" i="2" a="1"/>
  <c r="AH11326" i="2"/>
  <c r="AH9523" i="2" a="1"/>
  <c r="AH9523" i="2" s="1"/>
  <c r="AH9524" i="2" a="1"/>
  <c r="AH9524" i="2" s="1"/>
  <c r="AH9525" i="2" a="1"/>
  <c r="AH9525" i="2" s="1"/>
  <c r="AH9526" i="2" a="1"/>
  <c r="AH9526" i="2" s="1"/>
  <c r="AH9771" i="2" a="1"/>
  <c r="AH9771" i="2" s="1"/>
  <c r="AH9772" i="2" a="1"/>
  <c r="AH9772" i="2"/>
  <c r="AH9773" i="2" a="1"/>
  <c r="AH9773" i="2" s="1"/>
  <c r="AH7374" i="2" a="1"/>
  <c r="AH7374" i="2" s="1"/>
  <c r="AH7469" i="2" a="1"/>
  <c r="AH7469" i="2"/>
  <c r="AH7572" i="2" a="1"/>
  <c r="AH7572" i="2"/>
  <c r="AH7682" i="2" a="1"/>
  <c r="AH7682" i="2" s="1"/>
  <c r="AH7785" i="2" a="1"/>
  <c r="AH7785" i="2" s="1"/>
  <c r="AH7866" i="2" a="1"/>
  <c r="AH7866" i="2" s="1"/>
  <c r="AH7951" i="2" a="1"/>
  <c r="AH7951" i="2" s="1"/>
  <c r="AH8042" i="2" a="1"/>
  <c r="AH8042" i="2" s="1"/>
  <c r="AH8043" i="2" a="1"/>
  <c r="AH8043" i="2" s="1"/>
  <c r="AH8188" i="2" a="1"/>
  <c r="AH8188" i="2" s="1"/>
  <c r="AH10480" i="2" a="1"/>
  <c r="AH10480" i="2"/>
  <c r="AH10648" i="2" a="1"/>
  <c r="AH10648" i="2" s="1"/>
  <c r="AH10649" i="2" a="1"/>
  <c r="AH10649" i="2" s="1"/>
  <c r="AH10650" i="2" a="1"/>
  <c r="AH10650" i="2" s="1"/>
  <c r="AH10761" i="2" a="1"/>
  <c r="AH10761" i="2" s="1"/>
  <c r="AH10762" i="2" a="1"/>
  <c r="AH10762" i="2" s="1"/>
  <c r="AH11075" i="2" a="1"/>
  <c r="AH11075" i="2" s="1"/>
  <c r="AH11327" i="2" a="1"/>
  <c r="AH11327" i="2"/>
  <c r="AH245" i="2" a="1"/>
  <c r="AH245" i="2" s="1"/>
  <c r="AH246" i="2" a="1"/>
  <c r="AH246" i="2" s="1"/>
  <c r="AH1534" i="2" a="1"/>
  <c r="AH1534" i="2" s="1"/>
  <c r="AH3072" i="2" a="1"/>
  <c r="AH3072" i="2" s="1"/>
  <c r="AH3338" i="2" a="1"/>
  <c r="AH3338" i="2" s="1"/>
  <c r="AH3365" i="2" a="1"/>
  <c r="AH3365" i="2" s="1"/>
  <c r="AH3554" i="2" a="1"/>
  <c r="AH3554" i="2"/>
  <c r="AH3733" i="2" a="1"/>
  <c r="AH3733" i="2" s="1"/>
  <c r="AH3734" i="2" a="1"/>
  <c r="AH3734" i="2" s="1"/>
  <c r="AH4663" i="2" a="1"/>
  <c r="AH4663" i="2" s="1"/>
  <c r="AH4799" i="2" a="1"/>
  <c r="AH4799" i="2"/>
  <c r="AH5125" i="2" a="1"/>
  <c r="AH5125" i="2" s="1"/>
  <c r="AH5360" i="2" a="1"/>
  <c r="AH5360" i="2" s="1"/>
  <c r="AH139" i="2" a="1"/>
  <c r="AH139" i="2" s="1"/>
  <c r="AH247" i="2" a="1"/>
  <c r="AH247" i="2" s="1"/>
  <c r="AH619" i="2" a="1"/>
  <c r="AH619" i="2" s="1"/>
  <c r="AH680" i="2" a="1"/>
  <c r="AH680" i="2" s="1"/>
  <c r="AH1020" i="2" a="1"/>
  <c r="AH1020" i="2" s="1"/>
  <c r="AH1021" i="2" a="1"/>
  <c r="AH1021" i="2" s="1"/>
  <c r="AH1235" i="2" a="1"/>
  <c r="AH1235" i="2" s="1"/>
  <c r="AH1256" i="2" a="1"/>
  <c r="AH1256" i="2" s="1"/>
  <c r="AH3620" i="2" a="1"/>
  <c r="AH3620" i="2"/>
  <c r="AH4152" i="2" a="1"/>
  <c r="AH4152" i="2"/>
  <c r="AH4164" i="2" a="1"/>
  <c r="AH4164" i="2" s="1"/>
  <c r="AH4406" i="2" a="1"/>
  <c r="AH4406" i="2" s="1"/>
  <c r="AH4439" i="2" a="1"/>
  <c r="AH4439" i="2" s="1"/>
  <c r="AH4016" i="2" a="1"/>
  <c r="AH4016" i="2" s="1"/>
  <c r="AH4024" i="2" a="1"/>
  <c r="AH4024" i="2"/>
  <c r="AH4036" i="2" a="1"/>
  <c r="AH4036" i="2" s="1"/>
  <c r="AH4047" i="2" a="1"/>
  <c r="AH4047" i="2" s="1"/>
  <c r="AH4048" i="2" a="1"/>
  <c r="AH4048" i="2" s="1"/>
  <c r="AH4054" i="2" a="1"/>
  <c r="AH4054" i="2"/>
  <c r="AH4086" i="2" a="1"/>
  <c r="AH4086" i="2" s="1"/>
  <c r="AH4087" i="2" a="1"/>
  <c r="AH4087" i="2"/>
  <c r="AH4094" i="2" a="1"/>
  <c r="AH4094" i="2" s="1"/>
  <c r="AH4103" i="2" a="1"/>
  <c r="AH4103" i="2" s="1"/>
  <c r="AH4112" i="2" a="1"/>
  <c r="AH4112" i="2" s="1"/>
  <c r="AH4113" i="2" a="1"/>
  <c r="AH4113" i="2" s="1"/>
  <c r="AH6830" i="2" a="1"/>
  <c r="AH6830" i="2" s="1"/>
  <c r="AH7159" i="2" a="1"/>
  <c r="AH7159" i="2" s="1"/>
  <c r="AH7210" i="2" a="1"/>
  <c r="AH7210" i="2" s="1"/>
  <c r="AH7288" i="2" a="1"/>
  <c r="AH7288" i="2"/>
  <c r="AH4948" i="2" a="1"/>
  <c r="AH4948" i="2"/>
  <c r="AH6810" i="2" a="1"/>
  <c r="AH6810" i="2" s="1"/>
  <c r="AH7077" i="2" a="1"/>
  <c r="AH7077" i="2" s="1"/>
  <c r="AH5263" i="2" a="1"/>
  <c r="AH5263" i="2"/>
  <c r="AH5525" i="2" a="1"/>
  <c r="AH5525" i="2"/>
  <c r="AH5666" i="2" a="1"/>
  <c r="AH5666" i="2" s="1"/>
  <c r="AH5794" i="2" a="1"/>
  <c r="AH5794" i="2"/>
  <c r="AH5919" i="2" a="1"/>
  <c r="AH5919" i="2" s="1"/>
  <c r="AH6060" i="2" a="1"/>
  <c r="AH6060" i="2" s="1"/>
  <c r="AH6811" i="2" a="1"/>
  <c r="AH6811" i="2" s="1"/>
  <c r="AH7047" i="2" a="1"/>
  <c r="AH7047" i="2" s="1"/>
  <c r="AH8808" i="2" a="1"/>
  <c r="AH8808" i="2" s="1"/>
  <c r="AH9097" i="2" a="1"/>
  <c r="AH9097" i="2" s="1"/>
  <c r="AH9923" i="2" a="1"/>
  <c r="AH9923" i="2" s="1"/>
  <c r="AH10176" i="2" a="1"/>
  <c r="AH10176" i="2" s="1"/>
  <c r="AH10297" i="2" a="1"/>
  <c r="AH10297" i="2"/>
  <c r="AH11231" i="2" a="1"/>
  <c r="AH11231" i="2" s="1"/>
  <c r="AH11489" i="2" a="1"/>
  <c r="AH11489" i="2"/>
  <c r="AH8809" i="2" a="1"/>
  <c r="AH8809" i="2" s="1"/>
  <c r="AH8810" i="2" a="1"/>
  <c r="AH8810" i="2" s="1"/>
  <c r="AH8811" i="2" a="1"/>
  <c r="AH8811" i="2" s="1"/>
  <c r="AH8945" i="2" a="1"/>
  <c r="AH8945" i="2" s="1"/>
  <c r="AH9098" i="2" a="1"/>
  <c r="AH9098" i="2" s="1"/>
  <c r="AH9099" i="2" a="1"/>
  <c r="AH9099" i="2"/>
  <c r="AH10075" i="2" a="1"/>
  <c r="AH10075" i="2" s="1"/>
  <c r="AH7375" i="2" a="1"/>
  <c r="AH7375" i="2" s="1"/>
  <c r="AH7470" i="2" a="1"/>
  <c r="AH7470" i="2" s="1"/>
  <c r="AH7573" i="2" a="1"/>
  <c r="AH7573" i="2" s="1"/>
  <c r="AH7683" i="2" a="1"/>
  <c r="AH7683" i="2"/>
  <c r="AH7786" i="2" a="1"/>
  <c r="AH7786" i="2" s="1"/>
  <c r="AH7867" i="2" a="1"/>
  <c r="AH7867" i="2" s="1"/>
  <c r="AH7952" i="2" a="1"/>
  <c r="AH7952" i="2" s="1"/>
  <c r="AH8044" i="2" a="1"/>
  <c r="AH8044" i="2" s="1"/>
  <c r="AH8124" i="2" a="1"/>
  <c r="AH8124" i="2"/>
  <c r="AH10177" i="2" a="1"/>
  <c r="AH10177" i="2" s="1"/>
  <c r="AH10178" i="2" a="1"/>
  <c r="AH10178" i="2" s="1"/>
  <c r="AH10298" i="2" a="1"/>
  <c r="AH10298" i="2"/>
  <c r="AH10299" i="2" a="1"/>
  <c r="AH10299" i="2"/>
  <c r="AH10300" i="2" a="1"/>
  <c r="AH10300" i="2" s="1"/>
  <c r="AH10651" i="2" a="1"/>
  <c r="AH10651" i="2" s="1"/>
  <c r="AH11256" i="2" a="1"/>
  <c r="AH11256" i="2" s="1"/>
  <c r="AH11515" i="2" a="1"/>
  <c r="AH11515" i="2" s="1"/>
  <c r="AH3179" i="2" a="1"/>
  <c r="AH3179" i="2" s="1"/>
  <c r="AH3366" i="2" a="1"/>
  <c r="AH3366" i="2" s="1"/>
  <c r="AH3407" i="2" a="1"/>
  <c r="AH3407" i="2" s="1"/>
  <c r="AH3774" i="2" a="1"/>
  <c r="AH3774" i="2" s="1"/>
  <c r="AH3775" i="2" a="1"/>
  <c r="AH3775" i="2" s="1"/>
  <c r="AH65" i="2" a="1"/>
  <c r="AH65" i="2" s="1"/>
  <c r="AH140" i="2" a="1"/>
  <c r="AH140" i="2" s="1"/>
  <c r="AH572" i="2" a="1"/>
  <c r="AH572" i="2" s="1"/>
  <c r="AH620" i="2" a="1"/>
  <c r="AH620" i="2"/>
  <c r="AH1003" i="2" a="1"/>
  <c r="AH1003" i="2" s="1"/>
  <c r="AH1022" i="2" a="1"/>
  <c r="AH1022" i="2" s="1"/>
  <c r="AH1236" i="2" a="1"/>
  <c r="AH1236" i="2" s="1"/>
  <c r="AH1257" i="2" a="1"/>
  <c r="AH1257" i="2" s="1"/>
  <c r="AH1687" i="2" a="1"/>
  <c r="AH1687" i="2" s="1"/>
  <c r="AH1737" i="2" a="1"/>
  <c r="AH1737" i="2" s="1"/>
  <c r="AH1808" i="2" a="1"/>
  <c r="AH1808" i="2" s="1"/>
  <c r="AH1889" i="2" a="1"/>
  <c r="AH1889" i="2" s="1"/>
  <c r="AH1975" i="2" a="1"/>
  <c r="AH1975" i="2" s="1"/>
  <c r="AH1976" i="2" a="1"/>
  <c r="AH1976" i="2" s="1"/>
  <c r="AH2350" i="2" a="1"/>
  <c r="AH2350" i="2" s="1"/>
  <c r="AH2366" i="2" a="1"/>
  <c r="AH2366" i="2" s="1"/>
  <c r="AH2416" i="2" a="1"/>
  <c r="AH2416" i="2" s="1"/>
  <c r="AH2496" i="2" a="1"/>
  <c r="AH2496" i="2" s="1"/>
  <c r="AH66" i="2" a="1"/>
  <c r="AH66" i="2"/>
  <c r="AH141" i="2" a="1"/>
  <c r="AH141" i="2"/>
  <c r="AH1477" i="2" a="1"/>
  <c r="AH1477" i="2"/>
  <c r="AH3073" i="2" a="1"/>
  <c r="AH3073" i="2" s="1"/>
  <c r="AH4634" i="2" a="1"/>
  <c r="AH4634" i="2" s="1"/>
  <c r="AH4800" i="2" a="1"/>
  <c r="AH4800" i="2" s="1"/>
  <c r="AH5065" i="2" a="1"/>
  <c r="AH5065" i="2" s="1"/>
  <c r="AH5361" i="2" a="1"/>
  <c r="AH5361" i="2" s="1"/>
  <c r="AH5475" i="2" a="1"/>
  <c r="AH5475" i="2" s="1"/>
  <c r="AH3184" i="2" a="1"/>
  <c r="AH3184" i="2"/>
  <c r="AH4165" i="2" a="1"/>
  <c r="AH4165" i="2" s="1"/>
  <c r="AH4186" i="2" a="1"/>
  <c r="AH4186" i="2" s="1"/>
  <c r="AH4440" i="2" a="1"/>
  <c r="AH4440" i="2" s="1"/>
  <c r="AH4483" i="2" a="1"/>
  <c r="AH4483" i="2"/>
  <c r="AH4920" i="2" a="1"/>
  <c r="AH4920" i="2" s="1"/>
  <c r="AH2497" i="2" a="1"/>
  <c r="AH2497" i="2" s="1"/>
  <c r="AH2586" i="2" a="1"/>
  <c r="AH2586" i="2" s="1"/>
  <c r="AH7211" i="2" a="1"/>
  <c r="AH7211" i="2"/>
  <c r="AH7212" i="2" a="1"/>
  <c r="AH7212" i="2" s="1"/>
  <c r="AH7289" i="2" a="1"/>
  <c r="AH7289" i="2" s="1"/>
  <c r="AH6477" i="2" a="1"/>
  <c r="AH6477" i="2"/>
  <c r="AH6681" i="2" a="1"/>
  <c r="AH6681" i="2" s="1"/>
  <c r="AH6880" i="2" a="1"/>
  <c r="AH6880" i="2" s="1"/>
  <c r="AH5264" i="2" a="1"/>
  <c r="AH5264" i="2" s="1"/>
  <c r="AH5667" i="2" a="1"/>
  <c r="AH5667" i="2"/>
  <c r="AH5795" i="2" a="1"/>
  <c r="AH5795" i="2" s="1"/>
  <c r="AH5920" i="2" a="1"/>
  <c r="AH5920" i="2" s="1"/>
  <c r="AH6024" i="2" a="1"/>
  <c r="AH6024" i="2" s="1"/>
  <c r="AH6478" i="2" a="1"/>
  <c r="AH6478" i="2" s="1"/>
  <c r="AH6853" i="2" a="1"/>
  <c r="AH6853" i="2" s="1"/>
  <c r="AH8812" i="2" a="1"/>
  <c r="AH8812" i="2" s="1"/>
  <c r="AH8946" i="2" a="1"/>
  <c r="AH8946" i="2" s="1"/>
  <c r="AH9100" i="2" a="1"/>
  <c r="AH9100" i="2" s="1"/>
  <c r="AH10301" i="2" a="1"/>
  <c r="AH10301" i="2" s="1"/>
  <c r="AH10302" i="2" a="1"/>
  <c r="AH10302" i="2"/>
  <c r="AH11034" i="2" a="1"/>
  <c r="AH11034" i="2" s="1"/>
  <c r="AH11287" i="2" a="1"/>
  <c r="AH11287" i="2" s="1"/>
  <c r="AH8947" i="2" a="1"/>
  <c r="AH8947" i="2"/>
  <c r="AH9101" i="2" a="1"/>
  <c r="AH9101" i="2" s="1"/>
  <c r="AH9102" i="2" a="1"/>
  <c r="AH9102" i="2" s="1"/>
  <c r="AH9103" i="2" a="1"/>
  <c r="AH9103" i="2" s="1"/>
  <c r="AH9296" i="2" a="1"/>
  <c r="AH9296" i="2" s="1"/>
  <c r="AH9297" i="2" a="1"/>
  <c r="AH9297" i="2" s="1"/>
  <c r="AH9298" i="2" a="1"/>
  <c r="AH9298" i="2" s="1"/>
  <c r="AH7376" i="2" a="1"/>
  <c r="AH7376" i="2" s="1"/>
  <c r="AH7471" i="2" a="1"/>
  <c r="AH7471" i="2"/>
  <c r="AH7574" i="2" a="1"/>
  <c r="AH7574" i="2"/>
  <c r="AH7684" i="2" a="1"/>
  <c r="AH7684" i="2"/>
  <c r="AH7787" i="2" a="1"/>
  <c r="AH7787" i="2"/>
  <c r="AH7868" i="2" a="1"/>
  <c r="AH7868" i="2" s="1"/>
  <c r="AH7953" i="2" a="1"/>
  <c r="AH7953" i="2"/>
  <c r="AH7954" i="2" a="1"/>
  <c r="AH7954" i="2" s="1"/>
  <c r="AH8045" i="2" a="1"/>
  <c r="AH8045" i="2" s="1"/>
  <c r="AH10303" i="2" a="1"/>
  <c r="AH10303" i="2" s="1"/>
  <c r="AH10481" i="2" a="1"/>
  <c r="AH10481" i="2" s="1"/>
  <c r="AH10482" i="2" a="1"/>
  <c r="AH10482" i="2" s="1"/>
  <c r="AH10483" i="2" a="1"/>
  <c r="AH10483" i="2" s="1"/>
  <c r="AH10652" i="2" a="1"/>
  <c r="AH10652" i="2"/>
  <c r="AH10653" i="2" a="1"/>
  <c r="AH10653" i="2" s="1"/>
  <c r="AH11035" i="2" a="1"/>
  <c r="AH11035" i="2" s="1"/>
  <c r="AH11328" i="2" a="1"/>
  <c r="AH11328" i="2" s="1"/>
  <c r="AH469" i="2" a="1"/>
  <c r="AH469" i="2"/>
  <c r="AH476" i="2" a="1"/>
  <c r="AH476" i="2" s="1"/>
  <c r="AH1478" i="2" a="1"/>
  <c r="AH1478" i="2" s="1"/>
  <c r="AH3074" i="2" a="1"/>
  <c r="AH3074" i="2" s="1"/>
  <c r="AH3408" i="2" a="1"/>
  <c r="AH3408" i="2" s="1"/>
  <c r="AH3448" i="2" a="1"/>
  <c r="AH3448" i="2" s="1"/>
  <c r="AH3587" i="2" a="1"/>
  <c r="AH3587" i="2" s="1"/>
  <c r="AH3705" i="2" a="1"/>
  <c r="AH3705" i="2" s="1"/>
  <c r="AH3735" i="2" a="1"/>
  <c r="AH3735" i="2" s="1"/>
  <c r="AH4635" i="2" a="1"/>
  <c r="AH4635" i="2"/>
  <c r="AH4801" i="2" a="1"/>
  <c r="AH4801" i="2" s="1"/>
  <c r="AH5066" i="2" a="1"/>
  <c r="AH5066" i="2" s="1"/>
  <c r="AH5362" i="2" a="1"/>
  <c r="AH5362" i="2" s="1"/>
  <c r="AH36" i="2" a="1"/>
  <c r="AH36" i="2" s="1"/>
  <c r="AH67" i="2" a="1"/>
  <c r="AH67" i="2"/>
  <c r="AH550" i="2" a="1"/>
  <c r="AH550" i="2" s="1"/>
  <c r="AH573" i="2" a="1"/>
  <c r="AH573" i="2" s="1"/>
  <c r="AH861" i="2" a="1"/>
  <c r="AH861" i="2" s="1"/>
  <c r="AH876" i="2" a="1"/>
  <c r="AH876" i="2"/>
  <c r="AH1092" i="2" a="1"/>
  <c r="AH1092" i="2" s="1"/>
  <c r="AH1116" i="2" a="1"/>
  <c r="AH1116" i="2" s="1"/>
  <c r="AH1339" i="2" a="1"/>
  <c r="AH1339" i="2" s="1"/>
  <c r="AH1359" i="2" a="1"/>
  <c r="AH1359" i="2" s="1"/>
  <c r="AH1666" i="2" a="1"/>
  <c r="AH1666" i="2" s="1"/>
  <c r="AH1688" i="2" a="1"/>
  <c r="AH1688" i="2" s="1"/>
  <c r="AH1738" i="2" a="1"/>
  <c r="AH1738" i="2"/>
  <c r="AH1809" i="2" a="1"/>
  <c r="AH1809" i="2" s="1"/>
  <c r="AH1890" i="2" a="1"/>
  <c r="AH1890" i="2" s="1"/>
  <c r="AH1977" i="2" a="1"/>
  <c r="AH1977" i="2" s="1"/>
  <c r="AH2367" i="2" a="1"/>
  <c r="AH2367" i="2" s="1"/>
  <c r="AH2417" i="2" a="1"/>
  <c r="AH2417" i="2" s="1"/>
  <c r="AH2498" i="2" a="1"/>
  <c r="AH2498" i="2" s="1"/>
  <c r="AH2587" i="2" a="1"/>
  <c r="AH2587" i="2"/>
  <c r="AH2588" i="2" a="1"/>
  <c r="AH2588" i="2" s="1"/>
  <c r="AH2676" i="2" a="1"/>
  <c r="AH2676" i="2" s="1"/>
  <c r="AH3665" i="2" a="1"/>
  <c r="AH3665" i="2" s="1"/>
  <c r="AH3912" i="2" a="1"/>
  <c r="AH3912" i="2"/>
  <c r="AH4153" i="2" a="1"/>
  <c r="AH4153" i="2" s="1"/>
  <c r="AH4166" i="2" a="1"/>
  <c r="AH4166" i="2" s="1"/>
  <c r="AH4407" i="2" a="1"/>
  <c r="AH4407" i="2" s="1"/>
  <c r="AH4441" i="2" a="1"/>
  <c r="AH4441" i="2" s="1"/>
  <c r="AH4949" i="2" a="1"/>
  <c r="AH4949" i="2" s="1"/>
  <c r="AH6169" i="2" a="1"/>
  <c r="AH6169" i="2" s="1"/>
  <c r="AH6289" i="2" a="1"/>
  <c r="AH6289" i="2" s="1"/>
  <c r="AH6323" i="2" a="1"/>
  <c r="AH6323" i="2" s="1"/>
  <c r="AH6539" i="2" a="1"/>
  <c r="AH6539" i="2" s="1"/>
  <c r="AH6781" i="2" a="1"/>
  <c r="AH6781" i="2" s="1"/>
  <c r="AH6970" i="2" a="1"/>
  <c r="AH6970" i="2" s="1"/>
  <c r="AH7160" i="2" a="1"/>
  <c r="AH7160" i="2" s="1"/>
  <c r="AH7213" i="2" a="1"/>
  <c r="AH7213" i="2" s="1"/>
  <c r="AH5211" i="2" a="1"/>
  <c r="AH5211" i="2" s="1"/>
  <c r="AH5498" i="2" a="1"/>
  <c r="AH5498" i="2" s="1"/>
  <c r="AH5668" i="2" a="1"/>
  <c r="AH5668" i="2" s="1"/>
  <c r="AH5796" i="2" a="1"/>
  <c r="AH5796" i="2"/>
  <c r="AH5921" i="2" a="1"/>
  <c r="AH5921" i="2" s="1"/>
  <c r="AH6087" i="2" a="1"/>
  <c r="AH6087" i="2" s="1"/>
  <c r="AH6506" i="2" a="1"/>
  <c r="AH6506" i="2" s="1"/>
  <c r="AH6925" i="2" a="1"/>
  <c r="AH6925" i="2" s="1"/>
  <c r="AH8655" i="2" a="1"/>
  <c r="AH8655" i="2" s="1"/>
  <c r="AH8813" i="2" a="1"/>
  <c r="AH8813" i="2" s="1"/>
  <c r="AH9299" i="2" a="1"/>
  <c r="AH9299" i="2" s="1"/>
  <c r="AH10021" i="2" a="1"/>
  <c r="AH10021" i="2" s="1"/>
  <c r="AH10076" i="2" a="1"/>
  <c r="AH10076" i="2"/>
  <c r="AH11076" i="2" a="1"/>
  <c r="AH11076" i="2" s="1"/>
  <c r="AH11375" i="2" a="1"/>
  <c r="AH11375" i="2"/>
  <c r="AH7290" i="2" a="1"/>
  <c r="AH7290" i="2"/>
  <c r="AH7377" i="2" a="1"/>
  <c r="AH7377" i="2"/>
  <c r="AH7472" i="2" a="1"/>
  <c r="AH7472" i="2" s="1"/>
  <c r="AH7473" i="2" a="1"/>
  <c r="AH7473" i="2" s="1"/>
  <c r="AH7575" i="2" a="1"/>
  <c r="AH7575" i="2" s="1"/>
  <c r="AH7685" i="2" a="1"/>
  <c r="AH7685" i="2" s="1"/>
  <c r="AH7788" i="2" a="1"/>
  <c r="AH7788" i="2" s="1"/>
  <c r="AH7955" i="2" a="1"/>
  <c r="AH7955" i="2" s="1"/>
  <c r="AH8046" i="2" a="1"/>
  <c r="AH8046" i="2" s="1"/>
  <c r="AH8047" i="2" a="1"/>
  <c r="AH8047" i="2" s="1"/>
  <c r="AH8656" i="2" a="1"/>
  <c r="AH8656" i="2"/>
  <c r="AH8657" i="2" a="1"/>
  <c r="AH8657" i="2"/>
  <c r="AH8658" i="2" a="1"/>
  <c r="AH8658" i="2" s="1"/>
  <c r="AH8715" i="2" a="1"/>
  <c r="AH8715" i="2" s="1"/>
  <c r="AH8948" i="2" a="1"/>
  <c r="AH8948" i="2" s="1"/>
  <c r="AH8949" i="2" a="1"/>
  <c r="AH8949" i="2" s="1"/>
  <c r="AH8950" i="2" a="1"/>
  <c r="AH8950" i="2" s="1"/>
  <c r="AH8951" i="2" a="1"/>
  <c r="AH8951" i="2" s="1"/>
  <c r="AH9300" i="2" a="1"/>
  <c r="AH9300" i="2"/>
  <c r="AH10077" i="2" a="1"/>
  <c r="AH10077" i="2" s="1"/>
  <c r="AH10078" i="2" a="1"/>
  <c r="AH10078" i="2" s="1"/>
  <c r="AH10079" i="2" a="1"/>
  <c r="AH10079" i="2" s="1"/>
  <c r="AH10080" i="2" a="1"/>
  <c r="AH10080" i="2" s="1"/>
  <c r="AH10081" i="2" a="1"/>
  <c r="AH10081" i="2" s="1"/>
  <c r="AH10082" i="2" a="1"/>
  <c r="AH10082" i="2" s="1"/>
  <c r="AH11120" i="2" a="1"/>
  <c r="AH11120" i="2" s="1"/>
  <c r="AH11376" i="2" a="1"/>
  <c r="AH11376" i="2" s="1"/>
  <c r="AH11585" i="2" a="1"/>
  <c r="AH11585" i="2" s="1"/>
  <c r="AH11670" i="2" a="1"/>
  <c r="AH11670" i="2" s="1"/>
  <c r="AH142" i="2" a="1"/>
  <c r="AH142" i="2" s="1"/>
  <c r="AH248" i="2" a="1"/>
  <c r="AH248" i="2" s="1"/>
  <c r="AH1505" i="2" a="1"/>
  <c r="AH1505" i="2" s="1"/>
  <c r="AH3075" i="2" a="1"/>
  <c r="AH3075" i="2"/>
  <c r="AH3555" i="2" a="1"/>
  <c r="AH3555" i="2"/>
  <c r="AH4664" i="2" a="1"/>
  <c r="AH4664" i="2"/>
  <c r="AH4802" i="2" a="1"/>
  <c r="AH4802" i="2" s="1"/>
  <c r="AH5096" i="2" a="1"/>
  <c r="AH5096" i="2"/>
  <c r="AH5363" i="2" a="1"/>
  <c r="AH5363" i="2" s="1"/>
  <c r="AH1739" i="2" a="1"/>
  <c r="AH1739" i="2"/>
  <c r="AH1810" i="2" a="1"/>
  <c r="AH1810" i="2" s="1"/>
  <c r="AH1811" i="2" a="1"/>
  <c r="AH1811" i="2"/>
  <c r="AH143" i="2" a="1"/>
  <c r="AH143" i="2" s="1"/>
  <c r="AH249" i="2" a="1"/>
  <c r="AH249" i="2" s="1"/>
  <c r="AH621" i="2" a="1"/>
  <c r="AH621" i="2"/>
  <c r="AH681" i="2" a="1"/>
  <c r="AH681" i="2" s="1"/>
  <c r="AH824" i="2" a="1"/>
  <c r="AH824" i="2" s="1"/>
  <c r="AH836" i="2" a="1"/>
  <c r="AH836" i="2" s="1"/>
  <c r="AH1023" i="2" a="1"/>
  <c r="AH1023" i="2" s="1"/>
  <c r="AH1048" i="2" a="1"/>
  <c r="AH1048" i="2" s="1"/>
  <c r="AH1258" i="2" a="1"/>
  <c r="AH1258" i="2" s="1"/>
  <c r="AH1259" i="2" a="1"/>
  <c r="AH1259" i="2" s="1"/>
  <c r="AH3367" i="2" a="1"/>
  <c r="AH3367" i="2"/>
  <c r="AH3409" i="2" a="1"/>
  <c r="AH3409" i="2"/>
  <c r="AH3776" i="2" a="1"/>
  <c r="AH3776" i="2"/>
  <c r="AH3818" i="2" a="1"/>
  <c r="AH3818" i="2"/>
  <c r="AH9104" i="2" a="1"/>
  <c r="AH9104" i="2"/>
  <c r="AH9301" i="2" a="1"/>
  <c r="AH9301" i="2" s="1"/>
  <c r="AH10484" i="2" a="1"/>
  <c r="AH10484" i="2" s="1"/>
  <c r="AH10654" i="2" a="1"/>
  <c r="AH10654" i="2"/>
  <c r="AH1891" i="2" a="1"/>
  <c r="AH1891" i="2" s="1"/>
  <c r="AH1978" i="2" a="1"/>
  <c r="AH1978" i="2" s="1"/>
  <c r="AH2059" i="2" a="1"/>
  <c r="AH2059" i="2" s="1"/>
  <c r="AH2418" i="2" a="1"/>
  <c r="AH2418" i="2" s="1"/>
  <c r="AH2499" i="2" a="1"/>
  <c r="AH2499" i="2" s="1"/>
  <c r="AH2500" i="2" a="1"/>
  <c r="AH2500" i="2" s="1"/>
  <c r="AH2589" i="2" a="1"/>
  <c r="AH2589" i="2"/>
  <c r="AH2677" i="2" a="1"/>
  <c r="AH2677" i="2"/>
  <c r="AH2755" i="2" a="1"/>
  <c r="AH2755" i="2" s="1"/>
  <c r="AH3556" i="2" a="1"/>
  <c r="AH3556" i="2" s="1"/>
  <c r="AH3954" i="2" a="1"/>
  <c r="AH3954" i="2" s="1"/>
  <c r="AH4187" i="2" a="1"/>
  <c r="AH4187" i="2" s="1"/>
  <c r="AH4188" i="2" a="1"/>
  <c r="AH4188" i="2" s="1"/>
  <c r="AH4484" i="2" a="1"/>
  <c r="AH4484" i="2" s="1"/>
  <c r="AH4485" i="2" a="1"/>
  <c r="AH4485" i="2"/>
  <c r="AH6180" i="2" a="1"/>
  <c r="AH6180" i="2"/>
  <c r="AH6290" i="2" a="1"/>
  <c r="AH6290" i="2" s="1"/>
  <c r="AH6324" i="2" a="1"/>
  <c r="AH6324" i="2" s="1"/>
  <c r="AH4921" i="2" a="1"/>
  <c r="AH4921" i="2"/>
  <c r="AH6507" i="2" a="1"/>
  <c r="AH6507" i="2" s="1"/>
  <c r="AH6741" i="2" a="1"/>
  <c r="AH6741" i="2" s="1"/>
  <c r="AH6881" i="2" a="1"/>
  <c r="AH6881" i="2" s="1"/>
  <c r="AH7161" i="2" a="1"/>
  <c r="AH7161" i="2" s="1"/>
  <c r="AH7214" i="2" a="1"/>
  <c r="AH7214" i="2" s="1"/>
  <c r="AH7215" i="2" a="1"/>
  <c r="AH7215" i="2" s="1"/>
  <c r="AH5201" i="2" a="1"/>
  <c r="AH5201" i="2" s="1"/>
  <c r="AH5499" i="2" a="1"/>
  <c r="AH5499" i="2" s="1"/>
  <c r="AH5669" i="2" a="1"/>
  <c r="AH5669" i="2" s="1"/>
  <c r="AH5797" i="2" a="1"/>
  <c r="AH5797" i="2" s="1"/>
  <c r="AH5922" i="2" a="1"/>
  <c r="AH5922" i="2" s="1"/>
  <c r="AH6061" i="2" a="1"/>
  <c r="AH6061" i="2" s="1"/>
  <c r="AH6479" i="2" a="1"/>
  <c r="AH6479" i="2"/>
  <c r="AH6882" i="2" a="1"/>
  <c r="AH6882" i="2" s="1"/>
  <c r="AH9105" i="2" a="1"/>
  <c r="AH9105" i="2" s="1"/>
  <c r="AH11036" i="2" a="1"/>
  <c r="AH11036" i="2" s="1"/>
  <c r="AH11288" i="2" a="1"/>
  <c r="AH11288" i="2" s="1"/>
  <c r="AH7291" i="2" a="1"/>
  <c r="AH7291" i="2" s="1"/>
  <c r="AH7378" i="2" a="1"/>
  <c r="AH7378" i="2" s="1"/>
  <c r="AH7474" i="2" a="1"/>
  <c r="AH7474" i="2" s="1"/>
  <c r="AH7576" i="2" a="1"/>
  <c r="AH7576" i="2" s="1"/>
  <c r="AH7686" i="2" a="1"/>
  <c r="AH7686" i="2"/>
  <c r="AH7789" i="2" a="1"/>
  <c r="AH7789" i="2" s="1"/>
  <c r="AH7869" i="2" a="1"/>
  <c r="AH7869" i="2" s="1"/>
  <c r="AH7956" i="2" a="1"/>
  <c r="AH7956" i="2" s="1"/>
  <c r="AH8048" i="2" a="1"/>
  <c r="AH8048" i="2" s="1"/>
  <c r="AH9106" i="2" a="1"/>
  <c r="AH9106" i="2" s="1"/>
  <c r="AH8952" i="2" a="1"/>
  <c r="AH8952" i="2"/>
  <c r="AH8953" i="2" a="1"/>
  <c r="AH8953" i="2" s="1"/>
  <c r="AH9107" i="2" a="1"/>
  <c r="AH9107" i="2" s="1"/>
  <c r="AH9108" i="2" a="1"/>
  <c r="AH9108" i="2" s="1"/>
  <c r="AH9302" i="2" a="1"/>
  <c r="AH9302" i="2"/>
  <c r="AH9303" i="2" a="1"/>
  <c r="AH9303" i="2" s="1"/>
  <c r="AH9304" i="2" a="1"/>
  <c r="AH9304" i="2" s="1"/>
  <c r="AH9305" i="2" a="1"/>
  <c r="AH9305" i="2" s="1"/>
  <c r="AH10304" i="2" a="1"/>
  <c r="AH10304" i="2"/>
  <c r="AH10485" i="2" a="1"/>
  <c r="AH10485" i="2" s="1"/>
  <c r="AH10486" i="2" a="1"/>
  <c r="AH10486" i="2" s="1"/>
  <c r="AH10487" i="2" a="1"/>
  <c r="AH10487" i="2" s="1"/>
  <c r="AH10655" i="2" a="1"/>
  <c r="AH10655" i="2" s="1"/>
  <c r="AH10656" i="2" a="1"/>
  <c r="AH10656" i="2"/>
  <c r="AH11077" i="2" a="1"/>
  <c r="AH11077" i="2"/>
  <c r="AH11329" i="2" a="1"/>
  <c r="AH11329" i="2" s="1"/>
  <c r="AH11586" i="2" a="1"/>
  <c r="AH11586" i="2" s="1"/>
  <c r="AH11671" i="2" a="1"/>
  <c r="AH11671" i="2"/>
  <c r="AH68" i="2" a="1"/>
  <c r="AH68" i="2" s="1"/>
  <c r="AH144" i="2" a="1"/>
  <c r="AH144" i="2" s="1"/>
  <c r="AH1479" i="2" a="1"/>
  <c r="AH1479" i="2" s="1"/>
  <c r="AH3076" i="2" a="1"/>
  <c r="AH3076" i="2" s="1"/>
  <c r="AH3538" i="2" a="1"/>
  <c r="AH3538" i="2"/>
  <c r="AH4636" i="2" a="1"/>
  <c r="AH4636" i="2" s="1"/>
  <c r="AH4803" i="2" a="1"/>
  <c r="AH4803" i="2" s="1"/>
  <c r="AH5067" i="2" a="1"/>
  <c r="AH5067" i="2" s="1"/>
  <c r="AH5364" i="2" a="1"/>
  <c r="AH5364" i="2"/>
  <c r="AH1689" i="2" a="1"/>
  <c r="AH1689" i="2" s="1"/>
  <c r="AH1740" i="2" a="1"/>
  <c r="AH1740" i="2" s="1"/>
  <c r="AH1741" i="2" a="1"/>
  <c r="AH1741" i="2" s="1"/>
  <c r="AH1812" i="2" a="1"/>
  <c r="AH1812" i="2" s="1"/>
  <c r="AH69" i="2" a="1"/>
  <c r="AH69" i="2"/>
  <c r="AH70" i="2" a="1"/>
  <c r="AH70" i="2"/>
  <c r="AH574" i="2" a="1"/>
  <c r="AH574" i="2" s="1"/>
  <c r="AH622" i="2" a="1"/>
  <c r="AH622" i="2" s="1"/>
  <c r="AH807" i="2" a="1"/>
  <c r="AH807" i="2" s="1"/>
  <c r="AH825" i="2" a="1"/>
  <c r="AH825" i="2" s="1"/>
  <c r="AH1004" i="2" a="1"/>
  <c r="AH1004" i="2" s="1"/>
  <c r="AH1024" i="2" a="1"/>
  <c r="AH1024" i="2" s="1"/>
  <c r="AH1237" i="2" a="1"/>
  <c r="AH1237" i="2" s="1"/>
  <c r="AH1260" i="2" a="1"/>
  <c r="AH1260" i="2" s="1"/>
  <c r="AH3339" i="2" a="1"/>
  <c r="AH3339" i="2"/>
  <c r="AH3368" i="2" a="1"/>
  <c r="AH3368" i="2" s="1"/>
  <c r="AH3736" i="2" a="1"/>
  <c r="AH3736" i="2" s="1"/>
  <c r="AH3777" i="2" a="1"/>
  <c r="AH3777" i="2" s="1"/>
  <c r="AH8954" i="2" a="1"/>
  <c r="AH8954" i="2"/>
  <c r="AH9306" i="2" a="1"/>
  <c r="AH9306" i="2"/>
  <c r="AH10305" i="2" a="1"/>
  <c r="AH10305" i="2"/>
  <c r="AH10488" i="2" a="1"/>
  <c r="AH10488" i="2"/>
  <c r="AH1892" i="2" a="1"/>
  <c r="AH1892" i="2"/>
  <c r="AH1979" i="2" a="1"/>
  <c r="AH1979" i="2" s="1"/>
  <c r="AH2368" i="2" a="1"/>
  <c r="AH2368" i="2" s="1"/>
  <c r="AH2419" i="2" a="1"/>
  <c r="AH2419" i="2" s="1"/>
  <c r="AH2501" i="2" a="1"/>
  <c r="AH2501" i="2" s="1"/>
  <c r="AH2502" i="2" a="1"/>
  <c r="AH2502" i="2"/>
  <c r="AH2590" i="2" a="1"/>
  <c r="AH2590" i="2"/>
  <c r="AH2678" i="2" a="1"/>
  <c r="AH2678" i="2" s="1"/>
  <c r="AH3557" i="2" a="1"/>
  <c r="AH3557" i="2" s="1"/>
  <c r="AH4908" i="2" a="1"/>
  <c r="AH4908" i="2" s="1"/>
  <c r="AH3926" i="2" a="1"/>
  <c r="AH3926" i="2" s="1"/>
  <c r="AH4167" i="2" a="1"/>
  <c r="AH4167" i="2" s="1"/>
  <c r="AH4168" i="2" a="1"/>
  <c r="AH4168" i="2"/>
  <c r="AH4442" i="2" a="1"/>
  <c r="AH4442" i="2" s="1"/>
  <c r="AH4486" i="2" a="1"/>
  <c r="AH4486" i="2"/>
  <c r="AH6157" i="2" a="1"/>
  <c r="AH6157" i="2" s="1"/>
  <c r="AH6268" i="2" a="1"/>
  <c r="AH6268" i="2"/>
  <c r="AH6291" i="2" a="1"/>
  <c r="AH6291" i="2" s="1"/>
  <c r="AH6455" i="2" a="1"/>
  <c r="AH6455" i="2" s="1"/>
  <c r="AH6731" i="2" a="1"/>
  <c r="AH6731" i="2"/>
  <c r="AH6854" i="2" a="1"/>
  <c r="AH6854" i="2" s="1"/>
  <c r="AH7128" i="2" a="1"/>
  <c r="AH7128" i="2"/>
  <c r="AH7162" i="2" a="1"/>
  <c r="AH7162" i="2" s="1"/>
  <c r="AH7216" i="2" a="1"/>
  <c r="AH7216" i="2" s="1"/>
  <c r="AH7292" i="2" a="1"/>
  <c r="AH7292" i="2" s="1"/>
  <c r="AH5196" i="2" a="1"/>
  <c r="AH5196" i="2"/>
  <c r="AH5476" i="2" a="1"/>
  <c r="AH5476" i="2" s="1"/>
  <c r="AH5670" i="2" a="1"/>
  <c r="AH5670" i="2" s="1"/>
  <c r="AH5798" i="2" a="1"/>
  <c r="AH5798" i="2" s="1"/>
  <c r="AH5923" i="2" a="1"/>
  <c r="AH5923" i="2"/>
  <c r="AH6036" i="2" a="1"/>
  <c r="AH6036" i="2"/>
  <c r="AH6456" i="2" a="1"/>
  <c r="AH6456" i="2"/>
  <c r="AH6855" i="2" a="1"/>
  <c r="AH6855" i="2" s="1"/>
  <c r="AH8814" i="2" a="1"/>
  <c r="AH8814" i="2" s="1"/>
  <c r="AH11018" i="2" a="1"/>
  <c r="AH11018" i="2" s="1"/>
  <c r="AH11268" i="2" a="1"/>
  <c r="AH11268" i="2"/>
  <c r="AH7293" i="2" a="1"/>
  <c r="AH7293" i="2" s="1"/>
  <c r="AH7379" i="2" a="1"/>
  <c r="AH7379" i="2" s="1"/>
  <c r="AH7475" i="2" a="1"/>
  <c r="AH7475" i="2" s="1"/>
  <c r="AH7577" i="2" a="1"/>
  <c r="AH7577" i="2"/>
  <c r="AH7687" i="2" a="1"/>
  <c r="AH7687" i="2" s="1"/>
  <c r="AH7790" i="2" a="1"/>
  <c r="AH7790" i="2"/>
  <c r="AH7957" i="2" a="1"/>
  <c r="AH7957" i="2" s="1"/>
  <c r="AH8049" i="2" a="1"/>
  <c r="AH8049" i="2"/>
  <c r="AH8815" i="2" a="1"/>
  <c r="AH8815" i="2"/>
  <c r="AH8955" i="2" a="1"/>
  <c r="AH8955" i="2" s="1"/>
  <c r="AH8956" i="2" a="1"/>
  <c r="AH8956" i="2" s="1"/>
  <c r="AH8957" i="2" a="1"/>
  <c r="AH8957" i="2"/>
  <c r="AH9109" i="2" a="1"/>
  <c r="AH9109" i="2" s="1"/>
  <c r="AH9110" i="2" a="1"/>
  <c r="AH9110" i="2" s="1"/>
  <c r="AH9307" i="2" a="1"/>
  <c r="AH9307" i="2" s="1"/>
  <c r="AH9527" i="2" a="1"/>
  <c r="AH9527" i="2" s="1"/>
  <c r="AH9528" i="2" a="1"/>
  <c r="AH9528" i="2" s="1"/>
  <c r="AH10306" i="2" a="1"/>
  <c r="AH10306" i="2" s="1"/>
  <c r="AH10307" i="2" a="1"/>
  <c r="AH10307" i="2" s="1"/>
  <c r="AH10308" i="2" a="1"/>
  <c r="AH10308" i="2" s="1"/>
  <c r="AH10489" i="2" a="1"/>
  <c r="AH10489" i="2" s="1"/>
  <c r="AH10490" i="2" a="1"/>
  <c r="AH10490" i="2" s="1"/>
  <c r="AH10657" i="2" a="1"/>
  <c r="AH10657" i="2"/>
  <c r="AH11037" i="2" a="1"/>
  <c r="AH11037" i="2" s="1"/>
  <c r="AH11289" i="2" a="1"/>
  <c r="AH11289" i="2" s="1"/>
  <c r="AH11587" i="2" a="1"/>
  <c r="AH11587" i="2" s="1"/>
  <c r="AH11672" i="2" a="1"/>
  <c r="AH11672" i="2" s="1"/>
  <c r="AH3239" i="2" a="1"/>
  <c r="AH3239" i="2" s="1"/>
  <c r="AH1083" i="2" a="1"/>
  <c r="AH1083" i="2"/>
  <c r="AH1084" i="2" a="1"/>
  <c r="AH1084" i="2" s="1"/>
  <c r="AH1317" i="2" a="1"/>
  <c r="AH1317" i="2" s="1"/>
  <c r="AH1318" i="2" a="1"/>
  <c r="AH1318" i="2" s="1"/>
  <c r="AH380" i="2" a="1"/>
  <c r="AH380" i="2" s="1"/>
  <c r="AH381" i="2" a="1"/>
  <c r="AH381" i="2"/>
  <c r="AH1584" i="2" a="1"/>
  <c r="AH1584" i="2" s="1"/>
  <c r="AH3077" i="2" a="1"/>
  <c r="AH3077" i="2"/>
  <c r="AH4720" i="2" a="1"/>
  <c r="AH4720" i="2" s="1"/>
  <c r="AH4804" i="2" a="1"/>
  <c r="AH4804" i="2" s="1"/>
  <c r="AH5150" i="2" a="1"/>
  <c r="AH5150" i="2"/>
  <c r="AH5365" i="2" a="1"/>
  <c r="AH5365" i="2" s="1"/>
  <c r="AH5568" i="2" a="1"/>
  <c r="AH5568" i="2" s="1"/>
  <c r="AH3251" i="2" a="1"/>
  <c r="AH3251" i="2"/>
  <c r="AH4244" i="2" a="1"/>
  <c r="AH4244" i="2" s="1"/>
  <c r="AH4269" i="2" a="1"/>
  <c r="AH4269" i="2" s="1"/>
  <c r="AH4553" i="2" a="1"/>
  <c r="AH4553" i="2" s="1"/>
  <c r="AH4573" i="2" a="1"/>
  <c r="AH4573" i="2" s="1"/>
  <c r="AH4995" i="2" a="1"/>
  <c r="AH4995" i="2" s="1"/>
  <c r="AH6590" i="2" a="1"/>
  <c r="AH6590" i="2" s="1"/>
  <c r="AH6718" i="2" a="1"/>
  <c r="AH6718" i="2" s="1"/>
  <c r="AH7008" i="2" a="1"/>
  <c r="AH7008" i="2" s="1"/>
  <c r="AH5298" i="2" a="1"/>
  <c r="AH5298" i="2" s="1"/>
  <c r="AH5671" i="2" a="1"/>
  <c r="AH5671" i="2"/>
  <c r="AH5799" i="2" a="1"/>
  <c r="AH5799" i="2" s="1"/>
  <c r="AH5924" i="2" a="1"/>
  <c r="AH5924" i="2" s="1"/>
  <c r="AH6106" i="2" a="1"/>
  <c r="AH6106" i="2" s="1"/>
  <c r="AH6644" i="2" a="1"/>
  <c r="AH6644" i="2" s="1"/>
  <c r="AH6971" i="2" a="1"/>
  <c r="AH6971" i="2" s="1"/>
  <c r="AH9774" i="2" a="1"/>
  <c r="AH9774" i="2" s="1"/>
  <c r="AH11171" i="2" a="1"/>
  <c r="AH11171" i="2" s="1"/>
  <c r="AH11423" i="2" a="1"/>
  <c r="AH11423" i="2" s="1"/>
  <c r="AH9669" i="2" a="1"/>
  <c r="AH9669" i="2" s="1"/>
  <c r="AH9670" i="2" a="1"/>
  <c r="AH9670" i="2" s="1"/>
  <c r="AH9775" i="2" a="1"/>
  <c r="AH9775" i="2" s="1"/>
  <c r="AH9776" i="2" a="1"/>
  <c r="AH9776" i="2" s="1"/>
  <c r="AH9969" i="2" a="1"/>
  <c r="AH9969" i="2" s="1"/>
  <c r="AH10843" i="2" a="1"/>
  <c r="AH10843" i="2" s="1"/>
  <c r="AH10844" i="2" a="1"/>
  <c r="AH10844" i="2"/>
  <c r="AH10845" i="2" a="1"/>
  <c r="AH10845" i="2" s="1"/>
  <c r="AH10902" i="2" a="1"/>
  <c r="AH10902" i="2"/>
  <c r="AH11201" i="2" a="1"/>
  <c r="AH11201" i="2" s="1"/>
  <c r="AH11459" i="2" a="1"/>
  <c r="AH11459" i="2" s="1"/>
  <c r="AH333" i="2" a="1"/>
  <c r="AH333" i="2"/>
  <c r="AH382" i="2" a="1"/>
  <c r="AH382" i="2" s="1"/>
  <c r="AH1567" i="2" a="1"/>
  <c r="AH1567" i="2" s="1"/>
  <c r="AH3078" i="2" a="1"/>
  <c r="AH3078" i="2"/>
  <c r="AH4734" i="2" a="1"/>
  <c r="AH4734" i="2" s="1"/>
  <c r="AH4805" i="2" a="1"/>
  <c r="AH4805" i="2" s="1"/>
  <c r="AH334" i="2" a="1"/>
  <c r="AH334" i="2" s="1"/>
  <c r="AH335" i="2" a="1"/>
  <c r="AH335" i="2"/>
  <c r="AH717" i="2" a="1"/>
  <c r="AH717" i="2"/>
  <c r="AH718" i="2" a="1"/>
  <c r="AH718" i="2" s="1"/>
  <c r="AH1192" i="2" a="1"/>
  <c r="AH1192" i="2" s="1"/>
  <c r="AH1206" i="2" a="1"/>
  <c r="AH1206" i="2"/>
  <c r="AH1417" i="2" a="1"/>
  <c r="AH1417" i="2"/>
  <c r="AH1433" i="2" a="1"/>
  <c r="AH1433" i="2"/>
  <c r="AH1893" i="2" a="1"/>
  <c r="AH1893" i="2" s="1"/>
  <c r="AH1980" i="2" a="1"/>
  <c r="AH1980" i="2" s="1"/>
  <c r="AH2060" i="2" a="1"/>
  <c r="AH2060" i="2" s="1"/>
  <c r="AH2127" i="2" a="1"/>
  <c r="AH2127" i="2" s="1"/>
  <c r="AH2173" i="2" a="1"/>
  <c r="AH2173" i="2" s="1"/>
  <c r="AH2174" i="2" a="1"/>
  <c r="AH2174" i="2" s="1"/>
  <c r="AH3635" i="2" a="1"/>
  <c r="AH3635" i="2" s="1"/>
  <c r="AH5299" i="2" a="1"/>
  <c r="AH5299" i="2"/>
  <c r="AH6125" i="2" a="1"/>
  <c r="AH6125" i="2"/>
  <c r="AH6645" i="2" a="1"/>
  <c r="AH6645" i="2"/>
  <c r="AH7009" i="2" a="1"/>
  <c r="AH7009" i="2" s="1"/>
  <c r="AH9529" i="2" a="1"/>
  <c r="AH9529" i="2" s="1"/>
  <c r="AH11202" i="2" a="1"/>
  <c r="AH11202" i="2" s="1"/>
  <c r="AH11460" i="2" a="1"/>
  <c r="AH11460" i="2" s="1"/>
  <c r="AH2591" i="2" a="1"/>
  <c r="AH2591" i="2"/>
  <c r="AH2679" i="2" a="1"/>
  <c r="AH2679" i="2" s="1"/>
  <c r="AH2680" i="2" a="1"/>
  <c r="AH2680" i="2" s="1"/>
  <c r="AH2756" i="2" a="1"/>
  <c r="AH2756" i="2" s="1"/>
  <c r="AH2811" i="2" a="1"/>
  <c r="AH2811" i="2" s="1"/>
  <c r="AH2846" i="2" a="1"/>
  <c r="AH2846" i="2"/>
  <c r="AH3636" i="2" a="1"/>
  <c r="AH3636" i="2" s="1"/>
  <c r="AH4996" i="2" a="1"/>
  <c r="AH4996" i="2" s="1"/>
  <c r="AH6646" i="2" a="1"/>
  <c r="AH6646" i="2" s="1"/>
  <c r="AH6766" i="2" a="1"/>
  <c r="AH6766" i="2"/>
  <c r="AH7010" i="2" a="1"/>
  <c r="AH7010" i="2" s="1"/>
  <c r="AH5151" i="2" a="1"/>
  <c r="AH5151" i="2" s="1"/>
  <c r="AH5366" i="2" a="1"/>
  <c r="AH5366" i="2" s="1"/>
  <c r="AH5569" i="2" a="1"/>
  <c r="AH5569" i="2" s="1"/>
  <c r="AH5672" i="2" a="1"/>
  <c r="AH5672" i="2"/>
  <c r="AH5800" i="2" a="1"/>
  <c r="AH5800" i="2" s="1"/>
  <c r="AH5925" i="2" a="1"/>
  <c r="AH5925" i="2" s="1"/>
  <c r="AH9308" i="2" a="1"/>
  <c r="AH9308" i="2" s="1"/>
  <c r="AH9530" i="2" a="1"/>
  <c r="AH9530" i="2" s="1"/>
  <c r="AH9531" i="2" a="1"/>
  <c r="AH9531" i="2" s="1"/>
  <c r="AH9532" i="2" a="1"/>
  <c r="AH9532" i="2" s="1"/>
  <c r="AH7476" i="2" a="1"/>
  <c r="AH7476" i="2" s="1"/>
  <c r="AH7578" i="2" a="1"/>
  <c r="AH7578" i="2"/>
  <c r="AH7688" i="2" a="1"/>
  <c r="AH7688" i="2" s="1"/>
  <c r="AH7791" i="2" a="1"/>
  <c r="AH7791" i="2" s="1"/>
  <c r="AH7870" i="2" a="1"/>
  <c r="AH7870" i="2" s="1"/>
  <c r="AH7871" i="2" a="1"/>
  <c r="AH7871" i="2" s="1"/>
  <c r="AH7958" i="2" a="1"/>
  <c r="AH7958" i="2" s="1"/>
  <c r="AH8050" i="2" a="1"/>
  <c r="AH8050" i="2"/>
  <c r="AH8125" i="2" a="1"/>
  <c r="AH8125" i="2" s="1"/>
  <c r="AH8189" i="2" a="1"/>
  <c r="AH8189" i="2" s="1"/>
  <c r="AH8232" i="2" a="1"/>
  <c r="AH8232" i="2" s="1"/>
  <c r="AH8257" i="2" a="1"/>
  <c r="AH8257" i="2" s="1"/>
  <c r="AH9777" i="2" a="1"/>
  <c r="AH9777" i="2"/>
  <c r="AH10658" i="2" a="1"/>
  <c r="AH10658" i="2" s="1"/>
  <c r="AH10659" i="2" a="1"/>
  <c r="AH10659" i="2"/>
  <c r="AH10763" i="2" a="1"/>
  <c r="AH10763" i="2" s="1"/>
  <c r="AH10764" i="2" a="1"/>
  <c r="AH10764" i="2" s="1"/>
  <c r="AH11203" i="2" a="1"/>
  <c r="AH11203" i="2" s="1"/>
  <c r="AH11461" i="2" a="1"/>
  <c r="AH11461" i="2" s="1"/>
  <c r="AH71" i="2" a="1"/>
  <c r="AH71" i="2"/>
  <c r="AH145" i="2" a="1"/>
  <c r="AH145" i="2"/>
  <c r="AH1480" i="2" a="1"/>
  <c r="AH1480" i="2" s="1"/>
  <c r="AH3079" i="2" a="1"/>
  <c r="AH3079" i="2" s="1"/>
  <c r="AH3320" i="2" a="1"/>
  <c r="AH3320" i="2" s="1"/>
  <c r="AH3340" i="2" a="1"/>
  <c r="AH3340" i="2" s="1"/>
  <c r="AH3690" i="2" a="1"/>
  <c r="AH3690" i="2" s="1"/>
  <c r="AH3706" i="2" a="1"/>
  <c r="AH3706" i="2"/>
  <c r="AH4637" i="2" a="1"/>
  <c r="AH4637" i="2" s="1"/>
  <c r="AH4806" i="2" a="1"/>
  <c r="AH4806" i="2"/>
  <c r="AH5068" i="2" a="1"/>
  <c r="AH5068" i="2"/>
  <c r="AH5367" i="2" a="1"/>
  <c r="AH5367" i="2"/>
  <c r="AH37" i="2" a="1"/>
  <c r="AH37" i="2" s="1"/>
  <c r="AH72" i="2" a="1"/>
  <c r="AH72" i="2" s="1"/>
  <c r="AH551" i="2" a="1"/>
  <c r="AH551" i="2" s="1"/>
  <c r="AH575" i="2" a="1"/>
  <c r="AH575" i="2" s="1"/>
  <c r="AH862" i="2" a="1"/>
  <c r="AH862" i="2" s="1"/>
  <c r="AH877" i="2" a="1"/>
  <c r="AH877" i="2" s="1"/>
  <c r="AH1093" i="2" a="1"/>
  <c r="AH1093" i="2" s="1"/>
  <c r="AH1117" i="2" a="1"/>
  <c r="AH1117" i="2"/>
  <c r="AH1340" i="2" a="1"/>
  <c r="AH1340" i="2"/>
  <c r="AH1341" i="2" a="1"/>
  <c r="AH1341" i="2" s="1"/>
  <c r="AH1690" i="2" a="1"/>
  <c r="AH1690" i="2"/>
  <c r="AH1691" i="2" a="1"/>
  <c r="AH1691" i="2"/>
  <c r="AH1742" i="2" a="1"/>
  <c r="AH1742" i="2" s="1"/>
  <c r="AH1813" i="2" a="1"/>
  <c r="AH1813" i="2" s="1"/>
  <c r="AH1894" i="2" a="1"/>
  <c r="AH1894" i="2" s="1"/>
  <c r="AH1981" i="2" a="1"/>
  <c r="AH1981" i="2" s="1"/>
  <c r="AH2351" i="2" a="1"/>
  <c r="AH2351" i="2" s="1"/>
  <c r="AH2369" i="2" a="1"/>
  <c r="AH2369" i="2" s="1"/>
  <c r="AH2420" i="2" a="1"/>
  <c r="AH2420" i="2" s="1"/>
  <c r="AH2421" i="2" a="1"/>
  <c r="AH2421" i="2" s="1"/>
  <c r="AH3539" i="2" a="1"/>
  <c r="AH3539" i="2" s="1"/>
  <c r="AH5255" i="2" a="1"/>
  <c r="AH5255" i="2"/>
  <c r="AH6037" i="2" a="1"/>
  <c r="AH6037" i="2"/>
  <c r="AH6457" i="2" a="1"/>
  <c r="AH6457" i="2" s="1"/>
  <c r="AH6856" i="2" a="1"/>
  <c r="AH6856" i="2" s="1"/>
  <c r="AH8816" i="2" a="1"/>
  <c r="AH8816" i="2" s="1"/>
  <c r="AH11038" i="2" a="1"/>
  <c r="AH11038" i="2" s="1"/>
  <c r="AH11290" i="2" a="1"/>
  <c r="AH11290" i="2"/>
  <c r="AH3913" i="2" a="1"/>
  <c r="AH3913" i="2" s="1"/>
  <c r="AH4245" i="2" a="1"/>
  <c r="AH4245" i="2"/>
  <c r="AH4270" i="2" a="1"/>
  <c r="AH4270" i="2"/>
  <c r="AH4384" i="2" a="1"/>
  <c r="AH4384" i="2" s="1"/>
  <c r="AH4385" i="2" a="1"/>
  <c r="AH4385" i="2"/>
  <c r="AH2503" i="2" a="1"/>
  <c r="AH2503" i="2" s="1"/>
  <c r="AH2592" i="2" a="1"/>
  <c r="AH2592" i="2" s="1"/>
  <c r="AH3558" i="2" a="1"/>
  <c r="AH3558" i="2" s="1"/>
  <c r="AH4922" i="2" a="1"/>
  <c r="AH4922" i="2"/>
  <c r="AH6480" i="2" a="1"/>
  <c r="AH6480" i="2" s="1"/>
  <c r="AH6732" i="2" a="1"/>
  <c r="AH6732" i="2" s="1"/>
  <c r="AH6883" i="2" a="1"/>
  <c r="AH6883" i="2" s="1"/>
  <c r="AH7163" i="2" a="1"/>
  <c r="AH7163" i="2"/>
  <c r="AH7217" i="2" a="1"/>
  <c r="AH7217" i="2" s="1"/>
  <c r="AH7294" i="2" a="1"/>
  <c r="AH7294" i="2" s="1"/>
  <c r="AH6170" i="2" a="1"/>
  <c r="AH6170" i="2" s="1"/>
  <c r="AH6356" i="2" a="1"/>
  <c r="AH6356" i="2"/>
  <c r="AH6373" i="2" a="1"/>
  <c r="AH6373" i="2" s="1"/>
  <c r="AH5477" i="2" a="1"/>
  <c r="AH5477" i="2" s="1"/>
  <c r="AH5673" i="2" a="1"/>
  <c r="AH5673" i="2" s="1"/>
  <c r="AH5801" i="2" a="1"/>
  <c r="AH5801" i="2" s="1"/>
  <c r="AH5926" i="2" a="1"/>
  <c r="AH5926" i="2"/>
  <c r="AH8817" i="2" a="1"/>
  <c r="AH8817" i="2" s="1"/>
  <c r="AH8958" i="2" a="1"/>
  <c r="AH8958" i="2" s="1"/>
  <c r="AH10083" i="2" a="1"/>
  <c r="AH10083" i="2" s="1"/>
  <c r="AH10179" i="2" a="1"/>
  <c r="AH10179" i="2" s="1"/>
  <c r="AH8818" i="2" a="1"/>
  <c r="AH8818" i="2"/>
  <c r="AH8819" i="2" a="1"/>
  <c r="AH8819" i="2"/>
  <c r="AH8820" i="2" a="1"/>
  <c r="AH8820" i="2" s="1"/>
  <c r="AH8821" i="2" a="1"/>
  <c r="AH8821" i="2" s="1"/>
  <c r="AH8959" i="2" a="1"/>
  <c r="AH8959" i="2"/>
  <c r="AH8960" i="2" a="1"/>
  <c r="AH8960" i="2" s="1"/>
  <c r="AH8961" i="2" a="1"/>
  <c r="AH8961" i="2" s="1"/>
  <c r="AH8962" i="2" a="1"/>
  <c r="AH8962" i="2" s="1"/>
  <c r="AH10084" i="2" a="1"/>
  <c r="AH10084" i="2" s="1"/>
  <c r="AH10085" i="2" a="1"/>
  <c r="AH10085" i="2" s="1"/>
  <c r="AH7380" i="2" a="1"/>
  <c r="AH7380" i="2" s="1"/>
  <c r="AH7477" i="2" a="1"/>
  <c r="AH7477" i="2"/>
  <c r="AH7579" i="2" a="1"/>
  <c r="AH7579" i="2" s="1"/>
  <c r="AH7689" i="2" a="1"/>
  <c r="AH7689" i="2" s="1"/>
  <c r="AH7792" i="2" a="1"/>
  <c r="AH7792" i="2" s="1"/>
  <c r="AH7793" i="2" a="1"/>
  <c r="AH7793" i="2"/>
  <c r="AH7872" i="2" a="1"/>
  <c r="AH7872" i="2" s="1"/>
  <c r="AH7959" i="2" a="1"/>
  <c r="AH7959" i="2" s="1"/>
  <c r="AH8051" i="2" a="1"/>
  <c r="AH8051" i="2" s="1"/>
  <c r="AH8963" i="2" a="1"/>
  <c r="AH8963" i="2" s="1"/>
  <c r="AH10180" i="2" a="1"/>
  <c r="AH10180" i="2" s="1"/>
  <c r="AH10181" i="2" a="1"/>
  <c r="AH10181" i="2" s="1"/>
  <c r="AH10182" i="2" a="1"/>
  <c r="AH10182" i="2" s="1"/>
  <c r="AH10309" i="2" a="1"/>
  <c r="AH10309" i="2" s="1"/>
  <c r="AH11588" i="2" a="1"/>
  <c r="AH11588" i="2"/>
  <c r="AH11673" i="2" a="1"/>
  <c r="AH11673" i="2"/>
  <c r="AH11078" i="2" a="1"/>
  <c r="AH11078" i="2" s="1"/>
  <c r="AH11330" i="2" a="1"/>
  <c r="AH11330" i="2" s="1"/>
  <c r="AH470" i="2" a="1"/>
  <c r="AH470" i="2" s="1"/>
  <c r="AH477" i="2" a="1"/>
  <c r="AH477" i="2" s="1"/>
  <c r="AH1481" i="2" a="1"/>
  <c r="AH1481" i="2" s="1"/>
  <c r="AH3080" i="2" a="1"/>
  <c r="AH3080" i="2" s="1"/>
  <c r="AH3369" i="2" a="1"/>
  <c r="AH3369" i="2" s="1"/>
  <c r="AH3410" i="2" a="1"/>
  <c r="AH3410" i="2"/>
  <c r="AH3588" i="2" a="1"/>
  <c r="AH3588" i="2"/>
  <c r="AH3707" i="2" a="1"/>
  <c r="AH3707" i="2" s="1"/>
  <c r="AH3737" i="2" a="1"/>
  <c r="AH3737" i="2"/>
  <c r="AH4638" i="2" a="1"/>
  <c r="AH4638" i="2" s="1"/>
  <c r="AH4807" i="2" a="1"/>
  <c r="AH4807" i="2" s="1"/>
  <c r="AH5069" i="2" a="1"/>
  <c r="AH5069" i="2"/>
  <c r="AH5368" i="2" a="1"/>
  <c r="AH5368" i="2" s="1"/>
  <c r="AH38" i="2" a="1"/>
  <c r="AH38" i="2" s="1"/>
  <c r="AH39" i="2" a="1"/>
  <c r="AH39" i="2" s="1"/>
  <c r="AH552" i="2" a="1"/>
  <c r="AH552" i="2" s="1"/>
  <c r="AH553" i="2" a="1"/>
  <c r="AH553" i="2"/>
  <c r="AH863" i="2" a="1"/>
  <c r="AH863" i="2" s="1"/>
  <c r="AH878" i="2" a="1"/>
  <c r="AH878" i="2" s="1"/>
  <c r="AH1094" i="2" a="1"/>
  <c r="AH1094" i="2" s="1"/>
  <c r="AH1118" i="2" a="1"/>
  <c r="AH1118" i="2" s="1"/>
  <c r="AH1342" i="2" a="1"/>
  <c r="AH1342" i="2" s="1"/>
  <c r="AH1360" i="2" a="1"/>
  <c r="AH1360" i="2" s="1"/>
  <c r="AH1667" i="2" a="1"/>
  <c r="AH1667" i="2" s="1"/>
  <c r="AH1692" i="2" a="1"/>
  <c r="AH1692" i="2" s="1"/>
  <c r="AH1743" i="2" a="1"/>
  <c r="AH1743" i="2" s="1"/>
  <c r="AH1744" i="2" a="1"/>
  <c r="AH1744" i="2"/>
  <c r="AH1814" i="2" a="1"/>
  <c r="AH1814" i="2"/>
  <c r="AH1895" i="2" a="1"/>
  <c r="AH1895" i="2"/>
  <c r="AH2370" i="2" a="1"/>
  <c r="AH2370" i="2" s="1"/>
  <c r="AH2422" i="2" a="1"/>
  <c r="AH2422" i="2"/>
  <c r="AH2504" i="2" a="1"/>
  <c r="AH2504" i="2" s="1"/>
  <c r="AH2505" i="2" a="1"/>
  <c r="AH2505" i="2" s="1"/>
  <c r="AH2593" i="2" a="1"/>
  <c r="AH2593" i="2" s="1"/>
  <c r="AH2681" i="2" a="1"/>
  <c r="AH2681" i="2"/>
  <c r="AH3666" i="2" a="1"/>
  <c r="AH3666" i="2" s="1"/>
  <c r="AH3914" i="2" a="1"/>
  <c r="AH3914" i="2" s="1"/>
  <c r="AH4154" i="2" a="1"/>
  <c r="AH4154" i="2" s="1"/>
  <c r="AH4169" i="2" a="1"/>
  <c r="AH4169" i="2"/>
  <c r="AH4408" i="2" a="1"/>
  <c r="AH4408" i="2" s="1"/>
  <c r="AH4443" i="2" a="1"/>
  <c r="AH4443" i="2" s="1"/>
  <c r="AH4950" i="2" a="1"/>
  <c r="AH4950" i="2"/>
  <c r="AH6158" i="2" a="1"/>
  <c r="AH6158" i="2"/>
  <c r="AH6292" i="2" a="1"/>
  <c r="AH6292" i="2" s="1"/>
  <c r="AH6293" i="2" a="1"/>
  <c r="AH6293" i="2" s="1"/>
  <c r="AH6508" i="2" a="1"/>
  <c r="AH6508" i="2"/>
  <c r="AH6776" i="2" a="1"/>
  <c r="AH6776" i="2"/>
  <c r="AH6972" i="2" a="1"/>
  <c r="AH6972" i="2"/>
  <c r="AH7164" i="2" a="1"/>
  <c r="AH7164" i="2" s="1"/>
  <c r="AH7218" i="2" a="1"/>
  <c r="AH7218" i="2" s="1"/>
  <c r="AH7219" i="2" a="1"/>
  <c r="AH7219" i="2" s="1"/>
  <c r="AH5212" i="2" a="1"/>
  <c r="AH5212" i="2" s="1"/>
  <c r="AH5478" i="2" a="1"/>
  <c r="AH5478" i="2" s="1"/>
  <c r="AH5674" i="2" a="1"/>
  <c r="AH5674" i="2"/>
  <c r="AH5802" i="2" a="1"/>
  <c r="AH5802" i="2" s="1"/>
  <c r="AH5927" i="2" a="1"/>
  <c r="AH5927" i="2" s="1"/>
  <c r="AH6088" i="2" a="1"/>
  <c r="AH6088" i="2" s="1"/>
  <c r="AH6481" i="2" a="1"/>
  <c r="AH6481" i="2" s="1"/>
  <c r="AH6926" i="2" a="1"/>
  <c r="AH6926" i="2" s="1"/>
  <c r="AH8659" i="2" a="1"/>
  <c r="AH8659" i="2"/>
  <c r="AH8716" i="2" a="1"/>
  <c r="AH8716" i="2" s="1"/>
  <c r="AH9111" i="2" a="1"/>
  <c r="AH9111" i="2" s="1"/>
  <c r="AH10022" i="2" a="1"/>
  <c r="AH10022" i="2" s="1"/>
  <c r="AH10086" i="2" a="1"/>
  <c r="AH10086" i="2" s="1"/>
  <c r="AH11079" i="2" a="1"/>
  <c r="AH11079" i="2" s="1"/>
  <c r="AH11331" i="2" a="1"/>
  <c r="AH11331" i="2" s="1"/>
  <c r="AH7295" i="2" a="1"/>
  <c r="AH7295" i="2"/>
  <c r="AH7381" i="2" a="1"/>
  <c r="AH7381" i="2"/>
  <c r="AH7478" i="2" a="1"/>
  <c r="AH7478" i="2" s="1"/>
  <c r="AH7580" i="2" a="1"/>
  <c r="AH7580" i="2" s="1"/>
  <c r="AH7690" i="2" a="1"/>
  <c r="AH7690" i="2" s="1"/>
  <c r="AH7794" i="2" a="1"/>
  <c r="AH7794" i="2" s="1"/>
  <c r="AH7873" i="2" a="1"/>
  <c r="AH7873" i="2" s="1"/>
  <c r="AH7960" i="2" a="1"/>
  <c r="AH7960" i="2" s="1"/>
  <c r="AH8052" i="2" a="1"/>
  <c r="AH8052" i="2"/>
  <c r="AH8660" i="2" a="1"/>
  <c r="AH8660" i="2" s="1"/>
  <c r="AH8661" i="2" a="1"/>
  <c r="AH8661" i="2" s="1"/>
  <c r="AH8662" i="2" a="1"/>
  <c r="AH8662" i="2" s="1"/>
  <c r="AH8663" i="2" a="1"/>
  <c r="AH8663" i="2"/>
  <c r="AH8822" i="2" a="1"/>
  <c r="AH8822" i="2" s="1"/>
  <c r="AH8823" i="2" a="1"/>
  <c r="AH8823" i="2" s="1"/>
  <c r="AH8824" i="2" a="1"/>
  <c r="AH8824" i="2" s="1"/>
  <c r="AH8825" i="2" a="1"/>
  <c r="AH8825" i="2" s="1"/>
  <c r="AH9309" i="2" a="1"/>
  <c r="AH9309" i="2" s="1"/>
  <c r="AH10023" i="2" a="1"/>
  <c r="AH10023" i="2" s="1"/>
  <c r="AH10024" i="2" a="1"/>
  <c r="AH10024" i="2" s="1"/>
  <c r="AH10025" i="2" a="1"/>
  <c r="AH10025" i="2"/>
  <c r="AH10087" i="2" a="1"/>
  <c r="AH10087" i="2" s="1"/>
  <c r="AH10088" i="2" a="1"/>
  <c r="AH10088" i="2"/>
  <c r="AH10089" i="2" a="1"/>
  <c r="AH10089" i="2" s="1"/>
  <c r="AH11121" i="2" a="1"/>
  <c r="AH11121" i="2" s="1"/>
  <c r="AH11377" i="2" a="1"/>
  <c r="AH11377" i="2" s="1"/>
  <c r="AH11589" i="2" a="1"/>
  <c r="AH11589" i="2" s="1"/>
  <c r="AH11674" i="2" a="1"/>
  <c r="AH11674" i="2" s="1"/>
  <c r="AH146" i="2" a="1"/>
  <c r="AH146" i="2" s="1"/>
  <c r="AH250" i="2" a="1"/>
  <c r="AH250" i="2" s="1"/>
  <c r="AH1506" i="2" a="1"/>
  <c r="AH1506" i="2"/>
  <c r="AH3081" i="2" a="1"/>
  <c r="AH3081" i="2" s="1"/>
  <c r="AH3341" i="2" a="1"/>
  <c r="AH3341" i="2" s="1"/>
  <c r="AH3370" i="2" a="1"/>
  <c r="AH3370" i="2"/>
  <c r="AH3708" i="2" a="1"/>
  <c r="AH3708" i="2" s="1"/>
  <c r="AH3738" i="2" a="1"/>
  <c r="AH3738" i="2" s="1"/>
  <c r="AH4665" i="2" a="1"/>
  <c r="AH4665" i="2" s="1"/>
  <c r="AH4808" i="2" a="1"/>
  <c r="AH4808" i="2" s="1"/>
  <c r="AH5097" i="2" a="1"/>
  <c r="AH5097" i="2" s="1"/>
  <c r="AH5369" i="2" a="1"/>
  <c r="AH5369" i="2" s="1"/>
  <c r="AH73" i="2" a="1"/>
  <c r="AH73" i="2" s="1"/>
  <c r="AH147" i="2" a="1"/>
  <c r="AH147" i="2" s="1"/>
  <c r="AH576" i="2" a="1"/>
  <c r="AH576" i="2" s="1"/>
  <c r="AH623" i="2" a="1"/>
  <c r="AH623" i="2" s="1"/>
  <c r="AH879" i="2" a="1"/>
  <c r="AH879" i="2" s="1"/>
  <c r="AH901" i="2" a="1"/>
  <c r="AH901" i="2" s="1"/>
  <c r="AH1140" i="2" a="1"/>
  <c r="AH1140" i="2" s="1"/>
  <c r="AH1141" i="2" a="1"/>
  <c r="AH1141" i="2" s="1"/>
  <c r="AH1361" i="2" a="1"/>
  <c r="AH1361" i="2" s="1"/>
  <c r="AH1386" i="2" a="1"/>
  <c r="AH1386" i="2" s="1"/>
  <c r="AH1745" i="2" a="1"/>
  <c r="AH1745" i="2" s="1"/>
  <c r="AH1746" i="2" a="1"/>
  <c r="AH1746" i="2" s="1"/>
  <c r="AH1815" i="2" a="1"/>
  <c r="AH1815" i="2" s="1"/>
  <c r="AH1896" i="2" a="1"/>
  <c r="AH1896" i="2" s="1"/>
  <c r="AH1982" i="2" a="1"/>
  <c r="AH1982" i="2" s="1"/>
  <c r="AH1983" i="2" a="1"/>
  <c r="AH1983" i="2"/>
  <c r="AH2371" i="2" a="1"/>
  <c r="AH2371" i="2"/>
  <c r="AH2423" i="2" a="1"/>
  <c r="AH2423" i="2" s="1"/>
  <c r="AH2506" i="2" a="1"/>
  <c r="AH2506" i="2" s="1"/>
  <c r="AH3559" i="2" a="1"/>
  <c r="AH3559" i="2" s="1"/>
  <c r="AH5278" i="2" a="1"/>
  <c r="AH5278" i="2" s="1"/>
  <c r="AH6062" i="2" a="1"/>
  <c r="AH6062" i="2" s="1"/>
  <c r="AH6509" i="2" a="1"/>
  <c r="AH6509" i="2" s="1"/>
  <c r="AH6884" i="2" a="1"/>
  <c r="AH6884" i="2"/>
  <c r="AH11080" i="2" a="1"/>
  <c r="AH11080" i="2" s="1"/>
  <c r="AH11332" i="2" a="1"/>
  <c r="AH11332" i="2" s="1"/>
  <c r="AH3927" i="2" a="1"/>
  <c r="AH3927" i="2"/>
  <c r="AH4271" i="2" a="1"/>
  <c r="AH4271" i="2" s="1"/>
  <c r="AH4304" i="2" a="1"/>
  <c r="AH4304" i="2" s="1"/>
  <c r="AH4409" i="2" a="1"/>
  <c r="AH4409" i="2" s="1"/>
  <c r="AH4444" i="2" a="1"/>
  <c r="AH4444" i="2"/>
  <c r="AH2594" i="2" a="1"/>
  <c r="AH2594" i="2" s="1"/>
  <c r="AH2595" i="2" a="1"/>
  <c r="AH2595" i="2" s="1"/>
  <c r="AH2682" i="2" a="1"/>
  <c r="AH2682" i="2" s="1"/>
  <c r="AH3589" i="2" a="1"/>
  <c r="AH3589" i="2" s="1"/>
  <c r="AH4951" i="2" a="1"/>
  <c r="AH4951" i="2"/>
  <c r="AH6540" i="2" a="1"/>
  <c r="AH6540" i="2" s="1"/>
  <c r="AH6742" i="2" a="1"/>
  <c r="AH6742" i="2" s="1"/>
  <c r="AH6927" i="2" a="1"/>
  <c r="AH6927" i="2" s="1"/>
  <c r="AH7296" i="2" a="1"/>
  <c r="AH7296" i="2"/>
  <c r="AH6193" i="2" a="1"/>
  <c r="AH6193" i="2" s="1"/>
  <c r="AH6388" i="2" a="1"/>
  <c r="AH6388" i="2" s="1"/>
  <c r="AH6389" i="2" a="1"/>
  <c r="AH6389" i="2" s="1"/>
  <c r="AH5500" i="2" a="1"/>
  <c r="AH5500" i="2" s="1"/>
  <c r="AH5675" i="2" a="1"/>
  <c r="AH5675" i="2" s="1"/>
  <c r="AH5803" i="2" a="1"/>
  <c r="AH5803" i="2" s="1"/>
  <c r="AH5928" i="2" a="1"/>
  <c r="AH5928" i="2" s="1"/>
  <c r="AH8826" i="2" a="1"/>
  <c r="AH8826" i="2" s="1"/>
  <c r="AH9112" i="2" a="1"/>
  <c r="AH9112" i="2" s="1"/>
  <c r="AH10310" i="2" a="1"/>
  <c r="AH10310" i="2"/>
  <c r="AH10311" i="2" a="1"/>
  <c r="AH10311" i="2"/>
  <c r="AH11731" i="2" a="1"/>
  <c r="AH11731" i="2" s="1"/>
  <c r="AH8827" i="2" a="1"/>
  <c r="AH8827" i="2"/>
  <c r="AH8828" i="2" a="1"/>
  <c r="AH8828" i="2"/>
  <c r="AH8964" i="2" a="1"/>
  <c r="AH8964" i="2" s="1"/>
  <c r="AH8965" i="2" a="1"/>
  <c r="AH8965" i="2" s="1"/>
  <c r="AH9113" i="2" a="1"/>
  <c r="AH9113" i="2" s="1"/>
  <c r="AH9114" i="2" a="1"/>
  <c r="AH9114" i="2" s="1"/>
  <c r="AH9115" i="2" a="1"/>
  <c r="AH9115" i="2" s="1"/>
  <c r="AH9310" i="2" a="1"/>
  <c r="AH9310" i="2"/>
  <c r="AH7297" i="2" a="1"/>
  <c r="AH7297" i="2" s="1"/>
  <c r="AH7382" i="2" a="1"/>
  <c r="AH7382" i="2" s="1"/>
  <c r="AH7479" i="2" a="1"/>
  <c r="AH7479" i="2" s="1"/>
  <c r="AH7581" i="2" a="1"/>
  <c r="AH7581" i="2" s="1"/>
  <c r="AH7691" i="2" a="1"/>
  <c r="AH7691" i="2" s="1"/>
  <c r="AH7795" i="2" a="1"/>
  <c r="AH7795" i="2" s="1"/>
  <c r="AH7874" i="2" a="1"/>
  <c r="AH7874" i="2" s="1"/>
  <c r="AH7961" i="2" a="1"/>
  <c r="AH7961" i="2" s="1"/>
  <c r="AH8053" i="2" a="1"/>
  <c r="AH8053" i="2" s="1"/>
  <c r="AH8126" i="2" a="1"/>
  <c r="AH8126" i="2"/>
  <c r="AH8127" i="2" a="1"/>
  <c r="AH8127" i="2" s="1"/>
  <c r="AH9311" i="2" a="1"/>
  <c r="AH9311" i="2" s="1"/>
  <c r="AH10183" i="2" a="1"/>
  <c r="AH10183" i="2" s="1"/>
  <c r="AH10312" i="2" a="1"/>
  <c r="AH10312" i="2" s="1"/>
  <c r="AH10313" i="2" a="1"/>
  <c r="AH10313" i="2" s="1"/>
  <c r="AH10314" i="2" a="1"/>
  <c r="AH10314" i="2" s="1"/>
  <c r="AH10315" i="2" a="1"/>
  <c r="AH10315" i="2" s="1"/>
  <c r="AH10491" i="2" a="1"/>
  <c r="AH10491" i="2" s="1"/>
  <c r="AH11590" i="2" a="1"/>
  <c r="AH11590" i="2" s="1"/>
  <c r="AH11675" i="2" a="1"/>
  <c r="AH11675" i="2" s="1"/>
  <c r="AH11122" i="2" a="1"/>
  <c r="AH11122" i="2" s="1"/>
  <c r="AH11378" i="2" a="1"/>
  <c r="AH11378" i="2"/>
  <c r="AH74" i="2" a="1"/>
  <c r="AH74" i="2" s="1"/>
  <c r="AH75" i="2" a="1"/>
  <c r="AH75" i="2"/>
  <c r="AH1465" i="2" a="1"/>
  <c r="AH1465" i="2" s="1"/>
  <c r="AH3082" i="2" a="1"/>
  <c r="AH3082" i="2" s="1"/>
  <c r="AH3321" i="2" a="1"/>
  <c r="AH3321" i="2" s="1"/>
  <c r="AH3342" i="2" a="1"/>
  <c r="AH3342" i="2" s="1"/>
  <c r="AH3691" i="2" a="1"/>
  <c r="AH3691" i="2"/>
  <c r="AH3709" i="2" a="1"/>
  <c r="AH3709" i="2" s="1"/>
  <c r="AH4639" i="2" a="1"/>
  <c r="AH4639" i="2" s="1"/>
  <c r="AH4809" i="2" a="1"/>
  <c r="AH4809" i="2" s="1"/>
  <c r="AH5070" i="2" a="1"/>
  <c r="AH5070" i="2" s="1"/>
  <c r="AH5370" i="2" a="1"/>
  <c r="AH5370" i="2" s="1"/>
  <c r="AH40" i="2" a="1"/>
  <c r="AH40" i="2" s="1"/>
  <c r="AH76" i="2" a="1"/>
  <c r="AH76" i="2" s="1"/>
  <c r="AH554" i="2" a="1"/>
  <c r="AH554" i="2" s="1"/>
  <c r="AH577" i="2" a="1"/>
  <c r="AH577" i="2" s="1"/>
  <c r="AH850" i="2" a="1"/>
  <c r="AH850" i="2" s="1"/>
  <c r="AH864" i="2" a="1"/>
  <c r="AH864" i="2" s="1"/>
  <c r="AH1095" i="2" a="1"/>
  <c r="AH1095" i="2"/>
  <c r="AH1119" i="2" a="1"/>
  <c r="AH1119" i="2"/>
  <c r="AH1343" i="2" a="1"/>
  <c r="AH1343" i="2" s="1"/>
  <c r="AH1362" i="2" a="1"/>
  <c r="AH1362" i="2" s="1"/>
  <c r="AH1668" i="2" a="1"/>
  <c r="AH1668" i="2"/>
  <c r="AH1693" i="2" a="1"/>
  <c r="AH1693" i="2" s="1"/>
  <c r="AH1747" i="2" a="1"/>
  <c r="AH1747" i="2"/>
  <c r="AH1816" i="2" a="1"/>
  <c r="AH1816" i="2" s="1"/>
  <c r="AH1897" i="2" a="1"/>
  <c r="AH1897" i="2" s="1"/>
  <c r="AH1984" i="2" a="1"/>
  <c r="AH1984" i="2" s="1"/>
  <c r="AH2352" i="2" a="1"/>
  <c r="AH2352" i="2" s="1"/>
  <c r="AH2372" i="2" a="1"/>
  <c r="AH2372" i="2" s="1"/>
  <c r="AH2424" i="2" a="1"/>
  <c r="AH2424" i="2" s="1"/>
  <c r="AH2425" i="2" a="1"/>
  <c r="AH2425" i="2" s="1"/>
  <c r="AH3540" i="2" a="1"/>
  <c r="AH3540" i="2"/>
  <c r="AH5256" i="2" a="1"/>
  <c r="AH5256" i="2"/>
  <c r="AH6038" i="2" a="1"/>
  <c r="AH6038" i="2"/>
  <c r="AH6458" i="2" a="1"/>
  <c r="AH6458" i="2" s="1"/>
  <c r="AH6857" i="2" a="1"/>
  <c r="AH6857" i="2" s="1"/>
  <c r="AH8717" i="2" a="1"/>
  <c r="AH8717" i="2"/>
  <c r="AH11039" i="2" a="1"/>
  <c r="AH11039" i="2" s="1"/>
  <c r="AH11291" i="2" a="1"/>
  <c r="AH11291" i="2" s="1"/>
  <c r="AH3915" i="2" a="1"/>
  <c r="AH3915" i="2" s="1"/>
  <c r="AH4246" i="2" a="1"/>
  <c r="AH4246" i="2" s="1"/>
  <c r="AH4247" i="2" a="1"/>
  <c r="AH4247" i="2" s="1"/>
  <c r="AH4386" i="2" a="1"/>
  <c r="AH4386" i="2" s="1"/>
  <c r="AH4387" i="2" a="1"/>
  <c r="AH4387" i="2" s="1"/>
  <c r="AH2507" i="2" a="1"/>
  <c r="AH2507" i="2" s="1"/>
  <c r="AH2596" i="2" a="1"/>
  <c r="AH2596" i="2" s="1"/>
  <c r="AH3541" i="2" a="1"/>
  <c r="AH3541" i="2" s="1"/>
  <c r="AH4923" i="2" a="1"/>
  <c r="AH4923" i="2" s="1"/>
  <c r="AH6459" i="2" a="1"/>
  <c r="AH6459" i="2" s="1"/>
  <c r="AH6733" i="2" a="1"/>
  <c r="AH6733" i="2" s="1"/>
  <c r="AH6858" i="2" a="1"/>
  <c r="AH6858" i="2" s="1"/>
  <c r="AH7165" i="2" a="1"/>
  <c r="AH7165" i="2"/>
  <c r="AH7220" i="2" a="1"/>
  <c r="AH7220" i="2" s="1"/>
  <c r="AH7298" i="2" a="1"/>
  <c r="AH7298" i="2" s="1"/>
  <c r="AH6159" i="2" a="1"/>
  <c r="AH6159" i="2" s="1"/>
  <c r="AH6357" i="2" a="1"/>
  <c r="AH6357" i="2" s="1"/>
  <c r="AH6374" i="2" a="1"/>
  <c r="AH6374" i="2" s="1"/>
  <c r="AH5479" i="2" a="1"/>
  <c r="AH5479" i="2" s="1"/>
  <c r="AH5676" i="2" a="1"/>
  <c r="AH5676" i="2" s="1"/>
  <c r="AH5804" i="2" a="1"/>
  <c r="AH5804" i="2"/>
  <c r="AH5929" i="2" a="1"/>
  <c r="AH5929" i="2"/>
  <c r="AH8829" i="2" a="1"/>
  <c r="AH8829" i="2" s="1"/>
  <c r="AH8966" i="2" a="1"/>
  <c r="AH8966" i="2" s="1"/>
  <c r="AH10090" i="2" a="1"/>
  <c r="AH10090" i="2" s="1"/>
  <c r="AH10184" i="2" a="1"/>
  <c r="AH10184" i="2"/>
  <c r="AH8830" i="2" a="1"/>
  <c r="AH8830" i="2" s="1"/>
  <c r="AH8831" i="2" a="1"/>
  <c r="AH8831" i="2"/>
  <c r="AH8832" i="2" a="1"/>
  <c r="AH8832" i="2" s="1"/>
  <c r="AH8833" i="2" a="1"/>
  <c r="AH8833" i="2" s="1"/>
  <c r="AH8967" i="2" a="1"/>
  <c r="AH8967" i="2" s="1"/>
  <c r="AH8968" i="2" a="1"/>
  <c r="AH8968" i="2"/>
  <c r="AH8969" i="2" a="1"/>
  <c r="AH8969" i="2" s="1"/>
  <c r="AH8970" i="2" a="1"/>
  <c r="AH8970" i="2" s="1"/>
  <c r="AH10091" i="2" a="1"/>
  <c r="AH10091" i="2"/>
  <c r="AH10092" i="2" a="1"/>
  <c r="AH10092" i="2" s="1"/>
  <c r="AH7383" i="2" a="1"/>
  <c r="AH7383" i="2" s="1"/>
  <c r="AH7480" i="2" a="1"/>
  <c r="AH7480" i="2" s="1"/>
  <c r="AH7582" i="2" a="1"/>
  <c r="AH7582" i="2" s="1"/>
  <c r="AH7692" i="2" a="1"/>
  <c r="AH7692" i="2"/>
  <c r="AH7796" i="2" a="1"/>
  <c r="AH7796" i="2" s="1"/>
  <c r="AH7797" i="2" a="1"/>
  <c r="AH7797" i="2" s="1"/>
  <c r="AH7875" i="2" a="1"/>
  <c r="AH7875" i="2" s="1"/>
  <c r="AH7962" i="2" a="1"/>
  <c r="AH7962" i="2" s="1"/>
  <c r="AH8054" i="2" a="1"/>
  <c r="AH8054" i="2" s="1"/>
  <c r="AH8834" i="2" a="1"/>
  <c r="AH8834" i="2"/>
  <c r="AH10185" i="2" a="1"/>
  <c r="AH10185" i="2" s="1"/>
  <c r="AH10186" i="2" a="1"/>
  <c r="AH10186" i="2"/>
  <c r="AH10187" i="2" a="1"/>
  <c r="AH10187" i="2" s="1"/>
  <c r="AH10316" i="2" a="1"/>
  <c r="AH10316" i="2" s="1"/>
  <c r="AH11591" i="2" a="1"/>
  <c r="AH11591" i="2"/>
  <c r="AH11676" i="2" a="1"/>
  <c r="AH11676" i="2" s="1"/>
  <c r="AH11040" i="2" a="1"/>
  <c r="AH11040" i="2" s="1"/>
  <c r="AH11333" i="2" a="1"/>
  <c r="AH11333" i="2"/>
  <c r="AH148" i="2" a="1"/>
  <c r="AH148" i="2" s="1"/>
  <c r="AH251" i="2" a="1"/>
  <c r="AH251" i="2" s="1"/>
  <c r="AH1535" i="2" a="1"/>
  <c r="AH1535" i="2" s="1"/>
  <c r="AH3083" i="2" a="1"/>
  <c r="AH3083" i="2" s="1"/>
  <c r="AH3560" i="2" a="1"/>
  <c r="AH3560" i="2" s="1"/>
  <c r="AH4666" i="2" a="1"/>
  <c r="AH4666" i="2" s="1"/>
  <c r="AH4810" i="2" a="1"/>
  <c r="AH4810" i="2" s="1"/>
  <c r="AH5126" i="2" a="1"/>
  <c r="AH5126" i="2" s="1"/>
  <c r="AH5371" i="2" a="1"/>
  <c r="AH5371" i="2"/>
  <c r="AH149" i="2" a="1"/>
  <c r="AH149" i="2"/>
  <c r="AH252" i="2" a="1"/>
  <c r="AH252" i="2"/>
  <c r="AH624" i="2" a="1"/>
  <c r="AH624" i="2" s="1"/>
  <c r="AH682" i="2" a="1"/>
  <c r="AH682" i="2" s="1"/>
  <c r="AH1005" i="2" a="1"/>
  <c r="AH1005" i="2" s="1"/>
  <c r="AH1025" i="2" a="1"/>
  <c r="AH1025" i="2" s="1"/>
  <c r="AH1238" i="2" a="1"/>
  <c r="AH1238" i="2"/>
  <c r="AH1239" i="2" a="1"/>
  <c r="AH1239" i="2" s="1"/>
  <c r="AH3590" i="2" a="1"/>
  <c r="AH3590" i="2" s="1"/>
  <c r="AH4017" i="2" a="1"/>
  <c r="AH4017" i="2" s="1"/>
  <c r="AH4025" i="2" a="1"/>
  <c r="AH4025" i="2"/>
  <c r="AH4037" i="2" a="1"/>
  <c r="AH4037" i="2" s="1"/>
  <c r="AH4038" i="2" a="1"/>
  <c r="AH4038" i="2" s="1"/>
  <c r="AH4049" i="2" a="1"/>
  <c r="AH4049" i="2"/>
  <c r="AH4055" i="2" a="1"/>
  <c r="AH4055" i="2" s="1"/>
  <c r="AH4079" i="2" a="1"/>
  <c r="AH4079" i="2" s="1"/>
  <c r="AH4088" i="2" a="1"/>
  <c r="AH4088" i="2" s="1"/>
  <c r="AH4095" i="2" a="1"/>
  <c r="AH4095" i="2"/>
  <c r="AH4104" i="2" a="1"/>
  <c r="AH4104" i="2"/>
  <c r="AH4105" i="2" a="1"/>
  <c r="AH4105" i="2" s="1"/>
  <c r="AH4114" i="2" a="1"/>
  <c r="AH4114" i="2" s="1"/>
  <c r="AH6831" i="2" a="1"/>
  <c r="AH6831" i="2" s="1"/>
  <c r="AH7166" i="2" a="1"/>
  <c r="AH7166" i="2" s="1"/>
  <c r="AH7221" i="2" a="1"/>
  <c r="AH7221" i="2" s="1"/>
  <c r="AH7299" i="2" a="1"/>
  <c r="AH7299" i="2" s="1"/>
  <c r="AH4952" i="2" a="1"/>
  <c r="AH4952" i="2" s="1"/>
  <c r="AH6812" i="2" a="1"/>
  <c r="AH6812" i="2" s="1"/>
  <c r="AH7078" i="2" a="1"/>
  <c r="AH7078" i="2" s="1"/>
  <c r="AH5265" i="2" a="1"/>
  <c r="AH5265" i="2"/>
  <c r="AH5526" i="2" a="1"/>
  <c r="AH5526" i="2"/>
  <c r="AH5677" i="2" a="1"/>
  <c r="AH5677" i="2" s="1"/>
  <c r="AH5805" i="2" a="1"/>
  <c r="AH5805" i="2" s="1"/>
  <c r="AH5930" i="2" a="1"/>
  <c r="AH5930" i="2" s="1"/>
  <c r="AH6063" i="2" a="1"/>
  <c r="AH6063" i="2" s="1"/>
  <c r="AH6813" i="2" a="1"/>
  <c r="AH6813" i="2" s="1"/>
  <c r="AH7048" i="2" a="1"/>
  <c r="AH7048" i="2" s="1"/>
  <c r="AH11204" i="2" a="1"/>
  <c r="AH11204" i="2" s="1"/>
  <c r="AH11462" i="2" a="1"/>
  <c r="AH11462" i="2"/>
  <c r="AH11732" i="2" a="1"/>
  <c r="AH11732" i="2"/>
  <c r="AH8835" i="2" a="1"/>
  <c r="AH8835" i="2" s="1"/>
  <c r="AH8836" i="2" a="1"/>
  <c r="AH8836" i="2" s="1"/>
  <c r="AH9116" i="2" a="1"/>
  <c r="AH9116" i="2" s="1"/>
  <c r="AH9312" i="2" a="1"/>
  <c r="AH9312" i="2" s="1"/>
  <c r="AH7384" i="2" a="1"/>
  <c r="AH7384" i="2" s="1"/>
  <c r="AH7481" i="2" a="1"/>
  <c r="AH7481" i="2" s="1"/>
  <c r="AH7583" i="2" a="1"/>
  <c r="AH7583" i="2" s="1"/>
  <c r="AH7584" i="2" a="1"/>
  <c r="AH7584" i="2"/>
  <c r="AH7693" i="2" a="1"/>
  <c r="AH7693" i="2" s="1"/>
  <c r="AH7798" i="2" a="1"/>
  <c r="AH7798" i="2" s="1"/>
  <c r="AH7876" i="2" a="1"/>
  <c r="AH7876" i="2"/>
  <c r="AH7963" i="2" a="1"/>
  <c r="AH7963" i="2" s="1"/>
  <c r="AH8055" i="2" a="1"/>
  <c r="AH8055" i="2" s="1"/>
  <c r="AH10188" i="2" a="1"/>
  <c r="AH10188" i="2" s="1"/>
  <c r="AH10189" i="2" a="1"/>
  <c r="AH10189" i="2" s="1"/>
  <c r="AH10317" i="2" a="1"/>
  <c r="AH10317" i="2" s="1"/>
  <c r="AH10318" i="2" a="1"/>
  <c r="AH10318" i="2" s="1"/>
  <c r="AH10492" i="2" a="1"/>
  <c r="AH10492" i="2"/>
  <c r="AH11257" i="2" a="1"/>
  <c r="AH11257" i="2"/>
  <c r="AH11516" i="2" a="1"/>
  <c r="AH11516" i="2" s="1"/>
  <c r="AH3185" i="2" a="1"/>
  <c r="AH3185" i="2" s="1"/>
  <c r="AH3411" i="2" a="1"/>
  <c r="AH3411" i="2" s="1"/>
  <c r="AH3412" i="2" a="1"/>
  <c r="AH3412" i="2"/>
  <c r="AH3778" i="2" a="1"/>
  <c r="AH3778" i="2"/>
  <c r="AH3819" i="2" a="1"/>
  <c r="AH3819" i="2"/>
  <c r="AH150" i="2" a="1"/>
  <c r="AH150" i="2" s="1"/>
  <c r="AH253" i="2" a="1"/>
  <c r="AH253" i="2" s="1"/>
  <c r="AH625" i="2" a="1"/>
  <c r="AH625" i="2" s="1"/>
  <c r="AH683" i="2" a="1"/>
  <c r="AH683" i="2" s="1"/>
  <c r="AH802" i="2" a="1"/>
  <c r="AH802" i="2" s="1"/>
  <c r="AH808" i="2" a="1"/>
  <c r="AH808" i="2" s="1"/>
  <c r="AH1026" i="2" a="1"/>
  <c r="AH1026" i="2" s="1"/>
  <c r="AH1049" i="2" a="1"/>
  <c r="AH1049" i="2" s="1"/>
  <c r="AH1261" i="2" a="1"/>
  <c r="AH1261" i="2"/>
  <c r="AH1282" i="2" a="1"/>
  <c r="AH1282" i="2" s="1"/>
  <c r="AH1748" i="2" a="1"/>
  <c r="AH1748" i="2" s="1"/>
  <c r="AH1749" i="2" a="1"/>
  <c r="AH1749" i="2" s="1"/>
  <c r="AH1817" i="2" a="1"/>
  <c r="AH1817" i="2"/>
  <c r="AH1898" i="2" a="1"/>
  <c r="AH1898" i="2" s="1"/>
  <c r="AH1985" i="2" a="1"/>
  <c r="AH1985" i="2" s="1"/>
  <c r="AH2061" i="2" a="1"/>
  <c r="AH2061" i="2" s="1"/>
  <c r="AH2373" i="2" a="1"/>
  <c r="AH2373" i="2" s="1"/>
  <c r="AH2426" i="2" a="1"/>
  <c r="AH2426" i="2" s="1"/>
  <c r="AH2508" i="2" a="1"/>
  <c r="AH2508" i="2" s="1"/>
  <c r="AH151" i="2" a="1"/>
  <c r="AH151" i="2" s="1"/>
  <c r="AH254" i="2" a="1"/>
  <c r="AH254" i="2" s="1"/>
  <c r="AH1507" i="2" a="1"/>
  <c r="AH1507" i="2" s="1"/>
  <c r="AH3084" i="2" a="1"/>
  <c r="AH3084" i="2" s="1"/>
  <c r="AH4640" i="2" a="1"/>
  <c r="AH4640" i="2"/>
  <c r="AH4811" i="2" a="1"/>
  <c r="AH4811" i="2" s="1"/>
  <c r="AH5071" i="2" a="1"/>
  <c r="AH5071" i="2"/>
  <c r="AH5372" i="2" a="1"/>
  <c r="AH5372" i="2" s="1"/>
  <c r="AH5501" i="2" a="1"/>
  <c r="AH5501" i="2" s="1"/>
  <c r="AH3203" i="2" a="1"/>
  <c r="AH3203" i="2" s="1"/>
  <c r="AH3928" i="2" a="1"/>
  <c r="AH3928" i="2" s="1"/>
  <c r="AH4189" i="2" a="1"/>
  <c r="AH4189" i="2"/>
  <c r="AH4190" i="2" a="1"/>
  <c r="AH4190" i="2"/>
  <c r="AH4487" i="2" a="1"/>
  <c r="AH4487" i="2" s="1"/>
  <c r="AH4523" i="2" a="1"/>
  <c r="AH4523" i="2" s="1"/>
  <c r="AH2509" i="2" a="1"/>
  <c r="AH2509" i="2"/>
  <c r="AH2597" i="2" a="1"/>
  <c r="AH2597" i="2" s="1"/>
  <c r="AH2683" i="2" a="1"/>
  <c r="AH2683" i="2" s="1"/>
  <c r="AH7222" i="2" a="1"/>
  <c r="AH7222" i="2" s="1"/>
  <c r="AH7300" i="2" a="1"/>
  <c r="AH7300" i="2" s="1"/>
  <c r="AH4924" i="2" a="1"/>
  <c r="AH4924" i="2" s="1"/>
  <c r="AH6171" i="2" a="1"/>
  <c r="AH6171" i="2" s="1"/>
  <c r="AH6269" i="2" a="1"/>
  <c r="AH6269" i="2"/>
  <c r="AH6294" i="2" a="1"/>
  <c r="AH6294" i="2" s="1"/>
  <c r="AH6510" i="2" a="1"/>
  <c r="AH6510" i="2" s="1"/>
  <c r="AH6687" i="2" a="1"/>
  <c r="AH6687" i="2" s="1"/>
  <c r="AH6885" i="2" a="1"/>
  <c r="AH6885" i="2" s="1"/>
  <c r="AH5266" i="2" a="1"/>
  <c r="AH5266" i="2" s="1"/>
  <c r="AH5678" i="2" a="1"/>
  <c r="AH5678" i="2" s="1"/>
  <c r="AH5806" i="2" a="1"/>
  <c r="AH5806" i="2"/>
  <c r="AH5931" i="2" a="1"/>
  <c r="AH5931" i="2" s="1"/>
  <c r="AH6039" i="2" a="1"/>
  <c r="AH6039" i="2"/>
  <c r="AH6511" i="2" a="1"/>
  <c r="AH6511" i="2"/>
  <c r="AH6886" i="2" a="1"/>
  <c r="AH6886" i="2" s="1"/>
  <c r="AH9117" i="2" a="1"/>
  <c r="AH9117" i="2"/>
  <c r="AH9118" i="2" a="1"/>
  <c r="AH9118" i="2" s="1"/>
  <c r="AH9313" i="2" a="1"/>
  <c r="AH9313" i="2" s="1"/>
  <c r="AH10319" i="2" a="1"/>
  <c r="AH10319" i="2" s="1"/>
  <c r="AH10493" i="2" a="1"/>
  <c r="AH10493" i="2" s="1"/>
  <c r="AH11081" i="2" a="1"/>
  <c r="AH11081" i="2"/>
  <c r="AH11334" i="2" a="1"/>
  <c r="AH11334" i="2"/>
  <c r="AH9119" i="2" a="1"/>
  <c r="AH9119" i="2" s="1"/>
  <c r="AH9314" i="2" a="1"/>
  <c r="AH9314" i="2" s="1"/>
  <c r="AH9315" i="2" a="1"/>
  <c r="AH9315" i="2" s="1"/>
  <c r="AH9316" i="2" a="1"/>
  <c r="AH9316" i="2"/>
  <c r="AH9317" i="2" a="1"/>
  <c r="AH9317" i="2"/>
  <c r="AH9318" i="2" a="1"/>
  <c r="AH9318" i="2"/>
  <c r="AH9533" i="2" a="1"/>
  <c r="AH9533" i="2" s="1"/>
  <c r="AH9534" i="2" a="1"/>
  <c r="AH9534" i="2" s="1"/>
  <c r="AH9535" i="2" a="1"/>
  <c r="AH9535" i="2" s="1"/>
  <c r="AH7385" i="2" a="1"/>
  <c r="AH7385" i="2" s="1"/>
  <c r="AH7482" i="2" a="1"/>
  <c r="AH7482" i="2" s="1"/>
  <c r="AH7585" i="2" a="1"/>
  <c r="AH7585" i="2" s="1"/>
  <c r="AH7694" i="2" a="1"/>
  <c r="AH7694" i="2"/>
  <c r="AH7799" i="2" a="1"/>
  <c r="AH7799" i="2" s="1"/>
  <c r="AH7877" i="2" a="1"/>
  <c r="AH7877" i="2" s="1"/>
  <c r="AH7878" i="2" a="1"/>
  <c r="AH7878" i="2" s="1"/>
  <c r="AH7964" i="2" a="1"/>
  <c r="AH7964" i="2" s="1"/>
  <c r="AH8056" i="2" a="1"/>
  <c r="AH8056" i="2" s="1"/>
  <c r="AH8128" i="2" a="1"/>
  <c r="AH8128" i="2" s="1"/>
  <c r="AH10494" i="2" a="1"/>
  <c r="AH10494" i="2" s="1"/>
  <c r="AH10660" i="2" a="1"/>
  <c r="AH10660" i="2" s="1"/>
  <c r="AH10661" i="2" a="1"/>
  <c r="AH10661" i="2"/>
  <c r="AH10662" i="2" a="1"/>
  <c r="AH10662" i="2"/>
  <c r="AH10663" i="2" a="1"/>
  <c r="AH10663" i="2" s="1"/>
  <c r="AH10664" i="2" a="1"/>
  <c r="AH10664" i="2" s="1"/>
  <c r="AH11082" i="2" a="1"/>
  <c r="AH11082" i="2" s="1"/>
  <c r="AH11335" i="2" a="1"/>
  <c r="AH11335" i="2" s="1"/>
  <c r="AH11592" i="2" a="1"/>
  <c r="AH11592" i="2" s="1"/>
  <c r="AH11677" i="2" a="1"/>
  <c r="AH11677" i="2" s="1"/>
  <c r="AH3465" i="2" a="1"/>
  <c r="AH3465" i="2" s="1"/>
  <c r="AH3466" i="2" a="1"/>
  <c r="AH3466" i="2" s="1"/>
  <c r="AH3852" i="2" a="1"/>
  <c r="AH3852" i="2" s="1"/>
  <c r="AH3873" i="2" a="1"/>
  <c r="AH3873" i="2" s="1"/>
  <c r="AH809" i="2" a="1"/>
  <c r="AH809" i="2" s="1"/>
  <c r="AH826" i="2" a="1"/>
  <c r="AH826" i="2" s="1"/>
  <c r="AH336" i="2" a="1"/>
  <c r="AH336" i="2" s="1"/>
  <c r="AH337" i="2" a="1"/>
  <c r="AH337" i="2" s="1"/>
  <c r="AH1568" i="2" a="1"/>
  <c r="AH1568" i="2"/>
  <c r="AH3085" i="2" a="1"/>
  <c r="AH3085" i="2"/>
  <c r="AH4721" i="2" a="1"/>
  <c r="AH4721" i="2" s="1"/>
  <c r="AH4812" i="2" a="1"/>
  <c r="AH4812" i="2" s="1"/>
  <c r="AH5127" i="2" a="1"/>
  <c r="AH5127" i="2" s="1"/>
  <c r="AH5373" i="2" a="1"/>
  <c r="AH5373" i="2" s="1"/>
  <c r="AH5552" i="2" a="1"/>
  <c r="AH5552" i="2" s="1"/>
  <c r="AH3240" i="2" a="1"/>
  <c r="AH3240" i="2" s="1"/>
  <c r="AH3929" i="2" a="1"/>
  <c r="AH3929" i="2" s="1"/>
  <c r="AH4248" i="2" a="1"/>
  <c r="AH4248" i="2"/>
  <c r="AH4249" i="2" a="1"/>
  <c r="AH4249" i="2"/>
  <c r="AH4554" i="2" a="1"/>
  <c r="AH4554" i="2" s="1"/>
  <c r="AH4574" i="2" a="1"/>
  <c r="AH4574" i="2" s="1"/>
  <c r="AH4997" i="2" a="1"/>
  <c r="AH4997" i="2"/>
  <c r="AH6181" i="2" a="1"/>
  <c r="AH6181" i="2"/>
  <c r="AH6295" i="2" a="1"/>
  <c r="AH6295" i="2" s="1"/>
  <c r="AH6325" i="2" a="1"/>
  <c r="AH6325" i="2" s="1"/>
  <c r="AH6568" i="2" a="1"/>
  <c r="AH6568" i="2" s="1"/>
  <c r="AH6712" i="2" a="1"/>
  <c r="AH6712" i="2" s="1"/>
  <c r="AH7011" i="2" a="1"/>
  <c r="AH7011" i="2" s="1"/>
  <c r="AH5679" i="2" a="1"/>
  <c r="AH5679" i="2" s="1"/>
  <c r="AH5807" i="2" a="1"/>
  <c r="AH5807" i="2" s="1"/>
  <c r="AH5932" i="2" a="1"/>
  <c r="AH5932" i="2" s="1"/>
  <c r="AH9536" i="2" a="1"/>
  <c r="AH9536" i="2"/>
  <c r="AH9671" i="2" a="1"/>
  <c r="AH9671" i="2"/>
  <c r="AH10665" i="2" a="1"/>
  <c r="AH10665" i="2" s="1"/>
  <c r="AH10765" i="2" a="1"/>
  <c r="AH10765" i="2" s="1"/>
  <c r="AH9319" i="2" a="1"/>
  <c r="AH9319" i="2" s="1"/>
  <c r="AH9537" i="2" a="1"/>
  <c r="AH9537" i="2" s="1"/>
  <c r="AH9672" i="2" a="1"/>
  <c r="AH9672" i="2" s="1"/>
  <c r="AH9778" i="2" a="1"/>
  <c r="AH9778" i="2" s="1"/>
  <c r="AH9857" i="2" a="1"/>
  <c r="AH9857" i="2" s="1"/>
  <c r="AH10846" i="2" a="1"/>
  <c r="AH10846" i="2"/>
  <c r="AH10847" i="2" a="1"/>
  <c r="AH10847" i="2"/>
  <c r="AH11172" i="2" a="1"/>
  <c r="AH11172" i="2"/>
  <c r="AH11424" i="2" a="1"/>
  <c r="AH11424" i="2" s="1"/>
  <c r="AH11593" i="2" a="1"/>
  <c r="AH11593" i="2" s="1"/>
  <c r="AH11678" i="2" a="1"/>
  <c r="AH11678" i="2" s="1"/>
  <c r="AH152" i="2" a="1"/>
  <c r="AH152" i="2"/>
  <c r="AH255" i="2" a="1"/>
  <c r="AH255" i="2" s="1"/>
  <c r="AH1508" i="2" a="1"/>
  <c r="AH1508" i="2" s="1"/>
  <c r="AH3086" i="2" a="1"/>
  <c r="AH3086" i="2"/>
  <c r="AH3561" i="2" a="1"/>
  <c r="AH3561" i="2" s="1"/>
  <c r="AH4667" i="2" a="1"/>
  <c r="AH4667" i="2"/>
  <c r="AH4813" i="2" a="1"/>
  <c r="AH4813" i="2" s="1"/>
  <c r="AH5128" i="2" a="1"/>
  <c r="AH5128" i="2" s="1"/>
  <c r="AH5374" i="2" a="1"/>
  <c r="AH5374" i="2" s="1"/>
  <c r="AH1750" i="2" a="1"/>
  <c r="AH1750" i="2"/>
  <c r="AH1818" i="2" a="1"/>
  <c r="AH1818" i="2" s="1"/>
  <c r="AH1899" i="2" a="1"/>
  <c r="AH1899" i="2" s="1"/>
  <c r="AH153" i="2" a="1"/>
  <c r="AH153" i="2" s="1"/>
  <c r="AH256" i="2" a="1"/>
  <c r="AH256" i="2" s="1"/>
  <c r="AH626" i="2" a="1"/>
  <c r="AH626" i="2" s="1"/>
  <c r="AH684" i="2" a="1"/>
  <c r="AH684" i="2" s="1"/>
  <c r="AH827" i="2" a="1"/>
  <c r="AH827" i="2" s="1"/>
  <c r="AH837" i="2" a="1"/>
  <c r="AH837" i="2" s="1"/>
  <c r="AH1027" i="2" a="1"/>
  <c r="AH1027" i="2" s="1"/>
  <c r="AH1050" i="2" a="1"/>
  <c r="AH1050" i="2" s="1"/>
  <c r="AH1262" i="2" a="1"/>
  <c r="AH1262" i="2" s="1"/>
  <c r="AH1283" i="2" a="1"/>
  <c r="AH1283" i="2" s="1"/>
  <c r="AH3413" i="2" a="1"/>
  <c r="AH3413" i="2" s="1"/>
  <c r="AH3449" i="2" a="1"/>
  <c r="AH3449" i="2" s="1"/>
  <c r="AH3820" i="2" a="1"/>
  <c r="AH3820" i="2" s="1"/>
  <c r="AH3853" i="2" a="1"/>
  <c r="AH3853" i="2" s="1"/>
  <c r="AH9120" i="2" a="1"/>
  <c r="AH9120" i="2"/>
  <c r="AH9320" i="2" a="1"/>
  <c r="AH9320" i="2"/>
  <c r="AH10495" i="2" a="1"/>
  <c r="AH10495" i="2"/>
  <c r="AH10666" i="2" a="1"/>
  <c r="AH10666" i="2" s="1"/>
  <c r="AH1986" i="2" a="1"/>
  <c r="AH1986" i="2" s="1"/>
  <c r="AH2062" i="2" a="1"/>
  <c r="AH2062" i="2"/>
  <c r="AH2063" i="2" a="1"/>
  <c r="AH2063" i="2" s="1"/>
  <c r="AH2427" i="2" a="1"/>
  <c r="AH2427" i="2"/>
  <c r="AH2510" i="2" a="1"/>
  <c r="AH2510" i="2"/>
  <c r="AH2598" i="2" a="1"/>
  <c r="AH2598" i="2"/>
  <c r="AH2684" i="2" a="1"/>
  <c r="AH2684" i="2"/>
  <c r="AH2757" i="2" a="1"/>
  <c r="AH2757" i="2" s="1"/>
  <c r="AH2758" i="2" a="1"/>
  <c r="AH2758" i="2"/>
  <c r="AH3591" i="2" a="1"/>
  <c r="AH3591" i="2" s="1"/>
  <c r="AH3955" i="2" a="1"/>
  <c r="AH3955" i="2"/>
  <c r="AH4191" i="2" a="1"/>
  <c r="AH4191" i="2"/>
  <c r="AH4218" i="2" a="1"/>
  <c r="AH4218" i="2" s="1"/>
  <c r="AH4488" i="2" a="1"/>
  <c r="AH4488" i="2" s="1"/>
  <c r="AH4524" i="2" a="1"/>
  <c r="AH4524" i="2" s="1"/>
  <c r="AH6194" i="2" a="1"/>
  <c r="AH6194" i="2" s="1"/>
  <c r="AH6296" i="2" a="1"/>
  <c r="AH6296" i="2" s="1"/>
  <c r="AH6326" i="2" a="1"/>
  <c r="AH6326" i="2" s="1"/>
  <c r="AH4953" i="2" a="1"/>
  <c r="AH4953" i="2" s="1"/>
  <c r="AH6512" i="2" a="1"/>
  <c r="AH6512" i="2"/>
  <c r="AH6743" i="2" a="1"/>
  <c r="AH6743" i="2" s="1"/>
  <c r="AH6928" i="2" a="1"/>
  <c r="AH6928" i="2"/>
  <c r="AH7167" i="2" a="1"/>
  <c r="AH7167" i="2"/>
  <c r="AH7223" i="2" a="1"/>
  <c r="AH7223" i="2" s="1"/>
  <c r="AH5202" i="2" a="1"/>
  <c r="AH5202" i="2" s="1"/>
  <c r="AH5502" i="2" a="1"/>
  <c r="AH5502" i="2"/>
  <c r="AH5680" i="2" a="1"/>
  <c r="AH5680" i="2" s="1"/>
  <c r="AH5808" i="2" a="1"/>
  <c r="AH5808" i="2" s="1"/>
  <c r="AH5933" i="2" a="1"/>
  <c r="AH5933" i="2" s="1"/>
  <c r="AH6064" i="2" a="1"/>
  <c r="AH6064" i="2" s="1"/>
  <c r="AH6513" i="2" a="1"/>
  <c r="AH6513" i="2" s="1"/>
  <c r="AH6887" i="2" a="1"/>
  <c r="AH6887" i="2" s="1"/>
  <c r="AH9121" i="2" a="1"/>
  <c r="AH9121" i="2"/>
  <c r="AH11083" i="2" a="1"/>
  <c r="AH11083" i="2" s="1"/>
  <c r="AH11336" i="2" a="1"/>
  <c r="AH11336" i="2" s="1"/>
  <c r="AH7301" i="2" a="1"/>
  <c r="AH7301" i="2" s="1"/>
  <c r="AH7386" i="2" a="1"/>
  <c r="AH7386" i="2"/>
  <c r="AH7483" i="2" a="1"/>
  <c r="AH7483" i="2" s="1"/>
  <c r="AH7586" i="2" a="1"/>
  <c r="AH7586" i="2" s="1"/>
  <c r="AH7587" i="2" a="1"/>
  <c r="AH7587" i="2"/>
  <c r="AH7695" i="2" a="1"/>
  <c r="AH7695" i="2" s="1"/>
  <c r="AH7800" i="2" a="1"/>
  <c r="AH7800" i="2" s="1"/>
  <c r="AH7965" i="2" a="1"/>
  <c r="AH7965" i="2" s="1"/>
  <c r="AH8057" i="2" a="1"/>
  <c r="AH8057" i="2" s="1"/>
  <c r="AH8129" i="2" a="1"/>
  <c r="AH8129" i="2" s="1"/>
  <c r="AH9321" i="2" a="1"/>
  <c r="AH9321" i="2" s="1"/>
  <c r="AH9122" i="2" a="1"/>
  <c r="AH9122" i="2" s="1"/>
  <c r="AH9123" i="2" a="1"/>
  <c r="AH9123" i="2" s="1"/>
  <c r="AH9124" i="2" a="1"/>
  <c r="AH9124" i="2" s="1"/>
  <c r="AH9322" i="2" a="1"/>
  <c r="AH9322" i="2" s="1"/>
  <c r="AH9323" i="2" a="1"/>
  <c r="AH9323" i="2" s="1"/>
  <c r="AH9324" i="2" a="1"/>
  <c r="AH9324" i="2" s="1"/>
  <c r="AH9325" i="2" a="1"/>
  <c r="AH9325" i="2" s="1"/>
  <c r="AH9326" i="2" a="1"/>
  <c r="AH9326" i="2" s="1"/>
  <c r="AH10496" i="2" a="1"/>
  <c r="AH10496" i="2"/>
  <c r="AH10497" i="2" a="1"/>
  <c r="AH10497" i="2" s="1"/>
  <c r="AH10667" i="2" a="1"/>
  <c r="AH10667" i="2" s="1"/>
  <c r="AH10668" i="2" a="1"/>
  <c r="AH10668" i="2" s="1"/>
  <c r="AH10669" i="2" a="1"/>
  <c r="AH10669" i="2"/>
  <c r="AH10766" i="2" a="1"/>
  <c r="AH10766" i="2" s="1"/>
  <c r="AH11084" i="2" a="1"/>
  <c r="AH11084" i="2" s="1"/>
  <c r="AH11337" i="2" a="1"/>
  <c r="AH11337" i="2" s="1"/>
  <c r="AH11594" i="2" a="1"/>
  <c r="AH11594" i="2" s="1"/>
  <c r="AH11679" i="2" a="1"/>
  <c r="AH11679" i="2" s="1"/>
  <c r="AH257" i="2" a="1"/>
  <c r="AH257" i="2" s="1"/>
  <c r="AH258" i="2" a="1"/>
  <c r="AH258" i="2" s="1"/>
  <c r="AH1509" i="2" a="1"/>
  <c r="AH1509" i="2" s="1"/>
  <c r="AH3087" i="2" a="1"/>
  <c r="AH3087" i="2"/>
  <c r="AH3371" i="2" a="1"/>
  <c r="AH3371" i="2" s="1"/>
  <c r="AH3414" i="2" a="1"/>
  <c r="AH3414" i="2" s="1"/>
  <c r="AH3739" i="2" a="1"/>
  <c r="AH3739" i="2" s="1"/>
  <c r="AH3779" i="2" a="1"/>
  <c r="AH3779" i="2"/>
  <c r="AH4693" i="2" a="1"/>
  <c r="AH4693" i="2" s="1"/>
  <c r="AH4814" i="2" a="1"/>
  <c r="AH4814" i="2" s="1"/>
  <c r="AH5098" i="2" a="1"/>
  <c r="AH5098" i="2"/>
  <c r="AH5375" i="2" a="1"/>
  <c r="AH5375" i="2"/>
  <c r="AH154" i="2" a="1"/>
  <c r="AH154" i="2"/>
  <c r="AH259" i="2" a="1"/>
  <c r="AH259" i="2" s="1"/>
  <c r="AH627" i="2" a="1"/>
  <c r="AH627" i="2" s="1"/>
  <c r="AH628" i="2" a="1"/>
  <c r="AH628" i="2" s="1"/>
  <c r="AH880" i="2" a="1"/>
  <c r="AH880" i="2"/>
  <c r="AH902" i="2" a="1"/>
  <c r="AH902" i="2"/>
  <c r="AH1142" i="2" a="1"/>
  <c r="AH1142" i="2"/>
  <c r="AH1172" i="2" a="1"/>
  <c r="AH1172" i="2" s="1"/>
  <c r="AH1363" i="2" a="1"/>
  <c r="AH1363" i="2"/>
  <c r="AH1387" i="2" a="1"/>
  <c r="AH1387" i="2" s="1"/>
  <c r="AH1751" i="2" a="1"/>
  <c r="AH1751" i="2" s="1"/>
  <c r="AH1819" i="2" a="1"/>
  <c r="AH1819" i="2" s="1"/>
  <c r="AH1900" i="2" a="1"/>
  <c r="AH1900" i="2"/>
  <c r="AH1987" i="2" a="1"/>
  <c r="AH1987" i="2" s="1"/>
  <c r="AH1988" i="2" a="1"/>
  <c r="AH1988" i="2" s="1"/>
  <c r="AH2064" i="2" a="1"/>
  <c r="AH2064" i="2"/>
  <c r="AH2428" i="2" a="1"/>
  <c r="AH2428" i="2" s="1"/>
  <c r="AH2429" i="2" a="1"/>
  <c r="AH2429" i="2" s="1"/>
  <c r="AH3592" i="2" a="1"/>
  <c r="AH3592" i="2" s="1"/>
  <c r="AH5279" i="2" a="1"/>
  <c r="AH5279" i="2" s="1"/>
  <c r="AH6065" i="2" a="1"/>
  <c r="AH6065" i="2" s="1"/>
  <c r="AH6541" i="2" a="1"/>
  <c r="AH6541" i="2" s="1"/>
  <c r="AH6929" i="2" a="1"/>
  <c r="AH6929" i="2" s="1"/>
  <c r="AH8971" i="2" a="1"/>
  <c r="AH8971" i="2" s="1"/>
  <c r="AH11123" i="2" a="1"/>
  <c r="AH11123" i="2" s="1"/>
  <c r="AH11379" i="2" a="1"/>
  <c r="AH11379" i="2" s="1"/>
  <c r="AH3956" i="2" a="1"/>
  <c r="AH3956" i="2"/>
  <c r="AH4272" i="2" a="1"/>
  <c r="AH4272" i="2" s="1"/>
  <c r="AH4305" i="2" a="1"/>
  <c r="AH4305" i="2" s="1"/>
  <c r="AH4410" i="2" a="1"/>
  <c r="AH4410" i="2"/>
  <c r="AH4445" i="2" a="1"/>
  <c r="AH4445" i="2" s="1"/>
  <c r="AH2511" i="2" a="1"/>
  <c r="AH2511" i="2"/>
  <c r="AH2599" i="2" a="1"/>
  <c r="AH2599" i="2" s="1"/>
  <c r="AH2685" i="2" a="1"/>
  <c r="AH2685" i="2"/>
  <c r="AH2759" i="2" a="1"/>
  <c r="AH2759" i="2"/>
  <c r="AH3593" i="2" a="1"/>
  <c r="AH3593" i="2" s="1"/>
  <c r="AH4954" i="2" a="1"/>
  <c r="AH4954" i="2" s="1"/>
  <c r="AH6569" i="2" a="1"/>
  <c r="AH6569" i="2" s="1"/>
  <c r="AH6753" i="2" a="1"/>
  <c r="AH6753" i="2"/>
  <c r="AH6930" i="2" a="1"/>
  <c r="AH6930" i="2"/>
  <c r="AH7302" i="2" a="1"/>
  <c r="AH7302" i="2" s="1"/>
  <c r="AH6205" i="2" a="1"/>
  <c r="AH6205" i="2" s="1"/>
  <c r="AH6390" i="2" a="1"/>
  <c r="AH6390" i="2" s="1"/>
  <c r="AH6406" i="2" a="1"/>
  <c r="AH6406" i="2"/>
  <c r="AH5527" i="2" a="1"/>
  <c r="AH5527" i="2"/>
  <c r="AH5681" i="2" a="1"/>
  <c r="AH5681" i="2" s="1"/>
  <c r="AH5809" i="2" a="1"/>
  <c r="AH5809" i="2" s="1"/>
  <c r="AH5934" i="2" a="1"/>
  <c r="AH5934" i="2" s="1"/>
  <c r="AH8972" i="2" a="1"/>
  <c r="AH8972" i="2" s="1"/>
  <c r="AH9125" i="2" a="1"/>
  <c r="AH9125" i="2" s="1"/>
  <c r="AH10320" i="2" a="1"/>
  <c r="AH10320" i="2" s="1"/>
  <c r="AH10498" i="2" a="1"/>
  <c r="AH10498" i="2" s="1"/>
  <c r="AH8973" i="2" a="1"/>
  <c r="AH8973" i="2" s="1"/>
  <c r="AH8974" i="2" a="1"/>
  <c r="AH8974" i="2" s="1"/>
  <c r="AH8975" i="2" a="1"/>
  <c r="AH8975" i="2"/>
  <c r="AH8976" i="2" a="1"/>
  <c r="AH8976" i="2" s="1"/>
  <c r="AH9126" i="2" a="1"/>
  <c r="AH9126" i="2" s="1"/>
  <c r="AH9127" i="2" a="1"/>
  <c r="AH9127" i="2"/>
  <c r="AH9128" i="2" a="1"/>
  <c r="AH9128" i="2"/>
  <c r="AH9327" i="2" a="1"/>
  <c r="AH9327" i="2" s="1"/>
  <c r="AH7387" i="2" a="1"/>
  <c r="AH7387" i="2" s="1"/>
  <c r="AH7484" i="2" a="1"/>
  <c r="AH7484" i="2"/>
  <c r="AH7588" i="2" a="1"/>
  <c r="AH7588" i="2" s="1"/>
  <c r="AH7589" i="2" a="1"/>
  <c r="AH7589" i="2" s="1"/>
  <c r="AH7696" i="2" a="1"/>
  <c r="AH7696" i="2"/>
  <c r="AH7801" i="2" a="1"/>
  <c r="AH7801" i="2" s="1"/>
  <c r="AH7879" i="2" a="1"/>
  <c r="AH7879" i="2" s="1"/>
  <c r="AH7966" i="2" a="1"/>
  <c r="AH7966" i="2" s="1"/>
  <c r="AH8058" i="2" a="1"/>
  <c r="AH8058" i="2" s="1"/>
  <c r="AH8130" i="2" a="1"/>
  <c r="AH8130" i="2" s="1"/>
  <c r="AH8190" i="2" a="1"/>
  <c r="AH8190" i="2" s="1"/>
  <c r="AH9328" i="2" a="1"/>
  <c r="AH9328" i="2"/>
  <c r="AH10321" i="2" a="1"/>
  <c r="AH10321" i="2"/>
  <c r="AH10322" i="2" a="1"/>
  <c r="AH10322" i="2" s="1"/>
  <c r="AH10323" i="2" a="1"/>
  <c r="AH10323" i="2" s="1"/>
  <c r="AH10499" i="2" a="1"/>
  <c r="AH10499" i="2" s="1"/>
  <c r="AH10500" i="2" a="1"/>
  <c r="AH10500" i="2"/>
  <c r="AH10501" i="2" a="1"/>
  <c r="AH10501" i="2" s="1"/>
  <c r="AH11595" i="2" a="1"/>
  <c r="AH11595" i="2"/>
  <c r="AH11680" i="2" a="1"/>
  <c r="AH11680" i="2" s="1"/>
  <c r="AH11124" i="2" a="1"/>
  <c r="AH11124" i="2" s="1"/>
  <c r="AH11380" i="2" a="1"/>
  <c r="AH11380" i="2" s="1"/>
  <c r="AH260" i="2" a="1"/>
  <c r="AH260" i="2"/>
  <c r="AH338" i="2" a="1"/>
  <c r="AH338" i="2" s="1"/>
  <c r="AH1536" i="2" a="1"/>
  <c r="AH1536" i="2" s="1"/>
  <c r="AH3088" i="2" a="1"/>
  <c r="AH3088" i="2"/>
  <c r="AH3594" i="2" a="1"/>
  <c r="AH3594" i="2"/>
  <c r="AH4694" i="2" a="1"/>
  <c r="AH4694" i="2" s="1"/>
  <c r="AH4815" i="2" a="1"/>
  <c r="AH4815" i="2" s="1"/>
  <c r="AH5129" i="2" a="1"/>
  <c r="AH5129" i="2" s="1"/>
  <c r="AH5376" i="2" a="1"/>
  <c r="AH5376" i="2" s="1"/>
  <c r="AH1820" i="2" a="1"/>
  <c r="AH1820" i="2" s="1"/>
  <c r="AH1821" i="2" a="1"/>
  <c r="AH1821" i="2" s="1"/>
  <c r="AH155" i="2" a="1"/>
  <c r="AH155" i="2" s="1"/>
  <c r="AH261" i="2" a="1"/>
  <c r="AH261" i="2"/>
  <c r="AH685" i="2" a="1"/>
  <c r="AH685" i="2" s="1"/>
  <c r="AH719" i="2" a="1"/>
  <c r="AH719" i="2" s="1"/>
  <c r="AH838" i="2" a="1"/>
  <c r="AH838" i="2"/>
  <c r="AH839" i="2" a="1"/>
  <c r="AH839" i="2" s="1"/>
  <c r="AH1051" i="2" a="1"/>
  <c r="AH1051" i="2" s="1"/>
  <c r="AH1070" i="2" a="1"/>
  <c r="AH1070" i="2"/>
  <c r="AH1284" i="2" a="1"/>
  <c r="AH1284" i="2" s="1"/>
  <c r="AH1285" i="2" a="1"/>
  <c r="AH1285" i="2" s="1"/>
  <c r="AH3415" i="2" a="1"/>
  <c r="AH3415" i="2" s="1"/>
  <c r="AH3450" i="2" a="1"/>
  <c r="AH3450" i="2" s="1"/>
  <c r="AH3821" i="2" a="1"/>
  <c r="AH3821" i="2" s="1"/>
  <c r="AH3854" i="2" a="1"/>
  <c r="AH3854" i="2" s="1"/>
  <c r="AH9329" i="2" a="1"/>
  <c r="AH9329" i="2" s="1"/>
  <c r="AH9330" i="2" a="1"/>
  <c r="AH9330" i="2" s="1"/>
  <c r="AH10670" i="2" a="1"/>
  <c r="AH10670" i="2" s="1"/>
  <c r="AH10767" i="2" a="1"/>
  <c r="AH10767" i="2" s="1"/>
  <c r="AH1901" i="2" a="1"/>
  <c r="AH1901" i="2" s="1"/>
  <c r="AH1989" i="2" a="1"/>
  <c r="AH1989" i="2" s="1"/>
  <c r="AH2065" i="2" a="1"/>
  <c r="AH2065" i="2" s="1"/>
  <c r="AH2128" i="2" a="1"/>
  <c r="AH2128" i="2" s="1"/>
  <c r="AH2512" i="2" a="1"/>
  <c r="AH2512" i="2" s="1"/>
  <c r="AH2513" i="2" a="1"/>
  <c r="AH2513" i="2" s="1"/>
  <c r="AH2600" i="2" a="1"/>
  <c r="AH2600" i="2" s="1"/>
  <c r="AH2686" i="2" a="1"/>
  <c r="AH2686" i="2" s="1"/>
  <c r="AH2760" i="2" a="1"/>
  <c r="AH2760" i="2" s="1"/>
  <c r="AH2812" i="2" a="1"/>
  <c r="AH2812" i="2" s="1"/>
  <c r="AH3595" i="2" a="1"/>
  <c r="AH3595" i="2" s="1"/>
  <c r="AH3977" i="2" a="1"/>
  <c r="AH3977" i="2"/>
  <c r="AH4192" i="2" a="1"/>
  <c r="AH4192" i="2" s="1"/>
  <c r="AH4219" i="2" a="1"/>
  <c r="AH4219" i="2" s="1"/>
  <c r="AH4525" i="2" a="1"/>
  <c r="AH4525" i="2"/>
  <c r="AH4526" i="2" a="1"/>
  <c r="AH4526" i="2" s="1"/>
  <c r="AH6206" i="2" a="1"/>
  <c r="AH6206" i="2" s="1"/>
  <c r="AH6327" i="2" a="1"/>
  <c r="AH6327" i="2" s="1"/>
  <c r="AH6341" i="2" a="1"/>
  <c r="AH6341" i="2" s="1"/>
  <c r="AH4955" i="2" a="1"/>
  <c r="AH4955" i="2"/>
  <c r="AH6542" i="2" a="1"/>
  <c r="AH6542" i="2" s="1"/>
  <c r="AH6754" i="2" a="1"/>
  <c r="AH6754" i="2" s="1"/>
  <c r="AH6931" i="2" a="1"/>
  <c r="AH6931" i="2"/>
  <c r="AH7224" i="2" a="1"/>
  <c r="AH7224" i="2" s="1"/>
  <c r="AH7225" i="2" a="1"/>
  <c r="AH7225" i="2" s="1"/>
  <c r="AH5213" i="2" a="1"/>
  <c r="AH5213" i="2" s="1"/>
  <c r="AH5528" i="2" a="1"/>
  <c r="AH5528" i="2" s="1"/>
  <c r="AH5682" i="2" a="1"/>
  <c r="AH5682" i="2" s="1"/>
  <c r="AH5810" i="2" a="1"/>
  <c r="AH5810" i="2" s="1"/>
  <c r="AH5935" i="2" a="1"/>
  <c r="AH5935" i="2" s="1"/>
  <c r="AH6089" i="2" a="1"/>
  <c r="AH6089" i="2"/>
  <c r="AH6543" i="2" a="1"/>
  <c r="AH6543" i="2"/>
  <c r="AH6888" i="2" a="1"/>
  <c r="AH6888" i="2" s="1"/>
  <c r="AH9331" i="2" a="1"/>
  <c r="AH9331" i="2" s="1"/>
  <c r="AH11085" i="2" a="1"/>
  <c r="AH11085" i="2" s="1"/>
  <c r="AH11338" i="2" a="1"/>
  <c r="AH11338" i="2" s="1"/>
  <c r="AH7303" i="2" a="1"/>
  <c r="AH7303" i="2" s="1"/>
  <c r="AH7388" i="2" a="1"/>
  <c r="AH7388" i="2" s="1"/>
  <c r="AH7485" i="2" a="1"/>
  <c r="AH7485" i="2" s="1"/>
  <c r="AH7590" i="2" a="1"/>
  <c r="AH7590" i="2" s="1"/>
  <c r="AH7697" i="2" a="1"/>
  <c r="AH7697" i="2" s="1"/>
  <c r="AH7802" i="2" a="1"/>
  <c r="AH7802" i="2" s="1"/>
  <c r="AH7967" i="2" a="1"/>
  <c r="AH7967" i="2"/>
  <c r="AH8059" i="2" a="1"/>
  <c r="AH8059" i="2"/>
  <c r="AH8131" i="2" a="1"/>
  <c r="AH8131" i="2"/>
  <c r="AH8132" i="2" a="1"/>
  <c r="AH8132" i="2" s="1"/>
  <c r="AH9538" i="2" a="1"/>
  <c r="AH9538" i="2" s="1"/>
  <c r="AH9332" i="2" a="1"/>
  <c r="AH9332" i="2"/>
  <c r="AH9333" i="2" a="1"/>
  <c r="AH9333" i="2" s="1"/>
  <c r="AH9334" i="2" a="1"/>
  <c r="AH9334" i="2"/>
  <c r="AH9335" i="2" a="1"/>
  <c r="AH9335" i="2" s="1"/>
  <c r="AH9539" i="2" a="1"/>
  <c r="AH9539" i="2" s="1"/>
  <c r="AH9540" i="2" a="1"/>
  <c r="AH9540" i="2" s="1"/>
  <c r="AH9541" i="2" a="1"/>
  <c r="AH9541" i="2" s="1"/>
  <c r="AH9542" i="2" a="1"/>
  <c r="AH9542" i="2"/>
  <c r="AH10502" i="2" a="1"/>
  <c r="AH10502" i="2" s="1"/>
  <c r="AH10671" i="2" a="1"/>
  <c r="AH10671" i="2" s="1"/>
  <c r="AH10672" i="2" a="1"/>
  <c r="AH10672" i="2" s="1"/>
  <c r="AH10673" i="2" a="1"/>
  <c r="AH10673" i="2"/>
  <c r="AH10768" i="2" a="1"/>
  <c r="AH10768" i="2" s="1"/>
  <c r="AH11086" i="2" a="1"/>
  <c r="AH11086" i="2" s="1"/>
  <c r="AH11339" i="2" a="1"/>
  <c r="AH11339" i="2" s="1"/>
  <c r="AH11596" i="2" a="1"/>
  <c r="AH11596" i="2" s="1"/>
  <c r="AH11681" i="2" a="1"/>
  <c r="AH11681" i="2" s="1"/>
  <c r="AH10769" i="2" a="1"/>
  <c r="AH10769" i="2" s="1"/>
  <c r="AH3204" i="2" a="1"/>
  <c r="AH3204" i="2"/>
  <c r="AH3416" i="2" a="1"/>
  <c r="AH3416" i="2" s="1"/>
  <c r="AH3451" i="2" a="1"/>
  <c r="AH3451" i="2" s="1"/>
  <c r="AH3822" i="2" a="1"/>
  <c r="AH3822" i="2" s="1"/>
  <c r="AH3855" i="2" a="1"/>
  <c r="AH3855" i="2" s="1"/>
  <c r="AH262" i="2" a="1"/>
  <c r="AH262" i="2"/>
  <c r="AH263" i="2" a="1"/>
  <c r="AH263" i="2" s="1"/>
  <c r="AH686" i="2" a="1"/>
  <c r="AH686" i="2" s="1"/>
  <c r="AH720" i="2" a="1"/>
  <c r="AH720" i="2" s="1"/>
  <c r="AH1052" i="2" a="1"/>
  <c r="AH1052" i="2" s="1"/>
  <c r="AH1071" i="2" a="1"/>
  <c r="AH1071" i="2" s="1"/>
  <c r="AH1286" i="2" a="1"/>
  <c r="AH1286" i="2" s="1"/>
  <c r="AH1304" i="2" a="1"/>
  <c r="AH1304" i="2" s="1"/>
  <c r="AH1822" i="2" a="1"/>
  <c r="AH1822" i="2"/>
  <c r="AH1902" i="2" a="1"/>
  <c r="AH1902" i="2"/>
  <c r="AH1903" i="2" a="1"/>
  <c r="AH1903" i="2" s="1"/>
  <c r="AH1990" i="2" a="1"/>
  <c r="AH1990" i="2" s="1"/>
  <c r="AH2066" i="2" a="1"/>
  <c r="AH2066" i="2" s="1"/>
  <c r="AH2129" i="2" a="1"/>
  <c r="AH2129" i="2" s="1"/>
  <c r="AH2430" i="2" a="1"/>
  <c r="AH2430" i="2" s="1"/>
  <c r="AH2514" i="2" a="1"/>
  <c r="AH2514" i="2" s="1"/>
  <c r="AH156" i="2" a="1"/>
  <c r="AH156" i="2" s="1"/>
  <c r="AH264" i="2" a="1"/>
  <c r="AH264" i="2" s="1"/>
  <c r="AH1537" i="2" a="1"/>
  <c r="AH1537" i="2" s="1"/>
  <c r="AH3089" i="2" a="1"/>
  <c r="AH3089" i="2" s="1"/>
  <c r="AH4668" i="2" a="1"/>
  <c r="AH4668" i="2" s="1"/>
  <c r="AH4816" i="2" a="1"/>
  <c r="AH4816" i="2"/>
  <c r="AH5099" i="2" a="1"/>
  <c r="AH5099" i="2" s="1"/>
  <c r="AH5377" i="2" a="1"/>
  <c r="AH5377" i="2" s="1"/>
  <c r="AH5529" i="2" a="1"/>
  <c r="AH5529" i="2" s="1"/>
  <c r="AH3205" i="2" a="1"/>
  <c r="AH3205" i="2" s="1"/>
  <c r="AH4220" i="2" a="1"/>
  <c r="AH4220" i="2" s="1"/>
  <c r="AH4221" i="2" a="1"/>
  <c r="AH4221" i="2" s="1"/>
  <c r="AH4527" i="2" a="1"/>
  <c r="AH4527" i="2"/>
  <c r="AH4528" i="2" a="1"/>
  <c r="AH4528" i="2" s="1"/>
  <c r="AH2515" i="2" a="1"/>
  <c r="AH2515" i="2" s="1"/>
  <c r="AH2601" i="2" a="1"/>
  <c r="AH2601" i="2" s="1"/>
  <c r="AH2687" i="2" a="1"/>
  <c r="AH2687" i="2" s="1"/>
  <c r="AH2761" i="2" a="1"/>
  <c r="AH2761" i="2" s="1"/>
  <c r="AH7304" i="2" a="1"/>
  <c r="AH7304" i="2"/>
  <c r="AH4956" i="2" a="1"/>
  <c r="AH4956" i="2" s="1"/>
  <c r="AH6514" i="2" a="1"/>
  <c r="AH6514" i="2" s="1"/>
  <c r="AH6699" i="2" a="1"/>
  <c r="AH6699" i="2"/>
  <c r="AH6932" i="2" a="1"/>
  <c r="AH6932" i="2"/>
  <c r="AH5280" i="2" a="1"/>
  <c r="AH5280" i="2" s="1"/>
  <c r="AH5683" i="2" a="1"/>
  <c r="AH5683" i="2" s="1"/>
  <c r="AH5811" i="2" a="1"/>
  <c r="AH5811" i="2" s="1"/>
  <c r="AH5936" i="2" a="1"/>
  <c r="AH5936" i="2" s="1"/>
  <c r="AH6066" i="2" a="1"/>
  <c r="AH6066" i="2"/>
  <c r="AH6570" i="2" a="1"/>
  <c r="AH6570" i="2" s="1"/>
  <c r="AH6933" i="2" a="1"/>
  <c r="AH6933" i="2" s="1"/>
  <c r="AH9336" i="2" a="1"/>
  <c r="AH9336" i="2" s="1"/>
  <c r="AH9543" i="2" a="1"/>
  <c r="AH9543" i="2"/>
  <c r="AH9544" i="2" a="1"/>
  <c r="AH9544" i="2" s="1"/>
  <c r="AH10503" i="2" a="1"/>
  <c r="AH10503" i="2" s="1"/>
  <c r="AH10674" i="2" a="1"/>
  <c r="AH10674" i="2"/>
  <c r="AH11125" i="2" a="1"/>
  <c r="AH11125" i="2" s="1"/>
  <c r="AH11340" i="2" a="1"/>
  <c r="AH11340" i="2"/>
  <c r="AH9337" i="2" a="1"/>
  <c r="AH9337" i="2" s="1"/>
  <c r="AH9545" i="2" a="1"/>
  <c r="AH9545" i="2"/>
  <c r="AH9546" i="2" a="1"/>
  <c r="AH9546" i="2"/>
  <c r="AH9547" i="2" a="1"/>
  <c r="AH9547" i="2" s="1"/>
  <c r="AH9548" i="2" a="1"/>
  <c r="AH9548" i="2" s="1"/>
  <c r="AH9673" i="2" a="1"/>
  <c r="AH9673" i="2" s="1"/>
  <c r="AH9674" i="2" a="1"/>
  <c r="AH9674" i="2" s="1"/>
  <c r="AH7389" i="2" a="1"/>
  <c r="AH7389" i="2"/>
  <c r="AH7486" i="2" a="1"/>
  <c r="AH7486" i="2" s="1"/>
  <c r="AH7591" i="2" a="1"/>
  <c r="AH7591" i="2" s="1"/>
  <c r="AH7698" i="2" a="1"/>
  <c r="AH7698" i="2" s="1"/>
  <c r="AH7803" i="2" a="1"/>
  <c r="AH7803" i="2" s="1"/>
  <c r="AH7880" i="2" a="1"/>
  <c r="AH7880" i="2"/>
  <c r="AH7881" i="2" a="1"/>
  <c r="AH7881" i="2" s="1"/>
  <c r="AH7968" i="2" a="1"/>
  <c r="AH7968" i="2"/>
  <c r="AH8060" i="2" a="1"/>
  <c r="AH8060" i="2"/>
  <c r="AH8133" i="2" a="1"/>
  <c r="AH8133" i="2" s="1"/>
  <c r="AH8191" i="2" a="1"/>
  <c r="AH8191" i="2" s="1"/>
  <c r="AH10675" i="2" a="1"/>
  <c r="AH10675" i="2"/>
  <c r="AH10770" i="2" a="1"/>
  <c r="AH10770" i="2" s="1"/>
  <c r="AH10771" i="2" a="1"/>
  <c r="AH10771" i="2" s="1"/>
  <c r="AH10772" i="2" a="1"/>
  <c r="AH10772" i="2" s="1"/>
  <c r="AH10848" i="2" a="1"/>
  <c r="AH10848" i="2" s="1"/>
  <c r="AH10849" i="2" a="1"/>
  <c r="AH10849" i="2" s="1"/>
  <c r="AH11126" i="2" a="1"/>
  <c r="AH11126" i="2"/>
  <c r="AH11381" i="2" a="1"/>
  <c r="AH11381" i="2" s="1"/>
  <c r="AH77" i="2" a="1"/>
  <c r="AH77" i="2" s="1"/>
  <c r="AH157" i="2" a="1"/>
  <c r="AH157" i="2" s="1"/>
  <c r="AH1482" i="2" a="1"/>
  <c r="AH1482" i="2" s="1"/>
  <c r="AH3090" i="2" a="1"/>
  <c r="AH3090" i="2"/>
  <c r="AH3542" i="2" a="1"/>
  <c r="AH3542" i="2"/>
  <c r="AH4641" i="2" a="1"/>
  <c r="AH4641" i="2"/>
  <c r="AH4817" i="2" a="1"/>
  <c r="AH4817" i="2" s="1"/>
  <c r="AH5100" i="2" a="1"/>
  <c r="AH5100" i="2" s="1"/>
  <c r="AH5378" i="2" a="1"/>
  <c r="AH5378" i="2" s="1"/>
  <c r="AH1694" i="2" a="1"/>
  <c r="AH1694" i="2"/>
  <c r="AH1752" i="2" a="1"/>
  <c r="AH1752" i="2"/>
  <c r="AH1823" i="2" a="1"/>
  <c r="AH1823" i="2" s="1"/>
  <c r="AH1904" i="2" a="1"/>
  <c r="AH1904" i="2" s="1"/>
  <c r="AH78" i="2" a="1"/>
  <c r="AH78" i="2"/>
  <c r="AH158" i="2" a="1"/>
  <c r="AH158" i="2" s="1"/>
  <c r="AH578" i="2" a="1"/>
  <c r="AH578" i="2" s="1"/>
  <c r="AH629" i="2" a="1"/>
  <c r="AH629" i="2"/>
  <c r="AH810" i="2" a="1"/>
  <c r="AH810" i="2" s="1"/>
  <c r="AH828" i="2" a="1"/>
  <c r="AH828" i="2" s="1"/>
  <c r="AH1006" i="2" a="1"/>
  <c r="AH1006" i="2" s="1"/>
  <c r="AH1028" i="2" a="1"/>
  <c r="AH1028" i="2" s="1"/>
  <c r="AH1240" i="2" a="1"/>
  <c r="AH1240" i="2" s="1"/>
  <c r="AH1263" i="2" a="1"/>
  <c r="AH1263" i="2"/>
  <c r="AH3372" i="2" a="1"/>
  <c r="AH3372" i="2"/>
  <c r="AH3417" i="2" a="1"/>
  <c r="AH3417" i="2" s="1"/>
  <c r="AH3780" i="2" a="1"/>
  <c r="AH3780" i="2" s="1"/>
  <c r="AH3781" i="2" a="1"/>
  <c r="AH3781" i="2" s="1"/>
  <c r="AH8977" i="2" a="1"/>
  <c r="AH8977" i="2"/>
  <c r="AH9129" i="2" a="1"/>
  <c r="AH9129" i="2" s="1"/>
  <c r="AH10324" i="2" a="1"/>
  <c r="AH10324" i="2" s="1"/>
  <c r="AH10504" i="2" a="1"/>
  <c r="AH10504" i="2" s="1"/>
  <c r="AH1905" i="2" a="1"/>
  <c r="AH1905" i="2" s="1"/>
  <c r="AH1991" i="2" a="1"/>
  <c r="AH1991" i="2"/>
  <c r="AH2374" i="2" a="1"/>
  <c r="AH2374" i="2" s="1"/>
  <c r="AH2431" i="2" a="1"/>
  <c r="AH2431" i="2" s="1"/>
  <c r="AH2516" i="2" a="1"/>
  <c r="AH2516" i="2" s="1"/>
  <c r="AH2602" i="2" a="1"/>
  <c r="AH2602" i="2" s="1"/>
  <c r="AH2603" i="2" a="1"/>
  <c r="AH2603" i="2" s="1"/>
  <c r="AH2688" i="2" a="1"/>
  <c r="AH2688" i="2"/>
  <c r="AH3562" i="2" a="1"/>
  <c r="AH3562" i="2"/>
  <c r="AH4925" i="2" a="1"/>
  <c r="AH4925" i="2" s="1"/>
  <c r="AH3930" i="2" a="1"/>
  <c r="AH3930" i="2"/>
  <c r="AH4170" i="2" a="1"/>
  <c r="AH4170" i="2" s="1"/>
  <c r="AH4193" i="2" a="1"/>
  <c r="AH4193" i="2" s="1"/>
  <c r="AH4446" i="2" a="1"/>
  <c r="AH4446" i="2" s="1"/>
  <c r="AH4489" i="2" a="1"/>
  <c r="AH4489" i="2" s="1"/>
  <c r="AH6172" i="2" a="1"/>
  <c r="AH6172" i="2"/>
  <c r="AH6270" i="2" a="1"/>
  <c r="AH6270" i="2" s="1"/>
  <c r="AH6297" i="2" a="1"/>
  <c r="AH6297" i="2" s="1"/>
  <c r="AH6460" i="2" a="1"/>
  <c r="AH6460" i="2" s="1"/>
  <c r="AH6734" i="2" a="1"/>
  <c r="AH6734" i="2"/>
  <c r="AH6859" i="2" a="1"/>
  <c r="AH6859" i="2" s="1"/>
  <c r="AH7129" i="2" a="1"/>
  <c r="AH7129" i="2"/>
  <c r="AH7168" i="2" a="1"/>
  <c r="AH7168" i="2" s="1"/>
  <c r="AH7226" i="2" a="1"/>
  <c r="AH7226" i="2" s="1"/>
  <c r="AH5197" i="2" a="1"/>
  <c r="AH5197" i="2"/>
  <c r="AH5480" i="2" a="1"/>
  <c r="AH5480" i="2"/>
  <c r="AH5684" i="2" a="1"/>
  <c r="AH5684" i="2" s="1"/>
  <c r="AH5812" i="2" a="1"/>
  <c r="AH5812" i="2"/>
  <c r="AH5937" i="2" a="1"/>
  <c r="AH5937" i="2" s="1"/>
  <c r="AH6040" i="2" a="1"/>
  <c r="AH6040" i="2" s="1"/>
  <c r="AH6461" i="2" a="1"/>
  <c r="AH6461" i="2" s="1"/>
  <c r="AH6860" i="2" a="1"/>
  <c r="AH6860" i="2" s="1"/>
  <c r="AH8837" i="2" a="1"/>
  <c r="AH8837" i="2" s="1"/>
  <c r="AH11019" i="2" a="1"/>
  <c r="AH11019" i="2"/>
  <c r="AH11269" i="2" a="1"/>
  <c r="AH11269" i="2"/>
  <c r="AH7305" i="2" a="1"/>
  <c r="AH7305" i="2"/>
  <c r="AH7306" i="2" a="1"/>
  <c r="AH7306" i="2" s="1"/>
  <c r="AH7390" i="2" a="1"/>
  <c r="AH7390" i="2" s="1"/>
  <c r="AH7487" i="2" a="1"/>
  <c r="AH7487" i="2" s="1"/>
  <c r="AH7592" i="2" a="1"/>
  <c r="AH7592" i="2" s="1"/>
  <c r="AH7699" i="2" a="1"/>
  <c r="AH7699" i="2"/>
  <c r="AH7804" i="2" a="1"/>
  <c r="AH7804" i="2" s="1"/>
  <c r="AH7969" i="2" a="1"/>
  <c r="AH7969" i="2" s="1"/>
  <c r="AH8061" i="2" a="1"/>
  <c r="AH8061" i="2" s="1"/>
  <c r="AH8978" i="2" a="1"/>
  <c r="AH8978" i="2"/>
  <c r="AH8979" i="2" a="1"/>
  <c r="AH8979" i="2" s="1"/>
  <c r="AH8980" i="2" a="1"/>
  <c r="AH8980" i="2" s="1"/>
  <c r="AH8981" i="2" a="1"/>
  <c r="AH8981" i="2" s="1"/>
  <c r="AH8982" i="2" a="1"/>
  <c r="AH8982" i="2" s="1"/>
  <c r="AH8983" i="2" a="1"/>
  <c r="AH8983" i="2" s="1"/>
  <c r="AH9130" i="2" a="1"/>
  <c r="AH9130" i="2" s="1"/>
  <c r="AH9338" i="2" a="1"/>
  <c r="AH9338" i="2" s="1"/>
  <c r="AH9339" i="2" a="1"/>
  <c r="AH9339" i="2" s="1"/>
  <c r="AH10325" i="2" a="1"/>
  <c r="AH10325" i="2" s="1"/>
  <c r="AH10326" i="2" a="1"/>
  <c r="AH10326" i="2"/>
  <c r="AH10505" i="2" a="1"/>
  <c r="AH10505" i="2" s="1"/>
  <c r="AH10506" i="2" a="1"/>
  <c r="AH10506" i="2" s="1"/>
  <c r="AH10507" i="2" a="1"/>
  <c r="AH10507" i="2" s="1"/>
  <c r="AH10676" i="2" a="1"/>
  <c r="AH10676" i="2" s="1"/>
  <c r="AH11041" i="2" a="1"/>
  <c r="AH11041" i="2" s="1"/>
  <c r="AH11292" i="2" a="1"/>
  <c r="AH11292" i="2" s="1"/>
  <c r="AH11597" i="2" a="1"/>
  <c r="AH11597" i="2"/>
  <c r="AH11682" i="2" a="1"/>
  <c r="AH11682" i="2" s="1"/>
  <c r="AH159" i="2" a="1"/>
  <c r="AH159" i="2" s="1"/>
  <c r="AH265" i="2" a="1"/>
  <c r="AH265" i="2" s="1"/>
  <c r="AH1538" i="2" a="1"/>
  <c r="AH1538" i="2" s="1"/>
  <c r="AH3091" i="2" a="1"/>
  <c r="AH3091" i="2" s="1"/>
  <c r="AH3343" i="2" a="1"/>
  <c r="AH3343" i="2" s="1"/>
  <c r="AH3373" i="2" a="1"/>
  <c r="AH3373" i="2"/>
  <c r="AH3563" i="2" a="1"/>
  <c r="AH3563" i="2" s="1"/>
  <c r="AH3710" i="2" a="1"/>
  <c r="AH3710" i="2" s="1"/>
  <c r="AH3740" i="2" a="1"/>
  <c r="AH3740" i="2" s="1"/>
  <c r="AH4669" i="2" a="1"/>
  <c r="AH4669" i="2" s="1"/>
  <c r="AH4818" i="2" a="1"/>
  <c r="AH4818" i="2" s="1"/>
  <c r="AH5130" i="2" a="1"/>
  <c r="AH5130" i="2" s="1"/>
  <c r="AH5379" i="2" a="1"/>
  <c r="AH5379" i="2" s="1"/>
  <c r="AH160" i="2" a="1"/>
  <c r="AH160" i="2" s="1"/>
  <c r="AH266" i="2" a="1"/>
  <c r="AH266" i="2" s="1"/>
  <c r="AH630" i="2" a="1"/>
  <c r="AH630" i="2" s="1"/>
  <c r="AH687" i="2" a="1"/>
  <c r="AH687" i="2" s="1"/>
  <c r="AH1007" i="2" a="1"/>
  <c r="AH1007" i="2" s="1"/>
  <c r="AH1029" i="2" a="1"/>
  <c r="AH1029" i="2" s="1"/>
  <c r="AH1241" i="2" a="1"/>
  <c r="AH1241" i="2"/>
  <c r="AH1264" i="2" a="1"/>
  <c r="AH1264" i="2" s="1"/>
  <c r="AH3596" i="2" a="1"/>
  <c r="AH3596" i="2" s="1"/>
  <c r="AH4155" i="2" a="1"/>
  <c r="AH4155" i="2" s="1"/>
  <c r="AH4171" i="2" a="1"/>
  <c r="AH4171" i="2" s="1"/>
  <c r="AH4411" i="2" a="1"/>
  <c r="AH4411" i="2"/>
  <c r="AH4447" i="2" a="1"/>
  <c r="AH4447" i="2" s="1"/>
  <c r="AH4018" i="2" a="1"/>
  <c r="AH4018" i="2" s="1"/>
  <c r="AH4026" i="2" a="1"/>
  <c r="AH4026" i="2" s="1"/>
  <c r="AH4027" i="2" a="1"/>
  <c r="AH4027" i="2" s="1"/>
  <c r="AH4039" i="2" a="1"/>
  <c r="AH4039" i="2"/>
  <c r="AH4050" i="2" a="1"/>
  <c r="AH4050" i="2" s="1"/>
  <c r="AH4051" i="2" a="1"/>
  <c r="AH4051" i="2" s="1"/>
  <c r="AH4080" i="2" a="1"/>
  <c r="AH4080" i="2"/>
  <c r="AH4089" i="2" a="1"/>
  <c r="AH4089" i="2" s="1"/>
  <c r="AH4096" i="2" a="1"/>
  <c r="AH4096" i="2" s="1"/>
  <c r="AH4097" i="2" a="1"/>
  <c r="AH4097" i="2" s="1"/>
  <c r="AH4106" i="2" a="1"/>
  <c r="AH4106" i="2" s="1"/>
  <c r="AH4115" i="2" a="1"/>
  <c r="AH4115" i="2"/>
  <c r="AH6832" i="2" a="1"/>
  <c r="AH6832" i="2" s="1"/>
  <c r="AH7169" i="2" a="1"/>
  <c r="AH7169" i="2" s="1"/>
  <c r="AH7227" i="2" a="1"/>
  <c r="AH7227" i="2" s="1"/>
  <c r="AH7228" i="2" a="1"/>
  <c r="AH7228" i="2" s="1"/>
  <c r="AH7307" i="2" a="1"/>
  <c r="AH7307" i="2" s="1"/>
  <c r="AH4957" i="2" a="1"/>
  <c r="AH4957" i="2" s="1"/>
  <c r="AH6814" i="2" a="1"/>
  <c r="AH6814" i="2"/>
  <c r="AH7079" i="2" a="1"/>
  <c r="AH7079" i="2"/>
  <c r="AH5267" i="2" a="1"/>
  <c r="AH5267" i="2" s="1"/>
  <c r="AH5503" i="2" a="1"/>
  <c r="AH5503" i="2" s="1"/>
  <c r="AH5685" i="2" a="1"/>
  <c r="AH5685" i="2" s="1"/>
  <c r="AH5813" i="2" a="1"/>
  <c r="AH5813" i="2" s="1"/>
  <c r="AH5938" i="2" a="1"/>
  <c r="AH5938" i="2"/>
  <c r="AH6041" i="2" a="1"/>
  <c r="AH6041" i="2" s="1"/>
  <c r="AH6815" i="2" a="1"/>
  <c r="AH6815" i="2" s="1"/>
  <c r="AH7049" i="2" a="1"/>
  <c r="AH7049" i="2" s="1"/>
  <c r="AH8838" i="2" a="1"/>
  <c r="AH8838" i="2"/>
  <c r="AH8984" i="2" a="1"/>
  <c r="AH8984" i="2"/>
  <c r="AH10093" i="2" a="1"/>
  <c r="AH10093" i="2"/>
  <c r="AH10190" i="2" a="1"/>
  <c r="AH10190" i="2" s="1"/>
  <c r="AH11205" i="2" a="1"/>
  <c r="AH11205" i="2" s="1"/>
  <c r="AH11463" i="2" a="1"/>
  <c r="AH11463" i="2" s="1"/>
  <c r="AH11733" i="2" a="1"/>
  <c r="AH11733" i="2" s="1"/>
  <c r="AH8839" i="2" a="1"/>
  <c r="AH8839" i="2"/>
  <c r="AH8840" i="2" a="1"/>
  <c r="AH8840" i="2"/>
  <c r="AH8841" i="2" a="1"/>
  <c r="AH8841" i="2"/>
  <c r="AH8985" i="2" a="1"/>
  <c r="AH8985" i="2" s="1"/>
  <c r="AH9131" i="2" a="1"/>
  <c r="AH9131" i="2" s="1"/>
  <c r="AH9132" i="2" a="1"/>
  <c r="AH9132" i="2" s="1"/>
  <c r="AH10094" i="2" a="1"/>
  <c r="AH10094" i="2"/>
  <c r="AH7391" i="2" a="1"/>
  <c r="AH7391" i="2"/>
  <c r="AH7488" i="2" a="1"/>
  <c r="AH7488" i="2" s="1"/>
  <c r="AH7593" i="2" a="1"/>
  <c r="AH7593" i="2" s="1"/>
  <c r="AH7700" i="2" a="1"/>
  <c r="AH7700" i="2"/>
  <c r="AH7805" i="2" a="1"/>
  <c r="AH7805" i="2" s="1"/>
  <c r="AH7882" i="2" a="1"/>
  <c r="AH7882" i="2" s="1"/>
  <c r="AH7970" i="2" a="1"/>
  <c r="AH7970" i="2" s="1"/>
  <c r="AH8062" i="2" a="1"/>
  <c r="AH8062" i="2"/>
  <c r="AH10191" i="2" a="1"/>
  <c r="AH10191" i="2"/>
  <c r="AH10192" i="2" a="1"/>
  <c r="AH10192" i="2"/>
  <c r="AH10193" i="2" a="1"/>
  <c r="AH10193" i="2" s="1"/>
  <c r="AH10327" i="2" a="1"/>
  <c r="AH10327" i="2" s="1"/>
  <c r="AH10328" i="2" a="1"/>
  <c r="AH10328" i="2"/>
  <c r="AH10508" i="2" a="1"/>
  <c r="AH10508" i="2" s="1"/>
  <c r="AH11258" i="2" a="1"/>
  <c r="AH11258" i="2" s="1"/>
  <c r="AH11503" i="2" a="1"/>
  <c r="AH11503" i="2"/>
  <c r="AH9" i="2" a="1"/>
  <c r="AH9" i="2"/>
  <c r="AH22" i="2" a="1"/>
  <c r="AH22" i="2"/>
  <c r="AH1483" i="2" a="1"/>
  <c r="AH1483" i="2" s="1"/>
  <c r="AH3092" i="2" a="1"/>
  <c r="AH3092" i="2" s="1"/>
  <c r="AH3527" i="2" a="1"/>
  <c r="AH3527" i="2" s="1"/>
  <c r="AH4622" i="2" a="1"/>
  <c r="AH4622" i="2" s="1"/>
  <c r="AH4819" i="2" a="1"/>
  <c r="AH4819" i="2"/>
  <c r="AH5072" i="2" a="1"/>
  <c r="AH5072" i="2" s="1"/>
  <c r="AH5380" i="2" a="1"/>
  <c r="AH5380" i="2" s="1"/>
  <c r="AH1609" i="2" a="1"/>
  <c r="AH1609" i="2" s="1"/>
  <c r="AH1616" i="2" a="1"/>
  <c r="AH1616" i="2"/>
  <c r="AH1626" i="2" a="1"/>
  <c r="AH1626" i="2" s="1"/>
  <c r="AH1635" i="2" a="1"/>
  <c r="AH1635" i="2" s="1"/>
  <c r="AH1655" i="2" a="1"/>
  <c r="AH1655" i="2" s="1"/>
  <c r="AH1695" i="2" a="1"/>
  <c r="AH1695" i="2" s="1"/>
  <c r="AH1753" i="2" a="1"/>
  <c r="AH1753" i="2" s="1"/>
  <c r="AH1754" i="2" a="1"/>
  <c r="AH1754" i="2" s="1"/>
  <c r="AH1824" i="2" a="1"/>
  <c r="AH1824" i="2" s="1"/>
  <c r="AH10" i="2" a="1"/>
  <c r="AH10" i="2" s="1"/>
  <c r="AH23" i="2" a="1"/>
  <c r="AH23" i="2" s="1"/>
  <c r="AH579" i="2" a="1"/>
  <c r="AH579" i="2" s="1"/>
  <c r="AH631" i="2" a="1"/>
  <c r="AH631" i="2"/>
  <c r="AH795" i="2" a="1"/>
  <c r="AH795" i="2" s="1"/>
  <c r="AH797" i="2" a="1"/>
  <c r="AH797" i="2" s="1"/>
  <c r="AH992" i="2" a="1"/>
  <c r="AH992" i="2" s="1"/>
  <c r="AH995" i="2" a="1"/>
  <c r="AH995" i="2" s="1"/>
  <c r="AH1242" i="2" a="1"/>
  <c r="AH1242" i="2" s="1"/>
  <c r="AH1243" i="2" a="1"/>
  <c r="AH1243" i="2" s="1"/>
  <c r="AH3309" i="2" a="1"/>
  <c r="AH3309" i="2" s="1"/>
  <c r="AH3315" i="2" a="1"/>
  <c r="AH3315" i="2" s="1"/>
  <c r="AH3741" i="2" a="1"/>
  <c r="AH3741" i="2" s="1"/>
  <c r="AH3782" i="2" a="1"/>
  <c r="AH3782" i="2"/>
  <c r="AH8986" i="2" a="1"/>
  <c r="AH8986" i="2"/>
  <c r="AH9340" i="2" a="1"/>
  <c r="AH9340" i="2" s="1"/>
  <c r="AH10329" i="2" a="1"/>
  <c r="AH10329" i="2"/>
  <c r="AH10509" i="2" a="1"/>
  <c r="AH10509" i="2" s="1"/>
  <c r="AH1906" i="2" a="1"/>
  <c r="AH1906" i="2" s="1"/>
  <c r="AH1992" i="2" a="1"/>
  <c r="AH1992" i="2" s="1"/>
  <c r="AH2277" i="2" a="1"/>
  <c r="AH2277" i="2" s="1"/>
  <c r="AH3529" i="2" a="1"/>
  <c r="AH3529" i="2"/>
  <c r="AH4909" i="2" a="1"/>
  <c r="AH4909" i="2" s="1"/>
  <c r="AH3931" i="2" a="1"/>
  <c r="AH3931" i="2"/>
  <c r="AH4139" i="2" a="1"/>
  <c r="AH4139" i="2" s="1"/>
  <c r="AH4143" i="2" a="1"/>
  <c r="AH4143" i="2"/>
  <c r="AH4448" i="2" a="1"/>
  <c r="AH4448" i="2"/>
  <c r="AH4449" i="2" a="1"/>
  <c r="AH4449" i="2" s="1"/>
  <c r="AH6151" i="2" a="1"/>
  <c r="AH6151" i="2"/>
  <c r="AH6271" i="2" a="1"/>
  <c r="AH6271" i="2"/>
  <c r="AH6298" i="2" a="1"/>
  <c r="AH6298" i="2" s="1"/>
  <c r="AH6443" i="2" a="1"/>
  <c r="AH6443" i="2" s="1"/>
  <c r="AH6726" i="2" a="1"/>
  <c r="AH6726" i="2" s="1"/>
  <c r="AH6861" i="2" a="1"/>
  <c r="AH6861" i="2"/>
  <c r="AH7119" i="2" a="1"/>
  <c r="AH7119" i="2" s="1"/>
  <c r="AH7130" i="2" a="1"/>
  <c r="AH7130" i="2" s="1"/>
  <c r="AH7170" i="2" a="1"/>
  <c r="AH7170" i="2" s="1"/>
  <c r="AH7229" i="2" a="1"/>
  <c r="AH7229" i="2" s="1"/>
  <c r="AH7308" i="2" a="1"/>
  <c r="AH7308" i="2"/>
  <c r="AH5191" i="2" a="1"/>
  <c r="AH5191" i="2" s="1"/>
  <c r="AH5458" i="2" a="1"/>
  <c r="AH5458" i="2" s="1"/>
  <c r="AH5686" i="2" a="1"/>
  <c r="AH5686" i="2" s="1"/>
  <c r="AH5814" i="2" a="1"/>
  <c r="AH5814" i="2" s="1"/>
  <c r="AH5939" i="2" a="1"/>
  <c r="AH5939" i="2" s="1"/>
  <c r="AH6025" i="2" a="1"/>
  <c r="AH6025" i="2" s="1"/>
  <c r="AH6438" i="2" a="1"/>
  <c r="AH6438" i="2" s="1"/>
  <c r="AH6842" i="2" a="1"/>
  <c r="AH6842" i="2" s="1"/>
  <c r="AH8718" i="2" a="1"/>
  <c r="AH8718" i="2"/>
  <c r="AH11020" i="2" a="1"/>
  <c r="AH11020" i="2"/>
  <c r="AH11270" i="2" a="1"/>
  <c r="AH11270" i="2" s="1"/>
  <c r="AH7309" i="2" a="1"/>
  <c r="AH7309" i="2" s="1"/>
  <c r="AH7489" i="2" a="1"/>
  <c r="AH7489" i="2" s="1"/>
  <c r="AH7490" i="2" a="1"/>
  <c r="AH7490" i="2" s="1"/>
  <c r="AH7594" i="2" a="1"/>
  <c r="AH7594" i="2" s="1"/>
  <c r="AH7701" i="2" a="1"/>
  <c r="AH7701" i="2"/>
  <c r="AH7806" i="2" a="1"/>
  <c r="AH7806" i="2" s="1"/>
  <c r="AH7971" i="2" a="1"/>
  <c r="AH7971" i="2"/>
  <c r="AH8719" i="2" a="1"/>
  <c r="AH8719" i="2" s="1"/>
  <c r="AH8842" i="2" a="1"/>
  <c r="AH8842" i="2" s="1"/>
  <c r="AH8843" i="2" a="1"/>
  <c r="AH8843" i="2" s="1"/>
  <c r="AH8987" i="2" a="1"/>
  <c r="AH8987" i="2" s="1"/>
  <c r="AH8988" i="2" a="1"/>
  <c r="AH8988" i="2" s="1"/>
  <c r="AH8989" i="2" a="1"/>
  <c r="AH8989" i="2" s="1"/>
  <c r="AH9133" i="2" a="1"/>
  <c r="AH9133" i="2" s="1"/>
  <c r="AH9134" i="2" a="1"/>
  <c r="AH9134" i="2" s="1"/>
  <c r="AH9341" i="2" a="1"/>
  <c r="AH9341" i="2"/>
  <c r="AH10194" i="2" a="1"/>
  <c r="AH10194" i="2" s="1"/>
  <c r="AH10330" i="2" a="1"/>
  <c r="AH10330" i="2"/>
  <c r="AH10331" i="2" a="1"/>
  <c r="AH10331" i="2" s="1"/>
  <c r="AH10332" i="2" a="1"/>
  <c r="AH10332" i="2" s="1"/>
  <c r="AH10510" i="2" a="1"/>
  <c r="AH10510" i="2" s="1"/>
  <c r="AH10511" i="2" a="1"/>
  <c r="AH10511" i="2" s="1"/>
  <c r="AH11021" i="2" a="1"/>
  <c r="AH11021" i="2" s="1"/>
  <c r="AH11293" i="2" a="1"/>
  <c r="AH11293" i="2" s="1"/>
  <c r="AH11598" i="2" a="1"/>
  <c r="AH11598" i="2" s="1"/>
  <c r="AH11683" i="2" a="1"/>
  <c r="AH11683" i="2" s="1"/>
  <c r="AH3180" i="2" a="1"/>
  <c r="AH3180" i="2" s="1"/>
  <c r="AH3374" i="2" a="1"/>
  <c r="AH3374" i="2" s="1"/>
  <c r="AH3375" i="2" a="1"/>
  <c r="AH3375" i="2" s="1"/>
  <c r="AH3742" i="2" a="1"/>
  <c r="AH3742" i="2" s="1"/>
  <c r="AH3783" i="2" a="1"/>
  <c r="AH3783" i="2" s="1"/>
  <c r="AH79" i="2" a="1"/>
  <c r="AH79" i="2" s="1"/>
  <c r="AH80" i="2" a="1"/>
  <c r="AH80" i="2" s="1"/>
  <c r="AH580" i="2" a="1"/>
  <c r="AH580" i="2" s="1"/>
  <c r="AH632" i="2" a="1"/>
  <c r="AH632" i="2"/>
  <c r="AH1008" i="2" a="1"/>
  <c r="AH1008" i="2" s="1"/>
  <c r="AH1030" i="2" a="1"/>
  <c r="AH1030" i="2" s="1"/>
  <c r="AH1244" i="2" a="1"/>
  <c r="AH1244" i="2"/>
  <c r="AH1265" i="2" a="1"/>
  <c r="AH1265" i="2" s="1"/>
  <c r="AH1696" i="2" a="1"/>
  <c r="AH1696" i="2"/>
  <c r="AH1697" i="2" a="1"/>
  <c r="AH1697" i="2" s="1"/>
  <c r="AH1755" i="2" a="1"/>
  <c r="AH1755" i="2" s="1"/>
  <c r="AH1825" i="2" a="1"/>
  <c r="AH1825" i="2"/>
  <c r="AH1907" i="2" a="1"/>
  <c r="AH1907" i="2" s="1"/>
  <c r="AH1908" i="2" a="1"/>
  <c r="AH1908" i="2"/>
  <c r="AH2353" i="2" a="1"/>
  <c r="AH2353" i="2" s="1"/>
  <c r="AH2375" i="2" a="1"/>
  <c r="AH2375" i="2" s="1"/>
  <c r="AH2432" i="2" a="1"/>
  <c r="AH2432" i="2" s="1"/>
  <c r="AH2433" i="2" a="1"/>
  <c r="AH2433" i="2"/>
  <c r="AH81" i="2" a="1"/>
  <c r="AH81" i="2" s="1"/>
  <c r="AH161" i="2" a="1"/>
  <c r="AH161" i="2" s="1"/>
  <c r="AH1484" i="2" a="1"/>
  <c r="AH1484" i="2"/>
  <c r="AH3093" i="2" a="1"/>
  <c r="AH3093" i="2" s="1"/>
  <c r="AH4820" i="2" a="1"/>
  <c r="AH4820" i="2" s="1"/>
  <c r="AH4623" i="2" a="1"/>
  <c r="AH4623" i="2" s="1"/>
  <c r="AH5055" i="2" a="1"/>
  <c r="AH5055" i="2" s="1"/>
  <c r="AH5381" i="2" a="1"/>
  <c r="AH5381" i="2" s="1"/>
  <c r="AH5481" i="2" a="1"/>
  <c r="AH5481" i="2" s="1"/>
  <c r="AH3186" i="2" a="1"/>
  <c r="AH3186" i="2" s="1"/>
  <c r="AH4172" i="2" a="1"/>
  <c r="AH4172" i="2" s="1"/>
  <c r="AH4194" i="2" a="1"/>
  <c r="AH4194" i="2" s="1"/>
  <c r="AH4450" i="2" a="1"/>
  <c r="AH4450" i="2"/>
  <c r="AH4490" i="2" a="1"/>
  <c r="AH4490" i="2" s="1"/>
  <c r="AH4926" i="2" a="1"/>
  <c r="AH4926" i="2"/>
  <c r="AH2517" i="2" a="1"/>
  <c r="AH2517" i="2" s="1"/>
  <c r="AH2604" i="2" a="1"/>
  <c r="AH2604" i="2" s="1"/>
  <c r="AH7171" i="2" a="1"/>
  <c r="AH7171" i="2" s="1"/>
  <c r="AH7230" i="2" a="1"/>
  <c r="AH7230" i="2" s="1"/>
  <c r="AH7310" i="2" a="1"/>
  <c r="AH7310" i="2" s="1"/>
  <c r="AH6482" i="2" a="1"/>
  <c r="AH6482" i="2" s="1"/>
  <c r="AH6678" i="2" a="1"/>
  <c r="AH6678" i="2" s="1"/>
  <c r="AH6862" i="2" a="1"/>
  <c r="AH6862" i="2" s="1"/>
  <c r="AH5257" i="2" a="1"/>
  <c r="AH5257" i="2"/>
  <c r="AH5687" i="2" a="1"/>
  <c r="AH5687" i="2" s="1"/>
  <c r="AH5815" i="2" a="1"/>
  <c r="AH5815" i="2" s="1"/>
  <c r="AH5940" i="2" a="1"/>
  <c r="AH5940" i="2" s="1"/>
  <c r="AH6026" i="2" a="1"/>
  <c r="AH6026" i="2"/>
  <c r="AH6462" i="2" a="1"/>
  <c r="AH6462" i="2"/>
  <c r="AH6863" i="2" a="1"/>
  <c r="AH6863" i="2" s="1"/>
  <c r="AH8844" i="2" a="1"/>
  <c r="AH8844" i="2" s="1"/>
  <c r="AH8845" i="2" a="1"/>
  <c r="AH8845" i="2" s="1"/>
  <c r="AH9342" i="2" a="1"/>
  <c r="AH9342" i="2" s="1"/>
  <c r="AH10333" i="2" a="1"/>
  <c r="AH10333" i="2" s="1"/>
  <c r="AH10334" i="2" a="1"/>
  <c r="AH10334" i="2" s="1"/>
  <c r="AH11042" i="2" a="1"/>
  <c r="AH11042" i="2" s="1"/>
  <c r="AH11294" i="2" a="1"/>
  <c r="AH11294" i="2" s="1"/>
  <c r="AH8990" i="2" a="1"/>
  <c r="AH8990" i="2" s="1"/>
  <c r="AH8991" i="2" a="1"/>
  <c r="AH8991" i="2" s="1"/>
  <c r="AH9135" i="2" a="1"/>
  <c r="AH9135" i="2"/>
  <c r="AH9136" i="2" a="1"/>
  <c r="AH9136" i="2" s="1"/>
  <c r="AH9343" i="2" a="1"/>
  <c r="AH9343" i="2" s="1"/>
  <c r="AH9549" i="2" a="1"/>
  <c r="AH9549" i="2"/>
  <c r="AH9550" i="2" a="1"/>
  <c r="AH9550" i="2" s="1"/>
  <c r="AH7392" i="2" a="1"/>
  <c r="AH7392" i="2"/>
  <c r="AH7491" i="2" a="1"/>
  <c r="AH7491" i="2" s="1"/>
  <c r="AH7595" i="2" a="1"/>
  <c r="AH7595" i="2" s="1"/>
  <c r="AH7702" i="2" a="1"/>
  <c r="AH7702" i="2" s="1"/>
  <c r="AH7807" i="2" a="1"/>
  <c r="AH7807" i="2" s="1"/>
  <c r="AH7883" i="2" a="1"/>
  <c r="AH7883" i="2" s="1"/>
  <c r="AH7884" i="2" a="1"/>
  <c r="AH7884" i="2" s="1"/>
  <c r="AH7972" i="2" a="1"/>
  <c r="AH7972" i="2" s="1"/>
  <c r="AH8063" i="2" a="1"/>
  <c r="AH8063" i="2" s="1"/>
  <c r="AH10335" i="2" a="1"/>
  <c r="AH10335" i="2"/>
  <c r="AH10512" i="2" a="1"/>
  <c r="AH10512" i="2" s="1"/>
  <c r="AH10513" i="2" a="1"/>
  <c r="AH10513" i="2" s="1"/>
  <c r="AH10514" i="2" a="1"/>
  <c r="AH10514" i="2" s="1"/>
  <c r="AH10677" i="2" a="1"/>
  <c r="AH10677" i="2" s="1"/>
  <c r="AH10678" i="2" a="1"/>
  <c r="AH10678" i="2"/>
  <c r="AH11043" i="2" a="1"/>
  <c r="AH11043" i="2" s="1"/>
  <c r="AH11295" i="2" a="1"/>
  <c r="AH11295" i="2" s="1"/>
  <c r="AH162" i="2" a="1"/>
  <c r="AH162" i="2" s="1"/>
  <c r="AH267" i="2" a="1"/>
  <c r="AH267" i="2" s="1"/>
  <c r="AH1510" i="2" a="1"/>
  <c r="AH1510" i="2" s="1"/>
  <c r="AH3094" i="2" a="1"/>
  <c r="AH3094" i="2" s="1"/>
  <c r="AH3223" i="2" a="1"/>
  <c r="AH3223" i="2" s="1"/>
  <c r="AH4670" i="2" a="1"/>
  <c r="AH4670" i="2"/>
  <c r="AH4821" i="2" a="1"/>
  <c r="AH4821" i="2" s="1"/>
  <c r="AH5073" i="2" a="1"/>
  <c r="AH5073" i="2" s="1"/>
  <c r="AH5382" i="2" a="1"/>
  <c r="AH5382" i="2" s="1"/>
  <c r="AH1698" i="2" a="1"/>
  <c r="AH1698" i="2" s="1"/>
  <c r="AH1699" i="2" a="1"/>
  <c r="AH1699" i="2" s="1"/>
  <c r="AH1756" i="2" a="1"/>
  <c r="AH1756" i="2" s="1"/>
  <c r="AH1826" i="2" a="1"/>
  <c r="AH1826" i="2" s="1"/>
  <c r="AH1909" i="2" a="1"/>
  <c r="AH1909" i="2" s="1"/>
  <c r="AH82" i="2" a="1"/>
  <c r="AH82" i="2" s="1"/>
  <c r="AH163" i="2" a="1"/>
  <c r="AH163" i="2"/>
  <c r="AH581" i="2" a="1"/>
  <c r="AH581" i="2"/>
  <c r="AH633" i="2" a="1"/>
  <c r="AH633" i="2"/>
  <c r="AH881" i="2" a="1"/>
  <c r="AH881" i="2" s="1"/>
  <c r="AH903" i="2" a="1"/>
  <c r="AH903" i="2"/>
  <c r="AH1120" i="2" a="1"/>
  <c r="AH1120" i="2" s="1"/>
  <c r="AH1143" i="2" a="1"/>
  <c r="AH1143" i="2" s="1"/>
  <c r="AH1364" i="2" a="1"/>
  <c r="AH1364" i="2" s="1"/>
  <c r="AH1365" i="2" a="1"/>
  <c r="AH1365" i="2" s="1"/>
  <c r="AH3322" i="2" a="1"/>
  <c r="AH3322" i="2" s="1"/>
  <c r="AH3344" i="2" a="1"/>
  <c r="AH3344" i="2" s="1"/>
  <c r="AH3711" i="2" a="1"/>
  <c r="AH3711" i="2"/>
  <c r="AH3743" i="2" a="1"/>
  <c r="AH3743" i="2" s="1"/>
  <c r="AH8720" i="2" a="1"/>
  <c r="AH8720" i="2"/>
  <c r="AH8846" i="2" a="1"/>
  <c r="AH8846" i="2" s="1"/>
  <c r="AH10095" i="2" a="1"/>
  <c r="AH10095" i="2" s="1"/>
  <c r="AH10195" i="2" a="1"/>
  <c r="AH10195" i="2" s="1"/>
  <c r="AH1910" i="2" a="1"/>
  <c r="AH1910" i="2" s="1"/>
  <c r="AH2376" i="2" a="1"/>
  <c r="AH2376" i="2" s="1"/>
  <c r="AH2434" i="2" a="1"/>
  <c r="AH2434" i="2" s="1"/>
  <c r="AH2518" i="2" a="1"/>
  <c r="AH2518" i="2" s="1"/>
  <c r="AH2519" i="2" a="1"/>
  <c r="AH2519" i="2" s="1"/>
  <c r="AH2605" i="2" a="1"/>
  <c r="AH2605" i="2" s="1"/>
  <c r="AH2689" i="2" a="1"/>
  <c r="AH2689" i="2"/>
  <c r="AH3206" i="2" a="1"/>
  <c r="AH3206" i="2"/>
  <c r="AH3932" i="2" a="1"/>
  <c r="AH3932" i="2"/>
  <c r="AH4250" i="2" a="1"/>
  <c r="AH4250" i="2"/>
  <c r="AH4273" i="2" a="1"/>
  <c r="AH4273" i="2" s="1"/>
  <c r="AH4388" i="2" a="1"/>
  <c r="AH4388" i="2" s="1"/>
  <c r="AH4412" i="2" a="1"/>
  <c r="AH4412" i="2"/>
  <c r="AH6173" i="2" a="1"/>
  <c r="AH6173" i="2" s="1"/>
  <c r="AH6272" i="2" a="1"/>
  <c r="AH6272" i="2" s="1"/>
  <c r="AH6299" i="2" a="1"/>
  <c r="AH6299" i="2" s="1"/>
  <c r="AH4971" i="2" a="1"/>
  <c r="AH4971" i="2"/>
  <c r="AH6515" i="2" a="1"/>
  <c r="AH6515" i="2"/>
  <c r="AH6688" i="2" a="1"/>
  <c r="AH6688" i="2" s="1"/>
  <c r="AH6973" i="2" a="1"/>
  <c r="AH6973" i="2"/>
  <c r="AH7131" i="2" a="1"/>
  <c r="AH7131" i="2" s="1"/>
  <c r="AH7172" i="2" a="1"/>
  <c r="AH7172" i="2" s="1"/>
  <c r="AH7231" i="2" a="1"/>
  <c r="AH7231" i="2" s="1"/>
  <c r="AH5220" i="2" a="1"/>
  <c r="AH5220" i="2" s="1"/>
  <c r="AH5482" i="2" a="1"/>
  <c r="AH5482" i="2" s="1"/>
  <c r="AH5688" i="2" a="1"/>
  <c r="AH5688" i="2"/>
  <c r="AH5816" i="2" a="1"/>
  <c r="AH5816" i="2" s="1"/>
  <c r="AH5941" i="2" a="1"/>
  <c r="AH5941" i="2" s="1"/>
  <c r="AH6090" i="2" a="1"/>
  <c r="AH6090" i="2" s="1"/>
  <c r="AH6516" i="2" a="1"/>
  <c r="AH6516" i="2" s="1"/>
  <c r="AH6974" i="2" a="1"/>
  <c r="AH6974" i="2" s="1"/>
  <c r="AH9137" i="2" a="1"/>
  <c r="AH9137" i="2"/>
  <c r="AH11087" i="2" a="1"/>
  <c r="AH11087" i="2" s="1"/>
  <c r="AH11341" i="2" a="1"/>
  <c r="AH11341" i="2" s="1"/>
  <c r="AH7311" i="2" a="1"/>
  <c r="AH7311" i="2" s="1"/>
  <c r="AH7393" i="2" a="1"/>
  <c r="AH7393" i="2" s="1"/>
  <c r="AH7492" i="2" a="1"/>
  <c r="AH7492" i="2" s="1"/>
  <c r="AH7596" i="2" a="1"/>
  <c r="AH7596" i="2" s="1"/>
  <c r="AH7597" i="2" a="1"/>
  <c r="AH7597" i="2"/>
  <c r="AH7703" i="2" a="1"/>
  <c r="AH7703" i="2" s="1"/>
  <c r="AH7808" i="2" a="1"/>
  <c r="AH7808" i="2" s="1"/>
  <c r="AH7973" i="2" a="1"/>
  <c r="AH7973" i="2"/>
  <c r="AH8064" i="2" a="1"/>
  <c r="AH8064" i="2"/>
  <c r="AH9344" i="2" a="1"/>
  <c r="AH9344" i="2" s="1"/>
  <c r="AH8721" i="2" a="1"/>
  <c r="AH8721" i="2"/>
  <c r="AH8722" i="2" a="1"/>
  <c r="AH8722" i="2" s="1"/>
  <c r="AH8723" i="2" a="1"/>
  <c r="AH8723" i="2" s="1"/>
  <c r="AH8847" i="2" a="1"/>
  <c r="AH8847" i="2"/>
  <c r="AH8848" i="2" a="1"/>
  <c r="AH8848" i="2"/>
  <c r="AH8849" i="2" a="1"/>
  <c r="AH8849" i="2" s="1"/>
  <c r="AH8850" i="2" a="1"/>
  <c r="AH8850" i="2" s="1"/>
  <c r="AH8992" i="2" a="1"/>
  <c r="AH8992" i="2" s="1"/>
  <c r="AH10096" i="2" a="1"/>
  <c r="AH10096" i="2" s="1"/>
  <c r="AH10097" i="2" a="1"/>
  <c r="AH10097" i="2"/>
  <c r="AH10196" i="2" a="1"/>
  <c r="AH10196" i="2"/>
  <c r="AH10197" i="2" a="1"/>
  <c r="AH10197" i="2" s="1"/>
  <c r="AH10198" i="2" a="1"/>
  <c r="AH10198" i="2" s="1"/>
  <c r="AH10336" i="2" a="1"/>
  <c r="AH10336" i="2" s="1"/>
  <c r="AH11127" i="2" a="1"/>
  <c r="AH11127" i="2" s="1"/>
  <c r="AH11382" i="2" a="1"/>
  <c r="AH11382" i="2" s="1"/>
  <c r="AH11599" i="2" a="1"/>
  <c r="AH11599" i="2" s="1"/>
  <c r="AH11684" i="2" a="1"/>
  <c r="AH11684" i="2" s="1"/>
  <c r="AH164" i="2" a="1"/>
  <c r="AH164" i="2"/>
  <c r="AH268" i="2" a="1"/>
  <c r="AH268" i="2" s="1"/>
  <c r="AH1485" i="2" a="1"/>
  <c r="AH1485" i="2"/>
  <c r="AH3095" i="2" a="1"/>
  <c r="AH3095" i="2"/>
  <c r="AH3345" i="2" a="1"/>
  <c r="AH3345" i="2" s="1"/>
  <c r="AH3376" i="2" a="1"/>
  <c r="AH3376" i="2" s="1"/>
  <c r="AH3712" i="2" a="1"/>
  <c r="AH3712" i="2" s="1"/>
  <c r="AH3744" i="2" a="1"/>
  <c r="AH3744" i="2" s="1"/>
  <c r="AH4671" i="2" a="1"/>
  <c r="AH4671" i="2" s="1"/>
  <c r="AH4822" i="2" a="1"/>
  <c r="AH4822" i="2" s="1"/>
  <c r="AH5101" i="2" a="1"/>
  <c r="AH5101" i="2" s="1"/>
  <c r="AH5383" i="2" a="1"/>
  <c r="AH5383" i="2" s="1"/>
  <c r="AH83" i="2" a="1"/>
  <c r="AH83" i="2"/>
  <c r="AH165" i="2" a="1"/>
  <c r="AH165" i="2" s="1"/>
  <c r="AH582" i="2" a="1"/>
  <c r="AH582" i="2" s="1"/>
  <c r="AH634" i="2" a="1"/>
  <c r="AH634" i="2"/>
  <c r="AH865" i="2" a="1"/>
  <c r="AH865" i="2"/>
  <c r="AH882" i="2" a="1"/>
  <c r="AH882" i="2" s="1"/>
  <c r="AH1121" i="2" a="1"/>
  <c r="AH1121" i="2" s="1"/>
  <c r="AH1144" i="2" a="1"/>
  <c r="AH1144" i="2"/>
  <c r="AH1366" i="2" a="1"/>
  <c r="AH1366" i="2" s="1"/>
  <c r="AH1388" i="2" a="1"/>
  <c r="AH1388" i="2" s="1"/>
  <c r="AH1757" i="2" a="1"/>
  <c r="AH1757" i="2" s="1"/>
  <c r="AH1758" i="2" a="1"/>
  <c r="AH1758" i="2" s="1"/>
  <c r="AH1827" i="2" a="1"/>
  <c r="AH1827" i="2" s="1"/>
  <c r="AH1911" i="2" a="1"/>
  <c r="AH1911" i="2"/>
  <c r="AH1993" i="2" a="1"/>
  <c r="AH1993" i="2"/>
  <c r="AH2067" i="2" a="1"/>
  <c r="AH2067" i="2" s="1"/>
  <c r="AH2377" i="2" a="1"/>
  <c r="AH2377" i="2" s="1"/>
  <c r="AH2435" i="2" a="1"/>
  <c r="AH2435" i="2" s="1"/>
  <c r="AH2520" i="2" a="1"/>
  <c r="AH2520" i="2" s="1"/>
  <c r="AH3564" i="2" a="1"/>
  <c r="AH3564" i="2" s="1"/>
  <c r="AH5268" i="2" a="1"/>
  <c r="AH5268" i="2" s="1"/>
  <c r="AH6067" i="2" a="1"/>
  <c r="AH6067" i="2" s="1"/>
  <c r="AH6517" i="2" a="1"/>
  <c r="AH6517" i="2"/>
  <c r="AH6889" i="2" a="1"/>
  <c r="AH6889" i="2" s="1"/>
  <c r="AH9138" i="2" a="1"/>
  <c r="AH9138" i="2" s="1"/>
  <c r="AH11088" i="2" a="1"/>
  <c r="AH11088" i="2" s="1"/>
  <c r="AH11342" i="2" a="1"/>
  <c r="AH11342" i="2" s="1"/>
  <c r="AH3933" i="2" a="1"/>
  <c r="AH3933" i="2" s="1"/>
  <c r="AH4274" i="2" a="1"/>
  <c r="AH4274" i="2" s="1"/>
  <c r="AH4275" i="2" a="1"/>
  <c r="AH4275" i="2" s="1"/>
  <c r="AH4413" i="2" a="1"/>
  <c r="AH4413" i="2"/>
  <c r="AH4414" i="2" a="1"/>
  <c r="AH4414" i="2" s="1"/>
  <c r="AH2521" i="2" a="1"/>
  <c r="AH2521" i="2" s="1"/>
  <c r="AH2606" i="2" a="1"/>
  <c r="AH2606" i="2" s="1"/>
  <c r="AH2690" i="2" a="1"/>
  <c r="AH2690" i="2" s="1"/>
  <c r="AH3565" i="2" a="1"/>
  <c r="AH3565" i="2" s="1"/>
  <c r="AH4958" i="2" a="1"/>
  <c r="AH4958" i="2" s="1"/>
  <c r="AH6518" i="2" a="1"/>
  <c r="AH6518" i="2" s="1"/>
  <c r="AH6744" i="2" a="1"/>
  <c r="AH6744" i="2" s="1"/>
  <c r="AH6890" i="2" a="1"/>
  <c r="AH6890" i="2" s="1"/>
  <c r="AH7232" i="2" a="1"/>
  <c r="AH7232" i="2" s="1"/>
  <c r="AH7312" i="2" a="1"/>
  <c r="AH7312" i="2" s="1"/>
  <c r="AH6182" i="2" a="1"/>
  <c r="AH6182" i="2" s="1"/>
  <c r="AH6375" i="2" a="1"/>
  <c r="AH6375" i="2" s="1"/>
  <c r="AH6391" i="2" a="1"/>
  <c r="AH6391" i="2" s="1"/>
  <c r="AH5504" i="2" a="1"/>
  <c r="AH5504" i="2" s="1"/>
  <c r="AH5689" i="2" a="1"/>
  <c r="AH5689" i="2" s="1"/>
  <c r="AH5817" i="2" a="1"/>
  <c r="AH5817" i="2" s="1"/>
  <c r="AH5942" i="2" a="1"/>
  <c r="AH5942" i="2"/>
  <c r="AH8993" i="2" a="1"/>
  <c r="AH8993" i="2" s="1"/>
  <c r="AH9345" i="2" a="1"/>
  <c r="AH9345" i="2"/>
  <c r="AH10199" i="2" a="1"/>
  <c r="AH10199" i="2"/>
  <c r="AH10337" i="2" a="1"/>
  <c r="AH10337" i="2" s="1"/>
  <c r="AH8994" i="2" a="1"/>
  <c r="AH8994" i="2" s="1"/>
  <c r="AH8995" i="2" a="1"/>
  <c r="AH8995" i="2"/>
  <c r="AH8996" i="2" a="1"/>
  <c r="AH8996" i="2" s="1"/>
  <c r="AH8997" i="2" a="1"/>
  <c r="AH8997" i="2" s="1"/>
  <c r="AH9346" i="2" a="1"/>
  <c r="AH9346" i="2" s="1"/>
  <c r="AH9347" i="2" a="1"/>
  <c r="AH9347" i="2" s="1"/>
  <c r="AH9348" i="2" a="1"/>
  <c r="AH9348" i="2" s="1"/>
  <c r="AH9349" i="2" a="1"/>
  <c r="AH9349" i="2" s="1"/>
  <c r="AH7394" i="2" a="1"/>
  <c r="AH7394" i="2" s="1"/>
  <c r="AH7493" i="2" a="1"/>
  <c r="AH7493" i="2" s="1"/>
  <c r="AH7598" i="2" a="1"/>
  <c r="AH7598" i="2" s="1"/>
  <c r="AH7704" i="2" a="1"/>
  <c r="AH7704" i="2"/>
  <c r="AH7809" i="2" a="1"/>
  <c r="AH7809" i="2" s="1"/>
  <c r="AH7885" i="2" a="1"/>
  <c r="AH7885" i="2" s="1"/>
  <c r="AH7886" i="2" a="1"/>
  <c r="AH7886" i="2" s="1"/>
  <c r="AH7974" i="2" a="1"/>
  <c r="AH7974" i="2"/>
  <c r="AH8065" i="2" a="1"/>
  <c r="AH8065" i="2" s="1"/>
  <c r="AH8134" i="2" a="1"/>
  <c r="AH8134" i="2" s="1"/>
  <c r="AH9551" i="2" a="1"/>
  <c r="AH9551" i="2" s="1"/>
  <c r="AH10200" i="2" a="1"/>
  <c r="AH10200" i="2"/>
  <c r="AH10201" i="2" a="1"/>
  <c r="AH10201" i="2" s="1"/>
  <c r="AH10338" i="2" a="1"/>
  <c r="AH10338" i="2" s="1"/>
  <c r="AH10339" i="2" a="1"/>
  <c r="AH10339" i="2" s="1"/>
  <c r="AH10340" i="2" a="1"/>
  <c r="AH10340" i="2" s="1"/>
  <c r="AH10341" i="2" a="1"/>
  <c r="AH10341" i="2" s="1"/>
  <c r="AH11600" i="2" a="1"/>
  <c r="AH11600" i="2" s="1"/>
  <c r="AH11685" i="2" a="1"/>
  <c r="AH11685" i="2" s="1"/>
  <c r="AH11089" i="2" a="1"/>
  <c r="AH11089" i="2" s="1"/>
  <c r="AH11343" i="2" a="1"/>
  <c r="AH11343" i="2" s="1"/>
  <c r="AH84" i="2" a="1"/>
  <c r="AH84" i="2" s="1"/>
  <c r="AH166" i="2" a="1"/>
  <c r="AH166" i="2" s="1"/>
  <c r="AH1486" i="2" a="1"/>
  <c r="AH1486" i="2" s="1"/>
  <c r="AH3096" i="2" a="1"/>
  <c r="AH3096" i="2" s="1"/>
  <c r="AH3207" i="2" a="1"/>
  <c r="AH3207" i="2" s="1"/>
  <c r="AH4672" i="2" a="1"/>
  <c r="AH4672" i="2"/>
  <c r="AH4823" i="2" a="1"/>
  <c r="AH4823" i="2"/>
  <c r="AH5074" i="2" a="1"/>
  <c r="AH5074" i="2" s="1"/>
  <c r="AH5384" i="2" a="1"/>
  <c r="AH5384" i="2" s="1"/>
  <c r="AH1669" i="2" a="1"/>
  <c r="AH1669" i="2" s="1"/>
  <c r="AH1700" i="2" a="1"/>
  <c r="AH1700" i="2" s="1"/>
  <c r="AH1759" i="2" a="1"/>
  <c r="AH1759" i="2" s="1"/>
  <c r="AH1828" i="2" a="1"/>
  <c r="AH1828" i="2" s="1"/>
  <c r="AH1912" i="2" a="1"/>
  <c r="AH1912" i="2"/>
  <c r="AH41" i="2" a="1"/>
  <c r="AH41" i="2"/>
  <c r="AH85" i="2" a="1"/>
  <c r="AH85" i="2" s="1"/>
  <c r="AH555" i="2" a="1"/>
  <c r="AH555" i="2" s="1"/>
  <c r="AH583" i="2" a="1"/>
  <c r="AH583" i="2"/>
  <c r="AH883" i="2" a="1"/>
  <c r="AH883" i="2"/>
  <c r="AH884" i="2" a="1"/>
  <c r="AH884" i="2" s="1"/>
  <c r="AH1096" i="2" a="1"/>
  <c r="AH1096" i="2" s="1"/>
  <c r="AH1122" i="2" a="1"/>
  <c r="AH1122" i="2" s="1"/>
  <c r="AH1344" i="2" a="1"/>
  <c r="AH1344" i="2" s="1"/>
  <c r="AH1367" i="2" a="1"/>
  <c r="AH1367" i="2" s="1"/>
  <c r="AH3323" i="2" a="1"/>
  <c r="AH3323" i="2"/>
  <c r="AH3324" i="2" a="1"/>
  <c r="AH3324" i="2"/>
  <c r="AH3692" i="2" a="1"/>
  <c r="AH3692" i="2" s="1"/>
  <c r="AH3713" i="2" a="1"/>
  <c r="AH3713" i="2" s="1"/>
  <c r="AH8664" i="2" a="1"/>
  <c r="AH8664" i="2" s="1"/>
  <c r="AH8724" i="2" a="1"/>
  <c r="AH8724" i="2" s="1"/>
  <c r="AH10098" i="2" a="1"/>
  <c r="AH10098" i="2" s="1"/>
  <c r="AH10099" i="2" a="1"/>
  <c r="AH10099" i="2" s="1"/>
  <c r="AH1994" i="2" a="1"/>
  <c r="AH1994" i="2" s="1"/>
  <c r="AH2354" i="2" a="1"/>
  <c r="AH2354" i="2" s="1"/>
  <c r="AH2378" i="2" a="1"/>
  <c r="AH2378" i="2" s="1"/>
  <c r="AH2436" i="2" a="1"/>
  <c r="AH2436" i="2"/>
  <c r="AH2522" i="2" a="1"/>
  <c r="AH2522" i="2" s="1"/>
  <c r="AH2607" i="2" a="1"/>
  <c r="AH2607" i="2" s="1"/>
  <c r="AH2608" i="2" a="1"/>
  <c r="AH2608" i="2" s="1"/>
  <c r="AH3208" i="2" a="1"/>
  <c r="AH3208" i="2" s="1"/>
  <c r="AH3934" i="2" a="1"/>
  <c r="AH3934" i="2" s="1"/>
  <c r="AH4251" i="2" a="1"/>
  <c r="AH4251" i="2" s="1"/>
  <c r="AH4276" i="2" a="1"/>
  <c r="AH4276" i="2" s="1"/>
  <c r="AH4389" i="2" a="1"/>
  <c r="AH4389" i="2" s="1"/>
  <c r="AH4415" i="2" a="1"/>
  <c r="AH4415" i="2" s="1"/>
  <c r="AH6160" i="2" a="1"/>
  <c r="AH6160" i="2" s="1"/>
  <c r="AH6273" i="2" a="1"/>
  <c r="AH6273" i="2" s="1"/>
  <c r="AH6300" i="2" a="1"/>
  <c r="AH6300" i="2" s="1"/>
  <c r="AH4959" i="2" a="1"/>
  <c r="AH4959" i="2" s="1"/>
  <c r="AH6519" i="2" a="1"/>
  <c r="AH6519" i="2" s="1"/>
  <c r="AH6682" i="2" a="1"/>
  <c r="AH6682" i="2" s="1"/>
  <c r="AH6975" i="2" a="1"/>
  <c r="AH6975" i="2" s="1"/>
  <c r="AH7132" i="2" a="1"/>
  <c r="AH7132" i="2" s="1"/>
  <c r="AH7173" i="2" a="1"/>
  <c r="AH7173" i="2" s="1"/>
  <c r="AH7174" i="2" a="1"/>
  <c r="AH7174" i="2" s="1"/>
  <c r="AH7233" i="2" a="1"/>
  <c r="AH7233" i="2" s="1"/>
  <c r="AH5214" i="2" a="1"/>
  <c r="AH5214" i="2" s="1"/>
  <c r="AH5483" i="2" a="1"/>
  <c r="AH5483" i="2" s="1"/>
  <c r="AH5690" i="2" a="1"/>
  <c r="AH5690" i="2" s="1"/>
  <c r="AH5818" i="2" a="1"/>
  <c r="AH5818" i="2" s="1"/>
  <c r="AH5943" i="2" a="1"/>
  <c r="AH5943" i="2" s="1"/>
  <c r="AH6091" i="2" a="1"/>
  <c r="AH6091" i="2" s="1"/>
  <c r="AH6483" i="2" a="1"/>
  <c r="AH6483" i="2" s="1"/>
  <c r="AH6934" i="2" a="1"/>
  <c r="AH6934" i="2" s="1"/>
  <c r="AH9139" i="2" a="1"/>
  <c r="AH9139" i="2"/>
  <c r="AH11090" i="2" a="1"/>
  <c r="AH11090" i="2" s="1"/>
  <c r="AH11344" i="2" a="1"/>
  <c r="AH11344" i="2" s="1"/>
  <c r="AH7313" i="2" a="1"/>
  <c r="AH7313" i="2" s="1"/>
  <c r="AH7395" i="2" a="1"/>
  <c r="AH7395" i="2" s="1"/>
  <c r="AH7494" i="2" a="1"/>
  <c r="AH7494" i="2" s="1"/>
  <c r="AH7599" i="2" a="1"/>
  <c r="AH7599" i="2" s="1"/>
  <c r="AH7705" i="2" a="1"/>
  <c r="AH7705" i="2" s="1"/>
  <c r="AH7706" i="2" a="1"/>
  <c r="AH7706" i="2"/>
  <c r="AH7887" i="2" a="1"/>
  <c r="AH7887" i="2"/>
  <c r="AH7975" i="2" a="1"/>
  <c r="AH7975" i="2"/>
  <c r="AH9140" i="2" a="1"/>
  <c r="AH9140" i="2"/>
  <c r="AH8665" i="2" a="1"/>
  <c r="AH8665" i="2" s="1"/>
  <c r="AH8725" i="2" a="1"/>
  <c r="AH8725" i="2" s="1"/>
  <c r="AH8726" i="2" a="1"/>
  <c r="AH8726" i="2" s="1"/>
  <c r="AH8727" i="2" a="1"/>
  <c r="AH8727" i="2" s="1"/>
  <c r="AH8728" i="2" a="1"/>
  <c r="AH8728" i="2"/>
  <c r="AH8851" i="2" a="1"/>
  <c r="AH8851" i="2" s="1"/>
  <c r="AH8852" i="2" a="1"/>
  <c r="AH8852" i="2" s="1"/>
  <c r="AH8998" i="2" a="1"/>
  <c r="AH8998" i="2" s="1"/>
  <c r="AH10100" i="2" a="1"/>
  <c r="AH10100" i="2" s="1"/>
  <c r="AH10101" i="2" a="1"/>
  <c r="AH10101" i="2" s="1"/>
  <c r="AH10202" i="2" a="1"/>
  <c r="AH10202" i="2" s="1"/>
  <c r="AH10203" i="2" a="1"/>
  <c r="AH10203" i="2" s="1"/>
  <c r="AH10204" i="2" a="1"/>
  <c r="AH10204" i="2" s="1"/>
  <c r="AH10205" i="2" a="1"/>
  <c r="AH10205" i="2" s="1"/>
  <c r="AH11091" i="2" a="1"/>
  <c r="AH11091" i="2"/>
  <c r="AH11345" i="2" a="1"/>
  <c r="AH11345" i="2" s="1"/>
  <c r="AH11601" i="2" a="1"/>
  <c r="AH11601" i="2" s="1"/>
  <c r="AH11686" i="2" a="1"/>
  <c r="AH11686" i="2"/>
  <c r="AH269" i="2" a="1"/>
  <c r="AH269" i="2" s="1"/>
  <c r="AH339" i="2" a="1"/>
  <c r="AH339" i="2" s="1"/>
  <c r="AH1539" i="2" a="1"/>
  <c r="AH1539" i="2" s="1"/>
  <c r="AH3097" i="2" a="1"/>
  <c r="AH3097" i="2" s="1"/>
  <c r="AH3346" i="2" a="1"/>
  <c r="AH3346" i="2" s="1"/>
  <c r="AH3377" i="2" a="1"/>
  <c r="AH3377" i="2"/>
  <c r="AH3566" i="2" a="1"/>
  <c r="AH3566" i="2" s="1"/>
  <c r="AH3745" i="2" a="1"/>
  <c r="AH3745" i="2"/>
  <c r="AH3784" i="2" a="1"/>
  <c r="AH3784" i="2" s="1"/>
  <c r="AH4673" i="2" a="1"/>
  <c r="AH4673" i="2" s="1"/>
  <c r="AH4824" i="2" a="1"/>
  <c r="AH4824" i="2" s="1"/>
  <c r="AH5131" i="2" a="1"/>
  <c r="AH5131" i="2"/>
  <c r="AH5385" i="2" a="1"/>
  <c r="AH5385" i="2" s="1"/>
  <c r="AH167" i="2" a="1"/>
  <c r="AH167" i="2" s="1"/>
  <c r="AH270" i="2" a="1"/>
  <c r="AH270" i="2"/>
  <c r="AH688" i="2" a="1"/>
  <c r="AH688" i="2"/>
  <c r="AH689" i="2" a="1"/>
  <c r="AH689" i="2" s="1"/>
  <c r="AH1031" i="2" a="1"/>
  <c r="AH1031" i="2" s="1"/>
  <c r="AH1053" i="2" a="1"/>
  <c r="AH1053" i="2"/>
  <c r="AH1266" i="2" a="1"/>
  <c r="AH1266" i="2" s="1"/>
  <c r="AH1267" i="2" a="1"/>
  <c r="AH1267" i="2" s="1"/>
  <c r="AH3621" i="2" a="1"/>
  <c r="AH3621" i="2" s="1"/>
  <c r="AH4156" i="2" a="1"/>
  <c r="AH4156" i="2" s="1"/>
  <c r="AH4173" i="2" a="1"/>
  <c r="AH4173" i="2"/>
  <c r="AH4416" i="2" a="1"/>
  <c r="AH4416" i="2" s="1"/>
  <c r="AH4451" i="2" a="1"/>
  <c r="AH4451" i="2"/>
  <c r="AH4019" i="2" a="1"/>
  <c r="AH4019" i="2" s="1"/>
  <c r="AH4028" i="2" a="1"/>
  <c r="AH4028" i="2" s="1"/>
  <c r="AH4040" i="2" a="1"/>
  <c r="AH4040" i="2" s="1"/>
  <c r="AH4041" i="2" a="1"/>
  <c r="AH4041" i="2"/>
  <c r="AH4052" i="2" a="1"/>
  <c r="AH4052" i="2" s="1"/>
  <c r="AH4056" i="2" a="1"/>
  <c r="AH4056" i="2" s="1"/>
  <c r="AH4090" i="2" a="1"/>
  <c r="AH4090" i="2" s="1"/>
  <c r="AH4098" i="2" a="1"/>
  <c r="AH4098" i="2" s="1"/>
  <c r="AH4099" i="2" a="1"/>
  <c r="AH4099" i="2" s="1"/>
  <c r="AH4107" i="2" a="1"/>
  <c r="AH4107" i="2"/>
  <c r="AH4116" i="2" a="1"/>
  <c r="AH4116" i="2" s="1"/>
  <c r="AH4117" i="2" a="1"/>
  <c r="AH4117" i="2" s="1"/>
  <c r="AH6833" i="2" a="1"/>
  <c r="AH6833" i="2" s="1"/>
  <c r="AH7175" i="2" a="1"/>
  <c r="AH7175" i="2"/>
  <c r="AH7234" i="2" a="1"/>
  <c r="AH7234" i="2"/>
  <c r="AH7314" i="2" a="1"/>
  <c r="AH7314" i="2" s="1"/>
  <c r="AH4972" i="2" a="1"/>
  <c r="AH4972" i="2" s="1"/>
  <c r="AH6816" i="2" a="1"/>
  <c r="AH6816" i="2"/>
  <c r="AH7080" i="2" a="1"/>
  <c r="AH7080" i="2" s="1"/>
  <c r="AH5269" i="2" a="1"/>
  <c r="AH5269" i="2" s="1"/>
  <c r="AH5530" i="2" a="1"/>
  <c r="AH5530" i="2"/>
  <c r="AH5691" i="2" a="1"/>
  <c r="AH5691" i="2"/>
  <c r="AH5819" i="2" a="1"/>
  <c r="AH5819" i="2" s="1"/>
  <c r="AH5944" i="2" a="1"/>
  <c r="AH5944" i="2" s="1"/>
  <c r="AH6068" i="2" a="1"/>
  <c r="AH6068" i="2" s="1"/>
  <c r="AH6817" i="2" a="1"/>
  <c r="AH6817" i="2" s="1"/>
  <c r="AH7050" i="2" a="1"/>
  <c r="AH7050" i="2" s="1"/>
  <c r="AH8853" i="2" a="1"/>
  <c r="AH8853" i="2" s="1"/>
  <c r="AH9350" i="2" a="1"/>
  <c r="AH9350" i="2" s="1"/>
  <c r="AH9924" i="2" a="1"/>
  <c r="AH9924" i="2" s="1"/>
  <c r="AH10206" i="2" a="1"/>
  <c r="AH10206" i="2"/>
  <c r="AH10342" i="2" a="1"/>
  <c r="AH10342" i="2" s="1"/>
  <c r="AH11232" i="2" a="1"/>
  <c r="AH11232" i="2" s="1"/>
  <c r="AH11490" i="2" a="1"/>
  <c r="AH11490" i="2" s="1"/>
  <c r="AH8854" i="2" a="1"/>
  <c r="AH8854" i="2"/>
  <c r="AH8999" i="2" a="1"/>
  <c r="AH8999" i="2" s="1"/>
  <c r="AH9000" i="2" a="1"/>
  <c r="AH9000" i="2" s="1"/>
  <c r="AH9351" i="2" a="1"/>
  <c r="AH9351" i="2" s="1"/>
  <c r="AH9352" i="2" a="1"/>
  <c r="AH9352" i="2"/>
  <c r="AH9552" i="2" a="1"/>
  <c r="AH9552" i="2" s="1"/>
  <c r="AH7396" i="2" a="1"/>
  <c r="AH7396" i="2" s="1"/>
  <c r="AH7495" i="2" a="1"/>
  <c r="AH7495" i="2" s="1"/>
  <c r="AH7600" i="2" a="1"/>
  <c r="AH7600" i="2"/>
  <c r="AH7707" i="2" a="1"/>
  <c r="AH7707" i="2" s="1"/>
  <c r="AH7810" i="2" a="1"/>
  <c r="AH7810" i="2" s="1"/>
  <c r="AH7888" i="2" a="1"/>
  <c r="AH7888" i="2" s="1"/>
  <c r="AH7976" i="2" a="1"/>
  <c r="AH7976" i="2"/>
  <c r="AH8066" i="2" a="1"/>
  <c r="AH8066" i="2" s="1"/>
  <c r="AH8135" i="2" a="1"/>
  <c r="AH8135" i="2" s="1"/>
  <c r="AH10207" i="2" a="1"/>
  <c r="AH10207" i="2" s="1"/>
  <c r="AH10208" i="2" a="1"/>
  <c r="AH10208" i="2" s="1"/>
  <c r="AH10343" i="2" a="1"/>
  <c r="AH10343" i="2" s="1"/>
  <c r="AH10344" i="2" a="1"/>
  <c r="AH10344" i="2" s="1"/>
  <c r="AH10345" i="2" a="1"/>
  <c r="AH10345" i="2" s="1"/>
  <c r="AH10515" i="2" a="1"/>
  <c r="AH10515" i="2" s="1"/>
  <c r="AH10679" i="2" a="1"/>
  <c r="AH10679" i="2" s="1"/>
  <c r="AH11259" i="2" a="1"/>
  <c r="AH11259" i="2" s="1"/>
  <c r="AH11517" i="2" a="1"/>
  <c r="AH11517" i="2"/>
  <c r="AH271" i="2" a="1"/>
  <c r="AH271" i="2" s="1"/>
  <c r="AH340" i="2" a="1"/>
  <c r="AH340" i="2" s="1"/>
  <c r="AH1540" i="2" a="1"/>
  <c r="AH1540" i="2" s="1"/>
  <c r="AH3098" i="2" a="1"/>
  <c r="AH3098" i="2" s="1"/>
  <c r="AH3418" i="2" a="1"/>
  <c r="AH3418" i="2" s="1"/>
  <c r="AH3452" i="2" a="1"/>
  <c r="AH3452" i="2" s="1"/>
  <c r="AH3785" i="2" a="1"/>
  <c r="AH3785" i="2" s="1"/>
  <c r="AH3786" i="2" a="1"/>
  <c r="AH3786" i="2" s="1"/>
  <c r="AH4695" i="2" a="1"/>
  <c r="AH4695" i="2" s="1"/>
  <c r="AH4825" i="2" a="1"/>
  <c r="AH4825" i="2"/>
  <c r="AH5132" i="2" a="1"/>
  <c r="AH5132" i="2"/>
  <c r="AH5386" i="2" a="1"/>
  <c r="AH5386" i="2" s="1"/>
  <c r="AH272" i="2" a="1"/>
  <c r="AH272" i="2" s="1"/>
  <c r="AH341" i="2" a="1"/>
  <c r="AH341" i="2" s="1"/>
  <c r="AH635" i="2" a="1"/>
  <c r="AH635" i="2" s="1"/>
  <c r="AH690" i="2" a="1"/>
  <c r="AH690" i="2"/>
  <c r="AH904" i="2" a="1"/>
  <c r="AH904" i="2"/>
  <c r="AH933" i="2" a="1"/>
  <c r="AH933" i="2" s="1"/>
  <c r="AH1173" i="2" a="1"/>
  <c r="AH1173" i="2" s="1"/>
  <c r="AH1193" i="2" a="1"/>
  <c r="AH1193" i="2" s="1"/>
  <c r="AH1389" i="2" a="1"/>
  <c r="AH1389" i="2" s="1"/>
  <c r="AH1418" i="2" a="1"/>
  <c r="AH1418" i="2" s="1"/>
  <c r="AH1829" i="2" a="1"/>
  <c r="AH1829" i="2" s="1"/>
  <c r="AH1913" i="2" a="1"/>
  <c r="AH1913" i="2" s="1"/>
  <c r="AH1995" i="2" a="1"/>
  <c r="AH1995" i="2" s="1"/>
  <c r="AH2068" i="2" a="1"/>
  <c r="AH2068" i="2" s="1"/>
  <c r="AH2130" i="2" a="1"/>
  <c r="AH2130" i="2"/>
  <c r="AH2175" i="2" a="1"/>
  <c r="AH2175" i="2"/>
  <c r="AH2523" i="2" a="1"/>
  <c r="AH2523" i="2" s="1"/>
  <c r="AH3597" i="2" a="1"/>
  <c r="AH3597" i="2" s="1"/>
  <c r="AH5292" i="2" a="1"/>
  <c r="AH5292" i="2" s="1"/>
  <c r="AH6092" i="2" a="1"/>
  <c r="AH6092" i="2"/>
  <c r="AH6591" i="2" a="1"/>
  <c r="AH6591" i="2" s="1"/>
  <c r="AH6935" i="2" a="1"/>
  <c r="AH6935" i="2" s="1"/>
  <c r="AH11128" i="2" a="1"/>
  <c r="AH11128" i="2" s="1"/>
  <c r="AH11383" i="2" a="1"/>
  <c r="AH11383" i="2" s="1"/>
  <c r="AH3978" i="2" a="1"/>
  <c r="AH3978" i="2" s="1"/>
  <c r="AH4306" i="2" a="1"/>
  <c r="AH4306" i="2" s="1"/>
  <c r="AH4329" i="2" a="1"/>
  <c r="AH4329" i="2"/>
  <c r="AH4452" i="2" a="1"/>
  <c r="AH4452" i="2" s="1"/>
  <c r="AH4491" i="2" a="1"/>
  <c r="AH4491" i="2" s="1"/>
  <c r="AH2524" i="2" a="1"/>
  <c r="AH2524" i="2" s="1"/>
  <c r="AH2609" i="2" a="1"/>
  <c r="AH2609" i="2" s="1"/>
  <c r="AH2691" i="2" a="1"/>
  <c r="AH2691" i="2" s="1"/>
  <c r="AH2762" i="2" a="1"/>
  <c r="AH2762" i="2"/>
  <c r="AH2763" i="2" a="1"/>
  <c r="AH2763" i="2" s="1"/>
  <c r="AH3622" i="2" a="1"/>
  <c r="AH3622" i="2" s="1"/>
  <c r="AH4973" i="2" a="1"/>
  <c r="AH4973" i="2" s="1"/>
  <c r="AH6614" i="2" a="1"/>
  <c r="AH6614" i="2" s="1"/>
  <c r="AH6764" i="2" a="1"/>
  <c r="AH6764" i="2" s="1"/>
  <c r="AH6976" i="2" a="1"/>
  <c r="AH6976" i="2" s="1"/>
  <c r="AH6213" i="2" a="1"/>
  <c r="AH6213" i="2" s="1"/>
  <c r="AH6407" i="2" a="1"/>
  <c r="AH6407" i="2" s="1"/>
  <c r="AH6419" i="2" a="1"/>
  <c r="AH6419" i="2" s="1"/>
  <c r="AH5531" i="2" a="1"/>
  <c r="AH5531" i="2"/>
  <c r="AH5692" i="2" a="1"/>
  <c r="AH5692" i="2" s="1"/>
  <c r="AH5945" i="2" a="1"/>
  <c r="AH5945" i="2" s="1"/>
  <c r="AH5946" i="2" a="1"/>
  <c r="AH5946" i="2" s="1"/>
  <c r="AH9353" i="2" a="1"/>
  <c r="AH9353" i="2" s="1"/>
  <c r="AH9675" i="2" a="1"/>
  <c r="AH9675" i="2" s="1"/>
  <c r="AH10516" i="2" a="1"/>
  <c r="AH10516" i="2" s="1"/>
  <c r="AH10680" i="2" a="1"/>
  <c r="AH10680" i="2" s="1"/>
  <c r="AH11734" i="2" a="1"/>
  <c r="AH11734" i="2" s="1"/>
  <c r="AH9354" i="2" a="1"/>
  <c r="AH9354" i="2"/>
  <c r="AH9355" i="2" a="1"/>
  <c r="AH9355" i="2" s="1"/>
  <c r="AH9356" i="2" a="1"/>
  <c r="AH9356" i="2" s="1"/>
  <c r="AH9553" i="2" a="1"/>
  <c r="AH9553" i="2" s="1"/>
  <c r="AH9676" i="2" a="1"/>
  <c r="AH9676" i="2" s="1"/>
  <c r="AH9677" i="2" a="1"/>
  <c r="AH9677" i="2" s="1"/>
  <c r="AH9678" i="2" a="1"/>
  <c r="AH9678" i="2" s="1"/>
  <c r="AH9779" i="2" a="1"/>
  <c r="AH9779" i="2" s="1"/>
  <c r="AH7397" i="2" a="1"/>
  <c r="AH7397" i="2"/>
  <c r="AH7496" i="2" a="1"/>
  <c r="AH7496" i="2" s="1"/>
  <c r="AH7601" i="2" a="1"/>
  <c r="AH7601" i="2" s="1"/>
  <c r="AH7708" i="2" a="1"/>
  <c r="AH7708" i="2" s="1"/>
  <c r="AH7811" i="2" a="1"/>
  <c r="AH7811" i="2" s="1"/>
  <c r="AH7889" i="2" a="1"/>
  <c r="AH7889" i="2" s="1"/>
  <c r="AH7890" i="2" a="1"/>
  <c r="AH7890" i="2" s="1"/>
  <c r="AH7977" i="2" a="1"/>
  <c r="AH7977" i="2" s="1"/>
  <c r="AH8067" i="2" a="1"/>
  <c r="AH8067" i="2" s="1"/>
  <c r="AH8136" i="2" a="1"/>
  <c r="AH8136" i="2" s="1"/>
  <c r="AH8192" i="2" a="1"/>
  <c r="AH8192" i="2" s="1"/>
  <c r="AH8233" i="2" a="1"/>
  <c r="AH8233" i="2" s="1"/>
  <c r="AH9679" i="2" a="1"/>
  <c r="AH9679" i="2" s="1"/>
  <c r="AH10517" i="2" a="1"/>
  <c r="AH10517" i="2" s="1"/>
  <c r="AH10518" i="2" a="1"/>
  <c r="AH10518" i="2" s="1"/>
  <c r="AH10519" i="2" a="1"/>
  <c r="AH10519" i="2" s="1"/>
  <c r="AH10681" i="2" a="1"/>
  <c r="AH10681" i="2" s="1"/>
  <c r="AH10682" i="2" a="1"/>
  <c r="AH10682" i="2" s="1"/>
  <c r="AH10683" i="2" a="1"/>
  <c r="AH10683" i="2"/>
  <c r="AH11602" i="2" a="1"/>
  <c r="AH11602" i="2" s="1"/>
  <c r="AH11687" i="2" a="1"/>
  <c r="AH11687" i="2" s="1"/>
  <c r="AH11173" i="2" a="1"/>
  <c r="AH11173" i="2" s="1"/>
  <c r="AH11425" i="2" a="1"/>
  <c r="AH11425" i="2" s="1"/>
  <c r="AH383" i="2" a="1"/>
  <c r="AH383" i="2" s="1"/>
  <c r="AH384" i="2" a="1"/>
  <c r="AH384" i="2" s="1"/>
  <c r="AH1569" i="2" a="1"/>
  <c r="AH1569" i="2" s="1"/>
  <c r="AH3099" i="2" a="1"/>
  <c r="AH3099" i="2" s="1"/>
  <c r="AH3453" i="2" a="1"/>
  <c r="AH3453" i="2" s="1"/>
  <c r="AH3467" i="2" a="1"/>
  <c r="AH3467" i="2" s="1"/>
  <c r="AH3823" i="2" a="1"/>
  <c r="AH3823" i="2" s="1"/>
  <c r="AH3856" i="2" a="1"/>
  <c r="AH3856" i="2" s="1"/>
  <c r="AH4735" i="2" a="1"/>
  <c r="AH4735" i="2"/>
  <c r="AH4826" i="2" a="1"/>
  <c r="AH4826" i="2" s="1"/>
  <c r="AH342" i="2" a="1"/>
  <c r="AH342" i="2" s="1"/>
  <c r="AH385" i="2" a="1"/>
  <c r="AH385" i="2" s="1"/>
  <c r="AH721" i="2" a="1"/>
  <c r="AH721" i="2"/>
  <c r="AH722" i="2" a="1"/>
  <c r="AH722" i="2" s="1"/>
  <c r="AH1194" i="2" a="1"/>
  <c r="AH1194" i="2" s="1"/>
  <c r="AH1207" i="2" a="1"/>
  <c r="AH1207" i="2" s="1"/>
  <c r="AH1434" i="2" a="1"/>
  <c r="AH1434" i="2" s="1"/>
  <c r="AH1447" i="2" a="1"/>
  <c r="AH1447" i="2"/>
  <c r="AH1996" i="2" a="1"/>
  <c r="AH1996" i="2" s="1"/>
  <c r="AH2069" i="2" a="1"/>
  <c r="AH2069" i="2" s="1"/>
  <c r="AH2131" i="2" a="1"/>
  <c r="AH2131" i="2" s="1"/>
  <c r="AH2132" i="2" a="1"/>
  <c r="AH2132" i="2" s="1"/>
  <c r="AH2176" i="2" a="1"/>
  <c r="AH2176" i="2" s="1"/>
  <c r="AH2200" i="2" a="1"/>
  <c r="AH2200" i="2" s="1"/>
  <c r="AH3637" i="2" a="1"/>
  <c r="AH3637" i="2"/>
  <c r="AH5304" i="2" a="1"/>
  <c r="AH5304" i="2" s="1"/>
  <c r="AH6126" i="2" a="1"/>
  <c r="AH6126" i="2"/>
  <c r="AH6656" i="2" a="1"/>
  <c r="AH6656" i="2" s="1"/>
  <c r="AH7012" i="2" a="1"/>
  <c r="AH7012" i="2" s="1"/>
  <c r="AH11206" i="2" a="1"/>
  <c r="AH11206" i="2"/>
  <c r="AH11464" i="2" a="1"/>
  <c r="AH11464" i="2" s="1"/>
  <c r="AH2610" i="2" a="1"/>
  <c r="AH2610" i="2" s="1"/>
  <c r="AH2692" i="2" a="1"/>
  <c r="AH2692" i="2" s="1"/>
  <c r="AH2764" i="2" a="1"/>
  <c r="AH2764" i="2" s="1"/>
  <c r="AH2813" i="2" a="1"/>
  <c r="AH2813" i="2" s="1"/>
  <c r="AH2814" i="2" a="1"/>
  <c r="AH2814" i="2" s="1"/>
  <c r="AH2847" i="2" a="1"/>
  <c r="AH2847" i="2" s="1"/>
  <c r="AH3638" i="2" a="1"/>
  <c r="AH3638" i="2" s="1"/>
  <c r="AH4998" i="2" a="1"/>
  <c r="AH4998" i="2" s="1"/>
  <c r="AH6647" i="2" a="1"/>
  <c r="AH6647" i="2" s="1"/>
  <c r="AH6767" i="2" a="1"/>
  <c r="AH6767" i="2" s="1"/>
  <c r="AH7013" i="2" a="1"/>
  <c r="AH7013" i="2" s="1"/>
  <c r="AH5161" i="2" a="1"/>
  <c r="AH5161" i="2" s="1"/>
  <c r="AH5387" i="2" a="1"/>
  <c r="AH5387" i="2"/>
  <c r="AH5570" i="2" a="1"/>
  <c r="AH5570" i="2" s="1"/>
  <c r="AH5693" i="2" a="1"/>
  <c r="AH5693" i="2" s="1"/>
  <c r="AH5820" i="2" a="1"/>
  <c r="AH5820" i="2" s="1"/>
  <c r="AH5947" i="2" a="1"/>
  <c r="AH5947" i="2" s="1"/>
  <c r="AH9554" i="2" a="1"/>
  <c r="AH9554" i="2" s="1"/>
  <c r="AH9780" i="2" a="1"/>
  <c r="AH9780" i="2" s="1"/>
  <c r="AH10684" i="2" a="1"/>
  <c r="AH10684" i="2"/>
  <c r="AH10773" i="2" a="1"/>
  <c r="AH10773" i="2"/>
  <c r="AH11759" i="2" a="1"/>
  <c r="AH11759" i="2" s="1"/>
  <c r="AH9680" i="2" a="1"/>
  <c r="AH9680" i="2"/>
  <c r="AH9681" i="2" a="1"/>
  <c r="AH9681" i="2" s="1"/>
  <c r="AH9781" i="2" a="1"/>
  <c r="AH9781" i="2" s="1"/>
  <c r="AH9782" i="2" a="1"/>
  <c r="AH9782" i="2" s="1"/>
  <c r="AH7602" i="2" a="1"/>
  <c r="AH7602" i="2" s="1"/>
  <c r="AH7709" i="2" a="1"/>
  <c r="AH7709" i="2"/>
  <c r="AH7710" i="2" a="1"/>
  <c r="AH7710" i="2" s="1"/>
  <c r="AH7812" i="2" a="1"/>
  <c r="AH7812" i="2" s="1"/>
  <c r="AH7891" i="2" a="1"/>
  <c r="AH7891" i="2" s="1"/>
  <c r="AH7978" i="2" a="1"/>
  <c r="AH7978" i="2" s="1"/>
  <c r="AH8068" i="2" a="1"/>
  <c r="AH8068" i="2" s="1"/>
  <c r="AH8137" i="2" a="1"/>
  <c r="AH8137" i="2" s="1"/>
  <c r="AH8193" i="2" a="1"/>
  <c r="AH8193" i="2" s="1"/>
  <c r="AH8234" i="2" a="1"/>
  <c r="AH8234" i="2"/>
  <c r="AH8235" i="2" a="1"/>
  <c r="AH8235" i="2" s="1"/>
  <c r="AH8258" i="2" a="1"/>
  <c r="AH8258" i="2"/>
  <c r="AH10685" i="2" a="1"/>
  <c r="AH10685" i="2" s="1"/>
  <c r="AH10686" i="2" a="1"/>
  <c r="AH10686" i="2" s="1"/>
  <c r="AH10774" i="2" a="1"/>
  <c r="AH10774" i="2" s="1"/>
  <c r="AH10775" i="2" a="1"/>
  <c r="AH10775" i="2" s="1"/>
  <c r="AH11760" i="2" a="1"/>
  <c r="AH11760" i="2" s="1"/>
  <c r="AH11207" i="2" a="1"/>
  <c r="AH11207" i="2" s="1"/>
  <c r="AH11465" i="2" a="1"/>
  <c r="AH11465" i="2" s="1"/>
  <c r="AH1072" i="2" a="1"/>
  <c r="AH1072" i="2" s="1"/>
  <c r="AH1085" i="2" a="1"/>
  <c r="AH1085" i="2" s="1"/>
  <c r="AH1305" i="2" a="1"/>
  <c r="AH1305" i="2" s="1"/>
  <c r="AH1319" i="2" a="1"/>
  <c r="AH1319" i="2" s="1"/>
  <c r="AH343" i="2" a="1"/>
  <c r="AH343" i="2" s="1"/>
  <c r="AH386" i="2" a="1"/>
  <c r="AH386" i="2" s="1"/>
  <c r="AH1570" i="2" a="1"/>
  <c r="AH1570" i="2" s="1"/>
  <c r="AH3100" i="2" a="1"/>
  <c r="AH3100" i="2" s="1"/>
  <c r="AH4722" i="2" a="1"/>
  <c r="AH4722" i="2" s="1"/>
  <c r="AH4827" i="2" a="1"/>
  <c r="AH4827" i="2"/>
  <c r="AH5152" i="2" a="1"/>
  <c r="AH5152" i="2" s="1"/>
  <c r="AH5388" i="2" a="1"/>
  <c r="AH5388" i="2" s="1"/>
  <c r="AH5571" i="2" a="1"/>
  <c r="AH5571" i="2"/>
  <c r="AH3241" i="2" a="1"/>
  <c r="AH3241" i="2" s="1"/>
  <c r="AH4252" i="2" a="1"/>
  <c r="AH4252" i="2" s="1"/>
  <c r="AH4277" i="2" a="1"/>
  <c r="AH4277" i="2" s="1"/>
  <c r="AH4555" i="2" a="1"/>
  <c r="AH4555" i="2"/>
  <c r="AH4575" i="2" a="1"/>
  <c r="AH4575" i="2"/>
  <c r="AH4999" i="2" a="1"/>
  <c r="AH4999" i="2" s="1"/>
  <c r="AH6571" i="2" a="1"/>
  <c r="AH6571" i="2" s="1"/>
  <c r="AH6715" i="2" a="1"/>
  <c r="AH6715" i="2" s="1"/>
  <c r="AH7014" i="2" a="1"/>
  <c r="AH7014" i="2" s="1"/>
  <c r="AH5694" i="2" a="1"/>
  <c r="AH5694" i="2" s="1"/>
  <c r="AH5821" i="2" a="1"/>
  <c r="AH5821" i="2" s="1"/>
  <c r="AH5948" i="2" a="1"/>
  <c r="AH5948" i="2" s="1"/>
  <c r="AH9555" i="2" a="1"/>
  <c r="AH9555" i="2" s="1"/>
  <c r="AH9682" i="2" a="1"/>
  <c r="AH9682" i="2"/>
  <c r="AH9683" i="2" a="1"/>
  <c r="AH9683" i="2" s="1"/>
  <c r="AH9783" i="2" a="1"/>
  <c r="AH9783" i="2" s="1"/>
  <c r="AH9925" i="2" a="1"/>
  <c r="AH9925" i="2" s="1"/>
  <c r="AH10776" i="2" a="1"/>
  <c r="AH10776" i="2" s="1"/>
  <c r="AH10850" i="2" a="1"/>
  <c r="AH10850" i="2" s="1"/>
  <c r="AH10851" i="2" a="1"/>
  <c r="AH10851" i="2" s="1"/>
  <c r="AH10903" i="2" a="1"/>
  <c r="AH10903" i="2" s="1"/>
  <c r="AH11208" i="2" a="1"/>
  <c r="AH11208" i="2"/>
  <c r="AH11466" i="2" a="1"/>
  <c r="AH11466" i="2" s="1"/>
  <c r="AH11" i="2" a="1"/>
  <c r="AH11" i="2" s="1"/>
  <c r="AH24" i="2" a="1"/>
  <c r="AH24" i="2"/>
  <c r="AH1487" i="2" a="1"/>
  <c r="AH1487" i="2" s="1"/>
  <c r="AH3101" i="2" a="1"/>
  <c r="AH3101" i="2" s="1"/>
  <c r="AH4624" i="2" a="1"/>
  <c r="AH4624" i="2" s="1"/>
  <c r="AH4828" i="2" a="1"/>
  <c r="AH4828" i="2"/>
  <c r="AH5075" i="2" a="1"/>
  <c r="AH5075" i="2" s="1"/>
  <c r="AH5389" i="2" a="1"/>
  <c r="AH5389" i="2" s="1"/>
  <c r="AH12" i="2" a="1"/>
  <c r="AH12" i="2"/>
  <c r="AH16" i="2" a="1"/>
  <c r="AH16" i="2"/>
  <c r="AH556" i="2" a="1"/>
  <c r="AH556" i="2"/>
  <c r="AH584" i="2" a="1"/>
  <c r="AH584" i="2" s="1"/>
  <c r="AH3530" i="2" a="1"/>
  <c r="AH3530" i="2" s="1"/>
  <c r="AH4910" i="2" a="1"/>
  <c r="AH4910" i="2" s="1"/>
  <c r="AH6834" i="2" a="1"/>
  <c r="AH6834" i="2" s="1"/>
  <c r="AH6818" i="2" a="1"/>
  <c r="AH6818" i="2"/>
  <c r="AH7051" i="2" a="1"/>
  <c r="AH7051" i="2" s="1"/>
  <c r="AH5459" i="2" a="1"/>
  <c r="AH5459" i="2" s="1"/>
  <c r="AH5695" i="2" a="1"/>
  <c r="AH5695" i="2"/>
  <c r="AH5822" i="2" a="1"/>
  <c r="AH5822" i="2" s="1"/>
  <c r="AH5949" i="2" a="1"/>
  <c r="AH5949" i="2" s="1"/>
  <c r="AH8666" i="2" a="1"/>
  <c r="AH8666" i="2" s="1"/>
  <c r="AH8855" i="2" a="1"/>
  <c r="AH8855" i="2" s="1"/>
  <c r="AH10026" i="2" a="1"/>
  <c r="AH10026" i="2" s="1"/>
  <c r="AH10027" i="2" a="1"/>
  <c r="AH10027" i="2" s="1"/>
  <c r="AH10102" i="2" a="1"/>
  <c r="AH10102" i="2" s="1"/>
  <c r="AH11233" i="2" a="1"/>
  <c r="AH11233" i="2" s="1"/>
  <c r="AH11491" i="2" a="1"/>
  <c r="AH11491" i="2" s="1"/>
  <c r="AH168" i="2" a="1"/>
  <c r="AH168" i="2" s="1"/>
  <c r="AH273" i="2" a="1"/>
  <c r="AH273" i="2"/>
  <c r="AH1511" i="2" a="1"/>
  <c r="AH1511" i="2"/>
  <c r="AH3102" i="2" a="1"/>
  <c r="AH3102" i="2"/>
  <c r="AH3224" i="2" a="1"/>
  <c r="AH3224" i="2" s="1"/>
  <c r="AH4696" i="2" a="1"/>
  <c r="AH4696" i="2" s="1"/>
  <c r="AH4829" i="2" a="1"/>
  <c r="AH4829" i="2"/>
  <c r="AH5102" i="2" a="1"/>
  <c r="AH5102" i="2"/>
  <c r="AH5390" i="2" a="1"/>
  <c r="AH5390" i="2" s="1"/>
  <c r="AH1701" i="2" a="1"/>
  <c r="AH1701" i="2" s="1"/>
  <c r="AH1760" i="2" a="1"/>
  <c r="AH1760" i="2" s="1"/>
  <c r="AH1830" i="2" a="1"/>
  <c r="AH1830" i="2" s="1"/>
  <c r="AH1914" i="2" a="1"/>
  <c r="AH1914" i="2" s="1"/>
  <c r="AH86" i="2" a="1"/>
  <c r="AH86" i="2" s="1"/>
  <c r="AH169" i="2" a="1"/>
  <c r="AH169" i="2" s="1"/>
  <c r="AH585" i="2" a="1"/>
  <c r="AH585" i="2"/>
  <c r="AH636" i="2" a="1"/>
  <c r="AH636" i="2" s="1"/>
  <c r="AH885" i="2" a="1"/>
  <c r="AH885" i="2" s="1"/>
  <c r="AH905" i="2" a="1"/>
  <c r="AH905" i="2" s="1"/>
  <c r="AH1123" i="2" a="1"/>
  <c r="AH1123" i="2" s="1"/>
  <c r="AH1145" i="2" a="1"/>
  <c r="AH1145" i="2" s="1"/>
  <c r="AH1368" i="2" a="1"/>
  <c r="AH1368" i="2" s="1"/>
  <c r="AH1390" i="2" a="1"/>
  <c r="AH1390" i="2" s="1"/>
  <c r="AH3325" i="2" a="1"/>
  <c r="AH3325" i="2"/>
  <c r="AH3347" i="2" a="1"/>
  <c r="AH3347" i="2" s="1"/>
  <c r="AH3714" i="2" a="1"/>
  <c r="AH3714" i="2" s="1"/>
  <c r="AH3746" i="2" a="1"/>
  <c r="AH3746" i="2" s="1"/>
  <c r="AH8729" i="2" a="1"/>
  <c r="AH8729" i="2" s="1"/>
  <c r="AH9001" i="2" a="1"/>
  <c r="AH9001" i="2" s="1"/>
  <c r="AH10103" i="2" a="1"/>
  <c r="AH10103" i="2" s="1"/>
  <c r="AH10209" i="2" a="1"/>
  <c r="AH10209" i="2" s="1"/>
  <c r="AH1997" i="2" a="1"/>
  <c r="AH1997" i="2" s="1"/>
  <c r="AH2070" i="2" a="1"/>
  <c r="AH2070" i="2" s="1"/>
  <c r="AH2379" i="2" a="1"/>
  <c r="AH2379" i="2" s="1"/>
  <c r="AH2437" i="2" a="1"/>
  <c r="AH2437" i="2" s="1"/>
  <c r="AH2525" i="2" a="1"/>
  <c r="AH2525" i="2" s="1"/>
  <c r="AH2611" i="2" a="1"/>
  <c r="AH2611" i="2" s="1"/>
  <c r="AH2693" i="2" a="1"/>
  <c r="AH2693" i="2"/>
  <c r="AH2694" i="2" a="1"/>
  <c r="AH2694" i="2"/>
  <c r="AH3225" i="2" a="1"/>
  <c r="AH3225" i="2" s="1"/>
  <c r="AH3935" i="2" a="1"/>
  <c r="AH3935" i="2" s="1"/>
  <c r="AH4278" i="2" a="1"/>
  <c r="AH4278" i="2"/>
  <c r="AH4307" i="2" a="1"/>
  <c r="AH4307" i="2" s="1"/>
  <c r="AH4417" i="2" a="1"/>
  <c r="AH4417" i="2" s="1"/>
  <c r="AH4453" i="2" a="1"/>
  <c r="AH4453" i="2" s="1"/>
  <c r="AH6183" i="2" a="1"/>
  <c r="AH6183" i="2" s="1"/>
  <c r="AH6301" i="2" a="1"/>
  <c r="AH6301" i="2" s="1"/>
  <c r="AH6328" i="2" a="1"/>
  <c r="AH6328" i="2" s="1"/>
  <c r="AH4974" i="2" a="1"/>
  <c r="AH4974" i="2" s="1"/>
  <c r="AH6520" i="2" a="1"/>
  <c r="AH6520" i="2" s="1"/>
  <c r="AH6694" i="2" a="1"/>
  <c r="AH6694" i="2" s="1"/>
  <c r="AH7015" i="2" a="1"/>
  <c r="AH7015" i="2" s="1"/>
  <c r="AH7176" i="2" a="1"/>
  <c r="AH7176" i="2" s="1"/>
  <c r="AH7235" i="2" a="1"/>
  <c r="AH7235" i="2" s="1"/>
  <c r="AH7236" i="2" a="1"/>
  <c r="AH7236" i="2" s="1"/>
  <c r="AH5221" i="2" a="1"/>
  <c r="AH5221" i="2"/>
  <c r="AH5505" i="2" a="1"/>
  <c r="AH5505" i="2" s="1"/>
  <c r="AH5696" i="2" a="1"/>
  <c r="AH5696" i="2" s="1"/>
  <c r="AH5823" i="2" a="1"/>
  <c r="AH5823" i="2"/>
  <c r="AH5950" i="2" a="1"/>
  <c r="AH5950" i="2" s="1"/>
  <c r="AH6107" i="2" a="1"/>
  <c r="AH6107" i="2"/>
  <c r="AH6544" i="2" a="1"/>
  <c r="AH6544" i="2" s="1"/>
  <c r="AH6977" i="2" a="1"/>
  <c r="AH6977" i="2" s="1"/>
  <c r="AH9556" i="2" a="1"/>
  <c r="AH9556" i="2" s="1"/>
  <c r="AH11129" i="2" a="1"/>
  <c r="AH11129" i="2" s="1"/>
  <c r="AH11384" i="2" a="1"/>
  <c r="AH11384" i="2"/>
  <c r="AH7315" i="2" a="1"/>
  <c r="AH7315" i="2" s="1"/>
  <c r="AH7398" i="2" a="1"/>
  <c r="AH7398" i="2" s="1"/>
  <c r="AH7497" i="2" a="1"/>
  <c r="AH7497" i="2" s="1"/>
  <c r="AH7603" i="2" a="1"/>
  <c r="AH7603" i="2"/>
  <c r="AH7711" i="2" a="1"/>
  <c r="AH7711" i="2" s="1"/>
  <c r="AH7813" i="2" a="1"/>
  <c r="AH7813" i="2" s="1"/>
  <c r="AH7979" i="2" a="1"/>
  <c r="AH7979" i="2" s="1"/>
  <c r="AH8069" i="2" a="1"/>
  <c r="AH8069" i="2" s="1"/>
  <c r="AH8138" i="2" a="1"/>
  <c r="AH8138" i="2"/>
  <c r="AH9684" i="2" a="1"/>
  <c r="AH9684" i="2" s="1"/>
  <c r="AH8730" i="2" a="1"/>
  <c r="AH8730" i="2" s="1"/>
  <c r="AH8856" i="2" a="1"/>
  <c r="AH8856" i="2"/>
  <c r="AH8857" i="2" a="1"/>
  <c r="AH8857" i="2" s="1"/>
  <c r="AH9002" i="2" a="1"/>
  <c r="AH9002" i="2" s="1"/>
  <c r="AH9003" i="2" a="1"/>
  <c r="AH9003" i="2" s="1"/>
  <c r="AH9004" i="2" a="1"/>
  <c r="AH9004" i="2" s="1"/>
  <c r="AH9005" i="2" a="1"/>
  <c r="AH9005" i="2" s="1"/>
  <c r="AH9141" i="2" a="1"/>
  <c r="AH9141" i="2"/>
  <c r="AH10210" i="2" a="1"/>
  <c r="AH10210" i="2" s="1"/>
  <c r="AH10211" i="2" a="1"/>
  <c r="AH10211" i="2" s="1"/>
  <c r="AH10212" i="2" a="1"/>
  <c r="AH10212" i="2" s="1"/>
  <c r="AH10213" i="2" a="1"/>
  <c r="AH10213" i="2"/>
  <c r="AH10346" i="2" a="1"/>
  <c r="AH10346" i="2" s="1"/>
  <c r="AH10347" i="2" a="1"/>
  <c r="AH10347" i="2" s="1"/>
  <c r="AH11130" i="2" a="1"/>
  <c r="AH11130" i="2" s="1"/>
  <c r="AH11385" i="2" a="1"/>
  <c r="AH11385" i="2" s="1"/>
  <c r="AH11603" i="2" a="1"/>
  <c r="AH11603" i="2" s="1"/>
  <c r="AH11688" i="2" a="1"/>
  <c r="AH11688" i="2" s="1"/>
  <c r="AH3242" i="2" a="1"/>
  <c r="AH3242" i="2"/>
  <c r="AH3468" i="2" a="1"/>
  <c r="AH3468" i="2" s="1"/>
  <c r="AH3488" i="2" a="1"/>
  <c r="AH3488" i="2" s="1"/>
  <c r="AH3874" i="2" a="1"/>
  <c r="AH3874" i="2" s="1"/>
  <c r="AH3894" i="2" a="1"/>
  <c r="AH3894" i="2" s="1"/>
  <c r="AH344" i="2" a="1"/>
  <c r="AH344" i="2" s="1"/>
  <c r="AH387" i="2" a="1"/>
  <c r="AH387" i="2" s="1"/>
  <c r="AH738" i="2" a="1"/>
  <c r="AH738" i="2" s="1"/>
  <c r="AH739" i="2" a="1"/>
  <c r="AH739" i="2"/>
  <c r="AH1086" i="2" a="1"/>
  <c r="AH1086" i="2"/>
  <c r="AH1097" i="2" a="1"/>
  <c r="AH1097" i="2" s="1"/>
  <c r="AH1320" i="2" a="1"/>
  <c r="AH1320" i="2" s="1"/>
  <c r="AH1321" i="2" a="1"/>
  <c r="AH1321" i="2" s="1"/>
  <c r="AH1998" i="2" a="1"/>
  <c r="AH1998" i="2" s="1"/>
  <c r="AH1999" i="2" a="1"/>
  <c r="AH1999" i="2" s="1"/>
  <c r="AH2071" i="2" a="1"/>
  <c r="AH2071" i="2" s="1"/>
  <c r="AH2133" i="2" a="1"/>
  <c r="AH2133" i="2" s="1"/>
  <c r="AH2177" i="2" a="1"/>
  <c r="AH2177" i="2" s="1"/>
  <c r="AH2201" i="2" a="1"/>
  <c r="AH2201" i="2" s="1"/>
  <c r="AH388" i="2" a="1"/>
  <c r="AH388" i="2" s="1"/>
  <c r="AH413" i="2" a="1"/>
  <c r="AH413" i="2" s="1"/>
  <c r="AH1585" i="2" a="1"/>
  <c r="AH1585" i="2" s="1"/>
  <c r="AH3103" i="2" a="1"/>
  <c r="AH3103" i="2" s="1"/>
  <c r="AH4736" i="2" a="1"/>
  <c r="AH4736" i="2" s="1"/>
  <c r="AH4830" i="2" a="1"/>
  <c r="AH4830" i="2"/>
  <c r="AH5162" i="2" a="1"/>
  <c r="AH5162" i="2"/>
  <c r="AH5391" i="2" a="1"/>
  <c r="AH5391" i="2" s="1"/>
  <c r="AH5572" i="2" a="1"/>
  <c r="AH5572" i="2" s="1"/>
  <c r="AH3252" i="2" a="1"/>
  <c r="AH3252" i="2" s="1"/>
  <c r="AH2612" i="2" a="1"/>
  <c r="AH2612" i="2" s="1"/>
  <c r="AH2695" i="2" a="1"/>
  <c r="AH2695" i="2"/>
  <c r="AH2696" i="2" a="1"/>
  <c r="AH2696" i="2" s="1"/>
  <c r="AH2765" i="2" a="1"/>
  <c r="AH2765" i="2" s="1"/>
  <c r="AH2815" i="2" a="1"/>
  <c r="AH2815" i="2" s="1"/>
  <c r="AH2848" i="2" a="1"/>
  <c r="AH2848" i="2" s="1"/>
  <c r="AH5016" i="2" a="1"/>
  <c r="AH5016" i="2" s="1"/>
  <c r="AH6592" i="2" a="1"/>
  <c r="AH6592" i="2" s="1"/>
  <c r="AH6721" i="2" a="1"/>
  <c r="AH6721" i="2" s="1"/>
  <c r="AH7052" i="2" a="1"/>
  <c r="AH7052" i="2" s="1"/>
  <c r="AH5300" i="2" a="1"/>
  <c r="AH5300" i="2" s="1"/>
  <c r="AH5697" i="2" a="1"/>
  <c r="AH5697" i="2" s="1"/>
  <c r="AH5824" i="2" a="1"/>
  <c r="AH5824" i="2" s="1"/>
  <c r="AH5951" i="2" a="1"/>
  <c r="AH5951" i="2" s="1"/>
  <c r="AH6108" i="2" a="1"/>
  <c r="AH6108" i="2" s="1"/>
  <c r="AH6648" i="2" a="1"/>
  <c r="AH6648" i="2" s="1"/>
  <c r="AH7016" i="2" a="1"/>
  <c r="AH7016" i="2" s="1"/>
  <c r="AH9557" i="2" a="1"/>
  <c r="AH9557" i="2"/>
  <c r="AH9685" i="2" a="1"/>
  <c r="AH9685" i="2" s="1"/>
  <c r="AH10777" i="2" a="1"/>
  <c r="AH10777" i="2" s="1"/>
  <c r="AH10852" i="2" a="1"/>
  <c r="AH10852" i="2" s="1"/>
  <c r="AH11174" i="2" a="1"/>
  <c r="AH11174" i="2" s="1"/>
  <c r="AH11426" i="2" a="1"/>
  <c r="AH11426" i="2"/>
  <c r="AH11735" i="2" a="1"/>
  <c r="AH11735" i="2" s="1"/>
  <c r="AH9686" i="2" a="1"/>
  <c r="AH9686" i="2" s="1"/>
  <c r="AH9687" i="2" a="1"/>
  <c r="AH9687" i="2" s="1"/>
  <c r="AH9784" i="2" a="1"/>
  <c r="AH9784" i="2"/>
  <c r="AH9785" i="2" a="1"/>
  <c r="AH9785" i="2" s="1"/>
  <c r="AH9970" i="2" a="1"/>
  <c r="AH9970" i="2" s="1"/>
  <c r="AH7498" i="2" a="1"/>
  <c r="AH7498" i="2"/>
  <c r="AH7604" i="2" a="1"/>
  <c r="AH7604" i="2" s="1"/>
  <c r="AH7712" i="2" a="1"/>
  <c r="AH7712" i="2" s="1"/>
  <c r="AH7814" i="2" a="1"/>
  <c r="AH7814" i="2" s="1"/>
  <c r="AH7892" i="2" a="1"/>
  <c r="AH7892" i="2" s="1"/>
  <c r="AH7893" i="2" a="1"/>
  <c r="AH7893" i="2" s="1"/>
  <c r="AH7980" i="2" a="1"/>
  <c r="AH7980" i="2" s="1"/>
  <c r="AH8070" i="2" a="1"/>
  <c r="AH8070" i="2"/>
  <c r="AH8139" i="2" a="1"/>
  <c r="AH8139" i="2" s="1"/>
  <c r="AH8194" i="2" a="1"/>
  <c r="AH8194" i="2" s="1"/>
  <c r="AH8236" i="2" a="1"/>
  <c r="AH8236" i="2"/>
  <c r="AH8259" i="2" a="1"/>
  <c r="AH8259" i="2" s="1"/>
  <c r="AH10853" i="2" a="1"/>
  <c r="AH10853" i="2" s="1"/>
  <c r="AH10854" i="2" a="1"/>
  <c r="AH10854" i="2" s="1"/>
  <c r="AH10855" i="2" a="1"/>
  <c r="AH10855" i="2" s="1"/>
  <c r="AH10904" i="2" a="1"/>
  <c r="AH10904" i="2" s="1"/>
  <c r="AH11209" i="2" a="1"/>
  <c r="AH11209" i="2" s="1"/>
  <c r="AH11467" i="2" a="1"/>
  <c r="AH11467" i="2" s="1"/>
  <c r="AH471" i="2" a="1"/>
  <c r="AH471" i="2" s="1"/>
  <c r="AH472" i="2" a="1"/>
  <c r="AH472" i="2" s="1"/>
  <c r="AH1488" i="2" a="1"/>
  <c r="AH1488" i="2" s="1"/>
  <c r="AH3104" i="2" a="1"/>
  <c r="AH3104" i="2"/>
  <c r="AH3378" i="2" a="1"/>
  <c r="AH3378" i="2" s="1"/>
  <c r="AH3419" i="2" a="1"/>
  <c r="AH3419" i="2" s="1"/>
  <c r="AH3598" i="2" a="1"/>
  <c r="AH3598" i="2"/>
  <c r="AH3715" i="2" a="1"/>
  <c r="AH3715" i="2" s="1"/>
  <c r="AH3747" i="2" a="1"/>
  <c r="AH3747" i="2" s="1"/>
  <c r="AH4625" i="2" a="1"/>
  <c r="AH4625" i="2" s="1"/>
  <c r="AH4831" i="2" a="1"/>
  <c r="AH4831" i="2" s="1"/>
  <c r="AH5056" i="2" a="1"/>
  <c r="AH5056" i="2"/>
  <c r="AH5392" i="2" a="1"/>
  <c r="AH5392" i="2" s="1"/>
  <c r="AH27" i="2" a="1"/>
  <c r="AH27" i="2" s="1"/>
  <c r="AH42" i="2" a="1"/>
  <c r="AH42" i="2"/>
  <c r="AH540" i="2" a="1"/>
  <c r="AH540" i="2" s="1"/>
  <c r="AH557" i="2" a="1"/>
  <c r="AH557" i="2" s="1"/>
  <c r="AH866" i="2" a="1"/>
  <c r="AH866" i="2" s="1"/>
  <c r="AH867" i="2" a="1"/>
  <c r="AH867" i="2" s="1"/>
  <c r="AH1098" i="2" a="1"/>
  <c r="AH1098" i="2"/>
  <c r="AH1099" i="2" a="1"/>
  <c r="AH1099" i="2" s="1"/>
  <c r="AH1322" i="2" a="1"/>
  <c r="AH1322" i="2" s="1"/>
  <c r="AH1345" i="2" a="1"/>
  <c r="AH1345" i="2" s="1"/>
  <c r="AH1670" i="2" a="1"/>
  <c r="AH1670" i="2"/>
  <c r="AH1671" i="2" a="1"/>
  <c r="AH1671" i="2" s="1"/>
  <c r="AH1702" i="2" a="1"/>
  <c r="AH1702" i="2" s="1"/>
  <c r="AH1761" i="2" a="1"/>
  <c r="AH1761" i="2" s="1"/>
  <c r="AH1831" i="2" a="1"/>
  <c r="AH1831" i="2" s="1"/>
  <c r="AH1915" i="2" a="1"/>
  <c r="AH1915" i="2"/>
  <c r="AH2380" i="2" a="1"/>
  <c r="AH2380" i="2" s="1"/>
  <c r="AH2438" i="2" a="1"/>
  <c r="AH2438" i="2"/>
  <c r="AH2439" i="2" a="1"/>
  <c r="AH2439" i="2"/>
  <c r="AH2526" i="2" a="1"/>
  <c r="AH2526" i="2" s="1"/>
  <c r="AH2613" i="2" a="1"/>
  <c r="AH2613" i="2" s="1"/>
  <c r="AH2697" i="2" a="1"/>
  <c r="AH2697" i="2"/>
  <c r="AH3667" i="2" a="1"/>
  <c r="AH3667" i="2" s="1"/>
  <c r="AH3907" i="2" a="1"/>
  <c r="AH3907" i="2" s="1"/>
  <c r="AH4157" i="2" a="1"/>
  <c r="AH4157" i="2" s="1"/>
  <c r="AH4158" i="2" a="1"/>
  <c r="AH4158" i="2"/>
  <c r="AH4418" i="2" a="1"/>
  <c r="AH4418" i="2"/>
  <c r="AH4419" i="2" a="1"/>
  <c r="AH4419" i="2" s="1"/>
  <c r="AH4927" i="2" a="1"/>
  <c r="AH4927" i="2" s="1"/>
  <c r="AH6152" i="2" a="1"/>
  <c r="AH6152" i="2" s="1"/>
  <c r="AH6274" i="2" a="1"/>
  <c r="AH6274" i="2" s="1"/>
  <c r="AH6302" i="2" a="1"/>
  <c r="AH6302" i="2" s="1"/>
  <c r="AH6484" i="2" a="1"/>
  <c r="AH6484" i="2" s="1"/>
  <c r="AH6777" i="2" a="1"/>
  <c r="AH6777" i="2"/>
  <c r="AH6936" i="2" a="1"/>
  <c r="AH6936" i="2"/>
  <c r="AH7133" i="2" a="1"/>
  <c r="AH7133" i="2" s="1"/>
  <c r="AH7177" i="2" a="1"/>
  <c r="AH7177" i="2" s="1"/>
  <c r="AH7237" i="2" a="1"/>
  <c r="AH7237" i="2"/>
  <c r="AH5215" i="2" a="1"/>
  <c r="AH5215" i="2" s="1"/>
  <c r="AH5484" i="2" a="1"/>
  <c r="AH5484" i="2" s="1"/>
  <c r="AH5698" i="2" a="1"/>
  <c r="AH5698" i="2"/>
  <c r="AH5825" i="2" a="1"/>
  <c r="AH5825" i="2" s="1"/>
  <c r="AH5952" i="2" a="1"/>
  <c r="AH5952" i="2" s="1"/>
  <c r="AH6069" i="2" a="1"/>
  <c r="AH6069" i="2" s="1"/>
  <c r="AH6485" i="2" a="1"/>
  <c r="AH6485" i="2" s="1"/>
  <c r="AH6937" i="2" a="1"/>
  <c r="AH6937" i="2" s="1"/>
  <c r="AH8634" i="2" a="1"/>
  <c r="AH8634" i="2"/>
  <c r="AH8667" i="2" a="1"/>
  <c r="AH8667" i="2" s="1"/>
  <c r="AH9006" i="2" a="1"/>
  <c r="AH9006" i="2" s="1"/>
  <c r="AH9971" i="2" a="1"/>
  <c r="AH9971" i="2" s="1"/>
  <c r="AH10028" i="2" a="1"/>
  <c r="AH10028" i="2" s="1"/>
  <c r="AH11092" i="2" a="1"/>
  <c r="AH11092" i="2"/>
  <c r="AH11346" i="2" a="1"/>
  <c r="AH11346" i="2" s="1"/>
  <c r="AH7316" i="2" a="1"/>
  <c r="AH7316" i="2"/>
  <c r="AH7399" i="2" a="1"/>
  <c r="AH7399" i="2"/>
  <c r="AH7400" i="2" a="1"/>
  <c r="AH7400" i="2"/>
  <c r="AH7605" i="2" a="1"/>
  <c r="AH7605" i="2" s="1"/>
  <c r="AH7606" i="2" a="1"/>
  <c r="AH7606" i="2"/>
  <c r="AH7713" i="2" a="1"/>
  <c r="AH7713" i="2" s="1"/>
  <c r="AH7815" i="2" a="1"/>
  <c r="AH7815" i="2" s="1"/>
  <c r="AH7981" i="2" a="1"/>
  <c r="AH7981" i="2" s="1"/>
  <c r="AH8071" i="2" a="1"/>
  <c r="AH8071" i="2" s="1"/>
  <c r="AH8668" i="2" a="1"/>
  <c r="AH8668" i="2" s="1"/>
  <c r="AH8669" i="2" a="1"/>
  <c r="AH8669" i="2" s="1"/>
  <c r="AH8670" i="2" a="1"/>
  <c r="AH8670" i="2" s="1"/>
  <c r="AH8671" i="2" a="1"/>
  <c r="AH8671" i="2" s="1"/>
  <c r="AH8672" i="2" a="1"/>
  <c r="AH8672" i="2" s="1"/>
  <c r="AH8731" i="2" a="1"/>
  <c r="AH8731" i="2"/>
  <c r="AH8732" i="2" a="1"/>
  <c r="AH8732" i="2" s="1"/>
  <c r="AH8733" i="2" a="1"/>
  <c r="AH8733" i="2" s="1"/>
  <c r="AH9142" i="2" a="1"/>
  <c r="AH9142" i="2" s="1"/>
  <c r="AH10029" i="2" a="1"/>
  <c r="AH10029" i="2" s="1"/>
  <c r="AH10030" i="2" a="1"/>
  <c r="AH10030" i="2" s="1"/>
  <c r="AH10031" i="2" a="1"/>
  <c r="AH10031" i="2" s="1"/>
  <c r="AH10104" i="2" a="1"/>
  <c r="AH10104" i="2" s="1"/>
  <c r="AH10105" i="2" a="1"/>
  <c r="AH10105" i="2" s="1"/>
  <c r="AH10106" i="2" a="1"/>
  <c r="AH10106" i="2" s="1"/>
  <c r="AH11093" i="2" a="1"/>
  <c r="AH11093" i="2" s="1"/>
  <c r="AH11347" i="2" a="1"/>
  <c r="AH11347" i="2" s="1"/>
  <c r="AH11604" i="2" a="1"/>
  <c r="AH11604" i="2" s="1"/>
  <c r="AH11689" i="2" a="1"/>
  <c r="AH11689" i="2" s="1"/>
  <c r="AH3187" i="2" a="1"/>
  <c r="AH3187" i="2" s="1"/>
  <c r="AH3379" i="2" a="1"/>
  <c r="AH3379" i="2" s="1"/>
  <c r="AH3420" i="2" a="1"/>
  <c r="AH3420" i="2"/>
  <c r="AH3787" i="2" a="1"/>
  <c r="AH3787" i="2" s="1"/>
  <c r="AH3824" i="2" a="1"/>
  <c r="AH3824" i="2" s="1"/>
  <c r="AH87" i="2" a="1"/>
  <c r="AH87" i="2" s="1"/>
  <c r="AH170" i="2" a="1"/>
  <c r="AH170" i="2" s="1"/>
  <c r="AH586" i="2" a="1"/>
  <c r="AH586" i="2" s="1"/>
  <c r="AH637" i="2" a="1"/>
  <c r="AH637" i="2" s="1"/>
  <c r="AH1032" i="2" a="1"/>
  <c r="AH1032" i="2" s="1"/>
  <c r="AH1033" i="2" a="1"/>
  <c r="AH1033" i="2" s="1"/>
  <c r="AH1268" i="2" a="1"/>
  <c r="AH1268" i="2" s="1"/>
  <c r="AH1269" i="2" a="1"/>
  <c r="AH1269" i="2" s="1"/>
  <c r="AH1703" i="2" a="1"/>
  <c r="AH1703" i="2" s="1"/>
  <c r="AH1762" i="2" a="1"/>
  <c r="AH1762" i="2" s="1"/>
  <c r="AH1832" i="2" a="1"/>
  <c r="AH1832" i="2" s="1"/>
  <c r="AH1916" i="2" a="1"/>
  <c r="AH1916" i="2" s="1"/>
  <c r="AH2000" i="2" a="1"/>
  <c r="AH2000" i="2" s="1"/>
  <c r="AH2072" i="2" a="1"/>
  <c r="AH2072" i="2" s="1"/>
  <c r="AH2381" i="2" a="1"/>
  <c r="AH2381" i="2" s="1"/>
  <c r="AH2382" i="2" a="1"/>
  <c r="AH2382" i="2" s="1"/>
  <c r="AH2440" i="2" a="1"/>
  <c r="AH2440" i="2" s="1"/>
  <c r="AH2527" i="2" a="1"/>
  <c r="AH2527" i="2" s="1"/>
  <c r="AH88" i="2" a="1"/>
  <c r="AH88" i="2"/>
  <c r="AH171" i="2" a="1"/>
  <c r="AH171" i="2"/>
  <c r="AH1489" i="2" a="1"/>
  <c r="AH1489" i="2"/>
  <c r="AH3105" i="2" a="1"/>
  <c r="AH3105" i="2"/>
  <c r="AH4642" i="2" a="1"/>
  <c r="AH4642" i="2"/>
  <c r="AH4832" i="2" a="1"/>
  <c r="AH4832" i="2" s="1"/>
  <c r="AH5076" i="2" a="1"/>
  <c r="AH5076" i="2" s="1"/>
  <c r="AH5393" i="2" a="1"/>
  <c r="AH5393" i="2" s="1"/>
  <c r="AH5506" i="2" a="1"/>
  <c r="AH5506" i="2" s="1"/>
  <c r="AH3188" i="2" a="1"/>
  <c r="AH3188" i="2"/>
  <c r="AH4174" i="2" a="1"/>
  <c r="AH4174" i="2" s="1"/>
  <c r="AH4195" i="2" a="1"/>
  <c r="AH4195" i="2" s="1"/>
  <c r="AH4454" i="2" a="1"/>
  <c r="AH4454" i="2" s="1"/>
  <c r="AH4492" i="2" a="1"/>
  <c r="AH4492" i="2" s="1"/>
  <c r="AH4928" i="2" a="1"/>
  <c r="AH4928" i="2" s="1"/>
  <c r="AH2614" i="2" a="1"/>
  <c r="AH2614" i="2" s="1"/>
  <c r="AH2698" i="2" a="1"/>
  <c r="AH2698" i="2" s="1"/>
  <c r="AH7238" i="2" a="1"/>
  <c r="AH7238" i="2" s="1"/>
  <c r="AH7317" i="2" a="1"/>
  <c r="AH7317" i="2"/>
  <c r="AH6486" i="2" a="1"/>
  <c r="AH6486" i="2" s="1"/>
  <c r="AH6683" i="2" a="1"/>
  <c r="AH6683" i="2"/>
  <c r="AH6891" i="2" a="1"/>
  <c r="AH6891" i="2" s="1"/>
  <c r="AH5270" i="2" a="1"/>
  <c r="AH5270" i="2" s="1"/>
  <c r="AH5699" i="2" a="1"/>
  <c r="AH5699" i="2" s="1"/>
  <c r="AH5826" i="2" a="1"/>
  <c r="AH5826" i="2"/>
  <c r="AH5953" i="2" a="1"/>
  <c r="AH5953" i="2" s="1"/>
  <c r="AH6042" i="2" a="1"/>
  <c r="AH6042" i="2"/>
  <c r="AH6487" i="2" a="1"/>
  <c r="AH6487" i="2"/>
  <c r="AH6864" i="2" a="1"/>
  <c r="AH6864" i="2" s="1"/>
  <c r="AH9007" i="2" a="1"/>
  <c r="AH9007" i="2" s="1"/>
  <c r="AH9143" i="2" a="1"/>
  <c r="AH9143" i="2" s="1"/>
  <c r="AH9357" i="2" a="1"/>
  <c r="AH9357" i="2" s="1"/>
  <c r="AH10348" i="2" a="1"/>
  <c r="AH10348" i="2" s="1"/>
  <c r="AH10520" i="2" a="1"/>
  <c r="AH10520" i="2" s="1"/>
  <c r="AH11044" i="2" a="1"/>
  <c r="AH11044" i="2" s="1"/>
  <c r="AH11296" i="2" a="1"/>
  <c r="AH11296" i="2"/>
  <c r="AH9144" i="2" a="1"/>
  <c r="AH9144" i="2"/>
  <c r="AH9145" i="2" a="1"/>
  <c r="AH9145" i="2" s="1"/>
  <c r="AH9358" i="2" a="1"/>
  <c r="AH9358" i="2" s="1"/>
  <c r="AH9359" i="2" a="1"/>
  <c r="AH9359" i="2"/>
  <c r="AH9558" i="2" a="1"/>
  <c r="AH9558" i="2" s="1"/>
  <c r="AH9559" i="2" a="1"/>
  <c r="AH9559" i="2"/>
  <c r="AH9560" i="2" a="1"/>
  <c r="AH9560" i="2" s="1"/>
  <c r="AH7401" i="2" a="1"/>
  <c r="AH7401" i="2"/>
  <c r="AH7499" i="2" a="1"/>
  <c r="AH7499" i="2" s="1"/>
  <c r="AH7500" i="2" a="1"/>
  <c r="AH7500" i="2" s="1"/>
  <c r="AH7607" i="2" a="1"/>
  <c r="AH7607" i="2"/>
  <c r="AH7714" i="2" a="1"/>
  <c r="AH7714" i="2" s="1"/>
  <c r="AH7816" i="2" a="1"/>
  <c r="AH7816" i="2" s="1"/>
  <c r="AH7894" i="2" a="1"/>
  <c r="AH7894" i="2" s="1"/>
  <c r="AH7982" i="2" a="1"/>
  <c r="AH7982" i="2" s="1"/>
  <c r="AH8072" i="2" a="1"/>
  <c r="AH8072" i="2" s="1"/>
  <c r="AH8140" i="2" a="1"/>
  <c r="AH8140" i="2" s="1"/>
  <c r="AH10349" i="2" a="1"/>
  <c r="AH10349" i="2" s="1"/>
  <c r="AH10521" i="2" a="1"/>
  <c r="AH10521" i="2" s="1"/>
  <c r="AH10522" i="2" a="1"/>
  <c r="AH10522" i="2" s="1"/>
  <c r="AH10523" i="2" a="1"/>
  <c r="AH10523" i="2" s="1"/>
  <c r="AH10687" i="2" a="1"/>
  <c r="AH10687" i="2" s="1"/>
  <c r="AH10688" i="2" a="1"/>
  <c r="AH10688" i="2" s="1"/>
  <c r="AH11094" i="2" a="1"/>
  <c r="AH11094" i="2" s="1"/>
  <c r="AH11348" i="2" a="1"/>
  <c r="AH11348" i="2" s="1"/>
  <c r="AH89" i="2" a="1"/>
  <c r="AH89" i="2" s="1"/>
  <c r="AH172" i="2" a="1"/>
  <c r="AH172" i="2" s="1"/>
  <c r="AH1512" i="2" a="1"/>
  <c r="AH1512" i="2"/>
  <c r="AH3106" i="2" a="1"/>
  <c r="AH3106" i="2" s="1"/>
  <c r="AH4643" i="2" a="1"/>
  <c r="AH4643" i="2" s="1"/>
  <c r="AH4833" i="2" a="1"/>
  <c r="AH4833" i="2" s="1"/>
  <c r="AH5077" i="2" a="1"/>
  <c r="AH5077" i="2" s="1"/>
  <c r="AH5394" i="2" a="1"/>
  <c r="AH5394" i="2"/>
  <c r="AH90" i="2" a="1"/>
  <c r="AH90" i="2" s="1"/>
  <c r="AH91" i="2" a="1"/>
  <c r="AH91" i="2"/>
  <c r="AH587" i="2" a="1"/>
  <c r="AH587" i="2" s="1"/>
  <c r="AH588" i="2" a="1"/>
  <c r="AH588" i="2" s="1"/>
  <c r="AH3567" i="2" a="1"/>
  <c r="AH3567" i="2" s="1"/>
  <c r="AH4929" i="2" a="1"/>
  <c r="AH4929" i="2" s="1"/>
  <c r="AH6835" i="2" a="1"/>
  <c r="AH6835" i="2" s="1"/>
  <c r="AH6819" i="2" a="1"/>
  <c r="AH6819" i="2" s="1"/>
  <c r="AH7066" i="2" a="1"/>
  <c r="AH7066" i="2" s="1"/>
  <c r="AH5485" i="2" a="1"/>
  <c r="AH5485" i="2" s="1"/>
  <c r="AH5700" i="2" a="1"/>
  <c r="AH5700" i="2" s="1"/>
  <c r="AH5827" i="2" a="1"/>
  <c r="AH5827" i="2"/>
  <c r="AH5954" i="2" a="1"/>
  <c r="AH5954" i="2" s="1"/>
  <c r="AH8858" i="2" a="1"/>
  <c r="AH8858" i="2" s="1"/>
  <c r="AH9008" i="2" a="1"/>
  <c r="AH9008" i="2" s="1"/>
  <c r="AH10107" i="2" a="1"/>
  <c r="AH10107" i="2" s="1"/>
  <c r="AH10108" i="2" a="1"/>
  <c r="AH10108" i="2" s="1"/>
  <c r="AH10214" i="2" a="1"/>
  <c r="AH10214" i="2" s="1"/>
  <c r="AH11234" i="2" a="1"/>
  <c r="AH11234" i="2" s="1"/>
  <c r="AH11492" i="2" a="1"/>
  <c r="AH11492" i="2" s="1"/>
  <c r="AH173" i="2" a="1"/>
  <c r="AH173" i="2"/>
  <c r="AH274" i="2" a="1"/>
  <c r="AH274" i="2"/>
  <c r="AH1513" i="2" a="1"/>
  <c r="AH1513" i="2" s="1"/>
  <c r="AH3107" i="2" a="1"/>
  <c r="AH3107" i="2" s="1"/>
  <c r="AH3226" i="2" a="1"/>
  <c r="AH3226" i="2" s="1"/>
  <c r="AH4697" i="2" a="1"/>
  <c r="AH4697" i="2" s="1"/>
  <c r="AH4834" i="2" a="1"/>
  <c r="AH4834" i="2" s="1"/>
  <c r="AH5103" i="2" a="1"/>
  <c r="AH5103" i="2" s="1"/>
  <c r="AH5395" i="2" a="1"/>
  <c r="AH5395" i="2"/>
  <c r="AH1763" i="2" a="1"/>
  <c r="AH1763" i="2" s="1"/>
  <c r="AH1833" i="2" a="1"/>
  <c r="AH1833" i="2" s="1"/>
  <c r="AH1834" i="2" a="1"/>
  <c r="AH1834" i="2" s="1"/>
  <c r="AH92" i="2" a="1"/>
  <c r="AH92" i="2" s="1"/>
  <c r="AH174" i="2" a="1"/>
  <c r="AH174" i="2"/>
  <c r="AH638" i="2" a="1"/>
  <c r="AH638" i="2" s="1"/>
  <c r="AH639" i="2" a="1"/>
  <c r="AH639" i="2" s="1"/>
  <c r="AH906" i="2" a="1"/>
  <c r="AH906" i="2" s="1"/>
  <c r="AH907" i="2" a="1"/>
  <c r="AH907" i="2"/>
  <c r="AH1124" i="2" a="1"/>
  <c r="AH1124" i="2" s="1"/>
  <c r="AH1146" i="2" a="1"/>
  <c r="AH1146" i="2" s="1"/>
  <c r="AH1369" i="2" a="1"/>
  <c r="AH1369" i="2"/>
  <c r="AH1391" i="2" a="1"/>
  <c r="AH1391" i="2" s="1"/>
  <c r="AH3348" i="2" a="1"/>
  <c r="AH3348" i="2" s="1"/>
  <c r="AH3349" i="2" a="1"/>
  <c r="AH3349" i="2" s="1"/>
  <c r="AH3716" i="2" a="1"/>
  <c r="AH3716" i="2" s="1"/>
  <c r="AH3748" i="2" a="1"/>
  <c r="AH3748" i="2" s="1"/>
  <c r="AH8734" i="2" a="1"/>
  <c r="AH8734" i="2" s="1"/>
  <c r="AH9009" i="2" a="1"/>
  <c r="AH9009" i="2" s="1"/>
  <c r="AH10215" i="2" a="1"/>
  <c r="AH10215" i="2" s="1"/>
  <c r="AH10350" i="2" a="1"/>
  <c r="AH10350" i="2" s="1"/>
  <c r="AH1917" i="2" a="1"/>
  <c r="AH1917" i="2"/>
  <c r="AH2073" i="2" a="1"/>
  <c r="AH2073" i="2" s="1"/>
  <c r="AH2074" i="2" a="1"/>
  <c r="AH2074" i="2" s="1"/>
  <c r="AH2441" i="2" a="1"/>
  <c r="AH2441" i="2" s="1"/>
  <c r="AH2442" i="2" a="1"/>
  <c r="AH2442" i="2"/>
  <c r="AH2528" i="2" a="1"/>
  <c r="AH2528" i="2" s="1"/>
  <c r="AH2615" i="2" a="1"/>
  <c r="AH2615" i="2" s="1"/>
  <c r="AH2699" i="2" a="1"/>
  <c r="AH2699" i="2" s="1"/>
  <c r="AH2766" i="2" a="1"/>
  <c r="AH2766" i="2" s="1"/>
  <c r="AH3227" i="2" a="1"/>
  <c r="AH3227" i="2" s="1"/>
  <c r="AH3957" i="2" a="1"/>
  <c r="AH3957" i="2" s="1"/>
  <c r="AH4279" i="2" a="1"/>
  <c r="AH4279" i="2" s="1"/>
  <c r="AH4308" i="2" a="1"/>
  <c r="AH4308" i="2" s="1"/>
  <c r="AH4420" i="2" a="1"/>
  <c r="AH4420" i="2" s="1"/>
  <c r="AH4455" i="2" a="1"/>
  <c r="AH4455" i="2" s="1"/>
  <c r="AH6184" i="2" a="1"/>
  <c r="AH6184" i="2" s="1"/>
  <c r="AH6303" i="2" a="1"/>
  <c r="AH6303" i="2"/>
  <c r="AH6329" i="2" a="1"/>
  <c r="AH6329" i="2" s="1"/>
  <c r="AH5000" i="2" a="1"/>
  <c r="AH5000" i="2" s="1"/>
  <c r="AH6545" i="2" a="1"/>
  <c r="AH6545" i="2" s="1"/>
  <c r="AH6695" i="2" a="1"/>
  <c r="AH6695" i="2" s="1"/>
  <c r="AH7017" i="2" a="1"/>
  <c r="AH7017" i="2" s="1"/>
  <c r="AH7178" i="2" a="1"/>
  <c r="AH7178" i="2" s="1"/>
  <c r="AH7239" i="2" a="1"/>
  <c r="AH7239" i="2" s="1"/>
  <c r="AH5222" i="2" a="1"/>
  <c r="AH5222" i="2" s="1"/>
  <c r="AH5507" i="2" a="1"/>
  <c r="AH5507" i="2" s="1"/>
  <c r="AH5701" i="2" a="1"/>
  <c r="AH5701" i="2"/>
  <c r="AH5828" i="2" a="1"/>
  <c r="AH5828" i="2" s="1"/>
  <c r="AH5955" i="2" a="1"/>
  <c r="AH5955" i="2" s="1"/>
  <c r="AH6109" i="2" a="1"/>
  <c r="AH6109" i="2"/>
  <c r="AH6546" i="2" a="1"/>
  <c r="AH6546" i="2" s="1"/>
  <c r="AH6978" i="2" a="1"/>
  <c r="AH6978" i="2" s="1"/>
  <c r="AH9561" i="2" a="1"/>
  <c r="AH9561" i="2" s="1"/>
  <c r="AH11131" i="2" a="1"/>
  <c r="AH11131" i="2"/>
  <c r="AH11386" i="2" a="1"/>
  <c r="AH11386" i="2" s="1"/>
  <c r="AH7318" i="2" a="1"/>
  <c r="AH7318" i="2" s="1"/>
  <c r="AH7402" i="2" a="1"/>
  <c r="AH7402" i="2"/>
  <c r="AH7501" i="2" a="1"/>
  <c r="AH7501" i="2" s="1"/>
  <c r="AH7608" i="2" a="1"/>
  <c r="AH7608" i="2" s="1"/>
  <c r="AH7715" i="2" a="1"/>
  <c r="AH7715" i="2" s="1"/>
  <c r="AH7716" i="2" a="1"/>
  <c r="AH7716" i="2" s="1"/>
  <c r="AH7817" i="2" a="1"/>
  <c r="AH7817" i="2" s="1"/>
  <c r="AH7983" i="2" a="1"/>
  <c r="AH7983" i="2"/>
  <c r="AH8073" i="2" a="1"/>
  <c r="AH8073" i="2"/>
  <c r="AH8141" i="2" a="1"/>
  <c r="AH8141" i="2" s="1"/>
  <c r="AH9688" i="2" a="1"/>
  <c r="AH9688" i="2" s="1"/>
  <c r="AH8859" i="2" a="1"/>
  <c r="AH8859" i="2" s="1"/>
  <c r="AH8860" i="2" a="1"/>
  <c r="AH8860" i="2" s="1"/>
  <c r="AH8861" i="2" a="1"/>
  <c r="AH8861" i="2" s="1"/>
  <c r="AH9010" i="2" a="1"/>
  <c r="AH9010" i="2" s="1"/>
  <c r="AH9011" i="2" a="1"/>
  <c r="AH9011" i="2"/>
  <c r="AH9012" i="2" a="1"/>
  <c r="AH9012" i="2"/>
  <c r="AH9146" i="2" a="1"/>
  <c r="AH9146" i="2" s="1"/>
  <c r="AH9147" i="2" a="1"/>
  <c r="AH9147" i="2" s="1"/>
  <c r="AH10216" i="2" a="1"/>
  <c r="AH10216" i="2" s="1"/>
  <c r="AH10217" i="2" a="1"/>
  <c r="AH10217" i="2"/>
  <c r="AH10351" i="2" a="1"/>
  <c r="AH10351" i="2"/>
  <c r="AH10352" i="2" a="1"/>
  <c r="AH10352" i="2"/>
  <c r="AH10353" i="2" a="1"/>
  <c r="AH10353" i="2"/>
  <c r="AH10524" i="2" a="1"/>
  <c r="AH10524" i="2" s="1"/>
  <c r="AH11132" i="2" a="1"/>
  <c r="AH11132" i="2" s="1"/>
  <c r="AH11387" i="2" a="1"/>
  <c r="AH11387" i="2" s="1"/>
  <c r="AH11605" i="2" a="1"/>
  <c r="AH11605" i="2" s="1"/>
  <c r="AH11690" i="2" a="1"/>
  <c r="AH11690" i="2"/>
  <c r="AH43" i="2" a="1"/>
  <c r="AH43" i="2"/>
  <c r="AH93" i="2" a="1"/>
  <c r="AH93" i="2"/>
  <c r="AH1466" i="2" a="1"/>
  <c r="AH1466" i="2"/>
  <c r="AH3108" i="2" a="1"/>
  <c r="AH3108" i="2"/>
  <c r="AH3326" i="2" a="1"/>
  <c r="AH3326" i="2"/>
  <c r="AH3350" i="2" a="1"/>
  <c r="AH3350" i="2" s="1"/>
  <c r="AH3693" i="2" a="1"/>
  <c r="AH3693" i="2"/>
  <c r="AH3717" i="2" a="1"/>
  <c r="AH3717" i="2" s="1"/>
  <c r="AH4644" i="2" a="1"/>
  <c r="AH4644" i="2" s="1"/>
  <c r="AH4835" i="2" a="1"/>
  <c r="AH4835" i="2" s="1"/>
  <c r="AH5057" i="2" a="1"/>
  <c r="AH5057" i="2" s="1"/>
  <c r="AH5396" i="2" a="1"/>
  <c r="AH5396" i="2" s="1"/>
  <c r="AH44" i="2" a="1"/>
  <c r="AH44" i="2" s="1"/>
  <c r="AH94" i="2" a="1"/>
  <c r="AH94" i="2" s="1"/>
  <c r="AH558" i="2" a="1"/>
  <c r="AH558" i="2" s="1"/>
  <c r="AH559" i="2" a="1"/>
  <c r="AH559" i="2"/>
  <c r="AH851" i="2" a="1"/>
  <c r="AH851" i="2" s="1"/>
  <c r="AH868" i="2" a="1"/>
  <c r="AH868" i="2"/>
  <c r="AH1100" i="2" a="1"/>
  <c r="AH1100" i="2"/>
  <c r="AH1125" i="2" a="1"/>
  <c r="AH1125" i="2" s="1"/>
  <c r="AH1346" i="2" a="1"/>
  <c r="AH1346" i="2" s="1"/>
  <c r="AH1347" i="2" a="1"/>
  <c r="AH1347" i="2" s="1"/>
  <c r="AH1672" i="2" a="1"/>
  <c r="AH1672" i="2"/>
  <c r="AH1704" i="2" a="1"/>
  <c r="AH1704" i="2"/>
  <c r="AH1764" i="2" a="1"/>
  <c r="AH1764" i="2" s="1"/>
  <c r="AH1765" i="2" a="1"/>
  <c r="AH1765" i="2" s="1"/>
  <c r="AH1835" i="2" a="1"/>
  <c r="AH1835" i="2" s="1"/>
  <c r="AH1918" i="2" a="1"/>
  <c r="AH1918" i="2" s="1"/>
  <c r="AH2355" i="2" a="1"/>
  <c r="AH2355" i="2" s="1"/>
  <c r="AH2383" i="2" a="1"/>
  <c r="AH2383" i="2"/>
  <c r="AH2384" i="2" a="1"/>
  <c r="AH2384" i="2" s="1"/>
  <c r="AH2443" i="2" a="1"/>
  <c r="AH2443" i="2"/>
  <c r="AH3543" i="2" a="1"/>
  <c r="AH3543" i="2" s="1"/>
  <c r="AH5258" i="2" a="1"/>
  <c r="AH5258" i="2" s="1"/>
  <c r="AH6043" i="2" a="1"/>
  <c r="AH6043" i="2" s="1"/>
  <c r="AH6463" i="2" a="1"/>
  <c r="AH6463" i="2"/>
  <c r="AH6865" i="2" a="1"/>
  <c r="AH6865" i="2" s="1"/>
  <c r="AH8735" i="2" a="1"/>
  <c r="AH8735" i="2" s="1"/>
  <c r="AH11045" i="2" a="1"/>
  <c r="AH11045" i="2" s="1"/>
  <c r="AH11297" i="2" a="1"/>
  <c r="AH11297" i="2" s="1"/>
  <c r="AH3916" i="2" a="1"/>
  <c r="AH3916" i="2"/>
  <c r="AH4222" i="2" a="1"/>
  <c r="AH4222" i="2" s="1"/>
  <c r="AH4253" i="2" a="1"/>
  <c r="AH4253" i="2" s="1"/>
  <c r="AH4375" i="2" a="1"/>
  <c r="AH4375" i="2" s="1"/>
  <c r="AH4390" i="2" a="1"/>
  <c r="AH4390" i="2"/>
  <c r="AH2529" i="2" a="1"/>
  <c r="AH2529" i="2" s="1"/>
  <c r="AH2616" i="2" a="1"/>
  <c r="AH2616" i="2" s="1"/>
  <c r="AH3544" i="2" a="1"/>
  <c r="AH3544" i="2" s="1"/>
  <c r="AH4911" i="2" a="1"/>
  <c r="AH4911" i="2" s="1"/>
  <c r="AH6464" i="2" a="1"/>
  <c r="AH6464" i="2"/>
  <c r="AH6735" i="2" a="1"/>
  <c r="AH6735" i="2" s="1"/>
  <c r="AH6866" i="2" a="1"/>
  <c r="AH6866" i="2" s="1"/>
  <c r="AH7179" i="2" a="1"/>
  <c r="AH7179" i="2"/>
  <c r="AH7240" i="2" a="1"/>
  <c r="AH7240" i="2" s="1"/>
  <c r="AH7319" i="2" a="1"/>
  <c r="AH7319" i="2" s="1"/>
  <c r="AH6161" i="2" a="1"/>
  <c r="AH6161" i="2" s="1"/>
  <c r="AH6358" i="2" a="1"/>
  <c r="AH6358" i="2" s="1"/>
  <c r="AH6376" i="2" a="1"/>
  <c r="AH6376" i="2"/>
  <c r="AH5486" i="2" a="1"/>
  <c r="AH5486" i="2" s="1"/>
  <c r="AH5702" i="2" a="1"/>
  <c r="AH5702" i="2"/>
  <c r="AH5956" i="2" a="1"/>
  <c r="AH5956" i="2" s="1"/>
  <c r="AH5957" i="2" a="1"/>
  <c r="AH5957" i="2" s="1"/>
  <c r="AH8736" i="2" a="1"/>
  <c r="AH8736" i="2" s="1"/>
  <c r="AH9013" i="2" a="1"/>
  <c r="AH9013" i="2" s="1"/>
  <c r="AH10109" i="2" a="1"/>
  <c r="AH10109" i="2" s="1"/>
  <c r="AH10218" i="2" a="1"/>
  <c r="AH10218" i="2"/>
  <c r="AH8737" i="2" a="1"/>
  <c r="AH8737" i="2" s="1"/>
  <c r="AH8738" i="2" a="1"/>
  <c r="AH8738" i="2" s="1"/>
  <c r="AH8739" i="2" a="1"/>
  <c r="AH8739" i="2" s="1"/>
  <c r="AH8862" i="2" a="1"/>
  <c r="AH8862" i="2" s="1"/>
  <c r="AH9014" i="2" a="1"/>
  <c r="AH9014" i="2" s="1"/>
  <c r="AH9015" i="2" a="1"/>
  <c r="AH9015" i="2"/>
  <c r="AH9016" i="2" a="1"/>
  <c r="AH9016" i="2" s="1"/>
  <c r="AH9017" i="2" a="1"/>
  <c r="AH9017" i="2" s="1"/>
  <c r="AH10110" i="2" a="1"/>
  <c r="AH10110" i="2" s="1"/>
  <c r="AH10111" i="2" a="1"/>
  <c r="AH10111" i="2"/>
  <c r="AH10112" i="2" a="1"/>
  <c r="AH10112" i="2" s="1"/>
  <c r="AH7403" i="2" a="1"/>
  <c r="AH7403" i="2" s="1"/>
  <c r="AH7502" i="2" a="1"/>
  <c r="AH7502" i="2" s="1"/>
  <c r="AH7609" i="2" a="1"/>
  <c r="AH7609" i="2" s="1"/>
  <c r="AH7717" i="2" a="1"/>
  <c r="AH7717" i="2"/>
  <c r="AH7718" i="2" a="1"/>
  <c r="AH7718" i="2" s="1"/>
  <c r="AH7818" i="2" a="1"/>
  <c r="AH7818" i="2"/>
  <c r="AH7895" i="2" a="1"/>
  <c r="AH7895" i="2"/>
  <c r="AH7984" i="2" a="1"/>
  <c r="AH7984" i="2" s="1"/>
  <c r="AH8074" i="2" a="1"/>
  <c r="AH8074" i="2" s="1"/>
  <c r="AH8863" i="2" a="1"/>
  <c r="AH8863" i="2" s="1"/>
  <c r="AH10219" i="2" a="1"/>
  <c r="AH10219" i="2" s="1"/>
  <c r="AH10220" i="2" a="1"/>
  <c r="AH10220" i="2" s="1"/>
  <c r="AH10221" i="2" a="1"/>
  <c r="AH10221" i="2" s="1"/>
  <c r="AH11606" i="2" a="1"/>
  <c r="AH11606" i="2" s="1"/>
  <c r="AH11691" i="2" a="1"/>
  <c r="AH11691" i="2" s="1"/>
  <c r="AH11046" i="2" a="1"/>
  <c r="AH11046" i="2" s="1"/>
  <c r="AH11298" i="2" a="1"/>
  <c r="AH11298" i="2" s="1"/>
  <c r="AH3189" i="2" a="1"/>
  <c r="AH3189" i="2" s="1"/>
  <c r="AH3380" i="2" a="1"/>
  <c r="AH3380" i="2" s="1"/>
  <c r="AH3421" i="2" a="1"/>
  <c r="AH3421" i="2"/>
  <c r="AH3788" i="2" a="1"/>
  <c r="AH3788" i="2" s="1"/>
  <c r="AH3825" i="2" a="1"/>
  <c r="AH3825" i="2" s="1"/>
  <c r="AH95" i="2" a="1"/>
  <c r="AH95" i="2" s="1"/>
  <c r="AH175" i="2" a="1"/>
  <c r="AH175" i="2" s="1"/>
  <c r="AH640" i="2" a="1"/>
  <c r="AH640" i="2" s="1"/>
  <c r="AH641" i="2" a="1"/>
  <c r="AH641" i="2" s="1"/>
  <c r="AH803" i="2" a="1"/>
  <c r="AH803" i="2" s="1"/>
  <c r="AH811" i="2" a="1"/>
  <c r="AH811" i="2" s="1"/>
  <c r="AH1034" i="2" a="1"/>
  <c r="AH1034" i="2" s="1"/>
  <c r="AH1054" i="2" a="1"/>
  <c r="AH1054" i="2" s="1"/>
  <c r="AH1270" i="2" a="1"/>
  <c r="AH1270" i="2" s="1"/>
  <c r="AH1287" i="2" a="1"/>
  <c r="AH1287" i="2" s="1"/>
  <c r="AH1705" i="2" a="1"/>
  <c r="AH1705" i="2" s="1"/>
  <c r="AH1766" i="2" a="1"/>
  <c r="AH1766" i="2" s="1"/>
  <c r="AH1836" i="2" a="1"/>
  <c r="AH1836" i="2" s="1"/>
  <c r="AH1919" i="2" a="1"/>
  <c r="AH1919" i="2" s="1"/>
  <c r="AH2001" i="2" a="1"/>
  <c r="AH2001" i="2"/>
  <c r="AH2075" i="2" a="1"/>
  <c r="AH2075" i="2"/>
  <c r="AH2385" i="2" a="1"/>
  <c r="AH2385" i="2" s="1"/>
  <c r="AH2386" i="2" a="1"/>
  <c r="AH2386" i="2"/>
  <c r="AH2444" i="2" a="1"/>
  <c r="AH2444" i="2" s="1"/>
  <c r="AH2530" i="2" a="1"/>
  <c r="AH2530" i="2" s="1"/>
  <c r="AH96" i="2" a="1"/>
  <c r="AH96" i="2" s="1"/>
  <c r="AH275" i="2" a="1"/>
  <c r="AH275" i="2" s="1"/>
  <c r="AH1514" i="2" a="1"/>
  <c r="AH1514" i="2" s="1"/>
  <c r="AH3109" i="2" a="1"/>
  <c r="AH3109" i="2" s="1"/>
  <c r="AH4645" i="2" a="1"/>
  <c r="AH4645" i="2" s="1"/>
  <c r="AH4836" i="2" a="1"/>
  <c r="AH4836" i="2"/>
  <c r="AH5078" i="2" a="1"/>
  <c r="AH5078" i="2"/>
  <c r="AH5397" i="2" a="1"/>
  <c r="AH5397" i="2" s="1"/>
  <c r="AH5508" i="2" a="1"/>
  <c r="AH5508" i="2" s="1"/>
  <c r="AH3190" i="2" a="1"/>
  <c r="AH3190" i="2" s="1"/>
  <c r="AH3917" i="2" a="1"/>
  <c r="AH3917" i="2" s="1"/>
  <c r="AH4175" i="2" a="1"/>
  <c r="AH4175" i="2" s="1"/>
  <c r="AH4196" i="2" a="1"/>
  <c r="AH4196" i="2"/>
  <c r="AH4493" i="2" a="1"/>
  <c r="AH4493" i="2" s="1"/>
  <c r="AH4494" i="2" a="1"/>
  <c r="AH4494" i="2" s="1"/>
  <c r="AH2617" i="2" a="1"/>
  <c r="AH2617" i="2" s="1"/>
  <c r="AH2618" i="2" a="1"/>
  <c r="AH2618" i="2" s="1"/>
  <c r="AH7241" i="2" a="1"/>
  <c r="AH7241" i="2" s="1"/>
  <c r="AH7320" i="2" a="1"/>
  <c r="AH7320" i="2" s="1"/>
  <c r="AH4930" i="2" a="1"/>
  <c r="AH4930" i="2" s="1"/>
  <c r="AH6162" i="2" a="1"/>
  <c r="AH6162" i="2" s="1"/>
  <c r="AH6275" i="2" a="1"/>
  <c r="AH6275" i="2" s="1"/>
  <c r="AH6304" i="2" a="1"/>
  <c r="AH6304" i="2" s="1"/>
  <c r="AH6488" i="2" a="1"/>
  <c r="AH6488" i="2" s="1"/>
  <c r="AH6689" i="2" a="1"/>
  <c r="AH6689" i="2" s="1"/>
  <c r="AH6892" i="2" a="1"/>
  <c r="AH6892" i="2"/>
  <c r="AH5271" i="2" a="1"/>
  <c r="AH5271" i="2" s="1"/>
  <c r="AH5703" i="2" a="1"/>
  <c r="AH5703" i="2" s="1"/>
  <c r="AH5829" i="2" a="1"/>
  <c r="AH5829" i="2" s="1"/>
  <c r="AH5958" i="2" a="1"/>
  <c r="AH5958" i="2" s="1"/>
  <c r="AH6044" i="2" a="1"/>
  <c r="AH6044" i="2" s="1"/>
  <c r="AH6521" i="2" a="1"/>
  <c r="AH6521" i="2"/>
  <c r="AH6893" i="2" a="1"/>
  <c r="AH6893" i="2" s="1"/>
  <c r="AH9148" i="2" a="1"/>
  <c r="AH9148" i="2" s="1"/>
  <c r="AH9360" i="2" a="1"/>
  <c r="AH9360" i="2" s="1"/>
  <c r="AH9689" i="2" a="1"/>
  <c r="AH9689" i="2" s="1"/>
  <c r="AH10354" i="2" a="1"/>
  <c r="AH10354" i="2" s="1"/>
  <c r="AH10525" i="2" a="1"/>
  <c r="AH10525" i="2" s="1"/>
  <c r="AH11047" i="2" a="1"/>
  <c r="AH11047" i="2" s="1"/>
  <c r="AH11299" i="2" a="1"/>
  <c r="AH11299" i="2" s="1"/>
  <c r="AH9149" i="2" a="1"/>
  <c r="AH9149" i="2" s="1"/>
  <c r="AH9361" i="2" a="1"/>
  <c r="AH9361" i="2" s="1"/>
  <c r="AH9362" i="2" a="1"/>
  <c r="AH9362" i="2" s="1"/>
  <c r="AH9562" i="2" a="1"/>
  <c r="AH9562" i="2" s="1"/>
  <c r="AH9563" i="2" a="1"/>
  <c r="AH9563" i="2" s="1"/>
  <c r="AH9690" i="2" a="1"/>
  <c r="AH9690" i="2" s="1"/>
  <c r="AH9691" i="2" a="1"/>
  <c r="AH9691" i="2" s="1"/>
  <c r="AH9786" i="2" a="1"/>
  <c r="AH9786" i="2" s="1"/>
  <c r="AH9787" i="2" a="1"/>
  <c r="AH9787" i="2"/>
  <c r="AH7404" i="2" a="1"/>
  <c r="AH7404" i="2" s="1"/>
  <c r="AH7503" i="2" a="1"/>
  <c r="AH7503" i="2" s="1"/>
  <c r="AH7610" i="2" a="1"/>
  <c r="AH7610" i="2" s="1"/>
  <c r="AH7719" i="2" a="1"/>
  <c r="AH7719" i="2" s="1"/>
  <c r="AH7720" i="2" a="1"/>
  <c r="AH7720" i="2" s="1"/>
  <c r="AH7819" i="2" a="1"/>
  <c r="AH7819" i="2" s="1"/>
  <c r="AH7896" i="2" a="1"/>
  <c r="AH7896" i="2" s="1"/>
  <c r="AH7985" i="2" a="1"/>
  <c r="AH7985" i="2" s="1"/>
  <c r="AH8075" i="2" a="1"/>
  <c r="AH8075" i="2" s="1"/>
  <c r="AH8142" i="2" a="1"/>
  <c r="AH8142" i="2" s="1"/>
  <c r="AH10526" i="2" a="1"/>
  <c r="AH10526" i="2" s="1"/>
  <c r="AH10527" i="2" a="1"/>
  <c r="AH10527" i="2" s="1"/>
  <c r="AH10689" i="2" a="1"/>
  <c r="AH10689" i="2" s="1"/>
  <c r="AH10690" i="2" a="1"/>
  <c r="AH10690" i="2" s="1"/>
  <c r="AH10691" i="2" a="1"/>
  <c r="AH10691" i="2" s="1"/>
  <c r="AH10692" i="2" a="1"/>
  <c r="AH10692" i="2" s="1"/>
  <c r="AH11095" i="2" a="1"/>
  <c r="AH11095" i="2" s="1"/>
  <c r="AH11349" i="2" a="1"/>
  <c r="AH11349" i="2" s="1"/>
  <c r="AH11607" i="2" a="1"/>
  <c r="AH11607" i="2" s="1"/>
  <c r="AH11692" i="2" a="1"/>
  <c r="AH11692" i="2" s="1"/>
  <c r="AH345" i="2" a="1"/>
  <c r="AH345" i="2" s="1"/>
  <c r="AH346" i="2" a="1"/>
  <c r="AH346" i="2" s="1"/>
  <c r="AH1571" i="2" a="1"/>
  <c r="AH1571" i="2" s="1"/>
  <c r="AH3110" i="2" a="1"/>
  <c r="AH3110" i="2"/>
  <c r="AH3599" i="2" a="1"/>
  <c r="AH3599" i="2" s="1"/>
  <c r="AH4723" i="2" a="1"/>
  <c r="AH4723" i="2" s="1"/>
  <c r="AH4837" i="2" a="1"/>
  <c r="AH4837" i="2" s="1"/>
  <c r="AH1920" i="2" a="1"/>
  <c r="AH1920" i="2" s="1"/>
  <c r="AH276" i="2" a="1"/>
  <c r="AH276" i="2" s="1"/>
  <c r="AH389" i="2" a="1"/>
  <c r="AH389" i="2" s="1"/>
  <c r="AH691" i="2" a="1"/>
  <c r="AH691" i="2" s="1"/>
  <c r="AH723" i="2" a="1"/>
  <c r="AH723" i="2" s="1"/>
  <c r="AH840" i="2" a="1"/>
  <c r="AH840" i="2" s="1"/>
  <c r="AH848" i="2" a="1"/>
  <c r="AH848" i="2"/>
  <c r="AH1073" i="2" a="1"/>
  <c r="AH1073" i="2" s="1"/>
  <c r="AH1087" i="2" a="1"/>
  <c r="AH1087" i="2" s="1"/>
  <c r="AH1288" i="2" a="1"/>
  <c r="AH1288" i="2" s="1"/>
  <c r="AH1306" i="2" a="1"/>
  <c r="AH1306" i="2" s="1"/>
  <c r="AH3454" i="2" a="1"/>
  <c r="AH3454" i="2" s="1"/>
  <c r="AH3469" i="2" a="1"/>
  <c r="AH3469" i="2" s="1"/>
  <c r="AH3857" i="2" a="1"/>
  <c r="AH3857" i="2" s="1"/>
  <c r="AH3875" i="2" a="1"/>
  <c r="AH3875" i="2" s="1"/>
  <c r="AH9564" i="2" a="1"/>
  <c r="AH9564" i="2" s="1"/>
  <c r="AH9788" i="2" a="1"/>
  <c r="AH9788" i="2" s="1"/>
  <c r="AH10693" i="2" a="1"/>
  <c r="AH10693" i="2"/>
  <c r="AH10778" i="2" a="1"/>
  <c r="AH10778" i="2" s="1"/>
  <c r="AH2002" i="2" a="1"/>
  <c r="AH2002" i="2" s="1"/>
  <c r="AH2076" i="2" a="1"/>
  <c r="AH2076" i="2" s="1"/>
  <c r="AH2077" i="2" a="1"/>
  <c r="AH2077" i="2" s="1"/>
  <c r="AH2134" i="2" a="1"/>
  <c r="AH2134" i="2" s="1"/>
  <c r="AH2178" i="2" a="1"/>
  <c r="AH2178" i="2"/>
  <c r="AH2619" i="2" a="1"/>
  <c r="AH2619" i="2" s="1"/>
  <c r="AH2620" i="2" a="1"/>
  <c r="AH2620" i="2"/>
  <c r="AH2700" i="2" a="1"/>
  <c r="AH2700" i="2"/>
  <c r="AH2767" i="2" a="1"/>
  <c r="AH2767" i="2" s="1"/>
  <c r="AH2816" i="2" a="1"/>
  <c r="AH2816" i="2" s="1"/>
  <c r="AH2817" i="2" a="1"/>
  <c r="AH2817" i="2" s="1"/>
  <c r="AH3623" i="2" a="1"/>
  <c r="AH3623" i="2" s="1"/>
  <c r="AH3988" i="2" a="1"/>
  <c r="AH3988" i="2"/>
  <c r="AH4223" i="2" a="1"/>
  <c r="AH4223" i="2" s="1"/>
  <c r="AH4254" i="2" a="1"/>
  <c r="AH4254" i="2" s="1"/>
  <c r="AH4529" i="2" a="1"/>
  <c r="AH4529" i="2" s="1"/>
  <c r="AH4556" i="2" a="1"/>
  <c r="AH4556" i="2" s="1"/>
  <c r="AH6214" i="2" a="1"/>
  <c r="AH6214" i="2" s="1"/>
  <c r="AH6342" i="2" a="1"/>
  <c r="AH6342" i="2" s="1"/>
  <c r="AH6359" i="2" a="1"/>
  <c r="AH6359" i="2"/>
  <c r="AH4975" i="2" a="1"/>
  <c r="AH4975" i="2" s="1"/>
  <c r="AH6615" i="2" a="1"/>
  <c r="AH6615" i="2"/>
  <c r="AH6765" i="2" a="1"/>
  <c r="AH6765" i="2" s="1"/>
  <c r="AH6979" i="2" a="1"/>
  <c r="AH6979" i="2" s="1"/>
  <c r="AH7242" i="2" a="1"/>
  <c r="AH7242" i="2" s="1"/>
  <c r="AH5153" i="2" a="1"/>
  <c r="AH5153" i="2" s="1"/>
  <c r="AH5398" i="2" a="1"/>
  <c r="AH5398" i="2"/>
  <c r="AH5216" i="2" a="1"/>
  <c r="AH5216" i="2"/>
  <c r="AH5553" i="2" a="1"/>
  <c r="AH5553" i="2" s="1"/>
  <c r="AH5704" i="2" a="1"/>
  <c r="AH5704" i="2"/>
  <c r="AH5830" i="2" a="1"/>
  <c r="AH5830" i="2" s="1"/>
  <c r="AH5959" i="2" a="1"/>
  <c r="AH5959" i="2" s="1"/>
  <c r="AH6093" i="2" a="1"/>
  <c r="AH6093" i="2" s="1"/>
  <c r="AH6572" i="2" a="1"/>
  <c r="AH6572" i="2"/>
  <c r="AH6938" i="2" a="1"/>
  <c r="AH6938" i="2" s="1"/>
  <c r="AH9692" i="2" a="1"/>
  <c r="AH9692" i="2" s="1"/>
  <c r="AH11133" i="2" a="1"/>
  <c r="AH11133" i="2" s="1"/>
  <c r="AH11388" i="2" a="1"/>
  <c r="AH11388" i="2" s="1"/>
  <c r="AH7321" i="2" a="1"/>
  <c r="AH7321" i="2"/>
  <c r="AH7405" i="2" a="1"/>
  <c r="AH7405" i="2" s="1"/>
  <c r="AH7504" i="2" a="1"/>
  <c r="AH7504" i="2" s="1"/>
  <c r="AH7611" i="2" a="1"/>
  <c r="AH7611" i="2" s="1"/>
  <c r="AH7721" i="2" a="1"/>
  <c r="AH7721" i="2" s="1"/>
  <c r="AH7820" i="2" a="1"/>
  <c r="AH7820" i="2" s="1"/>
  <c r="AH7897" i="2" a="1"/>
  <c r="AH7897" i="2" s="1"/>
  <c r="AH7986" i="2" a="1"/>
  <c r="AH7986" i="2" s="1"/>
  <c r="AH8076" i="2" a="1"/>
  <c r="AH8076" i="2"/>
  <c r="AH8143" i="2" a="1"/>
  <c r="AH8143" i="2" s="1"/>
  <c r="AH8144" i="2" a="1"/>
  <c r="AH8144" i="2" s="1"/>
  <c r="AH9693" i="2" a="1"/>
  <c r="AH9693" i="2"/>
  <c r="AH9565" i="2" a="1"/>
  <c r="AH9565" i="2"/>
  <c r="AH9566" i="2" a="1"/>
  <c r="AH9566" i="2"/>
  <c r="AH9694" i="2" a="1"/>
  <c r="AH9694" i="2" s="1"/>
  <c r="AH9695" i="2" a="1"/>
  <c r="AH9695" i="2" s="1"/>
  <c r="AH9789" i="2" a="1"/>
  <c r="AH9789" i="2" s="1"/>
  <c r="AH9790" i="2" a="1"/>
  <c r="AH9790" i="2"/>
  <c r="AH9791" i="2" a="1"/>
  <c r="AH9791" i="2" s="1"/>
  <c r="AH9792" i="2" a="1"/>
  <c r="AH9792" i="2" s="1"/>
  <c r="AH10694" i="2" a="1"/>
  <c r="AH10694" i="2" s="1"/>
  <c r="AH10779" i="2" a="1"/>
  <c r="AH10779" i="2" s="1"/>
  <c r="AH11134" i="2" a="1"/>
  <c r="AH11134" i="2" s="1"/>
  <c r="AH11427" i="2" a="1"/>
  <c r="AH11427" i="2" s="1"/>
  <c r="AH11608" i="2" a="1"/>
  <c r="AH11608" i="2"/>
  <c r="AH11693" i="2" a="1"/>
  <c r="AH11693" i="2" s="1"/>
  <c r="AH10780" i="2" a="1"/>
  <c r="AH10780" i="2" s="1"/>
  <c r="AH10781" i="2" a="1"/>
  <c r="AH10781" i="2"/>
  <c r="AH10782" i="2" a="1"/>
  <c r="AH10782" i="2"/>
  <c r="AH10856" i="2" a="1"/>
  <c r="AH10856" i="2"/>
  <c r="AH176" i="2" a="1"/>
  <c r="AH176" i="2" s="1"/>
  <c r="AH277" i="2" a="1"/>
  <c r="AH277" i="2"/>
  <c r="AH1515" i="2" a="1"/>
  <c r="AH1515" i="2" s="1"/>
  <c r="AH3111" i="2" a="1"/>
  <c r="AH3111" i="2" s="1"/>
  <c r="AH3381" i="2" a="1"/>
  <c r="AH3381" i="2" s="1"/>
  <c r="AH3422" i="2" a="1"/>
  <c r="AH3422" i="2"/>
  <c r="AH3749" i="2" a="1"/>
  <c r="AH3749" i="2" s="1"/>
  <c r="AH3750" i="2" a="1"/>
  <c r="AH3750" i="2" s="1"/>
  <c r="AH4674" i="2" a="1"/>
  <c r="AH4674" i="2" s="1"/>
  <c r="AH4838" i="2" a="1"/>
  <c r="AH4838" i="2" s="1"/>
  <c r="AH5104" i="2" a="1"/>
  <c r="AH5104" i="2" s="1"/>
  <c r="AH5399" i="2" a="1"/>
  <c r="AH5399" i="2" s="1"/>
  <c r="AH177" i="2" a="1"/>
  <c r="AH177" i="2" s="1"/>
  <c r="AH278" i="2" a="1"/>
  <c r="AH278" i="2" s="1"/>
  <c r="AH589" i="2" a="1"/>
  <c r="AH589" i="2"/>
  <c r="AH642" i="2" a="1"/>
  <c r="AH642" i="2"/>
  <c r="AH886" i="2" a="1"/>
  <c r="AH886" i="2" s="1"/>
  <c r="AH908" i="2" a="1"/>
  <c r="AH908" i="2"/>
  <c r="AH1147" i="2" a="1"/>
  <c r="AH1147" i="2"/>
  <c r="AH1148" i="2" a="1"/>
  <c r="AH1148" i="2" s="1"/>
  <c r="AH1370" i="2" a="1"/>
  <c r="AH1370" i="2" s="1"/>
  <c r="AH1392" i="2" a="1"/>
  <c r="AH1392" i="2" s="1"/>
  <c r="AH1767" i="2" a="1"/>
  <c r="AH1767" i="2"/>
  <c r="AH1837" i="2" a="1"/>
  <c r="AH1837" i="2" s="1"/>
  <c r="AH1921" i="2" a="1"/>
  <c r="AH1921" i="2" s="1"/>
  <c r="AH1922" i="2" a="1"/>
  <c r="AH1922" i="2" s="1"/>
  <c r="AH2003" i="2" a="1"/>
  <c r="AH2003" i="2" s="1"/>
  <c r="AH2078" i="2" a="1"/>
  <c r="AH2078" i="2" s="1"/>
  <c r="AH2445" i="2" a="1"/>
  <c r="AH2445" i="2" s="1"/>
  <c r="AH2446" i="2" a="1"/>
  <c r="AH2446" i="2" s="1"/>
  <c r="AH3568" i="2" a="1"/>
  <c r="AH3568" i="2"/>
  <c r="AH5281" i="2" a="1"/>
  <c r="AH5281" i="2"/>
  <c r="AH6070" i="2" a="1"/>
  <c r="AH6070" i="2" s="1"/>
  <c r="AH6547" i="2" a="1"/>
  <c r="AH6547" i="2" s="1"/>
  <c r="AH6894" i="2" a="1"/>
  <c r="AH6894" i="2" s="1"/>
  <c r="AH11096" i="2" a="1"/>
  <c r="AH11096" i="2" s="1"/>
  <c r="AH11350" i="2" a="1"/>
  <c r="AH11350" i="2" s="1"/>
  <c r="AH3958" i="2" a="1"/>
  <c r="AH3958" i="2" s="1"/>
  <c r="AH4280" i="2" a="1"/>
  <c r="AH4280" i="2" s="1"/>
  <c r="AH4309" i="2" a="1"/>
  <c r="AH4309" i="2"/>
  <c r="AH4421" i="2" a="1"/>
  <c r="AH4421" i="2"/>
  <c r="AH4456" i="2" a="1"/>
  <c r="AH4456" i="2" s="1"/>
  <c r="AH2531" i="2" a="1"/>
  <c r="AH2531" i="2" s="1"/>
  <c r="AH2621" i="2" a="1"/>
  <c r="AH2621" i="2" s="1"/>
  <c r="AH2701" i="2" a="1"/>
  <c r="AH2701" i="2"/>
  <c r="AH2702" i="2" a="1"/>
  <c r="AH2702" i="2" s="1"/>
  <c r="AH3600" i="2" a="1"/>
  <c r="AH3600" i="2" s="1"/>
  <c r="AH4960" i="2" a="1"/>
  <c r="AH4960" i="2" s="1"/>
  <c r="AH6548" i="2" a="1"/>
  <c r="AH6548" i="2" s="1"/>
  <c r="AH6755" i="2" a="1"/>
  <c r="AH6755" i="2" s="1"/>
  <c r="AH6939" i="2" a="1"/>
  <c r="AH6939" i="2" s="1"/>
  <c r="AH7322" i="2" a="1"/>
  <c r="AH7322" i="2"/>
  <c r="AH6195" i="2" a="1"/>
  <c r="AH6195" i="2" s="1"/>
  <c r="AH6392" i="2" a="1"/>
  <c r="AH6392" i="2" s="1"/>
  <c r="AH6408" i="2" a="1"/>
  <c r="AH6408" i="2" s="1"/>
  <c r="AH5509" i="2" a="1"/>
  <c r="AH5509" i="2" s="1"/>
  <c r="AH5705" i="2" a="1"/>
  <c r="AH5705" i="2" s="1"/>
  <c r="AH5831" i="2" a="1"/>
  <c r="AH5831" i="2" s="1"/>
  <c r="AH5960" i="2" a="1"/>
  <c r="AH5960" i="2" s="1"/>
  <c r="AH9018" i="2" a="1"/>
  <c r="AH9018" i="2" s="1"/>
  <c r="AH9150" i="2" a="1"/>
  <c r="AH9150" i="2" s="1"/>
  <c r="AH10355" i="2" a="1"/>
  <c r="AH10355" i="2" s="1"/>
  <c r="AH10528" i="2" a="1"/>
  <c r="AH10528" i="2" s="1"/>
  <c r="AH11761" i="2" a="1"/>
  <c r="AH11761" i="2" s="1"/>
  <c r="AH8864" i="2" a="1"/>
  <c r="AH8864" i="2" s="1"/>
  <c r="AH9019" i="2" a="1"/>
  <c r="AH9019" i="2"/>
  <c r="AH9020" i="2" a="1"/>
  <c r="AH9020" i="2"/>
  <c r="AH9021" i="2" a="1"/>
  <c r="AH9021" i="2" s="1"/>
  <c r="AH9151" i="2" a="1"/>
  <c r="AH9151" i="2" s="1"/>
  <c r="AH9152" i="2" a="1"/>
  <c r="AH9152" i="2"/>
  <c r="AH9153" i="2" a="1"/>
  <c r="AH9153" i="2" s="1"/>
  <c r="AH9363" i="2" a="1"/>
  <c r="AH9363" i="2"/>
  <c r="AH7406" i="2" a="1"/>
  <c r="AH7406" i="2" s="1"/>
  <c r="AH7505" i="2" a="1"/>
  <c r="AH7505" i="2" s="1"/>
  <c r="AH7612" i="2" a="1"/>
  <c r="AH7612" i="2" s="1"/>
  <c r="AH7613" i="2" a="1"/>
  <c r="AH7613" i="2" s="1"/>
  <c r="AH7722" i="2" a="1"/>
  <c r="AH7722" i="2"/>
  <c r="AH7821" i="2" a="1"/>
  <c r="AH7821" i="2" s="1"/>
  <c r="AH7898" i="2" a="1"/>
  <c r="AH7898" i="2"/>
  <c r="AH7987" i="2" a="1"/>
  <c r="AH7987" i="2"/>
  <c r="AH8077" i="2" a="1"/>
  <c r="AH8077" i="2" s="1"/>
  <c r="AH8145" i="2" a="1"/>
  <c r="AH8145" i="2" s="1"/>
  <c r="AH8195" i="2" a="1"/>
  <c r="AH8195" i="2" s="1"/>
  <c r="AH10356" i="2" a="1"/>
  <c r="AH10356" i="2"/>
  <c r="AH10357" i="2" a="1"/>
  <c r="AH10357" i="2" s="1"/>
  <c r="AH10358" i="2" a="1"/>
  <c r="AH10358" i="2" s="1"/>
  <c r="AH10359" i="2" a="1"/>
  <c r="AH10359" i="2" s="1"/>
  <c r="AH10360" i="2" a="1"/>
  <c r="AH10360" i="2" s="1"/>
  <c r="AH10529" i="2" a="1"/>
  <c r="AH10529" i="2" s="1"/>
  <c r="AH11609" i="2" a="1"/>
  <c r="AH11609" i="2" s="1"/>
  <c r="AH11694" i="2" a="1"/>
  <c r="AH11694" i="2" s="1"/>
  <c r="AH11762" i="2" a="1"/>
  <c r="AH11762" i="2" s="1"/>
  <c r="AH11135" i="2" a="1"/>
  <c r="AH11135" i="2" s="1"/>
  <c r="AH11389" i="2" a="1"/>
  <c r="AH11389" i="2" s="1"/>
  <c r="AH279" i="2" a="1"/>
  <c r="AH279" i="2" s="1"/>
  <c r="AH347" i="2" a="1"/>
  <c r="AH347" i="2" s="1"/>
  <c r="AH1541" i="2" a="1"/>
  <c r="AH1541" i="2" s="1"/>
  <c r="AH3112" i="2" a="1"/>
  <c r="AH3112" i="2" s="1"/>
  <c r="AH3382" i="2" a="1"/>
  <c r="AH3382" i="2" s="1"/>
  <c r="AH3423" i="2" a="1"/>
  <c r="AH3423" i="2" s="1"/>
  <c r="AH3751" i="2" a="1"/>
  <c r="AH3751" i="2" s="1"/>
  <c r="AH3789" i="2" a="1"/>
  <c r="AH3789" i="2"/>
  <c r="AH4698" i="2" a="1"/>
  <c r="AH4698" i="2" s="1"/>
  <c r="AH4839" i="2" a="1"/>
  <c r="AH4839" i="2" s="1"/>
  <c r="AH5133" i="2" a="1"/>
  <c r="AH5133" i="2" s="1"/>
  <c r="AH5400" i="2" a="1"/>
  <c r="AH5400" i="2" s="1"/>
  <c r="AH280" i="2" a="1"/>
  <c r="AH280" i="2" s="1"/>
  <c r="AH281" i="2" a="1"/>
  <c r="AH281" i="2" s="1"/>
  <c r="AH643" i="2" a="1"/>
  <c r="AH643" i="2" s="1"/>
  <c r="AH692" i="2" a="1"/>
  <c r="AH692" i="2" s="1"/>
  <c r="AH909" i="2" a="1"/>
  <c r="AH909" i="2" s="1"/>
  <c r="AH910" i="2" a="1"/>
  <c r="AH910" i="2"/>
  <c r="AH1174" i="2" a="1"/>
  <c r="AH1174" i="2" s="1"/>
  <c r="AH1175" i="2" a="1"/>
  <c r="AH1175" i="2" s="1"/>
  <c r="AH1393" i="2" a="1"/>
  <c r="AH1393" i="2" s="1"/>
  <c r="AH1419" i="2" a="1"/>
  <c r="AH1419" i="2" s="1"/>
  <c r="AH1838" i="2" a="1"/>
  <c r="AH1838" i="2" s="1"/>
  <c r="AH1923" i="2" a="1"/>
  <c r="AH1923" i="2" s="1"/>
  <c r="AH2004" i="2" a="1"/>
  <c r="AH2004" i="2" s="1"/>
  <c r="AH2079" i="2" a="1"/>
  <c r="AH2079" i="2" s="1"/>
  <c r="AH2080" i="2" a="1"/>
  <c r="AH2080" i="2" s="1"/>
  <c r="AH2135" i="2" a="1"/>
  <c r="AH2135" i="2" s="1"/>
  <c r="AH2447" i="2" a="1"/>
  <c r="AH2447" i="2"/>
  <c r="AH2448" i="2" a="1"/>
  <c r="AH2448" i="2" s="1"/>
  <c r="AH3601" i="2" a="1"/>
  <c r="AH3601" i="2"/>
  <c r="AH5293" i="2" a="1"/>
  <c r="AH5293" i="2" s="1"/>
  <c r="AH6094" i="2" a="1"/>
  <c r="AH6094" i="2" s="1"/>
  <c r="AH6593" i="2" a="1"/>
  <c r="AH6593" i="2" s="1"/>
  <c r="AH6940" i="2" a="1"/>
  <c r="AH6940" i="2"/>
  <c r="AH11136" i="2" a="1"/>
  <c r="AH11136" i="2" s="1"/>
  <c r="AH11390" i="2" a="1"/>
  <c r="AH11390" i="2"/>
  <c r="AH3979" i="2" a="1"/>
  <c r="AH3979" i="2"/>
  <c r="AH4310" i="2" a="1"/>
  <c r="AH4310" i="2" s="1"/>
  <c r="AH4330" i="2" a="1"/>
  <c r="AH4330" i="2" s="1"/>
  <c r="AH4457" i="2" a="1"/>
  <c r="AH4457" i="2" s="1"/>
  <c r="AH4495" i="2" a="1"/>
  <c r="AH4495" i="2" s="1"/>
  <c r="AH2532" i="2" a="1"/>
  <c r="AH2532" i="2"/>
  <c r="AH2622" i="2" a="1"/>
  <c r="AH2622" i="2" s="1"/>
  <c r="AH2703" i="2" a="1"/>
  <c r="AH2703" i="2"/>
  <c r="AH2704" i="2" a="1"/>
  <c r="AH2704" i="2" s="1"/>
  <c r="AH3624" i="2" a="1"/>
  <c r="AH3624" i="2" s="1"/>
  <c r="AH4976" i="2" a="1"/>
  <c r="AH4976" i="2" s="1"/>
  <c r="AH6594" i="2" a="1"/>
  <c r="AH6594" i="2"/>
  <c r="AH6756" i="2" a="1"/>
  <c r="AH6756" i="2" s="1"/>
  <c r="AH6980" i="2" a="1"/>
  <c r="AH6980" i="2"/>
  <c r="AH6215" i="2" a="1"/>
  <c r="AH6215" i="2"/>
  <c r="AH6393" i="2" a="1"/>
  <c r="AH6393" i="2" s="1"/>
  <c r="AH6409" i="2" a="1"/>
  <c r="AH6409" i="2"/>
  <c r="AH5532" i="2" a="1"/>
  <c r="AH5532" i="2" s="1"/>
  <c r="AH5706" i="2" a="1"/>
  <c r="AH5706" i="2" s="1"/>
  <c r="AH5832" i="2" a="1"/>
  <c r="AH5832" i="2" s="1"/>
  <c r="AH5961" i="2" a="1"/>
  <c r="AH5961" i="2" s="1"/>
  <c r="AH9154" i="2" a="1"/>
  <c r="AH9154" i="2" s="1"/>
  <c r="AH9567" i="2" a="1"/>
  <c r="AH9567" i="2" s="1"/>
  <c r="AH10530" i="2" a="1"/>
  <c r="AH10530" i="2" s="1"/>
  <c r="AH10531" i="2" a="1"/>
  <c r="AH10531" i="2" s="1"/>
  <c r="AH11763" i="2" a="1"/>
  <c r="AH11763" i="2" s="1"/>
  <c r="AH9155" i="2" a="1"/>
  <c r="AH9155" i="2" s="1"/>
  <c r="AH9156" i="2" a="1"/>
  <c r="AH9156" i="2" s="1"/>
  <c r="AH9157" i="2" a="1"/>
  <c r="AH9157" i="2"/>
  <c r="AH9364" i="2" a="1"/>
  <c r="AH9364" i="2" s="1"/>
  <c r="AH9568" i="2" a="1"/>
  <c r="AH9568" i="2" s="1"/>
  <c r="AH9569" i="2" a="1"/>
  <c r="AH9569" i="2" s="1"/>
  <c r="AH9570" i="2" a="1"/>
  <c r="AH9570" i="2"/>
  <c r="AH9571" i="2" a="1"/>
  <c r="AH9571" i="2" s="1"/>
  <c r="AH7407" i="2" a="1"/>
  <c r="AH7407" i="2" s="1"/>
  <c r="AH7408" i="2" a="1"/>
  <c r="AH7408" i="2" s="1"/>
  <c r="AH7614" i="2" a="1"/>
  <c r="AH7614" i="2" s="1"/>
  <c r="AH7615" i="2" a="1"/>
  <c r="AH7615" i="2" s="1"/>
  <c r="AH7723" i="2" a="1"/>
  <c r="AH7723" i="2" s="1"/>
  <c r="AH7822" i="2" a="1"/>
  <c r="AH7822" i="2" s="1"/>
  <c r="AH7899" i="2" a="1"/>
  <c r="AH7899" i="2" s="1"/>
  <c r="AH7988" i="2" a="1"/>
  <c r="AH7988" i="2" s="1"/>
  <c r="AH8078" i="2" a="1"/>
  <c r="AH8078" i="2" s="1"/>
  <c r="AH8146" i="2" a="1"/>
  <c r="AH8146" i="2" s="1"/>
  <c r="AH8147" i="2" a="1"/>
  <c r="AH8147" i="2"/>
  <c r="AH8196" i="2" a="1"/>
  <c r="AH8196" i="2" s="1"/>
  <c r="AH10361" i="2" a="1"/>
  <c r="AH10361" i="2"/>
  <c r="AH10362" i="2" a="1"/>
  <c r="AH10362" i="2" s="1"/>
  <c r="AH10532" i="2" a="1"/>
  <c r="AH10532" i="2" s="1"/>
  <c r="AH10533" i="2" a="1"/>
  <c r="AH10533" i="2" s="1"/>
  <c r="AH10534" i="2" a="1"/>
  <c r="AH10534" i="2"/>
  <c r="AH10695" i="2" a="1"/>
  <c r="AH10695" i="2" s="1"/>
  <c r="AH11610" i="2" a="1"/>
  <c r="AH11610" i="2" s="1"/>
  <c r="AH11695" i="2" a="1"/>
  <c r="AH11695" i="2" s="1"/>
  <c r="AH11764" i="2" a="1"/>
  <c r="AH11764" i="2" s="1"/>
  <c r="AH11175" i="2" a="1"/>
  <c r="AH11175" i="2" s="1"/>
  <c r="AH11428" i="2" a="1"/>
  <c r="AH11428" i="2" s="1"/>
  <c r="AH282" i="2" a="1"/>
  <c r="AH282" i="2" s="1"/>
  <c r="AH348" i="2" a="1"/>
  <c r="AH348" i="2"/>
  <c r="AH1542" i="2" a="1"/>
  <c r="AH1542" i="2" s="1"/>
  <c r="AH3113" i="2" a="1"/>
  <c r="AH3113" i="2" s="1"/>
  <c r="AH4699" i="2" a="1"/>
  <c r="AH4699" i="2"/>
  <c r="AH4840" i="2" a="1"/>
  <c r="AH4840" i="2"/>
  <c r="AH5134" i="2" a="1"/>
  <c r="AH5134" i="2"/>
  <c r="AH5401" i="2" a="1"/>
  <c r="AH5401" i="2" s="1"/>
  <c r="AH1839" i="2" a="1"/>
  <c r="AH1839" i="2" s="1"/>
  <c r="AH1924" i="2" a="1"/>
  <c r="AH1924" i="2" s="1"/>
  <c r="AH841" i="2" a="1"/>
  <c r="AH841" i="2" s="1"/>
  <c r="AH849" i="2" a="1"/>
  <c r="AH849" i="2" s="1"/>
  <c r="AH1055" i="2" a="1"/>
  <c r="AH1055" i="2" s="1"/>
  <c r="AH1074" i="2" a="1"/>
  <c r="AH1074" i="2" s="1"/>
  <c r="AH1289" i="2" a="1"/>
  <c r="AH1289" i="2" s="1"/>
  <c r="AH1307" i="2" a="1"/>
  <c r="AH1307" i="2" s="1"/>
  <c r="AH2005" i="2" a="1"/>
  <c r="AH2005" i="2" s="1"/>
  <c r="AH2006" i="2" a="1"/>
  <c r="AH2006" i="2" s="1"/>
  <c r="AH2081" i="2" a="1"/>
  <c r="AH2081" i="2" s="1"/>
  <c r="AH2136" i="2" a="1"/>
  <c r="AH2136" i="2"/>
  <c r="AH2533" i="2" a="1"/>
  <c r="AH2533" i="2" s="1"/>
  <c r="AH2623" i="2" a="1"/>
  <c r="AH2623" i="2" s="1"/>
  <c r="AH2705" i="2" a="1"/>
  <c r="AH2705" i="2"/>
  <c r="AH2706" i="2" a="1"/>
  <c r="AH2706" i="2" s="1"/>
  <c r="AH2768" i="2" a="1"/>
  <c r="AH2768" i="2" s="1"/>
  <c r="AH2818" i="2" a="1"/>
  <c r="AH2818" i="2"/>
  <c r="AH3602" i="2" a="1"/>
  <c r="AH3602" i="2" s="1"/>
  <c r="AH3980" i="2" a="1"/>
  <c r="AH3980" i="2"/>
  <c r="AH6207" i="2" a="1"/>
  <c r="AH6207" i="2"/>
  <c r="AH6330" i="2" a="1"/>
  <c r="AH6330" i="2" s="1"/>
  <c r="AH6343" i="2" a="1"/>
  <c r="AH6343" i="2" s="1"/>
  <c r="AH4961" i="2" a="1"/>
  <c r="AH4961" i="2" s="1"/>
  <c r="AH6573" i="2" a="1"/>
  <c r="AH6573" i="2" s="1"/>
  <c r="AH6757" i="2" a="1"/>
  <c r="AH6757" i="2"/>
  <c r="AH6941" i="2" a="1"/>
  <c r="AH6941" i="2"/>
  <c r="AH7243" i="2" a="1"/>
  <c r="AH7243" i="2"/>
  <c r="AH5533" i="2" a="1"/>
  <c r="AH5533" i="2" s="1"/>
  <c r="AH5707" i="2" a="1"/>
  <c r="AH5707" i="2" s="1"/>
  <c r="AH5833" i="2" a="1"/>
  <c r="AH5833" i="2" s="1"/>
  <c r="AH5962" i="2" a="1"/>
  <c r="AH5962" i="2" s="1"/>
  <c r="AH7323" i="2" a="1"/>
  <c r="AH7323" i="2" s="1"/>
  <c r="AH7409" i="2" a="1"/>
  <c r="AH7409" i="2" s="1"/>
  <c r="AH7410" i="2" a="1"/>
  <c r="AH7410" i="2"/>
  <c r="AH7506" i="2" a="1"/>
  <c r="AH7506" i="2" s="1"/>
  <c r="AH7616" i="2" a="1"/>
  <c r="AH7616" i="2" s="1"/>
  <c r="AH7724" i="2" a="1"/>
  <c r="AH7724" i="2"/>
  <c r="AH7823" i="2" a="1"/>
  <c r="AH7823" i="2" s="1"/>
  <c r="AH7989" i="2" a="1"/>
  <c r="AH7989" i="2" s="1"/>
  <c r="AH8079" i="2" a="1"/>
  <c r="AH8079" i="2"/>
  <c r="AH8148" i="2" a="1"/>
  <c r="AH8148" i="2"/>
  <c r="AH8197" i="2" a="1"/>
  <c r="AH8197" i="2"/>
  <c r="AH9572" i="2" a="1"/>
  <c r="AH9572" i="2"/>
  <c r="AH9365" i="2" a="1"/>
  <c r="AH9365" i="2" s="1"/>
  <c r="AH9366" i="2" a="1"/>
  <c r="AH9366" i="2" s="1"/>
  <c r="AH9573" i="2" a="1"/>
  <c r="AH9573" i="2" s="1"/>
  <c r="AH9574" i="2" a="1"/>
  <c r="AH9574" i="2" s="1"/>
  <c r="AH10696" i="2" a="1"/>
  <c r="AH10696" i="2" s="1"/>
  <c r="AH11137" i="2" a="1"/>
  <c r="AH11137" i="2" s="1"/>
  <c r="AH11391" i="2" a="1"/>
  <c r="AH11391" i="2" s="1"/>
  <c r="AH11611" i="2" a="1"/>
  <c r="AH11611" i="2" s="1"/>
  <c r="AH11696" i="2" a="1"/>
  <c r="AH11696" i="2" s="1"/>
  <c r="AH10783" i="2" a="1"/>
  <c r="AH10783" i="2" s="1"/>
  <c r="AH3209" i="2" a="1"/>
  <c r="AH3209" i="2" s="1"/>
  <c r="AH3455" i="2" a="1"/>
  <c r="AH3455" i="2" s="1"/>
  <c r="AH3470" i="2" a="1"/>
  <c r="AH3470" i="2"/>
  <c r="AH3826" i="2" a="1"/>
  <c r="AH3826" i="2" s="1"/>
  <c r="AH3858" i="2" a="1"/>
  <c r="AH3858" i="2" s="1"/>
  <c r="AH283" i="2" a="1"/>
  <c r="AH283" i="2"/>
  <c r="AH390" i="2" a="1"/>
  <c r="AH390" i="2" s="1"/>
  <c r="AH693" i="2" a="1"/>
  <c r="AH693" i="2"/>
  <c r="AH724" i="2" a="1"/>
  <c r="AH724" i="2"/>
  <c r="AH812" i="2" a="1"/>
  <c r="AH812" i="2" s="1"/>
  <c r="AH813" i="2" a="1"/>
  <c r="AH813" i="2" s="1"/>
  <c r="AH1056" i="2" a="1"/>
  <c r="AH1056" i="2" s="1"/>
  <c r="AH1075" i="2" a="1"/>
  <c r="AH1075" i="2" s="1"/>
  <c r="AH1290" i="2" a="1"/>
  <c r="AH1290" i="2" s="1"/>
  <c r="AH1308" i="2" a="1"/>
  <c r="AH1308" i="2" s="1"/>
  <c r="AH1840" i="2" a="1"/>
  <c r="AH1840" i="2" s="1"/>
  <c r="AH1925" i="2" a="1"/>
  <c r="AH1925" i="2" s="1"/>
  <c r="AH2007" i="2" a="1"/>
  <c r="AH2007" i="2" s="1"/>
  <c r="AH2008" i="2" a="1"/>
  <c r="AH2008" i="2" s="1"/>
  <c r="AH2082" i="2" a="1"/>
  <c r="AH2082" i="2" s="1"/>
  <c r="AH2137" i="2" a="1"/>
  <c r="AH2137" i="2" s="1"/>
  <c r="AH2449" i="2" a="1"/>
  <c r="AH2449" i="2"/>
  <c r="AH284" i="2" a="1"/>
  <c r="AH284" i="2"/>
  <c r="AH349" i="2" a="1"/>
  <c r="AH349" i="2"/>
  <c r="AH1543" i="2" a="1"/>
  <c r="AH1543" i="2" s="1"/>
  <c r="AH3114" i="2" a="1"/>
  <c r="AH3114" i="2"/>
  <c r="AH4700" i="2" a="1"/>
  <c r="AH4700" i="2" s="1"/>
  <c r="AH4841" i="2" a="1"/>
  <c r="AH4841" i="2" s="1"/>
  <c r="AH5135" i="2" a="1"/>
  <c r="AH5135" i="2"/>
  <c r="AH5402" i="2" a="1"/>
  <c r="AH5402" i="2" s="1"/>
  <c r="AH5534" i="2" a="1"/>
  <c r="AH5534" i="2"/>
  <c r="AH3228" i="2" a="1"/>
  <c r="AH3228" i="2"/>
  <c r="AH3936" i="2" a="1"/>
  <c r="AH3936" i="2" s="1"/>
  <c r="AH4224" i="2" a="1"/>
  <c r="AH4224" i="2" s="1"/>
  <c r="AH4255" i="2" a="1"/>
  <c r="AH4255" i="2" s="1"/>
  <c r="AH4530" i="2" a="1"/>
  <c r="AH4530" i="2" s="1"/>
  <c r="AH4557" i="2" a="1"/>
  <c r="AH4557" i="2"/>
  <c r="AH2534" i="2" a="1"/>
  <c r="AH2534" i="2"/>
  <c r="AH2624" i="2" a="1"/>
  <c r="AH2624" i="2" s="1"/>
  <c r="AH2707" i="2" a="1"/>
  <c r="AH2707" i="2"/>
  <c r="AH2769" i="2" a="1"/>
  <c r="AH2769" i="2" s="1"/>
  <c r="AH2770" i="2" a="1"/>
  <c r="AH2770" i="2" s="1"/>
  <c r="AH4977" i="2" a="1"/>
  <c r="AH4977" i="2" s="1"/>
  <c r="AH6185" i="2" a="1"/>
  <c r="AH6185" i="2" s="1"/>
  <c r="AH6305" i="2" a="1"/>
  <c r="AH6305" i="2" s="1"/>
  <c r="AH6306" i="2" a="1"/>
  <c r="AH6306" i="2" s="1"/>
  <c r="AH6549" i="2" a="1"/>
  <c r="AH6549" i="2" s="1"/>
  <c r="AH6703" i="2" a="1"/>
  <c r="AH6703" i="2" s="1"/>
  <c r="AH6981" i="2" a="1"/>
  <c r="AH6981" i="2" s="1"/>
  <c r="AH5282" i="2" a="1"/>
  <c r="AH5282" i="2" s="1"/>
  <c r="AH5708" i="2" a="1"/>
  <c r="AH5708" i="2" s="1"/>
  <c r="AH5834" i="2" a="1"/>
  <c r="AH5834" i="2"/>
  <c r="AH5963" i="2" a="1"/>
  <c r="AH5963" i="2" s="1"/>
  <c r="AH6071" i="2" a="1"/>
  <c r="AH6071" i="2" s="1"/>
  <c r="AH6595" i="2" a="1"/>
  <c r="AH6595" i="2" s="1"/>
  <c r="AH6942" i="2" a="1"/>
  <c r="AH6942" i="2" s="1"/>
  <c r="AH9367" i="2" a="1"/>
  <c r="AH9367" i="2"/>
  <c r="AH9575" i="2" a="1"/>
  <c r="AH9575" i="2"/>
  <c r="AH9576" i="2" a="1"/>
  <c r="AH9576" i="2" s="1"/>
  <c r="AH10697" i="2" a="1"/>
  <c r="AH10697" i="2" s="1"/>
  <c r="AH10698" i="2" a="1"/>
  <c r="AH10698" i="2" s="1"/>
  <c r="AH11138" i="2" a="1"/>
  <c r="AH11138" i="2" s="1"/>
  <c r="AH11392" i="2" a="1"/>
  <c r="AH11392" i="2" s="1"/>
  <c r="AH9158" i="2" a="1"/>
  <c r="AH9158" i="2"/>
  <c r="AH9368" i="2" a="1"/>
  <c r="AH9368" i="2" s="1"/>
  <c r="AH9577" i="2" a="1"/>
  <c r="AH9577" i="2" s="1"/>
  <c r="AH9578" i="2" a="1"/>
  <c r="AH9578" i="2" s="1"/>
  <c r="AH9579" i="2" a="1"/>
  <c r="AH9579" i="2" s="1"/>
  <c r="AH9696" i="2" a="1"/>
  <c r="AH9696" i="2" s="1"/>
  <c r="AH9697" i="2" a="1"/>
  <c r="AH9697" i="2" s="1"/>
  <c r="AH9698" i="2" a="1"/>
  <c r="AH9698" i="2"/>
  <c r="AH9699" i="2" a="1"/>
  <c r="AH9699" i="2" s="1"/>
  <c r="AH7411" i="2" a="1"/>
  <c r="AH7411" i="2" s="1"/>
  <c r="AH7412" i="2" a="1"/>
  <c r="AH7412" i="2" s="1"/>
  <c r="AH7507" i="2" a="1"/>
  <c r="AH7507" i="2" s="1"/>
  <c r="AH7617" i="2" a="1"/>
  <c r="AH7617" i="2" s="1"/>
  <c r="AH7725" i="2" a="1"/>
  <c r="AH7725" i="2"/>
  <c r="AH7824" i="2" a="1"/>
  <c r="AH7824" i="2"/>
  <c r="AH7900" i="2" a="1"/>
  <c r="AH7900" i="2" s="1"/>
  <c r="AH7990" i="2" a="1"/>
  <c r="AH7990" i="2" s="1"/>
  <c r="AH8080" i="2" a="1"/>
  <c r="AH8080" i="2" s="1"/>
  <c r="AH8149" i="2" a="1"/>
  <c r="AH8149" i="2" s="1"/>
  <c r="AH8198" i="2" a="1"/>
  <c r="AH8198" i="2" s="1"/>
  <c r="AH8237" i="2" a="1"/>
  <c r="AH8237" i="2" s="1"/>
  <c r="AH10699" i="2" a="1"/>
  <c r="AH10699" i="2" s="1"/>
  <c r="AH10784" i="2" a="1"/>
  <c r="AH10784" i="2" s="1"/>
  <c r="AH10785" i="2" a="1"/>
  <c r="AH10785" i="2"/>
  <c r="AH10786" i="2" a="1"/>
  <c r="AH10786" i="2" s="1"/>
  <c r="AH10857" i="2" a="1"/>
  <c r="AH10857" i="2" s="1"/>
  <c r="AH10858" i="2" a="1"/>
  <c r="AH10858" i="2"/>
  <c r="AH11139" i="2" a="1"/>
  <c r="AH11139" i="2" s="1"/>
  <c r="AH11393" i="2" a="1"/>
  <c r="AH11393" i="2" s="1"/>
  <c r="AH11612" i="2" a="1"/>
  <c r="AH11612" i="2" s="1"/>
  <c r="AH11697" i="2" a="1"/>
  <c r="AH11697" i="2" s="1"/>
  <c r="AH97" i="2" a="1"/>
  <c r="AH97" i="2" s="1"/>
  <c r="AH178" i="2" a="1"/>
  <c r="AH178" i="2" s="1"/>
  <c r="AH1516" i="2" a="1"/>
  <c r="AH1516" i="2" s="1"/>
  <c r="AH3115" i="2" a="1"/>
  <c r="AH3115" i="2" s="1"/>
  <c r="AH3569" i="2" a="1"/>
  <c r="AH3569" i="2" s="1"/>
  <c r="AH4646" i="2" a="1"/>
  <c r="AH4646" i="2" s="1"/>
  <c r="AH4842" i="2" a="1"/>
  <c r="AH4842" i="2" s="1"/>
  <c r="AH5105" i="2" a="1"/>
  <c r="AH5105" i="2" s="1"/>
  <c r="AH5403" i="2" a="1"/>
  <c r="AH5403" i="2" s="1"/>
  <c r="AH1706" i="2" a="1"/>
  <c r="AH1706" i="2" s="1"/>
  <c r="AH1768" i="2" a="1"/>
  <c r="AH1768" i="2" s="1"/>
  <c r="AH1841" i="2" a="1"/>
  <c r="AH1841" i="2" s="1"/>
  <c r="AH98" i="2" a="1"/>
  <c r="AH98" i="2" s="1"/>
  <c r="AH179" i="2" a="1"/>
  <c r="AH179" i="2" s="1"/>
  <c r="AH590" i="2" a="1"/>
  <c r="AH590" i="2" s="1"/>
  <c r="AH644" i="2" a="1"/>
  <c r="AH644" i="2"/>
  <c r="AH814" i="2" a="1"/>
  <c r="AH814" i="2" s="1"/>
  <c r="AH829" i="2" a="1"/>
  <c r="AH829" i="2" s="1"/>
  <c r="AH1035" i="2" a="1"/>
  <c r="AH1035" i="2" s="1"/>
  <c r="AH1036" i="2" a="1"/>
  <c r="AH1036" i="2" s="1"/>
  <c r="AH1245" i="2" a="1"/>
  <c r="AH1245" i="2"/>
  <c r="AH1271" i="2" a="1"/>
  <c r="AH1271" i="2" s="1"/>
  <c r="AH3383" i="2" a="1"/>
  <c r="AH3383" i="2" s="1"/>
  <c r="AH3424" i="2" a="1"/>
  <c r="AH3424" i="2" s="1"/>
  <c r="AH3790" i="2" a="1"/>
  <c r="AH3790" i="2" s="1"/>
  <c r="AH3827" i="2" a="1"/>
  <c r="AH3827" i="2" s="1"/>
  <c r="AH9022" i="2" a="1"/>
  <c r="AH9022" i="2" s="1"/>
  <c r="AH9369" i="2" a="1"/>
  <c r="AH9369" i="2" s="1"/>
  <c r="AH10363" i="2" a="1"/>
  <c r="AH10363" i="2" s="1"/>
  <c r="AH10535" i="2" a="1"/>
  <c r="AH10535" i="2" s="1"/>
  <c r="AH1926" i="2" a="1"/>
  <c r="AH1926" i="2"/>
  <c r="AH2009" i="2" a="1"/>
  <c r="AH2009" i="2" s="1"/>
  <c r="AH2083" i="2" a="1"/>
  <c r="AH2083" i="2" s="1"/>
  <c r="AH2387" i="2" a="1"/>
  <c r="AH2387" i="2"/>
  <c r="AH2450" i="2" a="1"/>
  <c r="AH2450" i="2" s="1"/>
  <c r="AH2535" i="2" a="1"/>
  <c r="AH2535" i="2" s="1"/>
  <c r="AH2625" i="2" a="1"/>
  <c r="AH2625" i="2" s="1"/>
  <c r="AH2708" i="2" a="1"/>
  <c r="AH2708" i="2"/>
  <c r="AH2709" i="2" a="1"/>
  <c r="AH2709" i="2" s="1"/>
  <c r="AH3570" i="2" a="1"/>
  <c r="AH3570" i="2" s="1"/>
  <c r="AH4931" i="2" a="1"/>
  <c r="AH4931" i="2" s="1"/>
  <c r="AH3937" i="2" a="1"/>
  <c r="AH3937" i="2" s="1"/>
  <c r="AH4176" i="2" a="1"/>
  <c r="AH4176" i="2"/>
  <c r="AH4197" i="2" a="1"/>
  <c r="AH4197" i="2" s="1"/>
  <c r="AH4458" i="2" a="1"/>
  <c r="AH4458" i="2" s="1"/>
  <c r="AH4496" i="2" a="1"/>
  <c r="AH4496" i="2" s="1"/>
  <c r="AH6174" i="2" a="1"/>
  <c r="AH6174" i="2" s="1"/>
  <c r="AH6307" i="2" a="1"/>
  <c r="AH6307" i="2" s="1"/>
  <c r="AH6308" i="2" a="1"/>
  <c r="AH6308" i="2" s="1"/>
  <c r="AH6489" i="2" a="1"/>
  <c r="AH6489" i="2" s="1"/>
  <c r="AH6745" i="2" a="1"/>
  <c r="AH6745" i="2"/>
  <c r="AH6895" i="2" a="1"/>
  <c r="AH6895" i="2" s="1"/>
  <c r="AH7134" i="2" a="1"/>
  <c r="AH7134" i="2" s="1"/>
  <c r="AH7180" i="2" a="1"/>
  <c r="AH7180" i="2"/>
  <c r="AH7244" i="2" a="1"/>
  <c r="AH7244" i="2" s="1"/>
  <c r="AH5203" i="2" a="1"/>
  <c r="AH5203" i="2"/>
  <c r="AH5487" i="2" a="1"/>
  <c r="AH5487" i="2" s="1"/>
  <c r="AH5709" i="2" a="1"/>
  <c r="AH5709" i="2" s="1"/>
  <c r="AH5835" i="2" a="1"/>
  <c r="AH5835" i="2"/>
  <c r="AH5964" i="2" a="1"/>
  <c r="AH5964" i="2" s="1"/>
  <c r="AH6045" i="2" a="1"/>
  <c r="AH6045" i="2" s="1"/>
  <c r="AH6465" i="2" a="1"/>
  <c r="AH6465" i="2"/>
  <c r="AH6867" i="2" a="1"/>
  <c r="AH6867" i="2" s="1"/>
  <c r="AH8865" i="2" a="1"/>
  <c r="AH8865" i="2" s="1"/>
  <c r="AH11048" i="2" a="1"/>
  <c r="AH11048" i="2" s="1"/>
  <c r="AH11300" i="2" a="1"/>
  <c r="AH11300" i="2"/>
  <c r="AH7324" i="2" a="1"/>
  <c r="AH7324" i="2" s="1"/>
  <c r="AH7413" i="2" a="1"/>
  <c r="AH7413" i="2" s="1"/>
  <c r="AH7508" i="2" a="1"/>
  <c r="AH7508" i="2" s="1"/>
  <c r="AH7618" i="2" a="1"/>
  <c r="AH7618" i="2"/>
  <c r="AH7726" i="2" a="1"/>
  <c r="AH7726" i="2"/>
  <c r="AH7727" i="2" a="1"/>
  <c r="AH7727" i="2"/>
  <c r="AH7825" i="2" a="1"/>
  <c r="AH7825" i="2"/>
  <c r="AH7991" i="2" a="1"/>
  <c r="AH7991" i="2" s="1"/>
  <c r="AH8081" i="2" a="1"/>
  <c r="AH8081" i="2" s="1"/>
  <c r="AH9023" i="2" a="1"/>
  <c r="AH9023" i="2" s="1"/>
  <c r="AH9024" i="2" a="1"/>
  <c r="AH9024" i="2" s="1"/>
  <c r="AH9025" i="2" a="1"/>
  <c r="AH9025" i="2" s="1"/>
  <c r="AH9026" i="2" a="1"/>
  <c r="AH9026" i="2" s="1"/>
  <c r="AH9159" i="2" a="1"/>
  <c r="AH9159" i="2" s="1"/>
  <c r="AH9160" i="2" a="1"/>
  <c r="AH9160" i="2" s="1"/>
  <c r="AH9161" i="2" a="1"/>
  <c r="AH9161" i="2" s="1"/>
  <c r="AH9370" i="2" a="1"/>
  <c r="AH9370" i="2" s="1"/>
  <c r="AH9371" i="2" a="1"/>
  <c r="AH9371" i="2" s="1"/>
  <c r="AH10364" i="2" a="1"/>
  <c r="AH10364" i="2"/>
  <c r="AH10365" i="2" a="1"/>
  <c r="AH10365" i="2" s="1"/>
  <c r="AH10536" i="2" a="1"/>
  <c r="AH10536" i="2"/>
  <c r="AH10537" i="2" a="1"/>
  <c r="AH10537" i="2"/>
  <c r="AH10538" i="2" a="1"/>
  <c r="AH10538" i="2" s="1"/>
  <c r="AH10700" i="2" a="1"/>
  <c r="AH10700" i="2" s="1"/>
  <c r="AH11049" i="2" a="1"/>
  <c r="AH11049" i="2" s="1"/>
  <c r="AH11301" i="2" a="1"/>
  <c r="AH11301" i="2" s="1"/>
  <c r="AH11613" i="2" a="1"/>
  <c r="AH11613" i="2" s="1"/>
  <c r="AH11698" i="2" a="1"/>
  <c r="AH11698" i="2"/>
  <c r="AH99" i="2" a="1"/>
  <c r="AH99" i="2"/>
  <c r="AH180" i="2" a="1"/>
  <c r="AH180" i="2"/>
  <c r="AH1490" i="2" a="1"/>
  <c r="AH1490" i="2" s="1"/>
  <c r="AH3116" i="2" a="1"/>
  <c r="AH3116" i="2"/>
  <c r="AH4647" i="2" a="1"/>
  <c r="AH4647" i="2" s="1"/>
  <c r="AH4843" i="2" a="1"/>
  <c r="AH4843" i="2" s="1"/>
  <c r="AH5079" i="2" a="1"/>
  <c r="AH5079" i="2" s="1"/>
  <c r="AH5404" i="2" a="1"/>
  <c r="AH5404" i="2" s="1"/>
  <c r="AH45" i="2" a="1"/>
  <c r="AH45" i="2" s="1"/>
  <c r="AH100" i="2" a="1"/>
  <c r="AH100" i="2"/>
  <c r="AH591" i="2" a="1"/>
  <c r="AH591" i="2" s="1"/>
  <c r="AH592" i="2" a="1"/>
  <c r="AH592" i="2"/>
  <c r="AH3571" i="2" a="1"/>
  <c r="AH3571" i="2"/>
  <c r="AH4932" i="2" a="1"/>
  <c r="AH4932" i="2" s="1"/>
  <c r="AH6836" i="2" a="1"/>
  <c r="AH6836" i="2" s="1"/>
  <c r="AH6820" i="2" a="1"/>
  <c r="AH6820" i="2" s="1"/>
  <c r="AH7053" i="2" a="1"/>
  <c r="AH7053" i="2" s="1"/>
  <c r="AH5488" i="2" a="1"/>
  <c r="AH5488" i="2" s="1"/>
  <c r="AH5710" i="2" a="1"/>
  <c r="AH5710" i="2" s="1"/>
  <c r="AH5836" i="2" a="1"/>
  <c r="AH5836" i="2" s="1"/>
  <c r="AH5965" i="2" a="1"/>
  <c r="AH5965" i="2"/>
  <c r="AH8740" i="2" a="1"/>
  <c r="AH8740" i="2" s="1"/>
  <c r="AH9027" i="2" a="1"/>
  <c r="AH9027" i="2" s="1"/>
  <c r="AH10113" i="2" a="1"/>
  <c r="AH10113" i="2"/>
  <c r="AH10114" i="2" a="1"/>
  <c r="AH10114" i="2" s="1"/>
  <c r="AH10222" i="2" a="1"/>
  <c r="AH10222" i="2" s="1"/>
  <c r="AH11235" i="2" a="1"/>
  <c r="AH11235" i="2" s="1"/>
  <c r="AH11493" i="2" a="1"/>
  <c r="AH11493" i="2"/>
  <c r="AH101" i="2" a="1"/>
  <c r="AH101" i="2" s="1"/>
  <c r="AH181" i="2" a="1"/>
  <c r="AH181" i="2" s="1"/>
  <c r="AH1491" i="2" a="1"/>
  <c r="AH1491" i="2" s="1"/>
  <c r="AH3117" i="2" a="1"/>
  <c r="AH3117" i="2" s="1"/>
  <c r="AH3351" i="2" a="1"/>
  <c r="AH3351" i="2" s="1"/>
  <c r="AH3384" i="2" a="1"/>
  <c r="AH3384" i="2" s="1"/>
  <c r="AH3718" i="2" a="1"/>
  <c r="AH3718" i="2"/>
  <c r="AH3752" i="2" a="1"/>
  <c r="AH3752" i="2"/>
  <c r="AH4675" i="2" a="1"/>
  <c r="AH4675" i="2" s="1"/>
  <c r="AH4844" i="2" a="1"/>
  <c r="AH4844" i="2" s="1"/>
  <c r="AH5080" i="2" a="1"/>
  <c r="AH5080" i="2" s="1"/>
  <c r="AH5405" i="2" a="1"/>
  <c r="AH5405" i="2" s="1"/>
  <c r="AH102" i="2" a="1"/>
  <c r="AH102" i="2" s="1"/>
  <c r="AH103" i="2" a="1"/>
  <c r="AH103" i="2"/>
  <c r="AH593" i="2" a="1"/>
  <c r="AH593" i="2" s="1"/>
  <c r="AH594" i="2" a="1"/>
  <c r="AH594" i="2" s="1"/>
  <c r="AH869" i="2" a="1"/>
  <c r="AH869" i="2" s="1"/>
  <c r="AH887" i="2" a="1"/>
  <c r="AH887" i="2"/>
  <c r="AH1126" i="2" a="1"/>
  <c r="AH1126" i="2" s="1"/>
  <c r="AH1149" i="2" a="1"/>
  <c r="AH1149" i="2" s="1"/>
  <c r="AH1348" i="2" a="1"/>
  <c r="AH1348" i="2" s="1"/>
  <c r="AH1371" i="2" a="1"/>
  <c r="AH1371" i="2"/>
  <c r="AH1707" i="2" a="1"/>
  <c r="AH1707" i="2" s="1"/>
  <c r="AH1769" i="2" a="1"/>
  <c r="AH1769" i="2" s="1"/>
  <c r="AH1842" i="2" a="1"/>
  <c r="AH1842" i="2"/>
  <c r="AH1927" i="2" a="1"/>
  <c r="AH1927" i="2" s="1"/>
  <c r="AH1928" i="2" a="1"/>
  <c r="AH1928" i="2"/>
  <c r="AH2010" i="2" a="1"/>
  <c r="AH2010" i="2" s="1"/>
  <c r="AH2388" i="2" a="1"/>
  <c r="AH2388" i="2" s="1"/>
  <c r="AH2451" i="2" a="1"/>
  <c r="AH2451" i="2"/>
  <c r="AH2452" i="2" a="1"/>
  <c r="AH2452" i="2" s="1"/>
  <c r="AH3572" i="2" a="1"/>
  <c r="AH3572" i="2" s="1"/>
  <c r="AH5272" i="2" a="1"/>
  <c r="AH5272" i="2" s="1"/>
  <c r="AH6046" i="2" a="1"/>
  <c r="AH6046" i="2"/>
  <c r="AH6490" i="2" a="1"/>
  <c r="AH6490" i="2" s="1"/>
  <c r="AH6896" i="2" a="1"/>
  <c r="AH6896" i="2" s="1"/>
  <c r="AH11050" i="2" a="1"/>
  <c r="AH11050" i="2" s="1"/>
  <c r="AH11302" i="2" a="1"/>
  <c r="AH11302" i="2" s="1"/>
  <c r="AH3938" i="2" a="1"/>
  <c r="AH3938" i="2"/>
  <c r="AH4256" i="2" a="1"/>
  <c r="AH4256" i="2" s="1"/>
  <c r="AH4281" i="2" a="1"/>
  <c r="AH4281" i="2" s="1"/>
  <c r="AH4391" i="2" a="1"/>
  <c r="AH4391" i="2" s="1"/>
  <c r="AH4422" i="2" a="1"/>
  <c r="AH4422" i="2" s="1"/>
  <c r="AH2536" i="2" a="1"/>
  <c r="AH2536" i="2" s="1"/>
  <c r="AH2626" i="2" a="1"/>
  <c r="AH2626" i="2" s="1"/>
  <c r="AH2710" i="2" a="1"/>
  <c r="AH2710" i="2" s="1"/>
  <c r="AH3573" i="2" a="1"/>
  <c r="AH3573" i="2"/>
  <c r="AH4933" i="2" a="1"/>
  <c r="AH4933" i="2" s="1"/>
  <c r="AH6522" i="2" a="1"/>
  <c r="AH6522" i="2" s="1"/>
  <c r="AH6746" i="2" a="1"/>
  <c r="AH6746" i="2"/>
  <c r="AH6897" i="2" a="1"/>
  <c r="AH6897" i="2" s="1"/>
  <c r="AH7245" i="2" a="1"/>
  <c r="AH7245" i="2"/>
  <c r="AH7325" i="2" a="1"/>
  <c r="AH7325" i="2" s="1"/>
  <c r="AH6186" i="2" a="1"/>
  <c r="AH6186" i="2" s="1"/>
  <c r="AH6377" i="2" a="1"/>
  <c r="AH6377" i="2" s="1"/>
  <c r="AH6394" i="2" a="1"/>
  <c r="AH6394" i="2"/>
  <c r="AH5510" i="2" a="1"/>
  <c r="AH5510" i="2" s="1"/>
  <c r="AH5711" i="2" a="1"/>
  <c r="AH5711" i="2" s="1"/>
  <c r="AH5837" i="2" a="1"/>
  <c r="AH5837" i="2" s="1"/>
  <c r="AH5966" i="2" a="1"/>
  <c r="AH5966" i="2" s="1"/>
  <c r="AH8866" i="2" a="1"/>
  <c r="AH8866" i="2" s="1"/>
  <c r="AH9162" i="2" a="1"/>
  <c r="AH9162" i="2" s="1"/>
  <c r="AH10223" i="2" a="1"/>
  <c r="AH10223" i="2" s="1"/>
  <c r="AH10366" i="2" a="1"/>
  <c r="AH10366" i="2" s="1"/>
  <c r="AH11736" i="2" a="1"/>
  <c r="AH11736" i="2" s="1"/>
  <c r="AH8867" i="2" a="1"/>
  <c r="AH8867" i="2"/>
  <c r="AH8868" i="2" a="1"/>
  <c r="AH8868" i="2" s="1"/>
  <c r="AH8869" i="2" a="1"/>
  <c r="AH8869" i="2" s="1"/>
  <c r="AH8870" i="2" a="1"/>
  <c r="AH8870" i="2"/>
  <c r="AH9163" i="2" a="1"/>
  <c r="AH9163" i="2" s="1"/>
  <c r="AH9164" i="2" a="1"/>
  <c r="AH9164" i="2"/>
  <c r="AH9165" i="2" a="1"/>
  <c r="AH9165" i="2" s="1"/>
  <c r="AH9166" i="2" a="1"/>
  <c r="AH9166" i="2"/>
  <c r="AH7414" i="2" a="1"/>
  <c r="AH7414" i="2" s="1"/>
  <c r="AH7509" i="2" a="1"/>
  <c r="AH7509" i="2" s="1"/>
  <c r="AH7619" i="2" a="1"/>
  <c r="AH7619" i="2" s="1"/>
  <c r="AH7620" i="2" a="1"/>
  <c r="AH7620" i="2" s="1"/>
  <c r="AH7728" i="2" a="1"/>
  <c r="AH7728" i="2" s="1"/>
  <c r="AH7826" i="2" a="1"/>
  <c r="AH7826" i="2" s="1"/>
  <c r="AH7901" i="2" a="1"/>
  <c r="AH7901" i="2"/>
  <c r="AH7992" i="2" a="1"/>
  <c r="AH7992" i="2"/>
  <c r="AH8082" i="2" a="1"/>
  <c r="AH8082" i="2"/>
  <c r="AH8150" i="2" a="1"/>
  <c r="AH8150" i="2" s="1"/>
  <c r="AH9167" i="2" a="1"/>
  <c r="AH9167" i="2" s="1"/>
  <c r="AH10224" i="2" a="1"/>
  <c r="AH10224" i="2" s="1"/>
  <c r="AH10225" i="2" a="1"/>
  <c r="AH10225" i="2" s="1"/>
  <c r="AH10226" i="2" a="1"/>
  <c r="AH10226" i="2" s="1"/>
  <c r="AH10367" i="2" a="1"/>
  <c r="AH10367" i="2" s="1"/>
  <c r="AH10368" i="2" a="1"/>
  <c r="AH10368" i="2" s="1"/>
  <c r="AH10369" i="2" a="1"/>
  <c r="AH10369" i="2" s="1"/>
  <c r="AH11614" i="2" a="1"/>
  <c r="AH11614" i="2" s="1"/>
  <c r="AH11699" i="2" a="1"/>
  <c r="AH11699" i="2" s="1"/>
  <c r="AH11097" i="2" a="1"/>
  <c r="AH11097" i="2"/>
  <c r="AH11351" i="2" a="1"/>
  <c r="AH11351" i="2" s="1"/>
  <c r="AH3229" i="2" a="1"/>
  <c r="AH3229" i="2"/>
  <c r="AH3456" i="2" a="1"/>
  <c r="AH3456" i="2" s="1"/>
  <c r="AH3471" i="2" a="1"/>
  <c r="AH3471" i="2" s="1"/>
  <c r="AH3859" i="2" a="1"/>
  <c r="AH3859" i="2" s="1"/>
  <c r="AH3860" i="2" a="1"/>
  <c r="AH3860" i="2" s="1"/>
  <c r="AH285" i="2" a="1"/>
  <c r="AH285" i="2"/>
  <c r="AH391" i="2" a="1"/>
  <c r="AH391" i="2"/>
  <c r="AH694" i="2" a="1"/>
  <c r="AH694" i="2" s="1"/>
  <c r="AH725" i="2" a="1"/>
  <c r="AH725" i="2" s="1"/>
  <c r="AH1057" i="2" a="1"/>
  <c r="AH1057" i="2" s="1"/>
  <c r="AH1088" i="2" a="1"/>
  <c r="AH1088" i="2" s="1"/>
  <c r="AH1309" i="2" a="1"/>
  <c r="AH1309" i="2" s="1"/>
  <c r="AH1310" i="2" a="1"/>
  <c r="AH1310" i="2" s="1"/>
  <c r="AH1843" i="2" a="1"/>
  <c r="AH1843" i="2" s="1"/>
  <c r="AH1929" i="2" a="1"/>
  <c r="AH1929" i="2" s="1"/>
  <c r="AH2011" i="2" a="1"/>
  <c r="AH2011" i="2" s="1"/>
  <c r="AH2084" i="2" a="1"/>
  <c r="AH2084" i="2" s="1"/>
  <c r="AH2138" i="2" a="1"/>
  <c r="AH2138" i="2" s="1"/>
  <c r="AH2139" i="2" a="1"/>
  <c r="AH2139" i="2" s="1"/>
  <c r="AH2537" i="2" a="1"/>
  <c r="AH2537" i="2"/>
  <c r="AH286" i="2" a="1"/>
  <c r="AH286" i="2" s="1"/>
  <c r="AH350" i="2" a="1"/>
  <c r="AH350" i="2" s="1"/>
  <c r="AH1544" i="2" a="1"/>
  <c r="AH1544" i="2" s="1"/>
  <c r="AH3118" i="2" a="1"/>
  <c r="AH3118" i="2" s="1"/>
  <c r="AH4701" i="2" a="1"/>
  <c r="AH4701" i="2" s="1"/>
  <c r="AH4845" i="2" a="1"/>
  <c r="AH4845" i="2" s="1"/>
  <c r="AH5136" i="2" a="1"/>
  <c r="AH5136" i="2" s="1"/>
  <c r="AH5406" i="2" a="1"/>
  <c r="AH5406" i="2" s="1"/>
  <c r="AH5554" i="2" a="1"/>
  <c r="AH5554" i="2"/>
  <c r="AH3230" i="2" a="1"/>
  <c r="AH3230" i="2" s="1"/>
  <c r="AH4225" i="2" a="1"/>
  <c r="AH4225" i="2" s="1"/>
  <c r="AH4257" i="2" a="1"/>
  <c r="AH4257" i="2" s="1"/>
  <c r="AH4531" i="2" a="1"/>
  <c r="AH4531" i="2" s="1"/>
  <c r="AH4558" i="2" a="1"/>
  <c r="AH4558" i="2"/>
  <c r="AH2538" i="2" a="1"/>
  <c r="AH2538" i="2" s="1"/>
  <c r="AH2627" i="2" a="1"/>
  <c r="AH2627" i="2"/>
  <c r="AH2711" i="2" a="1"/>
  <c r="AH2711" i="2" s="1"/>
  <c r="AH2771" i="2" a="1"/>
  <c r="AH2771" i="2" s="1"/>
  <c r="AH2772" i="2" a="1"/>
  <c r="AH2772" i="2" s="1"/>
  <c r="AH4978" i="2" a="1"/>
  <c r="AH4978" i="2" s="1"/>
  <c r="AH6550" i="2" a="1"/>
  <c r="AH6550" i="2" s="1"/>
  <c r="AH6708" i="2" a="1"/>
  <c r="AH6708" i="2" s="1"/>
  <c r="AH6982" i="2" a="1"/>
  <c r="AH6982" i="2" s="1"/>
  <c r="AH5294" i="2" a="1"/>
  <c r="AH5294" i="2" s="1"/>
  <c r="AH5712" i="2" a="1"/>
  <c r="AH5712" i="2" s="1"/>
  <c r="AH5838" i="2" a="1"/>
  <c r="AH5838" i="2"/>
  <c r="AH5967" i="2" a="1"/>
  <c r="AH5967" i="2" s="1"/>
  <c r="AH6095" i="2" a="1"/>
  <c r="AH6095" i="2" s="1"/>
  <c r="AH6596" i="2" a="1"/>
  <c r="AH6596" i="2" s="1"/>
  <c r="AH6943" i="2" a="1"/>
  <c r="AH6943" i="2" s="1"/>
  <c r="AH9372" i="2" a="1"/>
  <c r="AH9372" i="2" s="1"/>
  <c r="AH9580" i="2" a="1"/>
  <c r="AH9580" i="2"/>
  <c r="AH9700" i="2" a="1"/>
  <c r="AH9700" i="2" s="1"/>
  <c r="AH10701" i="2" a="1"/>
  <c r="AH10701" i="2" s="1"/>
  <c r="AH10787" i="2" a="1"/>
  <c r="AH10787" i="2"/>
  <c r="AH11140" i="2" a="1"/>
  <c r="AH11140" i="2"/>
  <c r="AH11394" i="2" a="1"/>
  <c r="AH11394" i="2" s="1"/>
  <c r="AH9581" i="2" a="1"/>
  <c r="AH9581" i="2"/>
  <c r="AH9582" i="2" a="1"/>
  <c r="AH9582" i="2" s="1"/>
  <c r="AH9583" i="2" a="1"/>
  <c r="AH9583" i="2" s="1"/>
  <c r="AH9701" i="2" a="1"/>
  <c r="AH9701" i="2" s="1"/>
  <c r="AH9702" i="2" a="1"/>
  <c r="AH9702" i="2" s="1"/>
  <c r="AH9703" i="2" a="1"/>
  <c r="AH9703" i="2"/>
  <c r="AH9704" i="2" a="1"/>
  <c r="AH9704" i="2" s="1"/>
  <c r="AH7415" i="2" a="1"/>
  <c r="AH7415" i="2" s="1"/>
  <c r="AH7510" i="2" a="1"/>
  <c r="AH7510" i="2"/>
  <c r="AH7621" i="2" a="1"/>
  <c r="AH7621" i="2" s="1"/>
  <c r="AH7729" i="2" a="1"/>
  <c r="AH7729" i="2" s="1"/>
  <c r="AH7730" i="2" a="1"/>
  <c r="AH7730" i="2" s="1"/>
  <c r="AH7827" i="2" a="1"/>
  <c r="AH7827" i="2" s="1"/>
  <c r="AH7902" i="2" a="1"/>
  <c r="AH7902" i="2"/>
  <c r="AH7993" i="2" a="1"/>
  <c r="AH7993" i="2" s="1"/>
  <c r="AH8083" i="2" a="1"/>
  <c r="AH8083" i="2" s="1"/>
  <c r="AH8151" i="2" a="1"/>
  <c r="AH8151" i="2" s="1"/>
  <c r="AH8199" i="2" a="1"/>
  <c r="AH8199" i="2" s="1"/>
  <c r="AH8238" i="2" a="1"/>
  <c r="AH8238" i="2" s="1"/>
  <c r="AH10788" i="2" a="1"/>
  <c r="AH10788" i="2"/>
  <c r="AH10789" i="2" a="1"/>
  <c r="AH10789" i="2" s="1"/>
  <c r="AH10790" i="2" a="1"/>
  <c r="AH10790" i="2" s="1"/>
  <c r="AH10791" i="2" a="1"/>
  <c r="AH10791" i="2"/>
  <c r="AH10859" i="2" a="1"/>
  <c r="AH10859" i="2" s="1"/>
  <c r="AH10860" i="2" a="1"/>
  <c r="AH10860" i="2"/>
  <c r="AH11141" i="2" a="1"/>
  <c r="AH11141" i="2"/>
  <c r="AH11429" i="2" a="1"/>
  <c r="AH11429" i="2" s="1"/>
  <c r="AH287" i="2" a="1"/>
  <c r="AH287" i="2" s="1"/>
  <c r="AH288" i="2" a="1"/>
  <c r="AH288" i="2" s="1"/>
  <c r="AH1517" i="2" a="1"/>
  <c r="AH1517" i="2"/>
  <c r="AH3119" i="2" a="1"/>
  <c r="AH3119" i="2" s="1"/>
  <c r="AH3385" i="2" a="1"/>
  <c r="AH3385" i="2" s="1"/>
  <c r="AH3425" i="2" a="1"/>
  <c r="AH3425" i="2" s="1"/>
  <c r="AH3753" i="2" a="1"/>
  <c r="AH3753" i="2"/>
  <c r="AH3791" i="2" a="1"/>
  <c r="AH3791" i="2" s="1"/>
  <c r="AH4702" i="2" a="1"/>
  <c r="AH4702" i="2"/>
  <c r="AH4846" i="2" a="1"/>
  <c r="AH4846" i="2"/>
  <c r="AH5106" i="2" a="1"/>
  <c r="AH5106" i="2"/>
  <c r="AH5407" i="2" a="1"/>
  <c r="AH5407" i="2" s="1"/>
  <c r="AH182" i="2" a="1"/>
  <c r="AH182" i="2" s="1"/>
  <c r="AH289" i="2" a="1"/>
  <c r="AH289" i="2"/>
  <c r="AH645" i="2" a="1"/>
  <c r="AH645" i="2" s="1"/>
  <c r="AH695" i="2" a="1"/>
  <c r="AH695" i="2" s="1"/>
  <c r="AH888" i="2" a="1"/>
  <c r="AH888" i="2" s="1"/>
  <c r="AH911" i="2" a="1"/>
  <c r="AH911" i="2" s="1"/>
  <c r="AH1150" i="2" a="1"/>
  <c r="AH1150" i="2" s="1"/>
  <c r="AH1176" i="2" a="1"/>
  <c r="AH1176" i="2" s="1"/>
  <c r="AH1394" i="2" a="1"/>
  <c r="AH1394" i="2" s="1"/>
  <c r="AH1420" i="2" a="1"/>
  <c r="AH1420" i="2" s="1"/>
  <c r="AH1770" i="2" a="1"/>
  <c r="AH1770" i="2" s="1"/>
  <c r="AH1844" i="2" a="1"/>
  <c r="AH1844" i="2" s="1"/>
  <c r="AH1930" i="2" a="1"/>
  <c r="AH1930" i="2"/>
  <c r="AH2012" i="2" a="1"/>
  <c r="AH2012" i="2" s="1"/>
  <c r="AH2085" i="2" a="1"/>
  <c r="AH2085" i="2" s="1"/>
  <c r="AH2140" i="2" a="1"/>
  <c r="AH2140" i="2"/>
  <c r="AH2453" i="2" a="1"/>
  <c r="AH2453" i="2" s="1"/>
  <c r="AH2539" i="2" a="1"/>
  <c r="AH2539" i="2" s="1"/>
  <c r="AH3603" i="2" a="1"/>
  <c r="AH3603" i="2" s="1"/>
  <c r="AH5283" i="2" a="1"/>
  <c r="AH5283" i="2" s="1"/>
  <c r="AH6096" i="2" a="1"/>
  <c r="AH6096" i="2" s="1"/>
  <c r="AH6574" i="2" a="1"/>
  <c r="AH6574" i="2" s="1"/>
  <c r="AH6944" i="2" a="1"/>
  <c r="AH6944" i="2" s="1"/>
  <c r="AH9373" i="2" a="1"/>
  <c r="AH9373" i="2" s="1"/>
  <c r="AH11142" i="2" a="1"/>
  <c r="AH11142" i="2" s="1"/>
  <c r="AH11395" i="2" a="1"/>
  <c r="AH11395" i="2"/>
  <c r="AH3959" i="2" a="1"/>
  <c r="AH3959" i="2" s="1"/>
  <c r="AH4311" i="2" a="1"/>
  <c r="AH4311" i="2" s="1"/>
  <c r="AH4312" i="2" a="1"/>
  <c r="AH4312" i="2" s="1"/>
  <c r="AH4423" i="2" a="1"/>
  <c r="AH4423" i="2" s="1"/>
  <c r="AH4459" i="2" a="1"/>
  <c r="AH4459" i="2"/>
  <c r="AH2540" i="2" a="1"/>
  <c r="AH2540" i="2"/>
  <c r="AH2628" i="2" a="1"/>
  <c r="AH2628" i="2" s="1"/>
  <c r="AH2712" i="2" a="1"/>
  <c r="AH2712" i="2" s="1"/>
  <c r="AH2773" i="2" a="1"/>
  <c r="AH2773" i="2" s="1"/>
  <c r="AH3604" i="2" a="1"/>
  <c r="AH3604" i="2" s="1"/>
  <c r="AH4962" i="2" a="1"/>
  <c r="AH4962" i="2" s="1"/>
  <c r="AH6575" i="2" a="1"/>
  <c r="AH6575" i="2" s="1"/>
  <c r="AH6758" i="2" a="1"/>
  <c r="AH6758" i="2"/>
  <c r="AH6945" i="2" a="1"/>
  <c r="AH6945" i="2" s="1"/>
  <c r="AH7326" i="2" a="1"/>
  <c r="AH7326" i="2" s="1"/>
  <c r="AH6208" i="2" a="1"/>
  <c r="AH6208" i="2"/>
  <c r="AH6395" i="2" a="1"/>
  <c r="AH6395" i="2" s="1"/>
  <c r="AH6410" i="2" a="1"/>
  <c r="AH6410" i="2" s="1"/>
  <c r="AH5535" i="2" a="1"/>
  <c r="AH5535" i="2"/>
  <c r="AH5713" i="2" a="1"/>
  <c r="AH5713" i="2" s="1"/>
  <c r="AH5839" i="2" a="1"/>
  <c r="AH5839" i="2"/>
  <c r="AH5968" i="2" a="1"/>
  <c r="AH5968" i="2" s="1"/>
  <c r="AH9374" i="2" a="1"/>
  <c r="AH9374" i="2"/>
  <c r="AH9705" i="2" a="1"/>
  <c r="AH9705" i="2"/>
  <c r="AH10370" i="2" a="1"/>
  <c r="AH10370" i="2" s="1"/>
  <c r="AH10539" i="2" a="1"/>
  <c r="AH10539" i="2"/>
  <c r="AH9168" i="2" a="1"/>
  <c r="AH9168" i="2" s="1"/>
  <c r="AH9169" i="2" a="1"/>
  <c r="AH9169" i="2" s="1"/>
  <c r="AH9170" i="2" a="1"/>
  <c r="AH9170" i="2" s="1"/>
  <c r="AH9171" i="2" a="1"/>
  <c r="AH9171" i="2" s="1"/>
  <c r="AH9584" i="2" a="1"/>
  <c r="AH9584" i="2" s="1"/>
  <c r="AH9585" i="2" a="1"/>
  <c r="AH9585" i="2" s="1"/>
  <c r="AH9586" i="2" a="1"/>
  <c r="AH9586" i="2" s="1"/>
  <c r="AH9706" i="2" a="1"/>
  <c r="AH9706" i="2" s="1"/>
  <c r="AH7416" i="2" a="1"/>
  <c r="AH7416" i="2" s="1"/>
  <c r="AH7511" i="2" a="1"/>
  <c r="AH7511" i="2" s="1"/>
  <c r="AH7622" i="2" a="1"/>
  <c r="AH7622" i="2"/>
  <c r="AH7731" i="2" a="1"/>
  <c r="AH7731" i="2" s="1"/>
  <c r="AH7828" i="2" a="1"/>
  <c r="AH7828" i="2" s="1"/>
  <c r="AH7903" i="2" a="1"/>
  <c r="AH7903" i="2"/>
  <c r="AH7904" i="2" a="1"/>
  <c r="AH7904" i="2" s="1"/>
  <c r="AH7994" i="2" a="1"/>
  <c r="AH7994" i="2" s="1"/>
  <c r="AH8084" i="2" a="1"/>
  <c r="AH8084" i="2" s="1"/>
  <c r="AH8152" i="2" a="1"/>
  <c r="AH8152" i="2" s="1"/>
  <c r="AH8200" i="2" a="1"/>
  <c r="AH8200" i="2" s="1"/>
  <c r="AH9707" i="2" a="1"/>
  <c r="AH9707" i="2" s="1"/>
  <c r="AH10371" i="2" a="1"/>
  <c r="AH10371" i="2" s="1"/>
  <c r="AH10372" i="2" a="1"/>
  <c r="AH10372" i="2" s="1"/>
  <c r="AH10373" i="2" a="1"/>
  <c r="AH10373" i="2" s="1"/>
  <c r="AH10540" i="2" a="1"/>
  <c r="AH10540" i="2" s="1"/>
  <c r="AH10541" i="2" a="1"/>
  <c r="AH10541" i="2" s="1"/>
  <c r="AH10542" i="2" a="1"/>
  <c r="AH10542" i="2" s="1"/>
  <c r="AH11615" i="2" a="1"/>
  <c r="AH11615" i="2"/>
  <c r="AH11700" i="2" a="1"/>
  <c r="AH11700" i="2"/>
  <c r="AH11143" i="2" a="1"/>
  <c r="AH11143" i="2" s="1"/>
  <c r="AH11396" i="2" a="1"/>
  <c r="AH11396" i="2" s="1"/>
  <c r="AH183" i="2" a="1"/>
  <c r="AH183" i="2" s="1"/>
  <c r="AH290" i="2" a="1"/>
  <c r="AH290" i="2" s="1"/>
  <c r="AH1492" i="2" a="1"/>
  <c r="AH1492" i="2" s="1"/>
  <c r="AH3120" i="2" a="1"/>
  <c r="AH3120" i="2"/>
  <c r="AH3352" i="2" a="1"/>
  <c r="AH3352" i="2"/>
  <c r="AH3386" i="2" a="1"/>
  <c r="AH3386" i="2"/>
  <c r="AH3719" i="2" a="1"/>
  <c r="AH3719" i="2" s="1"/>
  <c r="AH3754" i="2" a="1"/>
  <c r="AH3754" i="2" s="1"/>
  <c r="AH4676" i="2" a="1"/>
  <c r="AH4676" i="2" s="1"/>
  <c r="AH4847" i="2" a="1"/>
  <c r="AH4847" i="2" s="1"/>
  <c r="AH5081" i="2" a="1"/>
  <c r="AH5081" i="2" s="1"/>
  <c r="AH5408" i="2" a="1"/>
  <c r="AH5408" i="2" s="1"/>
  <c r="AH104" i="2" a="1"/>
  <c r="AH104" i="2" s="1"/>
  <c r="AH184" i="2" a="1"/>
  <c r="AH184" i="2"/>
  <c r="AH595" i="2" a="1"/>
  <c r="AH595" i="2"/>
  <c r="AH646" i="2" a="1"/>
  <c r="AH646" i="2"/>
  <c r="AH870" i="2" a="1"/>
  <c r="AH870" i="2" s="1"/>
  <c r="AH889" i="2" a="1"/>
  <c r="AH889" i="2"/>
  <c r="AH1127" i="2" a="1"/>
  <c r="AH1127" i="2" s="1"/>
  <c r="AH1151" i="2" a="1"/>
  <c r="AH1151" i="2" s="1"/>
  <c r="AH1372" i="2" a="1"/>
  <c r="AH1372" i="2"/>
  <c r="AH1373" i="2" a="1"/>
  <c r="AH1373" i="2" s="1"/>
  <c r="AH1708" i="2" a="1"/>
  <c r="AH1708" i="2" s="1"/>
  <c r="AH1771" i="2" a="1"/>
  <c r="AH1771" i="2" s="1"/>
  <c r="AH1845" i="2" a="1"/>
  <c r="AH1845" i="2"/>
  <c r="AH1931" i="2" a="1"/>
  <c r="AH1931" i="2" s="1"/>
  <c r="AH1932" i="2" a="1"/>
  <c r="AH1932" i="2" s="1"/>
  <c r="AH2013" i="2" a="1"/>
  <c r="AH2013" i="2"/>
  <c r="AH2389" i="2" a="1"/>
  <c r="AH2389" i="2" s="1"/>
  <c r="AH2454" i="2" a="1"/>
  <c r="AH2454" i="2" s="1"/>
  <c r="AH2541" i="2" a="1"/>
  <c r="AH2541" i="2" s="1"/>
  <c r="AH3574" i="2" a="1"/>
  <c r="AH3574" i="2" s="1"/>
  <c r="AH5273" i="2" a="1"/>
  <c r="AH5273" i="2" s="1"/>
  <c r="AH6072" i="2" a="1"/>
  <c r="AH6072" i="2"/>
  <c r="AH6523" i="2" a="1"/>
  <c r="AH6523" i="2" s="1"/>
  <c r="AH6898" i="2" a="1"/>
  <c r="AH6898" i="2" s="1"/>
  <c r="AH11098" i="2" a="1"/>
  <c r="AH11098" i="2" s="1"/>
  <c r="AH11352" i="2" a="1"/>
  <c r="AH11352" i="2" s="1"/>
  <c r="AH3939" i="2" a="1"/>
  <c r="AH3939" i="2" s="1"/>
  <c r="AH4258" i="2" a="1"/>
  <c r="AH4258" i="2"/>
  <c r="AH4282" i="2" a="1"/>
  <c r="AH4282" i="2" s="1"/>
  <c r="AH4392" i="2" a="1"/>
  <c r="AH4392" i="2" s="1"/>
  <c r="AH4424" i="2" a="1"/>
  <c r="AH4424" i="2"/>
  <c r="AH2629" i="2" a="1"/>
  <c r="AH2629" i="2"/>
  <c r="AH2630" i="2" a="1"/>
  <c r="AH2630" i="2" s="1"/>
  <c r="AH2713" i="2" a="1"/>
  <c r="AH2713" i="2" s="1"/>
  <c r="AH3575" i="2" a="1"/>
  <c r="AH3575" i="2" s="1"/>
  <c r="AH4934" i="2" a="1"/>
  <c r="AH4934" i="2" s="1"/>
  <c r="AH6524" i="2" a="1"/>
  <c r="AH6524" i="2" s="1"/>
  <c r="AH6747" i="2" a="1"/>
  <c r="AH6747" i="2"/>
  <c r="AH6899" i="2" a="1"/>
  <c r="AH6899" i="2" s="1"/>
  <c r="AH7246" i="2" a="1"/>
  <c r="AH7246" i="2" s="1"/>
  <c r="AH7327" i="2" a="1"/>
  <c r="AH7327" i="2" s="1"/>
  <c r="AH6187" i="2" a="1"/>
  <c r="AH6187" i="2" s="1"/>
  <c r="AH6378" i="2" a="1"/>
  <c r="AH6378" i="2" s="1"/>
  <c r="AH6396" i="2" a="1"/>
  <c r="AH6396" i="2" s="1"/>
  <c r="AH5511" i="2" a="1"/>
  <c r="AH5511" i="2" s="1"/>
  <c r="AH5714" i="2" a="1"/>
  <c r="AH5714" i="2" s="1"/>
  <c r="AH5840" i="2" a="1"/>
  <c r="AH5840" i="2" s="1"/>
  <c r="AH5969" i="2" a="1"/>
  <c r="AH5969" i="2"/>
  <c r="AH8871" i="2" a="1"/>
  <c r="AH8871" i="2" s="1"/>
  <c r="AH9172" i="2" a="1"/>
  <c r="AH9172" i="2" s="1"/>
  <c r="AH10227" i="2" a="1"/>
  <c r="AH10227" i="2" s="1"/>
  <c r="AH10374" i="2" a="1"/>
  <c r="AH10374" i="2" s="1"/>
  <c r="AH11737" i="2" a="1"/>
  <c r="AH11737" i="2" s="1"/>
  <c r="AH8872" i="2" a="1"/>
  <c r="AH8872" i="2" s="1"/>
  <c r="AH8873" i="2" a="1"/>
  <c r="AH8873" i="2" s="1"/>
  <c r="AH8874" i="2" a="1"/>
  <c r="AH8874" i="2"/>
  <c r="AH8875" i="2" a="1"/>
  <c r="AH8875" i="2" s="1"/>
  <c r="AH9173" i="2" a="1"/>
  <c r="AH9173" i="2" s="1"/>
  <c r="AH9174" i="2" a="1"/>
  <c r="AH9174" i="2" s="1"/>
  <c r="AH9175" i="2" a="1"/>
  <c r="AH9175" i="2" s="1"/>
  <c r="AH9176" i="2" a="1"/>
  <c r="AH9176" i="2" s="1"/>
  <c r="AH7417" i="2" a="1"/>
  <c r="AH7417" i="2" s="1"/>
  <c r="AH7512" i="2" a="1"/>
  <c r="AH7512" i="2" s="1"/>
  <c r="AH7623" i="2" a="1"/>
  <c r="AH7623" i="2" s="1"/>
  <c r="AH7732" i="2" a="1"/>
  <c r="AH7732" i="2"/>
  <c r="AH7829" i="2" a="1"/>
  <c r="AH7829" i="2" s="1"/>
  <c r="AH7830" i="2" a="1"/>
  <c r="AH7830" i="2" s="1"/>
  <c r="AH7905" i="2" a="1"/>
  <c r="AH7905" i="2"/>
  <c r="AH7995" i="2" a="1"/>
  <c r="AH7995" i="2" s="1"/>
  <c r="AH8085" i="2" a="1"/>
  <c r="AH8085" i="2" s="1"/>
  <c r="AH8153" i="2" a="1"/>
  <c r="AH8153" i="2" s="1"/>
  <c r="AH9177" i="2" a="1"/>
  <c r="AH9177" i="2" s="1"/>
  <c r="AH10228" i="2" a="1"/>
  <c r="AH10228" i="2" s="1"/>
  <c r="AH10229" i="2" a="1"/>
  <c r="AH10229" i="2" s="1"/>
  <c r="AH10230" i="2" a="1"/>
  <c r="AH10230" i="2"/>
  <c r="AH10375" i="2" a="1"/>
  <c r="AH10375" i="2" s="1"/>
  <c r="AH10376" i="2" a="1"/>
  <c r="AH10376" i="2"/>
  <c r="AH10377" i="2" a="1"/>
  <c r="AH10377" i="2" s="1"/>
  <c r="AH11616" i="2" a="1"/>
  <c r="AH11616" i="2"/>
  <c r="AH11701" i="2" a="1"/>
  <c r="AH11701" i="2" s="1"/>
  <c r="AH11099" i="2" a="1"/>
  <c r="AH11099" i="2" s="1"/>
  <c r="AH11353" i="2" a="1"/>
  <c r="AH11353" i="2" s="1"/>
  <c r="AH351" i="2" a="1"/>
  <c r="AH351" i="2"/>
  <c r="AH392" i="2" a="1"/>
  <c r="AH392" i="2" s="1"/>
  <c r="AH1572" i="2" a="1"/>
  <c r="AH1572" i="2" s="1"/>
  <c r="AH3121" i="2" a="1"/>
  <c r="AH3121" i="2" s="1"/>
  <c r="AH3253" i="2" a="1"/>
  <c r="AH3253" i="2" s="1"/>
  <c r="AH4737" i="2" a="1"/>
  <c r="AH4737" i="2" s="1"/>
  <c r="AH4848" i="2" a="1"/>
  <c r="AH4848" i="2" s="1"/>
  <c r="AH5154" i="2" a="1"/>
  <c r="AH5154" i="2" s="1"/>
  <c r="AH5409" i="2" a="1"/>
  <c r="AH5409" i="2" s="1"/>
  <c r="AH1933" i="2" a="1"/>
  <c r="AH1933" i="2" s="1"/>
  <c r="AH291" i="2" a="1"/>
  <c r="AH291" i="2" s="1"/>
  <c r="AH352" i="2" a="1"/>
  <c r="AH352" i="2" s="1"/>
  <c r="AH696" i="2" a="1"/>
  <c r="AH696" i="2" s="1"/>
  <c r="AH726" i="2" a="1"/>
  <c r="AH726" i="2" s="1"/>
  <c r="AH934" i="2" a="1"/>
  <c r="AH934" i="2" s="1"/>
  <c r="AH947" i="2" a="1"/>
  <c r="AH947" i="2" s="1"/>
  <c r="AH1177" i="2" a="1"/>
  <c r="AH1177" i="2" s="1"/>
  <c r="AH1195" i="2" a="1"/>
  <c r="AH1195" i="2"/>
  <c r="AH1421" i="2" a="1"/>
  <c r="AH1421" i="2" s="1"/>
  <c r="AH1435" i="2" a="1"/>
  <c r="AH1435" i="2"/>
  <c r="AH3387" i="2" a="1"/>
  <c r="AH3387" i="2" s="1"/>
  <c r="AH3426" i="2" a="1"/>
  <c r="AH3426" i="2" s="1"/>
  <c r="AH3792" i="2" a="1"/>
  <c r="AH3792" i="2" s="1"/>
  <c r="AH3828" i="2" a="1"/>
  <c r="AH3828" i="2" s="1"/>
  <c r="AH9178" i="2" a="1"/>
  <c r="AH9178" i="2" s="1"/>
  <c r="AH9587" i="2" a="1"/>
  <c r="AH9587" i="2" s="1"/>
  <c r="AH10378" i="2" a="1"/>
  <c r="AH10378" i="2" s="1"/>
  <c r="AH10543" i="2" a="1"/>
  <c r="AH10543" i="2" s="1"/>
  <c r="AH1934" i="2" a="1"/>
  <c r="AH1934" i="2" s="1"/>
  <c r="AH2086" i="2" a="1"/>
  <c r="AH2086" i="2" s="1"/>
  <c r="AH2087" i="2" a="1"/>
  <c r="AH2087" i="2"/>
  <c r="AH2141" i="2" a="1"/>
  <c r="AH2141" i="2" s="1"/>
  <c r="AH2179" i="2" a="1"/>
  <c r="AH2179" i="2" s="1"/>
  <c r="AH2631" i="2" a="1"/>
  <c r="AH2631" i="2"/>
  <c r="AH2632" i="2" a="1"/>
  <c r="AH2632" i="2" s="1"/>
  <c r="AH2714" i="2" a="1"/>
  <c r="AH2714" i="2"/>
  <c r="AH2774" i="2" a="1"/>
  <c r="AH2774" i="2" s="1"/>
  <c r="AH2819" i="2" a="1"/>
  <c r="AH2819" i="2" s="1"/>
  <c r="AH2849" i="2" a="1"/>
  <c r="AH2849" i="2" s="1"/>
  <c r="AH3254" i="2" a="1"/>
  <c r="AH3254" i="2" s="1"/>
  <c r="AH3989" i="2" a="1"/>
  <c r="AH3989" i="2" s="1"/>
  <c r="AH4331" i="2" a="1"/>
  <c r="AH4331" i="2" s="1"/>
  <c r="AH4342" i="2" a="1"/>
  <c r="AH4342" i="2" s="1"/>
  <c r="AH4497" i="2" a="1"/>
  <c r="AH4497" i="2" s="1"/>
  <c r="AH4532" i="2" a="1"/>
  <c r="AH4532" i="2"/>
  <c r="AH6222" i="2" a="1"/>
  <c r="AH6222" i="2" s="1"/>
  <c r="AH6344" i="2" a="1"/>
  <c r="AH6344" i="2" s="1"/>
  <c r="AH6360" i="2" a="1"/>
  <c r="AH6360" i="2" s="1"/>
  <c r="AH5017" i="2" a="1"/>
  <c r="AH5017" i="2"/>
  <c r="AH6597" i="2" a="1"/>
  <c r="AH6597" i="2" s="1"/>
  <c r="AH6713" i="2" a="1"/>
  <c r="AH6713" i="2" s="1"/>
  <c r="AH7054" i="2" a="1"/>
  <c r="AH7054" i="2" s="1"/>
  <c r="AH5241" i="2" a="1"/>
  <c r="AH5241" i="2" s="1"/>
  <c r="AH5555" i="2" a="1"/>
  <c r="AH5555" i="2" s="1"/>
  <c r="AH5715" i="2" a="1"/>
  <c r="AH5715" i="2" s="1"/>
  <c r="AH5841" i="2" a="1"/>
  <c r="AH5841" i="2" s="1"/>
  <c r="AH5970" i="2" a="1"/>
  <c r="AH5970" i="2" s="1"/>
  <c r="AH6135" i="2" a="1"/>
  <c r="AH6135" i="2"/>
  <c r="AH6635" i="2" a="1"/>
  <c r="AH6635" i="2" s="1"/>
  <c r="AH7055" i="2" a="1"/>
  <c r="AH7055" i="2" s="1"/>
  <c r="AH11210" i="2" a="1"/>
  <c r="AH11210" i="2" s="1"/>
  <c r="AH11468" i="2" a="1"/>
  <c r="AH11468" i="2"/>
  <c r="AH11738" i="2" a="1"/>
  <c r="AH11738" i="2"/>
  <c r="AH7328" i="2" a="1"/>
  <c r="AH7328" i="2" s="1"/>
  <c r="AH7418" i="2" a="1"/>
  <c r="AH7418" i="2" s="1"/>
  <c r="AH7513" i="2" a="1"/>
  <c r="AH7513" i="2"/>
  <c r="AH7624" i="2" a="1"/>
  <c r="AH7624" i="2"/>
  <c r="AH7733" i="2" a="1"/>
  <c r="AH7733" i="2"/>
  <c r="AH7734" i="2" a="1"/>
  <c r="AH7734" i="2" s="1"/>
  <c r="AH7831" i="2" a="1"/>
  <c r="AH7831" i="2" s="1"/>
  <c r="AH7996" i="2" a="1"/>
  <c r="AH7996" i="2" s="1"/>
  <c r="AH8086" i="2" a="1"/>
  <c r="AH8086" i="2" s="1"/>
  <c r="AH8154" i="2" a="1"/>
  <c r="AH8154" i="2" s="1"/>
  <c r="AH8201" i="2" a="1"/>
  <c r="AH8201" i="2" s="1"/>
  <c r="AH8239" i="2" a="1"/>
  <c r="AH8239" i="2" s="1"/>
  <c r="AH9858" i="2" a="1"/>
  <c r="AH9858" i="2" s="1"/>
  <c r="AH9375" i="2" a="1"/>
  <c r="AH9375" i="2" s="1"/>
  <c r="AH9376" i="2" a="1"/>
  <c r="AH9376" i="2" s="1"/>
  <c r="AH9377" i="2" a="1"/>
  <c r="AH9377" i="2" s="1"/>
  <c r="AH9588" i="2" a="1"/>
  <c r="AH9588" i="2" s="1"/>
  <c r="AH9708" i="2" a="1"/>
  <c r="AH9708" i="2" s="1"/>
  <c r="AH9709" i="2" a="1"/>
  <c r="AH9709" i="2" s="1"/>
  <c r="AH9710" i="2" a="1"/>
  <c r="AH9710" i="2" s="1"/>
  <c r="AH9711" i="2" a="1"/>
  <c r="AH9711" i="2" s="1"/>
  <c r="AH10544" i="2" a="1"/>
  <c r="AH10544" i="2" s="1"/>
  <c r="AH10545" i="2" a="1"/>
  <c r="AH10545" i="2" s="1"/>
  <c r="AH10702" i="2" a="1"/>
  <c r="AH10702" i="2" s="1"/>
  <c r="AH10703" i="2" a="1"/>
  <c r="AH10703" i="2" s="1"/>
  <c r="AH10704" i="2" a="1"/>
  <c r="AH10704" i="2" s="1"/>
  <c r="AH10705" i="2" a="1"/>
  <c r="AH10705" i="2" s="1"/>
  <c r="AH11211" i="2" a="1"/>
  <c r="AH11211" i="2" s="1"/>
  <c r="AH11469" i="2" a="1"/>
  <c r="AH11469" i="2" s="1"/>
  <c r="AH11617" i="2" a="1"/>
  <c r="AH11617" i="2" s="1"/>
  <c r="AH11702" i="2" a="1"/>
  <c r="AH11702" i="2" s="1"/>
  <c r="AH353" i="2" a="1"/>
  <c r="AH353" i="2" s="1"/>
  <c r="AH393" i="2" a="1"/>
  <c r="AH393" i="2" s="1"/>
  <c r="AH1573" i="2" a="1"/>
  <c r="AH1573" i="2" s="1"/>
  <c r="AH3122" i="2" a="1"/>
  <c r="AH3122" i="2" s="1"/>
  <c r="AH3255" i="2" a="1"/>
  <c r="AH3255" i="2" s="1"/>
  <c r="AH4724" i="2" a="1"/>
  <c r="AH4724" i="2" s="1"/>
  <c r="AH4849" i="2" a="1"/>
  <c r="AH4849" i="2" s="1"/>
  <c r="AH5137" i="2" a="1"/>
  <c r="AH5137" i="2"/>
  <c r="AH5410" i="2" a="1"/>
  <c r="AH5410" i="2" s="1"/>
  <c r="AH1846" i="2" a="1"/>
  <c r="AH1846" i="2" s="1"/>
  <c r="AH292" i="2" a="1"/>
  <c r="AH292" i="2"/>
  <c r="AH394" i="2" a="1"/>
  <c r="AH394" i="2" s="1"/>
  <c r="AH697" i="2" a="1"/>
  <c r="AH697" i="2"/>
  <c r="AH727" i="2" a="1"/>
  <c r="AH727" i="2" s="1"/>
  <c r="AH935" i="2" a="1"/>
  <c r="AH935" i="2" s="1"/>
  <c r="AH948" i="2" a="1"/>
  <c r="AH948" i="2" s="1"/>
  <c r="AH1178" i="2" a="1"/>
  <c r="AH1178" i="2"/>
  <c r="AH1196" i="2" a="1"/>
  <c r="AH1196" i="2"/>
  <c r="AH1422" i="2" a="1"/>
  <c r="AH1422" i="2" s="1"/>
  <c r="AH1423" i="2" a="1"/>
  <c r="AH1423" i="2" s="1"/>
  <c r="AH3388" i="2" a="1"/>
  <c r="AH3388" i="2" s="1"/>
  <c r="AH3427" i="2" a="1"/>
  <c r="AH3427" i="2" s="1"/>
  <c r="AH3793" i="2" a="1"/>
  <c r="AH3793" i="2" s="1"/>
  <c r="AH3829" i="2" a="1"/>
  <c r="AH3829" i="2"/>
  <c r="AH9028" i="2" a="1"/>
  <c r="AH9028" i="2" s="1"/>
  <c r="AH9378" i="2" a="1"/>
  <c r="AH9378" i="2" s="1"/>
  <c r="AH10379" i="2" a="1"/>
  <c r="AH10379" i="2" s="1"/>
  <c r="AH10546" i="2" a="1"/>
  <c r="AH10546" i="2" s="1"/>
  <c r="AH1935" i="2" a="1"/>
  <c r="AH1935" i="2" s="1"/>
  <c r="AH2014" i="2" a="1"/>
  <c r="AH2014" i="2" s="1"/>
  <c r="AH2088" i="2" a="1"/>
  <c r="AH2088" i="2" s="1"/>
  <c r="AH2089" i="2" a="1"/>
  <c r="AH2089" i="2"/>
  <c r="AH2142" i="2" a="1"/>
  <c r="AH2142" i="2" s="1"/>
  <c r="AH2542" i="2" a="1"/>
  <c r="AH2542" i="2" s="1"/>
  <c r="AH2633" i="2" a="1"/>
  <c r="AH2633" i="2"/>
  <c r="AH2715" i="2" a="1"/>
  <c r="AH2715" i="2" s="1"/>
  <c r="AH2775" i="2" a="1"/>
  <c r="AH2775" i="2" s="1"/>
  <c r="AH2776" i="2" a="1"/>
  <c r="AH2776" i="2"/>
  <c r="AH2820" i="2" a="1"/>
  <c r="AH2820" i="2" s="1"/>
  <c r="AH3243" i="2" a="1"/>
  <c r="AH3243" i="2" s="1"/>
  <c r="AH3981" i="2" a="1"/>
  <c r="AH3981" i="2" s="1"/>
  <c r="AH4313" i="2" a="1"/>
  <c r="AH4313" i="2" s="1"/>
  <c r="AH4332" i="2" a="1"/>
  <c r="AH4332" i="2"/>
  <c r="AH4460" i="2" a="1"/>
  <c r="AH4460" i="2" s="1"/>
  <c r="AH4498" i="2" a="1"/>
  <c r="AH4498" i="2"/>
  <c r="AH6216" i="2" a="1"/>
  <c r="AH6216" i="2" s="1"/>
  <c r="AH6331" i="2" a="1"/>
  <c r="AH6331" i="2" s="1"/>
  <c r="AH6345" i="2" a="1"/>
  <c r="AH6345" i="2" s="1"/>
  <c r="AH5018" i="2" a="1"/>
  <c r="AH5018" i="2" s="1"/>
  <c r="AH6576" i="2" a="1"/>
  <c r="AH6576" i="2" s="1"/>
  <c r="AH6709" i="2" a="1"/>
  <c r="AH6709" i="2" s="1"/>
  <c r="AH7056" i="2" a="1"/>
  <c r="AH7056" i="2" s="1"/>
  <c r="AH7247" i="2" a="1"/>
  <c r="AH7247" i="2" s="1"/>
  <c r="AH5242" i="2" a="1"/>
  <c r="AH5242" i="2" s="1"/>
  <c r="AH5536" i="2" a="1"/>
  <c r="AH5536" i="2" s="1"/>
  <c r="AH5716" i="2" a="1"/>
  <c r="AH5716" i="2"/>
  <c r="AH5842" i="2" a="1"/>
  <c r="AH5842" i="2"/>
  <c r="AH5971" i="2" a="1"/>
  <c r="AH5971" i="2"/>
  <c r="AH6127" i="2" a="1"/>
  <c r="AH6127" i="2" s="1"/>
  <c r="AH6616" i="2" a="1"/>
  <c r="AH6616" i="2"/>
  <c r="AH7018" i="2" a="1"/>
  <c r="AH7018" i="2" s="1"/>
  <c r="AH9793" i="2" a="1"/>
  <c r="AH9793" i="2" s="1"/>
  <c r="AH11176" i="2" a="1"/>
  <c r="AH11176" i="2" s="1"/>
  <c r="AH11430" i="2" a="1"/>
  <c r="AH11430" i="2" s="1"/>
  <c r="AH7329" i="2" a="1"/>
  <c r="AH7329" i="2"/>
  <c r="AH7419" i="2" a="1"/>
  <c r="AH7419" i="2" s="1"/>
  <c r="AH7514" i="2" a="1"/>
  <c r="AH7514" i="2"/>
  <c r="AH7625" i="2" a="1"/>
  <c r="AH7625" i="2"/>
  <c r="AH7735" i="2" a="1"/>
  <c r="AH7735" i="2" s="1"/>
  <c r="AH7832" i="2" a="1"/>
  <c r="AH7832" i="2" s="1"/>
  <c r="AH7997" i="2" a="1"/>
  <c r="AH7997" i="2" s="1"/>
  <c r="AH8087" i="2" a="1"/>
  <c r="AH8087" i="2" s="1"/>
  <c r="AH8155" i="2" a="1"/>
  <c r="AH8155" i="2"/>
  <c r="AH8156" i="2" a="1"/>
  <c r="AH8156" i="2" s="1"/>
  <c r="AH8202" i="2" a="1"/>
  <c r="AH8202" i="2" s="1"/>
  <c r="AH9794" i="2" a="1"/>
  <c r="AH9794" i="2" s="1"/>
  <c r="AH9029" i="2" a="1"/>
  <c r="AH9029" i="2" s="1"/>
  <c r="AH9030" i="2" a="1"/>
  <c r="AH9030" i="2" s="1"/>
  <c r="AH9179" i="2" a="1"/>
  <c r="AH9179" i="2" s="1"/>
  <c r="AH9180" i="2" a="1"/>
  <c r="AH9180" i="2" s="1"/>
  <c r="AH9379" i="2" a="1"/>
  <c r="AH9379" i="2" s="1"/>
  <c r="AH9380" i="2" a="1"/>
  <c r="AH9380" i="2" s="1"/>
  <c r="AH9381" i="2" a="1"/>
  <c r="AH9381" i="2" s="1"/>
  <c r="AH9589" i="2" a="1"/>
  <c r="AH9589" i="2"/>
  <c r="AH10380" i="2" a="1"/>
  <c r="AH10380" i="2"/>
  <c r="AH10381" i="2" a="1"/>
  <c r="AH10381" i="2" s="1"/>
  <c r="AH10547" i="2" a="1"/>
  <c r="AH10547" i="2" s="1"/>
  <c r="AH10548" i="2" a="1"/>
  <c r="AH10548" i="2" s="1"/>
  <c r="AH10549" i="2" a="1"/>
  <c r="AH10549" i="2" s="1"/>
  <c r="AH10706" i="2" a="1"/>
  <c r="AH10706" i="2" s="1"/>
  <c r="AH11212" i="2" a="1"/>
  <c r="AH11212" i="2" s="1"/>
  <c r="AH11470" i="2" a="1"/>
  <c r="AH11470" i="2" s="1"/>
  <c r="AH11618" i="2" a="1"/>
  <c r="AH11618" i="2" s="1"/>
  <c r="AH11703" i="2" a="1"/>
  <c r="AH11703" i="2" s="1"/>
  <c r="AH293" i="2" a="1"/>
  <c r="AH293" i="2"/>
  <c r="AH354" i="2" a="1"/>
  <c r="AH354" i="2" s="1"/>
  <c r="AH1545" i="2" a="1"/>
  <c r="AH1545" i="2" s="1"/>
  <c r="AH3123" i="2" a="1"/>
  <c r="AH3123" i="2" s="1"/>
  <c r="AH3244" i="2" a="1"/>
  <c r="AH3244" i="2" s="1"/>
  <c r="AH4703" i="2" a="1"/>
  <c r="AH4703" i="2" s="1"/>
  <c r="AH4850" i="2" a="1"/>
  <c r="AH4850" i="2" s="1"/>
  <c r="AH5138" i="2" a="1"/>
  <c r="AH5138" i="2" s="1"/>
  <c r="AH5411" i="2" a="1"/>
  <c r="AH5411" i="2" s="1"/>
  <c r="AH1772" i="2" a="1"/>
  <c r="AH1772" i="2" s="1"/>
  <c r="AH1847" i="2" a="1"/>
  <c r="AH1847" i="2" s="1"/>
  <c r="AH1936" i="2" a="1"/>
  <c r="AH1936" i="2" s="1"/>
  <c r="AH185" i="2" a="1"/>
  <c r="AH185" i="2"/>
  <c r="AH294" i="2" a="1"/>
  <c r="AH294" i="2" s="1"/>
  <c r="AH647" i="2" a="1"/>
  <c r="AH647" i="2" s="1"/>
  <c r="AH698" i="2" a="1"/>
  <c r="AH698" i="2" s="1"/>
  <c r="AH912" i="2" a="1"/>
  <c r="AH912" i="2" s="1"/>
  <c r="AH936" i="2" a="1"/>
  <c r="AH936" i="2"/>
  <c r="AH1152" i="2" a="1"/>
  <c r="AH1152" i="2" s="1"/>
  <c r="AH1179" i="2" a="1"/>
  <c r="AH1179" i="2"/>
  <c r="AH1395" i="2" a="1"/>
  <c r="AH1395" i="2" s="1"/>
  <c r="AH1424" i="2" a="1"/>
  <c r="AH1424" i="2"/>
  <c r="AH3353" i="2" a="1"/>
  <c r="AH3353" i="2" s="1"/>
  <c r="AH3389" i="2" a="1"/>
  <c r="AH3389" i="2" s="1"/>
  <c r="AH3755" i="2" a="1"/>
  <c r="AH3755" i="2" s="1"/>
  <c r="AH3794" i="2" a="1"/>
  <c r="AH3794" i="2" s="1"/>
  <c r="AH8876" i="2" a="1"/>
  <c r="AH8876" i="2" s="1"/>
  <c r="AH9031" i="2" a="1"/>
  <c r="AH9031" i="2" s="1"/>
  <c r="AH10231" i="2" a="1"/>
  <c r="AH10231" i="2" s="1"/>
  <c r="AH10382" i="2" a="1"/>
  <c r="AH10382" i="2"/>
  <c r="AH2015" i="2" a="1"/>
  <c r="AH2015" i="2" s="1"/>
  <c r="AH2016" i="2" a="1"/>
  <c r="AH2016" i="2" s="1"/>
  <c r="AH2090" i="2" a="1"/>
  <c r="AH2090" i="2"/>
  <c r="AH2455" i="2" a="1"/>
  <c r="AH2455" i="2" s="1"/>
  <c r="AH2543" i="2" a="1"/>
  <c r="AH2543" i="2"/>
  <c r="AH2634" i="2" a="1"/>
  <c r="AH2634" i="2" s="1"/>
  <c r="AH2716" i="2" a="1"/>
  <c r="AH2716" i="2" s="1"/>
  <c r="AH2717" i="2" a="1"/>
  <c r="AH2717" i="2" s="1"/>
  <c r="AH2777" i="2" a="1"/>
  <c r="AH2777" i="2" s="1"/>
  <c r="AH3245" i="2" a="1"/>
  <c r="AH3245" i="2"/>
  <c r="AH3960" i="2" a="1"/>
  <c r="AH3960" i="2" s="1"/>
  <c r="AH4314" i="2" a="1"/>
  <c r="AH4314" i="2" s="1"/>
  <c r="AH4315" i="2" a="1"/>
  <c r="AH4315" i="2" s="1"/>
  <c r="AH4461" i="2" a="1"/>
  <c r="AH4461" i="2" s="1"/>
  <c r="AH4462" i="2" a="1"/>
  <c r="AH4462" i="2"/>
  <c r="AH6196" i="2" a="1"/>
  <c r="AH6196" i="2" s="1"/>
  <c r="AH6309" i="2" a="1"/>
  <c r="AH6309" i="2" s="1"/>
  <c r="AH6332" i="2" a="1"/>
  <c r="AH6332" i="2" s="1"/>
  <c r="AH5001" i="2" a="1"/>
  <c r="AH5001" i="2"/>
  <c r="AH6551" i="2" a="1"/>
  <c r="AH6551" i="2" s="1"/>
  <c r="AH6704" i="2" a="1"/>
  <c r="AH6704" i="2" s="1"/>
  <c r="AH7019" i="2" a="1"/>
  <c r="AH7019" i="2" s="1"/>
  <c r="AH7248" i="2" a="1"/>
  <c r="AH7248" i="2" s="1"/>
  <c r="AH7249" i="2" a="1"/>
  <c r="AH7249" i="2" s="1"/>
  <c r="AH5232" i="2" a="1"/>
  <c r="AH5232" i="2" s="1"/>
  <c r="AH5537" i="2" a="1"/>
  <c r="AH5537" i="2" s="1"/>
  <c r="AH5717" i="2" a="1"/>
  <c r="AH5717" i="2" s="1"/>
  <c r="AH5843" i="2" a="1"/>
  <c r="AH5843" i="2"/>
  <c r="AH5972" i="2" a="1"/>
  <c r="AH5972" i="2" s="1"/>
  <c r="AH6110" i="2" a="1"/>
  <c r="AH6110" i="2" s="1"/>
  <c r="AH6598" i="2" a="1"/>
  <c r="AH6598" i="2" s="1"/>
  <c r="AH7020" i="2" a="1"/>
  <c r="AH7020" i="2" s="1"/>
  <c r="AH9590" i="2" a="1"/>
  <c r="AH9590" i="2" s="1"/>
  <c r="AH11144" i="2" a="1"/>
  <c r="AH11144" i="2" s="1"/>
  <c r="AH11397" i="2" a="1"/>
  <c r="AH11397" i="2" s="1"/>
  <c r="AH7330" i="2" a="1"/>
  <c r="AH7330" i="2"/>
  <c r="AH7420" i="2" a="1"/>
  <c r="AH7420" i="2" s="1"/>
  <c r="AH7515" i="2" a="1"/>
  <c r="AH7515" i="2" s="1"/>
  <c r="AH7626" i="2" a="1"/>
  <c r="AH7626" i="2" s="1"/>
  <c r="AH7736" i="2" a="1"/>
  <c r="AH7736" i="2" s="1"/>
  <c r="AH7833" i="2" a="1"/>
  <c r="AH7833" i="2" s="1"/>
  <c r="AH7998" i="2" a="1"/>
  <c r="AH7998" i="2" s="1"/>
  <c r="AH8088" i="2" a="1"/>
  <c r="AH8088" i="2" s="1"/>
  <c r="AH8157" i="2" a="1"/>
  <c r="AH8157" i="2" s="1"/>
  <c r="AH8203" i="2" a="1"/>
  <c r="AH8203" i="2"/>
  <c r="AH9712" i="2" a="1"/>
  <c r="AH9712" i="2" s="1"/>
  <c r="AH8877" i="2" a="1"/>
  <c r="AH8877" i="2" s="1"/>
  <c r="AH8878" i="2" a="1"/>
  <c r="AH8878" i="2" s="1"/>
  <c r="AH9032" i="2" a="1"/>
  <c r="AH9032" i="2" s="1"/>
  <c r="AH9033" i="2" a="1"/>
  <c r="AH9033" i="2" s="1"/>
  <c r="AH9034" i="2" a="1"/>
  <c r="AH9034" i="2" s="1"/>
  <c r="AH9035" i="2" a="1"/>
  <c r="AH9035" i="2" s="1"/>
  <c r="AH9181" i="2" a="1"/>
  <c r="AH9181" i="2"/>
  <c r="AH9182" i="2" a="1"/>
  <c r="AH9182" i="2" s="1"/>
  <c r="AH10383" i="2" a="1"/>
  <c r="AH10383" i="2" s="1"/>
  <c r="AH10384" i="2" a="1"/>
  <c r="AH10384" i="2" s="1"/>
  <c r="AH10385" i="2" a="1"/>
  <c r="AH10385" i="2"/>
  <c r="AH10386" i="2" a="1"/>
  <c r="AH10386" i="2" s="1"/>
  <c r="AH10387" i="2" a="1"/>
  <c r="AH10387" i="2" s="1"/>
  <c r="AH10550" i="2" a="1"/>
  <c r="AH10550" i="2" s="1"/>
  <c r="AH11177" i="2" a="1"/>
  <c r="AH11177" i="2"/>
  <c r="AH11431" i="2" a="1"/>
  <c r="AH11431" i="2" s="1"/>
  <c r="AH11619" i="2" a="1"/>
  <c r="AH11619" i="2"/>
  <c r="AH11704" i="2" a="1"/>
  <c r="AH11704" i="2" s="1"/>
  <c r="AH355" i="2" a="1"/>
  <c r="AH355" i="2" s="1"/>
  <c r="AH395" i="2" a="1"/>
  <c r="AH395" i="2" s="1"/>
  <c r="AH1574" i="2" a="1"/>
  <c r="AH1574" i="2" s="1"/>
  <c r="AH3124" i="2" a="1"/>
  <c r="AH3124" i="2" s="1"/>
  <c r="AH3457" i="2" a="1"/>
  <c r="AH3457" i="2" s="1"/>
  <c r="AH3472" i="2" a="1"/>
  <c r="AH3472" i="2" s="1"/>
  <c r="AH3830" i="2" a="1"/>
  <c r="AH3830" i="2"/>
  <c r="AH3831" i="2" a="1"/>
  <c r="AH3831" i="2" s="1"/>
  <c r="AH4725" i="2" a="1"/>
  <c r="AH4725" i="2" s="1"/>
  <c r="AH4851" i="2" a="1"/>
  <c r="AH4851" i="2"/>
  <c r="AH937" i="2" a="1"/>
  <c r="AH937" i="2" s="1"/>
  <c r="AH949" i="2" a="1"/>
  <c r="AH949" i="2" s="1"/>
  <c r="AH1197" i="2" a="1"/>
  <c r="AH1197" i="2" s="1"/>
  <c r="AH1198" i="2" a="1"/>
  <c r="AH1198" i="2" s="1"/>
  <c r="AH1425" i="2" a="1"/>
  <c r="AH1425" i="2" s="1"/>
  <c r="AH1436" i="2" a="1"/>
  <c r="AH1436" i="2" s="1"/>
  <c r="AH1937" i="2" a="1"/>
  <c r="AH1937" i="2" s="1"/>
  <c r="AH2017" i="2" a="1"/>
  <c r="AH2017" i="2" s="1"/>
  <c r="AH2091" i="2" a="1"/>
  <c r="AH2091" i="2" s="1"/>
  <c r="AH2143" i="2" a="1"/>
  <c r="AH2143" i="2" s="1"/>
  <c r="AH2180" i="2" a="1"/>
  <c r="AH2180" i="2" s="1"/>
  <c r="AH2202" i="2" a="1"/>
  <c r="AH2202" i="2" s="1"/>
  <c r="AH3625" i="2" a="1"/>
  <c r="AH3625" i="2" s="1"/>
  <c r="AH5301" i="2" a="1"/>
  <c r="AH5301" i="2" s="1"/>
  <c r="AH6111" i="2" a="1"/>
  <c r="AH6111" i="2" s="1"/>
  <c r="AH6636" i="2" a="1"/>
  <c r="AH6636" i="2"/>
  <c r="AH6983" i="2" a="1"/>
  <c r="AH6983" i="2" s="1"/>
  <c r="AH9591" i="2" a="1"/>
  <c r="AH9591" i="2" s="1"/>
  <c r="AH11178" i="2" a="1"/>
  <c r="AH11178" i="2" s="1"/>
  <c r="AH11432" i="2" a="1"/>
  <c r="AH11432" i="2" s="1"/>
  <c r="AH3990" i="2" a="1"/>
  <c r="AH3990" i="2" s="1"/>
  <c r="AH4333" i="2" a="1"/>
  <c r="AH4333" i="2" s="1"/>
  <c r="AH4343" i="2" a="1"/>
  <c r="AH4343" i="2" s="1"/>
  <c r="AH4499" i="2" a="1"/>
  <c r="AH4499" i="2" s="1"/>
  <c r="AH4533" i="2" a="1"/>
  <c r="AH4533" i="2" s="1"/>
  <c r="AH2544" i="2" a="1"/>
  <c r="AH2544" i="2" s="1"/>
  <c r="AH2635" i="2" a="1"/>
  <c r="AH2635" i="2" s="1"/>
  <c r="AH2718" i="2" a="1"/>
  <c r="AH2718" i="2" s="1"/>
  <c r="AH2778" i="2" a="1"/>
  <c r="AH2778" i="2" s="1"/>
  <c r="AH2821" i="2" a="1"/>
  <c r="AH2821" i="2" s="1"/>
  <c r="AH2850" i="2" a="1"/>
  <c r="AH2850" i="2" s="1"/>
  <c r="AH3639" i="2" a="1"/>
  <c r="AH3639" i="2"/>
  <c r="AH5002" i="2" a="1"/>
  <c r="AH5002" i="2" s="1"/>
  <c r="AH6649" i="2" a="1"/>
  <c r="AH6649" i="2" s="1"/>
  <c r="AH6768" i="2" a="1"/>
  <c r="AH6768" i="2" s="1"/>
  <c r="AH7021" i="2" a="1"/>
  <c r="AH7021" i="2" s="1"/>
  <c r="AH6234" i="2" a="1"/>
  <c r="AH6234" i="2" s="1"/>
  <c r="AH6420" i="2" a="1"/>
  <c r="AH6420" i="2" s="1"/>
  <c r="AH6427" i="2" a="1"/>
  <c r="AH6427" i="2" s="1"/>
  <c r="AH5155" i="2" a="1"/>
  <c r="AH5155" i="2" s="1"/>
  <c r="AH5412" i="2" a="1"/>
  <c r="AH5412" i="2" s="1"/>
  <c r="AH5556" i="2" a="1"/>
  <c r="AH5556" i="2" s="1"/>
  <c r="AH5718" i="2" a="1"/>
  <c r="AH5718" i="2" s="1"/>
  <c r="AH5844" i="2" a="1"/>
  <c r="AH5844" i="2" s="1"/>
  <c r="AH5973" i="2" a="1"/>
  <c r="AH5973" i="2" s="1"/>
  <c r="AH9382" i="2" a="1"/>
  <c r="AH9382" i="2" s="1"/>
  <c r="AH9592" i="2" a="1"/>
  <c r="AH9592" i="2" s="1"/>
  <c r="AH10707" i="2" a="1"/>
  <c r="AH10707" i="2" s="1"/>
  <c r="AH10792" i="2" a="1"/>
  <c r="AH10792" i="2" s="1"/>
  <c r="AH9593" i="2" a="1"/>
  <c r="AH9593" i="2" s="1"/>
  <c r="AH9594" i="2" a="1"/>
  <c r="AH9594" i="2" s="1"/>
  <c r="AH9595" i="2" a="1"/>
  <c r="AH9595" i="2" s="1"/>
  <c r="AH9596" i="2" a="1"/>
  <c r="AH9596" i="2" s="1"/>
  <c r="AH9597" i="2" a="1"/>
  <c r="AH9597" i="2" s="1"/>
  <c r="AH9598" i="2" a="1"/>
  <c r="AH9598" i="2" s="1"/>
  <c r="AH7516" i="2" a="1"/>
  <c r="AH7516" i="2" s="1"/>
  <c r="AH7627" i="2" a="1"/>
  <c r="AH7627" i="2" s="1"/>
  <c r="AH7737" i="2" a="1"/>
  <c r="AH7737" i="2" s="1"/>
  <c r="AH7834" i="2" a="1"/>
  <c r="AH7834" i="2"/>
  <c r="AH7906" i="2" a="1"/>
  <c r="AH7906" i="2"/>
  <c r="AH7907" i="2" a="1"/>
  <c r="AH7907" i="2" s="1"/>
  <c r="AH7999" i="2" a="1"/>
  <c r="AH7999" i="2" s="1"/>
  <c r="AH8089" i="2" a="1"/>
  <c r="AH8089" i="2" s="1"/>
  <c r="AH8158" i="2" a="1"/>
  <c r="AH8158" i="2" s="1"/>
  <c r="AH8204" i="2" a="1"/>
  <c r="AH8204" i="2" s="1"/>
  <c r="AH8240" i="2" a="1"/>
  <c r="AH8240" i="2" s="1"/>
  <c r="AH8260" i="2" a="1"/>
  <c r="AH8260" i="2"/>
  <c r="AH9795" i="2" a="1"/>
  <c r="AH9795" i="2" s="1"/>
  <c r="AH10708" i="2" a="1"/>
  <c r="AH10708" i="2"/>
  <c r="AH10709" i="2" a="1"/>
  <c r="AH10709" i="2"/>
  <c r="AH10793" i="2" a="1"/>
  <c r="AH10793" i="2"/>
  <c r="AH10794" i="2" a="1"/>
  <c r="AH10794" i="2" s="1"/>
  <c r="AH11620" i="2" a="1"/>
  <c r="AH11620" i="2" s="1"/>
  <c r="AH11705" i="2" a="1"/>
  <c r="AH11705" i="2" s="1"/>
  <c r="AH11213" i="2" a="1"/>
  <c r="AH11213" i="2" s="1"/>
  <c r="AH11471" i="2" a="1"/>
  <c r="AH11471" i="2"/>
  <c r="AH396" i="2" a="1"/>
  <c r="AH396" i="2"/>
  <c r="AH414" i="2" a="1"/>
  <c r="AH414" i="2" s="1"/>
  <c r="AH1575" i="2" a="1"/>
  <c r="AH1575" i="2" s="1"/>
  <c r="AH3125" i="2" a="1"/>
  <c r="AH3125" i="2" s="1"/>
  <c r="AH4738" i="2" a="1"/>
  <c r="AH4738" i="2" s="1"/>
  <c r="AH4852" i="2" a="1"/>
  <c r="AH4852" i="2" s="1"/>
  <c r="AH938" i="2" a="1"/>
  <c r="AH938" i="2"/>
  <c r="AH950" i="2" a="1"/>
  <c r="AH950" i="2" s="1"/>
  <c r="AH1199" i="2" a="1"/>
  <c r="AH1199" i="2" s="1"/>
  <c r="AH1208" i="2" a="1"/>
  <c r="AH1208" i="2" s="1"/>
  <c r="AH1437" i="2" a="1"/>
  <c r="AH1437" i="2"/>
  <c r="AH1438" i="2" a="1"/>
  <c r="AH1438" i="2" s="1"/>
  <c r="AH2018" i="2" a="1"/>
  <c r="AH2018" i="2" s="1"/>
  <c r="AH2092" i="2" a="1"/>
  <c r="AH2092" i="2" s="1"/>
  <c r="AH2093" i="2" a="1"/>
  <c r="AH2093" i="2" s="1"/>
  <c r="AH2144" i="2" a="1"/>
  <c r="AH2144" i="2"/>
  <c r="AH2181" i="2" a="1"/>
  <c r="AH2181" i="2"/>
  <c r="AH2182" i="2" a="1"/>
  <c r="AH2182" i="2"/>
  <c r="AH3640" i="2" a="1"/>
  <c r="AH3640" i="2"/>
  <c r="AH5302" i="2" a="1"/>
  <c r="AH5302" i="2" s="1"/>
  <c r="AH6128" i="2" a="1"/>
  <c r="AH6128" i="2" s="1"/>
  <c r="AH6650" i="2" a="1"/>
  <c r="AH6650" i="2" s="1"/>
  <c r="AH7022" i="2" a="1"/>
  <c r="AH7022" i="2" s="1"/>
  <c r="AH11214" i="2" a="1"/>
  <c r="AH11214" i="2" s="1"/>
  <c r="AH11472" i="2" a="1"/>
  <c r="AH11472" i="2" s="1"/>
  <c r="AH3991" i="2" a="1"/>
  <c r="AH3991" i="2" s="1"/>
  <c r="AH4334" i="2" a="1"/>
  <c r="AH4334" i="2" s="1"/>
  <c r="AH4344" i="2" a="1"/>
  <c r="AH4344" i="2" s="1"/>
  <c r="AH4500" i="2" a="1"/>
  <c r="AH4500" i="2" s="1"/>
  <c r="AH4534" i="2" a="1"/>
  <c r="AH4534" i="2"/>
  <c r="AH2636" i="2" a="1"/>
  <c r="AH2636" i="2" s="1"/>
  <c r="AH2719" i="2" a="1"/>
  <c r="AH2719" i="2"/>
  <c r="AH2779" i="2" a="1"/>
  <c r="AH2779" i="2" s="1"/>
  <c r="AH2780" i="2" a="1"/>
  <c r="AH2780" i="2" s="1"/>
  <c r="AH2822" i="2" a="1"/>
  <c r="AH2822" i="2" s="1"/>
  <c r="AH2851" i="2" a="1"/>
  <c r="AH2851" i="2" s="1"/>
  <c r="AH3654" i="2" a="1"/>
  <c r="AH3654" i="2" s="1"/>
  <c r="AH5019" i="2" a="1"/>
  <c r="AH5019" i="2" s="1"/>
  <c r="AH6657" i="2" a="1"/>
  <c r="AH6657" i="2" s="1"/>
  <c r="AH6769" i="2" a="1"/>
  <c r="AH6769" i="2" s="1"/>
  <c r="AH7057" i="2" a="1"/>
  <c r="AH7057" i="2" s="1"/>
  <c r="AH6235" i="2" a="1"/>
  <c r="AH6235" i="2"/>
  <c r="AH6421" i="2" a="1"/>
  <c r="AH6421" i="2" s="1"/>
  <c r="AH6428" i="2" a="1"/>
  <c r="AH6428" i="2" s="1"/>
  <c r="AH5163" i="2" a="1"/>
  <c r="AH5163" i="2" s="1"/>
  <c r="AH5413" i="2" a="1"/>
  <c r="AH5413" i="2"/>
  <c r="AH5573" i="2" a="1"/>
  <c r="AH5573" i="2"/>
  <c r="AH5719" i="2" a="1"/>
  <c r="AH5719" i="2"/>
  <c r="AH5845" i="2" a="1"/>
  <c r="AH5845" i="2"/>
  <c r="AH5974" i="2" a="1"/>
  <c r="AH5974" i="2" s="1"/>
  <c r="AH11739" i="2" a="1"/>
  <c r="AH11739" i="2" s="1"/>
  <c r="AH9599" i="2" a="1"/>
  <c r="AH9599" i="2" s="1"/>
  <c r="AH9600" i="2" a="1"/>
  <c r="AH9600" i="2" s="1"/>
  <c r="AH9601" i="2" a="1"/>
  <c r="AH9601" i="2"/>
  <c r="AH9602" i="2" a="1"/>
  <c r="AH9602" i="2" s="1"/>
  <c r="AH9713" i="2" a="1"/>
  <c r="AH9713" i="2" s="1"/>
  <c r="AH9714" i="2" a="1"/>
  <c r="AH9714" i="2" s="1"/>
  <c r="AH7517" i="2" a="1"/>
  <c r="AH7517" i="2" s="1"/>
  <c r="AH7628" i="2" a="1"/>
  <c r="AH7628" i="2" s="1"/>
  <c r="AH7738" i="2" a="1"/>
  <c r="AH7738" i="2" s="1"/>
  <c r="AH7835" i="2" a="1"/>
  <c r="AH7835" i="2" s="1"/>
  <c r="AH7908" i="2" a="1"/>
  <c r="AH7908" i="2" s="1"/>
  <c r="AH8000" i="2" a="1"/>
  <c r="AH8000" i="2"/>
  <c r="AH8090" i="2" a="1"/>
  <c r="AH8090" i="2" s="1"/>
  <c r="AH8091" i="2" a="1"/>
  <c r="AH8091" i="2" s="1"/>
  <c r="AH8159" i="2" a="1"/>
  <c r="AH8159" i="2"/>
  <c r="AH8205" i="2" a="1"/>
  <c r="AH8205" i="2"/>
  <c r="AH8241" i="2" a="1"/>
  <c r="AH8241" i="2" s="1"/>
  <c r="AH8261" i="2" a="1"/>
  <c r="AH8261" i="2" s="1"/>
  <c r="AH9859" i="2" a="1"/>
  <c r="AH9859" i="2" s="1"/>
  <c r="AH10710" i="2" a="1"/>
  <c r="AH10710" i="2"/>
  <c r="AH10711" i="2" a="1"/>
  <c r="AH10711" i="2" s="1"/>
  <c r="AH10795" i="2" a="1"/>
  <c r="AH10795" i="2" s="1"/>
  <c r="AH10796" i="2" a="1"/>
  <c r="AH10796" i="2" s="1"/>
  <c r="AH11621" i="2" a="1"/>
  <c r="AH11621" i="2"/>
  <c r="AH11706" i="2" a="1"/>
  <c r="AH11706" i="2" s="1"/>
  <c r="AH11215" i="2" a="1"/>
  <c r="AH11215" i="2" s="1"/>
  <c r="AH11473" i="2" a="1"/>
  <c r="AH11473" i="2" s="1"/>
  <c r="AH356" i="2" a="1"/>
  <c r="AH356" i="2"/>
  <c r="AH397" i="2" a="1"/>
  <c r="AH397" i="2"/>
  <c r="AH1586" i="2" a="1"/>
  <c r="AH1586" i="2"/>
  <c r="AH3126" i="2" a="1"/>
  <c r="AH3126" i="2" s="1"/>
  <c r="AH3256" i="2" a="1"/>
  <c r="AH3256" i="2"/>
  <c r="AH4739" i="2" a="1"/>
  <c r="AH4739" i="2" s="1"/>
  <c r="AH4853" i="2" a="1"/>
  <c r="AH4853" i="2" s="1"/>
  <c r="AH1938" i="2" a="1"/>
  <c r="AH1938" i="2" s="1"/>
  <c r="AH357" i="2" a="1"/>
  <c r="AH357" i="2" s="1"/>
  <c r="AH358" i="2" a="1"/>
  <c r="AH358" i="2" s="1"/>
  <c r="AH728" i="2" a="1"/>
  <c r="AH728" i="2" s="1"/>
  <c r="AH729" i="2" a="1"/>
  <c r="AH729" i="2" s="1"/>
  <c r="AH951" i="2" a="1"/>
  <c r="AH951" i="2" s="1"/>
  <c r="AH952" i="2" a="1"/>
  <c r="AH952" i="2" s="1"/>
  <c r="AH1200" i="2" a="1"/>
  <c r="AH1200" i="2" s="1"/>
  <c r="AH1201" i="2" a="1"/>
  <c r="AH1201" i="2" s="1"/>
  <c r="AH1426" i="2" a="1"/>
  <c r="AH1426" i="2"/>
  <c r="AH1439" i="2" a="1"/>
  <c r="AH1439" i="2"/>
  <c r="AH3428" i="2" a="1"/>
  <c r="AH3428" i="2" s="1"/>
  <c r="AH3458" i="2" a="1"/>
  <c r="AH3458" i="2"/>
  <c r="AH3795" i="2" a="1"/>
  <c r="AH3795" i="2" s="1"/>
  <c r="AH3832" i="2" a="1"/>
  <c r="AH3832" i="2" s="1"/>
  <c r="AH9183" i="2" a="1"/>
  <c r="AH9183" i="2" s="1"/>
  <c r="AH9383" i="2" a="1"/>
  <c r="AH9383" i="2" s="1"/>
  <c r="AH10551" i="2" a="1"/>
  <c r="AH10551" i="2" s="1"/>
  <c r="AH10552" i="2" a="1"/>
  <c r="AH10552" i="2" s="1"/>
  <c r="AH2019" i="2" a="1"/>
  <c r="AH2019" i="2" s="1"/>
  <c r="AH2094" i="2" a="1"/>
  <c r="AH2094" i="2" s="1"/>
  <c r="AH2095" i="2" a="1"/>
  <c r="AH2095" i="2" s="1"/>
  <c r="AH2145" i="2" a="1"/>
  <c r="AH2145" i="2" s="1"/>
  <c r="AH2183" i="2" a="1"/>
  <c r="AH2183" i="2" s="1"/>
  <c r="AH2637" i="2" a="1"/>
  <c r="AH2637" i="2"/>
  <c r="AH2720" i="2" a="1"/>
  <c r="AH2720" i="2" s="1"/>
  <c r="AH2721" i="2" a="1"/>
  <c r="AH2721" i="2" s="1"/>
  <c r="AH2781" i="2" a="1"/>
  <c r="AH2781" i="2"/>
  <c r="AH2823" i="2" a="1"/>
  <c r="AH2823" i="2" s="1"/>
  <c r="AH2852" i="2" a="1"/>
  <c r="AH2852" i="2" s="1"/>
  <c r="AH3257" i="2" a="1"/>
  <c r="AH3257" i="2"/>
  <c r="AH3992" i="2" a="1"/>
  <c r="AH3992" i="2" s="1"/>
  <c r="AH4335" i="2" a="1"/>
  <c r="AH4335" i="2" s="1"/>
  <c r="AH4345" i="2" a="1"/>
  <c r="AH4345" i="2" s="1"/>
  <c r="AH4501" i="2" a="1"/>
  <c r="AH4501" i="2" s="1"/>
  <c r="AH4535" i="2" a="1"/>
  <c r="AH4535" i="2" s="1"/>
  <c r="AH6223" i="2" a="1"/>
  <c r="AH6223" i="2" s="1"/>
  <c r="AH6346" i="2" a="1"/>
  <c r="AH6346" i="2" s="1"/>
  <c r="AH6361" i="2" a="1"/>
  <c r="AH6361" i="2" s="1"/>
  <c r="AH5023" i="2" a="1"/>
  <c r="AH5023" i="2" s="1"/>
  <c r="AH6599" i="2" a="1"/>
  <c r="AH6599" i="2"/>
  <c r="AH6716" i="2" a="1"/>
  <c r="AH6716" i="2" s="1"/>
  <c r="AH7067" i="2" a="1"/>
  <c r="AH7067" i="2" s="1"/>
  <c r="AH5156" i="2" a="1"/>
  <c r="AH5156" i="2"/>
  <c r="AH5414" i="2" a="1"/>
  <c r="AH5414" i="2" s="1"/>
  <c r="AH5243" i="2" a="1"/>
  <c r="AH5243" i="2"/>
  <c r="AH5557" i="2" a="1"/>
  <c r="AH5557" i="2" s="1"/>
  <c r="AH5720" i="2" a="1"/>
  <c r="AH5720" i="2" s="1"/>
  <c r="AH5846" i="2" a="1"/>
  <c r="AH5846" i="2" s="1"/>
  <c r="AH5975" i="2" a="1"/>
  <c r="AH5975" i="2" s="1"/>
  <c r="AH6136" i="2" a="1"/>
  <c r="AH6136" i="2" s="1"/>
  <c r="AH6651" i="2" a="1"/>
  <c r="AH6651" i="2" s="1"/>
  <c r="AH7058" i="2" a="1"/>
  <c r="AH7058" i="2" s="1"/>
  <c r="AH9796" i="2" a="1"/>
  <c r="AH9796" i="2" s="1"/>
  <c r="AH11216" i="2" a="1"/>
  <c r="AH11216" i="2" s="1"/>
  <c r="AH11474" i="2" a="1"/>
  <c r="AH11474" i="2" s="1"/>
  <c r="AH7331" i="2" a="1"/>
  <c r="AH7331" i="2" s="1"/>
  <c r="AH7421" i="2" a="1"/>
  <c r="AH7421" i="2" s="1"/>
  <c r="AH7518" i="2" a="1"/>
  <c r="AH7518" i="2" s="1"/>
  <c r="AH7629" i="2" a="1"/>
  <c r="AH7629" i="2"/>
  <c r="AH7739" i="2" a="1"/>
  <c r="AH7739" i="2" s="1"/>
  <c r="AH7740" i="2" a="1"/>
  <c r="AH7740" i="2" s="1"/>
  <c r="AH7836" i="2" a="1"/>
  <c r="AH7836" i="2" s="1"/>
  <c r="AH8001" i="2" a="1"/>
  <c r="AH8001" i="2" s="1"/>
  <c r="AH8092" i="2" a="1"/>
  <c r="AH8092" i="2" s="1"/>
  <c r="AH8160" i="2" a="1"/>
  <c r="AH8160" i="2" s="1"/>
  <c r="AH8206" i="2" a="1"/>
  <c r="AH8206" i="2" s="1"/>
  <c r="AH8242" i="2" a="1"/>
  <c r="AH8242" i="2" s="1"/>
  <c r="AH9926" i="2" a="1"/>
  <c r="AH9926" i="2" s="1"/>
  <c r="AH9184" i="2" a="1"/>
  <c r="AH9184" i="2" s="1"/>
  <c r="AH9384" i="2" a="1"/>
  <c r="AH9384" i="2" s="1"/>
  <c r="AH9385" i="2" a="1"/>
  <c r="AH9385" i="2" s="1"/>
  <c r="AH9386" i="2" a="1"/>
  <c r="AH9386" i="2"/>
  <c r="AH9603" i="2" a="1"/>
  <c r="AH9603" i="2"/>
  <c r="AH9604" i="2" a="1"/>
  <c r="AH9604" i="2" s="1"/>
  <c r="AH9605" i="2" a="1"/>
  <c r="AH9605" i="2"/>
  <c r="AH9606" i="2" a="1"/>
  <c r="AH9606" i="2"/>
  <c r="AH10553" i="2" a="1"/>
  <c r="AH10553" i="2"/>
  <c r="AH10554" i="2" a="1"/>
  <c r="AH10554" i="2" s="1"/>
  <c r="AH10712" i="2" a="1"/>
  <c r="AH10712" i="2" s="1"/>
  <c r="AH10713" i="2" a="1"/>
  <c r="AH10713" i="2"/>
  <c r="AH10714" i="2" a="1"/>
  <c r="AH10714" i="2" s="1"/>
  <c r="AH10797" i="2" a="1"/>
  <c r="AH10797" i="2" s="1"/>
  <c r="AH11217" i="2" a="1"/>
  <c r="AH11217" i="2"/>
  <c r="AH11475" i="2" a="1"/>
  <c r="AH11475" i="2" s="1"/>
  <c r="AH11622" i="2" a="1"/>
  <c r="AH11622" i="2" s="1"/>
  <c r="AH11707" i="2" a="1"/>
  <c r="AH11707" i="2" s="1"/>
  <c r="AH105" i="2" a="1"/>
  <c r="AH105" i="2" s="1"/>
  <c r="AH106" i="2" a="1"/>
  <c r="AH106" i="2" s="1"/>
  <c r="AH1493" i="2" a="1"/>
  <c r="AH1493" i="2" s="1"/>
  <c r="AH3127" i="2" a="1"/>
  <c r="AH3127" i="2" s="1"/>
  <c r="AH3545" i="2" a="1"/>
  <c r="AH3545" i="2" s="1"/>
  <c r="AH4648" i="2" a="1"/>
  <c r="AH4648" i="2" s="1"/>
  <c r="AH4854" i="2" a="1"/>
  <c r="AH4854" i="2" s="1"/>
  <c r="AH5082" i="2" a="1"/>
  <c r="AH5082" i="2" s="1"/>
  <c r="AH5415" i="2" a="1"/>
  <c r="AH5415" i="2" s="1"/>
  <c r="AH1709" i="2" a="1"/>
  <c r="AH1709" i="2" s="1"/>
  <c r="AH1710" i="2" a="1"/>
  <c r="AH1710" i="2"/>
  <c r="AH1773" i="2" a="1"/>
  <c r="AH1773" i="2"/>
  <c r="AH1848" i="2" a="1"/>
  <c r="AH1848" i="2" s="1"/>
  <c r="AH107" i="2" a="1"/>
  <c r="AH107" i="2" s="1"/>
  <c r="AH108" i="2" a="1"/>
  <c r="AH108" i="2" s="1"/>
  <c r="AH596" i="2" a="1"/>
  <c r="AH596" i="2" s="1"/>
  <c r="AH648" i="2" a="1"/>
  <c r="AH648" i="2" s="1"/>
  <c r="AH815" i="2" a="1"/>
  <c r="AH815" i="2" s="1"/>
  <c r="AH816" i="2" a="1"/>
  <c r="AH816" i="2" s="1"/>
  <c r="AH1009" i="2" a="1"/>
  <c r="AH1009" i="2" s="1"/>
  <c r="AH1037" i="2" a="1"/>
  <c r="AH1037" i="2" s="1"/>
  <c r="AH1246" i="2" a="1"/>
  <c r="AH1246" i="2"/>
  <c r="AH1272" i="2" a="1"/>
  <c r="AH1272" i="2" s="1"/>
  <c r="AH3354" i="2" a="1"/>
  <c r="AH3354" i="2"/>
  <c r="AH3390" i="2" a="1"/>
  <c r="AH3390" i="2" s="1"/>
  <c r="AH3756" i="2" a="1"/>
  <c r="AH3756" i="2" s="1"/>
  <c r="AH3796" i="2" a="1"/>
  <c r="AH3796" i="2" s="1"/>
  <c r="AH8879" i="2" a="1"/>
  <c r="AH8879" i="2" s="1"/>
  <c r="AH9185" i="2" a="1"/>
  <c r="AH9185" i="2" s="1"/>
  <c r="AH10388" i="2" a="1"/>
  <c r="AH10388" i="2" s="1"/>
  <c r="AH10555" i="2" a="1"/>
  <c r="AH10555" i="2" s="1"/>
  <c r="AH1939" i="2" a="1"/>
  <c r="AH1939" i="2" s="1"/>
  <c r="AH2020" i="2" a="1"/>
  <c r="AH2020" i="2"/>
  <c r="AH2390" i="2" a="1"/>
  <c r="AH2390" i="2" s="1"/>
  <c r="AH2456" i="2" a="1"/>
  <c r="AH2456" i="2" s="1"/>
  <c r="AH2457" i="2" a="1"/>
  <c r="AH2457" i="2" s="1"/>
  <c r="AH2545" i="2" a="1"/>
  <c r="AH2545" i="2" s="1"/>
  <c r="AH2638" i="2" a="1"/>
  <c r="AH2638" i="2" s="1"/>
  <c r="AH2722" i="2" a="1"/>
  <c r="AH2722" i="2" s="1"/>
  <c r="AH3546" i="2" a="1"/>
  <c r="AH3546" i="2" s="1"/>
  <c r="AH4912" i="2" a="1"/>
  <c r="AH4912" i="2" s="1"/>
  <c r="AH3940" i="2" a="1"/>
  <c r="AH3940" i="2" s="1"/>
  <c r="AH4177" i="2" a="1"/>
  <c r="AH4177" i="2" s="1"/>
  <c r="AH4178" i="2" a="1"/>
  <c r="AH4178" i="2" s="1"/>
  <c r="AH4463" i="2" a="1"/>
  <c r="AH4463" i="2" s="1"/>
  <c r="AH4464" i="2" a="1"/>
  <c r="AH4464" i="2"/>
  <c r="AH6163" i="2" a="1"/>
  <c r="AH6163" i="2"/>
  <c r="AH6276" i="2" a="1"/>
  <c r="AH6276" i="2" s="1"/>
  <c r="AH6310" i="2" a="1"/>
  <c r="AH6310" i="2" s="1"/>
  <c r="AH6444" i="2" a="1"/>
  <c r="AH6444" i="2"/>
  <c r="AH6736" i="2" a="1"/>
  <c r="AH6736" i="2" s="1"/>
  <c r="AH6868" i="2" a="1"/>
  <c r="AH6868" i="2" s="1"/>
  <c r="AH7135" i="2" a="1"/>
  <c r="AH7135" i="2" s="1"/>
  <c r="AH7136" i="2" a="1"/>
  <c r="AH7136" i="2" s="1"/>
  <c r="AH7181" i="2" a="1"/>
  <c r="AH7181" i="2" s="1"/>
  <c r="AH7250" i="2" a="1"/>
  <c r="AH7250" i="2"/>
  <c r="AH5198" i="2" a="1"/>
  <c r="AH5198" i="2" s="1"/>
  <c r="AH5489" i="2" a="1"/>
  <c r="AH5489" i="2" s="1"/>
  <c r="AH5721" i="2" a="1"/>
  <c r="AH5721" i="2" s="1"/>
  <c r="AH5847" i="2" a="1"/>
  <c r="AH5847" i="2" s="1"/>
  <c r="AH5976" i="2" a="1"/>
  <c r="AH5976" i="2" s="1"/>
  <c r="AH6047" i="2" a="1"/>
  <c r="AH6047" i="2" s="1"/>
  <c r="AH6445" i="2" a="1"/>
  <c r="AH6445" i="2" s="1"/>
  <c r="AH6869" i="2" a="1"/>
  <c r="AH6869" i="2" s="1"/>
  <c r="AH8880" i="2" a="1"/>
  <c r="AH8880" i="2" s="1"/>
  <c r="AH11022" i="2" a="1"/>
  <c r="AH11022" i="2"/>
  <c r="AH11271" i="2" a="1"/>
  <c r="AH11271" i="2"/>
  <c r="AH7332" i="2" a="1"/>
  <c r="AH7332" i="2" s="1"/>
  <c r="AH7422" i="2" a="1"/>
  <c r="AH7422" i="2" s="1"/>
  <c r="AH7519" i="2" a="1"/>
  <c r="AH7519" i="2" s="1"/>
  <c r="AH7630" i="2" a="1"/>
  <c r="AH7630" i="2"/>
  <c r="AH7631" i="2" a="1"/>
  <c r="AH7631" i="2" s="1"/>
  <c r="AH7741" i="2" a="1"/>
  <c r="AH7741" i="2" s="1"/>
  <c r="AH7837" i="2" a="1"/>
  <c r="AH7837" i="2" s="1"/>
  <c r="AH8002" i="2" a="1"/>
  <c r="AH8002" i="2" s="1"/>
  <c r="AH8881" i="2" a="1"/>
  <c r="AH8881" i="2" s="1"/>
  <c r="AH8882" i="2" a="1"/>
  <c r="AH8882" i="2" s="1"/>
  <c r="AH8883" i="2" a="1"/>
  <c r="AH8883" i="2" s="1"/>
  <c r="AH9036" i="2" a="1"/>
  <c r="AH9036" i="2" s="1"/>
  <c r="AH9037" i="2" a="1"/>
  <c r="AH9037" i="2" s="1"/>
  <c r="AH9038" i="2" a="1"/>
  <c r="AH9038" i="2" s="1"/>
  <c r="AH9039" i="2" a="1"/>
  <c r="AH9039" i="2" s="1"/>
  <c r="AH9186" i="2" a="1"/>
  <c r="AH9186" i="2" s="1"/>
  <c r="AH9187" i="2" a="1"/>
  <c r="AH9187" i="2"/>
  <c r="AH10232" i="2" a="1"/>
  <c r="AH10232" i="2" s="1"/>
  <c r="AH10389" i="2" a="1"/>
  <c r="AH10389" i="2" s="1"/>
  <c r="AH10390" i="2" a="1"/>
  <c r="AH10390" i="2" s="1"/>
  <c r="AH10391" i="2" a="1"/>
  <c r="AH10391" i="2" s="1"/>
  <c r="AH10556" i="2" a="1"/>
  <c r="AH10556" i="2" s="1"/>
  <c r="AH10557" i="2" a="1"/>
  <c r="AH10557" i="2" s="1"/>
  <c r="AH11051" i="2" a="1"/>
  <c r="AH11051" i="2"/>
  <c r="AH11303" i="2" a="1"/>
  <c r="AH11303" i="2"/>
  <c r="AH11623" i="2" a="1"/>
  <c r="AH11623" i="2" s="1"/>
  <c r="AH11708" i="2" a="1"/>
  <c r="AH11708" i="2"/>
  <c r="AH186" i="2" a="1"/>
  <c r="AH186" i="2" s="1"/>
  <c r="AH187" i="2" a="1"/>
  <c r="AH187" i="2" s="1"/>
  <c r="AH1518" i="2" a="1"/>
  <c r="AH1518" i="2" s="1"/>
  <c r="AH3128" i="2" a="1"/>
  <c r="AH3128" i="2" s="1"/>
  <c r="AH3327" i="2" a="1"/>
  <c r="AH3327" i="2" s="1"/>
  <c r="AH3355" i="2" a="1"/>
  <c r="AH3355" i="2"/>
  <c r="AH3547" i="2" a="1"/>
  <c r="AH3547" i="2" s="1"/>
  <c r="AH3720" i="2" a="1"/>
  <c r="AH3720" i="2"/>
  <c r="AH3757" i="2" a="1"/>
  <c r="AH3757" i="2" s="1"/>
  <c r="AH4649" i="2" a="1"/>
  <c r="AH4649" i="2"/>
  <c r="AH4855" i="2" a="1"/>
  <c r="AH4855" i="2" s="1"/>
  <c r="AH5107" i="2" a="1"/>
  <c r="AH5107" i="2" s="1"/>
  <c r="AH5416" i="2" a="1"/>
  <c r="AH5416" i="2" s="1"/>
  <c r="AH109" i="2" a="1"/>
  <c r="AH109" i="2" s="1"/>
  <c r="AH188" i="2" a="1"/>
  <c r="AH188" i="2" s="1"/>
  <c r="AH597" i="2" a="1"/>
  <c r="AH597" i="2" s="1"/>
  <c r="AH649" i="2" a="1"/>
  <c r="AH649" i="2" s="1"/>
  <c r="AH1010" i="2" a="1"/>
  <c r="AH1010" i="2" s="1"/>
  <c r="AH1011" i="2" a="1"/>
  <c r="AH1011" i="2" s="1"/>
  <c r="AH1228" i="2" a="1"/>
  <c r="AH1228" i="2" s="1"/>
  <c r="AH1247" i="2" a="1"/>
  <c r="AH1247" i="2" s="1"/>
  <c r="AH3605" i="2" a="1"/>
  <c r="AH3605" i="2" s="1"/>
  <c r="AH4146" i="2" a="1"/>
  <c r="AH4146" i="2" s="1"/>
  <c r="AH4159" i="2" a="1"/>
  <c r="AH4159" i="2"/>
  <c r="AH4393" i="2" a="1"/>
  <c r="AH4393" i="2" s="1"/>
  <c r="AH4425" i="2" a="1"/>
  <c r="AH4425" i="2"/>
  <c r="AH4011" i="2" a="1"/>
  <c r="AH4011" i="2" s="1"/>
  <c r="AH4020" i="2" a="1"/>
  <c r="AH4020" i="2"/>
  <c r="AH4029" i="2" a="1"/>
  <c r="AH4029" i="2"/>
  <c r="AH4030" i="2" a="1"/>
  <c r="AH4030" i="2" s="1"/>
  <c r="AH4042" i="2" a="1"/>
  <c r="AH4042" i="2" s="1"/>
  <c r="AH4053" i="2" a="1"/>
  <c r="AH4053" i="2"/>
  <c r="AH4076" i="2" a="1"/>
  <c r="AH4076" i="2" s="1"/>
  <c r="AH4081" i="2" a="1"/>
  <c r="AH4081" i="2" s="1"/>
  <c r="AH4091" i="2" a="1"/>
  <c r="AH4091" i="2" s="1"/>
  <c r="AH4100" i="2" a="1"/>
  <c r="AH4100" i="2" s="1"/>
  <c r="AH4108" i="2" a="1"/>
  <c r="AH4108" i="2" s="1"/>
  <c r="AH4109" i="2" a="1"/>
  <c r="AH4109" i="2" s="1"/>
  <c r="AH6837" i="2" a="1"/>
  <c r="AH6837" i="2" s="1"/>
  <c r="AH7137" i="2" a="1"/>
  <c r="AH7137" i="2" s="1"/>
  <c r="AH7182" i="2" a="1"/>
  <c r="AH7182" i="2"/>
  <c r="AH7251" i="2" a="1"/>
  <c r="AH7251" i="2" s="1"/>
  <c r="AH7333" i="2" a="1"/>
  <c r="AH7333" i="2" s="1"/>
  <c r="AH4935" i="2" a="1"/>
  <c r="AH4935" i="2"/>
  <c r="AH6821" i="2" a="1"/>
  <c r="AH6821" i="2"/>
  <c r="AH7068" i="2" a="1"/>
  <c r="AH7068" i="2" s="1"/>
  <c r="AH5259" i="2" a="1"/>
  <c r="AH5259" i="2" s="1"/>
  <c r="AH5512" i="2" a="1"/>
  <c r="AH5512" i="2" s="1"/>
  <c r="AH5722" i="2" a="1"/>
  <c r="AH5722" i="2" s="1"/>
  <c r="AH5848" i="2" a="1"/>
  <c r="AH5848" i="2" s="1"/>
  <c r="AH5977" i="2" a="1"/>
  <c r="AH5977" i="2"/>
  <c r="AH6048" i="2" a="1"/>
  <c r="AH6048" i="2" s="1"/>
  <c r="AH6822" i="2" a="1"/>
  <c r="AH6822" i="2" s="1"/>
  <c r="AH7023" i="2" a="1"/>
  <c r="AH7023" i="2"/>
  <c r="AH8741" i="2" a="1"/>
  <c r="AH8741" i="2" s="1"/>
  <c r="AH9188" i="2" a="1"/>
  <c r="AH9188" i="2" s="1"/>
  <c r="AH9797" i="2" a="1"/>
  <c r="AH9797" i="2" s="1"/>
  <c r="AH10115" i="2" a="1"/>
  <c r="AH10115" i="2"/>
  <c r="AH10233" i="2" a="1"/>
  <c r="AH10233" i="2" s="1"/>
  <c r="AH11218" i="2" a="1"/>
  <c r="AH11218" i="2"/>
  <c r="AH11476" i="2" a="1"/>
  <c r="AH11476" i="2" s="1"/>
  <c r="AH8673" i="2" a="1"/>
  <c r="AH8673" i="2"/>
  <c r="AH8742" i="2" a="1"/>
  <c r="AH8742" i="2"/>
  <c r="AH8884" i="2" a="1"/>
  <c r="AH8884" i="2"/>
  <c r="AH8885" i="2" a="1"/>
  <c r="AH8885" i="2"/>
  <c r="AH8886" i="2" a="1"/>
  <c r="AH8886" i="2" s="1"/>
  <c r="AH9189" i="2" a="1"/>
  <c r="AH9189" i="2"/>
  <c r="AH10116" i="2" a="1"/>
  <c r="AH10116" i="2" s="1"/>
  <c r="AH10117" i="2" a="1"/>
  <c r="AH10117" i="2" s="1"/>
  <c r="AH10118" i="2" a="1"/>
  <c r="AH10118" i="2" s="1"/>
  <c r="AH7423" i="2" a="1"/>
  <c r="AH7423" i="2" s="1"/>
  <c r="AH7424" i="2" a="1"/>
  <c r="AH7424" i="2" s="1"/>
  <c r="AH7520" i="2" a="1"/>
  <c r="AH7520" i="2" s="1"/>
  <c r="AH7632" i="2" a="1"/>
  <c r="AH7632" i="2"/>
  <c r="AH7742" i="2" a="1"/>
  <c r="AH7742" i="2" s="1"/>
  <c r="AH7838" i="2" a="1"/>
  <c r="AH7838" i="2" s="1"/>
  <c r="AH7909" i="2" a="1"/>
  <c r="AH7909" i="2"/>
  <c r="AH8003" i="2" a="1"/>
  <c r="AH8003" i="2" s="1"/>
  <c r="AH10234" i="2" a="1"/>
  <c r="AH10234" i="2"/>
  <c r="AH10235" i="2" a="1"/>
  <c r="AH10235" i="2" s="1"/>
  <c r="AH10236" i="2" a="1"/>
  <c r="AH10236" i="2" s="1"/>
  <c r="AH10237" i="2" a="1"/>
  <c r="AH10237" i="2" s="1"/>
  <c r="AH11244" i="2" a="1"/>
  <c r="AH11244" i="2" s="1"/>
  <c r="AH11504" i="2" a="1"/>
  <c r="AH11504" i="2" s="1"/>
  <c r="AH359" i="2" a="1"/>
  <c r="AH359" i="2" s="1"/>
  <c r="AH518" i="2" a="1"/>
  <c r="AH518" i="2" s="1"/>
  <c r="AH1494" i="2" a="1"/>
  <c r="AH1494" i="2" s="1"/>
  <c r="AH3129" i="2" a="1"/>
  <c r="AH3129" i="2" s="1"/>
  <c r="AH2995" i="2" a="1"/>
  <c r="AH2995" i="2" s="1"/>
  <c r="AH3018" i="2" a="1"/>
  <c r="AH3018" i="2" s="1"/>
  <c r="AH3130" i="2" a="1"/>
  <c r="AH3130" i="2" s="1"/>
  <c r="AH3268" i="2" a="1"/>
  <c r="AH3268" i="2" s="1"/>
  <c r="AH3269" i="2" a="1"/>
  <c r="AH3269" i="2" s="1"/>
  <c r="AH4650" i="2" a="1"/>
  <c r="AH4650" i="2" s="1"/>
  <c r="AH4856" i="2" a="1"/>
  <c r="AH4856" i="2" s="1"/>
  <c r="AH4896" i="2" a="1"/>
  <c r="AH4896" i="2" s="1"/>
  <c r="AH5042" i="2" a="1"/>
  <c r="AH5042" i="2" s="1"/>
  <c r="AH5183" i="2" a="1"/>
  <c r="AH5183" i="2" s="1"/>
  <c r="AH5417" i="2" a="1"/>
  <c r="AH5417" i="2" s="1"/>
  <c r="AH5252" i="2" a="1"/>
  <c r="AH5252" i="2" s="1"/>
  <c r="AH5592" i="2" a="1"/>
  <c r="AH5592" i="2" s="1"/>
  <c r="AH6009" i="2" a="1"/>
  <c r="AH6009" i="2" s="1"/>
  <c r="AH6012" i="2" a="1"/>
  <c r="AH6012" i="2" s="1"/>
  <c r="AH6014" i="2" a="1"/>
  <c r="AH6014" i="2" s="1"/>
  <c r="AH6027" i="2" a="1"/>
  <c r="AH6027" i="2" s="1"/>
  <c r="AH6466" i="2" a="1"/>
  <c r="AH6466" i="2" s="1"/>
  <c r="AH6870" i="2" a="1"/>
  <c r="AH6870" i="2" s="1"/>
  <c r="AH8743" i="2" a="1"/>
  <c r="AH8743" i="2" s="1"/>
  <c r="AH8744" i="2" a="1"/>
  <c r="AH8744" i="2" s="1"/>
  <c r="AH8745" i="2" a="1"/>
  <c r="AH8745" i="2"/>
  <c r="AH10119" i="2" a="1"/>
  <c r="AH10119" i="2" s="1"/>
  <c r="AH10238" i="2" a="1"/>
  <c r="AH10238" i="2" s="1"/>
  <c r="AH11023" i="2" a="1"/>
  <c r="AH11023" i="2" s="1"/>
  <c r="AH11272" i="2" a="1"/>
  <c r="AH11272" i="2" s="1"/>
  <c r="AH478" i="2" a="1"/>
  <c r="AH478" i="2" s="1"/>
  <c r="AH490" i="2" a="1"/>
  <c r="AH490" i="2" s="1"/>
  <c r="AH778" i="2" a="1"/>
  <c r="AH778" i="2" s="1"/>
  <c r="AH779" i="2" a="1"/>
  <c r="AH779" i="2"/>
  <c r="AH967" i="2" a="1"/>
  <c r="AH967" i="2"/>
  <c r="AH974" i="2" a="1"/>
  <c r="AH974" i="2" s="1"/>
  <c r="AH1639" i="2" a="1"/>
  <c r="AH1639" i="2" s="1"/>
  <c r="AH1640" i="2" a="1"/>
  <c r="AH1640" i="2" s="1"/>
  <c r="AH1641" i="2" a="1"/>
  <c r="AH1641" i="2" s="1"/>
  <c r="AH1642" i="2" a="1"/>
  <c r="AH1642" i="2"/>
  <c r="AH1643" i="2" a="1"/>
  <c r="AH1643" i="2"/>
  <c r="AH1646" i="2" a="1"/>
  <c r="AH1646" i="2" s="1"/>
  <c r="AH2909" i="2" a="1"/>
  <c r="AH2909" i="2"/>
  <c r="AH2938" i="2" a="1"/>
  <c r="AH2938" i="2" s="1"/>
  <c r="AH2939" i="2" a="1"/>
  <c r="AH2939" i="2" s="1"/>
  <c r="AH2940" i="2" a="1"/>
  <c r="AH2940" i="2" s="1"/>
  <c r="AH2941" i="2" a="1"/>
  <c r="AH2941" i="2" s="1"/>
  <c r="AH2963" i="2" a="1"/>
  <c r="AH2963" i="2" s="1"/>
  <c r="AH2996" i="2" a="1"/>
  <c r="AH2996" i="2"/>
  <c r="AH3000" i="2" a="1"/>
  <c r="AH3000" i="2"/>
  <c r="AH3131" i="2" a="1"/>
  <c r="AH3131" i="2" s="1"/>
  <c r="AH3270" i="2" a="1"/>
  <c r="AH3270" i="2" s="1"/>
  <c r="AH3271" i="2" a="1"/>
  <c r="AH3271" i="2" s="1"/>
  <c r="AH3918" i="2" a="1"/>
  <c r="AH3918" i="2" s="1"/>
  <c r="AH4346" i="2" a="1"/>
  <c r="AH4346" i="2" s="1"/>
  <c r="AH4360" i="2" a="1"/>
  <c r="AH4360" i="2" s="1"/>
  <c r="AH4559" i="2" a="1"/>
  <c r="AH4559" i="2" s="1"/>
  <c r="AH4560" i="2" a="1"/>
  <c r="AH4560" i="2" s="1"/>
  <c r="AH4913" i="2" a="1"/>
  <c r="AH4913" i="2" s="1"/>
  <c r="AH6175" i="2" a="1"/>
  <c r="AH6175" i="2" s="1"/>
  <c r="AH6243" i="2" a="1"/>
  <c r="AH6243" i="2"/>
  <c r="AH6244" i="2" a="1"/>
  <c r="AH6244" i="2" s="1"/>
  <c r="AH6439" i="2" a="1"/>
  <c r="AH6439" i="2" s="1"/>
  <c r="AH6674" i="2" a="1"/>
  <c r="AH6674" i="2" s="1"/>
  <c r="AH6900" i="2" a="1"/>
  <c r="AH6900" i="2" s="1"/>
  <c r="AH7138" i="2" a="1"/>
  <c r="AH7138" i="2"/>
  <c r="AH7183" i="2" a="1"/>
  <c r="AH7183" i="2"/>
  <c r="AH7184" i="2" a="1"/>
  <c r="AH7184" i="2" s="1"/>
  <c r="AH7252" i="2" a="1"/>
  <c r="AH7252" i="2" s="1"/>
  <c r="AH7253" i="2" a="1"/>
  <c r="AH7253" i="2"/>
  <c r="AH7334" i="2" a="1"/>
  <c r="AH7334" i="2" s="1"/>
  <c r="AH7335" i="2" a="1"/>
  <c r="AH7335" i="2" s="1"/>
  <c r="AH7336" i="2" a="1"/>
  <c r="AH7336" i="2" s="1"/>
  <c r="AH7337" i="2" a="1"/>
  <c r="AH7337" i="2" s="1"/>
  <c r="AH7425" i="2" a="1"/>
  <c r="AH7425" i="2"/>
  <c r="AH7426" i="2" a="1"/>
  <c r="AH7426" i="2" s="1"/>
  <c r="AH7427" i="2" a="1"/>
  <c r="AH7427" i="2" s="1"/>
  <c r="AH8746" i="2" a="1"/>
  <c r="AH8746" i="2" s="1"/>
  <c r="AH8747" i="2" a="1"/>
  <c r="AH8747" i="2"/>
  <c r="AH8748" i="2" a="1"/>
  <c r="AH8748" i="2" s="1"/>
  <c r="AH8749" i="2" a="1"/>
  <c r="AH8749" i="2" s="1"/>
  <c r="AH8750" i="2" a="1"/>
  <c r="AH8750" i="2" s="1"/>
  <c r="AH8751" i="2" a="1"/>
  <c r="AH8751" i="2"/>
  <c r="AH8887" i="2" a="1"/>
  <c r="AH8887" i="2" s="1"/>
  <c r="AH8888" i="2" a="1"/>
  <c r="AH8888" i="2" s="1"/>
  <c r="AH8889" i="2" a="1"/>
  <c r="AH8889" i="2" s="1"/>
  <c r="AH10120" i="2" a="1"/>
  <c r="AH10120" i="2" s="1"/>
  <c r="AH10121" i="2" a="1"/>
  <c r="AH10121" i="2"/>
  <c r="AH10239" i="2" a="1"/>
  <c r="AH10239" i="2" s="1"/>
  <c r="AH10240" i="2" a="1"/>
  <c r="AH10240" i="2" s="1"/>
  <c r="AH10241" i="2" a="1"/>
  <c r="AH10241" i="2" s="1"/>
  <c r="AH10392" i="2" a="1"/>
  <c r="AH10392" i="2" s="1"/>
  <c r="AH11024" i="2" a="1"/>
  <c r="AH11024" i="2" s="1"/>
  <c r="AH11273" i="2" a="1"/>
  <c r="AH11273" i="2" s="1"/>
  <c r="AH11715" i="2" a="1"/>
  <c r="AH11715" i="2" s="1"/>
  <c r="AH11716" i="2" a="1"/>
  <c r="AH11716" i="2" s="1"/>
  <c r="AH11785" i="2" a="1"/>
  <c r="AH11785" i="2" s="1"/>
  <c r="AH11791" i="2" a="1"/>
  <c r="AH11791" i="2" s="1"/>
  <c r="AH11798" i="2" a="1"/>
  <c r="AH11798" i="2"/>
  <c r="AH11804" i="2" a="1"/>
  <c r="AH11804" i="2" s="1"/>
  <c r="AH360" i="2" a="1"/>
  <c r="AH360" i="2"/>
  <c r="AH398" i="2" a="1"/>
  <c r="AH398" i="2" s="1"/>
  <c r="AH1576" i="2" a="1"/>
  <c r="AH1576" i="2" s="1"/>
  <c r="AH3132" i="2" a="1"/>
  <c r="AH3132" i="2" s="1"/>
  <c r="AH4857" i="2" a="1"/>
  <c r="AH4857" i="2" s="1"/>
  <c r="AH4704" i="2" a="1"/>
  <c r="AH4704" i="2" s="1"/>
  <c r="AH5157" i="2" a="1"/>
  <c r="AH5157" i="2" s="1"/>
  <c r="AH5418" i="2" a="1"/>
  <c r="AH5418" i="2" s="1"/>
  <c r="AH5558" i="2" a="1"/>
  <c r="AH5558" i="2" s="1"/>
  <c r="AH6838" i="2" a="1"/>
  <c r="AH6838" i="2" s="1"/>
  <c r="AH7092" i="2" a="1"/>
  <c r="AH7092" i="2" s="1"/>
  <c r="AH10798" i="2" a="1"/>
  <c r="AH10798" i="2" s="1"/>
  <c r="AH11264" i="2" a="1"/>
  <c r="AH11264" i="2"/>
  <c r="AH11522" i="2" a="1"/>
  <c r="AH11522" i="2"/>
  <c r="AH5598" i="2" a="1"/>
  <c r="AH5598" i="2" s="1"/>
  <c r="AH5723" i="2" a="1"/>
  <c r="AH5723" i="2" s="1"/>
  <c r="AH5849" i="2" a="1"/>
  <c r="AH5849" i="2" s="1"/>
  <c r="AH361" i="2" a="1"/>
  <c r="AH361" i="2"/>
  <c r="AH399" i="2" a="1"/>
  <c r="AH399" i="2" s="1"/>
  <c r="AH730" i="2" a="1"/>
  <c r="AH730" i="2" s="1"/>
  <c r="AH731" i="2" a="1"/>
  <c r="AH731" i="2" s="1"/>
  <c r="AH3626" i="2" a="1"/>
  <c r="AH3626" i="2"/>
  <c r="AH4979" i="2" a="1"/>
  <c r="AH4979" i="2"/>
  <c r="AH6797" i="2" a="1"/>
  <c r="AH6797" i="2"/>
  <c r="AH9715" i="2" a="1"/>
  <c r="AH9715" i="2" s="1"/>
  <c r="AH9798" i="2" a="1"/>
  <c r="AH9798" i="2" s="1"/>
  <c r="AH10558" i="2" a="1"/>
  <c r="AH10558" i="2" s="1"/>
  <c r="AH10715" i="2" a="1"/>
  <c r="AH10715" i="2" s="1"/>
  <c r="AH415" i="2" a="1"/>
  <c r="AH415" i="2"/>
  <c r="AH449" i="2" a="1"/>
  <c r="AH449" i="2" s="1"/>
  <c r="AH1587" i="2" a="1"/>
  <c r="AH1587" i="2"/>
  <c r="AH3133" i="2" a="1"/>
  <c r="AH3133" i="2" s="1"/>
  <c r="AH3473" i="2" a="1"/>
  <c r="AH3473" i="2" s="1"/>
  <c r="AH3489" i="2" a="1"/>
  <c r="AH3489" i="2"/>
  <c r="AH3655" i="2" a="1"/>
  <c r="AH3655" i="2" s="1"/>
  <c r="AH3861" i="2" a="1"/>
  <c r="AH3861" i="2" s="1"/>
  <c r="AH3862" i="2" a="1"/>
  <c r="AH3862" i="2" s="1"/>
  <c r="AH4746" i="2" a="1"/>
  <c r="AH4746" i="2"/>
  <c r="AH4858" i="2" a="1"/>
  <c r="AH4858" i="2" s="1"/>
  <c r="AH5175" i="2" a="1"/>
  <c r="AH5175" i="2" s="1"/>
  <c r="AH5419" i="2" a="1"/>
  <c r="AH5419" i="2"/>
  <c r="AH5305" i="2" a="1"/>
  <c r="AH5305" i="2" s="1"/>
  <c r="AH5581" i="2" a="1"/>
  <c r="AH5581" i="2" s="1"/>
  <c r="AH6137" i="2" a="1"/>
  <c r="AH6137" i="2" s="1"/>
  <c r="AH6658" i="2" a="1"/>
  <c r="AH6658" i="2" s="1"/>
  <c r="AH7059" i="2" a="1"/>
  <c r="AH7059" i="2" s="1"/>
  <c r="AH9799" i="2" a="1"/>
  <c r="AH9799" i="2" s="1"/>
  <c r="AH9860" i="2" a="1"/>
  <c r="AH9860" i="2" s="1"/>
  <c r="AH10861" i="2" a="1"/>
  <c r="AH10861" i="2"/>
  <c r="AH10905" i="2" a="1"/>
  <c r="AH10905" i="2"/>
  <c r="AH11236" i="2" a="1"/>
  <c r="AH11236" i="2" s="1"/>
  <c r="AH11494" i="2" a="1"/>
  <c r="AH11494" i="2" s="1"/>
  <c r="AH400" i="2" a="1"/>
  <c r="AH400" i="2"/>
  <c r="AH416" i="2" a="1"/>
  <c r="AH416" i="2" s="1"/>
  <c r="AH740" i="2" a="1"/>
  <c r="AH740" i="2" s="1"/>
  <c r="AH741" i="2" a="1"/>
  <c r="AH741" i="2" s="1"/>
  <c r="AH958" i="2" a="1"/>
  <c r="AH958" i="2" s="1"/>
  <c r="AH959" i="2" a="1"/>
  <c r="AH959" i="2" s="1"/>
  <c r="AH1214" i="2" a="1"/>
  <c r="AH1214" i="2"/>
  <c r="AH1215" i="2" a="1"/>
  <c r="AH1215" i="2"/>
  <c r="AH1448" i="2" a="1"/>
  <c r="AH1448" i="2"/>
  <c r="AH1451" i="2" a="1"/>
  <c r="AH1451" i="2"/>
  <c r="AH2226" i="2" a="1"/>
  <c r="AH2226" i="2" s="1"/>
  <c r="AH2227" i="2" a="1"/>
  <c r="AH2227" i="2" s="1"/>
  <c r="AH2228" i="2" a="1"/>
  <c r="AH2228" i="2"/>
  <c r="AH2255" i="2" a="1"/>
  <c r="AH2255" i="2" s="1"/>
  <c r="AH2256" i="2" a="1"/>
  <c r="AH2256" i="2" s="1"/>
  <c r="AH2257" i="2" a="1"/>
  <c r="AH2257" i="2"/>
  <c r="AH2874" i="2" a="1"/>
  <c r="AH2874" i="2" s="1"/>
  <c r="AH2875" i="2" a="1"/>
  <c r="AH2875" i="2" s="1"/>
  <c r="AH2876" i="2" a="1"/>
  <c r="AH2876" i="2" s="1"/>
  <c r="AH2910" i="2" a="1"/>
  <c r="AH2910" i="2" s="1"/>
  <c r="AH2911" i="2" a="1"/>
  <c r="AH2911" i="2" s="1"/>
  <c r="AH2912" i="2" a="1"/>
  <c r="AH2912" i="2" s="1"/>
  <c r="AH3656" i="2" a="1"/>
  <c r="AH3656" i="2" s="1"/>
  <c r="AH3994" i="2" a="1"/>
  <c r="AH3994" i="2" s="1"/>
  <c r="AH4347" i="2" a="1"/>
  <c r="AH4347" i="2"/>
  <c r="AH4348" i="2" a="1"/>
  <c r="AH4348" i="2" s="1"/>
  <c r="AH4561" i="2" a="1"/>
  <c r="AH4561" i="2" s="1"/>
  <c r="AH4562" i="2" a="1"/>
  <c r="AH4562" i="2" s="1"/>
  <c r="AH5020" i="2" a="1"/>
  <c r="AH5020" i="2" s="1"/>
  <c r="AH6237" i="2" a="1"/>
  <c r="AH6237" i="2" s="1"/>
  <c r="AH6429" i="2" a="1"/>
  <c r="AH6429" i="2" s="1"/>
  <c r="AH6430" i="2" a="1"/>
  <c r="AH6430" i="2"/>
  <c r="AH6663" i="2" a="1"/>
  <c r="AH6663" i="2" s="1"/>
  <c r="AH6778" i="2" a="1"/>
  <c r="AH6778" i="2"/>
  <c r="AH7060" i="2" a="1"/>
  <c r="AH7060" i="2"/>
  <c r="AH8279" i="2" a="1"/>
  <c r="AH8279" i="2" s="1"/>
  <c r="AH8302" i="2" a="1"/>
  <c r="AH8302" i="2" s="1"/>
  <c r="AH8321" i="2" a="1"/>
  <c r="AH8321" i="2" s="1"/>
  <c r="AH8342" i="2" a="1"/>
  <c r="AH8342" i="2" s="1"/>
  <c r="AH8362" i="2" a="1"/>
  <c r="AH8362" i="2"/>
  <c r="AH8381" i="2" a="1"/>
  <c r="AH8381" i="2" s="1"/>
  <c r="AH8404" i="2" a="1"/>
  <c r="AH8404" i="2"/>
  <c r="AH8427" i="2" a="1"/>
  <c r="AH8427" i="2" s="1"/>
  <c r="AH8449" i="2" a="1"/>
  <c r="AH8449" i="2"/>
  <c r="AH8450" i="2" a="1"/>
  <c r="AH8450" i="2" s="1"/>
  <c r="AH8464" i="2" a="1"/>
  <c r="AH8464" i="2"/>
  <c r="AH8478" i="2" a="1"/>
  <c r="AH8478" i="2" s="1"/>
  <c r="AH9800" i="2" a="1"/>
  <c r="AH9800" i="2" s="1"/>
  <c r="AH9801" i="2" a="1"/>
  <c r="AH9801" i="2"/>
  <c r="AH9802" i="2" a="1"/>
  <c r="AH9802" i="2" s="1"/>
  <c r="AH9803" i="2" a="1"/>
  <c r="AH9803" i="2"/>
  <c r="AH9861" i="2" a="1"/>
  <c r="AH9861" i="2" s="1"/>
  <c r="AH9862" i="2" a="1"/>
  <c r="AH9862" i="2" s="1"/>
  <c r="AH9863" i="2" a="1"/>
  <c r="AH9863" i="2" s="1"/>
  <c r="AH9864" i="2" a="1"/>
  <c r="AH9864" i="2" s="1"/>
  <c r="AH9927" i="2" a="1"/>
  <c r="AH9927" i="2" s="1"/>
  <c r="AH10862" i="2" a="1"/>
  <c r="AH10862" i="2"/>
  <c r="AH10863" i="2" a="1"/>
  <c r="AH10863" i="2" s="1"/>
  <c r="AH10864" i="2" a="1"/>
  <c r="AH10864" i="2" s="1"/>
  <c r="AH10865" i="2" a="1"/>
  <c r="AH10865" i="2" s="1"/>
  <c r="AH10906" i="2" a="1"/>
  <c r="AH10906" i="2"/>
  <c r="AH10907" i="2" a="1"/>
  <c r="AH10907" i="2" s="1"/>
  <c r="AH11237" i="2" a="1"/>
  <c r="AH11237" i="2" s="1"/>
  <c r="AH11495" i="2" a="1"/>
  <c r="AH11495" i="2"/>
  <c r="AH5599" i="2" a="1"/>
  <c r="AH5599" i="2" s="1"/>
  <c r="AH5724" i="2" a="1"/>
  <c r="AH5724" i="2" s="1"/>
  <c r="AH5850" i="2" a="1"/>
  <c r="AH5850" i="2" s="1"/>
  <c r="AH11535" i="2" a="1"/>
  <c r="AH11535" i="2" s="1"/>
  <c r="AH11624" i="2" a="1"/>
  <c r="AH11624" i="2" s="1"/>
  <c r="AH11740" i="2" a="1"/>
  <c r="AH11740" i="2" s="1"/>
  <c r="AH529" i="2" a="1"/>
  <c r="AH529" i="2"/>
  <c r="AH1460" i="2" a="1"/>
  <c r="AH1460" i="2"/>
  <c r="AH1519" i="2" a="1"/>
  <c r="AH1519" i="2" s="1"/>
  <c r="AH3134" i="2" a="1"/>
  <c r="AH3134" i="2" s="1"/>
  <c r="AH3021" i="2" a="1"/>
  <c r="AH3021" i="2" s="1"/>
  <c r="AH3023" i="2" a="1"/>
  <c r="AH3023" i="2" s="1"/>
  <c r="AH3277" i="2" a="1"/>
  <c r="AH3277" i="2" s="1"/>
  <c r="AH3285" i="2" a="1"/>
  <c r="AH3285" i="2" s="1"/>
  <c r="AH3286" i="2" a="1"/>
  <c r="AH3286" i="2" s="1"/>
  <c r="AH4677" i="2" a="1"/>
  <c r="AH4677" i="2" s="1"/>
  <c r="AH4859" i="2" a="1"/>
  <c r="AH4859" i="2" s="1"/>
  <c r="AH4897" i="2" a="1"/>
  <c r="AH4897" i="2"/>
  <c r="AH5043" i="2" a="1"/>
  <c r="AH5043" i="2" s="1"/>
  <c r="AH5184" i="2" a="1"/>
  <c r="AH5184" i="2" s="1"/>
  <c r="AH5420" i="2" a="1"/>
  <c r="AH5420" i="2" s="1"/>
  <c r="AH5312" i="2" a="1"/>
  <c r="AH5312" i="2" s="1"/>
  <c r="AH5593" i="2" a="1"/>
  <c r="AH5593" i="2"/>
  <c r="AH5994" i="2" a="1"/>
  <c r="AH5994" i="2"/>
  <c r="AH5995" i="2" a="1"/>
  <c r="AH5995" i="2"/>
  <c r="AH5996" i="2" a="1"/>
  <c r="AH5996" i="2"/>
  <c r="AH6049" i="2" a="1"/>
  <c r="AH6049" i="2" s="1"/>
  <c r="AH6552" i="2" a="1"/>
  <c r="AH6552" i="2" s="1"/>
  <c r="AH6901" i="2" a="1"/>
  <c r="AH6901" i="2" s="1"/>
  <c r="AH9387" i="2" a="1"/>
  <c r="AH9387" i="2"/>
  <c r="AH9607" i="2" a="1"/>
  <c r="AH9607" i="2" s="1"/>
  <c r="AH10716" i="2" a="1"/>
  <c r="AH10716" i="2" s="1"/>
  <c r="AH10799" i="2" a="1"/>
  <c r="AH10799" i="2" s="1"/>
  <c r="AH11100" i="2" a="1"/>
  <c r="AH11100" i="2" s="1"/>
  <c r="AH11398" i="2" a="1"/>
  <c r="AH11398" i="2" s="1"/>
  <c r="AH11711" i="2" a="1"/>
  <c r="AH11711" i="2" s="1"/>
  <c r="AH519" i="2" a="1"/>
  <c r="AH519" i="2"/>
  <c r="AH521" i="2" a="1"/>
  <c r="AH521" i="2" s="1"/>
  <c r="AH786" i="2" a="1"/>
  <c r="AH786" i="2" s="1"/>
  <c r="AH788" i="2" a="1"/>
  <c r="AH788" i="2" s="1"/>
  <c r="AH980" i="2" a="1"/>
  <c r="AH980" i="2" s="1"/>
  <c r="AH981" i="2" a="1"/>
  <c r="AH981" i="2"/>
  <c r="AH2184" i="2" a="1"/>
  <c r="AH2184" i="2"/>
  <c r="AH2185" i="2" a="1"/>
  <c r="AH2185" i="2"/>
  <c r="AH2203" i="2" a="1"/>
  <c r="AH2203" i="2"/>
  <c r="AH2204" i="2" a="1"/>
  <c r="AH2204" i="2" s="1"/>
  <c r="AH2229" i="2" a="1"/>
  <c r="AH2229" i="2" s="1"/>
  <c r="AH2230" i="2" a="1"/>
  <c r="AH2230" i="2" s="1"/>
  <c r="AH2723" i="2" a="1"/>
  <c r="AH2723" i="2" s="1"/>
  <c r="AH2782" i="2" a="1"/>
  <c r="AH2782" i="2" s="1"/>
  <c r="AH2783" i="2" a="1"/>
  <c r="AH2783" i="2" s="1"/>
  <c r="AH2824" i="2" a="1"/>
  <c r="AH2824" i="2" s="1"/>
  <c r="AH2825" i="2" a="1"/>
  <c r="AH2825" i="2" s="1"/>
  <c r="AH2853" i="2" a="1"/>
  <c r="AH2853" i="2" s="1"/>
  <c r="AH3007" i="2" a="1"/>
  <c r="AH3007" i="2" s="1"/>
  <c r="AH3010" i="2" a="1"/>
  <c r="AH3010" i="2" s="1"/>
  <c r="AH3191" i="2" a="1"/>
  <c r="AH3191" i="2" s="1"/>
  <c r="AH3291" i="2" a="1"/>
  <c r="AH3291" i="2" s="1"/>
  <c r="AH3292" i="2" a="1"/>
  <c r="AH3292" i="2" s="1"/>
  <c r="AH3961" i="2" a="1"/>
  <c r="AH3961" i="2" s="1"/>
  <c r="AH4364" i="2" a="1"/>
  <c r="AH4364" i="2" s="1"/>
  <c r="AH4365" i="2" a="1"/>
  <c r="AH4365" i="2" s="1"/>
  <c r="AH4598" i="2" a="1"/>
  <c r="AH4598" i="2" s="1"/>
  <c r="AH4604" i="2" a="1"/>
  <c r="AH4604" i="2"/>
  <c r="AH5038" i="2" a="1"/>
  <c r="AH5038" i="2" s="1"/>
  <c r="AH6217" i="2" a="1"/>
  <c r="AH6217" i="2" s="1"/>
  <c r="AH6251" i="2" a="1"/>
  <c r="AH6251" i="2"/>
  <c r="AH6252" i="2" a="1"/>
  <c r="AH6252" i="2" s="1"/>
  <c r="AH6491" i="2" a="1"/>
  <c r="AH6491" i="2" s="1"/>
  <c r="AH6684" i="2" a="1"/>
  <c r="AH6684" i="2" s="1"/>
  <c r="AH6984" i="2" a="1"/>
  <c r="AH6984" i="2" s="1"/>
  <c r="AH8479" i="2" a="1"/>
  <c r="AH8479" i="2" s="1"/>
  <c r="AH8491" i="2" a="1"/>
  <c r="AH8491" i="2" s="1"/>
  <c r="AH8492" i="2" a="1"/>
  <c r="AH8492" i="2"/>
  <c r="AH8502" i="2" a="1"/>
  <c r="AH8502" i="2"/>
  <c r="AH8515" i="2" a="1"/>
  <c r="AH8515" i="2" s="1"/>
  <c r="AH8526" i="2" a="1"/>
  <c r="AH8526" i="2" s="1"/>
  <c r="AH8534" i="2" a="1"/>
  <c r="AH8534" i="2" s="1"/>
  <c r="AH8535" i="2" a="1"/>
  <c r="AH8535" i="2" s="1"/>
  <c r="AH8545" i="2" a="1"/>
  <c r="AH8545" i="2" s="1"/>
  <c r="AH8546" i="2" a="1"/>
  <c r="AH8546" i="2" s="1"/>
  <c r="AH8547" i="2" a="1"/>
  <c r="AH8547" i="2" s="1"/>
  <c r="AH8556" i="2" a="1"/>
  <c r="AH8556" i="2" s="1"/>
  <c r="AH9190" i="2" a="1"/>
  <c r="AH9190" i="2" s="1"/>
  <c r="AH9388" i="2" a="1"/>
  <c r="AH9388" i="2" s="1"/>
  <c r="AH9608" i="2" a="1"/>
  <c r="AH9608" i="2" s="1"/>
  <c r="AH9609" i="2" a="1"/>
  <c r="AH9609" i="2"/>
  <c r="AH9610" i="2" a="1"/>
  <c r="AH9610" i="2"/>
  <c r="AH9611" i="2" a="1"/>
  <c r="AH9611" i="2"/>
  <c r="AH9612" i="2" a="1"/>
  <c r="AH9612" i="2"/>
  <c r="AH9716" i="2" a="1"/>
  <c r="AH9716" i="2" s="1"/>
  <c r="AH10717" i="2" a="1"/>
  <c r="AH10717" i="2" s="1"/>
  <c r="AH10718" i="2" a="1"/>
  <c r="AH10718" i="2" s="1"/>
  <c r="AH10800" i="2" a="1"/>
  <c r="AH10800" i="2" s="1"/>
  <c r="AH10801" i="2" a="1"/>
  <c r="AH10801" i="2" s="1"/>
  <c r="AH10802" i="2" a="1"/>
  <c r="AH10802" i="2" s="1"/>
  <c r="AH10866" i="2" a="1"/>
  <c r="AH10866" i="2"/>
  <c r="AH11101" i="2" a="1"/>
  <c r="AH11101" i="2" s="1"/>
  <c r="AH11354" i="2" a="1"/>
  <c r="AH11354" i="2" s="1"/>
  <c r="AH11712" i="2" a="1"/>
  <c r="AH11712" i="2" s="1"/>
  <c r="AH11717" i="2" a="1"/>
  <c r="AH11717" i="2" s="1"/>
  <c r="AH11718" i="2" a="1"/>
  <c r="AH11718" i="2" s="1"/>
  <c r="AH11786" i="2" a="1"/>
  <c r="AH11786" i="2" s="1"/>
  <c r="AH11792" i="2" a="1"/>
  <c r="AH11792" i="2" s="1"/>
  <c r="AH11799" i="2" a="1"/>
  <c r="AH11799" i="2" s="1"/>
  <c r="AH531" i="2" a="1"/>
  <c r="AH531" i="2" s="1"/>
  <c r="AH532" i="2" a="1"/>
  <c r="AH532" i="2" s="1"/>
  <c r="AH533" i="2" a="1"/>
  <c r="AH533" i="2" s="1"/>
  <c r="AH534" i="2" a="1"/>
  <c r="AH534" i="2"/>
  <c r="AH535" i="2" a="1"/>
  <c r="AH535" i="2" s="1"/>
  <c r="AH1546" i="2" a="1"/>
  <c r="AH1546" i="2" s="1"/>
  <c r="AH1547" i="2" a="1"/>
  <c r="AH1547" i="2" s="1"/>
  <c r="AH3135" i="2" a="1"/>
  <c r="AH3135" i="2" s="1"/>
  <c r="AH3136" i="2" a="1"/>
  <c r="AH3136" i="2" s="1"/>
  <c r="AH3022" i="2" a="1"/>
  <c r="AH3022" i="2" s="1"/>
  <c r="AH3024" i="2" a="1"/>
  <c r="AH3024" i="2" s="1"/>
  <c r="AH3287" i="2" a="1"/>
  <c r="AH3287" i="2"/>
  <c r="AH3288" i="2" a="1"/>
  <c r="AH3288" i="2" s="1"/>
  <c r="AH3293" i="2" a="1"/>
  <c r="AH3293" i="2" s="1"/>
  <c r="AH4678" i="2" a="1"/>
  <c r="AH4678" i="2" s="1"/>
  <c r="AH4705" i="2" a="1"/>
  <c r="AH4705" i="2" s="1"/>
  <c r="AH4860" i="2" a="1"/>
  <c r="AH4860" i="2"/>
  <c r="AH4861" i="2" a="1"/>
  <c r="AH4861" i="2" s="1"/>
  <c r="AH4898" i="2" a="1"/>
  <c r="AH4898" i="2" s="1"/>
  <c r="AH5044" i="2" a="1"/>
  <c r="AH5044" i="2" s="1"/>
  <c r="AH4901" i="2" a="1"/>
  <c r="AH4901" i="2" s="1"/>
  <c r="AH5045" i="2" a="1"/>
  <c r="AH5045" i="2" s="1"/>
  <c r="AH5185" i="2" a="1"/>
  <c r="AH5185" i="2" s="1"/>
  <c r="AH5186" i="2" a="1"/>
  <c r="AH5186" i="2" s="1"/>
  <c r="AH5421" i="2" a="1"/>
  <c r="AH5421" i="2" s="1"/>
  <c r="AH5422" i="2" a="1"/>
  <c r="AH5422" i="2" s="1"/>
  <c r="AH5313" i="2" a="1"/>
  <c r="AH5313" i="2" s="1"/>
  <c r="AH5594" i="2" a="1"/>
  <c r="AH5594" i="2" s="1"/>
  <c r="AH5596" i="2" a="1"/>
  <c r="AH5596" i="2" s="1"/>
  <c r="AH5997" i="2" a="1"/>
  <c r="AH5997" i="2" s="1"/>
  <c r="AH5999" i="2" a="1"/>
  <c r="AH5999" i="2"/>
  <c r="AH6001" i="2" a="1"/>
  <c r="AH6001" i="2" s="1"/>
  <c r="AH6002" i="2" a="1"/>
  <c r="AH6002" i="2" s="1"/>
  <c r="AH6004" i="2" a="1"/>
  <c r="AH6004" i="2" s="1"/>
  <c r="AH6005" i="2" a="1"/>
  <c r="AH6005" i="2" s="1"/>
  <c r="AH6073" i="2" a="1"/>
  <c r="AH6073" i="2" s="1"/>
  <c r="AH6553" i="2" a="1"/>
  <c r="AH6553" i="2"/>
  <c r="AH6902" i="2" a="1"/>
  <c r="AH6902" i="2" s="1"/>
  <c r="AH9040" i="2" a="1"/>
  <c r="AH9040" i="2" s="1"/>
  <c r="AH9389" i="2" a="1"/>
  <c r="AH9389" i="2"/>
  <c r="AH9613" i="2" a="1"/>
  <c r="AH9613" i="2" s="1"/>
  <c r="AH10719" i="2" a="1"/>
  <c r="AH10719" i="2" s="1"/>
  <c r="AH10803" i="2" a="1"/>
  <c r="AH10803" i="2" s="1"/>
  <c r="AH11102" i="2" a="1"/>
  <c r="AH11102" i="2" s="1"/>
  <c r="AH11399" i="2" a="1"/>
  <c r="AH11399" i="2" s="1"/>
  <c r="AH520" i="2" a="1"/>
  <c r="AH520" i="2" s="1"/>
  <c r="AH522" i="2" a="1"/>
  <c r="AH522" i="2" s="1"/>
  <c r="AH787" i="2" a="1"/>
  <c r="AH787" i="2" s="1"/>
  <c r="AH789" i="2" a="1"/>
  <c r="AH789" i="2" s="1"/>
  <c r="AH982" i="2" a="1"/>
  <c r="AH982" i="2" s="1"/>
  <c r="AH983" i="2" a="1"/>
  <c r="AH983" i="2"/>
  <c r="AH2186" i="2" a="1"/>
  <c r="AH2186" i="2" s="1"/>
  <c r="AH2187" i="2" a="1"/>
  <c r="AH2187" i="2" s="1"/>
  <c r="AH2205" i="2" a="1"/>
  <c r="AH2205" i="2" s="1"/>
  <c r="AH2206" i="2" a="1"/>
  <c r="AH2206" i="2" s="1"/>
  <c r="AH2231" i="2" a="1"/>
  <c r="AH2231" i="2" s="1"/>
  <c r="AH2258" i="2" a="1"/>
  <c r="AH2258" i="2" s="1"/>
  <c r="AH2784" i="2" a="1"/>
  <c r="AH2784" i="2"/>
  <c r="AH2785" i="2" a="1"/>
  <c r="AH2785" i="2" s="1"/>
  <c r="AH2826" i="2" a="1"/>
  <c r="AH2826" i="2" s="1"/>
  <c r="AH2827" i="2" a="1"/>
  <c r="AH2827" i="2" s="1"/>
  <c r="AH2854" i="2" a="1"/>
  <c r="AH2854" i="2"/>
  <c r="AH2855" i="2" a="1"/>
  <c r="AH2855" i="2" s="1"/>
  <c r="AH3008" i="2" a="1"/>
  <c r="AH3008" i="2" s="1"/>
  <c r="AH3011" i="2" a="1"/>
  <c r="AH3011" i="2"/>
  <c r="AH3192" i="2" a="1"/>
  <c r="AH3192" i="2" s="1"/>
  <c r="AH3294" i="2" a="1"/>
  <c r="AH3294" i="2" s="1"/>
  <c r="AH3295" i="2" a="1"/>
  <c r="AH3295" i="2" s="1"/>
  <c r="AH3962" i="2" a="1"/>
  <c r="AH3962" i="2" s="1"/>
  <c r="AH4366" i="2" a="1"/>
  <c r="AH4366" i="2" s="1"/>
  <c r="AH4369" i="2" a="1"/>
  <c r="AH4369" i="2" s="1"/>
  <c r="AH4599" i="2" a="1"/>
  <c r="AH4599" i="2" s="1"/>
  <c r="AH4605" i="2" a="1"/>
  <c r="AH4605" i="2" s="1"/>
  <c r="AH5039" i="2" a="1"/>
  <c r="AH5039" i="2" s="1"/>
  <c r="AH6218" i="2" a="1"/>
  <c r="AH6218" i="2" s="1"/>
  <c r="AH6253" i="2" a="1"/>
  <c r="AH6253" i="2" s="1"/>
  <c r="AH6254" i="2" a="1"/>
  <c r="AH6254" i="2" s="1"/>
  <c r="AH6525" i="2" a="1"/>
  <c r="AH6525" i="2" s="1"/>
  <c r="AH6690" i="2" a="1"/>
  <c r="AH6690" i="2"/>
  <c r="AH6985" i="2" a="1"/>
  <c r="AH6985" i="2" s="1"/>
  <c r="AH8480" i="2" a="1"/>
  <c r="AH8480" i="2" s="1"/>
  <c r="AH8493" i="2" a="1"/>
  <c r="AH8493" i="2" s="1"/>
  <c r="AH8503" i="2" a="1"/>
  <c r="AH8503" i="2" s="1"/>
  <c r="AH8504" i="2" a="1"/>
  <c r="AH8504" i="2" s="1"/>
  <c r="AH8516" i="2" a="1"/>
  <c r="AH8516" i="2" s="1"/>
  <c r="AH8527" i="2" a="1"/>
  <c r="AH8527" i="2" s="1"/>
  <c r="AH8536" i="2" a="1"/>
  <c r="AH8536" i="2" s="1"/>
  <c r="AH8548" i="2" a="1"/>
  <c r="AH8548" i="2"/>
  <c r="AH8549" i="2" a="1"/>
  <c r="AH8549" i="2" s="1"/>
  <c r="AH8557" i="2" a="1"/>
  <c r="AH8557" i="2"/>
  <c r="AH8563" i="2" a="1"/>
  <c r="AH8563" i="2" s="1"/>
  <c r="AH8631" i="2" a="1"/>
  <c r="AH8631" i="2"/>
  <c r="AH9390" i="2" a="1"/>
  <c r="AH9390" i="2" s="1"/>
  <c r="AH9391" i="2" a="1"/>
  <c r="AH9391" i="2" s="1"/>
  <c r="AH9392" i="2" a="1"/>
  <c r="AH9392" i="2" s="1"/>
  <c r="AH9614" i="2" a="1"/>
  <c r="AH9614" i="2" s="1"/>
  <c r="AH9615" i="2" a="1"/>
  <c r="AH9615" i="2"/>
  <c r="AH9616" i="2" a="1"/>
  <c r="AH9616" i="2" s="1"/>
  <c r="AH9617" i="2" a="1"/>
  <c r="AH9617" i="2" s="1"/>
  <c r="AH9717" i="2" a="1"/>
  <c r="AH9717" i="2"/>
  <c r="AH10720" i="2" a="1"/>
  <c r="AH10720" i="2" s="1"/>
  <c r="AH10804" i="2" a="1"/>
  <c r="AH10804" i="2" s="1"/>
  <c r="AH10805" i="2" a="1"/>
  <c r="AH10805" i="2" s="1"/>
  <c r="AH10867" i="2" a="1"/>
  <c r="AH10867" i="2" s="1"/>
  <c r="AH10868" i="2" a="1"/>
  <c r="AH10868" i="2" s="1"/>
  <c r="AH11145" i="2" a="1"/>
  <c r="AH11145" i="2" s="1"/>
  <c r="AH11400" i="2" a="1"/>
  <c r="AH11400" i="2" s="1"/>
  <c r="AH11713" i="2" a="1"/>
  <c r="AH11713" i="2"/>
  <c r="AH11714" i="2" a="1"/>
  <c r="AH11714" i="2" s="1"/>
  <c r="AH11719" i="2" a="1"/>
  <c r="AH11719" i="2" s="1"/>
  <c r="AH11720" i="2" a="1"/>
  <c r="AH11720" i="2"/>
  <c r="AH11787" i="2" a="1"/>
  <c r="AH11787" i="2" s="1"/>
  <c r="AH11793" i="2" a="1"/>
  <c r="AH11793" i="2" s="1"/>
  <c r="AH11800" i="2" a="1"/>
  <c r="AH11800" i="2"/>
  <c r="AH11805" i="2" a="1"/>
  <c r="AH11805" i="2" s="1"/>
  <c r="AH8564" i="2" a="1"/>
  <c r="AH8564" i="2" s="1"/>
  <c r="AH10806" i="2" a="1"/>
  <c r="AH10806" i="2" s="1"/>
  <c r="AH1461" i="2" a="1"/>
  <c r="AH1461" i="2" s="1"/>
  <c r="AH4899" i="2" a="1"/>
  <c r="AH4899" i="2" s="1"/>
  <c r="AH5046" i="2" a="1"/>
  <c r="AH5046" i="2" s="1"/>
  <c r="AH5187" i="2" a="1"/>
  <c r="AH5187" i="2" s="1"/>
  <c r="AH5423" i="2" a="1"/>
  <c r="AH5423" i="2" s="1"/>
  <c r="AH5597" i="2" a="1"/>
  <c r="AH5597" i="2" s="1"/>
  <c r="AH1774" i="2" a="1"/>
  <c r="AH1774" i="2" s="1"/>
  <c r="AH1849" i="2" a="1"/>
  <c r="AH1849" i="2" s="1"/>
  <c r="AH1940" i="2" a="1"/>
  <c r="AH1940" i="2"/>
  <c r="AH2021" i="2" a="1"/>
  <c r="AH2021" i="2" s="1"/>
  <c r="AH2096" i="2" a="1"/>
  <c r="AH2096" i="2" s="1"/>
  <c r="AH2146" i="2" a="1"/>
  <c r="AH2146" i="2" s="1"/>
  <c r="AH2356" i="2" a="1"/>
  <c r="AH2356" i="2" s="1"/>
  <c r="AH2391" i="2" a="1"/>
  <c r="AH2391" i="2" s="1"/>
  <c r="AH2458" i="2" a="1"/>
  <c r="AH2458" i="2" s="1"/>
  <c r="AH2546" i="2" a="1"/>
  <c r="AH2546" i="2" s="1"/>
  <c r="AH2639" i="2" a="1"/>
  <c r="AH2639" i="2" s="1"/>
  <c r="AH2724" i="2" a="1"/>
  <c r="AH2724" i="2" s="1"/>
  <c r="AH8262" i="2" a="1"/>
  <c r="AH8262" i="2" s="1"/>
  <c r="AH8280" i="2" a="1"/>
  <c r="AH8280" i="2" s="1"/>
  <c r="AH8303" i="2" a="1"/>
  <c r="AH8303" i="2" s="1"/>
  <c r="AH8322" i="2" a="1"/>
  <c r="AH8322" i="2" s="1"/>
  <c r="AH8343" i="2" a="1"/>
  <c r="AH8343" i="2" s="1"/>
  <c r="AH8363" i="2" a="1"/>
  <c r="AH8363" i="2" s="1"/>
  <c r="AH8382" i="2" a="1"/>
  <c r="AH8382" i="2" s="1"/>
  <c r="AH8405" i="2" a="1"/>
  <c r="AH8405" i="2"/>
  <c r="AH8428" i="2" a="1"/>
  <c r="AH8428" i="2" s="1"/>
  <c r="AH8451" i="2" a="1"/>
  <c r="AH8451" i="2"/>
  <c r="AH8465" i="2" a="1"/>
  <c r="AH8465" i="2"/>
  <c r="AH8466" i="2" a="1"/>
  <c r="AH8466" i="2" s="1"/>
  <c r="AH11721" i="2" a="1"/>
  <c r="AH11721" i="2"/>
  <c r="AH11722" i="2" a="1"/>
  <c r="AH11722" i="2"/>
  <c r="AH11788" i="2" a="1"/>
  <c r="AH11788" i="2" s="1"/>
  <c r="AH11794" i="2" a="1"/>
  <c r="AH11794" i="2"/>
  <c r="AH11806" i="2" a="1"/>
  <c r="AH11806" i="2" s="1"/>
  <c r="AH11809" i="2" a="1"/>
  <c r="AH11809" i="2" s="1"/>
  <c r="AH514" i="2" a="1"/>
  <c r="AH514" i="2" s="1"/>
  <c r="AH516" i="2" a="1"/>
  <c r="AH516" i="2"/>
  <c r="AH782" i="2" a="1"/>
  <c r="AH782" i="2" s="1"/>
  <c r="AH783" i="2" a="1"/>
  <c r="AH783" i="2" s="1"/>
  <c r="AH976" i="2" a="1"/>
  <c r="AH976" i="2" s="1"/>
  <c r="AH979" i="2" a="1"/>
  <c r="AH979" i="2" s="1"/>
  <c r="AH3002" i="2" a="1"/>
  <c r="AH3002" i="2" s="1"/>
  <c r="AH3004" i="2" a="1"/>
  <c r="AH3004" i="2" s="1"/>
  <c r="AH3181" i="2" a="1"/>
  <c r="AH3181" i="2" s="1"/>
  <c r="AH3278" i="2" a="1"/>
  <c r="AH3278" i="2" s="1"/>
  <c r="AH3289" i="2" a="1"/>
  <c r="AH3289" i="2" s="1"/>
  <c r="AH3941" i="2" a="1"/>
  <c r="AH3941" i="2" s="1"/>
  <c r="AH4362" i="2" a="1"/>
  <c r="AH4362" i="2" s="1"/>
  <c r="AH4363" i="2" a="1"/>
  <c r="AH4363" i="2" s="1"/>
  <c r="AH4576" i="2" a="1"/>
  <c r="AH4576" i="2" s="1"/>
  <c r="AH4600" i="2" a="1"/>
  <c r="AH4600" i="2" s="1"/>
  <c r="AH5030" i="2" a="1"/>
  <c r="AH5030" i="2" s="1"/>
  <c r="AH6197" i="2" a="1"/>
  <c r="AH6197" i="2" s="1"/>
  <c r="AH6247" i="2" a="1"/>
  <c r="AH6247" i="2"/>
  <c r="AH6250" i="2" a="1"/>
  <c r="AH6250" i="2" s="1"/>
  <c r="AH6492" i="2" a="1"/>
  <c r="AH6492" i="2" s="1"/>
  <c r="AH6679" i="2" a="1"/>
  <c r="AH6679" i="2"/>
  <c r="AH6946" i="2" a="1"/>
  <c r="AH6946" i="2" s="1"/>
  <c r="AH8890" i="2" a="1"/>
  <c r="AH8890" i="2" s="1"/>
  <c r="AH9041" i="2" a="1"/>
  <c r="AH9041" i="2" s="1"/>
  <c r="AH9042" i="2" a="1"/>
  <c r="AH9042" i="2" s="1"/>
  <c r="AH9043" i="2" a="1"/>
  <c r="AH9043" i="2"/>
  <c r="AH9044" i="2" a="1"/>
  <c r="AH9044" i="2" s="1"/>
  <c r="AH9045" i="2" a="1"/>
  <c r="AH9045" i="2" s="1"/>
  <c r="AH9191" i="2" a="1"/>
  <c r="AH9191" i="2" s="1"/>
  <c r="AH9192" i="2" a="1"/>
  <c r="AH9192" i="2" s="1"/>
  <c r="AH9193" i="2" a="1"/>
  <c r="AH9193" i="2"/>
  <c r="AH10393" i="2" a="1"/>
  <c r="AH10393" i="2" s="1"/>
  <c r="AH10394" i="2" a="1"/>
  <c r="AH10394" i="2"/>
  <c r="AH10559" i="2" a="1"/>
  <c r="AH10559" i="2" s="1"/>
  <c r="AH10560" i="2" a="1"/>
  <c r="AH10560" i="2" s="1"/>
  <c r="AH10561" i="2" a="1"/>
  <c r="AH10561" i="2" s="1"/>
  <c r="AH10721" i="2" a="1"/>
  <c r="AH10721" i="2" s="1"/>
  <c r="AH11052" i="2" a="1"/>
  <c r="AH11052" i="2"/>
  <c r="AH11355" i="2" a="1"/>
  <c r="AH11355" i="2" s="1"/>
  <c r="AH530" i="2" a="1"/>
  <c r="AH530" i="2" s="1"/>
  <c r="AH1520" i="2" a="1"/>
  <c r="AH1520" i="2" s="1"/>
  <c r="AH3137" i="2" a="1"/>
  <c r="AH3137" i="2" s="1"/>
  <c r="AH3019" i="2" a="1"/>
  <c r="AH3019" i="2" s="1"/>
  <c r="AH3020" i="2" a="1"/>
  <c r="AH3020" i="2" s="1"/>
  <c r="AH3272" i="2" a="1"/>
  <c r="AH3272" i="2" s="1"/>
  <c r="AH3279" i="2" a="1"/>
  <c r="AH3279" i="2" s="1"/>
  <c r="AH3280" i="2" a="1"/>
  <c r="AH3280" i="2"/>
  <c r="AH4651" i="2" a="1"/>
  <c r="AH4651" i="2" s="1"/>
  <c r="AH4862" i="2" a="1"/>
  <c r="AH4862" i="2"/>
  <c r="AH5311" i="2" a="1"/>
  <c r="AH5311" i="2"/>
  <c r="AH5991" i="2" a="1"/>
  <c r="AH5991" i="2" s="1"/>
  <c r="AH5992" i="2" a="1"/>
  <c r="AH5992" i="2" s="1"/>
  <c r="AH5993" i="2" a="1"/>
  <c r="AH5993" i="2" s="1"/>
  <c r="AH6050" i="2" a="1"/>
  <c r="AH6050" i="2" s="1"/>
  <c r="AH6526" i="2" a="1"/>
  <c r="AH6526" i="2" s="1"/>
  <c r="AH6871" i="2" a="1"/>
  <c r="AH6871" i="2" s="1"/>
  <c r="AH8891" i="2" a="1"/>
  <c r="AH8891" i="2"/>
  <c r="AH9046" i="2" a="1"/>
  <c r="AH9046" i="2" s="1"/>
  <c r="AH9194" i="2" a="1"/>
  <c r="AH9194" i="2" s="1"/>
  <c r="AH10395" i="2" a="1"/>
  <c r="AH10395" i="2" s="1"/>
  <c r="AH10562" i="2" a="1"/>
  <c r="AH10562" i="2"/>
  <c r="AH11053" i="2" a="1"/>
  <c r="AH11053" i="2" s="1"/>
  <c r="AH11356" i="2" a="1"/>
  <c r="AH11356" i="2" s="1"/>
  <c r="AH528" i="2" a="1"/>
  <c r="AH528" i="2"/>
  <c r="AH507" i="2" a="1"/>
  <c r="AH507" i="2" s="1"/>
  <c r="AH513" i="2" a="1"/>
  <c r="AH513" i="2" s="1"/>
  <c r="AH1495" i="2" a="1"/>
  <c r="AH1495" i="2" s="1"/>
  <c r="AH3138" i="2" a="1"/>
  <c r="AH3138" i="2"/>
  <c r="AH3012" i="2" a="1"/>
  <c r="AH3012" i="2" s="1"/>
  <c r="AH3015" i="2" a="1"/>
  <c r="AH3015" i="2" s="1"/>
  <c r="AH3296" i="2" a="1"/>
  <c r="AH3296" i="2" s="1"/>
  <c r="AH3298" i="2" a="1"/>
  <c r="AH3298" i="2" s="1"/>
  <c r="AH3576" i="2" a="1"/>
  <c r="AH3576" i="2" s="1"/>
  <c r="AH4652" i="2" a="1"/>
  <c r="AH4652" i="2" s="1"/>
  <c r="AH4863" i="2" a="1"/>
  <c r="AH4863" i="2" s="1"/>
  <c r="AH5083" i="2" a="1"/>
  <c r="AH5083" i="2" s="1"/>
  <c r="AH5424" i="2" a="1"/>
  <c r="AH5424" i="2" s="1"/>
  <c r="AH5204" i="2" a="1"/>
  <c r="AH5204" i="2" s="1"/>
  <c r="AH5513" i="2" a="1"/>
  <c r="AH5513" i="2" s="1"/>
  <c r="AH6018" i="2" a="1"/>
  <c r="AH6018" i="2" s="1"/>
  <c r="AH6019" i="2" a="1"/>
  <c r="AH6019" i="2" s="1"/>
  <c r="AH6020" i="2" a="1"/>
  <c r="AH6020" i="2" s="1"/>
  <c r="AH6097" i="2" a="1"/>
  <c r="AH6097" i="2" s="1"/>
  <c r="AH6493" i="2" a="1"/>
  <c r="AH6493" i="2" s="1"/>
  <c r="AH6903" i="2" a="1"/>
  <c r="AH6903" i="2" s="1"/>
  <c r="AH9047" i="2" a="1"/>
  <c r="AH9047" i="2" s="1"/>
  <c r="AH9393" i="2" a="1"/>
  <c r="AH9393" i="2" s="1"/>
  <c r="AH9618" i="2" a="1"/>
  <c r="AH9618" i="2" s="1"/>
  <c r="AH10396" i="2" a="1"/>
  <c r="AH10396" i="2" s="1"/>
  <c r="AH10563" i="2" a="1"/>
  <c r="AH10563" i="2" s="1"/>
  <c r="AH11054" i="2" a="1"/>
  <c r="AH11054" i="2"/>
  <c r="AH11357" i="2" a="1"/>
  <c r="AH11357" i="2" s="1"/>
  <c r="AH523" i="2" a="1"/>
  <c r="AH523" i="2" s="1"/>
  <c r="AH524" i="2" a="1"/>
  <c r="AH524" i="2"/>
  <c r="AH790" i="2" a="1"/>
  <c r="AH790" i="2" s="1"/>
  <c r="AH793" i="2" a="1"/>
  <c r="AH793" i="2" s="1"/>
  <c r="AH984" i="2" a="1"/>
  <c r="AH984" i="2" s="1"/>
  <c r="AH985" i="2" a="1"/>
  <c r="AH985" i="2"/>
  <c r="AH1775" i="2" a="1"/>
  <c r="AH1775" i="2" s="1"/>
  <c r="AH1776" i="2" a="1"/>
  <c r="AH1776" i="2" s="1"/>
  <c r="AH1850" i="2" a="1"/>
  <c r="AH1850" i="2" s="1"/>
  <c r="AH1941" i="2" a="1"/>
  <c r="AH1941" i="2" s="1"/>
  <c r="AH2022" i="2" a="1"/>
  <c r="AH2022" i="2" s="1"/>
  <c r="AH2097" i="2" a="1"/>
  <c r="AH2097" i="2" s="1"/>
  <c r="AH2357" i="2" a="1"/>
  <c r="AH2357" i="2" s="1"/>
  <c r="AH2392" i="2" a="1"/>
  <c r="AH2392" i="2" s="1"/>
  <c r="AH2393" i="2" a="1"/>
  <c r="AH2393" i="2" s="1"/>
  <c r="AH2459" i="2" a="1"/>
  <c r="AH2459" i="2" s="1"/>
  <c r="AH2547" i="2" a="1"/>
  <c r="AH2547" i="2" s="1"/>
  <c r="AH2640" i="2" a="1"/>
  <c r="AH2640" i="2" s="1"/>
  <c r="AH3013" i="2" a="1"/>
  <c r="AH3013" i="2" s="1"/>
  <c r="AH3016" i="2" a="1"/>
  <c r="AH3016" i="2" s="1"/>
  <c r="AH3210" i="2" a="1"/>
  <c r="AH3210" i="2" s="1"/>
  <c r="AH3297" i="2" a="1"/>
  <c r="AH3297" i="2" s="1"/>
  <c r="AH3299" i="2" a="1"/>
  <c r="AH3299" i="2" s="1"/>
  <c r="AH3963" i="2" a="1"/>
  <c r="AH3963" i="2" s="1"/>
  <c r="AH4372" i="2" a="1"/>
  <c r="AH4372" i="2" s="1"/>
  <c r="AH4373" i="2" a="1"/>
  <c r="AH4373" i="2" s="1"/>
  <c r="AH4606" i="2" a="1"/>
  <c r="AH4606" i="2"/>
  <c r="AH4612" i="2" a="1"/>
  <c r="AH4612" i="2" s="1"/>
  <c r="AH5031" i="2" a="1"/>
  <c r="AH5031" i="2"/>
  <c r="AH6176" i="2" a="1"/>
  <c r="AH6176" i="2" s="1"/>
  <c r="AH6255" i="2" a="1"/>
  <c r="AH6255" i="2" s="1"/>
  <c r="AH6256" i="2" a="1"/>
  <c r="AH6256" i="2" s="1"/>
  <c r="AH6527" i="2" a="1"/>
  <c r="AH6527" i="2" s="1"/>
  <c r="AH6748" i="2" a="1"/>
  <c r="AH6748" i="2" s="1"/>
  <c r="AH6947" i="2" a="1"/>
  <c r="AH6947" i="2" s="1"/>
  <c r="AH8263" i="2" a="1"/>
  <c r="AH8263" i="2" s="1"/>
  <c r="AH8281" i="2" a="1"/>
  <c r="AH8281" i="2" s="1"/>
  <c r="AH8304" i="2" a="1"/>
  <c r="AH8304" i="2" s="1"/>
  <c r="AH8323" i="2" a="1"/>
  <c r="AH8323" i="2" s="1"/>
  <c r="AH8344" i="2" a="1"/>
  <c r="AH8344" i="2" s="1"/>
  <c r="AH8364" i="2" a="1"/>
  <c r="AH8364" i="2" s="1"/>
  <c r="AH8383" i="2" a="1"/>
  <c r="AH8383" i="2" s="1"/>
  <c r="AH8406" i="2" a="1"/>
  <c r="AH8406" i="2"/>
  <c r="AH8429" i="2" a="1"/>
  <c r="AH8429" i="2" s="1"/>
  <c r="AH8430" i="2" a="1"/>
  <c r="AH8430" i="2" s="1"/>
  <c r="AH8452" i="2" a="1"/>
  <c r="AH8452" i="2"/>
  <c r="AH8467" i="2" a="1"/>
  <c r="AH8467" i="2"/>
  <c r="AH9048" i="2" a="1"/>
  <c r="AH9048" i="2" s="1"/>
  <c r="AH9195" i="2" a="1"/>
  <c r="AH9195" i="2" s="1"/>
  <c r="AH9394" i="2" a="1"/>
  <c r="AH9394" i="2" s="1"/>
  <c r="AH9619" i="2" a="1"/>
  <c r="AH9619" i="2"/>
  <c r="AH9620" i="2" a="1"/>
  <c r="AH9620" i="2" s="1"/>
  <c r="AH9621" i="2" a="1"/>
  <c r="AH9621" i="2" s="1"/>
  <c r="AH9718" i="2" a="1"/>
  <c r="AH9718" i="2"/>
  <c r="AH9719" i="2" a="1"/>
  <c r="AH9719" i="2" s="1"/>
  <c r="AH9720" i="2" a="1"/>
  <c r="AH9720" i="2"/>
  <c r="AH10397" i="2" a="1"/>
  <c r="AH10397" i="2" s="1"/>
  <c r="AH10564" i="2" a="1"/>
  <c r="AH10564" i="2"/>
  <c r="AH10565" i="2" a="1"/>
  <c r="AH10565" i="2" s="1"/>
  <c r="AH10566" i="2" a="1"/>
  <c r="AH10566" i="2"/>
  <c r="AH10722" i="2" a="1"/>
  <c r="AH10722" i="2"/>
  <c r="AH10723" i="2" a="1"/>
  <c r="AH10723" i="2" s="1"/>
  <c r="AH11055" i="2" a="1"/>
  <c r="AH11055" i="2"/>
  <c r="AH11358" i="2" a="1"/>
  <c r="AH11358" i="2" s="1"/>
  <c r="AH11781" i="2" a="1"/>
  <c r="AH11781" i="2" s="1"/>
  <c r="AH11782" i="2" a="1"/>
  <c r="AH11782" i="2" s="1"/>
  <c r="AH11789" i="2" a="1"/>
  <c r="AH11789" i="2" s="1"/>
  <c r="AH11807" i="2" a="1"/>
  <c r="AH11807" i="2" s="1"/>
  <c r="AH11810" i="2" a="1"/>
  <c r="AH11810" i="2" s="1"/>
  <c r="AH3510" i="2" a="1"/>
  <c r="AH3510" i="2" s="1"/>
  <c r="AH3520" i="2" a="1"/>
  <c r="AH3520" i="2" s="1"/>
  <c r="AH3876" i="2" a="1"/>
  <c r="AH3876" i="2"/>
  <c r="AH3877" i="2" a="1"/>
  <c r="AH3877" i="2" s="1"/>
  <c r="AH9865" i="2" a="1"/>
  <c r="AH9865" i="2" s="1"/>
  <c r="AH9928" i="2" a="1"/>
  <c r="AH9928" i="2"/>
  <c r="AH10869" i="2" a="1"/>
  <c r="AH10869" i="2"/>
  <c r="AH10908" i="2" a="1"/>
  <c r="AH10908" i="2" s="1"/>
  <c r="AH362" i="2" a="1"/>
  <c r="AH362" i="2" s="1"/>
  <c r="AH363" i="2" a="1"/>
  <c r="AH363" i="2" s="1"/>
  <c r="AH742" i="2" a="1"/>
  <c r="AH742" i="2" s="1"/>
  <c r="AH743" i="2" a="1"/>
  <c r="AH743" i="2" s="1"/>
  <c r="AH953" i="2" a="1"/>
  <c r="AH953" i="2" s="1"/>
  <c r="AH960" i="2" a="1"/>
  <c r="AH960" i="2" s="1"/>
  <c r="AH1209" i="2" a="1"/>
  <c r="AH1209" i="2" s="1"/>
  <c r="AH1210" i="2" a="1"/>
  <c r="AH1210" i="2" s="1"/>
  <c r="AH1440" i="2" a="1"/>
  <c r="AH1440" i="2"/>
  <c r="AH1441" i="2" a="1"/>
  <c r="AH1441" i="2" s="1"/>
  <c r="AH2319" i="2" a="1"/>
  <c r="AH2319" i="2" s="1"/>
  <c r="AH2320" i="2" a="1"/>
  <c r="AH2320" i="2" s="1"/>
  <c r="AH2321" i="2" a="1"/>
  <c r="AH2321" i="2" s="1"/>
  <c r="AH2334" i="2" a="1"/>
  <c r="AH2334" i="2"/>
  <c r="AH2335" i="2" a="1"/>
  <c r="AH2335" i="2"/>
  <c r="AH2336" i="2" a="1"/>
  <c r="AH2336" i="2" s="1"/>
  <c r="AH2964" i="2" a="1"/>
  <c r="AH2964" i="2"/>
  <c r="AH2978" i="2" a="1"/>
  <c r="AH2978" i="2" s="1"/>
  <c r="AH2979" i="2" a="1"/>
  <c r="AH2979" i="2" s="1"/>
  <c r="AH2980" i="2" a="1"/>
  <c r="AH2980" i="2"/>
  <c r="AH2981" i="2" a="1"/>
  <c r="AH2981" i="2" s="1"/>
  <c r="AH2993" i="2" a="1"/>
  <c r="AH2993" i="2" s="1"/>
  <c r="AH3982" i="2" a="1"/>
  <c r="AH3982" i="2" s="1"/>
  <c r="AH4283" i="2" a="1"/>
  <c r="AH4283" i="2"/>
  <c r="AH4284" i="2" a="1"/>
  <c r="AH4284" i="2" s="1"/>
  <c r="AH4577" i="2" a="1"/>
  <c r="AH4577" i="2" s="1"/>
  <c r="AH4578" i="2" a="1"/>
  <c r="AH4578" i="2"/>
  <c r="AH6230" i="2" a="1"/>
  <c r="AH6230" i="2" s="1"/>
  <c r="AH6422" i="2" a="1"/>
  <c r="AH6422" i="2"/>
  <c r="AH6423" i="2" a="1"/>
  <c r="AH6423" i="2" s="1"/>
  <c r="AH8576" i="2" a="1"/>
  <c r="AH8576" i="2" s="1"/>
  <c r="AH8577" i="2" a="1"/>
  <c r="AH8577" i="2" s="1"/>
  <c r="AH8591" i="2" a="1"/>
  <c r="AH8591" i="2" s="1"/>
  <c r="AH8597" i="2" a="1"/>
  <c r="AH8597" i="2"/>
  <c r="AH8598" i="2" a="1"/>
  <c r="AH8598" i="2" s="1"/>
  <c r="AH8599" i="2" a="1"/>
  <c r="AH8599" i="2" s="1"/>
  <c r="AH8600" i="2" a="1"/>
  <c r="AH8600" i="2"/>
  <c r="AH8613" i="2" a="1"/>
  <c r="AH8613" i="2" s="1"/>
  <c r="AH8614" i="2" a="1"/>
  <c r="AH8614" i="2" s="1"/>
  <c r="AH8615" i="2" a="1"/>
  <c r="AH8615" i="2"/>
  <c r="AH8616" i="2" a="1"/>
  <c r="AH8616" i="2" s="1"/>
  <c r="AH8623" i="2" a="1"/>
  <c r="AH8623" i="2" s="1"/>
  <c r="AH9866" i="2" a="1"/>
  <c r="AH9866" i="2" s="1"/>
  <c r="AH9867" i="2" a="1"/>
  <c r="AH9867" i="2" s="1"/>
  <c r="AH9868" i="2" a="1"/>
  <c r="AH9868" i="2" s="1"/>
  <c r="AH9869" i="2" a="1"/>
  <c r="AH9869" i="2" s="1"/>
  <c r="AH9929" i="2" a="1"/>
  <c r="AH9929" i="2" s="1"/>
  <c r="AH9930" i="2" a="1"/>
  <c r="AH9930" i="2" s="1"/>
  <c r="AH9931" i="2" a="1"/>
  <c r="AH9931" i="2" s="1"/>
  <c r="AH9932" i="2" a="1"/>
  <c r="AH9932" i="2" s="1"/>
  <c r="AH10870" i="2" a="1"/>
  <c r="AH10870" i="2" s="1"/>
  <c r="AH10871" i="2" a="1"/>
  <c r="AH10871" i="2"/>
  <c r="AH10909" i="2" a="1"/>
  <c r="AH10909" i="2" s="1"/>
  <c r="AH10910" i="2" a="1"/>
  <c r="AH10910" i="2"/>
  <c r="AH10911" i="2" a="1"/>
  <c r="AH10911" i="2"/>
  <c r="AH10912" i="2" a="1"/>
  <c r="AH10912" i="2" s="1"/>
  <c r="AH3681" i="2" a="1"/>
  <c r="AH3681" i="2" s="1"/>
  <c r="AH5032" i="2" a="1"/>
  <c r="AH5032" i="2" s="1"/>
  <c r="AH6664" i="2" a="1"/>
  <c r="AH6664" i="2" s="1"/>
  <c r="AH6795" i="2" a="1"/>
  <c r="AH6795" i="2" s="1"/>
  <c r="AH7081" i="2" a="1"/>
  <c r="AH7081" i="2" s="1"/>
  <c r="AH9972" i="2" a="1"/>
  <c r="AH9972" i="2"/>
  <c r="AH11260" i="2" a="1"/>
  <c r="AH11260" i="2" s="1"/>
  <c r="AH11518" i="2" a="1"/>
  <c r="AH11518" i="2" s="1"/>
  <c r="AH11536" i="2" a="1"/>
  <c r="AH11536" i="2" s="1"/>
  <c r="AH11625" i="2" a="1"/>
  <c r="AH11625" i="2" s="1"/>
  <c r="AH508" i="2" a="1"/>
  <c r="AH508" i="2" s="1"/>
  <c r="AH509" i="2" a="1"/>
  <c r="AH509" i="2"/>
  <c r="AH1577" i="2" a="1"/>
  <c r="AH1577" i="2" s="1"/>
  <c r="AH3139" i="2" a="1"/>
  <c r="AH3139" i="2" s="1"/>
  <c r="AH3657" i="2" a="1"/>
  <c r="AH3657" i="2"/>
  <c r="AH4740" i="2" a="1"/>
  <c r="AH4740" i="2" s="1"/>
  <c r="AH4864" i="2" a="1"/>
  <c r="AH4864" i="2" s="1"/>
  <c r="AH5164" i="2" a="1"/>
  <c r="AH5164" i="2" s="1"/>
  <c r="AH5425" i="2" a="1"/>
  <c r="AH5425" i="2"/>
  <c r="AH5244" i="2" a="1"/>
  <c r="AH5244" i="2"/>
  <c r="AH5582" i="2" a="1"/>
  <c r="AH5582" i="2" s="1"/>
  <c r="AH5725" i="2" a="1"/>
  <c r="AH5725" i="2" s="1"/>
  <c r="AH5851" i="2" a="1"/>
  <c r="AH5851" i="2" s="1"/>
  <c r="AH5852" i="2" a="1"/>
  <c r="AH5852" i="2" s="1"/>
  <c r="AH6138" i="2" a="1"/>
  <c r="AH6138" i="2" s="1"/>
  <c r="AH6637" i="2" a="1"/>
  <c r="AH6637" i="2" s="1"/>
  <c r="AH7082" i="2" a="1"/>
  <c r="AH7082" i="2" s="1"/>
  <c r="AH9870" i="2" a="1"/>
  <c r="AH9870" i="2" s="1"/>
  <c r="AH11245" i="2" a="1"/>
  <c r="AH11245" i="2" s="1"/>
  <c r="AH11505" i="2" a="1"/>
  <c r="AH11505" i="2" s="1"/>
  <c r="AH450" i="2" a="1"/>
  <c r="AH450" i="2" s="1"/>
  <c r="AH451" i="2" a="1"/>
  <c r="AH451" i="2"/>
  <c r="AH1595" i="2" a="1"/>
  <c r="AH1595" i="2" s="1"/>
  <c r="AH3140" i="2" a="1"/>
  <c r="AH3140" i="2" s="1"/>
  <c r="AH3490" i="2" a="1"/>
  <c r="AH3490" i="2"/>
  <c r="AH3491" i="2" a="1"/>
  <c r="AH3491" i="2" s="1"/>
  <c r="AH3658" i="2" a="1"/>
  <c r="AH3658" i="2" s="1"/>
  <c r="AH3878" i="2" a="1"/>
  <c r="AH3878" i="2"/>
  <c r="AH3879" i="2" a="1"/>
  <c r="AH3879" i="2" s="1"/>
  <c r="AH4747" i="2" a="1"/>
  <c r="AH4747" i="2" s="1"/>
  <c r="AH4865" i="2" a="1"/>
  <c r="AH4865" i="2" s="1"/>
  <c r="AH5176" i="2" a="1"/>
  <c r="AH5176" i="2" s="1"/>
  <c r="AH5426" i="2" a="1"/>
  <c r="AH5426" i="2" s="1"/>
  <c r="AH5308" i="2" a="1"/>
  <c r="AH5308" i="2" s="1"/>
  <c r="AH5583" i="2" a="1"/>
  <c r="AH5583" i="2" s="1"/>
  <c r="AH6139" i="2" a="1"/>
  <c r="AH6139" i="2" s="1"/>
  <c r="AH6665" i="2" a="1"/>
  <c r="AH6665" i="2" s="1"/>
  <c r="AH7069" i="2" a="1"/>
  <c r="AH7069" i="2" s="1"/>
  <c r="AH9933" i="2" a="1"/>
  <c r="AH9933" i="2" s="1"/>
  <c r="AH9973" i="2" a="1"/>
  <c r="AH9973" i="2" s="1"/>
  <c r="AH10913" i="2" a="1"/>
  <c r="AH10913" i="2"/>
  <c r="AH10955" i="2" a="1"/>
  <c r="AH10955" i="2"/>
  <c r="AH11246" i="2" a="1"/>
  <c r="AH11246" i="2"/>
  <c r="AH11506" i="2" a="1"/>
  <c r="AH11506" i="2" s="1"/>
  <c r="AH417" i="2" a="1"/>
  <c r="AH417" i="2" s="1"/>
  <c r="AH418" i="2" a="1"/>
  <c r="AH418" i="2" s="1"/>
  <c r="AH757" i="2" a="1"/>
  <c r="AH757" i="2" s="1"/>
  <c r="AH758" i="2" a="1"/>
  <c r="AH758" i="2" s="1"/>
  <c r="AH961" i="2" a="1"/>
  <c r="AH961" i="2" s="1"/>
  <c r="AH968" i="2" a="1"/>
  <c r="AH968" i="2" s="1"/>
  <c r="AH1216" i="2" a="1"/>
  <c r="AH1216" i="2"/>
  <c r="AH1220" i="2" a="1"/>
  <c r="AH1220" i="2" s="1"/>
  <c r="AH1452" i="2" a="1"/>
  <c r="AH1452" i="2"/>
  <c r="AH1453" i="2" a="1"/>
  <c r="AH1453" i="2"/>
  <c r="AH2278" i="2" a="1"/>
  <c r="AH2278" i="2"/>
  <c r="AH2279" i="2" a="1"/>
  <c r="AH2279" i="2" s="1"/>
  <c r="AH2280" i="2" a="1"/>
  <c r="AH2280" i="2" s="1"/>
  <c r="AH2299" i="2" a="1"/>
  <c r="AH2299" i="2" s="1"/>
  <c r="AH2300" i="2" a="1"/>
  <c r="AH2300" i="2"/>
  <c r="AH2301" i="2" a="1"/>
  <c r="AH2301" i="2" s="1"/>
  <c r="AH2942" i="2" a="1"/>
  <c r="AH2942" i="2" s="1"/>
  <c r="AH2943" i="2" a="1"/>
  <c r="AH2943" i="2" s="1"/>
  <c r="AH2944" i="2" a="1"/>
  <c r="AH2944" i="2" s="1"/>
  <c r="AH2965" i="2" a="1"/>
  <c r="AH2965" i="2" s="1"/>
  <c r="AH2966" i="2" a="1"/>
  <c r="AH2966" i="2" s="1"/>
  <c r="AH2967" i="2" a="1"/>
  <c r="AH2967" i="2" s="1"/>
  <c r="AH3668" i="2" a="1"/>
  <c r="AH3668" i="2" s="1"/>
  <c r="AH3995" i="2" a="1"/>
  <c r="AH3995" i="2" s="1"/>
  <c r="AH4349" i="2" a="1"/>
  <c r="AH4349" i="2" s="1"/>
  <c r="AH4354" i="2" a="1"/>
  <c r="AH4354" i="2"/>
  <c r="AH4579" i="2" a="1"/>
  <c r="AH4579" i="2" s="1"/>
  <c r="AH4580" i="2" a="1"/>
  <c r="AH4580" i="2" s="1"/>
  <c r="AH5024" i="2" a="1"/>
  <c r="AH5024" i="2" s="1"/>
  <c r="AH6238" i="2" a="1"/>
  <c r="AH6238" i="2"/>
  <c r="AH6431" i="2" a="1"/>
  <c r="AH6431" i="2" s="1"/>
  <c r="AH6432" i="2" a="1"/>
  <c r="AH6432" i="2"/>
  <c r="AH6670" i="2" a="1"/>
  <c r="AH6670" i="2" s="1"/>
  <c r="AH6779" i="2" a="1"/>
  <c r="AH6779" i="2" s="1"/>
  <c r="AH7083" i="2" a="1"/>
  <c r="AH7083" i="2" s="1"/>
  <c r="AH8494" i="2" a="1"/>
  <c r="AH8494" i="2" s="1"/>
  <c r="AH8505" i="2" a="1"/>
  <c r="AH8505" i="2" s="1"/>
  <c r="AH8517" i="2" a="1"/>
  <c r="AH8517" i="2" s="1"/>
  <c r="AH8528" i="2" a="1"/>
  <c r="AH8528" i="2" s="1"/>
  <c r="AH8537" i="2" a="1"/>
  <c r="AH8537" i="2"/>
  <c r="AH8550" i="2" a="1"/>
  <c r="AH8550" i="2"/>
  <c r="AH8558" i="2" a="1"/>
  <c r="AH8558" i="2"/>
  <c r="AH8565" i="2" a="1"/>
  <c r="AH8565" i="2" s="1"/>
  <c r="AH8570" i="2" a="1"/>
  <c r="AH8570" i="2" s="1"/>
  <c r="AH8571" i="2" a="1"/>
  <c r="AH8571" i="2" s="1"/>
  <c r="AH8578" i="2" a="1"/>
  <c r="AH8578" i="2" s="1"/>
  <c r="AH8601" i="2" a="1"/>
  <c r="AH8601" i="2"/>
  <c r="AH9934" i="2" a="1"/>
  <c r="AH9934" i="2" s="1"/>
  <c r="AH9935" i="2" a="1"/>
  <c r="AH9935" i="2" s="1"/>
  <c r="AH9936" i="2" a="1"/>
  <c r="AH9936" i="2" s="1"/>
  <c r="AH9937" i="2" a="1"/>
  <c r="AH9937" i="2" s="1"/>
  <c r="AH9974" i="2" a="1"/>
  <c r="AH9974" i="2" s="1"/>
  <c r="AH9975" i="2" a="1"/>
  <c r="AH9975" i="2" s="1"/>
  <c r="AH9976" i="2" a="1"/>
  <c r="AH9976" i="2" s="1"/>
  <c r="AH9977" i="2" a="1"/>
  <c r="AH9977" i="2" s="1"/>
  <c r="AH10914" i="2" a="1"/>
  <c r="AH10914" i="2" s="1"/>
  <c r="AH10956" i="2" a="1"/>
  <c r="AH10956" i="2" s="1"/>
  <c r="AH10957" i="2" a="1"/>
  <c r="AH10957" i="2" s="1"/>
  <c r="AH10958" i="2" a="1"/>
  <c r="AH10958" i="2" s="1"/>
  <c r="AH10983" i="2" a="1"/>
  <c r="AH10983" i="2" s="1"/>
  <c r="AH10984" i="2" a="1"/>
  <c r="AH10984" i="2" s="1"/>
  <c r="AH11247" i="2" a="1"/>
  <c r="AH11247" i="2" s="1"/>
  <c r="AH11507" i="2" a="1"/>
  <c r="AH11507" i="2"/>
  <c r="AH11626" i="2" a="1"/>
  <c r="AH11626" i="2" s="1"/>
  <c r="AH11709" i="2" a="1"/>
  <c r="AH11709" i="2" s="1"/>
  <c r="AH11741" i="2" a="1"/>
  <c r="AH11741" i="2"/>
  <c r="AH5600" i="2" a="1"/>
  <c r="AH5600" i="2" s="1"/>
  <c r="AH5726" i="2" a="1"/>
  <c r="AH5726" i="2" s="1"/>
  <c r="AH5978" i="2" a="1"/>
  <c r="AH5978" i="2" s="1"/>
  <c r="AH11765" i="2" a="1"/>
  <c r="AH11765" i="2" s="1"/>
  <c r="AH3511" i="2" a="1"/>
  <c r="AH3511" i="2" s="1"/>
  <c r="AH3512" i="2" a="1"/>
  <c r="AH3512" i="2" s="1"/>
  <c r="AH3863" i="2" a="1"/>
  <c r="AH3863" i="2" s="1"/>
  <c r="AH3880" i="2" a="1"/>
  <c r="AH3880" i="2" s="1"/>
  <c r="AH9804" i="2" a="1"/>
  <c r="AH9804" i="2"/>
  <c r="AH9871" i="2" a="1"/>
  <c r="AH9871" i="2" s="1"/>
  <c r="AH10872" i="2" a="1"/>
  <c r="AH10872" i="2" s="1"/>
  <c r="AH10915" i="2" a="1"/>
  <c r="AH10915" i="2"/>
  <c r="AH364" i="2" a="1"/>
  <c r="AH364" i="2"/>
  <c r="AH365" i="2" a="1"/>
  <c r="AH365" i="2" s="1"/>
  <c r="AH744" i="2" a="1"/>
  <c r="AH744" i="2"/>
  <c r="AH745" i="2" a="1"/>
  <c r="AH745" i="2" s="1"/>
  <c r="AH954" i="2" a="1"/>
  <c r="AH954" i="2" s="1"/>
  <c r="AH955" i="2" a="1"/>
  <c r="AH955" i="2" s="1"/>
  <c r="AH1202" i="2" a="1"/>
  <c r="AH1202" i="2" s="1"/>
  <c r="AH1203" i="2" a="1"/>
  <c r="AH1203" i="2" s="1"/>
  <c r="AH1442" i="2" a="1"/>
  <c r="AH1442" i="2"/>
  <c r="AH1443" i="2" a="1"/>
  <c r="AH1443" i="2" s="1"/>
  <c r="AH2302" i="2" a="1"/>
  <c r="AH2302" i="2"/>
  <c r="AH2322" i="2" a="1"/>
  <c r="AH2322" i="2" s="1"/>
  <c r="AH2323" i="2" a="1"/>
  <c r="AH2323" i="2" s="1"/>
  <c r="AH2324" i="2" a="1"/>
  <c r="AH2324" i="2" s="1"/>
  <c r="AH2337" i="2" a="1"/>
  <c r="AH2337" i="2"/>
  <c r="AH2338" i="2" a="1"/>
  <c r="AH2338" i="2"/>
  <c r="AH2968" i="2" a="1"/>
  <c r="AH2968" i="2"/>
  <c r="AH2969" i="2" a="1"/>
  <c r="AH2969" i="2" s="1"/>
  <c r="AH2982" i="2" a="1"/>
  <c r="AH2982" i="2" s="1"/>
  <c r="AH2983" i="2" a="1"/>
  <c r="AH2983" i="2" s="1"/>
  <c r="AH2984" i="2" a="1"/>
  <c r="AH2984" i="2" s="1"/>
  <c r="AH2985" i="2" a="1"/>
  <c r="AH2985" i="2"/>
  <c r="AH3983" i="2" a="1"/>
  <c r="AH3983" i="2" s="1"/>
  <c r="AH4259" i="2" a="1"/>
  <c r="AH4259" i="2" s="1"/>
  <c r="AH4285" i="2" a="1"/>
  <c r="AH4285" i="2" s="1"/>
  <c r="AH4563" i="2" a="1"/>
  <c r="AH4563" i="2"/>
  <c r="AH4564" i="2" a="1"/>
  <c r="AH4564" i="2" s="1"/>
  <c r="AH6224" i="2" a="1"/>
  <c r="AH6224" i="2" s="1"/>
  <c r="AH6411" i="2" a="1"/>
  <c r="AH6411" i="2" s="1"/>
  <c r="AH6424" i="2" a="1"/>
  <c r="AH6424" i="2" s="1"/>
  <c r="AH8579" i="2" a="1"/>
  <c r="AH8579" i="2" s="1"/>
  <c r="AH8580" i="2" a="1"/>
  <c r="AH8580" i="2" s="1"/>
  <c r="AH8581" i="2" a="1"/>
  <c r="AH8581" i="2" s="1"/>
  <c r="AH8582" i="2" a="1"/>
  <c r="AH8582" i="2" s="1"/>
  <c r="AH8592" i="2" a="1"/>
  <c r="AH8592" i="2"/>
  <c r="AH8602" i="2" a="1"/>
  <c r="AH8602" i="2"/>
  <c r="AH8603" i="2" a="1"/>
  <c r="AH8603" i="2" s="1"/>
  <c r="AH8604" i="2" a="1"/>
  <c r="AH8604" i="2" s="1"/>
  <c r="AH8605" i="2" a="1"/>
  <c r="AH8605" i="2" s="1"/>
  <c r="AH8617" i="2" a="1"/>
  <c r="AH8617" i="2" s="1"/>
  <c r="AH8618" i="2" a="1"/>
  <c r="AH8618" i="2"/>
  <c r="AH8624" i="2" a="1"/>
  <c r="AH8624" i="2" s="1"/>
  <c r="AH9805" i="2" a="1"/>
  <c r="AH9805" i="2" s="1"/>
  <c r="AH9806" i="2" a="1"/>
  <c r="AH9806" i="2" s="1"/>
  <c r="AH9807" i="2" a="1"/>
  <c r="AH9807" i="2" s="1"/>
  <c r="AH9872" i="2" a="1"/>
  <c r="AH9872" i="2" s="1"/>
  <c r="AH9873" i="2" a="1"/>
  <c r="AH9873" i="2" s="1"/>
  <c r="AH9874" i="2" a="1"/>
  <c r="AH9874" i="2" s="1"/>
  <c r="AH9875" i="2" a="1"/>
  <c r="AH9875" i="2" s="1"/>
  <c r="AH9876" i="2" a="1"/>
  <c r="AH9876" i="2" s="1"/>
  <c r="AH10873" i="2" a="1"/>
  <c r="AH10873" i="2" s="1"/>
  <c r="AH10874" i="2" a="1"/>
  <c r="AH10874" i="2" s="1"/>
  <c r="AH10875" i="2" a="1"/>
  <c r="AH10875" i="2" s="1"/>
  <c r="AH10916" i="2" a="1"/>
  <c r="AH10916" i="2" s="1"/>
  <c r="AH10917" i="2" a="1"/>
  <c r="AH10917" i="2" s="1"/>
  <c r="AH10918" i="2" a="1"/>
  <c r="AH10918" i="2" s="1"/>
  <c r="AH3682" i="2" a="1"/>
  <c r="AH3682" i="2"/>
  <c r="AH5033" i="2" a="1"/>
  <c r="AH5033" i="2"/>
  <c r="AH6659" i="2" a="1"/>
  <c r="AH6659" i="2" s="1"/>
  <c r="AH6791" i="2" a="1"/>
  <c r="AH6791" i="2" s="1"/>
  <c r="AH7084" i="2" a="1"/>
  <c r="AH7084" i="2"/>
  <c r="AH9938" i="2" a="1"/>
  <c r="AH9938" i="2" s="1"/>
  <c r="AH11248" i="2" a="1"/>
  <c r="AH11248" i="2" s="1"/>
  <c r="AH11508" i="2" a="1"/>
  <c r="AH11508" i="2" s="1"/>
  <c r="AH11537" i="2" a="1"/>
  <c r="AH11537" i="2" s="1"/>
  <c r="AH11627" i="2" a="1"/>
  <c r="AH11627" i="2"/>
  <c r="AH502" i="2" a="1"/>
  <c r="AH502" i="2"/>
  <c r="AH503" i="2" a="1"/>
  <c r="AH503" i="2" s="1"/>
  <c r="AH1578" i="2" a="1"/>
  <c r="AH1578" i="2"/>
  <c r="AH3141" i="2" a="1"/>
  <c r="AH3141" i="2" s="1"/>
  <c r="AH3659" i="2" a="1"/>
  <c r="AH3659" i="2" s="1"/>
  <c r="AH4726" i="2" a="1"/>
  <c r="AH4726" i="2" s="1"/>
  <c r="AH4866" i="2" a="1"/>
  <c r="AH4866" i="2" s="1"/>
  <c r="AH5165" i="2" a="1"/>
  <c r="AH5165" i="2" s="1"/>
  <c r="AH5427" i="2" a="1"/>
  <c r="AH5427" i="2" s="1"/>
  <c r="AH5245" i="2" a="1"/>
  <c r="AH5245" i="2" s="1"/>
  <c r="AH5584" i="2" a="1"/>
  <c r="AH5584" i="2" s="1"/>
  <c r="AH5601" i="2" a="1"/>
  <c r="AH5601" i="2" s="1"/>
  <c r="AH5727" i="2" a="1"/>
  <c r="AH5727" i="2" s="1"/>
  <c r="AH5853" i="2" a="1"/>
  <c r="AH5853" i="2" s="1"/>
  <c r="AH6140" i="2" a="1"/>
  <c r="AH6140" i="2"/>
  <c r="AH6638" i="2" a="1"/>
  <c r="AH6638" i="2" s="1"/>
  <c r="AH7085" i="2" a="1"/>
  <c r="AH7085" i="2" s="1"/>
  <c r="AH11249" i="2" a="1"/>
  <c r="AH11249" i="2" s="1"/>
  <c r="AH11509" i="2" a="1"/>
  <c r="AH11509" i="2" s="1"/>
  <c r="AH11742" i="2" a="1"/>
  <c r="AH11742" i="2" s="1"/>
  <c r="AH452" i="2" a="1"/>
  <c r="AH452" i="2" s="1"/>
  <c r="AH453" i="2" a="1"/>
  <c r="AH453" i="2" s="1"/>
  <c r="AH1596" i="2" a="1"/>
  <c r="AH1596" i="2"/>
  <c r="AH3142" i="2" a="1"/>
  <c r="AH3142" i="2" s="1"/>
  <c r="AH3492" i="2" a="1"/>
  <c r="AH3492" i="2" s="1"/>
  <c r="AH3493" i="2" a="1"/>
  <c r="AH3493" i="2" s="1"/>
  <c r="AH3660" i="2" a="1"/>
  <c r="AH3660" i="2"/>
  <c r="AH3881" i="2" a="1"/>
  <c r="AH3881" i="2" s="1"/>
  <c r="AH3882" i="2" a="1"/>
  <c r="AH3882" i="2" s="1"/>
  <c r="AH4748" i="2" a="1"/>
  <c r="AH4748" i="2" s="1"/>
  <c r="AH4867" i="2" a="1"/>
  <c r="AH4867" i="2" s="1"/>
  <c r="AH5177" i="2" a="1"/>
  <c r="AH5177" i="2" s="1"/>
  <c r="AH5428" i="2" a="1"/>
  <c r="AH5428" i="2" s="1"/>
  <c r="AH5309" i="2" a="1"/>
  <c r="AH5309" i="2"/>
  <c r="AH5585" i="2" a="1"/>
  <c r="AH5585" i="2" s="1"/>
  <c r="AH6141" i="2" a="1"/>
  <c r="AH6141" i="2" s="1"/>
  <c r="AH6666" i="2" a="1"/>
  <c r="AH6666" i="2" s="1"/>
  <c r="AH7070" i="2" a="1"/>
  <c r="AH7070" i="2" s="1"/>
  <c r="AH9721" i="2" a="1"/>
  <c r="AH9721" i="2"/>
  <c r="AH9939" i="2" a="1"/>
  <c r="AH9939" i="2" s="1"/>
  <c r="AH9978" i="2" a="1"/>
  <c r="AH9978" i="2" s="1"/>
  <c r="AH10959" i="2" a="1"/>
  <c r="AH10959" i="2" s="1"/>
  <c r="AH10985" i="2" a="1"/>
  <c r="AH10985" i="2" s="1"/>
  <c r="AH11250" i="2" a="1"/>
  <c r="AH11250" i="2" s="1"/>
  <c r="AH11510" i="2" a="1"/>
  <c r="AH11510" i="2" s="1"/>
  <c r="AH419" i="2" a="1"/>
  <c r="AH419" i="2" s="1"/>
  <c r="AH420" i="2" a="1"/>
  <c r="AH420" i="2"/>
  <c r="AH759" i="2" a="1"/>
  <c r="AH759" i="2" s="1"/>
  <c r="AH760" i="2" a="1"/>
  <c r="AH760" i="2" s="1"/>
  <c r="AH962" i="2" a="1"/>
  <c r="AH962" i="2" s="1"/>
  <c r="AH969" i="2" a="1"/>
  <c r="AH969" i="2" s="1"/>
  <c r="AH1217" i="2" a="1"/>
  <c r="AH1217" i="2" s="1"/>
  <c r="AH1221" i="2" a="1"/>
  <c r="AH1221" i="2" s="1"/>
  <c r="AH1454" i="2" a="1"/>
  <c r="AH1454" i="2"/>
  <c r="AH1455" i="2" a="1"/>
  <c r="AH1455" i="2"/>
  <c r="AH2281" i="2" a="1"/>
  <c r="AH2281" i="2"/>
  <c r="AH2282" i="2" a="1"/>
  <c r="AH2282" i="2" s="1"/>
  <c r="AH2283" i="2" a="1"/>
  <c r="AH2283" i="2" s="1"/>
  <c r="AH2303" i="2" a="1"/>
  <c r="AH2303" i="2" s="1"/>
  <c r="AH2304" i="2" a="1"/>
  <c r="AH2304" i="2" s="1"/>
  <c r="AH2305" i="2" a="1"/>
  <c r="AH2305" i="2" s="1"/>
  <c r="AH2945" i="2" a="1"/>
  <c r="AH2945" i="2"/>
  <c r="AH2946" i="2" a="1"/>
  <c r="AH2946" i="2" s="1"/>
  <c r="AH2947" i="2" a="1"/>
  <c r="AH2947" i="2" s="1"/>
  <c r="AH2970" i="2" a="1"/>
  <c r="AH2970" i="2" s="1"/>
  <c r="AH2971" i="2" a="1"/>
  <c r="AH2971" i="2"/>
  <c r="AH2972" i="2" a="1"/>
  <c r="AH2972" i="2" s="1"/>
  <c r="AH3669" i="2" a="1"/>
  <c r="AH3669" i="2"/>
  <c r="AH3996" i="2" a="1"/>
  <c r="AH3996" i="2" s="1"/>
  <c r="AH4355" i="2" a="1"/>
  <c r="AH4355" i="2" s="1"/>
  <c r="AH4356" i="2" a="1"/>
  <c r="AH4356" i="2" s="1"/>
  <c r="AH4581" i="2" a="1"/>
  <c r="AH4581" i="2" s="1"/>
  <c r="AH4582" i="2" a="1"/>
  <c r="AH4582" i="2" s="1"/>
  <c r="AH5025" i="2" a="1"/>
  <c r="AH5025" i="2" s="1"/>
  <c r="AH6239" i="2" a="1"/>
  <c r="AH6239" i="2" s="1"/>
  <c r="AH6433" i="2" a="1"/>
  <c r="AH6433" i="2" s="1"/>
  <c r="AH6434" i="2" a="1"/>
  <c r="AH6434" i="2" s="1"/>
  <c r="AH6671" i="2" a="1"/>
  <c r="AH6671" i="2" s="1"/>
  <c r="AH6780" i="2" a="1"/>
  <c r="AH6780" i="2" s="1"/>
  <c r="AH7086" i="2" a="1"/>
  <c r="AH7086" i="2" s="1"/>
  <c r="AH8495" i="2" a="1"/>
  <c r="AH8495" i="2"/>
  <c r="AH8506" i="2" a="1"/>
  <c r="AH8506" i="2" s="1"/>
  <c r="AH8518" i="2" a="1"/>
  <c r="AH8518" i="2"/>
  <c r="AH8529" i="2" a="1"/>
  <c r="AH8529" i="2" s="1"/>
  <c r="AH8538" i="2" a="1"/>
  <c r="AH8538" i="2" s="1"/>
  <c r="AH8551" i="2" a="1"/>
  <c r="AH8551" i="2"/>
  <c r="AH8559" i="2" a="1"/>
  <c r="AH8559" i="2"/>
  <c r="AH8566" i="2" a="1"/>
  <c r="AH8566" i="2" s="1"/>
  <c r="AH8572" i="2" a="1"/>
  <c r="AH8572" i="2"/>
  <c r="AH8583" i="2" a="1"/>
  <c r="AH8583" i="2" s="1"/>
  <c r="AH8584" i="2" a="1"/>
  <c r="AH8584" i="2" s="1"/>
  <c r="AH8606" i="2" a="1"/>
  <c r="AH8606" i="2" s="1"/>
  <c r="AH9940" i="2" a="1"/>
  <c r="AH9940" i="2" s="1"/>
  <c r="AH9941" i="2" a="1"/>
  <c r="AH9941" i="2" s="1"/>
  <c r="AH9942" i="2" a="1"/>
  <c r="AH9942" i="2" s="1"/>
  <c r="AH9943" i="2" a="1"/>
  <c r="AH9943" i="2" s="1"/>
  <c r="AH9979" i="2" a="1"/>
  <c r="AH9979" i="2"/>
  <c r="AH9980" i="2" a="1"/>
  <c r="AH9980" i="2"/>
  <c r="AH9981" i="2" a="1"/>
  <c r="AH9981" i="2" s="1"/>
  <c r="AH9982" i="2" a="1"/>
  <c r="AH9982" i="2"/>
  <c r="AH10919" i="2" a="1"/>
  <c r="AH10919" i="2" s="1"/>
  <c r="AH10960" i="2" a="1"/>
  <c r="AH10960" i="2" s="1"/>
  <c r="AH10961" i="2" a="1"/>
  <c r="AH10961" i="2" s="1"/>
  <c r="AH10962" i="2" a="1"/>
  <c r="AH10962" i="2" s="1"/>
  <c r="AH10986" i="2" a="1"/>
  <c r="AH10986" i="2" s="1"/>
  <c r="AH10987" i="2" a="1"/>
  <c r="AH10987" i="2"/>
  <c r="AH11261" i="2" a="1"/>
  <c r="AH11261" i="2" s="1"/>
  <c r="AH11511" i="2" a="1"/>
  <c r="AH11511" i="2" s="1"/>
  <c r="AH11538" i="2" a="1"/>
  <c r="AH11538" i="2"/>
  <c r="AH11628" i="2" a="1"/>
  <c r="AH11628" i="2" s="1"/>
  <c r="AH11743" i="2" a="1"/>
  <c r="AH11743" i="2"/>
  <c r="AH5602" i="2" a="1"/>
  <c r="AH5602" i="2" s="1"/>
  <c r="AH5728" i="2" a="1"/>
  <c r="AH5728" i="2" s="1"/>
  <c r="AH5854" i="2" a="1"/>
  <c r="AH5854" i="2" s="1"/>
  <c r="AH421" i="2" a="1"/>
  <c r="AH421" i="2" s="1"/>
  <c r="AH422" i="2" a="1"/>
  <c r="AH422" i="2"/>
  <c r="AH1588" i="2" a="1"/>
  <c r="AH1588" i="2" s="1"/>
  <c r="AH3143" i="2" a="1"/>
  <c r="AH3143" i="2" s="1"/>
  <c r="AH4868" i="2" a="1"/>
  <c r="AH4868" i="2" s="1"/>
  <c r="AH4741" i="2" a="1"/>
  <c r="AH4741" i="2"/>
  <c r="AH5166" i="2" a="1"/>
  <c r="AH5166" i="2" s="1"/>
  <c r="AH5429" i="2" a="1"/>
  <c r="AH5429" i="2"/>
  <c r="AH5574" i="2" a="1"/>
  <c r="AH5574" i="2" s="1"/>
  <c r="AH7101" i="2" a="1"/>
  <c r="AH7101" i="2" s="1"/>
  <c r="AH4069" i="2" a="1"/>
  <c r="AH4069" i="2" s="1"/>
  <c r="AH4070" i="2" a="1"/>
  <c r="AH4070" i="2" s="1"/>
  <c r="AH4071" i="2" a="1"/>
  <c r="AH4071" i="2"/>
  <c r="AH4072" i="2" a="1"/>
  <c r="AH4072" i="2" s="1"/>
  <c r="AH4073" i="2" a="1"/>
  <c r="AH4073" i="2"/>
  <c r="AH4074" i="2" a="1"/>
  <c r="AH4074" i="2" s="1"/>
  <c r="AH4128" i="2" a="1"/>
  <c r="AH4128" i="2" s="1"/>
  <c r="AH4129" i="2" a="1"/>
  <c r="AH4129" i="2"/>
  <c r="AH4132" i="2" a="1"/>
  <c r="AH4132" i="2" s="1"/>
  <c r="AH4133" i="2" a="1"/>
  <c r="AH4133" i="2" s="1"/>
  <c r="AH4134" i="2" a="1"/>
  <c r="AH4134" i="2"/>
  <c r="AH4135" i="2" a="1"/>
  <c r="AH4135" i="2" s="1"/>
  <c r="AH6839" i="2" a="1"/>
  <c r="AH6839" i="2" s="1"/>
  <c r="AH7098" i="2" a="1"/>
  <c r="AH7098" i="2" s="1"/>
  <c r="AH8453" i="2" a="1"/>
  <c r="AH8453" i="2"/>
  <c r="AH8454" i="2" a="1"/>
  <c r="AH8454" i="2" s="1"/>
  <c r="AH8455" i="2" a="1"/>
  <c r="AH8455" i="2" s="1"/>
  <c r="AH8468" i="2" a="1"/>
  <c r="AH8468" i="2" s="1"/>
  <c r="AH8469" i="2" a="1"/>
  <c r="AH8469" i="2" s="1"/>
  <c r="AH8470" i="2" a="1"/>
  <c r="AH8470" i="2"/>
  <c r="AH8471" i="2" a="1"/>
  <c r="AH8471" i="2" s="1"/>
  <c r="AH8481" i="2" a="1"/>
  <c r="AH8481" i="2"/>
  <c r="AH8482" i="2" a="1"/>
  <c r="AH8482" i="2" s="1"/>
  <c r="AH8483" i="2" a="1"/>
  <c r="AH8483" i="2" s="1"/>
  <c r="AH8484" i="2" a="1"/>
  <c r="AH8484" i="2" s="1"/>
  <c r="AH8496" i="2" a="1"/>
  <c r="AH8496" i="2" s="1"/>
  <c r="AH10988" i="2" a="1"/>
  <c r="AH10988" i="2" s="1"/>
  <c r="AH11359" i="2" a="1"/>
  <c r="AH11359" i="2"/>
  <c r="AH11529" i="2" a="1"/>
  <c r="AH11529" i="2" s="1"/>
  <c r="AH423" i="2" a="1"/>
  <c r="AH423" i="2" s="1"/>
  <c r="AH424" i="2" a="1"/>
  <c r="AH424" i="2" s="1"/>
  <c r="AH761" i="2" a="1"/>
  <c r="AH761" i="2" s="1"/>
  <c r="AH762" i="2" a="1"/>
  <c r="AH762" i="2" s="1"/>
  <c r="AH1076" i="2" a="1"/>
  <c r="AH1076" i="2" s="1"/>
  <c r="AH1077" i="2" a="1"/>
  <c r="AH1077" i="2" s="1"/>
  <c r="AH1311" i="2" a="1"/>
  <c r="AH1311" i="2" s="1"/>
  <c r="AH1312" i="2" a="1"/>
  <c r="AH1312" i="2" s="1"/>
  <c r="AH3641" i="2" a="1"/>
  <c r="AH3641" i="2" s="1"/>
  <c r="AH4198" i="2" a="1"/>
  <c r="AH4198" i="2" s="1"/>
  <c r="AH4226" i="2" a="1"/>
  <c r="AH4226" i="2" s="1"/>
  <c r="AH4536" i="2" a="1"/>
  <c r="AH4536" i="2" s="1"/>
  <c r="AH4537" i="2" a="1"/>
  <c r="AH4537" i="2" s="1"/>
  <c r="AH5003" i="2" a="1"/>
  <c r="AH5003" i="2" s="1"/>
  <c r="AH6798" i="2" a="1"/>
  <c r="AH6798" i="2" s="1"/>
  <c r="AH9722" i="2" a="1"/>
  <c r="AH9722" i="2"/>
  <c r="AH9808" i="2" a="1"/>
  <c r="AH9808" i="2" s="1"/>
  <c r="AH9809" i="2" a="1"/>
  <c r="AH9809" i="2" s="1"/>
  <c r="AH9877" i="2" a="1"/>
  <c r="AH9877" i="2" s="1"/>
  <c r="AH9983" i="2" a="1"/>
  <c r="AH9983" i="2" s="1"/>
  <c r="AH10122" i="2" a="1"/>
  <c r="AH10122" i="2" s="1"/>
  <c r="AH10724" i="2" a="1"/>
  <c r="AH10724" i="2" s="1"/>
  <c r="AH10807" i="2" a="1"/>
  <c r="AH10807" i="2" s="1"/>
  <c r="AH10808" i="2" a="1"/>
  <c r="AH10808" i="2"/>
  <c r="AH10876" i="2" a="1"/>
  <c r="AH10876" i="2" s="1"/>
  <c r="AH10963" i="2" a="1"/>
  <c r="AH10963" i="2" s="1"/>
  <c r="AH10964" i="2" a="1"/>
  <c r="AH10964" i="2" s="1"/>
  <c r="AH3429" i="2" a="1"/>
  <c r="AH3429" i="2" s="1"/>
  <c r="AH3430" i="2" a="1"/>
  <c r="AH3430" i="2" s="1"/>
  <c r="AH3606" i="2" a="1"/>
  <c r="AH3606" i="2" s="1"/>
  <c r="AH3833" i="2" a="1"/>
  <c r="AH3833" i="2" s="1"/>
  <c r="AH3834" i="2" a="1"/>
  <c r="AH3834" i="2" s="1"/>
  <c r="AH5295" i="2" a="1"/>
  <c r="AH5295" i="2" s="1"/>
  <c r="AH5603" i="2" a="1"/>
  <c r="AH5603" i="2" s="1"/>
  <c r="AH5729" i="2" a="1"/>
  <c r="AH5729" i="2" s="1"/>
  <c r="AH5979" i="2" a="1"/>
  <c r="AH5979" i="2" s="1"/>
  <c r="AH6098" i="2" a="1"/>
  <c r="AH6098" i="2" s="1"/>
  <c r="AH6823" i="2" a="1"/>
  <c r="AH6823" i="2" s="1"/>
  <c r="AH9723" i="2" a="1"/>
  <c r="AH9723" i="2" s="1"/>
  <c r="AH9878" i="2" a="1"/>
  <c r="AH9878" i="2" s="1"/>
  <c r="AH10725" i="2" a="1"/>
  <c r="AH10725" i="2"/>
  <c r="AH10809" i="2" a="1"/>
  <c r="AH10809" i="2" s="1"/>
  <c r="AH11744" i="2" a="1"/>
  <c r="AH11744" i="2" s="1"/>
  <c r="AH11766" i="2" a="1"/>
  <c r="AH11766" i="2" s="1"/>
  <c r="AH11774" i="2" a="1"/>
  <c r="AH11774" i="2" s="1"/>
  <c r="AH454" i="2" a="1"/>
  <c r="AH454" i="2" s="1"/>
  <c r="AH473" i="2" a="1"/>
  <c r="AH473" i="2" s="1"/>
  <c r="AH1597" i="2" a="1"/>
  <c r="AH1597" i="2"/>
  <c r="AH3144" i="2" a="1"/>
  <c r="AH3144" i="2" s="1"/>
  <c r="AH3494" i="2" a="1"/>
  <c r="AH3494" i="2" s="1"/>
  <c r="AH3513" i="2" a="1"/>
  <c r="AH3513" i="2" s="1"/>
  <c r="AH3661" i="2" a="1"/>
  <c r="AH3661" i="2" s="1"/>
  <c r="AH3883" i="2" a="1"/>
  <c r="AH3883" i="2" s="1"/>
  <c r="AH3884" i="2" a="1"/>
  <c r="AH3884" i="2" s="1"/>
  <c r="AH4754" i="2" a="1"/>
  <c r="AH4754" i="2" s="1"/>
  <c r="AH4869" i="2" a="1"/>
  <c r="AH4869" i="2" s="1"/>
  <c r="AH5178" i="2" a="1"/>
  <c r="AH5178" i="2" s="1"/>
  <c r="AH5430" i="2" a="1"/>
  <c r="AH5430" i="2" s="1"/>
  <c r="AH5310" i="2" a="1"/>
  <c r="AH5310" i="2" s="1"/>
  <c r="AH5586" i="2" a="1"/>
  <c r="AH5586" i="2" s="1"/>
  <c r="AH6142" i="2" a="1"/>
  <c r="AH6142" i="2" s="1"/>
  <c r="AH6672" i="2" a="1"/>
  <c r="AH6672" i="2" s="1"/>
  <c r="AH7071" i="2" a="1"/>
  <c r="AH7071" i="2"/>
  <c r="AH9724" i="2" a="1"/>
  <c r="AH9724" i="2" s="1"/>
  <c r="AH9944" i="2" a="1"/>
  <c r="AH9944" i="2" s="1"/>
  <c r="AH9984" i="2" a="1"/>
  <c r="AH9984" i="2" s="1"/>
  <c r="AH10965" i="2" a="1"/>
  <c r="AH10965" i="2" s="1"/>
  <c r="AH10989" i="2" a="1"/>
  <c r="AH10989" i="2" s="1"/>
  <c r="AH11251" i="2" a="1"/>
  <c r="AH11251" i="2"/>
  <c r="AH11512" i="2" a="1"/>
  <c r="AH11512" i="2"/>
  <c r="AH425" i="2" a="1"/>
  <c r="AH425" i="2" s="1"/>
  <c r="AH455" i="2" a="1"/>
  <c r="AH455" i="2" s="1"/>
  <c r="AH763" i="2" a="1"/>
  <c r="AH763" i="2" s="1"/>
  <c r="AH764" i="2" a="1"/>
  <c r="AH764" i="2" s="1"/>
  <c r="AH970" i="2" a="1"/>
  <c r="AH970" i="2"/>
  <c r="AH971" i="2" a="1"/>
  <c r="AH971" i="2" s="1"/>
  <c r="AH1222" i="2" a="1"/>
  <c r="AH1222" i="2"/>
  <c r="AH1223" i="2" a="1"/>
  <c r="AH1223" i="2"/>
  <c r="AH1456" i="2" a="1"/>
  <c r="AH1456" i="2" s="1"/>
  <c r="AH1459" i="2" a="1"/>
  <c r="AH1459" i="2"/>
  <c r="AH2284" i="2" a="1"/>
  <c r="AH2284" i="2" s="1"/>
  <c r="AH2285" i="2" a="1"/>
  <c r="AH2285" i="2" s="1"/>
  <c r="AH2306" i="2" a="1"/>
  <c r="AH2306" i="2" s="1"/>
  <c r="AH2307" i="2" a="1"/>
  <c r="AH2307" i="2"/>
  <c r="AH2308" i="2" a="1"/>
  <c r="AH2308" i="2" s="1"/>
  <c r="AH2325" i="2" a="1"/>
  <c r="AH2325" i="2"/>
  <c r="AH2948" i="2" a="1"/>
  <c r="AH2948" i="2" s="1"/>
  <c r="AH2949" i="2" a="1"/>
  <c r="AH2949" i="2" s="1"/>
  <c r="AH2973" i="2" a="1"/>
  <c r="AH2973" i="2" s="1"/>
  <c r="AH2974" i="2" a="1"/>
  <c r="AH2974" i="2" s="1"/>
  <c r="AH2986" i="2" a="1"/>
  <c r="AH2986" i="2" s="1"/>
  <c r="AH2987" i="2" a="1"/>
  <c r="AH2987" i="2" s="1"/>
  <c r="AH3670" i="2" a="1"/>
  <c r="AH3670" i="2" s="1"/>
  <c r="AH3997" i="2" a="1"/>
  <c r="AH3997" i="2" s="1"/>
  <c r="AH4357" i="2" a="1"/>
  <c r="AH4357" i="2"/>
  <c r="AH4358" i="2" a="1"/>
  <c r="AH4358" i="2" s="1"/>
  <c r="AH4583" i="2" a="1"/>
  <c r="AH4583" i="2"/>
  <c r="AH4584" i="2" a="1"/>
  <c r="AH4584" i="2" s="1"/>
  <c r="AH5026" i="2" a="1"/>
  <c r="AH5026" i="2" s="1"/>
  <c r="AH6240" i="2" a="1"/>
  <c r="AH6240" i="2" s="1"/>
  <c r="AH6435" i="2" a="1"/>
  <c r="AH6435" i="2" s="1"/>
  <c r="AH6436" i="2" a="1"/>
  <c r="AH6436" i="2"/>
  <c r="AH6673" i="2" a="1"/>
  <c r="AH6673" i="2" s="1"/>
  <c r="AH6782" i="2" a="1"/>
  <c r="AH6782" i="2" s="1"/>
  <c r="AH7087" i="2" a="1"/>
  <c r="AH7087" i="2" s="1"/>
  <c r="AH8507" i="2" a="1"/>
  <c r="AH8507" i="2" s="1"/>
  <c r="AH8519" i="2" a="1"/>
  <c r="AH8519" i="2" s="1"/>
  <c r="AH8520" i="2" a="1"/>
  <c r="AH8520" i="2" s="1"/>
  <c r="AH8530" i="2" a="1"/>
  <c r="AH8530" i="2"/>
  <c r="AH8539" i="2" a="1"/>
  <c r="AH8539" i="2" s="1"/>
  <c r="AH8552" i="2" a="1"/>
  <c r="AH8552" i="2" s="1"/>
  <c r="AH8560" i="2" a="1"/>
  <c r="AH8560" i="2" s="1"/>
  <c r="AH8567" i="2" a="1"/>
  <c r="AH8567" i="2" s="1"/>
  <c r="AH8573" i="2" a="1"/>
  <c r="AH8573" i="2" s="1"/>
  <c r="AH8585" i="2" a="1"/>
  <c r="AH8585" i="2" s="1"/>
  <c r="AH8593" i="2" a="1"/>
  <c r="AH8593" i="2" s="1"/>
  <c r="AH8607" i="2" a="1"/>
  <c r="AH8607" i="2" s="1"/>
  <c r="AH9945" i="2" a="1"/>
  <c r="AH9945" i="2"/>
  <c r="AH9946" i="2" a="1"/>
  <c r="AH9946" i="2"/>
  <c r="AH9947" i="2" a="1"/>
  <c r="AH9947" i="2"/>
  <c r="AH9948" i="2" a="1"/>
  <c r="AH9948" i="2" s="1"/>
  <c r="AH9985" i="2" a="1"/>
  <c r="AH9985" i="2" s="1"/>
  <c r="AH9986" i="2" a="1"/>
  <c r="AH9986" i="2" s="1"/>
  <c r="AH9987" i="2" a="1"/>
  <c r="AH9987" i="2" s="1"/>
  <c r="AH9988" i="2" a="1"/>
  <c r="AH9988" i="2" s="1"/>
  <c r="AH9989" i="2" a="1"/>
  <c r="AH9989" i="2"/>
  <c r="AH10966" i="2" a="1"/>
  <c r="AH10966" i="2" s="1"/>
  <c r="AH10967" i="2" a="1"/>
  <c r="AH10967" i="2" s="1"/>
  <c r="AH10968" i="2" a="1"/>
  <c r="AH10968" i="2" s="1"/>
  <c r="AH10990" i="2" a="1"/>
  <c r="AH10990" i="2" s="1"/>
  <c r="AH10991" i="2" a="1"/>
  <c r="AH10991" i="2" s="1"/>
  <c r="AH10992" i="2" a="1"/>
  <c r="AH10992" i="2" s="1"/>
  <c r="AH11262" i="2" a="1"/>
  <c r="AH11262" i="2"/>
  <c r="AH11519" i="2" a="1"/>
  <c r="AH11519" i="2"/>
  <c r="AH11539" i="2" a="1"/>
  <c r="AH11539" i="2" s="1"/>
  <c r="AH11629" i="2" a="1"/>
  <c r="AH11629" i="2"/>
  <c r="AH5604" i="2" a="1"/>
  <c r="AH5604" i="2"/>
  <c r="AH5730" i="2" a="1"/>
  <c r="AH5730" i="2" s="1"/>
  <c r="AH5855" i="2" a="1"/>
  <c r="AH5855" i="2" s="1"/>
  <c r="AH456" i="2" a="1"/>
  <c r="AH456" i="2" s="1"/>
  <c r="AH457" i="2" a="1"/>
  <c r="AH457" i="2"/>
  <c r="AH1601" i="2" a="1"/>
  <c r="AH1601" i="2"/>
  <c r="AH3145" i="2" a="1"/>
  <c r="AH3145" i="2"/>
  <c r="AH3258" i="2" a="1"/>
  <c r="AH3258" i="2" s="1"/>
  <c r="AH3514" i="2" a="1"/>
  <c r="AH3514" i="2" s="1"/>
  <c r="AH3521" i="2" a="1"/>
  <c r="AH3521" i="2"/>
  <c r="AH3900" i="2" a="1"/>
  <c r="AH3900" i="2" s="1"/>
  <c r="AH3903" i="2" a="1"/>
  <c r="AH3903" i="2" s="1"/>
  <c r="AH4749" i="2" a="1"/>
  <c r="AH4749" i="2" s="1"/>
  <c r="AH4870" i="2" a="1"/>
  <c r="AH4870" i="2" s="1"/>
  <c r="AH5431" i="2" a="1"/>
  <c r="AH5431" i="2" s="1"/>
  <c r="AH5179" i="2" a="1"/>
  <c r="AH5179" i="2"/>
  <c r="AH5306" i="2" a="1"/>
  <c r="AH5306" i="2"/>
  <c r="AH5590" i="2" a="1"/>
  <c r="AH5590" i="2" s="1"/>
  <c r="AH6129" i="2" a="1"/>
  <c r="AH6129" i="2" s="1"/>
  <c r="AH6667" i="2" a="1"/>
  <c r="AH6667" i="2" s="1"/>
  <c r="AH7102" i="2" a="1"/>
  <c r="AH7102" i="2" s="1"/>
  <c r="AH9949" i="2" a="1"/>
  <c r="AH9949" i="2"/>
  <c r="AH9990" i="2" a="1"/>
  <c r="AH9990" i="2"/>
  <c r="AH9991" i="2" a="1"/>
  <c r="AH9991" i="2"/>
  <c r="AH10969" i="2" a="1"/>
  <c r="AH10969" i="2" s="1"/>
  <c r="AH10993" i="2" a="1"/>
  <c r="AH10993" i="2" s="1"/>
  <c r="AH458" i="2" a="1"/>
  <c r="AH458" i="2" s="1"/>
  <c r="AH459" i="2" a="1"/>
  <c r="AH459" i="2" s="1"/>
  <c r="AH773" i="2" a="1"/>
  <c r="AH773" i="2" s="1"/>
  <c r="AH774" i="2" a="1"/>
  <c r="AH774" i="2" s="1"/>
  <c r="AH842" i="2" a="1"/>
  <c r="AH842" i="2" s="1"/>
  <c r="AH843" i="2" a="1"/>
  <c r="AH843" i="2" s="1"/>
  <c r="AH1128" i="2" a="1"/>
  <c r="AH1128" i="2" s="1"/>
  <c r="AH1129" i="2" a="1"/>
  <c r="AH1129" i="2"/>
  <c r="AH1374" i="2" a="1"/>
  <c r="AH1374" i="2" s="1"/>
  <c r="AH1375" i="2" a="1"/>
  <c r="AH1375" i="2" s="1"/>
  <c r="AH2286" i="2" a="1"/>
  <c r="AH2286" i="2" s="1"/>
  <c r="AH2309" i="2" a="1"/>
  <c r="AH2309" i="2" s="1"/>
  <c r="AH2310" i="2" a="1"/>
  <c r="AH2310" i="2" s="1"/>
  <c r="AH2311" i="2" a="1"/>
  <c r="AH2311" i="2" s="1"/>
  <c r="AH2326" i="2" a="1"/>
  <c r="AH2326" i="2" s="1"/>
  <c r="AH2327" i="2" a="1"/>
  <c r="AH2327" i="2" s="1"/>
  <c r="AH2913" i="2" a="1"/>
  <c r="AH2913" i="2" s="1"/>
  <c r="AH2914" i="2" a="1"/>
  <c r="AH2914" i="2" s="1"/>
  <c r="AH2950" i="2" a="1"/>
  <c r="AH2950" i="2" s="1"/>
  <c r="AH2951" i="2" a="1"/>
  <c r="AH2951" i="2" s="1"/>
  <c r="AH2952" i="2" a="1"/>
  <c r="AH2952" i="2" s="1"/>
  <c r="AH2953" i="2" a="1"/>
  <c r="AH2953" i="2" s="1"/>
  <c r="AH3261" i="2" a="1"/>
  <c r="AH3261" i="2" s="1"/>
  <c r="AH3984" i="2" a="1"/>
  <c r="AH3984" i="2"/>
  <c r="AH4316" i="2" a="1"/>
  <c r="AH4316" i="2" s="1"/>
  <c r="AH4336" i="2" a="1"/>
  <c r="AH4336" i="2" s="1"/>
  <c r="AH4607" i="2" a="1"/>
  <c r="AH4607" i="2"/>
  <c r="AH4608" i="2" a="1"/>
  <c r="AH4608" i="2" s="1"/>
  <c r="AH5027" i="2" a="1"/>
  <c r="AH5027" i="2" s="1"/>
  <c r="AH6209" i="2" a="1"/>
  <c r="AH6209" i="2"/>
  <c r="AH6379" i="2" a="1"/>
  <c r="AH6379" i="2" s="1"/>
  <c r="AH6397" i="2" a="1"/>
  <c r="AH6397" i="2"/>
  <c r="AH6617" i="2" a="1"/>
  <c r="AH6617" i="2" s="1"/>
  <c r="AH6722" i="2" a="1"/>
  <c r="AH6722" i="2" s="1"/>
  <c r="AH7099" i="2" a="1"/>
  <c r="AH7099" i="2" s="1"/>
  <c r="AH8431" i="2" a="1"/>
  <c r="AH8431" i="2" s="1"/>
  <c r="AH8456" i="2" a="1"/>
  <c r="AH8456" i="2" s="1"/>
  <c r="AH8472" i="2" a="1"/>
  <c r="AH8472" i="2" s="1"/>
  <c r="AH8485" i="2" a="1"/>
  <c r="AH8485" i="2" s="1"/>
  <c r="AH8497" i="2" a="1"/>
  <c r="AH8497" i="2" s="1"/>
  <c r="AH8508" i="2" a="1"/>
  <c r="AH8508" i="2" s="1"/>
  <c r="AH8521" i="2" a="1"/>
  <c r="AH8521" i="2" s="1"/>
  <c r="AH8531" i="2" a="1"/>
  <c r="AH8531" i="2" s="1"/>
  <c r="AH8540" i="2" a="1"/>
  <c r="AH8540" i="2"/>
  <c r="AH8553" i="2" a="1"/>
  <c r="AH8553" i="2" s="1"/>
  <c r="AH8561" i="2" a="1"/>
  <c r="AH8561" i="2" s="1"/>
  <c r="AH8568" i="2" a="1"/>
  <c r="AH8568" i="2" s="1"/>
  <c r="AH9950" i="2" a="1"/>
  <c r="AH9950" i="2" s="1"/>
  <c r="AH9951" i="2" a="1"/>
  <c r="AH9951" i="2" s="1"/>
  <c r="AH9992" i="2" a="1"/>
  <c r="AH9992" i="2" s="1"/>
  <c r="AH9993" i="2" a="1"/>
  <c r="AH9993" i="2"/>
  <c r="AH9994" i="2" a="1"/>
  <c r="AH9994" i="2" s="1"/>
  <c r="AH9995" i="2" a="1"/>
  <c r="AH9995" i="2" s="1"/>
  <c r="AH10032" i="2" a="1"/>
  <c r="AH10032" i="2"/>
  <c r="AH10033" i="2" a="1"/>
  <c r="AH10033" i="2"/>
  <c r="AH10970" i="2" a="1"/>
  <c r="AH10970" i="2" s="1"/>
  <c r="AH10994" i="2" a="1"/>
  <c r="AH10994" i="2" s="1"/>
  <c r="AH11001" i="2" a="1"/>
  <c r="AH11001" i="2" s="1"/>
  <c r="AH11002" i="2" a="1"/>
  <c r="AH11002" i="2"/>
  <c r="AH11006" i="2" a="1"/>
  <c r="AH11006" i="2" s="1"/>
  <c r="AH11007" i="2" a="1"/>
  <c r="AH11007" i="2"/>
  <c r="AH11008" i="2" a="1"/>
  <c r="AH11008" i="2"/>
  <c r="AH11304" i="2" a="1"/>
  <c r="AH11304" i="2"/>
  <c r="AH11527" i="2" a="1"/>
  <c r="AH11527" i="2"/>
  <c r="AH11540" i="2" a="1"/>
  <c r="AH11540" i="2" s="1"/>
  <c r="AH11630" i="2" a="1"/>
  <c r="AH11630" i="2" s="1"/>
  <c r="AH5605" i="2" a="1"/>
  <c r="AH5605" i="2" s="1"/>
  <c r="AH5731" i="2" a="1"/>
  <c r="AH5731" i="2"/>
  <c r="AH5856" i="2" a="1"/>
  <c r="AH5856" i="2"/>
  <c r="AH11745" i="2" a="1"/>
  <c r="AH11745" i="2" s="1"/>
  <c r="AH11767" i="2" a="1"/>
  <c r="AH11767" i="2" s="1"/>
  <c r="AH460" i="2" a="1"/>
  <c r="AH460" i="2" s="1"/>
  <c r="AH474" i="2" a="1"/>
  <c r="AH474" i="2" s="1"/>
  <c r="AH1602" i="2" a="1"/>
  <c r="AH1602" i="2" s="1"/>
  <c r="AH3146" i="2" a="1"/>
  <c r="AH3146" i="2" s="1"/>
  <c r="AH3259" i="2" a="1"/>
  <c r="AH3259" i="2" s="1"/>
  <c r="AH3522" i="2" a="1"/>
  <c r="AH3522" i="2" s="1"/>
  <c r="AH3523" i="2" a="1"/>
  <c r="AH3523" i="2"/>
  <c r="AH3901" i="2" a="1"/>
  <c r="AH3901" i="2"/>
  <c r="AH3904" i="2" a="1"/>
  <c r="AH3904" i="2"/>
  <c r="AH4750" i="2" a="1"/>
  <c r="AH4750" i="2" s="1"/>
  <c r="AH4871" i="2" a="1"/>
  <c r="AH4871" i="2" s="1"/>
  <c r="AH5180" i="2" a="1"/>
  <c r="AH5180" i="2" s="1"/>
  <c r="AH5432" i="2" a="1"/>
  <c r="AH5432" i="2"/>
  <c r="AH5307" i="2" a="1"/>
  <c r="AH5307" i="2" s="1"/>
  <c r="AH5591" i="2" a="1"/>
  <c r="AH5591" i="2" s="1"/>
  <c r="AH6130" i="2" a="1"/>
  <c r="AH6130" i="2"/>
  <c r="AH6668" i="2" a="1"/>
  <c r="AH6668" i="2" s="1"/>
  <c r="AH7103" i="2" a="1"/>
  <c r="AH7103" i="2"/>
  <c r="AH9952" i="2" a="1"/>
  <c r="AH9952" i="2" s="1"/>
  <c r="AH9996" i="2" a="1"/>
  <c r="AH9996" i="2" s="1"/>
  <c r="AH9997" i="2" a="1"/>
  <c r="AH9997" i="2" s="1"/>
  <c r="AH10995" i="2" a="1"/>
  <c r="AH10995" i="2" s="1"/>
  <c r="AH11003" i="2" a="1"/>
  <c r="AH11003" i="2" s="1"/>
  <c r="AH461" i="2" a="1"/>
  <c r="AH461" i="2"/>
  <c r="AH462" i="2" a="1"/>
  <c r="AH462" i="2" s="1"/>
  <c r="AH775" i="2" a="1"/>
  <c r="AH775" i="2" s="1"/>
  <c r="AH776" i="2" a="1"/>
  <c r="AH776" i="2" s="1"/>
  <c r="AH1130" i="2" a="1"/>
  <c r="AH1130" i="2" s="1"/>
  <c r="AH1131" i="2" a="1"/>
  <c r="AH1131" i="2" s="1"/>
  <c r="AH1376" i="2" a="1"/>
  <c r="AH1376" i="2"/>
  <c r="AH1377" i="2" a="1"/>
  <c r="AH1377" i="2" s="1"/>
  <c r="AH2287" i="2" a="1"/>
  <c r="AH2287" i="2" s="1"/>
  <c r="AH2312" i="2" a="1"/>
  <c r="AH2312" i="2" s="1"/>
  <c r="AH2313" i="2" a="1"/>
  <c r="AH2313" i="2" s="1"/>
  <c r="AH2314" i="2" a="1"/>
  <c r="AH2314" i="2" s="1"/>
  <c r="AH2328" i="2" a="1"/>
  <c r="AH2328" i="2" s="1"/>
  <c r="AH2329" i="2" a="1"/>
  <c r="AH2329" i="2" s="1"/>
  <c r="AH2915" i="2" a="1"/>
  <c r="AH2915" i="2" s="1"/>
  <c r="AH2954" i="2" a="1"/>
  <c r="AH2954" i="2" s="1"/>
  <c r="AH2955" i="2" a="1"/>
  <c r="AH2955" i="2" s="1"/>
  <c r="AH2956" i="2" a="1"/>
  <c r="AH2956" i="2"/>
  <c r="AH2975" i="2" a="1"/>
  <c r="AH2975" i="2" s="1"/>
  <c r="AH2988" i="2" a="1"/>
  <c r="AH2988" i="2" s="1"/>
  <c r="AH3262" i="2" a="1"/>
  <c r="AH3262" i="2" s="1"/>
  <c r="AH4337" i="2" a="1"/>
  <c r="AH4337" i="2" s="1"/>
  <c r="AH4338" i="2" a="1"/>
  <c r="AH4338" i="2" s="1"/>
  <c r="AH4609" i="2" a="1"/>
  <c r="AH4609" i="2"/>
  <c r="AH4610" i="2" a="1"/>
  <c r="AH4610" i="2"/>
  <c r="AH5028" i="2" a="1"/>
  <c r="AH5028" i="2" s="1"/>
  <c r="AH6618" i="2" a="1"/>
  <c r="AH6618" i="2" s="1"/>
  <c r="AH6724" i="2" a="1"/>
  <c r="AH6724" i="2" s="1"/>
  <c r="AH7100" i="2" a="1"/>
  <c r="AH7100" i="2"/>
  <c r="AH8457" i="2" a="1"/>
  <c r="AH8457" i="2" s="1"/>
  <c r="AH8458" i="2" a="1"/>
  <c r="AH8458" i="2"/>
  <c r="AH8473" i="2" a="1"/>
  <c r="AH8473" i="2" s="1"/>
  <c r="AH8486" i="2" a="1"/>
  <c r="AH8486" i="2" s="1"/>
  <c r="AH8498" i="2" a="1"/>
  <c r="AH8498" i="2" s="1"/>
  <c r="AH8509" i="2" a="1"/>
  <c r="AH8509" i="2" s="1"/>
  <c r="AH8522" i="2" a="1"/>
  <c r="AH8522" i="2" s="1"/>
  <c r="AH8532" i="2" a="1"/>
  <c r="AH8532" i="2" s="1"/>
  <c r="AH8541" i="2" a="1"/>
  <c r="AH8541" i="2" s="1"/>
  <c r="AH8542" i="2" a="1"/>
  <c r="AH8542" i="2" s="1"/>
  <c r="AH8543" i="2" a="1"/>
  <c r="AH8543" i="2" s="1"/>
  <c r="AH8554" i="2" a="1"/>
  <c r="AH8554" i="2" s="1"/>
  <c r="AH9953" i="2" a="1"/>
  <c r="AH9953" i="2" s="1"/>
  <c r="AH9998" i="2" a="1"/>
  <c r="AH9998" i="2" s="1"/>
  <c r="AH9999" i="2" a="1"/>
  <c r="AH9999" i="2" s="1"/>
  <c r="AH10000" i="2" a="1"/>
  <c r="AH10000" i="2" s="1"/>
  <c r="AH10034" i="2" a="1"/>
  <c r="AH10034" i="2" s="1"/>
  <c r="AH10035" i="2" a="1"/>
  <c r="AH10035" i="2" s="1"/>
  <c r="AH10996" i="2" a="1"/>
  <c r="AH10996" i="2" s="1"/>
  <c r="AH10997" i="2" a="1"/>
  <c r="AH10997" i="2" s="1"/>
  <c r="AH11004" i="2" a="1"/>
  <c r="AH11004" i="2"/>
  <c r="AH11005" i="2" a="1"/>
  <c r="AH11005" i="2" s="1"/>
  <c r="AH11009" i="2" a="1"/>
  <c r="AH11009" i="2"/>
  <c r="AH11010" i="2" a="1"/>
  <c r="AH11010" i="2"/>
  <c r="AH11011" i="2" a="1"/>
  <c r="AH11011" i="2" s="1"/>
  <c r="AH11305" i="2" a="1"/>
  <c r="AH11305" i="2" s="1"/>
  <c r="AH11528" i="2" a="1"/>
  <c r="AH11528" i="2" s="1"/>
  <c r="AH5606" i="2" a="1"/>
  <c r="AH5606" i="2" s="1"/>
  <c r="AH5732" i="2" a="1"/>
  <c r="AH5732" i="2" s="1"/>
  <c r="AH5857" i="2" a="1"/>
  <c r="AH5857" i="2"/>
  <c r="AH11746" i="2" a="1"/>
  <c r="AH11746" i="2" s="1"/>
  <c r="AH11768" i="2" a="1"/>
  <c r="AH11768" i="2"/>
  <c r="AH463" i="2" a="1"/>
  <c r="AH463" i="2"/>
  <c r="AH464" i="2" a="1"/>
  <c r="AH464" i="2" s="1"/>
  <c r="AH1598" i="2" a="1"/>
  <c r="AH1598" i="2"/>
  <c r="AH3147" i="2" a="1"/>
  <c r="AH3147" i="2" s="1"/>
  <c r="AH3495" i="2" a="1"/>
  <c r="AH3495" i="2" s="1"/>
  <c r="AH3496" i="2" a="1"/>
  <c r="AH3496" i="2" s="1"/>
  <c r="AH3885" i="2" a="1"/>
  <c r="AH3885" i="2"/>
  <c r="AH3886" i="2" a="1"/>
  <c r="AH3886" i="2" s="1"/>
  <c r="AH4751" i="2" a="1"/>
  <c r="AH4751" i="2" s="1"/>
  <c r="AH4872" i="2" a="1"/>
  <c r="AH4872" i="2" s="1"/>
  <c r="AH5433" i="2" a="1"/>
  <c r="AH5433" i="2" s="1"/>
  <c r="AH5167" i="2" a="1"/>
  <c r="AH5167" i="2" s="1"/>
  <c r="AH5575" i="2" a="1"/>
  <c r="AH5575" i="2" s="1"/>
  <c r="AH9810" i="2" a="1"/>
  <c r="AH9810" i="2"/>
  <c r="AH9879" i="2" a="1"/>
  <c r="AH9879" i="2" s="1"/>
  <c r="AH10877" i="2" a="1"/>
  <c r="AH10877" i="2"/>
  <c r="AH10920" i="2" a="1"/>
  <c r="AH10920" i="2" s="1"/>
  <c r="AH426" i="2" a="1"/>
  <c r="AH426" i="2" s="1"/>
  <c r="AH427" i="2" a="1"/>
  <c r="AH427" i="2" s="1"/>
  <c r="AH765" i="2" a="1"/>
  <c r="AH765" i="2"/>
  <c r="AH777" i="2" a="1"/>
  <c r="AH777" i="2" s="1"/>
  <c r="AH972" i="2" a="1"/>
  <c r="AH972" i="2" s="1"/>
  <c r="AH973" i="2" a="1"/>
  <c r="AH973" i="2" s="1"/>
  <c r="AH1218" i="2" a="1"/>
  <c r="AH1218" i="2" s="1"/>
  <c r="AH1219" i="2" a="1"/>
  <c r="AH1219" i="2"/>
  <c r="AH1457" i="2" a="1"/>
  <c r="AH1457" i="2" s="1"/>
  <c r="AH1458" i="2" a="1"/>
  <c r="AH1458" i="2" s="1"/>
  <c r="AH2259" i="2" a="1"/>
  <c r="AH2259" i="2" s="1"/>
  <c r="AH2260" i="2" a="1"/>
  <c r="AH2260" i="2" s="1"/>
  <c r="AH2288" i="2" a="1"/>
  <c r="AH2288" i="2" s="1"/>
  <c r="AH2289" i="2" a="1"/>
  <c r="AH2289" i="2" s="1"/>
  <c r="AH2290" i="2" a="1"/>
  <c r="AH2290" i="2" s="1"/>
  <c r="AH2315" i="2" a="1"/>
  <c r="AH2315" i="2"/>
  <c r="AH2916" i="2" a="1"/>
  <c r="AH2916" i="2" s="1"/>
  <c r="AH2917" i="2" a="1"/>
  <c r="AH2917" i="2" s="1"/>
  <c r="AH2957" i="2" a="1"/>
  <c r="AH2957" i="2" s="1"/>
  <c r="AH2958" i="2" a="1"/>
  <c r="AH2958" i="2" s="1"/>
  <c r="AH2959" i="2" a="1"/>
  <c r="AH2959" i="2" s="1"/>
  <c r="AH2960" i="2" a="1"/>
  <c r="AH2960" i="2"/>
  <c r="AH3998" i="2" a="1"/>
  <c r="AH3998" i="2" s="1"/>
  <c r="AH4350" i="2" a="1"/>
  <c r="AH4350" i="2" s="1"/>
  <c r="AH4351" i="2" a="1"/>
  <c r="AH4351" i="2" s="1"/>
  <c r="AH4585" i="2" a="1"/>
  <c r="AH4585" i="2" s="1"/>
  <c r="AH4586" i="2" a="1"/>
  <c r="AH4586" i="2" s="1"/>
  <c r="AH6236" i="2" a="1"/>
  <c r="AH6236" i="2" s="1"/>
  <c r="AH6412" i="2" a="1"/>
  <c r="AH6412" i="2" s="1"/>
  <c r="AH6425" i="2" a="1"/>
  <c r="AH6425" i="2" s="1"/>
  <c r="AH8474" i="2" a="1"/>
  <c r="AH8474" i="2"/>
  <c r="AH8487" i="2" a="1"/>
  <c r="AH8487" i="2" s="1"/>
  <c r="AH8488" i="2" a="1"/>
  <c r="AH8488" i="2" s="1"/>
  <c r="AH8489" i="2" a="1"/>
  <c r="AH8489" i="2"/>
  <c r="AH8499" i="2" a="1"/>
  <c r="AH8499" i="2"/>
  <c r="AH8500" i="2" a="1"/>
  <c r="AH8500" i="2" s="1"/>
  <c r="AH8510" i="2" a="1"/>
  <c r="AH8510" i="2" s="1"/>
  <c r="AH8511" i="2" a="1"/>
  <c r="AH8511" i="2"/>
  <c r="AH8512" i="2" a="1"/>
  <c r="AH8512" i="2" s="1"/>
  <c r="AH8513" i="2" a="1"/>
  <c r="AH8513" i="2" s="1"/>
  <c r="AH8523" i="2" a="1"/>
  <c r="AH8523" i="2"/>
  <c r="AH8524" i="2" a="1"/>
  <c r="AH8524" i="2" s="1"/>
  <c r="AH9880" i="2" a="1"/>
  <c r="AH9880" i="2" s="1"/>
  <c r="AH9881" i="2" a="1"/>
  <c r="AH9881" i="2" s="1"/>
  <c r="AH9882" i="2" a="1"/>
  <c r="AH9882" i="2" s="1"/>
  <c r="AH9954" i="2" a="1"/>
  <c r="AH9954" i="2" s="1"/>
  <c r="AH9955" i="2" a="1"/>
  <c r="AH9955" i="2" s="1"/>
  <c r="AH9956" i="2" a="1"/>
  <c r="AH9956" i="2" s="1"/>
  <c r="AH9957" i="2" a="1"/>
  <c r="AH9957" i="2" s="1"/>
  <c r="AH10001" i="2" a="1"/>
  <c r="AH10001" i="2" s="1"/>
  <c r="AH10878" i="2" a="1"/>
  <c r="AH10878" i="2"/>
  <c r="AH10921" i="2" a="1"/>
  <c r="AH10921" i="2" s="1"/>
  <c r="AH10922" i="2" a="1"/>
  <c r="AH10922" i="2" s="1"/>
  <c r="AH10923" i="2" a="1"/>
  <c r="AH10923" i="2" s="1"/>
  <c r="AH10971" i="2" a="1"/>
  <c r="AH10971" i="2"/>
  <c r="AH10998" i="2" a="1"/>
  <c r="AH10998" i="2" s="1"/>
  <c r="AH3263" i="2" a="1"/>
  <c r="AH3263" i="2" s="1"/>
  <c r="AH5034" i="2" a="1"/>
  <c r="AH5034" i="2" s="1"/>
  <c r="AH6619" i="2" a="1"/>
  <c r="AH6619" i="2" s="1"/>
  <c r="AH6719" i="2" a="1"/>
  <c r="AH6719" i="2" s="1"/>
  <c r="AH7093" i="2" a="1"/>
  <c r="AH7093" i="2" s="1"/>
  <c r="AH10036" i="2" a="1"/>
  <c r="AH10036" i="2" s="1"/>
  <c r="AH11252" i="2" a="1"/>
  <c r="AH11252" i="2" s="1"/>
  <c r="AH11520" i="2" a="1"/>
  <c r="AH11520" i="2" s="1"/>
  <c r="AH11541" i="2" a="1"/>
  <c r="AH11541" i="2"/>
  <c r="AH11710" i="2" a="1"/>
  <c r="AH11710" i="2" s="1"/>
  <c r="AH3267" i="2" a="1"/>
  <c r="AH3267" i="2"/>
  <c r="AH5247" i="2" a="1"/>
  <c r="AH5247" i="2" s="1"/>
  <c r="AH5607" i="2" a="1"/>
  <c r="AH5607" i="2" s="1"/>
  <c r="AH5733" i="2" a="1"/>
  <c r="AH5733" i="2" s="1"/>
  <c r="AH5858" i="2" a="1"/>
  <c r="AH5858" i="2" s="1"/>
  <c r="AH6145" i="2" a="1"/>
  <c r="AH6145" i="2" s="1"/>
  <c r="AH6660" i="2" a="1"/>
  <c r="AH6660" i="2" s="1"/>
  <c r="AH7088" i="2" a="1"/>
  <c r="AH7088" i="2" s="1"/>
  <c r="AH9958" i="2" a="1"/>
  <c r="AH9958" i="2"/>
  <c r="AH11253" i="2" a="1"/>
  <c r="AH11253" i="2" s="1"/>
  <c r="AH11513" i="2" a="1"/>
  <c r="AH11513" i="2" s="1"/>
  <c r="AH3515" i="2" a="1"/>
  <c r="AH3515" i="2" s="1"/>
  <c r="AH3516" i="2" a="1"/>
  <c r="AH3516" i="2" s="1"/>
  <c r="AH3887" i="2" a="1"/>
  <c r="AH3887" i="2"/>
  <c r="AH3888" i="2" a="1"/>
  <c r="AH3888" i="2"/>
  <c r="AH9811" i="2" a="1"/>
  <c r="AH9811" i="2" s="1"/>
  <c r="AH9883" i="2" a="1"/>
  <c r="AH9883" i="2" s="1"/>
  <c r="AH10879" i="2" a="1"/>
  <c r="AH10879" i="2"/>
  <c r="AH10924" i="2" a="1"/>
  <c r="AH10924" i="2" s="1"/>
  <c r="AH366" i="2" a="1"/>
  <c r="AH366" i="2" s="1"/>
  <c r="AH367" i="2" a="1"/>
  <c r="AH367" i="2" s="1"/>
  <c r="AH746" i="2" a="1"/>
  <c r="AH746" i="2" s="1"/>
  <c r="AH747" i="2" a="1"/>
  <c r="AH747" i="2" s="1"/>
  <c r="AH956" i="2" a="1"/>
  <c r="AH956" i="2" s="1"/>
  <c r="AH963" i="2" a="1"/>
  <c r="AH963" i="2" s="1"/>
  <c r="AH1204" i="2" a="1"/>
  <c r="AH1204" i="2"/>
  <c r="AH1211" i="2" a="1"/>
  <c r="AH1211" i="2" s="1"/>
  <c r="AH1444" i="2" a="1"/>
  <c r="AH1444" i="2" s="1"/>
  <c r="AH1445" i="2" a="1"/>
  <c r="AH1445" i="2"/>
  <c r="AH2330" i="2" a="1"/>
  <c r="AH2330" i="2"/>
  <c r="AH2331" i="2" a="1"/>
  <c r="AH2331" i="2" s="1"/>
  <c r="AH2332" i="2" a="1"/>
  <c r="AH2332" i="2" s="1"/>
  <c r="AH2333" i="2" a="1"/>
  <c r="AH2333" i="2"/>
  <c r="AH2339" i="2" a="1"/>
  <c r="AH2339" i="2" s="1"/>
  <c r="AH2340" i="2" a="1"/>
  <c r="AH2340" i="2" s="1"/>
  <c r="AH2976" i="2" a="1"/>
  <c r="AH2976" i="2" s="1"/>
  <c r="AH2989" i="2" a="1"/>
  <c r="AH2989" i="2" s="1"/>
  <c r="AH2990" i="2" a="1"/>
  <c r="AH2990" i="2"/>
  <c r="AH2991" i="2" a="1"/>
  <c r="AH2991" i="2" s="1"/>
  <c r="AH2992" i="2" a="1"/>
  <c r="AH2992" i="2" s="1"/>
  <c r="AH2994" i="2" a="1"/>
  <c r="AH2994" i="2" s="1"/>
  <c r="AH3985" i="2" a="1"/>
  <c r="AH3985" i="2"/>
  <c r="AH4260" i="2" a="1"/>
  <c r="AH4260" i="2"/>
  <c r="AH4286" i="2" a="1"/>
  <c r="AH4286" i="2" s="1"/>
  <c r="AH4565" i="2" a="1"/>
  <c r="AH4565" i="2" s="1"/>
  <c r="AH4587" i="2" a="1"/>
  <c r="AH4587" i="2"/>
  <c r="AH6231" i="2" a="1"/>
  <c r="AH6231" i="2"/>
  <c r="AH6413" i="2" a="1"/>
  <c r="AH6413" i="2" s="1"/>
  <c r="AH6426" i="2" a="1"/>
  <c r="AH6426" i="2" s="1"/>
  <c r="AH8586" i="2" a="1"/>
  <c r="AH8586" i="2" s="1"/>
  <c r="AH8594" i="2" a="1"/>
  <c r="AH8594" i="2" s="1"/>
  <c r="AH8608" i="2" a="1"/>
  <c r="AH8608" i="2"/>
  <c r="AH8619" i="2" a="1"/>
  <c r="AH8619" i="2" s="1"/>
  <c r="AH8620" i="2" a="1"/>
  <c r="AH8620" i="2" s="1"/>
  <c r="AH8621" i="2" a="1"/>
  <c r="AH8621" i="2" s="1"/>
  <c r="AH8625" i="2" a="1"/>
  <c r="AH8625" i="2" s="1"/>
  <c r="AH8626" i="2" a="1"/>
  <c r="AH8626" i="2" s="1"/>
  <c r="AH8627" i="2" a="1"/>
  <c r="AH8627" i="2"/>
  <c r="AH8628" i="2" a="1"/>
  <c r="AH8628" i="2"/>
  <c r="AH8629" i="2" a="1"/>
  <c r="AH8629" i="2" s="1"/>
  <c r="AH8630" i="2" a="1"/>
  <c r="AH8630" i="2" s="1"/>
  <c r="AH9884" i="2" a="1"/>
  <c r="AH9884" i="2" s="1"/>
  <c r="AH9885" i="2" a="1"/>
  <c r="AH9885" i="2"/>
  <c r="AH9886" i="2" a="1"/>
  <c r="AH9886" i="2"/>
  <c r="AH9887" i="2" a="1"/>
  <c r="AH9887" i="2"/>
  <c r="AH9888" i="2" a="1"/>
  <c r="AH9888" i="2" s="1"/>
  <c r="AH9889" i="2" a="1"/>
  <c r="AH9889" i="2" s="1"/>
  <c r="AH9959" i="2" a="1"/>
  <c r="AH9959" i="2" s="1"/>
  <c r="AH9960" i="2" a="1"/>
  <c r="AH9960" i="2"/>
  <c r="AH10880" i="2" a="1"/>
  <c r="AH10880" i="2"/>
  <c r="AH10881" i="2" a="1"/>
  <c r="AH10881" i="2" s="1"/>
  <c r="AH10882" i="2" a="1"/>
  <c r="AH10882" i="2" s="1"/>
  <c r="AH10925" i="2" a="1"/>
  <c r="AH10925" i="2" s="1"/>
  <c r="AH10926" i="2" a="1"/>
  <c r="AH10926" i="2"/>
  <c r="AH10927" i="2" a="1"/>
  <c r="AH10927" i="2" s="1"/>
  <c r="AH3683" i="2" a="1"/>
  <c r="AH3683" i="2" s="1"/>
  <c r="AH3684" i="2" a="1"/>
  <c r="AH3684" i="2"/>
  <c r="AH5035" i="2" a="1"/>
  <c r="AH5035" i="2" s="1"/>
  <c r="AH5036" i="2" a="1"/>
  <c r="AH5036" i="2"/>
  <c r="AH6661" i="2" a="1"/>
  <c r="AH6661" i="2" s="1"/>
  <c r="AH6669" i="2" a="1"/>
  <c r="AH6669" i="2"/>
  <c r="AH6792" i="2" a="1"/>
  <c r="AH6792" i="2" s="1"/>
  <c r="AH6796" i="2" a="1"/>
  <c r="AH6796" i="2" s="1"/>
  <c r="AH7089" i="2" a="1"/>
  <c r="AH7089" i="2" s="1"/>
  <c r="AH7094" i="2" a="1"/>
  <c r="AH7094" i="2"/>
  <c r="AH10002" i="2" a="1"/>
  <c r="AH10002" i="2"/>
  <c r="AH10037" i="2" a="1"/>
  <c r="AH10037" i="2" s="1"/>
  <c r="AH11254" i="2" a="1"/>
  <c r="AH11254" i="2" s="1"/>
  <c r="AH11263" i="2" a="1"/>
  <c r="AH11263" i="2"/>
  <c r="AH11521" i="2" a="1"/>
  <c r="AH11521" i="2" s="1"/>
  <c r="AH11523" i="2" a="1"/>
  <c r="AH11523" i="2" s="1"/>
  <c r="AH11542" i="2" a="1"/>
  <c r="AH11542" i="2" s="1"/>
  <c r="AH11631" i="2" a="1"/>
  <c r="AH11631" i="2" s="1"/>
  <c r="AH504" i="2" a="1"/>
  <c r="AH504" i="2"/>
  <c r="AH510" i="2" a="1"/>
  <c r="AH510" i="2" s="1"/>
  <c r="AH511" i="2" a="1"/>
  <c r="AH511" i="2" s="1"/>
  <c r="AH512" i="2" a="1"/>
  <c r="AH512" i="2" s="1"/>
  <c r="AH1579" i="2" a="1"/>
  <c r="AH1579" i="2" s="1"/>
  <c r="AH3148" i="2" a="1"/>
  <c r="AH3148" i="2" s="1"/>
  <c r="AH1589" i="2" a="1"/>
  <c r="AH1589" i="2" s="1"/>
  <c r="AH3149" i="2" a="1"/>
  <c r="AH3149" i="2" s="1"/>
  <c r="AH3662" i="2" a="1"/>
  <c r="AH3662" i="2"/>
  <c r="AH4727" i="2" a="1"/>
  <c r="AH4727" i="2"/>
  <c r="AH4742" i="2" a="1"/>
  <c r="AH4742" i="2"/>
  <c r="AH4873" i="2" a="1"/>
  <c r="AH4873" i="2"/>
  <c r="AH4874" i="2" a="1"/>
  <c r="AH4874" i="2" s="1"/>
  <c r="AH5168" i="2" a="1"/>
  <c r="AH5168" i="2" s="1"/>
  <c r="AH5434" i="2" a="1"/>
  <c r="AH5434" i="2" s="1"/>
  <c r="AH5169" i="2" a="1"/>
  <c r="AH5169" i="2" s="1"/>
  <c r="AH5435" i="2" a="1"/>
  <c r="AH5435" i="2" s="1"/>
  <c r="AH5246" i="2" a="1"/>
  <c r="AH5246" i="2"/>
  <c r="AH5587" i="2" a="1"/>
  <c r="AH5587" i="2" s="1"/>
  <c r="AH5588" i="2" a="1"/>
  <c r="AH5588" i="2" s="1"/>
  <c r="AH5608" i="2" a="1"/>
  <c r="AH5608" i="2" s="1"/>
  <c r="AH5734" i="2" a="1"/>
  <c r="AH5734" i="2" s="1"/>
  <c r="AH5859" i="2" a="1"/>
  <c r="AH5859" i="2" s="1"/>
  <c r="AH5980" i="2" a="1"/>
  <c r="AH5980" i="2" s="1"/>
  <c r="AH5984" i="2" a="1"/>
  <c r="AH5984" i="2" s="1"/>
  <c r="AH5988" i="2" a="1"/>
  <c r="AH5988" i="2" s="1"/>
  <c r="AH6143" i="2" a="1"/>
  <c r="AH6143" i="2" s="1"/>
  <c r="AH6639" i="2" a="1"/>
  <c r="AH6639" i="2" s="1"/>
  <c r="AH7090" i="2" a="1"/>
  <c r="AH7090" i="2" s="1"/>
  <c r="AH11255" i="2" a="1"/>
  <c r="AH11255" i="2" s="1"/>
  <c r="AH11514" i="2" a="1"/>
  <c r="AH11514" i="2" s="1"/>
  <c r="AH11747" i="2" a="1"/>
  <c r="AH11747" i="2" s="1"/>
  <c r="AH525" i="2" a="1"/>
  <c r="AH525" i="2"/>
  <c r="AH526" i="2" a="1"/>
  <c r="AH526" i="2" s="1"/>
  <c r="AH791" i="2" a="1"/>
  <c r="AH791" i="2" s="1"/>
  <c r="AH792" i="2" a="1"/>
  <c r="AH792" i="2" s="1"/>
  <c r="AH986" i="2" a="1"/>
  <c r="AH986" i="2" s="1"/>
  <c r="AH987" i="2" a="1"/>
  <c r="AH987" i="2" s="1"/>
  <c r="AH2261" i="2" a="1"/>
  <c r="AH2261" i="2" s="1"/>
  <c r="AH2291" i="2" a="1"/>
  <c r="AH2291" i="2" s="1"/>
  <c r="AH2292" i="2" a="1"/>
  <c r="AH2292" i="2" s="1"/>
  <c r="AH2293" i="2" a="1"/>
  <c r="AH2293" i="2" s="1"/>
  <c r="AH2294" i="2" a="1"/>
  <c r="AH2294" i="2"/>
  <c r="AH2316" i="2" a="1"/>
  <c r="AH2316" i="2" s="1"/>
  <c r="AH2877" i="2" a="1"/>
  <c r="AH2877" i="2" s="1"/>
  <c r="AH2878" i="2" a="1"/>
  <c r="AH2878" i="2"/>
  <c r="AH2879" i="2" a="1"/>
  <c r="AH2879" i="2" s="1"/>
  <c r="AH2918" i="2" a="1"/>
  <c r="AH2918" i="2"/>
  <c r="AH2919" i="2" a="1"/>
  <c r="AH2919" i="2" s="1"/>
  <c r="AH2920" i="2" a="1"/>
  <c r="AH2920" i="2" s="1"/>
  <c r="AH3014" i="2" a="1"/>
  <c r="AH3014" i="2" s="1"/>
  <c r="AH3017" i="2" a="1"/>
  <c r="AH3017" i="2" s="1"/>
  <c r="AH3193" i="2" a="1"/>
  <c r="AH3193" i="2" s="1"/>
  <c r="AH3300" i="2" a="1"/>
  <c r="AH3300" i="2" s="1"/>
  <c r="AH3303" i="2" a="1"/>
  <c r="AH3303" i="2" s="1"/>
  <c r="AH3964" i="2" a="1"/>
  <c r="AH3964" i="2" s="1"/>
  <c r="AH4370" i="2" a="1"/>
  <c r="AH4370" i="2" s="1"/>
  <c r="AH4371" i="2" a="1"/>
  <c r="AH4371" i="2" s="1"/>
  <c r="AH4611" i="2" a="1"/>
  <c r="AH4611" i="2" s="1"/>
  <c r="AH4613" i="2" a="1"/>
  <c r="AH4613" i="2" s="1"/>
  <c r="AH5040" i="2" a="1"/>
  <c r="AH5040" i="2" s="1"/>
  <c r="AH6225" i="2" a="1"/>
  <c r="AH6225" i="2" s="1"/>
  <c r="AH6257" i="2" a="1"/>
  <c r="AH6257" i="2" s="1"/>
  <c r="AH6258" i="2" a="1"/>
  <c r="AH6258" i="2" s="1"/>
  <c r="AH6528" i="2" a="1"/>
  <c r="AH6528" i="2" s="1"/>
  <c r="AH6691" i="2" a="1"/>
  <c r="AH6691" i="2" s="1"/>
  <c r="AH7024" i="2" a="1"/>
  <c r="AH7024" i="2" s="1"/>
  <c r="AH8574" i="2" a="1"/>
  <c r="AH8574" i="2" s="1"/>
  <c r="AH8587" i="2" a="1"/>
  <c r="AH8587" i="2"/>
  <c r="AH8588" i="2" a="1"/>
  <c r="AH8588" i="2" s="1"/>
  <c r="AH8589" i="2" a="1"/>
  <c r="AH8589" i="2"/>
  <c r="AH8590" i="2" a="1"/>
  <c r="AH8590" i="2" s="1"/>
  <c r="AH8595" i="2" a="1"/>
  <c r="AH8595" i="2" s="1"/>
  <c r="AH8596" i="2" a="1"/>
  <c r="AH8596" i="2" s="1"/>
  <c r="AH8609" i="2" a="1"/>
  <c r="AH8609" i="2" s="1"/>
  <c r="AH8610" i="2" a="1"/>
  <c r="AH8610" i="2" s="1"/>
  <c r="AH8611" i="2" a="1"/>
  <c r="AH8611" i="2"/>
  <c r="AH8612" i="2" a="1"/>
  <c r="AH8612" i="2" s="1"/>
  <c r="AH8622" i="2" a="1"/>
  <c r="AH8622" i="2" s="1"/>
  <c r="AH9049" i="2" a="1"/>
  <c r="AH9049" i="2" s="1"/>
  <c r="AH9725" i="2" a="1"/>
  <c r="AH9725" i="2" s="1"/>
  <c r="AH9726" i="2" a="1"/>
  <c r="AH9726" i="2" s="1"/>
  <c r="AH9812" i="2" a="1"/>
  <c r="AH9812" i="2" s="1"/>
  <c r="AH9813" i="2" a="1"/>
  <c r="AH9813" i="2" s="1"/>
  <c r="AH9814" i="2" a="1"/>
  <c r="AH9814" i="2" s="1"/>
  <c r="AH9815" i="2" a="1"/>
  <c r="AH9815" i="2" s="1"/>
  <c r="AH9816" i="2" a="1"/>
  <c r="AH9816" i="2"/>
  <c r="AH9890" i="2" a="1"/>
  <c r="AH9890" i="2" s="1"/>
  <c r="AH10883" i="2" a="1"/>
  <c r="AH10883" i="2" s="1"/>
  <c r="AH10928" i="2" a="1"/>
  <c r="AH10928" i="2" s="1"/>
  <c r="AH10929" i="2" a="1"/>
  <c r="AH10929" i="2" s="1"/>
  <c r="AH10930" i="2" a="1"/>
  <c r="AH10930" i="2" s="1"/>
  <c r="AH10972" i="2" a="1"/>
  <c r="AH10972" i="2" s="1"/>
  <c r="AH10973" i="2" a="1"/>
  <c r="AH10973" i="2" s="1"/>
  <c r="AH11179" i="2" a="1"/>
  <c r="AH11179" i="2" s="1"/>
  <c r="AH11433" i="2" a="1"/>
  <c r="AH11433" i="2"/>
  <c r="AH11723" i="2" a="1"/>
  <c r="AH11723" i="2" s="1"/>
  <c r="AH11724" i="2" a="1"/>
  <c r="AH11724" i="2" s="1"/>
  <c r="AH11790" i="2" a="1"/>
  <c r="AH11790" i="2" s="1"/>
  <c r="AH11795" i="2" a="1"/>
  <c r="AH11795" i="2" s="1"/>
  <c r="AH11801" i="2" a="1"/>
  <c r="AH11801" i="2" s="1"/>
  <c r="AH11808" i="2" a="1"/>
  <c r="AH11808" i="2" s="1"/>
  <c r="AH536" i="2" a="1"/>
  <c r="AH536" i="2" s="1"/>
  <c r="AH537" i="2" a="1"/>
  <c r="AH537" i="2" s="1"/>
  <c r="AH1548" i="2" a="1"/>
  <c r="AH1548" i="2" s="1"/>
  <c r="AH3150" i="2" a="1"/>
  <c r="AH3150" i="2" s="1"/>
  <c r="AH3025" i="2" a="1"/>
  <c r="AH3025" i="2" s="1"/>
  <c r="AH3026" i="2" a="1"/>
  <c r="AH3026" i="2" s="1"/>
  <c r="AH3290" i="2" a="1"/>
  <c r="AH3290" i="2" s="1"/>
  <c r="AH3301" i="2" a="1"/>
  <c r="AH3301" i="2" s="1"/>
  <c r="AH3302" i="2" a="1"/>
  <c r="AH3302" i="2" s="1"/>
  <c r="AH4728" i="2" a="1"/>
  <c r="AH4728" i="2" s="1"/>
  <c r="AH4875" i="2" a="1"/>
  <c r="AH4875" i="2" s="1"/>
  <c r="AH5047" i="2" a="1"/>
  <c r="AH5047" i="2"/>
  <c r="AH4900" i="2" a="1"/>
  <c r="AH4900" i="2"/>
  <c r="AH5188" i="2" a="1"/>
  <c r="AH5188" i="2"/>
  <c r="AH5436" i="2" a="1"/>
  <c r="AH5436" i="2" s="1"/>
  <c r="AH5314" i="2" a="1"/>
  <c r="AH5314" i="2" s="1"/>
  <c r="AH5595" i="2" a="1"/>
  <c r="AH5595" i="2"/>
  <c r="AH6006" i="2" a="1"/>
  <c r="AH6006" i="2"/>
  <c r="AH6007" i="2" a="1"/>
  <c r="AH6007" i="2"/>
  <c r="AH6008" i="2" a="1"/>
  <c r="AH6008" i="2" s="1"/>
  <c r="AH6074" i="2" a="1"/>
  <c r="AH6074" i="2" s="1"/>
  <c r="AH6577" i="2" a="1"/>
  <c r="AH6577" i="2" s="1"/>
  <c r="AH6948" i="2" a="1"/>
  <c r="AH6948" i="2" s="1"/>
  <c r="AH9196" i="2" a="1"/>
  <c r="AH9196" i="2" s="1"/>
  <c r="AH9727" i="2" a="1"/>
  <c r="AH9727" i="2" s="1"/>
  <c r="AH9817" i="2" a="1"/>
  <c r="AH9817" i="2" s="1"/>
  <c r="AH10884" i="2" a="1"/>
  <c r="AH10884" i="2" s="1"/>
  <c r="AH10931" i="2" a="1"/>
  <c r="AH10931" i="2" s="1"/>
  <c r="AH11180" i="2" a="1"/>
  <c r="AH11180" i="2" s="1"/>
  <c r="AH11434" i="2" a="1"/>
  <c r="AH11434" i="2"/>
  <c r="AH3474" i="2" a="1"/>
  <c r="AH3474" i="2" s="1"/>
  <c r="AH3475" i="2" a="1"/>
  <c r="AH3475" i="2" s="1"/>
  <c r="AH3797" i="2" a="1"/>
  <c r="AH3797" i="2" s="1"/>
  <c r="AH3835" i="2" a="1"/>
  <c r="AH3835" i="2" s="1"/>
  <c r="AH9050" i="2" a="1"/>
  <c r="AH9050" i="2" s="1"/>
  <c r="AH9197" i="2" a="1"/>
  <c r="AH9197" i="2"/>
  <c r="AH10242" i="2" a="1"/>
  <c r="AH10242" i="2" s="1"/>
  <c r="AH10398" i="2" a="1"/>
  <c r="AH10398" i="2" s="1"/>
  <c r="AH189" i="2" a="1"/>
  <c r="AH189" i="2" s="1"/>
  <c r="AH190" i="2" a="1"/>
  <c r="AH190" i="2" s="1"/>
  <c r="AH650" i="2" a="1"/>
  <c r="AH650" i="2" s="1"/>
  <c r="AH651" i="2" a="1"/>
  <c r="AH651" i="2" s="1"/>
  <c r="AH913" i="2" a="1"/>
  <c r="AH913" i="2" s="1"/>
  <c r="AH914" i="2" a="1"/>
  <c r="AH914" i="2" s="1"/>
  <c r="AH1153" i="2" a="1"/>
  <c r="AH1153" i="2" s="1"/>
  <c r="AH1154" i="2" a="1"/>
  <c r="AH1154" i="2" s="1"/>
  <c r="AH1396" i="2" a="1"/>
  <c r="AH1396" i="2" s="1"/>
  <c r="AH1397" i="2" a="1"/>
  <c r="AH1397" i="2" s="1"/>
  <c r="AH2098" i="2" a="1"/>
  <c r="AH2098" i="2" s="1"/>
  <c r="AH2147" i="2" a="1"/>
  <c r="AH2147" i="2" s="1"/>
  <c r="AH2148" i="2" a="1"/>
  <c r="AH2148" i="2" s="1"/>
  <c r="AH2188" i="2" a="1"/>
  <c r="AH2188" i="2" s="1"/>
  <c r="AH2207" i="2" a="1"/>
  <c r="AH2207" i="2" s="1"/>
  <c r="AH2232" i="2" a="1"/>
  <c r="AH2232" i="2" s="1"/>
  <c r="AH2786" i="2" a="1"/>
  <c r="AH2786" i="2" s="1"/>
  <c r="AH2828" i="2" a="1"/>
  <c r="AH2828" i="2" s="1"/>
  <c r="AH2856" i="2" a="1"/>
  <c r="AH2856" i="2" s="1"/>
  <c r="AH2857" i="2" a="1"/>
  <c r="AH2857" i="2"/>
  <c r="AH2880" i="2" a="1"/>
  <c r="AH2880" i="2"/>
  <c r="AH2881" i="2" a="1"/>
  <c r="AH2881" i="2"/>
  <c r="AH3942" i="2" a="1"/>
  <c r="AH3942" i="2" s="1"/>
  <c r="AH4199" i="2" a="1"/>
  <c r="AH4199" i="2"/>
  <c r="AH4227" i="2" a="1"/>
  <c r="AH4227" i="2" s="1"/>
  <c r="AH4502" i="2" a="1"/>
  <c r="AH4502" i="2" s="1"/>
  <c r="AH4538" i="2" a="1"/>
  <c r="AH4538" i="2" s="1"/>
  <c r="AH6188" i="2" a="1"/>
  <c r="AH6188" i="2"/>
  <c r="AH6347" i="2" a="1"/>
  <c r="AH6347" i="2" s="1"/>
  <c r="AH6362" i="2" a="1"/>
  <c r="AH6362" i="2" s="1"/>
  <c r="AH8161" i="2" a="1"/>
  <c r="AH8161" i="2" s="1"/>
  <c r="AH8207" i="2" a="1"/>
  <c r="AH8207" i="2" s="1"/>
  <c r="AH8243" i="2" a="1"/>
  <c r="AH8243" i="2" s="1"/>
  <c r="AH8264" i="2" a="1"/>
  <c r="AH8264" i="2" s="1"/>
  <c r="AH8282" i="2" a="1"/>
  <c r="AH8282" i="2" s="1"/>
  <c r="AH8305" i="2" a="1"/>
  <c r="AH8305" i="2" s="1"/>
  <c r="AH8324" i="2" a="1"/>
  <c r="AH8324" i="2"/>
  <c r="AH8345" i="2" a="1"/>
  <c r="AH8345" i="2"/>
  <c r="AH8365" i="2" a="1"/>
  <c r="AH8365" i="2" s="1"/>
  <c r="AH8384" i="2" a="1"/>
  <c r="AH8384" i="2" s="1"/>
  <c r="AH8385" i="2" a="1"/>
  <c r="AH8385" i="2" s="1"/>
  <c r="AH8407" i="2" a="1"/>
  <c r="AH8407" i="2" s="1"/>
  <c r="AH9198" i="2" a="1"/>
  <c r="AH9198" i="2"/>
  <c r="AH9199" i="2" a="1"/>
  <c r="AH9199" i="2" s="1"/>
  <c r="AH9200" i="2" a="1"/>
  <c r="AH9200" i="2"/>
  <c r="AH9201" i="2" a="1"/>
  <c r="AH9201" i="2" s="1"/>
  <c r="AH9395" i="2" a="1"/>
  <c r="AH9395" i="2" s="1"/>
  <c r="AH9396" i="2" a="1"/>
  <c r="AH9396" i="2"/>
  <c r="AH9397" i="2" a="1"/>
  <c r="AH9397" i="2"/>
  <c r="AH9398" i="2" a="1"/>
  <c r="AH9398" i="2" s="1"/>
  <c r="AH10399" i="2" a="1"/>
  <c r="AH10399" i="2" s="1"/>
  <c r="AH10400" i="2" a="1"/>
  <c r="AH10400" i="2" s="1"/>
  <c r="AH10401" i="2" a="1"/>
  <c r="AH10401" i="2"/>
  <c r="AH10402" i="2" a="1"/>
  <c r="AH10402" i="2" s="1"/>
  <c r="AH10403" i="2" a="1"/>
  <c r="AH10403" i="2"/>
  <c r="AH10404" i="2" a="1"/>
  <c r="AH10404" i="2"/>
  <c r="AH3671" i="2" a="1"/>
  <c r="AH3671" i="2" s="1"/>
  <c r="AH3672" i="2" a="1"/>
  <c r="AH3672" i="2" s="1"/>
  <c r="AH4980" i="2" a="1"/>
  <c r="AH4980" i="2"/>
  <c r="AH5004" i="2" a="1"/>
  <c r="AH5004" i="2" s="1"/>
  <c r="AH6600" i="2" a="1"/>
  <c r="AH6600" i="2" s="1"/>
  <c r="AH6620" i="2" a="1"/>
  <c r="AH6620" i="2" s="1"/>
  <c r="AH6783" i="2" a="1"/>
  <c r="AH6783" i="2"/>
  <c r="AH6784" i="2" a="1"/>
  <c r="AH6784" i="2" s="1"/>
  <c r="AH7025" i="2" a="1"/>
  <c r="AH7025" i="2" s="1"/>
  <c r="AH7061" i="2" a="1"/>
  <c r="AH7061" i="2" s="1"/>
  <c r="AH9728" i="2" a="1"/>
  <c r="AH9728" i="2" s="1"/>
  <c r="AH9818" i="2" a="1"/>
  <c r="AH9818" i="2"/>
  <c r="AH11181" i="2" a="1"/>
  <c r="AH11181" i="2" s="1"/>
  <c r="AH11219" i="2" a="1"/>
  <c r="AH11219" i="2" s="1"/>
  <c r="AH11435" i="2" a="1"/>
  <c r="AH11435" i="2" s="1"/>
  <c r="AH11477" i="2" a="1"/>
  <c r="AH11477" i="2"/>
  <c r="AH11543" i="2" a="1"/>
  <c r="AH11543" i="2"/>
  <c r="AH11632" i="2" a="1"/>
  <c r="AH11632" i="2" s="1"/>
  <c r="AH480" i="2" a="1"/>
  <c r="AH480" i="2" s="1"/>
  <c r="AH481" i="2" a="1"/>
  <c r="AH481" i="2" s="1"/>
  <c r="AH491" i="2" a="1"/>
  <c r="AH491" i="2" s="1"/>
  <c r="AH492" i="2" a="1"/>
  <c r="AH492" i="2" s="1"/>
  <c r="AH1521" i="2" a="1"/>
  <c r="AH1521" i="2" s="1"/>
  <c r="AH3151" i="2" a="1"/>
  <c r="AH3151" i="2" s="1"/>
  <c r="AH1549" i="2" a="1"/>
  <c r="AH1549" i="2" s="1"/>
  <c r="AH3152" i="2" a="1"/>
  <c r="AH3152" i="2"/>
  <c r="AH3627" i="2" a="1"/>
  <c r="AH3627" i="2" s="1"/>
  <c r="AH4679" i="2" a="1"/>
  <c r="AH4679" i="2" s="1"/>
  <c r="AH4876" i="2" a="1"/>
  <c r="AH4876" i="2" s="1"/>
  <c r="AH4706" i="2" a="1"/>
  <c r="AH4706" i="2" s="1"/>
  <c r="AH4877" i="2" a="1"/>
  <c r="AH4877" i="2"/>
  <c r="AH5108" i="2" a="1"/>
  <c r="AH5108" i="2" s="1"/>
  <c r="AH5437" i="2" a="1"/>
  <c r="AH5437" i="2"/>
  <c r="AH5139" i="2" a="1"/>
  <c r="AH5139" i="2" s="1"/>
  <c r="AH5438" i="2" a="1"/>
  <c r="AH5438" i="2" s="1"/>
  <c r="AH5223" i="2" a="1"/>
  <c r="AH5223" i="2"/>
  <c r="AH5538" i="2" a="1"/>
  <c r="AH5538" i="2"/>
  <c r="AH5559" i="2" a="1"/>
  <c r="AH5559" i="2"/>
  <c r="AH5609" i="2" a="1"/>
  <c r="AH5609" i="2"/>
  <c r="AH5735" i="2" a="1"/>
  <c r="AH5735" i="2"/>
  <c r="AH5860" i="2" a="1"/>
  <c r="AH5860" i="2" s="1"/>
  <c r="AH5981" i="2" a="1"/>
  <c r="AH5981" i="2" s="1"/>
  <c r="AH5985" i="2" a="1"/>
  <c r="AH5985" i="2" s="1"/>
  <c r="AH5989" i="2" a="1"/>
  <c r="AH5989" i="2"/>
  <c r="AH6112" i="2" a="1"/>
  <c r="AH6112" i="2" s="1"/>
  <c r="AH6578" i="2" a="1"/>
  <c r="AH6578" i="2"/>
  <c r="AH6986" i="2" a="1"/>
  <c r="AH6986" i="2" s="1"/>
  <c r="AH9729" i="2" a="1"/>
  <c r="AH9729" i="2"/>
  <c r="AH11182" i="2" a="1"/>
  <c r="AH11182" i="2" s="1"/>
  <c r="AH11436" i="2" a="1"/>
  <c r="AH11436" i="2" s="1"/>
  <c r="AH401" i="2" a="1"/>
  <c r="AH401" i="2" s="1"/>
  <c r="AH428" i="2" a="1"/>
  <c r="AH428" i="2"/>
  <c r="AH1590" i="2" a="1"/>
  <c r="AH1590" i="2" s="1"/>
  <c r="AH3153" i="2" a="1"/>
  <c r="AH3153" i="2" s="1"/>
  <c r="AH3497" i="2" a="1"/>
  <c r="AH3497" i="2"/>
  <c r="AH3498" i="2" a="1"/>
  <c r="AH3498" i="2" s="1"/>
  <c r="AH3628" i="2" a="1"/>
  <c r="AH3628" i="2"/>
  <c r="AH3889" i="2" a="1"/>
  <c r="AH3889" i="2" s="1"/>
  <c r="AH3895" i="2" a="1"/>
  <c r="AH3895" i="2" s="1"/>
  <c r="AH4729" i="2" a="1"/>
  <c r="AH4729" i="2" s="1"/>
  <c r="AH4878" i="2" a="1"/>
  <c r="AH4878" i="2" s="1"/>
  <c r="AH5170" i="2" a="1"/>
  <c r="AH5170" i="2" s="1"/>
  <c r="AH5439" i="2" a="1"/>
  <c r="AH5439" i="2"/>
  <c r="AH5224" i="2" a="1"/>
  <c r="AH5224" i="2" s="1"/>
  <c r="AH5560" i="2" a="1"/>
  <c r="AH5560" i="2"/>
  <c r="AH6113" i="2" a="1"/>
  <c r="AH6113" i="2" s="1"/>
  <c r="AH6621" i="2" a="1"/>
  <c r="AH6621" i="2" s="1"/>
  <c r="AH6987" i="2" a="1"/>
  <c r="AH6987" i="2" s="1"/>
  <c r="AH9819" i="2" a="1"/>
  <c r="AH9819" i="2"/>
  <c r="AH9820" i="2" a="1"/>
  <c r="AH9820" i="2" s="1"/>
  <c r="AH9891" i="2" a="1"/>
  <c r="AH9891" i="2" s="1"/>
  <c r="AH10885" i="2" a="1"/>
  <c r="AH10885" i="2"/>
  <c r="AH10932" i="2" a="1"/>
  <c r="AH10932" i="2" s="1"/>
  <c r="AH11183" i="2" a="1"/>
  <c r="AH11183" i="2"/>
  <c r="AH11437" i="2" a="1"/>
  <c r="AH11437" i="2" s="1"/>
  <c r="AH429" i="2" a="1"/>
  <c r="AH429" i="2" s="1"/>
  <c r="AH430" i="2" a="1"/>
  <c r="AH430" i="2" s="1"/>
  <c r="AH748" i="2" a="1"/>
  <c r="AH748" i="2"/>
  <c r="AH749" i="2" a="1"/>
  <c r="AH749" i="2" s="1"/>
  <c r="AH852" i="2" a="1"/>
  <c r="AH852" i="2"/>
  <c r="AH853" i="2" a="1"/>
  <c r="AH853" i="2" s="1"/>
  <c r="AH1101" i="2" a="1"/>
  <c r="AH1101" i="2" s="1"/>
  <c r="AH1102" i="2" a="1"/>
  <c r="AH1102" i="2" s="1"/>
  <c r="AH1323" i="2" a="1"/>
  <c r="AH1323" i="2" s="1"/>
  <c r="AH1324" i="2" a="1"/>
  <c r="AH1324" i="2" s="1"/>
  <c r="AH2189" i="2" a="1"/>
  <c r="AH2189" i="2"/>
  <c r="AH2208" i="2" a="1"/>
  <c r="AH2208" i="2"/>
  <c r="AH2233" i="2" a="1"/>
  <c r="AH2233" i="2" s="1"/>
  <c r="AH2262" i="2" a="1"/>
  <c r="AH2262" i="2" s="1"/>
  <c r="AH2263" i="2" a="1"/>
  <c r="AH2263" i="2" s="1"/>
  <c r="AH2264" i="2" a="1"/>
  <c r="AH2264" i="2" s="1"/>
  <c r="AH2858" i="2" a="1"/>
  <c r="AH2858" i="2" s="1"/>
  <c r="AH2882" i="2" a="1"/>
  <c r="AH2882" i="2" s="1"/>
  <c r="AH2883" i="2" a="1"/>
  <c r="AH2883" i="2" s="1"/>
  <c r="AH2884" i="2" a="1"/>
  <c r="AH2884" i="2"/>
  <c r="AH2921" i="2" a="1"/>
  <c r="AH2921" i="2" s="1"/>
  <c r="AH2922" i="2" a="1"/>
  <c r="AH2922" i="2" s="1"/>
  <c r="AH3642" i="2" a="1"/>
  <c r="AH3642" i="2" s="1"/>
  <c r="AH3999" i="2" a="1"/>
  <c r="AH3999" i="2" s="1"/>
  <c r="AH4287" i="2" a="1"/>
  <c r="AH4287" i="2" s="1"/>
  <c r="AH4288" i="2" a="1"/>
  <c r="AH4288" i="2" s="1"/>
  <c r="AH4588" i="2" a="1"/>
  <c r="AH4588" i="2" s="1"/>
  <c r="AH4589" i="2" a="1"/>
  <c r="AH4589" i="2"/>
  <c r="AH5005" i="2" a="1"/>
  <c r="AH5005" i="2"/>
  <c r="AH6226" i="2" a="1"/>
  <c r="AH6226" i="2" s="1"/>
  <c r="AH6363" i="2" a="1"/>
  <c r="AH6363" i="2" s="1"/>
  <c r="AH6380" i="2" a="1"/>
  <c r="AH6380" i="2" s="1"/>
  <c r="AH6640" i="2" a="1"/>
  <c r="AH6640" i="2" s="1"/>
  <c r="AH6770" i="2" a="1"/>
  <c r="AH6770" i="2"/>
  <c r="AH7026" i="2" a="1"/>
  <c r="AH7026" i="2" s="1"/>
  <c r="AH8244" i="2" a="1"/>
  <c r="AH8244" i="2" s="1"/>
  <c r="AH8265" i="2" a="1"/>
  <c r="AH8265" i="2"/>
  <c r="AH8283" i="2" a="1"/>
  <c r="AH8283" i="2" s="1"/>
  <c r="AH8306" i="2" a="1"/>
  <c r="AH8306" i="2" s="1"/>
  <c r="AH8325" i="2" a="1"/>
  <c r="AH8325" i="2" s="1"/>
  <c r="AH8346" i="2" a="1"/>
  <c r="AH8346" i="2" s="1"/>
  <c r="AH8366" i="2" a="1"/>
  <c r="AH8366" i="2" s="1"/>
  <c r="AH8386" i="2" a="1"/>
  <c r="AH8386" i="2" s="1"/>
  <c r="AH8408" i="2" a="1"/>
  <c r="AH8408" i="2" s="1"/>
  <c r="AH8409" i="2" a="1"/>
  <c r="AH8409" i="2" s="1"/>
  <c r="AH8432" i="2" a="1"/>
  <c r="AH8432" i="2" s="1"/>
  <c r="AH8459" i="2" a="1"/>
  <c r="AH8459" i="2" s="1"/>
  <c r="AH9821" i="2" a="1"/>
  <c r="AH9821" i="2" s="1"/>
  <c r="AH9822" i="2" a="1"/>
  <c r="AH9822" i="2" s="1"/>
  <c r="AH9823" i="2" a="1"/>
  <c r="AH9823" i="2" s="1"/>
  <c r="AH9824" i="2" a="1"/>
  <c r="AH9824" i="2" s="1"/>
  <c r="AH9825" i="2" a="1"/>
  <c r="AH9825" i="2" s="1"/>
  <c r="AH9892" i="2" a="1"/>
  <c r="AH9892" i="2" s="1"/>
  <c r="AH9893" i="2" a="1"/>
  <c r="AH9893" i="2"/>
  <c r="AH9894" i="2" a="1"/>
  <c r="AH9894" i="2" s="1"/>
  <c r="AH9895" i="2" a="1"/>
  <c r="AH9895" i="2" s="1"/>
  <c r="AH11544" i="2" a="1"/>
  <c r="AH11544" i="2" s="1"/>
  <c r="AH11633" i="2" a="1"/>
  <c r="AH11633" i="2" s="1"/>
  <c r="AH5610" i="2" a="1"/>
  <c r="AH5610" i="2" s="1"/>
  <c r="AH5736" i="2" a="1"/>
  <c r="AH5736" i="2" s="1"/>
  <c r="AH5861" i="2" a="1"/>
  <c r="AH5861" i="2" s="1"/>
  <c r="AH10886" i="2" a="1"/>
  <c r="AH10886" i="2" s="1"/>
  <c r="AH10887" i="2" a="1"/>
  <c r="AH10887" i="2"/>
  <c r="AH10933" i="2" a="1"/>
  <c r="AH10933" i="2" s="1"/>
  <c r="AH10934" i="2" a="1"/>
  <c r="AH10934" i="2"/>
  <c r="AH10935" i="2" a="1"/>
  <c r="AH10935" i="2" s="1"/>
  <c r="AH10974" i="2" a="1"/>
  <c r="AH10974" i="2"/>
  <c r="AH11184" i="2" a="1"/>
  <c r="AH11184" i="2" s="1"/>
  <c r="AH11438" i="2" a="1"/>
  <c r="AH11438" i="2"/>
  <c r="AH3476" i="2" a="1"/>
  <c r="AH3476" i="2" s="1"/>
  <c r="AH3477" i="2" a="1"/>
  <c r="AH3477" i="2" s="1"/>
  <c r="AH3798" i="2" a="1"/>
  <c r="AH3798" i="2"/>
  <c r="AH3799" i="2" a="1"/>
  <c r="AH3799" i="2" s="1"/>
  <c r="AH9051" i="2" a="1"/>
  <c r="AH9051" i="2" s="1"/>
  <c r="AH9202" i="2" a="1"/>
  <c r="AH9202" i="2" s="1"/>
  <c r="AH10243" i="2" a="1"/>
  <c r="AH10243" i="2" s="1"/>
  <c r="AH10405" i="2" a="1"/>
  <c r="AH10405" i="2" s="1"/>
  <c r="AH110" i="2" a="1"/>
  <c r="AH110" i="2" s="1"/>
  <c r="AH191" i="2" a="1"/>
  <c r="AH191" i="2"/>
  <c r="AH598" i="2" a="1"/>
  <c r="AH598" i="2" s="1"/>
  <c r="AH652" i="2" a="1"/>
  <c r="AH652" i="2" s="1"/>
  <c r="AH915" i="2" a="1"/>
  <c r="AH915" i="2" s="1"/>
  <c r="AH916" i="2" a="1"/>
  <c r="AH916" i="2" s="1"/>
  <c r="AH1155" i="2" a="1"/>
  <c r="AH1155" i="2" s="1"/>
  <c r="AH1156" i="2" a="1"/>
  <c r="AH1156" i="2" s="1"/>
  <c r="AH1378" i="2" a="1"/>
  <c r="AH1378" i="2" s="1"/>
  <c r="AH1398" i="2" a="1"/>
  <c r="AH1398" i="2" s="1"/>
  <c r="AH2099" i="2" a="1"/>
  <c r="AH2099" i="2"/>
  <c r="AH2100" i="2" a="1"/>
  <c r="AH2100" i="2"/>
  <c r="AH2149" i="2" a="1"/>
  <c r="AH2149" i="2" s="1"/>
  <c r="AH2150" i="2" a="1"/>
  <c r="AH2150" i="2" s="1"/>
  <c r="AH2190" i="2" a="1"/>
  <c r="AH2190" i="2" s="1"/>
  <c r="AH2209" i="2" a="1"/>
  <c r="AH2209" i="2" s="1"/>
  <c r="AH2787" i="2" a="1"/>
  <c r="AH2787" i="2" s="1"/>
  <c r="AH2788" i="2" a="1"/>
  <c r="AH2788" i="2" s="1"/>
  <c r="AH2789" i="2" a="1"/>
  <c r="AH2789" i="2" s="1"/>
  <c r="AH2829" i="2" a="1"/>
  <c r="AH2829" i="2" s="1"/>
  <c r="AH2859" i="2" a="1"/>
  <c r="AH2859" i="2"/>
  <c r="AH2885" i="2" a="1"/>
  <c r="AH2885" i="2" s="1"/>
  <c r="AH3943" i="2" a="1"/>
  <c r="AH3943" i="2" s="1"/>
  <c r="AH4200" i="2" a="1"/>
  <c r="AH4200" i="2" s="1"/>
  <c r="AH4201" i="2" a="1"/>
  <c r="AH4201" i="2" s="1"/>
  <c r="AH4503" i="2" a="1"/>
  <c r="AH4503" i="2" s="1"/>
  <c r="AH4504" i="2" a="1"/>
  <c r="AH4504" i="2" s="1"/>
  <c r="AH6242" i="2" a="1"/>
  <c r="AH6242" i="2" s="1"/>
  <c r="AH6333" i="2" a="1"/>
  <c r="AH6333" i="2"/>
  <c r="AH6348" i="2" a="1"/>
  <c r="AH6348" i="2" s="1"/>
  <c r="AH8162" i="2" a="1"/>
  <c r="AH8162" i="2" s="1"/>
  <c r="AH8208" i="2" a="1"/>
  <c r="AH8208" i="2" s="1"/>
  <c r="AH8245" i="2" a="1"/>
  <c r="AH8245" i="2" s="1"/>
  <c r="AH8266" i="2" a="1"/>
  <c r="AH8266" i="2" s="1"/>
  <c r="AH8284" i="2" a="1"/>
  <c r="AH8284" i="2" s="1"/>
  <c r="AH8285" i="2" a="1"/>
  <c r="AH8285" i="2" s="1"/>
  <c r="AH8307" i="2" a="1"/>
  <c r="AH8307" i="2" s="1"/>
  <c r="AH8326" i="2" a="1"/>
  <c r="AH8326" i="2" s="1"/>
  <c r="AH8347" i="2" a="1"/>
  <c r="AH8347" i="2" s="1"/>
  <c r="AH8367" i="2" a="1"/>
  <c r="AH8367" i="2"/>
  <c r="AH8387" i="2" a="1"/>
  <c r="AH8387" i="2" s="1"/>
  <c r="AH8410" i="2" a="1"/>
  <c r="AH8410" i="2" s="1"/>
  <c r="AH9203" i="2" a="1"/>
  <c r="AH9203" i="2" s="1"/>
  <c r="AH9204" i="2" a="1"/>
  <c r="AH9204" i="2"/>
  <c r="AH9205" i="2" a="1"/>
  <c r="AH9205" i="2" s="1"/>
  <c r="AH9206" i="2" a="1"/>
  <c r="AH9206" i="2" s="1"/>
  <c r="AH9207" i="2" a="1"/>
  <c r="AH9207" i="2" s="1"/>
  <c r="AH9208" i="2" a="1"/>
  <c r="AH9208" i="2" s="1"/>
  <c r="AH9209" i="2" a="1"/>
  <c r="AH9209" i="2" s="1"/>
  <c r="AH9210" i="2" a="1"/>
  <c r="AH9210" i="2" s="1"/>
  <c r="AH10244" i="2" a="1"/>
  <c r="AH10244" i="2" s="1"/>
  <c r="AH10245" i="2" a="1"/>
  <c r="AH10245" i="2"/>
  <c r="AH10246" i="2" a="1"/>
  <c r="AH10246" i="2"/>
  <c r="AH10406" i="2" a="1"/>
  <c r="AH10406" i="2" s="1"/>
  <c r="AH10407" i="2" a="1"/>
  <c r="AH10407" i="2"/>
  <c r="AH10408" i="2" a="1"/>
  <c r="AH10408" i="2" s="1"/>
  <c r="AH3673" i="2" a="1"/>
  <c r="AH3673" i="2" s="1"/>
  <c r="AH3674" i="2" a="1"/>
  <c r="AH3674" i="2" s="1"/>
  <c r="AH4981" i="2" a="1"/>
  <c r="AH4981" i="2" s="1"/>
  <c r="AH4982" i="2" a="1"/>
  <c r="AH4982" i="2" s="1"/>
  <c r="AH6579" i="2" a="1"/>
  <c r="AH6579" i="2" s="1"/>
  <c r="AH6601" i="2" a="1"/>
  <c r="AH6601" i="2"/>
  <c r="AH6785" i="2" a="1"/>
  <c r="AH6785" i="2" s="1"/>
  <c r="AH6786" i="2" a="1"/>
  <c r="AH6786" i="2" s="1"/>
  <c r="AH7027" i="2" a="1"/>
  <c r="AH7027" i="2" s="1"/>
  <c r="AH7028" i="2" a="1"/>
  <c r="AH7028" i="2" s="1"/>
  <c r="AH9622" i="2" a="1"/>
  <c r="AH9622" i="2" s="1"/>
  <c r="AH9730" i="2" a="1"/>
  <c r="AH9730" i="2"/>
  <c r="AH11185" i="2" a="1"/>
  <c r="AH11185" i="2"/>
  <c r="AH11220" i="2" a="1"/>
  <c r="AH11220" i="2"/>
  <c r="AH11439" i="2" a="1"/>
  <c r="AH11439" i="2" s="1"/>
  <c r="AH11478" i="2" a="1"/>
  <c r="AH11478" i="2" s="1"/>
  <c r="AH11545" i="2" a="1"/>
  <c r="AH11545" i="2"/>
  <c r="AH11634" i="2" a="1"/>
  <c r="AH11634" i="2" s="1"/>
  <c r="AH482" i="2" a="1"/>
  <c r="AH482" i="2" s="1"/>
  <c r="AH483" i="2" a="1"/>
  <c r="AH483" i="2" s="1"/>
  <c r="AH484" i="2" a="1"/>
  <c r="AH484" i="2" s="1"/>
  <c r="AH485" i="2" a="1"/>
  <c r="AH485" i="2"/>
  <c r="AH1522" i="2" a="1"/>
  <c r="AH1522" i="2" s="1"/>
  <c r="AH3154" i="2" a="1"/>
  <c r="AH3154" i="2" s="1"/>
  <c r="AH1523" i="2" a="1"/>
  <c r="AH1523" i="2" s="1"/>
  <c r="AH3155" i="2" a="1"/>
  <c r="AH3155" i="2" s="1"/>
  <c r="AH3629" i="2" a="1"/>
  <c r="AH3629" i="2" s="1"/>
  <c r="AH4680" i="2" a="1"/>
  <c r="AH4680" i="2" s="1"/>
  <c r="AH4879" i="2" a="1"/>
  <c r="AH4879" i="2"/>
  <c r="AH4681" i="2" a="1"/>
  <c r="AH4681" i="2" s="1"/>
  <c r="AH4880" i="2" a="1"/>
  <c r="AH4880" i="2" s="1"/>
  <c r="AH5109" i="2" a="1"/>
  <c r="AH5109" i="2" s="1"/>
  <c r="AH5440" i="2" a="1"/>
  <c r="AH5440" i="2" s="1"/>
  <c r="AH5110" i="2" a="1"/>
  <c r="AH5110" i="2" s="1"/>
  <c r="AH5441" i="2" a="1"/>
  <c r="AH5441" i="2"/>
  <c r="AH5225" i="2" a="1"/>
  <c r="AH5225" i="2" s="1"/>
  <c r="AH5539" i="2" a="1"/>
  <c r="AH5539" i="2" s="1"/>
  <c r="AH5540" i="2" a="1"/>
  <c r="AH5540" i="2"/>
  <c r="AH5737" i="2" a="1"/>
  <c r="AH5737" i="2" s="1"/>
  <c r="AH5738" i="2" a="1"/>
  <c r="AH5738" i="2"/>
  <c r="AH5862" i="2" a="1"/>
  <c r="AH5862" i="2" s="1"/>
  <c r="AH5982" i="2" a="1"/>
  <c r="AH5982" i="2" s="1"/>
  <c r="AH5986" i="2" a="1"/>
  <c r="AH5986" i="2" s="1"/>
  <c r="AH5990" i="2" a="1"/>
  <c r="AH5990" i="2" s="1"/>
  <c r="AH6114" i="2" a="1"/>
  <c r="AH6114" i="2" s="1"/>
  <c r="AH6554" i="2" a="1"/>
  <c r="AH6554" i="2" s="1"/>
  <c r="AH6988" i="2" a="1"/>
  <c r="AH6988" i="2"/>
  <c r="AH9623" i="2" a="1"/>
  <c r="AH9623" i="2" s="1"/>
  <c r="AH11146" i="2" a="1"/>
  <c r="AH11146" i="2" s="1"/>
  <c r="AH11401" i="2" a="1"/>
  <c r="AH11401" i="2" s="1"/>
  <c r="AH3478" i="2" a="1"/>
  <c r="AH3478" i="2" s="1"/>
  <c r="AH3479" i="2" a="1"/>
  <c r="AH3479" i="2" s="1"/>
  <c r="AH3800" i="2" a="1"/>
  <c r="AH3800" i="2" s="1"/>
  <c r="AH3801" i="2" a="1"/>
  <c r="AH3801" i="2"/>
  <c r="AH9052" i="2" a="1"/>
  <c r="AH9052" i="2"/>
  <c r="AH9211" i="2" a="1"/>
  <c r="AH9211" i="2"/>
  <c r="AH10247" i="2" a="1"/>
  <c r="AH10247" i="2"/>
  <c r="AH10409" i="2" a="1"/>
  <c r="AH10409" i="2" s="1"/>
  <c r="AH111" i="2" a="1"/>
  <c r="AH111" i="2" s="1"/>
  <c r="AH192" i="2" a="1"/>
  <c r="AH192" i="2"/>
  <c r="AH599" i="2" a="1"/>
  <c r="AH599" i="2"/>
  <c r="AH653" i="2" a="1"/>
  <c r="AH653" i="2"/>
  <c r="AH917" i="2" a="1"/>
  <c r="AH917" i="2" s="1"/>
  <c r="AH918" i="2" a="1"/>
  <c r="AH918" i="2" s="1"/>
  <c r="AH1157" i="2" a="1"/>
  <c r="AH1157" i="2"/>
  <c r="AH1158" i="2" a="1"/>
  <c r="AH1158" i="2" s="1"/>
  <c r="AH1399" i="2" a="1"/>
  <c r="AH1399" i="2" s="1"/>
  <c r="AH1400" i="2" a="1"/>
  <c r="AH1400" i="2" s="1"/>
  <c r="AH2101" i="2" a="1"/>
  <c r="AH2101" i="2" s="1"/>
  <c r="AH2151" i="2" a="1"/>
  <c r="AH2151" i="2"/>
  <c r="AH2152" i="2" a="1"/>
  <c r="AH2152" i="2" s="1"/>
  <c r="AH2191" i="2" a="1"/>
  <c r="AH2191" i="2" s="1"/>
  <c r="AH2210" i="2" a="1"/>
  <c r="AH2210" i="2" s="1"/>
  <c r="AH2234" i="2" a="1"/>
  <c r="AH2234" i="2"/>
  <c r="AH2790" i="2" a="1"/>
  <c r="AH2790" i="2" s="1"/>
  <c r="AH2791" i="2" a="1"/>
  <c r="AH2791" i="2" s="1"/>
  <c r="AH2792" i="2" a="1"/>
  <c r="AH2792" i="2" s="1"/>
  <c r="AH2830" i="2" a="1"/>
  <c r="AH2830" i="2"/>
  <c r="AH2860" i="2" a="1"/>
  <c r="AH2860" i="2"/>
  <c r="AH2861" i="2" a="1"/>
  <c r="AH2861" i="2"/>
  <c r="AH3944" i="2" a="1"/>
  <c r="AH3944" i="2"/>
  <c r="AH4202" i="2" a="1"/>
  <c r="AH4202" i="2" s="1"/>
  <c r="AH4203" i="2" a="1"/>
  <c r="AH4203" i="2" s="1"/>
  <c r="AH4505" i="2" a="1"/>
  <c r="AH4505" i="2"/>
  <c r="AH4539" i="2" a="1"/>
  <c r="AH4539" i="2" s="1"/>
  <c r="AH6189" i="2" a="1"/>
  <c r="AH6189" i="2" s="1"/>
  <c r="AH6349" i="2" a="1"/>
  <c r="AH6349" i="2" s="1"/>
  <c r="AH6350" i="2" a="1"/>
  <c r="AH6350" i="2" s="1"/>
  <c r="AH8163" i="2" a="1"/>
  <c r="AH8163" i="2" s="1"/>
  <c r="AH8209" i="2" a="1"/>
  <c r="AH8209" i="2" s="1"/>
  <c r="AH8246" i="2" a="1"/>
  <c r="AH8246" i="2" s="1"/>
  <c r="AH8267" i="2" a="1"/>
  <c r="AH8267" i="2" s="1"/>
  <c r="AH8286" i="2" a="1"/>
  <c r="AH8286" i="2" s="1"/>
  <c r="AH8308" i="2" a="1"/>
  <c r="AH8308" i="2" s="1"/>
  <c r="AH8327" i="2" a="1"/>
  <c r="AH8327" i="2" s="1"/>
  <c r="AH8328" i="2" a="1"/>
  <c r="AH8328" i="2" s="1"/>
  <c r="AH8348" i="2" a="1"/>
  <c r="AH8348" i="2" s="1"/>
  <c r="AH8368" i="2" a="1"/>
  <c r="AH8368" i="2" s="1"/>
  <c r="AH8388" i="2" a="1"/>
  <c r="AH8388" i="2" s="1"/>
  <c r="AH8411" i="2" a="1"/>
  <c r="AH8411" i="2" s="1"/>
  <c r="AH9212" i="2" a="1"/>
  <c r="AH9212" i="2" s="1"/>
  <c r="AH9213" i="2" a="1"/>
  <c r="AH9213" i="2" s="1"/>
  <c r="AH9214" i="2" a="1"/>
  <c r="AH9214" i="2" s="1"/>
  <c r="AH9215" i="2" a="1"/>
  <c r="AH9215" i="2" s="1"/>
  <c r="AH9399" i="2" a="1"/>
  <c r="AH9399" i="2" s="1"/>
  <c r="AH9400" i="2" a="1"/>
  <c r="AH9400" i="2" s="1"/>
  <c r="AH9401" i="2" a="1"/>
  <c r="AH9401" i="2" s="1"/>
  <c r="AH9402" i="2" a="1"/>
  <c r="AH9402" i="2" s="1"/>
  <c r="AH10248" i="2" a="1"/>
  <c r="AH10248" i="2" s="1"/>
  <c r="AH10249" i="2" a="1"/>
  <c r="AH10249" i="2" s="1"/>
  <c r="AH10250" i="2" a="1"/>
  <c r="AH10250" i="2"/>
  <c r="AH10410" i="2" a="1"/>
  <c r="AH10410" i="2"/>
  <c r="AH10411" i="2" a="1"/>
  <c r="AH10411" i="2" s="1"/>
  <c r="AH10412" i="2" a="1"/>
  <c r="AH10412" i="2" s="1"/>
  <c r="AH3675" i="2" a="1"/>
  <c r="AH3675" i="2" s="1"/>
  <c r="AH4983" i="2" a="1"/>
  <c r="AH4983" i="2" s="1"/>
  <c r="AH6580" i="2" a="1"/>
  <c r="AH6580" i="2"/>
  <c r="AH6787" i="2" a="1"/>
  <c r="AH6787" i="2"/>
  <c r="AH7029" i="2" a="1"/>
  <c r="AH7029" i="2" s="1"/>
  <c r="AH9731" i="2" a="1"/>
  <c r="AH9731" i="2" s="1"/>
  <c r="AH11186" i="2" a="1"/>
  <c r="AH11186" i="2"/>
  <c r="AH11440" i="2" a="1"/>
  <c r="AH11440" i="2" s="1"/>
  <c r="AH11546" i="2" a="1"/>
  <c r="AH11546" i="2" s="1"/>
  <c r="AH11635" i="2" a="1"/>
  <c r="AH11635" i="2" s="1"/>
  <c r="AH486" i="2" a="1"/>
  <c r="AH486" i="2" s="1"/>
  <c r="AH487" i="2" a="1"/>
  <c r="AH487" i="2" s="1"/>
  <c r="AH1524" i="2" a="1"/>
  <c r="AH1524" i="2" s="1"/>
  <c r="AH3156" i="2" a="1"/>
  <c r="AH3156" i="2"/>
  <c r="AH3630" i="2" a="1"/>
  <c r="AH3630" i="2" s="1"/>
  <c r="AH4682" i="2" a="1"/>
  <c r="AH4682" i="2" s="1"/>
  <c r="AH4881" i="2" a="1"/>
  <c r="AH4881" i="2" s="1"/>
  <c r="AH5111" i="2" a="1"/>
  <c r="AH5111" i="2" s="1"/>
  <c r="AH5442" i="2" a="1"/>
  <c r="AH5442" i="2" s="1"/>
  <c r="AH5226" i="2" a="1"/>
  <c r="AH5226" i="2" s="1"/>
  <c r="AH5541" i="2" a="1"/>
  <c r="AH5541" i="2" s="1"/>
  <c r="AH5611" i="2" a="1"/>
  <c r="AH5611" i="2" s="1"/>
  <c r="AH5739" i="2" a="1"/>
  <c r="AH5739" i="2" s="1"/>
  <c r="AH5863" i="2" a="1"/>
  <c r="AH5863" i="2"/>
  <c r="AH6115" i="2" a="1"/>
  <c r="AH6115" i="2" s="1"/>
  <c r="AH6555" i="2" a="1"/>
  <c r="AH6555" i="2" s="1"/>
  <c r="AH6989" i="2" a="1"/>
  <c r="AH6989" i="2" s="1"/>
  <c r="AH9624" i="2" a="1"/>
  <c r="AH9624" i="2" s="1"/>
  <c r="AH11147" i="2" a="1"/>
  <c r="AH11147" i="2"/>
  <c r="AH11441" i="2" a="1"/>
  <c r="AH11441" i="2" s="1"/>
  <c r="AH402" i="2" a="1"/>
  <c r="AH402" i="2" s="1"/>
  <c r="AH431" i="2" a="1"/>
  <c r="AH431" i="2" s="1"/>
  <c r="AH1591" i="2" a="1"/>
  <c r="AH1591" i="2" s="1"/>
  <c r="AH3157" i="2" a="1"/>
  <c r="AH3157" i="2" s="1"/>
  <c r="AH3480" i="2" a="1"/>
  <c r="AH3480" i="2" s="1"/>
  <c r="AH3499" i="2" a="1"/>
  <c r="AH3499" i="2" s="1"/>
  <c r="AH3631" i="2" a="1"/>
  <c r="AH3631" i="2"/>
  <c r="AH3890" i="2" a="1"/>
  <c r="AH3890" i="2"/>
  <c r="AH3891" i="2" a="1"/>
  <c r="AH3891" i="2" s="1"/>
  <c r="AH4730" i="2" a="1"/>
  <c r="AH4730" i="2" s="1"/>
  <c r="AH4882" i="2" a="1"/>
  <c r="AH4882" i="2" s="1"/>
  <c r="AH5171" i="2" a="1"/>
  <c r="AH5171" i="2" s="1"/>
  <c r="AH5443" i="2" a="1"/>
  <c r="AH5443" i="2" s="1"/>
  <c r="AH5227" i="2" a="1"/>
  <c r="AH5227" i="2" s="1"/>
  <c r="AH5561" i="2" a="1"/>
  <c r="AH5561" i="2" s="1"/>
  <c r="AH6116" i="2" a="1"/>
  <c r="AH6116" i="2" s="1"/>
  <c r="AH6602" i="2" a="1"/>
  <c r="AH6602" i="2" s="1"/>
  <c r="AH6990" i="2" a="1"/>
  <c r="AH6990" i="2" s="1"/>
  <c r="AH9732" i="2" a="1"/>
  <c r="AH9732" i="2" s="1"/>
  <c r="AH9826" i="2" a="1"/>
  <c r="AH9826" i="2" s="1"/>
  <c r="AH9896" i="2" a="1"/>
  <c r="AH9896" i="2" s="1"/>
  <c r="AH10888" i="2" a="1"/>
  <c r="AH10888" i="2" s="1"/>
  <c r="AH10936" i="2" a="1"/>
  <c r="AH10936" i="2" s="1"/>
  <c r="AH11187" i="2" a="1"/>
  <c r="AH11187" i="2" s="1"/>
  <c r="AH11442" i="2" a="1"/>
  <c r="AH11442" i="2" s="1"/>
  <c r="AH403" i="2" a="1"/>
  <c r="AH403" i="2" s="1"/>
  <c r="AH432" i="2" a="1"/>
  <c r="AH432" i="2" s="1"/>
  <c r="AH750" i="2" a="1"/>
  <c r="AH750" i="2" s="1"/>
  <c r="AH766" i="2" a="1"/>
  <c r="AH766" i="2"/>
  <c r="AH854" i="2" a="1"/>
  <c r="AH854" i="2" s="1"/>
  <c r="AH855" i="2" a="1"/>
  <c r="AH855" i="2" s="1"/>
  <c r="AH1089" i="2" a="1"/>
  <c r="AH1089" i="2" s="1"/>
  <c r="AH1103" i="2" a="1"/>
  <c r="AH1103" i="2" s="1"/>
  <c r="AH1325" i="2" a="1"/>
  <c r="AH1325" i="2" s="1"/>
  <c r="AH1326" i="2" a="1"/>
  <c r="AH1326" i="2" s="1"/>
  <c r="AH2192" i="2" a="1"/>
  <c r="AH2192" i="2" s="1"/>
  <c r="AH2211" i="2" a="1"/>
  <c r="AH2211" i="2" s="1"/>
  <c r="AH2212" i="2" a="1"/>
  <c r="AH2212" i="2" s="1"/>
  <c r="AH2235" i="2" a="1"/>
  <c r="AH2235" i="2" s="1"/>
  <c r="AH2236" i="2" a="1"/>
  <c r="AH2236" i="2" s="1"/>
  <c r="AH2237" i="2" a="1"/>
  <c r="AH2237" i="2" s="1"/>
  <c r="AH2862" i="2" a="1"/>
  <c r="AH2862" i="2" s="1"/>
  <c r="AH2886" i="2" a="1"/>
  <c r="AH2886" i="2" s="1"/>
  <c r="AH2887" i="2" a="1"/>
  <c r="AH2887" i="2" s="1"/>
  <c r="AH2888" i="2" a="1"/>
  <c r="AH2888" i="2" s="1"/>
  <c r="AH2889" i="2" a="1"/>
  <c r="AH2889" i="2"/>
  <c r="AH2923" i="2" a="1"/>
  <c r="AH2923" i="2" s="1"/>
  <c r="AH3643" i="2" a="1"/>
  <c r="AH3643" i="2" s="1"/>
  <c r="AH3993" i="2" a="1"/>
  <c r="AH3993" i="2" s="1"/>
  <c r="AH4289" i="2" a="1"/>
  <c r="AH4289" i="2" s="1"/>
  <c r="AH4290" i="2" a="1"/>
  <c r="AH4290" i="2" s="1"/>
  <c r="AH4590" i="2" a="1"/>
  <c r="AH4590" i="2" s="1"/>
  <c r="AH4591" i="2" a="1"/>
  <c r="AH4591" i="2" s="1"/>
  <c r="AH5006" i="2" a="1"/>
  <c r="AH5006" i="2" s="1"/>
  <c r="AH6227" i="2" a="1"/>
  <c r="AH6227" i="2" s="1"/>
  <c r="AH6364" i="2" a="1"/>
  <c r="AH6364" i="2" s="1"/>
  <c r="AH6381" i="2" a="1"/>
  <c r="AH6381" i="2" s="1"/>
  <c r="AH6622" i="2" a="1"/>
  <c r="AH6622" i="2" s="1"/>
  <c r="AH6771" i="2" a="1"/>
  <c r="AH6771" i="2" s="1"/>
  <c r="AH7030" i="2" a="1"/>
  <c r="AH7030" i="2"/>
  <c r="AH8247" i="2" a="1"/>
  <c r="AH8247" i="2" s="1"/>
  <c r="AH8268" i="2" a="1"/>
  <c r="AH8268" i="2"/>
  <c r="AH8287" i="2" a="1"/>
  <c r="AH8287" i="2" s="1"/>
  <c r="AH8309" i="2" a="1"/>
  <c r="AH8309" i="2" s="1"/>
  <c r="AH8329" i="2" a="1"/>
  <c r="AH8329" i="2" s="1"/>
  <c r="AH8349" i="2" a="1"/>
  <c r="AH8349" i="2" s="1"/>
  <c r="AH8369" i="2" a="1"/>
  <c r="AH8369" i="2"/>
  <c r="AH8389" i="2" a="1"/>
  <c r="AH8389" i="2" s="1"/>
  <c r="AH8390" i="2" a="1"/>
  <c r="AH8390" i="2" s="1"/>
  <c r="AH8412" i="2" a="1"/>
  <c r="AH8412" i="2" s="1"/>
  <c r="AH8433" i="2" a="1"/>
  <c r="AH8433" i="2" s="1"/>
  <c r="AH8434" i="2" a="1"/>
  <c r="AH8434" i="2" s="1"/>
  <c r="AH9827" i="2" a="1"/>
  <c r="AH9827" i="2" s="1"/>
  <c r="AH9828" i="2" a="1"/>
  <c r="AH9828" i="2" s="1"/>
  <c r="AH9829" i="2" a="1"/>
  <c r="AH9829" i="2" s="1"/>
  <c r="AH9830" i="2" a="1"/>
  <c r="AH9830" i="2" s="1"/>
  <c r="AH9831" i="2" a="1"/>
  <c r="AH9831" i="2" s="1"/>
  <c r="AH9897" i="2" a="1"/>
  <c r="AH9897" i="2" s="1"/>
  <c r="AH9898" i="2" a="1"/>
  <c r="AH9898" i="2" s="1"/>
  <c r="AH9899" i="2" a="1"/>
  <c r="AH9899" i="2" s="1"/>
  <c r="AH9900" i="2" a="1"/>
  <c r="AH9900" i="2" s="1"/>
  <c r="AH11547" i="2" a="1"/>
  <c r="AH11547" i="2" s="1"/>
  <c r="AH11636" i="2" a="1"/>
  <c r="AH11636" i="2"/>
  <c r="AH5612" i="2" a="1"/>
  <c r="AH5612" i="2"/>
  <c r="AH5740" i="2" a="1"/>
  <c r="AH5740" i="2"/>
  <c r="AH5864" i="2" a="1"/>
  <c r="AH5864" i="2" s="1"/>
  <c r="AH10810" i="2" a="1"/>
  <c r="AH10810" i="2" s="1"/>
  <c r="AH10889" i="2" a="1"/>
  <c r="AH10889" i="2" s="1"/>
  <c r="AH10937" i="2" a="1"/>
  <c r="AH10937" i="2" s="1"/>
  <c r="AH10938" i="2" a="1"/>
  <c r="AH10938" i="2" s="1"/>
  <c r="AH10939" i="2" a="1"/>
  <c r="AH10939" i="2" s="1"/>
  <c r="AH10975" i="2" a="1"/>
  <c r="AH10975" i="2"/>
  <c r="AH11188" i="2" a="1"/>
  <c r="AH11188" i="2" s="1"/>
  <c r="AH11443" i="2" a="1"/>
  <c r="AH11443" i="2"/>
  <c r="AH404" i="2" a="1"/>
  <c r="AH404" i="2" s="1"/>
  <c r="AH405" i="2" a="1"/>
  <c r="AH405" i="2" s="1"/>
  <c r="AH1580" i="2" a="1"/>
  <c r="AH1580" i="2" s="1"/>
  <c r="AH3158" i="2" a="1"/>
  <c r="AH3158" i="2" s="1"/>
  <c r="AH4883" i="2" a="1"/>
  <c r="AH4883" i="2" s="1"/>
  <c r="AH4731" i="2" a="1"/>
  <c r="AH4731" i="2" s="1"/>
  <c r="AH5158" i="2" a="1"/>
  <c r="AH5158" i="2"/>
  <c r="AH5444" i="2" a="1"/>
  <c r="AH5444" i="2" s="1"/>
  <c r="AH5562" i="2" a="1"/>
  <c r="AH5562" i="2" s="1"/>
  <c r="AH7104" i="2" a="1"/>
  <c r="AH7104" i="2" s="1"/>
  <c r="AH4057" i="2" a="1"/>
  <c r="AH4057" i="2" s="1"/>
  <c r="AH4058" i="2" a="1"/>
  <c r="AH4058" i="2" s="1"/>
  <c r="AH4059" i="2" a="1"/>
  <c r="AH4059" i="2" s="1"/>
  <c r="AH4063" i="2" a="1"/>
  <c r="AH4063" i="2"/>
  <c r="AH4064" i="2" a="1"/>
  <c r="AH4064" i="2"/>
  <c r="AH4065" i="2" a="1"/>
  <c r="AH4065" i="2" s="1"/>
  <c r="AH4118" i="2" a="1"/>
  <c r="AH4118" i="2" s="1"/>
  <c r="AH4120" i="2" a="1"/>
  <c r="AH4120" i="2" s="1"/>
  <c r="AH4121" i="2" a="1"/>
  <c r="AH4121" i="2"/>
  <c r="AH4122" i="2" a="1"/>
  <c r="AH4122" i="2" s="1"/>
  <c r="AH4123" i="2" a="1"/>
  <c r="AH4123" i="2" s="1"/>
  <c r="AH4130" i="2" a="1"/>
  <c r="AH4130" i="2" s="1"/>
  <c r="AH6840" i="2" a="1"/>
  <c r="AH6840" i="2" s="1"/>
  <c r="AH7095" i="2" a="1"/>
  <c r="AH7095" i="2"/>
  <c r="AH8164" i="2" a="1"/>
  <c r="AH8164" i="2" s="1"/>
  <c r="AH8210" i="2" a="1"/>
  <c r="AH8210" i="2" s="1"/>
  <c r="AH8248" i="2" a="1"/>
  <c r="AH8248" i="2" s="1"/>
  <c r="AH8269" i="2" a="1"/>
  <c r="AH8269" i="2" s="1"/>
  <c r="AH8288" i="2" a="1"/>
  <c r="AH8288" i="2" s="1"/>
  <c r="AH8310" i="2" a="1"/>
  <c r="AH8310" i="2" s="1"/>
  <c r="AH8330" i="2" a="1"/>
  <c r="AH8330" i="2" s="1"/>
  <c r="AH8350" i="2" a="1"/>
  <c r="AH8350" i="2"/>
  <c r="AH8370" i="2" a="1"/>
  <c r="AH8370" i="2" s="1"/>
  <c r="AH8391" i="2" a="1"/>
  <c r="AH8391" i="2"/>
  <c r="AH8413" i="2" a="1"/>
  <c r="AH8413" i="2" s="1"/>
  <c r="AH8435" i="2" a="1"/>
  <c r="AH8435" i="2" s="1"/>
  <c r="AH406" i="2" a="1"/>
  <c r="AH406" i="2"/>
  <c r="AH407" i="2" a="1"/>
  <c r="AH407" i="2" s="1"/>
  <c r="AH732" i="2" a="1"/>
  <c r="AH732" i="2" s="1"/>
  <c r="AH751" i="2" a="1"/>
  <c r="AH751" i="2" s="1"/>
  <c r="AH1058" i="2" a="1"/>
  <c r="AH1058" i="2" s="1"/>
  <c r="AH1059" i="2" a="1"/>
  <c r="AH1059" i="2" s="1"/>
  <c r="AH1291" i="2" a="1"/>
  <c r="AH1291" i="2" s="1"/>
  <c r="AH1292" i="2" a="1"/>
  <c r="AH1292" i="2" s="1"/>
  <c r="AH3644" i="2" a="1"/>
  <c r="AH3644" i="2" s="1"/>
  <c r="AH5007" i="2" a="1"/>
  <c r="AH5007" i="2"/>
  <c r="AH6799" i="2" a="1"/>
  <c r="AH6799" i="2" s="1"/>
  <c r="AH9403" i="2" a="1"/>
  <c r="AH9403" i="2" s="1"/>
  <c r="AH9625" i="2" a="1"/>
  <c r="AH9625" i="2"/>
  <c r="AH9901" i="2" a="1"/>
  <c r="AH9901" i="2" s="1"/>
  <c r="AH9961" i="2" a="1"/>
  <c r="AH9961" i="2"/>
  <c r="AH10567" i="2" a="1"/>
  <c r="AH10567" i="2" s="1"/>
  <c r="AH10726" i="2" a="1"/>
  <c r="AH10726" i="2" s="1"/>
  <c r="AH10811" i="2" a="1"/>
  <c r="AH10811" i="2" s="1"/>
  <c r="AH10890" i="2" a="1"/>
  <c r="AH10890" i="2" s="1"/>
  <c r="AH3607" i="2" a="1"/>
  <c r="AH3607" i="2" s="1"/>
  <c r="AH5284" i="2" a="1"/>
  <c r="AH5284" i="2" s="1"/>
  <c r="AH5613" i="2" a="1"/>
  <c r="AH5613" i="2"/>
  <c r="AH5741" i="2" a="1"/>
  <c r="AH5741" i="2" s="1"/>
  <c r="AH5865" i="2" a="1"/>
  <c r="AH5865" i="2" s="1"/>
  <c r="AH6099" i="2" a="1"/>
  <c r="AH6099" i="2" s="1"/>
  <c r="AH6824" i="2" a="1"/>
  <c r="AH6824" i="2"/>
  <c r="AH11748" i="2" a="1"/>
  <c r="AH11748" i="2" s="1"/>
  <c r="AH11769" i="2" a="1"/>
  <c r="AH11769" i="2" s="1"/>
  <c r="AH11775" i="2" a="1"/>
  <c r="AH11775" i="2"/>
  <c r="AH10940" i="2" a="1"/>
  <c r="AH10940" i="2"/>
  <c r="AH11274" i="2" a="1"/>
  <c r="AH11274" i="2" s="1"/>
  <c r="AH11524" i="2" a="1"/>
  <c r="AH11524" i="2" s="1"/>
  <c r="AH433" i="2" a="1"/>
  <c r="AH433" i="2" s="1"/>
  <c r="AH465" i="2" a="1"/>
  <c r="AH465" i="2" s="1"/>
  <c r="AH3159" i="2" a="1"/>
  <c r="AH3159" i="2" s="1"/>
  <c r="AH1599" i="2" a="1"/>
  <c r="AH1599" i="2" s="1"/>
  <c r="AH3260" i="2" a="1"/>
  <c r="AH3260" i="2" s="1"/>
  <c r="AH3517" i="2" a="1"/>
  <c r="AH3517" i="2" s="1"/>
  <c r="AH3518" i="2" a="1"/>
  <c r="AH3518" i="2"/>
  <c r="AH3896" i="2" a="1"/>
  <c r="AH3896" i="2" s="1"/>
  <c r="AH3902" i="2" a="1"/>
  <c r="AH3902" i="2" s="1"/>
  <c r="AH4752" i="2" a="1"/>
  <c r="AH4752" i="2" s="1"/>
  <c r="AH4884" i="2" a="1"/>
  <c r="AH4884" i="2" s="1"/>
  <c r="AH5181" i="2" a="1"/>
  <c r="AH5181" i="2" s="1"/>
  <c r="AH5445" i="2" a="1"/>
  <c r="AH5445" i="2"/>
  <c r="AH5303" i="2" a="1"/>
  <c r="AH5303" i="2" s="1"/>
  <c r="AH5589" i="2" a="1"/>
  <c r="AH5589" i="2" s="1"/>
  <c r="AH6131" i="2" a="1"/>
  <c r="AH6131" i="2" s="1"/>
  <c r="AH6662" i="2" a="1"/>
  <c r="AH6662" i="2" s="1"/>
  <c r="AH7105" i="2" a="1"/>
  <c r="AH7105" i="2" s="1"/>
  <c r="AH9832" i="2" a="1"/>
  <c r="AH9832" i="2"/>
  <c r="AH9902" i="2" a="1"/>
  <c r="AH9902" i="2"/>
  <c r="AH10003" i="2" a="1"/>
  <c r="AH10003" i="2"/>
  <c r="AH10941" i="2" a="1"/>
  <c r="AH10941" i="2" s="1"/>
  <c r="AH10942" i="2" a="1"/>
  <c r="AH10942" i="2" s="1"/>
  <c r="AH434" i="2" a="1"/>
  <c r="AH434" i="2" s="1"/>
  <c r="AH435" i="2" a="1"/>
  <c r="AH435" i="2" s="1"/>
  <c r="AH767" i="2" a="1"/>
  <c r="AH767" i="2" s="1"/>
  <c r="AH768" i="2" a="1"/>
  <c r="AH768" i="2"/>
  <c r="AH844" i="2" a="1"/>
  <c r="AH844" i="2"/>
  <c r="AH845" i="2" a="1"/>
  <c r="AH845" i="2" s="1"/>
  <c r="AH1104" i="2" a="1"/>
  <c r="AH1104" i="2" s="1"/>
  <c r="AH1132" i="2" a="1"/>
  <c r="AH1132" i="2" s="1"/>
  <c r="AH1349" i="2" a="1"/>
  <c r="AH1349" i="2" s="1"/>
  <c r="AH1350" i="2" a="1"/>
  <c r="AH1350" i="2"/>
  <c r="AH2238" i="2" a="1"/>
  <c r="AH2238" i="2"/>
  <c r="AH2265" i="2" a="1"/>
  <c r="AH2265" i="2" s="1"/>
  <c r="AH2266" i="2" a="1"/>
  <c r="AH2266" i="2" s="1"/>
  <c r="AH2267" i="2" a="1"/>
  <c r="AH2267" i="2"/>
  <c r="AH2268" i="2" a="1"/>
  <c r="AH2268" i="2"/>
  <c r="AH2295" i="2" a="1"/>
  <c r="AH2295" i="2"/>
  <c r="AH2863" i="2" a="1"/>
  <c r="AH2863" i="2" s="1"/>
  <c r="AH2890" i="2" a="1"/>
  <c r="AH2890" i="2" s="1"/>
  <c r="AH2891" i="2" a="1"/>
  <c r="AH2891" i="2"/>
  <c r="AH2892" i="2" a="1"/>
  <c r="AH2892" i="2" s="1"/>
  <c r="AH2893" i="2" a="1"/>
  <c r="AH2893" i="2" s="1"/>
  <c r="AH2924" i="2" a="1"/>
  <c r="AH2924" i="2" s="1"/>
  <c r="AH3264" i="2" a="1"/>
  <c r="AH3264" i="2"/>
  <c r="AH3965" i="2" a="1"/>
  <c r="AH3965" i="2"/>
  <c r="AH4317" i="2" a="1"/>
  <c r="AH4317" i="2" s="1"/>
  <c r="AH4318" i="2" a="1"/>
  <c r="AH4318" i="2" s="1"/>
  <c r="AH4601" i="2" a="1"/>
  <c r="AH4601" i="2"/>
  <c r="AH4602" i="2" a="1"/>
  <c r="AH4602" i="2"/>
  <c r="AH5021" i="2" a="1"/>
  <c r="AH5021" i="2" s="1"/>
  <c r="AH6198" i="2" a="1"/>
  <c r="AH6198" i="2" s="1"/>
  <c r="AH6351" i="2" a="1"/>
  <c r="AH6351" i="2" s="1"/>
  <c r="AH6365" i="2" a="1"/>
  <c r="AH6365" i="2" s="1"/>
  <c r="AH6623" i="2" a="1"/>
  <c r="AH6623" i="2" s="1"/>
  <c r="AH6723" i="2" a="1"/>
  <c r="AH6723" i="2" s="1"/>
  <c r="AH7096" i="2" a="1"/>
  <c r="AH7096" i="2" s="1"/>
  <c r="AH8289" i="2" a="1"/>
  <c r="AH8289" i="2"/>
  <c r="AH8311" i="2" a="1"/>
  <c r="AH8311" i="2" s="1"/>
  <c r="AH8331" i="2" a="1"/>
  <c r="AH8331" i="2" s="1"/>
  <c r="AH8351" i="2" a="1"/>
  <c r="AH8351" i="2" s="1"/>
  <c r="AH8352" i="2" a="1"/>
  <c r="AH8352" i="2" s="1"/>
  <c r="AH8371" i="2" a="1"/>
  <c r="AH8371" i="2" s="1"/>
  <c r="AH8392" i="2" a="1"/>
  <c r="AH8392" i="2" s="1"/>
  <c r="AH8414" i="2" a="1"/>
  <c r="AH8414" i="2" s="1"/>
  <c r="AH8415" i="2" a="1"/>
  <c r="AH8415" i="2" s="1"/>
  <c r="AH8436" i="2" a="1"/>
  <c r="AH8436" i="2" s="1"/>
  <c r="AH8437" i="2" a="1"/>
  <c r="AH8437" i="2" s="1"/>
  <c r="AH8438" i="2" a="1"/>
  <c r="AH8438" i="2" s="1"/>
  <c r="AH9833" i="2" a="1"/>
  <c r="AH9833" i="2" s="1"/>
  <c r="AH9834" i="2" a="1"/>
  <c r="AH9834" i="2" s="1"/>
  <c r="AH9903" i="2" a="1"/>
  <c r="AH9903" i="2" s="1"/>
  <c r="AH9904" i="2" a="1"/>
  <c r="AH9904" i="2"/>
  <c r="AH9905" i="2" a="1"/>
  <c r="AH9905" i="2" s="1"/>
  <c r="AH9906" i="2" a="1"/>
  <c r="AH9906" i="2" s="1"/>
  <c r="AH9962" i="2" a="1"/>
  <c r="AH9962" i="2" s="1"/>
  <c r="AH9963" i="2" a="1"/>
  <c r="AH9963" i="2" s="1"/>
  <c r="AH11548" i="2" a="1"/>
  <c r="AH11548" i="2" s="1"/>
  <c r="AH11637" i="2" a="1"/>
  <c r="AH11637" i="2" s="1"/>
  <c r="AH5614" i="2" a="1"/>
  <c r="AH5614" i="2" s="1"/>
  <c r="AH5742" i="2" a="1"/>
  <c r="AH5742" i="2" s="1"/>
  <c r="AH5866" i="2" a="1"/>
  <c r="AH5866" i="2" s="1"/>
  <c r="AH11749" i="2" a="1"/>
  <c r="AH11749" i="2" s="1"/>
  <c r="AH11770" i="2" a="1"/>
  <c r="AH11770" i="2" s="1"/>
  <c r="AH10891" i="2" a="1"/>
  <c r="AH10891" i="2" s="1"/>
  <c r="AH10943" i="2" a="1"/>
  <c r="AH10943" i="2" s="1"/>
  <c r="AH10976" i="2" a="1"/>
  <c r="AH10976" i="2" s="1"/>
  <c r="AH10977" i="2" a="1"/>
  <c r="AH10977" i="2" s="1"/>
  <c r="AH10978" i="2" a="1"/>
  <c r="AH10978" i="2" s="1"/>
  <c r="AH10999" i="2" a="1"/>
  <c r="AH10999" i="2" s="1"/>
  <c r="AH11000" i="2" a="1"/>
  <c r="AH11000" i="2" s="1"/>
  <c r="AH11275" i="2" a="1"/>
  <c r="AH11275" i="2" s="1"/>
  <c r="AH11525" i="2" a="1"/>
  <c r="AH11525" i="2" s="1"/>
  <c r="AH436" i="2" a="1"/>
  <c r="AH436" i="2"/>
  <c r="AH437" i="2" a="1"/>
  <c r="AH437" i="2" s="1"/>
  <c r="AH1600" i="2" a="1"/>
  <c r="AH1600" i="2" s="1"/>
  <c r="AH3160" i="2" a="1"/>
  <c r="AH3160" i="2" s="1"/>
  <c r="AH3500" i="2" a="1"/>
  <c r="AH3500" i="2" s="1"/>
  <c r="AH3501" i="2" a="1"/>
  <c r="AH3501" i="2" s="1"/>
  <c r="AH3645" i="2" a="1"/>
  <c r="AH3645" i="2" s="1"/>
  <c r="AH3897" i="2" a="1"/>
  <c r="AH3897" i="2"/>
  <c r="AH3898" i="2" a="1"/>
  <c r="AH3898" i="2" s="1"/>
  <c r="AH4743" i="2" a="1"/>
  <c r="AH4743" i="2" s="1"/>
  <c r="AH4885" i="2" a="1"/>
  <c r="AH4885" i="2" s="1"/>
  <c r="AH5182" i="2" a="1"/>
  <c r="AH5182" i="2"/>
  <c r="AH5446" i="2" a="1"/>
  <c r="AH5446" i="2" s="1"/>
  <c r="AH5233" i="2" a="1"/>
  <c r="AH5233" i="2" s="1"/>
  <c r="AH5576" i="2" a="1"/>
  <c r="AH5576" i="2" s="1"/>
  <c r="AH6132" i="2" a="1"/>
  <c r="AH6132" i="2" s="1"/>
  <c r="AH6641" i="2" a="1"/>
  <c r="AH6641" i="2" s="1"/>
  <c r="AH6991" i="2" a="1"/>
  <c r="AH6991" i="2" s="1"/>
  <c r="AH9835" i="2" a="1"/>
  <c r="AH9835" i="2" s="1"/>
  <c r="AH9907" i="2" a="1"/>
  <c r="AH9907" i="2" s="1"/>
  <c r="AH9908" i="2" a="1"/>
  <c r="AH9908" i="2" s="1"/>
  <c r="AH10944" i="2" a="1"/>
  <c r="AH10944" i="2" s="1"/>
  <c r="AH10945" i="2" a="1"/>
  <c r="AH10945" i="2" s="1"/>
  <c r="AH11189" i="2" a="1"/>
  <c r="AH11189" i="2"/>
  <c r="AH11444" i="2" a="1"/>
  <c r="AH11444" i="2"/>
  <c r="AH438" i="2" a="1"/>
  <c r="AH438" i="2" s="1"/>
  <c r="AH439" i="2" a="1"/>
  <c r="AH439" i="2" s="1"/>
  <c r="AH752" i="2" a="1"/>
  <c r="AH752" i="2"/>
  <c r="AH769" i="2" a="1"/>
  <c r="AH769" i="2" s="1"/>
  <c r="AH1105" i="2" a="1"/>
  <c r="AH1105" i="2" s="1"/>
  <c r="AH1106" i="2" a="1"/>
  <c r="AH1106" i="2" s="1"/>
  <c r="AH1327" i="2" a="1"/>
  <c r="AH1327" i="2" s="1"/>
  <c r="AH1328" i="2" a="1"/>
  <c r="AH1328" i="2"/>
  <c r="AH2213" i="2" a="1"/>
  <c r="AH2213" i="2" s="1"/>
  <c r="AH2214" i="2" a="1"/>
  <c r="AH2214" i="2" s="1"/>
  <c r="AH2239" i="2" a="1"/>
  <c r="AH2239" i="2" s="1"/>
  <c r="AH2240" i="2" a="1"/>
  <c r="AH2240" i="2" s="1"/>
  <c r="AH2241" i="2" a="1"/>
  <c r="AH2241" i="2" s="1"/>
  <c r="AH2269" i="2" a="1"/>
  <c r="AH2269" i="2" s="1"/>
  <c r="AH2894" i="2" a="1"/>
  <c r="AH2894" i="2" s="1"/>
  <c r="AH2895" i="2" a="1"/>
  <c r="AH2895" i="2"/>
  <c r="AH2896" i="2" a="1"/>
  <c r="AH2896" i="2" s="1"/>
  <c r="AH2925" i="2" a="1"/>
  <c r="AH2925" i="2" s="1"/>
  <c r="AH2926" i="2" a="1"/>
  <c r="AH2926" i="2" s="1"/>
  <c r="AH2927" i="2" a="1"/>
  <c r="AH2927" i="2"/>
  <c r="AH3663" i="2" a="1"/>
  <c r="AH3663" i="2" s="1"/>
  <c r="AH4291" i="2" a="1"/>
  <c r="AH4291" i="2" s="1"/>
  <c r="AH4292" i="2" a="1"/>
  <c r="AH4292" i="2" s="1"/>
  <c r="AH4592" i="2" a="1"/>
  <c r="AH4592" i="2" s="1"/>
  <c r="AH4603" i="2" a="1"/>
  <c r="AH4603" i="2" s="1"/>
  <c r="AH5022" i="2" a="1"/>
  <c r="AH5022" i="2" s="1"/>
  <c r="AH6652" i="2" a="1"/>
  <c r="AH6652" i="2" s="1"/>
  <c r="AH6772" i="2" a="1"/>
  <c r="AH6772" i="2" s="1"/>
  <c r="AH7031" i="2" a="1"/>
  <c r="AH7031" i="2" s="1"/>
  <c r="AH8270" i="2" a="1"/>
  <c r="AH8270" i="2" s="1"/>
  <c r="AH8290" i="2" a="1"/>
  <c r="AH8290" i="2" s="1"/>
  <c r="AH8312" i="2" a="1"/>
  <c r="AH8312" i="2" s="1"/>
  <c r="AH8332" i="2" a="1"/>
  <c r="AH8332" i="2" s="1"/>
  <c r="AH8333" i="2" a="1"/>
  <c r="AH8333" i="2" s="1"/>
  <c r="AH8353" i="2" a="1"/>
  <c r="AH8353" i="2" s="1"/>
  <c r="AH8372" i="2" a="1"/>
  <c r="AH8372" i="2" s="1"/>
  <c r="AH8393" i="2" a="1"/>
  <c r="AH8393" i="2" s="1"/>
  <c r="AH8416" i="2" a="1"/>
  <c r="AH8416" i="2"/>
  <c r="AH8439" i="2" a="1"/>
  <c r="AH8439" i="2" s="1"/>
  <c r="AH8460" i="2" a="1"/>
  <c r="AH8460" i="2"/>
  <c r="AH8475" i="2" a="1"/>
  <c r="AH8475" i="2" s="1"/>
  <c r="AH9836" i="2" a="1"/>
  <c r="AH9836" i="2"/>
  <c r="AH9909" i="2" a="1"/>
  <c r="AH9909" i="2" s="1"/>
  <c r="AH9910" i="2" a="1"/>
  <c r="AH9910" i="2" s="1"/>
  <c r="AH9911" i="2" a="1"/>
  <c r="AH9911" i="2" s="1"/>
  <c r="AH9912" i="2" a="1"/>
  <c r="AH9912" i="2" s="1"/>
  <c r="AH9964" i="2" a="1"/>
  <c r="AH9964" i="2" s="1"/>
  <c r="AH9965" i="2" a="1"/>
  <c r="AH9965" i="2" s="1"/>
  <c r="AH5615" i="2" a="1"/>
  <c r="AH5615" i="2" s="1"/>
  <c r="AH5743" i="2" a="1"/>
  <c r="AH5743" i="2" s="1"/>
  <c r="AH5867" i="2" a="1"/>
  <c r="AH5867" i="2" s="1"/>
  <c r="AH10892" i="2" a="1"/>
  <c r="AH10892" i="2"/>
  <c r="AH10946" i="2" a="1"/>
  <c r="AH10946" i="2"/>
  <c r="AH10947" i="2" a="1"/>
  <c r="AH10947" i="2" s="1"/>
  <c r="AH10948" i="2" a="1"/>
  <c r="AH10948" i="2" s="1"/>
  <c r="AH10979" i="2" a="1"/>
  <c r="AH10979" i="2" s="1"/>
  <c r="AH10980" i="2" a="1"/>
  <c r="AH10980" i="2" s="1"/>
  <c r="AH11221" i="2" a="1"/>
  <c r="AH11221" i="2" s="1"/>
  <c r="AH11479" i="2" a="1"/>
  <c r="AH11479" i="2" s="1"/>
  <c r="AH3502" i="2" a="1"/>
  <c r="AH3502" i="2" s="1"/>
  <c r="AH3503" i="2" a="1"/>
  <c r="AH3503" i="2" s="1"/>
  <c r="AH3836" i="2" a="1"/>
  <c r="AH3836" i="2" s="1"/>
  <c r="AH3837" i="2" a="1"/>
  <c r="AH3837" i="2" s="1"/>
  <c r="AH9216" i="2" a="1"/>
  <c r="AH9216" i="2" s="1"/>
  <c r="AH9404" i="2" a="1"/>
  <c r="AH9404" i="2" s="1"/>
  <c r="AH10413" i="2" a="1"/>
  <c r="AH10413" i="2" s="1"/>
  <c r="AH10568" i="2" a="1"/>
  <c r="AH10568" i="2"/>
  <c r="AH193" i="2" a="1"/>
  <c r="AH193" i="2" s="1"/>
  <c r="AH194" i="2" a="1"/>
  <c r="AH194" i="2" s="1"/>
  <c r="AH654" i="2" a="1"/>
  <c r="AH654" i="2" s="1"/>
  <c r="AH699" i="2" a="1"/>
  <c r="AH699" i="2" s="1"/>
  <c r="AH939" i="2" a="1"/>
  <c r="AH939" i="2" s="1"/>
  <c r="AH940" i="2" a="1"/>
  <c r="AH940" i="2" s="1"/>
  <c r="AH1180" i="2" a="1"/>
  <c r="AH1180" i="2"/>
  <c r="AH1181" i="2" a="1"/>
  <c r="AH1181" i="2" s="1"/>
  <c r="AH1401" i="2" a="1"/>
  <c r="AH1401" i="2"/>
  <c r="AH1427" i="2" a="1"/>
  <c r="AH1427" i="2" s="1"/>
  <c r="AH2102" i="2" a="1"/>
  <c r="AH2102" i="2" s="1"/>
  <c r="AH2153" i="2" a="1"/>
  <c r="AH2153" i="2" s="1"/>
  <c r="AH2193" i="2" a="1"/>
  <c r="AH2193" i="2" s="1"/>
  <c r="AH2215" i="2" a="1"/>
  <c r="AH2215" i="2" s="1"/>
  <c r="AH2242" i="2" a="1"/>
  <c r="AH2242" i="2" s="1"/>
  <c r="AH2270" i="2" a="1"/>
  <c r="AH2270" i="2" s="1"/>
  <c r="AH2831" i="2" a="1"/>
  <c r="AH2831" i="2"/>
  <c r="AH2832" i="2" a="1"/>
  <c r="AH2832" i="2" s="1"/>
  <c r="AH2864" i="2" a="1"/>
  <c r="AH2864" i="2" s="1"/>
  <c r="AH2865" i="2" a="1"/>
  <c r="AH2865" i="2" s="1"/>
  <c r="AH2897" i="2" a="1"/>
  <c r="AH2897" i="2" s="1"/>
  <c r="AH2898" i="2" a="1"/>
  <c r="AH2898" i="2" s="1"/>
  <c r="AH3945" i="2" a="1"/>
  <c r="AH3945" i="2" s="1"/>
  <c r="AH4228" i="2" a="1"/>
  <c r="AH4228" i="2"/>
  <c r="AH4229" i="2" a="1"/>
  <c r="AH4229" i="2" s="1"/>
  <c r="AH4540" i="2" a="1"/>
  <c r="AH4540" i="2" s="1"/>
  <c r="AH4541" i="2" a="1"/>
  <c r="AH4541" i="2" s="1"/>
  <c r="AH6199" i="2" a="1"/>
  <c r="AH6199" i="2" s="1"/>
  <c r="AH6352" i="2" a="1"/>
  <c r="AH6352" i="2" s="1"/>
  <c r="AH6366" i="2" a="1"/>
  <c r="AH6366" i="2" s="1"/>
  <c r="AH8211" i="2" a="1"/>
  <c r="AH8211" i="2" s="1"/>
  <c r="AH8249" i="2" a="1"/>
  <c r="AH8249" i="2" s="1"/>
  <c r="AH8271" i="2" a="1"/>
  <c r="AH8271" i="2" s="1"/>
  <c r="AH8291" i="2" a="1"/>
  <c r="AH8291" i="2" s="1"/>
  <c r="AH8292" i="2" a="1"/>
  <c r="AH8292" i="2" s="1"/>
  <c r="AH8313" i="2" a="1"/>
  <c r="AH8313" i="2" s="1"/>
  <c r="AH8334" i="2" a="1"/>
  <c r="AH8334" i="2" s="1"/>
  <c r="AH8354" i="2" a="1"/>
  <c r="AH8354" i="2" s="1"/>
  <c r="AH8373" i="2" a="1"/>
  <c r="AH8373" i="2" s="1"/>
  <c r="AH8394" i="2" a="1"/>
  <c r="AH8394" i="2" s="1"/>
  <c r="AH8417" i="2" a="1"/>
  <c r="AH8417" i="2" s="1"/>
  <c r="AH8440" i="2" a="1"/>
  <c r="AH8440" i="2" s="1"/>
  <c r="AH9217" i="2" a="1"/>
  <c r="AH9217" i="2" s="1"/>
  <c r="AH9405" i="2" a="1"/>
  <c r="AH9405" i="2" s="1"/>
  <c r="AH9406" i="2" a="1"/>
  <c r="AH9406" i="2" s="1"/>
  <c r="AH9407" i="2" a="1"/>
  <c r="AH9407" i="2" s="1"/>
  <c r="AH9408" i="2" a="1"/>
  <c r="AH9408" i="2" s="1"/>
  <c r="AH9409" i="2" a="1"/>
  <c r="AH9409" i="2" s="1"/>
  <c r="AH9410" i="2" a="1"/>
  <c r="AH9410" i="2" s="1"/>
  <c r="AH9411" i="2" a="1"/>
  <c r="AH9411" i="2"/>
  <c r="AH10414" i="2" a="1"/>
  <c r="AH10414" i="2" s="1"/>
  <c r="AH10415" i="2" a="1"/>
  <c r="AH10415" i="2" s="1"/>
  <c r="AH10416" i="2" a="1"/>
  <c r="AH10416" i="2" s="1"/>
  <c r="AH3677" i="2" a="1"/>
  <c r="AH3677" i="2" s="1"/>
  <c r="AH5008" i="2" a="1"/>
  <c r="AH5008" i="2" s="1"/>
  <c r="AH6624" i="2" a="1"/>
  <c r="AH6624" i="2" s="1"/>
  <c r="AH6788" i="2" a="1"/>
  <c r="AH6788" i="2" s="1"/>
  <c r="AH7062" i="2" a="1"/>
  <c r="AH7062" i="2"/>
  <c r="AH9837" i="2" a="1"/>
  <c r="AH9837" i="2" s="1"/>
  <c r="AH11222" i="2" a="1"/>
  <c r="AH11222" i="2" s="1"/>
  <c r="AH11480" i="2" a="1"/>
  <c r="AH11480" i="2" s="1"/>
  <c r="AH11549" i="2" a="1"/>
  <c r="AH11549" i="2" s="1"/>
  <c r="AH11638" i="2" a="1"/>
  <c r="AH11638" i="2" s="1"/>
  <c r="AH493" i="2" a="1"/>
  <c r="AH493" i="2"/>
  <c r="AH494" i="2" a="1"/>
  <c r="AH494" i="2" s="1"/>
  <c r="AH1550" i="2" a="1"/>
  <c r="AH1550" i="2" s="1"/>
  <c r="AH3161" i="2" a="1"/>
  <c r="AH3161" i="2" s="1"/>
  <c r="AH3646" i="2" a="1"/>
  <c r="AH3646" i="2"/>
  <c r="AH4707" i="2" a="1"/>
  <c r="AH4707" i="2" s="1"/>
  <c r="AH4886" i="2" a="1"/>
  <c r="AH4886" i="2" s="1"/>
  <c r="AH5140" i="2" a="1"/>
  <c r="AH5140" i="2" s="1"/>
  <c r="AH5447" i="2" a="1"/>
  <c r="AH5447" i="2" s="1"/>
  <c r="AH5234" i="2" a="1"/>
  <c r="AH5234" i="2"/>
  <c r="AH5542" i="2" a="1"/>
  <c r="AH5542" i="2"/>
  <c r="AH5616" i="2" a="1"/>
  <c r="AH5616" i="2" s="1"/>
  <c r="AH5744" i="2" a="1"/>
  <c r="AH5744" i="2" s="1"/>
  <c r="AH5868" i="2" a="1"/>
  <c r="AH5868" i="2" s="1"/>
  <c r="AH6117" i="2" a="1"/>
  <c r="AH6117" i="2" s="1"/>
  <c r="AH6603" i="2" a="1"/>
  <c r="AH6603" i="2" s="1"/>
  <c r="AH7032" i="2" a="1"/>
  <c r="AH7032" i="2" s="1"/>
  <c r="AH9838" i="2" a="1"/>
  <c r="AH9838" i="2" s="1"/>
  <c r="AH11190" i="2" a="1"/>
  <c r="AH11190" i="2"/>
  <c r="AH11445" i="2" a="1"/>
  <c r="AH11445" i="2"/>
  <c r="AH10569" i="2" a="1"/>
  <c r="AH10569" i="2"/>
  <c r="AH10570" i="2" a="1"/>
  <c r="AH10570" i="2"/>
  <c r="AH10571" i="2" a="1"/>
  <c r="AH10571" i="2" s="1"/>
  <c r="AH3481" i="2" a="1"/>
  <c r="AH3481" i="2" s="1"/>
  <c r="AH3504" i="2" a="1"/>
  <c r="AH3504" i="2" s="1"/>
  <c r="AH3838" i="2" a="1"/>
  <c r="AH3838" i="2"/>
  <c r="AH3839" i="2" a="1"/>
  <c r="AH3839" i="2" s="1"/>
  <c r="AH9218" i="2" a="1"/>
  <c r="AH9218" i="2" s="1"/>
  <c r="AH9412" i="2" a="1"/>
  <c r="AH9412" i="2"/>
  <c r="AH10251" i="2" a="1"/>
  <c r="AH10251" i="2" s="1"/>
  <c r="AH10417" i="2" a="1"/>
  <c r="AH10417" i="2" s="1"/>
  <c r="AH195" i="2" a="1"/>
  <c r="AH195" i="2" s="1"/>
  <c r="AH196" i="2" a="1"/>
  <c r="AH196" i="2" s="1"/>
  <c r="AH655" i="2" a="1"/>
  <c r="AH655" i="2"/>
  <c r="AH656" i="2" a="1"/>
  <c r="AH656" i="2" s="1"/>
  <c r="AH919" i="2" a="1"/>
  <c r="AH919" i="2" s="1"/>
  <c r="AH941" i="2" a="1"/>
  <c r="AH941" i="2" s="1"/>
  <c r="AH1159" i="2" a="1"/>
  <c r="AH1159" i="2"/>
  <c r="AH1182" i="2" a="1"/>
  <c r="AH1182" i="2" s="1"/>
  <c r="AH1402" i="2" a="1"/>
  <c r="AH1402" i="2" s="1"/>
  <c r="AH1403" i="2" a="1"/>
  <c r="AH1403" i="2" s="1"/>
  <c r="AH2103" i="2" a="1"/>
  <c r="AH2103" i="2"/>
  <c r="AH2154" i="2" a="1"/>
  <c r="AH2154" i="2" s="1"/>
  <c r="AH2155" i="2" a="1"/>
  <c r="AH2155" i="2" s="1"/>
  <c r="AH2194" i="2" a="1"/>
  <c r="AH2194" i="2" s="1"/>
  <c r="AH2195" i="2" a="1"/>
  <c r="AH2195" i="2" s="1"/>
  <c r="AH2216" i="2" a="1"/>
  <c r="AH2216" i="2" s="1"/>
  <c r="AH2833" i="2" a="1"/>
  <c r="AH2833" i="2" s="1"/>
  <c r="AH2834" i="2" a="1"/>
  <c r="AH2834" i="2"/>
  <c r="AH2835" i="2" a="1"/>
  <c r="AH2835" i="2" s="1"/>
  <c r="AH2866" i="2" a="1"/>
  <c r="AH2866" i="2"/>
  <c r="AH2867" i="2" a="1"/>
  <c r="AH2867" i="2" s="1"/>
  <c r="AH2868" i="2" a="1"/>
  <c r="AH2868" i="2" s="1"/>
  <c r="AH3946" i="2" a="1"/>
  <c r="AH3946" i="2"/>
  <c r="AH4204" i="2" a="1"/>
  <c r="AH4204" i="2" s="1"/>
  <c r="AH4230" i="2" a="1"/>
  <c r="AH4230" i="2" s="1"/>
  <c r="AH4506" i="2" a="1"/>
  <c r="AH4506" i="2" s="1"/>
  <c r="AH4542" i="2" a="1"/>
  <c r="AH4542" i="2"/>
  <c r="AH6200" i="2" a="1"/>
  <c r="AH6200" i="2" s="1"/>
  <c r="AH6353" i="2" a="1"/>
  <c r="AH6353" i="2"/>
  <c r="AH6367" i="2" a="1"/>
  <c r="AH6367" i="2" s="1"/>
  <c r="AH8212" i="2" a="1"/>
  <c r="AH8212" i="2" s="1"/>
  <c r="AH8250" i="2" a="1"/>
  <c r="AH8250" i="2"/>
  <c r="AH8272" i="2" a="1"/>
  <c r="AH8272" i="2" s="1"/>
  <c r="AH8293" i="2" a="1"/>
  <c r="AH8293" i="2" s="1"/>
  <c r="AH8294" i="2" a="1"/>
  <c r="AH8294" i="2"/>
  <c r="AH8314" i="2" a="1"/>
  <c r="AH8314" i="2" s="1"/>
  <c r="AH8335" i="2" a="1"/>
  <c r="AH8335" i="2" s="1"/>
  <c r="AH8355" i="2" a="1"/>
  <c r="AH8355" i="2" s="1"/>
  <c r="AH8374" i="2" a="1"/>
  <c r="AH8374" i="2"/>
  <c r="AH8395" i="2" a="1"/>
  <c r="AH8395" i="2" s="1"/>
  <c r="AH8418" i="2" a="1"/>
  <c r="AH8418" i="2" s="1"/>
  <c r="AH8441" i="2" a="1"/>
  <c r="AH8441" i="2" s="1"/>
  <c r="AH9219" i="2" a="1"/>
  <c r="AH9219" i="2" s="1"/>
  <c r="AH9220" i="2" a="1"/>
  <c r="AH9220" i="2" s="1"/>
  <c r="AH9221" i="2" a="1"/>
  <c r="AH9221" i="2"/>
  <c r="AH9222" i="2" a="1"/>
  <c r="AH9222" i="2" s="1"/>
  <c r="AH9413" i="2" a="1"/>
  <c r="AH9413" i="2" s="1"/>
  <c r="AH9414" i="2" a="1"/>
  <c r="AH9414" i="2" s="1"/>
  <c r="AH9415" i="2" a="1"/>
  <c r="AH9415" i="2" s="1"/>
  <c r="AH9416" i="2" a="1"/>
  <c r="AH9416" i="2" s="1"/>
  <c r="AH10418" i="2" a="1"/>
  <c r="AH10418" i="2" s="1"/>
  <c r="AH10419" i="2" a="1"/>
  <c r="AH10419" i="2"/>
  <c r="AH10420" i="2" a="1"/>
  <c r="AH10420" i="2" s="1"/>
  <c r="AH3678" i="2" a="1"/>
  <c r="AH3678" i="2" s="1"/>
  <c r="AH5009" i="2" a="1"/>
  <c r="AH5009" i="2"/>
  <c r="AH6625" i="2" a="1"/>
  <c r="AH6625" i="2" s="1"/>
  <c r="AH6789" i="2" a="1"/>
  <c r="AH6789" i="2" s="1"/>
  <c r="AH7033" i="2" a="1"/>
  <c r="AH7033" i="2" s="1"/>
  <c r="AH11223" i="2" a="1"/>
  <c r="AH11223" i="2" s="1"/>
  <c r="AH11481" i="2" a="1"/>
  <c r="AH11481" i="2" s="1"/>
  <c r="AH11550" i="2" a="1"/>
  <c r="AH11550" i="2"/>
  <c r="AH11639" i="2" a="1"/>
  <c r="AH11639" i="2"/>
  <c r="AH11750" i="2" a="1"/>
  <c r="AH11750" i="2" s="1"/>
  <c r="AH488" i="2" a="1"/>
  <c r="AH488" i="2" s="1"/>
  <c r="AH495" i="2" a="1"/>
  <c r="AH495" i="2" s="1"/>
  <c r="AH1551" i="2" a="1"/>
  <c r="AH1551" i="2" s="1"/>
  <c r="AH3162" i="2" a="1"/>
  <c r="AH3162" i="2" s="1"/>
  <c r="AH3647" i="2" a="1"/>
  <c r="AH3647" i="2" s="1"/>
  <c r="AH4683" i="2" a="1"/>
  <c r="AH4683" i="2" s="1"/>
  <c r="AH4887" i="2" a="1"/>
  <c r="AH4887" i="2" s="1"/>
  <c r="AH5112" i="2" a="1"/>
  <c r="AH5112" i="2"/>
  <c r="AH5448" i="2" a="1"/>
  <c r="AH5448" i="2" s="1"/>
  <c r="AH5235" i="2" a="1"/>
  <c r="AH5235" i="2" s="1"/>
  <c r="AH5543" i="2" a="1"/>
  <c r="AH5543" i="2" s="1"/>
  <c r="AH5617" i="2" a="1"/>
  <c r="AH5617" i="2" s="1"/>
  <c r="AH5745" i="2" a="1"/>
  <c r="AH5745" i="2" s="1"/>
  <c r="AH5869" i="2" a="1"/>
  <c r="AH5869" i="2" s="1"/>
  <c r="AH6118" i="2" a="1"/>
  <c r="AH6118" i="2" s="1"/>
  <c r="AH6604" i="2" a="1"/>
  <c r="AH6604" i="2" s="1"/>
  <c r="AH7034" i="2" a="1"/>
  <c r="AH7034" i="2" s="1"/>
  <c r="AH9839" i="2" a="1"/>
  <c r="AH9839" i="2" s="1"/>
  <c r="AH11191" i="2" a="1"/>
  <c r="AH11191" i="2" s="1"/>
  <c r="AH11446" i="2" a="1"/>
  <c r="AH11446" i="2" s="1"/>
  <c r="AH10572" i="2" a="1"/>
  <c r="AH10572" i="2" s="1"/>
  <c r="AH10573" i="2" a="1"/>
  <c r="AH10573" i="2" s="1"/>
  <c r="AH10574" i="2" a="1"/>
  <c r="AH10574" i="2"/>
  <c r="AH3482" i="2" a="1"/>
  <c r="AH3482" i="2" s="1"/>
  <c r="AH3483" i="2" a="1"/>
  <c r="AH3483" i="2" s="1"/>
  <c r="AH3802" i="2" a="1"/>
  <c r="AH3802" i="2" s="1"/>
  <c r="AH3840" i="2" a="1"/>
  <c r="AH3840" i="2" s="1"/>
  <c r="AH9223" i="2" a="1"/>
  <c r="AH9223" i="2" s="1"/>
  <c r="AH9417" i="2" a="1"/>
  <c r="AH9417" i="2" s="1"/>
  <c r="AH10252" i="2" a="1"/>
  <c r="AH10252" i="2" s="1"/>
  <c r="AH10421" i="2" a="1"/>
  <c r="AH10421" i="2" s="1"/>
  <c r="AH197" i="2" a="1"/>
  <c r="AH197" i="2" s="1"/>
  <c r="AH198" i="2" a="1"/>
  <c r="AH198" i="2"/>
  <c r="AH657" i="2" a="1"/>
  <c r="AH657" i="2" s="1"/>
  <c r="AH658" i="2" a="1"/>
  <c r="AH658" i="2" s="1"/>
  <c r="AH920" i="2" a="1"/>
  <c r="AH920" i="2"/>
  <c r="AH921" i="2" a="1"/>
  <c r="AH921" i="2" s="1"/>
  <c r="AH1160" i="2" a="1"/>
  <c r="AH1160" i="2" s="1"/>
  <c r="AH1161" i="2" a="1"/>
  <c r="AH1161" i="2" s="1"/>
  <c r="AH1404" i="2" a="1"/>
  <c r="AH1404" i="2"/>
  <c r="AH1405" i="2" a="1"/>
  <c r="AH1405" i="2" s="1"/>
  <c r="AH2104" i="2" a="1"/>
  <c r="AH2104" i="2" s="1"/>
  <c r="AH2105" i="2" a="1"/>
  <c r="AH2105" i="2" s="1"/>
  <c r="AH2156" i="2" a="1"/>
  <c r="AH2156" i="2" s="1"/>
  <c r="AH2157" i="2" a="1"/>
  <c r="AH2157" i="2" s="1"/>
  <c r="AH2158" i="2" a="1"/>
  <c r="AH2158" i="2" s="1"/>
  <c r="AH2159" i="2" a="1"/>
  <c r="AH2159" i="2" s="1"/>
  <c r="AH2793" i="2" a="1"/>
  <c r="AH2793" i="2" s="1"/>
  <c r="AH2836" i="2" a="1"/>
  <c r="AH2836" i="2"/>
  <c r="AH2837" i="2" a="1"/>
  <c r="AH2837" i="2" s="1"/>
  <c r="AH2838" i="2" a="1"/>
  <c r="AH2838" i="2" s="1"/>
  <c r="AH2839" i="2" a="1"/>
  <c r="AH2839" i="2" s="1"/>
  <c r="AH2869" i="2" a="1"/>
  <c r="AH2869" i="2" s="1"/>
  <c r="AH3947" i="2" a="1"/>
  <c r="AH3947" i="2" s="1"/>
  <c r="AH4205" i="2" a="1"/>
  <c r="AH4205" i="2" s="1"/>
  <c r="AH4231" i="2" a="1"/>
  <c r="AH4231" i="2" s="1"/>
  <c r="AH4507" i="2" a="1"/>
  <c r="AH4507" i="2" s="1"/>
  <c r="AH4508" i="2" a="1"/>
  <c r="AH4508" i="2" s="1"/>
  <c r="AH6190" i="2" a="1"/>
  <c r="AH6190" i="2" s="1"/>
  <c r="AH6354" i="2" a="1"/>
  <c r="AH6354" i="2" s="1"/>
  <c r="AH6368" i="2" a="1"/>
  <c r="AH6368" i="2" s="1"/>
  <c r="AH8213" i="2" a="1"/>
  <c r="AH8213" i="2" s="1"/>
  <c r="AH8251" i="2" a="1"/>
  <c r="AH8251" i="2" s="1"/>
  <c r="AH8252" i="2" a="1"/>
  <c r="AH8252" i="2" s="1"/>
  <c r="AH8273" i="2" a="1"/>
  <c r="AH8273" i="2" s="1"/>
  <c r="AH8295" i="2" a="1"/>
  <c r="AH8295" i="2" s="1"/>
  <c r="AH8315" i="2" a="1"/>
  <c r="AH8315" i="2" s="1"/>
  <c r="AH8336" i="2" a="1"/>
  <c r="AH8336" i="2" s="1"/>
  <c r="AH8356" i="2" a="1"/>
  <c r="AH8356" i="2"/>
  <c r="AH8375" i="2" a="1"/>
  <c r="AH8375" i="2" s="1"/>
  <c r="AH8396" i="2" a="1"/>
  <c r="AH8396" i="2" s="1"/>
  <c r="AH8397" i="2" a="1"/>
  <c r="AH8397" i="2"/>
  <c r="AH8419" i="2" a="1"/>
  <c r="AH8419" i="2" s="1"/>
  <c r="AH9224" i="2" a="1"/>
  <c r="AH9224" i="2" s="1"/>
  <c r="AH9225" i="2" a="1"/>
  <c r="AH9225" i="2"/>
  <c r="AH9226" i="2" a="1"/>
  <c r="AH9226" i="2" s="1"/>
  <c r="AH9227" i="2" a="1"/>
  <c r="AH9227" i="2" s="1"/>
  <c r="AH9418" i="2" a="1"/>
  <c r="AH9418" i="2" s="1"/>
  <c r="AH9419" i="2" a="1"/>
  <c r="AH9419" i="2" s="1"/>
  <c r="AH9420" i="2" a="1"/>
  <c r="AH9420" i="2" s="1"/>
  <c r="AH9421" i="2" a="1"/>
  <c r="AH9421" i="2" s="1"/>
  <c r="AH10422" i="2" a="1"/>
  <c r="AH10422" i="2" s="1"/>
  <c r="AH10423" i="2" a="1"/>
  <c r="AH10423" i="2" s="1"/>
  <c r="AH10424" i="2" a="1"/>
  <c r="AH10424" i="2" s="1"/>
  <c r="AH10575" i="2" a="1"/>
  <c r="AH10575" i="2" s="1"/>
  <c r="AH10576" i="2" a="1"/>
  <c r="AH10576" i="2"/>
  <c r="AH3676" i="2" a="1"/>
  <c r="AH3676" i="2" s="1"/>
  <c r="AH4984" i="2" a="1"/>
  <c r="AH4984" i="2" s="1"/>
  <c r="AH6605" i="2" a="1"/>
  <c r="AH6605" i="2" s="1"/>
  <c r="AH6790" i="2" a="1"/>
  <c r="AH6790" i="2" s="1"/>
  <c r="AH7035" i="2" a="1"/>
  <c r="AH7035" i="2" s="1"/>
  <c r="AH9840" i="2" a="1"/>
  <c r="AH9840" i="2" s="1"/>
  <c r="AH11224" i="2" a="1"/>
  <c r="AH11224" i="2" s="1"/>
  <c r="AH11482" i="2" a="1"/>
  <c r="AH11482" i="2" s="1"/>
  <c r="AH11551" i="2" a="1"/>
  <c r="AH11551" i="2" s="1"/>
  <c r="AH11640" i="2" a="1"/>
  <c r="AH11640" i="2" s="1"/>
  <c r="AH489" i="2" a="1"/>
  <c r="AH489" i="2" s="1"/>
  <c r="AH496" i="2" a="1"/>
  <c r="AH496" i="2" s="1"/>
  <c r="AH1552" i="2" a="1"/>
  <c r="AH1552" i="2"/>
  <c r="AH3163" i="2" a="1"/>
  <c r="AH3163" i="2" s="1"/>
  <c r="AH3632" i="2" a="1"/>
  <c r="AH3632" i="2"/>
  <c r="AH4684" i="2" a="1"/>
  <c r="AH4684" i="2" s="1"/>
  <c r="AH4888" i="2" a="1"/>
  <c r="AH4888" i="2" s="1"/>
  <c r="AH5113" i="2" a="1"/>
  <c r="AH5113" i="2" s="1"/>
  <c r="AH5449" i="2" a="1"/>
  <c r="AH5449" i="2" s="1"/>
  <c r="AH5236" i="2" a="1"/>
  <c r="AH5236" i="2" s="1"/>
  <c r="AH5544" i="2" a="1"/>
  <c r="AH5544" i="2" s="1"/>
  <c r="AH5618" i="2" a="1"/>
  <c r="AH5618" i="2"/>
  <c r="AH5746" i="2" a="1"/>
  <c r="AH5746" i="2" s="1"/>
  <c r="AH5870" i="2" a="1"/>
  <c r="AH5870" i="2" s="1"/>
  <c r="AH6119" i="2" a="1"/>
  <c r="AH6119" i="2" s="1"/>
  <c r="AH6581" i="2" a="1"/>
  <c r="AH6581" i="2" s="1"/>
  <c r="AH7036" i="2" a="1"/>
  <c r="AH7036" i="2" s="1"/>
  <c r="AH9733" i="2" a="1"/>
  <c r="AH9733" i="2" s="1"/>
  <c r="AH11192" i="2" a="1"/>
  <c r="AH11192" i="2"/>
  <c r="AH11447" i="2" a="1"/>
  <c r="AH11447" i="2"/>
  <c r="AH10577" i="2" a="1"/>
  <c r="AH10577" i="2" s="1"/>
  <c r="AH3505" i="2" a="1"/>
  <c r="AH3505" i="2" s="1"/>
  <c r="AH3506" i="2" a="1"/>
  <c r="AH3506" i="2"/>
  <c r="AH3841" i="2" a="1"/>
  <c r="AH3841" i="2" s="1"/>
  <c r="AH3842" i="2" a="1"/>
  <c r="AH3842" i="2" s="1"/>
  <c r="AH9228" i="2" a="1"/>
  <c r="AH9228" i="2" s="1"/>
  <c r="AH9422" i="2" a="1"/>
  <c r="AH9422" i="2" s="1"/>
  <c r="AH10425" i="2" a="1"/>
  <c r="AH10425" i="2" s="1"/>
  <c r="AH10578" i="2" a="1"/>
  <c r="AH10578" i="2" s="1"/>
  <c r="AH199" i="2" a="1"/>
  <c r="AH199" i="2"/>
  <c r="AH295" i="2" a="1"/>
  <c r="AH295" i="2" s="1"/>
  <c r="AH659" i="2" a="1"/>
  <c r="AH659" i="2" s="1"/>
  <c r="AH700" i="2" a="1"/>
  <c r="AH700" i="2" s="1"/>
  <c r="AH942" i="2" a="1"/>
  <c r="AH942" i="2" s="1"/>
  <c r="AH943" i="2" a="1"/>
  <c r="AH943" i="2" s="1"/>
  <c r="AH1183" i="2" a="1"/>
  <c r="AH1183" i="2"/>
  <c r="AH1184" i="2" a="1"/>
  <c r="AH1184" i="2" s="1"/>
  <c r="AH1428" i="2" a="1"/>
  <c r="AH1428" i="2" s="1"/>
  <c r="AH1429" i="2" a="1"/>
  <c r="AH1429" i="2"/>
  <c r="AH2160" i="2" a="1"/>
  <c r="AH2160" i="2" s="1"/>
  <c r="AH2196" i="2" a="1"/>
  <c r="AH2196" i="2" s="1"/>
  <c r="AH2217" i="2" a="1"/>
  <c r="AH2217" i="2" s="1"/>
  <c r="AH2218" i="2" a="1"/>
  <c r="AH2218" i="2" s="1"/>
  <c r="AH2243" i="2" a="1"/>
  <c r="AH2243" i="2" s="1"/>
  <c r="AH2244" i="2" a="1"/>
  <c r="AH2244" i="2" s="1"/>
  <c r="AH2840" i="2" a="1"/>
  <c r="AH2840" i="2"/>
  <c r="AH2841" i="2" a="1"/>
  <c r="AH2841" i="2"/>
  <c r="AH2842" i="2" a="1"/>
  <c r="AH2842" i="2" s="1"/>
  <c r="AH2870" i="2" a="1"/>
  <c r="AH2870" i="2" s="1"/>
  <c r="AH2871" i="2" a="1"/>
  <c r="AH2871" i="2" s="1"/>
  <c r="AH2872" i="2" a="1"/>
  <c r="AH2872" i="2"/>
  <c r="AH3966" i="2" a="1"/>
  <c r="AH3966" i="2"/>
  <c r="AH4232" i="2" a="1"/>
  <c r="AH4232" i="2"/>
  <c r="AH4233" i="2" a="1"/>
  <c r="AH4233" i="2" s="1"/>
  <c r="AH4543" i="2" a="1"/>
  <c r="AH4543" i="2" s="1"/>
  <c r="AH4544" i="2" a="1"/>
  <c r="AH4544" i="2"/>
  <c r="AH6210" i="2" a="1"/>
  <c r="AH6210" i="2" s="1"/>
  <c r="AH6369" i="2" a="1"/>
  <c r="AH6369" i="2"/>
  <c r="AH6370" i="2" a="1"/>
  <c r="AH6370" i="2" s="1"/>
  <c r="AH8214" i="2" a="1"/>
  <c r="AH8214" i="2" s="1"/>
  <c r="AH8253" i="2" a="1"/>
  <c r="AH8253" i="2"/>
  <c r="AH8274" i="2" a="1"/>
  <c r="AH8274" i="2" s="1"/>
  <c r="AH8296" i="2" a="1"/>
  <c r="AH8296" i="2"/>
  <c r="AH8316" i="2" a="1"/>
  <c r="AH8316" i="2"/>
  <c r="AH8337" i="2" a="1"/>
  <c r="AH8337" i="2" s="1"/>
  <c r="AH8357" i="2" a="1"/>
  <c r="AH8357" i="2" s="1"/>
  <c r="AH8376" i="2" a="1"/>
  <c r="AH8376" i="2"/>
  <c r="AH8398" i="2" a="1"/>
  <c r="AH8398" i="2"/>
  <c r="AH8399" i="2" a="1"/>
  <c r="AH8399" i="2" s="1"/>
  <c r="AH8420" i="2" a="1"/>
  <c r="AH8420" i="2"/>
  <c r="AH8442" i="2" a="1"/>
  <c r="AH8442" i="2"/>
  <c r="AH9423" i="2" a="1"/>
  <c r="AH9423" i="2" s="1"/>
  <c r="AH9424" i="2" a="1"/>
  <c r="AH9424" i="2" s="1"/>
  <c r="AH9425" i="2" a="1"/>
  <c r="AH9425" i="2" s="1"/>
  <c r="AH9426" i="2" a="1"/>
  <c r="AH9426" i="2" s="1"/>
  <c r="AH9626" i="2" a="1"/>
  <c r="AH9626" i="2" s="1"/>
  <c r="AH9627" i="2" a="1"/>
  <c r="AH9627" i="2" s="1"/>
  <c r="AH9628" i="2" a="1"/>
  <c r="AH9628" i="2" s="1"/>
  <c r="AH9629" i="2" a="1"/>
  <c r="AH9629" i="2"/>
  <c r="AH10426" i="2" a="1"/>
  <c r="AH10426" i="2" s="1"/>
  <c r="AH10427" i="2" a="1"/>
  <c r="AH10427" i="2"/>
  <c r="AH10579" i="2" a="1"/>
  <c r="AH10579" i="2" s="1"/>
  <c r="AH3679" i="2" a="1"/>
  <c r="AH3679" i="2" s="1"/>
  <c r="AH5010" i="2" a="1"/>
  <c r="AH5010" i="2"/>
  <c r="AH6642" i="2" a="1"/>
  <c r="AH6642" i="2"/>
  <c r="AH6793" i="2" a="1"/>
  <c r="AH6793" i="2" s="1"/>
  <c r="AH7063" i="2" a="1"/>
  <c r="AH7063" i="2" s="1"/>
  <c r="AH9913" i="2" a="1"/>
  <c r="AH9913" i="2"/>
  <c r="AH11225" i="2" a="1"/>
  <c r="AH11225" i="2" s="1"/>
  <c r="AH11483" i="2" a="1"/>
  <c r="AH11483" i="2" s="1"/>
  <c r="AH11552" i="2" a="1"/>
  <c r="AH11552" i="2" s="1"/>
  <c r="AH11641" i="2" a="1"/>
  <c r="AH11641" i="2" s="1"/>
  <c r="AH497" i="2" a="1"/>
  <c r="AH497" i="2"/>
  <c r="AH498" i="2" a="1"/>
  <c r="AH498" i="2" s="1"/>
  <c r="AH1553" i="2" a="1"/>
  <c r="AH1553" i="2" s="1"/>
  <c r="AH3164" i="2" a="1"/>
  <c r="AH3164" i="2" s="1"/>
  <c r="AH3648" i="2" a="1"/>
  <c r="AH3648" i="2"/>
  <c r="AH4708" i="2" a="1"/>
  <c r="AH4708" i="2" s="1"/>
  <c r="AH4889" i="2" a="1"/>
  <c r="AH4889" i="2" s="1"/>
  <c r="AH5141" i="2" a="1"/>
  <c r="AH5141" i="2"/>
  <c r="AH5450" i="2" a="1"/>
  <c r="AH5450" i="2"/>
  <c r="AH5237" i="2" a="1"/>
  <c r="AH5237" i="2" s="1"/>
  <c r="AH5563" i="2" a="1"/>
  <c r="AH5563" i="2"/>
  <c r="AH5619" i="2" a="1"/>
  <c r="AH5619" i="2"/>
  <c r="AH5747" i="2" a="1"/>
  <c r="AH5747" i="2" s="1"/>
  <c r="AH5871" i="2" a="1"/>
  <c r="AH5871" i="2" s="1"/>
  <c r="AH6133" i="2" a="1"/>
  <c r="AH6133" i="2"/>
  <c r="AH6606" i="2" a="1"/>
  <c r="AH6606" i="2" s="1"/>
  <c r="AH7037" i="2" a="1"/>
  <c r="AH7037" i="2" s="1"/>
  <c r="AH11226" i="2" a="1"/>
  <c r="AH11226" i="2"/>
  <c r="AH11484" i="2" a="1"/>
  <c r="AH11484" i="2" s="1"/>
  <c r="AH11751" i="2" a="1"/>
  <c r="AH11751" i="2" s="1"/>
  <c r="AH10580" i="2" a="1"/>
  <c r="AH10580" i="2"/>
  <c r="AH10581" i="2" a="1"/>
  <c r="AH10581" i="2" s="1"/>
  <c r="AH10582" i="2" a="1"/>
  <c r="AH10582" i="2" s="1"/>
  <c r="AH440" i="2" a="1"/>
  <c r="AH440" i="2" s="1"/>
  <c r="AH441" i="2" a="1"/>
  <c r="AH441" i="2"/>
  <c r="AH1592" i="2" a="1"/>
  <c r="AH1592" i="2"/>
  <c r="AH3165" i="2" a="1"/>
  <c r="AH3165" i="2" s="1"/>
  <c r="AH3507" i="2" a="1"/>
  <c r="AH3507" i="2"/>
  <c r="AH3508" i="2" a="1"/>
  <c r="AH3508" i="2" s="1"/>
  <c r="AH3649" i="2" a="1"/>
  <c r="AH3649" i="2" s="1"/>
  <c r="AH3892" i="2" a="1"/>
  <c r="AH3892" i="2"/>
  <c r="AH3899" i="2" a="1"/>
  <c r="AH3899" i="2" s="1"/>
  <c r="AH4744" i="2" a="1"/>
  <c r="AH4744" i="2" s="1"/>
  <c r="AH4890" i="2" a="1"/>
  <c r="AH4890" i="2"/>
  <c r="AH5172" i="2" a="1"/>
  <c r="AH5172" i="2"/>
  <c r="AH5451" i="2" a="1"/>
  <c r="AH5451" i="2" s="1"/>
  <c r="AH5238" i="2" a="1"/>
  <c r="AH5238" i="2" s="1"/>
  <c r="AH5577" i="2" a="1"/>
  <c r="AH5577" i="2" s="1"/>
  <c r="AH6120" i="2" a="1"/>
  <c r="AH6120" i="2" s="1"/>
  <c r="AH6626" i="2" a="1"/>
  <c r="AH6626" i="2"/>
  <c r="AH6992" i="2" a="1"/>
  <c r="AH6992" i="2" s="1"/>
  <c r="AH9841" i="2" a="1"/>
  <c r="AH9841" i="2" s="1"/>
  <c r="AH9842" i="2" a="1"/>
  <c r="AH9842" i="2" s="1"/>
  <c r="AH9914" i="2" a="1"/>
  <c r="AH9914" i="2"/>
  <c r="AH10893" i="2" a="1"/>
  <c r="AH10893" i="2" s="1"/>
  <c r="AH10949" i="2" a="1"/>
  <c r="AH10949" i="2" s="1"/>
  <c r="AH11193" i="2" a="1"/>
  <c r="AH11193" i="2" s="1"/>
  <c r="AH11448" i="2" a="1"/>
  <c r="AH11448" i="2" s="1"/>
  <c r="AH442" i="2" a="1"/>
  <c r="AH442" i="2"/>
  <c r="AH443" i="2" a="1"/>
  <c r="AH443" i="2" s="1"/>
  <c r="AH753" i="2" a="1"/>
  <c r="AH753" i="2" s="1"/>
  <c r="AH770" i="2" a="1"/>
  <c r="AH770" i="2" s="1"/>
  <c r="AH1107" i="2" a="1"/>
  <c r="AH1107" i="2" s="1"/>
  <c r="AH1108" i="2" a="1"/>
  <c r="AH1108" i="2" s="1"/>
  <c r="AH1329" i="2" a="1"/>
  <c r="AH1329" i="2" s="1"/>
  <c r="AH1330" i="2" a="1"/>
  <c r="AH1330" i="2" s="1"/>
  <c r="AH2219" i="2" a="1"/>
  <c r="AH2219" i="2" s="1"/>
  <c r="AH2220" i="2" a="1"/>
  <c r="AH2220" i="2" s="1"/>
  <c r="AH2221" i="2" a="1"/>
  <c r="AH2221" i="2" s="1"/>
  <c r="AH2245" i="2" a="1"/>
  <c r="AH2245" i="2" s="1"/>
  <c r="AH2246" i="2" a="1"/>
  <c r="AH2246" i="2" s="1"/>
  <c r="AH2247" i="2" a="1"/>
  <c r="AH2247" i="2" s="1"/>
  <c r="AH2899" i="2" a="1"/>
  <c r="AH2899" i="2" s="1"/>
  <c r="AH2900" i="2" a="1"/>
  <c r="AH2900" i="2" s="1"/>
  <c r="AH2901" i="2" a="1"/>
  <c r="AH2901" i="2" s="1"/>
  <c r="AH2902" i="2" a="1"/>
  <c r="AH2902" i="2" s="1"/>
  <c r="AH2928" i="2" a="1"/>
  <c r="AH2928" i="2" s="1"/>
  <c r="AH2929" i="2" a="1"/>
  <c r="AH2929" i="2" s="1"/>
  <c r="AH3650" i="2" a="1"/>
  <c r="AH3650" i="2" s="1"/>
  <c r="AH4293" i="2" a="1"/>
  <c r="AH4293" i="2" s="1"/>
  <c r="AH4294" i="2" a="1"/>
  <c r="AH4294" i="2" s="1"/>
  <c r="AH4593" i="2" a="1"/>
  <c r="AH4593" i="2"/>
  <c r="AH4594" i="2" a="1"/>
  <c r="AH4594" i="2" s="1"/>
  <c r="AH5011" i="2" a="1"/>
  <c r="AH5011" i="2"/>
  <c r="AH6653" i="2" a="1"/>
  <c r="AH6653" i="2" s="1"/>
  <c r="AH6773" i="2" a="1"/>
  <c r="AH6773" i="2"/>
  <c r="AH7038" i="2" a="1"/>
  <c r="AH7038" i="2" s="1"/>
  <c r="AH8275" i="2" a="1"/>
  <c r="AH8275" i="2" s="1"/>
  <c r="AH8297" i="2" a="1"/>
  <c r="AH8297" i="2" s="1"/>
  <c r="AH8298" i="2" a="1"/>
  <c r="AH8298" i="2" s="1"/>
  <c r="AH8317" i="2" a="1"/>
  <c r="AH8317" i="2" s="1"/>
  <c r="AH8338" i="2" a="1"/>
  <c r="AH8338" i="2" s="1"/>
  <c r="AH8358" i="2" a="1"/>
  <c r="AH8358" i="2"/>
  <c r="AH8377" i="2" a="1"/>
  <c r="AH8377" i="2" s="1"/>
  <c r="AH8400" i="2" a="1"/>
  <c r="AH8400" i="2" s="1"/>
  <c r="AH8421" i="2" a="1"/>
  <c r="AH8421" i="2" s="1"/>
  <c r="AH8443" i="2" a="1"/>
  <c r="AH8443" i="2" s="1"/>
  <c r="AH8444" i="2" a="1"/>
  <c r="AH8444" i="2" s="1"/>
  <c r="AH8445" i="2" a="1"/>
  <c r="AH8445" i="2" s="1"/>
  <c r="AH9843" i="2" a="1"/>
  <c r="AH9843" i="2" s="1"/>
  <c r="AH9915" i="2" a="1"/>
  <c r="AH9915" i="2" s="1"/>
  <c r="AH9916" i="2" a="1"/>
  <c r="AH9916" i="2" s="1"/>
  <c r="AH9917" i="2" a="1"/>
  <c r="AH9917" i="2" s="1"/>
  <c r="AH9918" i="2" a="1"/>
  <c r="AH9918" i="2" s="1"/>
  <c r="AH9966" i="2" a="1"/>
  <c r="AH9966" i="2" s="1"/>
  <c r="AH11752" i="2" a="1"/>
  <c r="AH11752" i="2" s="1"/>
  <c r="AH5748" i="2" a="1"/>
  <c r="AH5748" i="2" s="1"/>
  <c r="AH5749" i="2" a="1"/>
  <c r="AH5749" i="2" s="1"/>
  <c r="AH5872" i="2" a="1"/>
  <c r="AH5872" i="2"/>
  <c r="AH10894" i="2" a="1"/>
  <c r="AH10894" i="2" s="1"/>
  <c r="AH10950" i="2" a="1"/>
  <c r="AH10950" i="2"/>
  <c r="AH10951" i="2" a="1"/>
  <c r="AH10951" i="2" s="1"/>
  <c r="AH10952" i="2" a="1"/>
  <c r="AH10952" i="2" s="1"/>
  <c r="AH10981" i="2" a="1"/>
  <c r="AH10981" i="2" s="1"/>
  <c r="AH10982" i="2" a="1"/>
  <c r="AH10982" i="2" s="1"/>
  <c r="AH11227" i="2" a="1"/>
  <c r="AH11227" i="2" s="1"/>
  <c r="AH11485" i="2" a="1"/>
  <c r="AH11485" i="2" s="1"/>
  <c r="AH444" i="2" a="1"/>
  <c r="AH444" i="2"/>
  <c r="AH445" i="2" a="1"/>
  <c r="AH445" i="2" s="1"/>
  <c r="AH1593" i="2" a="1"/>
  <c r="AH1593" i="2" s="1"/>
  <c r="AH3166" i="2" a="1"/>
  <c r="AH3166" i="2"/>
  <c r="AH4745" i="2" a="1"/>
  <c r="AH4745" i="2" s="1"/>
  <c r="AH4891" i="2" a="1"/>
  <c r="AH4891" i="2" s="1"/>
  <c r="AH5173" i="2" a="1"/>
  <c r="AH5173" i="2" s="1"/>
  <c r="AH5452" i="2" a="1"/>
  <c r="AH5452" i="2" s="1"/>
  <c r="AH5578" i="2" a="1"/>
  <c r="AH5578" i="2" s="1"/>
  <c r="AH856" i="2" a="1"/>
  <c r="AH856" i="2" s="1"/>
  <c r="AH857" i="2" a="1"/>
  <c r="AH857" i="2" s="1"/>
  <c r="AH2222" i="2" a="1"/>
  <c r="AH2222" i="2" s="1"/>
  <c r="AH2248" i="2" a="1"/>
  <c r="AH2248" i="2" s="1"/>
  <c r="AH2271" i="2" a="1"/>
  <c r="AH2271" i="2"/>
  <c r="AH2272" i="2" a="1"/>
  <c r="AH2272" i="2"/>
  <c r="AH2273" i="2" a="1"/>
  <c r="AH2273" i="2"/>
  <c r="AH2274" i="2" a="1"/>
  <c r="AH2274" i="2" s="1"/>
  <c r="AH2903" i="2" a="1"/>
  <c r="AH2903" i="2" s="1"/>
  <c r="AH2904" i="2" a="1"/>
  <c r="AH2904" i="2" s="1"/>
  <c r="AH2930" i="2" a="1"/>
  <c r="AH2930" i="2" s="1"/>
  <c r="AH2931" i="2" a="1"/>
  <c r="AH2931" i="2" s="1"/>
  <c r="AH2932" i="2" a="1"/>
  <c r="AH2932" i="2" s="1"/>
  <c r="AH2933" i="2" a="1"/>
  <c r="AH2933" i="2" s="1"/>
  <c r="AH3651" i="2" a="1"/>
  <c r="AH3651" i="2" s="1"/>
  <c r="AH4000" i="2" a="1"/>
  <c r="AH4000" i="2" s="1"/>
  <c r="AH5012" i="2" a="1"/>
  <c r="AH5012" i="2" s="1"/>
  <c r="AH6232" i="2" a="1"/>
  <c r="AH6232" i="2" s="1"/>
  <c r="AH6382" i="2" a="1"/>
  <c r="AH6382" i="2" s="1"/>
  <c r="AH6398" i="2" a="1"/>
  <c r="AH6398" i="2" s="1"/>
  <c r="AH6643" i="2" a="1"/>
  <c r="AH6643" i="2" s="1"/>
  <c r="AH6774" i="2" a="1"/>
  <c r="AH6774" i="2" s="1"/>
  <c r="AH7039" i="2" a="1"/>
  <c r="AH7039" i="2" s="1"/>
  <c r="AH8276" i="2" a="1"/>
  <c r="AH8276" i="2" s="1"/>
  <c r="AH8299" i="2" a="1"/>
  <c r="AH8299" i="2" s="1"/>
  <c r="AH8318" i="2" a="1"/>
  <c r="AH8318" i="2"/>
  <c r="AH8339" i="2" a="1"/>
  <c r="AH8339" i="2" s="1"/>
  <c r="AH8359" i="2" a="1"/>
  <c r="AH8359" i="2" s="1"/>
  <c r="AH8378" i="2" a="1"/>
  <c r="AH8378" i="2" s="1"/>
  <c r="AH8401" i="2" a="1"/>
  <c r="AH8401" i="2" s="1"/>
  <c r="AH8422" i="2" a="1"/>
  <c r="AH8422" i="2" s="1"/>
  <c r="AH8423" i="2" a="1"/>
  <c r="AH8423" i="2" s="1"/>
  <c r="AH8446" i="2" a="1"/>
  <c r="AH8446" i="2" s="1"/>
  <c r="AH8461" i="2" a="1"/>
  <c r="AH8461" i="2" s="1"/>
  <c r="AH8476" i="2" a="1"/>
  <c r="AH8476" i="2" s="1"/>
  <c r="AH9844" i="2" a="1"/>
  <c r="AH9844" i="2" s="1"/>
  <c r="AH9919" i="2" a="1"/>
  <c r="AH9919" i="2" s="1"/>
  <c r="AH11553" i="2" a="1"/>
  <c r="AH11553" i="2" s="1"/>
  <c r="AH11642" i="2" a="1"/>
  <c r="AH11642" i="2"/>
  <c r="AH11771" i="2" a="1"/>
  <c r="AH11771" i="2" s="1"/>
  <c r="AH5620" i="2" a="1"/>
  <c r="AH5620" i="2" s="1"/>
  <c r="AH5750" i="2" a="1"/>
  <c r="AH5750" i="2" s="1"/>
  <c r="AH5873" i="2" a="1"/>
  <c r="AH5873" i="2" s="1"/>
  <c r="AH11194" i="2" a="1"/>
  <c r="AH11194" i="2" s="1"/>
  <c r="AH11486" i="2" a="1"/>
  <c r="AH11486" i="2"/>
  <c r="AH7106" i="2" a="1"/>
  <c r="AH7106" i="2" s="1"/>
  <c r="AH408" i="2" a="1"/>
  <c r="AH408" i="2" s="1"/>
  <c r="AH409" i="2" a="1"/>
  <c r="AH409" i="2" s="1"/>
  <c r="AH754" i="2" a="1"/>
  <c r="AH754" i="2" s="1"/>
  <c r="AH755" i="2" a="1"/>
  <c r="AH755" i="2" s="1"/>
  <c r="AH1060" i="2" a="1"/>
  <c r="AH1060" i="2"/>
  <c r="AH1078" i="2" a="1"/>
  <c r="AH1078" i="2" s="1"/>
  <c r="AH1293" i="2" a="1"/>
  <c r="AH1293" i="2" s="1"/>
  <c r="AH1294" i="2" a="1"/>
  <c r="AH1294" i="2"/>
  <c r="AH9427" i="2" a="1"/>
  <c r="AH9427" i="2"/>
  <c r="AH9630" i="2" a="1"/>
  <c r="AH9630" i="2" s="1"/>
  <c r="AH9920" i="2" a="1"/>
  <c r="AH9920" i="2" s="1"/>
  <c r="AH9967" i="2" a="1"/>
  <c r="AH9967" i="2" s="1"/>
  <c r="AH10583" i="2" a="1"/>
  <c r="AH10583" i="2"/>
  <c r="AH10727" i="2" a="1"/>
  <c r="AH10727" i="2" s="1"/>
  <c r="AH10812" i="2" a="1"/>
  <c r="AH10812" i="2" s="1"/>
  <c r="AH10895" i="2" a="1"/>
  <c r="AH10895" i="2"/>
  <c r="AH3431" i="2" a="1"/>
  <c r="AH3431" i="2" s="1"/>
  <c r="AH3432" i="2" a="1"/>
  <c r="AH3432" i="2" s="1"/>
  <c r="AH3608" i="2" a="1"/>
  <c r="AH3608" i="2" s="1"/>
  <c r="AH3803" i="2" a="1"/>
  <c r="AH3803" i="2" s="1"/>
  <c r="AH3843" i="2" a="1"/>
  <c r="AH3843" i="2"/>
  <c r="AH5285" i="2" a="1"/>
  <c r="AH5285" i="2"/>
  <c r="AH6100" i="2" a="1"/>
  <c r="AH6100" i="2" s="1"/>
  <c r="AH6800" i="2" a="1"/>
  <c r="AH6800" i="2" s="1"/>
  <c r="AH9428" i="2" a="1"/>
  <c r="AH9428" i="2" s="1"/>
  <c r="AH9631" i="2" a="1"/>
  <c r="AH9631" i="2" s="1"/>
  <c r="AH10428" i="2" a="1"/>
  <c r="AH10428" i="2" s="1"/>
  <c r="AH10584" i="2" a="1"/>
  <c r="AH10584" i="2"/>
  <c r="AH11753" i="2" a="1"/>
  <c r="AH11753" i="2" s="1"/>
  <c r="AH11772" i="2" a="1"/>
  <c r="AH11772" i="2" s="1"/>
  <c r="AH11776" i="2" a="1"/>
  <c r="AH11776" i="2"/>
  <c r="AH410" i="2" a="1"/>
  <c r="AH410" i="2" s="1"/>
  <c r="AH411" i="2" a="1"/>
  <c r="AH411" i="2"/>
  <c r="AH1581" i="2" a="1"/>
  <c r="AH1581" i="2" s="1"/>
  <c r="AH3167" i="2" a="1"/>
  <c r="AH3167" i="2" s="1"/>
  <c r="AH4892" i="2" a="1"/>
  <c r="AH4892" i="2" s="1"/>
  <c r="AH4732" i="2" a="1"/>
  <c r="AH4732" i="2"/>
  <c r="AH5159" i="2" a="1"/>
  <c r="AH5159" i="2"/>
  <c r="AH5453" i="2" a="1"/>
  <c r="AH5453" i="2" s="1"/>
  <c r="AH5564" i="2" a="1"/>
  <c r="AH5564" i="2" s="1"/>
  <c r="AH4060" i="2" a="1"/>
  <c r="AH4060" i="2" s="1"/>
  <c r="AH4061" i="2" a="1"/>
  <c r="AH4061" i="2" s="1"/>
  <c r="AH4062" i="2" a="1"/>
  <c r="AH4062" i="2" s="1"/>
  <c r="AH4066" i="2" a="1"/>
  <c r="AH4066" i="2" s="1"/>
  <c r="AH4067" i="2" a="1"/>
  <c r="AH4067" i="2" s="1"/>
  <c r="AH4068" i="2" a="1"/>
  <c r="AH4068" i="2" s="1"/>
  <c r="AH4119" i="2" a="1"/>
  <c r="AH4119" i="2" s="1"/>
  <c r="AH4124" i="2" a="1"/>
  <c r="AH4124" i="2"/>
  <c r="AH4125" i="2" a="1"/>
  <c r="AH4125" i="2"/>
  <c r="AH4126" i="2" a="1"/>
  <c r="AH4126" i="2" s="1"/>
  <c r="AH4127" i="2" a="1"/>
  <c r="AH4127" i="2" s="1"/>
  <c r="AH4131" i="2" a="1"/>
  <c r="AH4131" i="2" s="1"/>
  <c r="AH6841" i="2" a="1"/>
  <c r="AH6841" i="2" s="1"/>
  <c r="AH7097" i="2" a="1"/>
  <c r="AH7097" i="2" s="1"/>
  <c r="AH8165" i="2" a="1"/>
  <c r="AH8165" i="2"/>
  <c r="AH8215" i="2" a="1"/>
  <c r="AH8215" i="2" s="1"/>
  <c r="AH8254" i="2" a="1"/>
  <c r="AH8254" i="2" s="1"/>
  <c r="AH8277" i="2" a="1"/>
  <c r="AH8277" i="2" s="1"/>
  <c r="AH8300" i="2" a="1"/>
  <c r="AH8300" i="2" s="1"/>
  <c r="AH8319" i="2" a="1"/>
  <c r="AH8319" i="2" s="1"/>
  <c r="AH8340" i="2" a="1"/>
  <c r="AH8340" i="2" s="1"/>
  <c r="AH8360" i="2" a="1"/>
  <c r="AH8360" i="2" s="1"/>
  <c r="AH8379" i="2" a="1"/>
  <c r="AH8379" i="2" s="1"/>
  <c r="AH8402" i="2" a="1"/>
  <c r="AH8402" i="2" s="1"/>
  <c r="AH8424" i="2" a="1"/>
  <c r="AH8424" i="2" s="1"/>
  <c r="AH8447" i="2" a="1"/>
  <c r="AH8447" i="2" s="1"/>
  <c r="AH3652" i="2" a="1"/>
  <c r="AH3652" i="2" s="1"/>
  <c r="AH4206" i="2" a="1"/>
  <c r="AH4206" i="2" s="1"/>
  <c r="AH4207" i="2" a="1"/>
  <c r="AH4207" i="2" s="1"/>
  <c r="AH4509" i="2" a="1"/>
  <c r="AH4509" i="2" s="1"/>
  <c r="AH4510" i="2" a="1"/>
  <c r="AH4510" i="2"/>
  <c r="AH5013" i="2" a="1"/>
  <c r="AH5013" i="2"/>
  <c r="AH6801" i="2" a="1"/>
  <c r="AH6801" i="2"/>
  <c r="AH9429" i="2" a="1"/>
  <c r="AH9429" i="2" s="1"/>
  <c r="AH9632" i="2" a="1"/>
  <c r="AH9632" i="2" s="1"/>
  <c r="AH10429" i="2" a="1"/>
  <c r="AH10429" i="2" s="1"/>
  <c r="AH10585" i="2" a="1"/>
  <c r="AH10585" i="2" s="1"/>
  <c r="AH5621" i="2" a="1"/>
  <c r="AH5621" i="2"/>
  <c r="AH5751" i="2" a="1"/>
  <c r="AH5751" i="2" s="1"/>
  <c r="AH5874" i="2" a="1"/>
  <c r="AH5874" i="2"/>
  <c r="AH10953" i="2" a="1"/>
  <c r="AH10953" i="2"/>
  <c r="AH11276" i="2" a="1"/>
  <c r="AH11276" i="2"/>
  <c r="AH11526" i="2" a="1"/>
  <c r="AH11526" i="2" s="1"/>
  <c r="AH446" i="2" a="1"/>
  <c r="AH446" i="2" s="1"/>
  <c r="AH447" i="2" a="1"/>
  <c r="AH447" i="2" s="1"/>
  <c r="AH1594" i="2" a="1"/>
  <c r="AH1594" i="2" s="1"/>
  <c r="AH3168" i="2" a="1"/>
  <c r="AH3168" i="2" s="1"/>
  <c r="AH3484" i="2" a="1"/>
  <c r="AH3484" i="2" s="1"/>
  <c r="AH3485" i="2" a="1"/>
  <c r="AH3485" i="2" s="1"/>
  <c r="AH3864" i="2" a="1"/>
  <c r="AH3864" i="2"/>
  <c r="AH3865" i="2" a="1"/>
  <c r="AH3865" i="2" s="1"/>
  <c r="AH4753" i="2" a="1"/>
  <c r="AH4753" i="2" s="1"/>
  <c r="AH4893" i="2" a="1"/>
  <c r="AH4893" i="2" s="1"/>
  <c r="AH5174" i="2" a="1"/>
  <c r="AH5174" i="2" s="1"/>
  <c r="AH5454" i="2" a="1"/>
  <c r="AH5454" i="2"/>
  <c r="AH5579" i="2" a="1"/>
  <c r="AH5579" i="2" s="1"/>
  <c r="AH9633" i="2" a="1"/>
  <c r="AH9633" i="2" s="1"/>
  <c r="AH9734" i="2" a="1"/>
  <c r="AH9734" i="2"/>
  <c r="AH10728" i="2" a="1"/>
  <c r="AH10728" i="2" s="1"/>
  <c r="AH10813" i="2" a="1"/>
  <c r="AH10813" i="2" s="1"/>
  <c r="AH412" i="2" a="1"/>
  <c r="AH412" i="2" s="1"/>
  <c r="AH448" i="2" a="1"/>
  <c r="AH448" i="2"/>
  <c r="AH771" i="2" a="1"/>
  <c r="AH771" i="2" s="1"/>
  <c r="AH772" i="2" a="1"/>
  <c r="AH772" i="2" s="1"/>
  <c r="AH964" i="2" a="1"/>
  <c r="AH964" i="2" s="1"/>
  <c r="AH965" i="2" a="1"/>
  <c r="AH965" i="2" s="1"/>
  <c r="AH1212" i="2" a="1"/>
  <c r="AH1212" i="2" s="1"/>
  <c r="AH1213" i="2" a="1"/>
  <c r="AH1213" i="2" s="1"/>
  <c r="AH1449" i="2" a="1"/>
  <c r="AH1449" i="2" s="1"/>
  <c r="AH1450" i="2" a="1"/>
  <c r="AH1450" i="2" s="1"/>
  <c r="AH2223" i="2" a="1"/>
  <c r="AH2223" i="2"/>
  <c r="AH2224" i="2" a="1"/>
  <c r="AH2224" i="2" s="1"/>
  <c r="AH2225" i="2" a="1"/>
  <c r="AH2225" i="2" s="1"/>
  <c r="AH2249" i="2" a="1"/>
  <c r="AH2249" i="2" s="1"/>
  <c r="AH2250" i="2" a="1"/>
  <c r="AH2250" i="2"/>
  <c r="AH2275" i="2" a="1"/>
  <c r="AH2275" i="2" s="1"/>
  <c r="AH2873" i="2" a="1"/>
  <c r="AH2873" i="2" s="1"/>
  <c r="AH2905" i="2" a="1"/>
  <c r="AH2905" i="2" s="1"/>
  <c r="AH2906" i="2" a="1"/>
  <c r="AH2906" i="2" s="1"/>
  <c r="AH2907" i="2" a="1"/>
  <c r="AH2907" i="2" s="1"/>
  <c r="AH2908" i="2" a="1"/>
  <c r="AH2908" i="2" s="1"/>
  <c r="AH2934" i="2" a="1"/>
  <c r="AH2934" i="2" s="1"/>
  <c r="AH4001" i="2" a="1"/>
  <c r="AH4001" i="2" s="1"/>
  <c r="AH4352" i="2" a="1"/>
  <c r="AH4352" i="2" s="1"/>
  <c r="AH4353" i="2" a="1"/>
  <c r="AH4353" i="2" s="1"/>
  <c r="AH4566" i="2" a="1"/>
  <c r="AH4566" i="2" s="1"/>
  <c r="AH4567" i="2" a="1"/>
  <c r="AH4567" i="2"/>
  <c r="AH6233" i="2" a="1"/>
  <c r="AH6233" i="2" s="1"/>
  <c r="AH6383" i="2" a="1"/>
  <c r="AH6383" i="2" s="1"/>
  <c r="AH6399" i="2" a="1"/>
  <c r="AH6399" i="2"/>
  <c r="AH8255" i="2" a="1"/>
  <c r="AH8255" i="2"/>
  <c r="AH8278" i="2" a="1"/>
  <c r="AH8278" i="2" s="1"/>
  <c r="AH8301" i="2" a="1"/>
  <c r="AH8301" i="2" s="1"/>
  <c r="AH8320" i="2" a="1"/>
  <c r="AH8320" i="2"/>
  <c r="AH8341" i="2" a="1"/>
  <c r="AH8341" i="2"/>
  <c r="AH8361" i="2" a="1"/>
  <c r="AH8361" i="2"/>
  <c r="AH8380" i="2" a="1"/>
  <c r="AH8380" i="2" s="1"/>
  <c r="AH8403" i="2" a="1"/>
  <c r="AH8403" i="2" s="1"/>
  <c r="AH8425" i="2" a="1"/>
  <c r="AH8425" i="2" s="1"/>
  <c r="AH8426" i="2" a="1"/>
  <c r="AH8426" i="2"/>
  <c r="AH8448" i="2" a="1"/>
  <c r="AH8448" i="2" s="1"/>
  <c r="AH8462" i="2" a="1"/>
  <c r="AH8462" i="2"/>
  <c r="AH9735" i="2" a="1"/>
  <c r="AH9735" i="2" s="1"/>
  <c r="AH9736" i="2" a="1"/>
  <c r="AH9736" i="2" s="1"/>
  <c r="AH9737" i="2" a="1"/>
  <c r="AH9737" i="2"/>
  <c r="AH9845" i="2" a="1"/>
  <c r="AH9845" i="2" s="1"/>
  <c r="AH9846" i="2" a="1"/>
  <c r="AH9846" i="2" s="1"/>
  <c r="AH9847" i="2" a="1"/>
  <c r="AH9847" i="2" s="1"/>
  <c r="AH9848" i="2" a="1"/>
  <c r="AH9848" i="2" s="1"/>
  <c r="AH9849" i="2" a="1"/>
  <c r="AH9849" i="2" s="1"/>
  <c r="AH3265" i="2" a="1"/>
  <c r="AH3265" i="2"/>
  <c r="AH5029" i="2" a="1"/>
  <c r="AH5029" i="2" s="1"/>
  <c r="AH6627" i="2" a="1"/>
  <c r="AH6627" i="2" s="1"/>
  <c r="AH6720" i="2" a="1"/>
  <c r="AH6720" i="2" s="1"/>
  <c r="AH7091" i="2" a="1"/>
  <c r="AH7091" i="2" s="1"/>
  <c r="AH10004" i="2" a="1"/>
  <c r="AH10004" i="2"/>
  <c r="AH11238" i="2" a="1"/>
  <c r="AH11238" i="2"/>
  <c r="AH11496" i="2" a="1"/>
  <c r="AH11496" i="2" s="1"/>
  <c r="AH11554" i="2" a="1"/>
  <c r="AH11554" i="2"/>
  <c r="AH11643" i="2" a="1"/>
  <c r="AH11643" i="2"/>
  <c r="AH3266" i="2" a="1"/>
  <c r="AH3266" i="2" s="1"/>
  <c r="AH5248" i="2" a="1"/>
  <c r="AH5248" i="2" s="1"/>
  <c r="AH5622" i="2" a="1"/>
  <c r="AH5622" i="2" s="1"/>
  <c r="AH5752" i="2" a="1"/>
  <c r="AH5752" i="2" s="1"/>
  <c r="AH5875" i="2" a="1"/>
  <c r="AH5875" i="2"/>
  <c r="AH6144" i="2" a="1"/>
  <c r="AH6144" i="2" s="1"/>
  <c r="AH6654" i="2" a="1"/>
  <c r="AH6654" i="2" s="1"/>
  <c r="AH7072" i="2" a="1"/>
  <c r="AH7072" i="2"/>
  <c r="AH9921" i="2" a="1"/>
  <c r="AH9921" i="2" s="1"/>
  <c r="AH11239" i="2" a="1"/>
  <c r="AH11239" i="2" s="1"/>
  <c r="AH11497" i="2" a="1"/>
  <c r="AH11497" i="2" s="1"/>
  <c r="AH10729" i="2" a="1"/>
  <c r="AH10729" i="2"/>
  <c r="AH10814" i="2" a="1"/>
  <c r="AH10814" i="2" s="1"/>
  <c r="AH10815" i="2" a="1"/>
  <c r="AH10815" i="2" s="1"/>
  <c r="AH10816" i="2" a="1"/>
  <c r="AH10816" i="2"/>
  <c r="AH10896" i="2" a="1"/>
  <c r="AH10896" i="2" s="1"/>
  <c r="AH10897" i="2" a="1"/>
  <c r="AH10897" i="2" s="1"/>
  <c r="AH527" i="2" a="1"/>
  <c r="AH527" i="2"/>
  <c r="AH475" i="2" a="1"/>
  <c r="AH475" i="2"/>
  <c r="AH1554" i="2" a="1"/>
  <c r="AH1554" i="2" s="1"/>
  <c r="AH3169" i="2" a="1"/>
  <c r="AH3169" i="2"/>
  <c r="AH3170" i="2" a="1"/>
  <c r="AH3170" i="2" s="1"/>
  <c r="AH4653" i="2" a="1"/>
  <c r="AH4653" i="2"/>
  <c r="AH4894" i="2" a="1"/>
  <c r="AH4894" i="2" s="1"/>
  <c r="AH5114" i="2" a="1"/>
  <c r="AH5114" i="2" s="1"/>
  <c r="AH5455" i="2" a="1"/>
  <c r="AH5455" i="2" s="1"/>
  <c r="AH5315" i="2" a="1"/>
  <c r="AH5315" i="2" s="1"/>
  <c r="AH5565" i="2" a="1"/>
  <c r="AH5565" i="2"/>
  <c r="AH5998" i="2" a="1"/>
  <c r="AH5998" i="2" s="1"/>
  <c r="AH6000" i="2" a="1"/>
  <c r="AH6000" i="2" s="1"/>
  <c r="AH6003" i="2" a="1"/>
  <c r="AH6003" i="2" s="1"/>
  <c r="AH6028" i="2" a="1"/>
  <c r="AH6028" i="2"/>
  <c r="AH6467" i="2" a="1"/>
  <c r="AH6467" i="2" s="1"/>
  <c r="AH6993" i="2" a="1"/>
  <c r="AH6993" i="2"/>
  <c r="AH8674" i="2" a="1"/>
  <c r="AH8674" i="2" s="1"/>
  <c r="AH11195" i="2" a="1"/>
  <c r="AH11195" i="2" s="1"/>
  <c r="AH11449" i="2" a="1"/>
  <c r="AH11449" i="2" s="1"/>
  <c r="AH660" i="2" a="1"/>
  <c r="AH660" i="2" s="1"/>
  <c r="AH756" i="2" a="1"/>
  <c r="AH756" i="2"/>
  <c r="AH804" i="2" a="1"/>
  <c r="AH804" i="2"/>
  <c r="AH830" i="2" a="1"/>
  <c r="AH830" i="2" s="1"/>
  <c r="AH988" i="2" a="1"/>
  <c r="AH988" i="2" s="1"/>
  <c r="AH989" i="2" a="1"/>
  <c r="AH989" i="2" s="1"/>
  <c r="AH1224" i="2" a="1"/>
  <c r="AH1224" i="2" s="1"/>
  <c r="AH1225" i="2" a="1"/>
  <c r="AH1225" i="2" s="1"/>
  <c r="AH1603" i="2" a="1"/>
  <c r="AH1603" i="2" s="1"/>
  <c r="AH1610" i="2" a="1"/>
  <c r="AH1610" i="2" s="1"/>
  <c r="AH1617" i="2" a="1"/>
  <c r="AH1617" i="2" s="1"/>
  <c r="AH1619" i="2" a="1"/>
  <c r="AH1619" i="2" s="1"/>
  <c r="AH1620" i="2" a="1"/>
  <c r="AH1620" i="2" s="1"/>
  <c r="AH1625" i="2" a="1"/>
  <c r="AH1625" i="2" s="1"/>
  <c r="AH1627" i="2" a="1"/>
  <c r="AH1627" i="2" s="1"/>
  <c r="AH1628" i="2" a="1"/>
  <c r="AH1628" i="2"/>
  <c r="AH1630" i="2" a="1"/>
  <c r="AH1630" i="2" s="1"/>
  <c r="AH1636" i="2" a="1"/>
  <c r="AH1636" i="2" s="1"/>
  <c r="AH1637" i="2" a="1"/>
  <c r="AH1637" i="2" s="1"/>
  <c r="AH1711" i="2" a="1"/>
  <c r="AH1711" i="2" s="1"/>
  <c r="AH3171" i="2" a="1"/>
  <c r="AH3171" i="2" s="1"/>
  <c r="AH3948" i="2" a="1"/>
  <c r="AH3948" i="2" s="1"/>
  <c r="AH4006" i="2" a="1"/>
  <c r="AH4006" i="2" s="1"/>
  <c r="AH4007" i="2" a="1"/>
  <c r="AH4007" i="2" s="1"/>
  <c r="AH4426" i="2" a="1"/>
  <c r="AH4426" i="2" s="1"/>
  <c r="AH4568" i="2" a="1"/>
  <c r="AH4568" i="2"/>
  <c r="AH5041" i="2" a="1"/>
  <c r="AH5041" i="2" s="1"/>
  <c r="AH5189" i="2" a="1"/>
  <c r="AH5189" i="2" s="1"/>
  <c r="AH5190" i="2" a="1"/>
  <c r="AH5190" i="2"/>
  <c r="AH6164" i="2" a="1"/>
  <c r="AH6164" i="2"/>
  <c r="AH6384" i="2" a="1"/>
  <c r="AH6384" i="2" s="1"/>
  <c r="AH6400" i="2" a="1"/>
  <c r="AH6400" i="2" s="1"/>
  <c r="AH6446" i="2" a="1"/>
  <c r="AH6446" i="2"/>
  <c r="AH6728" i="2" a="1"/>
  <c r="AH6728" i="2" s="1"/>
  <c r="AH7073" i="2" a="1"/>
  <c r="AH7073" i="2" s="1"/>
  <c r="AH7107" i="2" a="1"/>
  <c r="AH7107" i="2" s="1"/>
  <c r="AH7108" i="2" a="1"/>
  <c r="AH7108" i="2" s="1"/>
  <c r="AH7109" i="2" a="1"/>
  <c r="AH7109" i="2" s="1"/>
  <c r="AH7110" i="2" a="1"/>
  <c r="AH7110" i="2"/>
  <c r="AH7111" i="2" a="1"/>
  <c r="AH7111" i="2"/>
  <c r="AH7112" i="2" a="1"/>
  <c r="AH7112" i="2" s="1"/>
  <c r="AH7113" i="2" a="1"/>
  <c r="AH7113" i="2" s="1"/>
  <c r="AH7114" i="2" a="1"/>
  <c r="AH7114" i="2" s="1"/>
  <c r="AH7115" i="2" a="1"/>
  <c r="AH7115" i="2" s="1"/>
  <c r="AH7116" i="2" a="1"/>
  <c r="AH7116" i="2" s="1"/>
  <c r="AH7117" i="2" a="1"/>
  <c r="AH7117" i="2" s="1"/>
  <c r="AH7118" i="2" a="1"/>
  <c r="AH7118" i="2" s="1"/>
  <c r="AH8675" i="2" a="1"/>
  <c r="AH8675" i="2" s="1"/>
  <c r="AH8752" i="2" a="1"/>
  <c r="AH8752" i="2"/>
  <c r="AH9850" i="2" a="1"/>
  <c r="AH9850" i="2" s="1"/>
  <c r="AH9430" i="2" a="1"/>
  <c r="AH9430" i="2" s="1"/>
  <c r="AH9431" i="2" a="1"/>
  <c r="AH9431" i="2"/>
  <c r="AH9432" i="2" a="1"/>
  <c r="AH9432" i="2"/>
  <c r="AH9851" i="2" a="1"/>
  <c r="AH9851" i="2" s="1"/>
  <c r="AH10123" i="2" a="1"/>
  <c r="AH10123" i="2" s="1"/>
  <c r="AH10898" i="2" a="1"/>
  <c r="AH10898" i="2" s="1"/>
  <c r="AH10954" i="2" a="1"/>
  <c r="AH10954" i="2" s="1"/>
  <c r="AH10586" i="2" a="1"/>
  <c r="AH10586" i="2" s="1"/>
  <c r="AH11056" i="2" a="1"/>
  <c r="AH11056" i="2"/>
  <c r="AH11450" i="2" a="1"/>
  <c r="AH11450" i="2" s="1"/>
  <c r="AH11530" i="2" a="1"/>
  <c r="AH11530" i="2" s="1"/>
  <c r="AH11531" i="2" a="1"/>
  <c r="AH11531" i="2" s="1"/>
  <c r="AH11532" i="2" a="1"/>
  <c r="AH11532" i="2" s="1"/>
  <c r="AH11533" i="2" a="1"/>
  <c r="AH11533" i="2" s="1"/>
  <c r="AH11534" i="2" a="1"/>
  <c r="AH11534" i="2" s="1"/>
  <c r="AH499" i="2" a="1"/>
  <c r="AH499" i="2"/>
  <c r="AH505" i="2" a="1"/>
  <c r="AH505" i="2" s="1"/>
  <c r="AH1582" i="2" a="1"/>
  <c r="AH1582" i="2" s="1"/>
  <c r="AH3172" i="2" a="1"/>
  <c r="AH3172" i="2"/>
  <c r="AH3509" i="2" a="1"/>
  <c r="AH3509" i="2" s="1"/>
  <c r="AH3519" i="2" a="1"/>
  <c r="AH3519" i="2" s="1"/>
  <c r="AH3653" i="2" a="1"/>
  <c r="AH3653" i="2" s="1"/>
  <c r="AH3866" i="2" a="1"/>
  <c r="AH3866" i="2" s="1"/>
  <c r="AH3867" i="2" a="1"/>
  <c r="AH3867" i="2" s="1"/>
  <c r="AH4733" i="2" a="1"/>
  <c r="AH4733" i="2"/>
  <c r="AH4895" i="2" a="1"/>
  <c r="AH4895" i="2" s="1"/>
  <c r="AH5160" i="2" a="1"/>
  <c r="AH5160" i="2" s="1"/>
  <c r="AH5456" i="2" a="1"/>
  <c r="AH5456" i="2"/>
  <c r="AH5239" i="2" a="1"/>
  <c r="AH5239" i="2" s="1"/>
  <c r="AH5580" i="2" a="1"/>
  <c r="AH5580" i="2" s="1"/>
  <c r="AH5623" i="2" a="1"/>
  <c r="AH5623" i="2" s="1"/>
  <c r="AH5753" i="2" a="1"/>
  <c r="AH5753" i="2" s="1"/>
  <c r="AH5876" i="2" a="1"/>
  <c r="AH5876" i="2"/>
  <c r="AH6134" i="2" a="1"/>
  <c r="AH6134" i="2" s="1"/>
  <c r="AH6628" i="2" a="1"/>
  <c r="AH6628" i="2"/>
  <c r="AH296" i="2" a="1"/>
  <c r="AH296" i="2" s="1"/>
  <c r="AH297" i="2" a="1"/>
  <c r="AH297" i="2" s="1"/>
  <c r="AH701" i="2" a="1"/>
  <c r="AH701" i="2" s="1"/>
  <c r="AH733" i="2" a="1"/>
  <c r="AH733" i="2" s="1"/>
  <c r="AH944" i="2" a="1"/>
  <c r="AH944" i="2" s="1"/>
  <c r="AH957" i="2" a="1"/>
  <c r="AH957" i="2" s="1"/>
  <c r="AH1185" i="2" a="1"/>
  <c r="AH1185" i="2" s="1"/>
  <c r="AH1205" i="2" a="1"/>
  <c r="AH1205" i="2" s="1"/>
  <c r="AH1430" i="2" a="1"/>
  <c r="AH1430" i="2" s="1"/>
  <c r="AH1446" i="2" a="1"/>
  <c r="AH1446" i="2" s="1"/>
  <c r="AH2276" i="2" a="1"/>
  <c r="AH2276" i="2" s="1"/>
  <c r="AH2296" i="2" a="1"/>
  <c r="AH2296" i="2"/>
  <c r="AH2297" i="2" a="1"/>
  <c r="AH2297" i="2" s="1"/>
  <c r="AH2298" i="2" a="1"/>
  <c r="AH2298" i="2" s="1"/>
  <c r="AH2317" i="2" a="1"/>
  <c r="AH2317" i="2" s="1"/>
  <c r="AH2318" i="2" a="1"/>
  <c r="AH2318" i="2" s="1"/>
  <c r="AH2935" i="2" a="1"/>
  <c r="AH2935" i="2" s="1"/>
  <c r="AH2936" i="2" a="1"/>
  <c r="AH2936" i="2" s="1"/>
  <c r="AH2937" i="2" a="1"/>
  <c r="AH2937" i="2" s="1"/>
  <c r="AH2961" i="2" a="1"/>
  <c r="AH2961" i="2" s="1"/>
  <c r="AH2962" i="2" a="1"/>
  <c r="AH2962" i="2" s="1"/>
  <c r="AH2977" i="2" a="1"/>
  <c r="AH2977" i="2" s="1"/>
  <c r="AH3680" i="2" a="1"/>
  <c r="AH3680" i="2"/>
  <c r="AH3967" i="2" a="1"/>
  <c r="AH3967" i="2" s="1"/>
  <c r="AH4261" i="2" a="1"/>
  <c r="AH4261" i="2" s="1"/>
  <c r="AH4262" i="2" a="1"/>
  <c r="AH4262" i="2" s="1"/>
  <c r="AH4569" i="2" a="1"/>
  <c r="AH4569" i="2"/>
  <c r="AH4570" i="2" a="1"/>
  <c r="AH4570" i="2" s="1"/>
  <c r="AH5037" i="2" a="1"/>
  <c r="AH5037" i="2" s="1"/>
  <c r="AH6219" i="2" a="1"/>
  <c r="AH6219" i="2" s="1"/>
  <c r="AH6385" i="2" a="1"/>
  <c r="AH6385" i="2" s="1"/>
  <c r="AH6401" i="2" a="1"/>
  <c r="AH6401" i="2" s="1"/>
  <c r="AH6655" i="2" a="1"/>
  <c r="AH6655" i="2" s="1"/>
  <c r="AH6794" i="2" a="1"/>
  <c r="AH6794" i="2"/>
  <c r="AH7074" i="2" a="1"/>
  <c r="AH7074" i="2" s="1"/>
  <c r="AH8463" i="2" a="1"/>
  <c r="AH8463" i="2"/>
  <c r="AH8477" i="2" a="1"/>
  <c r="AH8477" i="2" s="1"/>
  <c r="AH8490" i="2" a="1"/>
  <c r="AH8490" i="2" s="1"/>
  <c r="AH8501" i="2" a="1"/>
  <c r="AH8501" i="2" s="1"/>
  <c r="AH8514" i="2" a="1"/>
  <c r="AH8514" i="2" s="1"/>
  <c r="AH8525" i="2" a="1"/>
  <c r="AH8525" i="2" s="1"/>
  <c r="AH8533" i="2" a="1"/>
  <c r="AH8533" i="2" s="1"/>
  <c r="AH8544" i="2" a="1"/>
  <c r="AH8544" i="2"/>
  <c r="AH8555" i="2" a="1"/>
  <c r="AH8555" i="2" s="1"/>
  <c r="AH8562" i="2" a="1"/>
  <c r="AH8562" i="2" s="1"/>
  <c r="AH8569" i="2" a="1"/>
  <c r="AH8569" i="2" s="1"/>
  <c r="AH8575" i="2" a="1"/>
  <c r="AH8575" i="2" s="1"/>
  <c r="AH9634" i="2" a="1"/>
  <c r="AH9634" i="2" s="1"/>
  <c r="AH9738" i="2" a="1"/>
  <c r="AH9738" i="2" s="1"/>
  <c r="AH9739" i="2" a="1"/>
  <c r="AH9739" i="2"/>
  <c r="AH9740" i="2" a="1"/>
  <c r="AH9740" i="2"/>
  <c r="AH9741" i="2" a="1"/>
  <c r="AH9741" i="2" s="1"/>
  <c r="AH9742" i="2" a="1"/>
  <c r="AH9742" i="2"/>
  <c r="AH9743" i="2" a="1"/>
  <c r="AH9743" i="2"/>
  <c r="AH9744" i="2" a="1"/>
  <c r="AH9744" i="2"/>
  <c r="AH10730" i="2" a="1"/>
  <c r="AH10730" i="2" s="1"/>
  <c r="AH10731" i="2" a="1"/>
  <c r="AH10731" i="2" s="1"/>
  <c r="AH10732" i="2" a="1"/>
  <c r="AH10732" i="2" s="1"/>
  <c r="AH10817" i="2" a="1"/>
  <c r="AH10817" i="2" s="1"/>
  <c r="AH10818" i="2" a="1"/>
  <c r="AH10818" i="2" s="1"/>
  <c r="AH10819" i="2" a="1"/>
  <c r="AH10819" i="2" s="1"/>
  <c r="AH11240" i="2" a="1"/>
  <c r="AH11240" i="2" s="1"/>
  <c r="AH11498" i="2" a="1"/>
  <c r="AH11498" i="2" s="1"/>
  <c r="AH11555" i="2" a="1"/>
  <c r="AH11555" i="2" s="1"/>
  <c r="AH11644" i="2" a="1"/>
  <c r="AH11644" i="2" s="1"/>
  <c r="AH11754" i="2" a="1"/>
  <c r="AH11754" i="2" s="1"/>
  <c r="AH7075" i="2" a="1"/>
  <c r="AH7075" i="2"/>
  <c r="AH9635" i="2" a="1"/>
  <c r="AH9635" i="2"/>
  <c r="AH9745" i="2" a="1"/>
  <c r="AH9745" i="2" s="1"/>
  <c r="AH10733" i="2" a="1"/>
  <c r="AH10733" i="2"/>
  <c r="AH10820" i="2" a="1"/>
  <c r="AH10820" i="2" s="1"/>
  <c r="AH11228" i="2" a="1"/>
  <c r="AH11228" i="2"/>
  <c r="AH11499" i="2" a="1"/>
  <c r="AH11499" i="2" s="1"/>
  <c r="AH11773" i="2" a="1"/>
  <c r="AH11773" i="2" s="1"/>
  <c r="AI298" i="2"/>
  <c r="AI299" i="2"/>
  <c r="AI1525" i="2"/>
  <c r="AI3027" i="2"/>
  <c r="AI3391" i="2"/>
  <c r="AI3433" i="2"/>
  <c r="AI3758" i="2"/>
  <c r="AI3804" i="2"/>
  <c r="AI4709" i="2"/>
  <c r="AI4755" i="2"/>
  <c r="AI5115" i="2"/>
  <c r="AI5316" i="2"/>
  <c r="AI200" i="2"/>
  <c r="AI368" i="2"/>
  <c r="AI661" i="2"/>
  <c r="AI702" i="2"/>
  <c r="AI890" i="2"/>
  <c r="AI922" i="2"/>
  <c r="AI1162" i="2"/>
  <c r="AI1186" i="2"/>
  <c r="AI1406" i="2"/>
  <c r="AI1407" i="2"/>
  <c r="AI1777" i="2"/>
  <c r="AI1851" i="2"/>
  <c r="AI1942" i="2"/>
  <c r="AI2023" i="2"/>
  <c r="AI2106" i="2"/>
  <c r="AI2161" i="2"/>
  <c r="AI2460" i="2"/>
  <c r="AI3609" i="2"/>
  <c r="AI5286" i="2"/>
  <c r="AI6101" i="2"/>
  <c r="AI6607" i="2"/>
  <c r="AI6949" i="2"/>
  <c r="AI11148" i="2"/>
  <c r="AI11402" i="2"/>
  <c r="AI3968" i="2"/>
  <c r="AI4319" i="2"/>
  <c r="AI4320" i="2"/>
  <c r="AI4465" i="2"/>
  <c r="AI4466" i="2"/>
  <c r="AI2548" i="2"/>
  <c r="AI2549" i="2"/>
  <c r="AI2641" i="2"/>
  <c r="AI2725" i="2"/>
  <c r="AI2794" i="2"/>
  <c r="AI3610" i="2"/>
  <c r="AI4985" i="2"/>
  <c r="AI6608" i="2"/>
  <c r="AI6759" i="2"/>
  <c r="AI6950" i="2"/>
  <c r="AI6220" i="2"/>
  <c r="AI6402" i="2"/>
  <c r="AI6414" i="2"/>
  <c r="AI5545" i="2"/>
  <c r="AI5624" i="2"/>
  <c r="AI5754" i="2"/>
  <c r="AI5877" i="2"/>
  <c r="AI9229" i="2"/>
  <c r="AI9433" i="2"/>
  <c r="AI10430" i="2"/>
  <c r="AI10587" i="2"/>
  <c r="AI11725" i="2"/>
  <c r="AI9230" i="2"/>
  <c r="AI9231" i="2"/>
  <c r="AI9232" i="2"/>
  <c r="AI9233" i="2"/>
  <c r="AI9434" i="2"/>
  <c r="AI9435" i="2"/>
  <c r="AI9436" i="2"/>
  <c r="AI9437" i="2"/>
  <c r="AI7338" i="2"/>
  <c r="AI7428" i="2"/>
  <c r="AI7521" i="2"/>
  <c r="AI7633" i="2"/>
  <c r="AI7743" i="2"/>
  <c r="AI7839" i="2"/>
  <c r="AI7910" i="2"/>
  <c r="AI8004" i="2"/>
  <c r="AI8005" i="2"/>
  <c r="AI8093" i="2"/>
  <c r="AI8166" i="2"/>
  <c r="AI8216" i="2"/>
  <c r="AI9636" i="2"/>
  <c r="AI10431" i="2"/>
  <c r="AI10432" i="2"/>
  <c r="AI10588" i="2"/>
  <c r="AI10589" i="2"/>
  <c r="AI10590" i="2"/>
  <c r="AI10591" i="2"/>
  <c r="AI11556" i="2"/>
  <c r="AI11645" i="2"/>
  <c r="AI11149" i="2"/>
  <c r="AI11403" i="2"/>
  <c r="AI300" i="2"/>
  <c r="AI301" i="2"/>
  <c r="AI1555" i="2"/>
  <c r="AI3028" i="2"/>
  <c r="AI3392" i="2"/>
  <c r="AI3434" i="2"/>
  <c r="AI3759" i="2"/>
  <c r="AI3805" i="2"/>
  <c r="AI4710" i="2"/>
  <c r="AI4756" i="2"/>
  <c r="AI5142" i="2"/>
  <c r="AI5317" i="2"/>
  <c r="AI201" i="2"/>
  <c r="AI302" i="2"/>
  <c r="AI662" i="2"/>
  <c r="AI703" i="2"/>
  <c r="AI891" i="2"/>
  <c r="AI923" i="2"/>
  <c r="AI1163" i="2"/>
  <c r="AI1187" i="2"/>
  <c r="AI1408" i="2"/>
  <c r="AI1431" i="2"/>
  <c r="AI1852" i="2"/>
  <c r="AI1943" i="2"/>
  <c r="AI2024" i="2"/>
  <c r="AI2025" i="2"/>
  <c r="AI2107" i="2"/>
  <c r="AI2162" i="2"/>
  <c r="AI3611" i="2"/>
  <c r="AI5287" i="2"/>
  <c r="AI6102" i="2"/>
  <c r="AI6609" i="2"/>
  <c r="AI6951" i="2"/>
  <c r="AI9438" i="2"/>
  <c r="AI11150" i="2"/>
  <c r="AI11404" i="2"/>
  <c r="AI3986" i="2"/>
  <c r="AI4321" i="2"/>
  <c r="AI4339" i="2"/>
  <c r="AI4467" i="2"/>
  <c r="AI4511" i="2"/>
  <c r="AI2461" i="2"/>
  <c r="AI2550" i="2"/>
  <c r="AI2642" i="2"/>
  <c r="AI2726" i="2"/>
  <c r="AI2727" i="2"/>
  <c r="AI2795" i="2"/>
  <c r="AI3633" i="2"/>
  <c r="AI4986" i="2"/>
  <c r="AI6629" i="2"/>
  <c r="AI6760" i="2"/>
  <c r="AI6994" i="2"/>
  <c r="AI6228" i="2"/>
  <c r="AI6403" i="2"/>
  <c r="AI6415" i="2"/>
  <c r="AI5546" i="2"/>
  <c r="AI5625" i="2"/>
  <c r="AI5755" i="2"/>
  <c r="AI5878" i="2"/>
  <c r="AI9439" i="2"/>
  <c r="AI9746" i="2"/>
  <c r="AI10592" i="2"/>
  <c r="AI10593" i="2"/>
  <c r="AI9440" i="2"/>
  <c r="AI9441" i="2"/>
  <c r="AI9442" i="2"/>
  <c r="AI9443" i="2"/>
  <c r="AI9747" i="2"/>
  <c r="AI9748" i="2"/>
  <c r="AI9749" i="2"/>
  <c r="AI9750" i="2"/>
  <c r="AI7429" i="2"/>
  <c r="AI7430" i="2"/>
  <c r="AI7522" i="2"/>
  <c r="AI7634" i="2"/>
  <c r="AI7744" i="2"/>
  <c r="AI7840" i="2"/>
  <c r="AI7911" i="2"/>
  <c r="AI8006" i="2"/>
  <c r="AI8094" i="2"/>
  <c r="AI8095" i="2"/>
  <c r="AI8167" i="2"/>
  <c r="AI8217" i="2"/>
  <c r="AI10433" i="2"/>
  <c r="AI10434" i="2"/>
  <c r="AI10594" i="2"/>
  <c r="AI10595" i="2"/>
  <c r="AI10596" i="2"/>
  <c r="AI10734" i="2"/>
  <c r="AI11557" i="2"/>
  <c r="AI11558" i="2"/>
  <c r="AI11755" i="2"/>
  <c r="AI11151" i="2"/>
  <c r="AI11451" i="2"/>
  <c r="AI466" i="2"/>
  <c r="AI467" i="2"/>
  <c r="AI1467" i="2"/>
  <c r="AI3029" i="2"/>
  <c r="AI3356" i="2"/>
  <c r="AI3393" i="2"/>
  <c r="AI3577" i="2"/>
  <c r="AI3694" i="2"/>
  <c r="AI3721" i="2"/>
  <c r="AI4614" i="2"/>
  <c r="AI4757" i="2"/>
  <c r="AI5048" i="2"/>
  <c r="AI5318" i="2"/>
  <c r="AI26" i="2"/>
  <c r="AI28" i="2"/>
  <c r="AI538" i="2"/>
  <c r="AI541" i="2"/>
  <c r="AI858" i="2"/>
  <c r="AI871" i="2"/>
  <c r="AI1090" i="2"/>
  <c r="AI1109" i="2"/>
  <c r="AI1331" i="2"/>
  <c r="AI1332" i="2"/>
  <c r="AI1656" i="2"/>
  <c r="AI1673" i="2"/>
  <c r="AI1674" i="2"/>
  <c r="AI1712" i="2"/>
  <c r="AI1778" i="2"/>
  <c r="AI1853" i="2"/>
  <c r="AI2358" i="2"/>
  <c r="AI2394" i="2"/>
  <c r="AI2395" i="2"/>
  <c r="AI2462" i="2"/>
  <c r="AI2551" i="2"/>
  <c r="AI2643" i="2"/>
  <c r="AI3664" i="2"/>
  <c r="AI3905" i="2"/>
  <c r="AI4147" i="2"/>
  <c r="AI4160" i="2"/>
  <c r="AI4394" i="2"/>
  <c r="AI4427" i="2"/>
  <c r="AI4936" i="2"/>
  <c r="AI6153" i="2"/>
  <c r="AI6259" i="2"/>
  <c r="AI6277" i="2"/>
  <c r="AI6494" i="2"/>
  <c r="AI6775" i="2"/>
  <c r="AI6952" i="2"/>
  <c r="AI7139" i="2"/>
  <c r="AI7185" i="2"/>
  <c r="AI7186" i="2"/>
  <c r="AI5205" i="2"/>
  <c r="AI5460" i="2"/>
  <c r="AI5626" i="2"/>
  <c r="AI5756" i="2"/>
  <c r="AI5879" i="2"/>
  <c r="AI6051" i="2"/>
  <c r="AI6468" i="2"/>
  <c r="AI6904" i="2"/>
  <c r="AI8632" i="2"/>
  <c r="AI8676" i="2"/>
  <c r="AI9234" i="2"/>
  <c r="AI10005" i="2"/>
  <c r="AI10038" i="2"/>
  <c r="AI11057" i="2"/>
  <c r="AI11306" i="2"/>
  <c r="AI7254" i="2"/>
  <c r="AI7339" i="2"/>
  <c r="AI7431" i="2"/>
  <c r="AI7523" i="2"/>
  <c r="AI7635" i="2"/>
  <c r="AI7745" i="2"/>
  <c r="AI7841" i="2"/>
  <c r="AI7912" i="2"/>
  <c r="AI8007" i="2"/>
  <c r="AI8635" i="2"/>
  <c r="AI8636" i="2"/>
  <c r="AI8637" i="2"/>
  <c r="AI8638" i="2"/>
  <c r="AI8753" i="2"/>
  <c r="AI8754" i="2"/>
  <c r="AI8892" i="2"/>
  <c r="AI8893" i="2"/>
  <c r="AI9444" i="2"/>
  <c r="AI10006" i="2"/>
  <c r="AI10007" i="2"/>
  <c r="AI10008" i="2"/>
  <c r="AI10039" i="2"/>
  <c r="AI10040" i="2"/>
  <c r="AI10041" i="2"/>
  <c r="AI11103" i="2"/>
  <c r="AI11360" i="2"/>
  <c r="AI11559" i="2"/>
  <c r="AI11646" i="2"/>
  <c r="AI202" i="2"/>
  <c r="AI303" i="2"/>
  <c r="AI1526" i="2"/>
  <c r="AI3030" i="2"/>
  <c r="AI3231" i="2"/>
  <c r="AI4685" i="2"/>
  <c r="AI4758" i="2"/>
  <c r="AI5084" i="2"/>
  <c r="AI5319" i="2"/>
  <c r="AI1713" i="2"/>
  <c r="AI1779" i="2"/>
  <c r="AI1780" i="2"/>
  <c r="AI112" i="2"/>
  <c r="AI203" i="2"/>
  <c r="AI600" i="2"/>
  <c r="AI601" i="2"/>
  <c r="AI892" i="2"/>
  <c r="AI924" i="2"/>
  <c r="AI1133" i="2"/>
  <c r="AI1134" i="2"/>
  <c r="AI1351" i="2"/>
  <c r="AI1379" i="2"/>
  <c r="AI3328" i="2"/>
  <c r="AI3357" i="2"/>
  <c r="AI3722" i="2"/>
  <c r="AI3723" i="2"/>
  <c r="AI8677" i="2"/>
  <c r="AI8894" i="2"/>
  <c r="AI10124" i="2"/>
  <c r="AI10253" i="2"/>
  <c r="AI1854" i="2"/>
  <c r="AI2026" i="2"/>
  <c r="AI2027" i="2"/>
  <c r="AI2396" i="2"/>
  <c r="AI2463" i="2"/>
  <c r="AI2464" i="2"/>
  <c r="AI2552" i="2"/>
  <c r="AI2644" i="2"/>
  <c r="AI2728" i="2"/>
  <c r="AI3211" i="2"/>
  <c r="AI3949" i="2"/>
  <c r="AI4263" i="2"/>
  <c r="AI4295" i="2"/>
  <c r="AI4395" i="2"/>
  <c r="AI4428" i="2"/>
  <c r="AI6177" i="2"/>
  <c r="AI6278" i="2"/>
  <c r="AI6311" i="2"/>
  <c r="AI4987" i="2"/>
  <c r="AI6529" i="2"/>
  <c r="AI6696" i="2"/>
  <c r="AI6995" i="2"/>
  <c r="AI7140" i="2"/>
  <c r="AI7187" i="2"/>
  <c r="AI5217" i="2"/>
  <c r="AI5490" i="2"/>
  <c r="AI5627" i="2"/>
  <c r="AI5757" i="2"/>
  <c r="AI5880" i="2"/>
  <c r="AI6103" i="2"/>
  <c r="AI6556" i="2"/>
  <c r="AI6953" i="2"/>
  <c r="AI9445" i="2"/>
  <c r="AI11104" i="2"/>
  <c r="AI11361" i="2"/>
  <c r="AI7255" i="2"/>
  <c r="AI7340" i="2"/>
  <c r="AI7432" i="2"/>
  <c r="AI7524" i="2"/>
  <c r="AI7636" i="2"/>
  <c r="AI7746" i="2"/>
  <c r="AI7842" i="2"/>
  <c r="AI7913" i="2"/>
  <c r="AI8008" i="2"/>
  <c r="AI8096" i="2"/>
  <c r="AI9637" i="2"/>
  <c r="AI8755" i="2"/>
  <c r="AI8756" i="2"/>
  <c r="AI8757" i="2"/>
  <c r="AI8895" i="2"/>
  <c r="AI8896" i="2"/>
  <c r="AI9053" i="2"/>
  <c r="AI9054" i="2"/>
  <c r="AI9235" i="2"/>
  <c r="AI10125" i="2"/>
  <c r="AI10126" i="2"/>
  <c r="AI10254" i="2"/>
  <c r="AI10255" i="2"/>
  <c r="AI10256" i="2"/>
  <c r="AI10435" i="2"/>
  <c r="AI11105" i="2"/>
  <c r="AI11405" i="2"/>
  <c r="AI11560" i="2"/>
  <c r="AI11647" i="2"/>
  <c r="AI113" i="2"/>
  <c r="AI204" i="2"/>
  <c r="AI1527" i="2"/>
  <c r="AI3031" i="2"/>
  <c r="AI3578" i="2"/>
  <c r="AI4654" i="2"/>
  <c r="AI4759" i="2"/>
  <c r="AI5116" i="2"/>
  <c r="AI5320" i="2"/>
  <c r="AI1714" i="2"/>
  <c r="AI1781" i="2"/>
  <c r="AI114" i="2"/>
  <c r="AI205" i="2"/>
  <c r="AI602" i="2"/>
  <c r="AI663" i="2"/>
  <c r="AI817" i="2"/>
  <c r="AI831" i="2"/>
  <c r="AI1038" i="2"/>
  <c r="AI1061" i="2"/>
  <c r="AI1248" i="2"/>
  <c r="AI1273" i="2"/>
  <c r="AI3394" i="2"/>
  <c r="AI3435" i="2"/>
  <c r="AI3806" i="2"/>
  <c r="AI3844" i="2"/>
  <c r="AI9236" i="2"/>
  <c r="AI9446" i="2"/>
  <c r="AI10597" i="2"/>
  <c r="AI10598" i="2"/>
  <c r="AI1855" i="2"/>
  <c r="AI1944" i="2"/>
  <c r="AI2028" i="2"/>
  <c r="AI2029" i="2"/>
  <c r="AI2465" i="2"/>
  <c r="AI2466" i="2"/>
  <c r="AI2553" i="2"/>
  <c r="AI2645" i="2"/>
  <c r="AI2729" i="2"/>
  <c r="AI2730" i="2"/>
  <c r="AI3579" i="2"/>
  <c r="AI3969" i="2"/>
  <c r="AI4179" i="2"/>
  <c r="AI4208" i="2"/>
  <c r="AI4468" i="2"/>
  <c r="AI4512" i="2"/>
  <c r="AI6191" i="2"/>
  <c r="AI6312" i="2"/>
  <c r="AI6334" i="2"/>
  <c r="AI4937" i="2"/>
  <c r="AI6530" i="2"/>
  <c r="AI6749" i="2"/>
  <c r="AI6905" i="2"/>
  <c r="AI7141" i="2"/>
  <c r="AI7188" i="2"/>
  <c r="AI5206" i="2"/>
  <c r="AI5491" i="2"/>
  <c r="AI5628" i="2"/>
  <c r="AI5758" i="2"/>
  <c r="AI5881" i="2"/>
  <c r="AI6052" i="2"/>
  <c r="AI6495" i="2"/>
  <c r="AI6872" i="2"/>
  <c r="AI9237" i="2"/>
  <c r="AI11058" i="2"/>
  <c r="AI11307" i="2"/>
  <c r="AI7256" i="2"/>
  <c r="AI7341" i="2"/>
  <c r="AI7433" i="2"/>
  <c r="AI7525" i="2"/>
  <c r="AI7637" i="2"/>
  <c r="AI7747" i="2"/>
  <c r="AI7748" i="2"/>
  <c r="AI7914" i="2"/>
  <c r="AI8009" i="2"/>
  <c r="AI8097" i="2"/>
  <c r="AI9055" i="2"/>
  <c r="AI9238" i="2"/>
  <c r="AI9239" i="2"/>
  <c r="AI9240" i="2"/>
  <c r="AI9447" i="2"/>
  <c r="AI9448" i="2"/>
  <c r="AI9449" i="2"/>
  <c r="AI9450" i="2"/>
  <c r="AI10436" i="2"/>
  <c r="AI10437" i="2"/>
  <c r="AI10599" i="2"/>
  <c r="AI10600" i="2"/>
  <c r="AI10601" i="2"/>
  <c r="AI11059" i="2"/>
  <c r="AI11308" i="2"/>
  <c r="AI11561" i="2"/>
  <c r="AI11648" i="2"/>
  <c r="AI11756" i="2"/>
  <c r="AI10735" i="2"/>
  <c r="AI304" i="2"/>
  <c r="AI369" i="2"/>
  <c r="AI1556" i="2"/>
  <c r="AI3032" i="2"/>
  <c r="AI3436" i="2"/>
  <c r="AI3437" i="2"/>
  <c r="AI3760" i="2"/>
  <c r="AI3807" i="2"/>
  <c r="AI4711" i="2"/>
  <c r="AI4760" i="2"/>
  <c r="AI5143" i="2"/>
  <c r="AI305" i="2"/>
  <c r="AI306" i="2"/>
  <c r="AI664" i="2"/>
  <c r="AI704" i="2"/>
  <c r="AI925" i="2"/>
  <c r="AI926" i="2"/>
  <c r="AI1188" i="2"/>
  <c r="AI1189" i="2"/>
  <c r="AI1409" i="2"/>
  <c r="AI1432" i="2"/>
  <c r="AI1856" i="2"/>
  <c r="AI1945" i="2"/>
  <c r="AI2030" i="2"/>
  <c r="AI2108" i="2"/>
  <c r="AI2163" i="2"/>
  <c r="AI2197" i="2"/>
  <c r="AI3612" i="2"/>
  <c r="AI5296" i="2"/>
  <c r="AI6104" i="2"/>
  <c r="AI6630" i="2"/>
  <c r="AI6954" i="2"/>
  <c r="AI9451" i="2"/>
  <c r="AI11152" i="2"/>
  <c r="AI11406" i="2"/>
  <c r="AI3987" i="2"/>
  <c r="AI4322" i="2"/>
  <c r="AI4340" i="2"/>
  <c r="AI4469" i="2"/>
  <c r="AI4513" i="2"/>
  <c r="AI2467" i="2"/>
  <c r="AI2554" i="2"/>
  <c r="AI2646" i="2"/>
  <c r="AI2731" i="2"/>
  <c r="AI2732" i="2"/>
  <c r="AI2796" i="2"/>
  <c r="AI3634" i="2"/>
  <c r="AI4988" i="2"/>
  <c r="AI6631" i="2"/>
  <c r="AI6761" i="2"/>
  <c r="AI6996" i="2"/>
  <c r="AI6229" i="2"/>
  <c r="AI6416" i="2"/>
  <c r="AI6417" i="2"/>
  <c r="AI5321" i="2"/>
  <c r="AI5547" i="2"/>
  <c r="AI5629" i="2"/>
  <c r="AI5759" i="2"/>
  <c r="AI5882" i="2"/>
  <c r="AI9452" i="2"/>
  <c r="AI9751" i="2"/>
  <c r="AI10602" i="2"/>
  <c r="AI10736" i="2"/>
  <c r="AI9453" i="2"/>
  <c r="AI9454" i="2"/>
  <c r="AI9455" i="2"/>
  <c r="AI9456" i="2"/>
  <c r="AI9752" i="2"/>
  <c r="AI9753" i="2"/>
  <c r="AI9754" i="2"/>
  <c r="AI9755" i="2"/>
  <c r="AI7434" i="2"/>
  <c r="AI7526" i="2"/>
  <c r="AI7638" i="2"/>
  <c r="AI7639" i="2"/>
  <c r="AI7749" i="2"/>
  <c r="AI7843" i="2"/>
  <c r="AI7915" i="2"/>
  <c r="AI8010" i="2"/>
  <c r="AI8098" i="2"/>
  <c r="AI8168" i="2"/>
  <c r="AI8218" i="2"/>
  <c r="AI8219" i="2"/>
  <c r="AI9756" i="2"/>
  <c r="AI10603" i="2"/>
  <c r="AI10604" i="2"/>
  <c r="AI10605" i="2"/>
  <c r="AI10606" i="2"/>
  <c r="AI10607" i="2"/>
  <c r="AI10737" i="2"/>
  <c r="AI11562" i="2"/>
  <c r="AI11649" i="2"/>
  <c r="AI11196" i="2"/>
  <c r="AI11452" i="2"/>
  <c r="AI206" i="2"/>
  <c r="AI307" i="2"/>
  <c r="AI1528" i="2"/>
  <c r="AI3033" i="2"/>
  <c r="AI3395" i="2"/>
  <c r="AI3438" i="2"/>
  <c r="AI3761" i="2"/>
  <c r="AI3808" i="2"/>
  <c r="AI4712" i="2"/>
  <c r="AI4761" i="2"/>
  <c r="AI5117" i="2"/>
  <c r="AI5322" i="2"/>
  <c r="AI207" i="2"/>
  <c r="AI308" i="2"/>
  <c r="AI665" i="2"/>
  <c r="AI705" i="2"/>
  <c r="AI893" i="2"/>
  <c r="AI927" i="2"/>
  <c r="AI1164" i="2"/>
  <c r="AI1190" i="2"/>
  <c r="AI1410" i="2"/>
  <c r="AI1411" i="2"/>
  <c r="AI1782" i="2"/>
  <c r="AI1857" i="2"/>
  <c r="AI1946" i="2"/>
  <c r="AI2031" i="2"/>
  <c r="AI2109" i="2"/>
  <c r="AI2164" i="2"/>
  <c r="AI2468" i="2"/>
  <c r="AI3613" i="2"/>
  <c r="AI5288" i="2"/>
  <c r="AI6075" i="2"/>
  <c r="AI6582" i="2"/>
  <c r="AI6955" i="2"/>
  <c r="AI11153" i="2"/>
  <c r="AI11407" i="2"/>
  <c r="AI3970" i="2"/>
  <c r="AI4296" i="2"/>
  <c r="AI4323" i="2"/>
  <c r="AI4429" i="2"/>
  <c r="AI4470" i="2"/>
  <c r="AI2469" i="2"/>
  <c r="AI2555" i="2"/>
  <c r="AI2647" i="2"/>
  <c r="AI2733" i="2"/>
  <c r="AI2797" i="2"/>
  <c r="AI3614" i="2"/>
  <c r="AI4963" i="2"/>
  <c r="AI6610" i="2"/>
  <c r="AI6762" i="2"/>
  <c r="AI6956" i="2"/>
  <c r="AI6221" i="2"/>
  <c r="AI6404" i="2"/>
  <c r="AI6418" i="2"/>
  <c r="AI5548" i="2"/>
  <c r="AI5630" i="2"/>
  <c r="AI5760" i="2"/>
  <c r="AI5883" i="2"/>
  <c r="AI9241" i="2"/>
  <c r="AI9457" i="2"/>
  <c r="AI10438" i="2"/>
  <c r="AI10608" i="2"/>
  <c r="AI11726" i="2"/>
  <c r="AI9242" i="2"/>
  <c r="AI9243" i="2"/>
  <c r="AI9244" i="2"/>
  <c r="AI9245" i="2"/>
  <c r="AI9458" i="2"/>
  <c r="AI9459" i="2"/>
  <c r="AI9460" i="2"/>
  <c r="AI9461" i="2"/>
  <c r="AI7342" i="2"/>
  <c r="AI7435" i="2"/>
  <c r="AI7527" i="2"/>
  <c r="AI7640" i="2"/>
  <c r="AI7750" i="2"/>
  <c r="AI7751" i="2"/>
  <c r="AI7844" i="2"/>
  <c r="AI7916" i="2"/>
  <c r="AI8011" i="2"/>
  <c r="AI8099" i="2"/>
  <c r="AI8169" i="2"/>
  <c r="AI8220" i="2"/>
  <c r="AI9638" i="2"/>
  <c r="AI10439" i="2"/>
  <c r="AI10440" i="2"/>
  <c r="AI10441" i="2"/>
  <c r="AI10609" i="2"/>
  <c r="AI10610" i="2"/>
  <c r="AI10611" i="2"/>
  <c r="AI11563" i="2"/>
  <c r="AI11650" i="2"/>
  <c r="AI11154" i="2"/>
  <c r="AI11408" i="2"/>
  <c r="AI309" i="2"/>
  <c r="AI370" i="2"/>
  <c r="AI1557" i="2"/>
  <c r="AI3034" i="2"/>
  <c r="AI3246" i="2"/>
  <c r="AI4713" i="2"/>
  <c r="AI4762" i="2"/>
  <c r="AI5144" i="2"/>
  <c r="AI5323" i="2"/>
  <c r="AI1783" i="2"/>
  <c r="AI208" i="2"/>
  <c r="AI371" i="2"/>
  <c r="AI666" i="2"/>
  <c r="AI706" i="2"/>
  <c r="AI928" i="2"/>
  <c r="AI945" i="2"/>
  <c r="AI1165" i="2"/>
  <c r="AI1191" i="2"/>
  <c r="AI1412" i="2"/>
  <c r="AI1413" i="2"/>
  <c r="AI3396" i="2"/>
  <c r="AI3397" i="2"/>
  <c r="AI3762" i="2"/>
  <c r="AI3809" i="2"/>
  <c r="AI9056" i="2"/>
  <c r="AI9462" i="2"/>
  <c r="AI10257" i="2"/>
  <c r="AI10442" i="2"/>
  <c r="AI1858" i="2"/>
  <c r="AI2032" i="2"/>
  <c r="AI2033" i="2"/>
  <c r="AI2110" i="2"/>
  <c r="AI2165" i="2"/>
  <c r="AI2470" i="2"/>
  <c r="AI2556" i="2"/>
  <c r="AI2648" i="2"/>
  <c r="AI2734" i="2"/>
  <c r="AI2798" i="2"/>
  <c r="AI2843" i="2"/>
  <c r="AI3247" i="2"/>
  <c r="AI3971" i="2"/>
  <c r="AI4324" i="2"/>
  <c r="AI4341" i="2"/>
  <c r="AI4471" i="2"/>
  <c r="AI4472" i="2"/>
  <c r="AI6211" i="2"/>
  <c r="AI6313" i="2"/>
  <c r="AI6335" i="2"/>
  <c r="AI5014" i="2"/>
  <c r="AI6557" i="2"/>
  <c r="AI6710" i="2"/>
  <c r="AI7040" i="2"/>
  <c r="AI7257" i="2"/>
  <c r="AI5240" i="2"/>
  <c r="AI5514" i="2"/>
  <c r="AI5631" i="2"/>
  <c r="AI5632" i="2"/>
  <c r="AI5884" i="2"/>
  <c r="AI6121" i="2"/>
  <c r="AI6632" i="2"/>
  <c r="AI7041" i="2"/>
  <c r="AI11155" i="2"/>
  <c r="AI11409" i="2"/>
  <c r="AI11727" i="2"/>
  <c r="AI7343" i="2"/>
  <c r="AI7344" i="2"/>
  <c r="AI7528" i="2"/>
  <c r="AI7529" i="2"/>
  <c r="AI7641" i="2"/>
  <c r="AI7752" i="2"/>
  <c r="AI7917" i="2"/>
  <c r="AI8012" i="2"/>
  <c r="AI8100" i="2"/>
  <c r="AI8170" i="2"/>
  <c r="AI8221" i="2"/>
  <c r="AI9852" i="2"/>
  <c r="AI9057" i="2"/>
  <c r="AI9058" i="2"/>
  <c r="AI9246" i="2"/>
  <c r="AI9247" i="2"/>
  <c r="AI9463" i="2"/>
  <c r="AI9464" i="2"/>
  <c r="AI9639" i="2"/>
  <c r="AI9640" i="2"/>
  <c r="AI10443" i="2"/>
  <c r="AI10444" i="2"/>
  <c r="AI10445" i="2"/>
  <c r="AI10446" i="2"/>
  <c r="AI10612" i="2"/>
  <c r="AI10613" i="2"/>
  <c r="AI11197" i="2"/>
  <c r="AI11453" i="2"/>
  <c r="AI11564" i="2"/>
  <c r="AI11651" i="2"/>
  <c r="AI3212" i="2"/>
  <c r="AI3459" i="2"/>
  <c r="AI3486" i="2"/>
  <c r="AI3868" i="2"/>
  <c r="AI3869" i="2"/>
  <c r="AI310" i="2"/>
  <c r="AI372" i="2"/>
  <c r="AI707" i="2"/>
  <c r="AI734" i="2"/>
  <c r="AI1859" i="2"/>
  <c r="AI1947" i="2"/>
  <c r="AI2034" i="2"/>
  <c r="AI2111" i="2"/>
  <c r="AI2112" i="2"/>
  <c r="AI2166" i="2"/>
  <c r="AI311" i="2"/>
  <c r="AI373" i="2"/>
  <c r="AI1558" i="2"/>
  <c r="AI3035" i="2"/>
  <c r="AI4714" i="2"/>
  <c r="AI4763" i="2"/>
  <c r="AI5145" i="2"/>
  <c r="AI5324" i="2"/>
  <c r="AI5566" i="2"/>
  <c r="AI3232" i="2"/>
  <c r="AI2471" i="2"/>
  <c r="AI2557" i="2"/>
  <c r="AI2649" i="2"/>
  <c r="AI2735" i="2"/>
  <c r="AI2736" i="2"/>
  <c r="AI2799" i="2"/>
  <c r="AI4989" i="2"/>
  <c r="AI6558" i="2"/>
  <c r="AI6714" i="2"/>
  <c r="AI6997" i="2"/>
  <c r="AI5297" i="2"/>
  <c r="AI5633" i="2"/>
  <c r="AI5761" i="2"/>
  <c r="AI5885" i="2"/>
  <c r="AI6076" i="2"/>
  <c r="AI6633" i="2"/>
  <c r="AI6957" i="2"/>
  <c r="AI9465" i="2"/>
  <c r="AI9641" i="2"/>
  <c r="AI9642" i="2"/>
  <c r="AI10738" i="2"/>
  <c r="AI10821" i="2"/>
  <c r="AI11156" i="2"/>
  <c r="AI11410" i="2"/>
  <c r="AI9643" i="2"/>
  <c r="AI9757" i="2"/>
  <c r="AI9853" i="2"/>
  <c r="AI7436" i="2"/>
  <c r="AI7530" i="2"/>
  <c r="AI7531" i="2"/>
  <c r="AI7642" i="2"/>
  <c r="AI7753" i="2"/>
  <c r="AI7845" i="2"/>
  <c r="AI7918" i="2"/>
  <c r="AI8013" i="2"/>
  <c r="AI8101" i="2"/>
  <c r="AI8171" i="2"/>
  <c r="AI8222" i="2"/>
  <c r="AI8223" i="2"/>
  <c r="AI10822" i="2"/>
  <c r="AI10899" i="2"/>
  <c r="AI11157" i="2"/>
  <c r="AI11454" i="2"/>
  <c r="AI209" i="2"/>
  <c r="AI312" i="2"/>
  <c r="AI1529" i="2"/>
  <c r="AI3036" i="2"/>
  <c r="AI3233" i="2"/>
  <c r="AI4686" i="2"/>
  <c r="AI4764" i="2"/>
  <c r="AI5085" i="2"/>
  <c r="AI5325" i="2"/>
  <c r="AI1715" i="2"/>
  <c r="AI1784" i="2"/>
  <c r="AI1860" i="2"/>
  <c r="AI115" i="2"/>
  <c r="AI210" i="2"/>
  <c r="AI603" i="2"/>
  <c r="AI667" i="2"/>
  <c r="AI894" i="2"/>
  <c r="AI929" i="2"/>
  <c r="AI1135" i="2"/>
  <c r="AI1166" i="2"/>
  <c r="AI1352" i="2"/>
  <c r="AI1380" i="2"/>
  <c r="AI3329" i="2"/>
  <c r="AI3358" i="2"/>
  <c r="AI3724" i="2"/>
  <c r="AI3763" i="2"/>
  <c r="AI8758" i="2"/>
  <c r="AI8897" i="2"/>
  <c r="AI10127" i="2"/>
  <c r="AI10258" i="2"/>
  <c r="AI1948" i="2"/>
  <c r="AI1949" i="2"/>
  <c r="AI2035" i="2"/>
  <c r="AI2397" i="2"/>
  <c r="AI2472" i="2"/>
  <c r="AI2558" i="2"/>
  <c r="AI2559" i="2"/>
  <c r="AI2650" i="2"/>
  <c r="AI2737" i="2"/>
  <c r="AI3213" i="2"/>
  <c r="AI3950" i="2"/>
  <c r="AI4297" i="2"/>
  <c r="AI4298" i="2"/>
  <c r="AI4396" i="2"/>
  <c r="AI4430" i="2"/>
  <c r="AI6192" i="2"/>
  <c r="AI6279" i="2"/>
  <c r="AI6314" i="2"/>
  <c r="AI4990" i="2"/>
  <c r="AI6531" i="2"/>
  <c r="AI6697" i="2"/>
  <c r="AI6998" i="2"/>
  <c r="AI7142" i="2"/>
  <c r="AI7189" i="2"/>
  <c r="AI5228" i="2"/>
  <c r="AI5492" i="2"/>
  <c r="AI5634" i="2"/>
  <c r="AI5762" i="2"/>
  <c r="AI5886" i="2"/>
  <c r="AI6105" i="2"/>
  <c r="AI6559" i="2"/>
  <c r="AI6999" i="2"/>
  <c r="AI9466" i="2"/>
  <c r="AI11106" i="2"/>
  <c r="AI11362" i="2"/>
  <c r="AI7258" i="2"/>
  <c r="AI7345" i="2"/>
  <c r="AI7437" i="2"/>
  <c r="AI7532" i="2"/>
  <c r="AI7533" i="2"/>
  <c r="AI7643" i="2"/>
  <c r="AI7754" i="2"/>
  <c r="AI7919" i="2"/>
  <c r="AI8014" i="2"/>
  <c r="AI8102" i="2"/>
  <c r="AI9467" i="2"/>
  <c r="AI8759" i="2"/>
  <c r="AI8760" i="2"/>
  <c r="AI8761" i="2"/>
  <c r="AI8898" i="2"/>
  <c r="AI8899" i="2"/>
  <c r="AI8900" i="2"/>
  <c r="AI8901" i="2"/>
  <c r="AI9059" i="2"/>
  <c r="AI10128" i="2"/>
  <c r="AI10129" i="2"/>
  <c r="AI10259" i="2"/>
  <c r="AI10260" i="2"/>
  <c r="AI10261" i="2"/>
  <c r="AI10447" i="2"/>
  <c r="AI11158" i="2"/>
  <c r="AI11411" i="2"/>
  <c r="AI11565" i="2"/>
  <c r="AI11652" i="2"/>
  <c r="AI3177" i="2"/>
  <c r="AI3330" i="2"/>
  <c r="AI3359" i="2"/>
  <c r="AI3725" i="2"/>
  <c r="AI3764" i="2"/>
  <c r="AI46" i="2"/>
  <c r="AI47" i="2"/>
  <c r="AI560" i="2"/>
  <c r="AI604" i="2"/>
  <c r="AI999" i="2"/>
  <c r="AI1012" i="2"/>
  <c r="AI1229" i="2"/>
  <c r="AI1249" i="2"/>
  <c r="AI1675" i="2"/>
  <c r="AI1716" i="2"/>
  <c r="AI1717" i="2"/>
  <c r="AI1785" i="2"/>
  <c r="AI1950" i="2"/>
  <c r="AI2036" i="2"/>
  <c r="AI2347" i="2"/>
  <c r="AI2359" i="2"/>
  <c r="AI2398" i="2"/>
  <c r="AI2399" i="2"/>
  <c r="AI29" i="2"/>
  <c r="AI48" i="2"/>
  <c r="AI1468" i="2"/>
  <c r="AI3037" i="2"/>
  <c r="AI4765" i="2"/>
  <c r="AI4615" i="2"/>
  <c r="AI5049" i="2"/>
  <c r="AI5326" i="2"/>
  <c r="AI5461" i="2"/>
  <c r="AI3178" i="2"/>
  <c r="AI4161" i="2"/>
  <c r="AI4162" i="2"/>
  <c r="AI4431" i="2"/>
  <c r="AI4473" i="2"/>
  <c r="AI4902" i="2"/>
  <c r="AI2473" i="2"/>
  <c r="AI2560" i="2"/>
  <c r="AI7143" i="2"/>
  <c r="AI7190" i="2"/>
  <c r="AI7259" i="2"/>
  <c r="AI6447" i="2"/>
  <c r="AI6675" i="2"/>
  <c r="AI6843" i="2"/>
  <c r="AI5253" i="2"/>
  <c r="AI5635" i="2"/>
  <c r="AI5763" i="2"/>
  <c r="AI5887" i="2"/>
  <c r="AI6021" i="2"/>
  <c r="AI6448" i="2"/>
  <c r="AI6844" i="2"/>
  <c r="AI8762" i="2"/>
  <c r="AI8902" i="2"/>
  <c r="AI9248" i="2"/>
  <c r="AI10130" i="2"/>
  <c r="AI10262" i="2"/>
  <c r="AI11012" i="2"/>
  <c r="AI11277" i="2"/>
  <c r="AI8903" i="2"/>
  <c r="AI9060" i="2"/>
  <c r="AI9249" i="2"/>
  <c r="AI9250" i="2"/>
  <c r="AI9468" i="2"/>
  <c r="AI9644" i="2"/>
  <c r="AI9645" i="2"/>
  <c r="AI7346" i="2"/>
  <c r="AI7438" i="2"/>
  <c r="AI7534" i="2"/>
  <c r="AI7644" i="2"/>
  <c r="AI7645" i="2"/>
  <c r="AI7755" i="2"/>
  <c r="AI7846" i="2"/>
  <c r="AI7920" i="2"/>
  <c r="AI8015" i="2"/>
  <c r="AI10263" i="2"/>
  <c r="AI10448" i="2"/>
  <c r="AI10449" i="2"/>
  <c r="AI10450" i="2"/>
  <c r="AI10451" i="2"/>
  <c r="AI10614" i="2"/>
  <c r="AI11025" i="2"/>
  <c r="AI11278" i="2"/>
  <c r="AI49" i="2"/>
  <c r="AI50" i="2"/>
  <c r="AI1469" i="2"/>
  <c r="AI3038" i="2"/>
  <c r="AI4616" i="2"/>
  <c r="AI4766" i="2"/>
  <c r="AI5058" i="2"/>
  <c r="AI5327" i="2"/>
  <c r="AI30" i="2"/>
  <c r="AI51" i="2"/>
  <c r="AI542" i="2"/>
  <c r="AI561" i="2"/>
  <c r="AI3548" i="2"/>
  <c r="AI4914" i="2"/>
  <c r="AI6825" i="2"/>
  <c r="AI6802" i="2"/>
  <c r="AI7042" i="2"/>
  <c r="AI5462" i="2"/>
  <c r="AI5636" i="2"/>
  <c r="AI5764" i="2"/>
  <c r="AI5888" i="2"/>
  <c r="AI8639" i="2"/>
  <c r="AI8763" i="2"/>
  <c r="AI10009" i="2"/>
  <c r="AI10042" i="2"/>
  <c r="AI10131" i="2"/>
  <c r="AI11229" i="2"/>
  <c r="AI11487" i="2"/>
  <c r="AI3" i="2"/>
  <c r="AI17" i="2"/>
  <c r="AI1462" i="2"/>
  <c r="AI3039" i="2"/>
  <c r="AI3305" i="2"/>
  <c r="AI3310" i="2"/>
  <c r="AI3685" i="2"/>
  <c r="AI3695" i="2"/>
  <c r="AI4626" i="2"/>
  <c r="AI4767" i="2"/>
  <c r="AI5050" i="2"/>
  <c r="AI5328" i="2"/>
  <c r="AI4" i="2"/>
  <c r="AI14" i="2"/>
  <c r="AI543" i="2"/>
  <c r="AI544" i="2"/>
  <c r="AI798" i="2"/>
  <c r="AI818" i="2"/>
  <c r="AI997" i="2"/>
  <c r="AI1013" i="2"/>
  <c r="AI1313" i="2"/>
  <c r="AI1333" i="2"/>
  <c r="AI1605" i="2"/>
  <c r="AI1612" i="2"/>
  <c r="AI1621" i="2"/>
  <c r="AI1631" i="2"/>
  <c r="AI1647" i="2"/>
  <c r="AI1657" i="2"/>
  <c r="AI1676" i="2"/>
  <c r="AI1677" i="2"/>
  <c r="AI1718" i="2"/>
  <c r="AI1786" i="2"/>
  <c r="AI1861" i="2"/>
  <c r="AI2251" i="2"/>
  <c r="AI3524" i="2"/>
  <c r="AI5251" i="2"/>
  <c r="AI6022" i="2"/>
  <c r="AI6440" i="2"/>
  <c r="AI6845" i="2"/>
  <c r="AI8678" i="2"/>
  <c r="AI11026" i="2"/>
  <c r="AI11279" i="2"/>
  <c r="AI3908" i="2"/>
  <c r="AI4144" i="2"/>
  <c r="AI4148" i="2"/>
  <c r="AI4374" i="2"/>
  <c r="AI4376" i="2"/>
  <c r="AI3528" i="2"/>
  <c r="AI4903" i="2"/>
  <c r="AI6441" i="2"/>
  <c r="AI6725" i="2"/>
  <c r="AI6846" i="2"/>
  <c r="AI7144" i="2"/>
  <c r="AI7191" i="2"/>
  <c r="AI7260" i="2"/>
  <c r="AI6146" i="2"/>
  <c r="AI6355" i="2"/>
  <c r="AI6371" i="2"/>
  <c r="AI5463" i="2"/>
  <c r="AI5637" i="2"/>
  <c r="AI5765" i="2"/>
  <c r="AI5889" i="2"/>
  <c r="AI8679" i="2"/>
  <c r="AI8904" i="2"/>
  <c r="AI10043" i="2"/>
  <c r="AI10132" i="2"/>
  <c r="AI8680" i="2"/>
  <c r="AI8681" i="2"/>
  <c r="AI8682" i="2"/>
  <c r="AI8764" i="2"/>
  <c r="AI8765" i="2"/>
  <c r="AI8905" i="2"/>
  <c r="AI8906" i="2"/>
  <c r="AI8907" i="2"/>
  <c r="AI10044" i="2"/>
  <c r="AI10045" i="2"/>
  <c r="AI10046" i="2"/>
  <c r="AI7347" i="2"/>
  <c r="AI7439" i="2"/>
  <c r="AI7535" i="2"/>
  <c r="AI7646" i="2"/>
  <c r="AI7647" i="2"/>
  <c r="AI7756" i="2"/>
  <c r="AI7847" i="2"/>
  <c r="AI7921" i="2"/>
  <c r="AI8016" i="2"/>
  <c r="AI8683" i="2"/>
  <c r="AI10133" i="2"/>
  <c r="AI10134" i="2"/>
  <c r="AI10135" i="2"/>
  <c r="AI11566" i="2"/>
  <c r="AI11653" i="2"/>
  <c r="AI11027" i="2"/>
  <c r="AI11280" i="2"/>
  <c r="AI211" i="2"/>
  <c r="AI313" i="2"/>
  <c r="AI1559" i="2"/>
  <c r="AI3040" i="2"/>
  <c r="AI3580" i="2"/>
  <c r="AI4687" i="2"/>
  <c r="AI4768" i="2"/>
  <c r="AI5146" i="2"/>
  <c r="AI5329" i="2"/>
  <c r="AI1787" i="2"/>
  <c r="AI212" i="2"/>
  <c r="AI314" i="2"/>
  <c r="AI668" i="2"/>
  <c r="AI708" i="2"/>
  <c r="AI832" i="2"/>
  <c r="AI846" i="2"/>
  <c r="AI1062" i="2"/>
  <c r="AI1063" i="2"/>
  <c r="AI1274" i="2"/>
  <c r="AI1295" i="2"/>
  <c r="AI3439" i="2"/>
  <c r="AI3460" i="2"/>
  <c r="AI3810" i="2"/>
  <c r="AI3845" i="2"/>
  <c r="AI9251" i="2"/>
  <c r="AI9469" i="2"/>
  <c r="AI10615" i="2"/>
  <c r="AI10739" i="2"/>
  <c r="AI1862" i="2"/>
  <c r="AI1951" i="2"/>
  <c r="AI2037" i="2"/>
  <c r="AI2113" i="2"/>
  <c r="AI2114" i="2"/>
  <c r="AI2474" i="2"/>
  <c r="AI2561" i="2"/>
  <c r="AI2651" i="2"/>
  <c r="AI2738" i="2"/>
  <c r="AI2800" i="2"/>
  <c r="AI2801" i="2"/>
  <c r="AI3615" i="2"/>
  <c r="AI3972" i="2"/>
  <c r="AI4209" i="2"/>
  <c r="AI4234" i="2"/>
  <c r="AI4514" i="2"/>
  <c r="AI4545" i="2"/>
  <c r="AI6201" i="2"/>
  <c r="AI6315" i="2"/>
  <c r="AI6336" i="2"/>
  <c r="AI4964" i="2"/>
  <c r="AI6583" i="2"/>
  <c r="AI6750" i="2"/>
  <c r="AI6958" i="2"/>
  <c r="AI7192" i="2"/>
  <c r="AI5207" i="2"/>
  <c r="AI5515" i="2"/>
  <c r="AI5638" i="2"/>
  <c r="AI5766" i="2"/>
  <c r="AI5890" i="2"/>
  <c r="AI6077" i="2"/>
  <c r="AI6560" i="2"/>
  <c r="AI6906" i="2"/>
  <c r="AI9470" i="2"/>
  <c r="AI11060" i="2"/>
  <c r="AI11309" i="2"/>
  <c r="AI7261" i="2"/>
  <c r="AI7348" i="2"/>
  <c r="AI7440" i="2"/>
  <c r="AI7536" i="2"/>
  <c r="AI7648" i="2"/>
  <c r="AI7649" i="2"/>
  <c r="AI7757" i="2"/>
  <c r="AI7922" i="2"/>
  <c r="AI8017" i="2"/>
  <c r="AI8103" i="2"/>
  <c r="AI8104" i="2"/>
  <c r="AI9252" i="2"/>
  <c r="AI9253" i="2"/>
  <c r="AI9471" i="2"/>
  <c r="AI9472" i="2"/>
  <c r="AI9473" i="2"/>
  <c r="AI9474" i="2"/>
  <c r="AI9475" i="2"/>
  <c r="AI9476" i="2"/>
  <c r="AI10616" i="2"/>
  <c r="AI10617" i="2"/>
  <c r="AI10618" i="2"/>
  <c r="AI11107" i="2"/>
  <c r="AI11363" i="2"/>
  <c r="AI11567" i="2"/>
  <c r="AI11654" i="2"/>
  <c r="AI11757" i="2"/>
  <c r="AI10740" i="2"/>
  <c r="AI10741" i="2"/>
  <c r="AI10823" i="2"/>
  <c r="AI213" i="2"/>
  <c r="AI315" i="2"/>
  <c r="AI1560" i="2"/>
  <c r="AI3041" i="2"/>
  <c r="AI3581" i="2"/>
  <c r="AI4688" i="2"/>
  <c r="AI4769" i="2"/>
  <c r="AI5118" i="2"/>
  <c r="AI5330" i="2"/>
  <c r="AI1788" i="2"/>
  <c r="AI1039" i="2"/>
  <c r="AI1064" i="2"/>
  <c r="AI1275" i="2"/>
  <c r="AI1296" i="2"/>
  <c r="AI1863" i="2"/>
  <c r="AI1952" i="2"/>
  <c r="AI2038" i="2"/>
  <c r="AI2039" i="2"/>
  <c r="AI2115" i="2"/>
  <c r="AI2475" i="2"/>
  <c r="AI2562" i="2"/>
  <c r="AI2652" i="2"/>
  <c r="AI2739" i="2"/>
  <c r="AI2740" i="2"/>
  <c r="AI2802" i="2"/>
  <c r="AI3616" i="2"/>
  <c r="AI4210" i="2"/>
  <c r="AI4211" i="2"/>
  <c r="AI4515" i="2"/>
  <c r="AI4546" i="2"/>
  <c r="AI4938" i="2"/>
  <c r="AI6561" i="2"/>
  <c r="AI6751" i="2"/>
  <c r="AI6907" i="2"/>
  <c r="AI7193" i="2"/>
  <c r="AI5208" i="2"/>
  <c r="AI5516" i="2"/>
  <c r="AI5639" i="2"/>
  <c r="AI5767" i="2"/>
  <c r="AI5891" i="2"/>
  <c r="AI6078" i="2"/>
  <c r="AI6532" i="2"/>
  <c r="AI6908" i="2"/>
  <c r="AI9254" i="2"/>
  <c r="AI11061" i="2"/>
  <c r="AI11310" i="2"/>
  <c r="AI7262" i="2"/>
  <c r="AI7349" i="2"/>
  <c r="AI7441" i="2"/>
  <c r="AI7537" i="2"/>
  <c r="AI7538" i="2"/>
  <c r="AI7650" i="2"/>
  <c r="AI7758" i="2"/>
  <c r="AI7923" i="2"/>
  <c r="AI8018" i="2"/>
  <c r="AI8105" i="2"/>
  <c r="AI8172" i="2"/>
  <c r="AI9477" i="2"/>
  <c r="AI9255" i="2"/>
  <c r="AI9478" i="2"/>
  <c r="AI9479" i="2"/>
  <c r="AI9480" i="2"/>
  <c r="AI10619" i="2"/>
  <c r="AI10742" i="2"/>
  <c r="AI10743" i="2"/>
  <c r="AI11108" i="2"/>
  <c r="AI11364" i="2"/>
  <c r="AI10824" i="2"/>
  <c r="AI116" i="2"/>
  <c r="AI214" i="2"/>
  <c r="AI1496" i="2"/>
  <c r="AI3042" i="2"/>
  <c r="AI3549" i="2"/>
  <c r="AI4655" i="2"/>
  <c r="AI4770" i="2"/>
  <c r="AI5086" i="2"/>
  <c r="AI5331" i="2"/>
  <c r="AI1719" i="2"/>
  <c r="AI1789" i="2"/>
  <c r="AI1864" i="2"/>
  <c r="AI117" i="2"/>
  <c r="AI215" i="2"/>
  <c r="AI605" i="2"/>
  <c r="AI669" i="2"/>
  <c r="AI819" i="2"/>
  <c r="AI833" i="2"/>
  <c r="AI1014" i="2"/>
  <c r="AI1040" i="2"/>
  <c r="AI1250" i="2"/>
  <c r="AI1276" i="2"/>
  <c r="AI3398" i="2"/>
  <c r="AI3399" i="2"/>
  <c r="AI3765" i="2"/>
  <c r="AI3811" i="2"/>
  <c r="AI9256" i="2"/>
  <c r="AI9481" i="2"/>
  <c r="AI10452" i="2"/>
  <c r="AI10620" i="2"/>
  <c r="AI1953" i="2"/>
  <c r="AI2040" i="2"/>
  <c r="AI2041" i="2"/>
  <c r="AI2400" i="2"/>
  <c r="AI2476" i="2"/>
  <c r="AI2563" i="2"/>
  <c r="AI2653" i="2"/>
  <c r="AI2654" i="2"/>
  <c r="AI2741" i="2"/>
  <c r="AI3582" i="2"/>
  <c r="AI3951" i="2"/>
  <c r="AI4180" i="2"/>
  <c r="AI4181" i="2"/>
  <c r="AI4474" i="2"/>
  <c r="AI4516" i="2"/>
  <c r="AI6178" i="2"/>
  <c r="AI6280" i="2"/>
  <c r="AI6316" i="2"/>
  <c r="AI4915" i="2"/>
  <c r="AI6496" i="2"/>
  <c r="AI6737" i="2"/>
  <c r="AI6909" i="2"/>
  <c r="AI7145" i="2"/>
  <c r="AI7194" i="2"/>
  <c r="AI7263" i="2"/>
  <c r="AI5199" i="2"/>
  <c r="AI5493" i="2"/>
  <c r="AI5640" i="2"/>
  <c r="AI5768" i="2"/>
  <c r="AI5892" i="2"/>
  <c r="AI6053" i="2"/>
  <c r="AI6497" i="2"/>
  <c r="AI6873" i="2"/>
  <c r="AI9257" i="2"/>
  <c r="AI11028" i="2"/>
  <c r="AI11311" i="2"/>
  <c r="AI7350" i="2"/>
  <c r="AI7442" i="2"/>
  <c r="AI7443" i="2"/>
  <c r="AI7539" i="2"/>
  <c r="AI7651" i="2"/>
  <c r="AI7759" i="2"/>
  <c r="AI7924" i="2"/>
  <c r="AI8019" i="2"/>
  <c r="AI8106" i="2"/>
  <c r="AI9482" i="2"/>
  <c r="AI9061" i="2"/>
  <c r="AI9258" i="2"/>
  <c r="AI9259" i="2"/>
  <c r="AI9260" i="2"/>
  <c r="AI9483" i="2"/>
  <c r="AI9646" i="2"/>
  <c r="AI9647" i="2"/>
  <c r="AI9648" i="2"/>
  <c r="AI10453" i="2"/>
  <c r="AI10454" i="2"/>
  <c r="AI10621" i="2"/>
  <c r="AI10622" i="2"/>
  <c r="AI10623" i="2"/>
  <c r="AI10624" i="2"/>
  <c r="AI11062" i="2"/>
  <c r="AI11312" i="2"/>
  <c r="AI11568" i="2"/>
  <c r="AI11655" i="2"/>
  <c r="AI118" i="2"/>
  <c r="AI216" i="2"/>
  <c r="AI1497" i="2"/>
  <c r="AI3043" i="2"/>
  <c r="AI3214" i="2"/>
  <c r="AI4656" i="2"/>
  <c r="AI4771" i="2"/>
  <c r="AI5087" i="2"/>
  <c r="AI5332" i="2"/>
  <c r="AI1678" i="2"/>
  <c r="AI1720" i="2"/>
  <c r="AI1790" i="2"/>
  <c r="AI1865" i="2"/>
  <c r="AI52" i="2"/>
  <c r="AI119" i="2"/>
  <c r="AI562" i="2"/>
  <c r="AI606" i="2"/>
  <c r="AI872" i="2"/>
  <c r="AI895" i="2"/>
  <c r="AI1110" i="2"/>
  <c r="AI1136" i="2"/>
  <c r="AI1353" i="2"/>
  <c r="AI1354" i="2"/>
  <c r="AI3317" i="2"/>
  <c r="AI3331" i="2"/>
  <c r="AI3696" i="2"/>
  <c r="AI3726" i="2"/>
  <c r="AI8684" i="2"/>
  <c r="AI8766" i="2"/>
  <c r="AI10047" i="2"/>
  <c r="AI10136" i="2"/>
  <c r="AI1866" i="2"/>
  <c r="AI2042" i="2"/>
  <c r="AI2360" i="2"/>
  <c r="AI2401" i="2"/>
  <c r="AI2477" i="2"/>
  <c r="AI2478" i="2"/>
  <c r="AI2564" i="2"/>
  <c r="AI2655" i="2"/>
  <c r="AI3215" i="2"/>
  <c r="AI3919" i="2"/>
  <c r="AI4264" i="2"/>
  <c r="AI4299" i="2"/>
  <c r="AI4397" i="2"/>
  <c r="AI4398" i="2"/>
  <c r="AI6165" i="2"/>
  <c r="AI6260" i="2"/>
  <c r="AI6281" i="2"/>
  <c r="AI4965" i="2"/>
  <c r="AI6498" i="2"/>
  <c r="AI6685" i="2"/>
  <c r="AI6959" i="2"/>
  <c r="AI7146" i="2"/>
  <c r="AI7147" i="2"/>
  <c r="AI7195" i="2"/>
  <c r="AI5218" i="2"/>
  <c r="AI5464" i="2"/>
  <c r="AI5641" i="2"/>
  <c r="AI5769" i="2"/>
  <c r="AI5893" i="2"/>
  <c r="AI6079" i="2"/>
  <c r="AI6499" i="2"/>
  <c r="AI6960" i="2"/>
  <c r="AI9484" i="2"/>
  <c r="AI11063" i="2"/>
  <c r="AI11313" i="2"/>
  <c r="AI7264" i="2"/>
  <c r="AI7351" i="2"/>
  <c r="AI7444" i="2"/>
  <c r="AI7540" i="2"/>
  <c r="AI7652" i="2"/>
  <c r="AI7653" i="2"/>
  <c r="AI7760" i="2"/>
  <c r="AI7925" i="2"/>
  <c r="AI8020" i="2"/>
  <c r="AI9485" i="2"/>
  <c r="AI8685" i="2"/>
  <c r="AI8686" i="2"/>
  <c r="AI8687" i="2"/>
  <c r="AI8767" i="2"/>
  <c r="AI8768" i="2"/>
  <c r="AI8908" i="2"/>
  <c r="AI8909" i="2"/>
  <c r="AI9062" i="2"/>
  <c r="AI10048" i="2"/>
  <c r="AI10137" i="2"/>
  <c r="AI10138" i="2"/>
  <c r="AI10139" i="2"/>
  <c r="AI10140" i="2"/>
  <c r="AI10264" i="2"/>
  <c r="AI11109" i="2"/>
  <c r="AI11365" i="2"/>
  <c r="AI11569" i="2"/>
  <c r="AI11656" i="2"/>
  <c r="AI3216" i="2"/>
  <c r="AI3440" i="2"/>
  <c r="AI3461" i="2"/>
  <c r="AI3846" i="2"/>
  <c r="AI3870" i="2"/>
  <c r="AI217" i="2"/>
  <c r="AI316" i="2"/>
  <c r="AI709" i="2"/>
  <c r="AI710" i="2"/>
  <c r="AI1065" i="2"/>
  <c r="AI1079" i="2"/>
  <c r="AI1297" i="2"/>
  <c r="AI1298" i="2"/>
  <c r="AI1867" i="2"/>
  <c r="AI1868" i="2"/>
  <c r="AI1954" i="2"/>
  <c r="AI2043" i="2"/>
  <c r="AI2116" i="2"/>
  <c r="AI2167" i="2"/>
  <c r="AI2479" i="2"/>
  <c r="AI218" i="2"/>
  <c r="AI317" i="2"/>
  <c r="AI1561" i="2"/>
  <c r="AI3044" i="2"/>
  <c r="AI4689" i="2"/>
  <c r="AI4772" i="2"/>
  <c r="AI5119" i="2"/>
  <c r="AI5333" i="2"/>
  <c r="AI5549" i="2"/>
  <c r="AI3217" i="2"/>
  <c r="AI4212" i="2"/>
  <c r="AI4235" i="2"/>
  <c r="AI4517" i="2"/>
  <c r="AI4547" i="2"/>
  <c r="AI2480" i="2"/>
  <c r="AI2565" i="2"/>
  <c r="AI2656" i="2"/>
  <c r="AI2742" i="2"/>
  <c r="AI2803" i="2"/>
  <c r="AI4966" i="2"/>
  <c r="AI6533" i="2"/>
  <c r="AI6705" i="2"/>
  <c r="AI6961" i="2"/>
  <c r="AI5289" i="2"/>
  <c r="AI5642" i="2"/>
  <c r="AI5770" i="2"/>
  <c r="AI5894" i="2"/>
  <c r="AI6080" i="2"/>
  <c r="AI6611" i="2"/>
  <c r="AI6910" i="2"/>
  <c r="AI9486" i="2"/>
  <c r="AI9487" i="2"/>
  <c r="AI10625" i="2"/>
  <c r="AI10744" i="2"/>
  <c r="AI11110" i="2"/>
  <c r="AI11366" i="2"/>
  <c r="AI11728" i="2"/>
  <c r="AI9488" i="2"/>
  <c r="AI9489" i="2"/>
  <c r="AI9490" i="2"/>
  <c r="AI9649" i="2"/>
  <c r="AI9650" i="2"/>
  <c r="AI9651" i="2"/>
  <c r="AI9758" i="2"/>
  <c r="AI7352" i="2"/>
  <c r="AI7445" i="2"/>
  <c r="AI7541" i="2"/>
  <c r="AI7654" i="2"/>
  <c r="AI7761" i="2"/>
  <c r="AI7848" i="2"/>
  <c r="AI7849" i="2"/>
  <c r="AI7926" i="2"/>
  <c r="AI8021" i="2"/>
  <c r="AI8107" i="2"/>
  <c r="AI8173" i="2"/>
  <c r="AI8224" i="2"/>
  <c r="AI10745" i="2"/>
  <c r="AI10825" i="2"/>
  <c r="AI10826" i="2"/>
  <c r="AI10827" i="2"/>
  <c r="AI10828" i="2"/>
  <c r="AI10829" i="2"/>
  <c r="AI11159" i="2"/>
  <c r="AI11412" i="2"/>
  <c r="AI53" i="2"/>
  <c r="AI120" i="2"/>
  <c r="AI1498" i="2"/>
  <c r="AI3045" i="2"/>
  <c r="AI3306" i="2"/>
  <c r="AI3312" i="2"/>
  <c r="AI3525" i="2"/>
  <c r="AI3697" i="2"/>
  <c r="AI3727" i="2"/>
  <c r="AI4627" i="2"/>
  <c r="AI4773" i="2"/>
  <c r="AI5088" i="2"/>
  <c r="AI5334" i="2"/>
  <c r="AI54" i="2"/>
  <c r="AI121" i="2"/>
  <c r="AI563" i="2"/>
  <c r="AI607" i="2"/>
  <c r="AI990" i="2"/>
  <c r="AI993" i="2"/>
  <c r="AI1226" i="2"/>
  <c r="AI1230" i="2"/>
  <c r="AI3550" i="2"/>
  <c r="AI4136" i="2"/>
  <c r="AI4140" i="2"/>
  <c r="AI4377" i="2"/>
  <c r="AI4399" i="2"/>
  <c r="AI4002" i="2"/>
  <c r="AI4003" i="2"/>
  <c r="AI4004" i="2"/>
  <c r="AI4005" i="2"/>
  <c r="AI4008" i="2"/>
  <c r="AI4009" i="2"/>
  <c r="AI4012" i="2"/>
  <c r="AI4021" i="2"/>
  <c r="AI4031" i="2"/>
  <c r="AI4032" i="2"/>
  <c r="AI4043" i="2"/>
  <c r="AI4075" i="2"/>
  <c r="AI6826" i="2"/>
  <c r="AI7120" i="2"/>
  <c r="AI7148" i="2"/>
  <c r="AI7196" i="2"/>
  <c r="AI7265" i="2"/>
  <c r="AI4916" i="2"/>
  <c r="AI6803" i="2"/>
  <c r="AI7064" i="2"/>
  <c r="AI5249" i="2"/>
  <c r="AI5465" i="2"/>
  <c r="AI5643" i="2"/>
  <c r="AI5771" i="2"/>
  <c r="AI5895" i="2"/>
  <c r="AI6029" i="2"/>
  <c r="AI6804" i="2"/>
  <c r="AI7000" i="2"/>
  <c r="AI8688" i="2"/>
  <c r="AI8769" i="2"/>
  <c r="AI10049" i="2"/>
  <c r="AI10141" i="2"/>
  <c r="AI11160" i="2"/>
  <c r="AI11413" i="2"/>
  <c r="AI11729" i="2"/>
  <c r="AI8640" i="2"/>
  <c r="AI8689" i="2"/>
  <c r="AI8770" i="2"/>
  <c r="AI8771" i="2"/>
  <c r="AI8910" i="2"/>
  <c r="AI8911" i="2"/>
  <c r="AI10050" i="2"/>
  <c r="AI10051" i="2"/>
  <c r="AI10052" i="2"/>
  <c r="AI7266" i="2"/>
  <c r="AI7353" i="2"/>
  <c r="AI7446" i="2"/>
  <c r="AI7542" i="2"/>
  <c r="AI7655" i="2"/>
  <c r="AI7762" i="2"/>
  <c r="AI7850" i="2"/>
  <c r="AI7927" i="2"/>
  <c r="AI10142" i="2"/>
  <c r="AI10143" i="2"/>
  <c r="AI10144" i="2"/>
  <c r="AI10145" i="2"/>
  <c r="AI11241" i="2"/>
  <c r="AI11500" i="2"/>
  <c r="AI5" i="2"/>
  <c r="AI25" i="2"/>
  <c r="AI31" i="2"/>
  <c r="AI219" i="2"/>
  <c r="AI1470" i="2"/>
  <c r="AI3046" i="2"/>
  <c r="AI1471" i="2"/>
  <c r="AI3047" i="2"/>
  <c r="AI3307" i="2"/>
  <c r="AI3313" i="2"/>
  <c r="AI3531" i="2"/>
  <c r="AI3698" i="2"/>
  <c r="AI3699" i="2"/>
  <c r="AI4617" i="2"/>
  <c r="AI4774" i="2"/>
  <c r="AI4628" i="2"/>
  <c r="AI4775" i="2"/>
  <c r="AI5051" i="2"/>
  <c r="AI5335" i="2"/>
  <c r="AI5059" i="2"/>
  <c r="AI5336" i="2"/>
  <c r="AI2" i="2"/>
  <c r="AI15" i="2"/>
  <c r="AI539" i="2"/>
  <c r="AI545" i="2"/>
  <c r="AI799" i="2"/>
  <c r="AI820" i="2"/>
  <c r="AI996" i="2"/>
  <c r="AI1015" i="2"/>
  <c r="AI1314" i="2"/>
  <c r="AI1334" i="2"/>
  <c r="AI1606" i="2"/>
  <c r="AI1613" i="2"/>
  <c r="AI1622" i="2"/>
  <c r="AI1632" i="2"/>
  <c r="AI1648" i="2"/>
  <c r="AI1658" i="2"/>
  <c r="AI1659" i="2"/>
  <c r="AI1679" i="2"/>
  <c r="AI1721" i="2"/>
  <c r="AI1791" i="2"/>
  <c r="AI1869" i="2"/>
  <c r="AI2252" i="2"/>
  <c r="AI3532" i="2"/>
  <c r="AI3583" i="2"/>
  <c r="AI3906" i="2"/>
  <c r="AI4137" i="2"/>
  <c r="AI4141" i="2"/>
  <c r="AI4378" i="2"/>
  <c r="AI4400" i="2"/>
  <c r="AI4917" i="2"/>
  <c r="AI4939" i="2"/>
  <c r="AI6147" i="2"/>
  <c r="AI6261" i="2"/>
  <c r="AI6282" i="2"/>
  <c r="AI6469" i="2"/>
  <c r="AI6500" i="2"/>
  <c r="AI6729" i="2"/>
  <c r="AI6738" i="2"/>
  <c r="AI6911" i="2"/>
  <c r="AI6962" i="2"/>
  <c r="AI7121" i="2"/>
  <c r="AI7149" i="2"/>
  <c r="AI7197" i="2"/>
  <c r="AI5193" i="2"/>
  <c r="AI5466" i="2"/>
  <c r="AI5494" i="2"/>
  <c r="AI5644" i="2"/>
  <c r="AI5772" i="2"/>
  <c r="AI5896" i="2"/>
  <c r="AI5897" i="2"/>
  <c r="AI5983" i="2"/>
  <c r="AI5987" i="2"/>
  <c r="AI6054" i="2"/>
  <c r="AI6449" i="2"/>
  <c r="AI6912" i="2"/>
  <c r="AI8633" i="2"/>
  <c r="AI8641" i="2"/>
  <c r="AI8772" i="2"/>
  <c r="AI9968" i="2"/>
  <c r="AI10010" i="2"/>
  <c r="AI11064" i="2"/>
  <c r="AI11314" i="2"/>
  <c r="AI7267" i="2"/>
  <c r="AI7354" i="2"/>
  <c r="AI7447" i="2"/>
  <c r="AI7543" i="2"/>
  <c r="AI7656" i="2"/>
  <c r="AI7657" i="2"/>
  <c r="AI7763" i="2"/>
  <c r="AI7928" i="2"/>
  <c r="AI8022" i="2"/>
  <c r="AI8642" i="2"/>
  <c r="AI8643" i="2"/>
  <c r="AI8644" i="2"/>
  <c r="AI8645" i="2"/>
  <c r="AI8690" i="2"/>
  <c r="AI8691" i="2"/>
  <c r="AI8692" i="2"/>
  <c r="AI8693" i="2"/>
  <c r="AI8912" i="2"/>
  <c r="AI9261" i="2"/>
  <c r="AI10011" i="2"/>
  <c r="AI10012" i="2"/>
  <c r="AI10013" i="2"/>
  <c r="AI10014" i="2"/>
  <c r="AI10053" i="2"/>
  <c r="AI10054" i="2"/>
  <c r="AI11065" i="2"/>
  <c r="AI11111" i="2"/>
  <c r="AI11315" i="2"/>
  <c r="AI11367" i="2"/>
  <c r="AI11570" i="2"/>
  <c r="AI11657" i="2"/>
  <c r="AI32" i="2"/>
  <c r="AI55" i="2"/>
  <c r="AI1472" i="2"/>
  <c r="AI3048" i="2"/>
  <c r="AI4618" i="2"/>
  <c r="AI4776" i="2"/>
  <c r="AI5060" i="2"/>
  <c r="AI5337" i="2"/>
  <c r="AI33" i="2"/>
  <c r="AI56" i="2"/>
  <c r="AI546" i="2"/>
  <c r="AI564" i="2"/>
  <c r="AI3533" i="2"/>
  <c r="AI4904" i="2"/>
  <c r="AI6827" i="2"/>
  <c r="AI6805" i="2"/>
  <c r="AI7043" i="2"/>
  <c r="AI5467" i="2"/>
  <c r="AI5645" i="2"/>
  <c r="AI5773" i="2"/>
  <c r="AI5898" i="2"/>
  <c r="AI8646" i="2"/>
  <c r="AI8773" i="2"/>
  <c r="AI10015" i="2"/>
  <c r="AI10016" i="2"/>
  <c r="AI10055" i="2"/>
  <c r="AI11230" i="2"/>
  <c r="AI11488" i="2"/>
  <c r="AI13" i="2"/>
  <c r="AI18" i="2"/>
  <c r="AI1473" i="2"/>
  <c r="AI3049" i="2"/>
  <c r="AI3175" i="2"/>
  <c r="AI4629" i="2"/>
  <c r="AI4777" i="2"/>
  <c r="AI5061" i="2"/>
  <c r="AI5338" i="2"/>
  <c r="AI1607" i="2"/>
  <c r="AI1615" i="2"/>
  <c r="AI1623" i="2"/>
  <c r="AI1633" i="2"/>
  <c r="AI1652" i="2"/>
  <c r="AI1660" i="2"/>
  <c r="AI1680" i="2"/>
  <c r="AI1722" i="2"/>
  <c r="AI1792" i="2"/>
  <c r="AI1793" i="2"/>
  <c r="AI6" i="2"/>
  <c r="AI19" i="2"/>
  <c r="AI547" i="2"/>
  <c r="AI565" i="2"/>
  <c r="AI800" i="2"/>
  <c r="AI834" i="2"/>
  <c r="AI998" i="2"/>
  <c r="AI1016" i="2"/>
  <c r="AI1335" i="2"/>
  <c r="AI1355" i="2"/>
  <c r="AI3304" i="2"/>
  <c r="AI3311" i="2"/>
  <c r="AI3686" i="2"/>
  <c r="AI3700" i="2"/>
  <c r="AI8647" i="2"/>
  <c r="AI8694" i="2"/>
  <c r="AI10017" i="2"/>
  <c r="AI10056" i="2"/>
  <c r="AI1870" i="2"/>
  <c r="AI2253" i="2"/>
  <c r="AI3176" i="2"/>
  <c r="AI3909" i="2"/>
  <c r="AI4145" i="2"/>
  <c r="AI4149" i="2"/>
  <c r="AI4379" i="2"/>
  <c r="AI4380" i="2"/>
  <c r="AI6148" i="2"/>
  <c r="AI6262" i="2"/>
  <c r="AI6263" i="2"/>
  <c r="AI4940" i="2"/>
  <c r="AI6442" i="2"/>
  <c r="AI6676" i="2"/>
  <c r="AI6913" i="2"/>
  <c r="AI7122" i="2"/>
  <c r="AI7123" i="2"/>
  <c r="AI7150" i="2"/>
  <c r="AI7198" i="2"/>
  <c r="AI5194" i="2"/>
  <c r="AI5457" i="2"/>
  <c r="AI5646" i="2"/>
  <c r="AI5774" i="2"/>
  <c r="AI5899" i="2"/>
  <c r="AI6055" i="2"/>
  <c r="AI6450" i="2"/>
  <c r="AI6914" i="2"/>
  <c r="AI8774" i="2"/>
  <c r="AI11029" i="2"/>
  <c r="AI11281" i="2"/>
  <c r="AI7268" i="2"/>
  <c r="AI7355" i="2"/>
  <c r="AI7448" i="2"/>
  <c r="AI7544" i="2"/>
  <c r="AI7545" i="2"/>
  <c r="AI7658" i="2"/>
  <c r="AI7764" i="2"/>
  <c r="AI7929" i="2"/>
  <c r="AI8913" i="2"/>
  <c r="AI8648" i="2"/>
  <c r="AI8649" i="2"/>
  <c r="AI8650" i="2"/>
  <c r="AI8695" i="2"/>
  <c r="AI8696" i="2"/>
  <c r="AI8697" i="2"/>
  <c r="AI8698" i="2"/>
  <c r="AI8775" i="2"/>
  <c r="AI10018" i="2"/>
  <c r="AI10057" i="2"/>
  <c r="AI10058" i="2"/>
  <c r="AI10059" i="2"/>
  <c r="AI10146" i="2"/>
  <c r="AI10147" i="2"/>
  <c r="AI11066" i="2"/>
  <c r="AI11316" i="2"/>
  <c r="AI11571" i="2"/>
  <c r="AI11658" i="2"/>
  <c r="AI3194" i="2"/>
  <c r="AI3441" i="2"/>
  <c r="AI3442" i="2"/>
  <c r="AI3812" i="2"/>
  <c r="AI3847" i="2"/>
  <c r="AI220" i="2"/>
  <c r="AI318" i="2"/>
  <c r="AI670" i="2"/>
  <c r="AI711" i="2"/>
  <c r="AI1041" i="2"/>
  <c r="AI1066" i="2"/>
  <c r="AI1277" i="2"/>
  <c r="AI1299" i="2"/>
  <c r="AI1794" i="2"/>
  <c r="AI1871" i="2"/>
  <c r="AI1872" i="2"/>
  <c r="AI1955" i="2"/>
  <c r="AI2044" i="2"/>
  <c r="AI2117" i="2"/>
  <c r="AI2402" i="2"/>
  <c r="AI2481" i="2"/>
  <c r="AI221" i="2"/>
  <c r="AI222" i="2"/>
  <c r="AI1530" i="2"/>
  <c r="AI3050" i="2"/>
  <c r="AI4657" i="2"/>
  <c r="AI4778" i="2"/>
  <c r="AI5089" i="2"/>
  <c r="AI5339" i="2"/>
  <c r="AI5517" i="2"/>
  <c r="AI3218" i="2"/>
  <c r="AI4213" i="2"/>
  <c r="AI4236" i="2"/>
  <c r="AI4518" i="2"/>
  <c r="AI4548" i="2"/>
  <c r="AI2566" i="2"/>
  <c r="AI2657" i="2"/>
  <c r="AI2658" i="2"/>
  <c r="AI2743" i="2"/>
  <c r="AI7269" i="2"/>
  <c r="AI4941" i="2"/>
  <c r="AI6534" i="2"/>
  <c r="AI6700" i="2"/>
  <c r="AI6963" i="2"/>
  <c r="AI5274" i="2"/>
  <c r="AI5647" i="2"/>
  <c r="AI5775" i="2"/>
  <c r="AI5900" i="2"/>
  <c r="AI6056" i="2"/>
  <c r="AI6562" i="2"/>
  <c r="AI6915" i="2"/>
  <c r="AI9262" i="2"/>
  <c r="AI9491" i="2"/>
  <c r="AI9492" i="2"/>
  <c r="AI10455" i="2"/>
  <c r="AI10626" i="2"/>
  <c r="AI11112" i="2"/>
  <c r="AI11368" i="2"/>
  <c r="AI9493" i="2"/>
  <c r="AI9494" i="2"/>
  <c r="AI9495" i="2"/>
  <c r="AI9496" i="2"/>
  <c r="AI9497" i="2"/>
  <c r="AI9652" i="2"/>
  <c r="AI9653" i="2"/>
  <c r="AI7356" i="2"/>
  <c r="AI7449" i="2"/>
  <c r="AI7546" i="2"/>
  <c r="AI7659" i="2"/>
  <c r="AI7765" i="2"/>
  <c r="AI7851" i="2"/>
  <c r="AI7930" i="2"/>
  <c r="AI8023" i="2"/>
  <c r="AI8108" i="2"/>
  <c r="AI8109" i="2"/>
  <c r="AI8174" i="2"/>
  <c r="AI10627" i="2"/>
  <c r="AI10746" i="2"/>
  <c r="AI10747" i="2"/>
  <c r="AI10748" i="2"/>
  <c r="AI10830" i="2"/>
  <c r="AI10831" i="2"/>
  <c r="AI11113" i="2"/>
  <c r="AI11369" i="2"/>
  <c r="AI122" i="2"/>
  <c r="AI223" i="2"/>
  <c r="AI1499" i="2"/>
  <c r="AI3051" i="2"/>
  <c r="AI3551" i="2"/>
  <c r="AI4630" i="2"/>
  <c r="AI4779" i="2"/>
  <c r="AI5090" i="2"/>
  <c r="AI5340" i="2"/>
  <c r="AI1723" i="2"/>
  <c r="AI1724" i="2"/>
  <c r="AI1795" i="2"/>
  <c r="AI57" i="2"/>
  <c r="AI123" i="2"/>
  <c r="AI608" i="2"/>
  <c r="AI609" i="2"/>
  <c r="AI821" i="2"/>
  <c r="AI822" i="2"/>
  <c r="AI1017" i="2"/>
  <c r="AI1042" i="2"/>
  <c r="AI1251" i="2"/>
  <c r="AI1252" i="2"/>
  <c r="AI3360" i="2"/>
  <c r="AI3400" i="2"/>
  <c r="AI3766" i="2"/>
  <c r="AI3813" i="2"/>
  <c r="AI9063" i="2"/>
  <c r="AI9263" i="2"/>
  <c r="AI10456" i="2"/>
  <c r="AI10628" i="2"/>
  <c r="AI1873" i="2"/>
  <c r="AI1956" i="2"/>
  <c r="AI1957" i="2"/>
  <c r="AI2403" i="2"/>
  <c r="AI2404" i="2"/>
  <c r="AI2482" i="2"/>
  <c r="AI2567" i="2"/>
  <c r="AI2659" i="2"/>
  <c r="AI2744" i="2"/>
  <c r="AI3552" i="2"/>
  <c r="AI3952" i="2"/>
  <c r="AI4163" i="2"/>
  <c r="AI4182" i="2"/>
  <c r="AI4475" i="2"/>
  <c r="AI4476" i="2"/>
  <c r="AI6166" i="2"/>
  <c r="AI6283" i="2"/>
  <c r="AI6317" i="2"/>
  <c r="AI4918" i="2"/>
  <c r="AI6470" i="2"/>
  <c r="AI6739" i="2"/>
  <c r="AI6874" i="2"/>
  <c r="AI7151" i="2"/>
  <c r="AI7152" i="2"/>
  <c r="AI7199" i="2"/>
  <c r="AI5200" i="2"/>
  <c r="AI5468" i="2"/>
  <c r="AI5648" i="2"/>
  <c r="AI5776" i="2"/>
  <c r="AI5901" i="2"/>
  <c r="AI6030" i="2"/>
  <c r="AI6471" i="2"/>
  <c r="AI6847" i="2"/>
  <c r="AI8914" i="2"/>
  <c r="AI11030" i="2"/>
  <c r="AI11282" i="2"/>
  <c r="AI7270" i="2"/>
  <c r="AI7357" i="2"/>
  <c r="AI7450" i="2"/>
  <c r="AI7547" i="2"/>
  <c r="AI7660" i="2"/>
  <c r="AI7661" i="2"/>
  <c r="AI7766" i="2"/>
  <c r="AI7931" i="2"/>
  <c r="AI8024" i="2"/>
  <c r="AI9064" i="2"/>
  <c r="AI8915" i="2"/>
  <c r="AI8916" i="2"/>
  <c r="AI9065" i="2"/>
  <c r="AI9066" i="2"/>
  <c r="AI9067" i="2"/>
  <c r="AI9264" i="2"/>
  <c r="AI9265" i="2"/>
  <c r="AI9266" i="2"/>
  <c r="AI10265" i="2"/>
  <c r="AI10457" i="2"/>
  <c r="AI10458" i="2"/>
  <c r="AI10459" i="2"/>
  <c r="AI10629" i="2"/>
  <c r="AI10630" i="2"/>
  <c r="AI11031" i="2"/>
  <c r="AI11317" i="2"/>
  <c r="AI11572" i="2"/>
  <c r="AI11659" i="2"/>
  <c r="AI374" i="2"/>
  <c r="AI468" i="2"/>
  <c r="AI1463" i="2"/>
  <c r="AI3052" i="2"/>
  <c r="AI2997" i="2"/>
  <c r="AI2999" i="2"/>
  <c r="AI3273" i="2"/>
  <c r="AI3281" i="2"/>
  <c r="AI3526" i="2"/>
  <c r="AI4619" i="2"/>
  <c r="AI4780" i="2"/>
  <c r="AI5052" i="2"/>
  <c r="AI5341" i="2"/>
  <c r="AI479" i="2"/>
  <c r="AI506" i="2"/>
  <c r="AI780" i="2"/>
  <c r="AI784" i="2"/>
  <c r="AI966" i="2"/>
  <c r="AI975" i="2"/>
  <c r="AI1604" i="2"/>
  <c r="AI1611" i="2"/>
  <c r="AI1618" i="2"/>
  <c r="AI1629" i="2"/>
  <c r="AI1638" i="2"/>
  <c r="AI1644" i="2"/>
  <c r="AI1649" i="2"/>
  <c r="AI1653" i="2"/>
  <c r="AI1661" i="2"/>
  <c r="AI1662" i="2"/>
  <c r="AI1681" i="2"/>
  <c r="AI2045" i="2"/>
  <c r="AI2998" i="2"/>
  <c r="AI3001" i="2"/>
  <c r="AI3173" i="2"/>
  <c r="AI3274" i="2"/>
  <c r="AI3282" i="2"/>
  <c r="AI3920" i="2"/>
  <c r="AI4359" i="2"/>
  <c r="AI4361" i="2"/>
  <c r="AI4595" i="2"/>
  <c r="AI4596" i="2"/>
  <c r="AI4905" i="2"/>
  <c r="AI6149" i="2"/>
  <c r="AI6245" i="2"/>
  <c r="AI6248" i="2"/>
  <c r="AI6451" i="2"/>
  <c r="AI6727" i="2"/>
  <c r="AI6875" i="2"/>
  <c r="AI5192" i="2"/>
  <c r="AI5469" i="2"/>
  <c r="AI6010" i="2"/>
  <c r="AI6011" i="2"/>
  <c r="AI6013" i="2"/>
  <c r="AI6057" i="2"/>
  <c r="AI6452" i="2"/>
  <c r="AI6848" i="2"/>
  <c r="AI8776" i="2"/>
  <c r="AI8777" i="2"/>
  <c r="AI9068" i="2"/>
  <c r="AI10060" i="2"/>
  <c r="AI10148" i="2"/>
  <c r="AI11013" i="2"/>
  <c r="AI11265" i="2"/>
  <c r="AI7451" i="2"/>
  <c r="AI7548" i="2"/>
  <c r="AI7549" i="2"/>
  <c r="AI7662" i="2"/>
  <c r="AI7767" i="2"/>
  <c r="AI7932" i="2"/>
  <c r="AI7933" i="2"/>
  <c r="AI8025" i="2"/>
  <c r="AI8110" i="2"/>
  <c r="AI8175" i="2"/>
  <c r="AI8225" i="2"/>
  <c r="AI8226" i="2"/>
  <c r="AI8651" i="2"/>
  <c r="AI8699" i="2"/>
  <c r="AI8778" i="2"/>
  <c r="AI8779" i="2"/>
  <c r="AI8780" i="2"/>
  <c r="AI8917" i="2"/>
  <c r="AI9267" i="2"/>
  <c r="AI9268" i="2"/>
  <c r="AI9269" i="2"/>
  <c r="AI10061" i="2"/>
  <c r="AI10149" i="2"/>
  <c r="AI10150" i="2"/>
  <c r="AI10151" i="2"/>
  <c r="AI10266" i="2"/>
  <c r="AI10267" i="2"/>
  <c r="AI11014" i="2"/>
  <c r="AI11266" i="2"/>
  <c r="AI11777" i="2"/>
  <c r="AI11778" i="2"/>
  <c r="AI11783" i="2"/>
  <c r="AI11796" i="2"/>
  <c r="AI11802" i="2"/>
  <c r="AI224" i="2"/>
  <c r="AI319" i="2"/>
  <c r="AI1531" i="2"/>
  <c r="AI3053" i="2"/>
  <c r="AI3248" i="2"/>
  <c r="AI4715" i="2"/>
  <c r="AI4781" i="2"/>
  <c r="AI5120" i="2"/>
  <c r="AI5342" i="2"/>
  <c r="AI1725" i="2"/>
  <c r="AI1796" i="2"/>
  <c r="AI124" i="2"/>
  <c r="AI225" i="2"/>
  <c r="AI610" i="2"/>
  <c r="AI671" i="2"/>
  <c r="AI896" i="2"/>
  <c r="AI930" i="2"/>
  <c r="AI1137" i="2"/>
  <c r="AI1167" i="2"/>
  <c r="AI1381" i="2"/>
  <c r="AI1414" i="2"/>
  <c r="AI3332" i="2"/>
  <c r="AI3361" i="2"/>
  <c r="AI3728" i="2"/>
  <c r="AI3767" i="2"/>
  <c r="AI8781" i="2"/>
  <c r="AI8918" i="2"/>
  <c r="AI10152" i="2"/>
  <c r="AI10268" i="2"/>
  <c r="AI1874" i="2"/>
  <c r="AI1958" i="2"/>
  <c r="AI2046" i="2"/>
  <c r="AI2118" i="2"/>
  <c r="AI2405" i="2"/>
  <c r="AI2483" i="2"/>
  <c r="AI2568" i="2"/>
  <c r="AI2660" i="2"/>
  <c r="AI2745" i="2"/>
  <c r="AI2804" i="2"/>
  <c r="AI3234" i="2"/>
  <c r="AI3973" i="2"/>
  <c r="AI4300" i="2"/>
  <c r="AI4325" i="2"/>
  <c r="AI4432" i="2"/>
  <c r="AI4477" i="2"/>
  <c r="AI6202" i="2"/>
  <c r="AI6318" i="2"/>
  <c r="AI6337" i="2"/>
  <c r="AI4991" i="2"/>
  <c r="AI6535" i="2"/>
  <c r="AI6701" i="2"/>
  <c r="AI7044" i="2"/>
  <c r="AI7200" i="2"/>
  <c r="AI7271" i="2"/>
  <c r="AI5229" i="2"/>
  <c r="AI5518" i="2"/>
  <c r="AI5649" i="2"/>
  <c r="AI5777" i="2"/>
  <c r="AI5902" i="2"/>
  <c r="AI6122" i="2"/>
  <c r="AI6584" i="2"/>
  <c r="AI7001" i="2"/>
  <c r="AI9654" i="2"/>
  <c r="AI11161" i="2"/>
  <c r="AI11414" i="2"/>
  <c r="AI7358" i="2"/>
  <c r="AI7359" i="2"/>
  <c r="AI7452" i="2"/>
  <c r="AI7550" i="2"/>
  <c r="AI7663" i="2"/>
  <c r="AI7768" i="2"/>
  <c r="AI7934" i="2"/>
  <c r="AI8026" i="2"/>
  <c r="AI8111" i="2"/>
  <c r="AI8176" i="2"/>
  <c r="AI9655" i="2"/>
  <c r="AI8782" i="2"/>
  <c r="AI8919" i="2"/>
  <c r="AI8920" i="2"/>
  <c r="AI8921" i="2"/>
  <c r="AI8922" i="2"/>
  <c r="AI9069" i="2"/>
  <c r="AI9070" i="2"/>
  <c r="AI9071" i="2"/>
  <c r="AI10269" i="2"/>
  <c r="AI10270" i="2"/>
  <c r="AI10271" i="2"/>
  <c r="AI10272" i="2"/>
  <c r="AI10460" i="2"/>
  <c r="AI10461" i="2"/>
  <c r="AI11162" i="2"/>
  <c r="AI11415" i="2"/>
  <c r="AI11573" i="2"/>
  <c r="AI11660" i="2"/>
  <c r="AI4237" i="2"/>
  <c r="AI4265" i="2"/>
  <c r="AI4549" i="2"/>
  <c r="AI4571" i="2"/>
  <c r="AI9656" i="2"/>
  <c r="AI9759" i="2"/>
  <c r="AI10832" i="2"/>
  <c r="AI10900" i="2"/>
  <c r="AI3195" i="2"/>
  <c r="AI3401" i="2"/>
  <c r="AI3443" i="2"/>
  <c r="AI3814" i="2"/>
  <c r="AI3815" i="2"/>
  <c r="AI125" i="2"/>
  <c r="AI226" i="2"/>
  <c r="AI611" i="2"/>
  <c r="AI672" i="2"/>
  <c r="AI801" i="2"/>
  <c r="AI805" i="2"/>
  <c r="AI1043" i="2"/>
  <c r="AI1044" i="2"/>
  <c r="AI1253" i="2"/>
  <c r="AI1278" i="2"/>
  <c r="AI1726" i="2"/>
  <c r="AI1797" i="2"/>
  <c r="AI1875" i="2"/>
  <c r="AI1959" i="2"/>
  <c r="AI1960" i="2"/>
  <c r="AI2047" i="2"/>
  <c r="AI2406" i="2"/>
  <c r="AI2407" i="2"/>
  <c r="AI126" i="2"/>
  <c r="AI227" i="2"/>
  <c r="AI1500" i="2"/>
  <c r="AI3054" i="2"/>
  <c r="AI4658" i="2"/>
  <c r="AI4782" i="2"/>
  <c r="AI5091" i="2"/>
  <c r="AI5343" i="2"/>
  <c r="AI5519" i="2"/>
  <c r="AI3196" i="2"/>
  <c r="AI3921" i="2"/>
  <c r="AI4183" i="2"/>
  <c r="AI4214" i="2"/>
  <c r="AI4478" i="2"/>
  <c r="AI4519" i="2"/>
  <c r="AI2484" i="2"/>
  <c r="AI2569" i="2"/>
  <c r="AI2661" i="2"/>
  <c r="AI2662" i="2"/>
  <c r="AI7272" i="2"/>
  <c r="AI4942" i="2"/>
  <c r="AI6167" i="2"/>
  <c r="AI6264" i="2"/>
  <c r="AI6284" i="2"/>
  <c r="AI6501" i="2"/>
  <c r="AI6692" i="2"/>
  <c r="AI6916" i="2"/>
  <c r="AI5275" i="2"/>
  <c r="AI5650" i="2"/>
  <c r="AI5778" i="2"/>
  <c r="AI5903" i="2"/>
  <c r="AI6031" i="2"/>
  <c r="AI6536" i="2"/>
  <c r="AI6876" i="2"/>
  <c r="AI9072" i="2"/>
  <c r="AI9270" i="2"/>
  <c r="AI9271" i="2"/>
  <c r="AI10462" i="2"/>
  <c r="AI10631" i="2"/>
  <c r="AI11067" i="2"/>
  <c r="AI11318" i="2"/>
  <c r="AI9073" i="2"/>
  <c r="AI9272" i="2"/>
  <c r="AI9498" i="2"/>
  <c r="AI9499" i="2"/>
  <c r="AI9500" i="2"/>
  <c r="AI9501" i="2"/>
  <c r="AI9502" i="2"/>
  <c r="AI9503" i="2"/>
  <c r="AI9504" i="2"/>
  <c r="AI7360" i="2"/>
  <c r="AI7361" i="2"/>
  <c r="AI7453" i="2"/>
  <c r="AI7551" i="2"/>
  <c r="AI7664" i="2"/>
  <c r="AI7769" i="2"/>
  <c r="AI7852" i="2"/>
  <c r="AI7935" i="2"/>
  <c r="AI8027" i="2"/>
  <c r="AI8112" i="2"/>
  <c r="AI8177" i="2"/>
  <c r="AI10463" i="2"/>
  <c r="AI10632" i="2"/>
  <c r="AI10633" i="2"/>
  <c r="AI10634" i="2"/>
  <c r="AI10749" i="2"/>
  <c r="AI10750" i="2"/>
  <c r="AI11114" i="2"/>
  <c r="AI11319" i="2"/>
  <c r="AI11574" i="2"/>
  <c r="AI11661" i="2"/>
  <c r="AI58" i="2"/>
  <c r="AI127" i="2"/>
  <c r="AI1474" i="2"/>
  <c r="AI3055" i="2"/>
  <c r="AI3197" i="2"/>
  <c r="AI4631" i="2"/>
  <c r="AI4783" i="2"/>
  <c r="AI5062" i="2"/>
  <c r="AI5344" i="2"/>
  <c r="AI1663" i="2"/>
  <c r="AI1682" i="2"/>
  <c r="AI1727" i="2"/>
  <c r="AI1798" i="2"/>
  <c r="AI34" i="2"/>
  <c r="AI59" i="2"/>
  <c r="AI548" i="2"/>
  <c r="AI566" i="2"/>
  <c r="AI859" i="2"/>
  <c r="AI873" i="2"/>
  <c r="AI1091" i="2"/>
  <c r="AI1111" i="2"/>
  <c r="AI1336" i="2"/>
  <c r="AI1356" i="2"/>
  <c r="AI3316" i="2"/>
  <c r="AI3318" i="2"/>
  <c r="AI3687" i="2"/>
  <c r="AI3701" i="2"/>
  <c r="AI8652" i="2"/>
  <c r="AI8700" i="2"/>
  <c r="AI10019" i="2"/>
  <c r="AI10062" i="2"/>
  <c r="AI1876" i="2"/>
  <c r="AI1961" i="2"/>
  <c r="AI2348" i="2"/>
  <c r="AI2361" i="2"/>
  <c r="AI2408" i="2"/>
  <c r="AI2485" i="2"/>
  <c r="AI2570" i="2"/>
  <c r="AI2571" i="2"/>
  <c r="AI3198" i="2"/>
  <c r="AI3910" i="2"/>
  <c r="AI4238" i="2"/>
  <c r="AI4266" i="2"/>
  <c r="AI4381" i="2"/>
  <c r="AI4401" i="2"/>
  <c r="AI6150" i="2"/>
  <c r="AI6265" i="2"/>
  <c r="AI6285" i="2"/>
  <c r="AI4943" i="2"/>
  <c r="AI6472" i="2"/>
  <c r="AI6680" i="2"/>
  <c r="AI6917" i="2"/>
  <c r="AI7124" i="2"/>
  <c r="AI7125" i="2"/>
  <c r="AI7153" i="2"/>
  <c r="AI7201" i="2"/>
  <c r="AI5209" i="2"/>
  <c r="AI5470" i="2"/>
  <c r="AI5651" i="2"/>
  <c r="AI5779" i="2"/>
  <c r="AI5904" i="2"/>
  <c r="AI6081" i="2"/>
  <c r="AI6473" i="2"/>
  <c r="AI6918" i="2"/>
  <c r="AI8783" i="2"/>
  <c r="AI11068" i="2"/>
  <c r="AI11320" i="2"/>
  <c r="AI7273" i="2"/>
  <c r="AI7362" i="2"/>
  <c r="AI7454" i="2"/>
  <c r="AI7552" i="2"/>
  <c r="AI7665" i="2"/>
  <c r="AI7666" i="2"/>
  <c r="AI7770" i="2"/>
  <c r="AI7936" i="2"/>
  <c r="AI8923" i="2"/>
  <c r="AI8653" i="2"/>
  <c r="AI8701" i="2"/>
  <c r="AI8702" i="2"/>
  <c r="AI8703" i="2"/>
  <c r="AI8704" i="2"/>
  <c r="AI8705" i="2"/>
  <c r="AI8706" i="2"/>
  <c r="AI8784" i="2"/>
  <c r="AI10020" i="2"/>
  <c r="AI10063" i="2"/>
  <c r="AI10064" i="2"/>
  <c r="AI10065" i="2"/>
  <c r="AI10153" i="2"/>
  <c r="AI10154" i="2"/>
  <c r="AI11069" i="2"/>
  <c r="AI11321" i="2"/>
  <c r="AI11575" i="2"/>
  <c r="AI11662" i="2"/>
  <c r="AI228" i="2"/>
  <c r="AI320" i="2"/>
  <c r="AI1562" i="2"/>
  <c r="AI3056" i="2"/>
  <c r="AI3617" i="2"/>
  <c r="AI4690" i="2"/>
  <c r="AI4784" i="2"/>
  <c r="AI5147" i="2"/>
  <c r="AI5345" i="2"/>
  <c r="AI1877" i="2"/>
  <c r="AI229" i="2"/>
  <c r="AI321" i="2"/>
  <c r="AI673" i="2"/>
  <c r="AI712" i="2"/>
  <c r="AI835" i="2"/>
  <c r="AI847" i="2"/>
  <c r="AI1067" i="2"/>
  <c r="AI1080" i="2"/>
  <c r="AI1300" i="2"/>
  <c r="AI1301" i="2"/>
  <c r="AI3444" i="2"/>
  <c r="AI3445" i="2"/>
  <c r="AI3848" i="2"/>
  <c r="AI3849" i="2"/>
  <c r="AI9273" i="2"/>
  <c r="AI9505" i="2"/>
  <c r="AI10635" i="2"/>
  <c r="AI10751" i="2"/>
  <c r="AI1962" i="2"/>
  <c r="AI2048" i="2"/>
  <c r="AI2049" i="2"/>
  <c r="AI2119" i="2"/>
  <c r="AI2168" i="2"/>
  <c r="AI2572" i="2"/>
  <c r="AI2663" i="2"/>
  <c r="AI2664" i="2"/>
  <c r="AI2746" i="2"/>
  <c r="AI2805" i="2"/>
  <c r="AI2844" i="2"/>
  <c r="AI3618" i="2"/>
  <c r="AI3974" i="2"/>
  <c r="AI4215" i="2"/>
  <c r="AI4239" i="2"/>
  <c r="AI4520" i="2"/>
  <c r="AI4550" i="2"/>
  <c r="AI6241" i="2"/>
  <c r="AI6319" i="2"/>
  <c r="AI6338" i="2"/>
  <c r="AI4967" i="2"/>
  <c r="AI6585" i="2"/>
  <c r="AI6763" i="2"/>
  <c r="AI6964" i="2"/>
  <c r="AI7274" i="2"/>
  <c r="AI5219" i="2"/>
  <c r="AI5520" i="2"/>
  <c r="AI5652" i="2"/>
  <c r="AI5780" i="2"/>
  <c r="AI5905" i="2"/>
  <c r="AI6082" i="2"/>
  <c r="AI6586" i="2"/>
  <c r="AI6919" i="2"/>
  <c r="AI9506" i="2"/>
  <c r="AI11115" i="2"/>
  <c r="AI11370" i="2"/>
  <c r="AI7275" i="2"/>
  <c r="AI7363" i="2"/>
  <c r="AI7455" i="2"/>
  <c r="AI7553" i="2"/>
  <c r="AI7667" i="2"/>
  <c r="AI7771" i="2"/>
  <c r="AI7937" i="2"/>
  <c r="AI8028" i="2"/>
  <c r="AI8113" i="2"/>
  <c r="AI8178" i="2"/>
  <c r="AI8227" i="2"/>
  <c r="AI9274" i="2"/>
  <c r="AI9275" i="2"/>
  <c r="AI9507" i="2"/>
  <c r="AI9508" i="2"/>
  <c r="AI9509" i="2"/>
  <c r="AI9510" i="2"/>
  <c r="AI9511" i="2"/>
  <c r="AI9657" i="2"/>
  <c r="AI10636" i="2"/>
  <c r="AI10637" i="2"/>
  <c r="AI10638" i="2"/>
  <c r="AI11116" i="2"/>
  <c r="AI11371" i="2"/>
  <c r="AI11576" i="2"/>
  <c r="AI11663" i="2"/>
  <c r="AI11758" i="2"/>
  <c r="AI10752" i="2"/>
  <c r="AI10753" i="2"/>
  <c r="AI10833" i="2"/>
  <c r="AI128" i="2"/>
  <c r="AI230" i="2"/>
  <c r="AI1501" i="2"/>
  <c r="AI3057" i="2"/>
  <c r="AI3333" i="2"/>
  <c r="AI3334" i="2"/>
  <c r="AI3534" i="2"/>
  <c r="AI3702" i="2"/>
  <c r="AI3729" i="2"/>
  <c r="AI4632" i="2"/>
  <c r="AI4785" i="2"/>
  <c r="AI5092" i="2"/>
  <c r="AI5346" i="2"/>
  <c r="AI60" i="2"/>
  <c r="AI129" i="2"/>
  <c r="AI567" i="2"/>
  <c r="AI612" i="2"/>
  <c r="AI1000" i="2"/>
  <c r="AI1001" i="2"/>
  <c r="AI1227" i="2"/>
  <c r="AI1231" i="2"/>
  <c r="AI3584" i="2"/>
  <c r="AI4150" i="2"/>
  <c r="AI4151" i="2"/>
  <c r="AI4402" i="2"/>
  <c r="AI4403" i="2"/>
  <c r="AI4010" i="2"/>
  <c r="AI4013" i="2"/>
  <c r="AI4022" i="2"/>
  <c r="AI4033" i="2"/>
  <c r="AI4034" i="2"/>
  <c r="AI4044" i="2"/>
  <c r="AI4077" i="2"/>
  <c r="AI4082" i="2"/>
  <c r="AI4083" i="2"/>
  <c r="AI4092" i="2"/>
  <c r="AI4101" i="2"/>
  <c r="AI4110" i="2"/>
  <c r="AI6828" i="2"/>
  <c r="AI7126" i="2"/>
  <c r="AI7154" i="2"/>
  <c r="AI7202" i="2"/>
  <c r="AI7276" i="2"/>
  <c r="AI4944" i="2"/>
  <c r="AI6806" i="2"/>
  <c r="AI7065" i="2"/>
  <c r="AI5254" i="2"/>
  <c r="AI5495" i="2"/>
  <c r="AI5653" i="2"/>
  <c r="AI5781" i="2"/>
  <c r="AI5906" i="2"/>
  <c r="AI6032" i="2"/>
  <c r="AI6807" i="2"/>
  <c r="AI7002" i="2"/>
  <c r="AI8785" i="2"/>
  <c r="AI8924" i="2"/>
  <c r="AI9854" i="2"/>
  <c r="AI10066" i="2"/>
  <c r="AI10155" i="2"/>
  <c r="AI11198" i="2"/>
  <c r="AI11455" i="2"/>
  <c r="AI8707" i="2"/>
  <c r="AI8786" i="2"/>
  <c r="AI8787" i="2"/>
  <c r="AI8925" i="2"/>
  <c r="AI8926" i="2"/>
  <c r="AI9074" i="2"/>
  <c r="AI10067" i="2"/>
  <c r="AI10068" i="2"/>
  <c r="AI7364" i="2"/>
  <c r="AI7456" i="2"/>
  <c r="AI7554" i="2"/>
  <c r="AI7668" i="2"/>
  <c r="AI7772" i="2"/>
  <c r="AI7853" i="2"/>
  <c r="AI7854" i="2"/>
  <c r="AI7938" i="2"/>
  <c r="AI10156" i="2"/>
  <c r="AI10157" i="2"/>
  <c r="AI10158" i="2"/>
  <c r="AI10273" i="2"/>
  <c r="AI10274" i="2"/>
  <c r="AI11242" i="2"/>
  <c r="AI11501" i="2"/>
  <c r="AI3199" i="2"/>
  <c r="AI3402" i="2"/>
  <c r="AI3446" i="2"/>
  <c r="AI3816" i="2"/>
  <c r="AI3850" i="2"/>
  <c r="AI130" i="2"/>
  <c r="AI231" i="2"/>
  <c r="AI613" i="2"/>
  <c r="AI674" i="2"/>
  <c r="AI1045" i="2"/>
  <c r="AI1046" i="2"/>
  <c r="AI1279" i="2"/>
  <c r="AI1280" i="2"/>
  <c r="AI1728" i="2"/>
  <c r="AI1799" i="2"/>
  <c r="AI1878" i="2"/>
  <c r="AI1963" i="2"/>
  <c r="AI2050" i="2"/>
  <c r="AI2051" i="2"/>
  <c r="AI2409" i="2"/>
  <c r="AI2410" i="2"/>
  <c r="AI131" i="2"/>
  <c r="AI232" i="2"/>
  <c r="AI1502" i="2"/>
  <c r="AI3058" i="2"/>
  <c r="AI4659" i="2"/>
  <c r="AI4786" i="2"/>
  <c r="AI5093" i="2"/>
  <c r="AI5347" i="2"/>
  <c r="AI5521" i="2"/>
  <c r="AI3200" i="2"/>
  <c r="AI4184" i="2"/>
  <c r="AI4216" i="2"/>
  <c r="AI4479" i="2"/>
  <c r="AI4521" i="2"/>
  <c r="AI2486" i="2"/>
  <c r="AI2573" i="2"/>
  <c r="AI2665" i="2"/>
  <c r="AI2747" i="2"/>
  <c r="AI7277" i="2"/>
  <c r="AI4945" i="2"/>
  <c r="AI6502" i="2"/>
  <c r="AI6698" i="2"/>
  <c r="AI6920" i="2"/>
  <c r="AI5276" i="2"/>
  <c r="AI5654" i="2"/>
  <c r="AI5782" i="2"/>
  <c r="AI5907" i="2"/>
  <c r="AI6058" i="2"/>
  <c r="AI6563" i="2"/>
  <c r="AI6921" i="2"/>
  <c r="AI9075" i="2"/>
  <c r="AI9276" i="2"/>
  <c r="AI9512" i="2"/>
  <c r="AI10464" i="2"/>
  <c r="AI10639" i="2"/>
  <c r="AI11070" i="2"/>
  <c r="AI11322" i="2"/>
  <c r="AI9277" i="2"/>
  <c r="AI9278" i="2"/>
  <c r="AI9279" i="2"/>
  <c r="AI9513" i="2"/>
  <c r="AI9514" i="2"/>
  <c r="AI9515" i="2"/>
  <c r="AI9658" i="2"/>
  <c r="AI7365" i="2"/>
  <c r="AI7457" i="2"/>
  <c r="AI7555" i="2"/>
  <c r="AI7556" i="2"/>
  <c r="AI7669" i="2"/>
  <c r="AI7773" i="2"/>
  <c r="AI7855" i="2"/>
  <c r="AI7939" i="2"/>
  <c r="AI8029" i="2"/>
  <c r="AI8114" i="2"/>
  <c r="AI8179" i="2"/>
  <c r="AI10640" i="2"/>
  <c r="AI10641" i="2"/>
  <c r="AI10642" i="2"/>
  <c r="AI10643" i="2"/>
  <c r="AI10754" i="2"/>
  <c r="AI10755" i="2"/>
  <c r="AI11117" i="2"/>
  <c r="AI11372" i="2"/>
  <c r="AI3462" i="2"/>
  <c r="AI3487" i="2"/>
  <c r="AI3871" i="2"/>
  <c r="AI3893" i="2"/>
  <c r="AI322" i="2"/>
  <c r="AI375" i="2"/>
  <c r="AI713" i="2"/>
  <c r="AI735" i="2"/>
  <c r="AI1879" i="2"/>
  <c r="AI2052" i="2"/>
  <c r="AI2120" i="2"/>
  <c r="AI2169" i="2"/>
  <c r="AI2170" i="2"/>
  <c r="AI2198" i="2"/>
  <c r="AI323" i="2"/>
  <c r="AI376" i="2"/>
  <c r="AI1583" i="2"/>
  <c r="AI3059" i="2"/>
  <c r="AI4716" i="2"/>
  <c r="AI4787" i="2"/>
  <c r="AI5148" i="2"/>
  <c r="AI5348" i="2"/>
  <c r="AI5567" i="2"/>
  <c r="AI3249" i="2"/>
  <c r="AI2574" i="2"/>
  <c r="AI2575" i="2"/>
  <c r="AI2666" i="2"/>
  <c r="AI2748" i="2"/>
  <c r="AI2806" i="2"/>
  <c r="AI2845" i="2"/>
  <c r="AI4992" i="2"/>
  <c r="AI6587" i="2"/>
  <c r="AI6717" i="2"/>
  <c r="AI7003" i="2"/>
  <c r="AI5655" i="2"/>
  <c r="AI5783" i="2"/>
  <c r="AI5908" i="2"/>
  <c r="AI9516" i="2"/>
  <c r="AI9659" i="2"/>
  <c r="AI10756" i="2"/>
  <c r="AI10834" i="2"/>
  <c r="AI9660" i="2"/>
  <c r="AI9760" i="2"/>
  <c r="AI9922" i="2"/>
  <c r="AI7458" i="2"/>
  <c r="AI7557" i="2"/>
  <c r="AI7670" i="2"/>
  <c r="AI7671" i="2"/>
  <c r="AI7856" i="2"/>
  <c r="AI7857" i="2"/>
  <c r="AI7940" i="2"/>
  <c r="AI8030" i="2"/>
  <c r="AI8115" i="2"/>
  <c r="AI8180" i="2"/>
  <c r="AI8228" i="2"/>
  <c r="AI8256" i="2"/>
  <c r="AI10835" i="2"/>
  <c r="AI10901" i="2"/>
  <c r="AI11199" i="2"/>
  <c r="AI11456" i="2"/>
  <c r="AI3060" i="2"/>
  <c r="AI3308" i="2"/>
  <c r="AI3314" i="2"/>
  <c r="AI3730" i="2"/>
  <c r="AI3768" i="2"/>
  <c r="AI7" i="2"/>
  <c r="AI20" i="2"/>
  <c r="AI568" i="2"/>
  <c r="AI614" i="2"/>
  <c r="AI794" i="2"/>
  <c r="AI796" i="2"/>
  <c r="AI991" i="2"/>
  <c r="AI994" i="2"/>
  <c r="AI1232" i="2"/>
  <c r="AI1254" i="2"/>
  <c r="AI1608" i="2"/>
  <c r="AI1614" i="2"/>
  <c r="AI1624" i="2"/>
  <c r="AI1634" i="2"/>
  <c r="AI1650" i="2"/>
  <c r="AI1683" i="2"/>
  <c r="AI1729" i="2"/>
  <c r="AI1730" i="2"/>
  <c r="AI1800" i="2"/>
  <c r="AI1880" i="2"/>
  <c r="AI1964" i="2"/>
  <c r="AI2254" i="2"/>
  <c r="AI8" i="2"/>
  <c r="AI21" i="2"/>
  <c r="AI1475" i="2"/>
  <c r="AI3061" i="2"/>
  <c r="AI4788" i="2"/>
  <c r="AI4620" i="2"/>
  <c r="AI5053" i="2"/>
  <c r="AI5349" i="2"/>
  <c r="AI5471" i="2"/>
  <c r="AI3174" i="2"/>
  <c r="AI3911" i="2"/>
  <c r="AI4138" i="2"/>
  <c r="AI4142" i="2"/>
  <c r="AI4433" i="2"/>
  <c r="AI4434" i="2"/>
  <c r="AI4906" i="2"/>
  <c r="AI7155" i="2"/>
  <c r="AI7203" i="2"/>
  <c r="AI7278" i="2"/>
  <c r="AI6154" i="2"/>
  <c r="AI6266" i="2"/>
  <c r="AI6286" i="2"/>
  <c r="AI6437" i="2"/>
  <c r="AI6677" i="2"/>
  <c r="AI6849" i="2"/>
  <c r="AI5250" i="2"/>
  <c r="AI5656" i="2"/>
  <c r="AI5784" i="2"/>
  <c r="AI5909" i="2"/>
  <c r="AI6023" i="2"/>
  <c r="AI6453" i="2"/>
  <c r="AI6850" i="2"/>
  <c r="AI8708" i="2"/>
  <c r="AI8788" i="2"/>
  <c r="AI9280" i="2"/>
  <c r="AI10159" i="2"/>
  <c r="AI10275" i="2"/>
  <c r="AI11015" i="2"/>
  <c r="AI11267" i="2"/>
  <c r="AI8789" i="2"/>
  <c r="AI8927" i="2"/>
  <c r="AI8928" i="2"/>
  <c r="AI9076" i="2"/>
  <c r="AI9077" i="2"/>
  <c r="AI9281" i="2"/>
  <c r="AI9282" i="2"/>
  <c r="AI9283" i="2"/>
  <c r="AI9284" i="2"/>
  <c r="AI7366" i="2"/>
  <c r="AI7459" i="2"/>
  <c r="AI7558" i="2"/>
  <c r="AI7559" i="2"/>
  <c r="AI7672" i="2"/>
  <c r="AI7774" i="2"/>
  <c r="AI7858" i="2"/>
  <c r="AI7941" i="2"/>
  <c r="AI8031" i="2"/>
  <c r="AI10276" i="2"/>
  <c r="AI10277" i="2"/>
  <c r="AI10278" i="2"/>
  <c r="AI10465" i="2"/>
  <c r="AI10466" i="2"/>
  <c r="AI10467" i="2"/>
  <c r="AI11032" i="2"/>
  <c r="AI11283" i="2"/>
  <c r="AI11577" i="2"/>
  <c r="AI11664" i="2"/>
  <c r="AI3219" i="2"/>
  <c r="AI3463" i="2"/>
  <c r="AI3464" i="2"/>
  <c r="AI3851" i="2"/>
  <c r="AI3872" i="2"/>
  <c r="AI324" i="2"/>
  <c r="AI377" i="2"/>
  <c r="AI714" i="2"/>
  <c r="AI736" i="2"/>
  <c r="AI806" i="2"/>
  <c r="AI823" i="2"/>
  <c r="AI1068" i="2"/>
  <c r="AI1081" i="2"/>
  <c r="AI1302" i="2"/>
  <c r="AI1315" i="2"/>
  <c r="AI1881" i="2"/>
  <c r="AI1965" i="2"/>
  <c r="AI2053" i="2"/>
  <c r="AI2121" i="2"/>
  <c r="AI2171" i="2"/>
  <c r="AI2199" i="2"/>
  <c r="AI233" i="2"/>
  <c r="AI325" i="2"/>
  <c r="AI1563" i="2"/>
  <c r="AI3062" i="2"/>
  <c r="AI4691" i="2"/>
  <c r="AI4789" i="2"/>
  <c r="AI5121" i="2"/>
  <c r="AI5350" i="2"/>
  <c r="AI5550" i="2"/>
  <c r="AI3220" i="2"/>
  <c r="AI3922" i="2"/>
  <c r="AI4240" i="2"/>
  <c r="AI4241" i="2"/>
  <c r="AI4551" i="2"/>
  <c r="AI4552" i="2"/>
  <c r="AI2487" i="2"/>
  <c r="AI2576" i="2"/>
  <c r="AI2667" i="2"/>
  <c r="AI2668" i="2"/>
  <c r="AI2749" i="2"/>
  <c r="AI2807" i="2"/>
  <c r="AI4968" i="2"/>
  <c r="AI6179" i="2"/>
  <c r="AI6287" i="2"/>
  <c r="AI6320" i="2"/>
  <c r="AI6537" i="2"/>
  <c r="AI6706" i="2"/>
  <c r="AI6965" i="2"/>
  <c r="AI5290" i="2"/>
  <c r="AI5657" i="2"/>
  <c r="AI5785" i="2"/>
  <c r="AI5910" i="2"/>
  <c r="AI6083" i="2"/>
  <c r="AI6612" i="2"/>
  <c r="AI6966" i="2"/>
  <c r="AI9517" i="2"/>
  <c r="AI9761" i="2"/>
  <c r="AI10644" i="2"/>
  <c r="AI10757" i="2"/>
  <c r="AI11163" i="2"/>
  <c r="AI11373" i="2"/>
  <c r="AI11730" i="2"/>
  <c r="AI9518" i="2"/>
  <c r="AI9661" i="2"/>
  <c r="AI9762" i="2"/>
  <c r="AI9763" i="2"/>
  <c r="AI9764" i="2"/>
  <c r="AI9765" i="2"/>
  <c r="AI9766" i="2"/>
  <c r="AI9767" i="2"/>
  <c r="AI9768" i="2"/>
  <c r="AI7367" i="2"/>
  <c r="AI7460" i="2"/>
  <c r="AI7560" i="2"/>
  <c r="AI7673" i="2"/>
  <c r="AI7775" i="2"/>
  <c r="AI7859" i="2"/>
  <c r="AI7942" i="2"/>
  <c r="AI8032" i="2"/>
  <c r="AI8116" i="2"/>
  <c r="AI8117" i="2"/>
  <c r="AI8181" i="2"/>
  <c r="AI8229" i="2"/>
  <c r="AI10758" i="2"/>
  <c r="AI10759" i="2"/>
  <c r="AI10836" i="2"/>
  <c r="AI10837" i="2"/>
  <c r="AI10838" i="2"/>
  <c r="AI10839" i="2"/>
  <c r="AI11164" i="2"/>
  <c r="AI11416" i="2"/>
  <c r="AI11578" i="2"/>
  <c r="AI11665" i="2"/>
  <c r="AI234" i="2"/>
  <c r="AI326" i="2"/>
  <c r="AI1564" i="2"/>
  <c r="AI3063" i="2"/>
  <c r="AI3235" i="2"/>
  <c r="AI4717" i="2"/>
  <c r="AI4790" i="2"/>
  <c r="AI5122" i="2"/>
  <c r="AI5351" i="2"/>
  <c r="AI1801" i="2"/>
  <c r="AI1802" i="2"/>
  <c r="AI235" i="2"/>
  <c r="AI236" i="2"/>
  <c r="AI675" i="2"/>
  <c r="AI676" i="2"/>
  <c r="AI897" i="2"/>
  <c r="AI931" i="2"/>
  <c r="AI1138" i="2"/>
  <c r="AI1168" i="2"/>
  <c r="AI1382" i="2"/>
  <c r="AI1415" i="2"/>
  <c r="AI3362" i="2"/>
  <c r="AI3403" i="2"/>
  <c r="AI3731" i="2"/>
  <c r="AI3769" i="2"/>
  <c r="AI8790" i="2"/>
  <c r="AI8929" i="2"/>
  <c r="AI10279" i="2"/>
  <c r="AI10280" i="2"/>
  <c r="AI1882" i="2"/>
  <c r="AI1966" i="2"/>
  <c r="AI2054" i="2"/>
  <c r="AI2122" i="2"/>
  <c r="AI2488" i="2"/>
  <c r="AI2489" i="2"/>
  <c r="AI2577" i="2"/>
  <c r="AI2669" i="2"/>
  <c r="AI2750" i="2"/>
  <c r="AI2808" i="2"/>
  <c r="AI3236" i="2"/>
  <c r="AI3975" i="2"/>
  <c r="AI4301" i="2"/>
  <c r="AI4326" i="2"/>
  <c r="AI4435" i="2"/>
  <c r="AI4480" i="2"/>
  <c r="AI6203" i="2"/>
  <c r="AI6321" i="2"/>
  <c r="AI6339" i="2"/>
  <c r="AI4993" i="2"/>
  <c r="AI6564" i="2"/>
  <c r="AI6702" i="2"/>
  <c r="AI7045" i="2"/>
  <c r="AI7204" i="2"/>
  <c r="AI5230" i="2"/>
  <c r="AI5522" i="2"/>
  <c r="AI5658" i="2"/>
  <c r="AI5786" i="2"/>
  <c r="AI5787" i="2"/>
  <c r="AI6123" i="2"/>
  <c r="AI6588" i="2"/>
  <c r="AI7004" i="2"/>
  <c r="AI9662" i="2"/>
  <c r="AI11165" i="2"/>
  <c r="AI11417" i="2"/>
  <c r="AI7279" i="2"/>
  <c r="AI7368" i="2"/>
  <c r="AI7461" i="2"/>
  <c r="AI7561" i="2"/>
  <c r="AI7562" i="2"/>
  <c r="AI7674" i="2"/>
  <c r="AI7776" i="2"/>
  <c r="AI7943" i="2"/>
  <c r="AI8033" i="2"/>
  <c r="AI8118" i="2"/>
  <c r="AI8182" i="2"/>
  <c r="AI9663" i="2"/>
  <c r="AI8930" i="2"/>
  <c r="AI8931" i="2"/>
  <c r="AI8932" i="2"/>
  <c r="AI9078" i="2"/>
  <c r="AI9079" i="2"/>
  <c r="AI9080" i="2"/>
  <c r="AI9081" i="2"/>
  <c r="AI9285" i="2"/>
  <c r="AI10281" i="2"/>
  <c r="AI10282" i="2"/>
  <c r="AI10468" i="2"/>
  <c r="AI10469" i="2"/>
  <c r="AI10470" i="2"/>
  <c r="AI10645" i="2"/>
  <c r="AI11166" i="2"/>
  <c r="AI11418" i="2"/>
  <c r="AI11579" i="2"/>
  <c r="AI11666" i="2"/>
  <c r="AI132" i="2"/>
  <c r="AI237" i="2"/>
  <c r="AI1532" i="2"/>
  <c r="AI3064" i="2"/>
  <c r="AI3535" i="2"/>
  <c r="AI4660" i="2"/>
  <c r="AI4791" i="2"/>
  <c r="AI5094" i="2"/>
  <c r="AI5352" i="2"/>
  <c r="AI133" i="2"/>
  <c r="AI238" i="2"/>
  <c r="AI615" i="2"/>
  <c r="AI616" i="2"/>
  <c r="AI1002" i="2"/>
  <c r="AI1018" i="2"/>
  <c r="AI1233" i="2"/>
  <c r="AI1234" i="2"/>
  <c r="AI3585" i="2"/>
  <c r="AI4014" i="2"/>
  <c r="AI4015" i="2"/>
  <c r="AI4023" i="2"/>
  <c r="AI4035" i="2"/>
  <c r="AI4045" i="2"/>
  <c r="AI4046" i="2"/>
  <c r="AI4078" i="2"/>
  <c r="AI4084" i="2"/>
  <c r="AI4085" i="2"/>
  <c r="AI4093" i="2"/>
  <c r="AI4102" i="2"/>
  <c r="AI4111" i="2"/>
  <c r="AI6829" i="2"/>
  <c r="AI7156" i="2"/>
  <c r="AI7157" i="2"/>
  <c r="AI7205" i="2"/>
  <c r="AI7280" i="2"/>
  <c r="AI4946" i="2"/>
  <c r="AI6808" i="2"/>
  <c r="AI7076" i="2"/>
  <c r="AI5260" i="2"/>
  <c r="AI5496" i="2"/>
  <c r="AI5659" i="2"/>
  <c r="AI5788" i="2"/>
  <c r="AI5911" i="2"/>
  <c r="AI6033" i="2"/>
  <c r="AI6809" i="2"/>
  <c r="AI7005" i="2"/>
  <c r="AI9855" i="2"/>
  <c r="AI11200" i="2"/>
  <c r="AI11457" i="2"/>
  <c r="AI8791" i="2"/>
  <c r="AI8792" i="2"/>
  <c r="AI8933" i="2"/>
  <c r="AI9082" i="2"/>
  <c r="AI10069" i="2"/>
  <c r="AI7369" i="2"/>
  <c r="AI7462" i="2"/>
  <c r="AI7563" i="2"/>
  <c r="AI7675" i="2"/>
  <c r="AI7777" i="2"/>
  <c r="AI7860" i="2"/>
  <c r="AI7861" i="2"/>
  <c r="AI7944" i="2"/>
  <c r="AI10160" i="2"/>
  <c r="AI10161" i="2"/>
  <c r="AI10283" i="2"/>
  <c r="AI10284" i="2"/>
  <c r="AI11243" i="2"/>
  <c r="AI11502" i="2"/>
  <c r="AI134" i="2"/>
  <c r="AI239" i="2"/>
  <c r="AI1503" i="2"/>
  <c r="AI3065" i="2"/>
  <c r="AI3221" i="2"/>
  <c r="AI4661" i="2"/>
  <c r="AI4792" i="2"/>
  <c r="AI5063" i="2"/>
  <c r="AI5353" i="2"/>
  <c r="AI1684" i="2"/>
  <c r="AI1731" i="2"/>
  <c r="AI1732" i="2"/>
  <c r="AI1803" i="2"/>
  <c r="AI61" i="2"/>
  <c r="AI62" i="2"/>
  <c r="AI569" i="2"/>
  <c r="AI570" i="2"/>
  <c r="AI874" i="2"/>
  <c r="AI898" i="2"/>
  <c r="AI1112" i="2"/>
  <c r="AI1113" i="2"/>
  <c r="AI1337" i="2"/>
  <c r="AI1357" i="2"/>
  <c r="AI3319" i="2"/>
  <c r="AI3335" i="2"/>
  <c r="AI3688" i="2"/>
  <c r="AI3703" i="2"/>
  <c r="AI8654" i="2"/>
  <c r="AI8709" i="2"/>
  <c r="AI10070" i="2"/>
  <c r="AI10162" i="2"/>
  <c r="AI1883" i="2"/>
  <c r="AI1967" i="2"/>
  <c r="AI2362" i="2"/>
  <c r="AI2363" i="2"/>
  <c r="AI2411" i="2"/>
  <c r="AI2412" i="2"/>
  <c r="AI2490" i="2"/>
  <c r="AI2578" i="2"/>
  <c r="AI3201" i="2"/>
  <c r="AI3923" i="2"/>
  <c r="AI4242" i="2"/>
  <c r="AI4267" i="2"/>
  <c r="AI4382" i="2"/>
  <c r="AI4404" i="2"/>
  <c r="AI6155" i="2"/>
  <c r="AI6267" i="2"/>
  <c r="AI6288" i="2"/>
  <c r="AI4969" i="2"/>
  <c r="AI6503" i="2"/>
  <c r="AI6686" i="2"/>
  <c r="AI6967" i="2"/>
  <c r="AI7127" i="2"/>
  <c r="AI7158" i="2"/>
  <c r="AI7206" i="2"/>
  <c r="AI7281" i="2"/>
  <c r="AI5210" i="2"/>
  <c r="AI5472" i="2"/>
  <c r="AI5660" i="2"/>
  <c r="AI5912" i="2"/>
  <c r="AI5913" i="2"/>
  <c r="AI6084" i="2"/>
  <c r="AI6504" i="2"/>
  <c r="AI6922" i="2"/>
  <c r="AI9286" i="2"/>
  <c r="AI11071" i="2"/>
  <c r="AI11323" i="2"/>
  <c r="AI7282" i="2"/>
  <c r="AI7463" i="2"/>
  <c r="AI7564" i="2"/>
  <c r="AI7565" i="2"/>
  <c r="AI7676" i="2"/>
  <c r="AI7778" i="2"/>
  <c r="AI7945" i="2"/>
  <c r="AI8034" i="2"/>
  <c r="AI9287" i="2"/>
  <c r="AI8710" i="2"/>
  <c r="AI8711" i="2"/>
  <c r="AI8712" i="2"/>
  <c r="AI8713" i="2"/>
  <c r="AI8793" i="2"/>
  <c r="AI8794" i="2"/>
  <c r="AI8795" i="2"/>
  <c r="AI8934" i="2"/>
  <c r="AI10071" i="2"/>
  <c r="AI10072" i="2"/>
  <c r="AI10163" i="2"/>
  <c r="AI10164" i="2"/>
  <c r="AI10165" i="2"/>
  <c r="AI10285" i="2"/>
  <c r="AI11072" i="2"/>
  <c r="AI11324" i="2"/>
  <c r="AI11580" i="2"/>
  <c r="AI11667" i="2"/>
  <c r="AI3222" i="2"/>
  <c r="AI327" i="2"/>
  <c r="AI378" i="2"/>
  <c r="AI715" i="2"/>
  <c r="AI737" i="2"/>
  <c r="AI1069" i="2"/>
  <c r="AI1082" i="2"/>
  <c r="AI1303" i="2"/>
  <c r="AI1316" i="2"/>
  <c r="AI1884" i="2"/>
  <c r="AI1968" i="2"/>
  <c r="AI1969" i="2"/>
  <c r="AI2055" i="2"/>
  <c r="AI2123" i="2"/>
  <c r="AI2172" i="2"/>
  <c r="AI328" i="2"/>
  <c r="AI379" i="2"/>
  <c r="AI1565" i="2"/>
  <c r="AI3066" i="2"/>
  <c r="AI4718" i="2"/>
  <c r="AI4793" i="2"/>
  <c r="AI5149" i="2"/>
  <c r="AI5354" i="2"/>
  <c r="AI5551" i="2"/>
  <c r="AI3237" i="2"/>
  <c r="AI2491" i="2"/>
  <c r="AI2579" i="2"/>
  <c r="AI2670" i="2"/>
  <c r="AI2751" i="2"/>
  <c r="AI2752" i="2"/>
  <c r="AI2809" i="2"/>
  <c r="AI4994" i="2"/>
  <c r="AI6565" i="2"/>
  <c r="AI6711" i="2"/>
  <c r="AI7006" i="2"/>
  <c r="AI5291" i="2"/>
  <c r="AI5661" i="2"/>
  <c r="AI5789" i="2"/>
  <c r="AI5914" i="2"/>
  <c r="AI6085" i="2"/>
  <c r="AI6634" i="2"/>
  <c r="AI6968" i="2"/>
  <c r="AI9664" i="2"/>
  <c r="AI11167" i="2"/>
  <c r="AI11419" i="2"/>
  <c r="AI9519" i="2"/>
  <c r="AI9665" i="2"/>
  <c r="AI9666" i="2"/>
  <c r="AI9769" i="2"/>
  <c r="AI9856" i="2"/>
  <c r="AI7370" i="2"/>
  <c r="AI7464" i="2"/>
  <c r="AI7566" i="2"/>
  <c r="AI7677" i="2"/>
  <c r="AI7779" i="2"/>
  <c r="AI7862" i="2"/>
  <c r="AI7946" i="2"/>
  <c r="AI8035" i="2"/>
  <c r="AI8119" i="2"/>
  <c r="AI8120" i="2"/>
  <c r="AI8183" i="2"/>
  <c r="AI8230" i="2"/>
  <c r="AI10760" i="2"/>
  <c r="AI10840" i="2"/>
  <c r="AI10841" i="2"/>
  <c r="AI10842" i="2"/>
  <c r="AI11168" i="2"/>
  <c r="AI11420" i="2"/>
  <c r="AI329" i="2"/>
  <c r="AI330" i="2"/>
  <c r="AI1566" i="2"/>
  <c r="AI3067" i="2"/>
  <c r="AI3250" i="2"/>
  <c r="AI4719" i="2"/>
  <c r="AI4794" i="2"/>
  <c r="AI5123" i="2"/>
  <c r="AI5355" i="2"/>
  <c r="AI1804" i="2"/>
  <c r="AI1885" i="2"/>
  <c r="AI240" i="2"/>
  <c r="AI331" i="2"/>
  <c r="AI677" i="2"/>
  <c r="AI716" i="2"/>
  <c r="AI932" i="2"/>
  <c r="AI946" i="2"/>
  <c r="AI1169" i="2"/>
  <c r="AI1170" i="2"/>
  <c r="AI1383" i="2"/>
  <c r="AI1416" i="2"/>
  <c r="AI3363" i="2"/>
  <c r="AI3404" i="2"/>
  <c r="AI3770" i="2"/>
  <c r="AI3771" i="2"/>
  <c r="AI8935" i="2"/>
  <c r="AI9083" i="2"/>
  <c r="AI10286" i="2"/>
  <c r="AI10471" i="2"/>
  <c r="AI1970" i="2"/>
  <c r="AI1971" i="2"/>
  <c r="AI2056" i="2"/>
  <c r="AI2124" i="2"/>
  <c r="AI2492" i="2"/>
  <c r="AI2580" i="2"/>
  <c r="AI2671" i="2"/>
  <c r="AI2672" i="2"/>
  <c r="AI2753" i="2"/>
  <c r="AI2810" i="2"/>
  <c r="AI3238" i="2"/>
  <c r="AI3976" i="2"/>
  <c r="AI4302" i="2"/>
  <c r="AI4327" i="2"/>
  <c r="AI4436" i="2"/>
  <c r="AI4481" i="2"/>
  <c r="AI6204" i="2"/>
  <c r="AI6322" i="2"/>
  <c r="AI6340" i="2"/>
  <c r="AI5015" i="2"/>
  <c r="AI6566" i="2"/>
  <c r="AI6707" i="2"/>
  <c r="AI7046" i="2"/>
  <c r="AI7207" i="2"/>
  <c r="AI5231" i="2"/>
  <c r="AI5523" i="2"/>
  <c r="AI5662" i="2"/>
  <c r="AI5790" i="2"/>
  <c r="AI5915" i="2"/>
  <c r="AI6124" i="2"/>
  <c r="AI6613" i="2"/>
  <c r="AI7007" i="2"/>
  <c r="AI9667" i="2"/>
  <c r="AI11169" i="2"/>
  <c r="AI11421" i="2"/>
  <c r="AI7283" i="2"/>
  <c r="AI7371" i="2"/>
  <c r="AI7465" i="2"/>
  <c r="AI7567" i="2"/>
  <c r="AI7678" i="2"/>
  <c r="AI7780" i="2"/>
  <c r="AI7781" i="2"/>
  <c r="AI7947" i="2"/>
  <c r="AI8036" i="2"/>
  <c r="AI8121" i="2"/>
  <c r="AI8184" i="2"/>
  <c r="AI9770" i="2"/>
  <c r="AI8936" i="2"/>
  <c r="AI8937" i="2"/>
  <c r="AI8938" i="2"/>
  <c r="AI9084" i="2"/>
  <c r="AI9085" i="2"/>
  <c r="AI9086" i="2"/>
  <c r="AI9087" i="2"/>
  <c r="AI9288" i="2"/>
  <c r="AI10287" i="2"/>
  <c r="AI10288" i="2"/>
  <c r="AI10472" i="2"/>
  <c r="AI10473" i="2"/>
  <c r="AI10474" i="2"/>
  <c r="AI10646" i="2"/>
  <c r="AI11170" i="2"/>
  <c r="AI11458" i="2"/>
  <c r="AI11581" i="2"/>
  <c r="AI11668" i="2"/>
  <c r="AI63" i="2"/>
  <c r="AI135" i="2"/>
  <c r="AI1476" i="2"/>
  <c r="AI3068" i="2"/>
  <c r="AI3336" i="2"/>
  <c r="AI3337" i="2"/>
  <c r="AI3689" i="2"/>
  <c r="AI3704" i="2"/>
  <c r="AI4633" i="2"/>
  <c r="AI4795" i="2"/>
  <c r="AI5064" i="2"/>
  <c r="AI5356" i="2"/>
  <c r="AI35" i="2"/>
  <c r="AI64" i="2"/>
  <c r="AI549" i="2"/>
  <c r="AI571" i="2"/>
  <c r="AI860" i="2"/>
  <c r="AI875" i="2"/>
  <c r="AI1114" i="2"/>
  <c r="AI1115" i="2"/>
  <c r="AI1338" i="2"/>
  <c r="AI1358" i="2"/>
  <c r="AI1685" i="2"/>
  <c r="AI1733" i="2"/>
  <c r="AI1734" i="2"/>
  <c r="AI1805" i="2"/>
  <c r="AI1886" i="2"/>
  <c r="AI1972" i="2"/>
  <c r="AI2349" i="2"/>
  <c r="AI2364" i="2"/>
  <c r="AI2413" i="2"/>
  <c r="AI2493" i="2"/>
  <c r="AI3536" i="2"/>
  <c r="AI5261" i="2"/>
  <c r="AI6034" i="2"/>
  <c r="AI6474" i="2"/>
  <c r="AI6851" i="2"/>
  <c r="AI8796" i="2"/>
  <c r="AI11033" i="2"/>
  <c r="AI11284" i="2"/>
  <c r="AI3924" i="2"/>
  <c r="AI4243" i="2"/>
  <c r="AI4268" i="2"/>
  <c r="AI4383" i="2"/>
  <c r="AI4405" i="2"/>
  <c r="AI2581" i="2"/>
  <c r="AI2582" i="2"/>
  <c r="AI3553" i="2"/>
  <c r="AI4919" i="2"/>
  <c r="AI6475" i="2"/>
  <c r="AI6740" i="2"/>
  <c r="AI6877" i="2"/>
  <c r="AI7208" i="2"/>
  <c r="AI7209" i="2"/>
  <c r="AI7284" i="2"/>
  <c r="AI6168" i="2"/>
  <c r="AI6372" i="2"/>
  <c r="AI6386" i="2"/>
  <c r="AI5473" i="2"/>
  <c r="AI5663" i="2"/>
  <c r="AI5791" i="2"/>
  <c r="AI5916" i="2"/>
  <c r="AI8797" i="2"/>
  <c r="AI9088" i="2"/>
  <c r="AI10166" i="2"/>
  <c r="AI10289" i="2"/>
  <c r="AI8798" i="2"/>
  <c r="AI8799" i="2"/>
  <c r="AI8800" i="2"/>
  <c r="AI8801" i="2"/>
  <c r="AI8939" i="2"/>
  <c r="AI9089" i="2"/>
  <c r="AI9090" i="2"/>
  <c r="AI9091" i="2"/>
  <c r="AI7372" i="2"/>
  <c r="AI7466" i="2"/>
  <c r="AI7568" i="2"/>
  <c r="AI7679" i="2"/>
  <c r="AI7782" i="2"/>
  <c r="AI7863" i="2"/>
  <c r="AI7948" i="2"/>
  <c r="AI8037" i="2"/>
  <c r="AI8038" i="2"/>
  <c r="AI8940" i="2"/>
  <c r="AI10167" i="2"/>
  <c r="AI10168" i="2"/>
  <c r="AI10169" i="2"/>
  <c r="AI10170" i="2"/>
  <c r="AI10171" i="2"/>
  <c r="AI10290" i="2"/>
  <c r="AI11582" i="2"/>
  <c r="AI11583" i="2"/>
  <c r="AI11073" i="2"/>
  <c r="AI11325" i="2"/>
  <c r="AI241" i="2"/>
  <c r="AI332" i="2"/>
  <c r="AI1533" i="2"/>
  <c r="AI3069" i="2"/>
  <c r="AI3364" i="2"/>
  <c r="AI3405" i="2"/>
  <c r="AI3732" i="2"/>
  <c r="AI3772" i="2"/>
  <c r="AI4692" i="2"/>
  <c r="AI4796" i="2"/>
  <c r="AI5124" i="2"/>
  <c r="AI5357" i="2"/>
  <c r="AI136" i="2"/>
  <c r="AI242" i="2"/>
  <c r="AI617" i="2"/>
  <c r="AI678" i="2"/>
  <c r="AI899" i="2"/>
  <c r="AI900" i="2"/>
  <c r="AI1139" i="2"/>
  <c r="AI1171" i="2"/>
  <c r="AI1384" i="2"/>
  <c r="AI1385" i="2"/>
  <c r="AI1735" i="2"/>
  <c r="AI1806" i="2"/>
  <c r="AI1887" i="2"/>
  <c r="AI1973" i="2"/>
  <c r="AI2057" i="2"/>
  <c r="AI2125" i="2"/>
  <c r="AI2414" i="2"/>
  <c r="AI2494" i="2"/>
  <c r="AI3586" i="2"/>
  <c r="AI5277" i="2"/>
  <c r="AI6086" i="2"/>
  <c r="AI6567" i="2"/>
  <c r="AI6923" i="2"/>
  <c r="AI9289" i="2"/>
  <c r="AI11118" i="2"/>
  <c r="AI11374" i="2"/>
  <c r="AI3953" i="2"/>
  <c r="AI4303" i="2"/>
  <c r="AI4328" i="2"/>
  <c r="AI4437" i="2"/>
  <c r="AI4438" i="2"/>
  <c r="AI2583" i="2"/>
  <c r="AI2673" i="2"/>
  <c r="AI2674" i="2"/>
  <c r="AI2754" i="2"/>
  <c r="AI3619" i="2"/>
  <c r="AI4970" i="2"/>
  <c r="AI6589" i="2"/>
  <c r="AI6752" i="2"/>
  <c r="AI6969" i="2"/>
  <c r="AI7285" i="2"/>
  <c r="AI6212" i="2"/>
  <c r="AI6387" i="2"/>
  <c r="AI6405" i="2"/>
  <c r="AI5524" i="2"/>
  <c r="AI5664" i="2"/>
  <c r="AI5792" i="2"/>
  <c r="AI5917" i="2"/>
  <c r="AI9092" i="2"/>
  <c r="AI9290" i="2"/>
  <c r="AI10291" i="2"/>
  <c r="AI10475" i="2"/>
  <c r="AI8941" i="2"/>
  <c r="AI9093" i="2"/>
  <c r="AI9094" i="2"/>
  <c r="AI9095" i="2"/>
  <c r="AI9291" i="2"/>
  <c r="AI9292" i="2"/>
  <c r="AI9293" i="2"/>
  <c r="AI9520" i="2"/>
  <c r="AI7373" i="2"/>
  <c r="AI7467" i="2"/>
  <c r="AI7569" i="2"/>
  <c r="AI7680" i="2"/>
  <c r="AI7783" i="2"/>
  <c r="AI7864" i="2"/>
  <c r="AI7949" i="2"/>
  <c r="AI8039" i="2"/>
  <c r="AI8040" i="2"/>
  <c r="AI8122" i="2"/>
  <c r="AI8185" i="2"/>
  <c r="AI9521" i="2"/>
  <c r="AI10292" i="2"/>
  <c r="AI10293" i="2"/>
  <c r="AI10476" i="2"/>
  <c r="AI10477" i="2"/>
  <c r="AI10478" i="2"/>
  <c r="AI10647" i="2"/>
  <c r="AI11584" i="2"/>
  <c r="AI11669" i="2"/>
  <c r="AI11119" i="2"/>
  <c r="AI11422" i="2"/>
  <c r="AI500" i="2"/>
  <c r="AI501" i="2"/>
  <c r="AI1464" i="2"/>
  <c r="AI3070" i="2"/>
  <c r="AI3003" i="2"/>
  <c r="AI3005" i="2"/>
  <c r="AI3275" i="2"/>
  <c r="AI3283" i="2"/>
  <c r="AI3537" i="2"/>
  <c r="AI4621" i="2"/>
  <c r="AI4797" i="2"/>
  <c r="AI5054" i="2"/>
  <c r="AI5358" i="2"/>
  <c r="AI515" i="2"/>
  <c r="AI517" i="2"/>
  <c r="AI781" i="2"/>
  <c r="AI785" i="2"/>
  <c r="AI977" i="2"/>
  <c r="AI978" i="2"/>
  <c r="AI1645" i="2"/>
  <c r="AI1651" i="2"/>
  <c r="AI1654" i="2"/>
  <c r="AI1664" i="2"/>
  <c r="AI1665" i="2"/>
  <c r="AI1686" i="2"/>
  <c r="AI2341" i="2"/>
  <c r="AI2342" i="2"/>
  <c r="AI2343" i="2"/>
  <c r="AI2344" i="2"/>
  <c r="AI2345" i="2"/>
  <c r="AI2346" i="2"/>
  <c r="AI3006" i="2"/>
  <c r="AI3009" i="2"/>
  <c r="AI3182" i="2"/>
  <c r="AI3276" i="2"/>
  <c r="AI3284" i="2"/>
  <c r="AI3925" i="2"/>
  <c r="AI4367" i="2"/>
  <c r="AI4368" i="2"/>
  <c r="AI4572" i="2"/>
  <c r="AI4597" i="2"/>
  <c r="AI4907" i="2"/>
  <c r="AI6156" i="2"/>
  <c r="AI6246" i="2"/>
  <c r="AI6249" i="2"/>
  <c r="AI6476" i="2"/>
  <c r="AI6730" i="2"/>
  <c r="AI6878" i="2"/>
  <c r="AI5195" i="2"/>
  <c r="AI5474" i="2"/>
  <c r="AI6015" i="2"/>
  <c r="AI6016" i="2"/>
  <c r="AI6017" i="2"/>
  <c r="AI6059" i="2"/>
  <c r="AI6454" i="2"/>
  <c r="AI6852" i="2"/>
  <c r="AI8802" i="2"/>
  <c r="AI8803" i="2"/>
  <c r="AI8942" i="2"/>
  <c r="AI10073" i="2"/>
  <c r="AI10172" i="2"/>
  <c r="AI11016" i="2"/>
  <c r="AI11285" i="2"/>
  <c r="AI7468" i="2"/>
  <c r="AI7570" i="2"/>
  <c r="AI7571" i="2"/>
  <c r="AI7681" i="2"/>
  <c r="AI7784" i="2"/>
  <c r="AI7865" i="2"/>
  <c r="AI7950" i="2"/>
  <c r="AI8041" i="2"/>
  <c r="AI8123" i="2"/>
  <c r="AI8186" i="2"/>
  <c r="AI8187" i="2"/>
  <c r="AI8231" i="2"/>
  <c r="AI8714" i="2"/>
  <c r="AI8804" i="2"/>
  <c r="AI8805" i="2"/>
  <c r="AI8806" i="2"/>
  <c r="AI8807" i="2"/>
  <c r="AI8943" i="2"/>
  <c r="AI8944" i="2"/>
  <c r="AI9096" i="2"/>
  <c r="AI9294" i="2"/>
  <c r="AI10074" i="2"/>
  <c r="AI10173" i="2"/>
  <c r="AI10174" i="2"/>
  <c r="AI10175" i="2"/>
  <c r="AI10294" i="2"/>
  <c r="AI10295" i="2"/>
  <c r="AI11017" i="2"/>
  <c r="AI11286" i="2"/>
  <c r="AI11779" i="2"/>
  <c r="AI11780" i="2"/>
  <c r="AI11784" i="2"/>
  <c r="AI11797" i="2"/>
  <c r="AI11803" i="2"/>
  <c r="AI3183" i="2"/>
  <c r="AI3406" i="2"/>
  <c r="AI3447" i="2"/>
  <c r="AI3773" i="2"/>
  <c r="AI3817" i="2"/>
  <c r="AI137" i="2"/>
  <c r="AI243" i="2"/>
  <c r="AI618" i="2"/>
  <c r="AI679" i="2"/>
  <c r="AI1019" i="2"/>
  <c r="AI1047" i="2"/>
  <c r="AI1255" i="2"/>
  <c r="AI1281" i="2"/>
  <c r="AI1736" i="2"/>
  <c r="AI1807" i="2"/>
  <c r="AI1888" i="2"/>
  <c r="AI1974" i="2"/>
  <c r="AI2058" i="2"/>
  <c r="AI2126" i="2"/>
  <c r="AI2365" i="2"/>
  <c r="AI2415" i="2"/>
  <c r="AI2495" i="2"/>
  <c r="AI138" i="2"/>
  <c r="AI244" i="2"/>
  <c r="AI1504" i="2"/>
  <c r="AI3071" i="2"/>
  <c r="AI4662" i="2"/>
  <c r="AI4798" i="2"/>
  <c r="AI5095" i="2"/>
  <c r="AI5359" i="2"/>
  <c r="AI5497" i="2"/>
  <c r="AI3202" i="2"/>
  <c r="AI4185" i="2"/>
  <c r="AI4217" i="2"/>
  <c r="AI4482" i="2"/>
  <c r="AI4522" i="2"/>
  <c r="AI2584" i="2"/>
  <c r="AI2585" i="2"/>
  <c r="AI2675" i="2"/>
  <c r="AI7286" i="2"/>
  <c r="AI7287" i="2"/>
  <c r="AI4947" i="2"/>
  <c r="AI6505" i="2"/>
  <c r="AI6693" i="2"/>
  <c r="AI6924" i="2"/>
  <c r="AI5262" i="2"/>
  <c r="AI5665" i="2"/>
  <c r="AI5793" i="2"/>
  <c r="AI5918" i="2"/>
  <c r="AI6035" i="2"/>
  <c r="AI6538" i="2"/>
  <c r="AI6879" i="2"/>
  <c r="AI9295" i="2"/>
  <c r="AI9522" i="2"/>
  <c r="AI9668" i="2"/>
  <c r="AI10296" i="2"/>
  <c r="AI10479" i="2"/>
  <c r="AI11074" i="2"/>
  <c r="AI11326" i="2"/>
  <c r="AI9523" i="2"/>
  <c r="AI9524" i="2"/>
  <c r="AI9525" i="2"/>
  <c r="AI9526" i="2"/>
  <c r="AI9771" i="2"/>
  <c r="AI9772" i="2"/>
  <c r="AI9773" i="2"/>
  <c r="AI7374" i="2"/>
  <c r="AI7469" i="2"/>
  <c r="AI7572" i="2"/>
  <c r="AI7682" i="2"/>
  <c r="AI7785" i="2"/>
  <c r="AI7866" i="2"/>
  <c r="AI7951" i="2"/>
  <c r="AI8042" i="2"/>
  <c r="AI8043" i="2"/>
  <c r="AI8188" i="2"/>
  <c r="AI10480" i="2"/>
  <c r="AI10648" i="2"/>
  <c r="AI10649" i="2"/>
  <c r="AI10650" i="2"/>
  <c r="AI10761" i="2"/>
  <c r="AI10762" i="2"/>
  <c r="AI11075" i="2"/>
  <c r="AI11327" i="2"/>
  <c r="AI245" i="2"/>
  <c r="AI246" i="2"/>
  <c r="AI1534" i="2"/>
  <c r="AI3072" i="2"/>
  <c r="AI3338" i="2"/>
  <c r="AI3365" i="2"/>
  <c r="AI3554" i="2"/>
  <c r="AI3733" i="2"/>
  <c r="AI3734" i="2"/>
  <c r="AI4663" i="2"/>
  <c r="AI4799" i="2"/>
  <c r="AI5125" i="2"/>
  <c r="AI5360" i="2"/>
  <c r="AI139" i="2"/>
  <c r="AI247" i="2"/>
  <c r="AI619" i="2"/>
  <c r="AI680" i="2"/>
  <c r="AI1020" i="2"/>
  <c r="AI1021" i="2"/>
  <c r="AI1235" i="2"/>
  <c r="AI1256" i="2"/>
  <c r="AI3620" i="2"/>
  <c r="AI4152" i="2"/>
  <c r="AI4164" i="2"/>
  <c r="AI4406" i="2"/>
  <c r="AI4439" i="2"/>
  <c r="AI4016" i="2"/>
  <c r="AI4024" i="2"/>
  <c r="AI4036" i="2"/>
  <c r="AI4047" i="2"/>
  <c r="AI4048" i="2"/>
  <c r="AI4054" i="2"/>
  <c r="AI4086" i="2"/>
  <c r="AI4087" i="2"/>
  <c r="AI4094" i="2"/>
  <c r="AI4103" i="2"/>
  <c r="AI4112" i="2"/>
  <c r="AI4113" i="2"/>
  <c r="AI6830" i="2"/>
  <c r="AI7159" i="2"/>
  <c r="AI7210" i="2"/>
  <c r="AI7288" i="2"/>
  <c r="AI4948" i="2"/>
  <c r="AI6810" i="2"/>
  <c r="AI7077" i="2"/>
  <c r="AI5263" i="2"/>
  <c r="AI5525" i="2"/>
  <c r="AI5666" i="2"/>
  <c r="AI5794" i="2"/>
  <c r="AI5919" i="2"/>
  <c r="AI6060" i="2"/>
  <c r="AI6811" i="2"/>
  <c r="AI7047" i="2"/>
  <c r="AI8808" i="2"/>
  <c r="AI9097" i="2"/>
  <c r="AI9923" i="2"/>
  <c r="AI10176" i="2"/>
  <c r="AI10297" i="2"/>
  <c r="AI11231" i="2"/>
  <c r="AI11489" i="2"/>
  <c r="AI8809" i="2"/>
  <c r="AI8810" i="2"/>
  <c r="AI8811" i="2"/>
  <c r="AI8945" i="2"/>
  <c r="AI9098" i="2"/>
  <c r="AI9099" i="2"/>
  <c r="AI10075" i="2"/>
  <c r="AI7375" i="2"/>
  <c r="AI7470" i="2"/>
  <c r="AI7573" i="2"/>
  <c r="AI7683" i="2"/>
  <c r="AI7786" i="2"/>
  <c r="AI7867" i="2"/>
  <c r="AI7952" i="2"/>
  <c r="AI8044" i="2"/>
  <c r="AI8124" i="2"/>
  <c r="AI10177" i="2"/>
  <c r="AI10178" i="2"/>
  <c r="AI10298" i="2"/>
  <c r="AI10299" i="2"/>
  <c r="AI10300" i="2"/>
  <c r="AI10651" i="2"/>
  <c r="AI11256" i="2"/>
  <c r="AI11515" i="2"/>
  <c r="AI3179" i="2"/>
  <c r="AI3366" i="2"/>
  <c r="AI3407" i="2"/>
  <c r="AI3774" i="2"/>
  <c r="AI3775" i="2"/>
  <c r="AI65" i="2"/>
  <c r="AI140" i="2"/>
  <c r="AI572" i="2"/>
  <c r="AI620" i="2"/>
  <c r="AI1003" i="2"/>
  <c r="AI1022" i="2"/>
  <c r="AI1236" i="2"/>
  <c r="AI1257" i="2"/>
  <c r="AI1687" i="2"/>
  <c r="AI1737" i="2"/>
  <c r="AI1808" i="2"/>
  <c r="AI1889" i="2"/>
  <c r="AI1975" i="2"/>
  <c r="AI1976" i="2"/>
  <c r="AI2350" i="2"/>
  <c r="AI2366" i="2"/>
  <c r="AI2416" i="2"/>
  <c r="AI2496" i="2"/>
  <c r="AI66" i="2"/>
  <c r="AI141" i="2"/>
  <c r="AI1477" i="2"/>
  <c r="AI3073" i="2"/>
  <c r="AI4634" i="2"/>
  <c r="AI4800" i="2"/>
  <c r="AI5065" i="2"/>
  <c r="AI5361" i="2"/>
  <c r="AI5475" i="2"/>
  <c r="AI3184" i="2"/>
  <c r="AI4165" i="2"/>
  <c r="AI4186" i="2"/>
  <c r="AI4440" i="2"/>
  <c r="AI4483" i="2"/>
  <c r="AI4920" i="2"/>
  <c r="AI2497" i="2"/>
  <c r="AI2586" i="2"/>
  <c r="AI7211" i="2"/>
  <c r="AI7212" i="2"/>
  <c r="AI7289" i="2"/>
  <c r="AI6477" i="2"/>
  <c r="AI6681" i="2"/>
  <c r="AI6880" i="2"/>
  <c r="AI5264" i="2"/>
  <c r="AI5667" i="2"/>
  <c r="AI5795" i="2"/>
  <c r="AI5920" i="2"/>
  <c r="AI6024" i="2"/>
  <c r="AI6478" i="2"/>
  <c r="AI6853" i="2"/>
  <c r="AI8812" i="2"/>
  <c r="AI8946" i="2"/>
  <c r="AI9100" i="2"/>
  <c r="AI10301" i="2"/>
  <c r="AI10302" i="2"/>
  <c r="AI11034" i="2"/>
  <c r="AI11287" i="2"/>
  <c r="AI8947" i="2"/>
  <c r="AI9101" i="2"/>
  <c r="AI9102" i="2"/>
  <c r="AI9103" i="2"/>
  <c r="AI9296" i="2"/>
  <c r="AI9297" i="2"/>
  <c r="AI9298" i="2"/>
  <c r="AI7376" i="2"/>
  <c r="AI7471" i="2"/>
  <c r="AI7574" i="2"/>
  <c r="AI7684" i="2"/>
  <c r="AI7787" i="2"/>
  <c r="AI7868" i="2"/>
  <c r="AI7953" i="2"/>
  <c r="AI7954" i="2"/>
  <c r="AI8045" i="2"/>
  <c r="AI10303" i="2"/>
  <c r="AI10481" i="2"/>
  <c r="AI10482" i="2"/>
  <c r="AI10483" i="2"/>
  <c r="AI10652" i="2"/>
  <c r="AI10653" i="2"/>
  <c r="AI11035" i="2"/>
  <c r="AI11328" i="2"/>
  <c r="AI469" i="2"/>
  <c r="AI476" i="2"/>
  <c r="AI1478" i="2"/>
  <c r="AI3074" i="2"/>
  <c r="AI3408" i="2"/>
  <c r="AI3448" i="2"/>
  <c r="AI3587" i="2"/>
  <c r="AI3705" i="2"/>
  <c r="AI3735" i="2"/>
  <c r="AI4635" i="2"/>
  <c r="AI4801" i="2"/>
  <c r="AI5066" i="2"/>
  <c r="AI5362" i="2"/>
  <c r="AI36" i="2"/>
  <c r="AI67" i="2"/>
  <c r="AI550" i="2"/>
  <c r="AI573" i="2"/>
  <c r="AI861" i="2"/>
  <c r="AI876" i="2"/>
  <c r="AI1092" i="2"/>
  <c r="AI1116" i="2"/>
  <c r="AI1339" i="2"/>
  <c r="AI1359" i="2"/>
  <c r="AI1666" i="2"/>
  <c r="AI1688" i="2"/>
  <c r="AI1738" i="2"/>
  <c r="AI1809" i="2"/>
  <c r="AI1890" i="2"/>
  <c r="AI1977" i="2"/>
  <c r="AI2367" i="2"/>
  <c r="AI2417" i="2"/>
  <c r="AI2498" i="2"/>
  <c r="AI2587" i="2"/>
  <c r="AI2588" i="2"/>
  <c r="AI2676" i="2"/>
  <c r="AI3665" i="2"/>
  <c r="AI3912" i="2"/>
  <c r="AI4153" i="2"/>
  <c r="AI4166" i="2"/>
  <c r="AI4407" i="2"/>
  <c r="AI4441" i="2"/>
  <c r="AI4949" i="2"/>
  <c r="AI6169" i="2"/>
  <c r="AI6289" i="2"/>
  <c r="AI6323" i="2"/>
  <c r="AI6539" i="2"/>
  <c r="AI6781" i="2"/>
  <c r="AI6970" i="2"/>
  <c r="AI7160" i="2"/>
  <c r="AI7213" i="2"/>
  <c r="AI5211" i="2"/>
  <c r="AI5498" i="2"/>
  <c r="AI5668" i="2"/>
  <c r="AI5796" i="2"/>
  <c r="AI5921" i="2"/>
  <c r="AI6087" i="2"/>
  <c r="AI6506" i="2"/>
  <c r="AI6925" i="2"/>
  <c r="AI8655" i="2"/>
  <c r="AI8813" i="2"/>
  <c r="AI9299" i="2"/>
  <c r="AI10021" i="2"/>
  <c r="AI10076" i="2"/>
  <c r="AI11076" i="2"/>
  <c r="AI11375" i="2"/>
  <c r="AI7290" i="2"/>
  <c r="AI7377" i="2"/>
  <c r="AI7472" i="2"/>
  <c r="AI7473" i="2"/>
  <c r="AI7575" i="2"/>
  <c r="AI7685" i="2"/>
  <c r="AI7788" i="2"/>
  <c r="AI7955" i="2"/>
  <c r="AI8046" i="2"/>
  <c r="AI8047" i="2"/>
  <c r="AI8656" i="2"/>
  <c r="AI8657" i="2"/>
  <c r="AI8658" i="2"/>
  <c r="AI8715" i="2"/>
  <c r="AI8948" i="2"/>
  <c r="AI8949" i="2"/>
  <c r="AI8950" i="2"/>
  <c r="AI8951" i="2"/>
  <c r="AI9300" i="2"/>
  <c r="AI10077" i="2"/>
  <c r="AI10078" i="2"/>
  <c r="AI10079" i="2"/>
  <c r="AI10080" i="2"/>
  <c r="AI10081" i="2"/>
  <c r="AI10082" i="2"/>
  <c r="AI11120" i="2"/>
  <c r="AI11376" i="2"/>
  <c r="AI11585" i="2"/>
  <c r="AI11670" i="2"/>
  <c r="AI142" i="2"/>
  <c r="AI248" i="2"/>
  <c r="AI1505" i="2"/>
  <c r="AI3075" i="2"/>
  <c r="AI3555" i="2"/>
  <c r="AI4664" i="2"/>
  <c r="AI4802" i="2"/>
  <c r="AI5096" i="2"/>
  <c r="AI5363" i="2"/>
  <c r="AI1739" i="2"/>
  <c r="AI1810" i="2"/>
  <c r="AI1811" i="2"/>
  <c r="AI143" i="2"/>
  <c r="AI249" i="2"/>
  <c r="AI621" i="2"/>
  <c r="AI681" i="2"/>
  <c r="AI824" i="2"/>
  <c r="AI836" i="2"/>
  <c r="AI1023" i="2"/>
  <c r="AI1048" i="2"/>
  <c r="AI1258" i="2"/>
  <c r="AI1259" i="2"/>
  <c r="AI3367" i="2"/>
  <c r="AI3409" i="2"/>
  <c r="AI3776" i="2"/>
  <c r="AI3818" i="2"/>
  <c r="AI9104" i="2"/>
  <c r="AI9301" i="2"/>
  <c r="AI10484" i="2"/>
  <c r="AI10654" i="2"/>
  <c r="AI1891" i="2"/>
  <c r="AI1978" i="2"/>
  <c r="AI2059" i="2"/>
  <c r="AI2418" i="2"/>
  <c r="AI2499" i="2"/>
  <c r="AI2500" i="2"/>
  <c r="AI2589" i="2"/>
  <c r="AI2677" i="2"/>
  <c r="AI2755" i="2"/>
  <c r="AI3556" i="2"/>
  <c r="AI3954" i="2"/>
  <c r="AI4187" i="2"/>
  <c r="AI4188" i="2"/>
  <c r="AI4484" i="2"/>
  <c r="AI4485" i="2"/>
  <c r="AI6180" i="2"/>
  <c r="AI6290" i="2"/>
  <c r="AI6324" i="2"/>
  <c r="AI4921" i="2"/>
  <c r="AI6507" i="2"/>
  <c r="AI6741" i="2"/>
  <c r="AI6881" i="2"/>
  <c r="AI7161" i="2"/>
  <c r="AI7214" i="2"/>
  <c r="AI7215" i="2"/>
  <c r="AI5201" i="2"/>
  <c r="AI5499" i="2"/>
  <c r="AI5669" i="2"/>
  <c r="AI5797" i="2"/>
  <c r="AI5922" i="2"/>
  <c r="AI6061" i="2"/>
  <c r="AI6479" i="2"/>
  <c r="AI6882" i="2"/>
  <c r="AI9105" i="2"/>
  <c r="AI11036" i="2"/>
  <c r="AI11288" i="2"/>
  <c r="AI7291" i="2"/>
  <c r="AI7378" i="2"/>
  <c r="AI7474" i="2"/>
  <c r="AI7576" i="2"/>
  <c r="AI7686" i="2"/>
  <c r="AI7789" i="2"/>
  <c r="AI7869" i="2"/>
  <c r="AI7956" i="2"/>
  <c r="AI8048" i="2"/>
  <c r="AI9106" i="2"/>
  <c r="AI8952" i="2"/>
  <c r="AI8953" i="2"/>
  <c r="AI9107" i="2"/>
  <c r="AI9108" i="2"/>
  <c r="AI9302" i="2"/>
  <c r="AI9303" i="2"/>
  <c r="AI9304" i="2"/>
  <c r="AI9305" i="2"/>
  <c r="AI10304" i="2"/>
  <c r="AI10485" i="2"/>
  <c r="AI10486" i="2"/>
  <c r="AI10487" i="2"/>
  <c r="AI10655" i="2"/>
  <c r="AI10656" i="2"/>
  <c r="AI11077" i="2"/>
  <c r="AI11329" i="2"/>
  <c r="AI11586" i="2"/>
  <c r="AI11671" i="2"/>
  <c r="AI68" i="2"/>
  <c r="AI144" i="2"/>
  <c r="AI1479" i="2"/>
  <c r="AI3076" i="2"/>
  <c r="AI3538" i="2"/>
  <c r="AI4636" i="2"/>
  <c r="AI4803" i="2"/>
  <c r="AI5067" i="2"/>
  <c r="AI5364" i="2"/>
  <c r="AI1689" i="2"/>
  <c r="AI1740" i="2"/>
  <c r="AI1741" i="2"/>
  <c r="AI1812" i="2"/>
  <c r="AI69" i="2"/>
  <c r="AI70" i="2"/>
  <c r="AI574" i="2"/>
  <c r="AI622" i="2"/>
  <c r="AI807" i="2"/>
  <c r="AI825" i="2"/>
  <c r="AI1004" i="2"/>
  <c r="AI1024" i="2"/>
  <c r="AI1237" i="2"/>
  <c r="AI1260" i="2"/>
  <c r="AI3339" i="2"/>
  <c r="AI3368" i="2"/>
  <c r="AI3736" i="2"/>
  <c r="AI3777" i="2"/>
  <c r="AI8954" i="2"/>
  <c r="AI9306" i="2"/>
  <c r="AI10305" i="2"/>
  <c r="AI10488" i="2"/>
  <c r="AI1892" i="2"/>
  <c r="AI1979" i="2"/>
  <c r="AI2368" i="2"/>
  <c r="AI2419" i="2"/>
  <c r="AI2501" i="2"/>
  <c r="AI2502" i="2"/>
  <c r="AI2590" i="2"/>
  <c r="AI2678" i="2"/>
  <c r="AI3557" i="2"/>
  <c r="AI4908" i="2"/>
  <c r="AI3926" i="2"/>
  <c r="AI4167" i="2"/>
  <c r="AI4168" i="2"/>
  <c r="AI4442" i="2"/>
  <c r="AI4486" i="2"/>
  <c r="AI6157" i="2"/>
  <c r="AI6268" i="2"/>
  <c r="AI6291" i="2"/>
  <c r="AI6455" i="2"/>
  <c r="AI6731" i="2"/>
  <c r="AI6854" i="2"/>
  <c r="AI7128" i="2"/>
  <c r="AI7162" i="2"/>
  <c r="AI7216" i="2"/>
  <c r="AI7292" i="2"/>
  <c r="AI5196" i="2"/>
  <c r="AI5476" i="2"/>
  <c r="AI5670" i="2"/>
  <c r="AI5798" i="2"/>
  <c r="AI5923" i="2"/>
  <c r="AI6036" i="2"/>
  <c r="AI6456" i="2"/>
  <c r="AI6855" i="2"/>
  <c r="AI8814" i="2"/>
  <c r="AI11018" i="2"/>
  <c r="AI11268" i="2"/>
  <c r="AI7293" i="2"/>
  <c r="AI7379" i="2"/>
  <c r="AI7475" i="2"/>
  <c r="AI7577" i="2"/>
  <c r="AI7687" i="2"/>
  <c r="AI7790" i="2"/>
  <c r="AI7957" i="2"/>
  <c r="AI8049" i="2"/>
  <c r="AI8815" i="2"/>
  <c r="AI8955" i="2"/>
  <c r="AI8956" i="2"/>
  <c r="AI8957" i="2"/>
  <c r="AI9109" i="2"/>
  <c r="AI9110" i="2"/>
  <c r="AI9307" i="2"/>
  <c r="AI9527" i="2"/>
  <c r="AI9528" i="2"/>
  <c r="AI10306" i="2"/>
  <c r="AI10307" i="2"/>
  <c r="AI10308" i="2"/>
  <c r="AI10489" i="2"/>
  <c r="AI10490" i="2"/>
  <c r="AI10657" i="2"/>
  <c r="AI11037" i="2"/>
  <c r="AI11289" i="2"/>
  <c r="AI11587" i="2"/>
  <c r="AI11672" i="2"/>
  <c r="AI3239" i="2"/>
  <c r="AI1083" i="2"/>
  <c r="AI1084" i="2"/>
  <c r="AI1317" i="2"/>
  <c r="AI1318" i="2"/>
  <c r="AI380" i="2"/>
  <c r="AI381" i="2"/>
  <c r="AI1584" i="2"/>
  <c r="AI3077" i="2"/>
  <c r="AI4720" i="2"/>
  <c r="AI4804" i="2"/>
  <c r="AI5150" i="2"/>
  <c r="AI5365" i="2"/>
  <c r="AI5568" i="2"/>
  <c r="AI3251" i="2"/>
  <c r="AI4244" i="2"/>
  <c r="AI4269" i="2"/>
  <c r="AI4553" i="2"/>
  <c r="AI4573" i="2"/>
  <c r="AI4995" i="2"/>
  <c r="AI6590" i="2"/>
  <c r="AI6718" i="2"/>
  <c r="AI7008" i="2"/>
  <c r="AI5298" i="2"/>
  <c r="AI5671" i="2"/>
  <c r="AI5799" i="2"/>
  <c r="AI5924" i="2"/>
  <c r="AI6106" i="2"/>
  <c r="AI6644" i="2"/>
  <c r="AI6971" i="2"/>
  <c r="AI9774" i="2"/>
  <c r="AI11171" i="2"/>
  <c r="AI11423" i="2"/>
  <c r="AI9669" i="2"/>
  <c r="AI9670" i="2"/>
  <c r="AI9775" i="2"/>
  <c r="AI9776" i="2"/>
  <c r="AI9969" i="2"/>
  <c r="AI10843" i="2"/>
  <c r="AI10844" i="2"/>
  <c r="AI10845" i="2"/>
  <c r="AI10902" i="2"/>
  <c r="AI11201" i="2"/>
  <c r="AI11459" i="2"/>
  <c r="AI333" i="2"/>
  <c r="AI382" i="2"/>
  <c r="AI1567" i="2"/>
  <c r="AI3078" i="2"/>
  <c r="AI4734" i="2"/>
  <c r="AI4805" i="2"/>
  <c r="AI334" i="2"/>
  <c r="AI335" i="2"/>
  <c r="AI717" i="2"/>
  <c r="AI718" i="2"/>
  <c r="AI1192" i="2"/>
  <c r="AI1206" i="2"/>
  <c r="AI1417" i="2"/>
  <c r="AI1433" i="2"/>
  <c r="AI1893" i="2"/>
  <c r="AI1980" i="2"/>
  <c r="AI2060" i="2"/>
  <c r="AI2127" i="2"/>
  <c r="AI2173" i="2"/>
  <c r="AI2174" i="2"/>
  <c r="AI3635" i="2"/>
  <c r="AI5299" i="2"/>
  <c r="AI6125" i="2"/>
  <c r="AI6645" i="2"/>
  <c r="AI7009" i="2"/>
  <c r="AI9529" i="2"/>
  <c r="AI11202" i="2"/>
  <c r="AI11460" i="2"/>
  <c r="AI2591" i="2"/>
  <c r="AI2679" i="2"/>
  <c r="AI2680" i="2"/>
  <c r="AI2756" i="2"/>
  <c r="AI2811" i="2"/>
  <c r="AI2846" i="2"/>
  <c r="AI3636" i="2"/>
  <c r="AI4996" i="2"/>
  <c r="AI6646" i="2"/>
  <c r="AI6766" i="2"/>
  <c r="AI7010" i="2"/>
  <c r="AI5151" i="2"/>
  <c r="AI5366" i="2"/>
  <c r="AI5569" i="2"/>
  <c r="AI5672" i="2"/>
  <c r="AI5800" i="2"/>
  <c r="AI5925" i="2"/>
  <c r="AI9308" i="2"/>
  <c r="AI9530" i="2"/>
  <c r="AI9531" i="2"/>
  <c r="AI9532" i="2"/>
  <c r="AI7476" i="2"/>
  <c r="AI7578" i="2"/>
  <c r="AI7688" i="2"/>
  <c r="AI7791" i="2"/>
  <c r="AI7870" i="2"/>
  <c r="AI7871" i="2"/>
  <c r="AI7958" i="2"/>
  <c r="AI8050" i="2"/>
  <c r="AI8125" i="2"/>
  <c r="AI8189" i="2"/>
  <c r="AI8232" i="2"/>
  <c r="AI8257" i="2"/>
  <c r="AI9777" i="2"/>
  <c r="AI10658" i="2"/>
  <c r="AI10659" i="2"/>
  <c r="AI10763" i="2"/>
  <c r="AI10764" i="2"/>
  <c r="AI11203" i="2"/>
  <c r="AI11461" i="2"/>
  <c r="AI71" i="2"/>
  <c r="AI145" i="2"/>
  <c r="AI1480" i="2"/>
  <c r="AI3079" i="2"/>
  <c r="AI3320" i="2"/>
  <c r="AI3340" i="2"/>
  <c r="AI3690" i="2"/>
  <c r="AI3706" i="2"/>
  <c r="AI4637" i="2"/>
  <c r="AI4806" i="2"/>
  <c r="AI5068" i="2"/>
  <c r="AI5367" i="2"/>
  <c r="AI37" i="2"/>
  <c r="AI72" i="2"/>
  <c r="AI551" i="2"/>
  <c r="AI575" i="2"/>
  <c r="AI862" i="2"/>
  <c r="AI877" i="2"/>
  <c r="AI1093" i="2"/>
  <c r="AI1117" i="2"/>
  <c r="AI1340" i="2"/>
  <c r="AI1341" i="2"/>
  <c r="AI1690" i="2"/>
  <c r="AI1691" i="2"/>
  <c r="AI1742" i="2"/>
  <c r="AI1813" i="2"/>
  <c r="AI1894" i="2"/>
  <c r="AI1981" i="2"/>
  <c r="AI2351" i="2"/>
  <c r="AI2369" i="2"/>
  <c r="AI2420" i="2"/>
  <c r="AI2421" i="2"/>
  <c r="AI3539" i="2"/>
  <c r="AI5255" i="2"/>
  <c r="AI6037" i="2"/>
  <c r="AI6457" i="2"/>
  <c r="AI6856" i="2"/>
  <c r="AI8816" i="2"/>
  <c r="AI11038" i="2"/>
  <c r="AI11290" i="2"/>
  <c r="AI3913" i="2"/>
  <c r="AI4245" i="2"/>
  <c r="AI4270" i="2"/>
  <c r="AI4384" i="2"/>
  <c r="AI4385" i="2"/>
  <c r="AI2503" i="2"/>
  <c r="AI2592" i="2"/>
  <c r="AI3558" i="2"/>
  <c r="AI4922" i="2"/>
  <c r="AI6480" i="2"/>
  <c r="AI6732" i="2"/>
  <c r="AI6883" i="2"/>
  <c r="AI7163" i="2"/>
  <c r="AI7217" i="2"/>
  <c r="AI7294" i="2"/>
  <c r="AI6170" i="2"/>
  <c r="AI6356" i="2"/>
  <c r="AI6373" i="2"/>
  <c r="AI5477" i="2"/>
  <c r="AI5673" i="2"/>
  <c r="AI5801" i="2"/>
  <c r="AI5926" i="2"/>
  <c r="AI8817" i="2"/>
  <c r="AI8958" i="2"/>
  <c r="AI10083" i="2"/>
  <c r="AI10179" i="2"/>
  <c r="AI8818" i="2"/>
  <c r="AI8819" i="2"/>
  <c r="AI8820" i="2"/>
  <c r="AI8821" i="2"/>
  <c r="AI8959" i="2"/>
  <c r="AI8960" i="2"/>
  <c r="AI8961" i="2"/>
  <c r="AI8962" i="2"/>
  <c r="AI10084" i="2"/>
  <c r="AI10085" i="2"/>
  <c r="AI7380" i="2"/>
  <c r="AI7477" i="2"/>
  <c r="AI7579" i="2"/>
  <c r="AI7689" i="2"/>
  <c r="AI7792" i="2"/>
  <c r="AI7793" i="2"/>
  <c r="AI7872" i="2"/>
  <c r="AI7959" i="2"/>
  <c r="AI8051" i="2"/>
  <c r="AI8963" i="2"/>
  <c r="AI10180" i="2"/>
  <c r="AI10181" i="2"/>
  <c r="AI10182" i="2"/>
  <c r="AI10309" i="2"/>
  <c r="AI11588" i="2"/>
  <c r="AI11673" i="2"/>
  <c r="AI11078" i="2"/>
  <c r="AI11330" i="2"/>
  <c r="AI470" i="2"/>
  <c r="AI477" i="2"/>
  <c r="AI1481" i="2"/>
  <c r="AI3080" i="2"/>
  <c r="AI3369" i="2"/>
  <c r="AI3410" i="2"/>
  <c r="AI3588" i="2"/>
  <c r="AI3707" i="2"/>
  <c r="AI3737" i="2"/>
  <c r="AI4638" i="2"/>
  <c r="AI4807" i="2"/>
  <c r="AI5069" i="2"/>
  <c r="AI5368" i="2"/>
  <c r="AI38" i="2"/>
  <c r="AI39" i="2"/>
  <c r="AI552" i="2"/>
  <c r="AI553" i="2"/>
  <c r="AI863" i="2"/>
  <c r="AI878" i="2"/>
  <c r="AI1094" i="2"/>
  <c r="AI1118" i="2"/>
  <c r="AI1342" i="2"/>
  <c r="AI1360" i="2"/>
  <c r="AI1667" i="2"/>
  <c r="AI1692" i="2"/>
  <c r="AI1743" i="2"/>
  <c r="AI1744" i="2"/>
  <c r="AI1814" i="2"/>
  <c r="AI1895" i="2"/>
  <c r="AI2370" i="2"/>
  <c r="AI2422" i="2"/>
  <c r="AI2504" i="2"/>
  <c r="AI2505" i="2"/>
  <c r="AI2593" i="2"/>
  <c r="AI2681" i="2"/>
  <c r="AI3666" i="2"/>
  <c r="AI3914" i="2"/>
  <c r="AI4154" i="2"/>
  <c r="AI4169" i="2"/>
  <c r="AI4408" i="2"/>
  <c r="AI4443" i="2"/>
  <c r="AI4950" i="2"/>
  <c r="AI6158" i="2"/>
  <c r="AI6292" i="2"/>
  <c r="AI6293" i="2"/>
  <c r="AI6508" i="2"/>
  <c r="AI6776" i="2"/>
  <c r="AI6972" i="2"/>
  <c r="AI7164" i="2"/>
  <c r="AI7218" i="2"/>
  <c r="AI7219" i="2"/>
  <c r="AI5212" i="2"/>
  <c r="AI5478" i="2"/>
  <c r="AI5674" i="2"/>
  <c r="AI5802" i="2"/>
  <c r="AI5927" i="2"/>
  <c r="AI6088" i="2"/>
  <c r="AI6481" i="2"/>
  <c r="AI6926" i="2"/>
  <c r="AI8659" i="2"/>
  <c r="AI8716" i="2"/>
  <c r="AI9111" i="2"/>
  <c r="AI10022" i="2"/>
  <c r="AI10086" i="2"/>
  <c r="AI11079" i="2"/>
  <c r="AI11331" i="2"/>
  <c r="AI7295" i="2"/>
  <c r="AI7381" i="2"/>
  <c r="AI7478" i="2"/>
  <c r="AI7580" i="2"/>
  <c r="AI7690" i="2"/>
  <c r="AI7794" i="2"/>
  <c r="AI7873" i="2"/>
  <c r="AI7960" i="2"/>
  <c r="AI8052" i="2"/>
  <c r="AI8660" i="2"/>
  <c r="AI8661" i="2"/>
  <c r="AI8662" i="2"/>
  <c r="AI8663" i="2"/>
  <c r="AI8822" i="2"/>
  <c r="AI8823" i="2"/>
  <c r="AI8824" i="2"/>
  <c r="AI8825" i="2"/>
  <c r="AI9309" i="2"/>
  <c r="AI10023" i="2"/>
  <c r="AI10024" i="2"/>
  <c r="AI10025" i="2"/>
  <c r="AI10087" i="2"/>
  <c r="AI10088" i="2"/>
  <c r="AI10089" i="2"/>
  <c r="AI11121" i="2"/>
  <c r="AI11377" i="2"/>
  <c r="AI11589" i="2"/>
  <c r="AI11674" i="2"/>
  <c r="AI146" i="2"/>
  <c r="AI250" i="2"/>
  <c r="AI1506" i="2"/>
  <c r="AI3081" i="2"/>
  <c r="AI3341" i="2"/>
  <c r="AI3370" i="2"/>
  <c r="AI3708" i="2"/>
  <c r="AI3738" i="2"/>
  <c r="AI4665" i="2"/>
  <c r="AI4808" i="2"/>
  <c r="AI5097" i="2"/>
  <c r="AI5369" i="2"/>
  <c r="AI73" i="2"/>
  <c r="AI147" i="2"/>
  <c r="AI576" i="2"/>
  <c r="AI623" i="2"/>
  <c r="AI879" i="2"/>
  <c r="AI901" i="2"/>
  <c r="AI1140" i="2"/>
  <c r="AI1141" i="2"/>
  <c r="AI1361" i="2"/>
  <c r="AI1386" i="2"/>
  <c r="AI1745" i="2"/>
  <c r="AI1746" i="2"/>
  <c r="AI1815" i="2"/>
  <c r="AI1896" i="2"/>
  <c r="AI1982" i="2"/>
  <c r="AI1983" i="2"/>
  <c r="AI2371" i="2"/>
  <c r="AI2423" i="2"/>
  <c r="AI2506" i="2"/>
  <c r="AI3559" i="2"/>
  <c r="AI5278" i="2"/>
  <c r="AI6062" i="2"/>
  <c r="AI6509" i="2"/>
  <c r="AI6884" i="2"/>
  <c r="AI11080" i="2"/>
  <c r="AI11332" i="2"/>
  <c r="AI3927" i="2"/>
  <c r="AI4271" i="2"/>
  <c r="AI4304" i="2"/>
  <c r="AI4409" i="2"/>
  <c r="AI4444" i="2"/>
  <c r="AI2594" i="2"/>
  <c r="AI2595" i="2"/>
  <c r="AI2682" i="2"/>
  <c r="AI3589" i="2"/>
  <c r="AI4951" i="2"/>
  <c r="AI6540" i="2"/>
  <c r="AI6742" i="2"/>
  <c r="AI6927" i="2"/>
  <c r="AI7296" i="2"/>
  <c r="AI6193" i="2"/>
  <c r="AI6388" i="2"/>
  <c r="AI6389" i="2"/>
  <c r="AI5500" i="2"/>
  <c r="AI5675" i="2"/>
  <c r="AI5803" i="2"/>
  <c r="AI5928" i="2"/>
  <c r="AI8826" i="2"/>
  <c r="AI9112" i="2"/>
  <c r="AI10310" i="2"/>
  <c r="AI10311" i="2"/>
  <c r="AI11731" i="2"/>
  <c r="AI8827" i="2"/>
  <c r="AI8828" i="2"/>
  <c r="AI8964" i="2"/>
  <c r="AI8965" i="2"/>
  <c r="AI9113" i="2"/>
  <c r="AI9114" i="2"/>
  <c r="AI9115" i="2"/>
  <c r="AI9310" i="2"/>
  <c r="AI7297" i="2"/>
  <c r="AI7382" i="2"/>
  <c r="AI7479" i="2"/>
  <c r="AI7581" i="2"/>
  <c r="AI7691" i="2"/>
  <c r="AI7795" i="2"/>
  <c r="AI7874" i="2"/>
  <c r="AI7961" i="2"/>
  <c r="AI8053" i="2"/>
  <c r="AI8126" i="2"/>
  <c r="AI8127" i="2"/>
  <c r="AI9311" i="2"/>
  <c r="AI10183" i="2"/>
  <c r="AI10312" i="2"/>
  <c r="AI10313" i="2"/>
  <c r="AI10314" i="2"/>
  <c r="AI10315" i="2"/>
  <c r="AI10491" i="2"/>
  <c r="AI11590" i="2"/>
  <c r="AI11675" i="2"/>
  <c r="AI11122" i="2"/>
  <c r="AI11378" i="2"/>
  <c r="AI74" i="2"/>
  <c r="AI75" i="2"/>
  <c r="AI1465" i="2"/>
  <c r="AI3082" i="2"/>
  <c r="AI3321" i="2"/>
  <c r="AI3342" i="2"/>
  <c r="AI3691" i="2"/>
  <c r="AI3709" i="2"/>
  <c r="AI4639" i="2"/>
  <c r="AI4809" i="2"/>
  <c r="AI5070" i="2"/>
  <c r="AI5370" i="2"/>
  <c r="AI40" i="2"/>
  <c r="AI76" i="2"/>
  <c r="AI554" i="2"/>
  <c r="AI577" i="2"/>
  <c r="AI850" i="2"/>
  <c r="AI864" i="2"/>
  <c r="AI1095" i="2"/>
  <c r="AI1119" i="2"/>
  <c r="AI1343" i="2"/>
  <c r="AI1362" i="2"/>
  <c r="AI1668" i="2"/>
  <c r="AI1693" i="2"/>
  <c r="AI1747" i="2"/>
  <c r="AI1816" i="2"/>
  <c r="AI1897" i="2"/>
  <c r="AI1984" i="2"/>
  <c r="AI2352" i="2"/>
  <c r="AI2372" i="2"/>
  <c r="AI2424" i="2"/>
  <c r="AI2425" i="2"/>
  <c r="AI3540" i="2"/>
  <c r="AI5256" i="2"/>
  <c r="AI6038" i="2"/>
  <c r="AI6458" i="2"/>
  <c r="AI6857" i="2"/>
  <c r="AI8717" i="2"/>
  <c r="AI11039" i="2"/>
  <c r="AI11291" i="2"/>
  <c r="AI3915" i="2"/>
  <c r="AI4246" i="2"/>
  <c r="AI4247" i="2"/>
  <c r="AI4386" i="2"/>
  <c r="AI4387" i="2"/>
  <c r="AI2507" i="2"/>
  <c r="AI2596" i="2"/>
  <c r="AI3541" i="2"/>
  <c r="AI4923" i="2"/>
  <c r="AI6459" i="2"/>
  <c r="AI6733" i="2"/>
  <c r="AI6858" i="2"/>
  <c r="AI7165" i="2"/>
  <c r="AI7220" i="2"/>
  <c r="AI7298" i="2"/>
  <c r="AI6159" i="2"/>
  <c r="AI6357" i="2"/>
  <c r="AI6374" i="2"/>
  <c r="AI5479" i="2"/>
  <c r="AI5676" i="2"/>
  <c r="AI5804" i="2"/>
  <c r="AI5929" i="2"/>
  <c r="AI8829" i="2"/>
  <c r="AI8966" i="2"/>
  <c r="AI10090" i="2"/>
  <c r="AI10184" i="2"/>
  <c r="AI8830" i="2"/>
  <c r="AI8831" i="2"/>
  <c r="AI8832" i="2"/>
  <c r="AI8833" i="2"/>
  <c r="AI8967" i="2"/>
  <c r="AI8968" i="2"/>
  <c r="AI8969" i="2"/>
  <c r="AI8970" i="2"/>
  <c r="AI10091" i="2"/>
  <c r="AI10092" i="2"/>
  <c r="AI7383" i="2"/>
  <c r="AI7480" i="2"/>
  <c r="AI7582" i="2"/>
  <c r="AI7692" i="2"/>
  <c r="AI7796" i="2"/>
  <c r="AI7797" i="2"/>
  <c r="AI7875" i="2"/>
  <c r="AI7962" i="2"/>
  <c r="AI8054" i="2"/>
  <c r="AI8834" i="2"/>
  <c r="AI10185" i="2"/>
  <c r="AI10186" i="2"/>
  <c r="AI10187" i="2"/>
  <c r="AI10316" i="2"/>
  <c r="AI11591" i="2"/>
  <c r="AI11676" i="2"/>
  <c r="AI11040" i="2"/>
  <c r="AI11333" i="2"/>
  <c r="AI148" i="2"/>
  <c r="AI251" i="2"/>
  <c r="AI1535" i="2"/>
  <c r="AI3083" i="2"/>
  <c r="AI3560" i="2"/>
  <c r="AI4666" i="2"/>
  <c r="AI4810" i="2"/>
  <c r="AI5126" i="2"/>
  <c r="AI5371" i="2"/>
  <c r="AI149" i="2"/>
  <c r="AI252" i="2"/>
  <c r="AI624" i="2"/>
  <c r="AI682" i="2"/>
  <c r="AI1005" i="2"/>
  <c r="AI1025" i="2"/>
  <c r="AI1238" i="2"/>
  <c r="AI1239" i="2"/>
  <c r="AI3590" i="2"/>
  <c r="AI4017" i="2"/>
  <c r="AI4025" i="2"/>
  <c r="AI4037" i="2"/>
  <c r="AI4038" i="2"/>
  <c r="AI4049" i="2"/>
  <c r="AI4055" i="2"/>
  <c r="AI4079" i="2"/>
  <c r="AI4088" i="2"/>
  <c r="AI4095" i="2"/>
  <c r="AI4104" i="2"/>
  <c r="AI4105" i="2"/>
  <c r="AI4114" i="2"/>
  <c r="AI6831" i="2"/>
  <c r="AI7166" i="2"/>
  <c r="AI7221" i="2"/>
  <c r="AI7299" i="2"/>
  <c r="AI4952" i="2"/>
  <c r="AI6812" i="2"/>
  <c r="AI7078" i="2"/>
  <c r="AI5265" i="2"/>
  <c r="AI5526" i="2"/>
  <c r="AI5677" i="2"/>
  <c r="AI5805" i="2"/>
  <c r="AI5930" i="2"/>
  <c r="AI6063" i="2"/>
  <c r="AI6813" i="2"/>
  <c r="AI7048" i="2"/>
  <c r="AI11204" i="2"/>
  <c r="AI11462" i="2"/>
  <c r="AI11732" i="2"/>
  <c r="AI8835" i="2"/>
  <c r="AI8836" i="2"/>
  <c r="AI9116" i="2"/>
  <c r="AI9312" i="2"/>
  <c r="AI7384" i="2"/>
  <c r="AI7481" i="2"/>
  <c r="AI7583" i="2"/>
  <c r="AI7584" i="2"/>
  <c r="AI7693" i="2"/>
  <c r="AI7798" i="2"/>
  <c r="AI7876" i="2"/>
  <c r="AI7963" i="2"/>
  <c r="AI8055" i="2"/>
  <c r="AI10188" i="2"/>
  <c r="AI10189" i="2"/>
  <c r="AI10317" i="2"/>
  <c r="AI10318" i="2"/>
  <c r="AI10492" i="2"/>
  <c r="AI11257" i="2"/>
  <c r="AI11516" i="2"/>
  <c r="AI3185" i="2"/>
  <c r="AI3411" i="2"/>
  <c r="AI3412" i="2"/>
  <c r="AI3778" i="2"/>
  <c r="AI3819" i="2"/>
  <c r="AI150" i="2"/>
  <c r="AI253" i="2"/>
  <c r="AI625" i="2"/>
  <c r="AI683" i="2"/>
  <c r="AI802" i="2"/>
  <c r="AI808" i="2"/>
  <c r="AI1026" i="2"/>
  <c r="AI1049" i="2"/>
  <c r="AI1261" i="2"/>
  <c r="AI1282" i="2"/>
  <c r="AI1748" i="2"/>
  <c r="AI1749" i="2"/>
  <c r="AI1817" i="2"/>
  <c r="AI1898" i="2"/>
  <c r="AI1985" i="2"/>
  <c r="AI2061" i="2"/>
  <c r="AI2373" i="2"/>
  <c r="AI2426" i="2"/>
  <c r="AI2508" i="2"/>
  <c r="AI151" i="2"/>
  <c r="AI254" i="2"/>
  <c r="AI1507" i="2"/>
  <c r="AI3084" i="2"/>
  <c r="AI4640" i="2"/>
  <c r="AI4811" i="2"/>
  <c r="AI5071" i="2"/>
  <c r="AI5372" i="2"/>
  <c r="AI5501" i="2"/>
  <c r="AI3203" i="2"/>
  <c r="AI3928" i="2"/>
  <c r="AI4189" i="2"/>
  <c r="AI4190" i="2"/>
  <c r="AI4487" i="2"/>
  <c r="AI4523" i="2"/>
  <c r="AI2509" i="2"/>
  <c r="AI2597" i="2"/>
  <c r="AI2683" i="2"/>
  <c r="AI7222" i="2"/>
  <c r="AI7300" i="2"/>
  <c r="AI4924" i="2"/>
  <c r="AI6171" i="2"/>
  <c r="AI6269" i="2"/>
  <c r="AI6294" i="2"/>
  <c r="AI6510" i="2"/>
  <c r="AI6687" i="2"/>
  <c r="AI6885" i="2"/>
  <c r="AI5266" i="2"/>
  <c r="AI5678" i="2"/>
  <c r="AI5806" i="2"/>
  <c r="AI5931" i="2"/>
  <c r="AI6039" i="2"/>
  <c r="AI6511" i="2"/>
  <c r="AI6886" i="2"/>
  <c r="AI9117" i="2"/>
  <c r="AI9118" i="2"/>
  <c r="AI9313" i="2"/>
  <c r="AI10319" i="2"/>
  <c r="AI10493" i="2"/>
  <c r="AI11081" i="2"/>
  <c r="AI11334" i="2"/>
  <c r="AI9119" i="2"/>
  <c r="AI9314" i="2"/>
  <c r="AI9315" i="2"/>
  <c r="AI9316" i="2"/>
  <c r="AI9317" i="2"/>
  <c r="AI9318" i="2"/>
  <c r="AI9533" i="2"/>
  <c r="AI9534" i="2"/>
  <c r="AI9535" i="2"/>
  <c r="AI7385" i="2"/>
  <c r="AI7482" i="2"/>
  <c r="AI7585" i="2"/>
  <c r="AI7694" i="2"/>
  <c r="AI7799" i="2"/>
  <c r="AI7877" i="2"/>
  <c r="AI7878" i="2"/>
  <c r="AI7964" i="2"/>
  <c r="AI8056" i="2"/>
  <c r="AI8128" i="2"/>
  <c r="AI10494" i="2"/>
  <c r="AI10660" i="2"/>
  <c r="AI10661" i="2"/>
  <c r="AI10662" i="2"/>
  <c r="AI10663" i="2"/>
  <c r="AI10664" i="2"/>
  <c r="AI11082" i="2"/>
  <c r="AI11335" i="2"/>
  <c r="AI11592" i="2"/>
  <c r="AI11677" i="2"/>
  <c r="AI3465" i="2"/>
  <c r="AI3466" i="2"/>
  <c r="AI3852" i="2"/>
  <c r="AI3873" i="2"/>
  <c r="AI809" i="2"/>
  <c r="AI826" i="2"/>
  <c r="AI336" i="2"/>
  <c r="AI337" i="2"/>
  <c r="AI1568" i="2"/>
  <c r="AI3085" i="2"/>
  <c r="AI4721" i="2"/>
  <c r="AI4812" i="2"/>
  <c r="AI5127" i="2"/>
  <c r="AI5373" i="2"/>
  <c r="AI5552" i="2"/>
  <c r="AI3240" i="2"/>
  <c r="AI3929" i="2"/>
  <c r="AI4248" i="2"/>
  <c r="AI4249" i="2"/>
  <c r="AI4554" i="2"/>
  <c r="AI4574" i="2"/>
  <c r="AI4997" i="2"/>
  <c r="AI6181" i="2"/>
  <c r="AI6295" i="2"/>
  <c r="AI6325" i="2"/>
  <c r="AI6568" i="2"/>
  <c r="AI6712" i="2"/>
  <c r="AI7011" i="2"/>
  <c r="AI5679" i="2"/>
  <c r="AI5807" i="2"/>
  <c r="AI5932" i="2"/>
  <c r="AI9536" i="2"/>
  <c r="AI9671" i="2"/>
  <c r="AI10665" i="2"/>
  <c r="AI10765" i="2"/>
  <c r="AI9319" i="2"/>
  <c r="AI9537" i="2"/>
  <c r="AI9672" i="2"/>
  <c r="AI9778" i="2"/>
  <c r="AI9857" i="2"/>
  <c r="AI10846" i="2"/>
  <c r="AI10847" i="2"/>
  <c r="AI11172" i="2"/>
  <c r="AI11424" i="2"/>
  <c r="AI11593" i="2"/>
  <c r="AI11678" i="2"/>
  <c r="AI152" i="2"/>
  <c r="AI255" i="2"/>
  <c r="AI1508" i="2"/>
  <c r="AI3086" i="2"/>
  <c r="AI3561" i="2"/>
  <c r="AI4667" i="2"/>
  <c r="AI4813" i="2"/>
  <c r="AI5128" i="2"/>
  <c r="AI5374" i="2"/>
  <c r="AI1750" i="2"/>
  <c r="AI1818" i="2"/>
  <c r="AI1899" i="2"/>
  <c r="AI153" i="2"/>
  <c r="AI256" i="2"/>
  <c r="AI626" i="2"/>
  <c r="AI684" i="2"/>
  <c r="AI827" i="2"/>
  <c r="AI837" i="2"/>
  <c r="AI1027" i="2"/>
  <c r="AI1050" i="2"/>
  <c r="AI1262" i="2"/>
  <c r="AI1283" i="2"/>
  <c r="AI3413" i="2"/>
  <c r="AI3449" i="2"/>
  <c r="AI3820" i="2"/>
  <c r="AI3853" i="2"/>
  <c r="AI9120" i="2"/>
  <c r="AI9320" i="2"/>
  <c r="AI10495" i="2"/>
  <c r="AI10666" i="2"/>
  <c r="AI1986" i="2"/>
  <c r="AI2062" i="2"/>
  <c r="AI2063" i="2"/>
  <c r="AI2427" i="2"/>
  <c r="AI2510" i="2"/>
  <c r="AI2598" i="2"/>
  <c r="AI2684" i="2"/>
  <c r="AI2757" i="2"/>
  <c r="AI2758" i="2"/>
  <c r="AI3591" i="2"/>
  <c r="AI3955" i="2"/>
  <c r="AI4191" i="2"/>
  <c r="AI4218" i="2"/>
  <c r="AI4488" i="2"/>
  <c r="AI4524" i="2"/>
  <c r="AI6194" i="2"/>
  <c r="AI6296" i="2"/>
  <c r="AI6326" i="2"/>
  <c r="AI4953" i="2"/>
  <c r="AI6512" i="2"/>
  <c r="AI6743" i="2"/>
  <c r="AI6928" i="2"/>
  <c r="AI7167" i="2"/>
  <c r="AI7223" i="2"/>
  <c r="AI5202" i="2"/>
  <c r="AI5502" i="2"/>
  <c r="AI5680" i="2"/>
  <c r="AI5808" i="2"/>
  <c r="AI5933" i="2"/>
  <c r="AI6064" i="2"/>
  <c r="AI6513" i="2"/>
  <c r="AI6887" i="2"/>
  <c r="AI9121" i="2"/>
  <c r="AI11083" i="2"/>
  <c r="AI11336" i="2"/>
  <c r="AI7301" i="2"/>
  <c r="AI7386" i="2"/>
  <c r="AI7483" i="2"/>
  <c r="AI7586" i="2"/>
  <c r="AI7587" i="2"/>
  <c r="AI7695" i="2"/>
  <c r="AI7800" i="2"/>
  <c r="AI7965" i="2"/>
  <c r="AI8057" i="2"/>
  <c r="AI8129" i="2"/>
  <c r="AI9321" i="2"/>
  <c r="AI9122" i="2"/>
  <c r="AI9123" i="2"/>
  <c r="AI9124" i="2"/>
  <c r="AI9322" i="2"/>
  <c r="AI9323" i="2"/>
  <c r="AI9324" i="2"/>
  <c r="AI9325" i="2"/>
  <c r="AI9326" i="2"/>
  <c r="AI10496" i="2"/>
  <c r="AI10497" i="2"/>
  <c r="AI10667" i="2"/>
  <c r="AI10668" i="2"/>
  <c r="AI10669" i="2"/>
  <c r="AI10766" i="2"/>
  <c r="AI11084" i="2"/>
  <c r="AI11337" i="2"/>
  <c r="AI11594" i="2"/>
  <c r="AI11679" i="2"/>
  <c r="AI257" i="2"/>
  <c r="AI258" i="2"/>
  <c r="AI1509" i="2"/>
  <c r="AI3087" i="2"/>
  <c r="AI3371" i="2"/>
  <c r="AI3414" i="2"/>
  <c r="AI3739" i="2"/>
  <c r="AI3779" i="2"/>
  <c r="AI4693" i="2"/>
  <c r="AI4814" i="2"/>
  <c r="AI5098" i="2"/>
  <c r="AI5375" i="2"/>
  <c r="AI154" i="2"/>
  <c r="AI259" i="2"/>
  <c r="AI627" i="2"/>
  <c r="AI628" i="2"/>
  <c r="AI880" i="2"/>
  <c r="AI902" i="2"/>
  <c r="AI1142" i="2"/>
  <c r="AI1172" i="2"/>
  <c r="AI1363" i="2"/>
  <c r="AI1387" i="2"/>
  <c r="AI1751" i="2"/>
  <c r="AI1819" i="2"/>
  <c r="AI1900" i="2"/>
  <c r="AI1987" i="2"/>
  <c r="AI1988" i="2"/>
  <c r="AI2064" i="2"/>
  <c r="AI2428" i="2"/>
  <c r="AI2429" i="2"/>
  <c r="AI3592" i="2"/>
  <c r="AI5279" i="2"/>
  <c r="AI6065" i="2"/>
  <c r="AI6541" i="2"/>
  <c r="AI6929" i="2"/>
  <c r="AI8971" i="2"/>
  <c r="AI11123" i="2"/>
  <c r="AI11379" i="2"/>
  <c r="AI3956" i="2"/>
  <c r="AI4272" i="2"/>
  <c r="AI4305" i="2"/>
  <c r="AI4410" i="2"/>
  <c r="AI4445" i="2"/>
  <c r="AI2511" i="2"/>
  <c r="AI2599" i="2"/>
  <c r="AI2685" i="2"/>
  <c r="AI2759" i="2"/>
  <c r="AI3593" i="2"/>
  <c r="AI4954" i="2"/>
  <c r="AI6569" i="2"/>
  <c r="AI6753" i="2"/>
  <c r="AI6930" i="2"/>
  <c r="AI7302" i="2"/>
  <c r="AI6205" i="2"/>
  <c r="AI6390" i="2"/>
  <c r="AI6406" i="2"/>
  <c r="AI5527" i="2"/>
  <c r="AI5681" i="2"/>
  <c r="AI5809" i="2"/>
  <c r="AI5934" i="2"/>
  <c r="AI8972" i="2"/>
  <c r="AI9125" i="2"/>
  <c r="AI10320" i="2"/>
  <c r="AI10498" i="2"/>
  <c r="AI8973" i="2"/>
  <c r="AI8974" i="2"/>
  <c r="AI8975" i="2"/>
  <c r="AI8976" i="2"/>
  <c r="AI9126" i="2"/>
  <c r="AI9127" i="2"/>
  <c r="AI9128" i="2"/>
  <c r="AI9327" i="2"/>
  <c r="AI7387" i="2"/>
  <c r="AI7484" i="2"/>
  <c r="AI7588" i="2"/>
  <c r="AI7589" i="2"/>
  <c r="AI7696" i="2"/>
  <c r="AI7801" i="2"/>
  <c r="AI7879" i="2"/>
  <c r="AI7966" i="2"/>
  <c r="AI8058" i="2"/>
  <c r="AI8130" i="2"/>
  <c r="AI8190" i="2"/>
  <c r="AI9328" i="2"/>
  <c r="AI10321" i="2"/>
  <c r="AI10322" i="2"/>
  <c r="AI10323" i="2"/>
  <c r="AI10499" i="2"/>
  <c r="AI10500" i="2"/>
  <c r="AI10501" i="2"/>
  <c r="AI11595" i="2"/>
  <c r="AI11680" i="2"/>
  <c r="AI11124" i="2"/>
  <c r="AI11380" i="2"/>
  <c r="AI260" i="2"/>
  <c r="AI338" i="2"/>
  <c r="AI1536" i="2"/>
  <c r="AI3088" i="2"/>
  <c r="AI3594" i="2"/>
  <c r="AI4694" i="2"/>
  <c r="AI4815" i="2"/>
  <c r="AI5129" i="2"/>
  <c r="AI5376" i="2"/>
  <c r="AI1820" i="2"/>
  <c r="AI1821" i="2"/>
  <c r="AI155" i="2"/>
  <c r="AI261" i="2"/>
  <c r="AI685" i="2"/>
  <c r="AI719" i="2"/>
  <c r="AI838" i="2"/>
  <c r="AI839" i="2"/>
  <c r="AI1051" i="2"/>
  <c r="AI1070" i="2"/>
  <c r="AI1284" i="2"/>
  <c r="AI1285" i="2"/>
  <c r="AI3415" i="2"/>
  <c r="AI3450" i="2"/>
  <c r="AI3821" i="2"/>
  <c r="AI3854" i="2"/>
  <c r="AI9329" i="2"/>
  <c r="AI9330" i="2"/>
  <c r="AI10670" i="2"/>
  <c r="AI10767" i="2"/>
  <c r="AI1901" i="2"/>
  <c r="AI1989" i="2"/>
  <c r="AI2065" i="2"/>
  <c r="AI2128" i="2"/>
  <c r="AI2512" i="2"/>
  <c r="AI2513" i="2"/>
  <c r="AI2600" i="2"/>
  <c r="AI2686" i="2"/>
  <c r="AI2760" i="2"/>
  <c r="AI2812" i="2"/>
  <c r="AI3595" i="2"/>
  <c r="AI3977" i="2"/>
  <c r="AI4192" i="2"/>
  <c r="AI4219" i="2"/>
  <c r="AI4525" i="2"/>
  <c r="AI4526" i="2"/>
  <c r="AI6206" i="2"/>
  <c r="AI6327" i="2"/>
  <c r="AI6341" i="2"/>
  <c r="AI4955" i="2"/>
  <c r="AI6542" i="2"/>
  <c r="AI6754" i="2"/>
  <c r="AI6931" i="2"/>
  <c r="AI7224" i="2"/>
  <c r="AI7225" i="2"/>
  <c r="AI5213" i="2"/>
  <c r="AI5528" i="2"/>
  <c r="AI5682" i="2"/>
  <c r="AI5810" i="2"/>
  <c r="AI5935" i="2"/>
  <c r="AI6089" i="2"/>
  <c r="AI6543" i="2"/>
  <c r="AI6888" i="2"/>
  <c r="AI9331" i="2"/>
  <c r="AI11085" i="2"/>
  <c r="AI11338" i="2"/>
  <c r="AI7303" i="2"/>
  <c r="AI7388" i="2"/>
  <c r="AI7485" i="2"/>
  <c r="AI7590" i="2"/>
  <c r="AI7697" i="2"/>
  <c r="AI7802" i="2"/>
  <c r="AI7967" i="2"/>
  <c r="AI8059" i="2"/>
  <c r="AI8131" i="2"/>
  <c r="AI8132" i="2"/>
  <c r="AI9538" i="2"/>
  <c r="AI9332" i="2"/>
  <c r="AI9333" i="2"/>
  <c r="AI9334" i="2"/>
  <c r="AI9335" i="2"/>
  <c r="AI9539" i="2"/>
  <c r="AI9540" i="2"/>
  <c r="AI9541" i="2"/>
  <c r="AI9542" i="2"/>
  <c r="AI10502" i="2"/>
  <c r="AI10671" i="2"/>
  <c r="AI10672" i="2"/>
  <c r="AI10673" i="2"/>
  <c r="AI10768" i="2"/>
  <c r="AI11086" i="2"/>
  <c r="AI11339" i="2"/>
  <c r="AI11596" i="2"/>
  <c r="AI11681" i="2"/>
  <c r="AI10769" i="2"/>
  <c r="AI3204" i="2"/>
  <c r="AI3416" i="2"/>
  <c r="AI3451" i="2"/>
  <c r="AI3822" i="2"/>
  <c r="AI3855" i="2"/>
  <c r="AI262" i="2"/>
  <c r="AI263" i="2"/>
  <c r="AI686" i="2"/>
  <c r="AI720" i="2"/>
  <c r="AI1052" i="2"/>
  <c r="AI1071" i="2"/>
  <c r="AI1286" i="2"/>
  <c r="AI1304" i="2"/>
  <c r="AI1822" i="2"/>
  <c r="AI1902" i="2"/>
  <c r="AI1903" i="2"/>
  <c r="AI1990" i="2"/>
  <c r="AI2066" i="2"/>
  <c r="AI2129" i="2"/>
  <c r="AI2430" i="2"/>
  <c r="AI2514" i="2"/>
  <c r="AI156" i="2"/>
  <c r="AI264" i="2"/>
  <c r="AI1537" i="2"/>
  <c r="AI3089" i="2"/>
  <c r="AI4668" i="2"/>
  <c r="AI4816" i="2"/>
  <c r="AI5099" i="2"/>
  <c r="AI5377" i="2"/>
  <c r="AI5529" i="2"/>
  <c r="AI3205" i="2"/>
  <c r="AI4220" i="2"/>
  <c r="AI4221" i="2"/>
  <c r="AI4527" i="2"/>
  <c r="AI4528" i="2"/>
  <c r="AI2515" i="2"/>
  <c r="AI2601" i="2"/>
  <c r="AI2687" i="2"/>
  <c r="AI2761" i="2"/>
  <c r="AI7304" i="2"/>
  <c r="AI4956" i="2"/>
  <c r="AI6514" i="2"/>
  <c r="AI6699" i="2"/>
  <c r="AI6932" i="2"/>
  <c r="AI5280" i="2"/>
  <c r="AI5683" i="2"/>
  <c r="AI5811" i="2"/>
  <c r="AI5936" i="2"/>
  <c r="AI6066" i="2"/>
  <c r="AI6570" i="2"/>
  <c r="AI6933" i="2"/>
  <c r="AI9336" i="2"/>
  <c r="AI9543" i="2"/>
  <c r="AI9544" i="2"/>
  <c r="AI10503" i="2"/>
  <c r="AI10674" i="2"/>
  <c r="AI11125" i="2"/>
  <c r="AI11340" i="2"/>
  <c r="AI9337" i="2"/>
  <c r="AI9545" i="2"/>
  <c r="AI9546" i="2"/>
  <c r="AI9547" i="2"/>
  <c r="AI9548" i="2"/>
  <c r="AI9673" i="2"/>
  <c r="AI9674" i="2"/>
  <c r="AI7389" i="2"/>
  <c r="AI7486" i="2"/>
  <c r="AI7591" i="2"/>
  <c r="AI7698" i="2"/>
  <c r="AI7803" i="2"/>
  <c r="AI7880" i="2"/>
  <c r="AI7881" i="2"/>
  <c r="AI7968" i="2"/>
  <c r="AI8060" i="2"/>
  <c r="AI8133" i="2"/>
  <c r="AI8191" i="2"/>
  <c r="AI10675" i="2"/>
  <c r="AI10770" i="2"/>
  <c r="AI10771" i="2"/>
  <c r="AI10772" i="2"/>
  <c r="AI10848" i="2"/>
  <c r="AI10849" i="2"/>
  <c r="AI11126" i="2"/>
  <c r="AI11381" i="2"/>
  <c r="AI77" i="2"/>
  <c r="AI157" i="2"/>
  <c r="AI1482" i="2"/>
  <c r="AI3090" i="2"/>
  <c r="AI3542" i="2"/>
  <c r="AI4641" i="2"/>
  <c r="AI4817" i="2"/>
  <c r="AI5100" i="2"/>
  <c r="AI5378" i="2"/>
  <c r="AI1694" i="2"/>
  <c r="AI1752" i="2"/>
  <c r="AI1823" i="2"/>
  <c r="AI1904" i="2"/>
  <c r="AI78" i="2"/>
  <c r="AI158" i="2"/>
  <c r="AI578" i="2"/>
  <c r="AI629" i="2"/>
  <c r="AI810" i="2"/>
  <c r="AI828" i="2"/>
  <c r="AI1006" i="2"/>
  <c r="AI1028" i="2"/>
  <c r="AI1240" i="2"/>
  <c r="AI1263" i="2"/>
  <c r="AI3372" i="2"/>
  <c r="AI3417" i="2"/>
  <c r="AI3780" i="2"/>
  <c r="AI3781" i="2"/>
  <c r="AI8977" i="2"/>
  <c r="AI9129" i="2"/>
  <c r="AI10324" i="2"/>
  <c r="AI10504" i="2"/>
  <c r="AI1905" i="2"/>
  <c r="AI1991" i="2"/>
  <c r="AI2374" i="2"/>
  <c r="AI2431" i="2"/>
  <c r="AI2516" i="2"/>
  <c r="AI2602" i="2"/>
  <c r="AI2603" i="2"/>
  <c r="AI2688" i="2"/>
  <c r="AI3562" i="2"/>
  <c r="AI4925" i="2"/>
  <c r="AI3930" i="2"/>
  <c r="AI4170" i="2"/>
  <c r="AI4193" i="2"/>
  <c r="AI4446" i="2"/>
  <c r="AI4489" i="2"/>
  <c r="AI6172" i="2"/>
  <c r="AI6270" i="2"/>
  <c r="AI6297" i="2"/>
  <c r="AI6460" i="2"/>
  <c r="AI6734" i="2"/>
  <c r="AI6859" i="2"/>
  <c r="AI7129" i="2"/>
  <c r="AI7168" i="2"/>
  <c r="AI7226" i="2"/>
  <c r="AI5197" i="2"/>
  <c r="AI5480" i="2"/>
  <c r="AI5684" i="2"/>
  <c r="AI5812" i="2"/>
  <c r="AI5937" i="2"/>
  <c r="AI6040" i="2"/>
  <c r="AI6461" i="2"/>
  <c r="AI6860" i="2"/>
  <c r="AI8837" i="2"/>
  <c r="AI11019" i="2"/>
  <c r="AI11269" i="2"/>
  <c r="AI7305" i="2"/>
  <c r="AI7306" i="2"/>
  <c r="AI7390" i="2"/>
  <c r="AI7487" i="2"/>
  <c r="AI7592" i="2"/>
  <c r="AI7699" i="2"/>
  <c r="AI7804" i="2"/>
  <c r="AI7969" i="2"/>
  <c r="AI8061" i="2"/>
  <c r="AI8978" i="2"/>
  <c r="AI8979" i="2"/>
  <c r="AI8980" i="2"/>
  <c r="AI8981" i="2"/>
  <c r="AI8982" i="2"/>
  <c r="AI8983" i="2"/>
  <c r="AI9130" i="2"/>
  <c r="AI9338" i="2"/>
  <c r="AI9339" i="2"/>
  <c r="AI10325" i="2"/>
  <c r="AI10326" i="2"/>
  <c r="AI10505" i="2"/>
  <c r="AI10506" i="2"/>
  <c r="AI10507" i="2"/>
  <c r="AI10676" i="2"/>
  <c r="AI11041" i="2"/>
  <c r="AI11292" i="2"/>
  <c r="AI11597" i="2"/>
  <c r="AI11682" i="2"/>
  <c r="AI159" i="2"/>
  <c r="AI265" i="2"/>
  <c r="AI1538" i="2"/>
  <c r="AI3091" i="2"/>
  <c r="AI3343" i="2"/>
  <c r="AI3373" i="2"/>
  <c r="AI3563" i="2"/>
  <c r="AI3710" i="2"/>
  <c r="AI3740" i="2"/>
  <c r="AI4669" i="2"/>
  <c r="AI4818" i="2"/>
  <c r="AI5130" i="2"/>
  <c r="AI5379" i="2"/>
  <c r="AI160" i="2"/>
  <c r="AI266" i="2"/>
  <c r="AI630" i="2"/>
  <c r="AI687" i="2"/>
  <c r="AI1007" i="2"/>
  <c r="AI1029" i="2"/>
  <c r="AI1241" i="2"/>
  <c r="AI1264" i="2"/>
  <c r="AI3596" i="2"/>
  <c r="AI4155" i="2"/>
  <c r="AI4171" i="2"/>
  <c r="AI4411" i="2"/>
  <c r="AI4447" i="2"/>
  <c r="AI4018" i="2"/>
  <c r="AI4026" i="2"/>
  <c r="AI4027" i="2"/>
  <c r="AI4039" i="2"/>
  <c r="AI4050" i="2"/>
  <c r="AI4051" i="2"/>
  <c r="AI4080" i="2"/>
  <c r="AI4089" i="2"/>
  <c r="AI4096" i="2"/>
  <c r="AI4097" i="2"/>
  <c r="AI4106" i="2"/>
  <c r="AI4115" i="2"/>
  <c r="AI6832" i="2"/>
  <c r="AI7169" i="2"/>
  <c r="AI7227" i="2"/>
  <c r="AI7228" i="2"/>
  <c r="AI7307" i="2"/>
  <c r="AI4957" i="2"/>
  <c r="AI6814" i="2"/>
  <c r="AI7079" i="2"/>
  <c r="AI5267" i="2"/>
  <c r="AI5503" i="2"/>
  <c r="AI5685" i="2"/>
  <c r="AI5813" i="2"/>
  <c r="AI5938" i="2"/>
  <c r="AI6041" i="2"/>
  <c r="AI6815" i="2"/>
  <c r="AI7049" i="2"/>
  <c r="AI8838" i="2"/>
  <c r="AI8984" i="2"/>
  <c r="AI10093" i="2"/>
  <c r="AI10190" i="2"/>
  <c r="AI11205" i="2"/>
  <c r="AI11463" i="2"/>
  <c r="AI11733" i="2"/>
  <c r="AI8839" i="2"/>
  <c r="AI8840" i="2"/>
  <c r="AI8841" i="2"/>
  <c r="AI8985" i="2"/>
  <c r="AI9131" i="2"/>
  <c r="AI9132" i="2"/>
  <c r="AI10094" i="2"/>
  <c r="AI7391" i="2"/>
  <c r="AI7488" i="2"/>
  <c r="AI7593" i="2"/>
  <c r="AI7700" i="2"/>
  <c r="AI7805" i="2"/>
  <c r="AI7882" i="2"/>
  <c r="AI7970" i="2"/>
  <c r="AI8062" i="2"/>
  <c r="AI10191" i="2"/>
  <c r="AI10192" i="2"/>
  <c r="AI10193" i="2"/>
  <c r="AI10327" i="2"/>
  <c r="AI10328" i="2"/>
  <c r="AI10508" i="2"/>
  <c r="AI11258" i="2"/>
  <c r="AI11503" i="2"/>
  <c r="AI9" i="2"/>
  <c r="AI22" i="2"/>
  <c r="AI1483" i="2"/>
  <c r="AI3092" i="2"/>
  <c r="AI3527" i="2"/>
  <c r="AI4622" i="2"/>
  <c r="AI4819" i="2"/>
  <c r="AI5072" i="2"/>
  <c r="AI5380" i="2"/>
  <c r="AI1609" i="2"/>
  <c r="AI1616" i="2"/>
  <c r="AI1626" i="2"/>
  <c r="AI1635" i="2"/>
  <c r="AI1655" i="2"/>
  <c r="AI1695" i="2"/>
  <c r="AI1753" i="2"/>
  <c r="AI1754" i="2"/>
  <c r="AI1824" i="2"/>
  <c r="AI10" i="2"/>
  <c r="AI23" i="2"/>
  <c r="AI579" i="2"/>
  <c r="AI631" i="2"/>
  <c r="AI795" i="2"/>
  <c r="AI797" i="2"/>
  <c r="AI992" i="2"/>
  <c r="AI995" i="2"/>
  <c r="AI1242" i="2"/>
  <c r="AI1243" i="2"/>
  <c r="AI3309" i="2"/>
  <c r="AI3315" i="2"/>
  <c r="AI3741" i="2"/>
  <c r="AI3782" i="2"/>
  <c r="AI8986" i="2"/>
  <c r="AI9340" i="2"/>
  <c r="AI10329" i="2"/>
  <c r="AI10509" i="2"/>
  <c r="AI1906" i="2"/>
  <c r="AI1992" i="2"/>
  <c r="AI2277" i="2"/>
  <c r="AI3529" i="2"/>
  <c r="AI4909" i="2"/>
  <c r="AI3931" i="2"/>
  <c r="AI4139" i="2"/>
  <c r="AI4143" i="2"/>
  <c r="AI4448" i="2"/>
  <c r="AI4449" i="2"/>
  <c r="AI6151" i="2"/>
  <c r="AI6271" i="2"/>
  <c r="AI6298" i="2"/>
  <c r="AI6443" i="2"/>
  <c r="AI6726" i="2"/>
  <c r="AI6861" i="2"/>
  <c r="AI7119" i="2"/>
  <c r="AI7130" i="2"/>
  <c r="AI7170" i="2"/>
  <c r="AI7229" i="2"/>
  <c r="AI7308" i="2"/>
  <c r="AI5191" i="2"/>
  <c r="AI5458" i="2"/>
  <c r="AI5686" i="2"/>
  <c r="AI5814" i="2"/>
  <c r="AI5939" i="2"/>
  <c r="AI6025" i="2"/>
  <c r="AI6438" i="2"/>
  <c r="AI6842" i="2"/>
  <c r="AI8718" i="2"/>
  <c r="AI11020" i="2"/>
  <c r="AI11270" i="2"/>
  <c r="AI7309" i="2"/>
  <c r="AI7489" i="2"/>
  <c r="AI7490" i="2"/>
  <c r="AI7594" i="2"/>
  <c r="AI7701" i="2"/>
  <c r="AI7806" i="2"/>
  <c r="AI7971" i="2"/>
  <c r="AI8719" i="2"/>
  <c r="AI8842" i="2"/>
  <c r="AI8843" i="2"/>
  <c r="AI8987" i="2"/>
  <c r="AI8988" i="2"/>
  <c r="AI8989" i="2"/>
  <c r="AI9133" i="2"/>
  <c r="AI9134" i="2"/>
  <c r="AI9341" i="2"/>
  <c r="AI10194" i="2"/>
  <c r="AI10330" i="2"/>
  <c r="AI10331" i="2"/>
  <c r="AI10332" i="2"/>
  <c r="AI10510" i="2"/>
  <c r="AI10511" i="2"/>
  <c r="AI11021" i="2"/>
  <c r="AI11293" i="2"/>
  <c r="AI11598" i="2"/>
  <c r="AI11683" i="2"/>
  <c r="AI3180" i="2"/>
  <c r="AI3374" i="2"/>
  <c r="AI3375" i="2"/>
  <c r="AI3742" i="2"/>
  <c r="AI3783" i="2"/>
  <c r="AI79" i="2"/>
  <c r="AI80" i="2"/>
  <c r="AI580" i="2"/>
  <c r="AI632" i="2"/>
  <c r="AI1008" i="2"/>
  <c r="AI1030" i="2"/>
  <c r="AI1244" i="2"/>
  <c r="AI1265" i="2"/>
  <c r="AI1696" i="2"/>
  <c r="AI1697" i="2"/>
  <c r="AI1755" i="2"/>
  <c r="AI1825" i="2"/>
  <c r="AI1907" i="2"/>
  <c r="AI1908" i="2"/>
  <c r="AI2353" i="2"/>
  <c r="AI2375" i="2"/>
  <c r="AI2432" i="2"/>
  <c r="AI2433" i="2"/>
  <c r="AI81" i="2"/>
  <c r="AI161" i="2"/>
  <c r="AI1484" i="2"/>
  <c r="AI3093" i="2"/>
  <c r="AI4820" i="2"/>
  <c r="AI4623" i="2"/>
  <c r="AI5055" i="2"/>
  <c r="AI5381" i="2"/>
  <c r="AI5481" i="2"/>
  <c r="AI3186" i="2"/>
  <c r="AI4172" i="2"/>
  <c r="AI4194" i="2"/>
  <c r="AI4450" i="2"/>
  <c r="AI4490" i="2"/>
  <c r="AI4926" i="2"/>
  <c r="AI2517" i="2"/>
  <c r="AI2604" i="2"/>
  <c r="AI7171" i="2"/>
  <c r="AI7230" i="2"/>
  <c r="AI7310" i="2"/>
  <c r="AI6482" i="2"/>
  <c r="AI6678" i="2"/>
  <c r="AI6862" i="2"/>
  <c r="AI5257" i="2"/>
  <c r="AI5687" i="2"/>
  <c r="AI5815" i="2"/>
  <c r="AI5940" i="2"/>
  <c r="AI6026" i="2"/>
  <c r="AI6462" i="2"/>
  <c r="AI6863" i="2"/>
  <c r="AI8844" i="2"/>
  <c r="AI8845" i="2"/>
  <c r="AI9342" i="2"/>
  <c r="AI10333" i="2"/>
  <c r="AI10334" i="2"/>
  <c r="AI11042" i="2"/>
  <c r="AI11294" i="2"/>
  <c r="AI8990" i="2"/>
  <c r="AI8991" i="2"/>
  <c r="AI9135" i="2"/>
  <c r="AI9136" i="2"/>
  <c r="AI9343" i="2"/>
  <c r="AI9549" i="2"/>
  <c r="AI9550" i="2"/>
  <c r="AI7392" i="2"/>
  <c r="AI7491" i="2"/>
  <c r="AI7595" i="2"/>
  <c r="AI7702" i="2"/>
  <c r="AI7807" i="2"/>
  <c r="AI7883" i="2"/>
  <c r="AI7884" i="2"/>
  <c r="AI7972" i="2"/>
  <c r="AI8063" i="2"/>
  <c r="AI10335" i="2"/>
  <c r="AI10512" i="2"/>
  <c r="AI10513" i="2"/>
  <c r="AI10514" i="2"/>
  <c r="AI10677" i="2"/>
  <c r="AI10678" i="2"/>
  <c r="AI11043" i="2"/>
  <c r="AI11295" i="2"/>
  <c r="AI162" i="2"/>
  <c r="AI267" i="2"/>
  <c r="AI1510" i="2"/>
  <c r="AI3094" i="2"/>
  <c r="AI3223" i="2"/>
  <c r="AI4670" i="2"/>
  <c r="AI4821" i="2"/>
  <c r="AI5073" i="2"/>
  <c r="AI5382" i="2"/>
  <c r="AI1698" i="2"/>
  <c r="AI1699" i="2"/>
  <c r="AI1756" i="2"/>
  <c r="AI1826" i="2"/>
  <c r="AI1909" i="2"/>
  <c r="AI82" i="2"/>
  <c r="AI163" i="2"/>
  <c r="AI581" i="2"/>
  <c r="AI633" i="2"/>
  <c r="AI881" i="2"/>
  <c r="AI903" i="2"/>
  <c r="AI1120" i="2"/>
  <c r="AI1143" i="2"/>
  <c r="AI1364" i="2"/>
  <c r="AI1365" i="2"/>
  <c r="AI3322" i="2"/>
  <c r="AI3344" i="2"/>
  <c r="AI3711" i="2"/>
  <c r="AI3743" i="2"/>
  <c r="AI8720" i="2"/>
  <c r="AI8846" i="2"/>
  <c r="AI10095" i="2"/>
  <c r="AI10195" i="2"/>
  <c r="AI1910" i="2"/>
  <c r="AI2376" i="2"/>
  <c r="AI2434" i="2"/>
  <c r="AI2518" i="2"/>
  <c r="AI2519" i="2"/>
  <c r="AI2605" i="2"/>
  <c r="AI2689" i="2"/>
  <c r="AI3206" i="2"/>
  <c r="AI3932" i="2"/>
  <c r="AI4250" i="2"/>
  <c r="AI4273" i="2"/>
  <c r="AI4388" i="2"/>
  <c r="AI4412" i="2"/>
  <c r="AI6173" i="2"/>
  <c r="AI6272" i="2"/>
  <c r="AI6299" i="2"/>
  <c r="AI4971" i="2"/>
  <c r="AI6515" i="2"/>
  <c r="AI6688" i="2"/>
  <c r="AI6973" i="2"/>
  <c r="AI7131" i="2"/>
  <c r="AI7172" i="2"/>
  <c r="AI7231" i="2"/>
  <c r="AI5220" i="2"/>
  <c r="AI5482" i="2"/>
  <c r="AI5688" i="2"/>
  <c r="AI5816" i="2"/>
  <c r="AI5941" i="2"/>
  <c r="AI6090" i="2"/>
  <c r="AI6516" i="2"/>
  <c r="AI6974" i="2"/>
  <c r="AI9137" i="2"/>
  <c r="AI11087" i="2"/>
  <c r="AI11341" i="2"/>
  <c r="AI7311" i="2"/>
  <c r="AI7393" i="2"/>
  <c r="AI7492" i="2"/>
  <c r="AI7596" i="2"/>
  <c r="AI7597" i="2"/>
  <c r="AI7703" i="2"/>
  <c r="AI7808" i="2"/>
  <c r="AI7973" i="2"/>
  <c r="AI8064" i="2"/>
  <c r="AI9344" i="2"/>
  <c r="AI8721" i="2"/>
  <c r="AI8722" i="2"/>
  <c r="AI8723" i="2"/>
  <c r="AI8847" i="2"/>
  <c r="AI8848" i="2"/>
  <c r="AI8849" i="2"/>
  <c r="AI8850" i="2"/>
  <c r="AI8992" i="2"/>
  <c r="AI10096" i="2"/>
  <c r="AI10097" i="2"/>
  <c r="AI10196" i="2"/>
  <c r="AI10197" i="2"/>
  <c r="AI10198" i="2"/>
  <c r="AI10336" i="2"/>
  <c r="AI11127" i="2"/>
  <c r="AI11382" i="2"/>
  <c r="AI11599" i="2"/>
  <c r="AI11684" i="2"/>
  <c r="AI164" i="2"/>
  <c r="AI268" i="2"/>
  <c r="AI1485" i="2"/>
  <c r="AI3095" i="2"/>
  <c r="AI3345" i="2"/>
  <c r="AI3376" i="2"/>
  <c r="AI3712" i="2"/>
  <c r="AI3744" i="2"/>
  <c r="AI4671" i="2"/>
  <c r="AI4822" i="2"/>
  <c r="AI5101" i="2"/>
  <c r="AI5383" i="2"/>
  <c r="AI83" i="2"/>
  <c r="AI165" i="2"/>
  <c r="AI582" i="2"/>
  <c r="AI634" i="2"/>
  <c r="AI865" i="2"/>
  <c r="AI882" i="2"/>
  <c r="AI1121" i="2"/>
  <c r="AI1144" i="2"/>
  <c r="AI1366" i="2"/>
  <c r="AI1388" i="2"/>
  <c r="AI1757" i="2"/>
  <c r="AI1758" i="2"/>
  <c r="AI1827" i="2"/>
  <c r="AI1911" i="2"/>
  <c r="AI1993" i="2"/>
  <c r="AI2067" i="2"/>
  <c r="AI2377" i="2"/>
  <c r="AI2435" i="2"/>
  <c r="AI2520" i="2"/>
  <c r="AI3564" i="2"/>
  <c r="AI5268" i="2"/>
  <c r="AI6067" i="2"/>
  <c r="AI6517" i="2"/>
  <c r="AI6889" i="2"/>
  <c r="AI9138" i="2"/>
  <c r="AI11088" i="2"/>
  <c r="AI11342" i="2"/>
  <c r="AI3933" i="2"/>
  <c r="AI4274" i="2"/>
  <c r="AI4275" i="2"/>
  <c r="AI4413" i="2"/>
  <c r="AI4414" i="2"/>
  <c r="AI2521" i="2"/>
  <c r="AI2606" i="2"/>
  <c r="AI2690" i="2"/>
  <c r="AI3565" i="2"/>
  <c r="AI4958" i="2"/>
  <c r="AI6518" i="2"/>
  <c r="AI6744" i="2"/>
  <c r="AI6890" i="2"/>
  <c r="AI7232" i="2"/>
  <c r="AI7312" i="2"/>
  <c r="AI6182" i="2"/>
  <c r="AI6375" i="2"/>
  <c r="AI6391" i="2"/>
  <c r="AI5504" i="2"/>
  <c r="AI5689" i="2"/>
  <c r="AI5817" i="2"/>
  <c r="AI5942" i="2"/>
  <c r="AI8993" i="2"/>
  <c r="AI9345" i="2"/>
  <c r="AI10199" i="2"/>
  <c r="AI10337" i="2"/>
  <c r="AI8994" i="2"/>
  <c r="AI8995" i="2"/>
  <c r="AI8996" i="2"/>
  <c r="AI8997" i="2"/>
  <c r="AI9346" i="2"/>
  <c r="AI9347" i="2"/>
  <c r="AI9348" i="2"/>
  <c r="AI9349" i="2"/>
  <c r="AI7394" i="2"/>
  <c r="AI7493" i="2"/>
  <c r="AI7598" i="2"/>
  <c r="AI7704" i="2"/>
  <c r="AI7809" i="2"/>
  <c r="AI7885" i="2"/>
  <c r="AI7886" i="2"/>
  <c r="AI7974" i="2"/>
  <c r="AI8065" i="2"/>
  <c r="AI8134" i="2"/>
  <c r="AI9551" i="2"/>
  <c r="AI10200" i="2"/>
  <c r="AI10201" i="2"/>
  <c r="AI10338" i="2"/>
  <c r="AI10339" i="2"/>
  <c r="AI10340" i="2"/>
  <c r="AI10341" i="2"/>
  <c r="AI11600" i="2"/>
  <c r="AI11685" i="2"/>
  <c r="AI11089" i="2"/>
  <c r="AI11343" i="2"/>
  <c r="AI84" i="2"/>
  <c r="AI166" i="2"/>
  <c r="AI1486" i="2"/>
  <c r="AI3096" i="2"/>
  <c r="AI3207" i="2"/>
  <c r="AI4672" i="2"/>
  <c r="AI4823" i="2"/>
  <c r="AI5074" i="2"/>
  <c r="AI5384" i="2"/>
  <c r="AI1669" i="2"/>
  <c r="AI1700" i="2"/>
  <c r="AI1759" i="2"/>
  <c r="AI1828" i="2"/>
  <c r="AI1912" i="2"/>
  <c r="AI41" i="2"/>
  <c r="AI85" i="2"/>
  <c r="AI555" i="2"/>
  <c r="AI583" i="2"/>
  <c r="AI883" i="2"/>
  <c r="AI884" i="2"/>
  <c r="AI1096" i="2"/>
  <c r="AI1122" i="2"/>
  <c r="AI1344" i="2"/>
  <c r="AI1367" i="2"/>
  <c r="AI3323" i="2"/>
  <c r="AI3324" i="2"/>
  <c r="AI3692" i="2"/>
  <c r="AI3713" i="2"/>
  <c r="AI8664" i="2"/>
  <c r="AI8724" i="2"/>
  <c r="AI10098" i="2"/>
  <c r="AI10099" i="2"/>
  <c r="AI1994" i="2"/>
  <c r="AI2354" i="2"/>
  <c r="AI2378" i="2"/>
  <c r="AI2436" i="2"/>
  <c r="AI2522" i="2"/>
  <c r="AI2607" i="2"/>
  <c r="AI2608" i="2"/>
  <c r="AI3208" i="2"/>
  <c r="AI3934" i="2"/>
  <c r="AI4251" i="2"/>
  <c r="AI4276" i="2"/>
  <c r="AI4389" i="2"/>
  <c r="AI4415" i="2"/>
  <c r="AI6160" i="2"/>
  <c r="AI6273" i="2"/>
  <c r="AI6300" i="2"/>
  <c r="AI4959" i="2"/>
  <c r="AI6519" i="2"/>
  <c r="AI6682" i="2"/>
  <c r="AI6975" i="2"/>
  <c r="AI7132" i="2"/>
  <c r="AI7173" i="2"/>
  <c r="AI7174" i="2"/>
  <c r="AI7233" i="2"/>
  <c r="AI5214" i="2"/>
  <c r="AI5483" i="2"/>
  <c r="AI5690" i="2"/>
  <c r="AI5818" i="2"/>
  <c r="AI5943" i="2"/>
  <c r="AI6091" i="2"/>
  <c r="AI6483" i="2"/>
  <c r="AI6934" i="2"/>
  <c r="AI9139" i="2"/>
  <c r="AI11090" i="2"/>
  <c r="AI11344" i="2"/>
  <c r="AI7313" i="2"/>
  <c r="AI7395" i="2"/>
  <c r="AI7494" i="2"/>
  <c r="AI7599" i="2"/>
  <c r="AI7705" i="2"/>
  <c r="AI7706" i="2"/>
  <c r="AI7887" i="2"/>
  <c r="AI7975" i="2"/>
  <c r="AI9140" i="2"/>
  <c r="AI8665" i="2"/>
  <c r="AI8725" i="2"/>
  <c r="AI8726" i="2"/>
  <c r="AI8727" i="2"/>
  <c r="AI8728" i="2"/>
  <c r="AI8851" i="2"/>
  <c r="AI8852" i="2"/>
  <c r="AI8998" i="2"/>
  <c r="AI10100" i="2"/>
  <c r="AI10101" i="2"/>
  <c r="AI10202" i="2"/>
  <c r="AI10203" i="2"/>
  <c r="AI10204" i="2"/>
  <c r="AI10205" i="2"/>
  <c r="AI11091" i="2"/>
  <c r="AI11345" i="2"/>
  <c r="AI11601" i="2"/>
  <c r="AI11686" i="2"/>
  <c r="AI269" i="2"/>
  <c r="AI339" i="2"/>
  <c r="AI1539" i="2"/>
  <c r="AI3097" i="2"/>
  <c r="AI3346" i="2"/>
  <c r="AI3377" i="2"/>
  <c r="AI3566" i="2"/>
  <c r="AI3745" i="2"/>
  <c r="AI3784" i="2"/>
  <c r="AI4673" i="2"/>
  <c r="AI4824" i="2"/>
  <c r="AI5131" i="2"/>
  <c r="AI5385" i="2"/>
  <c r="AI167" i="2"/>
  <c r="AI270" i="2"/>
  <c r="AI688" i="2"/>
  <c r="AI689" i="2"/>
  <c r="AI1031" i="2"/>
  <c r="AI1053" i="2"/>
  <c r="AI1266" i="2"/>
  <c r="AI1267" i="2"/>
  <c r="AI3621" i="2"/>
  <c r="AI4156" i="2"/>
  <c r="AI4173" i="2"/>
  <c r="AI4416" i="2"/>
  <c r="AI4451" i="2"/>
  <c r="AI4019" i="2"/>
  <c r="AI4028" i="2"/>
  <c r="AI4040" i="2"/>
  <c r="AI4041" i="2"/>
  <c r="AI4052" i="2"/>
  <c r="AI4056" i="2"/>
  <c r="AI4090" i="2"/>
  <c r="AI4098" i="2"/>
  <c r="AI4099" i="2"/>
  <c r="AI4107" i="2"/>
  <c r="AI4116" i="2"/>
  <c r="AI4117" i="2"/>
  <c r="AI6833" i="2"/>
  <c r="AI7175" i="2"/>
  <c r="AI7234" i="2"/>
  <c r="AI7314" i="2"/>
  <c r="AI4972" i="2"/>
  <c r="AI6816" i="2"/>
  <c r="AI7080" i="2"/>
  <c r="AI5269" i="2"/>
  <c r="AI5530" i="2"/>
  <c r="AI5691" i="2"/>
  <c r="AI5819" i="2"/>
  <c r="AI5944" i="2"/>
  <c r="AI6068" i="2"/>
  <c r="AI6817" i="2"/>
  <c r="AI7050" i="2"/>
  <c r="AI8853" i="2"/>
  <c r="AI9350" i="2"/>
  <c r="AI9924" i="2"/>
  <c r="AI10206" i="2"/>
  <c r="AI10342" i="2"/>
  <c r="AI11232" i="2"/>
  <c r="AI11490" i="2"/>
  <c r="AI8854" i="2"/>
  <c r="AI8999" i="2"/>
  <c r="AI9000" i="2"/>
  <c r="AI9351" i="2"/>
  <c r="AI9352" i="2"/>
  <c r="AI9552" i="2"/>
  <c r="AI7396" i="2"/>
  <c r="AI7495" i="2"/>
  <c r="AI7600" i="2"/>
  <c r="AI7707" i="2"/>
  <c r="AI7810" i="2"/>
  <c r="AI7888" i="2"/>
  <c r="AI7976" i="2"/>
  <c r="AI8066" i="2"/>
  <c r="AI8135" i="2"/>
  <c r="AI10207" i="2"/>
  <c r="AI10208" i="2"/>
  <c r="AI10343" i="2"/>
  <c r="AI10344" i="2"/>
  <c r="AI10345" i="2"/>
  <c r="AI10515" i="2"/>
  <c r="AI10679" i="2"/>
  <c r="AI11259" i="2"/>
  <c r="AI11517" i="2"/>
  <c r="AI271" i="2"/>
  <c r="AI340" i="2"/>
  <c r="AI1540" i="2"/>
  <c r="AI3098" i="2"/>
  <c r="AI3418" i="2"/>
  <c r="AI3452" i="2"/>
  <c r="AI3785" i="2"/>
  <c r="AI3786" i="2"/>
  <c r="AI4695" i="2"/>
  <c r="AI4825" i="2"/>
  <c r="AI5132" i="2"/>
  <c r="AI5386" i="2"/>
  <c r="AI272" i="2"/>
  <c r="AI341" i="2"/>
  <c r="AI635" i="2"/>
  <c r="AI690" i="2"/>
  <c r="AI904" i="2"/>
  <c r="AI933" i="2"/>
  <c r="AI1173" i="2"/>
  <c r="AI1193" i="2"/>
  <c r="AI1389" i="2"/>
  <c r="AI1418" i="2"/>
  <c r="AI1829" i="2"/>
  <c r="AI1913" i="2"/>
  <c r="AI1995" i="2"/>
  <c r="AI2068" i="2"/>
  <c r="AI2130" i="2"/>
  <c r="AI2175" i="2"/>
  <c r="AI2523" i="2"/>
  <c r="AI3597" i="2"/>
  <c r="AI5292" i="2"/>
  <c r="AI6092" i="2"/>
  <c r="AI6591" i="2"/>
  <c r="AI6935" i="2"/>
  <c r="AI11128" i="2"/>
  <c r="AI11383" i="2"/>
  <c r="AI3978" i="2"/>
  <c r="AI4306" i="2"/>
  <c r="AI4329" i="2"/>
  <c r="AI4452" i="2"/>
  <c r="AI4491" i="2"/>
  <c r="AI2524" i="2"/>
  <c r="AI2609" i="2"/>
  <c r="AI2691" i="2"/>
  <c r="AI2762" i="2"/>
  <c r="AI2763" i="2"/>
  <c r="AI3622" i="2"/>
  <c r="AI4973" i="2"/>
  <c r="AI6614" i="2"/>
  <c r="AI6764" i="2"/>
  <c r="AI6976" i="2"/>
  <c r="AI6213" i="2"/>
  <c r="AI6407" i="2"/>
  <c r="AI6419" i="2"/>
  <c r="AI5531" i="2"/>
  <c r="AI5692" i="2"/>
  <c r="AI5945" i="2"/>
  <c r="AI5946" i="2"/>
  <c r="AI9353" i="2"/>
  <c r="AI9675" i="2"/>
  <c r="AI10516" i="2"/>
  <c r="AI10680" i="2"/>
  <c r="AI11734" i="2"/>
  <c r="AI9354" i="2"/>
  <c r="AI9355" i="2"/>
  <c r="AI9356" i="2"/>
  <c r="AI9553" i="2"/>
  <c r="AI9676" i="2"/>
  <c r="AI9677" i="2"/>
  <c r="AI9678" i="2"/>
  <c r="AI9779" i="2"/>
  <c r="AI7397" i="2"/>
  <c r="AI7496" i="2"/>
  <c r="AI7601" i="2"/>
  <c r="AI7708" i="2"/>
  <c r="AI7811" i="2"/>
  <c r="AI7889" i="2"/>
  <c r="AI7890" i="2"/>
  <c r="AI7977" i="2"/>
  <c r="AI8067" i="2"/>
  <c r="AI8136" i="2"/>
  <c r="AI8192" i="2"/>
  <c r="AI8233" i="2"/>
  <c r="AI9679" i="2"/>
  <c r="AI10517" i="2"/>
  <c r="AI10518" i="2"/>
  <c r="AI10519" i="2"/>
  <c r="AI10681" i="2"/>
  <c r="AI10682" i="2"/>
  <c r="AI10683" i="2"/>
  <c r="AI11602" i="2"/>
  <c r="AI11687" i="2"/>
  <c r="AI11173" i="2"/>
  <c r="AI11425" i="2"/>
  <c r="AI383" i="2"/>
  <c r="AI384" i="2"/>
  <c r="AI1569" i="2"/>
  <c r="AI3099" i="2"/>
  <c r="AI3453" i="2"/>
  <c r="AI3467" i="2"/>
  <c r="AI3823" i="2"/>
  <c r="AI3856" i="2"/>
  <c r="AI4735" i="2"/>
  <c r="AI4826" i="2"/>
  <c r="AI342" i="2"/>
  <c r="AI385" i="2"/>
  <c r="AI721" i="2"/>
  <c r="AI722" i="2"/>
  <c r="AI1194" i="2"/>
  <c r="AI1207" i="2"/>
  <c r="AI1434" i="2"/>
  <c r="AI1447" i="2"/>
  <c r="AI1996" i="2"/>
  <c r="AI2069" i="2"/>
  <c r="AI2131" i="2"/>
  <c r="AI2132" i="2"/>
  <c r="AI2176" i="2"/>
  <c r="AI2200" i="2"/>
  <c r="AI3637" i="2"/>
  <c r="AI5304" i="2"/>
  <c r="AI6126" i="2"/>
  <c r="AI6656" i="2"/>
  <c r="AI7012" i="2"/>
  <c r="AI11206" i="2"/>
  <c r="AI11464" i="2"/>
  <c r="AI2610" i="2"/>
  <c r="AI2692" i="2"/>
  <c r="AI2764" i="2"/>
  <c r="AI2813" i="2"/>
  <c r="AI2814" i="2"/>
  <c r="AI2847" i="2"/>
  <c r="AI3638" i="2"/>
  <c r="AI4998" i="2"/>
  <c r="AI6647" i="2"/>
  <c r="AI6767" i="2"/>
  <c r="AI7013" i="2"/>
  <c r="AI5161" i="2"/>
  <c r="AI5387" i="2"/>
  <c r="AI5570" i="2"/>
  <c r="AI5693" i="2"/>
  <c r="AI5820" i="2"/>
  <c r="AI5947" i="2"/>
  <c r="AI9554" i="2"/>
  <c r="AI9780" i="2"/>
  <c r="AI10684" i="2"/>
  <c r="AI10773" i="2"/>
  <c r="AI11759" i="2"/>
  <c r="AI9680" i="2"/>
  <c r="AI9681" i="2"/>
  <c r="AI9781" i="2"/>
  <c r="AI9782" i="2"/>
  <c r="AI7602" i="2"/>
  <c r="AI7709" i="2"/>
  <c r="AI7710" i="2"/>
  <c r="AI7812" i="2"/>
  <c r="AI7891" i="2"/>
  <c r="AI7978" i="2"/>
  <c r="AI8068" i="2"/>
  <c r="AI8137" i="2"/>
  <c r="AI8193" i="2"/>
  <c r="AI8234" i="2"/>
  <c r="AI8235" i="2"/>
  <c r="AI8258" i="2"/>
  <c r="AI10685" i="2"/>
  <c r="AI10686" i="2"/>
  <c r="AI10774" i="2"/>
  <c r="AI10775" i="2"/>
  <c r="AI11760" i="2"/>
  <c r="AI11207" i="2"/>
  <c r="AI11465" i="2"/>
  <c r="AI1072" i="2"/>
  <c r="AI1085" i="2"/>
  <c r="AI1305" i="2"/>
  <c r="AI1319" i="2"/>
  <c r="AI343" i="2"/>
  <c r="AI386" i="2"/>
  <c r="AI1570" i="2"/>
  <c r="AI3100" i="2"/>
  <c r="AI4722" i="2"/>
  <c r="AI4827" i="2"/>
  <c r="AI5152" i="2"/>
  <c r="AI5388" i="2"/>
  <c r="AI5571" i="2"/>
  <c r="AI3241" i="2"/>
  <c r="AI4252" i="2"/>
  <c r="AI4277" i="2"/>
  <c r="AI4555" i="2"/>
  <c r="AI4575" i="2"/>
  <c r="AI4999" i="2"/>
  <c r="AI6571" i="2"/>
  <c r="AI6715" i="2"/>
  <c r="AI7014" i="2"/>
  <c r="AI5694" i="2"/>
  <c r="AI5821" i="2"/>
  <c r="AI5948" i="2"/>
  <c r="AI9555" i="2"/>
  <c r="AI9682" i="2"/>
  <c r="AI9683" i="2"/>
  <c r="AI9783" i="2"/>
  <c r="AI9925" i="2"/>
  <c r="AI10776" i="2"/>
  <c r="AI10850" i="2"/>
  <c r="AI10851" i="2"/>
  <c r="AI10903" i="2"/>
  <c r="AI11208" i="2"/>
  <c r="AI11466" i="2"/>
  <c r="AI11" i="2"/>
  <c r="AI24" i="2"/>
  <c r="AI1487" i="2"/>
  <c r="AI3101" i="2"/>
  <c r="AI4624" i="2"/>
  <c r="AI4828" i="2"/>
  <c r="AI5075" i="2"/>
  <c r="AI5389" i="2"/>
  <c r="AI12" i="2"/>
  <c r="AI16" i="2"/>
  <c r="AI556" i="2"/>
  <c r="AI584" i="2"/>
  <c r="AI3530" i="2"/>
  <c r="AI4910" i="2"/>
  <c r="AI6834" i="2"/>
  <c r="AI6818" i="2"/>
  <c r="AI7051" i="2"/>
  <c r="AI5459" i="2"/>
  <c r="AI5695" i="2"/>
  <c r="AI5822" i="2"/>
  <c r="AI5949" i="2"/>
  <c r="AI8666" i="2"/>
  <c r="AI8855" i="2"/>
  <c r="AI10026" i="2"/>
  <c r="AI10027" i="2"/>
  <c r="AI10102" i="2"/>
  <c r="AI11233" i="2"/>
  <c r="AI11491" i="2"/>
  <c r="AI168" i="2"/>
  <c r="AI273" i="2"/>
  <c r="AI1511" i="2"/>
  <c r="AI3102" i="2"/>
  <c r="AI3224" i="2"/>
  <c r="AI4696" i="2"/>
  <c r="AI4829" i="2"/>
  <c r="AI5102" i="2"/>
  <c r="AI5390" i="2"/>
  <c r="AI1701" i="2"/>
  <c r="AI1760" i="2"/>
  <c r="AI1830" i="2"/>
  <c r="AI1914" i="2"/>
  <c r="AI86" i="2"/>
  <c r="AI169" i="2"/>
  <c r="AI585" i="2"/>
  <c r="AI636" i="2"/>
  <c r="AI885" i="2"/>
  <c r="AI905" i="2"/>
  <c r="AI1123" i="2"/>
  <c r="AI1145" i="2"/>
  <c r="AI1368" i="2"/>
  <c r="AI1390" i="2"/>
  <c r="AI3325" i="2"/>
  <c r="AI3347" i="2"/>
  <c r="AI3714" i="2"/>
  <c r="AI3746" i="2"/>
  <c r="AI8729" i="2"/>
  <c r="AI9001" i="2"/>
  <c r="AI10103" i="2"/>
  <c r="AI10209" i="2"/>
  <c r="AI1997" i="2"/>
  <c r="AI2070" i="2"/>
  <c r="AI2379" i="2"/>
  <c r="AI2437" i="2"/>
  <c r="AI2525" i="2"/>
  <c r="AI2611" i="2"/>
  <c r="AI2693" i="2"/>
  <c r="AI2694" i="2"/>
  <c r="AI3225" i="2"/>
  <c r="AI3935" i="2"/>
  <c r="AI4278" i="2"/>
  <c r="AI4307" i="2"/>
  <c r="AI4417" i="2"/>
  <c r="AI4453" i="2"/>
  <c r="AI6183" i="2"/>
  <c r="AI6301" i="2"/>
  <c r="AI6328" i="2"/>
  <c r="AI4974" i="2"/>
  <c r="AI6520" i="2"/>
  <c r="AI6694" i="2"/>
  <c r="AI7015" i="2"/>
  <c r="AI7176" i="2"/>
  <c r="AI7235" i="2"/>
  <c r="AI7236" i="2"/>
  <c r="AI5221" i="2"/>
  <c r="AI5505" i="2"/>
  <c r="AI5696" i="2"/>
  <c r="AI5823" i="2"/>
  <c r="AI5950" i="2"/>
  <c r="AI6107" i="2"/>
  <c r="AI6544" i="2"/>
  <c r="AI6977" i="2"/>
  <c r="AI9556" i="2"/>
  <c r="AI11129" i="2"/>
  <c r="AI11384" i="2"/>
  <c r="AI7315" i="2"/>
  <c r="AI7398" i="2"/>
  <c r="AI7497" i="2"/>
  <c r="AI7603" i="2"/>
  <c r="AI7711" i="2"/>
  <c r="AI7813" i="2"/>
  <c r="AI7979" i="2"/>
  <c r="AI8069" i="2"/>
  <c r="AI8138" i="2"/>
  <c r="AI9684" i="2"/>
  <c r="AI8730" i="2"/>
  <c r="AI8856" i="2"/>
  <c r="AI8857" i="2"/>
  <c r="AI9002" i="2"/>
  <c r="AI9003" i="2"/>
  <c r="AI9004" i="2"/>
  <c r="AI9005" i="2"/>
  <c r="AI9141" i="2"/>
  <c r="AI10210" i="2"/>
  <c r="AI10211" i="2"/>
  <c r="AI10212" i="2"/>
  <c r="AI10213" i="2"/>
  <c r="AI10346" i="2"/>
  <c r="AI10347" i="2"/>
  <c r="AI11130" i="2"/>
  <c r="AI11385" i="2"/>
  <c r="AI11603" i="2"/>
  <c r="AI11688" i="2"/>
  <c r="AI3242" i="2"/>
  <c r="AI3468" i="2"/>
  <c r="AI3488" i="2"/>
  <c r="AI3874" i="2"/>
  <c r="AI3894" i="2"/>
  <c r="AI344" i="2"/>
  <c r="AI387" i="2"/>
  <c r="AI738" i="2"/>
  <c r="AI739" i="2"/>
  <c r="AI1086" i="2"/>
  <c r="AI1097" i="2"/>
  <c r="AI1320" i="2"/>
  <c r="AI1321" i="2"/>
  <c r="AI1998" i="2"/>
  <c r="AI1999" i="2"/>
  <c r="AI2071" i="2"/>
  <c r="AI2133" i="2"/>
  <c r="AI2177" i="2"/>
  <c r="AI2201" i="2"/>
  <c r="AI388" i="2"/>
  <c r="AI413" i="2"/>
  <c r="AI1585" i="2"/>
  <c r="AI3103" i="2"/>
  <c r="AI4736" i="2"/>
  <c r="AI4830" i="2"/>
  <c r="AI5162" i="2"/>
  <c r="AI5391" i="2"/>
  <c r="AI5572" i="2"/>
  <c r="AI3252" i="2"/>
  <c r="AI2612" i="2"/>
  <c r="AI2695" i="2"/>
  <c r="AI2696" i="2"/>
  <c r="AI2765" i="2"/>
  <c r="AI2815" i="2"/>
  <c r="AI2848" i="2"/>
  <c r="AI5016" i="2"/>
  <c r="AI6592" i="2"/>
  <c r="AI6721" i="2"/>
  <c r="AI7052" i="2"/>
  <c r="AI5300" i="2"/>
  <c r="AI5697" i="2"/>
  <c r="AI5824" i="2"/>
  <c r="AI5951" i="2"/>
  <c r="AI6108" i="2"/>
  <c r="AI6648" i="2"/>
  <c r="AI7016" i="2"/>
  <c r="AI9557" i="2"/>
  <c r="AI9685" i="2"/>
  <c r="AI10777" i="2"/>
  <c r="AI10852" i="2"/>
  <c r="AI11174" i="2"/>
  <c r="AI11426" i="2"/>
  <c r="AI11735" i="2"/>
  <c r="AI9686" i="2"/>
  <c r="AI9687" i="2"/>
  <c r="AI9784" i="2"/>
  <c r="AI9785" i="2"/>
  <c r="AI9970" i="2"/>
  <c r="AI7498" i="2"/>
  <c r="AI7604" i="2"/>
  <c r="AI7712" i="2"/>
  <c r="AI7814" i="2"/>
  <c r="AI7892" i="2"/>
  <c r="AI7893" i="2"/>
  <c r="AI7980" i="2"/>
  <c r="AI8070" i="2"/>
  <c r="AI8139" i="2"/>
  <c r="AI8194" i="2"/>
  <c r="AI8236" i="2"/>
  <c r="AI8259" i="2"/>
  <c r="AI10853" i="2"/>
  <c r="AI10854" i="2"/>
  <c r="AI10855" i="2"/>
  <c r="AI10904" i="2"/>
  <c r="AI11209" i="2"/>
  <c r="AI11467" i="2"/>
  <c r="AI471" i="2"/>
  <c r="AI472" i="2"/>
  <c r="AI1488" i="2"/>
  <c r="AI3104" i="2"/>
  <c r="AI3378" i="2"/>
  <c r="AI3419" i="2"/>
  <c r="AI3598" i="2"/>
  <c r="AI3715" i="2"/>
  <c r="AI3747" i="2"/>
  <c r="AI4625" i="2"/>
  <c r="AI4831" i="2"/>
  <c r="AI5056" i="2"/>
  <c r="AI5392" i="2"/>
  <c r="AI27" i="2"/>
  <c r="AI42" i="2"/>
  <c r="AI540" i="2"/>
  <c r="AI557" i="2"/>
  <c r="AI866" i="2"/>
  <c r="AI867" i="2"/>
  <c r="AI1098" i="2"/>
  <c r="AI1099" i="2"/>
  <c r="AI1322" i="2"/>
  <c r="AI1345" i="2"/>
  <c r="AI1670" i="2"/>
  <c r="AI1671" i="2"/>
  <c r="AI1702" i="2"/>
  <c r="AI1761" i="2"/>
  <c r="AI1831" i="2"/>
  <c r="AI1915" i="2"/>
  <c r="AI2380" i="2"/>
  <c r="AI2438" i="2"/>
  <c r="AI2439" i="2"/>
  <c r="AI2526" i="2"/>
  <c r="AI2613" i="2"/>
  <c r="AI2697" i="2"/>
  <c r="AI3667" i="2"/>
  <c r="AI3907" i="2"/>
  <c r="AI4157" i="2"/>
  <c r="AI4158" i="2"/>
  <c r="AI4418" i="2"/>
  <c r="AI4419" i="2"/>
  <c r="AI4927" i="2"/>
  <c r="AI6152" i="2"/>
  <c r="AI6274" i="2"/>
  <c r="AI6302" i="2"/>
  <c r="AI6484" i="2"/>
  <c r="AI6777" i="2"/>
  <c r="AI6936" i="2"/>
  <c r="AI7133" i="2"/>
  <c r="AI7177" i="2"/>
  <c r="AI7237" i="2"/>
  <c r="AI5215" i="2"/>
  <c r="AI5484" i="2"/>
  <c r="AI5698" i="2"/>
  <c r="AI5825" i="2"/>
  <c r="AI5952" i="2"/>
  <c r="AI6069" i="2"/>
  <c r="AI6485" i="2"/>
  <c r="AI6937" i="2"/>
  <c r="AI8634" i="2"/>
  <c r="AI8667" i="2"/>
  <c r="AI9006" i="2"/>
  <c r="AI9971" i="2"/>
  <c r="AI10028" i="2"/>
  <c r="AI11092" i="2"/>
  <c r="AI11346" i="2"/>
  <c r="AI7316" i="2"/>
  <c r="AI7399" i="2"/>
  <c r="AI7400" i="2"/>
  <c r="AI7605" i="2"/>
  <c r="AI7606" i="2"/>
  <c r="AI7713" i="2"/>
  <c r="AI7815" i="2"/>
  <c r="AI7981" i="2"/>
  <c r="AI8071" i="2"/>
  <c r="AI8668" i="2"/>
  <c r="AI8669" i="2"/>
  <c r="AI8670" i="2"/>
  <c r="AI8671" i="2"/>
  <c r="AI8672" i="2"/>
  <c r="AI8731" i="2"/>
  <c r="AI8732" i="2"/>
  <c r="AI8733" i="2"/>
  <c r="AI9142" i="2"/>
  <c r="AI10029" i="2"/>
  <c r="AI10030" i="2"/>
  <c r="AI10031" i="2"/>
  <c r="AI10104" i="2"/>
  <c r="AI10105" i="2"/>
  <c r="AI10106" i="2"/>
  <c r="AI11093" i="2"/>
  <c r="AI11347" i="2"/>
  <c r="AI11604" i="2"/>
  <c r="AI11689" i="2"/>
  <c r="AI3187" i="2"/>
  <c r="AI3379" i="2"/>
  <c r="AI3420" i="2"/>
  <c r="AI3787" i="2"/>
  <c r="AI3824" i="2"/>
  <c r="AI87" i="2"/>
  <c r="AI170" i="2"/>
  <c r="AI586" i="2"/>
  <c r="AI637" i="2"/>
  <c r="AI1032" i="2"/>
  <c r="AI1033" i="2"/>
  <c r="AI1268" i="2"/>
  <c r="AI1269" i="2"/>
  <c r="AI1703" i="2"/>
  <c r="AI1762" i="2"/>
  <c r="AI1832" i="2"/>
  <c r="AI1916" i="2"/>
  <c r="AI2000" i="2"/>
  <c r="AI2072" i="2"/>
  <c r="AI2381" i="2"/>
  <c r="AI2382" i="2"/>
  <c r="AI2440" i="2"/>
  <c r="AI2527" i="2"/>
  <c r="AI88" i="2"/>
  <c r="AI171" i="2"/>
  <c r="AI1489" i="2"/>
  <c r="AI3105" i="2"/>
  <c r="AI4642" i="2"/>
  <c r="AI4832" i="2"/>
  <c r="AI5076" i="2"/>
  <c r="AI5393" i="2"/>
  <c r="AI5506" i="2"/>
  <c r="AI3188" i="2"/>
  <c r="AI4174" i="2"/>
  <c r="AI4195" i="2"/>
  <c r="AI4454" i="2"/>
  <c r="AI4492" i="2"/>
  <c r="AI4928" i="2"/>
  <c r="AI2614" i="2"/>
  <c r="AI2698" i="2"/>
  <c r="AI7238" i="2"/>
  <c r="AI7317" i="2"/>
  <c r="AI6486" i="2"/>
  <c r="AI6683" i="2"/>
  <c r="AI6891" i="2"/>
  <c r="AI5270" i="2"/>
  <c r="AI5699" i="2"/>
  <c r="AI5826" i="2"/>
  <c r="AI5953" i="2"/>
  <c r="AI6042" i="2"/>
  <c r="AI6487" i="2"/>
  <c r="AI6864" i="2"/>
  <c r="AI9007" i="2"/>
  <c r="AI9143" i="2"/>
  <c r="AI9357" i="2"/>
  <c r="AI10348" i="2"/>
  <c r="AI10520" i="2"/>
  <c r="AI11044" i="2"/>
  <c r="AI11296" i="2"/>
  <c r="AI9144" i="2"/>
  <c r="AI9145" i="2"/>
  <c r="AI9358" i="2"/>
  <c r="AI9359" i="2"/>
  <c r="AI9558" i="2"/>
  <c r="AI9559" i="2"/>
  <c r="AI9560" i="2"/>
  <c r="AI7401" i="2"/>
  <c r="AI7499" i="2"/>
  <c r="AI7500" i="2"/>
  <c r="AI7607" i="2"/>
  <c r="AI7714" i="2"/>
  <c r="AI7816" i="2"/>
  <c r="AI7894" i="2"/>
  <c r="AI7982" i="2"/>
  <c r="AI8072" i="2"/>
  <c r="AI8140" i="2"/>
  <c r="AI10349" i="2"/>
  <c r="AI10521" i="2"/>
  <c r="AI10522" i="2"/>
  <c r="AI10523" i="2"/>
  <c r="AI10687" i="2"/>
  <c r="AI10688" i="2"/>
  <c r="AI11094" i="2"/>
  <c r="AI11348" i="2"/>
  <c r="AI89" i="2"/>
  <c r="AI172" i="2"/>
  <c r="AI1512" i="2"/>
  <c r="AI3106" i="2"/>
  <c r="AI4643" i="2"/>
  <c r="AI4833" i="2"/>
  <c r="AI5077" i="2"/>
  <c r="AI5394" i="2"/>
  <c r="AI90" i="2"/>
  <c r="AI91" i="2"/>
  <c r="AI587" i="2"/>
  <c r="AI588" i="2"/>
  <c r="AI3567" i="2"/>
  <c r="AI4929" i="2"/>
  <c r="AI6835" i="2"/>
  <c r="AI6819" i="2"/>
  <c r="AI7066" i="2"/>
  <c r="AI5485" i="2"/>
  <c r="AI5700" i="2"/>
  <c r="AI5827" i="2"/>
  <c r="AI5954" i="2"/>
  <c r="AI8858" i="2"/>
  <c r="AI9008" i="2"/>
  <c r="AI10107" i="2"/>
  <c r="AI10108" i="2"/>
  <c r="AI10214" i="2"/>
  <c r="AI11234" i="2"/>
  <c r="AI11492" i="2"/>
  <c r="AI173" i="2"/>
  <c r="AI274" i="2"/>
  <c r="AI1513" i="2"/>
  <c r="AI3107" i="2"/>
  <c r="AI3226" i="2"/>
  <c r="AI4697" i="2"/>
  <c r="AI4834" i="2"/>
  <c r="AI5103" i="2"/>
  <c r="AI5395" i="2"/>
  <c r="AI1763" i="2"/>
  <c r="AI1833" i="2"/>
  <c r="AI1834" i="2"/>
  <c r="AI92" i="2"/>
  <c r="AI174" i="2"/>
  <c r="AI638" i="2"/>
  <c r="AI639" i="2"/>
  <c r="AI906" i="2"/>
  <c r="AI907" i="2"/>
  <c r="AI1124" i="2"/>
  <c r="AI1146" i="2"/>
  <c r="AI1369" i="2"/>
  <c r="AI1391" i="2"/>
  <c r="AI3348" i="2"/>
  <c r="AI3349" i="2"/>
  <c r="AI3716" i="2"/>
  <c r="AI3748" i="2"/>
  <c r="AI8734" i="2"/>
  <c r="AI9009" i="2"/>
  <c r="AI10215" i="2"/>
  <c r="AI10350" i="2"/>
  <c r="AI1917" i="2"/>
  <c r="AI2073" i="2"/>
  <c r="AI2074" i="2"/>
  <c r="AI2441" i="2"/>
  <c r="AI2442" i="2"/>
  <c r="AI2528" i="2"/>
  <c r="AI2615" i="2"/>
  <c r="AI2699" i="2"/>
  <c r="AI2766" i="2"/>
  <c r="AI3227" i="2"/>
  <c r="AI3957" i="2"/>
  <c r="AI4279" i="2"/>
  <c r="AI4308" i="2"/>
  <c r="AI4420" i="2"/>
  <c r="AI4455" i="2"/>
  <c r="AI6184" i="2"/>
  <c r="AI6303" i="2"/>
  <c r="AI6329" i="2"/>
  <c r="AI5000" i="2"/>
  <c r="AI6545" i="2"/>
  <c r="AI6695" i="2"/>
  <c r="AI7017" i="2"/>
  <c r="AI7178" i="2"/>
  <c r="AI7239" i="2"/>
  <c r="AI5222" i="2"/>
  <c r="AI5507" i="2"/>
  <c r="AI5701" i="2"/>
  <c r="AI5828" i="2"/>
  <c r="AI5955" i="2"/>
  <c r="AI6109" i="2"/>
  <c r="AI6546" i="2"/>
  <c r="AI6978" i="2"/>
  <c r="AI9561" i="2"/>
  <c r="AI11131" i="2"/>
  <c r="AI11386" i="2"/>
  <c r="AI7318" i="2"/>
  <c r="AI7402" i="2"/>
  <c r="AI7501" i="2"/>
  <c r="AI7608" i="2"/>
  <c r="AI7715" i="2"/>
  <c r="AI7716" i="2"/>
  <c r="AI7817" i="2"/>
  <c r="AI7983" i="2"/>
  <c r="AI8073" i="2"/>
  <c r="AI8141" i="2"/>
  <c r="AI9688" i="2"/>
  <c r="AI8859" i="2"/>
  <c r="AI8860" i="2"/>
  <c r="AI8861" i="2"/>
  <c r="AI9010" i="2"/>
  <c r="AI9011" i="2"/>
  <c r="AI9012" i="2"/>
  <c r="AI9146" i="2"/>
  <c r="AI9147" i="2"/>
  <c r="AI10216" i="2"/>
  <c r="AI10217" i="2"/>
  <c r="AI10351" i="2"/>
  <c r="AI10352" i="2"/>
  <c r="AI10353" i="2"/>
  <c r="AI10524" i="2"/>
  <c r="AI11132" i="2"/>
  <c r="AI11387" i="2"/>
  <c r="AI11605" i="2"/>
  <c r="AI11690" i="2"/>
  <c r="AI43" i="2"/>
  <c r="AI93" i="2"/>
  <c r="AI1466" i="2"/>
  <c r="AI3108" i="2"/>
  <c r="AI3326" i="2"/>
  <c r="AI3350" i="2"/>
  <c r="AI3693" i="2"/>
  <c r="AI3717" i="2"/>
  <c r="AI4644" i="2"/>
  <c r="AI4835" i="2"/>
  <c r="AI5057" i="2"/>
  <c r="AI5396" i="2"/>
  <c r="AI44" i="2"/>
  <c r="AI94" i="2"/>
  <c r="AI558" i="2"/>
  <c r="AI559" i="2"/>
  <c r="AI851" i="2"/>
  <c r="AI868" i="2"/>
  <c r="AI1100" i="2"/>
  <c r="AI1125" i="2"/>
  <c r="AI1346" i="2"/>
  <c r="AI1347" i="2"/>
  <c r="AI1672" i="2"/>
  <c r="AI1704" i="2"/>
  <c r="AI1764" i="2"/>
  <c r="AI1765" i="2"/>
  <c r="AI1835" i="2"/>
  <c r="AI1918" i="2"/>
  <c r="AI2355" i="2"/>
  <c r="AI2383" i="2"/>
  <c r="AI2384" i="2"/>
  <c r="AI2443" i="2"/>
  <c r="AI3543" i="2"/>
  <c r="AI5258" i="2"/>
  <c r="AI6043" i="2"/>
  <c r="AI6463" i="2"/>
  <c r="AI6865" i="2"/>
  <c r="AI8735" i="2"/>
  <c r="AI11045" i="2"/>
  <c r="AI11297" i="2"/>
  <c r="AI3916" i="2"/>
  <c r="AI4222" i="2"/>
  <c r="AI4253" i="2"/>
  <c r="AI4375" i="2"/>
  <c r="AI4390" i="2"/>
  <c r="AI2529" i="2"/>
  <c r="AI2616" i="2"/>
  <c r="AI3544" i="2"/>
  <c r="AI4911" i="2"/>
  <c r="AI6464" i="2"/>
  <c r="AI6735" i="2"/>
  <c r="AI6866" i="2"/>
  <c r="AI7179" i="2"/>
  <c r="AI7240" i="2"/>
  <c r="AI7319" i="2"/>
  <c r="AI6161" i="2"/>
  <c r="AI6358" i="2"/>
  <c r="AI6376" i="2"/>
  <c r="AI5486" i="2"/>
  <c r="AI5702" i="2"/>
  <c r="AI5956" i="2"/>
  <c r="AI5957" i="2"/>
  <c r="AI8736" i="2"/>
  <c r="AI9013" i="2"/>
  <c r="AI10109" i="2"/>
  <c r="AI10218" i="2"/>
  <c r="AI8737" i="2"/>
  <c r="AI8738" i="2"/>
  <c r="AI8739" i="2"/>
  <c r="AI8862" i="2"/>
  <c r="AI9014" i="2"/>
  <c r="AI9015" i="2"/>
  <c r="AI9016" i="2"/>
  <c r="AI9017" i="2"/>
  <c r="AI10110" i="2"/>
  <c r="AI10111" i="2"/>
  <c r="AI10112" i="2"/>
  <c r="AI7403" i="2"/>
  <c r="AI7502" i="2"/>
  <c r="AI7609" i="2"/>
  <c r="AI7717" i="2"/>
  <c r="AI7718" i="2"/>
  <c r="AI7818" i="2"/>
  <c r="AI7895" i="2"/>
  <c r="AI7984" i="2"/>
  <c r="AI8074" i="2"/>
  <c r="AI8863" i="2"/>
  <c r="AI10219" i="2"/>
  <c r="AI10220" i="2"/>
  <c r="AI10221" i="2"/>
  <c r="AI11606" i="2"/>
  <c r="AI11691" i="2"/>
  <c r="AI11046" i="2"/>
  <c r="AI11298" i="2"/>
  <c r="AI3189" i="2"/>
  <c r="AI3380" i="2"/>
  <c r="AI3421" i="2"/>
  <c r="AI3788" i="2"/>
  <c r="AI3825" i="2"/>
  <c r="AI95" i="2"/>
  <c r="AI175" i="2"/>
  <c r="AI640" i="2"/>
  <c r="AI641" i="2"/>
  <c r="AI803" i="2"/>
  <c r="AI811" i="2"/>
  <c r="AI1034" i="2"/>
  <c r="AI1054" i="2"/>
  <c r="AI1270" i="2"/>
  <c r="AI1287" i="2"/>
  <c r="AI1705" i="2"/>
  <c r="AI1766" i="2"/>
  <c r="AI1836" i="2"/>
  <c r="AI1919" i="2"/>
  <c r="AI2001" i="2"/>
  <c r="AI2075" i="2"/>
  <c r="AI2385" i="2"/>
  <c r="AI2386" i="2"/>
  <c r="AI2444" i="2"/>
  <c r="AI2530" i="2"/>
  <c r="AI96" i="2"/>
  <c r="AI275" i="2"/>
  <c r="AI1514" i="2"/>
  <c r="AI3109" i="2"/>
  <c r="AI4645" i="2"/>
  <c r="AI4836" i="2"/>
  <c r="AI5078" i="2"/>
  <c r="AI5397" i="2"/>
  <c r="AI5508" i="2"/>
  <c r="AI3190" i="2"/>
  <c r="AI3917" i="2"/>
  <c r="AI4175" i="2"/>
  <c r="AI4196" i="2"/>
  <c r="AI4493" i="2"/>
  <c r="AI4494" i="2"/>
  <c r="AI2617" i="2"/>
  <c r="AI2618" i="2"/>
  <c r="AI7241" i="2"/>
  <c r="AI7320" i="2"/>
  <c r="AI4930" i="2"/>
  <c r="AI6162" i="2"/>
  <c r="AI6275" i="2"/>
  <c r="AI6304" i="2"/>
  <c r="AI6488" i="2"/>
  <c r="AI6689" i="2"/>
  <c r="AI6892" i="2"/>
  <c r="AI5271" i="2"/>
  <c r="AI5703" i="2"/>
  <c r="AI5829" i="2"/>
  <c r="AI5958" i="2"/>
  <c r="AI6044" i="2"/>
  <c r="AI6521" i="2"/>
  <c r="AI6893" i="2"/>
  <c r="AI9148" i="2"/>
  <c r="AI9360" i="2"/>
  <c r="AI9689" i="2"/>
  <c r="AI10354" i="2"/>
  <c r="AI10525" i="2"/>
  <c r="AI11047" i="2"/>
  <c r="AI11299" i="2"/>
  <c r="AI9149" i="2"/>
  <c r="AI9361" i="2"/>
  <c r="AI9362" i="2"/>
  <c r="AI9562" i="2"/>
  <c r="AI9563" i="2"/>
  <c r="AI9690" i="2"/>
  <c r="AI9691" i="2"/>
  <c r="AI9786" i="2"/>
  <c r="AI9787" i="2"/>
  <c r="AI7404" i="2"/>
  <c r="AI7503" i="2"/>
  <c r="AI7610" i="2"/>
  <c r="AI7719" i="2"/>
  <c r="AI7720" i="2"/>
  <c r="AI7819" i="2"/>
  <c r="AI7896" i="2"/>
  <c r="AI7985" i="2"/>
  <c r="AI8075" i="2"/>
  <c r="AI8142" i="2"/>
  <c r="AI10526" i="2"/>
  <c r="AI10527" i="2"/>
  <c r="AI10689" i="2"/>
  <c r="AI10690" i="2"/>
  <c r="AI10691" i="2"/>
  <c r="AI10692" i="2"/>
  <c r="AI11095" i="2"/>
  <c r="AI11349" i="2"/>
  <c r="AI11607" i="2"/>
  <c r="AI11692" i="2"/>
  <c r="AI345" i="2"/>
  <c r="AI346" i="2"/>
  <c r="AI1571" i="2"/>
  <c r="AI3110" i="2"/>
  <c r="AI3599" i="2"/>
  <c r="AI4723" i="2"/>
  <c r="AI4837" i="2"/>
  <c r="AI1920" i="2"/>
  <c r="AI276" i="2"/>
  <c r="AI389" i="2"/>
  <c r="AI691" i="2"/>
  <c r="AI723" i="2"/>
  <c r="AI840" i="2"/>
  <c r="AI848" i="2"/>
  <c r="AI1073" i="2"/>
  <c r="AI1087" i="2"/>
  <c r="AI1288" i="2"/>
  <c r="AI1306" i="2"/>
  <c r="AI3454" i="2"/>
  <c r="AI3469" i="2"/>
  <c r="AI3857" i="2"/>
  <c r="AI3875" i="2"/>
  <c r="AI9564" i="2"/>
  <c r="AI9788" i="2"/>
  <c r="AI10693" i="2"/>
  <c r="AI10778" i="2"/>
  <c r="AI2002" i="2"/>
  <c r="AI2076" i="2"/>
  <c r="AI2077" i="2"/>
  <c r="AI2134" i="2"/>
  <c r="AI2178" i="2"/>
  <c r="AI2619" i="2"/>
  <c r="AI2620" i="2"/>
  <c r="AI2700" i="2"/>
  <c r="AI2767" i="2"/>
  <c r="AI2816" i="2"/>
  <c r="AI2817" i="2"/>
  <c r="AI3623" i="2"/>
  <c r="AI3988" i="2"/>
  <c r="AI4223" i="2"/>
  <c r="AI4254" i="2"/>
  <c r="AI4529" i="2"/>
  <c r="AI4556" i="2"/>
  <c r="AI6214" i="2"/>
  <c r="AI6342" i="2"/>
  <c r="AI6359" i="2"/>
  <c r="AI4975" i="2"/>
  <c r="AI6615" i="2"/>
  <c r="AI6765" i="2"/>
  <c r="AI6979" i="2"/>
  <c r="AI7242" i="2"/>
  <c r="AI5153" i="2"/>
  <c r="AI5398" i="2"/>
  <c r="AI5216" i="2"/>
  <c r="AI5553" i="2"/>
  <c r="AI5704" i="2"/>
  <c r="AI5830" i="2"/>
  <c r="AI5959" i="2"/>
  <c r="AI6093" i="2"/>
  <c r="AI6572" i="2"/>
  <c r="AI6938" i="2"/>
  <c r="AI9692" i="2"/>
  <c r="AI11133" i="2"/>
  <c r="AI11388" i="2"/>
  <c r="AI7321" i="2"/>
  <c r="AI7405" i="2"/>
  <c r="AI7504" i="2"/>
  <c r="AI7611" i="2"/>
  <c r="AI7721" i="2"/>
  <c r="AI7820" i="2"/>
  <c r="AI7897" i="2"/>
  <c r="AI7986" i="2"/>
  <c r="AI8076" i="2"/>
  <c r="AI8143" i="2"/>
  <c r="AI8144" i="2"/>
  <c r="AI9693" i="2"/>
  <c r="AI9565" i="2"/>
  <c r="AI9566" i="2"/>
  <c r="AI9694" i="2"/>
  <c r="AI9695" i="2"/>
  <c r="AI9789" i="2"/>
  <c r="AI9790" i="2"/>
  <c r="AI9791" i="2"/>
  <c r="AI9792" i="2"/>
  <c r="AI10694" i="2"/>
  <c r="AI10779" i="2"/>
  <c r="AI11134" i="2"/>
  <c r="AI11427" i="2"/>
  <c r="AI11608" i="2"/>
  <c r="AI11693" i="2"/>
  <c r="AI10780" i="2"/>
  <c r="AI10781" i="2"/>
  <c r="AI10782" i="2"/>
  <c r="AI10856" i="2"/>
  <c r="AI176" i="2"/>
  <c r="AI277" i="2"/>
  <c r="AI1515" i="2"/>
  <c r="AI3111" i="2"/>
  <c r="AI3381" i="2"/>
  <c r="AI3422" i="2"/>
  <c r="AI3749" i="2"/>
  <c r="AI3750" i="2"/>
  <c r="AI4674" i="2"/>
  <c r="AI4838" i="2"/>
  <c r="AI5104" i="2"/>
  <c r="AI5399" i="2"/>
  <c r="AI177" i="2"/>
  <c r="AI278" i="2"/>
  <c r="AI589" i="2"/>
  <c r="AI642" i="2"/>
  <c r="AI886" i="2"/>
  <c r="AI908" i="2"/>
  <c r="AI1147" i="2"/>
  <c r="AI1148" i="2"/>
  <c r="AI1370" i="2"/>
  <c r="AI1392" i="2"/>
  <c r="AI1767" i="2"/>
  <c r="AI1837" i="2"/>
  <c r="AI1921" i="2"/>
  <c r="AI1922" i="2"/>
  <c r="AI2003" i="2"/>
  <c r="AI2078" i="2"/>
  <c r="AI2445" i="2"/>
  <c r="AI2446" i="2"/>
  <c r="AI3568" i="2"/>
  <c r="AI5281" i="2"/>
  <c r="AI6070" i="2"/>
  <c r="AI6547" i="2"/>
  <c r="AI6894" i="2"/>
  <c r="AI11096" i="2"/>
  <c r="AI11350" i="2"/>
  <c r="AI3958" i="2"/>
  <c r="AI4280" i="2"/>
  <c r="AI4309" i="2"/>
  <c r="AI4421" i="2"/>
  <c r="AI4456" i="2"/>
  <c r="AI2531" i="2"/>
  <c r="AI2621" i="2"/>
  <c r="AI2701" i="2"/>
  <c r="AI2702" i="2"/>
  <c r="AI3600" i="2"/>
  <c r="AI4960" i="2"/>
  <c r="AI6548" i="2"/>
  <c r="AI6755" i="2"/>
  <c r="AI6939" i="2"/>
  <c r="AI7322" i="2"/>
  <c r="AI6195" i="2"/>
  <c r="AI6392" i="2"/>
  <c r="AI6408" i="2"/>
  <c r="AI5509" i="2"/>
  <c r="AI5705" i="2"/>
  <c r="AI5831" i="2"/>
  <c r="AI5960" i="2"/>
  <c r="AI9018" i="2"/>
  <c r="AI9150" i="2"/>
  <c r="AI10355" i="2"/>
  <c r="AI10528" i="2"/>
  <c r="AI11761" i="2"/>
  <c r="AI8864" i="2"/>
  <c r="AI9019" i="2"/>
  <c r="AI9020" i="2"/>
  <c r="AI9021" i="2"/>
  <c r="AI9151" i="2"/>
  <c r="AI9152" i="2"/>
  <c r="AI9153" i="2"/>
  <c r="AI9363" i="2"/>
  <c r="AI7406" i="2"/>
  <c r="AI7505" i="2"/>
  <c r="AI7612" i="2"/>
  <c r="AI7613" i="2"/>
  <c r="AI7722" i="2"/>
  <c r="AI7821" i="2"/>
  <c r="AI7898" i="2"/>
  <c r="AI7987" i="2"/>
  <c r="AI8077" i="2"/>
  <c r="AI8145" i="2"/>
  <c r="AI8195" i="2"/>
  <c r="AI10356" i="2"/>
  <c r="AI10357" i="2"/>
  <c r="AI10358" i="2"/>
  <c r="AI10359" i="2"/>
  <c r="AI10360" i="2"/>
  <c r="AI10529" i="2"/>
  <c r="AI11609" i="2"/>
  <c r="AI11694" i="2"/>
  <c r="AI11762" i="2"/>
  <c r="AI11135" i="2"/>
  <c r="AI11389" i="2"/>
  <c r="AI279" i="2"/>
  <c r="AI347" i="2"/>
  <c r="AI1541" i="2"/>
  <c r="AI3112" i="2"/>
  <c r="AI3382" i="2"/>
  <c r="AI3423" i="2"/>
  <c r="AI3751" i="2"/>
  <c r="AI3789" i="2"/>
  <c r="AI4698" i="2"/>
  <c r="AI4839" i="2"/>
  <c r="AI5133" i="2"/>
  <c r="AI5400" i="2"/>
  <c r="AI280" i="2"/>
  <c r="AI281" i="2"/>
  <c r="AI643" i="2"/>
  <c r="AI692" i="2"/>
  <c r="AI909" i="2"/>
  <c r="AI910" i="2"/>
  <c r="AI1174" i="2"/>
  <c r="AI1175" i="2"/>
  <c r="AI1393" i="2"/>
  <c r="AI1419" i="2"/>
  <c r="AI1838" i="2"/>
  <c r="AI1923" i="2"/>
  <c r="AI2004" i="2"/>
  <c r="AI2079" i="2"/>
  <c r="AI2080" i="2"/>
  <c r="AI2135" i="2"/>
  <c r="AI2447" i="2"/>
  <c r="AI2448" i="2"/>
  <c r="AI3601" i="2"/>
  <c r="AI5293" i="2"/>
  <c r="AI6094" i="2"/>
  <c r="AI6593" i="2"/>
  <c r="AI6940" i="2"/>
  <c r="AI11136" i="2"/>
  <c r="AI11390" i="2"/>
  <c r="AI3979" i="2"/>
  <c r="AI4310" i="2"/>
  <c r="AI4330" i="2"/>
  <c r="AI4457" i="2"/>
  <c r="AI4495" i="2"/>
  <c r="AI2532" i="2"/>
  <c r="AI2622" i="2"/>
  <c r="AI2703" i="2"/>
  <c r="AI2704" i="2"/>
  <c r="AI3624" i="2"/>
  <c r="AI4976" i="2"/>
  <c r="AI6594" i="2"/>
  <c r="AI6756" i="2"/>
  <c r="AI6980" i="2"/>
  <c r="AI6215" i="2"/>
  <c r="AI6393" i="2"/>
  <c r="AI6409" i="2"/>
  <c r="AI5532" i="2"/>
  <c r="AI5706" i="2"/>
  <c r="AI5832" i="2"/>
  <c r="AI5961" i="2"/>
  <c r="AI9154" i="2"/>
  <c r="AI9567" i="2"/>
  <c r="AI10530" i="2"/>
  <c r="AI10531" i="2"/>
  <c r="AI11763" i="2"/>
  <c r="AI9155" i="2"/>
  <c r="AI9156" i="2"/>
  <c r="AI9157" i="2"/>
  <c r="AI9364" i="2"/>
  <c r="AI9568" i="2"/>
  <c r="AI9569" i="2"/>
  <c r="AI9570" i="2"/>
  <c r="AI9571" i="2"/>
  <c r="AI7407" i="2"/>
  <c r="AI7408" i="2"/>
  <c r="AI7614" i="2"/>
  <c r="AI7615" i="2"/>
  <c r="AI7723" i="2"/>
  <c r="AI7822" i="2"/>
  <c r="AI7899" i="2"/>
  <c r="AI7988" i="2"/>
  <c r="AI8078" i="2"/>
  <c r="AI8146" i="2"/>
  <c r="AI8147" i="2"/>
  <c r="AI8196" i="2"/>
  <c r="AI10361" i="2"/>
  <c r="AI10362" i="2"/>
  <c r="AI10532" i="2"/>
  <c r="AI10533" i="2"/>
  <c r="AI10534" i="2"/>
  <c r="AI10695" i="2"/>
  <c r="AI11610" i="2"/>
  <c r="AI11695" i="2"/>
  <c r="AI11764" i="2"/>
  <c r="AI11175" i="2"/>
  <c r="AI11428" i="2"/>
  <c r="AI282" i="2"/>
  <c r="AI348" i="2"/>
  <c r="AI1542" i="2"/>
  <c r="AI3113" i="2"/>
  <c r="AI4699" i="2"/>
  <c r="AI4840" i="2"/>
  <c r="AI5134" i="2"/>
  <c r="AI5401" i="2"/>
  <c r="AI1839" i="2"/>
  <c r="AI1924" i="2"/>
  <c r="AI841" i="2"/>
  <c r="AI849" i="2"/>
  <c r="AI1055" i="2"/>
  <c r="AI1074" i="2"/>
  <c r="AI1289" i="2"/>
  <c r="AI1307" i="2"/>
  <c r="AI2005" i="2"/>
  <c r="AI2006" i="2"/>
  <c r="AI2081" i="2"/>
  <c r="AI2136" i="2"/>
  <c r="AI2533" i="2"/>
  <c r="AI2623" i="2"/>
  <c r="AI2705" i="2"/>
  <c r="AI2706" i="2"/>
  <c r="AI2768" i="2"/>
  <c r="AI2818" i="2"/>
  <c r="AI3602" i="2"/>
  <c r="AI3980" i="2"/>
  <c r="AI6207" i="2"/>
  <c r="AI6330" i="2"/>
  <c r="AI6343" i="2"/>
  <c r="AI4961" i="2"/>
  <c r="AI6573" i="2"/>
  <c r="AI6757" i="2"/>
  <c r="AI6941" i="2"/>
  <c r="AI7243" i="2"/>
  <c r="AI5533" i="2"/>
  <c r="AI5707" i="2"/>
  <c r="AI5833" i="2"/>
  <c r="AI5962" i="2"/>
  <c r="AI7323" i="2"/>
  <c r="AI7409" i="2"/>
  <c r="AI7410" i="2"/>
  <c r="AI7506" i="2"/>
  <c r="AI7616" i="2"/>
  <c r="AI7724" i="2"/>
  <c r="AI7823" i="2"/>
  <c r="AI7989" i="2"/>
  <c r="AI8079" i="2"/>
  <c r="AI8148" i="2"/>
  <c r="AI8197" i="2"/>
  <c r="AI9572" i="2"/>
  <c r="AI9365" i="2"/>
  <c r="AI9366" i="2"/>
  <c r="AI9573" i="2"/>
  <c r="AI9574" i="2"/>
  <c r="AI10696" i="2"/>
  <c r="AI11137" i="2"/>
  <c r="AI11391" i="2"/>
  <c r="AI11611" i="2"/>
  <c r="AI11696" i="2"/>
  <c r="AI10783" i="2"/>
  <c r="AI3209" i="2"/>
  <c r="AI3455" i="2"/>
  <c r="AI3470" i="2"/>
  <c r="AI3826" i="2"/>
  <c r="AI3858" i="2"/>
  <c r="AI283" i="2"/>
  <c r="AI390" i="2"/>
  <c r="AI693" i="2"/>
  <c r="AI724" i="2"/>
  <c r="AI812" i="2"/>
  <c r="AI813" i="2"/>
  <c r="AI1056" i="2"/>
  <c r="AI1075" i="2"/>
  <c r="AI1290" i="2"/>
  <c r="AI1308" i="2"/>
  <c r="AI1840" i="2"/>
  <c r="AI1925" i="2"/>
  <c r="AI2007" i="2"/>
  <c r="AI2008" i="2"/>
  <c r="AI2082" i="2"/>
  <c r="AI2137" i="2"/>
  <c r="AI2449" i="2"/>
  <c r="AI284" i="2"/>
  <c r="AI349" i="2"/>
  <c r="AI1543" i="2"/>
  <c r="AI3114" i="2"/>
  <c r="AI4700" i="2"/>
  <c r="AI4841" i="2"/>
  <c r="AI5135" i="2"/>
  <c r="AI5402" i="2"/>
  <c r="AI5534" i="2"/>
  <c r="AI3228" i="2"/>
  <c r="AI3936" i="2"/>
  <c r="AI4224" i="2"/>
  <c r="AI4255" i="2"/>
  <c r="AI4530" i="2"/>
  <c r="AI4557" i="2"/>
  <c r="AI2534" i="2"/>
  <c r="AI2624" i="2"/>
  <c r="AI2707" i="2"/>
  <c r="AI2769" i="2"/>
  <c r="AI2770" i="2"/>
  <c r="AI4977" i="2"/>
  <c r="AI6185" i="2"/>
  <c r="AI6305" i="2"/>
  <c r="AI6306" i="2"/>
  <c r="AI6549" i="2"/>
  <c r="AI6703" i="2"/>
  <c r="AI6981" i="2"/>
  <c r="AI5282" i="2"/>
  <c r="AI5708" i="2"/>
  <c r="AI5834" i="2"/>
  <c r="AI5963" i="2"/>
  <c r="AI6071" i="2"/>
  <c r="AI6595" i="2"/>
  <c r="AI6942" i="2"/>
  <c r="AI9367" i="2"/>
  <c r="AI9575" i="2"/>
  <c r="AI9576" i="2"/>
  <c r="AI10697" i="2"/>
  <c r="AI10698" i="2"/>
  <c r="AI11138" i="2"/>
  <c r="AI11392" i="2"/>
  <c r="AI9158" i="2"/>
  <c r="AI9368" i="2"/>
  <c r="AI9577" i="2"/>
  <c r="AI9578" i="2"/>
  <c r="AI9579" i="2"/>
  <c r="AI9696" i="2"/>
  <c r="AI9697" i="2"/>
  <c r="AI9698" i="2"/>
  <c r="AI9699" i="2"/>
  <c r="AI7411" i="2"/>
  <c r="AI7412" i="2"/>
  <c r="AI7507" i="2"/>
  <c r="AI7617" i="2"/>
  <c r="AI7725" i="2"/>
  <c r="AI7824" i="2"/>
  <c r="AI7900" i="2"/>
  <c r="AI7990" i="2"/>
  <c r="AI8080" i="2"/>
  <c r="AI8149" i="2"/>
  <c r="AI8198" i="2"/>
  <c r="AI8237" i="2"/>
  <c r="AI10699" i="2"/>
  <c r="AI10784" i="2"/>
  <c r="AI10785" i="2"/>
  <c r="AI10786" i="2"/>
  <c r="AI10857" i="2"/>
  <c r="AI10858" i="2"/>
  <c r="AI11139" i="2"/>
  <c r="AI11393" i="2"/>
  <c r="AI11612" i="2"/>
  <c r="AI11697" i="2"/>
  <c r="AI97" i="2"/>
  <c r="AI178" i="2"/>
  <c r="AI1516" i="2"/>
  <c r="AI3115" i="2"/>
  <c r="AI3569" i="2"/>
  <c r="AI4646" i="2"/>
  <c r="AI4842" i="2"/>
  <c r="AI5105" i="2"/>
  <c r="AI5403" i="2"/>
  <c r="AI1706" i="2"/>
  <c r="AI1768" i="2"/>
  <c r="AI1841" i="2"/>
  <c r="AI98" i="2"/>
  <c r="AI179" i="2"/>
  <c r="AI590" i="2"/>
  <c r="AI644" i="2"/>
  <c r="AI814" i="2"/>
  <c r="AI829" i="2"/>
  <c r="AI1035" i="2"/>
  <c r="AI1036" i="2"/>
  <c r="AI1245" i="2"/>
  <c r="AI1271" i="2"/>
  <c r="AI3383" i="2"/>
  <c r="AI3424" i="2"/>
  <c r="AI3790" i="2"/>
  <c r="AI3827" i="2"/>
  <c r="AI9022" i="2"/>
  <c r="AI9369" i="2"/>
  <c r="AI10363" i="2"/>
  <c r="AI10535" i="2"/>
  <c r="AI1926" i="2"/>
  <c r="AI2009" i="2"/>
  <c r="AI2083" i="2"/>
  <c r="AI2387" i="2"/>
  <c r="AI2450" i="2"/>
  <c r="AI2535" i="2"/>
  <c r="AI2625" i="2"/>
  <c r="AI2708" i="2"/>
  <c r="AI2709" i="2"/>
  <c r="AI3570" i="2"/>
  <c r="AI4931" i="2"/>
  <c r="AI3937" i="2"/>
  <c r="AI4176" i="2"/>
  <c r="AI4197" i="2"/>
  <c r="AI4458" i="2"/>
  <c r="AI4496" i="2"/>
  <c r="AI6174" i="2"/>
  <c r="AI6307" i="2"/>
  <c r="AI6308" i="2"/>
  <c r="AI6489" i="2"/>
  <c r="AI6745" i="2"/>
  <c r="AI6895" i="2"/>
  <c r="AI7134" i="2"/>
  <c r="AI7180" i="2"/>
  <c r="AI7244" i="2"/>
  <c r="AI5203" i="2"/>
  <c r="AI5487" i="2"/>
  <c r="AI5709" i="2"/>
  <c r="AI5835" i="2"/>
  <c r="AI5964" i="2"/>
  <c r="AI6045" i="2"/>
  <c r="AI6465" i="2"/>
  <c r="AI6867" i="2"/>
  <c r="AI8865" i="2"/>
  <c r="AI11048" i="2"/>
  <c r="AI11300" i="2"/>
  <c r="AI7324" i="2"/>
  <c r="AI7413" i="2"/>
  <c r="AI7508" i="2"/>
  <c r="AI7618" i="2"/>
  <c r="AI7726" i="2"/>
  <c r="AI7727" i="2"/>
  <c r="AI7825" i="2"/>
  <c r="AI7991" i="2"/>
  <c r="AI8081" i="2"/>
  <c r="AI9023" i="2"/>
  <c r="AI9024" i="2"/>
  <c r="AI9025" i="2"/>
  <c r="AI9026" i="2"/>
  <c r="AI9159" i="2"/>
  <c r="AI9160" i="2"/>
  <c r="AI9161" i="2"/>
  <c r="AI9370" i="2"/>
  <c r="AI9371" i="2"/>
  <c r="AI10364" i="2"/>
  <c r="AI10365" i="2"/>
  <c r="AI10536" i="2"/>
  <c r="AI10537" i="2"/>
  <c r="AI10538" i="2"/>
  <c r="AI10700" i="2"/>
  <c r="AI11049" i="2"/>
  <c r="AI11301" i="2"/>
  <c r="AI11613" i="2"/>
  <c r="AI11698" i="2"/>
  <c r="AI99" i="2"/>
  <c r="AI180" i="2"/>
  <c r="AI1490" i="2"/>
  <c r="AI3116" i="2"/>
  <c r="AI4647" i="2"/>
  <c r="AI4843" i="2"/>
  <c r="AI5079" i="2"/>
  <c r="AI5404" i="2"/>
  <c r="AI45" i="2"/>
  <c r="AI100" i="2"/>
  <c r="AI591" i="2"/>
  <c r="AI592" i="2"/>
  <c r="AI3571" i="2"/>
  <c r="AI4932" i="2"/>
  <c r="AI6836" i="2"/>
  <c r="AI6820" i="2"/>
  <c r="AI7053" i="2"/>
  <c r="AI5488" i="2"/>
  <c r="AI5710" i="2"/>
  <c r="AI5836" i="2"/>
  <c r="AI5965" i="2"/>
  <c r="AI8740" i="2"/>
  <c r="AI9027" i="2"/>
  <c r="AI10113" i="2"/>
  <c r="AI10114" i="2"/>
  <c r="AI10222" i="2"/>
  <c r="AI11235" i="2"/>
  <c r="AI11493" i="2"/>
  <c r="AI101" i="2"/>
  <c r="AI181" i="2"/>
  <c r="AI1491" i="2"/>
  <c r="AI3117" i="2"/>
  <c r="AI3351" i="2"/>
  <c r="AI3384" i="2"/>
  <c r="AI3718" i="2"/>
  <c r="AI3752" i="2"/>
  <c r="AI4675" i="2"/>
  <c r="AI4844" i="2"/>
  <c r="AI5080" i="2"/>
  <c r="AI5405" i="2"/>
  <c r="AI102" i="2"/>
  <c r="AI103" i="2"/>
  <c r="AI593" i="2"/>
  <c r="AI594" i="2"/>
  <c r="AI869" i="2"/>
  <c r="AI887" i="2"/>
  <c r="AI1126" i="2"/>
  <c r="AI1149" i="2"/>
  <c r="AI1348" i="2"/>
  <c r="AI1371" i="2"/>
  <c r="AI1707" i="2"/>
  <c r="AI1769" i="2"/>
  <c r="AI1842" i="2"/>
  <c r="AI1927" i="2"/>
  <c r="AI1928" i="2"/>
  <c r="AI2010" i="2"/>
  <c r="AI2388" i="2"/>
  <c r="AI2451" i="2"/>
  <c r="AI2452" i="2"/>
  <c r="AI3572" i="2"/>
  <c r="AI5272" i="2"/>
  <c r="AI6046" i="2"/>
  <c r="AI6490" i="2"/>
  <c r="AI6896" i="2"/>
  <c r="AI11050" i="2"/>
  <c r="AI11302" i="2"/>
  <c r="AI3938" i="2"/>
  <c r="AI4256" i="2"/>
  <c r="AI4281" i="2"/>
  <c r="AI4391" i="2"/>
  <c r="AI4422" i="2"/>
  <c r="AI2536" i="2"/>
  <c r="AI2626" i="2"/>
  <c r="AI2710" i="2"/>
  <c r="AI3573" i="2"/>
  <c r="AI4933" i="2"/>
  <c r="AI6522" i="2"/>
  <c r="AI6746" i="2"/>
  <c r="AI6897" i="2"/>
  <c r="AI7245" i="2"/>
  <c r="AI7325" i="2"/>
  <c r="AI6186" i="2"/>
  <c r="AI6377" i="2"/>
  <c r="AI6394" i="2"/>
  <c r="AI5510" i="2"/>
  <c r="AI5711" i="2"/>
  <c r="AI5837" i="2"/>
  <c r="AI5966" i="2"/>
  <c r="AI8866" i="2"/>
  <c r="AI9162" i="2"/>
  <c r="AI10223" i="2"/>
  <c r="AI10366" i="2"/>
  <c r="AI11736" i="2"/>
  <c r="AI8867" i="2"/>
  <c r="AI8868" i="2"/>
  <c r="AI8869" i="2"/>
  <c r="AI8870" i="2"/>
  <c r="AI9163" i="2"/>
  <c r="AI9164" i="2"/>
  <c r="AI9165" i="2"/>
  <c r="AI9166" i="2"/>
  <c r="AI7414" i="2"/>
  <c r="AI7509" i="2"/>
  <c r="AI7619" i="2"/>
  <c r="AI7620" i="2"/>
  <c r="AI7728" i="2"/>
  <c r="AI7826" i="2"/>
  <c r="AI7901" i="2"/>
  <c r="AI7992" i="2"/>
  <c r="AI8082" i="2"/>
  <c r="AI8150" i="2"/>
  <c r="AI9167" i="2"/>
  <c r="AI10224" i="2"/>
  <c r="AI10225" i="2"/>
  <c r="AI10226" i="2"/>
  <c r="AI10367" i="2"/>
  <c r="AI10368" i="2"/>
  <c r="AI10369" i="2"/>
  <c r="AI11614" i="2"/>
  <c r="AI11699" i="2"/>
  <c r="AI11097" i="2"/>
  <c r="AI11351" i="2"/>
  <c r="AI3229" i="2"/>
  <c r="AI3456" i="2"/>
  <c r="AI3471" i="2"/>
  <c r="AI3859" i="2"/>
  <c r="AI3860" i="2"/>
  <c r="AI285" i="2"/>
  <c r="AI391" i="2"/>
  <c r="AI694" i="2"/>
  <c r="AI725" i="2"/>
  <c r="AI1057" i="2"/>
  <c r="AI1088" i="2"/>
  <c r="AI1309" i="2"/>
  <c r="AI1310" i="2"/>
  <c r="AI1843" i="2"/>
  <c r="AI1929" i="2"/>
  <c r="AI2011" i="2"/>
  <c r="AI2084" i="2"/>
  <c r="AI2138" i="2"/>
  <c r="AI2139" i="2"/>
  <c r="AI2537" i="2"/>
  <c r="AI286" i="2"/>
  <c r="AI350" i="2"/>
  <c r="AI1544" i="2"/>
  <c r="AI3118" i="2"/>
  <c r="AI4701" i="2"/>
  <c r="AI4845" i="2"/>
  <c r="AI5136" i="2"/>
  <c r="AI5406" i="2"/>
  <c r="AI5554" i="2"/>
  <c r="AI3230" i="2"/>
  <c r="AI4225" i="2"/>
  <c r="AI4257" i="2"/>
  <c r="AI4531" i="2"/>
  <c r="AI4558" i="2"/>
  <c r="AI2538" i="2"/>
  <c r="AI2627" i="2"/>
  <c r="AI2711" i="2"/>
  <c r="AI2771" i="2"/>
  <c r="AI2772" i="2"/>
  <c r="AI4978" i="2"/>
  <c r="AI6550" i="2"/>
  <c r="AI6708" i="2"/>
  <c r="AI6982" i="2"/>
  <c r="AI5294" i="2"/>
  <c r="AI5712" i="2"/>
  <c r="AI5838" i="2"/>
  <c r="AI5967" i="2"/>
  <c r="AI6095" i="2"/>
  <c r="AI6596" i="2"/>
  <c r="AI6943" i="2"/>
  <c r="AI9372" i="2"/>
  <c r="AI9580" i="2"/>
  <c r="AI9700" i="2"/>
  <c r="AI10701" i="2"/>
  <c r="AI10787" i="2"/>
  <c r="AI11140" i="2"/>
  <c r="AI11394" i="2"/>
  <c r="AI9581" i="2"/>
  <c r="AI9582" i="2"/>
  <c r="AI9583" i="2"/>
  <c r="AI9701" i="2"/>
  <c r="AI9702" i="2"/>
  <c r="AI9703" i="2"/>
  <c r="AI9704" i="2"/>
  <c r="AI7415" i="2"/>
  <c r="AI7510" i="2"/>
  <c r="AI7621" i="2"/>
  <c r="AI7729" i="2"/>
  <c r="AI7730" i="2"/>
  <c r="AI7827" i="2"/>
  <c r="AI7902" i="2"/>
  <c r="AI7993" i="2"/>
  <c r="AI8083" i="2"/>
  <c r="AI8151" i="2"/>
  <c r="AI8199" i="2"/>
  <c r="AI8238" i="2"/>
  <c r="AI10788" i="2"/>
  <c r="AI10789" i="2"/>
  <c r="AI10790" i="2"/>
  <c r="AI10791" i="2"/>
  <c r="AI10859" i="2"/>
  <c r="AI10860" i="2"/>
  <c r="AI11141" i="2"/>
  <c r="AI11429" i="2"/>
  <c r="AI287" i="2"/>
  <c r="AI288" i="2"/>
  <c r="AI1517" i="2"/>
  <c r="AI3119" i="2"/>
  <c r="AI3385" i="2"/>
  <c r="AI3425" i="2"/>
  <c r="AI3753" i="2"/>
  <c r="AI3791" i="2"/>
  <c r="AI4702" i="2"/>
  <c r="AI4846" i="2"/>
  <c r="AI5106" i="2"/>
  <c r="AI5407" i="2"/>
  <c r="AI182" i="2"/>
  <c r="AI289" i="2"/>
  <c r="AI645" i="2"/>
  <c r="AI695" i="2"/>
  <c r="AI888" i="2"/>
  <c r="AI911" i="2"/>
  <c r="AI1150" i="2"/>
  <c r="AI1176" i="2"/>
  <c r="AI1394" i="2"/>
  <c r="AI1420" i="2"/>
  <c r="AI1770" i="2"/>
  <c r="AI1844" i="2"/>
  <c r="AI1930" i="2"/>
  <c r="AI2012" i="2"/>
  <c r="AI2085" i="2"/>
  <c r="AI2140" i="2"/>
  <c r="AI2453" i="2"/>
  <c r="AI2539" i="2"/>
  <c r="AI3603" i="2"/>
  <c r="AI5283" i="2"/>
  <c r="AI6096" i="2"/>
  <c r="AI6574" i="2"/>
  <c r="AI6944" i="2"/>
  <c r="AI9373" i="2"/>
  <c r="AI11142" i="2"/>
  <c r="AI11395" i="2"/>
  <c r="AI3959" i="2"/>
  <c r="AI4311" i="2"/>
  <c r="AI4312" i="2"/>
  <c r="AI4423" i="2"/>
  <c r="AI4459" i="2"/>
  <c r="AI2540" i="2"/>
  <c r="AI2628" i="2"/>
  <c r="AI2712" i="2"/>
  <c r="AI2773" i="2"/>
  <c r="AI3604" i="2"/>
  <c r="AI4962" i="2"/>
  <c r="AI6575" i="2"/>
  <c r="AI6758" i="2"/>
  <c r="AI6945" i="2"/>
  <c r="AI7326" i="2"/>
  <c r="AI6208" i="2"/>
  <c r="AI6395" i="2"/>
  <c r="AI6410" i="2"/>
  <c r="AI5535" i="2"/>
  <c r="AI5713" i="2"/>
  <c r="AI5839" i="2"/>
  <c r="AI5968" i="2"/>
  <c r="AI9374" i="2"/>
  <c r="AI9705" i="2"/>
  <c r="AI10370" i="2"/>
  <c r="AI10539" i="2"/>
  <c r="AI9168" i="2"/>
  <c r="AI9169" i="2"/>
  <c r="AI9170" i="2"/>
  <c r="AI9171" i="2"/>
  <c r="AI9584" i="2"/>
  <c r="AI9585" i="2"/>
  <c r="AI9586" i="2"/>
  <c r="AI9706" i="2"/>
  <c r="AI7416" i="2"/>
  <c r="AI7511" i="2"/>
  <c r="AI7622" i="2"/>
  <c r="AI7731" i="2"/>
  <c r="AI7828" i="2"/>
  <c r="AI7903" i="2"/>
  <c r="AI7904" i="2"/>
  <c r="AI7994" i="2"/>
  <c r="AI8084" i="2"/>
  <c r="AI8152" i="2"/>
  <c r="AI8200" i="2"/>
  <c r="AI9707" i="2"/>
  <c r="AI10371" i="2"/>
  <c r="AI10372" i="2"/>
  <c r="AI10373" i="2"/>
  <c r="AI10540" i="2"/>
  <c r="AI10541" i="2"/>
  <c r="AI10542" i="2"/>
  <c r="AI11615" i="2"/>
  <c r="AI11700" i="2"/>
  <c r="AI11143" i="2"/>
  <c r="AI11396" i="2"/>
  <c r="AI183" i="2"/>
  <c r="AI290" i="2"/>
  <c r="AI1492" i="2"/>
  <c r="AI3120" i="2"/>
  <c r="AI3352" i="2"/>
  <c r="AI3386" i="2"/>
  <c r="AI3719" i="2"/>
  <c r="AI3754" i="2"/>
  <c r="AI4676" i="2"/>
  <c r="AI4847" i="2"/>
  <c r="AI5081" i="2"/>
  <c r="AI5408" i="2"/>
  <c r="AI104" i="2"/>
  <c r="AI184" i="2"/>
  <c r="AI595" i="2"/>
  <c r="AI646" i="2"/>
  <c r="AI870" i="2"/>
  <c r="AI889" i="2"/>
  <c r="AI1127" i="2"/>
  <c r="AI1151" i="2"/>
  <c r="AI1372" i="2"/>
  <c r="AI1373" i="2"/>
  <c r="AI1708" i="2"/>
  <c r="AI1771" i="2"/>
  <c r="AI1845" i="2"/>
  <c r="AI1931" i="2"/>
  <c r="AI1932" i="2"/>
  <c r="AI2013" i="2"/>
  <c r="AI2389" i="2"/>
  <c r="AI2454" i="2"/>
  <c r="AI2541" i="2"/>
  <c r="AI3574" i="2"/>
  <c r="AI5273" i="2"/>
  <c r="AI6072" i="2"/>
  <c r="AI6523" i="2"/>
  <c r="AI6898" i="2"/>
  <c r="AI11098" i="2"/>
  <c r="AI11352" i="2"/>
  <c r="AI3939" i="2"/>
  <c r="AI4258" i="2"/>
  <c r="AI4282" i="2"/>
  <c r="AI4392" i="2"/>
  <c r="AI4424" i="2"/>
  <c r="AI2629" i="2"/>
  <c r="AI2630" i="2"/>
  <c r="AI2713" i="2"/>
  <c r="AI3575" i="2"/>
  <c r="AI4934" i="2"/>
  <c r="AI6524" i="2"/>
  <c r="AI6747" i="2"/>
  <c r="AI6899" i="2"/>
  <c r="AI7246" i="2"/>
  <c r="AI7327" i="2"/>
  <c r="AI6187" i="2"/>
  <c r="AI6378" i="2"/>
  <c r="AI6396" i="2"/>
  <c r="AI5511" i="2"/>
  <c r="AI5714" i="2"/>
  <c r="AI5840" i="2"/>
  <c r="AI5969" i="2"/>
  <c r="AI8871" i="2"/>
  <c r="AI9172" i="2"/>
  <c r="AI10227" i="2"/>
  <c r="AI10374" i="2"/>
  <c r="AI11737" i="2"/>
  <c r="AI8872" i="2"/>
  <c r="AI8873" i="2"/>
  <c r="AI8874" i="2"/>
  <c r="AI8875" i="2"/>
  <c r="AI9173" i="2"/>
  <c r="AI9174" i="2"/>
  <c r="AI9175" i="2"/>
  <c r="AI9176" i="2"/>
  <c r="AI7417" i="2"/>
  <c r="AI7512" i="2"/>
  <c r="AI7623" i="2"/>
  <c r="AI7732" i="2"/>
  <c r="AI7829" i="2"/>
  <c r="AI7830" i="2"/>
  <c r="AI7905" i="2"/>
  <c r="AI7995" i="2"/>
  <c r="AI8085" i="2"/>
  <c r="AI8153" i="2"/>
  <c r="AI9177" i="2"/>
  <c r="AI10228" i="2"/>
  <c r="AI10229" i="2"/>
  <c r="AI10230" i="2"/>
  <c r="AI10375" i="2"/>
  <c r="AI10376" i="2"/>
  <c r="AI10377" i="2"/>
  <c r="AI11616" i="2"/>
  <c r="AI11701" i="2"/>
  <c r="AI11099" i="2"/>
  <c r="AI11353" i="2"/>
  <c r="AI351" i="2"/>
  <c r="AI392" i="2"/>
  <c r="AI1572" i="2"/>
  <c r="AI3121" i="2"/>
  <c r="AI3253" i="2"/>
  <c r="AI4737" i="2"/>
  <c r="AI4848" i="2"/>
  <c r="AI5154" i="2"/>
  <c r="AI5409" i="2"/>
  <c r="AI1933" i="2"/>
  <c r="AI291" i="2"/>
  <c r="AI352" i="2"/>
  <c r="AI696" i="2"/>
  <c r="AI726" i="2"/>
  <c r="AI934" i="2"/>
  <c r="AI947" i="2"/>
  <c r="AI1177" i="2"/>
  <c r="AI1195" i="2"/>
  <c r="AI1421" i="2"/>
  <c r="AI1435" i="2"/>
  <c r="AI3387" i="2"/>
  <c r="AI3426" i="2"/>
  <c r="AI3792" i="2"/>
  <c r="AI3828" i="2"/>
  <c r="AI9178" i="2"/>
  <c r="AI9587" i="2"/>
  <c r="AI10378" i="2"/>
  <c r="AI10543" i="2"/>
  <c r="AI1934" i="2"/>
  <c r="AI2086" i="2"/>
  <c r="AI2087" i="2"/>
  <c r="AI2141" i="2"/>
  <c r="AI2179" i="2"/>
  <c r="AI2631" i="2"/>
  <c r="AI2632" i="2"/>
  <c r="AI2714" i="2"/>
  <c r="AI2774" i="2"/>
  <c r="AI2819" i="2"/>
  <c r="AI2849" i="2"/>
  <c r="AI3254" i="2"/>
  <c r="AI3989" i="2"/>
  <c r="AI4331" i="2"/>
  <c r="AI4342" i="2"/>
  <c r="AI4497" i="2"/>
  <c r="AI4532" i="2"/>
  <c r="AI6222" i="2"/>
  <c r="AI6344" i="2"/>
  <c r="AI6360" i="2"/>
  <c r="AI5017" i="2"/>
  <c r="AI6597" i="2"/>
  <c r="AI6713" i="2"/>
  <c r="AI7054" i="2"/>
  <c r="AI5241" i="2"/>
  <c r="AI5555" i="2"/>
  <c r="AI5715" i="2"/>
  <c r="AI5841" i="2"/>
  <c r="AI5970" i="2"/>
  <c r="AI6135" i="2"/>
  <c r="AI6635" i="2"/>
  <c r="AI7055" i="2"/>
  <c r="AI11210" i="2"/>
  <c r="AI11468" i="2"/>
  <c r="AI11738" i="2"/>
  <c r="AI7328" i="2"/>
  <c r="AI7418" i="2"/>
  <c r="AI7513" i="2"/>
  <c r="AI7624" i="2"/>
  <c r="AI7733" i="2"/>
  <c r="AI7734" i="2"/>
  <c r="AI7831" i="2"/>
  <c r="AI7996" i="2"/>
  <c r="AI8086" i="2"/>
  <c r="AI8154" i="2"/>
  <c r="AI8201" i="2"/>
  <c r="AI8239" i="2"/>
  <c r="AI9858" i="2"/>
  <c r="AI9375" i="2"/>
  <c r="AI9376" i="2"/>
  <c r="AI9377" i="2"/>
  <c r="AI9588" i="2"/>
  <c r="AI9708" i="2"/>
  <c r="AI9709" i="2"/>
  <c r="AI9710" i="2"/>
  <c r="AI9711" i="2"/>
  <c r="AI10544" i="2"/>
  <c r="AI10545" i="2"/>
  <c r="AI10702" i="2"/>
  <c r="AI10703" i="2"/>
  <c r="AI10704" i="2"/>
  <c r="AI10705" i="2"/>
  <c r="AI11211" i="2"/>
  <c r="AI11469" i="2"/>
  <c r="AI11617" i="2"/>
  <c r="AI11702" i="2"/>
  <c r="AI353" i="2"/>
  <c r="AI393" i="2"/>
  <c r="AI1573" i="2"/>
  <c r="AI3122" i="2"/>
  <c r="AI3255" i="2"/>
  <c r="AI4724" i="2"/>
  <c r="AI4849" i="2"/>
  <c r="AI5137" i="2"/>
  <c r="AI5410" i="2"/>
  <c r="AI1846" i="2"/>
  <c r="AI292" i="2"/>
  <c r="AI394" i="2"/>
  <c r="AI697" i="2"/>
  <c r="AI727" i="2"/>
  <c r="AI935" i="2"/>
  <c r="AI948" i="2"/>
  <c r="AI1178" i="2"/>
  <c r="AI1196" i="2"/>
  <c r="AI1422" i="2"/>
  <c r="AI1423" i="2"/>
  <c r="AI3388" i="2"/>
  <c r="AI3427" i="2"/>
  <c r="AI3793" i="2"/>
  <c r="AI3829" i="2"/>
  <c r="AI9028" i="2"/>
  <c r="AI9378" i="2"/>
  <c r="AI10379" i="2"/>
  <c r="AI10546" i="2"/>
  <c r="AI1935" i="2"/>
  <c r="AI2014" i="2"/>
  <c r="AI2088" i="2"/>
  <c r="AI2089" i="2"/>
  <c r="AI2142" i="2"/>
  <c r="AI2542" i="2"/>
  <c r="AI2633" i="2"/>
  <c r="AI2715" i="2"/>
  <c r="AI2775" i="2"/>
  <c r="AI2776" i="2"/>
  <c r="AI2820" i="2"/>
  <c r="AI3243" i="2"/>
  <c r="AI3981" i="2"/>
  <c r="AI4313" i="2"/>
  <c r="AI4332" i="2"/>
  <c r="AI4460" i="2"/>
  <c r="AI4498" i="2"/>
  <c r="AI6216" i="2"/>
  <c r="AI6331" i="2"/>
  <c r="AI6345" i="2"/>
  <c r="AI5018" i="2"/>
  <c r="AI6576" i="2"/>
  <c r="AI6709" i="2"/>
  <c r="AI7056" i="2"/>
  <c r="AI7247" i="2"/>
  <c r="AI5242" i="2"/>
  <c r="AI5536" i="2"/>
  <c r="AI5716" i="2"/>
  <c r="AI5842" i="2"/>
  <c r="AI5971" i="2"/>
  <c r="AI6127" i="2"/>
  <c r="AI6616" i="2"/>
  <c r="AI7018" i="2"/>
  <c r="AI9793" i="2"/>
  <c r="AI11176" i="2"/>
  <c r="AI11430" i="2"/>
  <c r="AI7329" i="2"/>
  <c r="AI7419" i="2"/>
  <c r="AI7514" i="2"/>
  <c r="AI7625" i="2"/>
  <c r="AI7735" i="2"/>
  <c r="AI7832" i="2"/>
  <c r="AI7997" i="2"/>
  <c r="AI8087" i="2"/>
  <c r="AI8155" i="2"/>
  <c r="AI8156" i="2"/>
  <c r="AI8202" i="2"/>
  <c r="AI9794" i="2"/>
  <c r="AI9029" i="2"/>
  <c r="AI9030" i="2"/>
  <c r="AI9179" i="2"/>
  <c r="AI9180" i="2"/>
  <c r="AI9379" i="2"/>
  <c r="AI9380" i="2"/>
  <c r="AI9381" i="2"/>
  <c r="AI9589" i="2"/>
  <c r="AI10380" i="2"/>
  <c r="AI10381" i="2"/>
  <c r="AI10547" i="2"/>
  <c r="AI10548" i="2"/>
  <c r="AI10549" i="2"/>
  <c r="AI10706" i="2"/>
  <c r="AI11212" i="2"/>
  <c r="AI11470" i="2"/>
  <c r="AI11618" i="2"/>
  <c r="AI11703" i="2"/>
  <c r="AI293" i="2"/>
  <c r="AI354" i="2"/>
  <c r="AI1545" i="2"/>
  <c r="AI3123" i="2"/>
  <c r="AI3244" i="2"/>
  <c r="AI4703" i="2"/>
  <c r="AI4850" i="2"/>
  <c r="AI5138" i="2"/>
  <c r="AI5411" i="2"/>
  <c r="AI1772" i="2"/>
  <c r="AI1847" i="2"/>
  <c r="AI1936" i="2"/>
  <c r="AI185" i="2"/>
  <c r="AI294" i="2"/>
  <c r="AI647" i="2"/>
  <c r="AI698" i="2"/>
  <c r="AI912" i="2"/>
  <c r="AI936" i="2"/>
  <c r="AI1152" i="2"/>
  <c r="AI1179" i="2"/>
  <c r="AI1395" i="2"/>
  <c r="AI1424" i="2"/>
  <c r="AI3353" i="2"/>
  <c r="AI3389" i="2"/>
  <c r="AI3755" i="2"/>
  <c r="AI3794" i="2"/>
  <c r="AI8876" i="2"/>
  <c r="AI9031" i="2"/>
  <c r="AI10231" i="2"/>
  <c r="AI10382" i="2"/>
  <c r="AI2015" i="2"/>
  <c r="AI2016" i="2"/>
  <c r="AI2090" i="2"/>
  <c r="AI2455" i="2"/>
  <c r="AI2543" i="2"/>
  <c r="AI2634" i="2"/>
  <c r="AI2716" i="2"/>
  <c r="AI2717" i="2"/>
  <c r="AI2777" i="2"/>
  <c r="AI3245" i="2"/>
  <c r="AI3960" i="2"/>
  <c r="AI4314" i="2"/>
  <c r="AI4315" i="2"/>
  <c r="AI4461" i="2"/>
  <c r="AI4462" i="2"/>
  <c r="AI6196" i="2"/>
  <c r="AI6309" i="2"/>
  <c r="AI6332" i="2"/>
  <c r="AI5001" i="2"/>
  <c r="AI6551" i="2"/>
  <c r="AI6704" i="2"/>
  <c r="AI7019" i="2"/>
  <c r="AI7248" i="2"/>
  <c r="AI7249" i="2"/>
  <c r="AI5232" i="2"/>
  <c r="AI5537" i="2"/>
  <c r="AI5717" i="2"/>
  <c r="AI5843" i="2"/>
  <c r="AI5972" i="2"/>
  <c r="AI6110" i="2"/>
  <c r="AI6598" i="2"/>
  <c r="AI7020" i="2"/>
  <c r="AI9590" i="2"/>
  <c r="AI11144" i="2"/>
  <c r="AI11397" i="2"/>
  <c r="AI7330" i="2"/>
  <c r="AI7420" i="2"/>
  <c r="AI7515" i="2"/>
  <c r="AI7626" i="2"/>
  <c r="AI7736" i="2"/>
  <c r="AI7833" i="2"/>
  <c r="AI7998" i="2"/>
  <c r="AI8088" i="2"/>
  <c r="AI8157" i="2"/>
  <c r="AI8203" i="2"/>
  <c r="AI9712" i="2"/>
  <c r="AI8877" i="2"/>
  <c r="AI8878" i="2"/>
  <c r="AI9032" i="2"/>
  <c r="AI9033" i="2"/>
  <c r="AI9034" i="2"/>
  <c r="AI9035" i="2"/>
  <c r="AI9181" i="2"/>
  <c r="AI9182" i="2"/>
  <c r="AI10383" i="2"/>
  <c r="AI10384" i="2"/>
  <c r="AI10385" i="2"/>
  <c r="AI10386" i="2"/>
  <c r="AI10387" i="2"/>
  <c r="AI10550" i="2"/>
  <c r="AI11177" i="2"/>
  <c r="AI11431" i="2"/>
  <c r="AI11619" i="2"/>
  <c r="AI11704" i="2"/>
  <c r="AI355" i="2"/>
  <c r="AI395" i="2"/>
  <c r="AI1574" i="2"/>
  <c r="AI3124" i="2"/>
  <c r="AI3457" i="2"/>
  <c r="AI3472" i="2"/>
  <c r="AI3830" i="2"/>
  <c r="AI3831" i="2"/>
  <c r="AI4725" i="2"/>
  <c r="AI4851" i="2"/>
  <c r="AI937" i="2"/>
  <c r="AI949" i="2"/>
  <c r="AI1197" i="2"/>
  <c r="AI1198" i="2"/>
  <c r="AI1425" i="2"/>
  <c r="AI1436" i="2"/>
  <c r="AI1937" i="2"/>
  <c r="AI2017" i="2"/>
  <c r="AI2091" i="2"/>
  <c r="AI2143" i="2"/>
  <c r="AI2180" i="2"/>
  <c r="AI2202" i="2"/>
  <c r="AI3625" i="2"/>
  <c r="AI5301" i="2"/>
  <c r="AI6111" i="2"/>
  <c r="AI6636" i="2"/>
  <c r="AI6983" i="2"/>
  <c r="AI9591" i="2"/>
  <c r="AI11178" i="2"/>
  <c r="AI11432" i="2"/>
  <c r="AI3990" i="2"/>
  <c r="AI4333" i="2"/>
  <c r="AI4343" i="2"/>
  <c r="AI4499" i="2"/>
  <c r="AI4533" i="2"/>
  <c r="AI2544" i="2"/>
  <c r="AI2635" i="2"/>
  <c r="AI2718" i="2"/>
  <c r="AI2778" i="2"/>
  <c r="AI2821" i="2"/>
  <c r="AI2850" i="2"/>
  <c r="AI3639" i="2"/>
  <c r="AI5002" i="2"/>
  <c r="AI6649" i="2"/>
  <c r="AI6768" i="2"/>
  <c r="AI7021" i="2"/>
  <c r="AI6234" i="2"/>
  <c r="AI6420" i="2"/>
  <c r="AI6427" i="2"/>
  <c r="AI5155" i="2"/>
  <c r="AI5412" i="2"/>
  <c r="AI5556" i="2"/>
  <c r="AI5718" i="2"/>
  <c r="AI5844" i="2"/>
  <c r="AI5973" i="2"/>
  <c r="AI9382" i="2"/>
  <c r="AI9592" i="2"/>
  <c r="AI10707" i="2"/>
  <c r="AI10792" i="2"/>
  <c r="AI9593" i="2"/>
  <c r="AI9594" i="2"/>
  <c r="AI9595" i="2"/>
  <c r="AI9596" i="2"/>
  <c r="AI9597" i="2"/>
  <c r="AI9598" i="2"/>
  <c r="AI7516" i="2"/>
  <c r="AI7627" i="2"/>
  <c r="AI7737" i="2"/>
  <c r="AI7834" i="2"/>
  <c r="AI7906" i="2"/>
  <c r="AI7907" i="2"/>
  <c r="AI7999" i="2"/>
  <c r="AI8089" i="2"/>
  <c r="AI8158" i="2"/>
  <c r="AI8204" i="2"/>
  <c r="AI8240" i="2"/>
  <c r="AI8260" i="2"/>
  <c r="AI9795" i="2"/>
  <c r="AI10708" i="2"/>
  <c r="AI10709" i="2"/>
  <c r="AI10793" i="2"/>
  <c r="AI10794" i="2"/>
  <c r="AI11620" i="2"/>
  <c r="AI11705" i="2"/>
  <c r="AI11213" i="2"/>
  <c r="AI11471" i="2"/>
  <c r="AI396" i="2"/>
  <c r="AI414" i="2"/>
  <c r="AI1575" i="2"/>
  <c r="AI3125" i="2"/>
  <c r="AI4738" i="2"/>
  <c r="AI4852" i="2"/>
  <c r="AI938" i="2"/>
  <c r="AI950" i="2"/>
  <c r="AI1199" i="2"/>
  <c r="AI1208" i="2"/>
  <c r="AI1437" i="2"/>
  <c r="AI1438" i="2"/>
  <c r="AI2018" i="2"/>
  <c r="AI2092" i="2"/>
  <c r="AI2093" i="2"/>
  <c r="AI2144" i="2"/>
  <c r="AI2181" i="2"/>
  <c r="AI2182" i="2"/>
  <c r="AI3640" i="2"/>
  <c r="AI5302" i="2"/>
  <c r="AI6128" i="2"/>
  <c r="AI6650" i="2"/>
  <c r="AI7022" i="2"/>
  <c r="AI11214" i="2"/>
  <c r="AI11472" i="2"/>
  <c r="AI3991" i="2"/>
  <c r="AI4334" i="2"/>
  <c r="AI4344" i="2"/>
  <c r="AI4500" i="2"/>
  <c r="AI4534" i="2"/>
  <c r="AI2636" i="2"/>
  <c r="AI2719" i="2"/>
  <c r="AI2779" i="2"/>
  <c r="AI2780" i="2"/>
  <c r="AI2822" i="2"/>
  <c r="AI2851" i="2"/>
  <c r="AI3654" i="2"/>
  <c r="AI5019" i="2"/>
  <c r="AI6657" i="2"/>
  <c r="AI6769" i="2"/>
  <c r="AI7057" i="2"/>
  <c r="AI6235" i="2"/>
  <c r="AI6421" i="2"/>
  <c r="AI6428" i="2"/>
  <c r="AI5163" i="2"/>
  <c r="AI5413" i="2"/>
  <c r="AI5573" i="2"/>
  <c r="AI5719" i="2"/>
  <c r="AI5845" i="2"/>
  <c r="AI5974" i="2"/>
  <c r="AI11739" i="2"/>
  <c r="AI9599" i="2"/>
  <c r="AI9600" i="2"/>
  <c r="AI9601" i="2"/>
  <c r="AI9602" i="2"/>
  <c r="AI9713" i="2"/>
  <c r="AI9714" i="2"/>
  <c r="AI7517" i="2"/>
  <c r="AI7628" i="2"/>
  <c r="AI7738" i="2"/>
  <c r="AI7835" i="2"/>
  <c r="AI7908" i="2"/>
  <c r="AI8000" i="2"/>
  <c r="AI8090" i="2"/>
  <c r="AI8091" i="2"/>
  <c r="AI8159" i="2"/>
  <c r="AI8205" i="2"/>
  <c r="AI8241" i="2"/>
  <c r="AI8261" i="2"/>
  <c r="AI9859" i="2"/>
  <c r="AI10710" i="2"/>
  <c r="AI10711" i="2"/>
  <c r="AI10795" i="2"/>
  <c r="AI10796" i="2"/>
  <c r="AI11621" i="2"/>
  <c r="AI11706" i="2"/>
  <c r="AI11215" i="2"/>
  <c r="AI11473" i="2"/>
  <c r="AI356" i="2"/>
  <c r="AI397" i="2"/>
  <c r="AI1586" i="2"/>
  <c r="AI3126" i="2"/>
  <c r="AI3256" i="2"/>
  <c r="AI4739" i="2"/>
  <c r="AI4853" i="2"/>
  <c r="AI1938" i="2"/>
  <c r="AI357" i="2"/>
  <c r="AI358" i="2"/>
  <c r="AI728" i="2"/>
  <c r="AI729" i="2"/>
  <c r="AI951" i="2"/>
  <c r="AI952" i="2"/>
  <c r="AI1200" i="2"/>
  <c r="AI1201" i="2"/>
  <c r="AI1426" i="2"/>
  <c r="AI1439" i="2"/>
  <c r="AI3428" i="2"/>
  <c r="AI3458" i="2"/>
  <c r="AI3795" i="2"/>
  <c r="AI3832" i="2"/>
  <c r="AI9183" i="2"/>
  <c r="AI9383" i="2"/>
  <c r="AI10551" i="2"/>
  <c r="AI10552" i="2"/>
  <c r="AI2019" i="2"/>
  <c r="AI2094" i="2"/>
  <c r="AI2095" i="2"/>
  <c r="AI2145" i="2"/>
  <c r="AI2183" i="2"/>
  <c r="AI2637" i="2"/>
  <c r="AI2720" i="2"/>
  <c r="AI2721" i="2"/>
  <c r="AI2781" i="2"/>
  <c r="AI2823" i="2"/>
  <c r="AI2852" i="2"/>
  <c r="AI3257" i="2"/>
  <c r="AI3992" i="2"/>
  <c r="AI4335" i="2"/>
  <c r="AI4345" i="2"/>
  <c r="AI4501" i="2"/>
  <c r="AI4535" i="2"/>
  <c r="AI6223" i="2"/>
  <c r="AI6346" i="2"/>
  <c r="AI6361" i="2"/>
  <c r="AI5023" i="2"/>
  <c r="AI6599" i="2"/>
  <c r="AI6716" i="2"/>
  <c r="AI7067" i="2"/>
  <c r="AI5156" i="2"/>
  <c r="AI5414" i="2"/>
  <c r="AI5243" i="2"/>
  <c r="AI5557" i="2"/>
  <c r="AI5720" i="2"/>
  <c r="AI5846" i="2"/>
  <c r="AI5975" i="2"/>
  <c r="AI6136" i="2"/>
  <c r="AI6651" i="2"/>
  <c r="AI7058" i="2"/>
  <c r="AI9796" i="2"/>
  <c r="AI11216" i="2"/>
  <c r="AI11474" i="2"/>
  <c r="AI7331" i="2"/>
  <c r="AI7421" i="2"/>
  <c r="AI7518" i="2"/>
  <c r="AI7629" i="2"/>
  <c r="AI7739" i="2"/>
  <c r="AI7740" i="2"/>
  <c r="AI7836" i="2"/>
  <c r="AI8001" i="2"/>
  <c r="AI8092" i="2"/>
  <c r="AI8160" i="2"/>
  <c r="AI8206" i="2"/>
  <c r="AI8242" i="2"/>
  <c r="AI9926" i="2"/>
  <c r="AI9184" i="2"/>
  <c r="AI9384" i="2"/>
  <c r="AI9385" i="2"/>
  <c r="AI9386" i="2"/>
  <c r="AI9603" i="2"/>
  <c r="AI9604" i="2"/>
  <c r="AI9605" i="2"/>
  <c r="AI9606" i="2"/>
  <c r="AI10553" i="2"/>
  <c r="AI10554" i="2"/>
  <c r="AI10712" i="2"/>
  <c r="AI10713" i="2"/>
  <c r="AI10714" i="2"/>
  <c r="AI10797" i="2"/>
  <c r="AI11217" i="2"/>
  <c r="AI11475" i="2"/>
  <c r="AI11622" i="2"/>
  <c r="AI11707" i="2"/>
  <c r="AI105" i="2"/>
  <c r="AI106" i="2"/>
  <c r="AI1493" i="2"/>
  <c r="AI3127" i="2"/>
  <c r="AI3545" i="2"/>
  <c r="AI4648" i="2"/>
  <c r="AI4854" i="2"/>
  <c r="AI5082" i="2"/>
  <c r="AI5415" i="2"/>
  <c r="AI1709" i="2"/>
  <c r="AI1710" i="2"/>
  <c r="AI1773" i="2"/>
  <c r="AI1848" i="2"/>
  <c r="AI107" i="2"/>
  <c r="AI108" i="2"/>
  <c r="AI596" i="2"/>
  <c r="AI648" i="2"/>
  <c r="AI815" i="2"/>
  <c r="AI816" i="2"/>
  <c r="AI1009" i="2"/>
  <c r="AI1037" i="2"/>
  <c r="AI1246" i="2"/>
  <c r="AI1272" i="2"/>
  <c r="AI3354" i="2"/>
  <c r="AI3390" i="2"/>
  <c r="AI3756" i="2"/>
  <c r="AI3796" i="2"/>
  <c r="AI8879" i="2"/>
  <c r="AI9185" i="2"/>
  <c r="AI10388" i="2"/>
  <c r="AI10555" i="2"/>
  <c r="AI1939" i="2"/>
  <c r="AI2020" i="2"/>
  <c r="AI2390" i="2"/>
  <c r="AI2456" i="2"/>
  <c r="AI2457" i="2"/>
  <c r="AI2545" i="2"/>
  <c r="AI2638" i="2"/>
  <c r="AI2722" i="2"/>
  <c r="AI3546" i="2"/>
  <c r="AI4912" i="2"/>
  <c r="AI3940" i="2"/>
  <c r="AI4177" i="2"/>
  <c r="AI4178" i="2"/>
  <c r="AI4463" i="2"/>
  <c r="AI4464" i="2"/>
  <c r="AI6163" i="2"/>
  <c r="AI6276" i="2"/>
  <c r="AI6310" i="2"/>
  <c r="AI6444" i="2"/>
  <c r="AI6736" i="2"/>
  <c r="AI6868" i="2"/>
  <c r="AI7135" i="2"/>
  <c r="AI7136" i="2"/>
  <c r="AI7181" i="2"/>
  <c r="AI7250" i="2"/>
  <c r="AI5198" i="2"/>
  <c r="AI5489" i="2"/>
  <c r="AI5721" i="2"/>
  <c r="AI5847" i="2"/>
  <c r="AI5976" i="2"/>
  <c r="AI6047" i="2"/>
  <c r="AI6445" i="2"/>
  <c r="AI6869" i="2"/>
  <c r="AI8880" i="2"/>
  <c r="AI11022" i="2"/>
  <c r="AI11271" i="2"/>
  <c r="AI7332" i="2"/>
  <c r="AI7422" i="2"/>
  <c r="AI7519" i="2"/>
  <c r="AI7630" i="2"/>
  <c r="AI7631" i="2"/>
  <c r="AI7741" i="2"/>
  <c r="AI7837" i="2"/>
  <c r="AI8002" i="2"/>
  <c r="AI8881" i="2"/>
  <c r="AI8882" i="2"/>
  <c r="AI8883" i="2"/>
  <c r="AI9036" i="2"/>
  <c r="AI9037" i="2"/>
  <c r="AI9038" i="2"/>
  <c r="AI9039" i="2"/>
  <c r="AI9186" i="2"/>
  <c r="AI9187" i="2"/>
  <c r="AI10232" i="2"/>
  <c r="AI10389" i="2"/>
  <c r="AI10390" i="2"/>
  <c r="AI10391" i="2"/>
  <c r="AI10556" i="2"/>
  <c r="AI10557" i="2"/>
  <c r="AI11051" i="2"/>
  <c r="AI11303" i="2"/>
  <c r="AI11623" i="2"/>
  <c r="AI11708" i="2"/>
  <c r="AI186" i="2"/>
  <c r="AI187" i="2"/>
  <c r="AI1518" i="2"/>
  <c r="AI3128" i="2"/>
  <c r="AI3327" i="2"/>
  <c r="AI3355" i="2"/>
  <c r="AI3547" i="2"/>
  <c r="AI3720" i="2"/>
  <c r="AI3757" i="2"/>
  <c r="AI4649" i="2"/>
  <c r="AI4855" i="2"/>
  <c r="AI5107" i="2"/>
  <c r="AI5416" i="2"/>
  <c r="AI109" i="2"/>
  <c r="AI188" i="2"/>
  <c r="AI597" i="2"/>
  <c r="AI649" i="2"/>
  <c r="AI1010" i="2"/>
  <c r="AI1011" i="2"/>
  <c r="AI1228" i="2"/>
  <c r="AI1247" i="2"/>
  <c r="AI3605" i="2"/>
  <c r="AI4146" i="2"/>
  <c r="AI4159" i="2"/>
  <c r="AI4393" i="2"/>
  <c r="AI4425" i="2"/>
  <c r="AI4011" i="2"/>
  <c r="AI4020" i="2"/>
  <c r="AI4029" i="2"/>
  <c r="AI4030" i="2"/>
  <c r="AI4042" i="2"/>
  <c r="AI4053" i="2"/>
  <c r="AI4076" i="2"/>
  <c r="AI4081" i="2"/>
  <c r="AI4091" i="2"/>
  <c r="AI4100" i="2"/>
  <c r="AI4108" i="2"/>
  <c r="AI4109" i="2"/>
  <c r="AI6837" i="2"/>
  <c r="AI7137" i="2"/>
  <c r="AI7182" i="2"/>
  <c r="AI7251" i="2"/>
  <c r="AI7333" i="2"/>
  <c r="AI4935" i="2"/>
  <c r="AI6821" i="2"/>
  <c r="AI7068" i="2"/>
  <c r="AI5259" i="2"/>
  <c r="AI5512" i="2"/>
  <c r="AI5722" i="2"/>
  <c r="AI5848" i="2"/>
  <c r="AI5977" i="2"/>
  <c r="AI6048" i="2"/>
  <c r="AI6822" i="2"/>
  <c r="AI7023" i="2"/>
  <c r="AI8741" i="2"/>
  <c r="AI9188" i="2"/>
  <c r="AI9797" i="2"/>
  <c r="AI10115" i="2"/>
  <c r="AI10233" i="2"/>
  <c r="AI11218" i="2"/>
  <c r="AI11476" i="2"/>
  <c r="AI8673" i="2"/>
  <c r="AI8742" i="2"/>
  <c r="AI8884" i="2"/>
  <c r="AI8885" i="2"/>
  <c r="AI8886" i="2"/>
  <c r="AI9189" i="2"/>
  <c r="AI10116" i="2"/>
  <c r="AI10117" i="2"/>
  <c r="AI10118" i="2"/>
  <c r="AI7423" i="2"/>
  <c r="AI7424" i="2"/>
  <c r="AI7520" i="2"/>
  <c r="AI7632" i="2"/>
  <c r="AI7742" i="2"/>
  <c r="AI7838" i="2"/>
  <c r="AI7909" i="2"/>
  <c r="AI8003" i="2"/>
  <c r="AI10234" i="2"/>
  <c r="AI10235" i="2"/>
  <c r="AI10236" i="2"/>
  <c r="AI10237" i="2"/>
  <c r="AI11244" i="2"/>
  <c r="AI11504" i="2"/>
  <c r="AI359" i="2"/>
  <c r="AI518" i="2"/>
  <c r="AI1494" i="2"/>
  <c r="AI3129" i="2"/>
  <c r="AI2995" i="2"/>
  <c r="AI3018" i="2"/>
  <c r="AI3130" i="2"/>
  <c r="AI3268" i="2"/>
  <c r="AI3269" i="2"/>
  <c r="AI4650" i="2"/>
  <c r="AI4856" i="2"/>
  <c r="AI4896" i="2"/>
  <c r="AI5042" i="2"/>
  <c r="AI5183" i="2"/>
  <c r="AI5417" i="2"/>
  <c r="AI5252" i="2"/>
  <c r="AI5592" i="2"/>
  <c r="AI6009" i="2"/>
  <c r="AI6012" i="2"/>
  <c r="AI6014" i="2"/>
  <c r="AI6027" i="2"/>
  <c r="AI6466" i="2"/>
  <c r="AI6870" i="2"/>
  <c r="AI8743" i="2"/>
  <c r="AI8744" i="2"/>
  <c r="AI8745" i="2"/>
  <c r="AI10119" i="2"/>
  <c r="AI10238" i="2"/>
  <c r="AI11023" i="2"/>
  <c r="AI11272" i="2"/>
  <c r="AI478" i="2"/>
  <c r="AI490" i="2"/>
  <c r="AI778" i="2"/>
  <c r="AI779" i="2"/>
  <c r="AI967" i="2"/>
  <c r="AI974" i="2"/>
  <c r="AI1639" i="2"/>
  <c r="AI1640" i="2"/>
  <c r="AI1641" i="2"/>
  <c r="AI1642" i="2"/>
  <c r="AI1643" i="2"/>
  <c r="AI1646" i="2"/>
  <c r="AI2909" i="2"/>
  <c r="AI2938" i="2"/>
  <c r="AI2939" i="2"/>
  <c r="AI2940" i="2"/>
  <c r="AI2941" i="2"/>
  <c r="AI2963" i="2"/>
  <c r="AI2996" i="2"/>
  <c r="AI3000" i="2"/>
  <c r="AI3131" i="2"/>
  <c r="AI3270" i="2"/>
  <c r="AI3271" i="2"/>
  <c r="AI3918" i="2"/>
  <c r="AI4346" i="2"/>
  <c r="AI4360" i="2"/>
  <c r="AI4559" i="2"/>
  <c r="AI4560" i="2"/>
  <c r="AI4913" i="2"/>
  <c r="AI6175" i="2"/>
  <c r="AI6243" i="2"/>
  <c r="AI6244" i="2"/>
  <c r="AI6439" i="2"/>
  <c r="AI6674" i="2"/>
  <c r="AI6900" i="2"/>
  <c r="AI7138" i="2"/>
  <c r="AI7183" i="2"/>
  <c r="AI7184" i="2"/>
  <c r="AI7252" i="2"/>
  <c r="AI7253" i="2"/>
  <c r="AI7334" i="2"/>
  <c r="AI7335" i="2"/>
  <c r="AI7336" i="2"/>
  <c r="AI7337" i="2"/>
  <c r="AI7425" i="2"/>
  <c r="AI7426" i="2"/>
  <c r="AI7427" i="2"/>
  <c r="AI8746" i="2"/>
  <c r="AI8747" i="2"/>
  <c r="AI8748" i="2"/>
  <c r="AI8749" i="2"/>
  <c r="AI8750" i="2"/>
  <c r="AI8751" i="2"/>
  <c r="AI8887" i="2"/>
  <c r="AI8888" i="2"/>
  <c r="AI8889" i="2"/>
  <c r="AI10120" i="2"/>
  <c r="AI10121" i="2"/>
  <c r="AI10239" i="2"/>
  <c r="AI10240" i="2"/>
  <c r="AI10241" i="2"/>
  <c r="AI10392" i="2"/>
  <c r="AI11024" i="2"/>
  <c r="AI11273" i="2"/>
  <c r="AI11715" i="2"/>
  <c r="AI11716" i="2"/>
  <c r="AI11785" i="2"/>
  <c r="AI11791" i="2"/>
  <c r="AI11798" i="2"/>
  <c r="AI11804" i="2"/>
  <c r="AI360" i="2"/>
  <c r="AI398" i="2"/>
  <c r="AI1576" i="2"/>
  <c r="AI3132" i="2"/>
  <c r="AI4857" i="2"/>
  <c r="AI4704" i="2"/>
  <c r="AI5157" i="2"/>
  <c r="AI5418" i="2"/>
  <c r="AI5558" i="2"/>
  <c r="AI6838" i="2"/>
  <c r="AI7092" i="2"/>
  <c r="AI10798" i="2"/>
  <c r="AI11264" i="2"/>
  <c r="AI11522" i="2"/>
  <c r="AI5598" i="2"/>
  <c r="AI5723" i="2"/>
  <c r="AI5849" i="2"/>
  <c r="AI361" i="2"/>
  <c r="AI399" i="2"/>
  <c r="AI730" i="2"/>
  <c r="AI731" i="2"/>
  <c r="AI3626" i="2"/>
  <c r="AI4979" i="2"/>
  <c r="AI6797" i="2"/>
  <c r="AI9715" i="2"/>
  <c r="AI9798" i="2"/>
  <c r="AI10558" i="2"/>
  <c r="AI10715" i="2"/>
  <c r="AI415" i="2"/>
  <c r="AI449" i="2"/>
  <c r="AI1587" i="2"/>
  <c r="AI3133" i="2"/>
  <c r="AI3473" i="2"/>
  <c r="AI3489" i="2"/>
  <c r="AI3655" i="2"/>
  <c r="AI3861" i="2"/>
  <c r="AI3862" i="2"/>
  <c r="AI4746" i="2"/>
  <c r="AI4858" i="2"/>
  <c r="AI5175" i="2"/>
  <c r="AI5419" i="2"/>
  <c r="AI5305" i="2"/>
  <c r="AI5581" i="2"/>
  <c r="AI6137" i="2"/>
  <c r="AI6658" i="2"/>
  <c r="AI7059" i="2"/>
  <c r="AI9799" i="2"/>
  <c r="AI9860" i="2"/>
  <c r="AI10861" i="2"/>
  <c r="AI10905" i="2"/>
  <c r="AI11236" i="2"/>
  <c r="AI11494" i="2"/>
  <c r="AI400" i="2"/>
  <c r="AI416" i="2"/>
  <c r="AI740" i="2"/>
  <c r="AI741" i="2"/>
  <c r="AI958" i="2"/>
  <c r="AI959" i="2"/>
  <c r="AI1214" i="2"/>
  <c r="AI1215" i="2"/>
  <c r="AI1448" i="2"/>
  <c r="AI1451" i="2"/>
  <c r="AI2226" i="2"/>
  <c r="AI2227" i="2"/>
  <c r="AI2228" i="2"/>
  <c r="AI2255" i="2"/>
  <c r="AI2256" i="2"/>
  <c r="AI2257" i="2"/>
  <c r="AI2874" i="2"/>
  <c r="AI2875" i="2"/>
  <c r="AI2876" i="2"/>
  <c r="AI2910" i="2"/>
  <c r="AI2911" i="2"/>
  <c r="AI2912" i="2"/>
  <c r="AI3656" i="2"/>
  <c r="AI3994" i="2"/>
  <c r="AI4347" i="2"/>
  <c r="AI4348" i="2"/>
  <c r="AI4561" i="2"/>
  <c r="AI4562" i="2"/>
  <c r="AI5020" i="2"/>
  <c r="AI6237" i="2"/>
  <c r="AI6429" i="2"/>
  <c r="AI6430" i="2"/>
  <c r="AI6663" i="2"/>
  <c r="AI6778" i="2"/>
  <c r="AI7060" i="2"/>
  <c r="AI8279" i="2"/>
  <c r="AI8302" i="2"/>
  <c r="AI8321" i="2"/>
  <c r="AI8342" i="2"/>
  <c r="AI8362" i="2"/>
  <c r="AI8381" i="2"/>
  <c r="AI8404" i="2"/>
  <c r="AI8427" i="2"/>
  <c r="AI8449" i="2"/>
  <c r="AI8450" i="2"/>
  <c r="AI8464" i="2"/>
  <c r="AI8478" i="2"/>
  <c r="AI9800" i="2"/>
  <c r="AI9801" i="2"/>
  <c r="AI9802" i="2"/>
  <c r="AI9803" i="2"/>
  <c r="AI9861" i="2"/>
  <c r="AI9862" i="2"/>
  <c r="AI9863" i="2"/>
  <c r="AI9864" i="2"/>
  <c r="AI9927" i="2"/>
  <c r="AI10862" i="2"/>
  <c r="AI10863" i="2"/>
  <c r="AI10864" i="2"/>
  <c r="AI10865" i="2"/>
  <c r="AI10906" i="2"/>
  <c r="AI10907" i="2"/>
  <c r="AI11237" i="2"/>
  <c r="AI11495" i="2"/>
  <c r="AI5599" i="2"/>
  <c r="AI5724" i="2"/>
  <c r="AI5850" i="2"/>
  <c r="AI11535" i="2"/>
  <c r="AI11624" i="2"/>
  <c r="AI11740" i="2"/>
  <c r="AI529" i="2"/>
  <c r="AI1460" i="2"/>
  <c r="AI1519" i="2"/>
  <c r="AI3134" i="2"/>
  <c r="AI3021" i="2"/>
  <c r="AI3023" i="2"/>
  <c r="AI3277" i="2"/>
  <c r="AI3285" i="2"/>
  <c r="AI3286" i="2"/>
  <c r="AI4677" i="2"/>
  <c r="AI4859" i="2"/>
  <c r="AI4897" i="2"/>
  <c r="AI5043" i="2"/>
  <c r="AI5184" i="2"/>
  <c r="AI5420" i="2"/>
  <c r="AI5312" i="2"/>
  <c r="AI5593" i="2"/>
  <c r="AI5994" i="2"/>
  <c r="AI5995" i="2"/>
  <c r="AI5996" i="2"/>
  <c r="AI6049" i="2"/>
  <c r="AI6552" i="2"/>
  <c r="AI6901" i="2"/>
  <c r="AI9387" i="2"/>
  <c r="AI9607" i="2"/>
  <c r="AI10716" i="2"/>
  <c r="AI10799" i="2"/>
  <c r="AI11100" i="2"/>
  <c r="AI11398" i="2"/>
  <c r="AI11711" i="2"/>
  <c r="AI519" i="2"/>
  <c r="AI521" i="2"/>
  <c r="AI786" i="2"/>
  <c r="AI788" i="2"/>
  <c r="AI980" i="2"/>
  <c r="AI981" i="2"/>
  <c r="AI2184" i="2"/>
  <c r="AI2185" i="2"/>
  <c r="AI2203" i="2"/>
  <c r="AI2204" i="2"/>
  <c r="AI2229" i="2"/>
  <c r="AI2230" i="2"/>
  <c r="AI2723" i="2"/>
  <c r="AI2782" i="2"/>
  <c r="AI2783" i="2"/>
  <c r="AI2824" i="2"/>
  <c r="AI2825" i="2"/>
  <c r="AI2853" i="2"/>
  <c r="AI3007" i="2"/>
  <c r="AI3010" i="2"/>
  <c r="AI3191" i="2"/>
  <c r="AI3291" i="2"/>
  <c r="AI3292" i="2"/>
  <c r="AI3961" i="2"/>
  <c r="AI4364" i="2"/>
  <c r="AI4365" i="2"/>
  <c r="AI4598" i="2"/>
  <c r="AI4604" i="2"/>
  <c r="AI5038" i="2"/>
  <c r="AI6217" i="2"/>
  <c r="AI6251" i="2"/>
  <c r="AI6252" i="2"/>
  <c r="AI6491" i="2"/>
  <c r="AI6684" i="2"/>
  <c r="AI6984" i="2"/>
  <c r="AI8479" i="2"/>
  <c r="AI8491" i="2"/>
  <c r="AI8492" i="2"/>
  <c r="AI8502" i="2"/>
  <c r="AI8515" i="2"/>
  <c r="AI8526" i="2"/>
  <c r="AI8534" i="2"/>
  <c r="AI8535" i="2"/>
  <c r="AI8545" i="2"/>
  <c r="AI8546" i="2"/>
  <c r="AI8547" i="2"/>
  <c r="AI8556" i="2"/>
  <c r="AI9190" i="2"/>
  <c r="AI9388" i="2"/>
  <c r="AI9608" i="2"/>
  <c r="AI9609" i="2"/>
  <c r="AI9610" i="2"/>
  <c r="AI9611" i="2"/>
  <c r="AI9612" i="2"/>
  <c r="AI9716" i="2"/>
  <c r="AI10717" i="2"/>
  <c r="AI10718" i="2"/>
  <c r="AI10800" i="2"/>
  <c r="AI10801" i="2"/>
  <c r="AI10802" i="2"/>
  <c r="AI10866" i="2"/>
  <c r="AI11101" i="2"/>
  <c r="AI11354" i="2"/>
  <c r="AI11712" i="2"/>
  <c r="AI11717" i="2"/>
  <c r="AI11718" i="2"/>
  <c r="AI11786" i="2"/>
  <c r="AI11792" i="2"/>
  <c r="AI11799" i="2"/>
  <c r="AI531" i="2"/>
  <c r="AI532" i="2"/>
  <c r="AI533" i="2"/>
  <c r="AI534" i="2"/>
  <c r="AI535" i="2"/>
  <c r="AI1546" i="2"/>
  <c r="AI1547" i="2"/>
  <c r="AI3135" i="2"/>
  <c r="AI3136" i="2"/>
  <c r="AI3022" i="2"/>
  <c r="AI3024" i="2"/>
  <c r="AI3287" i="2"/>
  <c r="AI3288" i="2"/>
  <c r="AI3293" i="2"/>
  <c r="AI4678" i="2"/>
  <c r="AI4705" i="2"/>
  <c r="AI4860" i="2"/>
  <c r="AI4861" i="2"/>
  <c r="AI4898" i="2"/>
  <c r="AI5044" i="2"/>
  <c r="AI4901" i="2"/>
  <c r="AI5045" i="2"/>
  <c r="AI5185" i="2"/>
  <c r="AI5186" i="2"/>
  <c r="AI5421" i="2"/>
  <c r="AI5422" i="2"/>
  <c r="AI5313" i="2"/>
  <c r="AI5594" i="2"/>
  <c r="AI5596" i="2"/>
  <c r="AI5997" i="2"/>
  <c r="AI5999" i="2"/>
  <c r="AI6001" i="2"/>
  <c r="AI6002" i="2"/>
  <c r="AI6004" i="2"/>
  <c r="AI6005" i="2"/>
  <c r="AI6073" i="2"/>
  <c r="AI6553" i="2"/>
  <c r="AI6902" i="2"/>
  <c r="AI9040" i="2"/>
  <c r="AI9389" i="2"/>
  <c r="AI9613" i="2"/>
  <c r="AI10719" i="2"/>
  <c r="AI10803" i="2"/>
  <c r="AI11102" i="2"/>
  <c r="AI11399" i="2"/>
  <c r="AI520" i="2"/>
  <c r="AI522" i="2"/>
  <c r="AI787" i="2"/>
  <c r="AI789" i="2"/>
  <c r="AI982" i="2"/>
  <c r="AI983" i="2"/>
  <c r="AI2186" i="2"/>
  <c r="AI2187" i="2"/>
  <c r="AI2205" i="2"/>
  <c r="AI2206" i="2"/>
  <c r="AI2231" i="2"/>
  <c r="AI2258" i="2"/>
  <c r="AI2784" i="2"/>
  <c r="AI2785" i="2"/>
  <c r="AI2826" i="2"/>
  <c r="AI2827" i="2"/>
  <c r="AI2854" i="2"/>
  <c r="AI2855" i="2"/>
  <c r="AI3008" i="2"/>
  <c r="AI3011" i="2"/>
  <c r="AI3192" i="2"/>
  <c r="AI3294" i="2"/>
  <c r="AI3295" i="2"/>
  <c r="AI3962" i="2"/>
  <c r="AI4366" i="2"/>
  <c r="AI4369" i="2"/>
  <c r="AI4599" i="2"/>
  <c r="AI4605" i="2"/>
  <c r="AI5039" i="2"/>
  <c r="AI6218" i="2"/>
  <c r="AI6253" i="2"/>
  <c r="AI6254" i="2"/>
  <c r="AI6525" i="2"/>
  <c r="AI6690" i="2"/>
  <c r="AI6985" i="2"/>
  <c r="AI8480" i="2"/>
  <c r="AI8493" i="2"/>
  <c r="AI8503" i="2"/>
  <c r="AI8504" i="2"/>
  <c r="AI8516" i="2"/>
  <c r="AI8527" i="2"/>
  <c r="AI8536" i="2"/>
  <c r="AI8548" i="2"/>
  <c r="AI8549" i="2"/>
  <c r="AI8557" i="2"/>
  <c r="AI8563" i="2"/>
  <c r="AI8631" i="2"/>
  <c r="AI9390" i="2"/>
  <c r="AI9391" i="2"/>
  <c r="AI9392" i="2"/>
  <c r="AI9614" i="2"/>
  <c r="AI9615" i="2"/>
  <c r="AI9616" i="2"/>
  <c r="AI9617" i="2"/>
  <c r="AI9717" i="2"/>
  <c r="AI10720" i="2"/>
  <c r="AI10804" i="2"/>
  <c r="AI10805" i="2"/>
  <c r="AI10867" i="2"/>
  <c r="AI10868" i="2"/>
  <c r="AI11145" i="2"/>
  <c r="AI11400" i="2"/>
  <c r="AI11713" i="2"/>
  <c r="AI11714" i="2"/>
  <c r="AI11719" i="2"/>
  <c r="AI11720" i="2"/>
  <c r="AI11787" i="2"/>
  <c r="AI11793" i="2"/>
  <c r="AI11800" i="2"/>
  <c r="AI11805" i="2"/>
  <c r="AI8564" i="2"/>
  <c r="AI10806" i="2"/>
  <c r="AI1461" i="2"/>
  <c r="AI4899" i="2"/>
  <c r="AI5046" i="2"/>
  <c r="AI5187" i="2"/>
  <c r="AI5423" i="2"/>
  <c r="AI5597" i="2"/>
  <c r="AI1774" i="2"/>
  <c r="AI1849" i="2"/>
  <c r="AI1940" i="2"/>
  <c r="AI2021" i="2"/>
  <c r="AI2096" i="2"/>
  <c r="AI2146" i="2"/>
  <c r="AI2356" i="2"/>
  <c r="AI2391" i="2"/>
  <c r="AI2458" i="2"/>
  <c r="AI2546" i="2"/>
  <c r="AI2639" i="2"/>
  <c r="AI2724" i="2"/>
  <c r="AI8262" i="2"/>
  <c r="AI8280" i="2"/>
  <c r="AI8303" i="2"/>
  <c r="AI8322" i="2"/>
  <c r="AI8343" i="2"/>
  <c r="AI8363" i="2"/>
  <c r="AI8382" i="2"/>
  <c r="AI8405" i="2"/>
  <c r="AI8428" i="2"/>
  <c r="AI8451" i="2"/>
  <c r="AI8465" i="2"/>
  <c r="AI8466" i="2"/>
  <c r="AI11721" i="2"/>
  <c r="AI11722" i="2"/>
  <c r="AI11788" i="2"/>
  <c r="AI11794" i="2"/>
  <c r="AI11806" i="2"/>
  <c r="AI11809" i="2"/>
  <c r="AI514" i="2"/>
  <c r="AI516" i="2"/>
  <c r="AI782" i="2"/>
  <c r="AI783" i="2"/>
  <c r="AI976" i="2"/>
  <c r="AI979" i="2"/>
  <c r="AI3002" i="2"/>
  <c r="AI3004" i="2"/>
  <c r="AI3181" i="2"/>
  <c r="AI3278" i="2"/>
  <c r="AI3289" i="2"/>
  <c r="AI3941" i="2"/>
  <c r="AI4362" i="2"/>
  <c r="AI4363" i="2"/>
  <c r="AI4576" i="2"/>
  <c r="AI4600" i="2"/>
  <c r="AI5030" i="2"/>
  <c r="AI6197" i="2"/>
  <c r="AI6247" i="2"/>
  <c r="AI6250" i="2"/>
  <c r="AI6492" i="2"/>
  <c r="AI6679" i="2"/>
  <c r="AI6946" i="2"/>
  <c r="AI8890" i="2"/>
  <c r="AI9041" i="2"/>
  <c r="AI9042" i="2"/>
  <c r="AI9043" i="2"/>
  <c r="AI9044" i="2"/>
  <c r="AI9045" i="2"/>
  <c r="AI9191" i="2"/>
  <c r="AI9192" i="2"/>
  <c r="AI9193" i="2"/>
  <c r="AI10393" i="2"/>
  <c r="AI10394" i="2"/>
  <c r="AI10559" i="2"/>
  <c r="AI10560" i="2"/>
  <c r="AI10561" i="2"/>
  <c r="AI10721" i="2"/>
  <c r="AI11052" i="2"/>
  <c r="AI11355" i="2"/>
  <c r="AI530" i="2"/>
  <c r="AI1520" i="2"/>
  <c r="AI3137" i="2"/>
  <c r="AI3019" i="2"/>
  <c r="AI3020" i="2"/>
  <c r="AI3272" i="2"/>
  <c r="AI3279" i="2"/>
  <c r="AI3280" i="2"/>
  <c r="AI4651" i="2"/>
  <c r="AI4862" i="2"/>
  <c r="AI5311" i="2"/>
  <c r="AI5991" i="2"/>
  <c r="AI5992" i="2"/>
  <c r="AI5993" i="2"/>
  <c r="AI6050" i="2"/>
  <c r="AI6526" i="2"/>
  <c r="AI6871" i="2"/>
  <c r="AI8891" i="2"/>
  <c r="AI9046" i="2"/>
  <c r="AI9194" i="2"/>
  <c r="AI10395" i="2"/>
  <c r="AI10562" i="2"/>
  <c r="AI11053" i="2"/>
  <c r="AI11356" i="2"/>
  <c r="AI528" i="2"/>
  <c r="AI507" i="2"/>
  <c r="AI513" i="2"/>
  <c r="AI1495" i="2"/>
  <c r="AI3138" i="2"/>
  <c r="AI3012" i="2"/>
  <c r="AI3015" i="2"/>
  <c r="AI3296" i="2"/>
  <c r="AI3298" i="2"/>
  <c r="AI3576" i="2"/>
  <c r="AI4652" i="2"/>
  <c r="AI4863" i="2"/>
  <c r="AI5083" i="2"/>
  <c r="AI5424" i="2"/>
  <c r="AI5204" i="2"/>
  <c r="AI5513" i="2"/>
  <c r="AI6018" i="2"/>
  <c r="AI6019" i="2"/>
  <c r="AI6020" i="2"/>
  <c r="AI6097" i="2"/>
  <c r="AI6493" i="2"/>
  <c r="AI6903" i="2"/>
  <c r="AI9047" i="2"/>
  <c r="AI9393" i="2"/>
  <c r="AI9618" i="2"/>
  <c r="AI10396" i="2"/>
  <c r="AI10563" i="2"/>
  <c r="AI11054" i="2"/>
  <c r="AI11357" i="2"/>
  <c r="AI523" i="2"/>
  <c r="AI524" i="2"/>
  <c r="AI790" i="2"/>
  <c r="AI793" i="2"/>
  <c r="AI984" i="2"/>
  <c r="AI985" i="2"/>
  <c r="AI1775" i="2"/>
  <c r="AI1776" i="2"/>
  <c r="AI1850" i="2"/>
  <c r="AI1941" i="2"/>
  <c r="AI2022" i="2"/>
  <c r="AI2097" i="2"/>
  <c r="AI2357" i="2"/>
  <c r="AI2392" i="2"/>
  <c r="AI2393" i="2"/>
  <c r="AI2459" i="2"/>
  <c r="AI2547" i="2"/>
  <c r="AI2640" i="2"/>
  <c r="AI3013" i="2"/>
  <c r="AI3016" i="2"/>
  <c r="AI3210" i="2"/>
  <c r="AI3297" i="2"/>
  <c r="AI3299" i="2"/>
  <c r="AI3963" i="2"/>
  <c r="AI4372" i="2"/>
  <c r="AI4373" i="2"/>
  <c r="AI4606" i="2"/>
  <c r="AI4612" i="2"/>
  <c r="AI5031" i="2"/>
  <c r="AI6176" i="2"/>
  <c r="AI6255" i="2"/>
  <c r="AI6256" i="2"/>
  <c r="AI6527" i="2"/>
  <c r="AI6748" i="2"/>
  <c r="AI6947" i="2"/>
  <c r="AI8263" i="2"/>
  <c r="AI8281" i="2"/>
  <c r="AI8304" i="2"/>
  <c r="AI8323" i="2"/>
  <c r="AI8344" i="2"/>
  <c r="AI8364" i="2"/>
  <c r="AI8383" i="2"/>
  <c r="AI8406" i="2"/>
  <c r="AI8429" i="2"/>
  <c r="AI8430" i="2"/>
  <c r="AI8452" i="2"/>
  <c r="AI8467" i="2"/>
  <c r="AI9048" i="2"/>
  <c r="AI9195" i="2"/>
  <c r="AI9394" i="2"/>
  <c r="AI9619" i="2"/>
  <c r="AI9620" i="2"/>
  <c r="AI9621" i="2"/>
  <c r="AI9718" i="2"/>
  <c r="AI9719" i="2"/>
  <c r="AI9720" i="2"/>
  <c r="AI10397" i="2"/>
  <c r="AI10564" i="2"/>
  <c r="AI10565" i="2"/>
  <c r="AI10566" i="2"/>
  <c r="AI10722" i="2"/>
  <c r="AI10723" i="2"/>
  <c r="AI11055" i="2"/>
  <c r="AI11358" i="2"/>
  <c r="AI11781" i="2"/>
  <c r="AI11782" i="2"/>
  <c r="AI11789" i="2"/>
  <c r="AI11807" i="2"/>
  <c r="AI11810" i="2"/>
  <c r="AI3510" i="2"/>
  <c r="AI3520" i="2"/>
  <c r="AI3876" i="2"/>
  <c r="AI3877" i="2"/>
  <c r="AI9865" i="2"/>
  <c r="AI9928" i="2"/>
  <c r="AI10869" i="2"/>
  <c r="AI10908" i="2"/>
  <c r="AI362" i="2"/>
  <c r="AI363" i="2"/>
  <c r="AI742" i="2"/>
  <c r="AI743" i="2"/>
  <c r="AI953" i="2"/>
  <c r="AI960" i="2"/>
  <c r="AI1209" i="2"/>
  <c r="AI1210" i="2"/>
  <c r="AI1440" i="2"/>
  <c r="AI1441" i="2"/>
  <c r="AI2319" i="2"/>
  <c r="AI2320" i="2"/>
  <c r="AI2321" i="2"/>
  <c r="AI2334" i="2"/>
  <c r="AI2335" i="2"/>
  <c r="AI2336" i="2"/>
  <c r="AI2964" i="2"/>
  <c r="AI2978" i="2"/>
  <c r="AI2979" i="2"/>
  <c r="AI2980" i="2"/>
  <c r="AI2981" i="2"/>
  <c r="AI2993" i="2"/>
  <c r="AI3982" i="2"/>
  <c r="AI4283" i="2"/>
  <c r="AI4284" i="2"/>
  <c r="AI4577" i="2"/>
  <c r="AI4578" i="2"/>
  <c r="AI6230" i="2"/>
  <c r="AI6422" i="2"/>
  <c r="AI6423" i="2"/>
  <c r="AI8576" i="2"/>
  <c r="AI8577" i="2"/>
  <c r="AI8591" i="2"/>
  <c r="AI8597" i="2"/>
  <c r="AI8598" i="2"/>
  <c r="AI8599" i="2"/>
  <c r="AI8600" i="2"/>
  <c r="AI8613" i="2"/>
  <c r="AI8614" i="2"/>
  <c r="AI8615" i="2"/>
  <c r="AI8616" i="2"/>
  <c r="AI8623" i="2"/>
  <c r="AI9866" i="2"/>
  <c r="AI9867" i="2"/>
  <c r="AI9868" i="2"/>
  <c r="AI9869" i="2"/>
  <c r="AI9929" i="2"/>
  <c r="AI9930" i="2"/>
  <c r="AI9931" i="2"/>
  <c r="AI9932" i="2"/>
  <c r="AI10870" i="2"/>
  <c r="AI10871" i="2"/>
  <c r="AI10909" i="2"/>
  <c r="AI10910" i="2"/>
  <c r="AI10911" i="2"/>
  <c r="AI10912" i="2"/>
  <c r="AI3681" i="2"/>
  <c r="AI5032" i="2"/>
  <c r="AI6664" i="2"/>
  <c r="AI6795" i="2"/>
  <c r="AI7081" i="2"/>
  <c r="AI9972" i="2"/>
  <c r="AI11260" i="2"/>
  <c r="AI11518" i="2"/>
  <c r="AI11536" i="2"/>
  <c r="AI11625" i="2"/>
  <c r="AI508" i="2"/>
  <c r="AI509" i="2"/>
  <c r="AI1577" i="2"/>
  <c r="AI3139" i="2"/>
  <c r="AI3657" i="2"/>
  <c r="AI4740" i="2"/>
  <c r="AI4864" i="2"/>
  <c r="AI5164" i="2"/>
  <c r="AI5425" i="2"/>
  <c r="AI5244" i="2"/>
  <c r="AI5582" i="2"/>
  <c r="AI5725" i="2"/>
  <c r="AI5851" i="2"/>
  <c r="AI5852" i="2"/>
  <c r="AI6138" i="2"/>
  <c r="AI6637" i="2"/>
  <c r="AI7082" i="2"/>
  <c r="AI9870" i="2"/>
  <c r="AI11245" i="2"/>
  <c r="AI11505" i="2"/>
  <c r="AI450" i="2"/>
  <c r="AI451" i="2"/>
  <c r="AI1595" i="2"/>
  <c r="AI3140" i="2"/>
  <c r="AI3490" i="2"/>
  <c r="AI3491" i="2"/>
  <c r="AI3658" i="2"/>
  <c r="AI3878" i="2"/>
  <c r="AI3879" i="2"/>
  <c r="AI4747" i="2"/>
  <c r="AI4865" i="2"/>
  <c r="AI5176" i="2"/>
  <c r="AI5426" i="2"/>
  <c r="AI5308" i="2"/>
  <c r="AI5583" i="2"/>
  <c r="AI6139" i="2"/>
  <c r="AI6665" i="2"/>
  <c r="AI7069" i="2"/>
  <c r="AI9933" i="2"/>
  <c r="AI9973" i="2"/>
  <c r="AI10913" i="2"/>
  <c r="AI10955" i="2"/>
  <c r="AI11246" i="2"/>
  <c r="AI11506" i="2"/>
  <c r="AI417" i="2"/>
  <c r="AI418" i="2"/>
  <c r="AI757" i="2"/>
  <c r="AI758" i="2"/>
  <c r="AI961" i="2"/>
  <c r="AI968" i="2"/>
  <c r="AI1216" i="2"/>
  <c r="AI1220" i="2"/>
  <c r="AI1452" i="2"/>
  <c r="AI1453" i="2"/>
  <c r="AI2278" i="2"/>
  <c r="AI2279" i="2"/>
  <c r="AI2280" i="2"/>
  <c r="AI2299" i="2"/>
  <c r="AI2300" i="2"/>
  <c r="AI2301" i="2"/>
  <c r="AI2942" i="2"/>
  <c r="AI2943" i="2"/>
  <c r="AI2944" i="2"/>
  <c r="AI2965" i="2"/>
  <c r="AI2966" i="2"/>
  <c r="AI2967" i="2"/>
  <c r="AI3668" i="2"/>
  <c r="AI3995" i="2"/>
  <c r="AI4349" i="2"/>
  <c r="AI4354" i="2"/>
  <c r="AI4579" i="2"/>
  <c r="AI4580" i="2"/>
  <c r="AI5024" i="2"/>
  <c r="AI6238" i="2"/>
  <c r="AI6431" i="2"/>
  <c r="AI6432" i="2"/>
  <c r="AI6670" i="2"/>
  <c r="AI6779" i="2"/>
  <c r="AI7083" i="2"/>
  <c r="AI8494" i="2"/>
  <c r="AI8505" i="2"/>
  <c r="AI8517" i="2"/>
  <c r="AI8528" i="2"/>
  <c r="AI8537" i="2"/>
  <c r="AI8550" i="2"/>
  <c r="AI8558" i="2"/>
  <c r="AI8565" i="2"/>
  <c r="AI8570" i="2"/>
  <c r="AI8571" i="2"/>
  <c r="AI8578" i="2"/>
  <c r="AI8601" i="2"/>
  <c r="AI9934" i="2"/>
  <c r="AI9935" i="2"/>
  <c r="AI9936" i="2"/>
  <c r="AI9937" i="2"/>
  <c r="AI9974" i="2"/>
  <c r="AI9975" i="2"/>
  <c r="AI9976" i="2"/>
  <c r="AI9977" i="2"/>
  <c r="AI10914" i="2"/>
  <c r="AI10956" i="2"/>
  <c r="AI10957" i="2"/>
  <c r="AI10958" i="2"/>
  <c r="AI10983" i="2"/>
  <c r="AI10984" i="2"/>
  <c r="AI11247" i="2"/>
  <c r="AI11507" i="2"/>
  <c r="AI11626" i="2"/>
  <c r="AI11709" i="2"/>
  <c r="AI11741" i="2"/>
  <c r="AI5600" i="2"/>
  <c r="AI5726" i="2"/>
  <c r="AI5978" i="2"/>
  <c r="AI11765" i="2"/>
  <c r="AI3511" i="2"/>
  <c r="AI3512" i="2"/>
  <c r="AI3863" i="2"/>
  <c r="AI3880" i="2"/>
  <c r="AI9804" i="2"/>
  <c r="AI9871" i="2"/>
  <c r="AI10872" i="2"/>
  <c r="AI10915" i="2"/>
  <c r="AI364" i="2"/>
  <c r="AI365" i="2"/>
  <c r="AI744" i="2"/>
  <c r="AI745" i="2"/>
  <c r="AI954" i="2"/>
  <c r="AI955" i="2"/>
  <c r="AI1202" i="2"/>
  <c r="AI1203" i="2"/>
  <c r="AI1442" i="2"/>
  <c r="AI1443" i="2"/>
  <c r="AI2302" i="2"/>
  <c r="AI2322" i="2"/>
  <c r="AI2323" i="2"/>
  <c r="AI2324" i="2"/>
  <c r="AI2337" i="2"/>
  <c r="AI2338" i="2"/>
  <c r="AI2968" i="2"/>
  <c r="AI2969" i="2"/>
  <c r="AI2982" i="2"/>
  <c r="AI2983" i="2"/>
  <c r="AI2984" i="2"/>
  <c r="AI2985" i="2"/>
  <c r="AI3983" i="2"/>
  <c r="AI4259" i="2"/>
  <c r="AI4285" i="2"/>
  <c r="AI4563" i="2"/>
  <c r="AI4564" i="2"/>
  <c r="AI6224" i="2"/>
  <c r="AI6411" i="2"/>
  <c r="AI6424" i="2"/>
  <c r="AI8579" i="2"/>
  <c r="AI8580" i="2"/>
  <c r="AI8581" i="2"/>
  <c r="AI8582" i="2"/>
  <c r="AI8592" i="2"/>
  <c r="AI8602" i="2"/>
  <c r="AI8603" i="2"/>
  <c r="AI8604" i="2"/>
  <c r="AI8605" i="2"/>
  <c r="AI8617" i="2"/>
  <c r="AI8618" i="2"/>
  <c r="AI8624" i="2"/>
  <c r="AI9805" i="2"/>
  <c r="AI9806" i="2"/>
  <c r="AI9807" i="2"/>
  <c r="AI9872" i="2"/>
  <c r="AI9873" i="2"/>
  <c r="AI9874" i="2"/>
  <c r="AI9875" i="2"/>
  <c r="AI9876" i="2"/>
  <c r="AI10873" i="2"/>
  <c r="AI10874" i="2"/>
  <c r="AI10875" i="2"/>
  <c r="AI10916" i="2"/>
  <c r="AI10917" i="2"/>
  <c r="AI10918" i="2"/>
  <c r="AI3682" i="2"/>
  <c r="AI5033" i="2"/>
  <c r="AI6659" i="2"/>
  <c r="AI6791" i="2"/>
  <c r="AI7084" i="2"/>
  <c r="AI9938" i="2"/>
  <c r="AI11248" i="2"/>
  <c r="AI11508" i="2"/>
  <c r="AI11537" i="2"/>
  <c r="AI11627" i="2"/>
  <c r="AI502" i="2"/>
  <c r="AI503" i="2"/>
  <c r="AI1578" i="2"/>
  <c r="AI3141" i="2"/>
  <c r="AI3659" i="2"/>
  <c r="AI4726" i="2"/>
  <c r="AI4866" i="2"/>
  <c r="AI5165" i="2"/>
  <c r="AI5427" i="2"/>
  <c r="AI5245" i="2"/>
  <c r="AI5584" i="2"/>
  <c r="AI5601" i="2"/>
  <c r="AI5727" i="2"/>
  <c r="AI5853" i="2"/>
  <c r="AI6140" i="2"/>
  <c r="AI6638" i="2"/>
  <c r="AI7085" i="2"/>
  <c r="AI11249" i="2"/>
  <c r="AI11509" i="2"/>
  <c r="AI11742" i="2"/>
  <c r="AI452" i="2"/>
  <c r="AI453" i="2"/>
  <c r="AI1596" i="2"/>
  <c r="AI3142" i="2"/>
  <c r="AI3492" i="2"/>
  <c r="AI3493" i="2"/>
  <c r="AI3660" i="2"/>
  <c r="AI3881" i="2"/>
  <c r="AI3882" i="2"/>
  <c r="AI4748" i="2"/>
  <c r="AI4867" i="2"/>
  <c r="AI5177" i="2"/>
  <c r="AI5428" i="2"/>
  <c r="AI5309" i="2"/>
  <c r="AI5585" i="2"/>
  <c r="AI6141" i="2"/>
  <c r="AI6666" i="2"/>
  <c r="AI7070" i="2"/>
  <c r="AI9721" i="2"/>
  <c r="AI9939" i="2"/>
  <c r="AI9978" i="2"/>
  <c r="AI10959" i="2"/>
  <c r="AI10985" i="2"/>
  <c r="AI11250" i="2"/>
  <c r="AI11510" i="2"/>
  <c r="AI419" i="2"/>
  <c r="AI420" i="2"/>
  <c r="AI759" i="2"/>
  <c r="AI760" i="2"/>
  <c r="AI962" i="2"/>
  <c r="AI969" i="2"/>
  <c r="AI1217" i="2"/>
  <c r="AI1221" i="2"/>
  <c r="AI1454" i="2"/>
  <c r="AI1455" i="2"/>
  <c r="AI2281" i="2"/>
  <c r="AI2282" i="2"/>
  <c r="AI2283" i="2"/>
  <c r="AI2303" i="2"/>
  <c r="AI2304" i="2"/>
  <c r="AI2305" i="2"/>
  <c r="AI2945" i="2"/>
  <c r="AI2946" i="2"/>
  <c r="AI2947" i="2"/>
  <c r="AI2970" i="2"/>
  <c r="AI2971" i="2"/>
  <c r="AI2972" i="2"/>
  <c r="AI3669" i="2"/>
  <c r="AI3996" i="2"/>
  <c r="AI4355" i="2"/>
  <c r="AI4356" i="2"/>
  <c r="AI4581" i="2"/>
  <c r="AI4582" i="2"/>
  <c r="AI5025" i="2"/>
  <c r="AI6239" i="2"/>
  <c r="AI6433" i="2"/>
  <c r="AI6434" i="2"/>
  <c r="AI6671" i="2"/>
  <c r="AI6780" i="2"/>
  <c r="AI7086" i="2"/>
  <c r="AI8495" i="2"/>
  <c r="AI8506" i="2"/>
  <c r="AI8518" i="2"/>
  <c r="AI8529" i="2"/>
  <c r="AI8538" i="2"/>
  <c r="AI8551" i="2"/>
  <c r="AI8559" i="2"/>
  <c r="AI8566" i="2"/>
  <c r="AI8572" i="2"/>
  <c r="AI8583" i="2"/>
  <c r="AI8584" i="2"/>
  <c r="AI8606" i="2"/>
  <c r="AI9940" i="2"/>
  <c r="AI9941" i="2"/>
  <c r="AI9942" i="2"/>
  <c r="AI9943" i="2"/>
  <c r="AI9979" i="2"/>
  <c r="AI9980" i="2"/>
  <c r="AI9981" i="2"/>
  <c r="AI9982" i="2"/>
  <c r="AI10919" i="2"/>
  <c r="AI10960" i="2"/>
  <c r="AI10961" i="2"/>
  <c r="AI10962" i="2"/>
  <c r="AI10986" i="2"/>
  <c r="AI10987" i="2"/>
  <c r="AI11261" i="2"/>
  <c r="AI11511" i="2"/>
  <c r="AI11538" i="2"/>
  <c r="AI11628" i="2"/>
  <c r="AI11743" i="2"/>
  <c r="AI5602" i="2"/>
  <c r="AI5728" i="2"/>
  <c r="AI5854" i="2"/>
  <c r="AI421" i="2"/>
  <c r="AI422" i="2"/>
  <c r="AI1588" i="2"/>
  <c r="AI3143" i="2"/>
  <c r="AI4868" i="2"/>
  <c r="AI4741" i="2"/>
  <c r="AI5166" i="2"/>
  <c r="AI5429" i="2"/>
  <c r="AI5574" i="2"/>
  <c r="AI7101" i="2"/>
  <c r="AI4069" i="2"/>
  <c r="AI4070" i="2"/>
  <c r="AI4071" i="2"/>
  <c r="AI4072" i="2"/>
  <c r="AI4073" i="2"/>
  <c r="AI4074" i="2"/>
  <c r="AI4128" i="2"/>
  <c r="AI4129" i="2"/>
  <c r="AI4132" i="2"/>
  <c r="AI4133" i="2"/>
  <c r="AI4134" i="2"/>
  <c r="AI4135" i="2"/>
  <c r="AI6839" i="2"/>
  <c r="AI7098" i="2"/>
  <c r="AI8453" i="2"/>
  <c r="AI8454" i="2"/>
  <c r="AI8455" i="2"/>
  <c r="AI8468" i="2"/>
  <c r="AI8469" i="2"/>
  <c r="AI8470" i="2"/>
  <c r="AI8471" i="2"/>
  <c r="AI8481" i="2"/>
  <c r="AI8482" i="2"/>
  <c r="AI8483" i="2"/>
  <c r="AI8484" i="2"/>
  <c r="AI8496" i="2"/>
  <c r="AI10988" i="2"/>
  <c r="AI11359" i="2"/>
  <c r="AI11529" i="2"/>
  <c r="AI423" i="2"/>
  <c r="AI424" i="2"/>
  <c r="AI761" i="2"/>
  <c r="AI762" i="2"/>
  <c r="AI1076" i="2"/>
  <c r="AI1077" i="2"/>
  <c r="AI1311" i="2"/>
  <c r="AI1312" i="2"/>
  <c r="AI3641" i="2"/>
  <c r="AI4198" i="2"/>
  <c r="AI4226" i="2"/>
  <c r="AI4536" i="2"/>
  <c r="AI4537" i="2"/>
  <c r="AI5003" i="2"/>
  <c r="AI6798" i="2"/>
  <c r="AI9722" i="2"/>
  <c r="AI9808" i="2"/>
  <c r="AI9809" i="2"/>
  <c r="AI9877" i="2"/>
  <c r="AI9983" i="2"/>
  <c r="AI10122" i="2"/>
  <c r="AI10724" i="2"/>
  <c r="AI10807" i="2"/>
  <c r="AI10808" i="2"/>
  <c r="AI10876" i="2"/>
  <c r="AI10963" i="2"/>
  <c r="AI10964" i="2"/>
  <c r="AI3429" i="2"/>
  <c r="AI3430" i="2"/>
  <c r="AI3606" i="2"/>
  <c r="AI3833" i="2"/>
  <c r="AI3834" i="2"/>
  <c r="AI5295" i="2"/>
  <c r="AI5603" i="2"/>
  <c r="AI5729" i="2"/>
  <c r="AI5979" i="2"/>
  <c r="AI6098" i="2"/>
  <c r="AI6823" i="2"/>
  <c r="AI9723" i="2"/>
  <c r="AI9878" i="2"/>
  <c r="AI10725" i="2"/>
  <c r="AI10809" i="2"/>
  <c r="AI11744" i="2"/>
  <c r="AI11766" i="2"/>
  <c r="AI11774" i="2"/>
  <c r="AI454" i="2"/>
  <c r="AI473" i="2"/>
  <c r="AI1597" i="2"/>
  <c r="AI3144" i="2"/>
  <c r="AI3494" i="2"/>
  <c r="AI3513" i="2"/>
  <c r="AI3661" i="2"/>
  <c r="AI3883" i="2"/>
  <c r="AI3884" i="2"/>
  <c r="AI4754" i="2"/>
  <c r="AI4869" i="2"/>
  <c r="AI5178" i="2"/>
  <c r="AI5430" i="2"/>
  <c r="AI5310" i="2"/>
  <c r="AI5586" i="2"/>
  <c r="AI6142" i="2"/>
  <c r="AI6672" i="2"/>
  <c r="AI7071" i="2"/>
  <c r="AI9724" i="2"/>
  <c r="AI9944" i="2"/>
  <c r="AI9984" i="2"/>
  <c r="AI10965" i="2"/>
  <c r="AI10989" i="2"/>
  <c r="AI11251" i="2"/>
  <c r="AI11512" i="2"/>
  <c r="AI425" i="2"/>
  <c r="AI455" i="2"/>
  <c r="AI763" i="2"/>
  <c r="AI764" i="2"/>
  <c r="AI970" i="2"/>
  <c r="AI971" i="2"/>
  <c r="AI1222" i="2"/>
  <c r="AI1223" i="2"/>
  <c r="AI1456" i="2"/>
  <c r="AI1459" i="2"/>
  <c r="AI2284" i="2"/>
  <c r="AI2285" i="2"/>
  <c r="AI2306" i="2"/>
  <c r="AI2307" i="2"/>
  <c r="AI2308" i="2"/>
  <c r="AI2325" i="2"/>
  <c r="AI2948" i="2"/>
  <c r="AI2949" i="2"/>
  <c r="AI2973" i="2"/>
  <c r="AI2974" i="2"/>
  <c r="AI2986" i="2"/>
  <c r="AI2987" i="2"/>
  <c r="AI3670" i="2"/>
  <c r="AI3997" i="2"/>
  <c r="AI4357" i="2"/>
  <c r="AI4358" i="2"/>
  <c r="AI4583" i="2"/>
  <c r="AI4584" i="2"/>
  <c r="AI5026" i="2"/>
  <c r="AI6240" i="2"/>
  <c r="AI6435" i="2"/>
  <c r="AI6436" i="2"/>
  <c r="AI6673" i="2"/>
  <c r="AI6782" i="2"/>
  <c r="AI7087" i="2"/>
  <c r="AI8507" i="2"/>
  <c r="AI8519" i="2"/>
  <c r="AI8520" i="2"/>
  <c r="AI8530" i="2"/>
  <c r="AI8539" i="2"/>
  <c r="AI8552" i="2"/>
  <c r="AI8560" i="2"/>
  <c r="AI8567" i="2"/>
  <c r="AI8573" i="2"/>
  <c r="AI8585" i="2"/>
  <c r="AI8593" i="2"/>
  <c r="AI8607" i="2"/>
  <c r="AI9945" i="2"/>
  <c r="AI9946" i="2"/>
  <c r="AI9947" i="2"/>
  <c r="AI9948" i="2"/>
  <c r="AI9985" i="2"/>
  <c r="AI9986" i="2"/>
  <c r="AI9987" i="2"/>
  <c r="AI9988" i="2"/>
  <c r="AI9989" i="2"/>
  <c r="AI10966" i="2"/>
  <c r="AI10967" i="2"/>
  <c r="AI10968" i="2"/>
  <c r="AI10990" i="2"/>
  <c r="AI10991" i="2"/>
  <c r="AI10992" i="2"/>
  <c r="AI11262" i="2"/>
  <c r="AI11519" i="2"/>
  <c r="AI11539" i="2"/>
  <c r="AI11629" i="2"/>
  <c r="AI5604" i="2"/>
  <c r="AI5730" i="2"/>
  <c r="AI5855" i="2"/>
  <c r="AI456" i="2"/>
  <c r="AI457" i="2"/>
  <c r="AI1601" i="2"/>
  <c r="AI3145" i="2"/>
  <c r="AI3258" i="2"/>
  <c r="AI3514" i="2"/>
  <c r="AI3521" i="2"/>
  <c r="AI3900" i="2"/>
  <c r="AI3903" i="2"/>
  <c r="AI4749" i="2"/>
  <c r="AI4870" i="2"/>
  <c r="AI5431" i="2"/>
  <c r="AI5179" i="2"/>
  <c r="AI5306" i="2"/>
  <c r="AI5590" i="2"/>
  <c r="AI6129" i="2"/>
  <c r="AI6667" i="2"/>
  <c r="AI7102" i="2"/>
  <c r="AI9949" i="2"/>
  <c r="AI9990" i="2"/>
  <c r="AI9991" i="2"/>
  <c r="AI10969" i="2"/>
  <c r="AI10993" i="2"/>
  <c r="AI458" i="2"/>
  <c r="AI459" i="2"/>
  <c r="AI773" i="2"/>
  <c r="AI774" i="2"/>
  <c r="AI842" i="2"/>
  <c r="AI843" i="2"/>
  <c r="AI1128" i="2"/>
  <c r="AI1129" i="2"/>
  <c r="AI1374" i="2"/>
  <c r="AI1375" i="2"/>
  <c r="AI2286" i="2"/>
  <c r="AI2309" i="2"/>
  <c r="AI2310" i="2"/>
  <c r="AI2311" i="2"/>
  <c r="AI2326" i="2"/>
  <c r="AI2327" i="2"/>
  <c r="AI2913" i="2"/>
  <c r="AI2914" i="2"/>
  <c r="AI2950" i="2"/>
  <c r="AI2951" i="2"/>
  <c r="AI2952" i="2"/>
  <c r="AI2953" i="2"/>
  <c r="AI3261" i="2"/>
  <c r="AI3984" i="2"/>
  <c r="AI4316" i="2"/>
  <c r="AI4336" i="2"/>
  <c r="AI4607" i="2"/>
  <c r="AI4608" i="2"/>
  <c r="AI5027" i="2"/>
  <c r="AI6209" i="2"/>
  <c r="AI6379" i="2"/>
  <c r="AI6397" i="2"/>
  <c r="AI6617" i="2"/>
  <c r="AI6722" i="2"/>
  <c r="AI7099" i="2"/>
  <c r="AI8431" i="2"/>
  <c r="AI8456" i="2"/>
  <c r="AI8472" i="2"/>
  <c r="AI8485" i="2"/>
  <c r="AI8497" i="2"/>
  <c r="AI8508" i="2"/>
  <c r="AI8521" i="2"/>
  <c r="AI8531" i="2"/>
  <c r="AI8540" i="2"/>
  <c r="AI8553" i="2"/>
  <c r="AI8561" i="2"/>
  <c r="AI8568" i="2"/>
  <c r="AI9950" i="2"/>
  <c r="AI9951" i="2"/>
  <c r="AI9992" i="2"/>
  <c r="AI9993" i="2"/>
  <c r="AI9994" i="2"/>
  <c r="AI9995" i="2"/>
  <c r="AI10032" i="2"/>
  <c r="AI10033" i="2"/>
  <c r="AI10970" i="2"/>
  <c r="AI10994" i="2"/>
  <c r="AI11001" i="2"/>
  <c r="AI11002" i="2"/>
  <c r="AI11006" i="2"/>
  <c r="AI11007" i="2"/>
  <c r="AI11008" i="2"/>
  <c r="AI11304" i="2"/>
  <c r="AI11527" i="2"/>
  <c r="AI11540" i="2"/>
  <c r="AI11630" i="2"/>
  <c r="AI5605" i="2"/>
  <c r="AI5731" i="2"/>
  <c r="AI5856" i="2"/>
  <c r="AI11745" i="2"/>
  <c r="AI11767" i="2"/>
  <c r="AI460" i="2"/>
  <c r="AI474" i="2"/>
  <c r="AI1602" i="2"/>
  <c r="AI3146" i="2"/>
  <c r="AI3259" i="2"/>
  <c r="AI3522" i="2"/>
  <c r="AI3523" i="2"/>
  <c r="AI3901" i="2"/>
  <c r="AI3904" i="2"/>
  <c r="AI4750" i="2"/>
  <c r="AI4871" i="2"/>
  <c r="AI5180" i="2"/>
  <c r="AI5432" i="2"/>
  <c r="AI5307" i="2"/>
  <c r="AI5591" i="2"/>
  <c r="AI6130" i="2"/>
  <c r="AI6668" i="2"/>
  <c r="AI7103" i="2"/>
  <c r="AI9952" i="2"/>
  <c r="AI9996" i="2"/>
  <c r="AI9997" i="2"/>
  <c r="AI10995" i="2"/>
  <c r="AI11003" i="2"/>
  <c r="AI461" i="2"/>
  <c r="AI462" i="2"/>
  <c r="AI775" i="2"/>
  <c r="AI776" i="2"/>
  <c r="AI1130" i="2"/>
  <c r="AI1131" i="2"/>
  <c r="AI1376" i="2"/>
  <c r="AI1377" i="2"/>
  <c r="AI2287" i="2"/>
  <c r="AI2312" i="2"/>
  <c r="AI2313" i="2"/>
  <c r="AI2314" i="2"/>
  <c r="AI2328" i="2"/>
  <c r="AI2329" i="2"/>
  <c r="AI2915" i="2"/>
  <c r="AI2954" i="2"/>
  <c r="AI2955" i="2"/>
  <c r="AI2956" i="2"/>
  <c r="AI2975" i="2"/>
  <c r="AI2988" i="2"/>
  <c r="AI3262" i="2"/>
  <c r="AI4337" i="2"/>
  <c r="AI4338" i="2"/>
  <c r="AI4609" i="2"/>
  <c r="AI4610" i="2"/>
  <c r="AI5028" i="2"/>
  <c r="AI6618" i="2"/>
  <c r="AI6724" i="2"/>
  <c r="AI7100" i="2"/>
  <c r="AI8457" i="2"/>
  <c r="AI8458" i="2"/>
  <c r="AI8473" i="2"/>
  <c r="AI8486" i="2"/>
  <c r="AI8498" i="2"/>
  <c r="AI8509" i="2"/>
  <c r="AI8522" i="2"/>
  <c r="AI8532" i="2"/>
  <c r="AI8541" i="2"/>
  <c r="AI8542" i="2"/>
  <c r="AI8543" i="2"/>
  <c r="AI8554" i="2"/>
  <c r="AI9953" i="2"/>
  <c r="AI9998" i="2"/>
  <c r="AI9999" i="2"/>
  <c r="AI10000" i="2"/>
  <c r="AI10034" i="2"/>
  <c r="AI10035" i="2"/>
  <c r="AI10996" i="2"/>
  <c r="AI10997" i="2"/>
  <c r="AI11004" i="2"/>
  <c r="AI11005" i="2"/>
  <c r="AI11009" i="2"/>
  <c r="AI11010" i="2"/>
  <c r="AI11011" i="2"/>
  <c r="AI11305" i="2"/>
  <c r="AI11528" i="2"/>
  <c r="AI5606" i="2"/>
  <c r="AI5732" i="2"/>
  <c r="AI5857" i="2"/>
  <c r="AI11746" i="2"/>
  <c r="AI11768" i="2"/>
  <c r="AI463" i="2"/>
  <c r="AI464" i="2"/>
  <c r="AI1598" i="2"/>
  <c r="AI3147" i="2"/>
  <c r="AI3495" i="2"/>
  <c r="AI3496" i="2"/>
  <c r="AI3885" i="2"/>
  <c r="AI3886" i="2"/>
  <c r="AI4751" i="2"/>
  <c r="AI4872" i="2"/>
  <c r="AI5433" i="2"/>
  <c r="AI5167" i="2"/>
  <c r="AI5575" i="2"/>
  <c r="AI9810" i="2"/>
  <c r="AI9879" i="2"/>
  <c r="AI10877" i="2"/>
  <c r="AI10920" i="2"/>
  <c r="AI426" i="2"/>
  <c r="AI427" i="2"/>
  <c r="AI765" i="2"/>
  <c r="AI777" i="2"/>
  <c r="AI972" i="2"/>
  <c r="AI973" i="2"/>
  <c r="AI1218" i="2"/>
  <c r="AI1219" i="2"/>
  <c r="AI1457" i="2"/>
  <c r="AI1458" i="2"/>
  <c r="AI2259" i="2"/>
  <c r="AI2260" i="2"/>
  <c r="AI2288" i="2"/>
  <c r="AI2289" i="2"/>
  <c r="AI2290" i="2"/>
  <c r="AI2315" i="2"/>
  <c r="AI2916" i="2"/>
  <c r="AI2917" i="2"/>
  <c r="AI2957" i="2"/>
  <c r="AI2958" i="2"/>
  <c r="AI2959" i="2"/>
  <c r="AI2960" i="2"/>
  <c r="AI3998" i="2"/>
  <c r="AI4350" i="2"/>
  <c r="AI4351" i="2"/>
  <c r="AI4585" i="2"/>
  <c r="AI4586" i="2"/>
  <c r="AI6236" i="2"/>
  <c r="AI6412" i="2"/>
  <c r="AI6425" i="2"/>
  <c r="AI8474" i="2"/>
  <c r="AI8487" i="2"/>
  <c r="AI8488" i="2"/>
  <c r="AI8489" i="2"/>
  <c r="AI8499" i="2"/>
  <c r="AI8500" i="2"/>
  <c r="AI8510" i="2"/>
  <c r="AI8511" i="2"/>
  <c r="AI8512" i="2"/>
  <c r="AI8513" i="2"/>
  <c r="AI8523" i="2"/>
  <c r="AI8524" i="2"/>
  <c r="AI9880" i="2"/>
  <c r="AI9881" i="2"/>
  <c r="AI9882" i="2"/>
  <c r="AI9954" i="2"/>
  <c r="AI9955" i="2"/>
  <c r="AI9956" i="2"/>
  <c r="AI9957" i="2"/>
  <c r="AI10001" i="2"/>
  <c r="AI10878" i="2"/>
  <c r="AI10921" i="2"/>
  <c r="AI10922" i="2"/>
  <c r="AI10923" i="2"/>
  <c r="AI10971" i="2"/>
  <c r="AI10998" i="2"/>
  <c r="AI3263" i="2"/>
  <c r="AI5034" i="2"/>
  <c r="AI6619" i="2"/>
  <c r="AI6719" i="2"/>
  <c r="AI7093" i="2"/>
  <c r="AI10036" i="2"/>
  <c r="AI11252" i="2"/>
  <c r="AI11520" i="2"/>
  <c r="AI11541" i="2"/>
  <c r="AI11710" i="2"/>
  <c r="AI3267" i="2"/>
  <c r="AI5247" i="2"/>
  <c r="AI5607" i="2"/>
  <c r="AI5733" i="2"/>
  <c r="AI5858" i="2"/>
  <c r="AI6145" i="2"/>
  <c r="AI6660" i="2"/>
  <c r="AI7088" i="2"/>
  <c r="AI9958" i="2"/>
  <c r="AI11253" i="2"/>
  <c r="AI11513" i="2"/>
  <c r="AI3515" i="2"/>
  <c r="AI3516" i="2"/>
  <c r="AI3887" i="2"/>
  <c r="AI3888" i="2"/>
  <c r="AI9811" i="2"/>
  <c r="AI9883" i="2"/>
  <c r="AI10879" i="2"/>
  <c r="AI10924" i="2"/>
  <c r="AI366" i="2"/>
  <c r="AI367" i="2"/>
  <c r="AI746" i="2"/>
  <c r="AI747" i="2"/>
  <c r="AI956" i="2"/>
  <c r="AI963" i="2"/>
  <c r="AI1204" i="2"/>
  <c r="AI1211" i="2"/>
  <c r="AI1444" i="2"/>
  <c r="AI1445" i="2"/>
  <c r="AI2330" i="2"/>
  <c r="AI2331" i="2"/>
  <c r="AI2332" i="2"/>
  <c r="AI2333" i="2"/>
  <c r="AI2339" i="2"/>
  <c r="AI2340" i="2"/>
  <c r="AI2976" i="2"/>
  <c r="AI2989" i="2"/>
  <c r="AI2990" i="2"/>
  <c r="AI2991" i="2"/>
  <c r="AI2992" i="2"/>
  <c r="AI2994" i="2"/>
  <c r="AI3985" i="2"/>
  <c r="AI4260" i="2"/>
  <c r="AI4286" i="2"/>
  <c r="AI4565" i="2"/>
  <c r="AI4587" i="2"/>
  <c r="AI6231" i="2"/>
  <c r="AI6413" i="2"/>
  <c r="AI6426" i="2"/>
  <c r="AI8586" i="2"/>
  <c r="AI8594" i="2"/>
  <c r="AI8608" i="2"/>
  <c r="AI8619" i="2"/>
  <c r="AI8620" i="2"/>
  <c r="AI8621" i="2"/>
  <c r="AI8625" i="2"/>
  <c r="AI8626" i="2"/>
  <c r="AI8627" i="2"/>
  <c r="AI8628" i="2"/>
  <c r="AI8629" i="2"/>
  <c r="AI8630" i="2"/>
  <c r="AI9884" i="2"/>
  <c r="AI9885" i="2"/>
  <c r="AI9886" i="2"/>
  <c r="AI9887" i="2"/>
  <c r="AI9888" i="2"/>
  <c r="AI9889" i="2"/>
  <c r="AI9959" i="2"/>
  <c r="AI9960" i="2"/>
  <c r="AI10880" i="2"/>
  <c r="AI10881" i="2"/>
  <c r="AI10882" i="2"/>
  <c r="AI10925" i="2"/>
  <c r="AI10926" i="2"/>
  <c r="AI10927" i="2"/>
  <c r="AI3683" i="2"/>
  <c r="AI3684" i="2"/>
  <c r="AI5035" i="2"/>
  <c r="AI5036" i="2"/>
  <c r="AI6661" i="2"/>
  <c r="AI6669" i="2"/>
  <c r="AI6792" i="2"/>
  <c r="AI6796" i="2"/>
  <c r="AI7089" i="2"/>
  <c r="AI7094" i="2"/>
  <c r="AI10002" i="2"/>
  <c r="AI10037" i="2"/>
  <c r="AI11254" i="2"/>
  <c r="AI11263" i="2"/>
  <c r="AI11521" i="2"/>
  <c r="AI11523" i="2"/>
  <c r="AI11542" i="2"/>
  <c r="AI11631" i="2"/>
  <c r="AI504" i="2"/>
  <c r="AI510" i="2"/>
  <c r="AI511" i="2"/>
  <c r="AI512" i="2"/>
  <c r="AI1579" i="2"/>
  <c r="AI3148" i="2"/>
  <c r="AI1589" i="2"/>
  <c r="AI3149" i="2"/>
  <c r="AI3662" i="2"/>
  <c r="AI4727" i="2"/>
  <c r="AI4742" i="2"/>
  <c r="AI4873" i="2"/>
  <c r="AI4874" i="2"/>
  <c r="AI5168" i="2"/>
  <c r="AI5434" i="2"/>
  <c r="AI5169" i="2"/>
  <c r="AI5435" i="2"/>
  <c r="AI5246" i="2"/>
  <c r="AI5587" i="2"/>
  <c r="AI5588" i="2"/>
  <c r="AI5608" i="2"/>
  <c r="AI5734" i="2"/>
  <c r="AI5859" i="2"/>
  <c r="AI5980" i="2"/>
  <c r="AI5984" i="2"/>
  <c r="AI5988" i="2"/>
  <c r="AI6143" i="2"/>
  <c r="AI6639" i="2"/>
  <c r="AI7090" i="2"/>
  <c r="AI11255" i="2"/>
  <c r="AI11514" i="2"/>
  <c r="AI11747" i="2"/>
  <c r="AI525" i="2"/>
  <c r="AI526" i="2"/>
  <c r="AI791" i="2"/>
  <c r="AI792" i="2"/>
  <c r="AI986" i="2"/>
  <c r="AI987" i="2"/>
  <c r="AI2261" i="2"/>
  <c r="AI2291" i="2"/>
  <c r="AI2292" i="2"/>
  <c r="AI2293" i="2"/>
  <c r="AI2294" i="2"/>
  <c r="AI2316" i="2"/>
  <c r="AI2877" i="2"/>
  <c r="AI2878" i="2"/>
  <c r="AI2879" i="2"/>
  <c r="AI2918" i="2"/>
  <c r="AI2919" i="2"/>
  <c r="AI2920" i="2"/>
  <c r="AI3014" i="2"/>
  <c r="AI3017" i="2"/>
  <c r="AI3193" i="2"/>
  <c r="AI3300" i="2"/>
  <c r="AI3303" i="2"/>
  <c r="AI3964" i="2"/>
  <c r="AI4370" i="2"/>
  <c r="AI4371" i="2"/>
  <c r="AI4611" i="2"/>
  <c r="AI4613" i="2"/>
  <c r="AI5040" i="2"/>
  <c r="AI6225" i="2"/>
  <c r="AI6257" i="2"/>
  <c r="AI6258" i="2"/>
  <c r="AI6528" i="2"/>
  <c r="AI6691" i="2"/>
  <c r="AI7024" i="2"/>
  <c r="AI8574" i="2"/>
  <c r="AI8587" i="2"/>
  <c r="AI8588" i="2"/>
  <c r="AI8589" i="2"/>
  <c r="AI8590" i="2"/>
  <c r="AI8595" i="2"/>
  <c r="AI8596" i="2"/>
  <c r="AI8609" i="2"/>
  <c r="AI8610" i="2"/>
  <c r="AI8611" i="2"/>
  <c r="AI8612" i="2"/>
  <c r="AI8622" i="2"/>
  <c r="AI9049" i="2"/>
  <c r="AI9725" i="2"/>
  <c r="AI9726" i="2"/>
  <c r="AI9812" i="2"/>
  <c r="AI9813" i="2"/>
  <c r="AI9814" i="2"/>
  <c r="AI9815" i="2"/>
  <c r="AI9816" i="2"/>
  <c r="AI9890" i="2"/>
  <c r="AI10883" i="2"/>
  <c r="AI10928" i="2"/>
  <c r="AI10929" i="2"/>
  <c r="AI10930" i="2"/>
  <c r="AI10972" i="2"/>
  <c r="AI10973" i="2"/>
  <c r="AI11179" i="2"/>
  <c r="AI11433" i="2"/>
  <c r="AI11723" i="2"/>
  <c r="AI11724" i="2"/>
  <c r="AI11790" i="2"/>
  <c r="AI11795" i="2"/>
  <c r="AI11801" i="2"/>
  <c r="AI11808" i="2"/>
  <c r="AI536" i="2"/>
  <c r="AI537" i="2"/>
  <c r="AI1548" i="2"/>
  <c r="AI3150" i="2"/>
  <c r="AI3025" i="2"/>
  <c r="AI3026" i="2"/>
  <c r="AI3290" i="2"/>
  <c r="AI3301" i="2"/>
  <c r="AI3302" i="2"/>
  <c r="AI4728" i="2"/>
  <c r="AI4875" i="2"/>
  <c r="AI5047" i="2"/>
  <c r="AI4900" i="2"/>
  <c r="AI5188" i="2"/>
  <c r="AI5436" i="2"/>
  <c r="AI5314" i="2"/>
  <c r="AI5595" i="2"/>
  <c r="AI6006" i="2"/>
  <c r="AI6007" i="2"/>
  <c r="AI6008" i="2"/>
  <c r="AI6074" i="2"/>
  <c r="AI6577" i="2"/>
  <c r="AI6948" i="2"/>
  <c r="AI9196" i="2"/>
  <c r="AI9727" i="2"/>
  <c r="AI9817" i="2"/>
  <c r="AI10884" i="2"/>
  <c r="AI10931" i="2"/>
  <c r="AI11180" i="2"/>
  <c r="AI11434" i="2"/>
  <c r="AI3474" i="2"/>
  <c r="AI3475" i="2"/>
  <c r="AI3797" i="2"/>
  <c r="AI3835" i="2"/>
  <c r="AI9050" i="2"/>
  <c r="AI9197" i="2"/>
  <c r="AI10242" i="2"/>
  <c r="AI10398" i="2"/>
  <c r="AI189" i="2"/>
  <c r="AI190" i="2"/>
  <c r="AI650" i="2"/>
  <c r="AI651" i="2"/>
  <c r="AI913" i="2"/>
  <c r="AI914" i="2"/>
  <c r="AI1153" i="2"/>
  <c r="AI1154" i="2"/>
  <c r="AI1396" i="2"/>
  <c r="AI1397" i="2"/>
  <c r="AI2098" i="2"/>
  <c r="AI2147" i="2"/>
  <c r="AI2148" i="2"/>
  <c r="AI2188" i="2"/>
  <c r="AI2207" i="2"/>
  <c r="AI2232" i="2"/>
  <c r="AI2786" i="2"/>
  <c r="AI2828" i="2"/>
  <c r="AI2856" i="2"/>
  <c r="AI2857" i="2"/>
  <c r="AI2880" i="2"/>
  <c r="AI2881" i="2"/>
  <c r="AI3942" i="2"/>
  <c r="AI4199" i="2"/>
  <c r="AI4227" i="2"/>
  <c r="AI4502" i="2"/>
  <c r="AI4538" i="2"/>
  <c r="AI6188" i="2"/>
  <c r="AI6347" i="2"/>
  <c r="AI6362" i="2"/>
  <c r="AI8161" i="2"/>
  <c r="AI8207" i="2"/>
  <c r="AI8243" i="2"/>
  <c r="AI8264" i="2"/>
  <c r="AI8282" i="2"/>
  <c r="AI8305" i="2"/>
  <c r="AI8324" i="2"/>
  <c r="AI8345" i="2"/>
  <c r="AI8365" i="2"/>
  <c r="AI8384" i="2"/>
  <c r="AI8385" i="2"/>
  <c r="AI8407" i="2"/>
  <c r="AI9198" i="2"/>
  <c r="AI9199" i="2"/>
  <c r="AI9200" i="2"/>
  <c r="AI9201" i="2"/>
  <c r="AI9395" i="2"/>
  <c r="AI9396" i="2"/>
  <c r="AI9397" i="2"/>
  <c r="AI9398" i="2"/>
  <c r="AI10399" i="2"/>
  <c r="AI10400" i="2"/>
  <c r="AI10401" i="2"/>
  <c r="AI10402" i="2"/>
  <c r="AI10403" i="2"/>
  <c r="AI10404" i="2"/>
  <c r="AI3671" i="2"/>
  <c r="AI3672" i="2"/>
  <c r="AI4980" i="2"/>
  <c r="AI5004" i="2"/>
  <c r="AI6600" i="2"/>
  <c r="AI6620" i="2"/>
  <c r="AI6783" i="2"/>
  <c r="AI6784" i="2"/>
  <c r="AI7025" i="2"/>
  <c r="AI7061" i="2"/>
  <c r="AI9728" i="2"/>
  <c r="AI9818" i="2"/>
  <c r="AI11181" i="2"/>
  <c r="AI11219" i="2"/>
  <c r="AI11435" i="2"/>
  <c r="AI11477" i="2"/>
  <c r="AI11543" i="2"/>
  <c r="AI11632" i="2"/>
  <c r="AI480" i="2"/>
  <c r="AI481" i="2"/>
  <c r="AI491" i="2"/>
  <c r="AI492" i="2"/>
  <c r="AI1521" i="2"/>
  <c r="AI3151" i="2"/>
  <c r="AI1549" i="2"/>
  <c r="AI3152" i="2"/>
  <c r="AI3627" i="2"/>
  <c r="AI4679" i="2"/>
  <c r="AI4876" i="2"/>
  <c r="AI4706" i="2"/>
  <c r="AI4877" i="2"/>
  <c r="AI5108" i="2"/>
  <c r="AI5437" i="2"/>
  <c r="AI5139" i="2"/>
  <c r="AI5438" i="2"/>
  <c r="AI5223" i="2"/>
  <c r="AI5538" i="2"/>
  <c r="AI5559" i="2"/>
  <c r="AI5609" i="2"/>
  <c r="AI5735" i="2"/>
  <c r="AI5860" i="2"/>
  <c r="AI5981" i="2"/>
  <c r="AI5985" i="2"/>
  <c r="AI5989" i="2"/>
  <c r="AI6112" i="2"/>
  <c r="AI6578" i="2"/>
  <c r="AI6986" i="2"/>
  <c r="AI9729" i="2"/>
  <c r="AI11182" i="2"/>
  <c r="AI11436" i="2"/>
  <c r="AI401" i="2"/>
  <c r="AI428" i="2"/>
  <c r="AI1590" i="2"/>
  <c r="AI3153" i="2"/>
  <c r="AI3497" i="2"/>
  <c r="AI3498" i="2"/>
  <c r="AI3628" i="2"/>
  <c r="AI3889" i="2"/>
  <c r="AI3895" i="2"/>
  <c r="AI4729" i="2"/>
  <c r="AI4878" i="2"/>
  <c r="AI5170" i="2"/>
  <c r="AI5439" i="2"/>
  <c r="AI5224" i="2"/>
  <c r="AI5560" i="2"/>
  <c r="AI6113" i="2"/>
  <c r="AI6621" i="2"/>
  <c r="AI6987" i="2"/>
  <c r="AI9819" i="2"/>
  <c r="AI9820" i="2"/>
  <c r="AI9891" i="2"/>
  <c r="AI10885" i="2"/>
  <c r="AI10932" i="2"/>
  <c r="AI11183" i="2"/>
  <c r="AI11437" i="2"/>
  <c r="AI429" i="2"/>
  <c r="AI430" i="2"/>
  <c r="AI748" i="2"/>
  <c r="AI749" i="2"/>
  <c r="AI852" i="2"/>
  <c r="AI853" i="2"/>
  <c r="AI1101" i="2"/>
  <c r="AI1102" i="2"/>
  <c r="AI1323" i="2"/>
  <c r="AI1324" i="2"/>
  <c r="AI2189" i="2"/>
  <c r="AI2208" i="2"/>
  <c r="AI2233" i="2"/>
  <c r="AI2262" i="2"/>
  <c r="AI2263" i="2"/>
  <c r="AI2264" i="2"/>
  <c r="AI2858" i="2"/>
  <c r="AI2882" i="2"/>
  <c r="AI2883" i="2"/>
  <c r="AI2884" i="2"/>
  <c r="AI2921" i="2"/>
  <c r="AI2922" i="2"/>
  <c r="AI3642" i="2"/>
  <c r="AI3999" i="2"/>
  <c r="AI4287" i="2"/>
  <c r="AI4288" i="2"/>
  <c r="AI4588" i="2"/>
  <c r="AI4589" i="2"/>
  <c r="AI5005" i="2"/>
  <c r="AI6226" i="2"/>
  <c r="AI6363" i="2"/>
  <c r="AI6380" i="2"/>
  <c r="AI6640" i="2"/>
  <c r="AI6770" i="2"/>
  <c r="AI7026" i="2"/>
  <c r="AI8244" i="2"/>
  <c r="AI8265" i="2"/>
  <c r="AI8283" i="2"/>
  <c r="AI8306" i="2"/>
  <c r="AI8325" i="2"/>
  <c r="AI8346" i="2"/>
  <c r="AI8366" i="2"/>
  <c r="AI8386" i="2"/>
  <c r="AI8408" i="2"/>
  <c r="AI8409" i="2"/>
  <c r="AI8432" i="2"/>
  <c r="AI8459" i="2"/>
  <c r="AI9821" i="2"/>
  <c r="AI9822" i="2"/>
  <c r="AI9823" i="2"/>
  <c r="AI9824" i="2"/>
  <c r="AI9825" i="2"/>
  <c r="AI9892" i="2"/>
  <c r="AI9893" i="2"/>
  <c r="AI9894" i="2"/>
  <c r="AI9895" i="2"/>
  <c r="AI11544" i="2"/>
  <c r="AI11633" i="2"/>
  <c r="AI5610" i="2"/>
  <c r="AI5736" i="2"/>
  <c r="AI5861" i="2"/>
  <c r="AI10886" i="2"/>
  <c r="AI10887" i="2"/>
  <c r="AI10933" i="2"/>
  <c r="AI10934" i="2"/>
  <c r="AI10935" i="2"/>
  <c r="AI10974" i="2"/>
  <c r="AI11184" i="2"/>
  <c r="AI11438" i="2"/>
  <c r="AI3476" i="2"/>
  <c r="AI3477" i="2"/>
  <c r="AI3798" i="2"/>
  <c r="AI3799" i="2"/>
  <c r="AI9051" i="2"/>
  <c r="AI9202" i="2"/>
  <c r="AI10243" i="2"/>
  <c r="AI10405" i="2"/>
  <c r="AI110" i="2"/>
  <c r="AI191" i="2"/>
  <c r="AI598" i="2"/>
  <c r="AI652" i="2"/>
  <c r="AI915" i="2"/>
  <c r="AI916" i="2"/>
  <c r="AI1155" i="2"/>
  <c r="AI1156" i="2"/>
  <c r="AI1378" i="2"/>
  <c r="AI1398" i="2"/>
  <c r="AI2099" i="2"/>
  <c r="AI2100" i="2"/>
  <c r="AI2149" i="2"/>
  <c r="AI2150" i="2"/>
  <c r="AI2190" i="2"/>
  <c r="AI2209" i="2"/>
  <c r="AI2787" i="2"/>
  <c r="AI2788" i="2"/>
  <c r="AI2789" i="2"/>
  <c r="AI2829" i="2"/>
  <c r="AI2859" i="2"/>
  <c r="AI2885" i="2"/>
  <c r="AI3943" i="2"/>
  <c r="AI4200" i="2"/>
  <c r="AI4201" i="2"/>
  <c r="AI4503" i="2"/>
  <c r="AI4504" i="2"/>
  <c r="AI6242" i="2"/>
  <c r="AI6333" i="2"/>
  <c r="AI6348" i="2"/>
  <c r="AI8162" i="2"/>
  <c r="AI8208" i="2"/>
  <c r="AI8245" i="2"/>
  <c r="AI8266" i="2"/>
  <c r="AI8284" i="2"/>
  <c r="AI8285" i="2"/>
  <c r="AI8307" i="2"/>
  <c r="AI8326" i="2"/>
  <c r="AI8347" i="2"/>
  <c r="AI8367" i="2"/>
  <c r="AI8387" i="2"/>
  <c r="AI8410" i="2"/>
  <c r="AI9203" i="2"/>
  <c r="AI9204" i="2"/>
  <c r="AI9205" i="2"/>
  <c r="AI9206" i="2"/>
  <c r="AI9207" i="2"/>
  <c r="AI9208" i="2"/>
  <c r="AI9209" i="2"/>
  <c r="AI9210" i="2"/>
  <c r="AI10244" i="2"/>
  <c r="AI10245" i="2"/>
  <c r="AI10246" i="2"/>
  <c r="AI10406" i="2"/>
  <c r="AI10407" i="2"/>
  <c r="AI10408" i="2"/>
  <c r="AI3673" i="2"/>
  <c r="AI3674" i="2"/>
  <c r="AI4981" i="2"/>
  <c r="AI4982" i="2"/>
  <c r="AI6579" i="2"/>
  <c r="AI6601" i="2"/>
  <c r="AI6785" i="2"/>
  <c r="AI6786" i="2"/>
  <c r="AI7027" i="2"/>
  <c r="AI7028" i="2"/>
  <c r="AI9622" i="2"/>
  <c r="AI9730" i="2"/>
  <c r="AI11185" i="2"/>
  <c r="AI11220" i="2"/>
  <c r="AI11439" i="2"/>
  <c r="AI11478" i="2"/>
  <c r="AI11545" i="2"/>
  <c r="AI11634" i="2"/>
  <c r="AI482" i="2"/>
  <c r="AI483" i="2"/>
  <c r="AI484" i="2"/>
  <c r="AI485" i="2"/>
  <c r="AI1522" i="2"/>
  <c r="AI3154" i="2"/>
  <c r="AI1523" i="2"/>
  <c r="AI3155" i="2"/>
  <c r="AI3629" i="2"/>
  <c r="AI4680" i="2"/>
  <c r="AI4879" i="2"/>
  <c r="AI4681" i="2"/>
  <c r="AI4880" i="2"/>
  <c r="AI5109" i="2"/>
  <c r="AI5440" i="2"/>
  <c r="AI5110" i="2"/>
  <c r="AI5441" i="2"/>
  <c r="AI5225" i="2"/>
  <c r="AI5539" i="2"/>
  <c r="AI5540" i="2"/>
  <c r="AI5737" i="2"/>
  <c r="AI5738" i="2"/>
  <c r="AI5862" i="2"/>
  <c r="AI5982" i="2"/>
  <c r="AI5986" i="2"/>
  <c r="AI5990" i="2"/>
  <c r="AI6114" i="2"/>
  <c r="AI6554" i="2"/>
  <c r="AI6988" i="2"/>
  <c r="AI9623" i="2"/>
  <c r="AI11146" i="2"/>
  <c r="AI11401" i="2"/>
  <c r="AI3478" i="2"/>
  <c r="AI3479" i="2"/>
  <c r="AI3800" i="2"/>
  <c r="AI3801" i="2"/>
  <c r="AI9052" i="2"/>
  <c r="AI9211" i="2"/>
  <c r="AI10247" i="2"/>
  <c r="AI10409" i="2"/>
  <c r="AI111" i="2"/>
  <c r="AI192" i="2"/>
  <c r="AI599" i="2"/>
  <c r="AI653" i="2"/>
  <c r="AI917" i="2"/>
  <c r="AI918" i="2"/>
  <c r="AI1157" i="2"/>
  <c r="AI1158" i="2"/>
  <c r="AI1399" i="2"/>
  <c r="AI1400" i="2"/>
  <c r="AI2101" i="2"/>
  <c r="AI2151" i="2"/>
  <c r="AI2152" i="2"/>
  <c r="AI2191" i="2"/>
  <c r="AI2210" i="2"/>
  <c r="AI2234" i="2"/>
  <c r="AI2790" i="2"/>
  <c r="AI2791" i="2"/>
  <c r="AI2792" i="2"/>
  <c r="AI2830" i="2"/>
  <c r="AI2860" i="2"/>
  <c r="AI2861" i="2"/>
  <c r="AI3944" i="2"/>
  <c r="AI4202" i="2"/>
  <c r="AI4203" i="2"/>
  <c r="AI4505" i="2"/>
  <c r="AI4539" i="2"/>
  <c r="AI6189" i="2"/>
  <c r="AI6349" i="2"/>
  <c r="AI6350" i="2"/>
  <c r="AI8163" i="2"/>
  <c r="AI8209" i="2"/>
  <c r="AI8246" i="2"/>
  <c r="AI8267" i="2"/>
  <c r="AI8286" i="2"/>
  <c r="AI8308" i="2"/>
  <c r="AI8327" i="2"/>
  <c r="AI8328" i="2"/>
  <c r="AI8348" i="2"/>
  <c r="AI8368" i="2"/>
  <c r="AI8388" i="2"/>
  <c r="AI8411" i="2"/>
  <c r="AI9212" i="2"/>
  <c r="AI9213" i="2"/>
  <c r="AI9214" i="2"/>
  <c r="AI9215" i="2"/>
  <c r="AI9399" i="2"/>
  <c r="AI9400" i="2"/>
  <c r="AI9401" i="2"/>
  <c r="AI9402" i="2"/>
  <c r="AI10248" i="2"/>
  <c r="AI10249" i="2"/>
  <c r="AI10250" i="2"/>
  <c r="AI10410" i="2"/>
  <c r="AI10411" i="2"/>
  <c r="AI10412" i="2"/>
  <c r="AI3675" i="2"/>
  <c r="AI4983" i="2"/>
  <c r="AI6580" i="2"/>
  <c r="AI6787" i="2"/>
  <c r="AI7029" i="2"/>
  <c r="AI9731" i="2"/>
  <c r="AI11186" i="2"/>
  <c r="AI11440" i="2"/>
  <c r="AI11546" i="2"/>
  <c r="AI11635" i="2"/>
  <c r="AI486" i="2"/>
  <c r="AI487" i="2"/>
  <c r="AI1524" i="2"/>
  <c r="AI3156" i="2"/>
  <c r="AI3630" i="2"/>
  <c r="AI4682" i="2"/>
  <c r="AI4881" i="2"/>
  <c r="AI5111" i="2"/>
  <c r="AI5442" i="2"/>
  <c r="AI5226" i="2"/>
  <c r="AI5541" i="2"/>
  <c r="AI5611" i="2"/>
  <c r="AI5739" i="2"/>
  <c r="AI5863" i="2"/>
  <c r="AI6115" i="2"/>
  <c r="AI6555" i="2"/>
  <c r="AI6989" i="2"/>
  <c r="AI9624" i="2"/>
  <c r="AI11147" i="2"/>
  <c r="AI11441" i="2"/>
  <c r="AI402" i="2"/>
  <c r="AI431" i="2"/>
  <c r="AI1591" i="2"/>
  <c r="AI3157" i="2"/>
  <c r="AI3480" i="2"/>
  <c r="AI3499" i="2"/>
  <c r="AI3631" i="2"/>
  <c r="AI3890" i="2"/>
  <c r="AI3891" i="2"/>
  <c r="AI4730" i="2"/>
  <c r="AI4882" i="2"/>
  <c r="AI5171" i="2"/>
  <c r="AI5443" i="2"/>
  <c r="AI5227" i="2"/>
  <c r="AI5561" i="2"/>
  <c r="AI6116" i="2"/>
  <c r="AI6602" i="2"/>
  <c r="AI6990" i="2"/>
  <c r="AI9732" i="2"/>
  <c r="AI9826" i="2"/>
  <c r="AI9896" i="2"/>
  <c r="AI10888" i="2"/>
  <c r="AI10936" i="2"/>
  <c r="AI11187" i="2"/>
  <c r="AI11442" i="2"/>
  <c r="AI403" i="2"/>
  <c r="AI432" i="2"/>
  <c r="AI750" i="2"/>
  <c r="AI766" i="2"/>
  <c r="AI854" i="2"/>
  <c r="AI855" i="2"/>
  <c r="AI1089" i="2"/>
  <c r="AI1103" i="2"/>
  <c r="AI1325" i="2"/>
  <c r="AI1326" i="2"/>
  <c r="AI2192" i="2"/>
  <c r="AI2211" i="2"/>
  <c r="AI2212" i="2"/>
  <c r="AI2235" i="2"/>
  <c r="AI2236" i="2"/>
  <c r="AI2237" i="2"/>
  <c r="AI2862" i="2"/>
  <c r="AI2886" i="2"/>
  <c r="AI2887" i="2"/>
  <c r="AI2888" i="2"/>
  <c r="AI2889" i="2"/>
  <c r="AI2923" i="2"/>
  <c r="AI3643" i="2"/>
  <c r="AI3993" i="2"/>
  <c r="AI4289" i="2"/>
  <c r="AI4290" i="2"/>
  <c r="AI4590" i="2"/>
  <c r="AI4591" i="2"/>
  <c r="AI5006" i="2"/>
  <c r="AI6227" i="2"/>
  <c r="AI6364" i="2"/>
  <c r="AI6381" i="2"/>
  <c r="AI6622" i="2"/>
  <c r="AI6771" i="2"/>
  <c r="AI7030" i="2"/>
  <c r="AI8247" i="2"/>
  <c r="AI8268" i="2"/>
  <c r="AI8287" i="2"/>
  <c r="AI8309" i="2"/>
  <c r="AI8329" i="2"/>
  <c r="AI8349" i="2"/>
  <c r="AI8369" i="2"/>
  <c r="AI8389" i="2"/>
  <c r="AI8390" i="2"/>
  <c r="AI8412" i="2"/>
  <c r="AI8433" i="2"/>
  <c r="AI8434" i="2"/>
  <c r="AI9827" i="2"/>
  <c r="AI9828" i="2"/>
  <c r="AI9829" i="2"/>
  <c r="AI9830" i="2"/>
  <c r="AI9831" i="2"/>
  <c r="AI9897" i="2"/>
  <c r="AI9898" i="2"/>
  <c r="AI9899" i="2"/>
  <c r="AI9900" i="2"/>
  <c r="AI11547" i="2"/>
  <c r="AI11636" i="2"/>
  <c r="AI5612" i="2"/>
  <c r="AI5740" i="2"/>
  <c r="AI5864" i="2"/>
  <c r="AI10810" i="2"/>
  <c r="AI10889" i="2"/>
  <c r="AI10937" i="2"/>
  <c r="AI10938" i="2"/>
  <c r="AI10939" i="2"/>
  <c r="AI10975" i="2"/>
  <c r="AI11188" i="2"/>
  <c r="AI11443" i="2"/>
  <c r="AI404" i="2"/>
  <c r="AI405" i="2"/>
  <c r="AI1580" i="2"/>
  <c r="AI3158" i="2"/>
  <c r="AI4883" i="2"/>
  <c r="AI4731" i="2"/>
  <c r="AI5158" i="2"/>
  <c r="AI5444" i="2"/>
  <c r="AI5562" i="2"/>
  <c r="AI7104" i="2"/>
  <c r="AI4057" i="2"/>
  <c r="AI4058" i="2"/>
  <c r="AI4059" i="2"/>
  <c r="AI4063" i="2"/>
  <c r="AI4064" i="2"/>
  <c r="AI4065" i="2"/>
  <c r="AI4118" i="2"/>
  <c r="AI4120" i="2"/>
  <c r="AI4121" i="2"/>
  <c r="AI4122" i="2"/>
  <c r="AI4123" i="2"/>
  <c r="AI4130" i="2"/>
  <c r="AI6840" i="2"/>
  <c r="AI7095" i="2"/>
  <c r="AI8164" i="2"/>
  <c r="AI8210" i="2"/>
  <c r="AI8248" i="2"/>
  <c r="AI8269" i="2"/>
  <c r="AI8288" i="2"/>
  <c r="AI8310" i="2"/>
  <c r="AI8330" i="2"/>
  <c r="AI8350" i="2"/>
  <c r="AI8370" i="2"/>
  <c r="AI8391" i="2"/>
  <c r="AI8413" i="2"/>
  <c r="AI8435" i="2"/>
  <c r="AI406" i="2"/>
  <c r="AI407" i="2"/>
  <c r="AI732" i="2"/>
  <c r="AI751" i="2"/>
  <c r="AI1058" i="2"/>
  <c r="AI1059" i="2"/>
  <c r="AI1291" i="2"/>
  <c r="AI1292" i="2"/>
  <c r="AI3644" i="2"/>
  <c r="AI5007" i="2"/>
  <c r="AI6799" i="2"/>
  <c r="AI9403" i="2"/>
  <c r="AI9625" i="2"/>
  <c r="AI9901" i="2"/>
  <c r="AI9961" i="2"/>
  <c r="AI10567" i="2"/>
  <c r="AI10726" i="2"/>
  <c r="AI10811" i="2"/>
  <c r="AI10890" i="2"/>
  <c r="AI3607" i="2"/>
  <c r="AI5284" i="2"/>
  <c r="AI5613" i="2"/>
  <c r="AI5741" i="2"/>
  <c r="AI5865" i="2"/>
  <c r="AI6099" i="2"/>
  <c r="AI6824" i="2"/>
  <c r="AI11748" i="2"/>
  <c r="AI11769" i="2"/>
  <c r="AI11775" i="2"/>
  <c r="AI10940" i="2"/>
  <c r="AI11274" i="2"/>
  <c r="AI11524" i="2"/>
  <c r="AI433" i="2"/>
  <c r="AI465" i="2"/>
  <c r="AI3159" i="2"/>
  <c r="AI1599" i="2"/>
  <c r="AI3260" i="2"/>
  <c r="AI3517" i="2"/>
  <c r="AI3518" i="2"/>
  <c r="AI3896" i="2"/>
  <c r="AI3902" i="2"/>
  <c r="AI4752" i="2"/>
  <c r="AI4884" i="2"/>
  <c r="AI5181" i="2"/>
  <c r="AI5445" i="2"/>
  <c r="AI5303" i="2"/>
  <c r="AI5589" i="2"/>
  <c r="AI6131" i="2"/>
  <c r="AI6662" i="2"/>
  <c r="AI7105" i="2"/>
  <c r="AI9832" i="2"/>
  <c r="AI9902" i="2"/>
  <c r="AI10003" i="2"/>
  <c r="AI10941" i="2"/>
  <c r="AI10942" i="2"/>
  <c r="AI434" i="2"/>
  <c r="AI435" i="2"/>
  <c r="AI767" i="2"/>
  <c r="AI768" i="2"/>
  <c r="AI844" i="2"/>
  <c r="AI845" i="2"/>
  <c r="AI1104" i="2"/>
  <c r="AI1132" i="2"/>
  <c r="AI1349" i="2"/>
  <c r="AI1350" i="2"/>
  <c r="AI2238" i="2"/>
  <c r="AI2265" i="2"/>
  <c r="AI2266" i="2"/>
  <c r="AI2267" i="2"/>
  <c r="AI2268" i="2"/>
  <c r="AI2295" i="2"/>
  <c r="AI2863" i="2"/>
  <c r="AI2890" i="2"/>
  <c r="AI2891" i="2"/>
  <c r="AI2892" i="2"/>
  <c r="AI2893" i="2"/>
  <c r="AI2924" i="2"/>
  <c r="AI3264" i="2"/>
  <c r="AI3965" i="2"/>
  <c r="AI4317" i="2"/>
  <c r="AI4318" i="2"/>
  <c r="AI4601" i="2"/>
  <c r="AI4602" i="2"/>
  <c r="AI5021" i="2"/>
  <c r="AI6198" i="2"/>
  <c r="AI6351" i="2"/>
  <c r="AI6365" i="2"/>
  <c r="AI6623" i="2"/>
  <c r="AI6723" i="2"/>
  <c r="AI7096" i="2"/>
  <c r="AI8289" i="2"/>
  <c r="AI8311" i="2"/>
  <c r="AI8331" i="2"/>
  <c r="AI8351" i="2"/>
  <c r="AI8352" i="2"/>
  <c r="AI8371" i="2"/>
  <c r="AI8392" i="2"/>
  <c r="AI8414" i="2"/>
  <c r="AI8415" i="2"/>
  <c r="AI8436" i="2"/>
  <c r="AI8437" i="2"/>
  <c r="AI8438" i="2"/>
  <c r="AI9833" i="2"/>
  <c r="AI9834" i="2"/>
  <c r="AI9903" i="2"/>
  <c r="AI9904" i="2"/>
  <c r="AI9905" i="2"/>
  <c r="AI9906" i="2"/>
  <c r="AI9962" i="2"/>
  <c r="AI9963" i="2"/>
  <c r="AI11548" i="2"/>
  <c r="AI11637" i="2"/>
  <c r="AI5614" i="2"/>
  <c r="AI5742" i="2"/>
  <c r="AI5866" i="2"/>
  <c r="AI11749" i="2"/>
  <c r="AI11770" i="2"/>
  <c r="AI10891" i="2"/>
  <c r="AI10943" i="2"/>
  <c r="AI10976" i="2"/>
  <c r="AI10977" i="2"/>
  <c r="AI10978" i="2"/>
  <c r="AI10999" i="2"/>
  <c r="AI11000" i="2"/>
  <c r="AI11275" i="2"/>
  <c r="AI11525" i="2"/>
  <c r="AI436" i="2"/>
  <c r="AI437" i="2"/>
  <c r="AI1600" i="2"/>
  <c r="AI3160" i="2"/>
  <c r="AI3500" i="2"/>
  <c r="AI3501" i="2"/>
  <c r="AI3645" i="2"/>
  <c r="AI3897" i="2"/>
  <c r="AI3898" i="2"/>
  <c r="AI4743" i="2"/>
  <c r="AI4885" i="2"/>
  <c r="AI5182" i="2"/>
  <c r="AI5446" i="2"/>
  <c r="AI5233" i="2"/>
  <c r="AI5576" i="2"/>
  <c r="AI6132" i="2"/>
  <c r="AI6641" i="2"/>
  <c r="AI6991" i="2"/>
  <c r="AI9835" i="2"/>
  <c r="AI9907" i="2"/>
  <c r="AI9908" i="2"/>
  <c r="AI10944" i="2"/>
  <c r="AI10945" i="2"/>
  <c r="AI11189" i="2"/>
  <c r="AI11444" i="2"/>
  <c r="AI438" i="2"/>
  <c r="AI439" i="2"/>
  <c r="AI752" i="2"/>
  <c r="AI769" i="2"/>
  <c r="AI1105" i="2"/>
  <c r="AI1106" i="2"/>
  <c r="AI1327" i="2"/>
  <c r="AI1328" i="2"/>
  <c r="AI2213" i="2"/>
  <c r="AI2214" i="2"/>
  <c r="AI2239" i="2"/>
  <c r="AI2240" i="2"/>
  <c r="AI2241" i="2"/>
  <c r="AI2269" i="2"/>
  <c r="AI2894" i="2"/>
  <c r="AI2895" i="2"/>
  <c r="AI2896" i="2"/>
  <c r="AI2925" i="2"/>
  <c r="AI2926" i="2"/>
  <c r="AI2927" i="2"/>
  <c r="AI3663" i="2"/>
  <c r="AI4291" i="2"/>
  <c r="AI4292" i="2"/>
  <c r="AI4592" i="2"/>
  <c r="AI4603" i="2"/>
  <c r="AI5022" i="2"/>
  <c r="AI6652" i="2"/>
  <c r="AI6772" i="2"/>
  <c r="AI7031" i="2"/>
  <c r="AI8270" i="2"/>
  <c r="AI8290" i="2"/>
  <c r="AI8312" i="2"/>
  <c r="AI8332" i="2"/>
  <c r="AI8333" i="2"/>
  <c r="AI8353" i="2"/>
  <c r="AI8372" i="2"/>
  <c r="AI8393" i="2"/>
  <c r="AI8416" i="2"/>
  <c r="AI8439" i="2"/>
  <c r="AI8460" i="2"/>
  <c r="AI8475" i="2"/>
  <c r="AI9836" i="2"/>
  <c r="AI9909" i="2"/>
  <c r="AI9910" i="2"/>
  <c r="AI9911" i="2"/>
  <c r="AI9912" i="2"/>
  <c r="AI9964" i="2"/>
  <c r="AI9965" i="2"/>
  <c r="AI5615" i="2"/>
  <c r="AI5743" i="2"/>
  <c r="AI5867" i="2"/>
  <c r="AI10892" i="2"/>
  <c r="AI10946" i="2"/>
  <c r="AI10947" i="2"/>
  <c r="AI10948" i="2"/>
  <c r="AI10979" i="2"/>
  <c r="AI10980" i="2"/>
  <c r="AI11221" i="2"/>
  <c r="AI11479" i="2"/>
  <c r="AI3502" i="2"/>
  <c r="AI3503" i="2"/>
  <c r="AI3836" i="2"/>
  <c r="AI3837" i="2"/>
  <c r="AI9216" i="2"/>
  <c r="AI9404" i="2"/>
  <c r="AI10413" i="2"/>
  <c r="AI10568" i="2"/>
  <c r="AI193" i="2"/>
  <c r="AI194" i="2"/>
  <c r="AI654" i="2"/>
  <c r="AI699" i="2"/>
  <c r="AI939" i="2"/>
  <c r="AI940" i="2"/>
  <c r="AI1180" i="2"/>
  <c r="AI1181" i="2"/>
  <c r="AI1401" i="2"/>
  <c r="AI1427" i="2"/>
  <c r="AI2102" i="2"/>
  <c r="AI2153" i="2"/>
  <c r="AI2193" i="2"/>
  <c r="AI2215" i="2"/>
  <c r="AI2242" i="2"/>
  <c r="AI2270" i="2"/>
  <c r="AI2831" i="2"/>
  <c r="AI2832" i="2"/>
  <c r="AI2864" i="2"/>
  <c r="AI2865" i="2"/>
  <c r="AI2897" i="2"/>
  <c r="AI2898" i="2"/>
  <c r="AI3945" i="2"/>
  <c r="AI4228" i="2"/>
  <c r="AI4229" i="2"/>
  <c r="AI4540" i="2"/>
  <c r="AI4541" i="2"/>
  <c r="AI6199" i="2"/>
  <c r="AI6352" i="2"/>
  <c r="AI6366" i="2"/>
  <c r="AI8211" i="2"/>
  <c r="AI8249" i="2"/>
  <c r="AI8271" i="2"/>
  <c r="AI8291" i="2"/>
  <c r="AI8292" i="2"/>
  <c r="AI8313" i="2"/>
  <c r="AI8334" i="2"/>
  <c r="AI8354" i="2"/>
  <c r="AI8373" i="2"/>
  <c r="AI8394" i="2"/>
  <c r="AI8417" i="2"/>
  <c r="AI8440" i="2"/>
  <c r="AI9217" i="2"/>
  <c r="AI9405" i="2"/>
  <c r="AI9406" i="2"/>
  <c r="AI9407" i="2"/>
  <c r="AI9408" i="2"/>
  <c r="AI9409" i="2"/>
  <c r="AI9410" i="2"/>
  <c r="AI9411" i="2"/>
  <c r="AI10414" i="2"/>
  <c r="AI10415" i="2"/>
  <c r="AI10416" i="2"/>
  <c r="AI3677" i="2"/>
  <c r="AI5008" i="2"/>
  <c r="AI6624" i="2"/>
  <c r="AI6788" i="2"/>
  <c r="AI7062" i="2"/>
  <c r="AI9837" i="2"/>
  <c r="AI11222" i="2"/>
  <c r="AI11480" i="2"/>
  <c r="AI11549" i="2"/>
  <c r="AI11638" i="2"/>
  <c r="AI493" i="2"/>
  <c r="AI494" i="2"/>
  <c r="AI1550" i="2"/>
  <c r="AI3161" i="2"/>
  <c r="AI3646" i="2"/>
  <c r="AI4707" i="2"/>
  <c r="AI4886" i="2"/>
  <c r="AI5140" i="2"/>
  <c r="AI5447" i="2"/>
  <c r="AI5234" i="2"/>
  <c r="AI5542" i="2"/>
  <c r="AI5616" i="2"/>
  <c r="AI5744" i="2"/>
  <c r="AI5868" i="2"/>
  <c r="AI6117" i="2"/>
  <c r="AI6603" i="2"/>
  <c r="AI7032" i="2"/>
  <c r="AI9838" i="2"/>
  <c r="AI11190" i="2"/>
  <c r="AI11445" i="2"/>
  <c r="AI10569" i="2"/>
  <c r="AI10570" i="2"/>
  <c r="AI10571" i="2"/>
  <c r="AI3481" i="2"/>
  <c r="AI3504" i="2"/>
  <c r="AI3838" i="2"/>
  <c r="AI3839" i="2"/>
  <c r="AI9218" i="2"/>
  <c r="AI9412" i="2"/>
  <c r="AI10251" i="2"/>
  <c r="AI10417" i="2"/>
  <c r="AI195" i="2"/>
  <c r="AI196" i="2"/>
  <c r="AI655" i="2"/>
  <c r="AI656" i="2"/>
  <c r="AI919" i="2"/>
  <c r="AI941" i="2"/>
  <c r="AI1159" i="2"/>
  <c r="AI1182" i="2"/>
  <c r="AI1402" i="2"/>
  <c r="AI1403" i="2"/>
  <c r="AI2103" i="2"/>
  <c r="AI2154" i="2"/>
  <c r="AI2155" i="2"/>
  <c r="AI2194" i="2"/>
  <c r="AI2195" i="2"/>
  <c r="AI2216" i="2"/>
  <c r="AI2833" i="2"/>
  <c r="AI2834" i="2"/>
  <c r="AI2835" i="2"/>
  <c r="AI2866" i="2"/>
  <c r="AI2867" i="2"/>
  <c r="AI2868" i="2"/>
  <c r="AI3946" i="2"/>
  <c r="AI4204" i="2"/>
  <c r="AI4230" i="2"/>
  <c r="AI4506" i="2"/>
  <c r="AI4542" i="2"/>
  <c r="AI6200" i="2"/>
  <c r="AI6353" i="2"/>
  <c r="AI6367" i="2"/>
  <c r="AI8212" i="2"/>
  <c r="AI8250" i="2"/>
  <c r="AI8272" i="2"/>
  <c r="AI8293" i="2"/>
  <c r="AI8294" i="2"/>
  <c r="AI8314" i="2"/>
  <c r="AI8335" i="2"/>
  <c r="AI8355" i="2"/>
  <c r="AI8374" i="2"/>
  <c r="AI8395" i="2"/>
  <c r="AI8418" i="2"/>
  <c r="AI8441" i="2"/>
  <c r="AI9219" i="2"/>
  <c r="AI9220" i="2"/>
  <c r="AI9221" i="2"/>
  <c r="AI9222" i="2"/>
  <c r="AI9413" i="2"/>
  <c r="AI9414" i="2"/>
  <c r="AI9415" i="2"/>
  <c r="AI9416" i="2"/>
  <c r="AI10418" i="2"/>
  <c r="AI10419" i="2"/>
  <c r="AI10420" i="2"/>
  <c r="AI3678" i="2"/>
  <c r="AI5009" i="2"/>
  <c r="AI6625" i="2"/>
  <c r="AI6789" i="2"/>
  <c r="AI7033" i="2"/>
  <c r="AI11223" i="2"/>
  <c r="AI11481" i="2"/>
  <c r="AI11550" i="2"/>
  <c r="AI11639" i="2"/>
  <c r="AI11750" i="2"/>
  <c r="AI488" i="2"/>
  <c r="AI495" i="2"/>
  <c r="AI1551" i="2"/>
  <c r="AI3162" i="2"/>
  <c r="AI3647" i="2"/>
  <c r="AI4683" i="2"/>
  <c r="AI4887" i="2"/>
  <c r="AI5112" i="2"/>
  <c r="AI5448" i="2"/>
  <c r="AI5235" i="2"/>
  <c r="AI5543" i="2"/>
  <c r="AI5617" i="2"/>
  <c r="AI5745" i="2"/>
  <c r="AI5869" i="2"/>
  <c r="AI6118" i="2"/>
  <c r="AI6604" i="2"/>
  <c r="AI7034" i="2"/>
  <c r="AI9839" i="2"/>
  <c r="AI11191" i="2"/>
  <c r="AI11446" i="2"/>
  <c r="AI10572" i="2"/>
  <c r="AI10573" i="2"/>
  <c r="AI10574" i="2"/>
  <c r="AI3482" i="2"/>
  <c r="AI3483" i="2"/>
  <c r="AI3802" i="2"/>
  <c r="AI3840" i="2"/>
  <c r="AI9223" i="2"/>
  <c r="AI9417" i="2"/>
  <c r="AI10252" i="2"/>
  <c r="AI10421" i="2"/>
  <c r="AI197" i="2"/>
  <c r="AI198" i="2"/>
  <c r="AI657" i="2"/>
  <c r="AI658" i="2"/>
  <c r="AI920" i="2"/>
  <c r="AI921" i="2"/>
  <c r="AI1160" i="2"/>
  <c r="AI1161" i="2"/>
  <c r="AI1404" i="2"/>
  <c r="AI1405" i="2"/>
  <c r="AI2104" i="2"/>
  <c r="AI2105" i="2"/>
  <c r="AI2156" i="2"/>
  <c r="AI2157" i="2"/>
  <c r="AI2158" i="2"/>
  <c r="AI2159" i="2"/>
  <c r="AI2793" i="2"/>
  <c r="AI2836" i="2"/>
  <c r="AI2837" i="2"/>
  <c r="AI2838" i="2"/>
  <c r="AI2839" i="2"/>
  <c r="AI2869" i="2"/>
  <c r="AI3947" i="2"/>
  <c r="AI4205" i="2"/>
  <c r="AI4231" i="2"/>
  <c r="AI4507" i="2"/>
  <c r="AI4508" i="2"/>
  <c r="AI6190" i="2"/>
  <c r="AI6354" i="2"/>
  <c r="AI6368" i="2"/>
  <c r="AI8213" i="2"/>
  <c r="AI8251" i="2"/>
  <c r="AI8252" i="2"/>
  <c r="AI8273" i="2"/>
  <c r="AI8295" i="2"/>
  <c r="AI8315" i="2"/>
  <c r="AI8336" i="2"/>
  <c r="AI8356" i="2"/>
  <c r="AI8375" i="2"/>
  <c r="AI8396" i="2"/>
  <c r="AI8397" i="2"/>
  <c r="AI8419" i="2"/>
  <c r="AI9224" i="2"/>
  <c r="AI9225" i="2"/>
  <c r="AI9226" i="2"/>
  <c r="AI9227" i="2"/>
  <c r="AI9418" i="2"/>
  <c r="AI9419" i="2"/>
  <c r="AI9420" i="2"/>
  <c r="AI9421" i="2"/>
  <c r="AI10422" i="2"/>
  <c r="AI10423" i="2"/>
  <c r="AI10424" i="2"/>
  <c r="AI10575" i="2"/>
  <c r="AI10576" i="2"/>
  <c r="AI3676" i="2"/>
  <c r="AI4984" i="2"/>
  <c r="AI6605" i="2"/>
  <c r="AI6790" i="2"/>
  <c r="AI7035" i="2"/>
  <c r="AI9840" i="2"/>
  <c r="AI11224" i="2"/>
  <c r="AI11482" i="2"/>
  <c r="AI11551" i="2"/>
  <c r="AI11640" i="2"/>
  <c r="AI489" i="2"/>
  <c r="AI496" i="2"/>
  <c r="AI1552" i="2"/>
  <c r="AI3163" i="2"/>
  <c r="AI3632" i="2"/>
  <c r="AI4684" i="2"/>
  <c r="AI4888" i="2"/>
  <c r="AI5113" i="2"/>
  <c r="AI5449" i="2"/>
  <c r="AI5236" i="2"/>
  <c r="AI5544" i="2"/>
  <c r="AI5618" i="2"/>
  <c r="AI5746" i="2"/>
  <c r="AI5870" i="2"/>
  <c r="AI6119" i="2"/>
  <c r="AI6581" i="2"/>
  <c r="AI7036" i="2"/>
  <c r="AI9733" i="2"/>
  <c r="AI11192" i="2"/>
  <c r="AI11447" i="2"/>
  <c r="AI10577" i="2"/>
  <c r="AI3505" i="2"/>
  <c r="AI3506" i="2"/>
  <c r="AI3841" i="2"/>
  <c r="AI3842" i="2"/>
  <c r="AI9228" i="2"/>
  <c r="AI9422" i="2"/>
  <c r="AI10425" i="2"/>
  <c r="AI10578" i="2"/>
  <c r="AI199" i="2"/>
  <c r="AI295" i="2"/>
  <c r="AI659" i="2"/>
  <c r="AI700" i="2"/>
  <c r="AI942" i="2"/>
  <c r="AI943" i="2"/>
  <c r="AI1183" i="2"/>
  <c r="AI1184" i="2"/>
  <c r="AI1428" i="2"/>
  <c r="AI1429" i="2"/>
  <c r="AI2160" i="2"/>
  <c r="AI2196" i="2"/>
  <c r="AI2217" i="2"/>
  <c r="AI2218" i="2"/>
  <c r="AI2243" i="2"/>
  <c r="AI2244" i="2"/>
  <c r="AI2840" i="2"/>
  <c r="AI2841" i="2"/>
  <c r="AI2842" i="2"/>
  <c r="AI2870" i="2"/>
  <c r="AI2871" i="2"/>
  <c r="AI2872" i="2"/>
  <c r="AI3966" i="2"/>
  <c r="AI4232" i="2"/>
  <c r="AI4233" i="2"/>
  <c r="AI4543" i="2"/>
  <c r="AI4544" i="2"/>
  <c r="AI6210" i="2"/>
  <c r="AI6369" i="2"/>
  <c r="AI6370" i="2"/>
  <c r="AI8214" i="2"/>
  <c r="AI8253" i="2"/>
  <c r="AI8274" i="2"/>
  <c r="AI8296" i="2"/>
  <c r="AI8316" i="2"/>
  <c r="AI8337" i="2"/>
  <c r="AI8357" i="2"/>
  <c r="AI8376" i="2"/>
  <c r="AI8398" i="2"/>
  <c r="AI8399" i="2"/>
  <c r="AI8420" i="2"/>
  <c r="AI8442" i="2"/>
  <c r="AI9423" i="2"/>
  <c r="AI9424" i="2"/>
  <c r="AI9425" i="2"/>
  <c r="AI9426" i="2"/>
  <c r="AI9626" i="2"/>
  <c r="AI9627" i="2"/>
  <c r="AI9628" i="2"/>
  <c r="AI9629" i="2"/>
  <c r="AI10426" i="2"/>
  <c r="AI10427" i="2"/>
  <c r="AI10579" i="2"/>
  <c r="AI3679" i="2"/>
  <c r="AI5010" i="2"/>
  <c r="AI6642" i="2"/>
  <c r="AI6793" i="2"/>
  <c r="AI7063" i="2"/>
  <c r="AI9913" i="2"/>
  <c r="AI11225" i="2"/>
  <c r="AI11483" i="2"/>
  <c r="AI11552" i="2"/>
  <c r="AI11641" i="2"/>
  <c r="AI497" i="2"/>
  <c r="AI498" i="2"/>
  <c r="AI1553" i="2"/>
  <c r="AI3164" i="2"/>
  <c r="AI3648" i="2"/>
  <c r="AI4708" i="2"/>
  <c r="AI4889" i="2"/>
  <c r="AI5141" i="2"/>
  <c r="AI5450" i="2"/>
  <c r="AI5237" i="2"/>
  <c r="AI5563" i="2"/>
  <c r="AI5619" i="2"/>
  <c r="AI5747" i="2"/>
  <c r="AI5871" i="2"/>
  <c r="AI6133" i="2"/>
  <c r="AI6606" i="2"/>
  <c r="AI7037" i="2"/>
  <c r="AI11226" i="2"/>
  <c r="AI11484" i="2"/>
  <c r="AI11751" i="2"/>
  <c r="AI10580" i="2"/>
  <c r="AI10581" i="2"/>
  <c r="AI10582" i="2"/>
  <c r="AI440" i="2"/>
  <c r="AI441" i="2"/>
  <c r="AI1592" i="2"/>
  <c r="AI3165" i="2"/>
  <c r="AI3507" i="2"/>
  <c r="AI3508" i="2"/>
  <c r="AI3649" i="2"/>
  <c r="AI3892" i="2"/>
  <c r="AI3899" i="2"/>
  <c r="AI4744" i="2"/>
  <c r="AI4890" i="2"/>
  <c r="AI5172" i="2"/>
  <c r="AI5451" i="2"/>
  <c r="AI5238" i="2"/>
  <c r="AI5577" i="2"/>
  <c r="AI6120" i="2"/>
  <c r="AI6626" i="2"/>
  <c r="AI6992" i="2"/>
  <c r="AI9841" i="2"/>
  <c r="AI9842" i="2"/>
  <c r="AI9914" i="2"/>
  <c r="AI10893" i="2"/>
  <c r="AI10949" i="2"/>
  <c r="AI11193" i="2"/>
  <c r="AI11448" i="2"/>
  <c r="AI442" i="2"/>
  <c r="AI443" i="2"/>
  <c r="AI753" i="2"/>
  <c r="AI770" i="2"/>
  <c r="AI1107" i="2"/>
  <c r="AI1108" i="2"/>
  <c r="AI1329" i="2"/>
  <c r="AI1330" i="2"/>
  <c r="AI2219" i="2"/>
  <c r="AI2220" i="2"/>
  <c r="AI2221" i="2"/>
  <c r="AI2245" i="2"/>
  <c r="AI2246" i="2"/>
  <c r="AI2247" i="2"/>
  <c r="AI2899" i="2"/>
  <c r="AI2900" i="2"/>
  <c r="AI2901" i="2"/>
  <c r="AI2902" i="2"/>
  <c r="AI2928" i="2"/>
  <c r="AI2929" i="2"/>
  <c r="AI3650" i="2"/>
  <c r="AI4293" i="2"/>
  <c r="AI4294" i="2"/>
  <c r="AI4593" i="2"/>
  <c r="AI4594" i="2"/>
  <c r="AI5011" i="2"/>
  <c r="AI6653" i="2"/>
  <c r="AI6773" i="2"/>
  <c r="AI7038" i="2"/>
  <c r="AI8275" i="2"/>
  <c r="AI8297" i="2"/>
  <c r="AI8298" i="2"/>
  <c r="AI8317" i="2"/>
  <c r="AI8338" i="2"/>
  <c r="AI8358" i="2"/>
  <c r="AI8377" i="2"/>
  <c r="AI8400" i="2"/>
  <c r="AI8421" i="2"/>
  <c r="AI8443" i="2"/>
  <c r="AI8444" i="2"/>
  <c r="AI8445" i="2"/>
  <c r="AI9843" i="2"/>
  <c r="AI9915" i="2"/>
  <c r="AI9916" i="2"/>
  <c r="AI9917" i="2"/>
  <c r="AI9918" i="2"/>
  <c r="AI9966" i="2"/>
  <c r="AI11752" i="2"/>
  <c r="AI5748" i="2"/>
  <c r="AI5749" i="2"/>
  <c r="AI5872" i="2"/>
  <c r="AI10894" i="2"/>
  <c r="AI10950" i="2"/>
  <c r="AI10951" i="2"/>
  <c r="AI10952" i="2"/>
  <c r="AI10981" i="2"/>
  <c r="AI10982" i="2"/>
  <c r="AI11227" i="2"/>
  <c r="AI11485" i="2"/>
  <c r="AI444" i="2"/>
  <c r="AI445" i="2"/>
  <c r="AI1593" i="2"/>
  <c r="AI3166" i="2"/>
  <c r="AI4745" i="2"/>
  <c r="AI4891" i="2"/>
  <c r="AI5173" i="2"/>
  <c r="AI5452" i="2"/>
  <c r="AI5578" i="2"/>
  <c r="AI856" i="2"/>
  <c r="AI857" i="2"/>
  <c r="AI2222" i="2"/>
  <c r="AI2248" i="2"/>
  <c r="AI2271" i="2"/>
  <c r="AI2272" i="2"/>
  <c r="AI2273" i="2"/>
  <c r="AI2274" i="2"/>
  <c r="AI2903" i="2"/>
  <c r="AI2904" i="2"/>
  <c r="AI2930" i="2"/>
  <c r="AI2931" i="2"/>
  <c r="AI2932" i="2"/>
  <c r="AI2933" i="2"/>
  <c r="AI3651" i="2"/>
  <c r="AI4000" i="2"/>
  <c r="AI5012" i="2"/>
  <c r="AI6232" i="2"/>
  <c r="AI6382" i="2"/>
  <c r="AI6398" i="2"/>
  <c r="AI6643" i="2"/>
  <c r="AI6774" i="2"/>
  <c r="AI7039" i="2"/>
  <c r="AI8276" i="2"/>
  <c r="AI8299" i="2"/>
  <c r="AI8318" i="2"/>
  <c r="AI8339" i="2"/>
  <c r="AI8359" i="2"/>
  <c r="AI8378" i="2"/>
  <c r="AI8401" i="2"/>
  <c r="AI8422" i="2"/>
  <c r="AI8423" i="2"/>
  <c r="AI8446" i="2"/>
  <c r="AI8461" i="2"/>
  <c r="AI8476" i="2"/>
  <c r="AI9844" i="2"/>
  <c r="AI9919" i="2"/>
  <c r="AI11553" i="2"/>
  <c r="AI11642" i="2"/>
  <c r="AI11771" i="2"/>
  <c r="AI5620" i="2"/>
  <c r="AI5750" i="2"/>
  <c r="AI5873" i="2"/>
  <c r="AI11194" i="2"/>
  <c r="AI11486" i="2"/>
  <c r="AI7106" i="2"/>
  <c r="AI408" i="2"/>
  <c r="AI409" i="2"/>
  <c r="AI754" i="2"/>
  <c r="AI755" i="2"/>
  <c r="AI1060" i="2"/>
  <c r="AI1078" i="2"/>
  <c r="AI1293" i="2"/>
  <c r="AI1294" i="2"/>
  <c r="AI9427" i="2"/>
  <c r="AI9630" i="2"/>
  <c r="AI9920" i="2"/>
  <c r="AI9967" i="2"/>
  <c r="AI10583" i="2"/>
  <c r="AI10727" i="2"/>
  <c r="AI10812" i="2"/>
  <c r="AI10895" i="2"/>
  <c r="AI3431" i="2"/>
  <c r="AI3432" i="2"/>
  <c r="AI3608" i="2"/>
  <c r="AI3803" i="2"/>
  <c r="AI3843" i="2"/>
  <c r="AI5285" i="2"/>
  <c r="AI6100" i="2"/>
  <c r="AI6800" i="2"/>
  <c r="AI9428" i="2"/>
  <c r="AI9631" i="2"/>
  <c r="AI10428" i="2"/>
  <c r="AI10584" i="2"/>
  <c r="AI11753" i="2"/>
  <c r="AI11772" i="2"/>
  <c r="AI11776" i="2"/>
  <c r="AI410" i="2"/>
  <c r="AI411" i="2"/>
  <c r="AI1581" i="2"/>
  <c r="AI3167" i="2"/>
  <c r="AI4892" i="2"/>
  <c r="AI4732" i="2"/>
  <c r="AI5159" i="2"/>
  <c r="AI5453" i="2"/>
  <c r="AI5564" i="2"/>
  <c r="AI4060" i="2"/>
  <c r="AI4061" i="2"/>
  <c r="AI4062" i="2"/>
  <c r="AI4066" i="2"/>
  <c r="AI4067" i="2"/>
  <c r="AI4068" i="2"/>
  <c r="AI4119" i="2"/>
  <c r="AI4124" i="2"/>
  <c r="AI4125" i="2"/>
  <c r="AI4126" i="2"/>
  <c r="AI4127" i="2"/>
  <c r="AI4131" i="2"/>
  <c r="AI6841" i="2"/>
  <c r="AI7097" i="2"/>
  <c r="AI8165" i="2"/>
  <c r="AI8215" i="2"/>
  <c r="AI8254" i="2"/>
  <c r="AI8277" i="2"/>
  <c r="AI8300" i="2"/>
  <c r="AI8319" i="2"/>
  <c r="AI8340" i="2"/>
  <c r="AI8360" i="2"/>
  <c r="AI8379" i="2"/>
  <c r="AI8402" i="2"/>
  <c r="AI8424" i="2"/>
  <c r="AI8447" i="2"/>
  <c r="AI3652" i="2"/>
  <c r="AI4206" i="2"/>
  <c r="AI4207" i="2"/>
  <c r="AI4509" i="2"/>
  <c r="AI4510" i="2"/>
  <c r="AI5013" i="2"/>
  <c r="AI6801" i="2"/>
  <c r="AI9429" i="2"/>
  <c r="AI9632" i="2"/>
  <c r="AI10429" i="2"/>
  <c r="AI10585" i="2"/>
  <c r="AI5621" i="2"/>
  <c r="AI5751" i="2"/>
  <c r="AI5874" i="2"/>
  <c r="AI10953" i="2"/>
  <c r="AI11276" i="2"/>
  <c r="AI11526" i="2"/>
  <c r="AI446" i="2"/>
  <c r="AI447" i="2"/>
  <c r="AI1594" i="2"/>
  <c r="AI3168" i="2"/>
  <c r="AI3484" i="2"/>
  <c r="AI3485" i="2"/>
  <c r="AI3864" i="2"/>
  <c r="AI3865" i="2"/>
  <c r="AI4753" i="2"/>
  <c r="AI4893" i="2"/>
  <c r="AI5174" i="2"/>
  <c r="AI5454" i="2"/>
  <c r="AI5579" i="2"/>
  <c r="AI9633" i="2"/>
  <c r="AI9734" i="2"/>
  <c r="AI10728" i="2"/>
  <c r="AI10813" i="2"/>
  <c r="AI412" i="2"/>
  <c r="AI448" i="2"/>
  <c r="AI771" i="2"/>
  <c r="AI772" i="2"/>
  <c r="AI964" i="2"/>
  <c r="AI965" i="2"/>
  <c r="AI1212" i="2"/>
  <c r="AI1213" i="2"/>
  <c r="AI1449" i="2"/>
  <c r="AI1450" i="2"/>
  <c r="AI2223" i="2"/>
  <c r="AI2224" i="2"/>
  <c r="AI2225" i="2"/>
  <c r="AI2249" i="2"/>
  <c r="AI2250" i="2"/>
  <c r="AI2275" i="2"/>
  <c r="AI2873" i="2"/>
  <c r="AI2905" i="2"/>
  <c r="AI2906" i="2"/>
  <c r="AI2907" i="2"/>
  <c r="AI2908" i="2"/>
  <c r="AI2934" i="2"/>
  <c r="AI4001" i="2"/>
  <c r="AI4352" i="2"/>
  <c r="AI4353" i="2"/>
  <c r="AI4566" i="2"/>
  <c r="AI4567" i="2"/>
  <c r="AI6233" i="2"/>
  <c r="AI6383" i="2"/>
  <c r="AI6399" i="2"/>
  <c r="AI8255" i="2"/>
  <c r="AI8278" i="2"/>
  <c r="AI8301" i="2"/>
  <c r="AI8320" i="2"/>
  <c r="AI8341" i="2"/>
  <c r="AI8361" i="2"/>
  <c r="AI8380" i="2"/>
  <c r="AI8403" i="2"/>
  <c r="AI8425" i="2"/>
  <c r="AI8426" i="2"/>
  <c r="AI8448" i="2"/>
  <c r="AI8462" i="2"/>
  <c r="AI9735" i="2"/>
  <c r="AI9736" i="2"/>
  <c r="AI9737" i="2"/>
  <c r="AI9845" i="2"/>
  <c r="AI9846" i="2"/>
  <c r="AI9847" i="2"/>
  <c r="AI9848" i="2"/>
  <c r="AI9849" i="2"/>
  <c r="AI3265" i="2"/>
  <c r="AI5029" i="2"/>
  <c r="AI6627" i="2"/>
  <c r="AI6720" i="2"/>
  <c r="AI7091" i="2"/>
  <c r="AI10004" i="2"/>
  <c r="AI11238" i="2"/>
  <c r="AI11496" i="2"/>
  <c r="AI11554" i="2"/>
  <c r="AI11643" i="2"/>
  <c r="AI3266" i="2"/>
  <c r="AI5248" i="2"/>
  <c r="AI5622" i="2"/>
  <c r="AI5752" i="2"/>
  <c r="AI5875" i="2"/>
  <c r="AI6144" i="2"/>
  <c r="AI6654" i="2"/>
  <c r="AI7072" i="2"/>
  <c r="AI9921" i="2"/>
  <c r="AI11239" i="2"/>
  <c r="AI11497" i="2"/>
  <c r="AI10729" i="2"/>
  <c r="AI10814" i="2"/>
  <c r="AI10815" i="2"/>
  <c r="AI10816" i="2"/>
  <c r="AI10896" i="2"/>
  <c r="AI10897" i="2"/>
  <c r="AI527" i="2"/>
  <c r="AI475" i="2"/>
  <c r="AI1554" i="2"/>
  <c r="AI3169" i="2"/>
  <c r="AI3170" i="2"/>
  <c r="AI4653" i="2"/>
  <c r="AI4894" i="2"/>
  <c r="AI5114" i="2"/>
  <c r="AI5455" i="2"/>
  <c r="AI5315" i="2"/>
  <c r="AI5565" i="2"/>
  <c r="AI5998" i="2"/>
  <c r="AI6000" i="2"/>
  <c r="AI6003" i="2"/>
  <c r="AI6028" i="2"/>
  <c r="AI6467" i="2"/>
  <c r="AI6993" i="2"/>
  <c r="AI8674" i="2"/>
  <c r="AI11195" i="2"/>
  <c r="AI11449" i="2"/>
  <c r="AI660" i="2"/>
  <c r="AI756" i="2"/>
  <c r="AI804" i="2"/>
  <c r="AI830" i="2"/>
  <c r="AI988" i="2"/>
  <c r="AI989" i="2"/>
  <c r="AI1224" i="2"/>
  <c r="AI1225" i="2"/>
  <c r="AI1603" i="2"/>
  <c r="AI1610" i="2"/>
  <c r="AI1617" i="2"/>
  <c r="AI1619" i="2"/>
  <c r="AI1620" i="2"/>
  <c r="AI1625" i="2"/>
  <c r="AI1627" i="2"/>
  <c r="AI1628" i="2"/>
  <c r="AI1630" i="2"/>
  <c r="AI1636" i="2"/>
  <c r="AI1637" i="2"/>
  <c r="AI1711" i="2"/>
  <c r="AI3171" i="2"/>
  <c r="AI3948" i="2"/>
  <c r="AI4006" i="2"/>
  <c r="AI4007" i="2"/>
  <c r="AI4426" i="2"/>
  <c r="AI4568" i="2"/>
  <c r="AI5041" i="2"/>
  <c r="AI5189" i="2"/>
  <c r="AI5190" i="2"/>
  <c r="AI6164" i="2"/>
  <c r="AI6384" i="2"/>
  <c r="AI6400" i="2"/>
  <c r="AI6446" i="2"/>
  <c r="AI6728" i="2"/>
  <c r="AI7073" i="2"/>
  <c r="AI7107" i="2"/>
  <c r="AI7108" i="2"/>
  <c r="AI7109" i="2"/>
  <c r="AI7110" i="2"/>
  <c r="AI7111" i="2"/>
  <c r="AI7112" i="2"/>
  <c r="AI7113" i="2"/>
  <c r="AI7114" i="2"/>
  <c r="AI7115" i="2"/>
  <c r="AI7116" i="2"/>
  <c r="AI7117" i="2"/>
  <c r="AI7118" i="2"/>
  <c r="AI8675" i="2"/>
  <c r="AI8752" i="2"/>
  <c r="AI9850" i="2"/>
  <c r="AI9430" i="2"/>
  <c r="AI9431" i="2"/>
  <c r="AI9432" i="2"/>
  <c r="AI9851" i="2"/>
  <c r="AI10123" i="2"/>
  <c r="AI10898" i="2"/>
  <c r="AI10954" i="2"/>
  <c r="AI10586" i="2"/>
  <c r="AI11056" i="2"/>
  <c r="AI11450" i="2"/>
  <c r="AI11530" i="2"/>
  <c r="AI11531" i="2"/>
  <c r="AI11532" i="2"/>
  <c r="AI11533" i="2"/>
  <c r="AI11534" i="2"/>
  <c r="AI499" i="2"/>
  <c r="AI505" i="2"/>
  <c r="AI1582" i="2"/>
  <c r="AI3172" i="2"/>
  <c r="AI3509" i="2"/>
  <c r="AI3519" i="2"/>
  <c r="AI3653" i="2"/>
  <c r="AI3866" i="2"/>
  <c r="AI3867" i="2"/>
  <c r="AI4733" i="2"/>
  <c r="AI4895" i="2"/>
  <c r="AI5160" i="2"/>
  <c r="AI5456" i="2"/>
  <c r="AI5239" i="2"/>
  <c r="AI5580" i="2"/>
  <c r="AI5623" i="2"/>
  <c r="AI5753" i="2"/>
  <c r="AI5876" i="2"/>
  <c r="AI6134" i="2"/>
  <c r="AI6628" i="2"/>
  <c r="AI296" i="2"/>
  <c r="AI297" i="2"/>
  <c r="AI701" i="2"/>
  <c r="AI733" i="2"/>
  <c r="AI944" i="2"/>
  <c r="AI957" i="2"/>
  <c r="AI1185" i="2"/>
  <c r="AI1205" i="2"/>
  <c r="AI1430" i="2"/>
  <c r="AI1446" i="2"/>
  <c r="AI2276" i="2"/>
  <c r="AI2296" i="2"/>
  <c r="AI2297" i="2"/>
  <c r="AI2298" i="2"/>
  <c r="AI2317" i="2"/>
  <c r="AI2318" i="2"/>
  <c r="AI2935" i="2"/>
  <c r="AI2936" i="2"/>
  <c r="AI2937" i="2"/>
  <c r="AI2961" i="2"/>
  <c r="AI2962" i="2"/>
  <c r="AI2977" i="2"/>
  <c r="AI3680" i="2"/>
  <c r="AI3967" i="2"/>
  <c r="AI4261" i="2"/>
  <c r="AI4262" i="2"/>
  <c r="AI4569" i="2"/>
  <c r="AI4570" i="2"/>
  <c r="AI5037" i="2"/>
  <c r="AI6219" i="2"/>
  <c r="AI6385" i="2"/>
  <c r="AI6401" i="2"/>
  <c r="AI6655" i="2"/>
  <c r="AI6794" i="2"/>
  <c r="AI7074" i="2"/>
  <c r="AI8463" i="2"/>
  <c r="AI8477" i="2"/>
  <c r="AI8490" i="2"/>
  <c r="AI8501" i="2"/>
  <c r="AI8514" i="2"/>
  <c r="AI8525" i="2"/>
  <c r="AI8533" i="2"/>
  <c r="AI8544" i="2"/>
  <c r="AI8555" i="2"/>
  <c r="AI8562" i="2"/>
  <c r="AI8569" i="2"/>
  <c r="AI8575" i="2"/>
  <c r="AI9634" i="2"/>
  <c r="AI9738" i="2"/>
  <c r="AI9739" i="2"/>
  <c r="AI9740" i="2"/>
  <c r="AI9741" i="2"/>
  <c r="AI9742" i="2"/>
  <c r="AI9743" i="2"/>
  <c r="AI9744" i="2"/>
  <c r="AI10730" i="2"/>
  <c r="AI10731" i="2"/>
  <c r="AI10732" i="2"/>
  <c r="AI10817" i="2"/>
  <c r="AI10818" i="2"/>
  <c r="AI10819" i="2"/>
  <c r="AI11240" i="2"/>
  <c r="AI11498" i="2"/>
  <c r="AI11555" i="2"/>
  <c r="AI11644" i="2"/>
  <c r="AI11754" i="2"/>
  <c r="AI7075" i="2"/>
  <c r="AI9635" i="2"/>
  <c r="AI9745" i="2"/>
  <c r="AI10733" i="2"/>
  <c r="AI10820" i="2"/>
  <c r="AI11228" i="2"/>
  <c r="AI11499" i="2"/>
  <c r="AI11773" i="2"/>
  <c r="AJ298" i="2"/>
  <c r="AJ299" i="2"/>
  <c r="AJ1525" i="2"/>
  <c r="AJ3027" i="2"/>
  <c r="AJ3391" i="2"/>
  <c r="AJ3433" i="2"/>
  <c r="AJ3758" i="2"/>
  <c r="AJ3804" i="2"/>
  <c r="AJ4709" i="2"/>
  <c r="AJ4755" i="2"/>
  <c r="AJ5115" i="2"/>
  <c r="AJ5316" i="2"/>
  <c r="AJ200" i="2"/>
  <c r="AJ368" i="2"/>
  <c r="AJ661" i="2"/>
  <c r="AJ702" i="2"/>
  <c r="AJ890" i="2"/>
  <c r="AJ922" i="2"/>
  <c r="AJ1162" i="2"/>
  <c r="AJ1186" i="2"/>
  <c r="AJ1406" i="2"/>
  <c r="AJ1407" i="2"/>
  <c r="AJ1777" i="2"/>
  <c r="AJ1851" i="2"/>
  <c r="AJ1942" i="2"/>
  <c r="AJ2023" i="2"/>
  <c r="AJ2106" i="2"/>
  <c r="AJ2161" i="2"/>
  <c r="AJ2460" i="2"/>
  <c r="AJ3609" i="2"/>
  <c r="AJ5286" i="2"/>
  <c r="AJ6101" i="2"/>
  <c r="AJ6607" i="2"/>
  <c r="AJ6949" i="2"/>
  <c r="AJ11148" i="2"/>
  <c r="AJ11402" i="2"/>
  <c r="AJ3968" i="2"/>
  <c r="AJ4319" i="2"/>
  <c r="AJ4320" i="2"/>
  <c r="AJ4465" i="2"/>
  <c r="AJ4466" i="2"/>
  <c r="AJ2548" i="2"/>
  <c r="AJ2549" i="2"/>
  <c r="AJ2641" i="2"/>
  <c r="AJ2725" i="2"/>
  <c r="AJ2794" i="2"/>
  <c r="AJ3610" i="2"/>
  <c r="AJ4985" i="2"/>
  <c r="AJ6608" i="2"/>
  <c r="AJ6759" i="2"/>
  <c r="AJ6950" i="2"/>
  <c r="AJ6220" i="2"/>
  <c r="AJ6402" i="2"/>
  <c r="AJ6414" i="2"/>
  <c r="AJ5545" i="2"/>
  <c r="AJ5624" i="2"/>
  <c r="AJ5754" i="2"/>
  <c r="AJ5877" i="2"/>
  <c r="AJ9229" i="2"/>
  <c r="AJ9433" i="2"/>
  <c r="AJ10430" i="2"/>
  <c r="AJ10587" i="2"/>
  <c r="AJ11725" i="2"/>
  <c r="AJ9230" i="2"/>
  <c r="AJ9231" i="2"/>
  <c r="AJ9232" i="2"/>
  <c r="AJ9233" i="2"/>
  <c r="AJ9434" i="2"/>
  <c r="AJ9435" i="2"/>
  <c r="AJ9436" i="2"/>
  <c r="AJ9437" i="2"/>
  <c r="AJ7338" i="2"/>
  <c r="AJ7428" i="2"/>
  <c r="AJ7521" i="2"/>
  <c r="AJ7633" i="2"/>
  <c r="AJ7743" i="2"/>
  <c r="AJ7839" i="2"/>
  <c r="AJ7910" i="2"/>
  <c r="AJ8004" i="2"/>
  <c r="AJ8005" i="2"/>
  <c r="AJ8093" i="2"/>
  <c r="AJ8166" i="2"/>
  <c r="AJ8216" i="2"/>
  <c r="AJ9636" i="2"/>
  <c r="AJ10431" i="2"/>
  <c r="AJ10432" i="2"/>
  <c r="AJ10588" i="2"/>
  <c r="AJ10589" i="2"/>
  <c r="AJ10590" i="2"/>
  <c r="AJ10591" i="2"/>
  <c r="AJ11556" i="2"/>
  <c r="AJ11645" i="2"/>
  <c r="AJ11149" i="2"/>
  <c r="AJ11403" i="2"/>
  <c r="AJ300" i="2"/>
  <c r="AJ301" i="2"/>
  <c r="AJ1555" i="2"/>
  <c r="AJ3028" i="2"/>
  <c r="AJ3392" i="2"/>
  <c r="AJ3434" i="2"/>
  <c r="AJ3759" i="2"/>
  <c r="AJ3805" i="2"/>
  <c r="AJ4710" i="2"/>
  <c r="AJ4756" i="2"/>
  <c r="AJ5142" i="2"/>
  <c r="AJ5317" i="2"/>
  <c r="AJ201" i="2"/>
  <c r="AJ302" i="2"/>
  <c r="AJ662" i="2"/>
  <c r="AJ703" i="2"/>
  <c r="AJ891" i="2"/>
  <c r="AJ923" i="2"/>
  <c r="AJ1163" i="2"/>
  <c r="AJ1187" i="2"/>
  <c r="AJ1408" i="2"/>
  <c r="AJ1431" i="2"/>
  <c r="AJ1852" i="2"/>
  <c r="AJ1943" i="2"/>
  <c r="AJ2024" i="2"/>
  <c r="AJ2025" i="2"/>
  <c r="AJ2107" i="2"/>
  <c r="AJ2162" i="2"/>
  <c r="AJ3611" i="2"/>
  <c r="AJ5287" i="2"/>
  <c r="AJ6102" i="2"/>
  <c r="AJ6609" i="2"/>
  <c r="AJ6951" i="2"/>
  <c r="AJ9438" i="2"/>
  <c r="AJ11150" i="2"/>
  <c r="AJ11404" i="2"/>
  <c r="AJ3986" i="2"/>
  <c r="AJ4321" i="2"/>
  <c r="AJ4339" i="2"/>
  <c r="AJ4467" i="2"/>
  <c r="AJ4511" i="2"/>
  <c r="AJ2461" i="2"/>
  <c r="AJ2550" i="2"/>
  <c r="AJ2642" i="2"/>
  <c r="AJ2726" i="2"/>
  <c r="AJ2727" i="2"/>
  <c r="AJ2795" i="2"/>
  <c r="AJ3633" i="2"/>
  <c r="AJ4986" i="2"/>
  <c r="AJ6629" i="2"/>
  <c r="AJ6760" i="2"/>
  <c r="AJ6994" i="2"/>
  <c r="AJ6228" i="2"/>
  <c r="AJ6403" i="2"/>
  <c r="AJ6415" i="2"/>
  <c r="AJ5546" i="2"/>
  <c r="AJ5625" i="2"/>
  <c r="AJ5755" i="2"/>
  <c r="AJ5878" i="2"/>
  <c r="AJ9439" i="2"/>
  <c r="AJ9746" i="2"/>
  <c r="AJ10592" i="2"/>
  <c r="AJ10593" i="2"/>
  <c r="AJ9440" i="2"/>
  <c r="AJ9441" i="2"/>
  <c r="AJ9442" i="2"/>
  <c r="AJ9443" i="2"/>
  <c r="AJ9747" i="2"/>
  <c r="AJ9748" i="2"/>
  <c r="AJ9749" i="2"/>
  <c r="AJ9750" i="2"/>
  <c r="AJ7429" i="2"/>
  <c r="AJ7430" i="2"/>
  <c r="AJ7522" i="2"/>
  <c r="AJ7634" i="2"/>
  <c r="AJ7744" i="2"/>
  <c r="AJ7840" i="2"/>
  <c r="AJ7911" i="2"/>
  <c r="AJ8006" i="2"/>
  <c r="AJ8094" i="2"/>
  <c r="AJ8095" i="2"/>
  <c r="AJ8167" i="2"/>
  <c r="AJ8217" i="2"/>
  <c r="AJ10433" i="2"/>
  <c r="AJ10434" i="2"/>
  <c r="AJ10594" i="2"/>
  <c r="AJ10595" i="2"/>
  <c r="AJ10596" i="2"/>
  <c r="AJ10734" i="2"/>
  <c r="AJ11557" i="2"/>
  <c r="AJ11558" i="2"/>
  <c r="AJ11755" i="2"/>
  <c r="AJ11151" i="2"/>
  <c r="AJ11451" i="2"/>
  <c r="AJ466" i="2"/>
  <c r="AJ467" i="2"/>
  <c r="AJ1467" i="2"/>
  <c r="AJ3029" i="2"/>
  <c r="AJ3356" i="2"/>
  <c r="AJ3393" i="2"/>
  <c r="AJ3577" i="2"/>
  <c r="AJ3694" i="2"/>
  <c r="AJ3721" i="2"/>
  <c r="AJ4614" i="2"/>
  <c r="AJ4757" i="2"/>
  <c r="AJ5048" i="2"/>
  <c r="AJ5318" i="2"/>
  <c r="AJ26" i="2"/>
  <c r="AJ28" i="2"/>
  <c r="AJ538" i="2"/>
  <c r="AJ541" i="2"/>
  <c r="AJ858" i="2"/>
  <c r="AJ871" i="2"/>
  <c r="AJ1090" i="2"/>
  <c r="AJ1109" i="2"/>
  <c r="AJ1331" i="2"/>
  <c r="AJ1332" i="2"/>
  <c r="AJ1656" i="2"/>
  <c r="AJ1673" i="2"/>
  <c r="AJ1674" i="2"/>
  <c r="AJ1712" i="2"/>
  <c r="AJ1778" i="2"/>
  <c r="AJ1853" i="2"/>
  <c r="AJ2358" i="2"/>
  <c r="AJ2394" i="2"/>
  <c r="AJ2395" i="2"/>
  <c r="AJ2462" i="2"/>
  <c r="AJ2551" i="2"/>
  <c r="AJ2643" i="2"/>
  <c r="AJ3664" i="2"/>
  <c r="AJ3905" i="2"/>
  <c r="AJ4147" i="2"/>
  <c r="AJ4160" i="2"/>
  <c r="AJ4394" i="2"/>
  <c r="AJ4427" i="2"/>
  <c r="AJ4936" i="2"/>
  <c r="AJ6153" i="2"/>
  <c r="AJ6259" i="2"/>
  <c r="AJ6277" i="2"/>
  <c r="AJ6494" i="2"/>
  <c r="AJ6775" i="2"/>
  <c r="AJ6952" i="2"/>
  <c r="AJ7139" i="2"/>
  <c r="AJ7185" i="2"/>
  <c r="AJ7186" i="2"/>
  <c r="AJ5205" i="2"/>
  <c r="AJ5460" i="2"/>
  <c r="AJ5626" i="2"/>
  <c r="AJ5756" i="2"/>
  <c r="AJ5879" i="2"/>
  <c r="AJ6051" i="2"/>
  <c r="AJ6468" i="2"/>
  <c r="AJ6904" i="2"/>
  <c r="AJ8632" i="2"/>
  <c r="AJ8676" i="2"/>
  <c r="AJ9234" i="2"/>
  <c r="AJ10005" i="2"/>
  <c r="AJ10038" i="2"/>
  <c r="AJ11057" i="2"/>
  <c r="AJ11306" i="2"/>
  <c r="AJ7254" i="2"/>
  <c r="AJ7339" i="2"/>
  <c r="AJ7431" i="2"/>
  <c r="AJ7523" i="2"/>
  <c r="AJ7635" i="2"/>
  <c r="AJ7745" i="2"/>
  <c r="AJ7841" i="2"/>
  <c r="AJ7912" i="2"/>
  <c r="AJ8007" i="2"/>
  <c r="AJ8635" i="2"/>
  <c r="AJ8636" i="2"/>
  <c r="AJ8637" i="2"/>
  <c r="AJ8638" i="2"/>
  <c r="AJ8753" i="2"/>
  <c r="AJ8754" i="2"/>
  <c r="AJ8892" i="2"/>
  <c r="AJ8893" i="2"/>
  <c r="AJ9444" i="2"/>
  <c r="AJ10006" i="2"/>
  <c r="AJ10007" i="2"/>
  <c r="AJ10008" i="2"/>
  <c r="AJ10039" i="2"/>
  <c r="AJ10040" i="2"/>
  <c r="AJ10041" i="2"/>
  <c r="AJ11103" i="2"/>
  <c r="AJ11360" i="2"/>
  <c r="AJ11559" i="2"/>
  <c r="AJ11646" i="2"/>
  <c r="AJ202" i="2"/>
  <c r="AJ303" i="2"/>
  <c r="AJ1526" i="2"/>
  <c r="AJ3030" i="2"/>
  <c r="AJ3231" i="2"/>
  <c r="AJ4685" i="2"/>
  <c r="AJ4758" i="2"/>
  <c r="AJ5084" i="2"/>
  <c r="AJ5319" i="2"/>
  <c r="AJ1713" i="2"/>
  <c r="AJ1779" i="2"/>
  <c r="AJ1780" i="2"/>
  <c r="AJ112" i="2"/>
  <c r="AJ203" i="2"/>
  <c r="AJ600" i="2"/>
  <c r="AJ601" i="2"/>
  <c r="AJ892" i="2"/>
  <c r="AJ924" i="2"/>
  <c r="AJ1133" i="2"/>
  <c r="AJ1134" i="2"/>
  <c r="AJ1351" i="2"/>
  <c r="AJ1379" i="2"/>
  <c r="AJ3328" i="2"/>
  <c r="AJ3357" i="2"/>
  <c r="AJ3722" i="2"/>
  <c r="AJ3723" i="2"/>
  <c r="AJ8677" i="2"/>
  <c r="AJ8894" i="2"/>
  <c r="AJ10124" i="2"/>
  <c r="AJ10253" i="2"/>
  <c r="AJ1854" i="2"/>
  <c r="AJ2026" i="2"/>
  <c r="AJ2027" i="2"/>
  <c r="AJ2396" i="2"/>
  <c r="AJ2463" i="2"/>
  <c r="AJ2464" i="2"/>
  <c r="AJ2552" i="2"/>
  <c r="AJ2644" i="2"/>
  <c r="AJ2728" i="2"/>
  <c r="AJ3211" i="2"/>
  <c r="AJ3949" i="2"/>
  <c r="AJ4263" i="2"/>
  <c r="AJ4295" i="2"/>
  <c r="AJ4395" i="2"/>
  <c r="AJ4428" i="2"/>
  <c r="AJ6177" i="2"/>
  <c r="AJ6278" i="2"/>
  <c r="AJ6311" i="2"/>
  <c r="AJ4987" i="2"/>
  <c r="AJ6529" i="2"/>
  <c r="AJ6696" i="2"/>
  <c r="AJ6995" i="2"/>
  <c r="AJ7140" i="2"/>
  <c r="AJ7187" i="2"/>
  <c r="AJ5217" i="2"/>
  <c r="AJ5490" i="2"/>
  <c r="AJ5627" i="2"/>
  <c r="AJ5757" i="2"/>
  <c r="AJ5880" i="2"/>
  <c r="AJ6103" i="2"/>
  <c r="AJ6556" i="2"/>
  <c r="AJ6953" i="2"/>
  <c r="AJ9445" i="2"/>
  <c r="AJ11104" i="2"/>
  <c r="AJ11361" i="2"/>
  <c r="AJ7255" i="2"/>
  <c r="AJ7340" i="2"/>
  <c r="AJ7432" i="2"/>
  <c r="AJ7524" i="2"/>
  <c r="AJ7636" i="2"/>
  <c r="AJ7746" i="2"/>
  <c r="AJ7842" i="2"/>
  <c r="AJ7913" i="2"/>
  <c r="AJ8008" i="2"/>
  <c r="AJ8096" i="2"/>
  <c r="AJ9637" i="2"/>
  <c r="AJ8755" i="2"/>
  <c r="AJ8756" i="2"/>
  <c r="AJ8757" i="2"/>
  <c r="AJ8895" i="2"/>
  <c r="AJ8896" i="2"/>
  <c r="AJ9053" i="2"/>
  <c r="AJ9054" i="2"/>
  <c r="AJ9235" i="2"/>
  <c r="AJ10125" i="2"/>
  <c r="AJ10126" i="2"/>
  <c r="AJ10254" i="2"/>
  <c r="AJ10255" i="2"/>
  <c r="AJ10256" i="2"/>
  <c r="AJ10435" i="2"/>
  <c r="AJ11105" i="2"/>
  <c r="AJ11405" i="2"/>
  <c r="AJ11560" i="2"/>
  <c r="AJ11647" i="2"/>
  <c r="AJ113" i="2"/>
  <c r="AJ204" i="2"/>
  <c r="AJ1527" i="2"/>
  <c r="AJ3031" i="2"/>
  <c r="AJ3578" i="2"/>
  <c r="AJ4654" i="2"/>
  <c r="AJ4759" i="2"/>
  <c r="AJ5116" i="2"/>
  <c r="AJ5320" i="2"/>
  <c r="AJ1714" i="2"/>
  <c r="AJ1781" i="2"/>
  <c r="AJ114" i="2"/>
  <c r="AJ205" i="2"/>
  <c r="AJ602" i="2"/>
  <c r="AJ663" i="2"/>
  <c r="AJ817" i="2"/>
  <c r="AJ831" i="2"/>
  <c r="AJ1038" i="2"/>
  <c r="AJ1061" i="2"/>
  <c r="AJ1248" i="2"/>
  <c r="AJ1273" i="2"/>
  <c r="AJ3394" i="2"/>
  <c r="AJ3435" i="2"/>
  <c r="AJ3806" i="2"/>
  <c r="AJ3844" i="2"/>
  <c r="AJ9236" i="2"/>
  <c r="AJ9446" i="2"/>
  <c r="AJ10597" i="2"/>
  <c r="AJ10598" i="2"/>
  <c r="AJ1855" i="2"/>
  <c r="AJ1944" i="2"/>
  <c r="AJ2028" i="2"/>
  <c r="AJ2029" i="2"/>
  <c r="AJ2465" i="2"/>
  <c r="AJ2466" i="2"/>
  <c r="AJ2553" i="2"/>
  <c r="AJ2645" i="2"/>
  <c r="AJ2729" i="2"/>
  <c r="AJ2730" i="2"/>
  <c r="AJ3579" i="2"/>
  <c r="AJ3969" i="2"/>
  <c r="AJ4179" i="2"/>
  <c r="AJ4208" i="2"/>
  <c r="AJ4468" i="2"/>
  <c r="AJ4512" i="2"/>
  <c r="AJ6191" i="2"/>
  <c r="AJ6312" i="2"/>
  <c r="AJ6334" i="2"/>
  <c r="AJ4937" i="2"/>
  <c r="AJ6530" i="2"/>
  <c r="AJ6749" i="2"/>
  <c r="AJ6905" i="2"/>
  <c r="AJ7141" i="2"/>
  <c r="AJ7188" i="2"/>
  <c r="AJ5206" i="2"/>
  <c r="AJ5491" i="2"/>
  <c r="AJ5628" i="2"/>
  <c r="AJ5758" i="2"/>
  <c r="AJ5881" i="2"/>
  <c r="AJ6052" i="2"/>
  <c r="AJ6495" i="2"/>
  <c r="AJ6872" i="2"/>
  <c r="AJ9237" i="2"/>
  <c r="AJ11058" i="2"/>
  <c r="AJ11307" i="2"/>
  <c r="AJ7256" i="2"/>
  <c r="AJ7341" i="2"/>
  <c r="AJ7433" i="2"/>
  <c r="AJ7525" i="2"/>
  <c r="AJ7637" i="2"/>
  <c r="AJ7747" i="2"/>
  <c r="AJ7748" i="2"/>
  <c r="AJ7914" i="2"/>
  <c r="AJ8009" i="2"/>
  <c r="AJ8097" i="2"/>
  <c r="AJ9055" i="2"/>
  <c r="AJ9238" i="2"/>
  <c r="AJ9239" i="2"/>
  <c r="AJ9240" i="2"/>
  <c r="AJ9447" i="2"/>
  <c r="AJ9448" i="2"/>
  <c r="AJ9449" i="2"/>
  <c r="AJ9450" i="2"/>
  <c r="AJ10436" i="2"/>
  <c r="AJ10437" i="2"/>
  <c r="AJ10599" i="2"/>
  <c r="AJ10600" i="2"/>
  <c r="AJ10601" i="2"/>
  <c r="AJ11059" i="2"/>
  <c r="AJ11308" i="2"/>
  <c r="AJ11561" i="2"/>
  <c r="AJ11648" i="2"/>
  <c r="AJ11756" i="2"/>
  <c r="AJ10735" i="2"/>
  <c r="AJ304" i="2"/>
  <c r="AJ369" i="2"/>
  <c r="AJ1556" i="2"/>
  <c r="AJ3032" i="2"/>
  <c r="AJ3436" i="2"/>
  <c r="AJ3437" i="2"/>
  <c r="AJ3760" i="2"/>
  <c r="AJ3807" i="2"/>
  <c r="AJ4711" i="2"/>
  <c r="AJ4760" i="2"/>
  <c r="AJ5143" i="2"/>
  <c r="AJ305" i="2"/>
  <c r="AJ306" i="2"/>
  <c r="AJ664" i="2"/>
  <c r="AJ704" i="2"/>
  <c r="AJ925" i="2"/>
  <c r="AJ926" i="2"/>
  <c r="AJ1188" i="2"/>
  <c r="AJ1189" i="2"/>
  <c r="AJ1409" i="2"/>
  <c r="AJ1432" i="2"/>
  <c r="AJ1856" i="2"/>
  <c r="AJ1945" i="2"/>
  <c r="AJ2030" i="2"/>
  <c r="AJ2108" i="2"/>
  <c r="AJ2163" i="2"/>
  <c r="AJ2197" i="2"/>
  <c r="AJ3612" i="2"/>
  <c r="AJ5296" i="2"/>
  <c r="AJ6104" i="2"/>
  <c r="AJ6630" i="2"/>
  <c r="AJ6954" i="2"/>
  <c r="AJ9451" i="2"/>
  <c r="AJ11152" i="2"/>
  <c r="AJ11406" i="2"/>
  <c r="AJ3987" i="2"/>
  <c r="AJ4322" i="2"/>
  <c r="AJ4340" i="2"/>
  <c r="AJ4469" i="2"/>
  <c r="AJ4513" i="2"/>
  <c r="AJ2467" i="2"/>
  <c r="AJ2554" i="2"/>
  <c r="AJ2646" i="2"/>
  <c r="AJ2731" i="2"/>
  <c r="AJ2732" i="2"/>
  <c r="AJ2796" i="2"/>
  <c r="AJ3634" i="2"/>
  <c r="AJ4988" i="2"/>
  <c r="AJ6631" i="2"/>
  <c r="AJ6761" i="2"/>
  <c r="AJ6996" i="2"/>
  <c r="AJ6229" i="2"/>
  <c r="AJ6416" i="2"/>
  <c r="AJ6417" i="2"/>
  <c r="AJ5321" i="2"/>
  <c r="AJ5547" i="2"/>
  <c r="AJ5629" i="2"/>
  <c r="AJ5759" i="2"/>
  <c r="AJ5882" i="2"/>
  <c r="AJ9452" i="2"/>
  <c r="AJ9751" i="2"/>
  <c r="AJ10602" i="2"/>
  <c r="AJ10736" i="2"/>
  <c r="AJ9453" i="2"/>
  <c r="AJ9454" i="2"/>
  <c r="AJ9455" i="2"/>
  <c r="AJ9456" i="2"/>
  <c r="AJ9752" i="2"/>
  <c r="AJ9753" i="2"/>
  <c r="AJ9754" i="2"/>
  <c r="AJ9755" i="2"/>
  <c r="AJ7434" i="2"/>
  <c r="AJ7526" i="2"/>
  <c r="AJ7638" i="2"/>
  <c r="AJ7639" i="2"/>
  <c r="AJ7749" i="2"/>
  <c r="AJ7843" i="2"/>
  <c r="AJ7915" i="2"/>
  <c r="AJ8010" i="2"/>
  <c r="AJ8098" i="2"/>
  <c r="AJ8168" i="2"/>
  <c r="AJ8218" i="2"/>
  <c r="AJ8219" i="2"/>
  <c r="AJ9756" i="2"/>
  <c r="AJ10603" i="2"/>
  <c r="AJ10604" i="2"/>
  <c r="AJ10605" i="2"/>
  <c r="AJ10606" i="2"/>
  <c r="AJ10607" i="2"/>
  <c r="AJ10737" i="2"/>
  <c r="AJ11562" i="2"/>
  <c r="AJ11649" i="2"/>
  <c r="AJ11196" i="2"/>
  <c r="AJ11452" i="2"/>
  <c r="AJ206" i="2"/>
  <c r="AJ307" i="2"/>
  <c r="AJ1528" i="2"/>
  <c r="AJ3033" i="2"/>
  <c r="AJ3395" i="2"/>
  <c r="AJ3438" i="2"/>
  <c r="AJ3761" i="2"/>
  <c r="AJ3808" i="2"/>
  <c r="AJ4712" i="2"/>
  <c r="AJ4761" i="2"/>
  <c r="AJ5117" i="2"/>
  <c r="AJ5322" i="2"/>
  <c r="AJ207" i="2"/>
  <c r="AJ308" i="2"/>
  <c r="AJ665" i="2"/>
  <c r="AJ705" i="2"/>
  <c r="AJ893" i="2"/>
  <c r="AJ927" i="2"/>
  <c r="AJ1164" i="2"/>
  <c r="AJ1190" i="2"/>
  <c r="AJ1410" i="2"/>
  <c r="AJ1411" i="2"/>
  <c r="AJ1782" i="2"/>
  <c r="AJ1857" i="2"/>
  <c r="AJ1946" i="2"/>
  <c r="AJ2031" i="2"/>
  <c r="AJ2109" i="2"/>
  <c r="AJ2164" i="2"/>
  <c r="AJ2468" i="2"/>
  <c r="AJ3613" i="2"/>
  <c r="AJ5288" i="2"/>
  <c r="AJ6075" i="2"/>
  <c r="AJ6582" i="2"/>
  <c r="AJ6955" i="2"/>
  <c r="AJ11153" i="2"/>
  <c r="AJ11407" i="2"/>
  <c r="AJ3970" i="2"/>
  <c r="AJ4296" i="2"/>
  <c r="AJ4323" i="2"/>
  <c r="AJ4429" i="2"/>
  <c r="AJ4470" i="2"/>
  <c r="AJ2469" i="2"/>
  <c r="AJ2555" i="2"/>
  <c r="AJ2647" i="2"/>
  <c r="AJ2733" i="2"/>
  <c r="AJ2797" i="2"/>
  <c r="AJ3614" i="2"/>
  <c r="AJ4963" i="2"/>
  <c r="AJ6610" i="2"/>
  <c r="AJ6762" i="2"/>
  <c r="AJ6956" i="2"/>
  <c r="AJ6221" i="2"/>
  <c r="AJ6404" i="2"/>
  <c r="AJ6418" i="2"/>
  <c r="AJ5548" i="2"/>
  <c r="AJ5630" i="2"/>
  <c r="AJ5760" i="2"/>
  <c r="AJ5883" i="2"/>
  <c r="AJ9241" i="2"/>
  <c r="AJ9457" i="2"/>
  <c r="AJ10438" i="2"/>
  <c r="AJ10608" i="2"/>
  <c r="AJ11726" i="2"/>
  <c r="AJ9242" i="2"/>
  <c r="AJ9243" i="2"/>
  <c r="AJ9244" i="2"/>
  <c r="AJ9245" i="2"/>
  <c r="AJ9458" i="2"/>
  <c r="AJ9459" i="2"/>
  <c r="AJ9460" i="2"/>
  <c r="AJ9461" i="2"/>
  <c r="AJ7342" i="2"/>
  <c r="AJ7435" i="2"/>
  <c r="AJ7527" i="2"/>
  <c r="AJ7640" i="2"/>
  <c r="AJ7750" i="2"/>
  <c r="AJ7751" i="2"/>
  <c r="AJ7844" i="2"/>
  <c r="AJ7916" i="2"/>
  <c r="AJ8011" i="2"/>
  <c r="AJ8099" i="2"/>
  <c r="AJ8169" i="2"/>
  <c r="AJ8220" i="2"/>
  <c r="AJ9638" i="2"/>
  <c r="AJ10439" i="2"/>
  <c r="AJ10440" i="2"/>
  <c r="AJ10441" i="2"/>
  <c r="AJ10609" i="2"/>
  <c r="AJ10610" i="2"/>
  <c r="AJ10611" i="2"/>
  <c r="AJ11563" i="2"/>
  <c r="AJ11650" i="2"/>
  <c r="AJ11154" i="2"/>
  <c r="AJ11408" i="2"/>
  <c r="AJ309" i="2"/>
  <c r="AJ370" i="2"/>
  <c r="AJ1557" i="2"/>
  <c r="AJ3034" i="2"/>
  <c r="AJ3246" i="2"/>
  <c r="AJ4713" i="2"/>
  <c r="AJ4762" i="2"/>
  <c r="AJ5144" i="2"/>
  <c r="AJ5323" i="2"/>
  <c r="AJ1783" i="2"/>
  <c r="AJ208" i="2"/>
  <c r="AJ371" i="2"/>
  <c r="AJ666" i="2"/>
  <c r="AJ706" i="2"/>
  <c r="AJ928" i="2"/>
  <c r="AJ945" i="2"/>
  <c r="AJ1165" i="2"/>
  <c r="AJ1191" i="2"/>
  <c r="AJ1412" i="2"/>
  <c r="AJ1413" i="2"/>
  <c r="AJ3396" i="2"/>
  <c r="AJ3397" i="2"/>
  <c r="AJ3762" i="2"/>
  <c r="AJ3809" i="2"/>
  <c r="AJ9056" i="2"/>
  <c r="AJ9462" i="2"/>
  <c r="AJ10257" i="2"/>
  <c r="AJ10442" i="2"/>
  <c r="AJ1858" i="2"/>
  <c r="AJ2032" i="2"/>
  <c r="AJ2033" i="2"/>
  <c r="AJ2110" i="2"/>
  <c r="AJ2165" i="2"/>
  <c r="AJ2470" i="2"/>
  <c r="AJ2556" i="2"/>
  <c r="AJ2648" i="2"/>
  <c r="AJ2734" i="2"/>
  <c r="AJ2798" i="2"/>
  <c r="AJ2843" i="2"/>
  <c r="AJ3247" i="2"/>
  <c r="AJ3971" i="2"/>
  <c r="AJ4324" i="2"/>
  <c r="AJ4341" i="2"/>
  <c r="AJ4471" i="2"/>
  <c r="AJ4472" i="2"/>
  <c r="AJ6211" i="2"/>
  <c r="AJ6313" i="2"/>
  <c r="AJ6335" i="2"/>
  <c r="AJ5014" i="2"/>
  <c r="AJ6557" i="2"/>
  <c r="AJ6710" i="2"/>
  <c r="AJ7040" i="2"/>
  <c r="AJ7257" i="2"/>
  <c r="AJ5240" i="2"/>
  <c r="AJ5514" i="2"/>
  <c r="AJ5631" i="2"/>
  <c r="AJ5632" i="2"/>
  <c r="AJ5884" i="2"/>
  <c r="AJ6121" i="2"/>
  <c r="AJ6632" i="2"/>
  <c r="AJ7041" i="2"/>
  <c r="AJ11155" i="2"/>
  <c r="AJ11409" i="2"/>
  <c r="AJ11727" i="2"/>
  <c r="AJ7343" i="2"/>
  <c r="AJ7344" i="2"/>
  <c r="AJ7528" i="2"/>
  <c r="AJ7529" i="2"/>
  <c r="AJ7641" i="2"/>
  <c r="AJ7752" i="2"/>
  <c r="AJ7917" i="2"/>
  <c r="AJ8012" i="2"/>
  <c r="AJ8100" i="2"/>
  <c r="AJ8170" i="2"/>
  <c r="AJ8221" i="2"/>
  <c r="AJ9852" i="2"/>
  <c r="AJ9057" i="2"/>
  <c r="AJ9058" i="2"/>
  <c r="AJ9246" i="2"/>
  <c r="AJ9247" i="2"/>
  <c r="AJ9463" i="2"/>
  <c r="AJ9464" i="2"/>
  <c r="AJ9639" i="2"/>
  <c r="AJ9640" i="2"/>
  <c r="AJ10443" i="2"/>
  <c r="AJ10444" i="2"/>
  <c r="AJ10445" i="2"/>
  <c r="AJ10446" i="2"/>
  <c r="AJ10612" i="2"/>
  <c r="AJ10613" i="2"/>
  <c r="AJ11197" i="2"/>
  <c r="AJ11453" i="2"/>
  <c r="AJ11564" i="2"/>
  <c r="AJ11651" i="2"/>
  <c r="AJ3212" i="2"/>
  <c r="AJ3459" i="2"/>
  <c r="AJ3486" i="2"/>
  <c r="AJ3868" i="2"/>
  <c r="AJ3869" i="2"/>
  <c r="AJ310" i="2"/>
  <c r="AJ372" i="2"/>
  <c r="AJ707" i="2"/>
  <c r="AJ734" i="2"/>
  <c r="AJ1859" i="2"/>
  <c r="AJ1947" i="2"/>
  <c r="AJ2034" i="2"/>
  <c r="AJ2111" i="2"/>
  <c r="AJ2112" i="2"/>
  <c r="AJ2166" i="2"/>
  <c r="AJ311" i="2"/>
  <c r="AJ373" i="2"/>
  <c r="AJ1558" i="2"/>
  <c r="AJ3035" i="2"/>
  <c r="AJ4714" i="2"/>
  <c r="AJ4763" i="2"/>
  <c r="AJ5145" i="2"/>
  <c r="AJ5324" i="2"/>
  <c r="AJ5566" i="2"/>
  <c r="AJ3232" i="2"/>
  <c r="AJ2471" i="2"/>
  <c r="AJ2557" i="2"/>
  <c r="AJ2649" i="2"/>
  <c r="AJ2735" i="2"/>
  <c r="AJ2736" i="2"/>
  <c r="AJ2799" i="2"/>
  <c r="AJ4989" i="2"/>
  <c r="AJ6558" i="2"/>
  <c r="AJ6714" i="2"/>
  <c r="AJ6997" i="2"/>
  <c r="AJ5297" i="2"/>
  <c r="AJ5633" i="2"/>
  <c r="AJ5761" i="2"/>
  <c r="AJ5885" i="2"/>
  <c r="AJ6076" i="2"/>
  <c r="AJ6633" i="2"/>
  <c r="AJ6957" i="2"/>
  <c r="AJ9465" i="2"/>
  <c r="AJ9641" i="2"/>
  <c r="AJ9642" i="2"/>
  <c r="AJ10738" i="2"/>
  <c r="AJ10821" i="2"/>
  <c r="AJ11156" i="2"/>
  <c r="AJ11410" i="2"/>
  <c r="AJ9643" i="2"/>
  <c r="AJ9757" i="2"/>
  <c r="AJ9853" i="2"/>
  <c r="AJ7436" i="2"/>
  <c r="AJ7530" i="2"/>
  <c r="AJ7531" i="2"/>
  <c r="AJ7642" i="2"/>
  <c r="AJ7753" i="2"/>
  <c r="AJ7845" i="2"/>
  <c r="AJ7918" i="2"/>
  <c r="AJ8013" i="2"/>
  <c r="AJ8101" i="2"/>
  <c r="AJ8171" i="2"/>
  <c r="AJ8222" i="2"/>
  <c r="AJ8223" i="2"/>
  <c r="AJ10822" i="2"/>
  <c r="AJ10899" i="2"/>
  <c r="AJ11157" i="2"/>
  <c r="AJ11454" i="2"/>
  <c r="AJ209" i="2"/>
  <c r="AJ312" i="2"/>
  <c r="AJ1529" i="2"/>
  <c r="AJ3036" i="2"/>
  <c r="AJ3233" i="2"/>
  <c r="AJ4686" i="2"/>
  <c r="AJ4764" i="2"/>
  <c r="AJ5085" i="2"/>
  <c r="AJ5325" i="2"/>
  <c r="AJ1715" i="2"/>
  <c r="AJ1784" i="2"/>
  <c r="AJ1860" i="2"/>
  <c r="AJ115" i="2"/>
  <c r="AJ210" i="2"/>
  <c r="AJ603" i="2"/>
  <c r="AJ667" i="2"/>
  <c r="AJ894" i="2"/>
  <c r="AJ929" i="2"/>
  <c r="AJ1135" i="2"/>
  <c r="AJ1166" i="2"/>
  <c r="AJ1352" i="2"/>
  <c r="AJ1380" i="2"/>
  <c r="AJ3329" i="2"/>
  <c r="AJ3358" i="2"/>
  <c r="AJ3724" i="2"/>
  <c r="AJ3763" i="2"/>
  <c r="AJ8758" i="2"/>
  <c r="AJ8897" i="2"/>
  <c r="AJ10127" i="2"/>
  <c r="AJ10258" i="2"/>
  <c r="AJ1948" i="2"/>
  <c r="AJ1949" i="2"/>
  <c r="AJ2035" i="2"/>
  <c r="AJ2397" i="2"/>
  <c r="AJ2472" i="2"/>
  <c r="AJ2558" i="2"/>
  <c r="AJ2559" i="2"/>
  <c r="AJ2650" i="2"/>
  <c r="AJ2737" i="2"/>
  <c r="AJ3213" i="2"/>
  <c r="AJ3950" i="2"/>
  <c r="AJ4297" i="2"/>
  <c r="AJ4298" i="2"/>
  <c r="AJ4396" i="2"/>
  <c r="AJ4430" i="2"/>
  <c r="AJ6192" i="2"/>
  <c r="AJ6279" i="2"/>
  <c r="AJ6314" i="2"/>
  <c r="AJ4990" i="2"/>
  <c r="AJ6531" i="2"/>
  <c r="AJ6697" i="2"/>
  <c r="AJ6998" i="2"/>
  <c r="AJ7142" i="2"/>
  <c r="AJ7189" i="2"/>
  <c r="AJ5228" i="2"/>
  <c r="AJ5492" i="2"/>
  <c r="AJ5634" i="2"/>
  <c r="AJ5762" i="2"/>
  <c r="AJ5886" i="2"/>
  <c r="AJ6105" i="2"/>
  <c r="AJ6559" i="2"/>
  <c r="AJ6999" i="2"/>
  <c r="AJ9466" i="2"/>
  <c r="AJ11106" i="2"/>
  <c r="AJ11362" i="2"/>
  <c r="AJ7258" i="2"/>
  <c r="AJ7345" i="2"/>
  <c r="AJ7437" i="2"/>
  <c r="AJ7532" i="2"/>
  <c r="AJ7533" i="2"/>
  <c r="AJ7643" i="2"/>
  <c r="AJ7754" i="2"/>
  <c r="AJ7919" i="2"/>
  <c r="AJ8014" i="2"/>
  <c r="AJ8102" i="2"/>
  <c r="AJ9467" i="2"/>
  <c r="AJ8759" i="2"/>
  <c r="AJ8760" i="2"/>
  <c r="AJ8761" i="2"/>
  <c r="AJ8898" i="2"/>
  <c r="AJ8899" i="2"/>
  <c r="AJ8900" i="2"/>
  <c r="AJ8901" i="2"/>
  <c r="AJ9059" i="2"/>
  <c r="AJ10128" i="2"/>
  <c r="AJ10129" i="2"/>
  <c r="AJ10259" i="2"/>
  <c r="AJ10260" i="2"/>
  <c r="AJ10261" i="2"/>
  <c r="AJ10447" i="2"/>
  <c r="AJ11158" i="2"/>
  <c r="AJ11411" i="2"/>
  <c r="AJ11565" i="2"/>
  <c r="AJ11652" i="2"/>
  <c r="AJ3177" i="2"/>
  <c r="AJ3330" i="2"/>
  <c r="AJ3359" i="2"/>
  <c r="AJ3725" i="2"/>
  <c r="AJ3764" i="2"/>
  <c r="AJ46" i="2"/>
  <c r="AJ47" i="2"/>
  <c r="AJ560" i="2"/>
  <c r="AJ604" i="2"/>
  <c r="AJ999" i="2"/>
  <c r="AJ1012" i="2"/>
  <c r="AJ1229" i="2"/>
  <c r="AJ1249" i="2"/>
  <c r="AJ1675" i="2"/>
  <c r="AJ1716" i="2"/>
  <c r="AJ1717" i="2"/>
  <c r="AJ1785" i="2"/>
  <c r="AJ1950" i="2"/>
  <c r="AJ2036" i="2"/>
  <c r="AJ2347" i="2"/>
  <c r="AJ2359" i="2"/>
  <c r="AJ2398" i="2"/>
  <c r="AJ2399" i="2"/>
  <c r="AJ29" i="2"/>
  <c r="AJ48" i="2"/>
  <c r="AJ1468" i="2"/>
  <c r="AJ3037" i="2"/>
  <c r="AJ4765" i="2"/>
  <c r="AJ4615" i="2"/>
  <c r="AJ5049" i="2"/>
  <c r="AJ5326" i="2"/>
  <c r="AJ5461" i="2"/>
  <c r="AJ3178" i="2"/>
  <c r="AJ4161" i="2"/>
  <c r="AJ4162" i="2"/>
  <c r="AJ4431" i="2"/>
  <c r="AJ4473" i="2"/>
  <c r="AJ4902" i="2"/>
  <c r="AJ2473" i="2"/>
  <c r="AJ2560" i="2"/>
  <c r="AJ7143" i="2"/>
  <c r="AJ7190" i="2"/>
  <c r="AJ7259" i="2"/>
  <c r="AJ6447" i="2"/>
  <c r="AJ6675" i="2"/>
  <c r="AJ6843" i="2"/>
  <c r="AJ5253" i="2"/>
  <c r="AJ5635" i="2"/>
  <c r="AJ5763" i="2"/>
  <c r="AJ5887" i="2"/>
  <c r="AJ6021" i="2"/>
  <c r="AJ6448" i="2"/>
  <c r="AJ6844" i="2"/>
  <c r="AJ8762" i="2"/>
  <c r="AJ8902" i="2"/>
  <c r="AJ9248" i="2"/>
  <c r="AJ10130" i="2"/>
  <c r="AJ10262" i="2"/>
  <c r="AJ11012" i="2"/>
  <c r="AJ11277" i="2"/>
  <c r="AJ8903" i="2"/>
  <c r="AJ9060" i="2"/>
  <c r="AJ9249" i="2"/>
  <c r="AJ9250" i="2"/>
  <c r="AJ9468" i="2"/>
  <c r="AJ9644" i="2"/>
  <c r="AJ9645" i="2"/>
  <c r="AJ7346" i="2"/>
  <c r="AJ7438" i="2"/>
  <c r="AJ7534" i="2"/>
  <c r="AJ7644" i="2"/>
  <c r="AJ7645" i="2"/>
  <c r="AJ7755" i="2"/>
  <c r="AJ7846" i="2"/>
  <c r="AJ7920" i="2"/>
  <c r="AJ8015" i="2"/>
  <c r="AJ10263" i="2"/>
  <c r="AJ10448" i="2"/>
  <c r="AJ10449" i="2"/>
  <c r="AJ10450" i="2"/>
  <c r="AJ10451" i="2"/>
  <c r="AJ10614" i="2"/>
  <c r="AJ11025" i="2"/>
  <c r="AJ11278" i="2"/>
  <c r="AJ49" i="2"/>
  <c r="AJ50" i="2"/>
  <c r="AJ1469" i="2"/>
  <c r="AJ3038" i="2"/>
  <c r="AJ4616" i="2"/>
  <c r="AJ4766" i="2"/>
  <c r="AJ5058" i="2"/>
  <c r="AJ5327" i="2"/>
  <c r="AJ30" i="2"/>
  <c r="AJ51" i="2"/>
  <c r="AJ542" i="2"/>
  <c r="AJ561" i="2"/>
  <c r="AJ3548" i="2"/>
  <c r="AJ4914" i="2"/>
  <c r="AJ6825" i="2"/>
  <c r="AJ6802" i="2"/>
  <c r="AJ7042" i="2"/>
  <c r="AJ5462" i="2"/>
  <c r="AJ5636" i="2"/>
  <c r="AJ5764" i="2"/>
  <c r="AJ5888" i="2"/>
  <c r="AJ8639" i="2"/>
  <c r="AJ8763" i="2"/>
  <c r="AJ10009" i="2"/>
  <c r="AJ10042" i="2"/>
  <c r="AJ10131" i="2"/>
  <c r="AJ11229" i="2"/>
  <c r="AJ11487" i="2"/>
  <c r="AJ3" i="2"/>
  <c r="AJ17" i="2"/>
  <c r="AJ1462" i="2"/>
  <c r="AJ3039" i="2"/>
  <c r="AJ3305" i="2"/>
  <c r="AJ3310" i="2"/>
  <c r="AJ3685" i="2"/>
  <c r="AJ3695" i="2"/>
  <c r="AJ4626" i="2"/>
  <c r="AJ4767" i="2"/>
  <c r="AJ5050" i="2"/>
  <c r="AJ5328" i="2"/>
  <c r="AJ4" i="2"/>
  <c r="AJ14" i="2"/>
  <c r="AJ543" i="2"/>
  <c r="AJ544" i="2"/>
  <c r="AJ798" i="2"/>
  <c r="AJ818" i="2"/>
  <c r="AJ997" i="2"/>
  <c r="AJ1013" i="2"/>
  <c r="AJ1313" i="2"/>
  <c r="AJ1333" i="2"/>
  <c r="AJ1605" i="2"/>
  <c r="AJ1612" i="2"/>
  <c r="AJ1621" i="2"/>
  <c r="AJ1631" i="2"/>
  <c r="AJ1647" i="2"/>
  <c r="AJ1657" i="2"/>
  <c r="AJ1676" i="2"/>
  <c r="AJ1677" i="2"/>
  <c r="AJ1718" i="2"/>
  <c r="AJ1786" i="2"/>
  <c r="AJ1861" i="2"/>
  <c r="AJ2251" i="2"/>
  <c r="AJ3524" i="2"/>
  <c r="AJ5251" i="2"/>
  <c r="AJ6022" i="2"/>
  <c r="AJ6440" i="2"/>
  <c r="AJ6845" i="2"/>
  <c r="AJ8678" i="2"/>
  <c r="AJ11026" i="2"/>
  <c r="AJ11279" i="2"/>
  <c r="AJ3908" i="2"/>
  <c r="AJ4144" i="2"/>
  <c r="AJ4148" i="2"/>
  <c r="AJ4374" i="2"/>
  <c r="AJ4376" i="2"/>
  <c r="AJ3528" i="2"/>
  <c r="AJ4903" i="2"/>
  <c r="AJ6441" i="2"/>
  <c r="AJ6725" i="2"/>
  <c r="AJ6846" i="2"/>
  <c r="AJ7144" i="2"/>
  <c r="AJ7191" i="2"/>
  <c r="AJ7260" i="2"/>
  <c r="AJ6146" i="2"/>
  <c r="AJ6355" i="2"/>
  <c r="AJ6371" i="2"/>
  <c r="AJ5463" i="2"/>
  <c r="AJ5637" i="2"/>
  <c r="AJ5765" i="2"/>
  <c r="AJ5889" i="2"/>
  <c r="AJ8679" i="2"/>
  <c r="AJ8904" i="2"/>
  <c r="AJ10043" i="2"/>
  <c r="AJ10132" i="2"/>
  <c r="AJ8680" i="2"/>
  <c r="AJ8681" i="2"/>
  <c r="AJ8682" i="2"/>
  <c r="AJ8764" i="2"/>
  <c r="AJ8765" i="2"/>
  <c r="AJ8905" i="2"/>
  <c r="AJ8906" i="2"/>
  <c r="AJ8907" i="2"/>
  <c r="AJ10044" i="2"/>
  <c r="AJ10045" i="2"/>
  <c r="AJ10046" i="2"/>
  <c r="AJ7347" i="2"/>
  <c r="AJ7439" i="2"/>
  <c r="AJ7535" i="2"/>
  <c r="AJ7646" i="2"/>
  <c r="AJ7647" i="2"/>
  <c r="AJ7756" i="2"/>
  <c r="AJ7847" i="2"/>
  <c r="AJ7921" i="2"/>
  <c r="AJ8016" i="2"/>
  <c r="AJ8683" i="2"/>
  <c r="AJ10133" i="2"/>
  <c r="AJ10134" i="2"/>
  <c r="AJ10135" i="2"/>
  <c r="AJ11566" i="2"/>
  <c r="AJ11653" i="2"/>
  <c r="AJ11027" i="2"/>
  <c r="AJ11280" i="2"/>
  <c r="AJ211" i="2"/>
  <c r="AJ313" i="2"/>
  <c r="AJ1559" i="2"/>
  <c r="AJ3040" i="2"/>
  <c r="AJ3580" i="2"/>
  <c r="AJ4687" i="2"/>
  <c r="AJ4768" i="2"/>
  <c r="AJ5146" i="2"/>
  <c r="AJ5329" i="2"/>
  <c r="AJ1787" i="2"/>
  <c r="AJ212" i="2"/>
  <c r="AJ314" i="2"/>
  <c r="AJ668" i="2"/>
  <c r="AJ708" i="2"/>
  <c r="AJ832" i="2"/>
  <c r="AJ846" i="2"/>
  <c r="AJ1062" i="2"/>
  <c r="AJ1063" i="2"/>
  <c r="AJ1274" i="2"/>
  <c r="AJ1295" i="2"/>
  <c r="AJ3439" i="2"/>
  <c r="AJ3460" i="2"/>
  <c r="AJ3810" i="2"/>
  <c r="AJ3845" i="2"/>
  <c r="AJ9251" i="2"/>
  <c r="AJ9469" i="2"/>
  <c r="AJ10615" i="2"/>
  <c r="AJ10739" i="2"/>
  <c r="AJ1862" i="2"/>
  <c r="AJ1951" i="2"/>
  <c r="AJ2037" i="2"/>
  <c r="AJ2113" i="2"/>
  <c r="AJ2114" i="2"/>
  <c r="AJ2474" i="2"/>
  <c r="AJ2561" i="2"/>
  <c r="AJ2651" i="2"/>
  <c r="AJ2738" i="2"/>
  <c r="AJ2800" i="2"/>
  <c r="AJ2801" i="2"/>
  <c r="AJ3615" i="2"/>
  <c r="AJ3972" i="2"/>
  <c r="AJ4209" i="2"/>
  <c r="AJ4234" i="2"/>
  <c r="AJ4514" i="2"/>
  <c r="AJ4545" i="2"/>
  <c r="AJ6201" i="2"/>
  <c r="AJ6315" i="2"/>
  <c r="AJ6336" i="2"/>
  <c r="AJ4964" i="2"/>
  <c r="AJ6583" i="2"/>
  <c r="AJ6750" i="2"/>
  <c r="AJ6958" i="2"/>
  <c r="AJ7192" i="2"/>
  <c r="AJ5207" i="2"/>
  <c r="AJ5515" i="2"/>
  <c r="AJ5638" i="2"/>
  <c r="AJ5766" i="2"/>
  <c r="AJ5890" i="2"/>
  <c r="AJ6077" i="2"/>
  <c r="AJ6560" i="2"/>
  <c r="AJ6906" i="2"/>
  <c r="AJ9470" i="2"/>
  <c r="AJ11060" i="2"/>
  <c r="AJ11309" i="2"/>
  <c r="AJ7261" i="2"/>
  <c r="AJ7348" i="2"/>
  <c r="AJ7440" i="2"/>
  <c r="AJ7536" i="2"/>
  <c r="AJ7648" i="2"/>
  <c r="AJ7649" i="2"/>
  <c r="AJ7757" i="2"/>
  <c r="AJ7922" i="2"/>
  <c r="AJ8017" i="2"/>
  <c r="AJ8103" i="2"/>
  <c r="AJ8104" i="2"/>
  <c r="AJ9252" i="2"/>
  <c r="AJ9253" i="2"/>
  <c r="AJ9471" i="2"/>
  <c r="AJ9472" i="2"/>
  <c r="AJ9473" i="2"/>
  <c r="AJ9474" i="2"/>
  <c r="AJ9475" i="2"/>
  <c r="AJ9476" i="2"/>
  <c r="AJ10616" i="2"/>
  <c r="AJ10617" i="2"/>
  <c r="AJ10618" i="2"/>
  <c r="AJ11107" i="2"/>
  <c r="AJ11363" i="2"/>
  <c r="AJ11567" i="2"/>
  <c r="AJ11654" i="2"/>
  <c r="AJ11757" i="2"/>
  <c r="AJ10740" i="2"/>
  <c r="AJ10741" i="2"/>
  <c r="AJ10823" i="2"/>
  <c r="AJ213" i="2"/>
  <c r="AJ315" i="2"/>
  <c r="AJ1560" i="2"/>
  <c r="AJ3041" i="2"/>
  <c r="AJ3581" i="2"/>
  <c r="AJ4688" i="2"/>
  <c r="AJ4769" i="2"/>
  <c r="AJ5118" i="2"/>
  <c r="AJ5330" i="2"/>
  <c r="AJ1788" i="2"/>
  <c r="AJ1039" i="2"/>
  <c r="AJ1064" i="2"/>
  <c r="AJ1275" i="2"/>
  <c r="AJ1296" i="2"/>
  <c r="AJ1863" i="2"/>
  <c r="AJ1952" i="2"/>
  <c r="AJ2038" i="2"/>
  <c r="AJ2039" i="2"/>
  <c r="AJ2115" i="2"/>
  <c r="AJ2475" i="2"/>
  <c r="AJ2562" i="2"/>
  <c r="AJ2652" i="2"/>
  <c r="AJ2739" i="2"/>
  <c r="AJ2740" i="2"/>
  <c r="AJ2802" i="2"/>
  <c r="AJ3616" i="2"/>
  <c r="AJ4210" i="2"/>
  <c r="AJ4211" i="2"/>
  <c r="AJ4515" i="2"/>
  <c r="AJ4546" i="2"/>
  <c r="AJ4938" i="2"/>
  <c r="AJ6561" i="2"/>
  <c r="AJ6751" i="2"/>
  <c r="AJ6907" i="2"/>
  <c r="AJ7193" i="2"/>
  <c r="AJ5208" i="2"/>
  <c r="AJ5516" i="2"/>
  <c r="AJ5639" i="2"/>
  <c r="AJ5767" i="2"/>
  <c r="AJ5891" i="2"/>
  <c r="AJ6078" i="2"/>
  <c r="AJ6532" i="2"/>
  <c r="AJ6908" i="2"/>
  <c r="AJ9254" i="2"/>
  <c r="AJ11061" i="2"/>
  <c r="AJ11310" i="2"/>
  <c r="AJ7262" i="2"/>
  <c r="AJ7349" i="2"/>
  <c r="AJ7441" i="2"/>
  <c r="AJ7537" i="2"/>
  <c r="AJ7538" i="2"/>
  <c r="AJ7650" i="2"/>
  <c r="AJ7758" i="2"/>
  <c r="AJ7923" i="2"/>
  <c r="AJ8018" i="2"/>
  <c r="AJ8105" i="2"/>
  <c r="AJ8172" i="2"/>
  <c r="AJ9477" i="2"/>
  <c r="AJ9255" i="2"/>
  <c r="AJ9478" i="2"/>
  <c r="AJ9479" i="2"/>
  <c r="AJ9480" i="2"/>
  <c r="AJ10619" i="2"/>
  <c r="AJ10742" i="2"/>
  <c r="AJ10743" i="2"/>
  <c r="AJ11108" i="2"/>
  <c r="AJ11364" i="2"/>
  <c r="AJ10824" i="2"/>
  <c r="AJ116" i="2"/>
  <c r="AJ214" i="2"/>
  <c r="AJ1496" i="2"/>
  <c r="AJ3042" i="2"/>
  <c r="AJ3549" i="2"/>
  <c r="AJ4655" i="2"/>
  <c r="AJ4770" i="2"/>
  <c r="AJ5086" i="2"/>
  <c r="AJ5331" i="2"/>
  <c r="AJ1719" i="2"/>
  <c r="AJ1789" i="2"/>
  <c r="AJ1864" i="2"/>
  <c r="AJ117" i="2"/>
  <c r="AJ215" i="2"/>
  <c r="AJ605" i="2"/>
  <c r="AJ669" i="2"/>
  <c r="AJ819" i="2"/>
  <c r="AJ833" i="2"/>
  <c r="AJ1014" i="2"/>
  <c r="AJ1040" i="2"/>
  <c r="AJ1250" i="2"/>
  <c r="AJ1276" i="2"/>
  <c r="AJ3398" i="2"/>
  <c r="AJ3399" i="2"/>
  <c r="AJ3765" i="2"/>
  <c r="AJ3811" i="2"/>
  <c r="AJ9256" i="2"/>
  <c r="AJ9481" i="2"/>
  <c r="AJ10452" i="2"/>
  <c r="AJ10620" i="2"/>
  <c r="AJ1953" i="2"/>
  <c r="AJ2040" i="2"/>
  <c r="AJ2041" i="2"/>
  <c r="AJ2400" i="2"/>
  <c r="AJ2476" i="2"/>
  <c r="AJ2563" i="2"/>
  <c r="AJ2653" i="2"/>
  <c r="AJ2654" i="2"/>
  <c r="AJ2741" i="2"/>
  <c r="AJ3582" i="2"/>
  <c r="AJ3951" i="2"/>
  <c r="AJ4180" i="2"/>
  <c r="AJ4181" i="2"/>
  <c r="AJ4474" i="2"/>
  <c r="AJ4516" i="2"/>
  <c r="AJ6178" i="2"/>
  <c r="AJ6280" i="2"/>
  <c r="AJ6316" i="2"/>
  <c r="AJ4915" i="2"/>
  <c r="AJ6496" i="2"/>
  <c r="AJ6737" i="2"/>
  <c r="AJ6909" i="2"/>
  <c r="AJ7145" i="2"/>
  <c r="AJ7194" i="2"/>
  <c r="AJ7263" i="2"/>
  <c r="AJ5199" i="2"/>
  <c r="AJ5493" i="2"/>
  <c r="AJ5640" i="2"/>
  <c r="AJ5768" i="2"/>
  <c r="AJ5892" i="2"/>
  <c r="AJ6053" i="2"/>
  <c r="AJ6497" i="2"/>
  <c r="AJ6873" i="2"/>
  <c r="AJ9257" i="2"/>
  <c r="AJ11028" i="2"/>
  <c r="AJ11311" i="2"/>
  <c r="AJ7350" i="2"/>
  <c r="AJ7442" i="2"/>
  <c r="AJ7443" i="2"/>
  <c r="AJ7539" i="2"/>
  <c r="AJ7651" i="2"/>
  <c r="AJ7759" i="2"/>
  <c r="AJ7924" i="2"/>
  <c r="AJ8019" i="2"/>
  <c r="AJ8106" i="2"/>
  <c r="AJ9482" i="2"/>
  <c r="AJ9061" i="2"/>
  <c r="AJ9258" i="2"/>
  <c r="AJ9259" i="2"/>
  <c r="AJ9260" i="2"/>
  <c r="AJ9483" i="2"/>
  <c r="AJ9646" i="2"/>
  <c r="AJ9647" i="2"/>
  <c r="AJ9648" i="2"/>
  <c r="AJ10453" i="2"/>
  <c r="AJ10454" i="2"/>
  <c r="AJ10621" i="2"/>
  <c r="AJ10622" i="2"/>
  <c r="AJ10623" i="2"/>
  <c r="AJ10624" i="2"/>
  <c r="AJ11062" i="2"/>
  <c r="AJ11312" i="2"/>
  <c r="AJ11568" i="2"/>
  <c r="AJ11655" i="2"/>
  <c r="AJ118" i="2"/>
  <c r="AJ216" i="2"/>
  <c r="AJ1497" i="2"/>
  <c r="AJ3043" i="2"/>
  <c r="AJ3214" i="2"/>
  <c r="AJ4656" i="2"/>
  <c r="AJ4771" i="2"/>
  <c r="AJ5087" i="2"/>
  <c r="AJ5332" i="2"/>
  <c r="AJ1678" i="2"/>
  <c r="AJ1720" i="2"/>
  <c r="AJ1790" i="2"/>
  <c r="AJ1865" i="2"/>
  <c r="AJ52" i="2"/>
  <c r="AJ119" i="2"/>
  <c r="AJ562" i="2"/>
  <c r="AJ606" i="2"/>
  <c r="AJ872" i="2"/>
  <c r="AJ895" i="2"/>
  <c r="AJ1110" i="2"/>
  <c r="AJ1136" i="2"/>
  <c r="AJ1353" i="2"/>
  <c r="AJ1354" i="2"/>
  <c r="AJ3317" i="2"/>
  <c r="AJ3331" i="2"/>
  <c r="AJ3696" i="2"/>
  <c r="AJ3726" i="2"/>
  <c r="AJ8684" i="2"/>
  <c r="AJ8766" i="2"/>
  <c r="AJ10047" i="2"/>
  <c r="AJ10136" i="2"/>
  <c r="AJ1866" i="2"/>
  <c r="AJ2042" i="2"/>
  <c r="AJ2360" i="2"/>
  <c r="AJ2401" i="2"/>
  <c r="AJ2477" i="2"/>
  <c r="AJ2478" i="2"/>
  <c r="AJ2564" i="2"/>
  <c r="AJ2655" i="2"/>
  <c r="AJ3215" i="2"/>
  <c r="AJ3919" i="2"/>
  <c r="AJ4264" i="2"/>
  <c r="AJ4299" i="2"/>
  <c r="AJ4397" i="2"/>
  <c r="AJ4398" i="2"/>
  <c r="AJ6165" i="2"/>
  <c r="AJ6260" i="2"/>
  <c r="AJ6281" i="2"/>
  <c r="AJ4965" i="2"/>
  <c r="AJ6498" i="2"/>
  <c r="AJ6685" i="2"/>
  <c r="AJ6959" i="2"/>
  <c r="AJ7146" i="2"/>
  <c r="AJ7147" i="2"/>
  <c r="AJ7195" i="2"/>
  <c r="AJ5218" i="2"/>
  <c r="AJ5464" i="2"/>
  <c r="AJ5641" i="2"/>
  <c r="AJ5769" i="2"/>
  <c r="AJ5893" i="2"/>
  <c r="AJ6079" i="2"/>
  <c r="AJ6499" i="2"/>
  <c r="AJ6960" i="2"/>
  <c r="AJ9484" i="2"/>
  <c r="AJ11063" i="2"/>
  <c r="AJ11313" i="2"/>
  <c r="AJ7264" i="2"/>
  <c r="AJ7351" i="2"/>
  <c r="AJ7444" i="2"/>
  <c r="AJ7540" i="2"/>
  <c r="AJ7652" i="2"/>
  <c r="AJ7653" i="2"/>
  <c r="AJ7760" i="2"/>
  <c r="AJ7925" i="2"/>
  <c r="AJ8020" i="2"/>
  <c r="AJ9485" i="2"/>
  <c r="AJ8685" i="2"/>
  <c r="AJ8686" i="2"/>
  <c r="AJ8687" i="2"/>
  <c r="AJ8767" i="2"/>
  <c r="AJ8768" i="2"/>
  <c r="AJ8908" i="2"/>
  <c r="AJ8909" i="2"/>
  <c r="AJ9062" i="2"/>
  <c r="AJ10048" i="2"/>
  <c r="AJ10137" i="2"/>
  <c r="AJ10138" i="2"/>
  <c r="AJ10139" i="2"/>
  <c r="AJ10140" i="2"/>
  <c r="AJ10264" i="2"/>
  <c r="AJ11109" i="2"/>
  <c r="AJ11365" i="2"/>
  <c r="AJ11569" i="2"/>
  <c r="AJ11656" i="2"/>
  <c r="AJ3216" i="2"/>
  <c r="AJ3440" i="2"/>
  <c r="AJ3461" i="2"/>
  <c r="AJ3846" i="2"/>
  <c r="AJ3870" i="2"/>
  <c r="AJ217" i="2"/>
  <c r="AJ316" i="2"/>
  <c r="AJ709" i="2"/>
  <c r="AJ710" i="2"/>
  <c r="AJ1065" i="2"/>
  <c r="AJ1079" i="2"/>
  <c r="AJ1297" i="2"/>
  <c r="AJ1298" i="2"/>
  <c r="AJ1867" i="2"/>
  <c r="AJ1868" i="2"/>
  <c r="AJ1954" i="2"/>
  <c r="AJ2043" i="2"/>
  <c r="AJ2116" i="2"/>
  <c r="AJ2167" i="2"/>
  <c r="AJ2479" i="2"/>
  <c r="AJ218" i="2"/>
  <c r="AJ317" i="2"/>
  <c r="AJ1561" i="2"/>
  <c r="AJ3044" i="2"/>
  <c r="AJ4689" i="2"/>
  <c r="AJ4772" i="2"/>
  <c r="AJ5119" i="2"/>
  <c r="AJ5333" i="2"/>
  <c r="AJ5549" i="2"/>
  <c r="AJ3217" i="2"/>
  <c r="AJ4212" i="2"/>
  <c r="AJ4235" i="2"/>
  <c r="AJ4517" i="2"/>
  <c r="AJ4547" i="2"/>
  <c r="AJ2480" i="2"/>
  <c r="AJ2565" i="2"/>
  <c r="AJ2656" i="2"/>
  <c r="AJ2742" i="2"/>
  <c r="AJ2803" i="2"/>
  <c r="AJ4966" i="2"/>
  <c r="AJ6533" i="2"/>
  <c r="AJ6705" i="2"/>
  <c r="AJ6961" i="2"/>
  <c r="AJ5289" i="2"/>
  <c r="AJ5642" i="2"/>
  <c r="AJ5770" i="2"/>
  <c r="AJ5894" i="2"/>
  <c r="AJ6080" i="2"/>
  <c r="AJ6611" i="2"/>
  <c r="AJ6910" i="2"/>
  <c r="AJ9486" i="2"/>
  <c r="AJ9487" i="2"/>
  <c r="AJ10625" i="2"/>
  <c r="AJ10744" i="2"/>
  <c r="AJ11110" i="2"/>
  <c r="AJ11366" i="2"/>
  <c r="AJ11728" i="2"/>
  <c r="AJ9488" i="2"/>
  <c r="AJ9489" i="2"/>
  <c r="AJ9490" i="2"/>
  <c r="AJ9649" i="2"/>
  <c r="AJ9650" i="2"/>
  <c r="AJ9651" i="2"/>
  <c r="AJ9758" i="2"/>
  <c r="AJ7352" i="2"/>
  <c r="AJ7445" i="2"/>
  <c r="AJ7541" i="2"/>
  <c r="AJ7654" i="2"/>
  <c r="AJ7761" i="2"/>
  <c r="AJ7848" i="2"/>
  <c r="AJ7849" i="2"/>
  <c r="AJ7926" i="2"/>
  <c r="AJ8021" i="2"/>
  <c r="AJ8107" i="2"/>
  <c r="AJ8173" i="2"/>
  <c r="AJ8224" i="2"/>
  <c r="AJ10745" i="2"/>
  <c r="AJ10825" i="2"/>
  <c r="AJ10826" i="2"/>
  <c r="AJ10827" i="2"/>
  <c r="AJ10828" i="2"/>
  <c r="AJ10829" i="2"/>
  <c r="AJ11159" i="2"/>
  <c r="AJ11412" i="2"/>
  <c r="AJ53" i="2"/>
  <c r="AJ120" i="2"/>
  <c r="AJ1498" i="2"/>
  <c r="AJ3045" i="2"/>
  <c r="AJ3306" i="2"/>
  <c r="AJ3312" i="2"/>
  <c r="AJ3525" i="2"/>
  <c r="AJ3697" i="2"/>
  <c r="AJ3727" i="2"/>
  <c r="AJ4627" i="2"/>
  <c r="AJ4773" i="2"/>
  <c r="AJ5088" i="2"/>
  <c r="AJ5334" i="2"/>
  <c r="AJ54" i="2"/>
  <c r="AJ121" i="2"/>
  <c r="AJ563" i="2"/>
  <c r="AJ607" i="2"/>
  <c r="AJ990" i="2"/>
  <c r="AJ993" i="2"/>
  <c r="AJ1226" i="2"/>
  <c r="AJ1230" i="2"/>
  <c r="AJ3550" i="2"/>
  <c r="AJ4136" i="2"/>
  <c r="AJ4140" i="2"/>
  <c r="AJ4377" i="2"/>
  <c r="AJ4399" i="2"/>
  <c r="AJ4002" i="2"/>
  <c r="AJ4003" i="2"/>
  <c r="AJ4004" i="2"/>
  <c r="AJ4005" i="2"/>
  <c r="AJ4008" i="2"/>
  <c r="AJ4009" i="2"/>
  <c r="AJ4012" i="2"/>
  <c r="AJ4021" i="2"/>
  <c r="AJ4031" i="2"/>
  <c r="AJ4032" i="2"/>
  <c r="AJ4043" i="2"/>
  <c r="AJ4075" i="2"/>
  <c r="AJ6826" i="2"/>
  <c r="AJ7120" i="2"/>
  <c r="AJ7148" i="2"/>
  <c r="AJ7196" i="2"/>
  <c r="AJ7265" i="2"/>
  <c r="AJ4916" i="2"/>
  <c r="AJ6803" i="2"/>
  <c r="AJ7064" i="2"/>
  <c r="AJ5249" i="2"/>
  <c r="AJ5465" i="2"/>
  <c r="AJ5643" i="2"/>
  <c r="AJ5771" i="2"/>
  <c r="AJ5895" i="2"/>
  <c r="AJ6029" i="2"/>
  <c r="AJ6804" i="2"/>
  <c r="AJ7000" i="2"/>
  <c r="AJ8688" i="2"/>
  <c r="AJ8769" i="2"/>
  <c r="AJ10049" i="2"/>
  <c r="AJ10141" i="2"/>
  <c r="AJ11160" i="2"/>
  <c r="AJ11413" i="2"/>
  <c r="AJ11729" i="2"/>
  <c r="AJ8640" i="2"/>
  <c r="AJ8689" i="2"/>
  <c r="AJ8770" i="2"/>
  <c r="AJ8771" i="2"/>
  <c r="AJ8910" i="2"/>
  <c r="AJ8911" i="2"/>
  <c r="AJ10050" i="2"/>
  <c r="AJ10051" i="2"/>
  <c r="AJ10052" i="2"/>
  <c r="AJ7266" i="2"/>
  <c r="AJ7353" i="2"/>
  <c r="AJ7446" i="2"/>
  <c r="AJ7542" i="2"/>
  <c r="AJ7655" i="2"/>
  <c r="AJ7762" i="2"/>
  <c r="AJ7850" i="2"/>
  <c r="AJ7927" i="2"/>
  <c r="AJ10142" i="2"/>
  <c r="AJ10143" i="2"/>
  <c r="AJ10144" i="2"/>
  <c r="AJ10145" i="2"/>
  <c r="AJ11241" i="2"/>
  <c r="AJ11500" i="2"/>
  <c r="AJ5" i="2"/>
  <c r="AJ25" i="2"/>
  <c r="AJ31" i="2"/>
  <c r="AJ219" i="2"/>
  <c r="AJ1470" i="2"/>
  <c r="AJ3046" i="2"/>
  <c r="AJ1471" i="2"/>
  <c r="AJ3047" i="2"/>
  <c r="AJ3307" i="2"/>
  <c r="AJ3313" i="2"/>
  <c r="AJ3531" i="2"/>
  <c r="AJ3698" i="2"/>
  <c r="AJ3699" i="2"/>
  <c r="AJ4617" i="2"/>
  <c r="AJ4774" i="2"/>
  <c r="AJ4628" i="2"/>
  <c r="AJ4775" i="2"/>
  <c r="AJ5051" i="2"/>
  <c r="AJ5335" i="2"/>
  <c r="AJ5059" i="2"/>
  <c r="AJ5336" i="2"/>
  <c r="AJ2" i="2"/>
  <c r="AJ15" i="2"/>
  <c r="AJ539" i="2"/>
  <c r="AJ545" i="2"/>
  <c r="AJ799" i="2"/>
  <c r="AJ820" i="2"/>
  <c r="AJ996" i="2"/>
  <c r="AJ1015" i="2"/>
  <c r="AJ1314" i="2"/>
  <c r="AJ1334" i="2"/>
  <c r="AJ1606" i="2"/>
  <c r="AJ1613" i="2"/>
  <c r="AJ1622" i="2"/>
  <c r="AJ1632" i="2"/>
  <c r="AJ1648" i="2"/>
  <c r="AJ1658" i="2"/>
  <c r="AJ1659" i="2"/>
  <c r="AJ1679" i="2"/>
  <c r="AJ1721" i="2"/>
  <c r="AJ1791" i="2"/>
  <c r="AJ1869" i="2"/>
  <c r="AJ2252" i="2"/>
  <c r="AJ3532" i="2"/>
  <c r="AJ3583" i="2"/>
  <c r="AJ3906" i="2"/>
  <c r="AJ4137" i="2"/>
  <c r="AJ4141" i="2"/>
  <c r="AJ4378" i="2"/>
  <c r="AJ4400" i="2"/>
  <c r="AJ4917" i="2"/>
  <c r="AJ4939" i="2"/>
  <c r="AJ6147" i="2"/>
  <c r="AJ6261" i="2"/>
  <c r="AJ6282" i="2"/>
  <c r="AJ6469" i="2"/>
  <c r="AJ6500" i="2"/>
  <c r="AJ6729" i="2"/>
  <c r="AJ6738" i="2"/>
  <c r="AJ6911" i="2"/>
  <c r="AJ6962" i="2"/>
  <c r="AJ7121" i="2"/>
  <c r="AJ7149" i="2"/>
  <c r="AJ7197" i="2"/>
  <c r="AJ5193" i="2"/>
  <c r="AJ5466" i="2"/>
  <c r="AJ5494" i="2"/>
  <c r="AJ5644" i="2"/>
  <c r="AJ5772" i="2"/>
  <c r="AJ5896" i="2"/>
  <c r="AJ5897" i="2"/>
  <c r="AJ5983" i="2"/>
  <c r="AJ5987" i="2"/>
  <c r="AJ6054" i="2"/>
  <c r="AJ6449" i="2"/>
  <c r="AJ6912" i="2"/>
  <c r="AJ8633" i="2"/>
  <c r="AJ8641" i="2"/>
  <c r="AJ8772" i="2"/>
  <c r="AJ9968" i="2"/>
  <c r="AJ10010" i="2"/>
  <c r="AJ11064" i="2"/>
  <c r="AJ11314" i="2"/>
  <c r="AJ7267" i="2"/>
  <c r="AJ7354" i="2"/>
  <c r="AJ7447" i="2"/>
  <c r="AJ7543" i="2"/>
  <c r="AJ7656" i="2"/>
  <c r="AJ7657" i="2"/>
  <c r="AJ7763" i="2"/>
  <c r="AJ7928" i="2"/>
  <c r="AJ8022" i="2"/>
  <c r="AJ8642" i="2"/>
  <c r="AJ8643" i="2"/>
  <c r="AJ8644" i="2"/>
  <c r="AJ8645" i="2"/>
  <c r="AJ8690" i="2"/>
  <c r="AJ8691" i="2"/>
  <c r="AJ8692" i="2"/>
  <c r="AJ8693" i="2"/>
  <c r="AJ8912" i="2"/>
  <c r="AJ9261" i="2"/>
  <c r="AJ10011" i="2"/>
  <c r="AJ10012" i="2"/>
  <c r="AJ10013" i="2"/>
  <c r="AJ10014" i="2"/>
  <c r="AJ10053" i="2"/>
  <c r="AJ10054" i="2"/>
  <c r="AJ11065" i="2"/>
  <c r="AJ11111" i="2"/>
  <c r="AJ11315" i="2"/>
  <c r="AJ11367" i="2"/>
  <c r="AJ11570" i="2"/>
  <c r="AJ11657" i="2"/>
  <c r="AJ32" i="2"/>
  <c r="AJ55" i="2"/>
  <c r="AJ1472" i="2"/>
  <c r="AJ3048" i="2"/>
  <c r="AJ4618" i="2"/>
  <c r="AJ4776" i="2"/>
  <c r="AJ5060" i="2"/>
  <c r="AJ5337" i="2"/>
  <c r="AJ33" i="2"/>
  <c r="AJ56" i="2"/>
  <c r="AJ546" i="2"/>
  <c r="AJ564" i="2"/>
  <c r="AJ3533" i="2"/>
  <c r="AJ4904" i="2"/>
  <c r="AJ6827" i="2"/>
  <c r="AJ6805" i="2"/>
  <c r="AJ7043" i="2"/>
  <c r="AJ5467" i="2"/>
  <c r="AJ5645" i="2"/>
  <c r="AJ5773" i="2"/>
  <c r="AJ5898" i="2"/>
  <c r="AJ8646" i="2"/>
  <c r="AJ8773" i="2"/>
  <c r="AJ10015" i="2"/>
  <c r="AJ10016" i="2"/>
  <c r="AJ10055" i="2"/>
  <c r="AJ11230" i="2"/>
  <c r="AJ11488" i="2"/>
  <c r="AJ13" i="2"/>
  <c r="AJ18" i="2"/>
  <c r="AJ1473" i="2"/>
  <c r="AJ3049" i="2"/>
  <c r="AJ3175" i="2"/>
  <c r="AJ4629" i="2"/>
  <c r="AJ4777" i="2"/>
  <c r="AJ5061" i="2"/>
  <c r="AJ5338" i="2"/>
  <c r="AJ1607" i="2"/>
  <c r="AJ1615" i="2"/>
  <c r="AJ1623" i="2"/>
  <c r="AJ1633" i="2"/>
  <c r="AJ1652" i="2"/>
  <c r="AJ1660" i="2"/>
  <c r="AJ1680" i="2"/>
  <c r="AJ1722" i="2"/>
  <c r="AJ1792" i="2"/>
  <c r="AJ1793" i="2"/>
  <c r="AJ6" i="2"/>
  <c r="AJ19" i="2"/>
  <c r="AJ547" i="2"/>
  <c r="AJ565" i="2"/>
  <c r="AJ800" i="2"/>
  <c r="AJ834" i="2"/>
  <c r="AJ998" i="2"/>
  <c r="AJ1016" i="2"/>
  <c r="AJ1335" i="2"/>
  <c r="AJ1355" i="2"/>
  <c r="AJ3304" i="2"/>
  <c r="AJ3311" i="2"/>
  <c r="AJ3686" i="2"/>
  <c r="AJ3700" i="2"/>
  <c r="AJ8647" i="2"/>
  <c r="AJ8694" i="2"/>
  <c r="AJ10017" i="2"/>
  <c r="AJ10056" i="2"/>
  <c r="AJ1870" i="2"/>
  <c r="AJ2253" i="2"/>
  <c r="AJ3176" i="2"/>
  <c r="AJ3909" i="2"/>
  <c r="AJ4145" i="2"/>
  <c r="AJ4149" i="2"/>
  <c r="AJ4379" i="2"/>
  <c r="AJ4380" i="2"/>
  <c r="AJ6148" i="2"/>
  <c r="AJ6262" i="2"/>
  <c r="AJ6263" i="2"/>
  <c r="AJ4940" i="2"/>
  <c r="AJ6442" i="2"/>
  <c r="AJ6676" i="2"/>
  <c r="AJ6913" i="2"/>
  <c r="AJ7122" i="2"/>
  <c r="AJ7123" i="2"/>
  <c r="AJ7150" i="2"/>
  <c r="AJ7198" i="2"/>
  <c r="AJ5194" i="2"/>
  <c r="AJ5457" i="2"/>
  <c r="AJ5646" i="2"/>
  <c r="AJ5774" i="2"/>
  <c r="AJ5899" i="2"/>
  <c r="AJ6055" i="2"/>
  <c r="AJ6450" i="2"/>
  <c r="AJ6914" i="2"/>
  <c r="AJ8774" i="2"/>
  <c r="AJ11029" i="2"/>
  <c r="AJ11281" i="2"/>
  <c r="AJ7268" i="2"/>
  <c r="AJ7355" i="2"/>
  <c r="AJ7448" i="2"/>
  <c r="AJ7544" i="2"/>
  <c r="AJ7545" i="2"/>
  <c r="AJ7658" i="2"/>
  <c r="AJ7764" i="2"/>
  <c r="AJ7929" i="2"/>
  <c r="AJ8913" i="2"/>
  <c r="AJ8648" i="2"/>
  <c r="AJ8649" i="2"/>
  <c r="AJ8650" i="2"/>
  <c r="AJ8695" i="2"/>
  <c r="AJ8696" i="2"/>
  <c r="AJ8697" i="2"/>
  <c r="AJ8698" i="2"/>
  <c r="AJ8775" i="2"/>
  <c r="AJ10018" i="2"/>
  <c r="AJ10057" i="2"/>
  <c r="AJ10058" i="2"/>
  <c r="AJ10059" i="2"/>
  <c r="AJ10146" i="2"/>
  <c r="AJ10147" i="2"/>
  <c r="AJ11066" i="2"/>
  <c r="AJ11316" i="2"/>
  <c r="AJ11571" i="2"/>
  <c r="AJ11658" i="2"/>
  <c r="AJ3194" i="2"/>
  <c r="AJ3441" i="2"/>
  <c r="AJ3442" i="2"/>
  <c r="AJ3812" i="2"/>
  <c r="AJ3847" i="2"/>
  <c r="AJ220" i="2"/>
  <c r="AJ318" i="2"/>
  <c r="AJ670" i="2"/>
  <c r="AJ711" i="2"/>
  <c r="AJ1041" i="2"/>
  <c r="AJ1066" i="2"/>
  <c r="AJ1277" i="2"/>
  <c r="AJ1299" i="2"/>
  <c r="AJ1794" i="2"/>
  <c r="AJ1871" i="2"/>
  <c r="AJ1872" i="2"/>
  <c r="AJ1955" i="2"/>
  <c r="AJ2044" i="2"/>
  <c r="AJ2117" i="2"/>
  <c r="AJ2402" i="2"/>
  <c r="AJ2481" i="2"/>
  <c r="AJ221" i="2"/>
  <c r="AJ222" i="2"/>
  <c r="AJ1530" i="2"/>
  <c r="AJ3050" i="2"/>
  <c r="AJ4657" i="2"/>
  <c r="AJ4778" i="2"/>
  <c r="AJ5089" i="2"/>
  <c r="AJ5339" i="2"/>
  <c r="AJ5517" i="2"/>
  <c r="AJ3218" i="2"/>
  <c r="AJ4213" i="2"/>
  <c r="AJ4236" i="2"/>
  <c r="AJ4518" i="2"/>
  <c r="AJ4548" i="2"/>
  <c r="AJ2566" i="2"/>
  <c r="AJ2657" i="2"/>
  <c r="AJ2658" i="2"/>
  <c r="AJ2743" i="2"/>
  <c r="AJ7269" i="2"/>
  <c r="AJ4941" i="2"/>
  <c r="AJ6534" i="2"/>
  <c r="AJ6700" i="2"/>
  <c r="AJ6963" i="2"/>
  <c r="AJ5274" i="2"/>
  <c r="AJ5647" i="2"/>
  <c r="AJ5775" i="2"/>
  <c r="AJ5900" i="2"/>
  <c r="AJ6056" i="2"/>
  <c r="AJ6562" i="2"/>
  <c r="AJ6915" i="2"/>
  <c r="AJ9262" i="2"/>
  <c r="AJ9491" i="2"/>
  <c r="AJ9492" i="2"/>
  <c r="AJ10455" i="2"/>
  <c r="AJ10626" i="2"/>
  <c r="AJ11112" i="2"/>
  <c r="AJ11368" i="2"/>
  <c r="AJ9493" i="2"/>
  <c r="AJ9494" i="2"/>
  <c r="AJ9495" i="2"/>
  <c r="AJ9496" i="2"/>
  <c r="AJ9497" i="2"/>
  <c r="AJ9652" i="2"/>
  <c r="AJ9653" i="2"/>
  <c r="AJ7356" i="2"/>
  <c r="AJ7449" i="2"/>
  <c r="AJ7546" i="2"/>
  <c r="AJ7659" i="2"/>
  <c r="AJ7765" i="2"/>
  <c r="AJ7851" i="2"/>
  <c r="AJ7930" i="2"/>
  <c r="AJ8023" i="2"/>
  <c r="AJ8108" i="2"/>
  <c r="AJ8109" i="2"/>
  <c r="AJ8174" i="2"/>
  <c r="AJ10627" i="2"/>
  <c r="AJ10746" i="2"/>
  <c r="AJ10747" i="2"/>
  <c r="AJ10748" i="2"/>
  <c r="AJ10830" i="2"/>
  <c r="AJ10831" i="2"/>
  <c r="AJ11113" i="2"/>
  <c r="AJ11369" i="2"/>
  <c r="AJ122" i="2"/>
  <c r="AJ223" i="2"/>
  <c r="AJ1499" i="2"/>
  <c r="AJ3051" i="2"/>
  <c r="AJ3551" i="2"/>
  <c r="AJ4630" i="2"/>
  <c r="AJ4779" i="2"/>
  <c r="AJ5090" i="2"/>
  <c r="AJ5340" i="2"/>
  <c r="AJ1723" i="2"/>
  <c r="AJ1724" i="2"/>
  <c r="AJ1795" i="2"/>
  <c r="AJ57" i="2"/>
  <c r="AJ123" i="2"/>
  <c r="AJ608" i="2"/>
  <c r="AJ609" i="2"/>
  <c r="AJ821" i="2"/>
  <c r="AJ822" i="2"/>
  <c r="AJ1017" i="2"/>
  <c r="AJ1042" i="2"/>
  <c r="AJ1251" i="2"/>
  <c r="AJ1252" i="2"/>
  <c r="AJ3360" i="2"/>
  <c r="AJ3400" i="2"/>
  <c r="AJ3766" i="2"/>
  <c r="AJ3813" i="2"/>
  <c r="AJ9063" i="2"/>
  <c r="AJ9263" i="2"/>
  <c r="AJ10456" i="2"/>
  <c r="AJ10628" i="2"/>
  <c r="AJ1873" i="2"/>
  <c r="AJ1956" i="2"/>
  <c r="AJ1957" i="2"/>
  <c r="AJ2403" i="2"/>
  <c r="AJ2404" i="2"/>
  <c r="AJ2482" i="2"/>
  <c r="AJ2567" i="2"/>
  <c r="AJ2659" i="2"/>
  <c r="AJ2744" i="2"/>
  <c r="AJ3552" i="2"/>
  <c r="AJ3952" i="2"/>
  <c r="AJ4163" i="2"/>
  <c r="AJ4182" i="2"/>
  <c r="AJ4475" i="2"/>
  <c r="AJ4476" i="2"/>
  <c r="AJ6166" i="2"/>
  <c r="AJ6283" i="2"/>
  <c r="AJ6317" i="2"/>
  <c r="AJ4918" i="2"/>
  <c r="AJ6470" i="2"/>
  <c r="AJ6739" i="2"/>
  <c r="AJ6874" i="2"/>
  <c r="AJ7151" i="2"/>
  <c r="AJ7152" i="2"/>
  <c r="AJ7199" i="2"/>
  <c r="AJ5200" i="2"/>
  <c r="AJ5468" i="2"/>
  <c r="AJ5648" i="2"/>
  <c r="AJ5776" i="2"/>
  <c r="AJ5901" i="2"/>
  <c r="AJ6030" i="2"/>
  <c r="AJ6471" i="2"/>
  <c r="AJ6847" i="2"/>
  <c r="AJ8914" i="2"/>
  <c r="AJ11030" i="2"/>
  <c r="AJ11282" i="2"/>
  <c r="AJ7270" i="2"/>
  <c r="AJ7357" i="2"/>
  <c r="AJ7450" i="2"/>
  <c r="AJ7547" i="2"/>
  <c r="AJ7660" i="2"/>
  <c r="AJ7661" i="2"/>
  <c r="AJ7766" i="2"/>
  <c r="AJ7931" i="2"/>
  <c r="AJ8024" i="2"/>
  <c r="AJ9064" i="2"/>
  <c r="AJ8915" i="2"/>
  <c r="AJ8916" i="2"/>
  <c r="AJ9065" i="2"/>
  <c r="AJ9066" i="2"/>
  <c r="AJ9067" i="2"/>
  <c r="AJ9264" i="2"/>
  <c r="AJ9265" i="2"/>
  <c r="AJ9266" i="2"/>
  <c r="AJ10265" i="2"/>
  <c r="AJ10457" i="2"/>
  <c r="AJ10458" i="2"/>
  <c r="AJ10459" i="2"/>
  <c r="AJ10629" i="2"/>
  <c r="AJ10630" i="2"/>
  <c r="AJ11031" i="2"/>
  <c r="AJ11317" i="2"/>
  <c r="AJ11572" i="2"/>
  <c r="AJ11659" i="2"/>
  <c r="AJ374" i="2"/>
  <c r="AJ468" i="2"/>
  <c r="AJ1463" i="2"/>
  <c r="AJ3052" i="2"/>
  <c r="AJ2997" i="2"/>
  <c r="AJ2999" i="2"/>
  <c r="AJ3273" i="2"/>
  <c r="AJ3281" i="2"/>
  <c r="AJ3526" i="2"/>
  <c r="AJ4619" i="2"/>
  <c r="AJ4780" i="2"/>
  <c r="AJ5052" i="2"/>
  <c r="AJ5341" i="2"/>
  <c r="AJ479" i="2"/>
  <c r="AJ506" i="2"/>
  <c r="AJ780" i="2"/>
  <c r="AJ784" i="2"/>
  <c r="AJ966" i="2"/>
  <c r="AJ975" i="2"/>
  <c r="AJ1604" i="2"/>
  <c r="AJ1611" i="2"/>
  <c r="AJ1618" i="2"/>
  <c r="AJ1629" i="2"/>
  <c r="AJ1638" i="2"/>
  <c r="AJ1644" i="2"/>
  <c r="AJ1649" i="2"/>
  <c r="AJ1653" i="2"/>
  <c r="AJ1661" i="2"/>
  <c r="AJ1662" i="2"/>
  <c r="AJ1681" i="2"/>
  <c r="AJ2045" i="2"/>
  <c r="AJ2998" i="2"/>
  <c r="AJ3001" i="2"/>
  <c r="AJ3173" i="2"/>
  <c r="AJ3274" i="2"/>
  <c r="AJ3282" i="2"/>
  <c r="AJ3920" i="2"/>
  <c r="AJ4359" i="2"/>
  <c r="AJ4361" i="2"/>
  <c r="AJ4595" i="2"/>
  <c r="AJ4596" i="2"/>
  <c r="AJ4905" i="2"/>
  <c r="AJ6149" i="2"/>
  <c r="AJ6245" i="2"/>
  <c r="AJ6248" i="2"/>
  <c r="AJ6451" i="2"/>
  <c r="AJ6727" i="2"/>
  <c r="AJ6875" i="2"/>
  <c r="AJ5192" i="2"/>
  <c r="AJ5469" i="2"/>
  <c r="AJ6010" i="2"/>
  <c r="AJ6011" i="2"/>
  <c r="AJ6013" i="2"/>
  <c r="AJ6057" i="2"/>
  <c r="AJ6452" i="2"/>
  <c r="AJ6848" i="2"/>
  <c r="AJ8776" i="2"/>
  <c r="AJ8777" i="2"/>
  <c r="AJ9068" i="2"/>
  <c r="AJ10060" i="2"/>
  <c r="AJ10148" i="2"/>
  <c r="AJ11013" i="2"/>
  <c r="AJ11265" i="2"/>
  <c r="AJ7451" i="2"/>
  <c r="AJ7548" i="2"/>
  <c r="AJ7549" i="2"/>
  <c r="AJ7662" i="2"/>
  <c r="AJ7767" i="2"/>
  <c r="AJ7932" i="2"/>
  <c r="AJ7933" i="2"/>
  <c r="AJ8025" i="2"/>
  <c r="AJ8110" i="2"/>
  <c r="AJ8175" i="2"/>
  <c r="AJ8225" i="2"/>
  <c r="AJ8226" i="2"/>
  <c r="AJ8651" i="2"/>
  <c r="AJ8699" i="2"/>
  <c r="AJ8778" i="2"/>
  <c r="AJ8779" i="2"/>
  <c r="AJ8780" i="2"/>
  <c r="AJ8917" i="2"/>
  <c r="AJ9267" i="2"/>
  <c r="AJ9268" i="2"/>
  <c r="AJ9269" i="2"/>
  <c r="AJ10061" i="2"/>
  <c r="AJ10149" i="2"/>
  <c r="AJ10150" i="2"/>
  <c r="AJ10151" i="2"/>
  <c r="AJ10266" i="2"/>
  <c r="AJ10267" i="2"/>
  <c r="AJ11014" i="2"/>
  <c r="AJ11266" i="2"/>
  <c r="AJ11777" i="2"/>
  <c r="AJ11778" i="2"/>
  <c r="AJ11783" i="2"/>
  <c r="AJ11796" i="2"/>
  <c r="AJ11802" i="2"/>
  <c r="AJ224" i="2"/>
  <c r="AJ319" i="2"/>
  <c r="AJ1531" i="2"/>
  <c r="AJ3053" i="2"/>
  <c r="AJ3248" i="2"/>
  <c r="AJ4715" i="2"/>
  <c r="AJ4781" i="2"/>
  <c r="AJ5120" i="2"/>
  <c r="AJ5342" i="2"/>
  <c r="AJ1725" i="2"/>
  <c r="AJ1796" i="2"/>
  <c r="AJ124" i="2"/>
  <c r="AJ225" i="2"/>
  <c r="AJ610" i="2"/>
  <c r="AJ671" i="2"/>
  <c r="AJ896" i="2"/>
  <c r="AJ930" i="2"/>
  <c r="AJ1137" i="2"/>
  <c r="AJ1167" i="2"/>
  <c r="AJ1381" i="2"/>
  <c r="AJ1414" i="2"/>
  <c r="AJ3332" i="2"/>
  <c r="AJ3361" i="2"/>
  <c r="AJ3728" i="2"/>
  <c r="AJ3767" i="2"/>
  <c r="AJ8781" i="2"/>
  <c r="AJ8918" i="2"/>
  <c r="AJ10152" i="2"/>
  <c r="AJ10268" i="2"/>
  <c r="AJ1874" i="2"/>
  <c r="AJ1958" i="2"/>
  <c r="AJ2046" i="2"/>
  <c r="AJ2118" i="2"/>
  <c r="AJ2405" i="2"/>
  <c r="AJ2483" i="2"/>
  <c r="AJ2568" i="2"/>
  <c r="AJ2660" i="2"/>
  <c r="AJ2745" i="2"/>
  <c r="AJ2804" i="2"/>
  <c r="AJ3234" i="2"/>
  <c r="AJ3973" i="2"/>
  <c r="AJ4300" i="2"/>
  <c r="AJ4325" i="2"/>
  <c r="AJ4432" i="2"/>
  <c r="AJ4477" i="2"/>
  <c r="AJ6202" i="2"/>
  <c r="AJ6318" i="2"/>
  <c r="AJ6337" i="2"/>
  <c r="AJ4991" i="2"/>
  <c r="AJ6535" i="2"/>
  <c r="AJ6701" i="2"/>
  <c r="AJ7044" i="2"/>
  <c r="AJ7200" i="2"/>
  <c r="AJ7271" i="2"/>
  <c r="AJ5229" i="2"/>
  <c r="AJ5518" i="2"/>
  <c r="AJ5649" i="2"/>
  <c r="AJ5777" i="2"/>
  <c r="AJ5902" i="2"/>
  <c r="AJ6122" i="2"/>
  <c r="AJ6584" i="2"/>
  <c r="AJ7001" i="2"/>
  <c r="AJ9654" i="2"/>
  <c r="AJ11161" i="2"/>
  <c r="AJ11414" i="2"/>
  <c r="AJ7358" i="2"/>
  <c r="AJ7359" i="2"/>
  <c r="AJ7452" i="2"/>
  <c r="AJ7550" i="2"/>
  <c r="AJ7663" i="2"/>
  <c r="AJ7768" i="2"/>
  <c r="AJ7934" i="2"/>
  <c r="AJ8026" i="2"/>
  <c r="AJ8111" i="2"/>
  <c r="AJ8176" i="2"/>
  <c r="AJ9655" i="2"/>
  <c r="AJ8782" i="2"/>
  <c r="AJ8919" i="2"/>
  <c r="AJ8920" i="2"/>
  <c r="AJ8921" i="2"/>
  <c r="AJ8922" i="2"/>
  <c r="AJ9069" i="2"/>
  <c r="AJ9070" i="2"/>
  <c r="AJ9071" i="2"/>
  <c r="AJ10269" i="2"/>
  <c r="AJ10270" i="2"/>
  <c r="AJ10271" i="2"/>
  <c r="AJ10272" i="2"/>
  <c r="AJ10460" i="2"/>
  <c r="AJ10461" i="2"/>
  <c r="AJ11162" i="2"/>
  <c r="AJ11415" i="2"/>
  <c r="AJ11573" i="2"/>
  <c r="AJ11660" i="2"/>
  <c r="AJ4237" i="2"/>
  <c r="AJ4265" i="2"/>
  <c r="AJ4549" i="2"/>
  <c r="AJ4571" i="2"/>
  <c r="AJ9656" i="2"/>
  <c r="AJ9759" i="2"/>
  <c r="AJ10832" i="2"/>
  <c r="AJ10900" i="2"/>
  <c r="AJ3195" i="2"/>
  <c r="AJ3401" i="2"/>
  <c r="AJ3443" i="2"/>
  <c r="AJ3814" i="2"/>
  <c r="AJ3815" i="2"/>
  <c r="AJ125" i="2"/>
  <c r="AJ226" i="2"/>
  <c r="AJ611" i="2"/>
  <c r="AJ672" i="2"/>
  <c r="AJ801" i="2"/>
  <c r="AJ805" i="2"/>
  <c r="AJ1043" i="2"/>
  <c r="AJ1044" i="2"/>
  <c r="AJ1253" i="2"/>
  <c r="AJ1278" i="2"/>
  <c r="AJ1726" i="2"/>
  <c r="AJ1797" i="2"/>
  <c r="AJ1875" i="2"/>
  <c r="AJ1959" i="2"/>
  <c r="AJ1960" i="2"/>
  <c r="AJ2047" i="2"/>
  <c r="AJ2406" i="2"/>
  <c r="AJ2407" i="2"/>
  <c r="AJ126" i="2"/>
  <c r="AJ227" i="2"/>
  <c r="AJ1500" i="2"/>
  <c r="AJ3054" i="2"/>
  <c r="AJ4658" i="2"/>
  <c r="AJ4782" i="2"/>
  <c r="AJ5091" i="2"/>
  <c r="AJ5343" i="2"/>
  <c r="AJ5519" i="2"/>
  <c r="AJ3196" i="2"/>
  <c r="AJ3921" i="2"/>
  <c r="AJ4183" i="2"/>
  <c r="AJ4214" i="2"/>
  <c r="AJ4478" i="2"/>
  <c r="AJ4519" i="2"/>
  <c r="AJ2484" i="2"/>
  <c r="AJ2569" i="2"/>
  <c r="AJ2661" i="2"/>
  <c r="AJ2662" i="2"/>
  <c r="AJ7272" i="2"/>
  <c r="AJ4942" i="2"/>
  <c r="AJ6167" i="2"/>
  <c r="AJ6264" i="2"/>
  <c r="AJ6284" i="2"/>
  <c r="AJ6501" i="2"/>
  <c r="AJ6692" i="2"/>
  <c r="AJ6916" i="2"/>
  <c r="AJ5275" i="2"/>
  <c r="AJ5650" i="2"/>
  <c r="AJ5778" i="2"/>
  <c r="AJ5903" i="2"/>
  <c r="AJ6031" i="2"/>
  <c r="AJ6536" i="2"/>
  <c r="AJ6876" i="2"/>
  <c r="AJ9072" i="2"/>
  <c r="AJ9270" i="2"/>
  <c r="AJ9271" i="2"/>
  <c r="AJ10462" i="2"/>
  <c r="AJ10631" i="2"/>
  <c r="AJ11067" i="2"/>
  <c r="AJ11318" i="2"/>
  <c r="AJ9073" i="2"/>
  <c r="AJ9272" i="2"/>
  <c r="AJ9498" i="2"/>
  <c r="AJ9499" i="2"/>
  <c r="AJ9500" i="2"/>
  <c r="AJ9501" i="2"/>
  <c r="AJ9502" i="2"/>
  <c r="AJ9503" i="2"/>
  <c r="AJ9504" i="2"/>
  <c r="AJ7360" i="2"/>
  <c r="AJ7361" i="2"/>
  <c r="AJ7453" i="2"/>
  <c r="AJ7551" i="2"/>
  <c r="AJ7664" i="2"/>
  <c r="AJ7769" i="2"/>
  <c r="AJ7852" i="2"/>
  <c r="AJ7935" i="2"/>
  <c r="AJ8027" i="2"/>
  <c r="AJ8112" i="2"/>
  <c r="AJ8177" i="2"/>
  <c r="AJ10463" i="2"/>
  <c r="AJ10632" i="2"/>
  <c r="AJ10633" i="2"/>
  <c r="AJ10634" i="2"/>
  <c r="AJ10749" i="2"/>
  <c r="AJ10750" i="2"/>
  <c r="AJ11114" i="2"/>
  <c r="AJ11319" i="2"/>
  <c r="AJ11574" i="2"/>
  <c r="AJ11661" i="2"/>
  <c r="AJ58" i="2"/>
  <c r="AJ127" i="2"/>
  <c r="AJ1474" i="2"/>
  <c r="AJ3055" i="2"/>
  <c r="AJ3197" i="2"/>
  <c r="AJ4631" i="2"/>
  <c r="AJ4783" i="2"/>
  <c r="AJ5062" i="2"/>
  <c r="AJ5344" i="2"/>
  <c r="AJ1663" i="2"/>
  <c r="AJ1682" i="2"/>
  <c r="AJ1727" i="2"/>
  <c r="AJ1798" i="2"/>
  <c r="AJ34" i="2"/>
  <c r="AJ59" i="2"/>
  <c r="AJ548" i="2"/>
  <c r="AJ566" i="2"/>
  <c r="AJ859" i="2"/>
  <c r="AJ873" i="2"/>
  <c r="AJ1091" i="2"/>
  <c r="AJ1111" i="2"/>
  <c r="AJ1336" i="2"/>
  <c r="AJ1356" i="2"/>
  <c r="AJ3316" i="2"/>
  <c r="AJ3318" i="2"/>
  <c r="AJ3687" i="2"/>
  <c r="AJ3701" i="2"/>
  <c r="AJ8652" i="2"/>
  <c r="AJ8700" i="2"/>
  <c r="AJ10019" i="2"/>
  <c r="AJ10062" i="2"/>
  <c r="AJ1876" i="2"/>
  <c r="AJ1961" i="2"/>
  <c r="AJ2348" i="2"/>
  <c r="AJ2361" i="2"/>
  <c r="AJ2408" i="2"/>
  <c r="AJ2485" i="2"/>
  <c r="AJ2570" i="2"/>
  <c r="AJ2571" i="2"/>
  <c r="AJ3198" i="2"/>
  <c r="AJ3910" i="2"/>
  <c r="AJ4238" i="2"/>
  <c r="AJ4266" i="2"/>
  <c r="AJ4381" i="2"/>
  <c r="AJ4401" i="2"/>
  <c r="AJ6150" i="2"/>
  <c r="AJ6265" i="2"/>
  <c r="AJ6285" i="2"/>
  <c r="AJ4943" i="2"/>
  <c r="AJ6472" i="2"/>
  <c r="AJ6680" i="2"/>
  <c r="AJ6917" i="2"/>
  <c r="AJ7124" i="2"/>
  <c r="AJ7125" i="2"/>
  <c r="AJ7153" i="2"/>
  <c r="AJ7201" i="2"/>
  <c r="AJ5209" i="2"/>
  <c r="AJ5470" i="2"/>
  <c r="AJ5651" i="2"/>
  <c r="AJ5779" i="2"/>
  <c r="AJ5904" i="2"/>
  <c r="AJ6081" i="2"/>
  <c r="AJ6473" i="2"/>
  <c r="AJ6918" i="2"/>
  <c r="AJ8783" i="2"/>
  <c r="AJ11068" i="2"/>
  <c r="AJ11320" i="2"/>
  <c r="AJ7273" i="2"/>
  <c r="AJ7362" i="2"/>
  <c r="AJ7454" i="2"/>
  <c r="AJ7552" i="2"/>
  <c r="AJ7665" i="2"/>
  <c r="AJ7666" i="2"/>
  <c r="AJ7770" i="2"/>
  <c r="AJ7936" i="2"/>
  <c r="AJ8923" i="2"/>
  <c r="AJ8653" i="2"/>
  <c r="AJ8701" i="2"/>
  <c r="AJ8702" i="2"/>
  <c r="AJ8703" i="2"/>
  <c r="AJ8704" i="2"/>
  <c r="AJ8705" i="2"/>
  <c r="AJ8706" i="2"/>
  <c r="AJ8784" i="2"/>
  <c r="AJ10020" i="2"/>
  <c r="AJ10063" i="2"/>
  <c r="AJ10064" i="2"/>
  <c r="AJ10065" i="2"/>
  <c r="AJ10153" i="2"/>
  <c r="AJ10154" i="2"/>
  <c r="AJ11069" i="2"/>
  <c r="AJ11321" i="2"/>
  <c r="AJ11575" i="2"/>
  <c r="AJ11662" i="2"/>
  <c r="AJ228" i="2"/>
  <c r="AJ320" i="2"/>
  <c r="AJ1562" i="2"/>
  <c r="AJ3056" i="2"/>
  <c r="AJ3617" i="2"/>
  <c r="AJ4690" i="2"/>
  <c r="AJ4784" i="2"/>
  <c r="AJ5147" i="2"/>
  <c r="AJ5345" i="2"/>
  <c r="AJ1877" i="2"/>
  <c r="AJ229" i="2"/>
  <c r="AJ321" i="2"/>
  <c r="AJ673" i="2"/>
  <c r="AJ712" i="2"/>
  <c r="AJ835" i="2"/>
  <c r="AJ847" i="2"/>
  <c r="AJ1067" i="2"/>
  <c r="AJ1080" i="2"/>
  <c r="AJ1300" i="2"/>
  <c r="AJ1301" i="2"/>
  <c r="AJ3444" i="2"/>
  <c r="AJ3445" i="2"/>
  <c r="AJ3848" i="2"/>
  <c r="AJ3849" i="2"/>
  <c r="AJ9273" i="2"/>
  <c r="AJ9505" i="2"/>
  <c r="AJ10635" i="2"/>
  <c r="AJ10751" i="2"/>
  <c r="AJ1962" i="2"/>
  <c r="AJ2048" i="2"/>
  <c r="AJ2049" i="2"/>
  <c r="AJ2119" i="2"/>
  <c r="AJ2168" i="2"/>
  <c r="AJ2572" i="2"/>
  <c r="AJ2663" i="2"/>
  <c r="AJ2664" i="2"/>
  <c r="AJ2746" i="2"/>
  <c r="AJ2805" i="2"/>
  <c r="AJ2844" i="2"/>
  <c r="AJ3618" i="2"/>
  <c r="AJ3974" i="2"/>
  <c r="AJ4215" i="2"/>
  <c r="AJ4239" i="2"/>
  <c r="AJ4520" i="2"/>
  <c r="AJ4550" i="2"/>
  <c r="AJ6241" i="2"/>
  <c r="AJ6319" i="2"/>
  <c r="AJ6338" i="2"/>
  <c r="AJ4967" i="2"/>
  <c r="AJ6585" i="2"/>
  <c r="AJ6763" i="2"/>
  <c r="AJ6964" i="2"/>
  <c r="AJ7274" i="2"/>
  <c r="AJ5219" i="2"/>
  <c r="AJ5520" i="2"/>
  <c r="AJ5652" i="2"/>
  <c r="AJ5780" i="2"/>
  <c r="AJ5905" i="2"/>
  <c r="AJ6082" i="2"/>
  <c r="AJ6586" i="2"/>
  <c r="AJ6919" i="2"/>
  <c r="AJ9506" i="2"/>
  <c r="AJ11115" i="2"/>
  <c r="AJ11370" i="2"/>
  <c r="AJ7275" i="2"/>
  <c r="AJ7363" i="2"/>
  <c r="AJ7455" i="2"/>
  <c r="AJ7553" i="2"/>
  <c r="AJ7667" i="2"/>
  <c r="AJ7771" i="2"/>
  <c r="AJ7937" i="2"/>
  <c r="AJ8028" i="2"/>
  <c r="AJ8113" i="2"/>
  <c r="AJ8178" i="2"/>
  <c r="AJ8227" i="2"/>
  <c r="AJ9274" i="2"/>
  <c r="AJ9275" i="2"/>
  <c r="AJ9507" i="2"/>
  <c r="AJ9508" i="2"/>
  <c r="AJ9509" i="2"/>
  <c r="AJ9510" i="2"/>
  <c r="AJ9511" i="2"/>
  <c r="AJ9657" i="2"/>
  <c r="AJ10636" i="2"/>
  <c r="AJ10637" i="2"/>
  <c r="AJ10638" i="2"/>
  <c r="AJ11116" i="2"/>
  <c r="AJ11371" i="2"/>
  <c r="AJ11576" i="2"/>
  <c r="AJ11663" i="2"/>
  <c r="AJ11758" i="2"/>
  <c r="AJ10752" i="2"/>
  <c r="AJ10753" i="2"/>
  <c r="AJ10833" i="2"/>
  <c r="AJ128" i="2"/>
  <c r="AJ230" i="2"/>
  <c r="AJ1501" i="2"/>
  <c r="AJ3057" i="2"/>
  <c r="AJ3333" i="2"/>
  <c r="AJ3334" i="2"/>
  <c r="AJ3534" i="2"/>
  <c r="AJ3702" i="2"/>
  <c r="AJ3729" i="2"/>
  <c r="AJ4632" i="2"/>
  <c r="AJ4785" i="2"/>
  <c r="AJ5092" i="2"/>
  <c r="AJ5346" i="2"/>
  <c r="AJ60" i="2"/>
  <c r="AJ129" i="2"/>
  <c r="AJ567" i="2"/>
  <c r="AJ612" i="2"/>
  <c r="AJ1000" i="2"/>
  <c r="AJ1001" i="2"/>
  <c r="AJ1227" i="2"/>
  <c r="AJ1231" i="2"/>
  <c r="AJ3584" i="2"/>
  <c r="AJ4150" i="2"/>
  <c r="AJ4151" i="2"/>
  <c r="AJ4402" i="2"/>
  <c r="AJ4403" i="2"/>
  <c r="AJ4010" i="2"/>
  <c r="AJ4013" i="2"/>
  <c r="AJ4022" i="2"/>
  <c r="AJ4033" i="2"/>
  <c r="AJ4034" i="2"/>
  <c r="AJ4044" i="2"/>
  <c r="AJ4077" i="2"/>
  <c r="AJ4082" i="2"/>
  <c r="AJ4083" i="2"/>
  <c r="AJ4092" i="2"/>
  <c r="AJ4101" i="2"/>
  <c r="AJ4110" i="2"/>
  <c r="AJ6828" i="2"/>
  <c r="AJ7126" i="2"/>
  <c r="AJ7154" i="2"/>
  <c r="AJ7202" i="2"/>
  <c r="AJ7276" i="2"/>
  <c r="AJ4944" i="2"/>
  <c r="AJ6806" i="2"/>
  <c r="AJ7065" i="2"/>
  <c r="AJ5254" i="2"/>
  <c r="AJ5495" i="2"/>
  <c r="AJ5653" i="2"/>
  <c r="AJ5781" i="2"/>
  <c r="AJ5906" i="2"/>
  <c r="AJ6032" i="2"/>
  <c r="AJ6807" i="2"/>
  <c r="AJ7002" i="2"/>
  <c r="AJ8785" i="2"/>
  <c r="AJ8924" i="2"/>
  <c r="AJ9854" i="2"/>
  <c r="AJ10066" i="2"/>
  <c r="AJ10155" i="2"/>
  <c r="AJ11198" i="2"/>
  <c r="AJ11455" i="2"/>
  <c r="AJ8707" i="2"/>
  <c r="AJ8786" i="2"/>
  <c r="AJ8787" i="2"/>
  <c r="AJ8925" i="2"/>
  <c r="AJ8926" i="2"/>
  <c r="AJ9074" i="2"/>
  <c r="AJ10067" i="2"/>
  <c r="AJ10068" i="2"/>
  <c r="AJ7364" i="2"/>
  <c r="AJ7456" i="2"/>
  <c r="AJ7554" i="2"/>
  <c r="AJ7668" i="2"/>
  <c r="AJ7772" i="2"/>
  <c r="AJ7853" i="2"/>
  <c r="AJ7854" i="2"/>
  <c r="AJ7938" i="2"/>
  <c r="AJ10156" i="2"/>
  <c r="AJ10157" i="2"/>
  <c r="AJ10158" i="2"/>
  <c r="AJ10273" i="2"/>
  <c r="AJ10274" i="2"/>
  <c r="AJ11242" i="2"/>
  <c r="AJ11501" i="2"/>
  <c r="AJ3199" i="2"/>
  <c r="AJ3402" i="2"/>
  <c r="AJ3446" i="2"/>
  <c r="AJ3816" i="2"/>
  <c r="AJ3850" i="2"/>
  <c r="AJ130" i="2"/>
  <c r="AJ231" i="2"/>
  <c r="AJ613" i="2"/>
  <c r="AJ674" i="2"/>
  <c r="AJ1045" i="2"/>
  <c r="AJ1046" i="2"/>
  <c r="AJ1279" i="2"/>
  <c r="AJ1280" i="2"/>
  <c r="AJ1728" i="2"/>
  <c r="AJ1799" i="2"/>
  <c r="AJ1878" i="2"/>
  <c r="AJ1963" i="2"/>
  <c r="AJ2050" i="2"/>
  <c r="AJ2051" i="2"/>
  <c r="AJ2409" i="2"/>
  <c r="AJ2410" i="2"/>
  <c r="AJ131" i="2"/>
  <c r="AJ232" i="2"/>
  <c r="AJ1502" i="2"/>
  <c r="AJ3058" i="2"/>
  <c r="AJ4659" i="2"/>
  <c r="AJ4786" i="2"/>
  <c r="AJ5093" i="2"/>
  <c r="AJ5347" i="2"/>
  <c r="AJ5521" i="2"/>
  <c r="AJ3200" i="2"/>
  <c r="AJ4184" i="2"/>
  <c r="AJ4216" i="2"/>
  <c r="AJ4479" i="2"/>
  <c r="AJ4521" i="2"/>
  <c r="AJ2486" i="2"/>
  <c r="AJ2573" i="2"/>
  <c r="AJ2665" i="2"/>
  <c r="AJ2747" i="2"/>
  <c r="AJ7277" i="2"/>
  <c r="AJ4945" i="2"/>
  <c r="AJ6502" i="2"/>
  <c r="AJ6698" i="2"/>
  <c r="AJ6920" i="2"/>
  <c r="AJ5276" i="2"/>
  <c r="AJ5654" i="2"/>
  <c r="AJ5782" i="2"/>
  <c r="AJ5907" i="2"/>
  <c r="AJ6058" i="2"/>
  <c r="AJ6563" i="2"/>
  <c r="AJ6921" i="2"/>
  <c r="AJ9075" i="2"/>
  <c r="AJ9276" i="2"/>
  <c r="AJ9512" i="2"/>
  <c r="AJ10464" i="2"/>
  <c r="AJ10639" i="2"/>
  <c r="AJ11070" i="2"/>
  <c r="AJ11322" i="2"/>
  <c r="AJ9277" i="2"/>
  <c r="AJ9278" i="2"/>
  <c r="AJ9279" i="2"/>
  <c r="AJ9513" i="2"/>
  <c r="AJ9514" i="2"/>
  <c r="AJ9515" i="2"/>
  <c r="AJ9658" i="2"/>
  <c r="AJ7365" i="2"/>
  <c r="AJ7457" i="2"/>
  <c r="AJ7555" i="2"/>
  <c r="AJ7556" i="2"/>
  <c r="AJ7669" i="2"/>
  <c r="AJ7773" i="2"/>
  <c r="AJ7855" i="2"/>
  <c r="AJ7939" i="2"/>
  <c r="AJ8029" i="2"/>
  <c r="AJ8114" i="2"/>
  <c r="AJ8179" i="2"/>
  <c r="AJ10640" i="2"/>
  <c r="AJ10641" i="2"/>
  <c r="AJ10642" i="2"/>
  <c r="AJ10643" i="2"/>
  <c r="AJ10754" i="2"/>
  <c r="AJ10755" i="2"/>
  <c r="AJ11117" i="2"/>
  <c r="AJ11372" i="2"/>
  <c r="AJ3462" i="2"/>
  <c r="AJ3487" i="2"/>
  <c r="AJ3871" i="2"/>
  <c r="AJ3893" i="2"/>
  <c r="AJ322" i="2"/>
  <c r="AJ375" i="2"/>
  <c r="AJ713" i="2"/>
  <c r="AJ735" i="2"/>
  <c r="AJ1879" i="2"/>
  <c r="AJ2052" i="2"/>
  <c r="AJ2120" i="2"/>
  <c r="AJ2169" i="2"/>
  <c r="AJ2170" i="2"/>
  <c r="AJ2198" i="2"/>
  <c r="AJ323" i="2"/>
  <c r="AJ376" i="2"/>
  <c r="AJ1583" i="2"/>
  <c r="AJ3059" i="2"/>
  <c r="AJ4716" i="2"/>
  <c r="AJ4787" i="2"/>
  <c r="AJ5148" i="2"/>
  <c r="AJ5348" i="2"/>
  <c r="AJ5567" i="2"/>
  <c r="AJ3249" i="2"/>
  <c r="AJ2574" i="2"/>
  <c r="AJ2575" i="2"/>
  <c r="AJ2666" i="2"/>
  <c r="AJ2748" i="2"/>
  <c r="AJ2806" i="2"/>
  <c r="AJ2845" i="2"/>
  <c r="AJ4992" i="2"/>
  <c r="AJ6587" i="2"/>
  <c r="AJ6717" i="2"/>
  <c r="AJ7003" i="2"/>
  <c r="AJ5655" i="2"/>
  <c r="AJ5783" i="2"/>
  <c r="AJ5908" i="2"/>
  <c r="AJ9516" i="2"/>
  <c r="AJ9659" i="2"/>
  <c r="AJ10756" i="2"/>
  <c r="AJ10834" i="2"/>
  <c r="AJ9660" i="2"/>
  <c r="AJ9760" i="2"/>
  <c r="AJ9922" i="2"/>
  <c r="AJ7458" i="2"/>
  <c r="AJ7557" i="2"/>
  <c r="AJ7670" i="2"/>
  <c r="AJ7671" i="2"/>
  <c r="AJ7856" i="2"/>
  <c r="AJ7857" i="2"/>
  <c r="AJ7940" i="2"/>
  <c r="AJ8030" i="2"/>
  <c r="AJ8115" i="2"/>
  <c r="AJ8180" i="2"/>
  <c r="AJ8228" i="2"/>
  <c r="AJ8256" i="2"/>
  <c r="AJ10835" i="2"/>
  <c r="AJ10901" i="2"/>
  <c r="AJ11199" i="2"/>
  <c r="AJ11456" i="2"/>
  <c r="AJ3060" i="2"/>
  <c r="AJ3308" i="2"/>
  <c r="AJ3314" i="2"/>
  <c r="AJ3730" i="2"/>
  <c r="AJ3768" i="2"/>
  <c r="AJ7" i="2"/>
  <c r="AJ20" i="2"/>
  <c r="AJ568" i="2"/>
  <c r="AJ614" i="2"/>
  <c r="AJ794" i="2"/>
  <c r="AJ796" i="2"/>
  <c r="AJ991" i="2"/>
  <c r="AJ994" i="2"/>
  <c r="AJ1232" i="2"/>
  <c r="AJ1254" i="2"/>
  <c r="AJ1608" i="2"/>
  <c r="AJ1614" i="2"/>
  <c r="AJ1624" i="2"/>
  <c r="AJ1634" i="2"/>
  <c r="AJ1650" i="2"/>
  <c r="AJ1683" i="2"/>
  <c r="AJ1729" i="2"/>
  <c r="AJ1730" i="2"/>
  <c r="AJ1800" i="2"/>
  <c r="AJ1880" i="2"/>
  <c r="AJ1964" i="2"/>
  <c r="AJ2254" i="2"/>
  <c r="AJ8" i="2"/>
  <c r="AJ21" i="2"/>
  <c r="AJ1475" i="2"/>
  <c r="AJ3061" i="2"/>
  <c r="AJ4788" i="2"/>
  <c r="AJ4620" i="2"/>
  <c r="AJ5053" i="2"/>
  <c r="AJ5349" i="2"/>
  <c r="AJ5471" i="2"/>
  <c r="AJ3174" i="2"/>
  <c r="AJ3911" i="2"/>
  <c r="AJ4138" i="2"/>
  <c r="AJ4142" i="2"/>
  <c r="AJ4433" i="2"/>
  <c r="AJ4434" i="2"/>
  <c r="AJ4906" i="2"/>
  <c r="AJ7155" i="2"/>
  <c r="AJ7203" i="2"/>
  <c r="AJ7278" i="2"/>
  <c r="AJ6154" i="2"/>
  <c r="AJ6266" i="2"/>
  <c r="AJ6286" i="2"/>
  <c r="AJ6437" i="2"/>
  <c r="AJ6677" i="2"/>
  <c r="AJ6849" i="2"/>
  <c r="AJ5250" i="2"/>
  <c r="AJ5656" i="2"/>
  <c r="AJ5784" i="2"/>
  <c r="AJ5909" i="2"/>
  <c r="AJ6023" i="2"/>
  <c r="AJ6453" i="2"/>
  <c r="AJ6850" i="2"/>
  <c r="AJ8708" i="2"/>
  <c r="AJ8788" i="2"/>
  <c r="AJ9280" i="2"/>
  <c r="AJ10159" i="2"/>
  <c r="AJ10275" i="2"/>
  <c r="AJ11015" i="2"/>
  <c r="AJ11267" i="2"/>
  <c r="AJ8789" i="2"/>
  <c r="AJ8927" i="2"/>
  <c r="AJ8928" i="2"/>
  <c r="AJ9076" i="2"/>
  <c r="AJ9077" i="2"/>
  <c r="AJ9281" i="2"/>
  <c r="AJ9282" i="2"/>
  <c r="AJ9283" i="2"/>
  <c r="AJ9284" i="2"/>
  <c r="AJ7366" i="2"/>
  <c r="AJ7459" i="2"/>
  <c r="AJ7558" i="2"/>
  <c r="AJ7559" i="2"/>
  <c r="AJ7672" i="2"/>
  <c r="AJ7774" i="2"/>
  <c r="AJ7858" i="2"/>
  <c r="AJ7941" i="2"/>
  <c r="AJ8031" i="2"/>
  <c r="AJ10276" i="2"/>
  <c r="AJ10277" i="2"/>
  <c r="AJ10278" i="2"/>
  <c r="AJ10465" i="2"/>
  <c r="AJ10466" i="2"/>
  <c r="AJ10467" i="2"/>
  <c r="AJ11032" i="2"/>
  <c r="AJ11283" i="2"/>
  <c r="AJ11577" i="2"/>
  <c r="AJ11664" i="2"/>
  <c r="AJ3219" i="2"/>
  <c r="AJ3463" i="2"/>
  <c r="AJ3464" i="2"/>
  <c r="AJ3851" i="2"/>
  <c r="AJ3872" i="2"/>
  <c r="AJ324" i="2"/>
  <c r="AJ377" i="2"/>
  <c r="AJ714" i="2"/>
  <c r="AJ736" i="2"/>
  <c r="AJ806" i="2"/>
  <c r="AJ823" i="2"/>
  <c r="AJ1068" i="2"/>
  <c r="AJ1081" i="2"/>
  <c r="AJ1302" i="2"/>
  <c r="AJ1315" i="2"/>
  <c r="AJ1881" i="2"/>
  <c r="AJ1965" i="2"/>
  <c r="AJ2053" i="2"/>
  <c r="AJ2121" i="2"/>
  <c r="AJ2171" i="2"/>
  <c r="AJ2199" i="2"/>
  <c r="AJ233" i="2"/>
  <c r="AJ325" i="2"/>
  <c r="AJ1563" i="2"/>
  <c r="AJ3062" i="2"/>
  <c r="AJ4691" i="2"/>
  <c r="AJ4789" i="2"/>
  <c r="AJ5121" i="2"/>
  <c r="AJ5350" i="2"/>
  <c r="AJ5550" i="2"/>
  <c r="AJ3220" i="2"/>
  <c r="AJ3922" i="2"/>
  <c r="AJ4240" i="2"/>
  <c r="AJ4241" i="2"/>
  <c r="AJ4551" i="2"/>
  <c r="AJ4552" i="2"/>
  <c r="AJ2487" i="2"/>
  <c r="AJ2576" i="2"/>
  <c r="AJ2667" i="2"/>
  <c r="AJ2668" i="2"/>
  <c r="AJ2749" i="2"/>
  <c r="AJ2807" i="2"/>
  <c r="AJ4968" i="2"/>
  <c r="AJ6179" i="2"/>
  <c r="AJ6287" i="2"/>
  <c r="AJ6320" i="2"/>
  <c r="AJ6537" i="2"/>
  <c r="AJ6706" i="2"/>
  <c r="AJ6965" i="2"/>
  <c r="AJ5290" i="2"/>
  <c r="AJ5657" i="2"/>
  <c r="AJ5785" i="2"/>
  <c r="AJ5910" i="2"/>
  <c r="AJ6083" i="2"/>
  <c r="AJ6612" i="2"/>
  <c r="AJ6966" i="2"/>
  <c r="AJ9517" i="2"/>
  <c r="AJ9761" i="2"/>
  <c r="AJ10644" i="2"/>
  <c r="AJ10757" i="2"/>
  <c r="AJ11163" i="2"/>
  <c r="AJ11373" i="2"/>
  <c r="AJ11730" i="2"/>
  <c r="AJ9518" i="2"/>
  <c r="AJ9661" i="2"/>
  <c r="AJ9762" i="2"/>
  <c r="AJ9763" i="2"/>
  <c r="AJ9764" i="2"/>
  <c r="AJ9765" i="2"/>
  <c r="AJ9766" i="2"/>
  <c r="AJ9767" i="2"/>
  <c r="AJ9768" i="2"/>
  <c r="AJ7367" i="2"/>
  <c r="AJ7460" i="2"/>
  <c r="AJ7560" i="2"/>
  <c r="AJ7673" i="2"/>
  <c r="AJ7775" i="2"/>
  <c r="AJ7859" i="2"/>
  <c r="AJ7942" i="2"/>
  <c r="AJ8032" i="2"/>
  <c r="AJ8116" i="2"/>
  <c r="AJ8117" i="2"/>
  <c r="AJ8181" i="2"/>
  <c r="AJ8229" i="2"/>
  <c r="AJ10758" i="2"/>
  <c r="AJ10759" i="2"/>
  <c r="AJ10836" i="2"/>
  <c r="AJ10837" i="2"/>
  <c r="AJ10838" i="2"/>
  <c r="AJ10839" i="2"/>
  <c r="AJ11164" i="2"/>
  <c r="AJ11416" i="2"/>
  <c r="AJ11578" i="2"/>
  <c r="AJ11665" i="2"/>
  <c r="AJ234" i="2"/>
  <c r="AJ326" i="2"/>
  <c r="AJ1564" i="2"/>
  <c r="AJ3063" i="2"/>
  <c r="AJ3235" i="2"/>
  <c r="AJ4717" i="2"/>
  <c r="AJ4790" i="2"/>
  <c r="AJ5122" i="2"/>
  <c r="AJ5351" i="2"/>
  <c r="AJ1801" i="2"/>
  <c r="AJ1802" i="2"/>
  <c r="AJ235" i="2"/>
  <c r="AJ236" i="2"/>
  <c r="AJ675" i="2"/>
  <c r="AJ676" i="2"/>
  <c r="AJ897" i="2"/>
  <c r="AJ931" i="2"/>
  <c r="AJ1138" i="2"/>
  <c r="AJ1168" i="2"/>
  <c r="AJ1382" i="2"/>
  <c r="AJ1415" i="2"/>
  <c r="AJ3362" i="2"/>
  <c r="AJ3403" i="2"/>
  <c r="AJ3731" i="2"/>
  <c r="AJ3769" i="2"/>
  <c r="AJ8790" i="2"/>
  <c r="AJ8929" i="2"/>
  <c r="AJ10279" i="2"/>
  <c r="AJ10280" i="2"/>
  <c r="AJ1882" i="2"/>
  <c r="AJ1966" i="2"/>
  <c r="AJ2054" i="2"/>
  <c r="AJ2122" i="2"/>
  <c r="AJ2488" i="2"/>
  <c r="AJ2489" i="2"/>
  <c r="AJ2577" i="2"/>
  <c r="AJ2669" i="2"/>
  <c r="AJ2750" i="2"/>
  <c r="AJ2808" i="2"/>
  <c r="AJ3236" i="2"/>
  <c r="AJ3975" i="2"/>
  <c r="AJ4301" i="2"/>
  <c r="AJ4326" i="2"/>
  <c r="AJ4435" i="2"/>
  <c r="AJ4480" i="2"/>
  <c r="AJ6203" i="2"/>
  <c r="AJ6321" i="2"/>
  <c r="AJ6339" i="2"/>
  <c r="AJ4993" i="2"/>
  <c r="AJ6564" i="2"/>
  <c r="AJ6702" i="2"/>
  <c r="AJ7045" i="2"/>
  <c r="AJ7204" i="2"/>
  <c r="AJ5230" i="2"/>
  <c r="AJ5522" i="2"/>
  <c r="AJ5658" i="2"/>
  <c r="AJ5786" i="2"/>
  <c r="AJ5787" i="2"/>
  <c r="AJ6123" i="2"/>
  <c r="AJ6588" i="2"/>
  <c r="AJ7004" i="2"/>
  <c r="AJ9662" i="2"/>
  <c r="AJ11165" i="2"/>
  <c r="AJ11417" i="2"/>
  <c r="AJ7279" i="2"/>
  <c r="AJ7368" i="2"/>
  <c r="AJ7461" i="2"/>
  <c r="AJ7561" i="2"/>
  <c r="AJ7562" i="2"/>
  <c r="AJ7674" i="2"/>
  <c r="AJ7776" i="2"/>
  <c r="AJ7943" i="2"/>
  <c r="AJ8033" i="2"/>
  <c r="AJ8118" i="2"/>
  <c r="AJ8182" i="2"/>
  <c r="AJ9663" i="2"/>
  <c r="AJ8930" i="2"/>
  <c r="AJ8931" i="2"/>
  <c r="AJ8932" i="2"/>
  <c r="AJ9078" i="2"/>
  <c r="AJ9079" i="2"/>
  <c r="AJ9080" i="2"/>
  <c r="AJ9081" i="2"/>
  <c r="AJ9285" i="2"/>
  <c r="AJ10281" i="2"/>
  <c r="AJ10282" i="2"/>
  <c r="AJ10468" i="2"/>
  <c r="AJ10469" i="2"/>
  <c r="AJ10470" i="2"/>
  <c r="AJ10645" i="2"/>
  <c r="AJ11166" i="2"/>
  <c r="AJ11418" i="2"/>
  <c r="AJ11579" i="2"/>
  <c r="AJ11666" i="2"/>
  <c r="AJ132" i="2"/>
  <c r="AJ237" i="2"/>
  <c r="AJ1532" i="2"/>
  <c r="AJ3064" i="2"/>
  <c r="AJ3535" i="2"/>
  <c r="AJ4660" i="2"/>
  <c r="AJ4791" i="2"/>
  <c r="AJ5094" i="2"/>
  <c r="AJ5352" i="2"/>
  <c r="AJ133" i="2"/>
  <c r="AJ238" i="2"/>
  <c r="AJ615" i="2"/>
  <c r="AJ616" i="2"/>
  <c r="AJ1002" i="2"/>
  <c r="AJ1018" i="2"/>
  <c r="AJ1233" i="2"/>
  <c r="AJ1234" i="2"/>
  <c r="AJ3585" i="2"/>
  <c r="AJ4014" i="2"/>
  <c r="AJ4015" i="2"/>
  <c r="AJ4023" i="2"/>
  <c r="AJ4035" i="2"/>
  <c r="AJ4045" i="2"/>
  <c r="AJ4046" i="2"/>
  <c r="AJ4078" i="2"/>
  <c r="AJ4084" i="2"/>
  <c r="AJ4085" i="2"/>
  <c r="AJ4093" i="2"/>
  <c r="AJ4102" i="2"/>
  <c r="AJ4111" i="2"/>
  <c r="AJ6829" i="2"/>
  <c r="AJ7156" i="2"/>
  <c r="AJ7157" i="2"/>
  <c r="AJ7205" i="2"/>
  <c r="AJ7280" i="2"/>
  <c r="AJ4946" i="2"/>
  <c r="AJ6808" i="2"/>
  <c r="AJ7076" i="2"/>
  <c r="AJ5260" i="2"/>
  <c r="AJ5496" i="2"/>
  <c r="AJ5659" i="2"/>
  <c r="AJ5788" i="2"/>
  <c r="AJ5911" i="2"/>
  <c r="AJ6033" i="2"/>
  <c r="AJ6809" i="2"/>
  <c r="AJ7005" i="2"/>
  <c r="AJ9855" i="2"/>
  <c r="AJ11200" i="2"/>
  <c r="AJ11457" i="2"/>
  <c r="AJ8791" i="2"/>
  <c r="AJ8792" i="2"/>
  <c r="AJ8933" i="2"/>
  <c r="AJ9082" i="2"/>
  <c r="AJ10069" i="2"/>
  <c r="AJ7369" i="2"/>
  <c r="AJ7462" i="2"/>
  <c r="AJ7563" i="2"/>
  <c r="AJ7675" i="2"/>
  <c r="AJ7777" i="2"/>
  <c r="AJ7860" i="2"/>
  <c r="AJ7861" i="2"/>
  <c r="AJ7944" i="2"/>
  <c r="AJ10160" i="2"/>
  <c r="AJ10161" i="2"/>
  <c r="AJ10283" i="2"/>
  <c r="AJ10284" i="2"/>
  <c r="AJ11243" i="2"/>
  <c r="AJ11502" i="2"/>
  <c r="AJ134" i="2"/>
  <c r="AJ239" i="2"/>
  <c r="AJ1503" i="2"/>
  <c r="AJ3065" i="2"/>
  <c r="AJ3221" i="2"/>
  <c r="AJ4661" i="2"/>
  <c r="AJ4792" i="2"/>
  <c r="AJ5063" i="2"/>
  <c r="AJ5353" i="2"/>
  <c r="AJ1684" i="2"/>
  <c r="AJ1731" i="2"/>
  <c r="AJ1732" i="2"/>
  <c r="AJ1803" i="2"/>
  <c r="AJ61" i="2"/>
  <c r="AJ62" i="2"/>
  <c r="AJ569" i="2"/>
  <c r="AJ570" i="2"/>
  <c r="AJ874" i="2"/>
  <c r="AJ898" i="2"/>
  <c r="AJ1112" i="2"/>
  <c r="AJ1113" i="2"/>
  <c r="AJ1337" i="2"/>
  <c r="AJ1357" i="2"/>
  <c r="AJ3319" i="2"/>
  <c r="AJ3335" i="2"/>
  <c r="AJ3688" i="2"/>
  <c r="AJ3703" i="2"/>
  <c r="AJ8654" i="2"/>
  <c r="AJ8709" i="2"/>
  <c r="AJ10070" i="2"/>
  <c r="AJ10162" i="2"/>
  <c r="AJ1883" i="2"/>
  <c r="AJ1967" i="2"/>
  <c r="AJ2362" i="2"/>
  <c r="AJ2363" i="2"/>
  <c r="AJ2411" i="2"/>
  <c r="AJ2412" i="2"/>
  <c r="AJ2490" i="2"/>
  <c r="AJ2578" i="2"/>
  <c r="AJ3201" i="2"/>
  <c r="AJ3923" i="2"/>
  <c r="AJ4242" i="2"/>
  <c r="AJ4267" i="2"/>
  <c r="AJ4382" i="2"/>
  <c r="AJ4404" i="2"/>
  <c r="AJ6155" i="2"/>
  <c r="AJ6267" i="2"/>
  <c r="AJ6288" i="2"/>
  <c r="AJ4969" i="2"/>
  <c r="AJ6503" i="2"/>
  <c r="AJ6686" i="2"/>
  <c r="AJ6967" i="2"/>
  <c r="AJ7127" i="2"/>
  <c r="AJ7158" i="2"/>
  <c r="AJ7206" i="2"/>
  <c r="AJ7281" i="2"/>
  <c r="AJ5210" i="2"/>
  <c r="AJ5472" i="2"/>
  <c r="AJ5660" i="2"/>
  <c r="AJ5912" i="2"/>
  <c r="AJ5913" i="2"/>
  <c r="AJ6084" i="2"/>
  <c r="AJ6504" i="2"/>
  <c r="AJ6922" i="2"/>
  <c r="AJ9286" i="2"/>
  <c r="AJ11071" i="2"/>
  <c r="AJ11323" i="2"/>
  <c r="AJ7282" i="2"/>
  <c r="AJ7463" i="2"/>
  <c r="AJ7564" i="2"/>
  <c r="AJ7565" i="2"/>
  <c r="AJ7676" i="2"/>
  <c r="AJ7778" i="2"/>
  <c r="AJ7945" i="2"/>
  <c r="AJ8034" i="2"/>
  <c r="AJ9287" i="2"/>
  <c r="AJ8710" i="2"/>
  <c r="AJ8711" i="2"/>
  <c r="AJ8712" i="2"/>
  <c r="AJ8713" i="2"/>
  <c r="AJ8793" i="2"/>
  <c r="AJ8794" i="2"/>
  <c r="AJ8795" i="2"/>
  <c r="AJ8934" i="2"/>
  <c r="AJ10071" i="2"/>
  <c r="AJ10072" i="2"/>
  <c r="AJ10163" i="2"/>
  <c r="AJ10164" i="2"/>
  <c r="AJ10165" i="2"/>
  <c r="AJ10285" i="2"/>
  <c r="AJ11072" i="2"/>
  <c r="AJ11324" i="2"/>
  <c r="AJ11580" i="2"/>
  <c r="AJ11667" i="2"/>
  <c r="AJ3222" i="2"/>
  <c r="AJ327" i="2"/>
  <c r="AJ378" i="2"/>
  <c r="AJ715" i="2"/>
  <c r="AJ737" i="2"/>
  <c r="AJ1069" i="2"/>
  <c r="AJ1082" i="2"/>
  <c r="AJ1303" i="2"/>
  <c r="AJ1316" i="2"/>
  <c r="AJ1884" i="2"/>
  <c r="AJ1968" i="2"/>
  <c r="AJ1969" i="2"/>
  <c r="AJ2055" i="2"/>
  <c r="AJ2123" i="2"/>
  <c r="AJ2172" i="2"/>
  <c r="AJ328" i="2"/>
  <c r="AJ379" i="2"/>
  <c r="AJ1565" i="2"/>
  <c r="AJ3066" i="2"/>
  <c r="AJ4718" i="2"/>
  <c r="AJ4793" i="2"/>
  <c r="AJ5149" i="2"/>
  <c r="AJ5354" i="2"/>
  <c r="AJ5551" i="2"/>
  <c r="AJ3237" i="2"/>
  <c r="AJ2491" i="2"/>
  <c r="AJ2579" i="2"/>
  <c r="AJ2670" i="2"/>
  <c r="AJ2751" i="2"/>
  <c r="AJ2752" i="2"/>
  <c r="AJ2809" i="2"/>
  <c r="AJ4994" i="2"/>
  <c r="AJ6565" i="2"/>
  <c r="AJ6711" i="2"/>
  <c r="AJ7006" i="2"/>
  <c r="AJ5291" i="2"/>
  <c r="AJ5661" i="2"/>
  <c r="AJ5789" i="2"/>
  <c r="AJ5914" i="2"/>
  <c r="AJ6085" i="2"/>
  <c r="AJ6634" i="2"/>
  <c r="AJ6968" i="2"/>
  <c r="AJ9664" i="2"/>
  <c r="AJ11167" i="2"/>
  <c r="AJ11419" i="2"/>
  <c r="AJ9519" i="2"/>
  <c r="AJ9665" i="2"/>
  <c r="AJ9666" i="2"/>
  <c r="AJ9769" i="2"/>
  <c r="AJ9856" i="2"/>
  <c r="AJ7370" i="2"/>
  <c r="AJ7464" i="2"/>
  <c r="AJ7566" i="2"/>
  <c r="AJ7677" i="2"/>
  <c r="AJ7779" i="2"/>
  <c r="AJ7862" i="2"/>
  <c r="AJ7946" i="2"/>
  <c r="AJ8035" i="2"/>
  <c r="AJ8119" i="2"/>
  <c r="AJ8120" i="2"/>
  <c r="AJ8183" i="2"/>
  <c r="AJ8230" i="2"/>
  <c r="AJ10760" i="2"/>
  <c r="AJ10840" i="2"/>
  <c r="AJ10841" i="2"/>
  <c r="AJ10842" i="2"/>
  <c r="AJ11168" i="2"/>
  <c r="AJ11420" i="2"/>
  <c r="AJ329" i="2"/>
  <c r="AJ330" i="2"/>
  <c r="AJ1566" i="2"/>
  <c r="AJ3067" i="2"/>
  <c r="AJ3250" i="2"/>
  <c r="AJ4719" i="2"/>
  <c r="AJ4794" i="2"/>
  <c r="AJ5123" i="2"/>
  <c r="AJ5355" i="2"/>
  <c r="AJ1804" i="2"/>
  <c r="AJ1885" i="2"/>
  <c r="AJ240" i="2"/>
  <c r="AJ331" i="2"/>
  <c r="AJ677" i="2"/>
  <c r="AJ716" i="2"/>
  <c r="AJ932" i="2"/>
  <c r="AJ946" i="2"/>
  <c r="AJ1169" i="2"/>
  <c r="AJ1170" i="2"/>
  <c r="AJ1383" i="2"/>
  <c r="AJ1416" i="2"/>
  <c r="AJ3363" i="2"/>
  <c r="AJ3404" i="2"/>
  <c r="AJ3770" i="2"/>
  <c r="AJ3771" i="2"/>
  <c r="AJ8935" i="2"/>
  <c r="AJ9083" i="2"/>
  <c r="AJ10286" i="2"/>
  <c r="AJ10471" i="2"/>
  <c r="AJ1970" i="2"/>
  <c r="AJ1971" i="2"/>
  <c r="AJ2056" i="2"/>
  <c r="AJ2124" i="2"/>
  <c r="AJ2492" i="2"/>
  <c r="AJ2580" i="2"/>
  <c r="AJ2671" i="2"/>
  <c r="AJ2672" i="2"/>
  <c r="AJ2753" i="2"/>
  <c r="AJ2810" i="2"/>
  <c r="AJ3238" i="2"/>
  <c r="AJ3976" i="2"/>
  <c r="AJ4302" i="2"/>
  <c r="AJ4327" i="2"/>
  <c r="AJ4436" i="2"/>
  <c r="AJ4481" i="2"/>
  <c r="AJ6204" i="2"/>
  <c r="AJ6322" i="2"/>
  <c r="AJ6340" i="2"/>
  <c r="AJ5015" i="2"/>
  <c r="AJ6566" i="2"/>
  <c r="AJ6707" i="2"/>
  <c r="AJ7046" i="2"/>
  <c r="AJ7207" i="2"/>
  <c r="AJ5231" i="2"/>
  <c r="AJ5523" i="2"/>
  <c r="AJ5662" i="2"/>
  <c r="AJ5790" i="2"/>
  <c r="AJ5915" i="2"/>
  <c r="AJ6124" i="2"/>
  <c r="AJ6613" i="2"/>
  <c r="AJ7007" i="2"/>
  <c r="AJ9667" i="2"/>
  <c r="AJ11169" i="2"/>
  <c r="AJ11421" i="2"/>
  <c r="AJ7283" i="2"/>
  <c r="AJ7371" i="2"/>
  <c r="AJ7465" i="2"/>
  <c r="AJ7567" i="2"/>
  <c r="AJ7678" i="2"/>
  <c r="AJ7780" i="2"/>
  <c r="AJ7781" i="2"/>
  <c r="AJ7947" i="2"/>
  <c r="AJ8036" i="2"/>
  <c r="AJ8121" i="2"/>
  <c r="AJ8184" i="2"/>
  <c r="AJ9770" i="2"/>
  <c r="AJ8936" i="2"/>
  <c r="AJ8937" i="2"/>
  <c r="AJ8938" i="2"/>
  <c r="AJ9084" i="2"/>
  <c r="AJ9085" i="2"/>
  <c r="AJ9086" i="2"/>
  <c r="AJ9087" i="2"/>
  <c r="AJ9288" i="2"/>
  <c r="AJ10287" i="2"/>
  <c r="AJ10288" i="2"/>
  <c r="AJ10472" i="2"/>
  <c r="AJ10473" i="2"/>
  <c r="AJ10474" i="2"/>
  <c r="AJ10646" i="2"/>
  <c r="AJ11170" i="2"/>
  <c r="AJ11458" i="2"/>
  <c r="AJ11581" i="2"/>
  <c r="AJ11668" i="2"/>
  <c r="AJ63" i="2"/>
  <c r="AJ135" i="2"/>
  <c r="AJ1476" i="2"/>
  <c r="AJ3068" i="2"/>
  <c r="AJ3336" i="2"/>
  <c r="AJ3337" i="2"/>
  <c r="AJ3689" i="2"/>
  <c r="AJ3704" i="2"/>
  <c r="AJ4633" i="2"/>
  <c r="AJ4795" i="2"/>
  <c r="AJ5064" i="2"/>
  <c r="AJ5356" i="2"/>
  <c r="AJ35" i="2"/>
  <c r="AJ64" i="2"/>
  <c r="AJ549" i="2"/>
  <c r="AJ571" i="2"/>
  <c r="AJ860" i="2"/>
  <c r="AJ875" i="2"/>
  <c r="AJ1114" i="2"/>
  <c r="AJ1115" i="2"/>
  <c r="AJ1338" i="2"/>
  <c r="AJ1358" i="2"/>
  <c r="AJ1685" i="2"/>
  <c r="AJ1733" i="2"/>
  <c r="AJ1734" i="2"/>
  <c r="AJ1805" i="2"/>
  <c r="AJ1886" i="2"/>
  <c r="AJ1972" i="2"/>
  <c r="AJ2349" i="2"/>
  <c r="AJ2364" i="2"/>
  <c r="AJ2413" i="2"/>
  <c r="AJ2493" i="2"/>
  <c r="AJ3536" i="2"/>
  <c r="AJ5261" i="2"/>
  <c r="AJ6034" i="2"/>
  <c r="AJ6474" i="2"/>
  <c r="AJ6851" i="2"/>
  <c r="AJ8796" i="2"/>
  <c r="AJ11033" i="2"/>
  <c r="AJ11284" i="2"/>
  <c r="AJ3924" i="2"/>
  <c r="AJ4243" i="2"/>
  <c r="AJ4268" i="2"/>
  <c r="AJ4383" i="2"/>
  <c r="AJ4405" i="2"/>
  <c r="AJ2581" i="2"/>
  <c r="AJ2582" i="2"/>
  <c r="AJ3553" i="2"/>
  <c r="AJ4919" i="2"/>
  <c r="AJ6475" i="2"/>
  <c r="AJ6740" i="2"/>
  <c r="AJ6877" i="2"/>
  <c r="AJ7208" i="2"/>
  <c r="AJ7209" i="2"/>
  <c r="AJ7284" i="2"/>
  <c r="AJ6168" i="2"/>
  <c r="AJ6372" i="2"/>
  <c r="AJ6386" i="2"/>
  <c r="AJ5473" i="2"/>
  <c r="AJ5663" i="2"/>
  <c r="AJ5791" i="2"/>
  <c r="AJ5916" i="2"/>
  <c r="AJ8797" i="2"/>
  <c r="AJ9088" i="2"/>
  <c r="AJ10166" i="2"/>
  <c r="AJ10289" i="2"/>
  <c r="AJ8798" i="2"/>
  <c r="AJ8799" i="2"/>
  <c r="AJ8800" i="2"/>
  <c r="AJ8801" i="2"/>
  <c r="AJ8939" i="2"/>
  <c r="AJ9089" i="2"/>
  <c r="AJ9090" i="2"/>
  <c r="AJ9091" i="2"/>
  <c r="AJ7372" i="2"/>
  <c r="AJ7466" i="2"/>
  <c r="AJ7568" i="2"/>
  <c r="AJ7679" i="2"/>
  <c r="AJ7782" i="2"/>
  <c r="AJ7863" i="2"/>
  <c r="AJ7948" i="2"/>
  <c r="AJ8037" i="2"/>
  <c r="AJ8038" i="2"/>
  <c r="AJ8940" i="2"/>
  <c r="AJ10167" i="2"/>
  <c r="AJ10168" i="2"/>
  <c r="AJ10169" i="2"/>
  <c r="AJ10170" i="2"/>
  <c r="AJ10171" i="2"/>
  <c r="AJ10290" i="2"/>
  <c r="AJ11582" i="2"/>
  <c r="AJ11583" i="2"/>
  <c r="AJ11073" i="2"/>
  <c r="AJ11325" i="2"/>
  <c r="AJ241" i="2"/>
  <c r="AJ332" i="2"/>
  <c r="AJ1533" i="2"/>
  <c r="AJ3069" i="2"/>
  <c r="AJ3364" i="2"/>
  <c r="AJ3405" i="2"/>
  <c r="AJ3732" i="2"/>
  <c r="AJ3772" i="2"/>
  <c r="AJ4692" i="2"/>
  <c r="AJ4796" i="2"/>
  <c r="AJ5124" i="2"/>
  <c r="AJ5357" i="2"/>
  <c r="AJ136" i="2"/>
  <c r="AJ242" i="2"/>
  <c r="AJ617" i="2"/>
  <c r="AJ678" i="2"/>
  <c r="AJ899" i="2"/>
  <c r="AJ900" i="2"/>
  <c r="AJ1139" i="2"/>
  <c r="AJ1171" i="2"/>
  <c r="AJ1384" i="2"/>
  <c r="AJ1385" i="2"/>
  <c r="AJ1735" i="2"/>
  <c r="AJ1806" i="2"/>
  <c r="AJ1887" i="2"/>
  <c r="AJ1973" i="2"/>
  <c r="AJ2057" i="2"/>
  <c r="AJ2125" i="2"/>
  <c r="AJ2414" i="2"/>
  <c r="AJ2494" i="2"/>
  <c r="AJ3586" i="2"/>
  <c r="AJ5277" i="2"/>
  <c r="AJ6086" i="2"/>
  <c r="AJ6567" i="2"/>
  <c r="AJ6923" i="2"/>
  <c r="AJ9289" i="2"/>
  <c r="AJ11118" i="2"/>
  <c r="AJ11374" i="2"/>
  <c r="AJ3953" i="2"/>
  <c r="AJ4303" i="2"/>
  <c r="AJ4328" i="2"/>
  <c r="AJ4437" i="2"/>
  <c r="AJ4438" i="2"/>
  <c r="AJ2583" i="2"/>
  <c r="AJ2673" i="2"/>
  <c r="AJ2674" i="2"/>
  <c r="AJ2754" i="2"/>
  <c r="AJ3619" i="2"/>
  <c r="AJ4970" i="2"/>
  <c r="AJ6589" i="2"/>
  <c r="AJ6752" i="2"/>
  <c r="AJ6969" i="2"/>
  <c r="AJ7285" i="2"/>
  <c r="AJ6212" i="2"/>
  <c r="AJ6387" i="2"/>
  <c r="AJ6405" i="2"/>
  <c r="AJ5524" i="2"/>
  <c r="AJ5664" i="2"/>
  <c r="AJ5792" i="2"/>
  <c r="AJ5917" i="2"/>
  <c r="AJ9092" i="2"/>
  <c r="AJ9290" i="2"/>
  <c r="AJ10291" i="2"/>
  <c r="AJ10475" i="2"/>
  <c r="AJ8941" i="2"/>
  <c r="AJ9093" i="2"/>
  <c r="AJ9094" i="2"/>
  <c r="AJ9095" i="2"/>
  <c r="AJ9291" i="2"/>
  <c r="AJ9292" i="2"/>
  <c r="AJ9293" i="2"/>
  <c r="AJ9520" i="2"/>
  <c r="AJ7373" i="2"/>
  <c r="AJ7467" i="2"/>
  <c r="AJ7569" i="2"/>
  <c r="AJ7680" i="2"/>
  <c r="AJ7783" i="2"/>
  <c r="AJ7864" i="2"/>
  <c r="AJ7949" i="2"/>
  <c r="AJ8039" i="2"/>
  <c r="AJ8040" i="2"/>
  <c r="AJ8122" i="2"/>
  <c r="AJ8185" i="2"/>
  <c r="AJ9521" i="2"/>
  <c r="AJ10292" i="2"/>
  <c r="AJ10293" i="2"/>
  <c r="AJ10476" i="2"/>
  <c r="AJ10477" i="2"/>
  <c r="AJ10478" i="2"/>
  <c r="AJ10647" i="2"/>
  <c r="AJ11584" i="2"/>
  <c r="AJ11669" i="2"/>
  <c r="AJ11119" i="2"/>
  <c r="AJ11422" i="2"/>
  <c r="AJ500" i="2"/>
  <c r="AJ501" i="2"/>
  <c r="AJ1464" i="2"/>
  <c r="AJ3070" i="2"/>
  <c r="AJ3003" i="2"/>
  <c r="AJ3005" i="2"/>
  <c r="AJ3275" i="2"/>
  <c r="AJ3283" i="2"/>
  <c r="AJ3537" i="2"/>
  <c r="AJ4621" i="2"/>
  <c r="AJ4797" i="2"/>
  <c r="AJ5054" i="2"/>
  <c r="AJ5358" i="2"/>
  <c r="AJ515" i="2"/>
  <c r="AJ517" i="2"/>
  <c r="AJ781" i="2"/>
  <c r="AJ785" i="2"/>
  <c r="AJ977" i="2"/>
  <c r="AJ978" i="2"/>
  <c r="AJ1645" i="2"/>
  <c r="AJ1651" i="2"/>
  <c r="AJ1654" i="2"/>
  <c r="AJ1664" i="2"/>
  <c r="AJ1665" i="2"/>
  <c r="AJ1686" i="2"/>
  <c r="AJ2341" i="2"/>
  <c r="AJ2342" i="2"/>
  <c r="AJ2343" i="2"/>
  <c r="AJ2344" i="2"/>
  <c r="AJ2345" i="2"/>
  <c r="AJ2346" i="2"/>
  <c r="AJ3006" i="2"/>
  <c r="AJ3009" i="2"/>
  <c r="AJ3182" i="2"/>
  <c r="AJ3276" i="2"/>
  <c r="AJ3284" i="2"/>
  <c r="AJ3925" i="2"/>
  <c r="AJ4367" i="2"/>
  <c r="AJ4368" i="2"/>
  <c r="AJ4572" i="2"/>
  <c r="AJ4597" i="2"/>
  <c r="AJ4907" i="2"/>
  <c r="AJ6156" i="2"/>
  <c r="AJ6246" i="2"/>
  <c r="AJ6249" i="2"/>
  <c r="AJ6476" i="2"/>
  <c r="AJ6730" i="2"/>
  <c r="AJ6878" i="2"/>
  <c r="AJ5195" i="2"/>
  <c r="AJ5474" i="2"/>
  <c r="AJ6015" i="2"/>
  <c r="AJ6016" i="2"/>
  <c r="AJ6017" i="2"/>
  <c r="AJ6059" i="2"/>
  <c r="AJ6454" i="2"/>
  <c r="AJ6852" i="2"/>
  <c r="AJ8802" i="2"/>
  <c r="AJ8803" i="2"/>
  <c r="AJ8942" i="2"/>
  <c r="AJ10073" i="2"/>
  <c r="AJ10172" i="2"/>
  <c r="AJ11016" i="2"/>
  <c r="AJ11285" i="2"/>
  <c r="AJ7468" i="2"/>
  <c r="AJ7570" i="2"/>
  <c r="AJ7571" i="2"/>
  <c r="AJ7681" i="2"/>
  <c r="AJ7784" i="2"/>
  <c r="AJ7865" i="2"/>
  <c r="AJ7950" i="2"/>
  <c r="AJ8041" i="2"/>
  <c r="AJ8123" i="2"/>
  <c r="AJ8186" i="2"/>
  <c r="AJ8187" i="2"/>
  <c r="AJ8231" i="2"/>
  <c r="AJ8714" i="2"/>
  <c r="AJ8804" i="2"/>
  <c r="AJ8805" i="2"/>
  <c r="AJ8806" i="2"/>
  <c r="AJ8807" i="2"/>
  <c r="AJ8943" i="2"/>
  <c r="AJ8944" i="2"/>
  <c r="AJ9096" i="2"/>
  <c r="AJ9294" i="2"/>
  <c r="AJ10074" i="2"/>
  <c r="AJ10173" i="2"/>
  <c r="AJ10174" i="2"/>
  <c r="AJ10175" i="2"/>
  <c r="AJ10294" i="2"/>
  <c r="AJ10295" i="2"/>
  <c r="AJ11017" i="2"/>
  <c r="AJ11286" i="2"/>
  <c r="AJ11779" i="2"/>
  <c r="AJ11780" i="2"/>
  <c r="AJ11784" i="2"/>
  <c r="AJ11797" i="2"/>
  <c r="AJ11803" i="2"/>
  <c r="AJ3183" i="2"/>
  <c r="AJ3406" i="2"/>
  <c r="AJ3447" i="2"/>
  <c r="AJ3773" i="2"/>
  <c r="AJ3817" i="2"/>
  <c r="AJ137" i="2"/>
  <c r="AJ243" i="2"/>
  <c r="AJ618" i="2"/>
  <c r="AJ679" i="2"/>
  <c r="AJ1019" i="2"/>
  <c r="AJ1047" i="2"/>
  <c r="AJ1255" i="2"/>
  <c r="AJ1281" i="2"/>
  <c r="AJ1736" i="2"/>
  <c r="AJ1807" i="2"/>
  <c r="AJ1888" i="2"/>
  <c r="AJ1974" i="2"/>
  <c r="AJ2058" i="2"/>
  <c r="AJ2126" i="2"/>
  <c r="AJ2365" i="2"/>
  <c r="AJ2415" i="2"/>
  <c r="AJ2495" i="2"/>
  <c r="AJ138" i="2"/>
  <c r="AJ244" i="2"/>
  <c r="AJ1504" i="2"/>
  <c r="AJ3071" i="2"/>
  <c r="AJ4662" i="2"/>
  <c r="AJ4798" i="2"/>
  <c r="AJ5095" i="2"/>
  <c r="AJ5359" i="2"/>
  <c r="AJ5497" i="2"/>
  <c r="AJ3202" i="2"/>
  <c r="AJ4185" i="2"/>
  <c r="AJ4217" i="2"/>
  <c r="AJ4482" i="2"/>
  <c r="AJ4522" i="2"/>
  <c r="AJ2584" i="2"/>
  <c r="AJ2585" i="2"/>
  <c r="AJ2675" i="2"/>
  <c r="AJ7286" i="2"/>
  <c r="AJ7287" i="2"/>
  <c r="AJ4947" i="2"/>
  <c r="AJ6505" i="2"/>
  <c r="AJ6693" i="2"/>
  <c r="AJ6924" i="2"/>
  <c r="AJ5262" i="2"/>
  <c r="AJ5665" i="2"/>
  <c r="AJ5793" i="2"/>
  <c r="AJ5918" i="2"/>
  <c r="AJ6035" i="2"/>
  <c r="AJ6538" i="2"/>
  <c r="AJ6879" i="2"/>
  <c r="AJ9295" i="2"/>
  <c r="AJ9522" i="2"/>
  <c r="AJ9668" i="2"/>
  <c r="AJ10296" i="2"/>
  <c r="AJ10479" i="2"/>
  <c r="AJ11074" i="2"/>
  <c r="AJ11326" i="2"/>
  <c r="AJ9523" i="2"/>
  <c r="AJ9524" i="2"/>
  <c r="AJ9525" i="2"/>
  <c r="AJ9526" i="2"/>
  <c r="AJ9771" i="2"/>
  <c r="AJ9772" i="2"/>
  <c r="AJ9773" i="2"/>
  <c r="AJ7374" i="2"/>
  <c r="AJ7469" i="2"/>
  <c r="AJ7572" i="2"/>
  <c r="AJ7682" i="2"/>
  <c r="AJ7785" i="2"/>
  <c r="AJ7866" i="2"/>
  <c r="AJ7951" i="2"/>
  <c r="AJ8042" i="2"/>
  <c r="AJ8043" i="2"/>
  <c r="AJ8188" i="2"/>
  <c r="AJ10480" i="2"/>
  <c r="AJ10648" i="2"/>
  <c r="AJ10649" i="2"/>
  <c r="AJ10650" i="2"/>
  <c r="AJ10761" i="2"/>
  <c r="AJ10762" i="2"/>
  <c r="AJ11075" i="2"/>
  <c r="AJ11327" i="2"/>
  <c r="AJ245" i="2"/>
  <c r="AJ246" i="2"/>
  <c r="AJ1534" i="2"/>
  <c r="AJ3072" i="2"/>
  <c r="AJ3338" i="2"/>
  <c r="AJ3365" i="2"/>
  <c r="AJ3554" i="2"/>
  <c r="AJ3733" i="2"/>
  <c r="AJ3734" i="2"/>
  <c r="AJ4663" i="2"/>
  <c r="AJ4799" i="2"/>
  <c r="AJ5125" i="2"/>
  <c r="AJ5360" i="2"/>
  <c r="AJ139" i="2"/>
  <c r="AJ247" i="2"/>
  <c r="AJ619" i="2"/>
  <c r="AJ680" i="2"/>
  <c r="AJ1020" i="2"/>
  <c r="AJ1021" i="2"/>
  <c r="AJ1235" i="2"/>
  <c r="AJ1256" i="2"/>
  <c r="AJ3620" i="2"/>
  <c r="AJ4152" i="2"/>
  <c r="AJ4164" i="2"/>
  <c r="AJ4406" i="2"/>
  <c r="AJ4439" i="2"/>
  <c r="AJ4016" i="2"/>
  <c r="AJ4024" i="2"/>
  <c r="AJ4036" i="2"/>
  <c r="AJ4047" i="2"/>
  <c r="AJ4048" i="2"/>
  <c r="AJ4054" i="2"/>
  <c r="AJ4086" i="2"/>
  <c r="AJ4087" i="2"/>
  <c r="AJ4094" i="2"/>
  <c r="AJ4103" i="2"/>
  <c r="AJ4112" i="2"/>
  <c r="AJ4113" i="2"/>
  <c r="AJ6830" i="2"/>
  <c r="AJ7159" i="2"/>
  <c r="AJ7210" i="2"/>
  <c r="AJ7288" i="2"/>
  <c r="AJ4948" i="2"/>
  <c r="AJ6810" i="2"/>
  <c r="AJ7077" i="2"/>
  <c r="AJ5263" i="2"/>
  <c r="AJ5525" i="2"/>
  <c r="AJ5666" i="2"/>
  <c r="AJ5794" i="2"/>
  <c r="AJ5919" i="2"/>
  <c r="AJ6060" i="2"/>
  <c r="AJ6811" i="2"/>
  <c r="AJ7047" i="2"/>
  <c r="AJ8808" i="2"/>
  <c r="AJ9097" i="2"/>
  <c r="AJ9923" i="2"/>
  <c r="AJ10176" i="2"/>
  <c r="AJ10297" i="2"/>
  <c r="AJ11231" i="2"/>
  <c r="AJ11489" i="2"/>
  <c r="AJ8809" i="2"/>
  <c r="AJ8810" i="2"/>
  <c r="AJ8811" i="2"/>
  <c r="AJ8945" i="2"/>
  <c r="AJ9098" i="2"/>
  <c r="AJ9099" i="2"/>
  <c r="AJ10075" i="2"/>
  <c r="AJ7375" i="2"/>
  <c r="AJ7470" i="2"/>
  <c r="AJ7573" i="2"/>
  <c r="AJ7683" i="2"/>
  <c r="AJ7786" i="2"/>
  <c r="AJ7867" i="2"/>
  <c r="AJ7952" i="2"/>
  <c r="AJ8044" i="2"/>
  <c r="AJ8124" i="2"/>
  <c r="AJ10177" i="2"/>
  <c r="AJ10178" i="2"/>
  <c r="AJ10298" i="2"/>
  <c r="AJ10299" i="2"/>
  <c r="AJ10300" i="2"/>
  <c r="AJ10651" i="2"/>
  <c r="AJ11256" i="2"/>
  <c r="AJ11515" i="2"/>
  <c r="AJ3179" i="2"/>
  <c r="AJ3366" i="2"/>
  <c r="AJ3407" i="2"/>
  <c r="AJ3774" i="2"/>
  <c r="AJ3775" i="2"/>
  <c r="AJ65" i="2"/>
  <c r="AJ140" i="2"/>
  <c r="AJ572" i="2"/>
  <c r="AJ620" i="2"/>
  <c r="AJ1003" i="2"/>
  <c r="AJ1022" i="2"/>
  <c r="AJ1236" i="2"/>
  <c r="AJ1257" i="2"/>
  <c r="AJ1687" i="2"/>
  <c r="AJ1737" i="2"/>
  <c r="AJ1808" i="2"/>
  <c r="AJ1889" i="2"/>
  <c r="AJ1975" i="2"/>
  <c r="AJ1976" i="2"/>
  <c r="AJ2350" i="2"/>
  <c r="AJ2366" i="2"/>
  <c r="AJ2416" i="2"/>
  <c r="AJ2496" i="2"/>
  <c r="AJ66" i="2"/>
  <c r="AJ141" i="2"/>
  <c r="AJ1477" i="2"/>
  <c r="AJ3073" i="2"/>
  <c r="AJ4634" i="2"/>
  <c r="AJ4800" i="2"/>
  <c r="AJ5065" i="2"/>
  <c r="AJ5361" i="2"/>
  <c r="AJ5475" i="2"/>
  <c r="AJ3184" i="2"/>
  <c r="AJ4165" i="2"/>
  <c r="AJ4186" i="2"/>
  <c r="AJ4440" i="2"/>
  <c r="AJ4483" i="2"/>
  <c r="AJ4920" i="2"/>
  <c r="AJ2497" i="2"/>
  <c r="AJ2586" i="2"/>
  <c r="AJ7211" i="2"/>
  <c r="AJ7212" i="2"/>
  <c r="AJ7289" i="2"/>
  <c r="AJ6477" i="2"/>
  <c r="AJ6681" i="2"/>
  <c r="AJ6880" i="2"/>
  <c r="AJ5264" i="2"/>
  <c r="AJ5667" i="2"/>
  <c r="AJ5795" i="2"/>
  <c r="AJ5920" i="2"/>
  <c r="AJ6024" i="2"/>
  <c r="AJ6478" i="2"/>
  <c r="AJ6853" i="2"/>
  <c r="AJ8812" i="2"/>
  <c r="AJ8946" i="2"/>
  <c r="AJ9100" i="2"/>
  <c r="AJ10301" i="2"/>
  <c r="AJ10302" i="2"/>
  <c r="AJ11034" i="2"/>
  <c r="AJ11287" i="2"/>
  <c r="AJ8947" i="2"/>
  <c r="AJ9101" i="2"/>
  <c r="AJ9102" i="2"/>
  <c r="AJ9103" i="2"/>
  <c r="AJ9296" i="2"/>
  <c r="AJ9297" i="2"/>
  <c r="AJ9298" i="2"/>
  <c r="AJ7376" i="2"/>
  <c r="AJ7471" i="2"/>
  <c r="AJ7574" i="2"/>
  <c r="AJ7684" i="2"/>
  <c r="AJ7787" i="2"/>
  <c r="AJ7868" i="2"/>
  <c r="AJ7953" i="2"/>
  <c r="AJ7954" i="2"/>
  <c r="AJ8045" i="2"/>
  <c r="AJ10303" i="2"/>
  <c r="AJ10481" i="2"/>
  <c r="AJ10482" i="2"/>
  <c r="AJ10483" i="2"/>
  <c r="AJ10652" i="2"/>
  <c r="AJ10653" i="2"/>
  <c r="AJ11035" i="2"/>
  <c r="AJ11328" i="2"/>
  <c r="AJ469" i="2"/>
  <c r="AJ476" i="2"/>
  <c r="AJ1478" i="2"/>
  <c r="AJ3074" i="2"/>
  <c r="AJ3408" i="2"/>
  <c r="AJ3448" i="2"/>
  <c r="AJ3587" i="2"/>
  <c r="AJ3705" i="2"/>
  <c r="AJ3735" i="2"/>
  <c r="AJ4635" i="2"/>
  <c r="AJ4801" i="2"/>
  <c r="AJ5066" i="2"/>
  <c r="AJ5362" i="2"/>
  <c r="AJ36" i="2"/>
  <c r="AJ67" i="2"/>
  <c r="AJ550" i="2"/>
  <c r="AJ573" i="2"/>
  <c r="AJ861" i="2"/>
  <c r="AJ876" i="2"/>
  <c r="AJ1092" i="2"/>
  <c r="AJ1116" i="2"/>
  <c r="AJ1339" i="2"/>
  <c r="AJ1359" i="2"/>
  <c r="AJ1666" i="2"/>
  <c r="AJ1688" i="2"/>
  <c r="AJ1738" i="2"/>
  <c r="AJ1809" i="2"/>
  <c r="AJ1890" i="2"/>
  <c r="AJ1977" i="2"/>
  <c r="AJ2367" i="2"/>
  <c r="AJ2417" i="2"/>
  <c r="AJ2498" i="2"/>
  <c r="AJ2587" i="2"/>
  <c r="AJ2588" i="2"/>
  <c r="AJ2676" i="2"/>
  <c r="AJ3665" i="2"/>
  <c r="AJ3912" i="2"/>
  <c r="AJ4153" i="2"/>
  <c r="AJ4166" i="2"/>
  <c r="AJ4407" i="2"/>
  <c r="AJ4441" i="2"/>
  <c r="AJ4949" i="2"/>
  <c r="AJ6169" i="2"/>
  <c r="AJ6289" i="2"/>
  <c r="AJ6323" i="2"/>
  <c r="AJ6539" i="2"/>
  <c r="AJ6781" i="2"/>
  <c r="AJ6970" i="2"/>
  <c r="AJ7160" i="2"/>
  <c r="AJ7213" i="2"/>
  <c r="AJ5211" i="2"/>
  <c r="AJ5498" i="2"/>
  <c r="AJ5668" i="2"/>
  <c r="AJ5796" i="2"/>
  <c r="AJ5921" i="2"/>
  <c r="AJ6087" i="2"/>
  <c r="AJ6506" i="2"/>
  <c r="AJ6925" i="2"/>
  <c r="AJ8655" i="2"/>
  <c r="AJ8813" i="2"/>
  <c r="AJ9299" i="2"/>
  <c r="AJ10021" i="2"/>
  <c r="AJ10076" i="2"/>
  <c r="AJ11076" i="2"/>
  <c r="AJ11375" i="2"/>
  <c r="AJ7290" i="2"/>
  <c r="AJ7377" i="2"/>
  <c r="AJ7472" i="2"/>
  <c r="AJ7473" i="2"/>
  <c r="AJ7575" i="2"/>
  <c r="AJ7685" i="2"/>
  <c r="AJ7788" i="2"/>
  <c r="AJ7955" i="2"/>
  <c r="AJ8046" i="2"/>
  <c r="AJ8047" i="2"/>
  <c r="AJ8656" i="2"/>
  <c r="AJ8657" i="2"/>
  <c r="AJ8658" i="2"/>
  <c r="AJ8715" i="2"/>
  <c r="AJ8948" i="2"/>
  <c r="AJ8949" i="2"/>
  <c r="AJ8950" i="2"/>
  <c r="AJ8951" i="2"/>
  <c r="AJ9300" i="2"/>
  <c r="AJ10077" i="2"/>
  <c r="AJ10078" i="2"/>
  <c r="AJ10079" i="2"/>
  <c r="AJ10080" i="2"/>
  <c r="AJ10081" i="2"/>
  <c r="AJ10082" i="2"/>
  <c r="AJ11120" i="2"/>
  <c r="AJ11376" i="2"/>
  <c r="AJ11585" i="2"/>
  <c r="AJ11670" i="2"/>
  <c r="AJ142" i="2"/>
  <c r="AJ248" i="2"/>
  <c r="AJ1505" i="2"/>
  <c r="AJ3075" i="2"/>
  <c r="AJ3555" i="2"/>
  <c r="AJ4664" i="2"/>
  <c r="AJ4802" i="2"/>
  <c r="AJ5096" i="2"/>
  <c r="AJ5363" i="2"/>
  <c r="AJ1739" i="2"/>
  <c r="AJ1810" i="2"/>
  <c r="AJ1811" i="2"/>
  <c r="AJ143" i="2"/>
  <c r="AJ249" i="2"/>
  <c r="AJ621" i="2"/>
  <c r="AJ681" i="2"/>
  <c r="AJ824" i="2"/>
  <c r="AJ836" i="2"/>
  <c r="AJ1023" i="2"/>
  <c r="AJ1048" i="2"/>
  <c r="AJ1258" i="2"/>
  <c r="AJ1259" i="2"/>
  <c r="AJ3367" i="2"/>
  <c r="AJ3409" i="2"/>
  <c r="AJ3776" i="2"/>
  <c r="AJ3818" i="2"/>
  <c r="AJ9104" i="2"/>
  <c r="AJ9301" i="2"/>
  <c r="AJ10484" i="2"/>
  <c r="AJ10654" i="2"/>
  <c r="AJ1891" i="2"/>
  <c r="AJ1978" i="2"/>
  <c r="AJ2059" i="2"/>
  <c r="AJ2418" i="2"/>
  <c r="AJ2499" i="2"/>
  <c r="AJ2500" i="2"/>
  <c r="AJ2589" i="2"/>
  <c r="AJ2677" i="2"/>
  <c r="AJ2755" i="2"/>
  <c r="AJ3556" i="2"/>
  <c r="AJ3954" i="2"/>
  <c r="AJ4187" i="2"/>
  <c r="AJ4188" i="2"/>
  <c r="AJ4484" i="2"/>
  <c r="AJ4485" i="2"/>
  <c r="AJ6180" i="2"/>
  <c r="AJ6290" i="2"/>
  <c r="AJ6324" i="2"/>
  <c r="AJ4921" i="2"/>
  <c r="AJ6507" i="2"/>
  <c r="AJ6741" i="2"/>
  <c r="AJ6881" i="2"/>
  <c r="AJ7161" i="2"/>
  <c r="AJ7214" i="2"/>
  <c r="AJ7215" i="2"/>
  <c r="AJ5201" i="2"/>
  <c r="AJ5499" i="2"/>
  <c r="AJ5669" i="2"/>
  <c r="AJ5797" i="2"/>
  <c r="AJ5922" i="2"/>
  <c r="AJ6061" i="2"/>
  <c r="AJ6479" i="2"/>
  <c r="AJ6882" i="2"/>
  <c r="AJ9105" i="2"/>
  <c r="AJ11036" i="2"/>
  <c r="AJ11288" i="2"/>
  <c r="AJ7291" i="2"/>
  <c r="AJ7378" i="2"/>
  <c r="AJ7474" i="2"/>
  <c r="AJ7576" i="2"/>
  <c r="AJ7686" i="2"/>
  <c r="AJ7789" i="2"/>
  <c r="AJ7869" i="2"/>
  <c r="AJ7956" i="2"/>
  <c r="AJ8048" i="2"/>
  <c r="AJ9106" i="2"/>
  <c r="AJ8952" i="2"/>
  <c r="AJ8953" i="2"/>
  <c r="AJ9107" i="2"/>
  <c r="AJ9108" i="2"/>
  <c r="AJ9302" i="2"/>
  <c r="AJ9303" i="2"/>
  <c r="AJ9304" i="2"/>
  <c r="AJ9305" i="2"/>
  <c r="AJ10304" i="2"/>
  <c r="AJ10485" i="2"/>
  <c r="AJ10486" i="2"/>
  <c r="AJ10487" i="2"/>
  <c r="AJ10655" i="2"/>
  <c r="AJ10656" i="2"/>
  <c r="AJ11077" i="2"/>
  <c r="AJ11329" i="2"/>
  <c r="AJ11586" i="2"/>
  <c r="AJ11671" i="2"/>
  <c r="AJ68" i="2"/>
  <c r="AJ144" i="2"/>
  <c r="AJ1479" i="2"/>
  <c r="AJ3076" i="2"/>
  <c r="AJ3538" i="2"/>
  <c r="AJ4636" i="2"/>
  <c r="AJ4803" i="2"/>
  <c r="AJ5067" i="2"/>
  <c r="AJ5364" i="2"/>
  <c r="AJ1689" i="2"/>
  <c r="AJ1740" i="2"/>
  <c r="AJ1741" i="2"/>
  <c r="AJ1812" i="2"/>
  <c r="AJ69" i="2"/>
  <c r="AJ70" i="2"/>
  <c r="AJ574" i="2"/>
  <c r="AJ622" i="2"/>
  <c r="AJ807" i="2"/>
  <c r="AJ825" i="2"/>
  <c r="AJ1004" i="2"/>
  <c r="AJ1024" i="2"/>
  <c r="AJ1237" i="2"/>
  <c r="AJ1260" i="2"/>
  <c r="AJ3339" i="2"/>
  <c r="AJ3368" i="2"/>
  <c r="AJ3736" i="2"/>
  <c r="AJ3777" i="2"/>
  <c r="AJ8954" i="2"/>
  <c r="AJ9306" i="2"/>
  <c r="AJ10305" i="2"/>
  <c r="AJ10488" i="2"/>
  <c r="AJ1892" i="2"/>
  <c r="AJ1979" i="2"/>
  <c r="AJ2368" i="2"/>
  <c r="AJ2419" i="2"/>
  <c r="AJ2501" i="2"/>
  <c r="AJ2502" i="2"/>
  <c r="AJ2590" i="2"/>
  <c r="AJ2678" i="2"/>
  <c r="AJ3557" i="2"/>
  <c r="AJ4908" i="2"/>
  <c r="AJ3926" i="2"/>
  <c r="AJ4167" i="2"/>
  <c r="AJ4168" i="2"/>
  <c r="AJ4442" i="2"/>
  <c r="AJ4486" i="2"/>
  <c r="AJ6157" i="2"/>
  <c r="AJ6268" i="2"/>
  <c r="AJ6291" i="2"/>
  <c r="AJ6455" i="2"/>
  <c r="AJ6731" i="2"/>
  <c r="AJ6854" i="2"/>
  <c r="AJ7128" i="2"/>
  <c r="AJ7162" i="2"/>
  <c r="AJ7216" i="2"/>
  <c r="AJ7292" i="2"/>
  <c r="AJ5196" i="2"/>
  <c r="AJ5476" i="2"/>
  <c r="AJ5670" i="2"/>
  <c r="AJ5798" i="2"/>
  <c r="AJ5923" i="2"/>
  <c r="AJ6036" i="2"/>
  <c r="AJ6456" i="2"/>
  <c r="AJ6855" i="2"/>
  <c r="AJ8814" i="2"/>
  <c r="AJ11018" i="2"/>
  <c r="AJ11268" i="2"/>
  <c r="AJ7293" i="2"/>
  <c r="AJ7379" i="2"/>
  <c r="AJ7475" i="2"/>
  <c r="AJ7577" i="2"/>
  <c r="AJ7687" i="2"/>
  <c r="AJ7790" i="2"/>
  <c r="AJ7957" i="2"/>
  <c r="AJ8049" i="2"/>
  <c r="AJ8815" i="2"/>
  <c r="AJ8955" i="2"/>
  <c r="AJ8956" i="2"/>
  <c r="AJ8957" i="2"/>
  <c r="AJ9109" i="2"/>
  <c r="AJ9110" i="2"/>
  <c r="AJ9307" i="2"/>
  <c r="AJ9527" i="2"/>
  <c r="AJ9528" i="2"/>
  <c r="AJ10306" i="2"/>
  <c r="AJ10307" i="2"/>
  <c r="AJ10308" i="2"/>
  <c r="AJ10489" i="2"/>
  <c r="AJ10490" i="2"/>
  <c r="AJ10657" i="2"/>
  <c r="AJ11037" i="2"/>
  <c r="AJ11289" i="2"/>
  <c r="AJ11587" i="2"/>
  <c r="AJ11672" i="2"/>
  <c r="AJ3239" i="2"/>
  <c r="AJ1083" i="2"/>
  <c r="AJ1084" i="2"/>
  <c r="AJ1317" i="2"/>
  <c r="AJ1318" i="2"/>
  <c r="AJ380" i="2"/>
  <c r="AJ381" i="2"/>
  <c r="AJ1584" i="2"/>
  <c r="AJ3077" i="2"/>
  <c r="AJ4720" i="2"/>
  <c r="AJ4804" i="2"/>
  <c r="AJ5150" i="2"/>
  <c r="AJ5365" i="2"/>
  <c r="AJ5568" i="2"/>
  <c r="AJ3251" i="2"/>
  <c r="AJ4244" i="2"/>
  <c r="AJ4269" i="2"/>
  <c r="AJ4553" i="2"/>
  <c r="AJ4573" i="2"/>
  <c r="AJ4995" i="2"/>
  <c r="AJ6590" i="2"/>
  <c r="AJ6718" i="2"/>
  <c r="AJ7008" i="2"/>
  <c r="AJ5298" i="2"/>
  <c r="AJ5671" i="2"/>
  <c r="AJ5799" i="2"/>
  <c r="AJ5924" i="2"/>
  <c r="AJ6106" i="2"/>
  <c r="AJ6644" i="2"/>
  <c r="AJ6971" i="2"/>
  <c r="AJ9774" i="2"/>
  <c r="AJ11171" i="2"/>
  <c r="AJ11423" i="2"/>
  <c r="AJ9669" i="2"/>
  <c r="AJ9670" i="2"/>
  <c r="AJ9775" i="2"/>
  <c r="AJ9776" i="2"/>
  <c r="AJ9969" i="2"/>
  <c r="AJ10843" i="2"/>
  <c r="AJ10844" i="2"/>
  <c r="AJ10845" i="2"/>
  <c r="AJ10902" i="2"/>
  <c r="AJ11201" i="2"/>
  <c r="AJ11459" i="2"/>
  <c r="AJ333" i="2"/>
  <c r="AJ382" i="2"/>
  <c r="AJ1567" i="2"/>
  <c r="AJ3078" i="2"/>
  <c r="AJ4734" i="2"/>
  <c r="AJ4805" i="2"/>
  <c r="AJ334" i="2"/>
  <c r="AJ335" i="2"/>
  <c r="AJ717" i="2"/>
  <c r="AJ718" i="2"/>
  <c r="AJ1192" i="2"/>
  <c r="AJ1206" i="2"/>
  <c r="AJ1417" i="2"/>
  <c r="AJ1433" i="2"/>
  <c r="AJ1893" i="2"/>
  <c r="AJ1980" i="2"/>
  <c r="AJ2060" i="2"/>
  <c r="AJ2127" i="2"/>
  <c r="AJ2173" i="2"/>
  <c r="AJ2174" i="2"/>
  <c r="AJ3635" i="2"/>
  <c r="AJ5299" i="2"/>
  <c r="AJ6125" i="2"/>
  <c r="AJ6645" i="2"/>
  <c r="AJ7009" i="2"/>
  <c r="AJ9529" i="2"/>
  <c r="AJ11202" i="2"/>
  <c r="AJ11460" i="2"/>
  <c r="AJ2591" i="2"/>
  <c r="AJ2679" i="2"/>
  <c r="AJ2680" i="2"/>
  <c r="AJ2756" i="2"/>
  <c r="AJ2811" i="2"/>
  <c r="AJ2846" i="2"/>
  <c r="AJ3636" i="2"/>
  <c r="AJ4996" i="2"/>
  <c r="AJ6646" i="2"/>
  <c r="AJ6766" i="2"/>
  <c r="AJ7010" i="2"/>
  <c r="AJ5151" i="2"/>
  <c r="AJ5366" i="2"/>
  <c r="AJ5569" i="2"/>
  <c r="AJ5672" i="2"/>
  <c r="AJ5800" i="2"/>
  <c r="AJ5925" i="2"/>
  <c r="AJ9308" i="2"/>
  <c r="AJ9530" i="2"/>
  <c r="AJ9531" i="2"/>
  <c r="AJ9532" i="2"/>
  <c r="AJ7476" i="2"/>
  <c r="AJ7578" i="2"/>
  <c r="AJ7688" i="2"/>
  <c r="AJ7791" i="2"/>
  <c r="AJ7870" i="2"/>
  <c r="AJ7871" i="2"/>
  <c r="AJ7958" i="2"/>
  <c r="AJ8050" i="2"/>
  <c r="AJ8125" i="2"/>
  <c r="AJ8189" i="2"/>
  <c r="AJ8232" i="2"/>
  <c r="AJ8257" i="2"/>
  <c r="AJ9777" i="2"/>
  <c r="AJ10658" i="2"/>
  <c r="AJ10659" i="2"/>
  <c r="AJ10763" i="2"/>
  <c r="AJ10764" i="2"/>
  <c r="AJ11203" i="2"/>
  <c r="AJ11461" i="2"/>
  <c r="AJ71" i="2"/>
  <c r="AJ145" i="2"/>
  <c r="AJ1480" i="2"/>
  <c r="AJ3079" i="2"/>
  <c r="AJ3320" i="2"/>
  <c r="AJ3340" i="2"/>
  <c r="AJ3690" i="2"/>
  <c r="AJ3706" i="2"/>
  <c r="AJ4637" i="2"/>
  <c r="AJ4806" i="2"/>
  <c r="AJ5068" i="2"/>
  <c r="AJ5367" i="2"/>
  <c r="AJ37" i="2"/>
  <c r="AJ72" i="2"/>
  <c r="AJ551" i="2"/>
  <c r="AJ575" i="2"/>
  <c r="AJ862" i="2"/>
  <c r="AJ877" i="2"/>
  <c r="AJ1093" i="2"/>
  <c r="AJ1117" i="2"/>
  <c r="AJ1340" i="2"/>
  <c r="AJ1341" i="2"/>
  <c r="AJ1690" i="2"/>
  <c r="AJ1691" i="2"/>
  <c r="AJ1742" i="2"/>
  <c r="AJ1813" i="2"/>
  <c r="AJ1894" i="2"/>
  <c r="AJ1981" i="2"/>
  <c r="AJ2351" i="2"/>
  <c r="AJ2369" i="2"/>
  <c r="AJ2420" i="2"/>
  <c r="AJ2421" i="2"/>
  <c r="AJ3539" i="2"/>
  <c r="AJ5255" i="2"/>
  <c r="AJ6037" i="2"/>
  <c r="AJ6457" i="2"/>
  <c r="AJ6856" i="2"/>
  <c r="AJ8816" i="2"/>
  <c r="AJ11038" i="2"/>
  <c r="AJ11290" i="2"/>
  <c r="AJ3913" i="2"/>
  <c r="AJ4245" i="2"/>
  <c r="AJ4270" i="2"/>
  <c r="AJ4384" i="2"/>
  <c r="AJ4385" i="2"/>
  <c r="AJ2503" i="2"/>
  <c r="AJ2592" i="2"/>
  <c r="AJ3558" i="2"/>
  <c r="AJ4922" i="2"/>
  <c r="AJ6480" i="2"/>
  <c r="AJ6732" i="2"/>
  <c r="AJ6883" i="2"/>
  <c r="AJ7163" i="2"/>
  <c r="AJ7217" i="2"/>
  <c r="AJ7294" i="2"/>
  <c r="AJ6170" i="2"/>
  <c r="AJ6356" i="2"/>
  <c r="AJ6373" i="2"/>
  <c r="AJ5477" i="2"/>
  <c r="AJ5673" i="2"/>
  <c r="AJ5801" i="2"/>
  <c r="AJ5926" i="2"/>
  <c r="AJ8817" i="2"/>
  <c r="AJ8958" i="2"/>
  <c r="AJ10083" i="2"/>
  <c r="AJ10179" i="2"/>
  <c r="AJ8818" i="2"/>
  <c r="AJ8819" i="2"/>
  <c r="AJ8820" i="2"/>
  <c r="AJ8821" i="2"/>
  <c r="AJ8959" i="2"/>
  <c r="AJ8960" i="2"/>
  <c r="AJ8961" i="2"/>
  <c r="AJ8962" i="2"/>
  <c r="AJ10084" i="2"/>
  <c r="AJ10085" i="2"/>
  <c r="AJ7380" i="2"/>
  <c r="AJ7477" i="2"/>
  <c r="AJ7579" i="2"/>
  <c r="AJ7689" i="2"/>
  <c r="AJ7792" i="2"/>
  <c r="AJ7793" i="2"/>
  <c r="AJ7872" i="2"/>
  <c r="AJ7959" i="2"/>
  <c r="AJ8051" i="2"/>
  <c r="AJ8963" i="2"/>
  <c r="AJ10180" i="2"/>
  <c r="AJ10181" i="2"/>
  <c r="AJ10182" i="2"/>
  <c r="AJ10309" i="2"/>
  <c r="AJ11588" i="2"/>
  <c r="AJ11673" i="2"/>
  <c r="AJ11078" i="2"/>
  <c r="AJ11330" i="2"/>
  <c r="AJ470" i="2"/>
  <c r="AJ477" i="2"/>
  <c r="AJ1481" i="2"/>
  <c r="AJ3080" i="2"/>
  <c r="AJ3369" i="2"/>
  <c r="AJ3410" i="2"/>
  <c r="AJ3588" i="2"/>
  <c r="AJ3707" i="2"/>
  <c r="AJ3737" i="2"/>
  <c r="AJ4638" i="2"/>
  <c r="AJ4807" i="2"/>
  <c r="AJ5069" i="2"/>
  <c r="AJ5368" i="2"/>
  <c r="AJ38" i="2"/>
  <c r="AJ39" i="2"/>
  <c r="AJ552" i="2"/>
  <c r="AJ553" i="2"/>
  <c r="AJ863" i="2"/>
  <c r="AJ878" i="2"/>
  <c r="AJ1094" i="2"/>
  <c r="AJ1118" i="2"/>
  <c r="AJ1342" i="2"/>
  <c r="AJ1360" i="2"/>
  <c r="AJ1667" i="2"/>
  <c r="AJ1692" i="2"/>
  <c r="AJ1743" i="2"/>
  <c r="AJ1744" i="2"/>
  <c r="AJ1814" i="2"/>
  <c r="AJ1895" i="2"/>
  <c r="AJ2370" i="2"/>
  <c r="AJ2422" i="2"/>
  <c r="AJ2504" i="2"/>
  <c r="AJ2505" i="2"/>
  <c r="AJ2593" i="2"/>
  <c r="AJ2681" i="2"/>
  <c r="AJ3666" i="2"/>
  <c r="AJ3914" i="2"/>
  <c r="AJ4154" i="2"/>
  <c r="AJ4169" i="2"/>
  <c r="AJ4408" i="2"/>
  <c r="AJ4443" i="2"/>
  <c r="AJ4950" i="2"/>
  <c r="AJ6158" i="2"/>
  <c r="AJ6292" i="2"/>
  <c r="AJ6293" i="2"/>
  <c r="AJ6508" i="2"/>
  <c r="AJ6776" i="2"/>
  <c r="AJ6972" i="2"/>
  <c r="AJ7164" i="2"/>
  <c r="AJ7218" i="2"/>
  <c r="AJ7219" i="2"/>
  <c r="AJ5212" i="2"/>
  <c r="AJ5478" i="2"/>
  <c r="AJ5674" i="2"/>
  <c r="AJ5802" i="2"/>
  <c r="AJ5927" i="2"/>
  <c r="AJ6088" i="2"/>
  <c r="AJ6481" i="2"/>
  <c r="AJ6926" i="2"/>
  <c r="AJ8659" i="2"/>
  <c r="AJ8716" i="2"/>
  <c r="AJ9111" i="2"/>
  <c r="AJ10022" i="2"/>
  <c r="AJ10086" i="2"/>
  <c r="AJ11079" i="2"/>
  <c r="AJ11331" i="2"/>
  <c r="AJ7295" i="2"/>
  <c r="AJ7381" i="2"/>
  <c r="AJ7478" i="2"/>
  <c r="AJ7580" i="2"/>
  <c r="AJ7690" i="2"/>
  <c r="AJ7794" i="2"/>
  <c r="AJ7873" i="2"/>
  <c r="AJ7960" i="2"/>
  <c r="AJ8052" i="2"/>
  <c r="AJ8660" i="2"/>
  <c r="AJ8661" i="2"/>
  <c r="AJ8662" i="2"/>
  <c r="AJ8663" i="2"/>
  <c r="AJ8822" i="2"/>
  <c r="AJ8823" i="2"/>
  <c r="AJ8824" i="2"/>
  <c r="AJ8825" i="2"/>
  <c r="AJ9309" i="2"/>
  <c r="AJ10023" i="2"/>
  <c r="AJ10024" i="2"/>
  <c r="AJ10025" i="2"/>
  <c r="AJ10087" i="2"/>
  <c r="AJ10088" i="2"/>
  <c r="AJ10089" i="2"/>
  <c r="AJ11121" i="2"/>
  <c r="AJ11377" i="2"/>
  <c r="AJ11589" i="2"/>
  <c r="AJ11674" i="2"/>
  <c r="AJ146" i="2"/>
  <c r="AJ250" i="2"/>
  <c r="AJ1506" i="2"/>
  <c r="AJ3081" i="2"/>
  <c r="AJ3341" i="2"/>
  <c r="AJ3370" i="2"/>
  <c r="AJ3708" i="2"/>
  <c r="AJ3738" i="2"/>
  <c r="AJ4665" i="2"/>
  <c r="AJ4808" i="2"/>
  <c r="AJ5097" i="2"/>
  <c r="AJ5369" i="2"/>
  <c r="AJ73" i="2"/>
  <c r="AJ147" i="2"/>
  <c r="AJ576" i="2"/>
  <c r="AJ623" i="2"/>
  <c r="AJ879" i="2"/>
  <c r="AJ901" i="2"/>
  <c r="AJ1140" i="2"/>
  <c r="AJ1141" i="2"/>
  <c r="AJ1361" i="2"/>
  <c r="AJ1386" i="2"/>
  <c r="AJ1745" i="2"/>
  <c r="AJ1746" i="2"/>
  <c r="AJ1815" i="2"/>
  <c r="AJ1896" i="2"/>
  <c r="AJ1982" i="2"/>
  <c r="AJ1983" i="2"/>
  <c r="AJ2371" i="2"/>
  <c r="AJ2423" i="2"/>
  <c r="AJ2506" i="2"/>
  <c r="AJ3559" i="2"/>
  <c r="AJ5278" i="2"/>
  <c r="AJ6062" i="2"/>
  <c r="AJ6509" i="2"/>
  <c r="AJ6884" i="2"/>
  <c r="AJ11080" i="2"/>
  <c r="AJ11332" i="2"/>
  <c r="AJ3927" i="2"/>
  <c r="AJ4271" i="2"/>
  <c r="AJ4304" i="2"/>
  <c r="AJ4409" i="2"/>
  <c r="AJ4444" i="2"/>
  <c r="AJ2594" i="2"/>
  <c r="AJ2595" i="2"/>
  <c r="AJ2682" i="2"/>
  <c r="AJ3589" i="2"/>
  <c r="AJ4951" i="2"/>
  <c r="AJ6540" i="2"/>
  <c r="AJ6742" i="2"/>
  <c r="AJ6927" i="2"/>
  <c r="AJ7296" i="2"/>
  <c r="AJ6193" i="2"/>
  <c r="AJ6388" i="2"/>
  <c r="AJ6389" i="2"/>
  <c r="AJ5500" i="2"/>
  <c r="AJ5675" i="2"/>
  <c r="AJ5803" i="2"/>
  <c r="AJ5928" i="2"/>
  <c r="AJ8826" i="2"/>
  <c r="AJ9112" i="2"/>
  <c r="AJ10310" i="2"/>
  <c r="AJ10311" i="2"/>
  <c r="AJ11731" i="2"/>
  <c r="AJ8827" i="2"/>
  <c r="AJ8828" i="2"/>
  <c r="AJ8964" i="2"/>
  <c r="AJ8965" i="2"/>
  <c r="AJ9113" i="2"/>
  <c r="AJ9114" i="2"/>
  <c r="AJ9115" i="2"/>
  <c r="AJ9310" i="2"/>
  <c r="AJ7297" i="2"/>
  <c r="AJ7382" i="2"/>
  <c r="AJ7479" i="2"/>
  <c r="AJ7581" i="2"/>
  <c r="AJ7691" i="2"/>
  <c r="AJ7795" i="2"/>
  <c r="AJ7874" i="2"/>
  <c r="AJ7961" i="2"/>
  <c r="AJ8053" i="2"/>
  <c r="AJ8126" i="2"/>
  <c r="AJ8127" i="2"/>
  <c r="AJ9311" i="2"/>
  <c r="AJ10183" i="2"/>
  <c r="AJ10312" i="2"/>
  <c r="AJ10313" i="2"/>
  <c r="AJ10314" i="2"/>
  <c r="AJ10315" i="2"/>
  <c r="AJ10491" i="2"/>
  <c r="AJ11590" i="2"/>
  <c r="AJ11675" i="2"/>
  <c r="AJ11122" i="2"/>
  <c r="AJ11378" i="2"/>
  <c r="AJ74" i="2"/>
  <c r="AJ75" i="2"/>
  <c r="AJ1465" i="2"/>
  <c r="AJ3082" i="2"/>
  <c r="AJ3321" i="2"/>
  <c r="AJ3342" i="2"/>
  <c r="AJ3691" i="2"/>
  <c r="AJ3709" i="2"/>
  <c r="AJ4639" i="2"/>
  <c r="AJ4809" i="2"/>
  <c r="AJ5070" i="2"/>
  <c r="AJ5370" i="2"/>
  <c r="AJ40" i="2"/>
  <c r="AJ76" i="2"/>
  <c r="AJ554" i="2"/>
  <c r="AJ577" i="2"/>
  <c r="AJ850" i="2"/>
  <c r="AJ864" i="2"/>
  <c r="AJ1095" i="2"/>
  <c r="AJ1119" i="2"/>
  <c r="AJ1343" i="2"/>
  <c r="AJ1362" i="2"/>
  <c r="AJ1668" i="2"/>
  <c r="AJ1693" i="2"/>
  <c r="AJ1747" i="2"/>
  <c r="AJ1816" i="2"/>
  <c r="AJ1897" i="2"/>
  <c r="AJ1984" i="2"/>
  <c r="AJ2352" i="2"/>
  <c r="AJ2372" i="2"/>
  <c r="AJ2424" i="2"/>
  <c r="AJ2425" i="2"/>
  <c r="AJ3540" i="2"/>
  <c r="AJ5256" i="2"/>
  <c r="AJ6038" i="2"/>
  <c r="AJ6458" i="2"/>
  <c r="AJ6857" i="2"/>
  <c r="AJ8717" i="2"/>
  <c r="AJ11039" i="2"/>
  <c r="AJ11291" i="2"/>
  <c r="AJ3915" i="2"/>
  <c r="AJ4246" i="2"/>
  <c r="AJ4247" i="2"/>
  <c r="AJ4386" i="2"/>
  <c r="AJ4387" i="2"/>
  <c r="AJ2507" i="2"/>
  <c r="AJ2596" i="2"/>
  <c r="AJ3541" i="2"/>
  <c r="AJ4923" i="2"/>
  <c r="AJ6459" i="2"/>
  <c r="AJ6733" i="2"/>
  <c r="AJ6858" i="2"/>
  <c r="AJ7165" i="2"/>
  <c r="AJ7220" i="2"/>
  <c r="AJ7298" i="2"/>
  <c r="AJ6159" i="2"/>
  <c r="AJ6357" i="2"/>
  <c r="AJ6374" i="2"/>
  <c r="AJ5479" i="2"/>
  <c r="AJ5676" i="2"/>
  <c r="AJ5804" i="2"/>
  <c r="AJ5929" i="2"/>
  <c r="AJ8829" i="2"/>
  <c r="AJ8966" i="2"/>
  <c r="AJ10090" i="2"/>
  <c r="AJ10184" i="2"/>
  <c r="AJ8830" i="2"/>
  <c r="AJ8831" i="2"/>
  <c r="AJ8832" i="2"/>
  <c r="AJ8833" i="2"/>
  <c r="AJ8967" i="2"/>
  <c r="AJ8968" i="2"/>
  <c r="AJ8969" i="2"/>
  <c r="AJ8970" i="2"/>
  <c r="AJ10091" i="2"/>
  <c r="AJ10092" i="2"/>
  <c r="AJ7383" i="2"/>
  <c r="AJ7480" i="2"/>
  <c r="AJ7582" i="2"/>
  <c r="AJ7692" i="2"/>
  <c r="AJ7796" i="2"/>
  <c r="AJ7797" i="2"/>
  <c r="AJ7875" i="2"/>
  <c r="AJ7962" i="2"/>
  <c r="AJ8054" i="2"/>
  <c r="AJ8834" i="2"/>
  <c r="AJ10185" i="2"/>
  <c r="AJ10186" i="2"/>
  <c r="AJ10187" i="2"/>
  <c r="AJ10316" i="2"/>
  <c r="AJ11591" i="2"/>
  <c r="AJ11676" i="2"/>
  <c r="AJ11040" i="2"/>
  <c r="AJ11333" i="2"/>
  <c r="AJ148" i="2"/>
  <c r="AJ251" i="2"/>
  <c r="AJ1535" i="2"/>
  <c r="AJ3083" i="2"/>
  <c r="AJ3560" i="2"/>
  <c r="AJ4666" i="2"/>
  <c r="AJ4810" i="2"/>
  <c r="AJ5126" i="2"/>
  <c r="AJ5371" i="2"/>
  <c r="AJ149" i="2"/>
  <c r="AJ252" i="2"/>
  <c r="AJ624" i="2"/>
  <c r="AJ682" i="2"/>
  <c r="AJ1005" i="2"/>
  <c r="AJ1025" i="2"/>
  <c r="AJ1238" i="2"/>
  <c r="AJ1239" i="2"/>
  <c r="AJ3590" i="2"/>
  <c r="AJ4017" i="2"/>
  <c r="AJ4025" i="2"/>
  <c r="AJ4037" i="2"/>
  <c r="AJ4038" i="2"/>
  <c r="AJ4049" i="2"/>
  <c r="AJ4055" i="2"/>
  <c r="AJ4079" i="2"/>
  <c r="AJ4088" i="2"/>
  <c r="AJ4095" i="2"/>
  <c r="AJ4104" i="2"/>
  <c r="AJ4105" i="2"/>
  <c r="AJ4114" i="2"/>
  <c r="AJ6831" i="2"/>
  <c r="AJ7166" i="2"/>
  <c r="AJ7221" i="2"/>
  <c r="AJ7299" i="2"/>
  <c r="AJ4952" i="2"/>
  <c r="AJ6812" i="2"/>
  <c r="AJ7078" i="2"/>
  <c r="AJ5265" i="2"/>
  <c r="AJ5526" i="2"/>
  <c r="AJ5677" i="2"/>
  <c r="AJ5805" i="2"/>
  <c r="AJ5930" i="2"/>
  <c r="AJ6063" i="2"/>
  <c r="AJ6813" i="2"/>
  <c r="AJ7048" i="2"/>
  <c r="AJ11204" i="2"/>
  <c r="AJ11462" i="2"/>
  <c r="AJ11732" i="2"/>
  <c r="AJ8835" i="2"/>
  <c r="AJ8836" i="2"/>
  <c r="AJ9116" i="2"/>
  <c r="AJ9312" i="2"/>
  <c r="AJ7384" i="2"/>
  <c r="AJ7481" i="2"/>
  <c r="AJ7583" i="2"/>
  <c r="AJ7584" i="2"/>
  <c r="AJ7693" i="2"/>
  <c r="AJ7798" i="2"/>
  <c r="AJ7876" i="2"/>
  <c r="AJ7963" i="2"/>
  <c r="AJ8055" i="2"/>
  <c r="AJ10188" i="2"/>
  <c r="AJ10189" i="2"/>
  <c r="AJ10317" i="2"/>
  <c r="AJ10318" i="2"/>
  <c r="AJ10492" i="2"/>
  <c r="AJ11257" i="2"/>
  <c r="AJ11516" i="2"/>
  <c r="AJ3185" i="2"/>
  <c r="AJ3411" i="2"/>
  <c r="AJ3412" i="2"/>
  <c r="AJ3778" i="2"/>
  <c r="AJ3819" i="2"/>
  <c r="AJ150" i="2"/>
  <c r="AJ253" i="2"/>
  <c r="AJ625" i="2"/>
  <c r="AJ683" i="2"/>
  <c r="AJ802" i="2"/>
  <c r="AJ808" i="2"/>
  <c r="AJ1026" i="2"/>
  <c r="AJ1049" i="2"/>
  <c r="AJ1261" i="2"/>
  <c r="AJ1282" i="2"/>
  <c r="AJ1748" i="2"/>
  <c r="AJ1749" i="2"/>
  <c r="AJ1817" i="2"/>
  <c r="AJ1898" i="2"/>
  <c r="AJ1985" i="2"/>
  <c r="AJ2061" i="2"/>
  <c r="AJ2373" i="2"/>
  <c r="AJ2426" i="2"/>
  <c r="AJ2508" i="2"/>
  <c r="AJ151" i="2"/>
  <c r="AJ254" i="2"/>
  <c r="AJ1507" i="2"/>
  <c r="AJ3084" i="2"/>
  <c r="AJ4640" i="2"/>
  <c r="AJ4811" i="2"/>
  <c r="AJ5071" i="2"/>
  <c r="AJ5372" i="2"/>
  <c r="AJ5501" i="2"/>
  <c r="AJ3203" i="2"/>
  <c r="AJ3928" i="2"/>
  <c r="AJ4189" i="2"/>
  <c r="AJ4190" i="2"/>
  <c r="AJ4487" i="2"/>
  <c r="AJ4523" i="2"/>
  <c r="AJ2509" i="2"/>
  <c r="AJ2597" i="2"/>
  <c r="AJ2683" i="2"/>
  <c r="AJ7222" i="2"/>
  <c r="AJ7300" i="2"/>
  <c r="AJ4924" i="2"/>
  <c r="AJ6171" i="2"/>
  <c r="AJ6269" i="2"/>
  <c r="AJ6294" i="2"/>
  <c r="AJ6510" i="2"/>
  <c r="AJ6687" i="2"/>
  <c r="AJ6885" i="2"/>
  <c r="AJ5266" i="2"/>
  <c r="AJ5678" i="2"/>
  <c r="AJ5806" i="2"/>
  <c r="AJ5931" i="2"/>
  <c r="AJ6039" i="2"/>
  <c r="AJ6511" i="2"/>
  <c r="AJ6886" i="2"/>
  <c r="AJ9117" i="2"/>
  <c r="AJ9118" i="2"/>
  <c r="AJ9313" i="2"/>
  <c r="AJ10319" i="2"/>
  <c r="AJ10493" i="2"/>
  <c r="AJ11081" i="2"/>
  <c r="AJ11334" i="2"/>
  <c r="AJ9119" i="2"/>
  <c r="AJ9314" i="2"/>
  <c r="AJ9315" i="2"/>
  <c r="AJ9316" i="2"/>
  <c r="AJ9317" i="2"/>
  <c r="AJ9318" i="2"/>
  <c r="AJ9533" i="2"/>
  <c r="AJ9534" i="2"/>
  <c r="AJ9535" i="2"/>
  <c r="AJ7385" i="2"/>
  <c r="AJ7482" i="2"/>
  <c r="AJ7585" i="2"/>
  <c r="AJ7694" i="2"/>
  <c r="AJ7799" i="2"/>
  <c r="AJ7877" i="2"/>
  <c r="AJ7878" i="2"/>
  <c r="AJ7964" i="2"/>
  <c r="AJ8056" i="2"/>
  <c r="AJ8128" i="2"/>
  <c r="AJ10494" i="2"/>
  <c r="AJ10660" i="2"/>
  <c r="AJ10661" i="2"/>
  <c r="AJ10662" i="2"/>
  <c r="AJ10663" i="2"/>
  <c r="AJ10664" i="2"/>
  <c r="AJ11082" i="2"/>
  <c r="AJ11335" i="2"/>
  <c r="AJ11592" i="2"/>
  <c r="AJ11677" i="2"/>
  <c r="AJ3465" i="2"/>
  <c r="AJ3466" i="2"/>
  <c r="AJ3852" i="2"/>
  <c r="AJ3873" i="2"/>
  <c r="AJ809" i="2"/>
  <c r="AJ826" i="2"/>
  <c r="AJ336" i="2"/>
  <c r="AJ337" i="2"/>
  <c r="AJ1568" i="2"/>
  <c r="AJ3085" i="2"/>
  <c r="AJ4721" i="2"/>
  <c r="AJ4812" i="2"/>
  <c r="AJ5127" i="2"/>
  <c r="AJ5373" i="2"/>
  <c r="AJ5552" i="2"/>
  <c r="AJ3240" i="2"/>
  <c r="AJ3929" i="2"/>
  <c r="AJ4248" i="2"/>
  <c r="AJ4249" i="2"/>
  <c r="AJ4554" i="2"/>
  <c r="AJ4574" i="2"/>
  <c r="AJ4997" i="2"/>
  <c r="AJ6181" i="2"/>
  <c r="AJ6295" i="2"/>
  <c r="AJ6325" i="2"/>
  <c r="AJ6568" i="2"/>
  <c r="AJ6712" i="2"/>
  <c r="AJ7011" i="2"/>
  <c r="AJ5679" i="2"/>
  <c r="AJ5807" i="2"/>
  <c r="AJ5932" i="2"/>
  <c r="AJ9536" i="2"/>
  <c r="AJ9671" i="2"/>
  <c r="AJ10665" i="2"/>
  <c r="AJ10765" i="2"/>
  <c r="AJ9319" i="2"/>
  <c r="AJ9537" i="2"/>
  <c r="AJ9672" i="2"/>
  <c r="AJ9778" i="2"/>
  <c r="AJ9857" i="2"/>
  <c r="AJ10846" i="2"/>
  <c r="AJ10847" i="2"/>
  <c r="AJ11172" i="2"/>
  <c r="AJ11424" i="2"/>
  <c r="AJ11593" i="2"/>
  <c r="AJ11678" i="2"/>
  <c r="AJ152" i="2"/>
  <c r="AJ255" i="2"/>
  <c r="AJ1508" i="2"/>
  <c r="AJ3086" i="2"/>
  <c r="AJ3561" i="2"/>
  <c r="AJ4667" i="2"/>
  <c r="AJ4813" i="2"/>
  <c r="AJ5128" i="2"/>
  <c r="AJ5374" i="2"/>
  <c r="AJ1750" i="2"/>
  <c r="AJ1818" i="2"/>
  <c r="AJ1899" i="2"/>
  <c r="AJ153" i="2"/>
  <c r="AJ256" i="2"/>
  <c r="AJ626" i="2"/>
  <c r="AJ684" i="2"/>
  <c r="AJ827" i="2"/>
  <c r="AJ837" i="2"/>
  <c r="AJ1027" i="2"/>
  <c r="AJ1050" i="2"/>
  <c r="AJ1262" i="2"/>
  <c r="AJ1283" i="2"/>
  <c r="AJ3413" i="2"/>
  <c r="AJ3449" i="2"/>
  <c r="AJ3820" i="2"/>
  <c r="AJ3853" i="2"/>
  <c r="AJ9120" i="2"/>
  <c r="AJ9320" i="2"/>
  <c r="AJ10495" i="2"/>
  <c r="AJ10666" i="2"/>
  <c r="AJ1986" i="2"/>
  <c r="AJ2062" i="2"/>
  <c r="AJ2063" i="2"/>
  <c r="AJ2427" i="2"/>
  <c r="AJ2510" i="2"/>
  <c r="AJ2598" i="2"/>
  <c r="AJ2684" i="2"/>
  <c r="AJ2757" i="2"/>
  <c r="AJ2758" i="2"/>
  <c r="AJ3591" i="2"/>
  <c r="AJ3955" i="2"/>
  <c r="AJ4191" i="2"/>
  <c r="AJ4218" i="2"/>
  <c r="AJ4488" i="2"/>
  <c r="AJ4524" i="2"/>
  <c r="AJ6194" i="2"/>
  <c r="AJ6296" i="2"/>
  <c r="AJ6326" i="2"/>
  <c r="AJ4953" i="2"/>
  <c r="AJ6512" i="2"/>
  <c r="AJ6743" i="2"/>
  <c r="AJ6928" i="2"/>
  <c r="AJ7167" i="2"/>
  <c r="AJ7223" i="2"/>
  <c r="AJ5202" i="2"/>
  <c r="AJ5502" i="2"/>
  <c r="AJ5680" i="2"/>
  <c r="AJ5808" i="2"/>
  <c r="AJ5933" i="2"/>
  <c r="AJ6064" i="2"/>
  <c r="AJ6513" i="2"/>
  <c r="AJ6887" i="2"/>
  <c r="AJ9121" i="2"/>
  <c r="AJ11083" i="2"/>
  <c r="AJ11336" i="2"/>
  <c r="AJ7301" i="2"/>
  <c r="AJ7386" i="2"/>
  <c r="AJ7483" i="2"/>
  <c r="AJ7586" i="2"/>
  <c r="AJ7587" i="2"/>
  <c r="AJ7695" i="2"/>
  <c r="AJ7800" i="2"/>
  <c r="AJ7965" i="2"/>
  <c r="AJ8057" i="2"/>
  <c r="AJ8129" i="2"/>
  <c r="AJ9321" i="2"/>
  <c r="AJ9122" i="2"/>
  <c r="AJ9123" i="2"/>
  <c r="AJ9124" i="2"/>
  <c r="AJ9322" i="2"/>
  <c r="AJ9323" i="2"/>
  <c r="AJ9324" i="2"/>
  <c r="AJ9325" i="2"/>
  <c r="AJ9326" i="2"/>
  <c r="AJ10496" i="2"/>
  <c r="AJ10497" i="2"/>
  <c r="AJ10667" i="2"/>
  <c r="AJ10668" i="2"/>
  <c r="AJ10669" i="2"/>
  <c r="AJ10766" i="2"/>
  <c r="AJ11084" i="2"/>
  <c r="AJ11337" i="2"/>
  <c r="AJ11594" i="2"/>
  <c r="AJ11679" i="2"/>
  <c r="AJ257" i="2"/>
  <c r="AJ258" i="2"/>
  <c r="AJ1509" i="2"/>
  <c r="AJ3087" i="2"/>
  <c r="AJ3371" i="2"/>
  <c r="AJ3414" i="2"/>
  <c r="AJ3739" i="2"/>
  <c r="AJ3779" i="2"/>
  <c r="AJ4693" i="2"/>
  <c r="AJ4814" i="2"/>
  <c r="AJ5098" i="2"/>
  <c r="AJ5375" i="2"/>
  <c r="AJ154" i="2"/>
  <c r="AJ259" i="2"/>
  <c r="AJ627" i="2"/>
  <c r="AJ628" i="2"/>
  <c r="AJ880" i="2"/>
  <c r="AJ902" i="2"/>
  <c r="AJ1142" i="2"/>
  <c r="AJ1172" i="2"/>
  <c r="AJ1363" i="2"/>
  <c r="AJ1387" i="2"/>
  <c r="AJ1751" i="2"/>
  <c r="AJ1819" i="2"/>
  <c r="AJ1900" i="2"/>
  <c r="AJ1987" i="2"/>
  <c r="AJ1988" i="2"/>
  <c r="AJ2064" i="2"/>
  <c r="AJ2428" i="2"/>
  <c r="AJ2429" i="2"/>
  <c r="AJ3592" i="2"/>
  <c r="AJ5279" i="2"/>
  <c r="AJ6065" i="2"/>
  <c r="AJ6541" i="2"/>
  <c r="AJ6929" i="2"/>
  <c r="AJ8971" i="2"/>
  <c r="AJ11123" i="2"/>
  <c r="AJ11379" i="2"/>
  <c r="AJ3956" i="2"/>
  <c r="AJ4272" i="2"/>
  <c r="AJ4305" i="2"/>
  <c r="AJ4410" i="2"/>
  <c r="AJ4445" i="2"/>
  <c r="AJ2511" i="2"/>
  <c r="AJ2599" i="2"/>
  <c r="AJ2685" i="2"/>
  <c r="AJ2759" i="2"/>
  <c r="AJ3593" i="2"/>
  <c r="AJ4954" i="2"/>
  <c r="AJ6569" i="2"/>
  <c r="AJ6753" i="2"/>
  <c r="AJ6930" i="2"/>
  <c r="AJ7302" i="2"/>
  <c r="AJ6205" i="2"/>
  <c r="AJ6390" i="2"/>
  <c r="AJ6406" i="2"/>
  <c r="AJ5527" i="2"/>
  <c r="AJ5681" i="2"/>
  <c r="AJ5809" i="2"/>
  <c r="AJ5934" i="2"/>
  <c r="AJ8972" i="2"/>
  <c r="AJ9125" i="2"/>
  <c r="AJ10320" i="2"/>
  <c r="AJ10498" i="2"/>
  <c r="AJ8973" i="2"/>
  <c r="AJ8974" i="2"/>
  <c r="AJ8975" i="2"/>
  <c r="AJ8976" i="2"/>
  <c r="AJ9126" i="2"/>
  <c r="AJ9127" i="2"/>
  <c r="AJ9128" i="2"/>
  <c r="AJ9327" i="2"/>
  <c r="AJ7387" i="2"/>
  <c r="AJ7484" i="2"/>
  <c r="AJ7588" i="2"/>
  <c r="AJ7589" i="2"/>
  <c r="AJ7696" i="2"/>
  <c r="AJ7801" i="2"/>
  <c r="AJ7879" i="2"/>
  <c r="AJ7966" i="2"/>
  <c r="AJ8058" i="2"/>
  <c r="AJ8130" i="2"/>
  <c r="AJ8190" i="2"/>
  <c r="AJ9328" i="2"/>
  <c r="AJ10321" i="2"/>
  <c r="AJ10322" i="2"/>
  <c r="AJ10323" i="2"/>
  <c r="AJ10499" i="2"/>
  <c r="AJ10500" i="2"/>
  <c r="AJ10501" i="2"/>
  <c r="AJ11595" i="2"/>
  <c r="AJ11680" i="2"/>
  <c r="AJ11124" i="2"/>
  <c r="AJ11380" i="2"/>
  <c r="AJ260" i="2"/>
  <c r="AJ338" i="2"/>
  <c r="AJ1536" i="2"/>
  <c r="AJ3088" i="2"/>
  <c r="AJ3594" i="2"/>
  <c r="AJ4694" i="2"/>
  <c r="AJ4815" i="2"/>
  <c r="AJ5129" i="2"/>
  <c r="AJ5376" i="2"/>
  <c r="AJ1820" i="2"/>
  <c r="AJ1821" i="2"/>
  <c r="AJ155" i="2"/>
  <c r="AJ261" i="2"/>
  <c r="AJ685" i="2"/>
  <c r="AJ719" i="2"/>
  <c r="AJ838" i="2"/>
  <c r="AJ839" i="2"/>
  <c r="AJ1051" i="2"/>
  <c r="AJ1070" i="2"/>
  <c r="AJ1284" i="2"/>
  <c r="AJ1285" i="2"/>
  <c r="AJ3415" i="2"/>
  <c r="AJ3450" i="2"/>
  <c r="AJ3821" i="2"/>
  <c r="AJ3854" i="2"/>
  <c r="AJ9329" i="2"/>
  <c r="AJ9330" i="2"/>
  <c r="AJ10670" i="2"/>
  <c r="AJ10767" i="2"/>
  <c r="AJ1901" i="2"/>
  <c r="AJ1989" i="2"/>
  <c r="AJ2065" i="2"/>
  <c r="AJ2128" i="2"/>
  <c r="AJ2512" i="2"/>
  <c r="AJ2513" i="2"/>
  <c r="AJ2600" i="2"/>
  <c r="AJ2686" i="2"/>
  <c r="AJ2760" i="2"/>
  <c r="AJ2812" i="2"/>
  <c r="AJ3595" i="2"/>
  <c r="AJ3977" i="2"/>
  <c r="AJ4192" i="2"/>
  <c r="AJ4219" i="2"/>
  <c r="AJ4525" i="2"/>
  <c r="AJ4526" i="2"/>
  <c r="AJ6206" i="2"/>
  <c r="AJ6327" i="2"/>
  <c r="AJ6341" i="2"/>
  <c r="AJ4955" i="2"/>
  <c r="AJ6542" i="2"/>
  <c r="AJ6754" i="2"/>
  <c r="AJ6931" i="2"/>
  <c r="AJ7224" i="2"/>
  <c r="AJ7225" i="2"/>
  <c r="AJ5213" i="2"/>
  <c r="AJ5528" i="2"/>
  <c r="AJ5682" i="2"/>
  <c r="AJ5810" i="2"/>
  <c r="AJ5935" i="2"/>
  <c r="AJ6089" i="2"/>
  <c r="AJ6543" i="2"/>
  <c r="AJ6888" i="2"/>
  <c r="AJ9331" i="2"/>
  <c r="AJ11085" i="2"/>
  <c r="AJ11338" i="2"/>
  <c r="AJ7303" i="2"/>
  <c r="AJ7388" i="2"/>
  <c r="AJ7485" i="2"/>
  <c r="AJ7590" i="2"/>
  <c r="AJ7697" i="2"/>
  <c r="AJ7802" i="2"/>
  <c r="AJ7967" i="2"/>
  <c r="AJ8059" i="2"/>
  <c r="AJ8131" i="2"/>
  <c r="AJ8132" i="2"/>
  <c r="AJ9538" i="2"/>
  <c r="AJ9332" i="2"/>
  <c r="AJ9333" i="2"/>
  <c r="AJ9334" i="2"/>
  <c r="AJ9335" i="2"/>
  <c r="AJ9539" i="2"/>
  <c r="AJ9540" i="2"/>
  <c r="AJ9541" i="2"/>
  <c r="AJ9542" i="2"/>
  <c r="AJ10502" i="2"/>
  <c r="AJ10671" i="2"/>
  <c r="AJ10672" i="2"/>
  <c r="AJ10673" i="2"/>
  <c r="AJ10768" i="2"/>
  <c r="AJ11086" i="2"/>
  <c r="AJ11339" i="2"/>
  <c r="AJ11596" i="2"/>
  <c r="AJ11681" i="2"/>
  <c r="AJ10769" i="2"/>
  <c r="AJ3204" i="2"/>
  <c r="AJ3416" i="2"/>
  <c r="AJ3451" i="2"/>
  <c r="AJ3822" i="2"/>
  <c r="AJ3855" i="2"/>
  <c r="AJ262" i="2"/>
  <c r="AJ263" i="2"/>
  <c r="AJ686" i="2"/>
  <c r="AJ720" i="2"/>
  <c r="AJ1052" i="2"/>
  <c r="AJ1071" i="2"/>
  <c r="AJ1286" i="2"/>
  <c r="AJ1304" i="2"/>
  <c r="AJ1822" i="2"/>
  <c r="AJ1902" i="2"/>
  <c r="AJ1903" i="2"/>
  <c r="AJ1990" i="2"/>
  <c r="AJ2066" i="2"/>
  <c r="AJ2129" i="2"/>
  <c r="AJ2430" i="2"/>
  <c r="AJ2514" i="2"/>
  <c r="AJ156" i="2"/>
  <c r="AJ264" i="2"/>
  <c r="AJ1537" i="2"/>
  <c r="AJ3089" i="2"/>
  <c r="AJ4668" i="2"/>
  <c r="AJ4816" i="2"/>
  <c r="AJ5099" i="2"/>
  <c r="AJ5377" i="2"/>
  <c r="AJ5529" i="2"/>
  <c r="AJ3205" i="2"/>
  <c r="AJ4220" i="2"/>
  <c r="AJ4221" i="2"/>
  <c r="AJ4527" i="2"/>
  <c r="AJ4528" i="2"/>
  <c r="AJ2515" i="2"/>
  <c r="AJ2601" i="2"/>
  <c r="AJ2687" i="2"/>
  <c r="AJ2761" i="2"/>
  <c r="AJ7304" i="2"/>
  <c r="AJ4956" i="2"/>
  <c r="AJ6514" i="2"/>
  <c r="AJ6699" i="2"/>
  <c r="AJ6932" i="2"/>
  <c r="AJ5280" i="2"/>
  <c r="AJ5683" i="2"/>
  <c r="AJ5811" i="2"/>
  <c r="AJ5936" i="2"/>
  <c r="AJ6066" i="2"/>
  <c r="AJ6570" i="2"/>
  <c r="AJ6933" i="2"/>
  <c r="AJ9336" i="2"/>
  <c r="AJ9543" i="2"/>
  <c r="AJ9544" i="2"/>
  <c r="AJ10503" i="2"/>
  <c r="AJ10674" i="2"/>
  <c r="AJ11125" i="2"/>
  <c r="AJ11340" i="2"/>
  <c r="AJ9337" i="2"/>
  <c r="AJ9545" i="2"/>
  <c r="AJ9546" i="2"/>
  <c r="AJ9547" i="2"/>
  <c r="AJ9548" i="2"/>
  <c r="AJ9673" i="2"/>
  <c r="AJ9674" i="2"/>
  <c r="AJ7389" i="2"/>
  <c r="AJ7486" i="2"/>
  <c r="AJ7591" i="2"/>
  <c r="AJ7698" i="2"/>
  <c r="AJ7803" i="2"/>
  <c r="AJ7880" i="2"/>
  <c r="AJ7881" i="2"/>
  <c r="AJ7968" i="2"/>
  <c r="AJ8060" i="2"/>
  <c r="AJ8133" i="2"/>
  <c r="AJ8191" i="2"/>
  <c r="AJ10675" i="2"/>
  <c r="AJ10770" i="2"/>
  <c r="AJ10771" i="2"/>
  <c r="AJ10772" i="2"/>
  <c r="AJ10848" i="2"/>
  <c r="AJ10849" i="2"/>
  <c r="AJ11126" i="2"/>
  <c r="AJ11381" i="2"/>
  <c r="AJ77" i="2"/>
  <c r="AJ157" i="2"/>
  <c r="AJ1482" i="2"/>
  <c r="AJ3090" i="2"/>
  <c r="AJ3542" i="2"/>
  <c r="AJ4641" i="2"/>
  <c r="AJ4817" i="2"/>
  <c r="AJ5100" i="2"/>
  <c r="AJ5378" i="2"/>
  <c r="AJ1694" i="2"/>
  <c r="AJ1752" i="2"/>
  <c r="AJ1823" i="2"/>
  <c r="AJ1904" i="2"/>
  <c r="AJ78" i="2"/>
  <c r="AJ158" i="2"/>
  <c r="AJ578" i="2"/>
  <c r="AJ629" i="2"/>
  <c r="AJ810" i="2"/>
  <c r="AJ828" i="2"/>
  <c r="AJ1006" i="2"/>
  <c r="AJ1028" i="2"/>
  <c r="AJ1240" i="2"/>
  <c r="AJ1263" i="2"/>
  <c r="AJ3372" i="2"/>
  <c r="AJ3417" i="2"/>
  <c r="AJ3780" i="2"/>
  <c r="AJ3781" i="2"/>
  <c r="AJ8977" i="2"/>
  <c r="AJ9129" i="2"/>
  <c r="AJ10324" i="2"/>
  <c r="AJ10504" i="2"/>
  <c r="AJ1905" i="2"/>
  <c r="AJ1991" i="2"/>
  <c r="AJ2374" i="2"/>
  <c r="AJ2431" i="2"/>
  <c r="AJ2516" i="2"/>
  <c r="AJ2602" i="2"/>
  <c r="AJ2603" i="2"/>
  <c r="AJ2688" i="2"/>
  <c r="AJ3562" i="2"/>
  <c r="AJ4925" i="2"/>
  <c r="AJ3930" i="2"/>
  <c r="AJ4170" i="2"/>
  <c r="AJ4193" i="2"/>
  <c r="AJ4446" i="2"/>
  <c r="AJ4489" i="2"/>
  <c r="AJ6172" i="2"/>
  <c r="AJ6270" i="2"/>
  <c r="AJ6297" i="2"/>
  <c r="AJ6460" i="2"/>
  <c r="AJ6734" i="2"/>
  <c r="AJ6859" i="2"/>
  <c r="AJ7129" i="2"/>
  <c r="AJ7168" i="2"/>
  <c r="AJ7226" i="2"/>
  <c r="AJ5197" i="2"/>
  <c r="AJ5480" i="2"/>
  <c r="AJ5684" i="2"/>
  <c r="AJ5812" i="2"/>
  <c r="AJ5937" i="2"/>
  <c r="AJ6040" i="2"/>
  <c r="AJ6461" i="2"/>
  <c r="AJ6860" i="2"/>
  <c r="AJ8837" i="2"/>
  <c r="AJ11019" i="2"/>
  <c r="AJ11269" i="2"/>
  <c r="AJ7305" i="2"/>
  <c r="AJ7306" i="2"/>
  <c r="AJ7390" i="2"/>
  <c r="AJ7487" i="2"/>
  <c r="AJ7592" i="2"/>
  <c r="AJ7699" i="2"/>
  <c r="AJ7804" i="2"/>
  <c r="AJ7969" i="2"/>
  <c r="AJ8061" i="2"/>
  <c r="AJ8978" i="2"/>
  <c r="AJ8979" i="2"/>
  <c r="AJ8980" i="2"/>
  <c r="AJ8981" i="2"/>
  <c r="AJ8982" i="2"/>
  <c r="AJ8983" i="2"/>
  <c r="AJ9130" i="2"/>
  <c r="AJ9338" i="2"/>
  <c r="AJ9339" i="2"/>
  <c r="AJ10325" i="2"/>
  <c r="AJ10326" i="2"/>
  <c r="AJ10505" i="2"/>
  <c r="AJ10506" i="2"/>
  <c r="AJ10507" i="2"/>
  <c r="AJ10676" i="2"/>
  <c r="AJ11041" i="2"/>
  <c r="AJ11292" i="2"/>
  <c r="AJ11597" i="2"/>
  <c r="AJ11682" i="2"/>
  <c r="AJ159" i="2"/>
  <c r="AJ265" i="2"/>
  <c r="AJ1538" i="2"/>
  <c r="AJ3091" i="2"/>
  <c r="AJ3343" i="2"/>
  <c r="AJ3373" i="2"/>
  <c r="AJ3563" i="2"/>
  <c r="AJ3710" i="2"/>
  <c r="AJ3740" i="2"/>
  <c r="AJ4669" i="2"/>
  <c r="AJ4818" i="2"/>
  <c r="AJ5130" i="2"/>
  <c r="AJ5379" i="2"/>
  <c r="AJ160" i="2"/>
  <c r="AJ266" i="2"/>
  <c r="AJ630" i="2"/>
  <c r="AJ687" i="2"/>
  <c r="AJ1007" i="2"/>
  <c r="AJ1029" i="2"/>
  <c r="AJ1241" i="2"/>
  <c r="AJ1264" i="2"/>
  <c r="AJ3596" i="2"/>
  <c r="AJ4155" i="2"/>
  <c r="AJ4171" i="2"/>
  <c r="AJ4411" i="2"/>
  <c r="AJ4447" i="2"/>
  <c r="AJ4018" i="2"/>
  <c r="AJ4026" i="2"/>
  <c r="AJ4027" i="2"/>
  <c r="AJ4039" i="2"/>
  <c r="AJ4050" i="2"/>
  <c r="AJ4051" i="2"/>
  <c r="AJ4080" i="2"/>
  <c r="AJ4089" i="2"/>
  <c r="AJ4096" i="2"/>
  <c r="AJ4097" i="2"/>
  <c r="AJ4106" i="2"/>
  <c r="AJ4115" i="2"/>
  <c r="AJ6832" i="2"/>
  <c r="AJ7169" i="2"/>
  <c r="AJ7227" i="2"/>
  <c r="AJ7228" i="2"/>
  <c r="AJ7307" i="2"/>
  <c r="AJ4957" i="2"/>
  <c r="AJ6814" i="2"/>
  <c r="AJ7079" i="2"/>
  <c r="AJ5267" i="2"/>
  <c r="AJ5503" i="2"/>
  <c r="AJ5685" i="2"/>
  <c r="AJ5813" i="2"/>
  <c r="AJ5938" i="2"/>
  <c r="AJ6041" i="2"/>
  <c r="AJ6815" i="2"/>
  <c r="AJ7049" i="2"/>
  <c r="AJ8838" i="2"/>
  <c r="AJ8984" i="2"/>
  <c r="AJ10093" i="2"/>
  <c r="AJ10190" i="2"/>
  <c r="AJ11205" i="2"/>
  <c r="AJ11463" i="2"/>
  <c r="AJ11733" i="2"/>
  <c r="AJ8839" i="2"/>
  <c r="AJ8840" i="2"/>
  <c r="AJ8841" i="2"/>
  <c r="AJ8985" i="2"/>
  <c r="AJ9131" i="2"/>
  <c r="AJ9132" i="2"/>
  <c r="AJ10094" i="2"/>
  <c r="AJ7391" i="2"/>
  <c r="AJ7488" i="2"/>
  <c r="AJ7593" i="2"/>
  <c r="AJ7700" i="2"/>
  <c r="AJ7805" i="2"/>
  <c r="AJ7882" i="2"/>
  <c r="AJ7970" i="2"/>
  <c r="AJ8062" i="2"/>
  <c r="AJ10191" i="2"/>
  <c r="AJ10192" i="2"/>
  <c r="AJ10193" i="2"/>
  <c r="AJ10327" i="2"/>
  <c r="AJ10328" i="2"/>
  <c r="AJ10508" i="2"/>
  <c r="AJ11258" i="2"/>
  <c r="AJ11503" i="2"/>
  <c r="AJ9" i="2"/>
  <c r="AJ22" i="2"/>
  <c r="AJ1483" i="2"/>
  <c r="AJ3092" i="2"/>
  <c r="AJ3527" i="2"/>
  <c r="AJ4622" i="2"/>
  <c r="AJ4819" i="2"/>
  <c r="AJ5072" i="2"/>
  <c r="AJ5380" i="2"/>
  <c r="AJ1609" i="2"/>
  <c r="AJ1616" i="2"/>
  <c r="AJ1626" i="2"/>
  <c r="AJ1635" i="2"/>
  <c r="AJ1655" i="2"/>
  <c r="AJ1695" i="2"/>
  <c r="AJ1753" i="2"/>
  <c r="AJ1754" i="2"/>
  <c r="AJ1824" i="2"/>
  <c r="AJ10" i="2"/>
  <c r="AJ23" i="2"/>
  <c r="AJ579" i="2"/>
  <c r="AJ631" i="2"/>
  <c r="AJ795" i="2"/>
  <c r="AJ797" i="2"/>
  <c r="AJ992" i="2"/>
  <c r="AJ995" i="2"/>
  <c r="AJ1242" i="2"/>
  <c r="AJ1243" i="2"/>
  <c r="AJ3309" i="2"/>
  <c r="AJ3315" i="2"/>
  <c r="AJ3741" i="2"/>
  <c r="AJ3782" i="2"/>
  <c r="AJ8986" i="2"/>
  <c r="AJ9340" i="2"/>
  <c r="AJ10329" i="2"/>
  <c r="AJ10509" i="2"/>
  <c r="AJ1906" i="2"/>
  <c r="AJ1992" i="2"/>
  <c r="AJ2277" i="2"/>
  <c r="AJ3529" i="2"/>
  <c r="AJ4909" i="2"/>
  <c r="AJ3931" i="2"/>
  <c r="AJ4139" i="2"/>
  <c r="AJ4143" i="2"/>
  <c r="AJ4448" i="2"/>
  <c r="AJ4449" i="2"/>
  <c r="AJ6151" i="2"/>
  <c r="AJ6271" i="2"/>
  <c r="AJ6298" i="2"/>
  <c r="AJ6443" i="2"/>
  <c r="AJ6726" i="2"/>
  <c r="AJ6861" i="2"/>
  <c r="AJ7119" i="2"/>
  <c r="AJ7130" i="2"/>
  <c r="AJ7170" i="2"/>
  <c r="AJ7229" i="2"/>
  <c r="AJ7308" i="2"/>
  <c r="AJ5191" i="2"/>
  <c r="AJ5458" i="2"/>
  <c r="AJ5686" i="2"/>
  <c r="AJ5814" i="2"/>
  <c r="AJ5939" i="2"/>
  <c r="AJ6025" i="2"/>
  <c r="AJ6438" i="2"/>
  <c r="AJ6842" i="2"/>
  <c r="AJ8718" i="2"/>
  <c r="AJ11020" i="2"/>
  <c r="AJ11270" i="2"/>
  <c r="AJ7309" i="2"/>
  <c r="AJ7489" i="2"/>
  <c r="AJ7490" i="2"/>
  <c r="AJ7594" i="2"/>
  <c r="AJ7701" i="2"/>
  <c r="AJ7806" i="2"/>
  <c r="AJ7971" i="2"/>
  <c r="AJ8719" i="2"/>
  <c r="AJ8842" i="2"/>
  <c r="AJ8843" i="2"/>
  <c r="AJ8987" i="2"/>
  <c r="AJ8988" i="2"/>
  <c r="AJ8989" i="2"/>
  <c r="AJ9133" i="2"/>
  <c r="AJ9134" i="2"/>
  <c r="AJ9341" i="2"/>
  <c r="AJ10194" i="2"/>
  <c r="AJ10330" i="2"/>
  <c r="AJ10331" i="2"/>
  <c r="AJ10332" i="2"/>
  <c r="AJ10510" i="2"/>
  <c r="AJ10511" i="2"/>
  <c r="AJ11021" i="2"/>
  <c r="AJ11293" i="2"/>
  <c r="AJ11598" i="2"/>
  <c r="AJ11683" i="2"/>
  <c r="AJ3180" i="2"/>
  <c r="AJ3374" i="2"/>
  <c r="AJ3375" i="2"/>
  <c r="AJ3742" i="2"/>
  <c r="AJ3783" i="2"/>
  <c r="AJ79" i="2"/>
  <c r="AJ80" i="2"/>
  <c r="AJ580" i="2"/>
  <c r="AJ632" i="2"/>
  <c r="AJ1008" i="2"/>
  <c r="AJ1030" i="2"/>
  <c r="AJ1244" i="2"/>
  <c r="AJ1265" i="2"/>
  <c r="AJ1696" i="2"/>
  <c r="AJ1697" i="2"/>
  <c r="AJ1755" i="2"/>
  <c r="AJ1825" i="2"/>
  <c r="AJ1907" i="2"/>
  <c r="AJ1908" i="2"/>
  <c r="AJ2353" i="2"/>
  <c r="AJ2375" i="2"/>
  <c r="AJ2432" i="2"/>
  <c r="AJ2433" i="2"/>
  <c r="AJ81" i="2"/>
  <c r="AJ161" i="2"/>
  <c r="AJ1484" i="2"/>
  <c r="AJ3093" i="2"/>
  <c r="AJ4820" i="2"/>
  <c r="AJ4623" i="2"/>
  <c r="AJ5055" i="2"/>
  <c r="AJ5381" i="2"/>
  <c r="AJ5481" i="2"/>
  <c r="AJ3186" i="2"/>
  <c r="AJ4172" i="2"/>
  <c r="AJ4194" i="2"/>
  <c r="AJ4450" i="2"/>
  <c r="AJ4490" i="2"/>
  <c r="AJ4926" i="2"/>
  <c r="AJ2517" i="2"/>
  <c r="AJ2604" i="2"/>
  <c r="AJ7171" i="2"/>
  <c r="AJ7230" i="2"/>
  <c r="AJ7310" i="2"/>
  <c r="AJ6482" i="2"/>
  <c r="AJ6678" i="2"/>
  <c r="AJ6862" i="2"/>
  <c r="AJ5257" i="2"/>
  <c r="AJ5687" i="2"/>
  <c r="AJ5815" i="2"/>
  <c r="AJ5940" i="2"/>
  <c r="AJ6026" i="2"/>
  <c r="AJ6462" i="2"/>
  <c r="AJ6863" i="2"/>
  <c r="AJ8844" i="2"/>
  <c r="AJ8845" i="2"/>
  <c r="AJ9342" i="2"/>
  <c r="AJ10333" i="2"/>
  <c r="AJ10334" i="2"/>
  <c r="AJ11042" i="2"/>
  <c r="AJ11294" i="2"/>
  <c r="AJ8990" i="2"/>
  <c r="AJ8991" i="2"/>
  <c r="AJ9135" i="2"/>
  <c r="AJ9136" i="2"/>
  <c r="AJ9343" i="2"/>
  <c r="AJ9549" i="2"/>
  <c r="AJ9550" i="2"/>
  <c r="AJ7392" i="2"/>
  <c r="AJ7491" i="2"/>
  <c r="AJ7595" i="2"/>
  <c r="AJ7702" i="2"/>
  <c r="AJ7807" i="2"/>
  <c r="AJ7883" i="2"/>
  <c r="AJ7884" i="2"/>
  <c r="AJ7972" i="2"/>
  <c r="AJ8063" i="2"/>
  <c r="AJ10335" i="2"/>
  <c r="AJ10512" i="2"/>
  <c r="AJ10513" i="2"/>
  <c r="AJ10514" i="2"/>
  <c r="AJ10677" i="2"/>
  <c r="AJ10678" i="2"/>
  <c r="AJ11043" i="2"/>
  <c r="AJ11295" i="2"/>
  <c r="AJ162" i="2"/>
  <c r="AJ267" i="2"/>
  <c r="AJ1510" i="2"/>
  <c r="AJ3094" i="2"/>
  <c r="AJ3223" i="2"/>
  <c r="AJ4670" i="2"/>
  <c r="AJ4821" i="2"/>
  <c r="AJ5073" i="2"/>
  <c r="AJ5382" i="2"/>
  <c r="AJ1698" i="2"/>
  <c r="AJ1699" i="2"/>
  <c r="AJ1756" i="2"/>
  <c r="AJ1826" i="2"/>
  <c r="AJ1909" i="2"/>
  <c r="AJ82" i="2"/>
  <c r="AJ163" i="2"/>
  <c r="AJ581" i="2"/>
  <c r="AJ633" i="2"/>
  <c r="AJ881" i="2"/>
  <c r="AJ903" i="2"/>
  <c r="AJ1120" i="2"/>
  <c r="AJ1143" i="2"/>
  <c r="AJ1364" i="2"/>
  <c r="AJ1365" i="2"/>
  <c r="AJ3322" i="2"/>
  <c r="AJ3344" i="2"/>
  <c r="AJ3711" i="2"/>
  <c r="AJ3743" i="2"/>
  <c r="AJ8720" i="2"/>
  <c r="AJ8846" i="2"/>
  <c r="AJ10095" i="2"/>
  <c r="AJ10195" i="2"/>
  <c r="AJ1910" i="2"/>
  <c r="AJ2376" i="2"/>
  <c r="AJ2434" i="2"/>
  <c r="AJ2518" i="2"/>
  <c r="AJ2519" i="2"/>
  <c r="AJ2605" i="2"/>
  <c r="AJ2689" i="2"/>
  <c r="AJ3206" i="2"/>
  <c r="AJ3932" i="2"/>
  <c r="AJ4250" i="2"/>
  <c r="AJ4273" i="2"/>
  <c r="AJ4388" i="2"/>
  <c r="AJ4412" i="2"/>
  <c r="AJ6173" i="2"/>
  <c r="AJ6272" i="2"/>
  <c r="AJ6299" i="2"/>
  <c r="AJ4971" i="2"/>
  <c r="AJ6515" i="2"/>
  <c r="AJ6688" i="2"/>
  <c r="AJ6973" i="2"/>
  <c r="AJ7131" i="2"/>
  <c r="AJ7172" i="2"/>
  <c r="AJ7231" i="2"/>
  <c r="AJ5220" i="2"/>
  <c r="AJ5482" i="2"/>
  <c r="AJ5688" i="2"/>
  <c r="AJ5816" i="2"/>
  <c r="AJ5941" i="2"/>
  <c r="AJ6090" i="2"/>
  <c r="AJ6516" i="2"/>
  <c r="AJ6974" i="2"/>
  <c r="AJ9137" i="2"/>
  <c r="AJ11087" i="2"/>
  <c r="AJ11341" i="2"/>
  <c r="AJ7311" i="2"/>
  <c r="AJ7393" i="2"/>
  <c r="AJ7492" i="2"/>
  <c r="AJ7596" i="2"/>
  <c r="AJ7597" i="2"/>
  <c r="AJ7703" i="2"/>
  <c r="AJ7808" i="2"/>
  <c r="AJ7973" i="2"/>
  <c r="AJ8064" i="2"/>
  <c r="AJ9344" i="2"/>
  <c r="AJ8721" i="2"/>
  <c r="AJ8722" i="2"/>
  <c r="AJ8723" i="2"/>
  <c r="AJ8847" i="2"/>
  <c r="AJ8848" i="2"/>
  <c r="AJ8849" i="2"/>
  <c r="AJ8850" i="2"/>
  <c r="AJ8992" i="2"/>
  <c r="AJ10096" i="2"/>
  <c r="AJ10097" i="2"/>
  <c r="AJ10196" i="2"/>
  <c r="AJ10197" i="2"/>
  <c r="AJ10198" i="2"/>
  <c r="AJ10336" i="2"/>
  <c r="AJ11127" i="2"/>
  <c r="AJ11382" i="2"/>
  <c r="AJ11599" i="2"/>
  <c r="AJ11684" i="2"/>
  <c r="AJ164" i="2"/>
  <c r="AJ268" i="2"/>
  <c r="AJ1485" i="2"/>
  <c r="AJ3095" i="2"/>
  <c r="AJ3345" i="2"/>
  <c r="AJ3376" i="2"/>
  <c r="AJ3712" i="2"/>
  <c r="AJ3744" i="2"/>
  <c r="AJ4671" i="2"/>
  <c r="AJ4822" i="2"/>
  <c r="AJ5101" i="2"/>
  <c r="AJ5383" i="2"/>
  <c r="AJ83" i="2"/>
  <c r="AJ165" i="2"/>
  <c r="AJ582" i="2"/>
  <c r="AJ634" i="2"/>
  <c r="AJ865" i="2"/>
  <c r="AJ882" i="2"/>
  <c r="AJ1121" i="2"/>
  <c r="AJ1144" i="2"/>
  <c r="AJ1366" i="2"/>
  <c r="AJ1388" i="2"/>
  <c r="AJ1757" i="2"/>
  <c r="AJ1758" i="2"/>
  <c r="AJ1827" i="2"/>
  <c r="AJ1911" i="2"/>
  <c r="AJ1993" i="2"/>
  <c r="AJ2067" i="2"/>
  <c r="AJ2377" i="2"/>
  <c r="AJ2435" i="2"/>
  <c r="AJ2520" i="2"/>
  <c r="AJ3564" i="2"/>
  <c r="AJ5268" i="2"/>
  <c r="AJ6067" i="2"/>
  <c r="AJ6517" i="2"/>
  <c r="AJ6889" i="2"/>
  <c r="AJ9138" i="2"/>
  <c r="AJ11088" i="2"/>
  <c r="AJ11342" i="2"/>
  <c r="AJ3933" i="2"/>
  <c r="AJ4274" i="2"/>
  <c r="AJ4275" i="2"/>
  <c r="AJ4413" i="2"/>
  <c r="AJ4414" i="2"/>
  <c r="AJ2521" i="2"/>
  <c r="AJ2606" i="2"/>
  <c r="AJ2690" i="2"/>
  <c r="AJ3565" i="2"/>
  <c r="AJ4958" i="2"/>
  <c r="AJ6518" i="2"/>
  <c r="AJ6744" i="2"/>
  <c r="AJ6890" i="2"/>
  <c r="AJ7232" i="2"/>
  <c r="AJ7312" i="2"/>
  <c r="AJ6182" i="2"/>
  <c r="AJ6375" i="2"/>
  <c r="AJ6391" i="2"/>
  <c r="AJ5504" i="2"/>
  <c r="AJ5689" i="2"/>
  <c r="AJ5817" i="2"/>
  <c r="AJ5942" i="2"/>
  <c r="AJ8993" i="2"/>
  <c r="AJ9345" i="2"/>
  <c r="AJ10199" i="2"/>
  <c r="AJ10337" i="2"/>
  <c r="AJ8994" i="2"/>
  <c r="AJ8995" i="2"/>
  <c r="AJ8996" i="2"/>
  <c r="AJ8997" i="2"/>
  <c r="AJ9346" i="2"/>
  <c r="AJ9347" i="2"/>
  <c r="AJ9348" i="2"/>
  <c r="AJ9349" i="2"/>
  <c r="AJ7394" i="2"/>
  <c r="AJ7493" i="2"/>
  <c r="AJ7598" i="2"/>
  <c r="AJ7704" i="2"/>
  <c r="AJ7809" i="2"/>
  <c r="AJ7885" i="2"/>
  <c r="AJ7886" i="2"/>
  <c r="AJ7974" i="2"/>
  <c r="AJ8065" i="2"/>
  <c r="AJ8134" i="2"/>
  <c r="AJ9551" i="2"/>
  <c r="AJ10200" i="2"/>
  <c r="AJ10201" i="2"/>
  <c r="AJ10338" i="2"/>
  <c r="AJ10339" i="2"/>
  <c r="AJ10340" i="2"/>
  <c r="AJ10341" i="2"/>
  <c r="AJ11600" i="2"/>
  <c r="AJ11685" i="2"/>
  <c r="AJ11089" i="2"/>
  <c r="AJ11343" i="2"/>
  <c r="AJ84" i="2"/>
  <c r="AJ166" i="2"/>
  <c r="AJ1486" i="2"/>
  <c r="AJ3096" i="2"/>
  <c r="AJ3207" i="2"/>
  <c r="AJ4672" i="2"/>
  <c r="AJ4823" i="2"/>
  <c r="AJ5074" i="2"/>
  <c r="AJ5384" i="2"/>
  <c r="AJ1669" i="2"/>
  <c r="AJ1700" i="2"/>
  <c r="AJ1759" i="2"/>
  <c r="AJ1828" i="2"/>
  <c r="AJ1912" i="2"/>
  <c r="AJ41" i="2"/>
  <c r="AJ85" i="2"/>
  <c r="AJ555" i="2"/>
  <c r="AJ583" i="2"/>
  <c r="AJ883" i="2"/>
  <c r="AJ884" i="2"/>
  <c r="AJ1096" i="2"/>
  <c r="AJ1122" i="2"/>
  <c r="AJ1344" i="2"/>
  <c r="AJ1367" i="2"/>
  <c r="AJ3323" i="2"/>
  <c r="AJ3324" i="2"/>
  <c r="AJ3692" i="2"/>
  <c r="AJ3713" i="2"/>
  <c r="AJ8664" i="2"/>
  <c r="AJ8724" i="2"/>
  <c r="AJ10098" i="2"/>
  <c r="AJ10099" i="2"/>
  <c r="AJ1994" i="2"/>
  <c r="AJ2354" i="2"/>
  <c r="AJ2378" i="2"/>
  <c r="AJ2436" i="2"/>
  <c r="AJ2522" i="2"/>
  <c r="AJ2607" i="2"/>
  <c r="AJ2608" i="2"/>
  <c r="AJ3208" i="2"/>
  <c r="AJ3934" i="2"/>
  <c r="AJ4251" i="2"/>
  <c r="AJ4276" i="2"/>
  <c r="AJ4389" i="2"/>
  <c r="AJ4415" i="2"/>
  <c r="AJ6160" i="2"/>
  <c r="AJ6273" i="2"/>
  <c r="AJ6300" i="2"/>
  <c r="AJ4959" i="2"/>
  <c r="AJ6519" i="2"/>
  <c r="AJ6682" i="2"/>
  <c r="AJ6975" i="2"/>
  <c r="AJ7132" i="2"/>
  <c r="AJ7173" i="2"/>
  <c r="AJ7174" i="2"/>
  <c r="AJ7233" i="2"/>
  <c r="AJ5214" i="2"/>
  <c r="AJ5483" i="2"/>
  <c r="AJ5690" i="2"/>
  <c r="AJ5818" i="2"/>
  <c r="AJ5943" i="2"/>
  <c r="AJ6091" i="2"/>
  <c r="AJ6483" i="2"/>
  <c r="AJ6934" i="2"/>
  <c r="AJ9139" i="2"/>
  <c r="AJ11090" i="2"/>
  <c r="AJ11344" i="2"/>
  <c r="AJ7313" i="2"/>
  <c r="AJ7395" i="2"/>
  <c r="AJ7494" i="2"/>
  <c r="AJ7599" i="2"/>
  <c r="AJ7705" i="2"/>
  <c r="AJ7706" i="2"/>
  <c r="AJ7887" i="2"/>
  <c r="AJ7975" i="2"/>
  <c r="AJ9140" i="2"/>
  <c r="AJ8665" i="2"/>
  <c r="AJ8725" i="2"/>
  <c r="AJ8726" i="2"/>
  <c r="AJ8727" i="2"/>
  <c r="AJ8728" i="2"/>
  <c r="AJ8851" i="2"/>
  <c r="AJ8852" i="2"/>
  <c r="AJ8998" i="2"/>
  <c r="AJ10100" i="2"/>
  <c r="AJ10101" i="2"/>
  <c r="AJ10202" i="2"/>
  <c r="AJ10203" i="2"/>
  <c r="AJ10204" i="2"/>
  <c r="AJ10205" i="2"/>
  <c r="AJ11091" i="2"/>
  <c r="AJ11345" i="2"/>
  <c r="AJ11601" i="2"/>
  <c r="AJ11686" i="2"/>
  <c r="AJ269" i="2"/>
  <c r="AJ339" i="2"/>
  <c r="AJ1539" i="2"/>
  <c r="AJ3097" i="2"/>
  <c r="AJ3346" i="2"/>
  <c r="AJ3377" i="2"/>
  <c r="AJ3566" i="2"/>
  <c r="AJ3745" i="2"/>
  <c r="AJ3784" i="2"/>
  <c r="AJ4673" i="2"/>
  <c r="AJ4824" i="2"/>
  <c r="AJ5131" i="2"/>
  <c r="AJ5385" i="2"/>
  <c r="AJ167" i="2"/>
  <c r="AJ270" i="2"/>
  <c r="AJ688" i="2"/>
  <c r="AJ689" i="2"/>
  <c r="AJ1031" i="2"/>
  <c r="AJ1053" i="2"/>
  <c r="AJ1266" i="2"/>
  <c r="AJ1267" i="2"/>
  <c r="AJ3621" i="2"/>
  <c r="AJ4156" i="2"/>
  <c r="AJ4173" i="2"/>
  <c r="AJ4416" i="2"/>
  <c r="AJ4451" i="2"/>
  <c r="AJ4019" i="2"/>
  <c r="AJ4028" i="2"/>
  <c r="AJ4040" i="2"/>
  <c r="AJ4041" i="2"/>
  <c r="AJ4052" i="2"/>
  <c r="AJ4056" i="2"/>
  <c r="AJ4090" i="2"/>
  <c r="AJ4098" i="2"/>
  <c r="AJ4099" i="2"/>
  <c r="AJ4107" i="2"/>
  <c r="AJ4116" i="2"/>
  <c r="AJ4117" i="2"/>
  <c r="AJ6833" i="2"/>
  <c r="AJ7175" i="2"/>
  <c r="AJ7234" i="2"/>
  <c r="AJ7314" i="2"/>
  <c r="AJ4972" i="2"/>
  <c r="AJ6816" i="2"/>
  <c r="AJ7080" i="2"/>
  <c r="AJ5269" i="2"/>
  <c r="AJ5530" i="2"/>
  <c r="AJ5691" i="2"/>
  <c r="AJ5819" i="2"/>
  <c r="AJ5944" i="2"/>
  <c r="AJ6068" i="2"/>
  <c r="AJ6817" i="2"/>
  <c r="AJ7050" i="2"/>
  <c r="AJ8853" i="2"/>
  <c r="AJ9350" i="2"/>
  <c r="AJ9924" i="2"/>
  <c r="AJ10206" i="2"/>
  <c r="AJ10342" i="2"/>
  <c r="AJ11232" i="2"/>
  <c r="AJ11490" i="2"/>
  <c r="AJ8854" i="2"/>
  <c r="AJ8999" i="2"/>
  <c r="AJ9000" i="2"/>
  <c r="AJ9351" i="2"/>
  <c r="AJ9352" i="2"/>
  <c r="AJ9552" i="2"/>
  <c r="AJ7396" i="2"/>
  <c r="AJ7495" i="2"/>
  <c r="AJ7600" i="2"/>
  <c r="AJ7707" i="2"/>
  <c r="AJ7810" i="2"/>
  <c r="AJ7888" i="2"/>
  <c r="AJ7976" i="2"/>
  <c r="AJ8066" i="2"/>
  <c r="AJ8135" i="2"/>
  <c r="AJ10207" i="2"/>
  <c r="AJ10208" i="2"/>
  <c r="AJ10343" i="2"/>
  <c r="AJ10344" i="2"/>
  <c r="AJ10345" i="2"/>
  <c r="AJ10515" i="2"/>
  <c r="AJ10679" i="2"/>
  <c r="AJ11259" i="2"/>
  <c r="AJ11517" i="2"/>
  <c r="AJ271" i="2"/>
  <c r="AJ340" i="2"/>
  <c r="AJ1540" i="2"/>
  <c r="AJ3098" i="2"/>
  <c r="AJ3418" i="2"/>
  <c r="AJ3452" i="2"/>
  <c r="AJ3785" i="2"/>
  <c r="AJ3786" i="2"/>
  <c r="AJ4695" i="2"/>
  <c r="AJ4825" i="2"/>
  <c r="AJ5132" i="2"/>
  <c r="AJ5386" i="2"/>
  <c r="AJ272" i="2"/>
  <c r="AJ341" i="2"/>
  <c r="AJ635" i="2"/>
  <c r="AJ690" i="2"/>
  <c r="AJ904" i="2"/>
  <c r="AJ933" i="2"/>
  <c r="AJ1173" i="2"/>
  <c r="AJ1193" i="2"/>
  <c r="AJ1389" i="2"/>
  <c r="AJ1418" i="2"/>
  <c r="AJ1829" i="2"/>
  <c r="AJ1913" i="2"/>
  <c r="AJ1995" i="2"/>
  <c r="AJ2068" i="2"/>
  <c r="AJ2130" i="2"/>
  <c r="AJ2175" i="2"/>
  <c r="AJ2523" i="2"/>
  <c r="AJ3597" i="2"/>
  <c r="AJ5292" i="2"/>
  <c r="AJ6092" i="2"/>
  <c r="AJ6591" i="2"/>
  <c r="AJ6935" i="2"/>
  <c r="AJ11128" i="2"/>
  <c r="AJ11383" i="2"/>
  <c r="AJ3978" i="2"/>
  <c r="AJ4306" i="2"/>
  <c r="AJ4329" i="2"/>
  <c r="AJ4452" i="2"/>
  <c r="AJ4491" i="2"/>
  <c r="AJ2524" i="2"/>
  <c r="AJ2609" i="2"/>
  <c r="AJ2691" i="2"/>
  <c r="AJ2762" i="2"/>
  <c r="AJ2763" i="2"/>
  <c r="AJ3622" i="2"/>
  <c r="AJ4973" i="2"/>
  <c r="AJ6614" i="2"/>
  <c r="AJ6764" i="2"/>
  <c r="AJ6976" i="2"/>
  <c r="AJ6213" i="2"/>
  <c r="AJ6407" i="2"/>
  <c r="AJ6419" i="2"/>
  <c r="AJ5531" i="2"/>
  <c r="AJ5692" i="2"/>
  <c r="AJ5945" i="2"/>
  <c r="AJ5946" i="2"/>
  <c r="AJ9353" i="2"/>
  <c r="AJ9675" i="2"/>
  <c r="AJ10516" i="2"/>
  <c r="AJ10680" i="2"/>
  <c r="AJ11734" i="2"/>
  <c r="AJ9354" i="2"/>
  <c r="AJ9355" i="2"/>
  <c r="AJ9356" i="2"/>
  <c r="AJ9553" i="2"/>
  <c r="AJ9676" i="2"/>
  <c r="AJ9677" i="2"/>
  <c r="AJ9678" i="2"/>
  <c r="AJ9779" i="2"/>
  <c r="AJ7397" i="2"/>
  <c r="AJ7496" i="2"/>
  <c r="AJ7601" i="2"/>
  <c r="AJ7708" i="2"/>
  <c r="AJ7811" i="2"/>
  <c r="AJ7889" i="2"/>
  <c r="AJ7890" i="2"/>
  <c r="AJ7977" i="2"/>
  <c r="AJ8067" i="2"/>
  <c r="AJ8136" i="2"/>
  <c r="AJ8192" i="2"/>
  <c r="AJ8233" i="2"/>
  <c r="AJ9679" i="2"/>
  <c r="AJ10517" i="2"/>
  <c r="AJ10518" i="2"/>
  <c r="AJ10519" i="2"/>
  <c r="AJ10681" i="2"/>
  <c r="AJ10682" i="2"/>
  <c r="AJ10683" i="2"/>
  <c r="AJ11602" i="2"/>
  <c r="AJ11687" i="2"/>
  <c r="AJ11173" i="2"/>
  <c r="AJ11425" i="2"/>
  <c r="AJ383" i="2"/>
  <c r="AJ384" i="2"/>
  <c r="AJ1569" i="2"/>
  <c r="AJ3099" i="2"/>
  <c r="AJ3453" i="2"/>
  <c r="AJ3467" i="2"/>
  <c r="AJ3823" i="2"/>
  <c r="AJ3856" i="2"/>
  <c r="AJ4735" i="2"/>
  <c r="AJ4826" i="2"/>
  <c r="AJ342" i="2"/>
  <c r="AJ385" i="2"/>
  <c r="AJ721" i="2"/>
  <c r="AJ722" i="2"/>
  <c r="AJ1194" i="2"/>
  <c r="AJ1207" i="2"/>
  <c r="AJ1434" i="2"/>
  <c r="AJ1447" i="2"/>
  <c r="AJ1996" i="2"/>
  <c r="AJ2069" i="2"/>
  <c r="AJ2131" i="2"/>
  <c r="AJ2132" i="2"/>
  <c r="AJ2176" i="2"/>
  <c r="AJ2200" i="2"/>
  <c r="AJ3637" i="2"/>
  <c r="AJ5304" i="2"/>
  <c r="AJ6126" i="2"/>
  <c r="AJ6656" i="2"/>
  <c r="AJ7012" i="2"/>
  <c r="AJ11206" i="2"/>
  <c r="AJ11464" i="2"/>
  <c r="AJ2610" i="2"/>
  <c r="AJ2692" i="2"/>
  <c r="AJ2764" i="2"/>
  <c r="AJ2813" i="2"/>
  <c r="AJ2814" i="2"/>
  <c r="AJ2847" i="2"/>
  <c r="AJ3638" i="2"/>
  <c r="AJ4998" i="2"/>
  <c r="AJ6647" i="2"/>
  <c r="AJ6767" i="2"/>
  <c r="AJ7013" i="2"/>
  <c r="AJ5161" i="2"/>
  <c r="AJ5387" i="2"/>
  <c r="AJ5570" i="2"/>
  <c r="AJ5693" i="2"/>
  <c r="AJ5820" i="2"/>
  <c r="AJ5947" i="2"/>
  <c r="AJ9554" i="2"/>
  <c r="AJ9780" i="2"/>
  <c r="AJ10684" i="2"/>
  <c r="AJ10773" i="2"/>
  <c r="AJ11759" i="2"/>
  <c r="AJ9680" i="2"/>
  <c r="AJ9681" i="2"/>
  <c r="AJ9781" i="2"/>
  <c r="AJ9782" i="2"/>
  <c r="AJ7602" i="2"/>
  <c r="AJ7709" i="2"/>
  <c r="AJ7710" i="2"/>
  <c r="AJ7812" i="2"/>
  <c r="AJ7891" i="2"/>
  <c r="AJ7978" i="2"/>
  <c r="AJ8068" i="2"/>
  <c r="AJ8137" i="2"/>
  <c r="AJ8193" i="2"/>
  <c r="AJ8234" i="2"/>
  <c r="AJ8235" i="2"/>
  <c r="AJ8258" i="2"/>
  <c r="AJ10685" i="2"/>
  <c r="AJ10686" i="2"/>
  <c r="AJ10774" i="2"/>
  <c r="AJ10775" i="2"/>
  <c r="AJ11760" i="2"/>
  <c r="AJ11207" i="2"/>
  <c r="AJ11465" i="2"/>
  <c r="AJ1072" i="2"/>
  <c r="AJ1085" i="2"/>
  <c r="AJ1305" i="2"/>
  <c r="AJ1319" i="2"/>
  <c r="AJ343" i="2"/>
  <c r="AJ386" i="2"/>
  <c r="AJ1570" i="2"/>
  <c r="AJ3100" i="2"/>
  <c r="AJ4722" i="2"/>
  <c r="AJ4827" i="2"/>
  <c r="AJ5152" i="2"/>
  <c r="AJ5388" i="2"/>
  <c r="AJ5571" i="2"/>
  <c r="AJ3241" i="2"/>
  <c r="AJ4252" i="2"/>
  <c r="AJ4277" i="2"/>
  <c r="AJ4555" i="2"/>
  <c r="AJ4575" i="2"/>
  <c r="AJ4999" i="2"/>
  <c r="AJ6571" i="2"/>
  <c r="AJ6715" i="2"/>
  <c r="AJ7014" i="2"/>
  <c r="AJ5694" i="2"/>
  <c r="AJ5821" i="2"/>
  <c r="AJ5948" i="2"/>
  <c r="AJ9555" i="2"/>
  <c r="AJ9682" i="2"/>
  <c r="AJ9683" i="2"/>
  <c r="AJ9783" i="2"/>
  <c r="AJ9925" i="2"/>
  <c r="AJ10776" i="2"/>
  <c r="AJ10850" i="2"/>
  <c r="AJ10851" i="2"/>
  <c r="AJ10903" i="2"/>
  <c r="AJ11208" i="2"/>
  <c r="AJ11466" i="2"/>
  <c r="AJ11" i="2"/>
  <c r="AJ24" i="2"/>
  <c r="AJ1487" i="2"/>
  <c r="AJ3101" i="2"/>
  <c r="AJ4624" i="2"/>
  <c r="AJ4828" i="2"/>
  <c r="AJ5075" i="2"/>
  <c r="AJ5389" i="2"/>
  <c r="AJ12" i="2"/>
  <c r="AJ16" i="2"/>
  <c r="AJ556" i="2"/>
  <c r="AJ584" i="2"/>
  <c r="AJ3530" i="2"/>
  <c r="AJ4910" i="2"/>
  <c r="AJ6834" i="2"/>
  <c r="AJ6818" i="2"/>
  <c r="AJ7051" i="2"/>
  <c r="AJ5459" i="2"/>
  <c r="AJ5695" i="2"/>
  <c r="AJ5822" i="2"/>
  <c r="AJ5949" i="2"/>
  <c r="AJ8666" i="2"/>
  <c r="AJ8855" i="2"/>
  <c r="AJ10026" i="2"/>
  <c r="AJ10027" i="2"/>
  <c r="AJ10102" i="2"/>
  <c r="AJ11233" i="2"/>
  <c r="AJ11491" i="2"/>
  <c r="AJ168" i="2"/>
  <c r="AJ273" i="2"/>
  <c r="AJ1511" i="2"/>
  <c r="AJ3102" i="2"/>
  <c r="AJ3224" i="2"/>
  <c r="AJ4696" i="2"/>
  <c r="AJ4829" i="2"/>
  <c r="AJ5102" i="2"/>
  <c r="AJ5390" i="2"/>
  <c r="AJ1701" i="2"/>
  <c r="AJ1760" i="2"/>
  <c r="AJ1830" i="2"/>
  <c r="AJ1914" i="2"/>
  <c r="AJ86" i="2"/>
  <c r="AJ169" i="2"/>
  <c r="AJ585" i="2"/>
  <c r="AJ636" i="2"/>
  <c r="AJ885" i="2"/>
  <c r="AJ905" i="2"/>
  <c r="AJ1123" i="2"/>
  <c r="AJ1145" i="2"/>
  <c r="AJ1368" i="2"/>
  <c r="AJ1390" i="2"/>
  <c r="AJ3325" i="2"/>
  <c r="AJ3347" i="2"/>
  <c r="AJ3714" i="2"/>
  <c r="AJ3746" i="2"/>
  <c r="AJ8729" i="2"/>
  <c r="AJ9001" i="2"/>
  <c r="AJ10103" i="2"/>
  <c r="AJ10209" i="2"/>
  <c r="AJ1997" i="2"/>
  <c r="AJ2070" i="2"/>
  <c r="AJ2379" i="2"/>
  <c r="AJ2437" i="2"/>
  <c r="AJ2525" i="2"/>
  <c r="AJ2611" i="2"/>
  <c r="AJ2693" i="2"/>
  <c r="AJ2694" i="2"/>
  <c r="AJ3225" i="2"/>
  <c r="AJ3935" i="2"/>
  <c r="AJ4278" i="2"/>
  <c r="AJ4307" i="2"/>
  <c r="AJ4417" i="2"/>
  <c r="AJ4453" i="2"/>
  <c r="AJ6183" i="2"/>
  <c r="AJ6301" i="2"/>
  <c r="AJ6328" i="2"/>
  <c r="AJ4974" i="2"/>
  <c r="AJ6520" i="2"/>
  <c r="AJ6694" i="2"/>
  <c r="AJ7015" i="2"/>
  <c r="AJ7176" i="2"/>
  <c r="AJ7235" i="2"/>
  <c r="AJ7236" i="2"/>
  <c r="AJ5221" i="2"/>
  <c r="AJ5505" i="2"/>
  <c r="AJ5696" i="2"/>
  <c r="AJ5823" i="2"/>
  <c r="AJ5950" i="2"/>
  <c r="AJ6107" i="2"/>
  <c r="AJ6544" i="2"/>
  <c r="AJ6977" i="2"/>
  <c r="AJ9556" i="2"/>
  <c r="AJ11129" i="2"/>
  <c r="AJ11384" i="2"/>
  <c r="AJ7315" i="2"/>
  <c r="AJ7398" i="2"/>
  <c r="AJ7497" i="2"/>
  <c r="AJ7603" i="2"/>
  <c r="AJ7711" i="2"/>
  <c r="AJ7813" i="2"/>
  <c r="AJ7979" i="2"/>
  <c r="AJ8069" i="2"/>
  <c r="AJ8138" i="2"/>
  <c r="AJ9684" i="2"/>
  <c r="AJ8730" i="2"/>
  <c r="AJ8856" i="2"/>
  <c r="AJ8857" i="2"/>
  <c r="AJ9002" i="2"/>
  <c r="AJ9003" i="2"/>
  <c r="AJ9004" i="2"/>
  <c r="AJ9005" i="2"/>
  <c r="AJ9141" i="2"/>
  <c r="AJ10210" i="2"/>
  <c r="AJ10211" i="2"/>
  <c r="AJ10212" i="2"/>
  <c r="AJ10213" i="2"/>
  <c r="AJ10346" i="2"/>
  <c r="AJ10347" i="2"/>
  <c r="AJ11130" i="2"/>
  <c r="AJ11385" i="2"/>
  <c r="AJ11603" i="2"/>
  <c r="AJ11688" i="2"/>
  <c r="AJ3242" i="2"/>
  <c r="AJ3468" i="2"/>
  <c r="AJ3488" i="2"/>
  <c r="AJ3874" i="2"/>
  <c r="AJ3894" i="2"/>
  <c r="AJ344" i="2"/>
  <c r="AJ387" i="2"/>
  <c r="AJ738" i="2"/>
  <c r="AJ739" i="2"/>
  <c r="AJ1086" i="2"/>
  <c r="AJ1097" i="2"/>
  <c r="AJ1320" i="2"/>
  <c r="AJ1321" i="2"/>
  <c r="AJ1998" i="2"/>
  <c r="AJ1999" i="2"/>
  <c r="AJ2071" i="2"/>
  <c r="AJ2133" i="2"/>
  <c r="AJ2177" i="2"/>
  <c r="AJ2201" i="2"/>
  <c r="AJ388" i="2"/>
  <c r="AJ413" i="2"/>
  <c r="AJ1585" i="2"/>
  <c r="AJ3103" i="2"/>
  <c r="AJ4736" i="2"/>
  <c r="AJ4830" i="2"/>
  <c r="AJ5162" i="2"/>
  <c r="AJ5391" i="2"/>
  <c r="AJ5572" i="2"/>
  <c r="AJ3252" i="2"/>
  <c r="AJ2612" i="2"/>
  <c r="AJ2695" i="2"/>
  <c r="AJ2696" i="2"/>
  <c r="AJ2765" i="2"/>
  <c r="AJ2815" i="2"/>
  <c r="AJ2848" i="2"/>
  <c r="AJ5016" i="2"/>
  <c r="AJ6592" i="2"/>
  <c r="AJ6721" i="2"/>
  <c r="AJ7052" i="2"/>
  <c r="AJ5300" i="2"/>
  <c r="AJ5697" i="2"/>
  <c r="AJ5824" i="2"/>
  <c r="AJ5951" i="2"/>
  <c r="AJ6108" i="2"/>
  <c r="AJ6648" i="2"/>
  <c r="AJ7016" i="2"/>
  <c r="AJ9557" i="2"/>
  <c r="AJ9685" i="2"/>
  <c r="AJ10777" i="2"/>
  <c r="AJ10852" i="2"/>
  <c r="AJ11174" i="2"/>
  <c r="AJ11426" i="2"/>
  <c r="AJ11735" i="2"/>
  <c r="AJ9686" i="2"/>
  <c r="AJ9687" i="2"/>
  <c r="AJ9784" i="2"/>
  <c r="AJ9785" i="2"/>
  <c r="AJ9970" i="2"/>
  <c r="AJ7498" i="2"/>
  <c r="AJ7604" i="2"/>
  <c r="AJ7712" i="2"/>
  <c r="AJ7814" i="2"/>
  <c r="AJ7892" i="2"/>
  <c r="AJ7893" i="2"/>
  <c r="AJ7980" i="2"/>
  <c r="AJ8070" i="2"/>
  <c r="AJ8139" i="2"/>
  <c r="AJ8194" i="2"/>
  <c r="AJ8236" i="2"/>
  <c r="AJ8259" i="2"/>
  <c r="AJ10853" i="2"/>
  <c r="AJ10854" i="2"/>
  <c r="AJ10855" i="2"/>
  <c r="AJ10904" i="2"/>
  <c r="AJ11209" i="2"/>
  <c r="AJ11467" i="2"/>
  <c r="AJ471" i="2"/>
  <c r="AJ472" i="2"/>
  <c r="AJ1488" i="2"/>
  <c r="AJ3104" i="2"/>
  <c r="AJ3378" i="2"/>
  <c r="AJ3419" i="2"/>
  <c r="AJ3598" i="2"/>
  <c r="AJ3715" i="2"/>
  <c r="AJ3747" i="2"/>
  <c r="AJ4625" i="2"/>
  <c r="AJ4831" i="2"/>
  <c r="AJ5056" i="2"/>
  <c r="AJ5392" i="2"/>
  <c r="AJ27" i="2"/>
  <c r="AJ42" i="2"/>
  <c r="AJ540" i="2"/>
  <c r="AJ557" i="2"/>
  <c r="AJ866" i="2"/>
  <c r="AJ867" i="2"/>
  <c r="AJ1098" i="2"/>
  <c r="AJ1099" i="2"/>
  <c r="AJ1322" i="2"/>
  <c r="AJ1345" i="2"/>
  <c r="AJ1670" i="2"/>
  <c r="AJ1671" i="2"/>
  <c r="AJ1702" i="2"/>
  <c r="AJ1761" i="2"/>
  <c r="AJ1831" i="2"/>
  <c r="AJ1915" i="2"/>
  <c r="AJ2380" i="2"/>
  <c r="AJ2438" i="2"/>
  <c r="AJ2439" i="2"/>
  <c r="AJ2526" i="2"/>
  <c r="AJ2613" i="2"/>
  <c r="AJ2697" i="2"/>
  <c r="AJ3667" i="2"/>
  <c r="AJ3907" i="2"/>
  <c r="AJ4157" i="2"/>
  <c r="AJ4158" i="2"/>
  <c r="AJ4418" i="2"/>
  <c r="AJ4419" i="2"/>
  <c r="AJ4927" i="2"/>
  <c r="AJ6152" i="2"/>
  <c r="AJ6274" i="2"/>
  <c r="AJ6302" i="2"/>
  <c r="AJ6484" i="2"/>
  <c r="AJ6777" i="2"/>
  <c r="AJ6936" i="2"/>
  <c r="AJ7133" i="2"/>
  <c r="AJ7177" i="2"/>
  <c r="AJ7237" i="2"/>
  <c r="AJ5215" i="2"/>
  <c r="AJ5484" i="2"/>
  <c r="AJ5698" i="2"/>
  <c r="AJ5825" i="2"/>
  <c r="AJ5952" i="2"/>
  <c r="AJ6069" i="2"/>
  <c r="AJ6485" i="2"/>
  <c r="AJ6937" i="2"/>
  <c r="AJ8634" i="2"/>
  <c r="AJ8667" i="2"/>
  <c r="AJ9006" i="2"/>
  <c r="AJ9971" i="2"/>
  <c r="AJ10028" i="2"/>
  <c r="AJ11092" i="2"/>
  <c r="AJ11346" i="2"/>
  <c r="AJ7316" i="2"/>
  <c r="AJ7399" i="2"/>
  <c r="AJ7400" i="2"/>
  <c r="AJ7605" i="2"/>
  <c r="AJ7606" i="2"/>
  <c r="AJ7713" i="2"/>
  <c r="AJ7815" i="2"/>
  <c r="AJ7981" i="2"/>
  <c r="AJ8071" i="2"/>
  <c r="AJ8668" i="2"/>
  <c r="AJ8669" i="2"/>
  <c r="AJ8670" i="2"/>
  <c r="AJ8671" i="2"/>
  <c r="AJ8672" i="2"/>
  <c r="AJ8731" i="2"/>
  <c r="AJ8732" i="2"/>
  <c r="AJ8733" i="2"/>
  <c r="AJ9142" i="2"/>
  <c r="AJ10029" i="2"/>
  <c r="AJ10030" i="2"/>
  <c r="AJ10031" i="2"/>
  <c r="AJ10104" i="2"/>
  <c r="AJ10105" i="2"/>
  <c r="AJ10106" i="2"/>
  <c r="AJ11093" i="2"/>
  <c r="AJ11347" i="2"/>
  <c r="AJ11604" i="2"/>
  <c r="AJ11689" i="2"/>
  <c r="AJ3187" i="2"/>
  <c r="AJ3379" i="2"/>
  <c r="AJ3420" i="2"/>
  <c r="AJ3787" i="2"/>
  <c r="AJ3824" i="2"/>
  <c r="AJ87" i="2"/>
  <c r="AJ170" i="2"/>
  <c r="AJ586" i="2"/>
  <c r="AJ637" i="2"/>
  <c r="AJ1032" i="2"/>
  <c r="AJ1033" i="2"/>
  <c r="AJ1268" i="2"/>
  <c r="AJ1269" i="2"/>
  <c r="AJ1703" i="2"/>
  <c r="AJ1762" i="2"/>
  <c r="AJ1832" i="2"/>
  <c r="AJ1916" i="2"/>
  <c r="AJ2000" i="2"/>
  <c r="AJ2072" i="2"/>
  <c r="AJ2381" i="2"/>
  <c r="AJ2382" i="2"/>
  <c r="AJ2440" i="2"/>
  <c r="AJ2527" i="2"/>
  <c r="AJ88" i="2"/>
  <c r="AJ171" i="2"/>
  <c r="AJ1489" i="2"/>
  <c r="AJ3105" i="2"/>
  <c r="AJ4642" i="2"/>
  <c r="AJ4832" i="2"/>
  <c r="AJ5076" i="2"/>
  <c r="AJ5393" i="2"/>
  <c r="AJ5506" i="2"/>
  <c r="AJ3188" i="2"/>
  <c r="AJ4174" i="2"/>
  <c r="AJ4195" i="2"/>
  <c r="AJ4454" i="2"/>
  <c r="AJ4492" i="2"/>
  <c r="AJ4928" i="2"/>
  <c r="AJ2614" i="2"/>
  <c r="AJ2698" i="2"/>
  <c r="AJ7238" i="2"/>
  <c r="AJ7317" i="2"/>
  <c r="AJ6486" i="2"/>
  <c r="AJ6683" i="2"/>
  <c r="AJ6891" i="2"/>
  <c r="AJ5270" i="2"/>
  <c r="AJ5699" i="2"/>
  <c r="AJ5826" i="2"/>
  <c r="AJ5953" i="2"/>
  <c r="AJ6042" i="2"/>
  <c r="AJ6487" i="2"/>
  <c r="AJ6864" i="2"/>
  <c r="AJ9007" i="2"/>
  <c r="AJ9143" i="2"/>
  <c r="AJ9357" i="2"/>
  <c r="AJ10348" i="2"/>
  <c r="AJ10520" i="2"/>
  <c r="AJ11044" i="2"/>
  <c r="AJ11296" i="2"/>
  <c r="AJ9144" i="2"/>
  <c r="AJ9145" i="2"/>
  <c r="AJ9358" i="2"/>
  <c r="AJ9359" i="2"/>
  <c r="AJ9558" i="2"/>
  <c r="AJ9559" i="2"/>
  <c r="AJ9560" i="2"/>
  <c r="AJ7401" i="2"/>
  <c r="AJ7499" i="2"/>
  <c r="AJ7500" i="2"/>
  <c r="AJ7607" i="2"/>
  <c r="AJ7714" i="2"/>
  <c r="AJ7816" i="2"/>
  <c r="AJ7894" i="2"/>
  <c r="AJ7982" i="2"/>
  <c r="AJ8072" i="2"/>
  <c r="AJ8140" i="2"/>
  <c r="AJ10349" i="2"/>
  <c r="AJ10521" i="2"/>
  <c r="AJ10522" i="2"/>
  <c r="AJ10523" i="2"/>
  <c r="AJ10687" i="2"/>
  <c r="AJ10688" i="2"/>
  <c r="AJ11094" i="2"/>
  <c r="AJ11348" i="2"/>
  <c r="AJ89" i="2"/>
  <c r="AJ172" i="2"/>
  <c r="AJ1512" i="2"/>
  <c r="AJ3106" i="2"/>
  <c r="AJ4643" i="2"/>
  <c r="AJ4833" i="2"/>
  <c r="AJ5077" i="2"/>
  <c r="AJ5394" i="2"/>
  <c r="AJ90" i="2"/>
  <c r="AJ91" i="2"/>
  <c r="AJ587" i="2"/>
  <c r="AJ588" i="2"/>
  <c r="AJ3567" i="2"/>
  <c r="AJ4929" i="2"/>
  <c r="AJ6835" i="2"/>
  <c r="AJ6819" i="2"/>
  <c r="AJ7066" i="2"/>
  <c r="AJ5485" i="2"/>
  <c r="AJ5700" i="2"/>
  <c r="AJ5827" i="2"/>
  <c r="AJ5954" i="2"/>
  <c r="AJ8858" i="2"/>
  <c r="AJ9008" i="2"/>
  <c r="AJ10107" i="2"/>
  <c r="AJ10108" i="2"/>
  <c r="AJ10214" i="2"/>
  <c r="AJ11234" i="2"/>
  <c r="AJ11492" i="2"/>
  <c r="AJ173" i="2"/>
  <c r="AJ274" i="2"/>
  <c r="AJ1513" i="2"/>
  <c r="AJ3107" i="2"/>
  <c r="AJ3226" i="2"/>
  <c r="AJ4697" i="2"/>
  <c r="AJ4834" i="2"/>
  <c r="AJ5103" i="2"/>
  <c r="AJ5395" i="2"/>
  <c r="AJ1763" i="2"/>
  <c r="AJ1833" i="2"/>
  <c r="AJ1834" i="2"/>
  <c r="AJ92" i="2"/>
  <c r="AJ174" i="2"/>
  <c r="AJ638" i="2"/>
  <c r="AJ639" i="2"/>
  <c r="AJ906" i="2"/>
  <c r="AJ907" i="2"/>
  <c r="AJ1124" i="2"/>
  <c r="AJ1146" i="2"/>
  <c r="AJ1369" i="2"/>
  <c r="AJ1391" i="2"/>
  <c r="AJ3348" i="2"/>
  <c r="AJ3349" i="2"/>
  <c r="AJ3716" i="2"/>
  <c r="AJ3748" i="2"/>
  <c r="AJ8734" i="2"/>
  <c r="AJ9009" i="2"/>
  <c r="AJ10215" i="2"/>
  <c r="AJ10350" i="2"/>
  <c r="AJ1917" i="2"/>
  <c r="AJ2073" i="2"/>
  <c r="AJ2074" i="2"/>
  <c r="AJ2441" i="2"/>
  <c r="AJ2442" i="2"/>
  <c r="AJ2528" i="2"/>
  <c r="AJ2615" i="2"/>
  <c r="AJ2699" i="2"/>
  <c r="AJ2766" i="2"/>
  <c r="AJ3227" i="2"/>
  <c r="AJ3957" i="2"/>
  <c r="AJ4279" i="2"/>
  <c r="AJ4308" i="2"/>
  <c r="AJ4420" i="2"/>
  <c r="AJ4455" i="2"/>
  <c r="AJ6184" i="2"/>
  <c r="AJ6303" i="2"/>
  <c r="AJ6329" i="2"/>
  <c r="AJ5000" i="2"/>
  <c r="AJ6545" i="2"/>
  <c r="AJ6695" i="2"/>
  <c r="AJ7017" i="2"/>
  <c r="AJ7178" i="2"/>
  <c r="AJ7239" i="2"/>
  <c r="AJ5222" i="2"/>
  <c r="AJ5507" i="2"/>
  <c r="AJ5701" i="2"/>
  <c r="AJ5828" i="2"/>
  <c r="AJ5955" i="2"/>
  <c r="AJ6109" i="2"/>
  <c r="AJ6546" i="2"/>
  <c r="AJ6978" i="2"/>
  <c r="AJ9561" i="2"/>
  <c r="AJ11131" i="2"/>
  <c r="AJ11386" i="2"/>
  <c r="AJ7318" i="2"/>
  <c r="AJ7402" i="2"/>
  <c r="AJ7501" i="2"/>
  <c r="AJ7608" i="2"/>
  <c r="AJ7715" i="2"/>
  <c r="AJ7716" i="2"/>
  <c r="AJ7817" i="2"/>
  <c r="AJ7983" i="2"/>
  <c r="AJ8073" i="2"/>
  <c r="AJ8141" i="2"/>
  <c r="AJ9688" i="2"/>
  <c r="AJ8859" i="2"/>
  <c r="AJ8860" i="2"/>
  <c r="AJ8861" i="2"/>
  <c r="AJ9010" i="2"/>
  <c r="AJ9011" i="2"/>
  <c r="AJ9012" i="2"/>
  <c r="AJ9146" i="2"/>
  <c r="AJ9147" i="2"/>
  <c r="AJ10216" i="2"/>
  <c r="AJ10217" i="2"/>
  <c r="AJ10351" i="2"/>
  <c r="AJ10352" i="2"/>
  <c r="AJ10353" i="2"/>
  <c r="AJ10524" i="2"/>
  <c r="AJ11132" i="2"/>
  <c r="AJ11387" i="2"/>
  <c r="AJ11605" i="2"/>
  <c r="AJ11690" i="2"/>
  <c r="AJ43" i="2"/>
  <c r="AJ93" i="2"/>
  <c r="AJ1466" i="2"/>
  <c r="AJ3108" i="2"/>
  <c r="AJ3326" i="2"/>
  <c r="AJ3350" i="2"/>
  <c r="AJ3693" i="2"/>
  <c r="AJ3717" i="2"/>
  <c r="AJ4644" i="2"/>
  <c r="AJ4835" i="2"/>
  <c r="AJ5057" i="2"/>
  <c r="AJ5396" i="2"/>
  <c r="AJ44" i="2"/>
  <c r="AJ94" i="2"/>
  <c r="AJ558" i="2"/>
  <c r="AJ559" i="2"/>
  <c r="AJ851" i="2"/>
  <c r="AJ868" i="2"/>
  <c r="AJ1100" i="2"/>
  <c r="AJ1125" i="2"/>
  <c r="AJ1346" i="2"/>
  <c r="AJ1347" i="2"/>
  <c r="AJ1672" i="2"/>
  <c r="AJ1704" i="2"/>
  <c r="AJ1764" i="2"/>
  <c r="AJ1765" i="2"/>
  <c r="AJ1835" i="2"/>
  <c r="AJ1918" i="2"/>
  <c r="AJ2355" i="2"/>
  <c r="AJ2383" i="2"/>
  <c r="AJ2384" i="2"/>
  <c r="AJ2443" i="2"/>
  <c r="AJ3543" i="2"/>
  <c r="AJ5258" i="2"/>
  <c r="AJ6043" i="2"/>
  <c r="AJ6463" i="2"/>
  <c r="AJ6865" i="2"/>
  <c r="AJ8735" i="2"/>
  <c r="AJ11045" i="2"/>
  <c r="AJ11297" i="2"/>
  <c r="AJ3916" i="2"/>
  <c r="AJ4222" i="2"/>
  <c r="AJ4253" i="2"/>
  <c r="AJ4375" i="2"/>
  <c r="AJ4390" i="2"/>
  <c r="AJ2529" i="2"/>
  <c r="AJ2616" i="2"/>
  <c r="AJ3544" i="2"/>
  <c r="AJ4911" i="2"/>
  <c r="AJ6464" i="2"/>
  <c r="AJ6735" i="2"/>
  <c r="AJ6866" i="2"/>
  <c r="AJ7179" i="2"/>
  <c r="AJ7240" i="2"/>
  <c r="AJ7319" i="2"/>
  <c r="AJ6161" i="2"/>
  <c r="AJ6358" i="2"/>
  <c r="AJ6376" i="2"/>
  <c r="AJ5486" i="2"/>
  <c r="AJ5702" i="2"/>
  <c r="AJ5956" i="2"/>
  <c r="AJ5957" i="2"/>
  <c r="AJ8736" i="2"/>
  <c r="AJ9013" i="2"/>
  <c r="AJ10109" i="2"/>
  <c r="AJ10218" i="2"/>
  <c r="AJ8737" i="2"/>
  <c r="AJ8738" i="2"/>
  <c r="AJ8739" i="2"/>
  <c r="AJ8862" i="2"/>
  <c r="AJ9014" i="2"/>
  <c r="AJ9015" i="2"/>
  <c r="AJ9016" i="2"/>
  <c r="AJ9017" i="2"/>
  <c r="AJ10110" i="2"/>
  <c r="AJ10111" i="2"/>
  <c r="AJ10112" i="2"/>
  <c r="AJ7403" i="2"/>
  <c r="AJ7502" i="2"/>
  <c r="AJ7609" i="2"/>
  <c r="AJ7717" i="2"/>
  <c r="AJ7718" i="2"/>
  <c r="AJ7818" i="2"/>
  <c r="AJ7895" i="2"/>
  <c r="AJ7984" i="2"/>
  <c r="AJ8074" i="2"/>
  <c r="AJ8863" i="2"/>
  <c r="AJ10219" i="2"/>
  <c r="AJ10220" i="2"/>
  <c r="AJ10221" i="2"/>
  <c r="AJ11606" i="2"/>
  <c r="AJ11691" i="2"/>
  <c r="AJ11046" i="2"/>
  <c r="AJ11298" i="2"/>
  <c r="AJ3189" i="2"/>
  <c r="AJ3380" i="2"/>
  <c r="AJ3421" i="2"/>
  <c r="AJ3788" i="2"/>
  <c r="AJ3825" i="2"/>
  <c r="AJ95" i="2"/>
  <c r="AJ175" i="2"/>
  <c r="AJ640" i="2"/>
  <c r="AJ641" i="2"/>
  <c r="AJ803" i="2"/>
  <c r="AJ811" i="2"/>
  <c r="AJ1034" i="2"/>
  <c r="AJ1054" i="2"/>
  <c r="AJ1270" i="2"/>
  <c r="AJ1287" i="2"/>
  <c r="AJ1705" i="2"/>
  <c r="AJ1766" i="2"/>
  <c r="AJ1836" i="2"/>
  <c r="AJ1919" i="2"/>
  <c r="AJ2001" i="2"/>
  <c r="AJ2075" i="2"/>
  <c r="AJ2385" i="2"/>
  <c r="AJ2386" i="2"/>
  <c r="AJ2444" i="2"/>
  <c r="AJ2530" i="2"/>
  <c r="AJ96" i="2"/>
  <c r="AJ275" i="2"/>
  <c r="AJ1514" i="2"/>
  <c r="AJ3109" i="2"/>
  <c r="AJ4645" i="2"/>
  <c r="AJ4836" i="2"/>
  <c r="AJ5078" i="2"/>
  <c r="AJ5397" i="2"/>
  <c r="AJ5508" i="2"/>
  <c r="AJ3190" i="2"/>
  <c r="AJ3917" i="2"/>
  <c r="AJ4175" i="2"/>
  <c r="AJ4196" i="2"/>
  <c r="AJ4493" i="2"/>
  <c r="AJ4494" i="2"/>
  <c r="AJ2617" i="2"/>
  <c r="AJ2618" i="2"/>
  <c r="AJ7241" i="2"/>
  <c r="AJ7320" i="2"/>
  <c r="AJ4930" i="2"/>
  <c r="AJ6162" i="2"/>
  <c r="AJ6275" i="2"/>
  <c r="AJ6304" i="2"/>
  <c r="AJ6488" i="2"/>
  <c r="AJ6689" i="2"/>
  <c r="AJ6892" i="2"/>
  <c r="AJ5271" i="2"/>
  <c r="AJ5703" i="2"/>
  <c r="AJ5829" i="2"/>
  <c r="AJ5958" i="2"/>
  <c r="AJ6044" i="2"/>
  <c r="AJ6521" i="2"/>
  <c r="AJ6893" i="2"/>
  <c r="AJ9148" i="2"/>
  <c r="AJ9360" i="2"/>
  <c r="AJ9689" i="2"/>
  <c r="AJ10354" i="2"/>
  <c r="AJ10525" i="2"/>
  <c r="AJ11047" i="2"/>
  <c r="AJ11299" i="2"/>
  <c r="AJ9149" i="2"/>
  <c r="AJ9361" i="2"/>
  <c r="AJ9362" i="2"/>
  <c r="AJ9562" i="2"/>
  <c r="AJ9563" i="2"/>
  <c r="AJ9690" i="2"/>
  <c r="AJ9691" i="2"/>
  <c r="AJ9786" i="2"/>
  <c r="AJ9787" i="2"/>
  <c r="AJ7404" i="2"/>
  <c r="AJ7503" i="2"/>
  <c r="AJ7610" i="2"/>
  <c r="AJ7719" i="2"/>
  <c r="AJ7720" i="2"/>
  <c r="AJ7819" i="2"/>
  <c r="AJ7896" i="2"/>
  <c r="AJ7985" i="2"/>
  <c r="AJ8075" i="2"/>
  <c r="AJ8142" i="2"/>
  <c r="AJ10526" i="2"/>
  <c r="AJ10527" i="2"/>
  <c r="AJ10689" i="2"/>
  <c r="AJ10690" i="2"/>
  <c r="AJ10691" i="2"/>
  <c r="AJ10692" i="2"/>
  <c r="AJ11095" i="2"/>
  <c r="AJ11349" i="2"/>
  <c r="AJ11607" i="2"/>
  <c r="AJ11692" i="2"/>
  <c r="AJ345" i="2"/>
  <c r="AJ346" i="2"/>
  <c r="AJ1571" i="2"/>
  <c r="AJ3110" i="2"/>
  <c r="AJ3599" i="2"/>
  <c r="AJ4723" i="2"/>
  <c r="AJ4837" i="2"/>
  <c r="AJ1920" i="2"/>
  <c r="AJ276" i="2"/>
  <c r="AJ389" i="2"/>
  <c r="AJ691" i="2"/>
  <c r="AJ723" i="2"/>
  <c r="AJ840" i="2"/>
  <c r="AJ848" i="2"/>
  <c r="AJ1073" i="2"/>
  <c r="AJ1087" i="2"/>
  <c r="AJ1288" i="2"/>
  <c r="AJ1306" i="2"/>
  <c r="AJ3454" i="2"/>
  <c r="AJ3469" i="2"/>
  <c r="AJ3857" i="2"/>
  <c r="AJ3875" i="2"/>
  <c r="AJ9564" i="2"/>
  <c r="AJ9788" i="2"/>
  <c r="AJ10693" i="2"/>
  <c r="AJ10778" i="2"/>
  <c r="AJ2002" i="2"/>
  <c r="AJ2076" i="2"/>
  <c r="AJ2077" i="2"/>
  <c r="AJ2134" i="2"/>
  <c r="AJ2178" i="2"/>
  <c r="AJ2619" i="2"/>
  <c r="AJ2620" i="2"/>
  <c r="AJ2700" i="2"/>
  <c r="AJ2767" i="2"/>
  <c r="AJ2816" i="2"/>
  <c r="AJ2817" i="2"/>
  <c r="AJ3623" i="2"/>
  <c r="AJ3988" i="2"/>
  <c r="AJ4223" i="2"/>
  <c r="AJ4254" i="2"/>
  <c r="AJ4529" i="2"/>
  <c r="AJ4556" i="2"/>
  <c r="AJ6214" i="2"/>
  <c r="AJ6342" i="2"/>
  <c r="AJ6359" i="2"/>
  <c r="AJ4975" i="2"/>
  <c r="AJ6615" i="2"/>
  <c r="AJ6765" i="2"/>
  <c r="AJ6979" i="2"/>
  <c r="AJ7242" i="2"/>
  <c r="AJ5153" i="2"/>
  <c r="AJ5398" i="2"/>
  <c r="AJ5216" i="2"/>
  <c r="AJ5553" i="2"/>
  <c r="AJ5704" i="2"/>
  <c r="AJ5830" i="2"/>
  <c r="AJ5959" i="2"/>
  <c r="AJ6093" i="2"/>
  <c r="AJ6572" i="2"/>
  <c r="AJ6938" i="2"/>
  <c r="AJ9692" i="2"/>
  <c r="AJ11133" i="2"/>
  <c r="AJ11388" i="2"/>
  <c r="AJ7321" i="2"/>
  <c r="AJ7405" i="2"/>
  <c r="AJ7504" i="2"/>
  <c r="AJ7611" i="2"/>
  <c r="AJ7721" i="2"/>
  <c r="AJ7820" i="2"/>
  <c r="AJ7897" i="2"/>
  <c r="AJ7986" i="2"/>
  <c r="AJ8076" i="2"/>
  <c r="AJ8143" i="2"/>
  <c r="AJ8144" i="2"/>
  <c r="AJ9693" i="2"/>
  <c r="AJ9565" i="2"/>
  <c r="AJ9566" i="2"/>
  <c r="AJ9694" i="2"/>
  <c r="AJ9695" i="2"/>
  <c r="AJ9789" i="2"/>
  <c r="AJ9790" i="2"/>
  <c r="AJ9791" i="2"/>
  <c r="AJ9792" i="2"/>
  <c r="AJ10694" i="2"/>
  <c r="AJ10779" i="2"/>
  <c r="AJ11134" i="2"/>
  <c r="AJ11427" i="2"/>
  <c r="AJ11608" i="2"/>
  <c r="AJ11693" i="2"/>
  <c r="AJ10780" i="2"/>
  <c r="AJ10781" i="2"/>
  <c r="AJ10782" i="2"/>
  <c r="AJ10856" i="2"/>
  <c r="AJ176" i="2"/>
  <c r="AJ277" i="2"/>
  <c r="AJ1515" i="2"/>
  <c r="AJ3111" i="2"/>
  <c r="AJ3381" i="2"/>
  <c r="AJ3422" i="2"/>
  <c r="AJ3749" i="2"/>
  <c r="AJ3750" i="2"/>
  <c r="AJ4674" i="2"/>
  <c r="AJ4838" i="2"/>
  <c r="AJ5104" i="2"/>
  <c r="AJ5399" i="2"/>
  <c r="AJ177" i="2"/>
  <c r="AJ278" i="2"/>
  <c r="AJ589" i="2"/>
  <c r="AJ642" i="2"/>
  <c r="AJ886" i="2"/>
  <c r="AJ908" i="2"/>
  <c r="AJ1147" i="2"/>
  <c r="AJ1148" i="2"/>
  <c r="AJ1370" i="2"/>
  <c r="AJ1392" i="2"/>
  <c r="AJ1767" i="2"/>
  <c r="AJ1837" i="2"/>
  <c r="AJ1921" i="2"/>
  <c r="AJ1922" i="2"/>
  <c r="AJ2003" i="2"/>
  <c r="AJ2078" i="2"/>
  <c r="AJ2445" i="2"/>
  <c r="AJ2446" i="2"/>
  <c r="AJ3568" i="2"/>
  <c r="AJ5281" i="2"/>
  <c r="AJ6070" i="2"/>
  <c r="AJ6547" i="2"/>
  <c r="AJ6894" i="2"/>
  <c r="AJ11096" i="2"/>
  <c r="AJ11350" i="2"/>
  <c r="AJ3958" i="2"/>
  <c r="AJ4280" i="2"/>
  <c r="AJ4309" i="2"/>
  <c r="AJ4421" i="2"/>
  <c r="AJ4456" i="2"/>
  <c r="AJ2531" i="2"/>
  <c r="AJ2621" i="2"/>
  <c r="AJ2701" i="2"/>
  <c r="AJ2702" i="2"/>
  <c r="AJ3600" i="2"/>
  <c r="AJ4960" i="2"/>
  <c r="AJ6548" i="2"/>
  <c r="AJ6755" i="2"/>
  <c r="AJ6939" i="2"/>
  <c r="AJ7322" i="2"/>
  <c r="AJ6195" i="2"/>
  <c r="AJ6392" i="2"/>
  <c r="AJ6408" i="2"/>
  <c r="AJ5509" i="2"/>
  <c r="AJ5705" i="2"/>
  <c r="AJ5831" i="2"/>
  <c r="AJ5960" i="2"/>
  <c r="AJ9018" i="2"/>
  <c r="AJ9150" i="2"/>
  <c r="AJ10355" i="2"/>
  <c r="AJ10528" i="2"/>
  <c r="AJ11761" i="2"/>
  <c r="AJ8864" i="2"/>
  <c r="AJ9019" i="2"/>
  <c r="AJ9020" i="2"/>
  <c r="AJ9021" i="2"/>
  <c r="AJ9151" i="2"/>
  <c r="AJ9152" i="2"/>
  <c r="AJ9153" i="2"/>
  <c r="AJ9363" i="2"/>
  <c r="AJ7406" i="2"/>
  <c r="AJ7505" i="2"/>
  <c r="AJ7612" i="2"/>
  <c r="AJ7613" i="2"/>
  <c r="AJ7722" i="2"/>
  <c r="AJ7821" i="2"/>
  <c r="AJ7898" i="2"/>
  <c r="AJ7987" i="2"/>
  <c r="AJ8077" i="2"/>
  <c r="AJ8145" i="2"/>
  <c r="AJ8195" i="2"/>
  <c r="AJ10356" i="2"/>
  <c r="AJ10357" i="2"/>
  <c r="AJ10358" i="2"/>
  <c r="AJ10359" i="2"/>
  <c r="AJ10360" i="2"/>
  <c r="AJ10529" i="2"/>
  <c r="AJ11609" i="2"/>
  <c r="AJ11694" i="2"/>
  <c r="AJ11762" i="2"/>
  <c r="AJ11135" i="2"/>
  <c r="AJ11389" i="2"/>
  <c r="AJ279" i="2"/>
  <c r="AJ347" i="2"/>
  <c r="AJ1541" i="2"/>
  <c r="AJ3112" i="2"/>
  <c r="AJ3382" i="2"/>
  <c r="AJ3423" i="2"/>
  <c r="AJ3751" i="2"/>
  <c r="AJ3789" i="2"/>
  <c r="AJ4698" i="2"/>
  <c r="AJ4839" i="2"/>
  <c r="AJ5133" i="2"/>
  <c r="AJ5400" i="2"/>
  <c r="AJ280" i="2"/>
  <c r="AJ281" i="2"/>
  <c r="AJ643" i="2"/>
  <c r="AJ692" i="2"/>
  <c r="AJ909" i="2"/>
  <c r="AJ910" i="2"/>
  <c r="AJ1174" i="2"/>
  <c r="AJ1175" i="2"/>
  <c r="AJ1393" i="2"/>
  <c r="AJ1419" i="2"/>
  <c r="AJ1838" i="2"/>
  <c r="AJ1923" i="2"/>
  <c r="AJ2004" i="2"/>
  <c r="AJ2079" i="2"/>
  <c r="AJ2080" i="2"/>
  <c r="AJ2135" i="2"/>
  <c r="AJ2447" i="2"/>
  <c r="AJ2448" i="2"/>
  <c r="AJ3601" i="2"/>
  <c r="AJ5293" i="2"/>
  <c r="AJ6094" i="2"/>
  <c r="AJ6593" i="2"/>
  <c r="AJ6940" i="2"/>
  <c r="AJ11136" i="2"/>
  <c r="AJ11390" i="2"/>
  <c r="AJ3979" i="2"/>
  <c r="AJ4310" i="2"/>
  <c r="AJ4330" i="2"/>
  <c r="AJ4457" i="2"/>
  <c r="AJ4495" i="2"/>
  <c r="AJ2532" i="2"/>
  <c r="AJ2622" i="2"/>
  <c r="AJ2703" i="2"/>
  <c r="AJ2704" i="2"/>
  <c r="AJ3624" i="2"/>
  <c r="AJ4976" i="2"/>
  <c r="AJ6594" i="2"/>
  <c r="AJ6756" i="2"/>
  <c r="AJ6980" i="2"/>
  <c r="AJ6215" i="2"/>
  <c r="AJ6393" i="2"/>
  <c r="AJ6409" i="2"/>
  <c r="AJ5532" i="2"/>
  <c r="AJ5706" i="2"/>
  <c r="AJ5832" i="2"/>
  <c r="AJ5961" i="2"/>
  <c r="AJ9154" i="2"/>
  <c r="AJ9567" i="2"/>
  <c r="AJ10530" i="2"/>
  <c r="AJ10531" i="2"/>
  <c r="AJ11763" i="2"/>
  <c r="AJ9155" i="2"/>
  <c r="AJ9156" i="2"/>
  <c r="AJ9157" i="2"/>
  <c r="AJ9364" i="2"/>
  <c r="AJ9568" i="2"/>
  <c r="AJ9569" i="2"/>
  <c r="AJ9570" i="2"/>
  <c r="AJ9571" i="2"/>
  <c r="AJ7407" i="2"/>
  <c r="AJ7408" i="2"/>
  <c r="AJ7614" i="2"/>
  <c r="AJ7615" i="2"/>
  <c r="AJ7723" i="2"/>
  <c r="AJ7822" i="2"/>
  <c r="AJ7899" i="2"/>
  <c r="AJ7988" i="2"/>
  <c r="AJ8078" i="2"/>
  <c r="AJ8146" i="2"/>
  <c r="AJ8147" i="2"/>
  <c r="AJ8196" i="2"/>
  <c r="AJ10361" i="2"/>
  <c r="AJ10362" i="2"/>
  <c r="AJ10532" i="2"/>
  <c r="AJ10533" i="2"/>
  <c r="AJ10534" i="2"/>
  <c r="AJ10695" i="2"/>
  <c r="AJ11610" i="2"/>
  <c r="AJ11695" i="2"/>
  <c r="AJ11764" i="2"/>
  <c r="AJ11175" i="2"/>
  <c r="AJ11428" i="2"/>
  <c r="AJ282" i="2"/>
  <c r="AJ348" i="2"/>
  <c r="AJ1542" i="2"/>
  <c r="AJ3113" i="2"/>
  <c r="AJ4699" i="2"/>
  <c r="AJ4840" i="2"/>
  <c r="AJ5134" i="2"/>
  <c r="AJ5401" i="2"/>
  <c r="AJ1839" i="2"/>
  <c r="AJ1924" i="2"/>
  <c r="AJ841" i="2"/>
  <c r="AJ849" i="2"/>
  <c r="AJ1055" i="2"/>
  <c r="AJ1074" i="2"/>
  <c r="AJ1289" i="2"/>
  <c r="AJ1307" i="2"/>
  <c r="AJ2005" i="2"/>
  <c r="AJ2006" i="2"/>
  <c r="AJ2081" i="2"/>
  <c r="AJ2136" i="2"/>
  <c r="AJ2533" i="2"/>
  <c r="AJ2623" i="2"/>
  <c r="AJ2705" i="2"/>
  <c r="AJ2706" i="2"/>
  <c r="AJ2768" i="2"/>
  <c r="AJ2818" i="2"/>
  <c r="AJ3602" i="2"/>
  <c r="AJ3980" i="2"/>
  <c r="AJ6207" i="2"/>
  <c r="AJ6330" i="2"/>
  <c r="AJ6343" i="2"/>
  <c r="AJ4961" i="2"/>
  <c r="AJ6573" i="2"/>
  <c r="AJ6757" i="2"/>
  <c r="AJ6941" i="2"/>
  <c r="AJ7243" i="2"/>
  <c r="AJ5533" i="2"/>
  <c r="AJ5707" i="2"/>
  <c r="AJ5833" i="2"/>
  <c r="AJ5962" i="2"/>
  <c r="AJ7323" i="2"/>
  <c r="AJ7409" i="2"/>
  <c r="AJ7410" i="2"/>
  <c r="AJ7506" i="2"/>
  <c r="AJ7616" i="2"/>
  <c r="AJ7724" i="2"/>
  <c r="AJ7823" i="2"/>
  <c r="AJ7989" i="2"/>
  <c r="AJ8079" i="2"/>
  <c r="AJ8148" i="2"/>
  <c r="AJ8197" i="2"/>
  <c r="AJ9572" i="2"/>
  <c r="AJ9365" i="2"/>
  <c r="AJ9366" i="2"/>
  <c r="AJ9573" i="2"/>
  <c r="AJ9574" i="2"/>
  <c r="AJ10696" i="2"/>
  <c r="AJ11137" i="2"/>
  <c r="AJ11391" i="2"/>
  <c r="AJ11611" i="2"/>
  <c r="AJ11696" i="2"/>
  <c r="AJ10783" i="2"/>
  <c r="AJ3209" i="2"/>
  <c r="AJ3455" i="2"/>
  <c r="AJ3470" i="2"/>
  <c r="AJ3826" i="2"/>
  <c r="AJ3858" i="2"/>
  <c r="AJ283" i="2"/>
  <c r="AJ390" i="2"/>
  <c r="AJ693" i="2"/>
  <c r="AJ724" i="2"/>
  <c r="AJ812" i="2"/>
  <c r="AJ813" i="2"/>
  <c r="AJ1056" i="2"/>
  <c r="AJ1075" i="2"/>
  <c r="AJ1290" i="2"/>
  <c r="AJ1308" i="2"/>
  <c r="AJ1840" i="2"/>
  <c r="AJ1925" i="2"/>
  <c r="AJ2007" i="2"/>
  <c r="AJ2008" i="2"/>
  <c r="AJ2082" i="2"/>
  <c r="AJ2137" i="2"/>
  <c r="AJ2449" i="2"/>
  <c r="AJ284" i="2"/>
  <c r="AJ349" i="2"/>
  <c r="AJ1543" i="2"/>
  <c r="AJ3114" i="2"/>
  <c r="AJ4700" i="2"/>
  <c r="AJ4841" i="2"/>
  <c r="AJ5135" i="2"/>
  <c r="AJ5402" i="2"/>
  <c r="AJ5534" i="2"/>
  <c r="AJ3228" i="2"/>
  <c r="AJ3936" i="2"/>
  <c r="AJ4224" i="2"/>
  <c r="AJ4255" i="2"/>
  <c r="AJ4530" i="2"/>
  <c r="AJ4557" i="2"/>
  <c r="AJ2534" i="2"/>
  <c r="AJ2624" i="2"/>
  <c r="AJ2707" i="2"/>
  <c r="AJ2769" i="2"/>
  <c r="AJ2770" i="2"/>
  <c r="AJ4977" i="2"/>
  <c r="AJ6185" i="2"/>
  <c r="AJ6305" i="2"/>
  <c r="AJ6306" i="2"/>
  <c r="AJ6549" i="2"/>
  <c r="AJ6703" i="2"/>
  <c r="AJ6981" i="2"/>
  <c r="AJ5282" i="2"/>
  <c r="AJ5708" i="2"/>
  <c r="AJ5834" i="2"/>
  <c r="AJ5963" i="2"/>
  <c r="AJ6071" i="2"/>
  <c r="AJ6595" i="2"/>
  <c r="AJ6942" i="2"/>
  <c r="AJ9367" i="2"/>
  <c r="AJ9575" i="2"/>
  <c r="AJ9576" i="2"/>
  <c r="AJ10697" i="2"/>
  <c r="AJ10698" i="2"/>
  <c r="AJ11138" i="2"/>
  <c r="AJ11392" i="2"/>
  <c r="AJ9158" i="2"/>
  <c r="AJ9368" i="2"/>
  <c r="AJ9577" i="2"/>
  <c r="AJ9578" i="2"/>
  <c r="AJ9579" i="2"/>
  <c r="AJ9696" i="2"/>
  <c r="AJ9697" i="2"/>
  <c r="AJ9698" i="2"/>
  <c r="AJ9699" i="2"/>
  <c r="AJ7411" i="2"/>
  <c r="AJ7412" i="2"/>
  <c r="AJ7507" i="2"/>
  <c r="AJ7617" i="2"/>
  <c r="AJ7725" i="2"/>
  <c r="AJ7824" i="2"/>
  <c r="AJ7900" i="2"/>
  <c r="AJ7990" i="2"/>
  <c r="AJ8080" i="2"/>
  <c r="AJ8149" i="2"/>
  <c r="AJ8198" i="2"/>
  <c r="AJ8237" i="2"/>
  <c r="AJ10699" i="2"/>
  <c r="AJ10784" i="2"/>
  <c r="AJ10785" i="2"/>
  <c r="AJ10786" i="2"/>
  <c r="AJ10857" i="2"/>
  <c r="AJ10858" i="2"/>
  <c r="AJ11139" i="2"/>
  <c r="AJ11393" i="2"/>
  <c r="AJ11612" i="2"/>
  <c r="AJ11697" i="2"/>
  <c r="AJ97" i="2"/>
  <c r="AJ178" i="2"/>
  <c r="AJ1516" i="2"/>
  <c r="AJ3115" i="2"/>
  <c r="AJ3569" i="2"/>
  <c r="AJ4646" i="2"/>
  <c r="AJ4842" i="2"/>
  <c r="AJ5105" i="2"/>
  <c r="AJ5403" i="2"/>
  <c r="AJ1706" i="2"/>
  <c r="AJ1768" i="2"/>
  <c r="AJ1841" i="2"/>
  <c r="AJ98" i="2"/>
  <c r="AJ179" i="2"/>
  <c r="AJ590" i="2"/>
  <c r="AJ644" i="2"/>
  <c r="AJ814" i="2"/>
  <c r="AJ829" i="2"/>
  <c r="AJ1035" i="2"/>
  <c r="AJ1036" i="2"/>
  <c r="AJ1245" i="2"/>
  <c r="AJ1271" i="2"/>
  <c r="AJ3383" i="2"/>
  <c r="AJ3424" i="2"/>
  <c r="AJ3790" i="2"/>
  <c r="AJ3827" i="2"/>
  <c r="AJ9022" i="2"/>
  <c r="AJ9369" i="2"/>
  <c r="AJ10363" i="2"/>
  <c r="AJ10535" i="2"/>
  <c r="AJ1926" i="2"/>
  <c r="AJ2009" i="2"/>
  <c r="AJ2083" i="2"/>
  <c r="AJ2387" i="2"/>
  <c r="AJ2450" i="2"/>
  <c r="AJ2535" i="2"/>
  <c r="AJ2625" i="2"/>
  <c r="AJ2708" i="2"/>
  <c r="AJ2709" i="2"/>
  <c r="AJ3570" i="2"/>
  <c r="AJ4931" i="2"/>
  <c r="AJ3937" i="2"/>
  <c r="AJ4176" i="2"/>
  <c r="AJ4197" i="2"/>
  <c r="AJ4458" i="2"/>
  <c r="AJ4496" i="2"/>
  <c r="AJ6174" i="2"/>
  <c r="AJ6307" i="2"/>
  <c r="AJ6308" i="2"/>
  <c r="AJ6489" i="2"/>
  <c r="AJ6745" i="2"/>
  <c r="AJ6895" i="2"/>
  <c r="AJ7134" i="2"/>
  <c r="AJ7180" i="2"/>
  <c r="AJ7244" i="2"/>
  <c r="AJ5203" i="2"/>
  <c r="AJ5487" i="2"/>
  <c r="AJ5709" i="2"/>
  <c r="AJ5835" i="2"/>
  <c r="AJ5964" i="2"/>
  <c r="AJ6045" i="2"/>
  <c r="AJ6465" i="2"/>
  <c r="AJ6867" i="2"/>
  <c r="AJ8865" i="2"/>
  <c r="AJ11048" i="2"/>
  <c r="AJ11300" i="2"/>
  <c r="AJ7324" i="2"/>
  <c r="AJ7413" i="2"/>
  <c r="AJ7508" i="2"/>
  <c r="AJ7618" i="2"/>
  <c r="AJ7726" i="2"/>
  <c r="AJ7727" i="2"/>
  <c r="AJ7825" i="2"/>
  <c r="AJ7991" i="2"/>
  <c r="AJ8081" i="2"/>
  <c r="AJ9023" i="2"/>
  <c r="AJ9024" i="2"/>
  <c r="AJ9025" i="2"/>
  <c r="AJ9026" i="2"/>
  <c r="AJ9159" i="2"/>
  <c r="AJ9160" i="2"/>
  <c r="AJ9161" i="2"/>
  <c r="AJ9370" i="2"/>
  <c r="AJ9371" i="2"/>
  <c r="AJ10364" i="2"/>
  <c r="AJ10365" i="2"/>
  <c r="AJ10536" i="2"/>
  <c r="AJ10537" i="2"/>
  <c r="AJ10538" i="2"/>
  <c r="AJ10700" i="2"/>
  <c r="AJ11049" i="2"/>
  <c r="AJ11301" i="2"/>
  <c r="AJ11613" i="2"/>
  <c r="AJ11698" i="2"/>
  <c r="AJ99" i="2"/>
  <c r="AJ180" i="2"/>
  <c r="AJ1490" i="2"/>
  <c r="AJ3116" i="2"/>
  <c r="AJ4647" i="2"/>
  <c r="AJ4843" i="2"/>
  <c r="AJ5079" i="2"/>
  <c r="AJ5404" i="2"/>
  <c r="AJ45" i="2"/>
  <c r="AJ100" i="2"/>
  <c r="AJ591" i="2"/>
  <c r="AJ592" i="2"/>
  <c r="AJ3571" i="2"/>
  <c r="AJ4932" i="2"/>
  <c r="AJ6836" i="2"/>
  <c r="AJ6820" i="2"/>
  <c r="AJ7053" i="2"/>
  <c r="AJ5488" i="2"/>
  <c r="AJ5710" i="2"/>
  <c r="AJ5836" i="2"/>
  <c r="AJ5965" i="2"/>
  <c r="AJ8740" i="2"/>
  <c r="AJ9027" i="2"/>
  <c r="AJ10113" i="2"/>
  <c r="AJ10114" i="2"/>
  <c r="AJ10222" i="2"/>
  <c r="AJ11235" i="2"/>
  <c r="AJ11493" i="2"/>
  <c r="AJ101" i="2"/>
  <c r="AJ181" i="2"/>
  <c r="AJ1491" i="2"/>
  <c r="AJ3117" i="2"/>
  <c r="AJ3351" i="2"/>
  <c r="AJ3384" i="2"/>
  <c r="AJ3718" i="2"/>
  <c r="AJ3752" i="2"/>
  <c r="AJ4675" i="2"/>
  <c r="AJ4844" i="2"/>
  <c r="AJ5080" i="2"/>
  <c r="AJ5405" i="2"/>
  <c r="AJ102" i="2"/>
  <c r="AJ103" i="2"/>
  <c r="AJ593" i="2"/>
  <c r="AJ594" i="2"/>
  <c r="AJ869" i="2"/>
  <c r="AJ887" i="2"/>
  <c r="AJ1126" i="2"/>
  <c r="AJ1149" i="2"/>
  <c r="AJ1348" i="2"/>
  <c r="AJ1371" i="2"/>
  <c r="AJ1707" i="2"/>
  <c r="AJ1769" i="2"/>
  <c r="AJ1842" i="2"/>
  <c r="AJ1927" i="2"/>
  <c r="AJ1928" i="2"/>
  <c r="AJ2010" i="2"/>
  <c r="AJ2388" i="2"/>
  <c r="AJ2451" i="2"/>
  <c r="AJ2452" i="2"/>
  <c r="AJ3572" i="2"/>
  <c r="AJ5272" i="2"/>
  <c r="AJ6046" i="2"/>
  <c r="AJ6490" i="2"/>
  <c r="AJ6896" i="2"/>
  <c r="AJ11050" i="2"/>
  <c r="AJ11302" i="2"/>
  <c r="AJ3938" i="2"/>
  <c r="AJ4256" i="2"/>
  <c r="AJ4281" i="2"/>
  <c r="AJ4391" i="2"/>
  <c r="AJ4422" i="2"/>
  <c r="AJ2536" i="2"/>
  <c r="AJ2626" i="2"/>
  <c r="AJ2710" i="2"/>
  <c r="AJ3573" i="2"/>
  <c r="AJ4933" i="2"/>
  <c r="AJ6522" i="2"/>
  <c r="AJ6746" i="2"/>
  <c r="AJ6897" i="2"/>
  <c r="AJ7245" i="2"/>
  <c r="AJ7325" i="2"/>
  <c r="AJ6186" i="2"/>
  <c r="AJ6377" i="2"/>
  <c r="AJ6394" i="2"/>
  <c r="AJ5510" i="2"/>
  <c r="AJ5711" i="2"/>
  <c r="AJ5837" i="2"/>
  <c r="AJ5966" i="2"/>
  <c r="AJ8866" i="2"/>
  <c r="AJ9162" i="2"/>
  <c r="AJ10223" i="2"/>
  <c r="AJ10366" i="2"/>
  <c r="AJ11736" i="2"/>
  <c r="AJ8867" i="2"/>
  <c r="AJ8868" i="2"/>
  <c r="AJ8869" i="2"/>
  <c r="AJ8870" i="2"/>
  <c r="AJ9163" i="2"/>
  <c r="AJ9164" i="2"/>
  <c r="AJ9165" i="2"/>
  <c r="AJ9166" i="2"/>
  <c r="AJ7414" i="2"/>
  <c r="AJ7509" i="2"/>
  <c r="AJ7619" i="2"/>
  <c r="AJ7620" i="2"/>
  <c r="AJ7728" i="2"/>
  <c r="AJ7826" i="2"/>
  <c r="AJ7901" i="2"/>
  <c r="AJ7992" i="2"/>
  <c r="AJ8082" i="2"/>
  <c r="AJ8150" i="2"/>
  <c r="AJ9167" i="2"/>
  <c r="AJ10224" i="2"/>
  <c r="AJ10225" i="2"/>
  <c r="AJ10226" i="2"/>
  <c r="AJ10367" i="2"/>
  <c r="AJ10368" i="2"/>
  <c r="AJ10369" i="2"/>
  <c r="AJ11614" i="2"/>
  <c r="AJ11699" i="2"/>
  <c r="AJ11097" i="2"/>
  <c r="AJ11351" i="2"/>
  <c r="AJ3229" i="2"/>
  <c r="AJ3456" i="2"/>
  <c r="AJ3471" i="2"/>
  <c r="AJ3859" i="2"/>
  <c r="AJ3860" i="2"/>
  <c r="AJ285" i="2"/>
  <c r="AJ391" i="2"/>
  <c r="AJ694" i="2"/>
  <c r="AJ725" i="2"/>
  <c r="AJ1057" i="2"/>
  <c r="AJ1088" i="2"/>
  <c r="AJ1309" i="2"/>
  <c r="AJ1310" i="2"/>
  <c r="AJ1843" i="2"/>
  <c r="AJ1929" i="2"/>
  <c r="AJ2011" i="2"/>
  <c r="AJ2084" i="2"/>
  <c r="AJ2138" i="2"/>
  <c r="AJ2139" i="2"/>
  <c r="AJ2537" i="2"/>
  <c r="AJ286" i="2"/>
  <c r="AJ350" i="2"/>
  <c r="AJ1544" i="2"/>
  <c r="AJ3118" i="2"/>
  <c r="AJ4701" i="2"/>
  <c r="AJ4845" i="2"/>
  <c r="AJ5136" i="2"/>
  <c r="AJ5406" i="2"/>
  <c r="AJ5554" i="2"/>
  <c r="AJ3230" i="2"/>
  <c r="AJ4225" i="2"/>
  <c r="AJ4257" i="2"/>
  <c r="AJ4531" i="2"/>
  <c r="AJ4558" i="2"/>
  <c r="AJ2538" i="2"/>
  <c r="AJ2627" i="2"/>
  <c r="AJ2711" i="2"/>
  <c r="AJ2771" i="2"/>
  <c r="AJ2772" i="2"/>
  <c r="AJ4978" i="2"/>
  <c r="AJ6550" i="2"/>
  <c r="AJ6708" i="2"/>
  <c r="AJ6982" i="2"/>
  <c r="AJ5294" i="2"/>
  <c r="AJ5712" i="2"/>
  <c r="AJ5838" i="2"/>
  <c r="AJ5967" i="2"/>
  <c r="AJ6095" i="2"/>
  <c r="AJ6596" i="2"/>
  <c r="AJ6943" i="2"/>
  <c r="AJ9372" i="2"/>
  <c r="AJ9580" i="2"/>
  <c r="AJ9700" i="2"/>
  <c r="AJ10701" i="2"/>
  <c r="AJ10787" i="2"/>
  <c r="AJ11140" i="2"/>
  <c r="AJ11394" i="2"/>
  <c r="AJ9581" i="2"/>
  <c r="AJ9582" i="2"/>
  <c r="AJ9583" i="2"/>
  <c r="AJ9701" i="2"/>
  <c r="AJ9702" i="2"/>
  <c r="AJ9703" i="2"/>
  <c r="AJ9704" i="2"/>
  <c r="AJ7415" i="2"/>
  <c r="AJ7510" i="2"/>
  <c r="AJ7621" i="2"/>
  <c r="AJ7729" i="2"/>
  <c r="AJ7730" i="2"/>
  <c r="AJ7827" i="2"/>
  <c r="AJ7902" i="2"/>
  <c r="AJ7993" i="2"/>
  <c r="AJ8083" i="2"/>
  <c r="AJ8151" i="2"/>
  <c r="AJ8199" i="2"/>
  <c r="AJ8238" i="2"/>
  <c r="AJ10788" i="2"/>
  <c r="AJ10789" i="2"/>
  <c r="AJ10790" i="2"/>
  <c r="AJ10791" i="2"/>
  <c r="AJ10859" i="2"/>
  <c r="AJ10860" i="2"/>
  <c r="AJ11141" i="2"/>
  <c r="AJ11429" i="2"/>
  <c r="AJ287" i="2"/>
  <c r="AJ288" i="2"/>
  <c r="AJ1517" i="2"/>
  <c r="AJ3119" i="2"/>
  <c r="AJ3385" i="2"/>
  <c r="AJ3425" i="2"/>
  <c r="AJ3753" i="2"/>
  <c r="AJ3791" i="2"/>
  <c r="AJ4702" i="2"/>
  <c r="AJ4846" i="2"/>
  <c r="AJ5106" i="2"/>
  <c r="AJ5407" i="2"/>
  <c r="AJ182" i="2"/>
  <c r="AJ289" i="2"/>
  <c r="AJ645" i="2"/>
  <c r="AJ695" i="2"/>
  <c r="AJ888" i="2"/>
  <c r="AJ911" i="2"/>
  <c r="AJ1150" i="2"/>
  <c r="AJ1176" i="2"/>
  <c r="AJ1394" i="2"/>
  <c r="AJ1420" i="2"/>
  <c r="AJ1770" i="2"/>
  <c r="AJ1844" i="2"/>
  <c r="AJ1930" i="2"/>
  <c r="AJ2012" i="2"/>
  <c r="AJ2085" i="2"/>
  <c r="AJ2140" i="2"/>
  <c r="AJ2453" i="2"/>
  <c r="AJ2539" i="2"/>
  <c r="AJ3603" i="2"/>
  <c r="AJ5283" i="2"/>
  <c r="AJ6096" i="2"/>
  <c r="AJ6574" i="2"/>
  <c r="AJ6944" i="2"/>
  <c r="AJ9373" i="2"/>
  <c r="AJ11142" i="2"/>
  <c r="AJ11395" i="2"/>
  <c r="AJ3959" i="2"/>
  <c r="AJ4311" i="2"/>
  <c r="AJ4312" i="2"/>
  <c r="AJ4423" i="2"/>
  <c r="AJ4459" i="2"/>
  <c r="AJ2540" i="2"/>
  <c r="AJ2628" i="2"/>
  <c r="AJ2712" i="2"/>
  <c r="AJ2773" i="2"/>
  <c r="AJ3604" i="2"/>
  <c r="AJ4962" i="2"/>
  <c r="AJ6575" i="2"/>
  <c r="AJ6758" i="2"/>
  <c r="AJ6945" i="2"/>
  <c r="AJ7326" i="2"/>
  <c r="AJ6208" i="2"/>
  <c r="AJ6395" i="2"/>
  <c r="AJ6410" i="2"/>
  <c r="AJ5535" i="2"/>
  <c r="AJ5713" i="2"/>
  <c r="AJ5839" i="2"/>
  <c r="AJ5968" i="2"/>
  <c r="AJ9374" i="2"/>
  <c r="AJ9705" i="2"/>
  <c r="AJ10370" i="2"/>
  <c r="AJ10539" i="2"/>
  <c r="AJ9168" i="2"/>
  <c r="AJ9169" i="2"/>
  <c r="AJ9170" i="2"/>
  <c r="AJ9171" i="2"/>
  <c r="AJ9584" i="2"/>
  <c r="AJ9585" i="2"/>
  <c r="AJ9586" i="2"/>
  <c r="AJ9706" i="2"/>
  <c r="AJ7416" i="2"/>
  <c r="AJ7511" i="2"/>
  <c r="AJ7622" i="2"/>
  <c r="AJ7731" i="2"/>
  <c r="AJ7828" i="2"/>
  <c r="AJ7903" i="2"/>
  <c r="AJ7904" i="2"/>
  <c r="AJ7994" i="2"/>
  <c r="AJ8084" i="2"/>
  <c r="AJ8152" i="2"/>
  <c r="AJ8200" i="2"/>
  <c r="AJ9707" i="2"/>
  <c r="AJ10371" i="2"/>
  <c r="AJ10372" i="2"/>
  <c r="AJ10373" i="2"/>
  <c r="AJ10540" i="2"/>
  <c r="AJ10541" i="2"/>
  <c r="AJ10542" i="2"/>
  <c r="AJ11615" i="2"/>
  <c r="AJ11700" i="2"/>
  <c r="AJ11143" i="2"/>
  <c r="AJ11396" i="2"/>
  <c r="AJ183" i="2"/>
  <c r="AJ290" i="2"/>
  <c r="AJ1492" i="2"/>
  <c r="AJ3120" i="2"/>
  <c r="AJ3352" i="2"/>
  <c r="AJ3386" i="2"/>
  <c r="AJ3719" i="2"/>
  <c r="AJ3754" i="2"/>
  <c r="AJ4676" i="2"/>
  <c r="AJ4847" i="2"/>
  <c r="AJ5081" i="2"/>
  <c r="AJ5408" i="2"/>
  <c r="AJ104" i="2"/>
  <c r="AJ184" i="2"/>
  <c r="AJ595" i="2"/>
  <c r="AJ646" i="2"/>
  <c r="AJ870" i="2"/>
  <c r="AJ889" i="2"/>
  <c r="AJ1127" i="2"/>
  <c r="AJ1151" i="2"/>
  <c r="AJ1372" i="2"/>
  <c r="AJ1373" i="2"/>
  <c r="AJ1708" i="2"/>
  <c r="AJ1771" i="2"/>
  <c r="AJ1845" i="2"/>
  <c r="AJ1931" i="2"/>
  <c r="AJ1932" i="2"/>
  <c r="AJ2013" i="2"/>
  <c r="AJ2389" i="2"/>
  <c r="AJ2454" i="2"/>
  <c r="AJ2541" i="2"/>
  <c r="AJ3574" i="2"/>
  <c r="AJ5273" i="2"/>
  <c r="AJ6072" i="2"/>
  <c r="AJ6523" i="2"/>
  <c r="AJ6898" i="2"/>
  <c r="AJ11098" i="2"/>
  <c r="AJ11352" i="2"/>
  <c r="AJ3939" i="2"/>
  <c r="AJ4258" i="2"/>
  <c r="AJ4282" i="2"/>
  <c r="AJ4392" i="2"/>
  <c r="AJ4424" i="2"/>
  <c r="AJ2629" i="2"/>
  <c r="AJ2630" i="2"/>
  <c r="AJ2713" i="2"/>
  <c r="AJ3575" i="2"/>
  <c r="AJ4934" i="2"/>
  <c r="AJ6524" i="2"/>
  <c r="AJ6747" i="2"/>
  <c r="AJ6899" i="2"/>
  <c r="AJ7246" i="2"/>
  <c r="AJ7327" i="2"/>
  <c r="AJ6187" i="2"/>
  <c r="AJ6378" i="2"/>
  <c r="AJ6396" i="2"/>
  <c r="AJ5511" i="2"/>
  <c r="AJ5714" i="2"/>
  <c r="AJ5840" i="2"/>
  <c r="AJ5969" i="2"/>
  <c r="AJ8871" i="2"/>
  <c r="AJ9172" i="2"/>
  <c r="AJ10227" i="2"/>
  <c r="AJ10374" i="2"/>
  <c r="AJ11737" i="2"/>
  <c r="AJ8872" i="2"/>
  <c r="AJ8873" i="2"/>
  <c r="AJ8874" i="2"/>
  <c r="AJ8875" i="2"/>
  <c r="AJ9173" i="2"/>
  <c r="AJ9174" i="2"/>
  <c r="AJ9175" i="2"/>
  <c r="AJ9176" i="2"/>
  <c r="AJ7417" i="2"/>
  <c r="AJ7512" i="2"/>
  <c r="AJ7623" i="2"/>
  <c r="AJ7732" i="2"/>
  <c r="AJ7829" i="2"/>
  <c r="AJ7830" i="2"/>
  <c r="AJ7905" i="2"/>
  <c r="AJ7995" i="2"/>
  <c r="AJ8085" i="2"/>
  <c r="AJ8153" i="2"/>
  <c r="AJ9177" i="2"/>
  <c r="AJ10228" i="2"/>
  <c r="AJ10229" i="2"/>
  <c r="AJ10230" i="2"/>
  <c r="AJ10375" i="2"/>
  <c r="AJ10376" i="2"/>
  <c r="AJ10377" i="2"/>
  <c r="AJ11616" i="2"/>
  <c r="AJ11701" i="2"/>
  <c r="AJ11099" i="2"/>
  <c r="AJ11353" i="2"/>
  <c r="AJ351" i="2"/>
  <c r="AJ392" i="2"/>
  <c r="AJ1572" i="2"/>
  <c r="AJ3121" i="2"/>
  <c r="AJ3253" i="2"/>
  <c r="AJ4737" i="2"/>
  <c r="AJ4848" i="2"/>
  <c r="AJ5154" i="2"/>
  <c r="AJ5409" i="2"/>
  <c r="AJ1933" i="2"/>
  <c r="AJ291" i="2"/>
  <c r="AJ352" i="2"/>
  <c r="AJ696" i="2"/>
  <c r="AJ726" i="2"/>
  <c r="AJ934" i="2"/>
  <c r="AJ947" i="2"/>
  <c r="AJ1177" i="2"/>
  <c r="AJ1195" i="2"/>
  <c r="AJ1421" i="2"/>
  <c r="AJ1435" i="2"/>
  <c r="AJ3387" i="2"/>
  <c r="AJ3426" i="2"/>
  <c r="AJ3792" i="2"/>
  <c r="AJ3828" i="2"/>
  <c r="AJ9178" i="2"/>
  <c r="AJ9587" i="2"/>
  <c r="AJ10378" i="2"/>
  <c r="AJ10543" i="2"/>
  <c r="AJ1934" i="2"/>
  <c r="AJ2086" i="2"/>
  <c r="AJ2087" i="2"/>
  <c r="AJ2141" i="2"/>
  <c r="AJ2179" i="2"/>
  <c r="AJ2631" i="2"/>
  <c r="AJ2632" i="2"/>
  <c r="AJ2714" i="2"/>
  <c r="AJ2774" i="2"/>
  <c r="AJ2819" i="2"/>
  <c r="AJ2849" i="2"/>
  <c r="AJ3254" i="2"/>
  <c r="AJ3989" i="2"/>
  <c r="AJ4331" i="2"/>
  <c r="AJ4342" i="2"/>
  <c r="AJ4497" i="2"/>
  <c r="AJ4532" i="2"/>
  <c r="AJ6222" i="2"/>
  <c r="AJ6344" i="2"/>
  <c r="AJ6360" i="2"/>
  <c r="AJ5017" i="2"/>
  <c r="AJ6597" i="2"/>
  <c r="AJ6713" i="2"/>
  <c r="AJ7054" i="2"/>
  <c r="AJ5241" i="2"/>
  <c r="AJ5555" i="2"/>
  <c r="AJ5715" i="2"/>
  <c r="AJ5841" i="2"/>
  <c r="AJ5970" i="2"/>
  <c r="AJ6135" i="2"/>
  <c r="AJ6635" i="2"/>
  <c r="AJ7055" i="2"/>
  <c r="AJ11210" i="2"/>
  <c r="AJ11468" i="2"/>
  <c r="AJ11738" i="2"/>
  <c r="AJ7328" i="2"/>
  <c r="AJ7418" i="2"/>
  <c r="AJ7513" i="2"/>
  <c r="AJ7624" i="2"/>
  <c r="AJ7733" i="2"/>
  <c r="AJ7734" i="2"/>
  <c r="AJ7831" i="2"/>
  <c r="AJ7996" i="2"/>
  <c r="AJ8086" i="2"/>
  <c r="AJ8154" i="2"/>
  <c r="AJ8201" i="2"/>
  <c r="AJ8239" i="2"/>
  <c r="AJ9858" i="2"/>
  <c r="AJ9375" i="2"/>
  <c r="AJ9376" i="2"/>
  <c r="AJ9377" i="2"/>
  <c r="AJ9588" i="2"/>
  <c r="AJ9708" i="2"/>
  <c r="AJ9709" i="2"/>
  <c r="AJ9710" i="2"/>
  <c r="AJ9711" i="2"/>
  <c r="AJ10544" i="2"/>
  <c r="AJ10545" i="2"/>
  <c r="AJ10702" i="2"/>
  <c r="AJ10703" i="2"/>
  <c r="AJ10704" i="2"/>
  <c r="AJ10705" i="2"/>
  <c r="AJ11211" i="2"/>
  <c r="AJ11469" i="2"/>
  <c r="AJ11617" i="2"/>
  <c r="AJ11702" i="2"/>
  <c r="AJ353" i="2"/>
  <c r="AJ393" i="2"/>
  <c r="AJ1573" i="2"/>
  <c r="AJ3122" i="2"/>
  <c r="AJ3255" i="2"/>
  <c r="AJ4724" i="2"/>
  <c r="AJ4849" i="2"/>
  <c r="AJ5137" i="2"/>
  <c r="AJ5410" i="2"/>
  <c r="AJ1846" i="2"/>
  <c r="AJ292" i="2"/>
  <c r="AJ394" i="2"/>
  <c r="AJ697" i="2"/>
  <c r="AJ727" i="2"/>
  <c r="AJ935" i="2"/>
  <c r="AJ948" i="2"/>
  <c r="AJ1178" i="2"/>
  <c r="AJ1196" i="2"/>
  <c r="AJ1422" i="2"/>
  <c r="AJ1423" i="2"/>
  <c r="AJ3388" i="2"/>
  <c r="AJ3427" i="2"/>
  <c r="AJ3793" i="2"/>
  <c r="AJ3829" i="2"/>
  <c r="AJ9028" i="2"/>
  <c r="AJ9378" i="2"/>
  <c r="AJ10379" i="2"/>
  <c r="AJ10546" i="2"/>
  <c r="AJ1935" i="2"/>
  <c r="AJ2014" i="2"/>
  <c r="AJ2088" i="2"/>
  <c r="AJ2089" i="2"/>
  <c r="AJ2142" i="2"/>
  <c r="AJ2542" i="2"/>
  <c r="AJ2633" i="2"/>
  <c r="AJ2715" i="2"/>
  <c r="AJ2775" i="2"/>
  <c r="AJ2776" i="2"/>
  <c r="AJ2820" i="2"/>
  <c r="AJ3243" i="2"/>
  <c r="AJ3981" i="2"/>
  <c r="AJ4313" i="2"/>
  <c r="AJ4332" i="2"/>
  <c r="AJ4460" i="2"/>
  <c r="AJ4498" i="2"/>
  <c r="AJ6216" i="2"/>
  <c r="AJ6331" i="2"/>
  <c r="AJ6345" i="2"/>
  <c r="AJ5018" i="2"/>
  <c r="AJ6576" i="2"/>
  <c r="AJ6709" i="2"/>
  <c r="AJ7056" i="2"/>
  <c r="AJ7247" i="2"/>
  <c r="AJ5242" i="2"/>
  <c r="AJ5536" i="2"/>
  <c r="AJ5716" i="2"/>
  <c r="AJ5842" i="2"/>
  <c r="AJ5971" i="2"/>
  <c r="AJ6127" i="2"/>
  <c r="AJ6616" i="2"/>
  <c r="AJ7018" i="2"/>
  <c r="AJ9793" i="2"/>
  <c r="AJ11176" i="2"/>
  <c r="AJ11430" i="2"/>
  <c r="AJ7329" i="2"/>
  <c r="AJ7419" i="2"/>
  <c r="AJ7514" i="2"/>
  <c r="AJ7625" i="2"/>
  <c r="AJ7735" i="2"/>
  <c r="AJ7832" i="2"/>
  <c r="AJ7997" i="2"/>
  <c r="AJ8087" i="2"/>
  <c r="AJ8155" i="2"/>
  <c r="AJ8156" i="2"/>
  <c r="AJ8202" i="2"/>
  <c r="AJ9794" i="2"/>
  <c r="AJ9029" i="2"/>
  <c r="AJ9030" i="2"/>
  <c r="AJ9179" i="2"/>
  <c r="AJ9180" i="2"/>
  <c r="AJ9379" i="2"/>
  <c r="AJ9380" i="2"/>
  <c r="AJ9381" i="2"/>
  <c r="AJ9589" i="2"/>
  <c r="AJ10380" i="2"/>
  <c r="AJ10381" i="2"/>
  <c r="AJ10547" i="2"/>
  <c r="AJ10548" i="2"/>
  <c r="AJ10549" i="2"/>
  <c r="AJ10706" i="2"/>
  <c r="AJ11212" i="2"/>
  <c r="AJ11470" i="2"/>
  <c r="AJ11618" i="2"/>
  <c r="AJ11703" i="2"/>
  <c r="AJ293" i="2"/>
  <c r="AJ354" i="2"/>
  <c r="AJ1545" i="2"/>
  <c r="AJ3123" i="2"/>
  <c r="AJ3244" i="2"/>
  <c r="AJ4703" i="2"/>
  <c r="AJ4850" i="2"/>
  <c r="AJ5138" i="2"/>
  <c r="AJ5411" i="2"/>
  <c r="AJ1772" i="2"/>
  <c r="AJ1847" i="2"/>
  <c r="AJ1936" i="2"/>
  <c r="AJ185" i="2"/>
  <c r="AJ294" i="2"/>
  <c r="AJ647" i="2"/>
  <c r="AJ698" i="2"/>
  <c r="AJ912" i="2"/>
  <c r="AJ936" i="2"/>
  <c r="AJ1152" i="2"/>
  <c r="AJ1179" i="2"/>
  <c r="AJ1395" i="2"/>
  <c r="AJ1424" i="2"/>
  <c r="AJ3353" i="2"/>
  <c r="AJ3389" i="2"/>
  <c r="AJ3755" i="2"/>
  <c r="AJ3794" i="2"/>
  <c r="AJ8876" i="2"/>
  <c r="AJ9031" i="2"/>
  <c r="AJ10231" i="2"/>
  <c r="AJ10382" i="2"/>
  <c r="AJ2015" i="2"/>
  <c r="AJ2016" i="2"/>
  <c r="AJ2090" i="2"/>
  <c r="AJ2455" i="2"/>
  <c r="AJ2543" i="2"/>
  <c r="AJ2634" i="2"/>
  <c r="AJ2716" i="2"/>
  <c r="AJ2717" i="2"/>
  <c r="AJ2777" i="2"/>
  <c r="AJ3245" i="2"/>
  <c r="AJ3960" i="2"/>
  <c r="AJ4314" i="2"/>
  <c r="AJ4315" i="2"/>
  <c r="AJ4461" i="2"/>
  <c r="AJ4462" i="2"/>
  <c r="AJ6196" i="2"/>
  <c r="AJ6309" i="2"/>
  <c r="AJ6332" i="2"/>
  <c r="AJ5001" i="2"/>
  <c r="AJ6551" i="2"/>
  <c r="AJ6704" i="2"/>
  <c r="AJ7019" i="2"/>
  <c r="AJ7248" i="2"/>
  <c r="AJ7249" i="2"/>
  <c r="AJ5232" i="2"/>
  <c r="AJ5537" i="2"/>
  <c r="AJ5717" i="2"/>
  <c r="AJ5843" i="2"/>
  <c r="AJ5972" i="2"/>
  <c r="AJ6110" i="2"/>
  <c r="AJ6598" i="2"/>
  <c r="AJ7020" i="2"/>
  <c r="AJ9590" i="2"/>
  <c r="AJ11144" i="2"/>
  <c r="AJ11397" i="2"/>
  <c r="AJ7330" i="2"/>
  <c r="AJ7420" i="2"/>
  <c r="AJ7515" i="2"/>
  <c r="AJ7626" i="2"/>
  <c r="AJ7736" i="2"/>
  <c r="AJ7833" i="2"/>
  <c r="AJ7998" i="2"/>
  <c r="AJ8088" i="2"/>
  <c r="AJ8157" i="2"/>
  <c r="AJ8203" i="2"/>
  <c r="AJ9712" i="2"/>
  <c r="AJ8877" i="2"/>
  <c r="AJ8878" i="2"/>
  <c r="AJ9032" i="2"/>
  <c r="AJ9033" i="2"/>
  <c r="AJ9034" i="2"/>
  <c r="AJ9035" i="2"/>
  <c r="AJ9181" i="2"/>
  <c r="AJ9182" i="2"/>
  <c r="AJ10383" i="2"/>
  <c r="AJ10384" i="2"/>
  <c r="AJ10385" i="2"/>
  <c r="AJ10386" i="2"/>
  <c r="AJ10387" i="2"/>
  <c r="AJ10550" i="2"/>
  <c r="AJ11177" i="2"/>
  <c r="AJ11431" i="2"/>
  <c r="AJ11619" i="2"/>
  <c r="AJ11704" i="2"/>
  <c r="AJ355" i="2"/>
  <c r="AJ395" i="2"/>
  <c r="AJ1574" i="2"/>
  <c r="AJ3124" i="2"/>
  <c r="AJ3457" i="2"/>
  <c r="AJ3472" i="2"/>
  <c r="AJ3830" i="2"/>
  <c r="AJ3831" i="2"/>
  <c r="AJ4725" i="2"/>
  <c r="AJ4851" i="2"/>
  <c r="AJ937" i="2"/>
  <c r="AJ949" i="2"/>
  <c r="AJ1197" i="2"/>
  <c r="AJ1198" i="2"/>
  <c r="AJ1425" i="2"/>
  <c r="AJ1436" i="2"/>
  <c r="AJ1937" i="2"/>
  <c r="AJ2017" i="2"/>
  <c r="AJ2091" i="2"/>
  <c r="AJ2143" i="2"/>
  <c r="AJ2180" i="2"/>
  <c r="AJ2202" i="2"/>
  <c r="AJ3625" i="2"/>
  <c r="AJ5301" i="2"/>
  <c r="AJ6111" i="2"/>
  <c r="AJ6636" i="2"/>
  <c r="AJ6983" i="2"/>
  <c r="AJ9591" i="2"/>
  <c r="AJ11178" i="2"/>
  <c r="AJ11432" i="2"/>
  <c r="AJ3990" i="2"/>
  <c r="AJ4333" i="2"/>
  <c r="AJ4343" i="2"/>
  <c r="AJ4499" i="2"/>
  <c r="AJ4533" i="2"/>
  <c r="AJ2544" i="2"/>
  <c r="AJ2635" i="2"/>
  <c r="AJ2718" i="2"/>
  <c r="AJ2778" i="2"/>
  <c r="AJ2821" i="2"/>
  <c r="AJ2850" i="2"/>
  <c r="AJ3639" i="2"/>
  <c r="AJ5002" i="2"/>
  <c r="AJ6649" i="2"/>
  <c r="AJ6768" i="2"/>
  <c r="AJ7021" i="2"/>
  <c r="AJ6234" i="2"/>
  <c r="AJ6420" i="2"/>
  <c r="AJ6427" i="2"/>
  <c r="AJ5155" i="2"/>
  <c r="AJ5412" i="2"/>
  <c r="AJ5556" i="2"/>
  <c r="AJ5718" i="2"/>
  <c r="AJ5844" i="2"/>
  <c r="AJ5973" i="2"/>
  <c r="AJ9382" i="2"/>
  <c r="AJ9592" i="2"/>
  <c r="AJ10707" i="2"/>
  <c r="AJ10792" i="2"/>
  <c r="AJ9593" i="2"/>
  <c r="AJ9594" i="2"/>
  <c r="AJ9595" i="2"/>
  <c r="AJ9596" i="2"/>
  <c r="AJ9597" i="2"/>
  <c r="AJ9598" i="2"/>
  <c r="AJ7516" i="2"/>
  <c r="AJ7627" i="2"/>
  <c r="AJ7737" i="2"/>
  <c r="AJ7834" i="2"/>
  <c r="AJ7906" i="2"/>
  <c r="AJ7907" i="2"/>
  <c r="AJ7999" i="2"/>
  <c r="AJ8089" i="2"/>
  <c r="AJ8158" i="2"/>
  <c r="AJ8204" i="2"/>
  <c r="AJ8240" i="2"/>
  <c r="AJ8260" i="2"/>
  <c r="AJ9795" i="2"/>
  <c r="AJ10708" i="2"/>
  <c r="AJ10709" i="2"/>
  <c r="AJ10793" i="2"/>
  <c r="AJ10794" i="2"/>
  <c r="AJ11620" i="2"/>
  <c r="AJ11705" i="2"/>
  <c r="AJ11213" i="2"/>
  <c r="AJ11471" i="2"/>
  <c r="AJ396" i="2"/>
  <c r="AJ414" i="2"/>
  <c r="AJ1575" i="2"/>
  <c r="AJ3125" i="2"/>
  <c r="AJ4738" i="2"/>
  <c r="AJ4852" i="2"/>
  <c r="AJ938" i="2"/>
  <c r="AJ950" i="2"/>
  <c r="AJ1199" i="2"/>
  <c r="AJ1208" i="2"/>
  <c r="AJ1437" i="2"/>
  <c r="AJ1438" i="2"/>
  <c r="AJ2018" i="2"/>
  <c r="AJ2092" i="2"/>
  <c r="AJ2093" i="2"/>
  <c r="AJ2144" i="2"/>
  <c r="AJ2181" i="2"/>
  <c r="AJ2182" i="2"/>
  <c r="AJ3640" i="2"/>
  <c r="AJ5302" i="2"/>
  <c r="AJ6128" i="2"/>
  <c r="AJ6650" i="2"/>
  <c r="AJ7022" i="2"/>
  <c r="AJ11214" i="2"/>
  <c r="AJ11472" i="2"/>
  <c r="AJ3991" i="2"/>
  <c r="AJ4334" i="2"/>
  <c r="AJ4344" i="2"/>
  <c r="AJ4500" i="2"/>
  <c r="AJ4534" i="2"/>
  <c r="AJ2636" i="2"/>
  <c r="AJ2719" i="2"/>
  <c r="AJ2779" i="2"/>
  <c r="AJ2780" i="2"/>
  <c r="AJ2822" i="2"/>
  <c r="AJ2851" i="2"/>
  <c r="AJ3654" i="2"/>
  <c r="AJ5019" i="2"/>
  <c r="AJ6657" i="2"/>
  <c r="AJ6769" i="2"/>
  <c r="AJ7057" i="2"/>
  <c r="AJ6235" i="2"/>
  <c r="AJ6421" i="2"/>
  <c r="AJ6428" i="2"/>
  <c r="AJ5163" i="2"/>
  <c r="AJ5413" i="2"/>
  <c r="AJ5573" i="2"/>
  <c r="AJ5719" i="2"/>
  <c r="AJ5845" i="2"/>
  <c r="AJ5974" i="2"/>
  <c r="AJ11739" i="2"/>
  <c r="AJ9599" i="2"/>
  <c r="AJ9600" i="2"/>
  <c r="AJ9601" i="2"/>
  <c r="AJ9602" i="2"/>
  <c r="AJ9713" i="2"/>
  <c r="AJ9714" i="2"/>
  <c r="AJ7517" i="2"/>
  <c r="AJ7628" i="2"/>
  <c r="AJ7738" i="2"/>
  <c r="AJ7835" i="2"/>
  <c r="AJ7908" i="2"/>
  <c r="AJ8000" i="2"/>
  <c r="AJ8090" i="2"/>
  <c r="AJ8091" i="2"/>
  <c r="AJ8159" i="2"/>
  <c r="AJ8205" i="2"/>
  <c r="AJ8241" i="2"/>
  <c r="AJ8261" i="2"/>
  <c r="AJ9859" i="2"/>
  <c r="AJ10710" i="2"/>
  <c r="AJ10711" i="2"/>
  <c r="AJ10795" i="2"/>
  <c r="AJ10796" i="2"/>
  <c r="AJ11621" i="2"/>
  <c r="AJ11706" i="2"/>
  <c r="AJ11215" i="2"/>
  <c r="AJ11473" i="2"/>
  <c r="AJ356" i="2"/>
  <c r="AJ397" i="2"/>
  <c r="AJ1586" i="2"/>
  <c r="AJ3126" i="2"/>
  <c r="AJ3256" i="2"/>
  <c r="AJ4739" i="2"/>
  <c r="AJ4853" i="2"/>
  <c r="AJ1938" i="2"/>
  <c r="AJ357" i="2"/>
  <c r="AJ358" i="2"/>
  <c r="AJ728" i="2"/>
  <c r="AJ729" i="2"/>
  <c r="AJ951" i="2"/>
  <c r="AJ952" i="2"/>
  <c r="AJ1200" i="2"/>
  <c r="AJ1201" i="2"/>
  <c r="AJ1426" i="2"/>
  <c r="AJ1439" i="2"/>
  <c r="AJ3428" i="2"/>
  <c r="AJ3458" i="2"/>
  <c r="AJ3795" i="2"/>
  <c r="AJ3832" i="2"/>
  <c r="AJ9183" i="2"/>
  <c r="AJ9383" i="2"/>
  <c r="AJ10551" i="2"/>
  <c r="AJ10552" i="2"/>
  <c r="AJ2019" i="2"/>
  <c r="AJ2094" i="2"/>
  <c r="AJ2095" i="2"/>
  <c r="AJ2145" i="2"/>
  <c r="AJ2183" i="2"/>
  <c r="AJ2637" i="2"/>
  <c r="AJ2720" i="2"/>
  <c r="AJ2721" i="2"/>
  <c r="AJ2781" i="2"/>
  <c r="AJ2823" i="2"/>
  <c r="AJ2852" i="2"/>
  <c r="AJ3257" i="2"/>
  <c r="AJ3992" i="2"/>
  <c r="AJ4335" i="2"/>
  <c r="AJ4345" i="2"/>
  <c r="AJ4501" i="2"/>
  <c r="AJ4535" i="2"/>
  <c r="AJ6223" i="2"/>
  <c r="AJ6346" i="2"/>
  <c r="AJ6361" i="2"/>
  <c r="AJ5023" i="2"/>
  <c r="AJ6599" i="2"/>
  <c r="AJ6716" i="2"/>
  <c r="AJ7067" i="2"/>
  <c r="AJ5156" i="2"/>
  <c r="AJ5414" i="2"/>
  <c r="AJ5243" i="2"/>
  <c r="AJ5557" i="2"/>
  <c r="AJ5720" i="2"/>
  <c r="AJ5846" i="2"/>
  <c r="AJ5975" i="2"/>
  <c r="AJ6136" i="2"/>
  <c r="AJ6651" i="2"/>
  <c r="AJ7058" i="2"/>
  <c r="AJ9796" i="2"/>
  <c r="AJ11216" i="2"/>
  <c r="AJ11474" i="2"/>
  <c r="AJ7331" i="2"/>
  <c r="AJ7421" i="2"/>
  <c r="AJ7518" i="2"/>
  <c r="AJ7629" i="2"/>
  <c r="AJ7739" i="2"/>
  <c r="AJ7740" i="2"/>
  <c r="AJ7836" i="2"/>
  <c r="AJ8001" i="2"/>
  <c r="AJ8092" i="2"/>
  <c r="AJ8160" i="2"/>
  <c r="AJ8206" i="2"/>
  <c r="AJ8242" i="2"/>
  <c r="AJ9926" i="2"/>
  <c r="AJ9184" i="2"/>
  <c r="AJ9384" i="2"/>
  <c r="AJ9385" i="2"/>
  <c r="AJ9386" i="2"/>
  <c r="AJ9603" i="2"/>
  <c r="AJ9604" i="2"/>
  <c r="AJ9605" i="2"/>
  <c r="AJ9606" i="2"/>
  <c r="AJ10553" i="2"/>
  <c r="AJ10554" i="2"/>
  <c r="AJ10712" i="2"/>
  <c r="AJ10713" i="2"/>
  <c r="AJ10714" i="2"/>
  <c r="AJ10797" i="2"/>
  <c r="AJ11217" i="2"/>
  <c r="AJ11475" i="2"/>
  <c r="AJ11622" i="2"/>
  <c r="AJ11707" i="2"/>
  <c r="AJ105" i="2"/>
  <c r="AJ106" i="2"/>
  <c r="AJ1493" i="2"/>
  <c r="AJ3127" i="2"/>
  <c r="AJ3545" i="2"/>
  <c r="AJ4648" i="2"/>
  <c r="AJ4854" i="2"/>
  <c r="AJ5082" i="2"/>
  <c r="AJ5415" i="2"/>
  <c r="AJ1709" i="2"/>
  <c r="AJ1710" i="2"/>
  <c r="AJ1773" i="2"/>
  <c r="AJ1848" i="2"/>
  <c r="AJ107" i="2"/>
  <c r="AJ108" i="2"/>
  <c r="AJ596" i="2"/>
  <c r="AJ648" i="2"/>
  <c r="AJ815" i="2"/>
  <c r="AJ816" i="2"/>
  <c r="AJ1009" i="2"/>
  <c r="AJ1037" i="2"/>
  <c r="AJ1246" i="2"/>
  <c r="AJ1272" i="2"/>
  <c r="AJ3354" i="2"/>
  <c r="AJ3390" i="2"/>
  <c r="AJ3756" i="2"/>
  <c r="AJ3796" i="2"/>
  <c r="AJ8879" i="2"/>
  <c r="AJ9185" i="2"/>
  <c r="AJ10388" i="2"/>
  <c r="AJ10555" i="2"/>
  <c r="AJ1939" i="2"/>
  <c r="AJ2020" i="2"/>
  <c r="AJ2390" i="2"/>
  <c r="AJ2456" i="2"/>
  <c r="AJ2457" i="2"/>
  <c r="AJ2545" i="2"/>
  <c r="AJ2638" i="2"/>
  <c r="AJ2722" i="2"/>
  <c r="AJ3546" i="2"/>
  <c r="AJ4912" i="2"/>
  <c r="AJ3940" i="2"/>
  <c r="AJ4177" i="2"/>
  <c r="AJ4178" i="2"/>
  <c r="AJ4463" i="2"/>
  <c r="AJ4464" i="2"/>
  <c r="AJ6163" i="2"/>
  <c r="AJ6276" i="2"/>
  <c r="AJ6310" i="2"/>
  <c r="AJ6444" i="2"/>
  <c r="AJ6736" i="2"/>
  <c r="AJ6868" i="2"/>
  <c r="AJ7135" i="2"/>
  <c r="AJ7136" i="2"/>
  <c r="AJ7181" i="2"/>
  <c r="AJ7250" i="2"/>
  <c r="AJ5198" i="2"/>
  <c r="AJ5489" i="2"/>
  <c r="AJ5721" i="2"/>
  <c r="AJ5847" i="2"/>
  <c r="AJ5976" i="2"/>
  <c r="AJ6047" i="2"/>
  <c r="AJ6445" i="2"/>
  <c r="AJ6869" i="2"/>
  <c r="AJ8880" i="2"/>
  <c r="AJ11022" i="2"/>
  <c r="AJ11271" i="2"/>
  <c r="AJ7332" i="2"/>
  <c r="AJ7422" i="2"/>
  <c r="AJ7519" i="2"/>
  <c r="AJ7630" i="2"/>
  <c r="AJ7631" i="2"/>
  <c r="AJ7741" i="2"/>
  <c r="AJ7837" i="2"/>
  <c r="AJ8002" i="2"/>
  <c r="AJ8881" i="2"/>
  <c r="AJ8882" i="2"/>
  <c r="AJ8883" i="2"/>
  <c r="AJ9036" i="2"/>
  <c r="AJ9037" i="2"/>
  <c r="AJ9038" i="2"/>
  <c r="AJ9039" i="2"/>
  <c r="AJ9186" i="2"/>
  <c r="AJ9187" i="2"/>
  <c r="AJ10232" i="2"/>
  <c r="AJ10389" i="2"/>
  <c r="AJ10390" i="2"/>
  <c r="AJ10391" i="2"/>
  <c r="AJ10556" i="2"/>
  <c r="AJ10557" i="2"/>
  <c r="AJ11051" i="2"/>
  <c r="AJ11303" i="2"/>
  <c r="AJ11623" i="2"/>
  <c r="AJ11708" i="2"/>
  <c r="AJ186" i="2"/>
  <c r="AJ187" i="2"/>
  <c r="AJ1518" i="2"/>
  <c r="AJ3128" i="2"/>
  <c r="AJ3327" i="2"/>
  <c r="AJ3355" i="2"/>
  <c r="AJ3547" i="2"/>
  <c r="AJ3720" i="2"/>
  <c r="AJ3757" i="2"/>
  <c r="AJ4649" i="2"/>
  <c r="AJ4855" i="2"/>
  <c r="AJ5107" i="2"/>
  <c r="AJ5416" i="2"/>
  <c r="AJ109" i="2"/>
  <c r="AJ188" i="2"/>
  <c r="AJ597" i="2"/>
  <c r="AJ649" i="2"/>
  <c r="AJ1010" i="2"/>
  <c r="AJ1011" i="2"/>
  <c r="AJ1228" i="2"/>
  <c r="AJ1247" i="2"/>
  <c r="AJ3605" i="2"/>
  <c r="AJ4146" i="2"/>
  <c r="AJ4159" i="2"/>
  <c r="AJ4393" i="2"/>
  <c r="AJ4425" i="2"/>
  <c r="AJ4011" i="2"/>
  <c r="AJ4020" i="2"/>
  <c r="AJ4029" i="2"/>
  <c r="AJ4030" i="2"/>
  <c r="AJ4042" i="2"/>
  <c r="AJ4053" i="2"/>
  <c r="AJ4076" i="2"/>
  <c r="AJ4081" i="2"/>
  <c r="AJ4091" i="2"/>
  <c r="AJ4100" i="2"/>
  <c r="AJ4108" i="2"/>
  <c r="AJ4109" i="2"/>
  <c r="AJ6837" i="2"/>
  <c r="AJ7137" i="2"/>
  <c r="AJ7182" i="2"/>
  <c r="AJ7251" i="2"/>
  <c r="AJ7333" i="2"/>
  <c r="AJ4935" i="2"/>
  <c r="AJ6821" i="2"/>
  <c r="AJ7068" i="2"/>
  <c r="AJ5259" i="2"/>
  <c r="AJ5512" i="2"/>
  <c r="AJ5722" i="2"/>
  <c r="AJ5848" i="2"/>
  <c r="AJ5977" i="2"/>
  <c r="AJ6048" i="2"/>
  <c r="AJ6822" i="2"/>
  <c r="AJ7023" i="2"/>
  <c r="AJ8741" i="2"/>
  <c r="AJ9188" i="2"/>
  <c r="AJ9797" i="2"/>
  <c r="AJ10115" i="2"/>
  <c r="AJ10233" i="2"/>
  <c r="AJ11218" i="2"/>
  <c r="AJ11476" i="2"/>
  <c r="AJ8673" i="2"/>
  <c r="AJ8742" i="2"/>
  <c r="AJ8884" i="2"/>
  <c r="AJ8885" i="2"/>
  <c r="AJ8886" i="2"/>
  <c r="AJ9189" i="2"/>
  <c r="AJ10116" i="2"/>
  <c r="AJ10117" i="2"/>
  <c r="AJ10118" i="2"/>
  <c r="AJ7423" i="2"/>
  <c r="AJ7424" i="2"/>
  <c r="AJ7520" i="2"/>
  <c r="AJ7632" i="2"/>
  <c r="AJ7742" i="2"/>
  <c r="AJ7838" i="2"/>
  <c r="AJ7909" i="2"/>
  <c r="AJ8003" i="2"/>
  <c r="AJ10234" i="2"/>
  <c r="AJ10235" i="2"/>
  <c r="AJ10236" i="2"/>
  <c r="AJ10237" i="2"/>
  <c r="AJ11244" i="2"/>
  <c r="AJ11504" i="2"/>
  <c r="AJ359" i="2"/>
  <c r="AJ518" i="2"/>
  <c r="AJ1494" i="2"/>
  <c r="AJ3129" i="2"/>
  <c r="AJ2995" i="2"/>
  <c r="AJ3018" i="2"/>
  <c r="AJ3130" i="2"/>
  <c r="AJ3268" i="2"/>
  <c r="AJ3269" i="2"/>
  <c r="AJ4650" i="2"/>
  <c r="AJ4856" i="2"/>
  <c r="AJ4896" i="2"/>
  <c r="AJ5042" i="2"/>
  <c r="AJ5183" i="2"/>
  <c r="AJ5417" i="2"/>
  <c r="AJ5252" i="2"/>
  <c r="AJ5592" i="2"/>
  <c r="AJ6009" i="2"/>
  <c r="AJ6012" i="2"/>
  <c r="AJ6014" i="2"/>
  <c r="AJ6027" i="2"/>
  <c r="AJ6466" i="2"/>
  <c r="AJ6870" i="2"/>
  <c r="AJ8743" i="2"/>
  <c r="AJ8744" i="2"/>
  <c r="AJ8745" i="2"/>
  <c r="AJ10119" i="2"/>
  <c r="AJ10238" i="2"/>
  <c r="AJ11023" i="2"/>
  <c r="AJ11272" i="2"/>
  <c r="AJ478" i="2"/>
  <c r="AJ490" i="2"/>
  <c r="AJ778" i="2"/>
  <c r="AJ779" i="2"/>
  <c r="AJ967" i="2"/>
  <c r="AJ974" i="2"/>
  <c r="AJ1639" i="2"/>
  <c r="AJ1640" i="2"/>
  <c r="AJ1641" i="2"/>
  <c r="AJ1642" i="2"/>
  <c r="AJ1643" i="2"/>
  <c r="AJ1646" i="2"/>
  <c r="AJ2909" i="2"/>
  <c r="AJ2938" i="2"/>
  <c r="AJ2939" i="2"/>
  <c r="AJ2940" i="2"/>
  <c r="AJ2941" i="2"/>
  <c r="AJ2963" i="2"/>
  <c r="AJ2996" i="2"/>
  <c r="AJ3000" i="2"/>
  <c r="AJ3131" i="2"/>
  <c r="AJ3270" i="2"/>
  <c r="AJ3271" i="2"/>
  <c r="AJ3918" i="2"/>
  <c r="AJ4346" i="2"/>
  <c r="AJ4360" i="2"/>
  <c r="AJ4559" i="2"/>
  <c r="AJ4560" i="2"/>
  <c r="AJ4913" i="2"/>
  <c r="AJ6175" i="2"/>
  <c r="AJ6243" i="2"/>
  <c r="AJ6244" i="2"/>
  <c r="AJ6439" i="2"/>
  <c r="AJ6674" i="2"/>
  <c r="AJ6900" i="2"/>
  <c r="AJ7138" i="2"/>
  <c r="AJ7183" i="2"/>
  <c r="AJ7184" i="2"/>
  <c r="AJ7252" i="2"/>
  <c r="AJ7253" i="2"/>
  <c r="AJ7334" i="2"/>
  <c r="AJ7335" i="2"/>
  <c r="AJ7336" i="2"/>
  <c r="AJ7337" i="2"/>
  <c r="AJ7425" i="2"/>
  <c r="AJ7426" i="2"/>
  <c r="AJ7427" i="2"/>
  <c r="AJ8746" i="2"/>
  <c r="AJ8747" i="2"/>
  <c r="AJ8748" i="2"/>
  <c r="AJ8749" i="2"/>
  <c r="AJ8750" i="2"/>
  <c r="AJ8751" i="2"/>
  <c r="AJ8887" i="2"/>
  <c r="AJ8888" i="2"/>
  <c r="AJ8889" i="2"/>
  <c r="AJ10120" i="2"/>
  <c r="AJ10121" i="2"/>
  <c r="AJ10239" i="2"/>
  <c r="AJ10240" i="2"/>
  <c r="AJ10241" i="2"/>
  <c r="AJ10392" i="2"/>
  <c r="AJ11024" i="2"/>
  <c r="AJ11273" i="2"/>
  <c r="AJ11715" i="2"/>
  <c r="AJ11716" i="2"/>
  <c r="AJ11785" i="2"/>
  <c r="AJ11791" i="2"/>
  <c r="AJ11798" i="2"/>
  <c r="AJ11804" i="2"/>
  <c r="AJ360" i="2"/>
  <c r="AJ398" i="2"/>
  <c r="AJ1576" i="2"/>
  <c r="AJ3132" i="2"/>
  <c r="AJ4857" i="2"/>
  <c r="AJ4704" i="2"/>
  <c r="AJ5157" i="2"/>
  <c r="AJ5418" i="2"/>
  <c r="AJ5558" i="2"/>
  <c r="AJ6838" i="2"/>
  <c r="AJ7092" i="2"/>
  <c r="AJ10798" i="2"/>
  <c r="AJ11264" i="2"/>
  <c r="AJ11522" i="2"/>
  <c r="AJ5598" i="2"/>
  <c r="AJ5723" i="2"/>
  <c r="AJ5849" i="2"/>
  <c r="AJ361" i="2"/>
  <c r="AJ399" i="2"/>
  <c r="AJ730" i="2"/>
  <c r="AJ731" i="2"/>
  <c r="AJ3626" i="2"/>
  <c r="AJ4979" i="2"/>
  <c r="AJ6797" i="2"/>
  <c r="AJ9715" i="2"/>
  <c r="AJ9798" i="2"/>
  <c r="AJ10558" i="2"/>
  <c r="AJ10715" i="2"/>
  <c r="AJ415" i="2"/>
  <c r="AJ449" i="2"/>
  <c r="AJ1587" i="2"/>
  <c r="AJ3133" i="2"/>
  <c r="AJ3473" i="2"/>
  <c r="AJ3489" i="2"/>
  <c r="AJ3655" i="2"/>
  <c r="AJ3861" i="2"/>
  <c r="AJ3862" i="2"/>
  <c r="AJ4746" i="2"/>
  <c r="AJ4858" i="2"/>
  <c r="AJ5175" i="2"/>
  <c r="AJ5419" i="2"/>
  <c r="AJ5305" i="2"/>
  <c r="AJ5581" i="2"/>
  <c r="AJ6137" i="2"/>
  <c r="AJ6658" i="2"/>
  <c r="AJ7059" i="2"/>
  <c r="AJ9799" i="2"/>
  <c r="AJ9860" i="2"/>
  <c r="AJ10861" i="2"/>
  <c r="AJ10905" i="2"/>
  <c r="AJ11236" i="2"/>
  <c r="AJ11494" i="2"/>
  <c r="AJ400" i="2"/>
  <c r="AJ416" i="2"/>
  <c r="AJ740" i="2"/>
  <c r="AJ741" i="2"/>
  <c r="AJ958" i="2"/>
  <c r="AJ959" i="2"/>
  <c r="AJ1214" i="2"/>
  <c r="AJ1215" i="2"/>
  <c r="AJ1448" i="2"/>
  <c r="AJ1451" i="2"/>
  <c r="AJ2226" i="2"/>
  <c r="AJ2227" i="2"/>
  <c r="AJ2228" i="2"/>
  <c r="AJ2255" i="2"/>
  <c r="AJ2256" i="2"/>
  <c r="AJ2257" i="2"/>
  <c r="AJ2874" i="2"/>
  <c r="AJ2875" i="2"/>
  <c r="AJ2876" i="2"/>
  <c r="AJ2910" i="2"/>
  <c r="AJ2911" i="2"/>
  <c r="AJ2912" i="2"/>
  <c r="AJ3656" i="2"/>
  <c r="AJ3994" i="2"/>
  <c r="AJ4347" i="2"/>
  <c r="AJ4348" i="2"/>
  <c r="AJ4561" i="2"/>
  <c r="AJ4562" i="2"/>
  <c r="AJ5020" i="2"/>
  <c r="AJ6237" i="2"/>
  <c r="AJ6429" i="2"/>
  <c r="AJ6430" i="2"/>
  <c r="AJ6663" i="2"/>
  <c r="AJ6778" i="2"/>
  <c r="AJ7060" i="2"/>
  <c r="AJ8279" i="2"/>
  <c r="AJ8302" i="2"/>
  <c r="AJ8321" i="2"/>
  <c r="AJ8342" i="2"/>
  <c r="AJ8362" i="2"/>
  <c r="AJ8381" i="2"/>
  <c r="AJ8404" i="2"/>
  <c r="AJ8427" i="2"/>
  <c r="AJ8449" i="2"/>
  <c r="AJ8450" i="2"/>
  <c r="AJ8464" i="2"/>
  <c r="AJ8478" i="2"/>
  <c r="AJ9800" i="2"/>
  <c r="AJ9801" i="2"/>
  <c r="AJ9802" i="2"/>
  <c r="AJ9803" i="2"/>
  <c r="AJ9861" i="2"/>
  <c r="AJ9862" i="2"/>
  <c r="AJ9863" i="2"/>
  <c r="AJ9864" i="2"/>
  <c r="AJ9927" i="2"/>
  <c r="AJ10862" i="2"/>
  <c r="AJ10863" i="2"/>
  <c r="AJ10864" i="2"/>
  <c r="AJ10865" i="2"/>
  <c r="AJ10906" i="2"/>
  <c r="AJ10907" i="2"/>
  <c r="AJ11237" i="2"/>
  <c r="AJ11495" i="2"/>
  <c r="AJ5599" i="2"/>
  <c r="AJ5724" i="2"/>
  <c r="AJ5850" i="2"/>
  <c r="AJ11535" i="2"/>
  <c r="AJ11624" i="2"/>
  <c r="AJ11740" i="2"/>
  <c r="AJ529" i="2"/>
  <c r="AJ1460" i="2"/>
  <c r="AJ1519" i="2"/>
  <c r="AJ3134" i="2"/>
  <c r="AJ3021" i="2"/>
  <c r="AJ3023" i="2"/>
  <c r="AJ3277" i="2"/>
  <c r="AJ3285" i="2"/>
  <c r="AJ3286" i="2"/>
  <c r="AJ4677" i="2"/>
  <c r="AJ4859" i="2"/>
  <c r="AJ4897" i="2"/>
  <c r="AJ5043" i="2"/>
  <c r="AJ5184" i="2"/>
  <c r="AJ5420" i="2"/>
  <c r="AJ5312" i="2"/>
  <c r="AJ5593" i="2"/>
  <c r="AJ5994" i="2"/>
  <c r="AJ5995" i="2"/>
  <c r="AJ5996" i="2"/>
  <c r="AJ6049" i="2"/>
  <c r="AJ6552" i="2"/>
  <c r="AJ6901" i="2"/>
  <c r="AJ9387" i="2"/>
  <c r="AJ9607" i="2"/>
  <c r="AJ10716" i="2"/>
  <c r="AJ10799" i="2"/>
  <c r="AJ11100" i="2"/>
  <c r="AJ11398" i="2"/>
  <c r="AJ11711" i="2"/>
  <c r="AJ519" i="2"/>
  <c r="AJ521" i="2"/>
  <c r="AJ786" i="2"/>
  <c r="AJ788" i="2"/>
  <c r="AJ980" i="2"/>
  <c r="AJ981" i="2"/>
  <c r="AJ2184" i="2"/>
  <c r="AJ2185" i="2"/>
  <c r="AJ2203" i="2"/>
  <c r="AJ2204" i="2"/>
  <c r="AJ2229" i="2"/>
  <c r="AJ2230" i="2"/>
  <c r="AJ2723" i="2"/>
  <c r="AJ2782" i="2"/>
  <c r="AJ2783" i="2"/>
  <c r="AJ2824" i="2"/>
  <c r="AJ2825" i="2"/>
  <c r="AJ2853" i="2"/>
  <c r="AJ3007" i="2"/>
  <c r="AJ3010" i="2"/>
  <c r="AJ3191" i="2"/>
  <c r="AJ3291" i="2"/>
  <c r="AJ3292" i="2"/>
  <c r="AJ3961" i="2"/>
  <c r="AJ4364" i="2"/>
  <c r="AJ4365" i="2"/>
  <c r="AJ4598" i="2"/>
  <c r="AJ4604" i="2"/>
  <c r="AJ5038" i="2"/>
  <c r="AJ6217" i="2"/>
  <c r="AJ6251" i="2"/>
  <c r="AJ6252" i="2"/>
  <c r="AJ6491" i="2"/>
  <c r="AJ6684" i="2"/>
  <c r="AJ6984" i="2"/>
  <c r="AJ8479" i="2"/>
  <c r="AJ8491" i="2"/>
  <c r="AJ8492" i="2"/>
  <c r="AJ8502" i="2"/>
  <c r="AJ8515" i="2"/>
  <c r="AJ8526" i="2"/>
  <c r="AJ8534" i="2"/>
  <c r="AJ8535" i="2"/>
  <c r="AJ8545" i="2"/>
  <c r="AJ8546" i="2"/>
  <c r="AJ8547" i="2"/>
  <c r="AJ8556" i="2"/>
  <c r="AJ9190" i="2"/>
  <c r="AJ9388" i="2"/>
  <c r="AJ9608" i="2"/>
  <c r="AJ9609" i="2"/>
  <c r="AJ9610" i="2"/>
  <c r="AJ9611" i="2"/>
  <c r="AJ9612" i="2"/>
  <c r="AJ9716" i="2"/>
  <c r="AJ10717" i="2"/>
  <c r="AJ10718" i="2"/>
  <c r="AJ10800" i="2"/>
  <c r="AJ10801" i="2"/>
  <c r="AJ10802" i="2"/>
  <c r="AJ10866" i="2"/>
  <c r="AJ11101" i="2"/>
  <c r="AJ11354" i="2"/>
  <c r="AJ11712" i="2"/>
  <c r="AJ11717" i="2"/>
  <c r="AJ11718" i="2"/>
  <c r="AJ11786" i="2"/>
  <c r="AJ11792" i="2"/>
  <c r="AJ11799" i="2"/>
  <c r="AJ531" i="2"/>
  <c r="AJ532" i="2"/>
  <c r="AJ533" i="2"/>
  <c r="AJ534" i="2"/>
  <c r="AJ535" i="2"/>
  <c r="AJ1546" i="2"/>
  <c r="AJ1547" i="2"/>
  <c r="AJ3135" i="2"/>
  <c r="AJ3136" i="2"/>
  <c r="AJ3022" i="2"/>
  <c r="AJ3024" i="2"/>
  <c r="AJ3287" i="2"/>
  <c r="AJ3288" i="2"/>
  <c r="AJ3293" i="2"/>
  <c r="AJ4678" i="2"/>
  <c r="AJ4705" i="2"/>
  <c r="AJ4860" i="2"/>
  <c r="AJ4861" i="2"/>
  <c r="AJ4898" i="2"/>
  <c r="AJ5044" i="2"/>
  <c r="AJ4901" i="2"/>
  <c r="AJ5045" i="2"/>
  <c r="AJ5185" i="2"/>
  <c r="AJ5186" i="2"/>
  <c r="AJ5421" i="2"/>
  <c r="AJ5422" i="2"/>
  <c r="AJ5313" i="2"/>
  <c r="AJ5594" i="2"/>
  <c r="AJ5596" i="2"/>
  <c r="AJ5997" i="2"/>
  <c r="AJ5999" i="2"/>
  <c r="AJ6001" i="2"/>
  <c r="AJ6002" i="2"/>
  <c r="AJ6004" i="2"/>
  <c r="AJ6005" i="2"/>
  <c r="AJ6073" i="2"/>
  <c r="AJ6553" i="2"/>
  <c r="AJ6902" i="2"/>
  <c r="AJ9040" i="2"/>
  <c r="AJ9389" i="2"/>
  <c r="AJ9613" i="2"/>
  <c r="AJ10719" i="2"/>
  <c r="AJ10803" i="2"/>
  <c r="AJ11102" i="2"/>
  <c r="AJ11399" i="2"/>
  <c r="AJ520" i="2"/>
  <c r="AJ522" i="2"/>
  <c r="AJ787" i="2"/>
  <c r="AJ789" i="2"/>
  <c r="AJ982" i="2"/>
  <c r="AJ983" i="2"/>
  <c r="AJ2186" i="2"/>
  <c r="AJ2187" i="2"/>
  <c r="AJ2205" i="2"/>
  <c r="AJ2206" i="2"/>
  <c r="AJ2231" i="2"/>
  <c r="AJ2258" i="2"/>
  <c r="AJ2784" i="2"/>
  <c r="AJ2785" i="2"/>
  <c r="AJ2826" i="2"/>
  <c r="AJ2827" i="2"/>
  <c r="AJ2854" i="2"/>
  <c r="AJ2855" i="2"/>
  <c r="AJ3008" i="2"/>
  <c r="AJ3011" i="2"/>
  <c r="AJ3192" i="2"/>
  <c r="AJ3294" i="2"/>
  <c r="AJ3295" i="2"/>
  <c r="AJ3962" i="2"/>
  <c r="AJ4366" i="2"/>
  <c r="AJ4369" i="2"/>
  <c r="AJ4599" i="2"/>
  <c r="AJ4605" i="2"/>
  <c r="AJ5039" i="2"/>
  <c r="AJ6218" i="2"/>
  <c r="AJ6253" i="2"/>
  <c r="AJ6254" i="2"/>
  <c r="AJ6525" i="2"/>
  <c r="AJ6690" i="2"/>
  <c r="AJ6985" i="2"/>
  <c r="AJ8480" i="2"/>
  <c r="AJ8493" i="2"/>
  <c r="AJ8503" i="2"/>
  <c r="AJ8504" i="2"/>
  <c r="AJ8516" i="2"/>
  <c r="AJ8527" i="2"/>
  <c r="AJ8536" i="2"/>
  <c r="AJ8548" i="2"/>
  <c r="AJ8549" i="2"/>
  <c r="AJ8557" i="2"/>
  <c r="AJ8563" i="2"/>
  <c r="AJ8631" i="2"/>
  <c r="AJ9390" i="2"/>
  <c r="AJ9391" i="2"/>
  <c r="AJ9392" i="2"/>
  <c r="AJ9614" i="2"/>
  <c r="AJ9615" i="2"/>
  <c r="AJ9616" i="2"/>
  <c r="AJ9617" i="2"/>
  <c r="AJ9717" i="2"/>
  <c r="AJ10720" i="2"/>
  <c r="AJ10804" i="2"/>
  <c r="AJ10805" i="2"/>
  <c r="AJ10867" i="2"/>
  <c r="AJ10868" i="2"/>
  <c r="AJ11145" i="2"/>
  <c r="AJ11400" i="2"/>
  <c r="AJ11713" i="2"/>
  <c r="AJ11714" i="2"/>
  <c r="AJ11719" i="2"/>
  <c r="AJ11720" i="2"/>
  <c r="AJ11787" i="2"/>
  <c r="AJ11793" i="2"/>
  <c r="AJ11800" i="2"/>
  <c r="AJ11805" i="2"/>
  <c r="AJ8564" i="2"/>
  <c r="AJ10806" i="2"/>
  <c r="AJ1461" i="2"/>
  <c r="AJ4899" i="2"/>
  <c r="AJ5046" i="2"/>
  <c r="AJ5187" i="2"/>
  <c r="AJ5423" i="2"/>
  <c r="AJ5597" i="2"/>
  <c r="AJ1774" i="2"/>
  <c r="AJ1849" i="2"/>
  <c r="AJ1940" i="2"/>
  <c r="AJ2021" i="2"/>
  <c r="AJ2096" i="2"/>
  <c r="AJ2146" i="2"/>
  <c r="AJ2356" i="2"/>
  <c r="AJ2391" i="2"/>
  <c r="AJ2458" i="2"/>
  <c r="AJ2546" i="2"/>
  <c r="AJ2639" i="2"/>
  <c r="AJ2724" i="2"/>
  <c r="AJ8262" i="2"/>
  <c r="AJ8280" i="2"/>
  <c r="AJ8303" i="2"/>
  <c r="AJ8322" i="2"/>
  <c r="AJ8343" i="2"/>
  <c r="AJ8363" i="2"/>
  <c r="AJ8382" i="2"/>
  <c r="AJ8405" i="2"/>
  <c r="AJ8428" i="2"/>
  <c r="AJ8451" i="2"/>
  <c r="AJ8465" i="2"/>
  <c r="AJ8466" i="2"/>
  <c r="AJ11721" i="2"/>
  <c r="AJ11722" i="2"/>
  <c r="AJ11788" i="2"/>
  <c r="AJ11794" i="2"/>
  <c r="AJ11806" i="2"/>
  <c r="AJ11809" i="2"/>
  <c r="AJ514" i="2"/>
  <c r="AJ516" i="2"/>
  <c r="AJ782" i="2"/>
  <c r="AJ783" i="2"/>
  <c r="AJ976" i="2"/>
  <c r="AJ979" i="2"/>
  <c r="AJ3002" i="2"/>
  <c r="AJ3004" i="2"/>
  <c r="AJ3181" i="2"/>
  <c r="AJ3278" i="2"/>
  <c r="AJ3289" i="2"/>
  <c r="AJ3941" i="2"/>
  <c r="AJ4362" i="2"/>
  <c r="AJ4363" i="2"/>
  <c r="AJ4576" i="2"/>
  <c r="AJ4600" i="2"/>
  <c r="AJ5030" i="2"/>
  <c r="AJ6197" i="2"/>
  <c r="AJ6247" i="2"/>
  <c r="AJ6250" i="2"/>
  <c r="AJ6492" i="2"/>
  <c r="AJ6679" i="2"/>
  <c r="AJ6946" i="2"/>
  <c r="AJ8890" i="2"/>
  <c r="AJ9041" i="2"/>
  <c r="AJ9042" i="2"/>
  <c r="AJ9043" i="2"/>
  <c r="AJ9044" i="2"/>
  <c r="AJ9045" i="2"/>
  <c r="AJ9191" i="2"/>
  <c r="AJ9192" i="2"/>
  <c r="AJ9193" i="2"/>
  <c r="AJ10393" i="2"/>
  <c r="AJ10394" i="2"/>
  <c r="AJ10559" i="2"/>
  <c r="AJ10560" i="2"/>
  <c r="AJ10561" i="2"/>
  <c r="AJ10721" i="2"/>
  <c r="AJ11052" i="2"/>
  <c r="AJ11355" i="2"/>
  <c r="AJ530" i="2"/>
  <c r="AJ1520" i="2"/>
  <c r="AJ3137" i="2"/>
  <c r="AJ3019" i="2"/>
  <c r="AJ3020" i="2"/>
  <c r="AJ3272" i="2"/>
  <c r="AJ3279" i="2"/>
  <c r="AJ3280" i="2"/>
  <c r="AJ4651" i="2"/>
  <c r="AJ4862" i="2"/>
  <c r="AJ5311" i="2"/>
  <c r="AJ5991" i="2"/>
  <c r="AJ5992" i="2"/>
  <c r="AJ5993" i="2"/>
  <c r="AJ6050" i="2"/>
  <c r="AJ6526" i="2"/>
  <c r="AJ6871" i="2"/>
  <c r="AJ8891" i="2"/>
  <c r="AJ9046" i="2"/>
  <c r="AJ9194" i="2"/>
  <c r="AJ10395" i="2"/>
  <c r="AJ10562" i="2"/>
  <c r="AJ11053" i="2"/>
  <c r="AJ11356" i="2"/>
  <c r="AJ528" i="2"/>
  <c r="AJ507" i="2"/>
  <c r="AJ513" i="2"/>
  <c r="AJ1495" i="2"/>
  <c r="AJ3138" i="2"/>
  <c r="AJ3012" i="2"/>
  <c r="AJ3015" i="2"/>
  <c r="AJ3296" i="2"/>
  <c r="AJ3298" i="2"/>
  <c r="AJ3576" i="2"/>
  <c r="AJ4652" i="2"/>
  <c r="AJ4863" i="2"/>
  <c r="AJ5083" i="2"/>
  <c r="AJ5424" i="2"/>
  <c r="AJ5204" i="2"/>
  <c r="AJ5513" i="2"/>
  <c r="AJ6018" i="2"/>
  <c r="AJ6019" i="2"/>
  <c r="AJ6020" i="2"/>
  <c r="AJ6097" i="2"/>
  <c r="AJ6493" i="2"/>
  <c r="AJ6903" i="2"/>
  <c r="AJ9047" i="2"/>
  <c r="AJ9393" i="2"/>
  <c r="AJ9618" i="2"/>
  <c r="AJ10396" i="2"/>
  <c r="AJ10563" i="2"/>
  <c r="AJ11054" i="2"/>
  <c r="AJ11357" i="2"/>
  <c r="AJ523" i="2"/>
  <c r="AJ524" i="2"/>
  <c r="AJ790" i="2"/>
  <c r="AJ793" i="2"/>
  <c r="AJ984" i="2"/>
  <c r="AJ985" i="2"/>
  <c r="AJ1775" i="2"/>
  <c r="AJ1776" i="2"/>
  <c r="AJ1850" i="2"/>
  <c r="AJ1941" i="2"/>
  <c r="AJ2022" i="2"/>
  <c r="AJ2097" i="2"/>
  <c r="AJ2357" i="2"/>
  <c r="AJ2392" i="2"/>
  <c r="AJ2393" i="2"/>
  <c r="AJ2459" i="2"/>
  <c r="AJ2547" i="2"/>
  <c r="AJ2640" i="2"/>
  <c r="AJ3013" i="2"/>
  <c r="AJ3016" i="2"/>
  <c r="AJ3210" i="2"/>
  <c r="AJ3297" i="2"/>
  <c r="AJ3299" i="2"/>
  <c r="AJ3963" i="2"/>
  <c r="AJ4372" i="2"/>
  <c r="AJ4373" i="2"/>
  <c r="AJ4606" i="2"/>
  <c r="AJ4612" i="2"/>
  <c r="AJ5031" i="2"/>
  <c r="AJ6176" i="2"/>
  <c r="AJ6255" i="2"/>
  <c r="AJ6256" i="2"/>
  <c r="AJ6527" i="2"/>
  <c r="AJ6748" i="2"/>
  <c r="AJ6947" i="2"/>
  <c r="AJ8263" i="2"/>
  <c r="AJ8281" i="2"/>
  <c r="AJ8304" i="2"/>
  <c r="AJ8323" i="2"/>
  <c r="AJ8344" i="2"/>
  <c r="AJ8364" i="2"/>
  <c r="AJ8383" i="2"/>
  <c r="AJ8406" i="2"/>
  <c r="AJ8429" i="2"/>
  <c r="AJ8430" i="2"/>
  <c r="AJ8452" i="2"/>
  <c r="AJ8467" i="2"/>
  <c r="AJ9048" i="2"/>
  <c r="AJ9195" i="2"/>
  <c r="AJ9394" i="2"/>
  <c r="AJ9619" i="2"/>
  <c r="AJ9620" i="2"/>
  <c r="AJ9621" i="2"/>
  <c r="AJ9718" i="2"/>
  <c r="AJ9719" i="2"/>
  <c r="AJ9720" i="2"/>
  <c r="AJ10397" i="2"/>
  <c r="AJ10564" i="2"/>
  <c r="AJ10565" i="2"/>
  <c r="AJ10566" i="2"/>
  <c r="AJ10722" i="2"/>
  <c r="AJ10723" i="2"/>
  <c r="AJ11055" i="2"/>
  <c r="AJ11358" i="2"/>
  <c r="AJ11781" i="2"/>
  <c r="AJ11782" i="2"/>
  <c r="AJ11789" i="2"/>
  <c r="AJ11807" i="2"/>
  <c r="AJ11810" i="2"/>
  <c r="AJ3510" i="2"/>
  <c r="AJ3520" i="2"/>
  <c r="AJ3876" i="2"/>
  <c r="AJ3877" i="2"/>
  <c r="AJ9865" i="2"/>
  <c r="AJ9928" i="2"/>
  <c r="AJ10869" i="2"/>
  <c r="AJ10908" i="2"/>
  <c r="AJ362" i="2"/>
  <c r="AJ363" i="2"/>
  <c r="AJ742" i="2"/>
  <c r="AJ743" i="2"/>
  <c r="AJ953" i="2"/>
  <c r="AJ960" i="2"/>
  <c r="AJ1209" i="2"/>
  <c r="AJ1210" i="2"/>
  <c r="AJ1440" i="2"/>
  <c r="AJ1441" i="2"/>
  <c r="AJ2319" i="2"/>
  <c r="AJ2320" i="2"/>
  <c r="AJ2321" i="2"/>
  <c r="AJ2334" i="2"/>
  <c r="AJ2335" i="2"/>
  <c r="AJ2336" i="2"/>
  <c r="AJ2964" i="2"/>
  <c r="AJ2978" i="2"/>
  <c r="AJ2979" i="2"/>
  <c r="AJ2980" i="2"/>
  <c r="AJ2981" i="2"/>
  <c r="AJ2993" i="2"/>
  <c r="AJ3982" i="2"/>
  <c r="AJ4283" i="2"/>
  <c r="AJ4284" i="2"/>
  <c r="AJ4577" i="2"/>
  <c r="AJ4578" i="2"/>
  <c r="AJ6230" i="2"/>
  <c r="AJ6422" i="2"/>
  <c r="AJ6423" i="2"/>
  <c r="AJ8576" i="2"/>
  <c r="AJ8577" i="2"/>
  <c r="AJ8591" i="2"/>
  <c r="AJ8597" i="2"/>
  <c r="AJ8598" i="2"/>
  <c r="AJ8599" i="2"/>
  <c r="AJ8600" i="2"/>
  <c r="AJ8613" i="2"/>
  <c r="AJ8614" i="2"/>
  <c r="AJ8615" i="2"/>
  <c r="AJ8616" i="2"/>
  <c r="AJ8623" i="2"/>
  <c r="AJ9866" i="2"/>
  <c r="AJ9867" i="2"/>
  <c r="AJ9868" i="2"/>
  <c r="AJ9869" i="2"/>
  <c r="AJ9929" i="2"/>
  <c r="AJ9930" i="2"/>
  <c r="AJ9931" i="2"/>
  <c r="AJ9932" i="2"/>
  <c r="AJ10870" i="2"/>
  <c r="AJ10871" i="2"/>
  <c r="AJ10909" i="2"/>
  <c r="AJ10910" i="2"/>
  <c r="AJ10911" i="2"/>
  <c r="AJ10912" i="2"/>
  <c r="AJ3681" i="2"/>
  <c r="AJ5032" i="2"/>
  <c r="AJ6664" i="2"/>
  <c r="AJ6795" i="2"/>
  <c r="AJ7081" i="2"/>
  <c r="AJ9972" i="2"/>
  <c r="AJ11260" i="2"/>
  <c r="AJ11518" i="2"/>
  <c r="AJ11536" i="2"/>
  <c r="AJ11625" i="2"/>
  <c r="AJ508" i="2"/>
  <c r="AJ509" i="2"/>
  <c r="AJ1577" i="2"/>
  <c r="AJ3139" i="2"/>
  <c r="AJ3657" i="2"/>
  <c r="AJ4740" i="2"/>
  <c r="AJ4864" i="2"/>
  <c r="AJ5164" i="2"/>
  <c r="AJ5425" i="2"/>
  <c r="AJ5244" i="2"/>
  <c r="AJ5582" i="2"/>
  <c r="AJ5725" i="2"/>
  <c r="AJ5851" i="2"/>
  <c r="AJ5852" i="2"/>
  <c r="AJ6138" i="2"/>
  <c r="AJ6637" i="2"/>
  <c r="AJ7082" i="2"/>
  <c r="AJ9870" i="2"/>
  <c r="AJ11245" i="2"/>
  <c r="AJ11505" i="2"/>
  <c r="AJ450" i="2"/>
  <c r="AJ451" i="2"/>
  <c r="AJ1595" i="2"/>
  <c r="AJ3140" i="2"/>
  <c r="AJ3490" i="2"/>
  <c r="AJ3491" i="2"/>
  <c r="AJ3658" i="2"/>
  <c r="AJ3878" i="2"/>
  <c r="AJ3879" i="2"/>
  <c r="AJ4747" i="2"/>
  <c r="AJ4865" i="2"/>
  <c r="AJ5176" i="2"/>
  <c r="AJ5426" i="2"/>
  <c r="AJ5308" i="2"/>
  <c r="AJ5583" i="2"/>
  <c r="AJ6139" i="2"/>
  <c r="AJ6665" i="2"/>
  <c r="AJ7069" i="2"/>
  <c r="AJ9933" i="2"/>
  <c r="AJ9973" i="2"/>
  <c r="AJ10913" i="2"/>
  <c r="AJ10955" i="2"/>
  <c r="AJ11246" i="2"/>
  <c r="AJ11506" i="2"/>
  <c r="AJ417" i="2"/>
  <c r="AJ418" i="2"/>
  <c r="AJ757" i="2"/>
  <c r="AJ758" i="2"/>
  <c r="AJ961" i="2"/>
  <c r="AJ968" i="2"/>
  <c r="AJ1216" i="2"/>
  <c r="AJ1220" i="2"/>
  <c r="AJ1452" i="2"/>
  <c r="AJ1453" i="2"/>
  <c r="AJ2278" i="2"/>
  <c r="AJ2279" i="2"/>
  <c r="AJ2280" i="2"/>
  <c r="AJ2299" i="2"/>
  <c r="AJ2300" i="2"/>
  <c r="AJ2301" i="2"/>
  <c r="AJ2942" i="2"/>
  <c r="AJ2943" i="2"/>
  <c r="AJ2944" i="2"/>
  <c r="AJ2965" i="2"/>
  <c r="AJ2966" i="2"/>
  <c r="AJ2967" i="2"/>
  <c r="AJ3668" i="2"/>
  <c r="AJ3995" i="2"/>
  <c r="AJ4349" i="2"/>
  <c r="AJ4354" i="2"/>
  <c r="AJ4579" i="2"/>
  <c r="AJ4580" i="2"/>
  <c r="AJ5024" i="2"/>
  <c r="AJ6238" i="2"/>
  <c r="AJ6431" i="2"/>
  <c r="AJ6432" i="2"/>
  <c r="AJ6670" i="2"/>
  <c r="AJ6779" i="2"/>
  <c r="AJ7083" i="2"/>
  <c r="AJ8494" i="2"/>
  <c r="AJ8505" i="2"/>
  <c r="AJ8517" i="2"/>
  <c r="AJ8528" i="2"/>
  <c r="AJ8537" i="2"/>
  <c r="AJ8550" i="2"/>
  <c r="AJ8558" i="2"/>
  <c r="AJ8565" i="2"/>
  <c r="AJ8570" i="2"/>
  <c r="AJ8571" i="2"/>
  <c r="AJ8578" i="2"/>
  <c r="AJ8601" i="2"/>
  <c r="AJ9934" i="2"/>
  <c r="AJ9935" i="2"/>
  <c r="AJ9936" i="2"/>
  <c r="AJ9937" i="2"/>
  <c r="AJ9974" i="2"/>
  <c r="AJ9975" i="2"/>
  <c r="AJ9976" i="2"/>
  <c r="AJ9977" i="2"/>
  <c r="AJ10914" i="2"/>
  <c r="AJ10956" i="2"/>
  <c r="AJ10957" i="2"/>
  <c r="AJ10958" i="2"/>
  <c r="AJ10983" i="2"/>
  <c r="AJ10984" i="2"/>
  <c r="AJ11247" i="2"/>
  <c r="AJ11507" i="2"/>
  <c r="AJ11626" i="2"/>
  <c r="AJ11709" i="2"/>
  <c r="AJ11741" i="2"/>
  <c r="AJ5600" i="2"/>
  <c r="AJ5726" i="2"/>
  <c r="AJ5978" i="2"/>
  <c r="AJ11765" i="2"/>
  <c r="AJ3511" i="2"/>
  <c r="AJ3512" i="2"/>
  <c r="AJ3863" i="2"/>
  <c r="AJ3880" i="2"/>
  <c r="AJ9804" i="2"/>
  <c r="AJ9871" i="2"/>
  <c r="AJ10872" i="2"/>
  <c r="AJ10915" i="2"/>
  <c r="AJ364" i="2"/>
  <c r="AJ365" i="2"/>
  <c r="AJ744" i="2"/>
  <c r="AJ745" i="2"/>
  <c r="AJ954" i="2"/>
  <c r="AJ955" i="2"/>
  <c r="AJ1202" i="2"/>
  <c r="AJ1203" i="2"/>
  <c r="AJ1442" i="2"/>
  <c r="AJ1443" i="2"/>
  <c r="AJ2302" i="2"/>
  <c r="AJ2322" i="2"/>
  <c r="AJ2323" i="2"/>
  <c r="AJ2324" i="2"/>
  <c r="AJ2337" i="2"/>
  <c r="AJ2338" i="2"/>
  <c r="AJ2968" i="2"/>
  <c r="AJ2969" i="2"/>
  <c r="AJ2982" i="2"/>
  <c r="AJ2983" i="2"/>
  <c r="AJ2984" i="2"/>
  <c r="AJ2985" i="2"/>
  <c r="AJ3983" i="2"/>
  <c r="AJ4259" i="2"/>
  <c r="AJ4285" i="2"/>
  <c r="AJ4563" i="2"/>
  <c r="AJ4564" i="2"/>
  <c r="AJ6224" i="2"/>
  <c r="AJ6411" i="2"/>
  <c r="AJ6424" i="2"/>
  <c r="AJ8579" i="2"/>
  <c r="AJ8580" i="2"/>
  <c r="AJ8581" i="2"/>
  <c r="AJ8582" i="2"/>
  <c r="AJ8592" i="2"/>
  <c r="AJ8602" i="2"/>
  <c r="AJ8603" i="2"/>
  <c r="AJ8604" i="2"/>
  <c r="AJ8605" i="2"/>
  <c r="AJ8617" i="2"/>
  <c r="AJ8618" i="2"/>
  <c r="AJ8624" i="2"/>
  <c r="AJ9805" i="2"/>
  <c r="AJ9806" i="2"/>
  <c r="AJ9807" i="2"/>
  <c r="AJ9872" i="2"/>
  <c r="AJ9873" i="2"/>
  <c r="AJ9874" i="2"/>
  <c r="AJ9875" i="2"/>
  <c r="AJ9876" i="2"/>
  <c r="AJ10873" i="2"/>
  <c r="AJ10874" i="2"/>
  <c r="AJ10875" i="2"/>
  <c r="AJ10916" i="2"/>
  <c r="AJ10917" i="2"/>
  <c r="AJ10918" i="2"/>
  <c r="AJ3682" i="2"/>
  <c r="AJ5033" i="2"/>
  <c r="AJ6659" i="2"/>
  <c r="AJ6791" i="2"/>
  <c r="AJ7084" i="2"/>
  <c r="AJ9938" i="2"/>
  <c r="AJ11248" i="2"/>
  <c r="AJ11508" i="2"/>
  <c r="AJ11537" i="2"/>
  <c r="AJ11627" i="2"/>
  <c r="AJ502" i="2"/>
  <c r="AJ503" i="2"/>
  <c r="AJ1578" i="2"/>
  <c r="AJ3141" i="2"/>
  <c r="AJ3659" i="2"/>
  <c r="AJ4726" i="2"/>
  <c r="AJ4866" i="2"/>
  <c r="AJ5165" i="2"/>
  <c r="AJ5427" i="2"/>
  <c r="AJ5245" i="2"/>
  <c r="AJ5584" i="2"/>
  <c r="AJ5601" i="2"/>
  <c r="AJ5727" i="2"/>
  <c r="AJ5853" i="2"/>
  <c r="AJ6140" i="2"/>
  <c r="AJ6638" i="2"/>
  <c r="AJ7085" i="2"/>
  <c r="AJ11249" i="2"/>
  <c r="AJ11509" i="2"/>
  <c r="AJ11742" i="2"/>
  <c r="AJ452" i="2"/>
  <c r="AJ453" i="2"/>
  <c r="AJ1596" i="2"/>
  <c r="AJ3142" i="2"/>
  <c r="AJ3492" i="2"/>
  <c r="AJ3493" i="2"/>
  <c r="AJ3660" i="2"/>
  <c r="AJ3881" i="2"/>
  <c r="AJ3882" i="2"/>
  <c r="AJ4748" i="2"/>
  <c r="AJ4867" i="2"/>
  <c r="AJ5177" i="2"/>
  <c r="AJ5428" i="2"/>
  <c r="AJ5309" i="2"/>
  <c r="AJ5585" i="2"/>
  <c r="AJ6141" i="2"/>
  <c r="AJ6666" i="2"/>
  <c r="AJ7070" i="2"/>
  <c r="AJ9721" i="2"/>
  <c r="AJ9939" i="2"/>
  <c r="AJ9978" i="2"/>
  <c r="AJ10959" i="2"/>
  <c r="AJ10985" i="2"/>
  <c r="AJ11250" i="2"/>
  <c r="AJ11510" i="2"/>
  <c r="AJ419" i="2"/>
  <c r="AJ420" i="2"/>
  <c r="AJ759" i="2"/>
  <c r="AJ760" i="2"/>
  <c r="AJ962" i="2"/>
  <c r="AJ969" i="2"/>
  <c r="AJ1217" i="2"/>
  <c r="AJ1221" i="2"/>
  <c r="AJ1454" i="2"/>
  <c r="AJ1455" i="2"/>
  <c r="AJ2281" i="2"/>
  <c r="AJ2282" i="2"/>
  <c r="AJ2283" i="2"/>
  <c r="AJ2303" i="2"/>
  <c r="AJ2304" i="2"/>
  <c r="AJ2305" i="2"/>
  <c r="AJ2945" i="2"/>
  <c r="AJ2946" i="2"/>
  <c r="AJ2947" i="2"/>
  <c r="AJ2970" i="2"/>
  <c r="AJ2971" i="2"/>
  <c r="AJ2972" i="2"/>
  <c r="AJ3669" i="2"/>
  <c r="AJ3996" i="2"/>
  <c r="AJ4355" i="2"/>
  <c r="AJ4356" i="2"/>
  <c r="AJ4581" i="2"/>
  <c r="AJ4582" i="2"/>
  <c r="AJ5025" i="2"/>
  <c r="AJ6239" i="2"/>
  <c r="AJ6433" i="2"/>
  <c r="AJ6434" i="2"/>
  <c r="AJ6671" i="2"/>
  <c r="AJ6780" i="2"/>
  <c r="AJ7086" i="2"/>
  <c r="AJ8495" i="2"/>
  <c r="AJ8506" i="2"/>
  <c r="AJ8518" i="2"/>
  <c r="AJ8529" i="2"/>
  <c r="AJ8538" i="2"/>
  <c r="AJ8551" i="2"/>
  <c r="AJ8559" i="2"/>
  <c r="AJ8566" i="2"/>
  <c r="AJ8572" i="2"/>
  <c r="AJ8583" i="2"/>
  <c r="AJ8584" i="2"/>
  <c r="AJ8606" i="2"/>
  <c r="AJ9940" i="2"/>
  <c r="AJ9941" i="2"/>
  <c r="AJ9942" i="2"/>
  <c r="AJ9943" i="2"/>
  <c r="AJ9979" i="2"/>
  <c r="AJ9980" i="2"/>
  <c r="AJ9981" i="2"/>
  <c r="AJ9982" i="2"/>
  <c r="AJ10919" i="2"/>
  <c r="AJ10960" i="2"/>
  <c r="AJ10961" i="2"/>
  <c r="AJ10962" i="2"/>
  <c r="AJ10986" i="2"/>
  <c r="AJ10987" i="2"/>
  <c r="AJ11261" i="2"/>
  <c r="AJ11511" i="2"/>
  <c r="AJ11538" i="2"/>
  <c r="AJ11628" i="2"/>
  <c r="AJ11743" i="2"/>
  <c r="AJ5602" i="2"/>
  <c r="AJ5728" i="2"/>
  <c r="AJ5854" i="2"/>
  <c r="AJ421" i="2"/>
  <c r="AJ422" i="2"/>
  <c r="AJ1588" i="2"/>
  <c r="AJ3143" i="2"/>
  <c r="AJ4868" i="2"/>
  <c r="AJ4741" i="2"/>
  <c r="AJ5166" i="2"/>
  <c r="AJ5429" i="2"/>
  <c r="AJ5574" i="2"/>
  <c r="AJ7101" i="2"/>
  <c r="AJ4069" i="2"/>
  <c r="AJ4070" i="2"/>
  <c r="AJ4071" i="2"/>
  <c r="AJ4072" i="2"/>
  <c r="AJ4073" i="2"/>
  <c r="AJ4074" i="2"/>
  <c r="AJ4128" i="2"/>
  <c r="AJ4129" i="2"/>
  <c r="AJ4132" i="2"/>
  <c r="AJ4133" i="2"/>
  <c r="AJ4134" i="2"/>
  <c r="AJ4135" i="2"/>
  <c r="AJ6839" i="2"/>
  <c r="AJ7098" i="2"/>
  <c r="AJ8453" i="2"/>
  <c r="AJ8454" i="2"/>
  <c r="AJ8455" i="2"/>
  <c r="AJ8468" i="2"/>
  <c r="AJ8469" i="2"/>
  <c r="AJ8470" i="2"/>
  <c r="AJ8471" i="2"/>
  <c r="AJ8481" i="2"/>
  <c r="AJ8482" i="2"/>
  <c r="AJ8483" i="2"/>
  <c r="AJ8484" i="2"/>
  <c r="AJ8496" i="2"/>
  <c r="AJ10988" i="2"/>
  <c r="AJ11359" i="2"/>
  <c r="AJ11529" i="2"/>
  <c r="AJ423" i="2"/>
  <c r="AJ424" i="2"/>
  <c r="AJ761" i="2"/>
  <c r="AJ762" i="2"/>
  <c r="AJ1076" i="2"/>
  <c r="AJ1077" i="2"/>
  <c r="AJ1311" i="2"/>
  <c r="AJ1312" i="2"/>
  <c r="AJ3641" i="2"/>
  <c r="AJ4198" i="2"/>
  <c r="AJ4226" i="2"/>
  <c r="AJ4536" i="2"/>
  <c r="AJ4537" i="2"/>
  <c r="AJ5003" i="2"/>
  <c r="AJ6798" i="2"/>
  <c r="AJ9722" i="2"/>
  <c r="AJ9808" i="2"/>
  <c r="AJ9809" i="2"/>
  <c r="AJ9877" i="2"/>
  <c r="AJ9983" i="2"/>
  <c r="AJ10122" i="2"/>
  <c r="AJ10724" i="2"/>
  <c r="AJ10807" i="2"/>
  <c r="AJ10808" i="2"/>
  <c r="AJ10876" i="2"/>
  <c r="AJ10963" i="2"/>
  <c r="AJ10964" i="2"/>
  <c r="AJ3429" i="2"/>
  <c r="AJ3430" i="2"/>
  <c r="AJ3606" i="2"/>
  <c r="AJ3833" i="2"/>
  <c r="AJ3834" i="2"/>
  <c r="AJ5295" i="2"/>
  <c r="AJ5603" i="2"/>
  <c r="AJ5729" i="2"/>
  <c r="AJ5979" i="2"/>
  <c r="AJ6098" i="2"/>
  <c r="AJ6823" i="2"/>
  <c r="AJ9723" i="2"/>
  <c r="AJ9878" i="2"/>
  <c r="AJ10725" i="2"/>
  <c r="AJ10809" i="2"/>
  <c r="AJ11744" i="2"/>
  <c r="AJ11766" i="2"/>
  <c r="AJ11774" i="2"/>
  <c r="AJ454" i="2"/>
  <c r="AJ473" i="2"/>
  <c r="AJ1597" i="2"/>
  <c r="AJ3144" i="2"/>
  <c r="AJ3494" i="2"/>
  <c r="AJ3513" i="2"/>
  <c r="AJ3661" i="2"/>
  <c r="AJ3883" i="2"/>
  <c r="AJ3884" i="2"/>
  <c r="AJ4754" i="2"/>
  <c r="AJ4869" i="2"/>
  <c r="AJ5178" i="2"/>
  <c r="AJ5430" i="2"/>
  <c r="AJ5310" i="2"/>
  <c r="AJ5586" i="2"/>
  <c r="AJ6142" i="2"/>
  <c r="AJ6672" i="2"/>
  <c r="AJ7071" i="2"/>
  <c r="AJ9724" i="2"/>
  <c r="AJ9944" i="2"/>
  <c r="AJ9984" i="2"/>
  <c r="AJ10965" i="2"/>
  <c r="AJ10989" i="2"/>
  <c r="AJ11251" i="2"/>
  <c r="AJ11512" i="2"/>
  <c r="AJ425" i="2"/>
  <c r="AJ455" i="2"/>
  <c r="AJ763" i="2"/>
  <c r="AJ764" i="2"/>
  <c r="AJ970" i="2"/>
  <c r="AJ971" i="2"/>
  <c r="AJ1222" i="2"/>
  <c r="AJ1223" i="2"/>
  <c r="AJ1456" i="2"/>
  <c r="AJ1459" i="2"/>
  <c r="AJ2284" i="2"/>
  <c r="AJ2285" i="2"/>
  <c r="AJ2306" i="2"/>
  <c r="AJ2307" i="2"/>
  <c r="AJ2308" i="2"/>
  <c r="AJ2325" i="2"/>
  <c r="AJ2948" i="2"/>
  <c r="AJ2949" i="2"/>
  <c r="AJ2973" i="2"/>
  <c r="AJ2974" i="2"/>
  <c r="AJ2986" i="2"/>
  <c r="AJ2987" i="2"/>
  <c r="AJ3670" i="2"/>
  <c r="AJ3997" i="2"/>
  <c r="AJ4357" i="2"/>
  <c r="AJ4358" i="2"/>
  <c r="AJ4583" i="2"/>
  <c r="AJ4584" i="2"/>
  <c r="AJ5026" i="2"/>
  <c r="AJ6240" i="2"/>
  <c r="AJ6435" i="2"/>
  <c r="AJ6436" i="2"/>
  <c r="AJ6673" i="2"/>
  <c r="AJ6782" i="2"/>
  <c r="AJ7087" i="2"/>
  <c r="AJ8507" i="2"/>
  <c r="AJ8519" i="2"/>
  <c r="AJ8520" i="2"/>
  <c r="AJ8530" i="2"/>
  <c r="AJ8539" i="2"/>
  <c r="AJ8552" i="2"/>
  <c r="AJ8560" i="2"/>
  <c r="AJ8567" i="2"/>
  <c r="AJ8573" i="2"/>
  <c r="AJ8585" i="2"/>
  <c r="AJ8593" i="2"/>
  <c r="AJ8607" i="2"/>
  <c r="AJ9945" i="2"/>
  <c r="AJ9946" i="2"/>
  <c r="AJ9947" i="2"/>
  <c r="AJ9948" i="2"/>
  <c r="AJ9985" i="2"/>
  <c r="AJ9986" i="2"/>
  <c r="AJ9987" i="2"/>
  <c r="AJ9988" i="2"/>
  <c r="AJ9989" i="2"/>
  <c r="AJ10966" i="2"/>
  <c r="AJ10967" i="2"/>
  <c r="AJ10968" i="2"/>
  <c r="AJ10990" i="2"/>
  <c r="AJ10991" i="2"/>
  <c r="AJ10992" i="2"/>
  <c r="AJ11262" i="2"/>
  <c r="AJ11519" i="2"/>
  <c r="AJ11539" i="2"/>
  <c r="AJ11629" i="2"/>
  <c r="AJ5604" i="2"/>
  <c r="AJ5730" i="2"/>
  <c r="AJ5855" i="2"/>
  <c r="AJ456" i="2"/>
  <c r="AJ457" i="2"/>
  <c r="AJ1601" i="2"/>
  <c r="AJ3145" i="2"/>
  <c r="AJ3258" i="2"/>
  <c r="AJ3514" i="2"/>
  <c r="AJ3521" i="2"/>
  <c r="AJ3900" i="2"/>
  <c r="AJ3903" i="2"/>
  <c r="AJ4749" i="2"/>
  <c r="AJ4870" i="2"/>
  <c r="AJ5431" i="2"/>
  <c r="AJ5179" i="2"/>
  <c r="AJ5306" i="2"/>
  <c r="AJ5590" i="2"/>
  <c r="AJ6129" i="2"/>
  <c r="AJ6667" i="2"/>
  <c r="AJ7102" i="2"/>
  <c r="AJ9949" i="2"/>
  <c r="AJ9990" i="2"/>
  <c r="AJ9991" i="2"/>
  <c r="AJ10969" i="2"/>
  <c r="AJ10993" i="2"/>
  <c r="AJ458" i="2"/>
  <c r="AJ459" i="2"/>
  <c r="AJ773" i="2"/>
  <c r="AJ774" i="2"/>
  <c r="AJ842" i="2"/>
  <c r="AJ843" i="2"/>
  <c r="AJ1128" i="2"/>
  <c r="AJ1129" i="2"/>
  <c r="AJ1374" i="2"/>
  <c r="AJ1375" i="2"/>
  <c r="AJ2286" i="2"/>
  <c r="AJ2309" i="2"/>
  <c r="AJ2310" i="2"/>
  <c r="AJ2311" i="2"/>
  <c r="AJ2326" i="2"/>
  <c r="AJ2327" i="2"/>
  <c r="AJ2913" i="2"/>
  <c r="AJ2914" i="2"/>
  <c r="AJ2950" i="2"/>
  <c r="AJ2951" i="2"/>
  <c r="AJ2952" i="2"/>
  <c r="AJ2953" i="2"/>
  <c r="AJ3261" i="2"/>
  <c r="AJ3984" i="2"/>
  <c r="AJ4316" i="2"/>
  <c r="AJ4336" i="2"/>
  <c r="AJ4607" i="2"/>
  <c r="AJ4608" i="2"/>
  <c r="AJ5027" i="2"/>
  <c r="AJ6209" i="2"/>
  <c r="AJ6379" i="2"/>
  <c r="AJ6397" i="2"/>
  <c r="AJ6617" i="2"/>
  <c r="AJ6722" i="2"/>
  <c r="AJ7099" i="2"/>
  <c r="AJ8431" i="2"/>
  <c r="AJ8456" i="2"/>
  <c r="AJ8472" i="2"/>
  <c r="AJ8485" i="2"/>
  <c r="AJ8497" i="2"/>
  <c r="AJ8508" i="2"/>
  <c r="AJ8521" i="2"/>
  <c r="AJ8531" i="2"/>
  <c r="AJ8540" i="2"/>
  <c r="AJ8553" i="2"/>
  <c r="AJ8561" i="2"/>
  <c r="AJ8568" i="2"/>
  <c r="AJ9950" i="2"/>
  <c r="AJ9951" i="2"/>
  <c r="AJ9992" i="2"/>
  <c r="AJ9993" i="2"/>
  <c r="AJ9994" i="2"/>
  <c r="AJ9995" i="2"/>
  <c r="AJ10032" i="2"/>
  <c r="AJ10033" i="2"/>
  <c r="AJ10970" i="2"/>
  <c r="AJ10994" i="2"/>
  <c r="AJ11001" i="2"/>
  <c r="AJ11002" i="2"/>
  <c r="AJ11006" i="2"/>
  <c r="AJ11007" i="2"/>
  <c r="AJ11008" i="2"/>
  <c r="AJ11304" i="2"/>
  <c r="AJ11527" i="2"/>
  <c r="AJ11540" i="2"/>
  <c r="AJ11630" i="2"/>
  <c r="AJ5605" i="2"/>
  <c r="AJ5731" i="2"/>
  <c r="AJ5856" i="2"/>
  <c r="AJ11745" i="2"/>
  <c r="AJ11767" i="2"/>
  <c r="AJ460" i="2"/>
  <c r="AJ474" i="2"/>
  <c r="AJ1602" i="2"/>
  <c r="AJ3146" i="2"/>
  <c r="AJ3259" i="2"/>
  <c r="AJ3522" i="2"/>
  <c r="AJ3523" i="2"/>
  <c r="AJ3901" i="2"/>
  <c r="AJ3904" i="2"/>
  <c r="AJ4750" i="2"/>
  <c r="AJ4871" i="2"/>
  <c r="AJ5180" i="2"/>
  <c r="AJ5432" i="2"/>
  <c r="AJ5307" i="2"/>
  <c r="AJ5591" i="2"/>
  <c r="AJ6130" i="2"/>
  <c r="AJ6668" i="2"/>
  <c r="AJ7103" i="2"/>
  <c r="AJ9952" i="2"/>
  <c r="AJ9996" i="2"/>
  <c r="AJ9997" i="2"/>
  <c r="AJ10995" i="2"/>
  <c r="AJ11003" i="2"/>
  <c r="AJ461" i="2"/>
  <c r="AJ462" i="2"/>
  <c r="AJ775" i="2"/>
  <c r="AJ776" i="2"/>
  <c r="AJ1130" i="2"/>
  <c r="AJ1131" i="2"/>
  <c r="AJ1376" i="2"/>
  <c r="AJ1377" i="2"/>
  <c r="AJ2287" i="2"/>
  <c r="AJ2312" i="2"/>
  <c r="AJ2313" i="2"/>
  <c r="AJ2314" i="2"/>
  <c r="AJ2328" i="2"/>
  <c r="AJ2329" i="2"/>
  <c r="AJ2915" i="2"/>
  <c r="AJ2954" i="2"/>
  <c r="AJ2955" i="2"/>
  <c r="AJ2956" i="2"/>
  <c r="AJ2975" i="2"/>
  <c r="AJ2988" i="2"/>
  <c r="AJ3262" i="2"/>
  <c r="AJ4337" i="2"/>
  <c r="AJ4338" i="2"/>
  <c r="AJ4609" i="2"/>
  <c r="AJ4610" i="2"/>
  <c r="AJ5028" i="2"/>
  <c r="AJ6618" i="2"/>
  <c r="AJ6724" i="2"/>
  <c r="AJ7100" i="2"/>
  <c r="AJ8457" i="2"/>
  <c r="AJ8458" i="2"/>
  <c r="AJ8473" i="2"/>
  <c r="AJ8486" i="2"/>
  <c r="AJ8498" i="2"/>
  <c r="AJ8509" i="2"/>
  <c r="AJ8522" i="2"/>
  <c r="AJ8532" i="2"/>
  <c r="AJ8541" i="2"/>
  <c r="AJ8542" i="2"/>
  <c r="AJ8543" i="2"/>
  <c r="AJ8554" i="2"/>
  <c r="AJ9953" i="2"/>
  <c r="AJ9998" i="2"/>
  <c r="AJ9999" i="2"/>
  <c r="AJ10000" i="2"/>
  <c r="AJ10034" i="2"/>
  <c r="AJ10035" i="2"/>
  <c r="AJ10996" i="2"/>
  <c r="AJ10997" i="2"/>
  <c r="AJ11004" i="2"/>
  <c r="AJ11005" i="2"/>
  <c r="AJ11009" i="2"/>
  <c r="AJ11010" i="2"/>
  <c r="AJ11011" i="2"/>
  <c r="AJ11305" i="2"/>
  <c r="AJ11528" i="2"/>
  <c r="AJ5606" i="2"/>
  <c r="AJ5732" i="2"/>
  <c r="AJ5857" i="2"/>
  <c r="AJ11746" i="2"/>
  <c r="AJ11768" i="2"/>
  <c r="AJ463" i="2"/>
  <c r="AJ464" i="2"/>
  <c r="AJ1598" i="2"/>
  <c r="AJ3147" i="2"/>
  <c r="AJ3495" i="2"/>
  <c r="AJ3496" i="2"/>
  <c r="AJ3885" i="2"/>
  <c r="AJ3886" i="2"/>
  <c r="AJ4751" i="2"/>
  <c r="AJ4872" i="2"/>
  <c r="AJ5433" i="2"/>
  <c r="AJ5167" i="2"/>
  <c r="AJ5575" i="2"/>
  <c r="AJ9810" i="2"/>
  <c r="AJ9879" i="2"/>
  <c r="AJ10877" i="2"/>
  <c r="AJ10920" i="2"/>
  <c r="AJ426" i="2"/>
  <c r="AJ427" i="2"/>
  <c r="AJ765" i="2"/>
  <c r="AJ777" i="2"/>
  <c r="AJ972" i="2"/>
  <c r="AJ973" i="2"/>
  <c r="AJ1218" i="2"/>
  <c r="AJ1219" i="2"/>
  <c r="AJ1457" i="2"/>
  <c r="AJ1458" i="2"/>
  <c r="AJ2259" i="2"/>
  <c r="AJ2260" i="2"/>
  <c r="AJ2288" i="2"/>
  <c r="AJ2289" i="2"/>
  <c r="AJ2290" i="2"/>
  <c r="AJ2315" i="2"/>
  <c r="AJ2916" i="2"/>
  <c r="AJ2917" i="2"/>
  <c r="AJ2957" i="2"/>
  <c r="AJ2958" i="2"/>
  <c r="AJ2959" i="2"/>
  <c r="AJ2960" i="2"/>
  <c r="AJ3998" i="2"/>
  <c r="AJ4350" i="2"/>
  <c r="AJ4351" i="2"/>
  <c r="AJ4585" i="2"/>
  <c r="AJ4586" i="2"/>
  <c r="AJ6236" i="2"/>
  <c r="AJ6412" i="2"/>
  <c r="AJ6425" i="2"/>
  <c r="AJ8474" i="2"/>
  <c r="AJ8487" i="2"/>
  <c r="AJ8488" i="2"/>
  <c r="AJ8489" i="2"/>
  <c r="AJ8499" i="2"/>
  <c r="AJ8500" i="2"/>
  <c r="AJ8510" i="2"/>
  <c r="AJ8511" i="2"/>
  <c r="AJ8512" i="2"/>
  <c r="AJ8513" i="2"/>
  <c r="AJ8523" i="2"/>
  <c r="AJ8524" i="2"/>
  <c r="AJ9880" i="2"/>
  <c r="AJ9881" i="2"/>
  <c r="AJ9882" i="2"/>
  <c r="AJ9954" i="2"/>
  <c r="AJ9955" i="2"/>
  <c r="AJ9956" i="2"/>
  <c r="AJ9957" i="2"/>
  <c r="AJ10001" i="2"/>
  <c r="AJ10878" i="2"/>
  <c r="AJ10921" i="2"/>
  <c r="AJ10922" i="2"/>
  <c r="AJ10923" i="2"/>
  <c r="AJ10971" i="2"/>
  <c r="AJ10998" i="2"/>
  <c r="AJ3263" i="2"/>
  <c r="AJ5034" i="2"/>
  <c r="AJ6619" i="2"/>
  <c r="AJ6719" i="2"/>
  <c r="AJ7093" i="2"/>
  <c r="AJ10036" i="2"/>
  <c r="AJ11252" i="2"/>
  <c r="AJ11520" i="2"/>
  <c r="AJ11541" i="2"/>
  <c r="AJ11710" i="2"/>
  <c r="AJ3267" i="2"/>
  <c r="AJ5247" i="2"/>
  <c r="AJ5607" i="2"/>
  <c r="AJ5733" i="2"/>
  <c r="AJ5858" i="2"/>
  <c r="AJ6145" i="2"/>
  <c r="AJ6660" i="2"/>
  <c r="AJ7088" i="2"/>
  <c r="AJ9958" i="2"/>
  <c r="AJ11253" i="2"/>
  <c r="AJ11513" i="2"/>
  <c r="AJ3515" i="2"/>
  <c r="AJ3516" i="2"/>
  <c r="AJ3887" i="2"/>
  <c r="AJ3888" i="2"/>
  <c r="AJ9811" i="2"/>
  <c r="AJ9883" i="2"/>
  <c r="AJ10879" i="2"/>
  <c r="AJ10924" i="2"/>
  <c r="AJ366" i="2"/>
  <c r="AJ367" i="2"/>
  <c r="AJ746" i="2"/>
  <c r="AJ747" i="2"/>
  <c r="AJ956" i="2"/>
  <c r="AJ963" i="2"/>
  <c r="AJ1204" i="2"/>
  <c r="AJ1211" i="2"/>
  <c r="AJ1444" i="2"/>
  <c r="AJ1445" i="2"/>
  <c r="AJ2330" i="2"/>
  <c r="AJ2331" i="2"/>
  <c r="AJ2332" i="2"/>
  <c r="AJ2333" i="2"/>
  <c r="AJ2339" i="2"/>
  <c r="AJ2340" i="2"/>
  <c r="AJ2976" i="2"/>
  <c r="AJ2989" i="2"/>
  <c r="AJ2990" i="2"/>
  <c r="AJ2991" i="2"/>
  <c r="AJ2992" i="2"/>
  <c r="AJ2994" i="2"/>
  <c r="AJ3985" i="2"/>
  <c r="AJ4260" i="2"/>
  <c r="AJ4286" i="2"/>
  <c r="AJ4565" i="2"/>
  <c r="AJ4587" i="2"/>
  <c r="AJ6231" i="2"/>
  <c r="AJ6413" i="2"/>
  <c r="AJ6426" i="2"/>
  <c r="AJ8586" i="2"/>
  <c r="AJ8594" i="2"/>
  <c r="AJ8608" i="2"/>
  <c r="AJ8619" i="2"/>
  <c r="AJ8620" i="2"/>
  <c r="AJ8621" i="2"/>
  <c r="AJ8625" i="2"/>
  <c r="AJ8626" i="2"/>
  <c r="AJ8627" i="2"/>
  <c r="AJ8628" i="2"/>
  <c r="AJ8629" i="2"/>
  <c r="AJ8630" i="2"/>
  <c r="AJ9884" i="2"/>
  <c r="AJ9885" i="2"/>
  <c r="AJ9886" i="2"/>
  <c r="AJ9887" i="2"/>
  <c r="AJ9888" i="2"/>
  <c r="AJ9889" i="2"/>
  <c r="AJ9959" i="2"/>
  <c r="AJ9960" i="2"/>
  <c r="AJ10880" i="2"/>
  <c r="AJ10881" i="2"/>
  <c r="AJ10882" i="2"/>
  <c r="AJ10925" i="2"/>
  <c r="AJ10926" i="2"/>
  <c r="AJ10927" i="2"/>
  <c r="AJ3683" i="2"/>
  <c r="AJ3684" i="2"/>
  <c r="AJ5035" i="2"/>
  <c r="AJ5036" i="2"/>
  <c r="AJ6661" i="2"/>
  <c r="AJ6669" i="2"/>
  <c r="AJ6792" i="2"/>
  <c r="AJ6796" i="2"/>
  <c r="AJ7089" i="2"/>
  <c r="AJ7094" i="2"/>
  <c r="AJ10002" i="2"/>
  <c r="AJ10037" i="2"/>
  <c r="AJ11254" i="2"/>
  <c r="AJ11263" i="2"/>
  <c r="AJ11521" i="2"/>
  <c r="AJ11523" i="2"/>
  <c r="AJ11542" i="2"/>
  <c r="AJ11631" i="2"/>
  <c r="AJ504" i="2"/>
  <c r="AJ510" i="2"/>
  <c r="AJ511" i="2"/>
  <c r="AJ512" i="2"/>
  <c r="AJ1579" i="2"/>
  <c r="AJ3148" i="2"/>
  <c r="AJ1589" i="2"/>
  <c r="AJ3149" i="2"/>
  <c r="AJ3662" i="2"/>
  <c r="AJ4727" i="2"/>
  <c r="AJ4742" i="2"/>
  <c r="AJ4873" i="2"/>
  <c r="AJ4874" i="2"/>
  <c r="AJ5168" i="2"/>
  <c r="AJ5434" i="2"/>
  <c r="AJ5169" i="2"/>
  <c r="AJ5435" i="2"/>
  <c r="AJ5246" i="2"/>
  <c r="AJ5587" i="2"/>
  <c r="AJ5588" i="2"/>
  <c r="AJ5608" i="2"/>
  <c r="AJ5734" i="2"/>
  <c r="AJ5859" i="2"/>
  <c r="AJ5980" i="2"/>
  <c r="AJ5984" i="2"/>
  <c r="AJ5988" i="2"/>
  <c r="AJ6143" i="2"/>
  <c r="AJ6639" i="2"/>
  <c r="AJ7090" i="2"/>
  <c r="AJ11255" i="2"/>
  <c r="AJ11514" i="2"/>
  <c r="AJ11747" i="2"/>
  <c r="AJ525" i="2"/>
  <c r="AJ526" i="2"/>
  <c r="AJ791" i="2"/>
  <c r="AJ792" i="2"/>
  <c r="AJ986" i="2"/>
  <c r="AJ987" i="2"/>
  <c r="AJ2261" i="2"/>
  <c r="AJ2291" i="2"/>
  <c r="AJ2292" i="2"/>
  <c r="AJ2293" i="2"/>
  <c r="AJ2294" i="2"/>
  <c r="AJ2316" i="2"/>
  <c r="AJ2877" i="2"/>
  <c r="AJ2878" i="2"/>
  <c r="AJ2879" i="2"/>
  <c r="AJ2918" i="2"/>
  <c r="AJ2919" i="2"/>
  <c r="AJ2920" i="2"/>
  <c r="AJ3014" i="2"/>
  <c r="AJ3017" i="2"/>
  <c r="AJ3193" i="2"/>
  <c r="AJ3300" i="2"/>
  <c r="AJ3303" i="2"/>
  <c r="AJ3964" i="2"/>
  <c r="AJ4370" i="2"/>
  <c r="AJ4371" i="2"/>
  <c r="AJ4611" i="2"/>
  <c r="AJ4613" i="2"/>
  <c r="AJ5040" i="2"/>
  <c r="AJ6225" i="2"/>
  <c r="AJ6257" i="2"/>
  <c r="AJ6258" i="2"/>
  <c r="AJ6528" i="2"/>
  <c r="AJ6691" i="2"/>
  <c r="AJ7024" i="2"/>
  <c r="AJ8574" i="2"/>
  <c r="AJ8587" i="2"/>
  <c r="AJ8588" i="2"/>
  <c r="AJ8589" i="2"/>
  <c r="AJ8590" i="2"/>
  <c r="AJ8595" i="2"/>
  <c r="AJ8596" i="2"/>
  <c r="AJ8609" i="2"/>
  <c r="AJ8610" i="2"/>
  <c r="AJ8611" i="2"/>
  <c r="AJ8612" i="2"/>
  <c r="AJ8622" i="2"/>
  <c r="AJ9049" i="2"/>
  <c r="AJ9725" i="2"/>
  <c r="AJ9726" i="2"/>
  <c r="AJ9812" i="2"/>
  <c r="AJ9813" i="2"/>
  <c r="AJ9814" i="2"/>
  <c r="AJ9815" i="2"/>
  <c r="AJ9816" i="2"/>
  <c r="AJ9890" i="2"/>
  <c r="AJ10883" i="2"/>
  <c r="AJ10928" i="2"/>
  <c r="AJ10929" i="2"/>
  <c r="AJ10930" i="2"/>
  <c r="AJ10972" i="2"/>
  <c r="AJ10973" i="2"/>
  <c r="AJ11179" i="2"/>
  <c r="AJ11433" i="2"/>
  <c r="AJ11723" i="2"/>
  <c r="AJ11724" i="2"/>
  <c r="AJ11790" i="2"/>
  <c r="AJ11795" i="2"/>
  <c r="AJ11801" i="2"/>
  <c r="AJ11808" i="2"/>
  <c r="AJ536" i="2"/>
  <c r="AJ537" i="2"/>
  <c r="AJ1548" i="2"/>
  <c r="AJ3150" i="2"/>
  <c r="AJ3025" i="2"/>
  <c r="AJ3026" i="2"/>
  <c r="AJ3290" i="2"/>
  <c r="AJ3301" i="2"/>
  <c r="AJ3302" i="2"/>
  <c r="AJ4728" i="2"/>
  <c r="AJ4875" i="2"/>
  <c r="AJ5047" i="2"/>
  <c r="AJ4900" i="2"/>
  <c r="AJ5188" i="2"/>
  <c r="AJ5436" i="2"/>
  <c r="AJ5314" i="2"/>
  <c r="AJ5595" i="2"/>
  <c r="AJ6006" i="2"/>
  <c r="AJ6007" i="2"/>
  <c r="AJ6008" i="2"/>
  <c r="AJ6074" i="2"/>
  <c r="AJ6577" i="2"/>
  <c r="AJ6948" i="2"/>
  <c r="AJ9196" i="2"/>
  <c r="AJ9727" i="2"/>
  <c r="AJ9817" i="2"/>
  <c r="AJ10884" i="2"/>
  <c r="AJ10931" i="2"/>
  <c r="AJ11180" i="2"/>
  <c r="AJ11434" i="2"/>
  <c r="AJ3474" i="2"/>
  <c r="AJ3475" i="2"/>
  <c r="AJ3797" i="2"/>
  <c r="AJ3835" i="2"/>
  <c r="AJ9050" i="2"/>
  <c r="AJ9197" i="2"/>
  <c r="AJ10242" i="2"/>
  <c r="AJ10398" i="2"/>
  <c r="AJ189" i="2"/>
  <c r="AJ190" i="2"/>
  <c r="AJ650" i="2"/>
  <c r="AJ651" i="2"/>
  <c r="AJ913" i="2"/>
  <c r="AJ914" i="2"/>
  <c r="AJ1153" i="2"/>
  <c r="AJ1154" i="2"/>
  <c r="AJ1396" i="2"/>
  <c r="AJ1397" i="2"/>
  <c r="AJ2098" i="2"/>
  <c r="AJ2147" i="2"/>
  <c r="AJ2148" i="2"/>
  <c r="AJ2188" i="2"/>
  <c r="AJ2207" i="2"/>
  <c r="AJ2232" i="2"/>
  <c r="AJ2786" i="2"/>
  <c r="AJ2828" i="2"/>
  <c r="AJ2856" i="2"/>
  <c r="AJ2857" i="2"/>
  <c r="AJ2880" i="2"/>
  <c r="AJ2881" i="2"/>
  <c r="AJ3942" i="2"/>
  <c r="AJ4199" i="2"/>
  <c r="AJ4227" i="2"/>
  <c r="AJ4502" i="2"/>
  <c r="AJ4538" i="2"/>
  <c r="AJ6188" i="2"/>
  <c r="AJ6347" i="2"/>
  <c r="AJ6362" i="2"/>
  <c r="AJ8161" i="2"/>
  <c r="AJ8207" i="2"/>
  <c r="AJ8243" i="2"/>
  <c r="AJ8264" i="2"/>
  <c r="AJ8282" i="2"/>
  <c r="AJ8305" i="2"/>
  <c r="AJ8324" i="2"/>
  <c r="AJ8345" i="2"/>
  <c r="AJ8365" i="2"/>
  <c r="AJ8384" i="2"/>
  <c r="AJ8385" i="2"/>
  <c r="AJ8407" i="2"/>
  <c r="AJ9198" i="2"/>
  <c r="AJ9199" i="2"/>
  <c r="AJ9200" i="2"/>
  <c r="AJ9201" i="2"/>
  <c r="AJ9395" i="2"/>
  <c r="AJ9396" i="2"/>
  <c r="AJ9397" i="2"/>
  <c r="AJ9398" i="2"/>
  <c r="AJ10399" i="2"/>
  <c r="AJ10400" i="2"/>
  <c r="AJ10401" i="2"/>
  <c r="AJ10402" i="2"/>
  <c r="AJ10403" i="2"/>
  <c r="AJ10404" i="2"/>
  <c r="AJ3671" i="2"/>
  <c r="AJ3672" i="2"/>
  <c r="AJ4980" i="2"/>
  <c r="AJ5004" i="2"/>
  <c r="AJ6600" i="2"/>
  <c r="AJ6620" i="2"/>
  <c r="AJ6783" i="2"/>
  <c r="AJ6784" i="2"/>
  <c r="AJ7025" i="2"/>
  <c r="AJ7061" i="2"/>
  <c r="AJ9728" i="2"/>
  <c r="AJ9818" i="2"/>
  <c r="AJ11181" i="2"/>
  <c r="AJ11219" i="2"/>
  <c r="AJ11435" i="2"/>
  <c r="AJ11477" i="2"/>
  <c r="AJ11543" i="2"/>
  <c r="AJ11632" i="2"/>
  <c r="AJ480" i="2"/>
  <c r="AJ481" i="2"/>
  <c r="AJ491" i="2"/>
  <c r="AJ492" i="2"/>
  <c r="AJ1521" i="2"/>
  <c r="AJ3151" i="2"/>
  <c r="AJ1549" i="2"/>
  <c r="AJ3152" i="2"/>
  <c r="AJ3627" i="2"/>
  <c r="AJ4679" i="2"/>
  <c r="AJ4876" i="2"/>
  <c r="AJ4706" i="2"/>
  <c r="AJ4877" i="2"/>
  <c r="AJ5108" i="2"/>
  <c r="AJ5437" i="2"/>
  <c r="AJ5139" i="2"/>
  <c r="AJ5438" i="2"/>
  <c r="AJ5223" i="2"/>
  <c r="AJ5538" i="2"/>
  <c r="AJ5559" i="2"/>
  <c r="AJ5609" i="2"/>
  <c r="AJ5735" i="2"/>
  <c r="AJ5860" i="2"/>
  <c r="AJ5981" i="2"/>
  <c r="AJ5985" i="2"/>
  <c r="AJ5989" i="2"/>
  <c r="AJ6112" i="2"/>
  <c r="AJ6578" i="2"/>
  <c r="AJ6986" i="2"/>
  <c r="AJ9729" i="2"/>
  <c r="AJ11182" i="2"/>
  <c r="AJ11436" i="2"/>
  <c r="AJ401" i="2"/>
  <c r="AJ428" i="2"/>
  <c r="AJ1590" i="2"/>
  <c r="AJ3153" i="2"/>
  <c r="AJ3497" i="2"/>
  <c r="AJ3498" i="2"/>
  <c r="AJ3628" i="2"/>
  <c r="AJ3889" i="2"/>
  <c r="AJ3895" i="2"/>
  <c r="AJ4729" i="2"/>
  <c r="AJ4878" i="2"/>
  <c r="AJ5170" i="2"/>
  <c r="AJ5439" i="2"/>
  <c r="AJ5224" i="2"/>
  <c r="AJ5560" i="2"/>
  <c r="AJ6113" i="2"/>
  <c r="AJ6621" i="2"/>
  <c r="AJ6987" i="2"/>
  <c r="AJ9819" i="2"/>
  <c r="AJ9820" i="2"/>
  <c r="AJ9891" i="2"/>
  <c r="AJ10885" i="2"/>
  <c r="AJ10932" i="2"/>
  <c r="AJ11183" i="2"/>
  <c r="AJ11437" i="2"/>
  <c r="AJ429" i="2"/>
  <c r="AJ430" i="2"/>
  <c r="AJ748" i="2"/>
  <c r="AJ749" i="2"/>
  <c r="AJ852" i="2"/>
  <c r="AJ853" i="2"/>
  <c r="AJ1101" i="2"/>
  <c r="AJ1102" i="2"/>
  <c r="AJ1323" i="2"/>
  <c r="AJ1324" i="2"/>
  <c r="AJ2189" i="2"/>
  <c r="AJ2208" i="2"/>
  <c r="AJ2233" i="2"/>
  <c r="AJ2262" i="2"/>
  <c r="AJ2263" i="2"/>
  <c r="AJ2264" i="2"/>
  <c r="AJ2858" i="2"/>
  <c r="AJ2882" i="2"/>
  <c r="AJ2883" i="2"/>
  <c r="AJ2884" i="2"/>
  <c r="AJ2921" i="2"/>
  <c r="AJ2922" i="2"/>
  <c r="AJ3642" i="2"/>
  <c r="AJ3999" i="2"/>
  <c r="AJ4287" i="2"/>
  <c r="AJ4288" i="2"/>
  <c r="AJ4588" i="2"/>
  <c r="AJ4589" i="2"/>
  <c r="AJ5005" i="2"/>
  <c r="AJ6226" i="2"/>
  <c r="AJ6363" i="2"/>
  <c r="AJ6380" i="2"/>
  <c r="AJ6640" i="2"/>
  <c r="AJ6770" i="2"/>
  <c r="AJ7026" i="2"/>
  <c r="AJ8244" i="2"/>
  <c r="AJ8265" i="2"/>
  <c r="AJ8283" i="2"/>
  <c r="AJ8306" i="2"/>
  <c r="AJ8325" i="2"/>
  <c r="AJ8346" i="2"/>
  <c r="AJ8366" i="2"/>
  <c r="AJ8386" i="2"/>
  <c r="AJ8408" i="2"/>
  <c r="AJ8409" i="2"/>
  <c r="AJ8432" i="2"/>
  <c r="AJ8459" i="2"/>
  <c r="AJ9821" i="2"/>
  <c r="AJ9822" i="2"/>
  <c r="AJ9823" i="2"/>
  <c r="AJ9824" i="2"/>
  <c r="AJ9825" i="2"/>
  <c r="AJ9892" i="2"/>
  <c r="AJ9893" i="2"/>
  <c r="AJ9894" i="2"/>
  <c r="AJ9895" i="2"/>
  <c r="AJ11544" i="2"/>
  <c r="AJ11633" i="2"/>
  <c r="AJ5610" i="2"/>
  <c r="AJ5736" i="2"/>
  <c r="AJ5861" i="2"/>
  <c r="AJ10886" i="2"/>
  <c r="AJ10887" i="2"/>
  <c r="AJ10933" i="2"/>
  <c r="AJ10934" i="2"/>
  <c r="AJ10935" i="2"/>
  <c r="AJ10974" i="2"/>
  <c r="AJ11184" i="2"/>
  <c r="AJ11438" i="2"/>
  <c r="AJ3476" i="2"/>
  <c r="AJ3477" i="2"/>
  <c r="AJ3798" i="2"/>
  <c r="AJ3799" i="2"/>
  <c r="AJ9051" i="2"/>
  <c r="AJ9202" i="2"/>
  <c r="AJ10243" i="2"/>
  <c r="AJ10405" i="2"/>
  <c r="AJ110" i="2"/>
  <c r="AJ191" i="2"/>
  <c r="AJ598" i="2"/>
  <c r="AJ652" i="2"/>
  <c r="AJ915" i="2"/>
  <c r="AJ916" i="2"/>
  <c r="AJ1155" i="2"/>
  <c r="AJ1156" i="2"/>
  <c r="AJ1378" i="2"/>
  <c r="AJ1398" i="2"/>
  <c r="AJ2099" i="2"/>
  <c r="AJ2100" i="2"/>
  <c r="AJ2149" i="2"/>
  <c r="AJ2150" i="2"/>
  <c r="AJ2190" i="2"/>
  <c r="AJ2209" i="2"/>
  <c r="AJ2787" i="2"/>
  <c r="AJ2788" i="2"/>
  <c r="AJ2789" i="2"/>
  <c r="AJ2829" i="2"/>
  <c r="AJ2859" i="2"/>
  <c r="AJ2885" i="2"/>
  <c r="AJ3943" i="2"/>
  <c r="AJ4200" i="2"/>
  <c r="AJ4201" i="2"/>
  <c r="AJ4503" i="2"/>
  <c r="AJ4504" i="2"/>
  <c r="AJ6242" i="2"/>
  <c r="AJ6333" i="2"/>
  <c r="AJ6348" i="2"/>
  <c r="AJ8162" i="2"/>
  <c r="AJ8208" i="2"/>
  <c r="AJ8245" i="2"/>
  <c r="AJ8266" i="2"/>
  <c r="AJ8284" i="2"/>
  <c r="AJ8285" i="2"/>
  <c r="AJ8307" i="2"/>
  <c r="AJ8326" i="2"/>
  <c r="AJ8347" i="2"/>
  <c r="AJ8367" i="2"/>
  <c r="AJ8387" i="2"/>
  <c r="AJ8410" i="2"/>
  <c r="AJ9203" i="2"/>
  <c r="AJ9204" i="2"/>
  <c r="AJ9205" i="2"/>
  <c r="AJ9206" i="2"/>
  <c r="AJ9207" i="2"/>
  <c r="AJ9208" i="2"/>
  <c r="AJ9209" i="2"/>
  <c r="AJ9210" i="2"/>
  <c r="AJ10244" i="2"/>
  <c r="AJ10245" i="2"/>
  <c r="AJ10246" i="2"/>
  <c r="AJ10406" i="2"/>
  <c r="AJ10407" i="2"/>
  <c r="AJ10408" i="2"/>
  <c r="AJ3673" i="2"/>
  <c r="AJ3674" i="2"/>
  <c r="AJ4981" i="2"/>
  <c r="AJ4982" i="2"/>
  <c r="AJ6579" i="2"/>
  <c r="AJ6601" i="2"/>
  <c r="AJ6785" i="2"/>
  <c r="AJ6786" i="2"/>
  <c r="AJ7027" i="2"/>
  <c r="AJ7028" i="2"/>
  <c r="AJ9622" i="2"/>
  <c r="AJ9730" i="2"/>
  <c r="AJ11185" i="2"/>
  <c r="AJ11220" i="2"/>
  <c r="AJ11439" i="2"/>
  <c r="AJ11478" i="2"/>
  <c r="AJ11545" i="2"/>
  <c r="AJ11634" i="2"/>
  <c r="AJ482" i="2"/>
  <c r="AJ483" i="2"/>
  <c r="AJ484" i="2"/>
  <c r="AJ485" i="2"/>
  <c r="AJ1522" i="2"/>
  <c r="AJ3154" i="2"/>
  <c r="AJ1523" i="2"/>
  <c r="AJ3155" i="2"/>
  <c r="AJ3629" i="2"/>
  <c r="AJ4680" i="2"/>
  <c r="AJ4879" i="2"/>
  <c r="AJ4681" i="2"/>
  <c r="AJ4880" i="2"/>
  <c r="AJ5109" i="2"/>
  <c r="AJ5440" i="2"/>
  <c r="AJ5110" i="2"/>
  <c r="AJ5441" i="2"/>
  <c r="AJ5225" i="2"/>
  <c r="AJ5539" i="2"/>
  <c r="AJ5540" i="2"/>
  <c r="AJ5737" i="2"/>
  <c r="AJ5738" i="2"/>
  <c r="AJ5862" i="2"/>
  <c r="AJ5982" i="2"/>
  <c r="AJ5986" i="2"/>
  <c r="AJ5990" i="2"/>
  <c r="AJ6114" i="2"/>
  <c r="AJ6554" i="2"/>
  <c r="AJ6988" i="2"/>
  <c r="AJ9623" i="2"/>
  <c r="AJ11146" i="2"/>
  <c r="AJ11401" i="2"/>
  <c r="AJ3478" i="2"/>
  <c r="AJ3479" i="2"/>
  <c r="AJ3800" i="2"/>
  <c r="AJ3801" i="2"/>
  <c r="AJ9052" i="2"/>
  <c r="AJ9211" i="2"/>
  <c r="AJ10247" i="2"/>
  <c r="AJ10409" i="2"/>
  <c r="AJ111" i="2"/>
  <c r="AJ192" i="2"/>
  <c r="AJ599" i="2"/>
  <c r="AJ653" i="2"/>
  <c r="AJ917" i="2"/>
  <c r="AJ918" i="2"/>
  <c r="AJ1157" i="2"/>
  <c r="AJ1158" i="2"/>
  <c r="AJ1399" i="2"/>
  <c r="AJ1400" i="2"/>
  <c r="AJ2101" i="2"/>
  <c r="AJ2151" i="2"/>
  <c r="AJ2152" i="2"/>
  <c r="AJ2191" i="2"/>
  <c r="AJ2210" i="2"/>
  <c r="AJ2234" i="2"/>
  <c r="AJ2790" i="2"/>
  <c r="AJ2791" i="2"/>
  <c r="AJ2792" i="2"/>
  <c r="AJ2830" i="2"/>
  <c r="AJ2860" i="2"/>
  <c r="AJ2861" i="2"/>
  <c r="AJ3944" i="2"/>
  <c r="AJ4202" i="2"/>
  <c r="AJ4203" i="2"/>
  <c r="AJ4505" i="2"/>
  <c r="AJ4539" i="2"/>
  <c r="AJ6189" i="2"/>
  <c r="AJ6349" i="2"/>
  <c r="AJ6350" i="2"/>
  <c r="AJ8163" i="2"/>
  <c r="AJ8209" i="2"/>
  <c r="AJ8246" i="2"/>
  <c r="AJ8267" i="2"/>
  <c r="AJ8286" i="2"/>
  <c r="AJ8308" i="2"/>
  <c r="AJ8327" i="2"/>
  <c r="AJ8328" i="2"/>
  <c r="AJ8348" i="2"/>
  <c r="AJ8368" i="2"/>
  <c r="AJ8388" i="2"/>
  <c r="AJ8411" i="2"/>
  <c r="AJ9212" i="2"/>
  <c r="AJ9213" i="2"/>
  <c r="AJ9214" i="2"/>
  <c r="AJ9215" i="2"/>
  <c r="AJ9399" i="2"/>
  <c r="AJ9400" i="2"/>
  <c r="AJ9401" i="2"/>
  <c r="AJ9402" i="2"/>
  <c r="AJ10248" i="2"/>
  <c r="AJ10249" i="2"/>
  <c r="AJ10250" i="2"/>
  <c r="AJ10410" i="2"/>
  <c r="AJ10411" i="2"/>
  <c r="AJ10412" i="2"/>
  <c r="AJ3675" i="2"/>
  <c r="AJ4983" i="2"/>
  <c r="AJ6580" i="2"/>
  <c r="AJ6787" i="2"/>
  <c r="AJ7029" i="2"/>
  <c r="AJ9731" i="2"/>
  <c r="AJ11186" i="2"/>
  <c r="AJ11440" i="2"/>
  <c r="AJ11546" i="2"/>
  <c r="AJ11635" i="2"/>
  <c r="AJ486" i="2"/>
  <c r="AJ487" i="2"/>
  <c r="AJ1524" i="2"/>
  <c r="AJ3156" i="2"/>
  <c r="AJ3630" i="2"/>
  <c r="AJ4682" i="2"/>
  <c r="AJ4881" i="2"/>
  <c r="AJ5111" i="2"/>
  <c r="AJ5442" i="2"/>
  <c r="AJ5226" i="2"/>
  <c r="AJ5541" i="2"/>
  <c r="AJ5611" i="2"/>
  <c r="AJ5739" i="2"/>
  <c r="AJ5863" i="2"/>
  <c r="AJ6115" i="2"/>
  <c r="AJ6555" i="2"/>
  <c r="AJ6989" i="2"/>
  <c r="AJ9624" i="2"/>
  <c r="AJ11147" i="2"/>
  <c r="AJ11441" i="2"/>
  <c r="AJ402" i="2"/>
  <c r="AJ431" i="2"/>
  <c r="AJ1591" i="2"/>
  <c r="AJ3157" i="2"/>
  <c r="AJ3480" i="2"/>
  <c r="AJ3499" i="2"/>
  <c r="AJ3631" i="2"/>
  <c r="AJ3890" i="2"/>
  <c r="AJ3891" i="2"/>
  <c r="AJ4730" i="2"/>
  <c r="AJ4882" i="2"/>
  <c r="AJ5171" i="2"/>
  <c r="AJ5443" i="2"/>
  <c r="AJ5227" i="2"/>
  <c r="AJ5561" i="2"/>
  <c r="AJ6116" i="2"/>
  <c r="AJ6602" i="2"/>
  <c r="AJ6990" i="2"/>
  <c r="AJ9732" i="2"/>
  <c r="AJ9826" i="2"/>
  <c r="AJ9896" i="2"/>
  <c r="AJ10888" i="2"/>
  <c r="AJ10936" i="2"/>
  <c r="AJ11187" i="2"/>
  <c r="AJ11442" i="2"/>
  <c r="AJ403" i="2"/>
  <c r="AJ432" i="2"/>
  <c r="AJ750" i="2"/>
  <c r="AJ766" i="2"/>
  <c r="AJ854" i="2"/>
  <c r="AJ855" i="2"/>
  <c r="AJ1089" i="2"/>
  <c r="AJ1103" i="2"/>
  <c r="AJ1325" i="2"/>
  <c r="AJ1326" i="2"/>
  <c r="AJ2192" i="2"/>
  <c r="AJ2211" i="2"/>
  <c r="AJ2212" i="2"/>
  <c r="AJ2235" i="2"/>
  <c r="AJ2236" i="2"/>
  <c r="AJ2237" i="2"/>
  <c r="AJ2862" i="2"/>
  <c r="AJ2886" i="2"/>
  <c r="AJ2887" i="2"/>
  <c r="AJ2888" i="2"/>
  <c r="AJ2889" i="2"/>
  <c r="AJ2923" i="2"/>
  <c r="AJ3643" i="2"/>
  <c r="AJ3993" i="2"/>
  <c r="AJ4289" i="2"/>
  <c r="AJ4290" i="2"/>
  <c r="AJ4590" i="2"/>
  <c r="AJ4591" i="2"/>
  <c r="AJ5006" i="2"/>
  <c r="AJ6227" i="2"/>
  <c r="AJ6364" i="2"/>
  <c r="AJ6381" i="2"/>
  <c r="AJ6622" i="2"/>
  <c r="AJ6771" i="2"/>
  <c r="AJ7030" i="2"/>
  <c r="AJ8247" i="2"/>
  <c r="AJ8268" i="2"/>
  <c r="AJ8287" i="2"/>
  <c r="AJ8309" i="2"/>
  <c r="AJ8329" i="2"/>
  <c r="AJ8349" i="2"/>
  <c r="AJ8369" i="2"/>
  <c r="AJ8389" i="2"/>
  <c r="AJ8390" i="2"/>
  <c r="AJ8412" i="2"/>
  <c r="AJ8433" i="2"/>
  <c r="AJ8434" i="2"/>
  <c r="AJ9827" i="2"/>
  <c r="AJ9828" i="2"/>
  <c r="AJ9829" i="2"/>
  <c r="AJ9830" i="2"/>
  <c r="AJ9831" i="2"/>
  <c r="AJ9897" i="2"/>
  <c r="AJ9898" i="2"/>
  <c r="AJ9899" i="2"/>
  <c r="AJ9900" i="2"/>
  <c r="AJ11547" i="2"/>
  <c r="AJ11636" i="2"/>
  <c r="AJ5612" i="2"/>
  <c r="AJ5740" i="2"/>
  <c r="AJ5864" i="2"/>
  <c r="AJ10810" i="2"/>
  <c r="AJ10889" i="2"/>
  <c r="AJ10937" i="2"/>
  <c r="AJ10938" i="2"/>
  <c r="AJ10939" i="2"/>
  <c r="AJ10975" i="2"/>
  <c r="AJ11188" i="2"/>
  <c r="AJ11443" i="2"/>
  <c r="AJ404" i="2"/>
  <c r="AJ405" i="2"/>
  <c r="AJ1580" i="2"/>
  <c r="AJ3158" i="2"/>
  <c r="AJ4883" i="2"/>
  <c r="AJ4731" i="2"/>
  <c r="AJ5158" i="2"/>
  <c r="AJ5444" i="2"/>
  <c r="AJ5562" i="2"/>
  <c r="AJ7104" i="2"/>
  <c r="AJ4057" i="2"/>
  <c r="AJ4058" i="2"/>
  <c r="AJ4059" i="2"/>
  <c r="AJ4063" i="2"/>
  <c r="AJ4064" i="2"/>
  <c r="AJ4065" i="2"/>
  <c r="AJ4118" i="2"/>
  <c r="AJ4120" i="2"/>
  <c r="AJ4121" i="2"/>
  <c r="AJ4122" i="2"/>
  <c r="AJ4123" i="2"/>
  <c r="AJ4130" i="2"/>
  <c r="AJ6840" i="2"/>
  <c r="AJ7095" i="2"/>
  <c r="AJ8164" i="2"/>
  <c r="AJ8210" i="2"/>
  <c r="AJ8248" i="2"/>
  <c r="AJ8269" i="2"/>
  <c r="AJ8288" i="2"/>
  <c r="AJ8310" i="2"/>
  <c r="AJ8330" i="2"/>
  <c r="AJ8350" i="2"/>
  <c r="AJ8370" i="2"/>
  <c r="AJ8391" i="2"/>
  <c r="AJ8413" i="2"/>
  <c r="AJ8435" i="2"/>
  <c r="AJ406" i="2"/>
  <c r="AJ407" i="2"/>
  <c r="AJ732" i="2"/>
  <c r="AJ751" i="2"/>
  <c r="AJ1058" i="2"/>
  <c r="AJ1059" i="2"/>
  <c r="AJ1291" i="2"/>
  <c r="AJ1292" i="2"/>
  <c r="AJ3644" i="2"/>
  <c r="AJ5007" i="2"/>
  <c r="AJ6799" i="2"/>
  <c r="AJ9403" i="2"/>
  <c r="AJ9625" i="2"/>
  <c r="AJ9901" i="2"/>
  <c r="AJ9961" i="2"/>
  <c r="AJ10567" i="2"/>
  <c r="AJ10726" i="2"/>
  <c r="AJ10811" i="2"/>
  <c r="AJ10890" i="2"/>
  <c r="AJ3607" i="2"/>
  <c r="AJ5284" i="2"/>
  <c r="AJ5613" i="2"/>
  <c r="AJ5741" i="2"/>
  <c r="AJ5865" i="2"/>
  <c r="AJ6099" i="2"/>
  <c r="AJ6824" i="2"/>
  <c r="AJ11748" i="2"/>
  <c r="AJ11769" i="2"/>
  <c r="AJ11775" i="2"/>
  <c r="AJ10940" i="2"/>
  <c r="AJ11274" i="2"/>
  <c r="AJ11524" i="2"/>
  <c r="AJ433" i="2"/>
  <c r="AJ465" i="2"/>
  <c r="AJ3159" i="2"/>
  <c r="AJ1599" i="2"/>
  <c r="AJ3260" i="2"/>
  <c r="AJ3517" i="2"/>
  <c r="AJ3518" i="2"/>
  <c r="AJ3896" i="2"/>
  <c r="AJ3902" i="2"/>
  <c r="AJ4752" i="2"/>
  <c r="AJ4884" i="2"/>
  <c r="AJ5181" i="2"/>
  <c r="AJ5445" i="2"/>
  <c r="AJ5303" i="2"/>
  <c r="AJ5589" i="2"/>
  <c r="AJ6131" i="2"/>
  <c r="AJ6662" i="2"/>
  <c r="AJ7105" i="2"/>
  <c r="AJ9832" i="2"/>
  <c r="AJ9902" i="2"/>
  <c r="AJ10003" i="2"/>
  <c r="AJ10941" i="2"/>
  <c r="AJ10942" i="2"/>
  <c r="AJ434" i="2"/>
  <c r="AJ435" i="2"/>
  <c r="AJ767" i="2"/>
  <c r="AJ768" i="2"/>
  <c r="AJ844" i="2"/>
  <c r="AJ845" i="2"/>
  <c r="AJ1104" i="2"/>
  <c r="AJ1132" i="2"/>
  <c r="AJ1349" i="2"/>
  <c r="AJ1350" i="2"/>
  <c r="AJ2238" i="2"/>
  <c r="AJ2265" i="2"/>
  <c r="AJ2266" i="2"/>
  <c r="AJ2267" i="2"/>
  <c r="AJ2268" i="2"/>
  <c r="AJ2295" i="2"/>
  <c r="AJ2863" i="2"/>
  <c r="AJ2890" i="2"/>
  <c r="AJ2891" i="2"/>
  <c r="AJ2892" i="2"/>
  <c r="AJ2893" i="2"/>
  <c r="AJ2924" i="2"/>
  <c r="AJ3264" i="2"/>
  <c r="AJ3965" i="2"/>
  <c r="AJ4317" i="2"/>
  <c r="AJ4318" i="2"/>
  <c r="AJ4601" i="2"/>
  <c r="AJ4602" i="2"/>
  <c r="AJ5021" i="2"/>
  <c r="AJ6198" i="2"/>
  <c r="AJ6351" i="2"/>
  <c r="AJ6365" i="2"/>
  <c r="AJ6623" i="2"/>
  <c r="AJ6723" i="2"/>
  <c r="AJ7096" i="2"/>
  <c r="AJ8289" i="2"/>
  <c r="AJ8311" i="2"/>
  <c r="AJ8331" i="2"/>
  <c r="AJ8351" i="2"/>
  <c r="AJ8352" i="2"/>
  <c r="AJ8371" i="2"/>
  <c r="AJ8392" i="2"/>
  <c r="AJ8414" i="2"/>
  <c r="AJ8415" i="2"/>
  <c r="AJ8436" i="2"/>
  <c r="AJ8437" i="2"/>
  <c r="AJ8438" i="2"/>
  <c r="AJ9833" i="2"/>
  <c r="AJ9834" i="2"/>
  <c r="AJ9903" i="2"/>
  <c r="AJ9904" i="2"/>
  <c r="AJ9905" i="2"/>
  <c r="AJ9906" i="2"/>
  <c r="AJ9962" i="2"/>
  <c r="AJ9963" i="2"/>
  <c r="AJ11548" i="2"/>
  <c r="AJ11637" i="2"/>
  <c r="AJ5614" i="2"/>
  <c r="AJ5742" i="2"/>
  <c r="AJ5866" i="2"/>
  <c r="AJ11749" i="2"/>
  <c r="AJ11770" i="2"/>
  <c r="AJ10891" i="2"/>
  <c r="AJ10943" i="2"/>
  <c r="AJ10976" i="2"/>
  <c r="AJ10977" i="2"/>
  <c r="AJ10978" i="2"/>
  <c r="AJ10999" i="2"/>
  <c r="AJ11000" i="2"/>
  <c r="AJ11275" i="2"/>
  <c r="AJ11525" i="2"/>
  <c r="AJ436" i="2"/>
  <c r="AJ437" i="2"/>
  <c r="AJ1600" i="2"/>
  <c r="AJ3160" i="2"/>
  <c r="AJ3500" i="2"/>
  <c r="AJ3501" i="2"/>
  <c r="AJ3645" i="2"/>
  <c r="AJ3897" i="2"/>
  <c r="AJ3898" i="2"/>
  <c r="AJ4743" i="2"/>
  <c r="AJ4885" i="2"/>
  <c r="AJ5182" i="2"/>
  <c r="AJ5446" i="2"/>
  <c r="AJ5233" i="2"/>
  <c r="AJ5576" i="2"/>
  <c r="AJ6132" i="2"/>
  <c r="AJ6641" i="2"/>
  <c r="AJ6991" i="2"/>
  <c r="AJ9835" i="2"/>
  <c r="AJ9907" i="2"/>
  <c r="AJ9908" i="2"/>
  <c r="AJ10944" i="2"/>
  <c r="AJ10945" i="2"/>
  <c r="AJ11189" i="2"/>
  <c r="AJ11444" i="2"/>
  <c r="AJ438" i="2"/>
  <c r="AJ439" i="2"/>
  <c r="AJ752" i="2"/>
  <c r="AJ769" i="2"/>
  <c r="AJ1105" i="2"/>
  <c r="AJ1106" i="2"/>
  <c r="AJ1327" i="2"/>
  <c r="AJ1328" i="2"/>
  <c r="AJ2213" i="2"/>
  <c r="AJ2214" i="2"/>
  <c r="AJ2239" i="2"/>
  <c r="AJ2240" i="2"/>
  <c r="AJ2241" i="2"/>
  <c r="AJ2269" i="2"/>
  <c r="AJ2894" i="2"/>
  <c r="AJ2895" i="2"/>
  <c r="AJ2896" i="2"/>
  <c r="AJ2925" i="2"/>
  <c r="AJ2926" i="2"/>
  <c r="AJ2927" i="2"/>
  <c r="AJ3663" i="2"/>
  <c r="AJ4291" i="2"/>
  <c r="AJ4292" i="2"/>
  <c r="AJ4592" i="2"/>
  <c r="AJ4603" i="2"/>
  <c r="AJ5022" i="2"/>
  <c r="AJ6652" i="2"/>
  <c r="AJ6772" i="2"/>
  <c r="AJ7031" i="2"/>
  <c r="AJ8270" i="2"/>
  <c r="AJ8290" i="2"/>
  <c r="AJ8312" i="2"/>
  <c r="AJ8332" i="2"/>
  <c r="AJ8333" i="2"/>
  <c r="AJ8353" i="2"/>
  <c r="AJ8372" i="2"/>
  <c r="AJ8393" i="2"/>
  <c r="AJ8416" i="2"/>
  <c r="AJ8439" i="2"/>
  <c r="AJ8460" i="2"/>
  <c r="AJ8475" i="2"/>
  <c r="AJ9836" i="2"/>
  <c r="AJ9909" i="2"/>
  <c r="AJ9910" i="2"/>
  <c r="AJ9911" i="2"/>
  <c r="AJ9912" i="2"/>
  <c r="AJ9964" i="2"/>
  <c r="AJ9965" i="2"/>
  <c r="AJ5615" i="2"/>
  <c r="AJ5743" i="2"/>
  <c r="AJ5867" i="2"/>
  <c r="AJ10892" i="2"/>
  <c r="AJ10946" i="2"/>
  <c r="AJ10947" i="2"/>
  <c r="AJ10948" i="2"/>
  <c r="AJ10979" i="2"/>
  <c r="AJ10980" i="2"/>
  <c r="AJ11221" i="2"/>
  <c r="AJ11479" i="2"/>
  <c r="AJ3502" i="2"/>
  <c r="AJ3503" i="2"/>
  <c r="AJ3836" i="2"/>
  <c r="AJ3837" i="2"/>
  <c r="AJ9216" i="2"/>
  <c r="AJ9404" i="2"/>
  <c r="AJ10413" i="2"/>
  <c r="AJ10568" i="2"/>
  <c r="AJ193" i="2"/>
  <c r="AJ194" i="2"/>
  <c r="AJ654" i="2"/>
  <c r="AJ699" i="2"/>
  <c r="AJ939" i="2"/>
  <c r="AJ940" i="2"/>
  <c r="AJ1180" i="2"/>
  <c r="AJ1181" i="2"/>
  <c r="AJ1401" i="2"/>
  <c r="AJ1427" i="2"/>
  <c r="AJ2102" i="2"/>
  <c r="AJ2153" i="2"/>
  <c r="AJ2193" i="2"/>
  <c r="AJ2215" i="2"/>
  <c r="AJ2242" i="2"/>
  <c r="AJ2270" i="2"/>
  <c r="AJ2831" i="2"/>
  <c r="AJ2832" i="2"/>
  <c r="AJ2864" i="2"/>
  <c r="AJ2865" i="2"/>
  <c r="AJ2897" i="2"/>
  <c r="AJ2898" i="2"/>
  <c r="AJ3945" i="2"/>
  <c r="AJ4228" i="2"/>
  <c r="AJ4229" i="2"/>
  <c r="AJ4540" i="2"/>
  <c r="AJ4541" i="2"/>
  <c r="AJ6199" i="2"/>
  <c r="AJ6352" i="2"/>
  <c r="AJ6366" i="2"/>
  <c r="AJ8211" i="2"/>
  <c r="AJ8249" i="2"/>
  <c r="AJ8271" i="2"/>
  <c r="AJ8291" i="2"/>
  <c r="AJ8292" i="2"/>
  <c r="AJ8313" i="2"/>
  <c r="AJ8334" i="2"/>
  <c r="AJ8354" i="2"/>
  <c r="AJ8373" i="2"/>
  <c r="AJ8394" i="2"/>
  <c r="AJ8417" i="2"/>
  <c r="AJ8440" i="2"/>
  <c r="AJ9217" i="2"/>
  <c r="AJ9405" i="2"/>
  <c r="AJ9406" i="2"/>
  <c r="AJ9407" i="2"/>
  <c r="AJ9408" i="2"/>
  <c r="AJ9409" i="2"/>
  <c r="AJ9410" i="2"/>
  <c r="AJ9411" i="2"/>
  <c r="AJ10414" i="2"/>
  <c r="AJ10415" i="2"/>
  <c r="AJ10416" i="2"/>
  <c r="AJ3677" i="2"/>
  <c r="AJ5008" i="2"/>
  <c r="AJ6624" i="2"/>
  <c r="AJ6788" i="2"/>
  <c r="AJ7062" i="2"/>
  <c r="AJ9837" i="2"/>
  <c r="AJ11222" i="2"/>
  <c r="AJ11480" i="2"/>
  <c r="AJ11549" i="2"/>
  <c r="AJ11638" i="2"/>
  <c r="AJ493" i="2"/>
  <c r="AJ494" i="2"/>
  <c r="AJ1550" i="2"/>
  <c r="AJ3161" i="2"/>
  <c r="AJ3646" i="2"/>
  <c r="AJ4707" i="2"/>
  <c r="AJ4886" i="2"/>
  <c r="AJ5140" i="2"/>
  <c r="AJ5447" i="2"/>
  <c r="AJ5234" i="2"/>
  <c r="AJ5542" i="2"/>
  <c r="AJ5616" i="2"/>
  <c r="AJ5744" i="2"/>
  <c r="AJ5868" i="2"/>
  <c r="AJ6117" i="2"/>
  <c r="AJ6603" i="2"/>
  <c r="AJ7032" i="2"/>
  <c r="AJ9838" i="2"/>
  <c r="AJ11190" i="2"/>
  <c r="AJ11445" i="2"/>
  <c r="AJ10569" i="2"/>
  <c r="AJ10570" i="2"/>
  <c r="AJ10571" i="2"/>
  <c r="AJ3481" i="2"/>
  <c r="AJ3504" i="2"/>
  <c r="AJ3838" i="2"/>
  <c r="AJ3839" i="2"/>
  <c r="AJ9218" i="2"/>
  <c r="AJ9412" i="2"/>
  <c r="AJ10251" i="2"/>
  <c r="AJ10417" i="2"/>
  <c r="AJ195" i="2"/>
  <c r="AJ196" i="2"/>
  <c r="AJ655" i="2"/>
  <c r="AJ656" i="2"/>
  <c r="AJ919" i="2"/>
  <c r="AJ941" i="2"/>
  <c r="AJ1159" i="2"/>
  <c r="AJ1182" i="2"/>
  <c r="AJ1402" i="2"/>
  <c r="AJ1403" i="2"/>
  <c r="AJ2103" i="2"/>
  <c r="AJ2154" i="2"/>
  <c r="AJ2155" i="2"/>
  <c r="AJ2194" i="2"/>
  <c r="AJ2195" i="2"/>
  <c r="AJ2216" i="2"/>
  <c r="AJ2833" i="2"/>
  <c r="AJ2834" i="2"/>
  <c r="AJ2835" i="2"/>
  <c r="AJ2866" i="2"/>
  <c r="AJ2867" i="2"/>
  <c r="AJ2868" i="2"/>
  <c r="AJ3946" i="2"/>
  <c r="AJ4204" i="2"/>
  <c r="AJ4230" i="2"/>
  <c r="AJ4506" i="2"/>
  <c r="AJ4542" i="2"/>
  <c r="AJ6200" i="2"/>
  <c r="AJ6353" i="2"/>
  <c r="AJ6367" i="2"/>
  <c r="AJ8212" i="2"/>
  <c r="AJ8250" i="2"/>
  <c r="AJ8272" i="2"/>
  <c r="AJ8293" i="2"/>
  <c r="AJ8294" i="2"/>
  <c r="AJ8314" i="2"/>
  <c r="AJ8335" i="2"/>
  <c r="AJ8355" i="2"/>
  <c r="AJ8374" i="2"/>
  <c r="AJ8395" i="2"/>
  <c r="AJ8418" i="2"/>
  <c r="AJ8441" i="2"/>
  <c r="AJ9219" i="2"/>
  <c r="AJ9220" i="2"/>
  <c r="AJ9221" i="2"/>
  <c r="AJ9222" i="2"/>
  <c r="AJ9413" i="2"/>
  <c r="AJ9414" i="2"/>
  <c r="AJ9415" i="2"/>
  <c r="AJ9416" i="2"/>
  <c r="AJ10418" i="2"/>
  <c r="AJ10419" i="2"/>
  <c r="AJ10420" i="2"/>
  <c r="AJ3678" i="2"/>
  <c r="AJ5009" i="2"/>
  <c r="AJ6625" i="2"/>
  <c r="AJ6789" i="2"/>
  <c r="AJ7033" i="2"/>
  <c r="AJ11223" i="2"/>
  <c r="AJ11481" i="2"/>
  <c r="AJ11550" i="2"/>
  <c r="AJ11639" i="2"/>
  <c r="AJ11750" i="2"/>
  <c r="AJ488" i="2"/>
  <c r="AJ495" i="2"/>
  <c r="AJ1551" i="2"/>
  <c r="AJ3162" i="2"/>
  <c r="AJ3647" i="2"/>
  <c r="AJ4683" i="2"/>
  <c r="AJ4887" i="2"/>
  <c r="AJ5112" i="2"/>
  <c r="AJ5448" i="2"/>
  <c r="AJ5235" i="2"/>
  <c r="AJ5543" i="2"/>
  <c r="AJ5617" i="2"/>
  <c r="AJ5745" i="2"/>
  <c r="AJ5869" i="2"/>
  <c r="AJ6118" i="2"/>
  <c r="AJ6604" i="2"/>
  <c r="AJ7034" i="2"/>
  <c r="AJ9839" i="2"/>
  <c r="AJ11191" i="2"/>
  <c r="AJ11446" i="2"/>
  <c r="AJ10572" i="2"/>
  <c r="AJ10573" i="2"/>
  <c r="AJ10574" i="2"/>
  <c r="AJ3482" i="2"/>
  <c r="AJ3483" i="2"/>
  <c r="AJ3802" i="2"/>
  <c r="AJ3840" i="2"/>
  <c r="AJ9223" i="2"/>
  <c r="AJ9417" i="2"/>
  <c r="AJ10252" i="2"/>
  <c r="AJ10421" i="2"/>
  <c r="AJ197" i="2"/>
  <c r="AJ198" i="2"/>
  <c r="AJ657" i="2"/>
  <c r="AJ658" i="2"/>
  <c r="AJ920" i="2"/>
  <c r="AJ921" i="2"/>
  <c r="AJ1160" i="2"/>
  <c r="AJ1161" i="2"/>
  <c r="AJ1404" i="2"/>
  <c r="AJ1405" i="2"/>
  <c r="AJ2104" i="2"/>
  <c r="AJ2105" i="2"/>
  <c r="AJ2156" i="2"/>
  <c r="AJ2157" i="2"/>
  <c r="AJ2158" i="2"/>
  <c r="AJ2159" i="2"/>
  <c r="AJ2793" i="2"/>
  <c r="AJ2836" i="2"/>
  <c r="AJ2837" i="2"/>
  <c r="AJ2838" i="2"/>
  <c r="AJ2839" i="2"/>
  <c r="AJ2869" i="2"/>
  <c r="AJ3947" i="2"/>
  <c r="AJ4205" i="2"/>
  <c r="AJ4231" i="2"/>
  <c r="AJ4507" i="2"/>
  <c r="AJ4508" i="2"/>
  <c r="AJ6190" i="2"/>
  <c r="AJ6354" i="2"/>
  <c r="AJ6368" i="2"/>
  <c r="AJ8213" i="2"/>
  <c r="AJ8251" i="2"/>
  <c r="AJ8252" i="2"/>
  <c r="AJ8273" i="2"/>
  <c r="AJ8295" i="2"/>
  <c r="AJ8315" i="2"/>
  <c r="AJ8336" i="2"/>
  <c r="AJ8356" i="2"/>
  <c r="AJ8375" i="2"/>
  <c r="AJ8396" i="2"/>
  <c r="AJ8397" i="2"/>
  <c r="AJ8419" i="2"/>
  <c r="AJ9224" i="2"/>
  <c r="AJ9225" i="2"/>
  <c r="AJ9226" i="2"/>
  <c r="AJ9227" i="2"/>
  <c r="AJ9418" i="2"/>
  <c r="AJ9419" i="2"/>
  <c r="AJ9420" i="2"/>
  <c r="AJ9421" i="2"/>
  <c r="AJ10422" i="2"/>
  <c r="AJ10423" i="2"/>
  <c r="AJ10424" i="2"/>
  <c r="AJ10575" i="2"/>
  <c r="AJ10576" i="2"/>
  <c r="AJ3676" i="2"/>
  <c r="AJ4984" i="2"/>
  <c r="AJ6605" i="2"/>
  <c r="AJ6790" i="2"/>
  <c r="AJ7035" i="2"/>
  <c r="AJ9840" i="2"/>
  <c r="AJ11224" i="2"/>
  <c r="AJ11482" i="2"/>
  <c r="AJ11551" i="2"/>
  <c r="AJ11640" i="2"/>
  <c r="AJ489" i="2"/>
  <c r="AJ496" i="2"/>
  <c r="AJ1552" i="2"/>
  <c r="AJ3163" i="2"/>
  <c r="AJ3632" i="2"/>
  <c r="AJ4684" i="2"/>
  <c r="AJ4888" i="2"/>
  <c r="AJ5113" i="2"/>
  <c r="AJ5449" i="2"/>
  <c r="AJ5236" i="2"/>
  <c r="AJ5544" i="2"/>
  <c r="AJ5618" i="2"/>
  <c r="AJ5746" i="2"/>
  <c r="AJ5870" i="2"/>
  <c r="AJ6119" i="2"/>
  <c r="AJ6581" i="2"/>
  <c r="AJ7036" i="2"/>
  <c r="AJ9733" i="2"/>
  <c r="AJ11192" i="2"/>
  <c r="AJ11447" i="2"/>
  <c r="AJ10577" i="2"/>
  <c r="AJ3505" i="2"/>
  <c r="AJ3506" i="2"/>
  <c r="AJ3841" i="2"/>
  <c r="AJ3842" i="2"/>
  <c r="AJ9228" i="2"/>
  <c r="AJ9422" i="2"/>
  <c r="AJ10425" i="2"/>
  <c r="AJ10578" i="2"/>
  <c r="AJ199" i="2"/>
  <c r="AJ295" i="2"/>
  <c r="AJ659" i="2"/>
  <c r="AJ700" i="2"/>
  <c r="AJ942" i="2"/>
  <c r="AJ943" i="2"/>
  <c r="AJ1183" i="2"/>
  <c r="AJ1184" i="2"/>
  <c r="AJ1428" i="2"/>
  <c r="AJ1429" i="2"/>
  <c r="AJ2160" i="2"/>
  <c r="AJ2196" i="2"/>
  <c r="AJ2217" i="2"/>
  <c r="AJ2218" i="2"/>
  <c r="AJ2243" i="2"/>
  <c r="AJ2244" i="2"/>
  <c r="AJ2840" i="2"/>
  <c r="AJ2841" i="2"/>
  <c r="AJ2842" i="2"/>
  <c r="AJ2870" i="2"/>
  <c r="AJ2871" i="2"/>
  <c r="AJ2872" i="2"/>
  <c r="AJ3966" i="2"/>
  <c r="AJ4232" i="2"/>
  <c r="AJ4233" i="2"/>
  <c r="AJ4543" i="2"/>
  <c r="AJ4544" i="2"/>
  <c r="AJ6210" i="2"/>
  <c r="AJ6369" i="2"/>
  <c r="AJ6370" i="2"/>
  <c r="AJ8214" i="2"/>
  <c r="AJ8253" i="2"/>
  <c r="AJ8274" i="2"/>
  <c r="AJ8296" i="2"/>
  <c r="AJ8316" i="2"/>
  <c r="AJ8337" i="2"/>
  <c r="AJ8357" i="2"/>
  <c r="AJ8376" i="2"/>
  <c r="AJ8398" i="2"/>
  <c r="AJ8399" i="2"/>
  <c r="AJ8420" i="2"/>
  <c r="AJ8442" i="2"/>
  <c r="AJ9423" i="2"/>
  <c r="AJ9424" i="2"/>
  <c r="AJ9425" i="2"/>
  <c r="AJ9426" i="2"/>
  <c r="AJ9626" i="2"/>
  <c r="AJ9627" i="2"/>
  <c r="AJ9628" i="2"/>
  <c r="AJ9629" i="2"/>
  <c r="AJ10426" i="2"/>
  <c r="AJ10427" i="2"/>
  <c r="AJ10579" i="2"/>
  <c r="AJ3679" i="2"/>
  <c r="AJ5010" i="2"/>
  <c r="AJ6642" i="2"/>
  <c r="AJ6793" i="2"/>
  <c r="AJ7063" i="2"/>
  <c r="AJ9913" i="2"/>
  <c r="AJ11225" i="2"/>
  <c r="AJ11483" i="2"/>
  <c r="AJ11552" i="2"/>
  <c r="AJ11641" i="2"/>
  <c r="AJ497" i="2"/>
  <c r="AJ498" i="2"/>
  <c r="AJ1553" i="2"/>
  <c r="AJ3164" i="2"/>
  <c r="AJ3648" i="2"/>
  <c r="AJ4708" i="2"/>
  <c r="AJ4889" i="2"/>
  <c r="AJ5141" i="2"/>
  <c r="AJ5450" i="2"/>
  <c r="AJ5237" i="2"/>
  <c r="AJ5563" i="2"/>
  <c r="AJ5619" i="2"/>
  <c r="AJ5747" i="2"/>
  <c r="AJ5871" i="2"/>
  <c r="AJ6133" i="2"/>
  <c r="AJ6606" i="2"/>
  <c r="AJ7037" i="2"/>
  <c r="AJ11226" i="2"/>
  <c r="AJ11484" i="2"/>
  <c r="AJ11751" i="2"/>
  <c r="AJ10580" i="2"/>
  <c r="AJ10581" i="2"/>
  <c r="AJ10582" i="2"/>
  <c r="AJ440" i="2"/>
  <c r="AJ441" i="2"/>
  <c r="AJ1592" i="2"/>
  <c r="AJ3165" i="2"/>
  <c r="AJ3507" i="2"/>
  <c r="AJ3508" i="2"/>
  <c r="AJ3649" i="2"/>
  <c r="AJ3892" i="2"/>
  <c r="AJ3899" i="2"/>
  <c r="AJ4744" i="2"/>
  <c r="AJ4890" i="2"/>
  <c r="AJ5172" i="2"/>
  <c r="AJ5451" i="2"/>
  <c r="AJ5238" i="2"/>
  <c r="AJ5577" i="2"/>
  <c r="AJ6120" i="2"/>
  <c r="AJ6626" i="2"/>
  <c r="AJ6992" i="2"/>
  <c r="AJ9841" i="2"/>
  <c r="AJ9842" i="2"/>
  <c r="AJ9914" i="2"/>
  <c r="AJ10893" i="2"/>
  <c r="AJ10949" i="2"/>
  <c r="AJ11193" i="2"/>
  <c r="AJ11448" i="2"/>
  <c r="AJ442" i="2"/>
  <c r="AJ443" i="2"/>
  <c r="AJ753" i="2"/>
  <c r="AJ770" i="2"/>
  <c r="AJ1107" i="2"/>
  <c r="AJ1108" i="2"/>
  <c r="AJ1329" i="2"/>
  <c r="AJ1330" i="2"/>
  <c r="AJ2219" i="2"/>
  <c r="AJ2220" i="2"/>
  <c r="AJ2221" i="2"/>
  <c r="AJ2245" i="2"/>
  <c r="AJ2246" i="2"/>
  <c r="AJ2247" i="2"/>
  <c r="AJ2899" i="2"/>
  <c r="AJ2900" i="2"/>
  <c r="AJ2901" i="2"/>
  <c r="AJ2902" i="2"/>
  <c r="AJ2928" i="2"/>
  <c r="AJ2929" i="2"/>
  <c r="AJ3650" i="2"/>
  <c r="AJ4293" i="2"/>
  <c r="AJ4294" i="2"/>
  <c r="AJ4593" i="2"/>
  <c r="AJ4594" i="2"/>
  <c r="AJ5011" i="2"/>
  <c r="AJ6653" i="2"/>
  <c r="AJ6773" i="2"/>
  <c r="AJ7038" i="2"/>
  <c r="AJ8275" i="2"/>
  <c r="AJ8297" i="2"/>
  <c r="AJ8298" i="2"/>
  <c r="AJ8317" i="2"/>
  <c r="AJ8338" i="2"/>
  <c r="AJ8358" i="2"/>
  <c r="AJ8377" i="2"/>
  <c r="AJ8400" i="2"/>
  <c r="AJ8421" i="2"/>
  <c r="AJ8443" i="2"/>
  <c r="AJ8444" i="2"/>
  <c r="AJ8445" i="2"/>
  <c r="AJ9843" i="2"/>
  <c r="AJ9915" i="2"/>
  <c r="AJ9916" i="2"/>
  <c r="AJ9917" i="2"/>
  <c r="AJ9918" i="2"/>
  <c r="AJ9966" i="2"/>
  <c r="AJ11752" i="2"/>
  <c r="AJ5748" i="2"/>
  <c r="AJ5749" i="2"/>
  <c r="AJ5872" i="2"/>
  <c r="AJ10894" i="2"/>
  <c r="AJ10950" i="2"/>
  <c r="AJ10951" i="2"/>
  <c r="AJ10952" i="2"/>
  <c r="AJ10981" i="2"/>
  <c r="AJ10982" i="2"/>
  <c r="AJ11227" i="2"/>
  <c r="AJ11485" i="2"/>
  <c r="AJ444" i="2"/>
  <c r="AJ445" i="2"/>
  <c r="AJ1593" i="2"/>
  <c r="AJ3166" i="2"/>
  <c r="AJ4745" i="2"/>
  <c r="AJ4891" i="2"/>
  <c r="AJ5173" i="2"/>
  <c r="AJ5452" i="2"/>
  <c r="AJ5578" i="2"/>
  <c r="AJ856" i="2"/>
  <c r="AJ857" i="2"/>
  <c r="AJ2222" i="2"/>
  <c r="AJ2248" i="2"/>
  <c r="AJ2271" i="2"/>
  <c r="AJ2272" i="2"/>
  <c r="AJ2273" i="2"/>
  <c r="AJ2274" i="2"/>
  <c r="AJ2903" i="2"/>
  <c r="AJ2904" i="2"/>
  <c r="AJ2930" i="2"/>
  <c r="AJ2931" i="2"/>
  <c r="AJ2932" i="2"/>
  <c r="AJ2933" i="2"/>
  <c r="AJ3651" i="2"/>
  <c r="AJ4000" i="2"/>
  <c r="AJ5012" i="2"/>
  <c r="AJ6232" i="2"/>
  <c r="AJ6382" i="2"/>
  <c r="AJ6398" i="2"/>
  <c r="AJ6643" i="2"/>
  <c r="AJ6774" i="2"/>
  <c r="AJ7039" i="2"/>
  <c r="AJ8276" i="2"/>
  <c r="AJ8299" i="2"/>
  <c r="AJ8318" i="2"/>
  <c r="AJ8339" i="2"/>
  <c r="AJ8359" i="2"/>
  <c r="AJ8378" i="2"/>
  <c r="AJ8401" i="2"/>
  <c r="AJ8422" i="2"/>
  <c r="AJ8423" i="2"/>
  <c r="AJ8446" i="2"/>
  <c r="AJ8461" i="2"/>
  <c r="AJ8476" i="2"/>
  <c r="AJ9844" i="2"/>
  <c r="AJ9919" i="2"/>
  <c r="AJ11553" i="2"/>
  <c r="AJ11642" i="2"/>
  <c r="AJ11771" i="2"/>
  <c r="AJ5620" i="2"/>
  <c r="AJ5750" i="2"/>
  <c r="AJ5873" i="2"/>
  <c r="AJ11194" i="2"/>
  <c r="AJ11486" i="2"/>
  <c r="AJ7106" i="2"/>
  <c r="AJ408" i="2"/>
  <c r="AJ409" i="2"/>
  <c r="AJ754" i="2"/>
  <c r="AJ755" i="2"/>
  <c r="AJ1060" i="2"/>
  <c r="AJ1078" i="2"/>
  <c r="AJ1293" i="2"/>
  <c r="AJ1294" i="2"/>
  <c r="AJ9427" i="2"/>
  <c r="AJ9630" i="2"/>
  <c r="AJ9920" i="2"/>
  <c r="AJ9967" i="2"/>
  <c r="AJ10583" i="2"/>
  <c r="AJ10727" i="2"/>
  <c r="AJ10812" i="2"/>
  <c r="AJ10895" i="2"/>
  <c r="AJ3431" i="2"/>
  <c r="AJ3432" i="2"/>
  <c r="AJ3608" i="2"/>
  <c r="AJ3803" i="2"/>
  <c r="AJ3843" i="2"/>
  <c r="AJ5285" i="2"/>
  <c r="AJ6100" i="2"/>
  <c r="AJ6800" i="2"/>
  <c r="AJ9428" i="2"/>
  <c r="AJ9631" i="2"/>
  <c r="AJ10428" i="2"/>
  <c r="AJ10584" i="2"/>
  <c r="AJ11753" i="2"/>
  <c r="AJ11772" i="2"/>
  <c r="AJ11776" i="2"/>
  <c r="AJ410" i="2"/>
  <c r="AJ411" i="2"/>
  <c r="AJ1581" i="2"/>
  <c r="AJ3167" i="2"/>
  <c r="AJ4892" i="2"/>
  <c r="AJ4732" i="2"/>
  <c r="AJ5159" i="2"/>
  <c r="AJ5453" i="2"/>
  <c r="AJ5564" i="2"/>
  <c r="AJ4060" i="2"/>
  <c r="AJ4061" i="2"/>
  <c r="AJ4062" i="2"/>
  <c r="AJ4066" i="2"/>
  <c r="AJ4067" i="2"/>
  <c r="AJ4068" i="2"/>
  <c r="AJ4119" i="2"/>
  <c r="AJ4124" i="2"/>
  <c r="AJ4125" i="2"/>
  <c r="AJ4126" i="2"/>
  <c r="AJ4127" i="2"/>
  <c r="AJ4131" i="2"/>
  <c r="AJ6841" i="2"/>
  <c r="AJ7097" i="2"/>
  <c r="AJ8165" i="2"/>
  <c r="AJ8215" i="2"/>
  <c r="AJ8254" i="2"/>
  <c r="AJ8277" i="2"/>
  <c r="AJ8300" i="2"/>
  <c r="AJ8319" i="2"/>
  <c r="AJ8340" i="2"/>
  <c r="AJ8360" i="2"/>
  <c r="AJ8379" i="2"/>
  <c r="AJ8402" i="2"/>
  <c r="AJ8424" i="2"/>
  <c r="AJ8447" i="2"/>
  <c r="AJ3652" i="2"/>
  <c r="AJ4206" i="2"/>
  <c r="AJ4207" i="2"/>
  <c r="AJ4509" i="2"/>
  <c r="AJ4510" i="2"/>
  <c r="AJ5013" i="2"/>
  <c r="AJ6801" i="2"/>
  <c r="AJ9429" i="2"/>
  <c r="AJ9632" i="2"/>
  <c r="AJ10429" i="2"/>
  <c r="AJ10585" i="2"/>
  <c r="AJ5621" i="2"/>
  <c r="AJ5751" i="2"/>
  <c r="AJ5874" i="2"/>
  <c r="AJ10953" i="2"/>
  <c r="AJ11276" i="2"/>
  <c r="AJ11526" i="2"/>
  <c r="AJ446" i="2"/>
  <c r="AJ447" i="2"/>
  <c r="AJ1594" i="2"/>
  <c r="AJ3168" i="2"/>
  <c r="AJ3484" i="2"/>
  <c r="AJ3485" i="2"/>
  <c r="AJ3864" i="2"/>
  <c r="AJ3865" i="2"/>
  <c r="AJ4753" i="2"/>
  <c r="AJ4893" i="2"/>
  <c r="AJ5174" i="2"/>
  <c r="AJ5454" i="2"/>
  <c r="AJ5579" i="2"/>
  <c r="AJ9633" i="2"/>
  <c r="AJ9734" i="2"/>
  <c r="AJ10728" i="2"/>
  <c r="AJ10813" i="2"/>
  <c r="AJ412" i="2"/>
  <c r="AJ448" i="2"/>
  <c r="AJ771" i="2"/>
  <c r="AJ772" i="2"/>
  <c r="AJ964" i="2"/>
  <c r="AJ965" i="2"/>
  <c r="AJ1212" i="2"/>
  <c r="AJ1213" i="2"/>
  <c r="AJ1449" i="2"/>
  <c r="AJ1450" i="2"/>
  <c r="AJ2223" i="2"/>
  <c r="AJ2224" i="2"/>
  <c r="AJ2225" i="2"/>
  <c r="AJ2249" i="2"/>
  <c r="AJ2250" i="2"/>
  <c r="AJ2275" i="2"/>
  <c r="AJ2873" i="2"/>
  <c r="AJ2905" i="2"/>
  <c r="AJ2906" i="2"/>
  <c r="AJ2907" i="2"/>
  <c r="AJ2908" i="2"/>
  <c r="AJ2934" i="2"/>
  <c r="AJ4001" i="2"/>
  <c r="AJ4352" i="2"/>
  <c r="AJ4353" i="2"/>
  <c r="AJ4566" i="2"/>
  <c r="AJ4567" i="2"/>
  <c r="AJ6233" i="2"/>
  <c r="AJ6383" i="2"/>
  <c r="AJ6399" i="2"/>
  <c r="AJ8255" i="2"/>
  <c r="AJ8278" i="2"/>
  <c r="AJ8301" i="2"/>
  <c r="AJ8320" i="2"/>
  <c r="AJ8341" i="2"/>
  <c r="AJ8361" i="2"/>
  <c r="AJ8380" i="2"/>
  <c r="AJ8403" i="2"/>
  <c r="AJ8425" i="2"/>
  <c r="AJ8426" i="2"/>
  <c r="AJ8448" i="2"/>
  <c r="AJ8462" i="2"/>
  <c r="AJ9735" i="2"/>
  <c r="AJ9736" i="2"/>
  <c r="AJ9737" i="2"/>
  <c r="AJ9845" i="2"/>
  <c r="AJ9846" i="2"/>
  <c r="AJ9847" i="2"/>
  <c r="AJ9848" i="2"/>
  <c r="AJ9849" i="2"/>
  <c r="AJ3265" i="2"/>
  <c r="AJ5029" i="2"/>
  <c r="AJ6627" i="2"/>
  <c r="AJ6720" i="2"/>
  <c r="AJ7091" i="2"/>
  <c r="AJ10004" i="2"/>
  <c r="AJ11238" i="2"/>
  <c r="AJ11496" i="2"/>
  <c r="AJ11554" i="2"/>
  <c r="AJ11643" i="2"/>
  <c r="AJ3266" i="2"/>
  <c r="AJ5248" i="2"/>
  <c r="AJ5622" i="2"/>
  <c r="AJ5752" i="2"/>
  <c r="AJ5875" i="2"/>
  <c r="AJ6144" i="2"/>
  <c r="AJ6654" i="2"/>
  <c r="AJ7072" i="2"/>
  <c r="AJ9921" i="2"/>
  <c r="AJ11239" i="2"/>
  <c r="AJ11497" i="2"/>
  <c r="AJ10729" i="2"/>
  <c r="AJ10814" i="2"/>
  <c r="AJ10815" i="2"/>
  <c r="AJ10816" i="2"/>
  <c r="AJ10896" i="2"/>
  <c r="AJ10897" i="2"/>
  <c r="AJ527" i="2"/>
  <c r="AJ475" i="2"/>
  <c r="AJ1554" i="2"/>
  <c r="AJ3169" i="2"/>
  <c r="AJ3170" i="2"/>
  <c r="AJ4653" i="2"/>
  <c r="AJ4894" i="2"/>
  <c r="AJ5114" i="2"/>
  <c r="AJ5455" i="2"/>
  <c r="AJ5315" i="2"/>
  <c r="AJ5565" i="2"/>
  <c r="AJ5998" i="2"/>
  <c r="AJ6000" i="2"/>
  <c r="AJ6003" i="2"/>
  <c r="AJ6028" i="2"/>
  <c r="AJ6467" i="2"/>
  <c r="AJ6993" i="2"/>
  <c r="AJ8674" i="2"/>
  <c r="AJ11195" i="2"/>
  <c r="AJ11449" i="2"/>
  <c r="AJ660" i="2"/>
  <c r="AJ756" i="2"/>
  <c r="AJ804" i="2"/>
  <c r="AJ830" i="2"/>
  <c r="AJ988" i="2"/>
  <c r="AJ989" i="2"/>
  <c r="AJ1224" i="2"/>
  <c r="AJ1225" i="2"/>
  <c r="AJ1603" i="2"/>
  <c r="AJ1610" i="2"/>
  <c r="AJ1617" i="2"/>
  <c r="AJ1619" i="2"/>
  <c r="AJ1620" i="2"/>
  <c r="AJ1625" i="2"/>
  <c r="AJ1627" i="2"/>
  <c r="AJ1628" i="2"/>
  <c r="AJ1630" i="2"/>
  <c r="AJ1636" i="2"/>
  <c r="AJ1637" i="2"/>
  <c r="AJ1711" i="2"/>
  <c r="AJ3171" i="2"/>
  <c r="AJ3948" i="2"/>
  <c r="AJ4006" i="2"/>
  <c r="AJ4007" i="2"/>
  <c r="AJ4426" i="2"/>
  <c r="AJ4568" i="2"/>
  <c r="AJ5041" i="2"/>
  <c r="AJ5189" i="2"/>
  <c r="AJ5190" i="2"/>
  <c r="AJ6164" i="2"/>
  <c r="AJ6384" i="2"/>
  <c r="AJ6400" i="2"/>
  <c r="AJ6446" i="2"/>
  <c r="AJ6728" i="2"/>
  <c r="AJ7073" i="2"/>
  <c r="AJ7107" i="2"/>
  <c r="AJ7108" i="2"/>
  <c r="AJ7109" i="2"/>
  <c r="AJ7110" i="2"/>
  <c r="AJ7111" i="2"/>
  <c r="AJ7112" i="2"/>
  <c r="AJ7113" i="2"/>
  <c r="AJ7114" i="2"/>
  <c r="AJ7115" i="2"/>
  <c r="AJ7116" i="2"/>
  <c r="AJ7117" i="2"/>
  <c r="AJ7118" i="2"/>
  <c r="AJ8675" i="2"/>
  <c r="AJ8752" i="2"/>
  <c r="AJ9850" i="2"/>
  <c r="AJ9430" i="2"/>
  <c r="AJ9431" i="2"/>
  <c r="AJ9432" i="2"/>
  <c r="AJ9851" i="2"/>
  <c r="AJ10123" i="2"/>
  <c r="AJ10898" i="2"/>
  <c r="AJ10954" i="2"/>
  <c r="AJ10586" i="2"/>
  <c r="AJ11056" i="2"/>
  <c r="AJ11450" i="2"/>
  <c r="AJ11530" i="2"/>
  <c r="AJ11531" i="2"/>
  <c r="AJ11532" i="2"/>
  <c r="AJ11533" i="2"/>
  <c r="AJ11534" i="2"/>
  <c r="AJ499" i="2"/>
  <c r="AJ505" i="2"/>
  <c r="AJ1582" i="2"/>
  <c r="AJ3172" i="2"/>
  <c r="AJ3509" i="2"/>
  <c r="AJ3519" i="2"/>
  <c r="AJ3653" i="2"/>
  <c r="AJ3866" i="2"/>
  <c r="AJ3867" i="2"/>
  <c r="AJ4733" i="2"/>
  <c r="AJ4895" i="2"/>
  <c r="AJ5160" i="2"/>
  <c r="AJ5456" i="2"/>
  <c r="AJ5239" i="2"/>
  <c r="AJ5580" i="2"/>
  <c r="AJ5623" i="2"/>
  <c r="AJ5753" i="2"/>
  <c r="AJ5876" i="2"/>
  <c r="AJ6134" i="2"/>
  <c r="AJ6628" i="2"/>
  <c r="AJ296" i="2"/>
  <c r="AJ297" i="2"/>
  <c r="AJ701" i="2"/>
  <c r="AJ733" i="2"/>
  <c r="AJ944" i="2"/>
  <c r="AJ957" i="2"/>
  <c r="AJ1185" i="2"/>
  <c r="AJ1205" i="2"/>
  <c r="AJ1430" i="2"/>
  <c r="AJ1446" i="2"/>
  <c r="AJ2276" i="2"/>
  <c r="AJ2296" i="2"/>
  <c r="AJ2297" i="2"/>
  <c r="AJ2298" i="2"/>
  <c r="AJ2317" i="2"/>
  <c r="AJ2318" i="2"/>
  <c r="AJ2935" i="2"/>
  <c r="AJ2936" i="2"/>
  <c r="AJ2937" i="2"/>
  <c r="AJ2961" i="2"/>
  <c r="AJ2962" i="2"/>
  <c r="AJ2977" i="2"/>
  <c r="AJ3680" i="2"/>
  <c r="AJ3967" i="2"/>
  <c r="AJ4261" i="2"/>
  <c r="AJ4262" i="2"/>
  <c r="AJ4569" i="2"/>
  <c r="AJ4570" i="2"/>
  <c r="AJ5037" i="2"/>
  <c r="AJ6219" i="2"/>
  <c r="AJ6385" i="2"/>
  <c r="AJ6401" i="2"/>
  <c r="AJ6655" i="2"/>
  <c r="AJ6794" i="2"/>
  <c r="AJ7074" i="2"/>
  <c r="AJ8463" i="2"/>
  <c r="AJ8477" i="2"/>
  <c r="AJ8490" i="2"/>
  <c r="AJ8501" i="2"/>
  <c r="AJ8514" i="2"/>
  <c r="AJ8525" i="2"/>
  <c r="AJ8533" i="2"/>
  <c r="AJ8544" i="2"/>
  <c r="AJ8555" i="2"/>
  <c r="AJ8562" i="2"/>
  <c r="AJ8569" i="2"/>
  <c r="AJ8575" i="2"/>
  <c r="AJ9634" i="2"/>
  <c r="AJ9738" i="2"/>
  <c r="AJ9739" i="2"/>
  <c r="AJ9740" i="2"/>
  <c r="AJ9741" i="2"/>
  <c r="AJ9742" i="2"/>
  <c r="AJ9743" i="2"/>
  <c r="AJ9744" i="2"/>
  <c r="AJ10730" i="2"/>
  <c r="AJ10731" i="2"/>
  <c r="AJ10732" i="2"/>
  <c r="AJ10817" i="2"/>
  <c r="AJ10818" i="2"/>
  <c r="AJ10819" i="2"/>
  <c r="AJ11240" i="2"/>
  <c r="AJ11498" i="2"/>
  <c r="AJ11555" i="2"/>
  <c r="AJ11644" i="2"/>
  <c r="AJ11754" i="2"/>
  <c r="AJ7075" i="2"/>
  <c r="AJ9635" i="2"/>
  <c r="AJ9745" i="2"/>
  <c r="AJ10733" i="2"/>
  <c r="AJ10820" i="2"/>
  <c r="AJ11228" i="2"/>
  <c r="AJ11499" i="2"/>
  <c r="AJ11773" i="2"/>
  <c r="AK298" i="2" a="1"/>
  <c r="AK298" i="2"/>
  <c r="AK299" i="2" a="1"/>
  <c r="AK299" i="2" s="1"/>
  <c r="AK1525" i="2" a="1"/>
  <c r="AK1525" i="2" s="1"/>
  <c r="AK3027" i="2" a="1"/>
  <c r="AK3027" i="2" s="1"/>
  <c r="AK3391" i="2" a="1"/>
  <c r="AK3391" i="2" s="1"/>
  <c r="AK3433" i="2" a="1"/>
  <c r="AK3433" i="2" s="1"/>
  <c r="AK3758" i="2" a="1"/>
  <c r="AK3758" i="2" s="1"/>
  <c r="AK3804" i="2" a="1"/>
  <c r="AK3804" i="2" s="1"/>
  <c r="AK4709" i="2" a="1"/>
  <c r="AK4709" i="2" s="1"/>
  <c r="AK4755" i="2" a="1"/>
  <c r="AK4755" i="2" s="1"/>
  <c r="AK5115" i="2" a="1"/>
  <c r="AK5115" i="2" s="1"/>
  <c r="AK5316" i="2" a="1"/>
  <c r="AK5316" i="2" s="1"/>
  <c r="AK200" i="2" a="1"/>
  <c r="AK200" i="2" s="1"/>
  <c r="AK368" i="2" a="1"/>
  <c r="AK368" i="2" s="1"/>
  <c r="AK661" i="2" a="1"/>
  <c r="AK661" i="2" s="1"/>
  <c r="AK702" i="2" a="1"/>
  <c r="AK702" i="2" s="1"/>
  <c r="AK890" i="2" a="1"/>
  <c r="AK890" i="2" s="1"/>
  <c r="AK922" i="2" a="1"/>
  <c r="AK922" i="2" s="1"/>
  <c r="AK1162" i="2" a="1"/>
  <c r="AK1162" i="2" s="1"/>
  <c r="AK1186" i="2" a="1"/>
  <c r="AK1186" i="2" s="1"/>
  <c r="AK1406" i="2" a="1"/>
  <c r="AK1406" i="2" s="1"/>
  <c r="AK1407" i="2" a="1"/>
  <c r="AK1407" i="2" s="1"/>
  <c r="AK1777" i="2" a="1"/>
  <c r="AK1777" i="2" s="1"/>
  <c r="AK1851" i="2" a="1"/>
  <c r="AK1851" i="2" s="1"/>
  <c r="AK1942" i="2" a="1"/>
  <c r="AK1942" i="2"/>
  <c r="AK2023" i="2" a="1"/>
  <c r="AK2023" i="2" s="1"/>
  <c r="AK2106" i="2" a="1"/>
  <c r="AK2106" i="2" s="1"/>
  <c r="AK2161" i="2" a="1"/>
  <c r="AK2161" i="2" s="1"/>
  <c r="AK2460" i="2" a="1"/>
  <c r="AK2460" i="2" s="1"/>
  <c r="AK3609" i="2" a="1"/>
  <c r="AK3609" i="2" s="1"/>
  <c r="AK5286" i="2" a="1"/>
  <c r="AK5286" i="2"/>
  <c r="AK6101" i="2" a="1"/>
  <c r="AK6101" i="2" s="1"/>
  <c r="AK6607" i="2" a="1"/>
  <c r="AK6607" i="2" s="1"/>
  <c r="AK6949" i="2" a="1"/>
  <c r="AK6949" i="2"/>
  <c r="AK11148" i="2" a="1"/>
  <c r="AK11148" i="2" s="1"/>
  <c r="AK11402" i="2" a="1"/>
  <c r="AK11402" i="2" s="1"/>
  <c r="AK3968" i="2" a="1"/>
  <c r="AK3968" i="2" s="1"/>
  <c r="AK4319" i="2" a="1"/>
  <c r="AK4319" i="2" s="1"/>
  <c r="AK4320" i="2" a="1"/>
  <c r="AK4320" i="2" s="1"/>
  <c r="AK4465" i="2" a="1"/>
  <c r="AK4465" i="2"/>
  <c r="AK4466" i="2" a="1"/>
  <c r="AK4466" i="2" s="1"/>
  <c r="AK2548" i="2" a="1"/>
  <c r="AK2548" i="2"/>
  <c r="AK2549" i="2" a="1"/>
  <c r="AK2549" i="2" s="1"/>
  <c r="AK2641" i="2" a="1"/>
  <c r="AK2641" i="2" s="1"/>
  <c r="AK2725" i="2" a="1"/>
  <c r="AK2725" i="2"/>
  <c r="AK2794" i="2" a="1"/>
  <c r="AK2794" i="2" s="1"/>
  <c r="AK3610" i="2" a="1"/>
  <c r="AK3610" i="2" s="1"/>
  <c r="AK4985" i="2" a="1"/>
  <c r="AK4985" i="2" s="1"/>
  <c r="AK6608" i="2" a="1"/>
  <c r="AK6608" i="2" s="1"/>
  <c r="AK6759" i="2" a="1"/>
  <c r="AK6759" i="2" s="1"/>
  <c r="AK6950" i="2" a="1"/>
  <c r="AK6950" i="2" s="1"/>
  <c r="AK6220" i="2" a="1"/>
  <c r="AK6220" i="2" s="1"/>
  <c r="AK6402" i="2" a="1"/>
  <c r="AK6402" i="2" s="1"/>
  <c r="AK6414" i="2" a="1"/>
  <c r="AK6414" i="2" s="1"/>
  <c r="AK5545" i="2" a="1"/>
  <c r="AK5545" i="2" s="1"/>
  <c r="AK5624" i="2" a="1"/>
  <c r="AK5624" i="2"/>
  <c r="AK5754" i="2" a="1"/>
  <c r="AK5754" i="2"/>
  <c r="AK5877" i="2" a="1"/>
  <c r="AK5877" i="2" s="1"/>
  <c r="AK9229" i="2" a="1"/>
  <c r="AK9229" i="2" s="1"/>
  <c r="AK9433" i="2" a="1"/>
  <c r="AK9433" i="2" s="1"/>
  <c r="AK10430" i="2" a="1"/>
  <c r="AK10430" i="2" s="1"/>
  <c r="AK10587" i="2" a="1"/>
  <c r="AK10587" i="2" s="1"/>
  <c r="AK11725" i="2" a="1"/>
  <c r="AK11725" i="2" s="1"/>
  <c r="AK9230" i="2" a="1"/>
  <c r="AK9230" i="2"/>
  <c r="AK9231" i="2" a="1"/>
  <c r="AK9231" i="2" s="1"/>
  <c r="AK9232" i="2" a="1"/>
  <c r="AK9232" i="2" s="1"/>
  <c r="AK9233" i="2" a="1"/>
  <c r="AK9233" i="2" s="1"/>
  <c r="AK9434" i="2" a="1"/>
  <c r="AK9434" i="2" s="1"/>
  <c r="AK9435" i="2" a="1"/>
  <c r="AK9435" i="2" s="1"/>
  <c r="AK9436" i="2" a="1"/>
  <c r="AK9436" i="2" s="1"/>
  <c r="AK9437" i="2" a="1"/>
  <c r="AK9437" i="2" s="1"/>
  <c r="AK7338" i="2" a="1"/>
  <c r="AK7338" i="2"/>
  <c r="AK7428" i="2" a="1"/>
  <c r="AK7428" i="2" s="1"/>
  <c r="AK7521" i="2" a="1"/>
  <c r="AK7521" i="2"/>
  <c r="AK7633" i="2" a="1"/>
  <c r="AK7633" i="2"/>
  <c r="AK7743" i="2" a="1"/>
  <c r="AK7743" i="2"/>
  <c r="AK7839" i="2" a="1"/>
  <c r="AK7839" i="2" s="1"/>
  <c r="AK7910" i="2" a="1"/>
  <c r="AK7910" i="2" s="1"/>
  <c r="AK8004" i="2" a="1"/>
  <c r="AK8004" i="2"/>
  <c r="AK8005" i="2" a="1"/>
  <c r="AK8005" i="2" s="1"/>
  <c r="AK8093" i="2" a="1"/>
  <c r="AK8093" i="2" s="1"/>
  <c r="AK8166" i="2" a="1"/>
  <c r="AK8166" i="2" s="1"/>
  <c r="AK8216" i="2" a="1"/>
  <c r="AK8216" i="2" s="1"/>
  <c r="AK9636" i="2" a="1"/>
  <c r="AK9636" i="2" s="1"/>
  <c r="AK10431" i="2" a="1"/>
  <c r="AK10431" i="2" s="1"/>
  <c r="AK10432" i="2" a="1"/>
  <c r="AK10432" i="2" s="1"/>
  <c r="AK10588" i="2" a="1"/>
  <c r="AK10588" i="2" s="1"/>
  <c r="AK10589" i="2" a="1"/>
  <c r="AK10589" i="2" s="1"/>
  <c r="AK10590" i="2" a="1"/>
  <c r="AK10590" i="2" s="1"/>
  <c r="AK10591" i="2" a="1"/>
  <c r="AK10591" i="2"/>
  <c r="AK11556" i="2" a="1"/>
  <c r="AK11556" i="2"/>
  <c r="AK11645" i="2" a="1"/>
  <c r="AK11645" i="2"/>
  <c r="AK11149" i="2" a="1"/>
  <c r="AK11149" i="2"/>
  <c r="AK11403" i="2" a="1"/>
  <c r="AK11403" i="2" s="1"/>
  <c r="AK300" i="2" a="1"/>
  <c r="AK300" i="2" s="1"/>
  <c r="AK301" i="2" a="1"/>
  <c r="AK301" i="2" s="1"/>
  <c r="AK1555" i="2" a="1"/>
  <c r="AK1555" i="2" s="1"/>
  <c r="AK3028" i="2" a="1"/>
  <c r="AK3028" i="2" s="1"/>
  <c r="AK3392" i="2" a="1"/>
  <c r="AK3392" i="2" s="1"/>
  <c r="AK3434" i="2" a="1"/>
  <c r="AK3434" i="2" s="1"/>
  <c r="AK3759" i="2" a="1"/>
  <c r="AK3759" i="2" s="1"/>
  <c r="AK3805" i="2" a="1"/>
  <c r="AK3805" i="2"/>
  <c r="AK4710" i="2" a="1"/>
  <c r="AK4710" i="2" s="1"/>
  <c r="AK4756" i="2" a="1"/>
  <c r="AK4756" i="2"/>
  <c r="AK5142" i="2" a="1"/>
  <c r="AK5142" i="2" s="1"/>
  <c r="AK5317" i="2" a="1"/>
  <c r="AK5317" i="2"/>
  <c r="AK201" i="2" a="1"/>
  <c r="AK201" i="2" s="1"/>
  <c r="AK302" i="2" a="1"/>
  <c r="AK302" i="2"/>
  <c r="AK662" i="2" a="1"/>
  <c r="AK662" i="2" s="1"/>
  <c r="AK703" i="2" a="1"/>
  <c r="AK703" i="2" s="1"/>
  <c r="AK891" i="2" a="1"/>
  <c r="AK891" i="2"/>
  <c r="AK923" i="2" a="1"/>
  <c r="AK923" i="2" s="1"/>
  <c r="AK1163" i="2" a="1"/>
  <c r="AK1163" i="2" s="1"/>
  <c r="AK1187" i="2" a="1"/>
  <c r="AK1187" i="2" s="1"/>
  <c r="AK1408" i="2" a="1"/>
  <c r="AK1408" i="2" s="1"/>
  <c r="AK1431" i="2" a="1"/>
  <c r="AK1431" i="2" s="1"/>
  <c r="AK1852" i="2" a="1"/>
  <c r="AK1852" i="2" s="1"/>
  <c r="AK1943" i="2" a="1"/>
  <c r="AK1943" i="2" s="1"/>
  <c r="AK2024" i="2" a="1"/>
  <c r="AK2024" i="2" s="1"/>
  <c r="AK2025" i="2" a="1"/>
  <c r="AK2025" i="2" s="1"/>
  <c r="AK2107" i="2" a="1"/>
  <c r="AK2107" i="2" s="1"/>
  <c r="AK2162" i="2" a="1"/>
  <c r="AK2162" i="2" s="1"/>
  <c r="AK3611" i="2" a="1"/>
  <c r="AK3611" i="2" s="1"/>
  <c r="AK5287" i="2" a="1"/>
  <c r="AK5287" i="2"/>
  <c r="AK6102" i="2" a="1"/>
  <c r="AK6102" i="2" s="1"/>
  <c r="AK6609" i="2" a="1"/>
  <c r="AK6609" i="2" s="1"/>
  <c r="AK6951" i="2" a="1"/>
  <c r="AK6951" i="2" s="1"/>
  <c r="AK9438" i="2" a="1"/>
  <c r="AK9438" i="2" s="1"/>
  <c r="AK11150" i="2" a="1"/>
  <c r="AK11150" i="2" s="1"/>
  <c r="AK11404" i="2" a="1"/>
  <c r="AK11404" i="2"/>
  <c r="AK3986" i="2" a="1"/>
  <c r="AK3986" i="2" s="1"/>
  <c r="AK4321" i="2" a="1"/>
  <c r="AK4321" i="2"/>
  <c r="AK4339" i="2" a="1"/>
  <c r="AK4339" i="2" s="1"/>
  <c r="AK4467" i="2" a="1"/>
  <c r="AK4467" i="2" s="1"/>
  <c r="AK4511" i="2" a="1"/>
  <c r="AK4511" i="2" s="1"/>
  <c r="AK2461" i="2" a="1"/>
  <c r="AK2461" i="2"/>
  <c r="AK2550" i="2" a="1"/>
  <c r="AK2550" i="2" s="1"/>
  <c r="AK2642" i="2" a="1"/>
  <c r="AK2642" i="2"/>
  <c r="AK2726" i="2" a="1"/>
  <c r="AK2726" i="2"/>
  <c r="AK2727" i="2" a="1"/>
  <c r="AK2727" i="2"/>
  <c r="AK2795" i="2" a="1"/>
  <c r="AK2795" i="2" s="1"/>
  <c r="AK3633" i="2" a="1"/>
  <c r="AK3633" i="2" s="1"/>
  <c r="AK4986" i="2" a="1"/>
  <c r="AK4986" i="2" s="1"/>
  <c r="AK6629" i="2" a="1"/>
  <c r="AK6629" i="2" s="1"/>
  <c r="AK6760" i="2" a="1"/>
  <c r="AK6760" i="2"/>
  <c r="AK6994" i="2" a="1"/>
  <c r="AK6994" i="2" s="1"/>
  <c r="AK6228" i="2" a="1"/>
  <c r="AK6228" i="2" s="1"/>
  <c r="AK6403" i="2" a="1"/>
  <c r="AK6403" i="2" s="1"/>
  <c r="AK6415" i="2" a="1"/>
  <c r="AK6415" i="2" s="1"/>
  <c r="AK5546" i="2" a="1"/>
  <c r="AK5546" i="2" s="1"/>
  <c r="AK5625" i="2" a="1"/>
  <c r="AK5625" i="2" s="1"/>
  <c r="AK5755" i="2" a="1"/>
  <c r="AK5755" i="2" s="1"/>
  <c r="AK5878" i="2" a="1"/>
  <c r="AK5878" i="2" s="1"/>
  <c r="AK9439" i="2" a="1"/>
  <c r="AK9439" i="2" s="1"/>
  <c r="AK9746" i="2" a="1"/>
  <c r="AK9746" i="2" s="1"/>
  <c r="AK10592" i="2" a="1"/>
  <c r="AK10592" i="2" s="1"/>
  <c r="AK10593" i="2" a="1"/>
  <c r="AK10593" i="2" s="1"/>
  <c r="AK9440" i="2" a="1"/>
  <c r="AK9440" i="2" s="1"/>
  <c r="AK9441" i="2" a="1"/>
  <c r="AK9441" i="2" s="1"/>
  <c r="AK9442" i="2" a="1"/>
  <c r="AK9442" i="2" s="1"/>
  <c r="AK9443" i="2" a="1"/>
  <c r="AK9443" i="2" s="1"/>
  <c r="AK9747" i="2" a="1"/>
  <c r="AK9747" i="2"/>
  <c r="AK9748" i="2" a="1"/>
  <c r="AK9748" i="2" s="1"/>
  <c r="AK9749" i="2" a="1"/>
  <c r="AK9749" i="2" s="1"/>
  <c r="AK9750" i="2" a="1"/>
  <c r="AK9750" i="2" s="1"/>
  <c r="AK7429" i="2" a="1"/>
  <c r="AK7429" i="2"/>
  <c r="AK7430" i="2" a="1"/>
  <c r="AK7430" i="2" s="1"/>
  <c r="AK7522" i="2" a="1"/>
  <c r="AK7522" i="2" s="1"/>
  <c r="AK7634" i="2" a="1"/>
  <c r="AK7634" i="2"/>
  <c r="AK7744" i="2" a="1"/>
  <c r="AK7744" i="2" s="1"/>
  <c r="AK7840" i="2" a="1"/>
  <c r="AK7840" i="2" s="1"/>
  <c r="AK7911" i="2" a="1"/>
  <c r="AK7911" i="2" s="1"/>
  <c r="AK8006" i="2" a="1"/>
  <c r="AK8006" i="2" s="1"/>
  <c r="AK8094" i="2" a="1"/>
  <c r="AK8094" i="2" s="1"/>
  <c r="AK8095" i="2" a="1"/>
  <c r="AK8095" i="2"/>
  <c r="AK8167" i="2" a="1"/>
  <c r="AK8167" i="2" s="1"/>
  <c r="AK8217" i="2" a="1"/>
  <c r="AK8217" i="2" s="1"/>
  <c r="AK10433" i="2" a="1"/>
  <c r="AK10433" i="2" s="1"/>
  <c r="AK10434" i="2" a="1"/>
  <c r="AK10434" i="2" s="1"/>
  <c r="AK10594" i="2" a="1"/>
  <c r="AK10594" i="2" s="1"/>
  <c r="AK10595" i="2" a="1"/>
  <c r="AK10595" i="2" s="1"/>
  <c r="AK10596" i="2" a="1"/>
  <c r="AK10596" i="2" s="1"/>
  <c r="AK10734" i="2" a="1"/>
  <c r="AK10734" i="2" s="1"/>
  <c r="AK11557" i="2" a="1"/>
  <c r="AK11557" i="2" s="1"/>
  <c r="AK11558" i="2" a="1"/>
  <c r="AK11558" i="2" s="1"/>
  <c r="AK11755" i="2" a="1"/>
  <c r="AK11755" i="2" s="1"/>
  <c r="AK11151" i="2" a="1"/>
  <c r="AK11151" i="2" s="1"/>
  <c r="AK11451" i="2" a="1"/>
  <c r="AK11451" i="2" s="1"/>
  <c r="AK466" i="2" a="1"/>
  <c r="AK466" i="2" s="1"/>
  <c r="AK467" i="2" a="1"/>
  <c r="AK467" i="2" s="1"/>
  <c r="AK1467" i="2" a="1"/>
  <c r="AK1467" i="2" s="1"/>
  <c r="AK3029" i="2" a="1"/>
  <c r="AK3029" i="2" s="1"/>
  <c r="AK3356" i="2" a="1"/>
  <c r="AK3356" i="2" s="1"/>
  <c r="AK3393" i="2" a="1"/>
  <c r="AK3393" i="2" s="1"/>
  <c r="AK3577" i="2" a="1"/>
  <c r="AK3577" i="2" s="1"/>
  <c r="AK3694" i="2" a="1"/>
  <c r="AK3694" i="2" s="1"/>
  <c r="AK3721" i="2" a="1"/>
  <c r="AK3721" i="2" s="1"/>
  <c r="AK4614" i="2" a="1"/>
  <c r="AK4614" i="2"/>
  <c r="AK4757" i="2" a="1"/>
  <c r="AK4757" i="2" s="1"/>
  <c r="AK5048" i="2" a="1"/>
  <c r="AK5048" i="2" s="1"/>
  <c r="AK5318" i="2" a="1"/>
  <c r="AK5318" i="2" s="1"/>
  <c r="AK26" i="2" a="1"/>
  <c r="AK26" i="2" s="1"/>
  <c r="AK28" i="2" a="1"/>
  <c r="AK28" i="2" s="1"/>
  <c r="AK538" i="2" a="1"/>
  <c r="AK538" i="2" s="1"/>
  <c r="AK541" i="2" a="1"/>
  <c r="AK541" i="2" s="1"/>
  <c r="AK858" i="2" a="1"/>
  <c r="AK858" i="2" s="1"/>
  <c r="AK871" i="2" a="1"/>
  <c r="AK871" i="2"/>
  <c r="AK1090" i="2" a="1"/>
  <c r="AK1090" i="2" s="1"/>
  <c r="AK1109" i="2" a="1"/>
  <c r="AK1109" i="2"/>
  <c r="AK1331" i="2" a="1"/>
  <c r="AK1331" i="2" s="1"/>
  <c r="AK1332" i="2" a="1"/>
  <c r="AK1332" i="2" s="1"/>
  <c r="AK1656" i="2" a="1"/>
  <c r="AK1656" i="2" s="1"/>
  <c r="AK1673" i="2" a="1"/>
  <c r="AK1673" i="2" s="1"/>
  <c r="AK1674" i="2" a="1"/>
  <c r="AK1674" i="2" s="1"/>
  <c r="AK1712" i="2" a="1"/>
  <c r="AK1712" i="2" s="1"/>
  <c r="AK1778" i="2" a="1"/>
  <c r="AK1778" i="2"/>
  <c r="AK1853" i="2" a="1"/>
  <c r="AK1853" i="2"/>
  <c r="AK2358" i="2" a="1"/>
  <c r="AK2358" i="2" s="1"/>
  <c r="AK2394" i="2" a="1"/>
  <c r="AK2394" i="2" s="1"/>
  <c r="AK2395" i="2" a="1"/>
  <c r="AK2395" i="2"/>
  <c r="AK2462" i="2" a="1"/>
  <c r="AK2462" i="2"/>
  <c r="AK2551" i="2" a="1"/>
  <c r="AK2551" i="2" s="1"/>
  <c r="AK2643" i="2" a="1"/>
  <c r="AK2643" i="2" s="1"/>
  <c r="AK3664" i="2" a="1"/>
  <c r="AK3664" i="2" s="1"/>
  <c r="AK3905" i="2" a="1"/>
  <c r="AK3905" i="2" s="1"/>
  <c r="AK4147" i="2" a="1"/>
  <c r="AK4147" i="2" s="1"/>
  <c r="AK4160" i="2" a="1"/>
  <c r="AK4160" i="2" s="1"/>
  <c r="AK4394" i="2" a="1"/>
  <c r="AK4394" i="2" s="1"/>
  <c r="AK4427" i="2" a="1"/>
  <c r="AK4427" i="2" s="1"/>
  <c r="AK4936" i="2" a="1"/>
  <c r="AK4936" i="2"/>
  <c r="AK6153" i="2" a="1"/>
  <c r="AK6153" i="2" s="1"/>
  <c r="AK6259" i="2" a="1"/>
  <c r="AK6259" i="2"/>
  <c r="AK6277" i="2" a="1"/>
  <c r="AK6277" i="2" s="1"/>
  <c r="AK6494" i="2" a="1"/>
  <c r="AK6494" i="2"/>
  <c r="AK6775" i="2" a="1"/>
  <c r="AK6775" i="2" s="1"/>
  <c r="AK6952" i="2" a="1"/>
  <c r="AK6952" i="2" s="1"/>
  <c r="AK7139" i="2" a="1"/>
  <c r="AK7139" i="2" s="1"/>
  <c r="AK7185" i="2" a="1"/>
  <c r="AK7185" i="2" s="1"/>
  <c r="AK7186" i="2" a="1"/>
  <c r="AK7186" i="2" s="1"/>
  <c r="AK5205" i="2" a="1"/>
  <c r="AK5205" i="2"/>
  <c r="AK5460" i="2" a="1"/>
  <c r="AK5460" i="2"/>
  <c r="AK5626" i="2" a="1"/>
  <c r="AK5626" i="2" s="1"/>
  <c r="AK5756" i="2" a="1"/>
  <c r="AK5756" i="2"/>
  <c r="AK5879" i="2" a="1"/>
  <c r="AK5879" i="2" s="1"/>
  <c r="AK6051" i="2" a="1"/>
  <c r="AK6051" i="2" s="1"/>
  <c r="AK6468" i="2" a="1"/>
  <c r="AK6468" i="2" s="1"/>
  <c r="AK6904" i="2" a="1"/>
  <c r="AK6904" i="2" s="1"/>
  <c r="AK8632" i="2" a="1"/>
  <c r="AK8632" i="2" s="1"/>
  <c r="AK8676" i="2" a="1"/>
  <c r="AK8676" i="2"/>
  <c r="AK9234" i="2" a="1"/>
  <c r="AK9234" i="2"/>
  <c r="AK10005" i="2" a="1"/>
  <c r="AK10005" i="2" s="1"/>
  <c r="AK10038" i="2" a="1"/>
  <c r="AK10038" i="2"/>
  <c r="AK11057" i="2" a="1"/>
  <c r="AK11057" i="2" s="1"/>
  <c r="AK11306" i="2" a="1"/>
  <c r="AK11306" i="2" s="1"/>
  <c r="AK7254" i="2" a="1"/>
  <c r="AK7254" i="2" s="1"/>
  <c r="AK7339" i="2" a="1"/>
  <c r="AK7339" i="2" s="1"/>
  <c r="AK7431" i="2" a="1"/>
  <c r="AK7431" i="2" s="1"/>
  <c r="AK7523" i="2" a="1"/>
  <c r="AK7523" i="2" s="1"/>
  <c r="AK7635" i="2" a="1"/>
  <c r="AK7635" i="2" s="1"/>
  <c r="AK7745" i="2" a="1"/>
  <c r="AK7745" i="2" s="1"/>
  <c r="AK7841" i="2" a="1"/>
  <c r="AK7841" i="2" s="1"/>
  <c r="AK7912" i="2" a="1"/>
  <c r="AK7912" i="2" s="1"/>
  <c r="AK8007" i="2" a="1"/>
  <c r="AK8007" i="2" s="1"/>
  <c r="AK8635" i="2" a="1"/>
  <c r="AK8635" i="2"/>
  <c r="AK8636" i="2" a="1"/>
  <c r="AK8636" i="2" s="1"/>
  <c r="AK8637" i="2" a="1"/>
  <c r="AK8637" i="2"/>
  <c r="AK8638" i="2" a="1"/>
  <c r="AK8638" i="2" s="1"/>
  <c r="AK8753" i="2" a="1"/>
  <c r="AK8753" i="2" s="1"/>
  <c r="AK8754" i="2" a="1"/>
  <c r="AK8754" i="2" s="1"/>
  <c r="AK8892" i="2" a="1"/>
  <c r="AK8892" i="2" s="1"/>
  <c r="AK8893" i="2" a="1"/>
  <c r="AK8893" i="2" s="1"/>
  <c r="AK9444" i="2" a="1"/>
  <c r="AK9444" i="2" s="1"/>
  <c r="AK10006" i="2" a="1"/>
  <c r="AK10006" i="2" s="1"/>
  <c r="AK10007" i="2" a="1"/>
  <c r="AK10007" i="2" s="1"/>
  <c r="AK10008" i="2" a="1"/>
  <c r="AK10008" i="2" s="1"/>
  <c r="AK10039" i="2" a="1"/>
  <c r="AK10039" i="2" s="1"/>
  <c r="AK10040" i="2" a="1"/>
  <c r="AK10040" i="2" s="1"/>
  <c r="AK10041" i="2" a="1"/>
  <c r="AK10041" i="2" s="1"/>
  <c r="AK11103" i="2" a="1"/>
  <c r="AK11103" i="2" s="1"/>
  <c r="AK11360" i="2" a="1"/>
  <c r="AK11360" i="2" s="1"/>
  <c r="AK11559" i="2" a="1"/>
  <c r="AK11559" i="2"/>
  <c r="AK11646" i="2" a="1"/>
  <c r="AK11646" i="2" s="1"/>
  <c r="AK202" i="2" a="1"/>
  <c r="AK202" i="2" s="1"/>
  <c r="AK303" i="2" a="1"/>
  <c r="AK303" i="2" s="1"/>
  <c r="AK1526" i="2" a="1"/>
  <c r="AK1526" i="2" s="1"/>
  <c r="AK3030" i="2" a="1"/>
  <c r="AK3030" i="2" s="1"/>
  <c r="AK3231" i="2" a="1"/>
  <c r="AK3231" i="2" s="1"/>
  <c r="AK4685" i="2" a="1"/>
  <c r="AK4685" i="2"/>
  <c r="AK4758" i="2" a="1"/>
  <c r="AK4758" i="2" s="1"/>
  <c r="AK5084" i="2" a="1"/>
  <c r="AK5084" i="2" s="1"/>
  <c r="AK5319" i="2" a="1"/>
  <c r="AK5319" i="2" s="1"/>
  <c r="AK1713" i="2" a="1"/>
  <c r="AK1713" i="2"/>
  <c r="AK1779" i="2" a="1"/>
  <c r="AK1779" i="2" s="1"/>
  <c r="AK1780" i="2" a="1"/>
  <c r="AK1780" i="2" s="1"/>
  <c r="AK112" i="2" a="1"/>
  <c r="AK112" i="2" s="1"/>
  <c r="AK203" i="2" a="1"/>
  <c r="AK203" i="2"/>
  <c r="AK600" i="2" a="1"/>
  <c r="AK600" i="2" s="1"/>
  <c r="AK601" i="2" a="1"/>
  <c r="AK601" i="2"/>
  <c r="AK892" i="2" a="1"/>
  <c r="AK892" i="2" s="1"/>
  <c r="AK924" i="2" a="1"/>
  <c r="AK924" i="2" s="1"/>
  <c r="AK1133" i="2" a="1"/>
  <c r="AK1133" i="2" s="1"/>
  <c r="AK1134" i="2" a="1"/>
  <c r="AK1134" i="2" s="1"/>
  <c r="AK1351" i="2" a="1"/>
  <c r="AK1351" i="2"/>
  <c r="AK1379" i="2" a="1"/>
  <c r="AK1379" i="2" s="1"/>
  <c r="AK3328" i="2" a="1"/>
  <c r="AK3328" i="2"/>
  <c r="AK3357" i="2" a="1"/>
  <c r="AK3357" i="2" s="1"/>
  <c r="AK3722" i="2" a="1"/>
  <c r="AK3722" i="2"/>
  <c r="AK3723" i="2" a="1"/>
  <c r="AK3723" i="2"/>
  <c r="AK8677" i="2" a="1"/>
  <c r="AK8677" i="2" s="1"/>
  <c r="AK8894" i="2" a="1"/>
  <c r="AK8894" i="2" s="1"/>
  <c r="AK10124" i="2" a="1"/>
  <c r="AK10124" i="2" s="1"/>
  <c r="AK10253" i="2" a="1"/>
  <c r="AK10253" i="2" s="1"/>
  <c r="AK1854" i="2" a="1"/>
  <c r="AK1854" i="2" s="1"/>
  <c r="AK2026" i="2" a="1"/>
  <c r="AK2026" i="2"/>
  <c r="AK2027" i="2" a="1"/>
  <c r="AK2027" i="2" s="1"/>
  <c r="AK2396" i="2" a="1"/>
  <c r="AK2396" i="2"/>
  <c r="AK2463" i="2" a="1"/>
  <c r="AK2463" i="2" s="1"/>
  <c r="AK2464" i="2" a="1"/>
  <c r="AK2464" i="2" s="1"/>
  <c r="AK2552" i="2" a="1"/>
  <c r="AK2552" i="2" s="1"/>
  <c r="AK2644" i="2" a="1"/>
  <c r="AK2644" i="2" s="1"/>
  <c r="AK2728" i="2" a="1"/>
  <c r="AK2728" i="2"/>
  <c r="AK3211" i="2" a="1"/>
  <c r="AK3211" i="2" s="1"/>
  <c r="AK3949" i="2" a="1"/>
  <c r="AK3949" i="2" s="1"/>
  <c r="AK4263" i="2" a="1"/>
  <c r="AK4263" i="2" s="1"/>
  <c r="AK4295" i="2" a="1"/>
  <c r="AK4295" i="2"/>
  <c r="AK4395" i="2" a="1"/>
  <c r="AK4395" i="2" s="1"/>
  <c r="AK4428" i="2" a="1"/>
  <c r="AK4428" i="2" s="1"/>
  <c r="AK6177" i="2" a="1"/>
  <c r="AK6177" i="2" s="1"/>
  <c r="AK6278" i="2" a="1"/>
  <c r="AK6278" i="2"/>
  <c r="AK6311" i="2" a="1"/>
  <c r="AK6311" i="2"/>
  <c r="AK4987" i="2" a="1"/>
  <c r="AK4987" i="2"/>
  <c r="AK6529" i="2" a="1"/>
  <c r="AK6529" i="2" s="1"/>
  <c r="AK6696" i="2" a="1"/>
  <c r="AK6696" i="2"/>
  <c r="AK6995" i="2" a="1"/>
  <c r="AK6995" i="2" s="1"/>
  <c r="AK7140" i="2" a="1"/>
  <c r="AK7140" i="2" s="1"/>
  <c r="AK7187" i="2" a="1"/>
  <c r="AK7187" i="2" s="1"/>
  <c r="AK5217" i="2" a="1"/>
  <c r="AK5217" i="2" s="1"/>
  <c r="AK5490" i="2" a="1"/>
  <c r="AK5490" i="2" s="1"/>
  <c r="AK5627" i="2" a="1"/>
  <c r="AK5627" i="2"/>
  <c r="AK5757" i="2" a="1"/>
  <c r="AK5757" i="2" s="1"/>
  <c r="AK5880" i="2" a="1"/>
  <c r="AK5880" i="2"/>
  <c r="AK6103" i="2" a="1"/>
  <c r="AK6103" i="2"/>
  <c r="AK6556" i="2" a="1"/>
  <c r="AK6556" i="2" s="1"/>
  <c r="AK6953" i="2" a="1"/>
  <c r="AK6953" i="2" s="1"/>
  <c r="AK9445" i="2" a="1"/>
  <c r="AK9445" i="2"/>
  <c r="AK11104" i="2" a="1"/>
  <c r="AK11104" i="2"/>
  <c r="AK11361" i="2" a="1"/>
  <c r="AK11361" i="2"/>
  <c r="AK7255" i="2" a="1"/>
  <c r="AK7255" i="2" s="1"/>
  <c r="AK7340" i="2" a="1"/>
  <c r="AK7340" i="2" s="1"/>
  <c r="AK7432" i="2" a="1"/>
  <c r="AK7432" i="2" s="1"/>
  <c r="AK7524" i="2" a="1"/>
  <c r="AK7524" i="2" s="1"/>
  <c r="AK7636" i="2" a="1"/>
  <c r="AK7636" i="2" s="1"/>
  <c r="AK7746" i="2" a="1"/>
  <c r="AK7746" i="2" s="1"/>
  <c r="AK7842" i="2" a="1"/>
  <c r="AK7842" i="2" s="1"/>
  <c r="AK7913" i="2" a="1"/>
  <c r="AK7913" i="2"/>
  <c r="AK8008" i="2" a="1"/>
  <c r="AK8008" i="2" s="1"/>
  <c r="AK8096" i="2" a="1"/>
  <c r="AK8096" i="2" s="1"/>
  <c r="AK9637" i="2" a="1"/>
  <c r="AK9637" i="2" s="1"/>
  <c r="AK8755" i="2" a="1"/>
  <c r="AK8755" i="2" s="1"/>
  <c r="AK8756" i="2" a="1"/>
  <c r="AK8756" i="2" s="1"/>
  <c r="AK8757" i="2" a="1"/>
  <c r="AK8757" i="2" s="1"/>
  <c r="AK8895" i="2" a="1"/>
  <c r="AK8895" i="2" s="1"/>
  <c r="AK8896" i="2" a="1"/>
  <c r="AK8896" i="2"/>
  <c r="AK9053" i="2" a="1"/>
  <c r="AK9053" i="2" s="1"/>
  <c r="AK9054" i="2" a="1"/>
  <c r="AK9054" i="2" s="1"/>
  <c r="AK9235" i="2" a="1"/>
  <c r="AK9235" i="2" s="1"/>
  <c r="AK10125" i="2" a="1"/>
  <c r="AK10125" i="2" s="1"/>
  <c r="AK10126" i="2" a="1"/>
  <c r="AK10126" i="2"/>
  <c r="AK10254" i="2" a="1"/>
  <c r="AK10254" i="2" s="1"/>
  <c r="AK10255" i="2" a="1"/>
  <c r="AK10255" i="2" s="1"/>
  <c r="AK10256" i="2" a="1"/>
  <c r="AK10256" i="2" s="1"/>
  <c r="AK10435" i="2" a="1"/>
  <c r="AK10435" i="2" s="1"/>
  <c r="AK11105" i="2" a="1"/>
  <c r="AK11105" i="2" s="1"/>
  <c r="AK11405" i="2" a="1"/>
  <c r="AK11405" i="2"/>
  <c r="AK11560" i="2" a="1"/>
  <c r="AK11560" i="2" s="1"/>
  <c r="AK11647" i="2" a="1"/>
  <c r="AK11647" i="2"/>
  <c r="AK113" i="2" a="1"/>
  <c r="AK113" i="2" s="1"/>
  <c r="AK204" i="2" a="1"/>
  <c r="AK204" i="2" s="1"/>
  <c r="AK1527" i="2" a="1"/>
  <c r="AK1527" i="2" s="1"/>
  <c r="AK3031" i="2" a="1"/>
  <c r="AK3031" i="2"/>
  <c r="AK3578" i="2" a="1"/>
  <c r="AK3578" i="2"/>
  <c r="AK4654" i="2" a="1"/>
  <c r="AK4654" i="2" s="1"/>
  <c r="AK4759" i="2" a="1"/>
  <c r="AK4759" i="2" s="1"/>
  <c r="AK5116" i="2" a="1"/>
  <c r="AK5116" i="2" s="1"/>
  <c r="AK5320" i="2" a="1"/>
  <c r="AK5320" i="2" s="1"/>
  <c r="AK1714" i="2" a="1"/>
  <c r="AK1714" i="2"/>
  <c r="AK1781" i="2" a="1"/>
  <c r="AK1781" i="2" s="1"/>
  <c r="AK114" i="2" a="1"/>
  <c r="AK114" i="2" s="1"/>
  <c r="AK205" i="2" a="1"/>
  <c r="AK205" i="2" s="1"/>
  <c r="AK602" i="2" a="1"/>
  <c r="AK602" i="2" s="1"/>
  <c r="AK663" i="2" a="1"/>
  <c r="AK663" i="2" s="1"/>
  <c r="AK817" i="2" a="1"/>
  <c r="AK817" i="2"/>
  <c r="AK831" i="2" a="1"/>
  <c r="AK831" i="2" s="1"/>
  <c r="AK1038" i="2" a="1"/>
  <c r="AK1038" i="2" s="1"/>
  <c r="AK1061" i="2" a="1"/>
  <c r="AK1061" i="2" s="1"/>
  <c r="AK1248" i="2" a="1"/>
  <c r="AK1248" i="2" s="1"/>
  <c r="AK1273" i="2" a="1"/>
  <c r="AK1273" i="2" s="1"/>
  <c r="AK3394" i="2" a="1"/>
  <c r="AK3394" i="2" s="1"/>
  <c r="AK3435" i="2" a="1"/>
  <c r="AK3435" i="2" s="1"/>
  <c r="AK3806" i="2" a="1"/>
  <c r="AK3806" i="2" s="1"/>
  <c r="AK3844" i="2" a="1"/>
  <c r="AK3844" i="2" s="1"/>
  <c r="AK9236" i="2" a="1"/>
  <c r="AK9236" i="2" s="1"/>
  <c r="AK9446" i="2" a="1"/>
  <c r="AK9446" i="2" s="1"/>
  <c r="AK10597" i="2" a="1"/>
  <c r="AK10597" i="2" s="1"/>
  <c r="AK10598" i="2" a="1"/>
  <c r="AK10598" i="2"/>
  <c r="AK1855" i="2" a="1"/>
  <c r="AK1855" i="2" s="1"/>
  <c r="AK1944" i="2" a="1"/>
  <c r="AK1944" i="2" s="1"/>
  <c r="AK2028" i="2" a="1"/>
  <c r="AK2028" i="2" s="1"/>
  <c r="AK2029" i="2" a="1"/>
  <c r="AK2029" i="2" s="1"/>
  <c r="AK2465" i="2" a="1"/>
  <c r="AK2465" i="2" s="1"/>
  <c r="AK2466" i="2" a="1"/>
  <c r="AK2466" i="2"/>
  <c r="AK2553" i="2" a="1"/>
  <c r="AK2553" i="2" s="1"/>
  <c r="AK2645" i="2" a="1"/>
  <c r="AK2645" i="2"/>
  <c r="AK2729" i="2" a="1"/>
  <c r="AK2729" i="2" s="1"/>
  <c r="AK2730" i="2" a="1"/>
  <c r="AK2730" i="2" s="1"/>
  <c r="AK3579" i="2" a="1"/>
  <c r="AK3579" i="2" s="1"/>
  <c r="AK3969" i="2" a="1"/>
  <c r="AK3969" i="2" s="1"/>
  <c r="AK4179" i="2" a="1"/>
  <c r="AK4179" i="2" s="1"/>
  <c r="AK4208" i="2" a="1"/>
  <c r="AK4208" i="2" s="1"/>
  <c r="AK4468" i="2" a="1"/>
  <c r="AK4468" i="2"/>
  <c r="AK4512" i="2" a="1"/>
  <c r="AK4512" i="2" s="1"/>
  <c r="AK6191" i="2" a="1"/>
  <c r="AK6191" i="2"/>
  <c r="AK6312" i="2" a="1"/>
  <c r="AK6312" i="2" s="1"/>
  <c r="AK6334" i="2" a="1"/>
  <c r="AK6334" i="2"/>
  <c r="AK4937" i="2" a="1"/>
  <c r="AK4937" i="2"/>
  <c r="AK6530" i="2" a="1"/>
  <c r="AK6530" i="2" s="1"/>
  <c r="AK6749" i="2" a="1"/>
  <c r="AK6749" i="2" s="1"/>
  <c r="AK6905" i="2" a="1"/>
  <c r="AK6905" i="2" s="1"/>
  <c r="AK7141" i="2" a="1"/>
  <c r="AK7141" i="2" s="1"/>
  <c r="AK7188" i="2" a="1"/>
  <c r="AK7188" i="2" s="1"/>
  <c r="AK5206" i="2" a="1"/>
  <c r="AK5206" i="2" s="1"/>
  <c r="AK5491" i="2" a="1"/>
  <c r="AK5491" i="2" s="1"/>
  <c r="AK5628" i="2" a="1"/>
  <c r="AK5628" i="2" s="1"/>
  <c r="AK5758" i="2" a="1"/>
  <c r="AK5758" i="2" s="1"/>
  <c r="AK5881" i="2" a="1"/>
  <c r="AK5881" i="2" s="1"/>
  <c r="AK6052" i="2" a="1"/>
  <c r="AK6052" i="2"/>
  <c r="AK6495" i="2" a="1"/>
  <c r="AK6495" i="2"/>
  <c r="AK6872" i="2" a="1"/>
  <c r="AK6872" i="2" s="1"/>
  <c r="AK9237" i="2" a="1"/>
  <c r="AK9237" i="2" s="1"/>
  <c r="AK11058" i="2" a="1"/>
  <c r="AK11058" i="2" s="1"/>
  <c r="AK11307" i="2" a="1"/>
  <c r="AK11307" i="2" s="1"/>
  <c r="AK7256" i="2" a="1"/>
  <c r="AK7256" i="2" s="1"/>
  <c r="AK7341" i="2" a="1"/>
  <c r="AK7341" i="2"/>
  <c r="AK7433" i="2" a="1"/>
  <c r="AK7433" i="2" s="1"/>
  <c r="AK7525" i="2" a="1"/>
  <c r="AK7525" i="2" s="1"/>
  <c r="AK7637" i="2" a="1"/>
  <c r="AK7637" i="2" s="1"/>
  <c r="AK7747" i="2" a="1"/>
  <c r="AK7747" i="2" s="1"/>
  <c r="AK7748" i="2" a="1"/>
  <c r="AK7748" i="2" s="1"/>
  <c r="AK7914" i="2" a="1"/>
  <c r="AK7914" i="2" s="1"/>
  <c r="AK8009" i="2" a="1"/>
  <c r="AK8009" i="2" s="1"/>
  <c r="AK8097" i="2" a="1"/>
  <c r="AK8097" i="2" s="1"/>
  <c r="AK9055" i="2" a="1"/>
  <c r="AK9055" i="2" s="1"/>
  <c r="AK9238" i="2" a="1"/>
  <c r="AK9238" i="2" s="1"/>
  <c r="AK9239" i="2" a="1"/>
  <c r="AK9239" i="2" s="1"/>
  <c r="AK9240" i="2" a="1"/>
  <c r="AK9240" i="2" s="1"/>
  <c r="AK9447" i="2" a="1"/>
  <c r="AK9447" i="2"/>
  <c r="AK9448" i="2" a="1"/>
  <c r="AK9448" i="2" s="1"/>
  <c r="AK9449" i="2" a="1"/>
  <c r="AK9449" i="2" s="1"/>
  <c r="AK9450" i="2" a="1"/>
  <c r="AK9450" i="2"/>
  <c r="AK10436" i="2" a="1"/>
  <c r="AK10436" i="2"/>
  <c r="AK10437" i="2" a="1"/>
  <c r="AK10437" i="2" s="1"/>
  <c r="AK10599" i="2" a="1"/>
  <c r="AK10599" i="2" s="1"/>
  <c r="AK10600" i="2" a="1"/>
  <c r="AK10600" i="2"/>
  <c r="AK10601" i="2" a="1"/>
  <c r="AK10601" i="2" s="1"/>
  <c r="AK11059" i="2" a="1"/>
  <c r="AK11059" i="2" s="1"/>
  <c r="AK11308" i="2" a="1"/>
  <c r="AK11308" i="2" s="1"/>
  <c r="AK11561" i="2" a="1"/>
  <c r="AK11561" i="2" s="1"/>
  <c r="AK11648" i="2" a="1"/>
  <c r="AK11648" i="2" s="1"/>
  <c r="AK11756" i="2" a="1"/>
  <c r="AK11756" i="2" s="1"/>
  <c r="AK10735" i="2" a="1"/>
  <c r="AK10735" i="2"/>
  <c r="AK304" i="2" a="1"/>
  <c r="AK304" i="2" s="1"/>
  <c r="AK369" i="2" a="1"/>
  <c r="AK369" i="2" s="1"/>
  <c r="AK1556" i="2" a="1"/>
  <c r="AK1556" i="2"/>
  <c r="AK3032" i="2" a="1"/>
  <c r="AK3032" i="2" s="1"/>
  <c r="AK3436" i="2" a="1"/>
  <c r="AK3436" i="2" s="1"/>
  <c r="AK3437" i="2" a="1"/>
  <c r="AK3437" i="2" s="1"/>
  <c r="AK3760" i="2" a="1"/>
  <c r="AK3760" i="2"/>
  <c r="AK3807" i="2" a="1"/>
  <c r="AK3807" i="2" s="1"/>
  <c r="AK4711" i="2" a="1"/>
  <c r="AK4711" i="2" s="1"/>
  <c r="AK4760" i="2" a="1"/>
  <c r="AK4760" i="2" s="1"/>
  <c r="AK5143" i="2" a="1"/>
  <c r="AK5143" i="2" s="1"/>
  <c r="AK305" i="2" a="1"/>
  <c r="AK305" i="2"/>
  <c r="AK306" i="2" a="1"/>
  <c r="AK306" i="2" s="1"/>
  <c r="AK664" i="2" a="1"/>
  <c r="AK664" i="2" s="1"/>
  <c r="AK704" i="2" a="1"/>
  <c r="AK704" i="2" s="1"/>
  <c r="AK925" i="2" a="1"/>
  <c r="AK925" i="2" s="1"/>
  <c r="AK926" i="2" a="1"/>
  <c r="AK926" i="2" s="1"/>
  <c r="AK1188" i="2" a="1"/>
  <c r="AK1188" i="2" s="1"/>
  <c r="AK1189" i="2" a="1"/>
  <c r="AK1189" i="2" s="1"/>
  <c r="AK1409" i="2" a="1"/>
  <c r="AK1409" i="2"/>
  <c r="AK1432" i="2" a="1"/>
  <c r="AK1432" i="2" s="1"/>
  <c r="AK1856" i="2" a="1"/>
  <c r="AK1856" i="2"/>
  <c r="AK1945" i="2" a="1"/>
  <c r="AK1945" i="2"/>
  <c r="AK2030" i="2" a="1"/>
  <c r="AK2030" i="2" s="1"/>
  <c r="AK2108" i="2" a="1"/>
  <c r="AK2108" i="2" s="1"/>
  <c r="AK2163" i="2" a="1"/>
  <c r="AK2163" i="2" s="1"/>
  <c r="AK2197" i="2" a="1"/>
  <c r="AK2197" i="2" s="1"/>
  <c r="AK3612" i="2" a="1"/>
  <c r="AK3612" i="2" s="1"/>
  <c r="AK5296" i="2" a="1"/>
  <c r="AK5296" i="2"/>
  <c r="AK6104" i="2" a="1"/>
  <c r="AK6104" i="2" s="1"/>
  <c r="AK6630" i="2" a="1"/>
  <c r="AK6630" i="2" s="1"/>
  <c r="AK6954" i="2" a="1"/>
  <c r="AK6954" i="2" s="1"/>
  <c r="AK9451" i="2" a="1"/>
  <c r="AK9451" i="2" s="1"/>
  <c r="AK11152" i="2" a="1"/>
  <c r="AK11152" i="2" s="1"/>
  <c r="AK11406" i="2" a="1"/>
  <c r="AK11406" i="2" s="1"/>
  <c r="AK3987" i="2" a="1"/>
  <c r="AK3987" i="2" s="1"/>
  <c r="AK4322" i="2" a="1"/>
  <c r="AK4322" i="2" s="1"/>
  <c r="AK4340" i="2" a="1"/>
  <c r="AK4340" i="2" s="1"/>
  <c r="AK4469" i="2" a="1"/>
  <c r="AK4469" i="2"/>
  <c r="AK4513" i="2" a="1"/>
  <c r="AK4513" i="2" s="1"/>
  <c r="AK2467" i="2" a="1"/>
  <c r="AK2467" i="2" s="1"/>
  <c r="AK2554" i="2" a="1"/>
  <c r="AK2554" i="2" s="1"/>
  <c r="AK2646" i="2" a="1"/>
  <c r="AK2646" i="2" s="1"/>
  <c r="AK2731" i="2" a="1"/>
  <c r="AK2731" i="2"/>
  <c r="AK2732" i="2" a="1"/>
  <c r="AK2732" i="2" s="1"/>
  <c r="AK2796" i="2" a="1"/>
  <c r="AK2796" i="2"/>
  <c r="AK3634" i="2" a="1"/>
  <c r="AK3634" i="2" s="1"/>
  <c r="AK4988" i="2" a="1"/>
  <c r="AK4988" i="2" s="1"/>
  <c r="AK6631" i="2" a="1"/>
  <c r="AK6631" i="2" s="1"/>
  <c r="AK6761" i="2" a="1"/>
  <c r="AK6761" i="2"/>
  <c r="AK6996" i="2" a="1"/>
  <c r="AK6996" i="2" s="1"/>
  <c r="AK6229" i="2" a="1"/>
  <c r="AK6229" i="2"/>
  <c r="AK6416" i="2" a="1"/>
  <c r="AK6416" i="2"/>
  <c r="AK6417" i="2" a="1"/>
  <c r="AK6417" i="2"/>
  <c r="AK5321" i="2" a="1"/>
  <c r="AK5321" i="2"/>
  <c r="AK5547" i="2" a="1"/>
  <c r="AK5547" i="2" s="1"/>
  <c r="AK5629" i="2" a="1"/>
  <c r="AK5629" i="2" s="1"/>
  <c r="AK5759" i="2" a="1"/>
  <c r="AK5759" i="2" s="1"/>
  <c r="AK5882" i="2" a="1"/>
  <c r="AK5882" i="2" s="1"/>
  <c r="AK9452" i="2" a="1"/>
  <c r="AK9452" i="2"/>
  <c r="AK9751" i="2" a="1"/>
  <c r="AK9751" i="2"/>
  <c r="AK10602" i="2" a="1"/>
  <c r="AK10602" i="2" s="1"/>
  <c r="AK10736" i="2" a="1"/>
  <c r="AK10736" i="2" s="1"/>
  <c r="AK9453" i="2" a="1"/>
  <c r="AK9453" i="2" s="1"/>
  <c r="AK9454" i="2" a="1"/>
  <c r="AK9454" i="2" s="1"/>
  <c r="AK9455" i="2" a="1"/>
  <c r="AK9455" i="2" s="1"/>
  <c r="AK9456" i="2" a="1"/>
  <c r="AK9456" i="2"/>
  <c r="AK9752" i="2" a="1"/>
  <c r="AK9752" i="2" s="1"/>
  <c r="AK9753" i="2" a="1"/>
  <c r="AK9753" i="2" s="1"/>
  <c r="AK9754" i="2" a="1"/>
  <c r="AK9754" i="2" s="1"/>
  <c r="AK9755" i="2" a="1"/>
  <c r="AK9755" i="2"/>
  <c r="AK7434" i="2" a="1"/>
  <c r="AK7434" i="2" s="1"/>
  <c r="AK7526" i="2" a="1"/>
  <c r="AK7526" i="2" s="1"/>
  <c r="AK7638" i="2" a="1"/>
  <c r="AK7638" i="2" s="1"/>
  <c r="AK7639" i="2" a="1"/>
  <c r="AK7639" i="2" s="1"/>
  <c r="AK7749" i="2" a="1"/>
  <c r="AK7749" i="2"/>
  <c r="AK7843" i="2" a="1"/>
  <c r="AK7843" i="2" s="1"/>
  <c r="AK7915" i="2" a="1"/>
  <c r="AK7915" i="2"/>
  <c r="AK8010" i="2" a="1"/>
  <c r="AK8010" i="2" s="1"/>
  <c r="AK8098" i="2" a="1"/>
  <c r="AK8098" i="2" s="1"/>
  <c r="AK8168" i="2" a="1"/>
  <c r="AK8168" i="2" s="1"/>
  <c r="AK8218" i="2" a="1"/>
  <c r="AK8218" i="2"/>
  <c r="AK8219" i="2" a="1"/>
  <c r="AK8219" i="2"/>
  <c r="AK9756" i="2" a="1"/>
  <c r="AK9756" i="2"/>
  <c r="AK10603" i="2" a="1"/>
  <c r="AK10603" i="2"/>
  <c r="AK10604" i="2" a="1"/>
  <c r="AK10604" i="2" s="1"/>
  <c r="AK10605" i="2" a="1"/>
  <c r="AK10605" i="2" s="1"/>
  <c r="AK10606" i="2" a="1"/>
  <c r="AK10606" i="2" s="1"/>
  <c r="AK10607" i="2" a="1"/>
  <c r="AK10607" i="2"/>
  <c r="AK10737" i="2" a="1"/>
  <c r="AK10737" i="2" s="1"/>
  <c r="AK11562" i="2" a="1"/>
  <c r="AK11562" i="2" s="1"/>
  <c r="AK11649" i="2" a="1"/>
  <c r="AK11649" i="2"/>
  <c r="AK11196" i="2" a="1"/>
  <c r="AK11196" i="2"/>
  <c r="AK11452" i="2" a="1"/>
  <c r="AK11452" i="2" s="1"/>
  <c r="AK206" i="2" a="1"/>
  <c r="AK206" i="2"/>
  <c r="AK307" i="2" a="1"/>
  <c r="AK307" i="2" s="1"/>
  <c r="AK1528" i="2" a="1"/>
  <c r="AK1528" i="2" s="1"/>
  <c r="AK3033" i="2" a="1"/>
  <c r="AK3033" i="2"/>
  <c r="AK3395" i="2" a="1"/>
  <c r="AK3395" i="2"/>
  <c r="AK3438" i="2" a="1"/>
  <c r="AK3438" i="2" s="1"/>
  <c r="AK3761" i="2" a="1"/>
  <c r="AK3761" i="2" s="1"/>
  <c r="AK3808" i="2" a="1"/>
  <c r="AK3808" i="2" s="1"/>
  <c r="AK4712" i="2" a="1"/>
  <c r="AK4712" i="2" s="1"/>
  <c r="AK4761" i="2" a="1"/>
  <c r="AK4761" i="2" s="1"/>
  <c r="AK5117" i="2" a="1"/>
  <c r="AK5117" i="2" s="1"/>
  <c r="AK5322" i="2" a="1"/>
  <c r="AK5322" i="2" s="1"/>
  <c r="AK207" i="2" a="1"/>
  <c r="AK207" i="2" s="1"/>
  <c r="AK308" i="2" a="1"/>
  <c r="AK308" i="2" s="1"/>
  <c r="AK665" i="2" a="1"/>
  <c r="AK665" i="2" s="1"/>
  <c r="AK705" i="2" a="1"/>
  <c r="AK705" i="2" s="1"/>
  <c r="AK893" i="2" a="1"/>
  <c r="AK893" i="2"/>
  <c r="AK927" i="2" a="1"/>
  <c r="AK927" i="2" s="1"/>
  <c r="AK1164" i="2" a="1"/>
  <c r="AK1164" i="2" s="1"/>
  <c r="AK1190" i="2" a="1"/>
  <c r="AK1190" i="2" s="1"/>
  <c r="AK1410" i="2" a="1"/>
  <c r="AK1410" i="2" s="1"/>
  <c r="AK1411" i="2" a="1"/>
  <c r="AK1411" i="2" s="1"/>
  <c r="AK1782" i="2" a="1"/>
  <c r="AK1782" i="2"/>
  <c r="AK1857" i="2" a="1"/>
  <c r="AK1857" i="2" s="1"/>
  <c r="AK1946" i="2" a="1"/>
  <c r="AK1946" i="2" s="1"/>
  <c r="AK2031" i="2" a="1"/>
  <c r="AK2031" i="2" s="1"/>
  <c r="AK2109" i="2" a="1"/>
  <c r="AK2109" i="2" s="1"/>
  <c r="AK2164" i="2" a="1"/>
  <c r="AK2164" i="2" s="1"/>
  <c r="AK2468" i="2" a="1"/>
  <c r="AK2468" i="2" s="1"/>
  <c r="AK3613" i="2" a="1"/>
  <c r="AK3613" i="2" s="1"/>
  <c r="AK5288" i="2" a="1"/>
  <c r="AK5288" i="2"/>
  <c r="AK6075" i="2" a="1"/>
  <c r="AK6075" i="2"/>
  <c r="AK6582" i="2" a="1"/>
  <c r="AK6582" i="2"/>
  <c r="AK6955" i="2" a="1"/>
  <c r="AK6955" i="2"/>
  <c r="AK11153" i="2" a="1"/>
  <c r="AK11153" i="2" s="1"/>
  <c r="AK11407" i="2" a="1"/>
  <c r="AK11407" i="2" s="1"/>
  <c r="AK3970" i="2" a="1"/>
  <c r="AK3970" i="2" s="1"/>
  <c r="AK4296" i="2" a="1"/>
  <c r="AK4296" i="2"/>
  <c r="AK4323" i="2" a="1"/>
  <c r="AK4323" i="2"/>
  <c r="AK4429" i="2" a="1"/>
  <c r="AK4429" i="2" s="1"/>
  <c r="AK4470" i="2" a="1"/>
  <c r="AK4470" i="2" s="1"/>
  <c r="AK2469" i="2" a="1"/>
  <c r="AK2469" i="2" s="1"/>
  <c r="AK2555" i="2" a="1"/>
  <c r="AK2555" i="2" s="1"/>
  <c r="AK2647" i="2" a="1"/>
  <c r="AK2647" i="2"/>
  <c r="AK2733" i="2" a="1"/>
  <c r="AK2733" i="2" s="1"/>
  <c r="AK2797" i="2" a="1"/>
  <c r="AK2797" i="2"/>
  <c r="AK3614" i="2" a="1"/>
  <c r="AK3614" i="2" s="1"/>
  <c r="AK4963" i="2" a="1"/>
  <c r="AK4963" i="2" s="1"/>
  <c r="AK6610" i="2" a="1"/>
  <c r="AK6610" i="2" s="1"/>
  <c r="AK6762" i="2" a="1"/>
  <c r="AK6762" i="2" s="1"/>
  <c r="AK6956" i="2" a="1"/>
  <c r="AK6956" i="2" s="1"/>
  <c r="AK6221" i="2" a="1"/>
  <c r="AK6221" i="2" s="1"/>
  <c r="AK6404" i="2" a="1"/>
  <c r="AK6404" i="2" s="1"/>
  <c r="AK6418" i="2" a="1"/>
  <c r="AK6418" i="2" s="1"/>
  <c r="AK5548" i="2" a="1"/>
  <c r="AK5548" i="2" s="1"/>
  <c r="AK5630" i="2" a="1"/>
  <c r="AK5630" i="2" s="1"/>
  <c r="AK5760" i="2" a="1"/>
  <c r="AK5760" i="2"/>
  <c r="AK5883" i="2" a="1"/>
  <c r="AK5883" i="2" s="1"/>
  <c r="AK9241" i="2" a="1"/>
  <c r="AK9241" i="2" s="1"/>
  <c r="AK9457" i="2" a="1"/>
  <c r="AK9457" i="2" s="1"/>
  <c r="AK10438" i="2" a="1"/>
  <c r="AK10438" i="2" s="1"/>
  <c r="AK10608" i="2" a="1"/>
  <c r="AK10608" i="2" s="1"/>
  <c r="AK11726" i="2" a="1"/>
  <c r="AK11726" i="2" s="1"/>
  <c r="AK9242" i="2" a="1"/>
  <c r="AK9242" i="2"/>
  <c r="AK9243" i="2" a="1"/>
  <c r="AK9243" i="2"/>
  <c r="AK9244" i="2" a="1"/>
  <c r="AK9244" i="2" s="1"/>
  <c r="AK9245" i="2" a="1"/>
  <c r="AK9245" i="2" s="1"/>
  <c r="AK9458" i="2" a="1"/>
  <c r="AK9458" i="2" s="1"/>
  <c r="AK9459" i="2" a="1"/>
  <c r="AK9459" i="2" s="1"/>
  <c r="AK9460" i="2" a="1"/>
  <c r="AK9460" i="2"/>
  <c r="AK9461" i="2" a="1"/>
  <c r="AK9461" i="2" s="1"/>
  <c r="AK7342" i="2" a="1"/>
  <c r="AK7342" i="2" s="1"/>
  <c r="AK7435" i="2" a="1"/>
  <c r="AK7435" i="2" s="1"/>
  <c r="AK7527" i="2" a="1"/>
  <c r="AK7527" i="2" s="1"/>
  <c r="AK7640" i="2" a="1"/>
  <c r="AK7640" i="2" s="1"/>
  <c r="AK7750" i="2" a="1"/>
  <c r="AK7750" i="2" s="1"/>
  <c r="AK7751" i="2" a="1"/>
  <c r="AK7751" i="2" s="1"/>
  <c r="AK7844" i="2" a="1"/>
  <c r="AK7844" i="2" s="1"/>
  <c r="AK7916" i="2" a="1"/>
  <c r="AK7916" i="2" s="1"/>
  <c r="AK8011" i="2" a="1"/>
  <c r="AK8011" i="2" s="1"/>
  <c r="AK8099" i="2" a="1"/>
  <c r="AK8099" i="2" s="1"/>
  <c r="AK8169" i="2" a="1"/>
  <c r="AK8169" i="2" s="1"/>
  <c r="AK8220" i="2" a="1"/>
  <c r="AK8220" i="2" s="1"/>
  <c r="AK9638" i="2" a="1"/>
  <c r="AK9638" i="2" s="1"/>
  <c r="AK10439" i="2" a="1"/>
  <c r="AK10439" i="2" s="1"/>
  <c r="AK10440" i="2" a="1"/>
  <c r="AK10440" i="2" s="1"/>
  <c r="AK10441" i="2" a="1"/>
  <c r="AK10441" i="2" s="1"/>
  <c r="AK10609" i="2" a="1"/>
  <c r="AK10609" i="2" s="1"/>
  <c r="AK10610" i="2" a="1"/>
  <c r="AK10610" i="2" s="1"/>
  <c r="AK10611" i="2" a="1"/>
  <c r="AK10611" i="2" s="1"/>
  <c r="AK11563" i="2" a="1"/>
  <c r="AK11563" i="2" s="1"/>
  <c r="AK11650" i="2" a="1"/>
  <c r="AK11650" i="2" s="1"/>
  <c r="AK11154" i="2" a="1"/>
  <c r="AK11154" i="2" s="1"/>
  <c r="AK11408" i="2" a="1"/>
  <c r="AK11408" i="2" s="1"/>
  <c r="AK309" i="2" a="1"/>
  <c r="AK309" i="2" s="1"/>
  <c r="AK370" i="2" a="1"/>
  <c r="AK370" i="2" s="1"/>
  <c r="AK1557" i="2" a="1"/>
  <c r="AK1557" i="2"/>
  <c r="AK3034" i="2" a="1"/>
  <c r="AK3034" i="2" s="1"/>
  <c r="AK3246" i="2" a="1"/>
  <c r="AK3246" i="2" s="1"/>
  <c r="AK4713" i="2" a="1"/>
  <c r="AK4713" i="2" s="1"/>
  <c r="AK4762" i="2" a="1"/>
  <c r="AK4762" i="2" s="1"/>
  <c r="AK5144" i="2" a="1"/>
  <c r="AK5144" i="2" s="1"/>
  <c r="AK5323" i="2" a="1"/>
  <c r="AK5323" i="2"/>
  <c r="AK1783" i="2" a="1"/>
  <c r="AK1783" i="2" s="1"/>
  <c r="AK208" i="2" a="1"/>
  <c r="AK208" i="2" s="1"/>
  <c r="AK371" i="2" a="1"/>
  <c r="AK371" i="2" s="1"/>
  <c r="AK666" i="2" a="1"/>
  <c r="AK666" i="2" s="1"/>
  <c r="AK706" i="2" a="1"/>
  <c r="AK706" i="2" s="1"/>
  <c r="AK928" i="2" a="1"/>
  <c r="AK928" i="2" s="1"/>
  <c r="AK945" i="2" a="1"/>
  <c r="AK945" i="2"/>
  <c r="AK1165" i="2" a="1"/>
  <c r="AK1165" i="2"/>
  <c r="AK1191" i="2" a="1"/>
  <c r="AK1191" i="2" s="1"/>
  <c r="AK1412" i="2" a="1"/>
  <c r="AK1412" i="2" s="1"/>
  <c r="AK1413" i="2" a="1"/>
  <c r="AK1413" i="2"/>
  <c r="AK3396" i="2" a="1"/>
  <c r="AK3396" i="2" s="1"/>
  <c r="AK3397" i="2" a="1"/>
  <c r="AK3397" i="2" s="1"/>
  <c r="AK3762" i="2" a="1"/>
  <c r="AK3762" i="2" s="1"/>
  <c r="AK3809" i="2" a="1"/>
  <c r="AK3809" i="2" s="1"/>
  <c r="AK9056" i="2" a="1"/>
  <c r="AK9056" i="2" s="1"/>
  <c r="AK9462" i="2" a="1"/>
  <c r="AK9462" i="2"/>
  <c r="AK10257" i="2" a="1"/>
  <c r="AK10257" i="2" s="1"/>
  <c r="AK10442" i="2" a="1"/>
  <c r="AK10442" i="2" s="1"/>
  <c r="AK1858" i="2" a="1"/>
  <c r="AK1858" i="2"/>
  <c r="AK2032" i="2" a="1"/>
  <c r="AK2032" i="2"/>
  <c r="AK2033" i="2" a="1"/>
  <c r="AK2033" i="2" s="1"/>
  <c r="AK2110" i="2" a="1"/>
  <c r="AK2110" i="2" s="1"/>
  <c r="AK2165" i="2" a="1"/>
  <c r="AK2165" i="2" s="1"/>
  <c r="AK2470" i="2" a="1"/>
  <c r="AK2470" i="2"/>
  <c r="AK2556" i="2" a="1"/>
  <c r="AK2556" i="2" s="1"/>
  <c r="AK2648" i="2" a="1"/>
  <c r="AK2648" i="2" s="1"/>
  <c r="AK2734" i="2" a="1"/>
  <c r="AK2734" i="2" s="1"/>
  <c r="AK2798" i="2" a="1"/>
  <c r="AK2798" i="2" s="1"/>
  <c r="AK2843" i="2" a="1"/>
  <c r="AK2843" i="2" s="1"/>
  <c r="AK3247" i="2" a="1"/>
  <c r="AK3247" i="2" s="1"/>
  <c r="AK3971" i="2" a="1"/>
  <c r="AK3971" i="2"/>
  <c r="AK4324" i="2" a="1"/>
  <c r="AK4324" i="2" s="1"/>
  <c r="AK4341" i="2" a="1"/>
  <c r="AK4341" i="2" s="1"/>
  <c r="AK4471" i="2" a="1"/>
  <c r="AK4471" i="2" s="1"/>
  <c r="AK4472" i="2" a="1"/>
  <c r="AK4472" i="2"/>
  <c r="AK6211" i="2" a="1"/>
  <c r="AK6211" i="2" s="1"/>
  <c r="AK6313" i="2" a="1"/>
  <c r="AK6313" i="2" s="1"/>
  <c r="AK6335" i="2" a="1"/>
  <c r="AK6335" i="2" s="1"/>
  <c r="AK5014" i="2" a="1"/>
  <c r="AK5014" i="2" s="1"/>
  <c r="AK6557" i="2" a="1"/>
  <c r="AK6557" i="2" s="1"/>
  <c r="AK6710" i="2" a="1"/>
  <c r="AK6710" i="2"/>
  <c r="AK7040" i="2" a="1"/>
  <c r="AK7040" i="2" s="1"/>
  <c r="AK7257" i="2" a="1"/>
  <c r="AK7257" i="2" s="1"/>
  <c r="AK5240" i="2" a="1"/>
  <c r="AK5240" i="2"/>
  <c r="AK5514" i="2" a="1"/>
  <c r="AK5514" i="2" s="1"/>
  <c r="AK5631" i="2" a="1"/>
  <c r="AK5631" i="2" s="1"/>
  <c r="AK5632" i="2" a="1"/>
  <c r="AK5632" i="2" s="1"/>
  <c r="AK5884" i="2" a="1"/>
  <c r="AK5884" i="2" s="1"/>
  <c r="AK6121" i="2" a="1"/>
  <c r="AK6121" i="2" s="1"/>
  <c r="AK6632" i="2" a="1"/>
  <c r="AK6632" i="2" s="1"/>
  <c r="AK7041" i="2" a="1"/>
  <c r="AK7041" i="2" s="1"/>
  <c r="AK11155" i="2" a="1"/>
  <c r="AK11155" i="2" s="1"/>
  <c r="AK11409" i="2" a="1"/>
  <c r="AK11409" i="2" s="1"/>
  <c r="AK11727" i="2" a="1"/>
  <c r="AK11727" i="2" s="1"/>
  <c r="AK7343" i="2" a="1"/>
  <c r="AK7343" i="2" s="1"/>
  <c r="AK7344" i="2" a="1"/>
  <c r="AK7344" i="2" s="1"/>
  <c r="AK7528" i="2" a="1"/>
  <c r="AK7528" i="2" s="1"/>
  <c r="AK7529" i="2" a="1"/>
  <c r="AK7529" i="2" s="1"/>
  <c r="AK7641" i="2" a="1"/>
  <c r="AK7641" i="2" s="1"/>
  <c r="AK7752" i="2" a="1"/>
  <c r="AK7752" i="2" s="1"/>
  <c r="AK7917" i="2" a="1"/>
  <c r="AK7917" i="2" s="1"/>
  <c r="AK8012" i="2" a="1"/>
  <c r="AK8012" i="2" s="1"/>
  <c r="AK8100" i="2" a="1"/>
  <c r="AK8100" i="2" s="1"/>
  <c r="AK8170" i="2" a="1"/>
  <c r="AK8170" i="2"/>
  <c r="AK8221" i="2" a="1"/>
  <c r="AK8221" i="2" s="1"/>
  <c r="AK9852" i="2" a="1"/>
  <c r="AK9852" i="2" s="1"/>
  <c r="AK9057" i="2" a="1"/>
  <c r="AK9057" i="2" s="1"/>
  <c r="AK9058" i="2" a="1"/>
  <c r="AK9058" i="2" s="1"/>
  <c r="AK9246" i="2" a="1"/>
  <c r="AK9246" i="2"/>
  <c r="AK9247" i="2" a="1"/>
  <c r="AK9247" i="2"/>
  <c r="AK9463" i="2" a="1"/>
  <c r="AK9463" i="2" s="1"/>
  <c r="AK9464" i="2" a="1"/>
  <c r="AK9464" i="2" s="1"/>
  <c r="AK9639" i="2" a="1"/>
  <c r="AK9639" i="2" s="1"/>
  <c r="AK9640" i="2" a="1"/>
  <c r="AK9640" i="2" s="1"/>
  <c r="AK10443" i="2" a="1"/>
  <c r="AK10443" i="2" s="1"/>
  <c r="AK10444" i="2" a="1"/>
  <c r="AK10444" i="2" s="1"/>
  <c r="AK10445" i="2" a="1"/>
  <c r="AK10445" i="2" s="1"/>
  <c r="AK10446" i="2" a="1"/>
  <c r="AK10446" i="2" s="1"/>
  <c r="AK10612" i="2" a="1"/>
  <c r="AK10612" i="2" s="1"/>
  <c r="AK10613" i="2" a="1"/>
  <c r="AK10613" i="2" s="1"/>
  <c r="AK11197" i="2" a="1"/>
  <c r="AK11197" i="2" s="1"/>
  <c r="AK11453" i="2" a="1"/>
  <c r="AK11453" i="2" s="1"/>
  <c r="AK11564" i="2" a="1"/>
  <c r="AK11564" i="2" s="1"/>
  <c r="AK11651" i="2" a="1"/>
  <c r="AK11651" i="2"/>
  <c r="AK3212" i="2" a="1"/>
  <c r="AK3212" i="2" s="1"/>
  <c r="AK3459" i="2" a="1"/>
  <c r="AK3459" i="2" s="1"/>
  <c r="AK3486" i="2" a="1"/>
  <c r="AK3486" i="2" s="1"/>
  <c r="AK3868" i="2" a="1"/>
  <c r="AK3868" i="2" s="1"/>
  <c r="AK3869" i="2" a="1"/>
  <c r="AK3869" i="2" s="1"/>
  <c r="AK310" i="2" a="1"/>
  <c r="AK310" i="2" s="1"/>
  <c r="AK372" i="2" a="1"/>
  <c r="AK372" i="2" s="1"/>
  <c r="AK707" i="2" a="1"/>
  <c r="AK707" i="2"/>
  <c r="AK734" i="2" a="1"/>
  <c r="AK734" i="2"/>
  <c r="AK1859" i="2" a="1"/>
  <c r="AK1859" i="2"/>
  <c r="AK1947" i="2" a="1"/>
  <c r="AK1947" i="2"/>
  <c r="AK2034" i="2" a="1"/>
  <c r="AK2034" i="2" s="1"/>
  <c r="AK2111" i="2" a="1"/>
  <c r="AK2111" i="2"/>
  <c r="AK2112" i="2" a="1"/>
  <c r="AK2112" i="2" s="1"/>
  <c r="AK2166" i="2" a="1"/>
  <c r="AK2166" i="2"/>
  <c r="AK311" i="2" a="1"/>
  <c r="AK311" i="2"/>
  <c r="AK373" i="2" a="1"/>
  <c r="AK373" i="2" s="1"/>
  <c r="AK1558" i="2" a="1"/>
  <c r="AK1558" i="2" s="1"/>
  <c r="AK3035" i="2" a="1"/>
  <c r="AK3035" i="2"/>
  <c r="AK4714" i="2" a="1"/>
  <c r="AK4714" i="2"/>
  <c r="AK4763" i="2" a="1"/>
  <c r="AK4763" i="2" s="1"/>
  <c r="AK5145" i="2" a="1"/>
  <c r="AK5145" i="2" s="1"/>
  <c r="AK5324" i="2" a="1"/>
  <c r="AK5324" i="2" s="1"/>
  <c r="AK5566" i="2" a="1"/>
  <c r="AK5566" i="2"/>
  <c r="AK3232" i="2" a="1"/>
  <c r="AK3232" i="2" s="1"/>
  <c r="AK2471" i="2" a="1"/>
  <c r="AK2471" i="2" s="1"/>
  <c r="AK2557" i="2" a="1"/>
  <c r="AK2557" i="2" s="1"/>
  <c r="AK2649" i="2" a="1"/>
  <c r="AK2649" i="2"/>
  <c r="AK2735" i="2" a="1"/>
  <c r="AK2735" i="2" s="1"/>
  <c r="AK2736" i="2" a="1"/>
  <c r="AK2736" i="2" s="1"/>
  <c r="AK2799" i="2" a="1"/>
  <c r="AK2799" i="2" s="1"/>
  <c r="AK4989" i="2" a="1"/>
  <c r="AK4989" i="2" s="1"/>
  <c r="AK6558" i="2" a="1"/>
  <c r="AK6558" i="2" s="1"/>
  <c r="AK6714" i="2" a="1"/>
  <c r="AK6714" i="2"/>
  <c r="AK6997" i="2" a="1"/>
  <c r="AK6997" i="2" s="1"/>
  <c r="AK5297" i="2" a="1"/>
  <c r="AK5297" i="2" s="1"/>
  <c r="AK5633" i="2" a="1"/>
  <c r="AK5633" i="2" s="1"/>
  <c r="AK5761" i="2" a="1"/>
  <c r="AK5761" i="2" s="1"/>
  <c r="AK5885" i="2" a="1"/>
  <c r="AK5885" i="2" s="1"/>
  <c r="AK6076" i="2" a="1"/>
  <c r="AK6076" i="2" s="1"/>
  <c r="AK6633" i="2" a="1"/>
  <c r="AK6633" i="2"/>
  <c r="AK6957" i="2" a="1"/>
  <c r="AK6957" i="2" s="1"/>
  <c r="AK9465" i="2" a="1"/>
  <c r="AK9465" i="2" s="1"/>
  <c r="AK9641" i="2" a="1"/>
  <c r="AK9641" i="2" s="1"/>
  <c r="AK9642" i="2" a="1"/>
  <c r="AK9642" i="2" s="1"/>
  <c r="AK10738" i="2" a="1"/>
  <c r="AK10738" i="2" s="1"/>
  <c r="AK10821" i="2" a="1"/>
  <c r="AK10821" i="2" s="1"/>
  <c r="AK11156" i="2" a="1"/>
  <c r="AK11156" i="2" s="1"/>
  <c r="AK11410" i="2" a="1"/>
  <c r="AK11410" i="2" s="1"/>
  <c r="AK9643" i="2" a="1"/>
  <c r="AK9643" i="2" s="1"/>
  <c r="AK9757" i="2" a="1"/>
  <c r="AK9757" i="2" s="1"/>
  <c r="AK9853" i="2" a="1"/>
  <c r="AK9853" i="2"/>
  <c r="AK7436" i="2" a="1"/>
  <c r="AK7436" i="2" s="1"/>
  <c r="AK7530" i="2" a="1"/>
  <c r="AK7530" i="2"/>
  <c r="AK7531" i="2" a="1"/>
  <c r="AK7531" i="2" s="1"/>
  <c r="AK7642" i="2" a="1"/>
  <c r="AK7642" i="2"/>
  <c r="AK7753" i="2" a="1"/>
  <c r="AK7753" i="2" s="1"/>
  <c r="AK7845" i="2" a="1"/>
  <c r="AK7845" i="2" s="1"/>
  <c r="AK7918" i="2" a="1"/>
  <c r="AK7918" i="2" s="1"/>
  <c r="AK8013" i="2" a="1"/>
  <c r="AK8013" i="2" s="1"/>
  <c r="AK8101" i="2" a="1"/>
  <c r="AK8101" i="2" s="1"/>
  <c r="AK8171" i="2" a="1"/>
  <c r="AK8171" i="2" s="1"/>
  <c r="AK8222" i="2" a="1"/>
  <c r="AK8222" i="2"/>
  <c r="AK8223" i="2" a="1"/>
  <c r="AK8223" i="2" s="1"/>
  <c r="AK10822" i="2" a="1"/>
  <c r="AK10822" i="2" s="1"/>
  <c r="AK10899" i="2" a="1"/>
  <c r="AK10899" i="2" s="1"/>
  <c r="AK11157" i="2" a="1"/>
  <c r="AK11157" i="2" s="1"/>
  <c r="AK11454" i="2" a="1"/>
  <c r="AK11454" i="2" s="1"/>
  <c r="AK209" i="2" a="1"/>
  <c r="AK209" i="2" s="1"/>
  <c r="AK312" i="2" a="1"/>
  <c r="AK312" i="2" s="1"/>
  <c r="AK1529" i="2" a="1"/>
  <c r="AK1529" i="2" s="1"/>
  <c r="AK3036" i="2" a="1"/>
  <c r="AK3036" i="2" s="1"/>
  <c r="AK3233" i="2" a="1"/>
  <c r="AK3233" i="2" s="1"/>
  <c r="AK4686" i="2" a="1"/>
  <c r="AK4686" i="2" s="1"/>
  <c r="AK4764" i="2" a="1"/>
  <c r="AK4764" i="2"/>
  <c r="AK5085" i="2" a="1"/>
  <c r="AK5085" i="2" s="1"/>
  <c r="AK5325" i="2" a="1"/>
  <c r="AK5325" i="2" s="1"/>
  <c r="AK1715" i="2" a="1"/>
  <c r="AK1715" i="2" s="1"/>
  <c r="AK1784" i="2" a="1"/>
  <c r="AK1784" i="2" s="1"/>
  <c r="AK1860" i="2" a="1"/>
  <c r="AK1860" i="2"/>
  <c r="AK115" i="2" a="1"/>
  <c r="AK115" i="2"/>
  <c r="AK210" i="2" a="1"/>
  <c r="AK210" i="2" s="1"/>
  <c r="AK603" i="2" a="1"/>
  <c r="AK603" i="2" s="1"/>
  <c r="AK667" i="2" a="1"/>
  <c r="AK667" i="2"/>
  <c r="AK894" i="2" a="1"/>
  <c r="AK894" i="2" s="1"/>
  <c r="AK929" i="2" a="1"/>
  <c r="AK929" i="2" s="1"/>
  <c r="AK1135" i="2" a="1"/>
  <c r="AK1135" i="2" s="1"/>
  <c r="AK1166" i="2" a="1"/>
  <c r="AK1166" i="2" s="1"/>
  <c r="AK1352" i="2" a="1"/>
  <c r="AK1352" i="2" s="1"/>
  <c r="AK1380" i="2" a="1"/>
  <c r="AK1380" i="2"/>
  <c r="AK3329" i="2" a="1"/>
  <c r="AK3329" i="2"/>
  <c r="AK3358" i="2" a="1"/>
  <c r="AK3358" i="2" s="1"/>
  <c r="AK3724" i="2" a="1"/>
  <c r="AK3724" i="2" s="1"/>
  <c r="AK3763" i="2" a="1"/>
  <c r="AK3763" i="2" s="1"/>
  <c r="AK8758" i="2" a="1"/>
  <c r="AK8758" i="2" s="1"/>
  <c r="AK8897" i="2" a="1"/>
  <c r="AK8897" i="2" s="1"/>
  <c r="AK10127" i="2" a="1"/>
  <c r="AK10127" i="2"/>
  <c r="AK10258" i="2" a="1"/>
  <c r="AK10258" i="2" s="1"/>
  <c r="AK1948" i="2" a="1"/>
  <c r="AK1948" i="2" s="1"/>
  <c r="AK1949" i="2" a="1"/>
  <c r="AK1949" i="2" s="1"/>
  <c r="AK2035" i="2" a="1"/>
  <c r="AK2035" i="2" s="1"/>
  <c r="AK2397" i="2" a="1"/>
  <c r="AK2397" i="2" s="1"/>
  <c r="AK2472" i="2" a="1"/>
  <c r="AK2472" i="2" s="1"/>
  <c r="AK2558" i="2" a="1"/>
  <c r="AK2558" i="2" s="1"/>
  <c r="AK2559" i="2" a="1"/>
  <c r="AK2559" i="2" s="1"/>
  <c r="AK2650" i="2" a="1"/>
  <c r="AK2650" i="2" s="1"/>
  <c r="AK2737" i="2" a="1"/>
  <c r="AK2737" i="2" s="1"/>
  <c r="AK3213" i="2" a="1"/>
  <c r="AK3213" i="2"/>
  <c r="AK3950" i="2" a="1"/>
  <c r="AK3950" i="2" s="1"/>
  <c r="AK4297" i="2" a="1"/>
  <c r="AK4297" i="2" s="1"/>
  <c r="AK4298" i="2" a="1"/>
  <c r="AK4298" i="2"/>
  <c r="AK4396" i="2" a="1"/>
  <c r="AK4396" i="2"/>
  <c r="AK4430" i="2" a="1"/>
  <c r="AK4430" i="2" s="1"/>
  <c r="AK6192" i="2" a="1"/>
  <c r="AK6192" i="2"/>
  <c r="AK6279" i="2" a="1"/>
  <c r="AK6279" i="2" s="1"/>
  <c r="AK6314" i="2" a="1"/>
  <c r="AK6314" i="2" s="1"/>
  <c r="AK4990" i="2" a="1"/>
  <c r="AK4990" i="2" s="1"/>
  <c r="AK6531" i="2" a="1"/>
  <c r="AK6531" i="2" s="1"/>
  <c r="AK6697" i="2" a="1"/>
  <c r="AK6697" i="2" s="1"/>
  <c r="AK6998" i="2" a="1"/>
  <c r="AK6998" i="2"/>
  <c r="AK7142" i="2" a="1"/>
  <c r="AK7142" i="2" s="1"/>
  <c r="AK7189" i="2" a="1"/>
  <c r="AK7189" i="2" s="1"/>
  <c r="AK5228" i="2" a="1"/>
  <c r="AK5228" i="2" s="1"/>
  <c r="AK5492" i="2" a="1"/>
  <c r="AK5492" i="2" s="1"/>
  <c r="AK5634" i="2" a="1"/>
  <c r="AK5634" i="2"/>
  <c r="AK5762" i="2" a="1"/>
  <c r="AK5762" i="2" s="1"/>
  <c r="AK5886" i="2" a="1"/>
  <c r="AK5886" i="2" s="1"/>
  <c r="AK6105" i="2" a="1"/>
  <c r="AK6105" i="2" s="1"/>
  <c r="AK6559" i="2" a="1"/>
  <c r="AK6559" i="2" s="1"/>
  <c r="AK6999" i="2" a="1"/>
  <c r="AK6999" i="2" s="1"/>
  <c r="AK9466" i="2" a="1"/>
  <c r="AK9466" i="2"/>
  <c r="AK11106" i="2" a="1"/>
  <c r="AK11106" i="2" s="1"/>
  <c r="AK11362" i="2" a="1"/>
  <c r="AK11362" i="2" s="1"/>
  <c r="AK7258" i="2" a="1"/>
  <c r="AK7258" i="2" s="1"/>
  <c r="AK7345" i="2" a="1"/>
  <c r="AK7345" i="2" s="1"/>
  <c r="AK7437" i="2" a="1"/>
  <c r="AK7437" i="2"/>
  <c r="AK7532" i="2" a="1"/>
  <c r="AK7532" i="2" s="1"/>
  <c r="AK7533" i="2" a="1"/>
  <c r="AK7533" i="2" s="1"/>
  <c r="AK7643" i="2" a="1"/>
  <c r="AK7643" i="2" s="1"/>
  <c r="AK7754" i="2" a="1"/>
  <c r="AK7754" i="2" s="1"/>
  <c r="AK7919" i="2" a="1"/>
  <c r="AK7919" i="2" s="1"/>
  <c r="AK8014" i="2" a="1"/>
  <c r="AK8014" i="2" s="1"/>
  <c r="AK8102" i="2" a="1"/>
  <c r="AK8102" i="2" s="1"/>
  <c r="AK9467" i="2" a="1"/>
  <c r="AK9467" i="2" s="1"/>
  <c r="AK8759" i="2" a="1"/>
  <c r="AK8759" i="2" s="1"/>
  <c r="AK8760" i="2" a="1"/>
  <c r="AK8760" i="2" s="1"/>
  <c r="AK8761" i="2" a="1"/>
  <c r="AK8761" i="2" s="1"/>
  <c r="AK8898" i="2" a="1"/>
  <c r="AK8898" i="2"/>
  <c r="AK8899" i="2" a="1"/>
  <c r="AK8899" i="2"/>
  <c r="AK8900" i="2" a="1"/>
  <c r="AK8900" i="2"/>
  <c r="AK8901" i="2" a="1"/>
  <c r="AK8901" i="2" s="1"/>
  <c r="AK9059" i="2" a="1"/>
  <c r="AK9059" i="2"/>
  <c r="AK10128" i="2" a="1"/>
  <c r="AK10128" i="2" s="1"/>
  <c r="AK10129" i="2" a="1"/>
  <c r="AK10129" i="2"/>
  <c r="AK10259" i="2" a="1"/>
  <c r="AK10259" i="2" s="1"/>
  <c r="AK10260" i="2" a="1"/>
  <c r="AK10260" i="2" s="1"/>
  <c r="AK10261" i="2" a="1"/>
  <c r="AK10261" i="2" s="1"/>
  <c r="AK10447" i="2" a="1"/>
  <c r="AK10447" i="2" s="1"/>
  <c r="AK11158" i="2" a="1"/>
  <c r="AK11158" i="2" s="1"/>
  <c r="AK11411" i="2" a="1"/>
  <c r="AK11411" i="2" s="1"/>
  <c r="AK11565" i="2" a="1"/>
  <c r="AK11565" i="2"/>
  <c r="AK11652" i="2" a="1"/>
  <c r="AK11652" i="2" s="1"/>
  <c r="AK3177" i="2" a="1"/>
  <c r="AK3177" i="2" s="1"/>
  <c r="AK3330" i="2" a="1"/>
  <c r="AK3330" i="2" s="1"/>
  <c r="AK3359" i="2" a="1"/>
  <c r="AK3359" i="2"/>
  <c r="AK3725" i="2" a="1"/>
  <c r="AK3725" i="2" s="1"/>
  <c r="AK3764" i="2" a="1"/>
  <c r="AK3764" i="2" s="1"/>
  <c r="AK46" i="2" a="1"/>
  <c r="AK46" i="2"/>
  <c r="AK47" i="2" a="1"/>
  <c r="AK47" i="2" s="1"/>
  <c r="AK560" i="2" a="1"/>
  <c r="AK560" i="2"/>
  <c r="AK604" i="2" a="1"/>
  <c r="AK604" i="2" s="1"/>
  <c r="AK999" i="2" a="1"/>
  <c r="AK999" i="2" s="1"/>
  <c r="AK1012" i="2" a="1"/>
  <c r="AK1012" i="2" s="1"/>
  <c r="AK1229" i="2" a="1"/>
  <c r="AK1229" i="2" s="1"/>
  <c r="AK1249" i="2" a="1"/>
  <c r="AK1249" i="2" s="1"/>
  <c r="AK1675" i="2" a="1"/>
  <c r="AK1675" i="2" s="1"/>
  <c r="AK1716" i="2" a="1"/>
  <c r="AK1716" i="2" s="1"/>
  <c r="AK1717" i="2" a="1"/>
  <c r="AK1717" i="2"/>
  <c r="AK1785" i="2" a="1"/>
  <c r="AK1785" i="2" s="1"/>
  <c r="AK1950" i="2" a="1"/>
  <c r="AK1950" i="2" s="1"/>
  <c r="AK2036" i="2" a="1"/>
  <c r="AK2036" i="2" s="1"/>
  <c r="AK2347" i="2" a="1"/>
  <c r="AK2347" i="2" s="1"/>
  <c r="AK2359" i="2" a="1"/>
  <c r="AK2359" i="2" s="1"/>
  <c r="AK2398" i="2" a="1"/>
  <c r="AK2398" i="2" s="1"/>
  <c r="AK2399" i="2" a="1"/>
  <c r="AK2399" i="2" s="1"/>
  <c r="AK29" i="2" a="1"/>
  <c r="AK29" i="2" s="1"/>
  <c r="AK48" i="2" a="1"/>
  <c r="AK48" i="2" s="1"/>
  <c r="AK1468" i="2" a="1"/>
  <c r="AK1468" i="2" s="1"/>
  <c r="AK3037" i="2" a="1"/>
  <c r="AK3037" i="2"/>
  <c r="AK4765" i="2" a="1"/>
  <c r="AK4765" i="2" s="1"/>
  <c r="AK4615" i="2" a="1"/>
  <c r="AK4615" i="2" s="1"/>
  <c r="AK5049" i="2" a="1"/>
  <c r="AK5049" i="2" s="1"/>
  <c r="AK5326" i="2" a="1"/>
  <c r="AK5326" i="2" s="1"/>
  <c r="AK5461" i="2" a="1"/>
  <c r="AK5461" i="2" s="1"/>
  <c r="AK3178" i="2" a="1"/>
  <c r="AK3178" i="2"/>
  <c r="AK4161" i="2" a="1"/>
  <c r="AK4161" i="2" s="1"/>
  <c r="AK4162" i="2" a="1"/>
  <c r="AK4162" i="2"/>
  <c r="AK4431" i="2" a="1"/>
  <c r="AK4431" i="2" s="1"/>
  <c r="AK4473" i="2" a="1"/>
  <c r="AK4473" i="2" s="1"/>
  <c r="AK4902" i="2" a="1"/>
  <c r="AK4902" i="2" s="1"/>
  <c r="AK2473" i="2" a="1"/>
  <c r="AK2473" i="2" s="1"/>
  <c r="AK2560" i="2" a="1"/>
  <c r="AK2560" i="2"/>
  <c r="AK7143" i="2" a="1"/>
  <c r="AK7143" i="2"/>
  <c r="AK7190" i="2" a="1"/>
  <c r="AK7190" i="2" s="1"/>
  <c r="AK7259" i="2" a="1"/>
  <c r="AK7259" i="2"/>
  <c r="AK6447" i="2" a="1"/>
  <c r="AK6447" i="2" s="1"/>
  <c r="AK6675" i="2" a="1"/>
  <c r="AK6675" i="2" s="1"/>
  <c r="AK6843" i="2" a="1"/>
  <c r="AK6843" i="2"/>
  <c r="AK5253" i="2" a="1"/>
  <c r="AK5253" i="2" s="1"/>
  <c r="AK5635" i="2" a="1"/>
  <c r="AK5635" i="2" s="1"/>
  <c r="AK5763" i="2" a="1"/>
  <c r="AK5763" i="2" s="1"/>
  <c r="AK5887" i="2" a="1"/>
  <c r="AK5887" i="2"/>
  <c r="AK6021" i="2" a="1"/>
  <c r="AK6021" i="2" s="1"/>
  <c r="AK6448" i="2" a="1"/>
  <c r="AK6448" i="2" s="1"/>
  <c r="AK6844" i="2" a="1"/>
  <c r="AK6844" i="2" s="1"/>
  <c r="AK8762" i="2" a="1"/>
  <c r="AK8762" i="2" s="1"/>
  <c r="AK8902" i="2" a="1"/>
  <c r="AK8902" i="2"/>
  <c r="AK9248" i="2" a="1"/>
  <c r="AK9248" i="2"/>
  <c r="AK10130" i="2" a="1"/>
  <c r="AK10130" i="2" s="1"/>
  <c r="AK10262" i="2" a="1"/>
  <c r="AK10262" i="2" s="1"/>
  <c r="AK11012" i="2" a="1"/>
  <c r="AK11012" i="2" s="1"/>
  <c r="AK11277" i="2" a="1"/>
  <c r="AK11277" i="2" s="1"/>
  <c r="AK8903" i="2" a="1"/>
  <c r="AK8903" i="2" s="1"/>
  <c r="AK9060" i="2" a="1"/>
  <c r="AK9060" i="2" s="1"/>
  <c r="AK9249" i="2" a="1"/>
  <c r="AK9249" i="2" s="1"/>
  <c r="AK9250" i="2" a="1"/>
  <c r="AK9250" i="2"/>
  <c r="AK9468" i="2" a="1"/>
  <c r="AK9468" i="2" s="1"/>
  <c r="AK9644" i="2" a="1"/>
  <c r="AK9644" i="2" s="1"/>
  <c r="AK9645" i="2" a="1"/>
  <c r="AK9645" i="2"/>
  <c r="AK7346" i="2" a="1"/>
  <c r="AK7346" i="2" s="1"/>
  <c r="AK7438" i="2" a="1"/>
  <c r="AK7438" i="2" s="1"/>
  <c r="AK7534" i="2" a="1"/>
  <c r="AK7534" i="2"/>
  <c r="AK7644" i="2" a="1"/>
  <c r="AK7644" i="2"/>
  <c r="AK7645" i="2" a="1"/>
  <c r="AK7645" i="2" s="1"/>
  <c r="AK7755" i="2" a="1"/>
  <c r="AK7755" i="2" s="1"/>
  <c r="AK7846" i="2" a="1"/>
  <c r="AK7846" i="2" s="1"/>
  <c r="AK7920" i="2" a="1"/>
  <c r="AK7920" i="2" s="1"/>
  <c r="AK8015" i="2" a="1"/>
  <c r="AK8015" i="2" s="1"/>
  <c r="AK10263" i="2" a="1"/>
  <c r="AK10263" i="2" s="1"/>
  <c r="AK10448" i="2" a="1"/>
  <c r="AK10448" i="2" s="1"/>
  <c r="AK10449" i="2" a="1"/>
  <c r="AK10449" i="2" s="1"/>
  <c r="AK10450" i="2" a="1"/>
  <c r="AK10450" i="2" s="1"/>
  <c r="AK10451" i="2" a="1"/>
  <c r="AK10451" i="2" s="1"/>
  <c r="AK10614" i="2" a="1"/>
  <c r="AK10614" i="2" s="1"/>
  <c r="AK11025" i="2" a="1"/>
  <c r="AK11025" i="2" s="1"/>
  <c r="AK11278" i="2" a="1"/>
  <c r="AK11278" i="2" s="1"/>
  <c r="AK49" i="2" a="1"/>
  <c r="AK49" i="2" s="1"/>
  <c r="AK50" i="2" a="1"/>
  <c r="AK50" i="2" s="1"/>
  <c r="AK1469" i="2" a="1"/>
  <c r="AK1469" i="2"/>
  <c r="AK3038" i="2" a="1"/>
  <c r="AK3038" i="2"/>
  <c r="AK4616" i="2" a="1"/>
  <c r="AK4616" i="2" s="1"/>
  <c r="AK4766" i="2" a="1"/>
  <c r="AK4766" i="2" s="1"/>
  <c r="AK5058" i="2" a="1"/>
  <c r="AK5058" i="2" s="1"/>
  <c r="AK5327" i="2" a="1"/>
  <c r="AK5327" i="2" s="1"/>
  <c r="AK30" i="2" a="1"/>
  <c r="AK30" i="2" s="1"/>
  <c r="AK51" i="2" a="1"/>
  <c r="AK51" i="2" s="1"/>
  <c r="AK542" i="2" a="1"/>
  <c r="AK542" i="2" s="1"/>
  <c r="AK561" i="2" a="1"/>
  <c r="AK561" i="2" s="1"/>
  <c r="AK3548" i="2" a="1"/>
  <c r="AK3548" i="2" s="1"/>
  <c r="AK4914" i="2" a="1"/>
  <c r="AK4914" i="2" s="1"/>
  <c r="AK6825" i="2" a="1"/>
  <c r="AK6825" i="2" s="1"/>
  <c r="AK6802" i="2" a="1"/>
  <c r="AK6802" i="2" s="1"/>
  <c r="AK7042" i="2" a="1"/>
  <c r="AK7042" i="2" s="1"/>
  <c r="AK5462" i="2" a="1"/>
  <c r="AK5462" i="2" s="1"/>
  <c r="AK5636" i="2" a="1"/>
  <c r="AK5636" i="2" s="1"/>
  <c r="AK5764" i="2" a="1"/>
  <c r="AK5764" i="2" s="1"/>
  <c r="AK5888" i="2" a="1"/>
  <c r="AK5888" i="2" s="1"/>
  <c r="AK8639" i="2" a="1"/>
  <c r="AK8639" i="2"/>
  <c r="AK8763" i="2" a="1"/>
  <c r="AK8763" i="2" s="1"/>
  <c r="AK10009" i="2" a="1"/>
  <c r="AK10009" i="2" s="1"/>
  <c r="AK10042" i="2" a="1"/>
  <c r="AK10042" i="2"/>
  <c r="AK10131" i="2" a="1"/>
  <c r="AK10131" i="2" s="1"/>
  <c r="AK11229" i="2" a="1"/>
  <c r="AK11229" i="2" s="1"/>
  <c r="AK11487" i="2" a="1"/>
  <c r="AK11487" i="2" s="1"/>
  <c r="AK3" i="2" a="1"/>
  <c r="AK3" i="2" s="1"/>
  <c r="AK17" i="2" a="1"/>
  <c r="AK17" i="2" s="1"/>
  <c r="AK1462" i="2" a="1"/>
  <c r="AK1462" i="2" s="1"/>
  <c r="AK3039" i="2" a="1"/>
  <c r="AK3039" i="2" s="1"/>
  <c r="AK3305" i="2" a="1"/>
  <c r="AK3305" i="2" s="1"/>
  <c r="AK3310" i="2" a="1"/>
  <c r="AK3310" i="2" s="1"/>
  <c r="AK3685" i="2" a="1"/>
  <c r="AK3685" i="2"/>
  <c r="AK3695" i="2" a="1"/>
  <c r="AK3695" i="2" s="1"/>
  <c r="AK4626" i="2" a="1"/>
  <c r="AK4626" i="2" s="1"/>
  <c r="AK4767" i="2" a="1"/>
  <c r="AK4767" i="2"/>
  <c r="AK5050" i="2" a="1"/>
  <c r="AK5050" i="2" s="1"/>
  <c r="AK5328" i="2" a="1"/>
  <c r="AK5328" i="2" s="1"/>
  <c r="AK4" i="2" a="1"/>
  <c r="AK4" i="2"/>
  <c r="AK14" i="2" a="1"/>
  <c r="AK14" i="2"/>
  <c r="AK543" i="2" a="1"/>
  <c r="AK543" i="2" s="1"/>
  <c r="AK544" i="2" a="1"/>
  <c r="AK544" i="2" s="1"/>
  <c r="AK798" i="2" a="1"/>
  <c r="AK798" i="2" s="1"/>
  <c r="AK818" i="2" a="1"/>
  <c r="AK818" i="2" s="1"/>
  <c r="AK997" i="2" a="1"/>
  <c r="AK997" i="2"/>
  <c r="AK1013" i="2" a="1"/>
  <c r="AK1013" i="2" s="1"/>
  <c r="AK1313" i="2" a="1"/>
  <c r="AK1313" i="2" s="1"/>
  <c r="AK1333" i="2" a="1"/>
  <c r="AK1333" i="2"/>
  <c r="AK1605" i="2" a="1"/>
  <c r="AK1605" i="2" s="1"/>
  <c r="AK1612" i="2" a="1"/>
  <c r="AK1612" i="2"/>
  <c r="AK1621" i="2" a="1"/>
  <c r="AK1621" i="2" s="1"/>
  <c r="AK1631" i="2" a="1"/>
  <c r="AK1631" i="2" s="1"/>
  <c r="AK1647" i="2" a="1"/>
  <c r="AK1647" i="2"/>
  <c r="AK1657" i="2" a="1"/>
  <c r="AK1657" i="2" s="1"/>
  <c r="AK1676" i="2" a="1"/>
  <c r="AK1676" i="2" s="1"/>
  <c r="AK1677" i="2" a="1"/>
  <c r="AK1677" i="2" s="1"/>
  <c r="AK1718" i="2" a="1"/>
  <c r="AK1718" i="2" s="1"/>
  <c r="AK1786" i="2" a="1"/>
  <c r="AK1786" i="2"/>
  <c r="AK1861" i="2" a="1"/>
  <c r="AK1861" i="2" s="1"/>
  <c r="AK2251" i="2" a="1"/>
  <c r="AK2251" i="2" s="1"/>
  <c r="AK3524" i="2" a="1"/>
  <c r="AK3524" i="2" s="1"/>
  <c r="AK5251" i="2" a="1"/>
  <c r="AK5251" i="2"/>
  <c r="AK6022" i="2" a="1"/>
  <c r="AK6022" i="2" s="1"/>
  <c r="AK6440" i="2" a="1"/>
  <c r="AK6440" i="2" s="1"/>
  <c r="AK6845" i="2" a="1"/>
  <c r="AK6845" i="2"/>
  <c r="AK8678" i="2" a="1"/>
  <c r="AK8678" i="2" s="1"/>
  <c r="AK11026" i="2" a="1"/>
  <c r="AK11026" i="2"/>
  <c r="AK11279" i="2" a="1"/>
  <c r="AK11279" i="2" s="1"/>
  <c r="AK3908" i="2" a="1"/>
  <c r="AK3908" i="2" s="1"/>
  <c r="AK4144" i="2" a="1"/>
  <c r="AK4144" i="2" s="1"/>
  <c r="AK4148" i="2" a="1"/>
  <c r="AK4148" i="2" s="1"/>
  <c r="AK4374" i="2" a="1"/>
  <c r="AK4374" i="2" s="1"/>
  <c r="AK4376" i="2" a="1"/>
  <c r="AK4376" i="2" s="1"/>
  <c r="AK3528" i="2" a="1"/>
  <c r="AK3528" i="2" s="1"/>
  <c r="AK4903" i="2" a="1"/>
  <c r="AK4903" i="2" s="1"/>
  <c r="AK6441" i="2" a="1"/>
  <c r="AK6441" i="2"/>
  <c r="AK6725" i="2" a="1"/>
  <c r="AK6725" i="2" s="1"/>
  <c r="AK6846" i="2" a="1"/>
  <c r="AK6846" i="2"/>
  <c r="AK7144" i="2" a="1"/>
  <c r="AK7144" i="2" s="1"/>
  <c r="AK7191" i="2" a="1"/>
  <c r="AK7191" i="2" s="1"/>
  <c r="AK7260" i="2" a="1"/>
  <c r="AK7260" i="2" s="1"/>
  <c r="AK6146" i="2" a="1"/>
  <c r="AK6146" i="2"/>
  <c r="AK6355" i="2" a="1"/>
  <c r="AK6355" i="2"/>
  <c r="AK6371" i="2" a="1"/>
  <c r="AK6371" i="2"/>
  <c r="AK5463" i="2" a="1"/>
  <c r="AK5463" i="2" s="1"/>
  <c r="AK5637" i="2" a="1"/>
  <c r="AK5637" i="2" s="1"/>
  <c r="AK5765" i="2" a="1"/>
  <c r="AK5765" i="2" s="1"/>
  <c r="AK5889" i="2" a="1"/>
  <c r="AK5889" i="2" s="1"/>
  <c r="AK8679" i="2" a="1"/>
  <c r="AK8679" i="2" s="1"/>
  <c r="AK8904" i="2" a="1"/>
  <c r="AK8904" i="2" s="1"/>
  <c r="AK10043" i="2" a="1"/>
  <c r="AK10043" i="2" s="1"/>
  <c r="AK10132" i="2" a="1"/>
  <c r="AK10132" i="2"/>
  <c r="AK8680" i="2" a="1"/>
  <c r="AK8680" i="2"/>
  <c r="AK8681" i="2" a="1"/>
  <c r="AK8681" i="2"/>
  <c r="AK8682" i="2" a="1"/>
  <c r="AK8682" i="2" s="1"/>
  <c r="AK8764" i="2" a="1"/>
  <c r="AK8764" i="2"/>
  <c r="AK8765" i="2" a="1"/>
  <c r="AK8765" i="2" s="1"/>
  <c r="AK8905" i="2" a="1"/>
  <c r="AK8905" i="2"/>
  <c r="AK8906" i="2" a="1"/>
  <c r="AK8906" i="2"/>
  <c r="AK8907" i="2" a="1"/>
  <c r="AK8907" i="2" s="1"/>
  <c r="AK10044" i="2" a="1"/>
  <c r="AK10044" i="2" s="1"/>
  <c r="AK10045" i="2" a="1"/>
  <c r="AK10045" i="2" s="1"/>
  <c r="AK10046" i="2" a="1"/>
  <c r="AK10046" i="2" s="1"/>
  <c r="AK7347" i="2" a="1"/>
  <c r="AK7347" i="2" s="1"/>
  <c r="AK7439" i="2" a="1"/>
  <c r="AK7439" i="2"/>
  <c r="AK7535" i="2" a="1"/>
  <c r="AK7535" i="2" s="1"/>
  <c r="AK7646" i="2" a="1"/>
  <c r="AK7646" i="2" s="1"/>
  <c r="AK7647" i="2" a="1"/>
  <c r="AK7647" i="2" s="1"/>
  <c r="AK7756" i="2" a="1"/>
  <c r="AK7756" i="2"/>
  <c r="AK7847" i="2" a="1"/>
  <c r="AK7847" i="2"/>
  <c r="AK7921" i="2" a="1"/>
  <c r="AK7921" i="2" s="1"/>
  <c r="AK8016" i="2" a="1"/>
  <c r="AK8016" i="2"/>
  <c r="AK8683" i="2" a="1"/>
  <c r="AK8683" i="2" s="1"/>
  <c r="AK10133" i="2" a="1"/>
  <c r="AK10133" i="2" s="1"/>
  <c r="AK10134" i="2" a="1"/>
  <c r="AK10134" i="2" s="1"/>
  <c r="AK10135" i="2" a="1"/>
  <c r="AK10135" i="2" s="1"/>
  <c r="AK11566" i="2" a="1"/>
  <c r="AK11566" i="2" s="1"/>
  <c r="AK11653" i="2" a="1"/>
  <c r="AK11653" i="2" s="1"/>
  <c r="AK11027" i="2" a="1"/>
  <c r="AK11027" i="2" s="1"/>
  <c r="AK11280" i="2" a="1"/>
  <c r="AK11280" i="2" s="1"/>
  <c r="AK211" i="2" a="1"/>
  <c r="AK211" i="2" s="1"/>
  <c r="AK313" i="2" a="1"/>
  <c r="AK313" i="2"/>
  <c r="AK1559" i="2" a="1"/>
  <c r="AK1559" i="2" s="1"/>
  <c r="AK3040" i="2" a="1"/>
  <c r="AK3040" i="2"/>
  <c r="AK3580" i="2" a="1"/>
  <c r="AK3580" i="2" s="1"/>
  <c r="AK4687" i="2" a="1"/>
  <c r="AK4687" i="2" s="1"/>
  <c r="AK4768" i="2" a="1"/>
  <c r="AK4768" i="2" s="1"/>
  <c r="AK5146" i="2" a="1"/>
  <c r="AK5146" i="2" s="1"/>
  <c r="AK5329" i="2" a="1"/>
  <c r="AK5329" i="2" s="1"/>
  <c r="AK1787" i="2" a="1"/>
  <c r="AK1787" i="2" s="1"/>
  <c r="AK212" i="2" a="1"/>
  <c r="AK212" i="2"/>
  <c r="AK314" i="2" a="1"/>
  <c r="AK314" i="2"/>
  <c r="AK668" i="2" a="1"/>
  <c r="AK668" i="2" s="1"/>
  <c r="AK708" i="2" a="1"/>
  <c r="AK708" i="2" s="1"/>
  <c r="AK832" i="2" a="1"/>
  <c r="AK832" i="2" s="1"/>
  <c r="AK846" i="2" a="1"/>
  <c r="AK846" i="2" s="1"/>
  <c r="AK1062" i="2" a="1"/>
  <c r="AK1062" i="2" s="1"/>
  <c r="AK1063" i="2" a="1"/>
  <c r="AK1063" i="2" s="1"/>
  <c r="AK1274" i="2" a="1"/>
  <c r="AK1274" i="2"/>
  <c r="AK1295" i="2" a="1"/>
  <c r="AK1295" i="2" s="1"/>
  <c r="AK3439" i="2" a="1"/>
  <c r="AK3439" i="2" s="1"/>
  <c r="AK3460" i="2" a="1"/>
  <c r="AK3460" i="2" s="1"/>
  <c r="AK3810" i="2" a="1"/>
  <c r="AK3810" i="2" s="1"/>
  <c r="AK3845" i="2" a="1"/>
  <c r="AK3845" i="2" s="1"/>
  <c r="AK9251" i="2" a="1"/>
  <c r="AK9251" i="2" s="1"/>
  <c r="AK9469" i="2" a="1"/>
  <c r="AK9469" i="2" s="1"/>
  <c r="AK10615" i="2" a="1"/>
  <c r="AK10615" i="2" s="1"/>
  <c r="AK10739" i="2" a="1"/>
  <c r="AK10739" i="2"/>
  <c r="AK1862" i="2" a="1"/>
  <c r="AK1862" i="2" s="1"/>
  <c r="AK1951" i="2" a="1"/>
  <c r="AK1951" i="2" s="1"/>
  <c r="AK2037" i="2" a="1"/>
  <c r="AK2037" i="2" s="1"/>
  <c r="AK2113" i="2" a="1"/>
  <c r="AK2113" i="2" s="1"/>
  <c r="AK2114" i="2" a="1"/>
  <c r="AK2114" i="2" s="1"/>
  <c r="AK2474" i="2" a="1"/>
  <c r="AK2474" i="2" s="1"/>
  <c r="AK2561" i="2" a="1"/>
  <c r="AK2561" i="2" s="1"/>
  <c r="AK2651" i="2" a="1"/>
  <c r="AK2651" i="2"/>
  <c r="AK2738" i="2" a="1"/>
  <c r="AK2738" i="2"/>
  <c r="AK2800" i="2" a="1"/>
  <c r="AK2800" i="2" s="1"/>
  <c r="AK2801" i="2" a="1"/>
  <c r="AK2801" i="2" s="1"/>
  <c r="AK3615" i="2" a="1"/>
  <c r="AK3615" i="2" s="1"/>
  <c r="AK3972" i="2" a="1"/>
  <c r="AK3972" i="2" s="1"/>
  <c r="AK4209" i="2" a="1"/>
  <c r="AK4209" i="2" s="1"/>
  <c r="AK4234" i="2" a="1"/>
  <c r="AK4234" i="2" s="1"/>
  <c r="AK4514" i="2" a="1"/>
  <c r="AK4514" i="2" s="1"/>
  <c r="AK4545" i="2" a="1"/>
  <c r="AK4545" i="2"/>
  <c r="AK6201" i="2" a="1"/>
  <c r="AK6201" i="2" s="1"/>
  <c r="AK6315" i="2" a="1"/>
  <c r="AK6315" i="2" s="1"/>
  <c r="AK6336" i="2" a="1"/>
  <c r="AK6336" i="2" s="1"/>
  <c r="AK4964" i="2" a="1"/>
  <c r="AK4964" i="2" s="1"/>
  <c r="AK6583" i="2" a="1"/>
  <c r="AK6583" i="2" s="1"/>
  <c r="AK6750" i="2" a="1"/>
  <c r="AK6750" i="2" s="1"/>
  <c r="AK6958" i="2" a="1"/>
  <c r="AK6958" i="2" s="1"/>
  <c r="AK7192" i="2" a="1"/>
  <c r="AK7192" i="2"/>
  <c r="AK5207" i="2" a="1"/>
  <c r="AK5207" i="2" s="1"/>
  <c r="AK5515" i="2" a="1"/>
  <c r="AK5515" i="2" s="1"/>
  <c r="AK5638" i="2" a="1"/>
  <c r="AK5638" i="2"/>
  <c r="AK5766" i="2" a="1"/>
  <c r="AK5766" i="2"/>
  <c r="AK5890" i="2" a="1"/>
  <c r="AK5890" i="2" s="1"/>
  <c r="AK6077" i="2" a="1"/>
  <c r="AK6077" i="2" s="1"/>
  <c r="AK6560" i="2" a="1"/>
  <c r="AK6560" i="2"/>
  <c r="AK6906" i="2" a="1"/>
  <c r="AK6906" i="2" s="1"/>
  <c r="AK9470" i="2" a="1"/>
  <c r="AK9470" i="2" s="1"/>
  <c r="AK11060" i="2" a="1"/>
  <c r="AK11060" i="2"/>
  <c r="AK11309" i="2" a="1"/>
  <c r="AK11309" i="2" s="1"/>
  <c r="AK7261" i="2" a="1"/>
  <c r="AK7261" i="2" s="1"/>
  <c r="AK7348" i="2" a="1"/>
  <c r="AK7348" i="2" s="1"/>
  <c r="AK7440" i="2" a="1"/>
  <c r="AK7440" i="2" s="1"/>
  <c r="AK7536" i="2" a="1"/>
  <c r="AK7536" i="2" s="1"/>
  <c r="AK7648" i="2" a="1"/>
  <c r="AK7648" i="2" s="1"/>
  <c r="AK7649" i="2" a="1"/>
  <c r="AK7649" i="2"/>
  <c r="AK7757" i="2" a="1"/>
  <c r="AK7757" i="2" s="1"/>
  <c r="AK7922" i="2" a="1"/>
  <c r="AK7922" i="2"/>
  <c r="AK8017" i="2" a="1"/>
  <c r="AK8017" i="2" s="1"/>
  <c r="AK8103" i="2" a="1"/>
  <c r="AK8103" i="2"/>
  <c r="AK8104" i="2" a="1"/>
  <c r="AK8104" i="2"/>
  <c r="AK9252" i="2" a="1"/>
  <c r="AK9252" i="2" s="1"/>
  <c r="AK9253" i="2" a="1"/>
  <c r="AK9253" i="2" s="1"/>
  <c r="AK9471" i="2" a="1"/>
  <c r="AK9471" i="2" s="1"/>
  <c r="AK9472" i="2" a="1"/>
  <c r="AK9472" i="2"/>
  <c r="AK9473" i="2" a="1"/>
  <c r="AK9473" i="2"/>
  <c r="AK9474" i="2" a="1"/>
  <c r="AK9474" i="2"/>
  <c r="AK9475" i="2" a="1"/>
  <c r="AK9475" i="2" s="1"/>
  <c r="AK9476" i="2" a="1"/>
  <c r="AK9476" i="2"/>
  <c r="AK10616" i="2" a="1"/>
  <c r="AK10616" i="2" s="1"/>
  <c r="AK10617" i="2" a="1"/>
  <c r="AK10617" i="2" s="1"/>
  <c r="AK10618" i="2" a="1"/>
  <c r="AK10618" i="2" s="1"/>
  <c r="AK11107" i="2" a="1"/>
  <c r="AK11107" i="2" s="1"/>
  <c r="AK11363" i="2" a="1"/>
  <c r="AK11363" i="2" s="1"/>
  <c r="AK11567" i="2" a="1"/>
  <c r="AK11567" i="2" s="1"/>
  <c r="AK11654" i="2" a="1"/>
  <c r="AK11654" i="2"/>
  <c r="AK11757" i="2" a="1"/>
  <c r="AK11757" i="2" s="1"/>
  <c r="AK10740" i="2" a="1"/>
  <c r="AK10740" i="2"/>
  <c r="AK10741" i="2" a="1"/>
  <c r="AK10741" i="2" s="1"/>
  <c r="AK10823" i="2" a="1"/>
  <c r="AK10823" i="2" s="1"/>
  <c r="AK213" i="2" a="1"/>
  <c r="AK213" i="2" s="1"/>
  <c r="AK315" i="2" a="1"/>
  <c r="AK315" i="2" s="1"/>
  <c r="AK1560" i="2" a="1"/>
  <c r="AK1560" i="2" s="1"/>
  <c r="AK3041" i="2" a="1"/>
  <c r="AK3041" i="2" s="1"/>
  <c r="AK3581" i="2" a="1"/>
  <c r="AK3581" i="2" s="1"/>
  <c r="AK4688" i="2" a="1"/>
  <c r="AK4688" i="2"/>
  <c r="AK4769" i="2" a="1"/>
  <c r="AK4769" i="2" s="1"/>
  <c r="AK5118" i="2" a="1"/>
  <c r="AK5118" i="2" s="1"/>
  <c r="AK5330" i="2" a="1"/>
  <c r="AK5330" i="2" s="1"/>
  <c r="AK1788" i="2" a="1"/>
  <c r="AK1788" i="2" s="1"/>
  <c r="AK1039" i="2" a="1"/>
  <c r="AK1039" i="2"/>
  <c r="AK1064" i="2" a="1"/>
  <c r="AK1064" i="2" s="1"/>
  <c r="AK1275" i="2" a="1"/>
  <c r="AK1275" i="2" s="1"/>
  <c r="AK1296" i="2" a="1"/>
  <c r="AK1296" i="2" s="1"/>
  <c r="AK1863" i="2" a="1"/>
  <c r="AK1863" i="2"/>
  <c r="AK1952" i="2" a="1"/>
  <c r="AK1952" i="2" s="1"/>
  <c r="AK2038" i="2" a="1"/>
  <c r="AK2038" i="2"/>
  <c r="AK2039" i="2" a="1"/>
  <c r="AK2039" i="2" s="1"/>
  <c r="AK2115" i="2" a="1"/>
  <c r="AK2115" i="2"/>
  <c r="AK2475" i="2" a="1"/>
  <c r="AK2475" i="2" s="1"/>
  <c r="AK2562" i="2" a="1"/>
  <c r="AK2562" i="2" s="1"/>
  <c r="AK2652" i="2" a="1"/>
  <c r="AK2652" i="2" s="1"/>
  <c r="AK2739" i="2" a="1"/>
  <c r="AK2739" i="2" s="1"/>
  <c r="AK2740" i="2" a="1"/>
  <c r="AK2740" i="2" s="1"/>
  <c r="AK2802" i="2" a="1"/>
  <c r="AK2802" i="2" s="1"/>
  <c r="AK3616" i="2" a="1"/>
  <c r="AK3616" i="2" s="1"/>
  <c r="AK4210" i="2" a="1"/>
  <c r="AK4210" i="2"/>
  <c r="AK4211" i="2" a="1"/>
  <c r="AK4211" i="2" s="1"/>
  <c r="AK4515" i="2" a="1"/>
  <c r="AK4515" i="2" s="1"/>
  <c r="AK4546" i="2" a="1"/>
  <c r="AK4546" i="2" s="1"/>
  <c r="AK4938" i="2" a="1"/>
  <c r="AK4938" i="2" s="1"/>
  <c r="AK6561" i="2" a="1"/>
  <c r="AK6561" i="2" s="1"/>
  <c r="AK6751" i="2" a="1"/>
  <c r="AK6751" i="2" s="1"/>
  <c r="AK6907" i="2" a="1"/>
  <c r="AK6907" i="2" s="1"/>
  <c r="AK7193" i="2" a="1"/>
  <c r="AK7193" i="2"/>
  <c r="AK5208" i="2" a="1"/>
  <c r="AK5208" i="2" s="1"/>
  <c r="AK5516" i="2" a="1"/>
  <c r="AK5516" i="2" s="1"/>
  <c r="AK5639" i="2" a="1"/>
  <c r="AK5639" i="2" s="1"/>
  <c r="AK5767" i="2" a="1"/>
  <c r="AK5767" i="2" s="1"/>
  <c r="AK5891" i="2" a="1"/>
  <c r="AK5891" i="2"/>
  <c r="AK6078" i="2" a="1"/>
  <c r="AK6078" i="2" s="1"/>
  <c r="AK6532" i="2" a="1"/>
  <c r="AK6532" i="2" s="1"/>
  <c r="AK6908" i="2" a="1"/>
  <c r="AK6908" i="2" s="1"/>
  <c r="AK9254" i="2" a="1"/>
  <c r="AK9254" i="2"/>
  <c r="AK11061" i="2" a="1"/>
  <c r="AK11061" i="2"/>
  <c r="AK11310" i="2" a="1"/>
  <c r="AK11310" i="2"/>
  <c r="AK7262" i="2" a="1"/>
  <c r="AK7262" i="2" s="1"/>
  <c r="AK7349" i="2" a="1"/>
  <c r="AK7349" i="2" s="1"/>
  <c r="AK7441" i="2" a="1"/>
  <c r="AK7441" i="2" s="1"/>
  <c r="AK7537" i="2" a="1"/>
  <c r="AK7537" i="2" s="1"/>
  <c r="AK7538" i="2" a="1"/>
  <c r="AK7538" i="2" s="1"/>
  <c r="AK7650" i="2" a="1"/>
  <c r="AK7650" i="2"/>
  <c r="AK7758" i="2" a="1"/>
  <c r="AK7758" i="2" s="1"/>
  <c r="AK7923" i="2" a="1"/>
  <c r="AK7923" i="2" s="1"/>
  <c r="AK8018" i="2" a="1"/>
  <c r="AK8018" i="2" s="1"/>
  <c r="AK8105" i="2" a="1"/>
  <c r="AK8105" i="2" s="1"/>
  <c r="AK8172" i="2" a="1"/>
  <c r="AK8172" i="2" s="1"/>
  <c r="AK9477" i="2" a="1"/>
  <c r="AK9477" i="2"/>
  <c r="AK9255" i="2" a="1"/>
  <c r="AK9255" i="2"/>
  <c r="AK9478" i="2" a="1"/>
  <c r="AK9478" i="2" s="1"/>
  <c r="AK9479" i="2" a="1"/>
  <c r="AK9479" i="2" s="1"/>
  <c r="AK9480" i="2" a="1"/>
  <c r="AK9480" i="2" s="1"/>
  <c r="AK10619" i="2" a="1"/>
  <c r="AK10619" i="2" s="1"/>
  <c r="AK10742" i="2" a="1"/>
  <c r="AK10742" i="2" s="1"/>
  <c r="AK10743" i="2" a="1"/>
  <c r="AK10743" i="2" s="1"/>
  <c r="AK11108" i="2" a="1"/>
  <c r="AK11108" i="2" s="1"/>
  <c r="AK11364" i="2" a="1"/>
  <c r="AK11364" i="2" s="1"/>
  <c r="AK10824" i="2" a="1"/>
  <c r="AK10824" i="2" s="1"/>
  <c r="AK116" i="2" a="1"/>
  <c r="AK116" i="2" s="1"/>
  <c r="AK214" i="2" a="1"/>
  <c r="AK214" i="2" s="1"/>
  <c r="AK1496" i="2" a="1"/>
  <c r="AK1496" i="2"/>
  <c r="AK3042" i="2" a="1"/>
  <c r="AK3042" i="2" s="1"/>
  <c r="AK3549" i="2" a="1"/>
  <c r="AK3549" i="2" s="1"/>
  <c r="AK4655" i="2" a="1"/>
  <c r="AK4655" i="2" s="1"/>
  <c r="AK4770" i="2" a="1"/>
  <c r="AK4770" i="2"/>
  <c r="AK5086" i="2" a="1"/>
  <c r="AK5086" i="2"/>
  <c r="AK5331" i="2" a="1"/>
  <c r="AK5331" i="2"/>
  <c r="AK1719" i="2" a="1"/>
  <c r="AK1719" i="2"/>
  <c r="AK1789" i="2" a="1"/>
  <c r="AK1789" i="2" s="1"/>
  <c r="AK1864" i="2" a="1"/>
  <c r="AK1864" i="2" s="1"/>
  <c r="AK117" i="2" a="1"/>
  <c r="AK117" i="2"/>
  <c r="AK215" i="2" a="1"/>
  <c r="AK215" i="2"/>
  <c r="AK605" i="2" a="1"/>
  <c r="AK605" i="2"/>
  <c r="AK669" i="2" a="1"/>
  <c r="AK669" i="2" s="1"/>
  <c r="AK819" i="2" a="1"/>
  <c r="AK819" i="2" s="1"/>
  <c r="AK833" i="2" a="1"/>
  <c r="AK833" i="2" s="1"/>
  <c r="AK1014" i="2" a="1"/>
  <c r="AK1014" i="2" s="1"/>
  <c r="AK1040" i="2" a="1"/>
  <c r="AK1040" i="2"/>
  <c r="AK1250" i="2" a="1"/>
  <c r="AK1250" i="2" s="1"/>
  <c r="AK1276" i="2" a="1"/>
  <c r="AK1276" i="2" s="1"/>
  <c r="AK3398" i="2" a="1"/>
  <c r="AK3398" i="2" s="1"/>
  <c r="AK3399" i="2" a="1"/>
  <c r="AK3399" i="2" s="1"/>
  <c r="AK3765" i="2" a="1"/>
  <c r="AK3765" i="2"/>
  <c r="AK3811" i="2" a="1"/>
  <c r="AK3811" i="2"/>
  <c r="AK9256" i="2" a="1"/>
  <c r="AK9256" i="2" s="1"/>
  <c r="AK9481" i="2" a="1"/>
  <c r="AK9481" i="2" s="1"/>
  <c r="AK10452" i="2" a="1"/>
  <c r="AK10452" i="2" s="1"/>
  <c r="AK10620" i="2" a="1"/>
  <c r="AK10620" i="2"/>
  <c r="AK1953" i="2" a="1"/>
  <c r="AK1953" i="2" s="1"/>
  <c r="AK2040" i="2" a="1"/>
  <c r="AK2040" i="2"/>
  <c r="AK2041" i="2" a="1"/>
  <c r="AK2041" i="2" s="1"/>
  <c r="AK2400" i="2" a="1"/>
  <c r="AK2400" i="2" s="1"/>
  <c r="AK2476" i="2" a="1"/>
  <c r="AK2476" i="2" s="1"/>
  <c r="AK2563" i="2" a="1"/>
  <c r="AK2563" i="2" s="1"/>
  <c r="AK2653" i="2" a="1"/>
  <c r="AK2653" i="2" s="1"/>
  <c r="AK2654" i="2" a="1"/>
  <c r="AK2654" i="2" s="1"/>
  <c r="AK2741" i="2" a="1"/>
  <c r="AK2741" i="2"/>
  <c r="AK3582" i="2" a="1"/>
  <c r="AK3582" i="2"/>
  <c r="AK3951" i="2" a="1"/>
  <c r="AK3951" i="2"/>
  <c r="AK4180" i="2" a="1"/>
  <c r="AK4180" i="2" s="1"/>
  <c r="AK4181" i="2" a="1"/>
  <c r="AK4181" i="2"/>
  <c r="AK4474" i="2" a="1"/>
  <c r="AK4474" i="2" s="1"/>
  <c r="AK4516" i="2" a="1"/>
  <c r="AK4516" i="2"/>
  <c r="AK6178" i="2" a="1"/>
  <c r="AK6178" i="2"/>
  <c r="AK6280" i="2" a="1"/>
  <c r="AK6280" i="2" s="1"/>
  <c r="AK6316" i="2" a="1"/>
  <c r="AK6316" i="2" s="1"/>
  <c r="AK4915" i="2" a="1"/>
  <c r="AK4915" i="2"/>
  <c r="AK6496" i="2" a="1"/>
  <c r="AK6496" i="2" s="1"/>
  <c r="AK6737" i="2" a="1"/>
  <c r="AK6737" i="2" s="1"/>
  <c r="AK6909" i="2" a="1"/>
  <c r="AK6909" i="2" s="1"/>
  <c r="AK7145" i="2" a="1"/>
  <c r="AK7145" i="2" s="1"/>
  <c r="AK7194" i="2" a="1"/>
  <c r="AK7194" i="2" s="1"/>
  <c r="AK7263" i="2" a="1"/>
  <c r="AK7263" i="2"/>
  <c r="AK5199" i="2" a="1"/>
  <c r="AK5199" i="2" s="1"/>
  <c r="AK5493" i="2" a="1"/>
  <c r="AK5493" i="2" s="1"/>
  <c r="AK5640" i="2" a="1"/>
  <c r="AK5640" i="2" s="1"/>
  <c r="AK5768" i="2" a="1"/>
  <c r="AK5768" i="2" s="1"/>
  <c r="AK5892" i="2" a="1"/>
  <c r="AK5892" i="2" s="1"/>
  <c r="AK6053" i="2" a="1"/>
  <c r="AK6053" i="2" s="1"/>
  <c r="AK6497" i="2" a="1"/>
  <c r="AK6497" i="2"/>
  <c r="AK6873" i="2" a="1"/>
  <c r="AK6873" i="2" s="1"/>
  <c r="AK9257" i="2" a="1"/>
  <c r="AK9257" i="2" s="1"/>
  <c r="AK11028" i="2" a="1"/>
  <c r="AK11028" i="2" s="1"/>
  <c r="AK11311" i="2" a="1"/>
  <c r="AK11311" i="2" s="1"/>
  <c r="AK7350" i="2" a="1"/>
  <c r="AK7350" i="2" s="1"/>
  <c r="AK7442" i="2" a="1"/>
  <c r="AK7442" i="2" s="1"/>
  <c r="AK7443" i="2" a="1"/>
  <c r="AK7443" i="2" s="1"/>
  <c r="AK7539" i="2" a="1"/>
  <c r="AK7539" i="2" s="1"/>
  <c r="AK7651" i="2" a="1"/>
  <c r="AK7651" i="2"/>
  <c r="AK7759" i="2" a="1"/>
  <c r="AK7759" i="2" s="1"/>
  <c r="AK7924" i="2" a="1"/>
  <c r="AK7924" i="2" s="1"/>
  <c r="AK8019" i="2" a="1"/>
  <c r="AK8019" i="2" s="1"/>
  <c r="AK8106" i="2" a="1"/>
  <c r="AK8106" i="2"/>
  <c r="AK9482" i="2" a="1"/>
  <c r="AK9482" i="2" s="1"/>
  <c r="AK9061" i="2" a="1"/>
  <c r="AK9061" i="2" s="1"/>
  <c r="AK9258" i="2" a="1"/>
  <c r="AK9258" i="2" s="1"/>
  <c r="AK9259" i="2" a="1"/>
  <c r="AK9259" i="2" s="1"/>
  <c r="AK9260" i="2" a="1"/>
  <c r="AK9260" i="2"/>
  <c r="AK9483" i="2" a="1"/>
  <c r="AK9483" i="2"/>
  <c r="AK9646" i="2" a="1"/>
  <c r="AK9646" i="2" s="1"/>
  <c r="AK9647" i="2" a="1"/>
  <c r="AK9647" i="2"/>
  <c r="AK9648" i="2" a="1"/>
  <c r="AK9648" i="2"/>
  <c r="AK10453" i="2" a="1"/>
  <c r="AK10453" i="2" s="1"/>
  <c r="AK10454" i="2" a="1"/>
  <c r="AK10454" i="2" s="1"/>
  <c r="AK10621" i="2" a="1"/>
  <c r="AK10621" i="2"/>
  <c r="AK10622" i="2" a="1"/>
  <c r="AK10622" i="2"/>
  <c r="AK10623" i="2" a="1"/>
  <c r="AK10623" i="2" s="1"/>
  <c r="AK10624" i="2" a="1"/>
  <c r="AK10624" i="2"/>
  <c r="AK11062" i="2" a="1"/>
  <c r="AK11062" i="2"/>
  <c r="AK11312" i="2" a="1"/>
  <c r="AK11312" i="2" s="1"/>
  <c r="AK11568" i="2" a="1"/>
  <c r="AK11568" i="2"/>
  <c r="AK11655" i="2" a="1"/>
  <c r="AK11655" i="2" s="1"/>
  <c r="AK118" i="2" a="1"/>
  <c r="AK118" i="2" s="1"/>
  <c r="AK216" i="2" a="1"/>
  <c r="AK216" i="2"/>
  <c r="AK1497" i="2" a="1"/>
  <c r="AK1497" i="2" s="1"/>
  <c r="AK3043" i="2" a="1"/>
  <c r="AK3043" i="2" s="1"/>
  <c r="AK3214" i="2" a="1"/>
  <c r="AK3214" i="2" s="1"/>
  <c r="AK4656" i="2" a="1"/>
  <c r="AK4656" i="2" s="1"/>
  <c r="AK4771" i="2" a="1"/>
  <c r="AK4771" i="2" s="1"/>
  <c r="AK5087" i="2" a="1"/>
  <c r="AK5087" i="2"/>
  <c r="AK5332" i="2" a="1"/>
  <c r="AK5332" i="2" s="1"/>
  <c r="AK1678" i="2" a="1"/>
  <c r="AK1678" i="2" s="1"/>
  <c r="AK1720" i="2" a="1"/>
  <c r="AK1720" i="2" s="1"/>
  <c r="AK1790" i="2" a="1"/>
  <c r="AK1790" i="2" s="1"/>
  <c r="AK1865" i="2" a="1"/>
  <c r="AK1865" i="2" s="1"/>
  <c r="AK52" i="2" a="1"/>
  <c r="AK52" i="2" s="1"/>
  <c r="AK119" i="2" a="1"/>
  <c r="AK119" i="2" s="1"/>
  <c r="AK562" i="2" a="1"/>
  <c r="AK562" i="2" s="1"/>
  <c r="AK606" i="2" a="1"/>
  <c r="AK606" i="2"/>
  <c r="AK872" i="2" a="1"/>
  <c r="AK872" i="2" s="1"/>
  <c r="AK895" i="2" a="1"/>
  <c r="AK895" i="2"/>
  <c r="AK1110" i="2" a="1"/>
  <c r="AK1110" i="2" s="1"/>
  <c r="AK1136" i="2" a="1"/>
  <c r="AK1136" i="2" s="1"/>
  <c r="AK1353" i="2" a="1"/>
  <c r="AK1353" i="2" s="1"/>
  <c r="AK1354" i="2" a="1"/>
  <c r="AK1354" i="2" s="1"/>
  <c r="AK3317" i="2" a="1"/>
  <c r="AK3317" i="2" s="1"/>
  <c r="AK3331" i="2" a="1"/>
  <c r="AK3331" i="2" s="1"/>
  <c r="AK3696" i="2" a="1"/>
  <c r="AK3696" i="2"/>
  <c r="AK3726" i="2" a="1"/>
  <c r="AK3726" i="2" s="1"/>
  <c r="AK8684" i="2" a="1"/>
  <c r="AK8684" i="2"/>
  <c r="AK8766" i="2" a="1"/>
  <c r="AK8766" i="2"/>
  <c r="AK10047" i="2" a="1"/>
  <c r="AK10047" i="2" s="1"/>
  <c r="AK10136" i="2" a="1"/>
  <c r="AK10136" i="2" s="1"/>
  <c r="AK1866" i="2" a="1"/>
  <c r="AK1866" i="2" s="1"/>
  <c r="AK2042" i="2" a="1"/>
  <c r="AK2042" i="2" s="1"/>
  <c r="AK2360" i="2" a="1"/>
  <c r="AK2360" i="2" s="1"/>
  <c r="AK2401" i="2" a="1"/>
  <c r="AK2401" i="2" s="1"/>
  <c r="AK2477" i="2" a="1"/>
  <c r="AK2477" i="2" s="1"/>
  <c r="AK2478" i="2" a="1"/>
  <c r="AK2478" i="2" s="1"/>
  <c r="AK2564" i="2" a="1"/>
  <c r="AK2564" i="2"/>
  <c r="AK2655" i="2" a="1"/>
  <c r="AK2655" i="2" s="1"/>
  <c r="AK3215" i="2" a="1"/>
  <c r="AK3215" i="2" s="1"/>
  <c r="AK3919" i="2" a="1"/>
  <c r="AK3919" i="2" s="1"/>
  <c r="AK4264" i="2" a="1"/>
  <c r="AK4264" i="2" s="1"/>
  <c r="AK4299" i="2" a="1"/>
  <c r="AK4299" i="2" s="1"/>
  <c r="AK4397" i="2" a="1"/>
  <c r="AK4397" i="2" s="1"/>
  <c r="AK4398" i="2" a="1"/>
  <c r="AK4398" i="2" s="1"/>
  <c r="AK6165" i="2" a="1"/>
  <c r="AK6165" i="2" s="1"/>
  <c r="AK6260" i="2" a="1"/>
  <c r="AK6260" i="2" s="1"/>
  <c r="AK6281" i="2" a="1"/>
  <c r="AK6281" i="2" s="1"/>
  <c r="AK4965" i="2" a="1"/>
  <c r="AK4965" i="2" s="1"/>
  <c r="AK6498" i="2" a="1"/>
  <c r="AK6498" i="2" s="1"/>
  <c r="AK6685" i="2" a="1"/>
  <c r="AK6685" i="2" s="1"/>
  <c r="AK6959" i="2" a="1"/>
  <c r="AK6959" i="2" s="1"/>
  <c r="AK7146" i="2" a="1"/>
  <c r="AK7146" i="2" s="1"/>
  <c r="AK7147" i="2" a="1"/>
  <c r="AK7147" i="2" s="1"/>
  <c r="AK7195" i="2" a="1"/>
  <c r="AK7195" i="2" s="1"/>
  <c r="AK5218" i="2" a="1"/>
  <c r="AK5218" i="2"/>
  <c r="AK5464" i="2" a="1"/>
  <c r="AK5464" i="2" s="1"/>
  <c r="AK5641" i="2" a="1"/>
  <c r="AK5641" i="2" s="1"/>
  <c r="AK5769" i="2" a="1"/>
  <c r="AK5769" i="2" s="1"/>
  <c r="AK5893" i="2" a="1"/>
  <c r="AK5893" i="2" s="1"/>
  <c r="AK6079" i="2" a="1"/>
  <c r="AK6079" i="2" s="1"/>
  <c r="AK6499" i="2" a="1"/>
  <c r="AK6499" i="2" s="1"/>
  <c r="AK6960" i="2" a="1"/>
  <c r="AK6960" i="2" s="1"/>
  <c r="AK9484" i="2" a="1"/>
  <c r="AK9484" i="2" s="1"/>
  <c r="AK11063" i="2" a="1"/>
  <c r="AK11063" i="2" s="1"/>
  <c r="AK11313" i="2" a="1"/>
  <c r="AK11313" i="2" s="1"/>
  <c r="AK7264" i="2" a="1"/>
  <c r="AK7264" i="2" s="1"/>
  <c r="AK7351" i="2" a="1"/>
  <c r="AK7351" i="2" s="1"/>
  <c r="AK7444" i="2" a="1"/>
  <c r="AK7444" i="2" s="1"/>
  <c r="AK7540" i="2" a="1"/>
  <c r="AK7540" i="2"/>
  <c r="AK7652" i="2" a="1"/>
  <c r="AK7652" i="2" s="1"/>
  <c r="AK7653" i="2" a="1"/>
  <c r="AK7653" i="2"/>
  <c r="AK7760" i="2" a="1"/>
  <c r="AK7760" i="2" s="1"/>
  <c r="AK7925" i="2" a="1"/>
  <c r="AK7925" i="2" s="1"/>
  <c r="AK8020" i="2" a="1"/>
  <c r="AK8020" i="2" s="1"/>
  <c r="AK9485" i="2" a="1"/>
  <c r="AK9485" i="2" s="1"/>
  <c r="AK8685" i="2" a="1"/>
  <c r="AK8685" i="2" s="1"/>
  <c r="AK8686" i="2" a="1"/>
  <c r="AK8686" i="2" s="1"/>
  <c r="AK8687" i="2" a="1"/>
  <c r="AK8687" i="2" s="1"/>
  <c r="AK8767" i="2" a="1"/>
  <c r="AK8767" i="2" s="1"/>
  <c r="AK8768" i="2" a="1"/>
  <c r="AK8768" i="2" s="1"/>
  <c r="AK8908" i="2" a="1"/>
  <c r="AK8908" i="2" s="1"/>
  <c r="AK8909" i="2" a="1"/>
  <c r="AK8909" i="2"/>
  <c r="AK9062" i="2" a="1"/>
  <c r="AK9062" i="2" s="1"/>
  <c r="AK10048" i="2" a="1"/>
  <c r="AK10048" i="2" s="1"/>
  <c r="AK10137" i="2" a="1"/>
  <c r="AK10137" i="2" s="1"/>
  <c r="AK10138" i="2" a="1"/>
  <c r="AK10138" i="2" s="1"/>
  <c r="AK10139" i="2" a="1"/>
  <c r="AK10139" i="2"/>
  <c r="AK10140" i="2" a="1"/>
  <c r="AK10140" i="2" s="1"/>
  <c r="AK10264" i="2" a="1"/>
  <c r="AK10264" i="2" s="1"/>
  <c r="AK11109" i="2" a="1"/>
  <c r="AK11109" i="2" s="1"/>
  <c r="AK11365" i="2" a="1"/>
  <c r="AK11365" i="2"/>
  <c r="AK11569" i="2" a="1"/>
  <c r="AK11569" i="2" s="1"/>
  <c r="AK11656" i="2" a="1"/>
  <c r="AK11656" i="2" s="1"/>
  <c r="AK3216" i="2" a="1"/>
  <c r="AK3216" i="2"/>
  <c r="AK3440" i="2" a="1"/>
  <c r="AK3440" i="2"/>
  <c r="AK3461" i="2" a="1"/>
  <c r="AK3461" i="2" s="1"/>
  <c r="AK3846" i="2" a="1"/>
  <c r="AK3846" i="2"/>
  <c r="AK3870" i="2" a="1"/>
  <c r="AK3870" i="2" s="1"/>
  <c r="AK217" i="2" a="1"/>
  <c r="AK217" i="2" s="1"/>
  <c r="AK316" i="2" a="1"/>
  <c r="AK316" i="2"/>
  <c r="AK709" i="2" a="1"/>
  <c r="AK709" i="2" s="1"/>
  <c r="AK710" i="2" a="1"/>
  <c r="AK710" i="2" s="1"/>
  <c r="AK1065" i="2" a="1"/>
  <c r="AK1065" i="2"/>
  <c r="AK1079" i="2" a="1"/>
  <c r="AK1079" i="2" s="1"/>
  <c r="AK1297" i="2" a="1"/>
  <c r="AK1297" i="2"/>
  <c r="AK1298" i="2" a="1"/>
  <c r="AK1298" i="2" s="1"/>
  <c r="AK1867" i="2" a="1"/>
  <c r="AK1867" i="2"/>
  <c r="AK1868" i="2" a="1"/>
  <c r="AK1868" i="2" s="1"/>
  <c r="AK1954" i="2" a="1"/>
  <c r="AK1954" i="2" s="1"/>
  <c r="AK2043" i="2" a="1"/>
  <c r="AK2043" i="2" s="1"/>
  <c r="AK2116" i="2" a="1"/>
  <c r="AK2116" i="2" s="1"/>
  <c r="AK2167" i="2" a="1"/>
  <c r="AK2167" i="2" s="1"/>
  <c r="AK2479" i="2" a="1"/>
  <c r="AK2479" i="2" s="1"/>
  <c r="AK218" i="2" a="1"/>
  <c r="AK218" i="2" s="1"/>
  <c r="AK317" i="2" a="1"/>
  <c r="AK317" i="2" s="1"/>
  <c r="AK1561" i="2" a="1"/>
  <c r="AK1561" i="2" s="1"/>
  <c r="AK3044" i="2" a="1"/>
  <c r="AK3044" i="2" s="1"/>
  <c r="AK4689" i="2" a="1"/>
  <c r="AK4689" i="2" s="1"/>
  <c r="AK4772" i="2" a="1"/>
  <c r="AK4772" i="2"/>
  <c r="AK5119" i="2" a="1"/>
  <c r="AK5119" i="2" s="1"/>
  <c r="AK5333" i="2" a="1"/>
  <c r="AK5333" i="2" s="1"/>
  <c r="AK5549" i="2" a="1"/>
  <c r="AK5549" i="2"/>
  <c r="AK3217" i="2" a="1"/>
  <c r="AK3217" i="2"/>
  <c r="AK4212" i="2" a="1"/>
  <c r="AK4212" i="2"/>
  <c r="AK4235" i="2" a="1"/>
  <c r="AK4235" i="2" s="1"/>
  <c r="AK4517" i="2" a="1"/>
  <c r="AK4517" i="2" s="1"/>
  <c r="AK4547" i="2" a="1"/>
  <c r="AK4547" i="2"/>
  <c r="AK2480" i="2" a="1"/>
  <c r="AK2480" i="2"/>
  <c r="AK2565" i="2" a="1"/>
  <c r="AK2565" i="2" s="1"/>
  <c r="AK2656" i="2" a="1"/>
  <c r="AK2656" i="2"/>
  <c r="AK2742" i="2" a="1"/>
  <c r="AK2742" i="2" s="1"/>
  <c r="AK2803" i="2" a="1"/>
  <c r="AK2803" i="2" s="1"/>
  <c r="AK4966" i="2" a="1"/>
  <c r="AK4966" i="2" s="1"/>
  <c r="AK6533" i="2" a="1"/>
  <c r="AK6533" i="2" s="1"/>
  <c r="AK6705" i="2" a="1"/>
  <c r="AK6705" i="2" s="1"/>
  <c r="AK6961" i="2" a="1"/>
  <c r="AK6961" i="2" s="1"/>
  <c r="AK5289" i="2" a="1"/>
  <c r="AK5289" i="2" s="1"/>
  <c r="AK5642" i="2" a="1"/>
  <c r="AK5642" i="2" s="1"/>
  <c r="AK5770" i="2" a="1"/>
  <c r="AK5770" i="2" s="1"/>
  <c r="AK5894" i="2" a="1"/>
  <c r="AK5894" i="2" s="1"/>
  <c r="AK6080" i="2" a="1"/>
  <c r="AK6080" i="2" s="1"/>
  <c r="AK6611" i="2" a="1"/>
  <c r="AK6611" i="2"/>
  <c r="AK6910" i="2" a="1"/>
  <c r="AK6910" i="2" s="1"/>
  <c r="AK9486" i="2" a="1"/>
  <c r="AK9486" i="2"/>
  <c r="AK9487" i="2" a="1"/>
  <c r="AK9487" i="2" s="1"/>
  <c r="AK10625" i="2" a="1"/>
  <c r="AK10625" i="2" s="1"/>
  <c r="AK10744" i="2" a="1"/>
  <c r="AK10744" i="2" s="1"/>
  <c r="AK11110" i="2" a="1"/>
  <c r="AK11110" i="2" s="1"/>
  <c r="AK11366" i="2" a="1"/>
  <c r="AK11366" i="2" s="1"/>
  <c r="AK11728" i="2" a="1"/>
  <c r="AK11728" i="2" s="1"/>
  <c r="AK9488" i="2" a="1"/>
  <c r="AK9488" i="2" s="1"/>
  <c r="AK9489" i="2" a="1"/>
  <c r="AK9489" i="2" s="1"/>
  <c r="AK9490" i="2" a="1"/>
  <c r="AK9490" i="2"/>
  <c r="AK9649" i="2" a="1"/>
  <c r="AK9649" i="2"/>
  <c r="AK9650" i="2" a="1"/>
  <c r="AK9650" i="2" s="1"/>
  <c r="AK9651" i="2" a="1"/>
  <c r="AK9651" i="2" s="1"/>
  <c r="AK9758" i="2" a="1"/>
  <c r="AK9758" i="2" s="1"/>
  <c r="AK7352" i="2" a="1"/>
  <c r="AK7352" i="2"/>
  <c r="AK7445" i="2" a="1"/>
  <c r="AK7445" i="2" s="1"/>
  <c r="AK7541" i="2" a="1"/>
  <c r="AK7541" i="2" s="1"/>
  <c r="AK7654" i="2" a="1"/>
  <c r="AK7654" i="2" s="1"/>
  <c r="AK7761" i="2" a="1"/>
  <c r="AK7761" i="2"/>
  <c r="AK7848" i="2" a="1"/>
  <c r="AK7848" i="2"/>
  <c r="AK7849" i="2" a="1"/>
  <c r="AK7849" i="2"/>
  <c r="AK7926" i="2" a="1"/>
  <c r="AK7926" i="2" s="1"/>
  <c r="AK8021" i="2" a="1"/>
  <c r="AK8021" i="2" s="1"/>
  <c r="AK8107" i="2" a="1"/>
  <c r="AK8107" i="2"/>
  <c r="AK8173" i="2" a="1"/>
  <c r="AK8173" i="2" s="1"/>
  <c r="AK8224" i="2" a="1"/>
  <c r="AK8224" i="2" s="1"/>
  <c r="AK10745" i="2" a="1"/>
  <c r="AK10745" i="2"/>
  <c r="AK10825" i="2" a="1"/>
  <c r="AK10825" i="2" s="1"/>
  <c r="AK10826" i="2" a="1"/>
  <c r="AK10826" i="2"/>
  <c r="AK10827" i="2" a="1"/>
  <c r="AK10827" i="2" s="1"/>
  <c r="AK10828" i="2" a="1"/>
  <c r="AK10828" i="2" s="1"/>
  <c r="AK10829" i="2" a="1"/>
  <c r="AK10829" i="2" s="1"/>
  <c r="AK11159" i="2" a="1"/>
  <c r="AK11159" i="2" s="1"/>
  <c r="AK11412" i="2" a="1"/>
  <c r="AK11412" i="2" s="1"/>
  <c r="AK53" i="2" a="1"/>
  <c r="AK53" i="2" s="1"/>
  <c r="AK120" i="2" a="1"/>
  <c r="AK120" i="2" s="1"/>
  <c r="AK1498" i="2" a="1"/>
  <c r="AK1498" i="2"/>
  <c r="AK3045" i="2" a="1"/>
  <c r="AK3045" i="2" s="1"/>
  <c r="AK3306" i="2" a="1"/>
  <c r="AK3306" i="2" s="1"/>
  <c r="AK3312" i="2" a="1"/>
  <c r="AK3312" i="2" s="1"/>
  <c r="AK3525" i="2" a="1"/>
  <c r="AK3525" i="2" s="1"/>
  <c r="AK3697" i="2" a="1"/>
  <c r="AK3697" i="2" s="1"/>
  <c r="AK3727" i="2" a="1"/>
  <c r="AK3727" i="2" s="1"/>
  <c r="AK4627" i="2" a="1"/>
  <c r="AK4627" i="2" s="1"/>
  <c r="AK4773" i="2" a="1"/>
  <c r="AK4773" i="2"/>
  <c r="AK5088" i="2" a="1"/>
  <c r="AK5088" i="2" s="1"/>
  <c r="AK5334" i="2" a="1"/>
  <c r="AK5334" i="2"/>
  <c r="AK54" i="2" a="1"/>
  <c r="AK54" i="2"/>
  <c r="AK121" i="2" a="1"/>
  <c r="AK121" i="2" s="1"/>
  <c r="AK563" i="2" a="1"/>
  <c r="AK563" i="2" s="1"/>
  <c r="AK607" i="2" a="1"/>
  <c r="AK607" i="2" s="1"/>
  <c r="AK990" i="2" a="1"/>
  <c r="AK990" i="2" s="1"/>
  <c r="AK993" i="2" a="1"/>
  <c r="AK993" i="2" s="1"/>
  <c r="AK1226" i="2" a="1"/>
  <c r="AK1226" i="2" s="1"/>
  <c r="AK1230" i="2" a="1"/>
  <c r="AK1230" i="2" s="1"/>
  <c r="AK3550" i="2" a="1"/>
  <c r="AK3550" i="2" s="1"/>
  <c r="AK4136" i="2" a="1"/>
  <c r="AK4136" i="2" s="1"/>
  <c r="AK4140" i="2" a="1"/>
  <c r="AK4140" i="2" s="1"/>
  <c r="AK4377" i="2" a="1"/>
  <c r="AK4377" i="2"/>
  <c r="AK4399" i="2" a="1"/>
  <c r="AK4399" i="2" s="1"/>
  <c r="AK4002" i="2" a="1"/>
  <c r="AK4002" i="2"/>
  <c r="AK4003" i="2" a="1"/>
  <c r="AK4003" i="2" s="1"/>
  <c r="AK4004" i="2" a="1"/>
  <c r="AK4004" i="2" s="1"/>
  <c r="AK4005" i="2" a="1"/>
  <c r="AK4005" i="2" s="1"/>
  <c r="AK4008" i="2" a="1"/>
  <c r="AK4008" i="2" s="1"/>
  <c r="AK4009" i="2" a="1"/>
  <c r="AK4009" i="2" s="1"/>
  <c r="AK4012" i="2" a="1"/>
  <c r="AK4012" i="2"/>
  <c r="AK4021" i="2" a="1"/>
  <c r="AK4021" i="2" s="1"/>
  <c r="AK4031" i="2" a="1"/>
  <c r="AK4031" i="2" s="1"/>
  <c r="AK4032" i="2" a="1"/>
  <c r="AK4032" i="2" s="1"/>
  <c r="AK4043" i="2" a="1"/>
  <c r="AK4043" i="2" s="1"/>
  <c r="AK4075" i="2" a="1"/>
  <c r="AK4075" i="2" s="1"/>
  <c r="AK6826" i="2" a="1"/>
  <c r="AK6826" i="2" s="1"/>
  <c r="AK7120" i="2" a="1"/>
  <c r="AK7120" i="2" s="1"/>
  <c r="AK7148" i="2" a="1"/>
  <c r="AK7148" i="2"/>
  <c r="AK7196" i="2" a="1"/>
  <c r="AK7196" i="2" s="1"/>
  <c r="AK7265" i="2" a="1"/>
  <c r="AK7265" i="2" s="1"/>
  <c r="AK4916" i="2" a="1"/>
  <c r="AK4916" i="2" s="1"/>
  <c r="AK6803" i="2" a="1"/>
  <c r="AK6803" i="2" s="1"/>
  <c r="AK7064" i="2" a="1"/>
  <c r="AK7064" i="2" s="1"/>
  <c r="AK5249" i="2" a="1"/>
  <c r="AK5249" i="2" s="1"/>
  <c r="AK5465" i="2" a="1"/>
  <c r="AK5465" i="2" s="1"/>
  <c r="AK5643" i="2" a="1"/>
  <c r="AK5643" i="2"/>
  <c r="AK5771" i="2" a="1"/>
  <c r="AK5771" i="2" s="1"/>
  <c r="AK5895" i="2" a="1"/>
  <c r="AK5895" i="2" s="1"/>
  <c r="AK6029" i="2" a="1"/>
  <c r="AK6029" i="2" s="1"/>
  <c r="AK6804" i="2" a="1"/>
  <c r="AK6804" i="2" s="1"/>
  <c r="AK7000" i="2" a="1"/>
  <c r="AK7000" i="2"/>
  <c r="AK8688" i="2" a="1"/>
  <c r="AK8688" i="2"/>
  <c r="AK8769" i="2" a="1"/>
  <c r="AK8769" i="2" s="1"/>
  <c r="AK10049" i="2" a="1"/>
  <c r="AK10049" i="2"/>
  <c r="AK10141" i="2" a="1"/>
  <c r="AK10141" i="2" s="1"/>
  <c r="AK11160" i="2" a="1"/>
  <c r="AK11160" i="2" s="1"/>
  <c r="AK11413" i="2" a="1"/>
  <c r="AK11413" i="2" s="1"/>
  <c r="AK11729" i="2" a="1"/>
  <c r="AK11729" i="2" s="1"/>
  <c r="AK8640" i="2" a="1"/>
  <c r="AK8640" i="2" s="1"/>
  <c r="AK8689" i="2" a="1"/>
  <c r="AK8689" i="2" s="1"/>
  <c r="AK8770" i="2" a="1"/>
  <c r="AK8770" i="2" s="1"/>
  <c r="AK8771" i="2" a="1"/>
  <c r="AK8771" i="2"/>
  <c r="AK8910" i="2" a="1"/>
  <c r="AK8910" i="2" s="1"/>
  <c r="AK8911" i="2" a="1"/>
  <c r="AK8911" i="2"/>
  <c r="AK10050" i="2" a="1"/>
  <c r="AK10050" i="2" s="1"/>
  <c r="AK10051" i="2" a="1"/>
  <c r="AK10051" i="2" s="1"/>
  <c r="AK10052" i="2" a="1"/>
  <c r="AK10052" i="2"/>
  <c r="AK7266" i="2" a="1"/>
  <c r="AK7266" i="2" s="1"/>
  <c r="AK7353" i="2" a="1"/>
  <c r="AK7353" i="2" s="1"/>
  <c r="AK7446" i="2" a="1"/>
  <c r="AK7446" i="2" s="1"/>
  <c r="AK7542" i="2" a="1"/>
  <c r="AK7542" i="2" s="1"/>
  <c r="AK7655" i="2" a="1"/>
  <c r="AK7655" i="2" s="1"/>
  <c r="AK7762" i="2" a="1"/>
  <c r="AK7762" i="2" s="1"/>
  <c r="AK7850" i="2" a="1"/>
  <c r="AK7850" i="2" s="1"/>
  <c r="AK7927" i="2" a="1"/>
  <c r="AK7927" i="2" s="1"/>
  <c r="AK10142" i="2" a="1"/>
  <c r="AK10142" i="2" s="1"/>
  <c r="AK10143" i="2" a="1"/>
  <c r="AK10143" i="2" s="1"/>
  <c r="AK10144" i="2" a="1"/>
  <c r="AK10144" i="2" s="1"/>
  <c r="AK10145" i="2" a="1"/>
  <c r="AK10145" i="2"/>
  <c r="AK11241" i="2" a="1"/>
  <c r="AK11241" i="2" s="1"/>
  <c r="AK11500" i="2" a="1"/>
  <c r="AK11500" i="2"/>
  <c r="AK5" i="2" a="1"/>
  <c r="AK5" i="2" s="1"/>
  <c r="AK25" i="2" a="1"/>
  <c r="AK25" i="2"/>
  <c r="AK31" i="2" a="1"/>
  <c r="AK31" i="2" s="1"/>
  <c r="AK219" i="2" a="1"/>
  <c r="AK219" i="2" s="1"/>
  <c r="AK1470" i="2" a="1"/>
  <c r="AK1470" i="2"/>
  <c r="AK3046" i="2" a="1"/>
  <c r="AK3046" i="2" s="1"/>
  <c r="AK1471" i="2" a="1"/>
  <c r="AK1471" i="2"/>
  <c r="AK3047" i="2" a="1"/>
  <c r="AK3047" i="2" s="1"/>
  <c r="AK3307" i="2" a="1"/>
  <c r="AK3307" i="2" s="1"/>
  <c r="AK3313" i="2" a="1"/>
  <c r="AK3313" i="2" s="1"/>
  <c r="AK3531" i="2" a="1"/>
  <c r="AK3531" i="2"/>
  <c r="AK3698" i="2" a="1"/>
  <c r="AK3698" i="2" s="1"/>
  <c r="AK3699" i="2" a="1"/>
  <c r="AK3699" i="2"/>
  <c r="AK4617" i="2" a="1"/>
  <c r="AK4617" i="2" s="1"/>
  <c r="AK4774" i="2" a="1"/>
  <c r="AK4774" i="2" s="1"/>
  <c r="AK4628" i="2" a="1"/>
  <c r="AK4628" i="2" s="1"/>
  <c r="AK4775" i="2" a="1"/>
  <c r="AK4775" i="2" s="1"/>
  <c r="AK5051" i="2" a="1"/>
  <c r="AK5051" i="2" s="1"/>
  <c r="AK5335" i="2" a="1"/>
  <c r="AK5335" i="2" s="1"/>
  <c r="AK5059" i="2" a="1"/>
  <c r="AK5059" i="2" s="1"/>
  <c r="AK5336" i="2" a="1"/>
  <c r="AK5336" i="2" s="1"/>
  <c r="AK2" i="2" a="1"/>
  <c r="AK2" i="2"/>
  <c r="AK15" i="2" a="1"/>
  <c r="AK15" i="2" s="1"/>
  <c r="AK539" i="2" a="1"/>
  <c r="AK539" i="2" s="1"/>
  <c r="AK545" i="2" a="1"/>
  <c r="AK545" i="2" s="1"/>
  <c r="AK799" i="2" a="1"/>
  <c r="AK799" i="2" s="1"/>
  <c r="AK820" i="2" a="1"/>
  <c r="AK820" i="2" s="1"/>
  <c r="AK996" i="2" a="1"/>
  <c r="AK996" i="2" s="1"/>
  <c r="AK1015" i="2" a="1"/>
  <c r="AK1015" i="2" s="1"/>
  <c r="AK1314" i="2" a="1"/>
  <c r="AK1314" i="2" s="1"/>
  <c r="AK1334" i="2" a="1"/>
  <c r="AK1334" i="2"/>
  <c r="AK1606" i="2" a="1"/>
  <c r="AK1606" i="2" s="1"/>
  <c r="AK1613" i="2" a="1"/>
  <c r="AK1613" i="2" s="1"/>
  <c r="AK1622" i="2" a="1"/>
  <c r="AK1622" i="2"/>
  <c r="AK1632" i="2" a="1"/>
  <c r="AK1632" i="2" s="1"/>
  <c r="AK1648" i="2" a="1"/>
  <c r="AK1648" i="2" s="1"/>
  <c r="AK1658" i="2" a="1"/>
  <c r="AK1658" i="2" s="1"/>
  <c r="AK1659" i="2" a="1"/>
  <c r="AK1659" i="2" s="1"/>
  <c r="AK1679" i="2" a="1"/>
  <c r="AK1679" i="2"/>
  <c r="AK1721" i="2" a="1"/>
  <c r="AK1721" i="2" s="1"/>
  <c r="AK1791" i="2" a="1"/>
  <c r="AK1791" i="2" s="1"/>
  <c r="AK1869" i="2" a="1"/>
  <c r="AK1869" i="2" s="1"/>
  <c r="AK2252" i="2" a="1"/>
  <c r="AK2252" i="2" s="1"/>
  <c r="AK3532" i="2" a="1"/>
  <c r="AK3532" i="2" s="1"/>
  <c r="AK3583" i="2" a="1"/>
  <c r="AK3583" i="2" s="1"/>
  <c r="AK3906" i="2" a="1"/>
  <c r="AK3906" i="2" s="1"/>
  <c r="AK4137" i="2" a="1"/>
  <c r="AK4137" i="2"/>
  <c r="AK4141" i="2" a="1"/>
  <c r="AK4141" i="2" s="1"/>
  <c r="AK4378" i="2" a="1"/>
  <c r="AK4378" i="2" s="1"/>
  <c r="AK4400" i="2" a="1"/>
  <c r="AK4400" i="2" s="1"/>
  <c r="AK4917" i="2" a="1"/>
  <c r="AK4917" i="2"/>
  <c r="AK4939" i="2" a="1"/>
  <c r="AK4939" i="2" s="1"/>
  <c r="AK6147" i="2" a="1"/>
  <c r="AK6147" i="2" s="1"/>
  <c r="AK6261" i="2" a="1"/>
  <c r="AK6261" i="2" s="1"/>
  <c r="AK6282" i="2" a="1"/>
  <c r="AK6282" i="2" s="1"/>
  <c r="AK6469" i="2" a="1"/>
  <c r="AK6469" i="2" s="1"/>
  <c r="AK6500" i="2" a="1"/>
  <c r="AK6500" i="2"/>
  <c r="AK6729" i="2" a="1"/>
  <c r="AK6729" i="2" s="1"/>
  <c r="AK6738" i="2" a="1"/>
  <c r="AK6738" i="2" s="1"/>
  <c r="AK6911" i="2" a="1"/>
  <c r="AK6911" i="2" s="1"/>
  <c r="AK6962" i="2" a="1"/>
  <c r="AK6962" i="2" s="1"/>
  <c r="AK7121" i="2" a="1"/>
  <c r="AK7121" i="2" s="1"/>
  <c r="AK7149" i="2" a="1"/>
  <c r="AK7149" i="2" s="1"/>
  <c r="AK7197" i="2" a="1"/>
  <c r="AK7197" i="2"/>
  <c r="AK5193" i="2" a="1"/>
  <c r="AK5193" i="2" s="1"/>
  <c r="AK5466" i="2" a="1"/>
  <c r="AK5466" i="2"/>
  <c r="AK5494" i="2" a="1"/>
  <c r="AK5494" i="2" s="1"/>
  <c r="AK5644" i="2" a="1"/>
  <c r="AK5644" i="2"/>
  <c r="AK5772" i="2" a="1"/>
  <c r="AK5772" i="2"/>
  <c r="AK5896" i="2" a="1"/>
  <c r="AK5896" i="2"/>
  <c r="AK5897" i="2" a="1"/>
  <c r="AK5897" i="2" s="1"/>
  <c r="AK5983" i="2" a="1"/>
  <c r="AK5983" i="2" s="1"/>
  <c r="AK5987" i="2" a="1"/>
  <c r="AK5987" i="2" s="1"/>
  <c r="AK6054" i="2" a="1"/>
  <c r="AK6054" i="2" s="1"/>
  <c r="AK6449" i="2" a="1"/>
  <c r="AK6449" i="2" s="1"/>
  <c r="AK6912" i="2" a="1"/>
  <c r="AK6912" i="2" s="1"/>
  <c r="AK8633" i="2" a="1"/>
  <c r="AK8633" i="2" s="1"/>
  <c r="AK8641" i="2" a="1"/>
  <c r="AK8641" i="2" s="1"/>
  <c r="AK8772" i="2" a="1"/>
  <c r="AK8772" i="2" s="1"/>
  <c r="AK9968" i="2" a="1"/>
  <c r="AK9968" i="2" s="1"/>
  <c r="AK10010" i="2" a="1"/>
  <c r="AK10010" i="2" s="1"/>
  <c r="AK11064" i="2" a="1"/>
  <c r="AK11064" i="2" s="1"/>
  <c r="AK11314" i="2" a="1"/>
  <c r="AK11314" i="2" s="1"/>
  <c r="AK7267" i="2" a="1"/>
  <c r="AK7267" i="2" s="1"/>
  <c r="AK7354" i="2" a="1"/>
  <c r="AK7354" i="2" s="1"/>
  <c r="AK7447" i="2" a="1"/>
  <c r="AK7447" i="2" s="1"/>
  <c r="AK7543" i="2" a="1"/>
  <c r="AK7543" i="2" s="1"/>
  <c r="AK7656" i="2" a="1"/>
  <c r="AK7656" i="2" s="1"/>
  <c r="AK7657" i="2" a="1"/>
  <c r="AK7657" i="2"/>
  <c r="AK7763" i="2" a="1"/>
  <c r="AK7763" i="2"/>
  <c r="AK7928" i="2" a="1"/>
  <c r="AK7928" i="2"/>
  <c r="AK8022" i="2" a="1"/>
  <c r="AK8022" i="2" s="1"/>
  <c r="AK8642" i="2" a="1"/>
  <c r="AK8642" i="2" s="1"/>
  <c r="AK8643" i="2" a="1"/>
  <c r="AK8643" i="2" s="1"/>
  <c r="AK8644" i="2" a="1"/>
  <c r="AK8644" i="2"/>
  <c r="AK8645" i="2" a="1"/>
  <c r="AK8645" i="2" s="1"/>
  <c r="AK8690" i="2" a="1"/>
  <c r="AK8690" i="2" s="1"/>
  <c r="AK8691" i="2" a="1"/>
  <c r="AK8691" i="2"/>
  <c r="AK8692" i="2" a="1"/>
  <c r="AK8692" i="2" s="1"/>
  <c r="AK8693" i="2" a="1"/>
  <c r="AK8693" i="2" s="1"/>
  <c r="AK8912" i="2" a="1"/>
  <c r="AK8912" i="2" s="1"/>
  <c r="AK9261" i="2" a="1"/>
  <c r="AK9261" i="2" s="1"/>
  <c r="AK10011" i="2" a="1"/>
  <c r="AK10011" i="2"/>
  <c r="AK10012" i="2" a="1"/>
  <c r="AK10012" i="2" s="1"/>
  <c r="AK10013" i="2" a="1"/>
  <c r="AK10013" i="2"/>
  <c r="AK10014" i="2" a="1"/>
  <c r="AK10014" i="2" s="1"/>
  <c r="AK10053" i="2" a="1"/>
  <c r="AK10053" i="2" s="1"/>
  <c r="AK10054" i="2" a="1"/>
  <c r="AK10054" i="2" s="1"/>
  <c r="AK11065" i="2" a="1"/>
  <c r="AK11065" i="2" s="1"/>
  <c r="AK11111" i="2" a="1"/>
  <c r="AK11111" i="2" s="1"/>
  <c r="AK11315" i="2" a="1"/>
  <c r="AK11315" i="2" s="1"/>
  <c r="AK11367" i="2" a="1"/>
  <c r="AK11367" i="2" s="1"/>
  <c r="AK11570" i="2" a="1"/>
  <c r="AK11570" i="2" s="1"/>
  <c r="AK11657" i="2" a="1"/>
  <c r="AK11657" i="2" s="1"/>
  <c r="AK32" i="2" a="1"/>
  <c r="AK32" i="2" s="1"/>
  <c r="AK55" i="2" a="1"/>
  <c r="AK55" i="2" s="1"/>
  <c r="AK1472" i="2" a="1"/>
  <c r="AK1472" i="2" s="1"/>
  <c r="AK3048" i="2" a="1"/>
  <c r="AK3048" i="2" s="1"/>
  <c r="AK4618" i="2" a="1"/>
  <c r="AK4618" i="2" s="1"/>
  <c r="AK4776" i="2" a="1"/>
  <c r="AK4776" i="2" s="1"/>
  <c r="AK5060" i="2" a="1"/>
  <c r="AK5060" i="2"/>
  <c r="AK5337" i="2" a="1"/>
  <c r="AK5337" i="2" s="1"/>
  <c r="AK33" i="2" a="1"/>
  <c r="AK33" i="2"/>
  <c r="AK56" i="2" a="1"/>
  <c r="AK56" i="2" s="1"/>
  <c r="AK546" i="2" a="1"/>
  <c r="AK546" i="2" s="1"/>
  <c r="AK564" i="2" a="1"/>
  <c r="AK564" i="2" s="1"/>
  <c r="AK3533" i="2" a="1"/>
  <c r="AK3533" i="2" s="1"/>
  <c r="AK4904" i="2" a="1"/>
  <c r="AK4904" i="2" s="1"/>
  <c r="AK6827" i="2" a="1"/>
  <c r="AK6827" i="2" s="1"/>
  <c r="AK6805" i="2" a="1"/>
  <c r="AK6805" i="2" s="1"/>
  <c r="AK7043" i="2" a="1"/>
  <c r="AK7043" i="2" s="1"/>
  <c r="AK5467" i="2" a="1"/>
  <c r="AK5467" i="2"/>
  <c r="AK5645" i="2" a="1"/>
  <c r="AK5645" i="2" s="1"/>
  <c r="AK5773" i="2" a="1"/>
  <c r="AK5773" i="2"/>
  <c r="AK5898" i="2" a="1"/>
  <c r="AK5898" i="2"/>
  <c r="AK8646" i="2" a="1"/>
  <c r="AK8646" i="2" s="1"/>
  <c r="AK8773" i="2" a="1"/>
  <c r="AK8773" i="2"/>
  <c r="AK10015" i="2" a="1"/>
  <c r="AK10015" i="2" s="1"/>
  <c r="AK10016" i="2" a="1"/>
  <c r="AK10016" i="2" s="1"/>
  <c r="AK10055" i="2" a="1"/>
  <c r="AK10055" i="2" s="1"/>
  <c r="AK11230" i="2" a="1"/>
  <c r="AK11230" i="2"/>
  <c r="AK11488" i="2" a="1"/>
  <c r="AK11488" i="2"/>
  <c r="AK13" i="2" a="1"/>
  <c r="AK13" i="2"/>
  <c r="AK18" i="2" a="1"/>
  <c r="AK18" i="2" s="1"/>
  <c r="AK1473" i="2" a="1"/>
  <c r="AK1473" i="2" s="1"/>
  <c r="AK3049" i="2" a="1"/>
  <c r="AK3049" i="2" s="1"/>
  <c r="AK3175" i="2" a="1"/>
  <c r="AK3175" i="2" s="1"/>
  <c r="AK4629" i="2" a="1"/>
  <c r="AK4629" i="2" s="1"/>
  <c r="AK4777" i="2" a="1"/>
  <c r="AK4777" i="2"/>
  <c r="AK5061" i="2" a="1"/>
  <c r="AK5061" i="2" s="1"/>
  <c r="AK5338" i="2" a="1"/>
  <c r="AK5338" i="2" s="1"/>
  <c r="AK1607" i="2" a="1"/>
  <c r="AK1607" i="2" s="1"/>
  <c r="AK1615" i="2" a="1"/>
  <c r="AK1615" i="2" s="1"/>
  <c r="AK1623" i="2" a="1"/>
  <c r="AK1623" i="2" s="1"/>
  <c r="AK1633" i="2" a="1"/>
  <c r="AK1633" i="2" s="1"/>
  <c r="AK1652" i="2" a="1"/>
  <c r="AK1652" i="2"/>
  <c r="AK1660" i="2" a="1"/>
  <c r="AK1660" i="2" s="1"/>
  <c r="AK1680" i="2" a="1"/>
  <c r="AK1680" i="2" s="1"/>
  <c r="AK1722" i="2" a="1"/>
  <c r="AK1722" i="2"/>
  <c r="AK1792" i="2" a="1"/>
  <c r="AK1792" i="2" s="1"/>
  <c r="AK1793" i="2" a="1"/>
  <c r="AK1793" i="2" s="1"/>
  <c r="AK6" i="2" a="1"/>
  <c r="AK6" i="2" s="1"/>
  <c r="AK19" i="2" a="1"/>
  <c r="AK19" i="2" s="1"/>
  <c r="AK547" i="2" a="1"/>
  <c r="AK547" i="2"/>
  <c r="AK565" i="2" a="1"/>
  <c r="AK565" i="2"/>
  <c r="AK800" i="2" a="1"/>
  <c r="AK800" i="2"/>
  <c r="AK834" i="2" a="1"/>
  <c r="AK834" i="2" s="1"/>
  <c r="AK998" i="2" a="1"/>
  <c r="AK998" i="2" s="1"/>
  <c r="AK1016" i="2" a="1"/>
  <c r="AK1016" i="2" s="1"/>
  <c r="AK1335" i="2" a="1"/>
  <c r="AK1335" i="2"/>
  <c r="AK1355" i="2" a="1"/>
  <c r="AK1355" i="2"/>
  <c r="AK3304" i="2" a="1"/>
  <c r="AK3304" i="2" s="1"/>
  <c r="AK3311" i="2" a="1"/>
  <c r="AK3311" i="2" s="1"/>
  <c r="AK3686" i="2" a="1"/>
  <c r="AK3686" i="2" s="1"/>
  <c r="AK3700" i="2" a="1"/>
  <c r="AK3700" i="2" s="1"/>
  <c r="AK8647" i="2" a="1"/>
  <c r="AK8647" i="2" s="1"/>
  <c r="AK8694" i="2" a="1"/>
  <c r="AK8694" i="2" s="1"/>
  <c r="AK10017" i="2" a="1"/>
  <c r="AK10017" i="2" s="1"/>
  <c r="AK10056" i="2" a="1"/>
  <c r="AK10056" i="2"/>
  <c r="AK1870" i="2" a="1"/>
  <c r="AK1870" i="2" s="1"/>
  <c r="AK2253" i="2" a="1"/>
  <c r="AK2253" i="2"/>
  <c r="AK3176" i="2" a="1"/>
  <c r="AK3176" i="2"/>
  <c r="AK3909" i="2" a="1"/>
  <c r="AK3909" i="2" s="1"/>
  <c r="AK4145" i="2" a="1"/>
  <c r="AK4145" i="2" s="1"/>
  <c r="AK4149" i="2" a="1"/>
  <c r="AK4149" i="2"/>
  <c r="AK4379" i="2" a="1"/>
  <c r="AK4379" i="2"/>
  <c r="AK4380" i="2" a="1"/>
  <c r="AK4380" i="2" s="1"/>
  <c r="AK6148" i="2" a="1"/>
  <c r="AK6148" i="2"/>
  <c r="AK6262" i="2" a="1"/>
  <c r="AK6262" i="2" s="1"/>
  <c r="AK6263" i="2" a="1"/>
  <c r="AK6263" i="2" s="1"/>
  <c r="AK4940" i="2" a="1"/>
  <c r="AK4940" i="2" s="1"/>
  <c r="AK6442" i="2" a="1"/>
  <c r="AK6442" i="2" s="1"/>
  <c r="AK6676" i="2" a="1"/>
  <c r="AK6676" i="2" s="1"/>
  <c r="AK6913" i="2" a="1"/>
  <c r="AK6913" i="2" s="1"/>
  <c r="AK7122" i="2" a="1"/>
  <c r="AK7122" i="2" s="1"/>
  <c r="AK7123" i="2" a="1"/>
  <c r="AK7123" i="2" s="1"/>
  <c r="AK7150" i="2" a="1"/>
  <c r="AK7150" i="2" s="1"/>
  <c r="AK7198" i="2" a="1"/>
  <c r="AK7198" i="2"/>
  <c r="AK5194" i="2" a="1"/>
  <c r="AK5194" i="2"/>
  <c r="AK5457" i="2" a="1"/>
  <c r="AK5457" i="2" s="1"/>
  <c r="AK5646" i="2" a="1"/>
  <c r="AK5646" i="2"/>
  <c r="AK5774" i="2" a="1"/>
  <c r="AK5774" i="2"/>
  <c r="AK5899" i="2" a="1"/>
  <c r="AK5899" i="2"/>
  <c r="AK6055" i="2" a="1"/>
  <c r="AK6055" i="2" s="1"/>
  <c r="AK6450" i="2" a="1"/>
  <c r="AK6450" i="2" s="1"/>
  <c r="AK6914" i="2" a="1"/>
  <c r="AK6914" i="2" s="1"/>
  <c r="AK8774" i="2" a="1"/>
  <c r="AK8774" i="2" s="1"/>
  <c r="AK11029" i="2" a="1"/>
  <c r="AK11029" i="2" s="1"/>
  <c r="AK11281" i="2" a="1"/>
  <c r="AK11281" i="2" s="1"/>
  <c r="AK7268" i="2" a="1"/>
  <c r="AK7268" i="2" s="1"/>
  <c r="AK7355" i="2" a="1"/>
  <c r="AK7355" i="2" s="1"/>
  <c r="AK7448" i="2" a="1"/>
  <c r="AK7448" i="2" s="1"/>
  <c r="AK7544" i="2" a="1"/>
  <c r="AK7544" i="2"/>
  <c r="AK7545" i="2" a="1"/>
  <c r="AK7545" i="2" s="1"/>
  <c r="AK7658" i="2" a="1"/>
  <c r="AK7658" i="2"/>
  <c r="AK7764" i="2" a="1"/>
  <c r="AK7764" i="2" s="1"/>
  <c r="AK7929" i="2" a="1"/>
  <c r="AK7929" i="2" s="1"/>
  <c r="AK8913" i="2" a="1"/>
  <c r="AK8913" i="2"/>
  <c r="AK8648" i="2" a="1"/>
  <c r="AK8648" i="2" s="1"/>
  <c r="AK8649" i="2" a="1"/>
  <c r="AK8649" i="2" s="1"/>
  <c r="AK8650" i="2" a="1"/>
  <c r="AK8650" i="2" s="1"/>
  <c r="AK8695" i="2" a="1"/>
  <c r="AK8695" i="2" s="1"/>
  <c r="AK8696" i="2" a="1"/>
  <c r="AK8696" i="2"/>
  <c r="AK8697" i="2" a="1"/>
  <c r="AK8697" i="2" s="1"/>
  <c r="AK8698" i="2" a="1"/>
  <c r="AK8698" i="2" s="1"/>
  <c r="AK8775" i="2" a="1"/>
  <c r="AK8775" i="2" s="1"/>
  <c r="AK10018" i="2" a="1"/>
  <c r="AK10018" i="2" s="1"/>
  <c r="AK10057" i="2" a="1"/>
  <c r="AK10057" i="2" s="1"/>
  <c r="AK10058" i="2" a="1"/>
  <c r="AK10058" i="2" s="1"/>
  <c r="AK10059" i="2" a="1"/>
  <c r="AK10059" i="2" s="1"/>
  <c r="AK10146" i="2" a="1"/>
  <c r="AK10146" i="2" s="1"/>
  <c r="AK10147" i="2" a="1"/>
  <c r="AK10147" i="2" s="1"/>
  <c r="AK11066" i="2" a="1"/>
  <c r="AK11066" i="2" s="1"/>
  <c r="AK11316" i="2" a="1"/>
  <c r="AK11316" i="2" s="1"/>
  <c r="AK11571" i="2" a="1"/>
  <c r="AK11571" i="2" s="1"/>
  <c r="AK11658" i="2" a="1"/>
  <c r="AK11658" i="2" s="1"/>
  <c r="AK3194" i="2" a="1"/>
  <c r="AK3194" i="2"/>
  <c r="AK3441" i="2" a="1"/>
  <c r="AK3441" i="2" s="1"/>
  <c r="AK3442" i="2" a="1"/>
  <c r="AK3442" i="2" s="1"/>
  <c r="AK3812" i="2" a="1"/>
  <c r="AK3812" i="2" s="1"/>
  <c r="AK3847" i="2" a="1"/>
  <c r="AK3847" i="2" s="1"/>
  <c r="AK220" i="2" a="1"/>
  <c r="AK220" i="2" s="1"/>
  <c r="AK318" i="2" a="1"/>
  <c r="AK318" i="2" s="1"/>
  <c r="AK670" i="2" a="1"/>
  <c r="AK670" i="2" s="1"/>
  <c r="AK711" i="2" a="1"/>
  <c r="AK711" i="2" s="1"/>
  <c r="AK1041" i="2" a="1"/>
  <c r="AK1041" i="2" s="1"/>
  <c r="AK1066" i="2" a="1"/>
  <c r="AK1066" i="2"/>
  <c r="AK1277" i="2" a="1"/>
  <c r="AK1277" i="2" s="1"/>
  <c r="AK1299" i="2" a="1"/>
  <c r="AK1299" i="2" s="1"/>
  <c r="AK1794" i="2" a="1"/>
  <c r="AK1794" i="2" s="1"/>
  <c r="AK1871" i="2" a="1"/>
  <c r="AK1871" i="2" s="1"/>
  <c r="AK1872" i="2" a="1"/>
  <c r="AK1872" i="2"/>
  <c r="AK1955" i="2" a="1"/>
  <c r="AK1955" i="2" s="1"/>
  <c r="AK2044" i="2" a="1"/>
  <c r="AK2044" i="2" s="1"/>
  <c r="AK2117" i="2" a="1"/>
  <c r="AK2117" i="2" s="1"/>
  <c r="AK2402" i="2" a="1"/>
  <c r="AK2402" i="2" s="1"/>
  <c r="AK2481" i="2" a="1"/>
  <c r="AK2481" i="2" s="1"/>
  <c r="AK221" i="2" a="1"/>
  <c r="AK221" i="2"/>
  <c r="AK222" i="2" a="1"/>
  <c r="AK222" i="2" s="1"/>
  <c r="AK1530" i="2" a="1"/>
  <c r="AK1530" i="2" s="1"/>
  <c r="AK3050" i="2" a="1"/>
  <c r="AK3050" i="2" s="1"/>
  <c r="AK4657" i="2" a="1"/>
  <c r="AK4657" i="2"/>
  <c r="AK4778" i="2" a="1"/>
  <c r="AK4778" i="2" s="1"/>
  <c r="AK5089" i="2" a="1"/>
  <c r="AK5089" i="2" s="1"/>
  <c r="AK5339" i="2" a="1"/>
  <c r="AK5339" i="2"/>
  <c r="AK5517" i="2" a="1"/>
  <c r="AK5517" i="2" s="1"/>
  <c r="AK3218" i="2" a="1"/>
  <c r="AK3218" i="2" s="1"/>
  <c r="AK4213" i="2" a="1"/>
  <c r="AK4213" i="2" s="1"/>
  <c r="AK4236" i="2" a="1"/>
  <c r="AK4236" i="2" s="1"/>
  <c r="AK4518" i="2" a="1"/>
  <c r="AK4518" i="2"/>
  <c r="AK4548" i="2" a="1"/>
  <c r="AK4548" i="2" s="1"/>
  <c r="AK2566" i="2" a="1"/>
  <c r="AK2566" i="2" s="1"/>
  <c r="AK2657" i="2" a="1"/>
  <c r="AK2657" i="2" s="1"/>
  <c r="AK2658" i="2" a="1"/>
  <c r="AK2658" i="2" s="1"/>
  <c r="AK2743" i="2" a="1"/>
  <c r="AK2743" i="2" s="1"/>
  <c r="AK7269" i="2" a="1"/>
  <c r="AK7269" i="2"/>
  <c r="AK4941" i="2" a="1"/>
  <c r="AK4941" i="2" s="1"/>
  <c r="AK6534" i="2" a="1"/>
  <c r="AK6534" i="2"/>
  <c r="AK6700" i="2" a="1"/>
  <c r="AK6700" i="2" s="1"/>
  <c r="AK6963" i="2" a="1"/>
  <c r="AK6963" i="2" s="1"/>
  <c r="AK5274" i="2" a="1"/>
  <c r="AK5274" i="2" s="1"/>
  <c r="AK5647" i="2" a="1"/>
  <c r="AK5647" i="2" s="1"/>
  <c r="AK5775" i="2" a="1"/>
  <c r="AK5775" i="2" s="1"/>
  <c r="AK5900" i="2" a="1"/>
  <c r="AK5900" i="2" s="1"/>
  <c r="AK6056" i="2" a="1"/>
  <c r="AK6056" i="2" s="1"/>
  <c r="AK6562" i="2" a="1"/>
  <c r="AK6562" i="2" s="1"/>
  <c r="AK6915" i="2" a="1"/>
  <c r="AK6915" i="2" s="1"/>
  <c r="AK9262" i="2" a="1"/>
  <c r="AK9262" i="2"/>
  <c r="AK9491" i="2" a="1"/>
  <c r="AK9491" i="2" s="1"/>
  <c r="AK9492" i="2" a="1"/>
  <c r="AK9492" i="2" s="1"/>
  <c r="AK10455" i="2" a="1"/>
  <c r="AK10455" i="2" s="1"/>
  <c r="AK10626" i="2" a="1"/>
  <c r="AK10626" i="2" s="1"/>
  <c r="AK11112" i="2" a="1"/>
  <c r="AK11112" i="2" s="1"/>
  <c r="AK11368" i="2" a="1"/>
  <c r="AK11368" i="2" s="1"/>
  <c r="AK9493" i="2" a="1"/>
  <c r="AK9493" i="2" s="1"/>
  <c r="AK9494" i="2" a="1"/>
  <c r="AK9494" i="2" s="1"/>
  <c r="AK9495" i="2" a="1"/>
  <c r="AK9495" i="2" s="1"/>
  <c r="AK9496" i="2" a="1"/>
  <c r="AK9496" i="2" s="1"/>
  <c r="AK9497" i="2" a="1"/>
  <c r="AK9497" i="2" s="1"/>
  <c r="AK9652" i="2" a="1"/>
  <c r="AK9652" i="2" s="1"/>
  <c r="AK9653" i="2" a="1"/>
  <c r="AK9653" i="2" s="1"/>
  <c r="AK7356" i="2" a="1"/>
  <c r="AK7356" i="2" s="1"/>
  <c r="AK7449" i="2" a="1"/>
  <c r="AK7449" i="2"/>
  <c r="AK7546" i="2" a="1"/>
  <c r="AK7546" i="2" s="1"/>
  <c r="AK7659" i="2" a="1"/>
  <c r="AK7659" i="2" s="1"/>
  <c r="AK7765" i="2" a="1"/>
  <c r="AK7765" i="2"/>
  <c r="AK7851" i="2" a="1"/>
  <c r="AK7851" i="2" s="1"/>
  <c r="AK7930" i="2" a="1"/>
  <c r="AK7930" i="2" s="1"/>
  <c r="AK8023" i="2" a="1"/>
  <c r="AK8023" i="2" s="1"/>
  <c r="AK8108" i="2" a="1"/>
  <c r="AK8108" i="2" s="1"/>
  <c r="AK8109" i="2" a="1"/>
  <c r="AK8109" i="2" s="1"/>
  <c r="AK8174" i="2" a="1"/>
  <c r="AK8174" i="2" s="1"/>
  <c r="AK10627" i="2" a="1"/>
  <c r="AK10627" i="2" s="1"/>
  <c r="AK10746" i="2" a="1"/>
  <c r="AK10746" i="2"/>
  <c r="AK10747" i="2" a="1"/>
  <c r="AK10747" i="2" s="1"/>
  <c r="AK10748" i="2" a="1"/>
  <c r="AK10748" i="2"/>
  <c r="AK10830" i="2" a="1"/>
  <c r="AK10830" i="2" s="1"/>
  <c r="AK10831" i="2" a="1"/>
  <c r="AK10831" i="2" s="1"/>
  <c r="AK11113" i="2" a="1"/>
  <c r="AK11113" i="2" s="1"/>
  <c r="AK11369" i="2" a="1"/>
  <c r="AK11369" i="2"/>
  <c r="AK122" i="2" a="1"/>
  <c r="AK122" i="2" s="1"/>
  <c r="AK223" i="2" a="1"/>
  <c r="AK223" i="2" s="1"/>
  <c r="AK1499" i="2" a="1"/>
  <c r="AK1499" i="2" s="1"/>
  <c r="AK3051" i="2" a="1"/>
  <c r="AK3051" i="2" s="1"/>
  <c r="AK3551" i="2" a="1"/>
  <c r="AK3551" i="2" s="1"/>
  <c r="AK4630" i="2" a="1"/>
  <c r="AK4630" i="2" s="1"/>
  <c r="AK4779" i="2" a="1"/>
  <c r="AK4779" i="2" s="1"/>
  <c r="AK5090" i="2" a="1"/>
  <c r="AK5090" i="2" s="1"/>
  <c r="AK5340" i="2" a="1"/>
  <c r="AK5340" i="2"/>
  <c r="AK1723" i="2" a="1"/>
  <c r="AK1723" i="2" s="1"/>
  <c r="AK1724" i="2" a="1"/>
  <c r="AK1724" i="2" s="1"/>
  <c r="AK1795" i="2" a="1"/>
  <c r="AK1795" i="2" s="1"/>
  <c r="AK57" i="2" a="1"/>
  <c r="AK57" i="2" s="1"/>
  <c r="AK123" i="2" a="1"/>
  <c r="AK123" i="2"/>
  <c r="AK608" i="2" a="1"/>
  <c r="AK608" i="2"/>
  <c r="AK609" i="2" a="1"/>
  <c r="AK609" i="2" s="1"/>
  <c r="AK821" i="2" a="1"/>
  <c r="AK821" i="2" s="1"/>
  <c r="AK822" i="2" a="1"/>
  <c r="AK822" i="2" s="1"/>
  <c r="AK1017" i="2" a="1"/>
  <c r="AK1017" i="2" s="1"/>
  <c r="AK1042" i="2" a="1"/>
  <c r="AK1042" i="2" s="1"/>
  <c r="AK1251" i="2" a="1"/>
  <c r="AK1251" i="2" s="1"/>
  <c r="AK1252" i="2" a="1"/>
  <c r="AK1252" i="2"/>
  <c r="AK3360" i="2" a="1"/>
  <c r="AK3360" i="2" s="1"/>
  <c r="AK3400" i="2" a="1"/>
  <c r="AK3400" i="2" s="1"/>
  <c r="AK3766" i="2" a="1"/>
  <c r="AK3766" i="2"/>
  <c r="AK3813" i="2" a="1"/>
  <c r="AK3813" i="2"/>
  <c r="AK9063" i="2" a="1"/>
  <c r="AK9063" i="2" s="1"/>
  <c r="AK9263" i="2" a="1"/>
  <c r="AK9263" i="2"/>
  <c r="AK10456" i="2" a="1"/>
  <c r="AK10456" i="2" s="1"/>
  <c r="AK10628" i="2" a="1"/>
  <c r="AK10628" i="2" s="1"/>
  <c r="AK1873" i="2" a="1"/>
  <c r="AK1873" i="2"/>
  <c r="AK1956" i="2" a="1"/>
  <c r="AK1956" i="2"/>
  <c r="AK1957" i="2" a="1"/>
  <c r="AK1957" i="2" s="1"/>
  <c r="AK2403" i="2" a="1"/>
  <c r="AK2403" i="2" s="1"/>
  <c r="AK2404" i="2" a="1"/>
  <c r="AK2404" i="2" s="1"/>
  <c r="AK2482" i="2" a="1"/>
  <c r="AK2482" i="2" s="1"/>
  <c r="AK2567" i="2" a="1"/>
  <c r="AK2567" i="2" s="1"/>
  <c r="AK2659" i="2" a="1"/>
  <c r="AK2659" i="2" s="1"/>
  <c r="AK2744" i="2" a="1"/>
  <c r="AK2744" i="2" s="1"/>
  <c r="AK3552" i="2" a="1"/>
  <c r="AK3552" i="2" s="1"/>
  <c r="AK3952" i="2" a="1"/>
  <c r="AK3952" i="2" s="1"/>
  <c r="AK4163" i="2" a="1"/>
  <c r="AK4163" i="2" s="1"/>
  <c r="AK4182" i="2" a="1"/>
  <c r="AK4182" i="2" s="1"/>
  <c r="AK4475" i="2" a="1"/>
  <c r="AK4475" i="2" s="1"/>
  <c r="AK4476" i="2" a="1"/>
  <c r="AK4476" i="2" s="1"/>
  <c r="AK6166" i="2" a="1"/>
  <c r="AK6166" i="2" s="1"/>
  <c r="AK6283" i="2" a="1"/>
  <c r="AK6283" i="2" s="1"/>
  <c r="AK6317" i="2" a="1"/>
  <c r="AK6317" i="2"/>
  <c r="AK4918" i="2" a="1"/>
  <c r="AK4918" i="2" s="1"/>
  <c r="AK6470" i="2" a="1"/>
  <c r="AK6470" i="2" s="1"/>
  <c r="AK6739" i="2" a="1"/>
  <c r="AK6739" i="2" s="1"/>
  <c r="AK6874" i="2" a="1"/>
  <c r="AK6874" i="2" s="1"/>
  <c r="AK7151" i="2" a="1"/>
  <c r="AK7151" i="2"/>
  <c r="AK7152" i="2" a="1"/>
  <c r="AK7152" i="2" s="1"/>
  <c r="AK7199" i="2" a="1"/>
  <c r="AK7199" i="2" s="1"/>
  <c r="AK5200" i="2" a="1"/>
  <c r="AK5200" i="2" s="1"/>
  <c r="AK5468" i="2" a="1"/>
  <c r="AK5468" i="2" s="1"/>
  <c r="AK5648" i="2" a="1"/>
  <c r="AK5648" i="2"/>
  <c r="AK5776" i="2" a="1"/>
  <c r="AK5776" i="2" s="1"/>
  <c r="AK5901" i="2" a="1"/>
  <c r="AK5901" i="2" s="1"/>
  <c r="AK6030" i="2" a="1"/>
  <c r="AK6030" i="2"/>
  <c r="AK6471" i="2" a="1"/>
  <c r="AK6471" i="2"/>
  <c r="AK6847" i="2" a="1"/>
  <c r="AK6847" i="2" s="1"/>
  <c r="AK8914" i="2" a="1"/>
  <c r="AK8914" i="2" s="1"/>
  <c r="AK11030" i="2" a="1"/>
  <c r="AK11030" i="2" s="1"/>
  <c r="AK11282" i="2" a="1"/>
  <c r="AK11282" i="2" s="1"/>
  <c r="AK7270" i="2" a="1"/>
  <c r="AK7270" i="2" s="1"/>
  <c r="AK7357" i="2" a="1"/>
  <c r="AK7357" i="2"/>
  <c r="AK7450" i="2" a="1"/>
  <c r="AK7450" i="2" s="1"/>
  <c r="AK7547" i="2" a="1"/>
  <c r="AK7547" i="2" s="1"/>
  <c r="AK7660" i="2" a="1"/>
  <c r="AK7660" i="2" s="1"/>
  <c r="AK7661" i="2" a="1"/>
  <c r="AK7661" i="2" s="1"/>
  <c r="AK7766" i="2" a="1"/>
  <c r="AK7766" i="2" s="1"/>
  <c r="AK7931" i="2" a="1"/>
  <c r="AK7931" i="2"/>
  <c r="AK8024" i="2" a="1"/>
  <c r="AK8024" i="2"/>
  <c r="AK9064" i="2" a="1"/>
  <c r="AK9064" i="2" s="1"/>
  <c r="AK8915" i="2" a="1"/>
  <c r="AK8915" i="2" s="1"/>
  <c r="AK8916" i="2" a="1"/>
  <c r="AK8916" i="2" s="1"/>
  <c r="AK9065" i="2" a="1"/>
  <c r="AK9065" i="2" s="1"/>
  <c r="AK9066" i="2" a="1"/>
  <c r="AK9066" i="2" s="1"/>
  <c r="AK9067" i="2" a="1"/>
  <c r="AK9067" i="2" s="1"/>
  <c r="AK9264" i="2" a="1"/>
  <c r="AK9264" i="2"/>
  <c r="AK9265" i="2" a="1"/>
  <c r="AK9265" i="2" s="1"/>
  <c r="AK9266" i="2" a="1"/>
  <c r="AK9266" i="2"/>
  <c r="AK10265" i="2" a="1"/>
  <c r="AK10265" i="2" s="1"/>
  <c r="AK10457" i="2" a="1"/>
  <c r="AK10457" i="2"/>
  <c r="AK10458" i="2" a="1"/>
  <c r="AK10458" i="2"/>
  <c r="AK10459" i="2" a="1"/>
  <c r="AK10459" i="2" s="1"/>
  <c r="AK10629" i="2" a="1"/>
  <c r="AK10629" i="2" s="1"/>
  <c r="AK10630" i="2" a="1"/>
  <c r="AK10630" i="2" s="1"/>
  <c r="AK11031" i="2" a="1"/>
  <c r="AK11031" i="2" s="1"/>
  <c r="AK11317" i="2" a="1"/>
  <c r="AK11317" i="2" s="1"/>
  <c r="AK11572" i="2" a="1"/>
  <c r="AK11572" i="2"/>
  <c r="AK11659" i="2" a="1"/>
  <c r="AK11659" i="2" s="1"/>
  <c r="AK374" i="2" a="1"/>
  <c r="AK374" i="2"/>
  <c r="AK468" i="2" a="1"/>
  <c r="AK468" i="2" s="1"/>
  <c r="AK1463" i="2" a="1"/>
  <c r="AK1463" i="2" s="1"/>
  <c r="AK3052" i="2" a="1"/>
  <c r="AK3052" i="2"/>
  <c r="AK2997" i="2" a="1"/>
  <c r="AK2997" i="2"/>
  <c r="AK2999" i="2" a="1"/>
  <c r="AK2999" i="2" s="1"/>
  <c r="AK3273" i="2" a="1"/>
  <c r="AK3273" i="2"/>
  <c r="AK3281" i="2" a="1"/>
  <c r="AK3281" i="2"/>
  <c r="AK3526" i="2" a="1"/>
  <c r="AK3526" i="2" s="1"/>
  <c r="AK4619" i="2" a="1"/>
  <c r="AK4619" i="2" s="1"/>
  <c r="AK4780" i="2" a="1"/>
  <c r="AK4780" i="2" s="1"/>
  <c r="AK5052" i="2" a="1"/>
  <c r="AK5052" i="2"/>
  <c r="AK5341" i="2" a="1"/>
  <c r="AK5341" i="2" s="1"/>
  <c r="AK479" i="2" a="1"/>
  <c r="AK479" i="2" s="1"/>
  <c r="AK506" i="2" a="1"/>
  <c r="AK506" i="2" s="1"/>
  <c r="AK780" i="2" a="1"/>
  <c r="AK780" i="2" s="1"/>
  <c r="AK784" i="2" a="1"/>
  <c r="AK784" i="2"/>
  <c r="AK966" i="2" a="1"/>
  <c r="AK966" i="2"/>
  <c r="AK975" i="2" a="1"/>
  <c r="AK975" i="2" s="1"/>
  <c r="AK1604" i="2" a="1"/>
  <c r="AK1604" i="2" s="1"/>
  <c r="AK1611" i="2" a="1"/>
  <c r="AK1611" i="2" s="1"/>
  <c r="AK1618" i="2" a="1"/>
  <c r="AK1618" i="2" s="1"/>
  <c r="AK1629" i="2" a="1"/>
  <c r="AK1629" i="2" s="1"/>
  <c r="AK1638" i="2" a="1"/>
  <c r="AK1638" i="2"/>
  <c r="AK1644" i="2" a="1"/>
  <c r="AK1644" i="2" s="1"/>
  <c r="AK1649" i="2" a="1"/>
  <c r="AK1649" i="2" s="1"/>
  <c r="AK1653" i="2" a="1"/>
  <c r="AK1653" i="2"/>
  <c r="AK1661" i="2" a="1"/>
  <c r="AK1661" i="2"/>
  <c r="AK1662" i="2" a="1"/>
  <c r="AK1662" i="2" s="1"/>
  <c r="AK1681" i="2" a="1"/>
  <c r="AK1681" i="2" s="1"/>
  <c r="AK2045" i="2" a="1"/>
  <c r="AK2045" i="2" s="1"/>
  <c r="AK2998" i="2" a="1"/>
  <c r="AK2998" i="2" s="1"/>
  <c r="AK3001" i="2" a="1"/>
  <c r="AK3001" i="2" s="1"/>
  <c r="AK3173" i="2" a="1"/>
  <c r="AK3173" i="2"/>
  <c r="AK3274" i="2" a="1"/>
  <c r="AK3274" i="2" s="1"/>
  <c r="AK3282" i="2" a="1"/>
  <c r="AK3282" i="2" s="1"/>
  <c r="AK3920" i="2" a="1"/>
  <c r="AK3920" i="2" s="1"/>
  <c r="AK4359" i="2" a="1"/>
  <c r="AK4359" i="2"/>
  <c r="AK4361" i="2" a="1"/>
  <c r="AK4361" i="2"/>
  <c r="AK4595" i="2" a="1"/>
  <c r="AK4595" i="2" s="1"/>
  <c r="AK4596" i="2" a="1"/>
  <c r="AK4596" i="2" s="1"/>
  <c r="AK4905" i="2" a="1"/>
  <c r="AK4905" i="2" s="1"/>
  <c r="AK6149" i="2" a="1"/>
  <c r="AK6149" i="2" s="1"/>
  <c r="AK6245" i="2" a="1"/>
  <c r="AK6245" i="2"/>
  <c r="AK6248" i="2" a="1"/>
  <c r="AK6248" i="2" s="1"/>
  <c r="AK6451" i="2" a="1"/>
  <c r="AK6451" i="2" s="1"/>
  <c r="AK6727" i="2" a="1"/>
  <c r="AK6727" i="2"/>
  <c r="AK6875" i="2" a="1"/>
  <c r="AK6875" i="2" s="1"/>
  <c r="AK5192" i="2" a="1"/>
  <c r="AK5192" i="2" s="1"/>
  <c r="AK5469" i="2" a="1"/>
  <c r="AK5469" i="2"/>
  <c r="AK6010" i="2" a="1"/>
  <c r="AK6010" i="2" s="1"/>
  <c r="AK6011" i="2" a="1"/>
  <c r="AK6011" i="2" s="1"/>
  <c r="AK6013" i="2" a="1"/>
  <c r="AK6013" i="2" s="1"/>
  <c r="AK6057" i="2" a="1"/>
  <c r="AK6057" i="2" s="1"/>
  <c r="AK6452" i="2" a="1"/>
  <c r="AK6452" i="2"/>
  <c r="AK6848" i="2" a="1"/>
  <c r="AK6848" i="2" s="1"/>
  <c r="AK8776" i="2" a="1"/>
  <c r="AK8776" i="2" s="1"/>
  <c r="AK8777" i="2" a="1"/>
  <c r="AK8777" i="2" s="1"/>
  <c r="AK9068" i="2" a="1"/>
  <c r="AK9068" i="2" s="1"/>
  <c r="AK10060" i="2" a="1"/>
  <c r="AK10060" i="2"/>
  <c r="AK10148" i="2" a="1"/>
  <c r="AK10148" i="2" s="1"/>
  <c r="AK11013" i="2" a="1"/>
  <c r="AK11013" i="2" s="1"/>
  <c r="AK11265" i="2" a="1"/>
  <c r="AK11265" i="2" s="1"/>
  <c r="AK7451" i="2" a="1"/>
  <c r="AK7451" i="2"/>
  <c r="AK7548" i="2" a="1"/>
  <c r="AK7548" i="2" s="1"/>
  <c r="AK7549" i="2" a="1"/>
  <c r="AK7549" i="2"/>
  <c r="AK7662" i="2" a="1"/>
  <c r="AK7662" i="2" s="1"/>
  <c r="AK7767" i="2" a="1"/>
  <c r="AK7767" i="2"/>
  <c r="AK7932" i="2" a="1"/>
  <c r="AK7932" i="2"/>
  <c r="AK7933" i="2" a="1"/>
  <c r="AK7933" i="2" s="1"/>
  <c r="AK8025" i="2" a="1"/>
  <c r="AK8025" i="2"/>
  <c r="AK8110" i="2" a="1"/>
  <c r="AK8110" i="2"/>
  <c r="AK8175" i="2" a="1"/>
  <c r="AK8175" i="2" s="1"/>
  <c r="AK8225" i="2" a="1"/>
  <c r="AK8225" i="2" s="1"/>
  <c r="AK8226" i="2" a="1"/>
  <c r="AK8226" i="2" s="1"/>
  <c r="AK8651" i="2" a="1"/>
  <c r="AK8651" i="2" s="1"/>
  <c r="AK8699" i="2" a="1"/>
  <c r="AK8699" i="2" s="1"/>
  <c r="AK8778" i="2" a="1"/>
  <c r="AK8778" i="2" s="1"/>
  <c r="AK8779" i="2" a="1"/>
  <c r="AK8779" i="2" s="1"/>
  <c r="AK8780" i="2" a="1"/>
  <c r="AK8780" i="2" s="1"/>
  <c r="AK8917" i="2" a="1"/>
  <c r="AK8917" i="2" s="1"/>
  <c r="AK9267" i="2" a="1"/>
  <c r="AK9267" i="2"/>
  <c r="AK9268" i="2" a="1"/>
  <c r="AK9268" i="2" s="1"/>
  <c r="AK9269" i="2" a="1"/>
  <c r="AK9269" i="2" s="1"/>
  <c r="AK10061" i="2" a="1"/>
  <c r="AK10061" i="2"/>
  <c r="AK10149" i="2" a="1"/>
  <c r="AK10149" i="2"/>
  <c r="AK10150" i="2" a="1"/>
  <c r="AK10150" i="2" s="1"/>
  <c r="AK10151" i="2" a="1"/>
  <c r="AK10151" i="2" s="1"/>
  <c r="AK10266" i="2" a="1"/>
  <c r="AK10266" i="2"/>
  <c r="AK10267" i="2" a="1"/>
  <c r="AK10267" i="2" s="1"/>
  <c r="AK11014" i="2" a="1"/>
  <c r="AK11014" i="2" s="1"/>
  <c r="AK11266" i="2" a="1"/>
  <c r="AK11266" i="2"/>
  <c r="AK11777" i="2" a="1"/>
  <c r="AK11777" i="2" s="1"/>
  <c r="AK11778" i="2" a="1"/>
  <c r="AK11778" i="2"/>
  <c r="AK11783" i="2" a="1"/>
  <c r="AK11783" i="2"/>
  <c r="AK11796" i="2" a="1"/>
  <c r="AK11796" i="2"/>
  <c r="AK11802" i="2" a="1"/>
  <c r="AK11802" i="2" s="1"/>
  <c r="AK224" i="2" a="1"/>
  <c r="AK224" i="2" s="1"/>
  <c r="AK319" i="2" a="1"/>
  <c r="AK319" i="2" s="1"/>
  <c r="AK1531" i="2" a="1"/>
  <c r="AK1531" i="2" s="1"/>
  <c r="AK3053" i="2" a="1"/>
  <c r="AK3053" i="2" s="1"/>
  <c r="AK3248" i="2" a="1"/>
  <c r="AK3248" i="2" s="1"/>
  <c r="AK4715" i="2" a="1"/>
  <c r="AK4715" i="2"/>
  <c r="AK4781" i="2" a="1"/>
  <c r="AK4781" i="2" s="1"/>
  <c r="AK5120" i="2" a="1"/>
  <c r="AK5120" i="2"/>
  <c r="AK5342" i="2" a="1"/>
  <c r="AK5342" i="2" s="1"/>
  <c r="AK1725" i="2" a="1"/>
  <c r="AK1725" i="2" s="1"/>
  <c r="AK1796" i="2" a="1"/>
  <c r="AK1796" i="2"/>
  <c r="AK124" i="2" a="1"/>
  <c r="AK124" i="2"/>
  <c r="AK225" i="2" a="1"/>
  <c r="AK225" i="2" s="1"/>
  <c r="AK610" i="2" a="1"/>
  <c r="AK610" i="2" s="1"/>
  <c r="AK671" i="2" a="1"/>
  <c r="AK671" i="2" s="1"/>
  <c r="AK896" i="2" a="1"/>
  <c r="AK896" i="2" s="1"/>
  <c r="AK930" i="2" a="1"/>
  <c r="AK930" i="2" s="1"/>
  <c r="AK1137" i="2" a="1"/>
  <c r="AK1137" i="2" s="1"/>
  <c r="AK1167" i="2" a="1"/>
  <c r="AK1167" i="2" s="1"/>
  <c r="AK1381" i="2" a="1"/>
  <c r="AK1381" i="2" s="1"/>
  <c r="AK1414" i="2" a="1"/>
  <c r="AK1414" i="2" s="1"/>
  <c r="AK3332" i="2" a="1"/>
  <c r="AK3332" i="2" s="1"/>
  <c r="AK3361" i="2" a="1"/>
  <c r="AK3361" i="2"/>
  <c r="AK3728" i="2" a="1"/>
  <c r="AK3728" i="2" s="1"/>
  <c r="AK3767" i="2" a="1"/>
  <c r="AK3767" i="2" s="1"/>
  <c r="AK8781" i="2" a="1"/>
  <c r="AK8781" i="2" s="1"/>
  <c r="AK8918" i="2" a="1"/>
  <c r="AK8918" i="2" s="1"/>
  <c r="AK10152" i="2" a="1"/>
  <c r="AK10152" i="2" s="1"/>
  <c r="AK10268" i="2" a="1"/>
  <c r="AK10268" i="2" s="1"/>
  <c r="AK1874" i="2" a="1"/>
  <c r="AK1874" i="2" s="1"/>
  <c r="AK1958" i="2" a="1"/>
  <c r="AK1958" i="2" s="1"/>
  <c r="AK2046" i="2" a="1"/>
  <c r="AK2046" i="2"/>
  <c r="AK2118" i="2" a="1"/>
  <c r="AK2118" i="2" s="1"/>
  <c r="AK2405" i="2" a="1"/>
  <c r="AK2405" i="2" s="1"/>
  <c r="AK2483" i="2" a="1"/>
  <c r="AK2483" i="2"/>
  <c r="AK2568" i="2" a="1"/>
  <c r="AK2568" i="2" s="1"/>
  <c r="AK2660" i="2" a="1"/>
  <c r="AK2660" i="2" s="1"/>
  <c r="AK2745" i="2" a="1"/>
  <c r="AK2745" i="2"/>
  <c r="AK2804" i="2" a="1"/>
  <c r="AK2804" i="2"/>
  <c r="AK3234" i="2" a="1"/>
  <c r="AK3234" i="2" s="1"/>
  <c r="AK3973" i="2" a="1"/>
  <c r="AK3973" i="2" s="1"/>
  <c r="AK4300" i="2" a="1"/>
  <c r="AK4300" i="2"/>
  <c r="AK4325" i="2" a="1"/>
  <c r="AK4325" i="2" s="1"/>
  <c r="AK4432" i="2" a="1"/>
  <c r="AK4432" i="2" s="1"/>
  <c r="AK4477" i="2" a="1"/>
  <c r="AK4477" i="2" s="1"/>
  <c r="AK6202" i="2" a="1"/>
  <c r="AK6202" i="2" s="1"/>
  <c r="AK6318" i="2" a="1"/>
  <c r="AK6318" i="2" s="1"/>
  <c r="AK6337" i="2" a="1"/>
  <c r="AK6337" i="2"/>
  <c r="AK4991" i="2" a="1"/>
  <c r="AK4991" i="2"/>
  <c r="AK6535" i="2" a="1"/>
  <c r="AK6535" i="2" s="1"/>
  <c r="AK6701" i="2" a="1"/>
  <c r="AK6701" i="2"/>
  <c r="AK7044" i="2" a="1"/>
  <c r="AK7044" i="2"/>
  <c r="AK7200" i="2" a="1"/>
  <c r="AK7200" i="2" s="1"/>
  <c r="AK7271" i="2" a="1"/>
  <c r="AK7271" i="2" s="1"/>
  <c r="AK5229" i="2" a="1"/>
  <c r="AK5229" i="2"/>
  <c r="AK5518" i="2" a="1"/>
  <c r="AK5518" i="2" s="1"/>
  <c r="AK5649" i="2" a="1"/>
  <c r="AK5649" i="2" s="1"/>
  <c r="AK5777" i="2" a="1"/>
  <c r="AK5777" i="2" s="1"/>
  <c r="AK5902" i="2" a="1"/>
  <c r="AK5902" i="2" s="1"/>
  <c r="AK6122" i="2" a="1"/>
  <c r="AK6122" i="2" s="1"/>
  <c r="AK6584" i="2" a="1"/>
  <c r="AK6584" i="2" s="1"/>
  <c r="AK7001" i="2" a="1"/>
  <c r="AK7001" i="2" s="1"/>
  <c r="AK9654" i="2" a="1"/>
  <c r="AK9654" i="2" s="1"/>
  <c r="AK11161" i="2" a="1"/>
  <c r="AK11161" i="2" s="1"/>
  <c r="AK11414" i="2" a="1"/>
  <c r="AK11414" i="2" s="1"/>
  <c r="AK7358" i="2" a="1"/>
  <c r="AK7358" i="2" s="1"/>
  <c r="AK7359" i="2" a="1"/>
  <c r="AK7359" i="2" s="1"/>
  <c r="AK7452" i="2" a="1"/>
  <c r="AK7452" i="2" s="1"/>
  <c r="AK7550" i="2" a="1"/>
  <c r="AK7550" i="2" s="1"/>
  <c r="AK7663" i="2" a="1"/>
  <c r="AK7663" i="2"/>
  <c r="AK7768" i="2" a="1"/>
  <c r="AK7768" i="2" s="1"/>
  <c r="AK7934" i="2" a="1"/>
  <c r="AK7934" i="2" s="1"/>
  <c r="AK8026" i="2" a="1"/>
  <c r="AK8026" i="2" s="1"/>
  <c r="AK8111" i="2" a="1"/>
  <c r="AK8111" i="2" s="1"/>
  <c r="AK8176" i="2" a="1"/>
  <c r="AK8176" i="2"/>
  <c r="AK9655" i="2" a="1"/>
  <c r="AK9655" i="2"/>
  <c r="AK8782" i="2" a="1"/>
  <c r="AK8782" i="2" s="1"/>
  <c r="AK8919" i="2" a="1"/>
  <c r="AK8919" i="2"/>
  <c r="AK8920" i="2" a="1"/>
  <c r="AK8920" i="2" s="1"/>
  <c r="AK8921" i="2" a="1"/>
  <c r="AK8921" i="2" s="1"/>
  <c r="AK8922" i="2" a="1"/>
  <c r="AK8922" i="2" s="1"/>
  <c r="AK9069" i="2" a="1"/>
  <c r="AK9069" i="2" s="1"/>
  <c r="AK9070" i="2" a="1"/>
  <c r="AK9070" i="2" s="1"/>
  <c r="AK9071" i="2" a="1"/>
  <c r="AK9071" i="2" s="1"/>
  <c r="AK10269" i="2" a="1"/>
  <c r="AK10269" i="2" s="1"/>
  <c r="AK10270" i="2" a="1"/>
  <c r="AK10270" i="2" s="1"/>
  <c r="AK10271" i="2" a="1"/>
  <c r="AK10271" i="2"/>
  <c r="AK10272" i="2" a="1"/>
  <c r="AK10272" i="2"/>
  <c r="AK10460" i="2" a="1"/>
  <c r="AK10460" i="2" s="1"/>
  <c r="AK10461" i="2" a="1"/>
  <c r="AK10461" i="2" s="1"/>
  <c r="AK11162" i="2" a="1"/>
  <c r="AK11162" i="2"/>
  <c r="AK11415" i="2" a="1"/>
  <c r="AK11415" i="2" s="1"/>
  <c r="AK11573" i="2" a="1"/>
  <c r="AK11573" i="2" s="1"/>
  <c r="AK11660" i="2" a="1"/>
  <c r="AK11660" i="2" s="1"/>
  <c r="AK4237" i="2" a="1"/>
  <c r="AK4237" i="2" s="1"/>
  <c r="AK4265" i="2" a="1"/>
  <c r="AK4265" i="2"/>
  <c r="AK4549" i="2" a="1"/>
  <c r="AK4549" i="2" s="1"/>
  <c r="AK4571" i="2" a="1"/>
  <c r="AK4571" i="2" s="1"/>
  <c r="AK9656" i="2" a="1"/>
  <c r="AK9656" i="2"/>
  <c r="AK9759" i="2" a="1"/>
  <c r="AK9759" i="2"/>
  <c r="AK10832" i="2" a="1"/>
  <c r="AK10832" i="2" s="1"/>
  <c r="AK10900" i="2" a="1"/>
  <c r="AK10900" i="2"/>
  <c r="AK3195" i="2" a="1"/>
  <c r="AK3195" i="2" s="1"/>
  <c r="AK3401" i="2" a="1"/>
  <c r="AK3401" i="2"/>
  <c r="AK3443" i="2" a="1"/>
  <c r="AK3443" i="2" s="1"/>
  <c r="AK3814" i="2" a="1"/>
  <c r="AK3814" i="2" s="1"/>
  <c r="AK3815" i="2" a="1"/>
  <c r="AK3815" i="2" s="1"/>
  <c r="AK125" i="2" a="1"/>
  <c r="AK125" i="2" s="1"/>
  <c r="AK226" i="2" a="1"/>
  <c r="AK226" i="2" s="1"/>
  <c r="AK611" i="2" a="1"/>
  <c r="AK611" i="2" s="1"/>
  <c r="AK672" i="2" a="1"/>
  <c r="AK672" i="2" s="1"/>
  <c r="AK801" i="2" a="1"/>
  <c r="AK801" i="2" s="1"/>
  <c r="AK805" i="2" a="1"/>
  <c r="AK805" i="2" s="1"/>
  <c r="AK1043" i="2" a="1"/>
  <c r="AK1043" i="2" s="1"/>
  <c r="AK1044" i="2" a="1"/>
  <c r="AK1044" i="2" s="1"/>
  <c r="AK1253" i="2" a="1"/>
  <c r="AK1253" i="2" s="1"/>
  <c r="AK1278" i="2" a="1"/>
  <c r="AK1278" i="2" s="1"/>
  <c r="AK1726" i="2" a="1"/>
  <c r="AK1726" i="2" s="1"/>
  <c r="AK1797" i="2" a="1"/>
  <c r="AK1797" i="2" s="1"/>
  <c r="AK1875" i="2" a="1"/>
  <c r="AK1875" i="2"/>
  <c r="AK1959" i="2" a="1"/>
  <c r="AK1959" i="2" s="1"/>
  <c r="AK1960" i="2" a="1"/>
  <c r="AK1960" i="2" s="1"/>
  <c r="AK2047" i="2" a="1"/>
  <c r="AK2047" i="2" s="1"/>
  <c r="AK2406" i="2" a="1"/>
  <c r="AK2406" i="2" s="1"/>
  <c r="AK2407" i="2" a="1"/>
  <c r="AK2407" i="2" s="1"/>
  <c r="AK126" i="2" a="1"/>
  <c r="AK126" i="2" s="1"/>
  <c r="AK227" i="2" a="1"/>
  <c r="AK227" i="2"/>
  <c r="AK1500" i="2" a="1"/>
  <c r="AK1500" i="2" s="1"/>
  <c r="AK3054" i="2" a="1"/>
  <c r="AK3054" i="2" s="1"/>
  <c r="AK4658" i="2" a="1"/>
  <c r="AK4658" i="2" s="1"/>
  <c r="AK4782" i="2" a="1"/>
  <c r="AK4782" i="2" s="1"/>
  <c r="AK5091" i="2" a="1"/>
  <c r="AK5091" i="2" s="1"/>
  <c r="AK5343" i="2" a="1"/>
  <c r="AK5343" i="2"/>
  <c r="AK5519" i="2" a="1"/>
  <c r="AK5519" i="2" s="1"/>
  <c r="AK3196" i="2" a="1"/>
  <c r="AK3196" i="2" s="1"/>
  <c r="AK3921" i="2" a="1"/>
  <c r="AK3921" i="2" s="1"/>
  <c r="AK4183" i="2" a="1"/>
  <c r="AK4183" i="2" s="1"/>
  <c r="AK4214" i="2" a="1"/>
  <c r="AK4214" i="2"/>
  <c r="AK4478" i="2" a="1"/>
  <c r="AK4478" i="2" s="1"/>
  <c r="AK4519" i="2" a="1"/>
  <c r="AK4519" i="2" s="1"/>
  <c r="AK2484" i="2" a="1"/>
  <c r="AK2484" i="2" s="1"/>
  <c r="AK2569" i="2" a="1"/>
  <c r="AK2569" i="2" s="1"/>
  <c r="AK2661" i="2" a="1"/>
  <c r="AK2661" i="2" s="1"/>
  <c r="AK2662" i="2" a="1"/>
  <c r="AK2662" i="2" s="1"/>
  <c r="AK7272" i="2" a="1"/>
  <c r="AK7272" i="2" s="1"/>
  <c r="AK4942" i="2" a="1"/>
  <c r="AK4942" i="2" s="1"/>
  <c r="AK6167" i="2" a="1"/>
  <c r="AK6167" i="2" s="1"/>
  <c r="AK6264" i="2" a="1"/>
  <c r="AK6264" i="2" s="1"/>
  <c r="AK6284" i="2" a="1"/>
  <c r="AK6284" i="2"/>
  <c r="AK6501" i="2" a="1"/>
  <c r="AK6501" i="2" s="1"/>
  <c r="AK6692" i="2" a="1"/>
  <c r="AK6692" i="2" s="1"/>
  <c r="AK6916" i="2" a="1"/>
  <c r="AK6916" i="2" s="1"/>
  <c r="AK5275" i="2" a="1"/>
  <c r="AK5275" i="2" s="1"/>
  <c r="AK5650" i="2" a="1"/>
  <c r="AK5650" i="2" s="1"/>
  <c r="AK5778" i="2" a="1"/>
  <c r="AK5778" i="2" s="1"/>
  <c r="AK5903" i="2" a="1"/>
  <c r="AK5903" i="2" s="1"/>
  <c r="AK6031" i="2" a="1"/>
  <c r="AK6031" i="2"/>
  <c r="AK6536" i="2" a="1"/>
  <c r="AK6536" i="2" s="1"/>
  <c r="AK6876" i="2" a="1"/>
  <c r="AK6876" i="2" s="1"/>
  <c r="AK9072" i="2" a="1"/>
  <c r="AK9072" i="2"/>
  <c r="AK9270" i="2" a="1"/>
  <c r="AK9270" i="2" s="1"/>
  <c r="AK9271" i="2" a="1"/>
  <c r="AK9271" i="2" s="1"/>
  <c r="AK10462" i="2" a="1"/>
  <c r="AK10462" i="2"/>
  <c r="AK10631" i="2" a="1"/>
  <c r="AK10631" i="2" s="1"/>
  <c r="AK11067" i="2" a="1"/>
  <c r="AK11067" i="2"/>
  <c r="AK11318" i="2" a="1"/>
  <c r="AK11318" i="2"/>
  <c r="AK9073" i="2" a="1"/>
  <c r="AK9073" i="2"/>
  <c r="AK9272" i="2" a="1"/>
  <c r="AK9272" i="2" s="1"/>
  <c r="AK9498" i="2" a="1"/>
  <c r="AK9498" i="2" s="1"/>
  <c r="AK9499" i="2" a="1"/>
  <c r="AK9499" i="2"/>
  <c r="AK9500" i="2" a="1"/>
  <c r="AK9500" i="2" s="1"/>
  <c r="AK9501" i="2" a="1"/>
  <c r="AK9501" i="2"/>
  <c r="AK9502" i="2" a="1"/>
  <c r="AK9502" i="2"/>
  <c r="AK9503" i="2" a="1"/>
  <c r="AK9503" i="2" s="1"/>
  <c r="AK9504" i="2" a="1"/>
  <c r="AK9504" i="2" s="1"/>
  <c r="AK7360" i="2" a="1"/>
  <c r="AK7360" i="2" s="1"/>
  <c r="AK7361" i="2" a="1"/>
  <c r="AK7361" i="2"/>
  <c r="AK7453" i="2" a="1"/>
  <c r="AK7453" i="2" s="1"/>
  <c r="AK7551" i="2" a="1"/>
  <c r="AK7551" i="2" s="1"/>
  <c r="AK7664" i="2" a="1"/>
  <c r="AK7664" i="2" s="1"/>
  <c r="AK7769" i="2" a="1"/>
  <c r="AK7769" i="2" s="1"/>
  <c r="AK7852" i="2" a="1"/>
  <c r="AK7852" i="2" s="1"/>
  <c r="AK7935" i="2" a="1"/>
  <c r="AK7935" i="2" s="1"/>
  <c r="AK8027" i="2" a="1"/>
  <c r="AK8027" i="2"/>
  <c r="AK8112" i="2" a="1"/>
  <c r="AK8112" i="2" s="1"/>
  <c r="AK8177" i="2" a="1"/>
  <c r="AK8177" i="2" s="1"/>
  <c r="AK10463" i="2" a="1"/>
  <c r="AK10463" i="2" s="1"/>
  <c r="AK10632" i="2" a="1"/>
  <c r="AK10632" i="2"/>
  <c r="AK10633" i="2" a="1"/>
  <c r="AK10633" i="2"/>
  <c r="AK10634" i="2" a="1"/>
  <c r="AK10634" i="2" s="1"/>
  <c r="AK10749" i="2" a="1"/>
  <c r="AK10749" i="2"/>
  <c r="AK10750" i="2" a="1"/>
  <c r="AK10750" i="2" s="1"/>
  <c r="AK11114" i="2" a="1"/>
  <c r="AK11114" i="2" s="1"/>
  <c r="AK11319" i="2" a="1"/>
  <c r="AK11319" i="2" s="1"/>
  <c r="AK11574" i="2" a="1"/>
  <c r="AK11574" i="2" s="1"/>
  <c r="AK11661" i="2" a="1"/>
  <c r="AK11661" i="2" s="1"/>
  <c r="AK58" i="2" a="1"/>
  <c r="AK58" i="2" s="1"/>
  <c r="AK127" i="2" a="1"/>
  <c r="AK127" i="2" s="1"/>
  <c r="AK1474" i="2" a="1"/>
  <c r="AK1474" i="2" s="1"/>
  <c r="AK3055" i="2" a="1"/>
  <c r="AK3055" i="2"/>
  <c r="AK3197" i="2" a="1"/>
  <c r="AK3197" i="2" s="1"/>
  <c r="AK4631" i="2" a="1"/>
  <c r="AK4631" i="2" s="1"/>
  <c r="AK4783" i="2" a="1"/>
  <c r="AK4783" i="2" s="1"/>
  <c r="AK5062" i="2" a="1"/>
  <c r="AK5062" i="2" s="1"/>
  <c r="AK5344" i="2" a="1"/>
  <c r="AK5344" i="2"/>
  <c r="AK1663" i="2" a="1"/>
  <c r="AK1663" i="2" s="1"/>
  <c r="AK1682" i="2" a="1"/>
  <c r="AK1682" i="2"/>
  <c r="AK1727" i="2" a="1"/>
  <c r="AK1727" i="2"/>
  <c r="AK1798" i="2" a="1"/>
  <c r="AK1798" i="2" s="1"/>
  <c r="AK34" i="2" a="1"/>
  <c r="AK34" i="2" s="1"/>
  <c r="AK59" i="2" a="1"/>
  <c r="AK59" i="2"/>
  <c r="AK548" i="2" a="1"/>
  <c r="AK548" i="2"/>
  <c r="AK566" i="2" a="1"/>
  <c r="AK566" i="2" s="1"/>
  <c r="AK859" i="2" a="1"/>
  <c r="AK859" i="2" s="1"/>
  <c r="AK873" i="2" a="1"/>
  <c r="AK873" i="2" s="1"/>
  <c r="AK1091" i="2" a="1"/>
  <c r="AK1091" i="2" s="1"/>
  <c r="AK1111" i="2" a="1"/>
  <c r="AK1111" i="2" s="1"/>
  <c r="AK1336" i="2" a="1"/>
  <c r="AK1336" i="2" s="1"/>
  <c r="AK1356" i="2" a="1"/>
  <c r="AK1356" i="2"/>
  <c r="AK3316" i="2" a="1"/>
  <c r="AK3316" i="2" s="1"/>
  <c r="AK3318" i="2" a="1"/>
  <c r="AK3318" i="2" s="1"/>
  <c r="AK3687" i="2" a="1"/>
  <c r="AK3687" i="2" s="1"/>
  <c r="AK3701" i="2" a="1"/>
  <c r="AK3701" i="2"/>
  <c r="AK8652" i="2" a="1"/>
  <c r="AK8652" i="2" s="1"/>
  <c r="AK8700" i="2" a="1"/>
  <c r="AK8700" i="2" s="1"/>
  <c r="AK10019" i="2" a="1"/>
  <c r="AK10019" i="2" s="1"/>
  <c r="AK10062" i="2" a="1"/>
  <c r="AK10062" i="2" s="1"/>
  <c r="AK1876" i="2" a="1"/>
  <c r="AK1876" i="2" s="1"/>
  <c r="AK1961" i="2" a="1"/>
  <c r="AK1961" i="2" s="1"/>
  <c r="AK2348" i="2" a="1"/>
  <c r="AK2348" i="2" s="1"/>
  <c r="AK2361" i="2" a="1"/>
  <c r="AK2361" i="2" s="1"/>
  <c r="AK2408" i="2" a="1"/>
  <c r="AK2408" i="2"/>
  <c r="AK2485" i="2" a="1"/>
  <c r="AK2485" i="2" s="1"/>
  <c r="AK2570" i="2" a="1"/>
  <c r="AK2570" i="2"/>
  <c r="AK2571" i="2" a="1"/>
  <c r="AK2571" i="2" s="1"/>
  <c r="AK3198" i="2" a="1"/>
  <c r="AK3198" i="2"/>
  <c r="AK3910" i="2" a="1"/>
  <c r="AK3910" i="2" s="1"/>
  <c r="AK4238" i="2" a="1"/>
  <c r="AK4238" i="2"/>
  <c r="AK4266" i="2" a="1"/>
  <c r="AK4266" i="2"/>
  <c r="AK4381" i="2" a="1"/>
  <c r="AK4381" i="2" s="1"/>
  <c r="AK4401" i="2" a="1"/>
  <c r="AK4401" i="2"/>
  <c r="AK6150" i="2" a="1"/>
  <c r="AK6150" i="2" s="1"/>
  <c r="AK6265" i="2" a="1"/>
  <c r="AK6265" i="2" s="1"/>
  <c r="AK6285" i="2" a="1"/>
  <c r="AK6285" i="2"/>
  <c r="AK4943" i="2" a="1"/>
  <c r="AK4943" i="2" s="1"/>
  <c r="AK6472" i="2" a="1"/>
  <c r="AK6472" i="2" s="1"/>
  <c r="AK6680" i="2" a="1"/>
  <c r="AK6680" i="2" s="1"/>
  <c r="AK6917" i="2" a="1"/>
  <c r="AK6917" i="2" s="1"/>
  <c r="AK7124" i="2" a="1"/>
  <c r="AK7124" i="2" s="1"/>
  <c r="AK7125" i="2" a="1"/>
  <c r="AK7125" i="2" s="1"/>
  <c r="AK7153" i="2" a="1"/>
  <c r="AK7153" i="2"/>
  <c r="AK7201" i="2" a="1"/>
  <c r="AK7201" i="2" s="1"/>
  <c r="AK5209" i="2" a="1"/>
  <c r="AK5209" i="2"/>
  <c r="AK5470" i="2" a="1"/>
  <c r="AK5470" i="2" s="1"/>
  <c r="AK5651" i="2" a="1"/>
  <c r="AK5651" i="2" s="1"/>
  <c r="AK5779" i="2" a="1"/>
  <c r="AK5779" i="2" s="1"/>
  <c r="AK5904" i="2" a="1"/>
  <c r="AK5904" i="2" s="1"/>
  <c r="AK6081" i="2" a="1"/>
  <c r="AK6081" i="2" s="1"/>
  <c r="AK6473" i="2" a="1"/>
  <c r="AK6473" i="2"/>
  <c r="AK6918" i="2" a="1"/>
  <c r="AK6918" i="2"/>
  <c r="AK8783" i="2" a="1"/>
  <c r="AK8783" i="2" s="1"/>
  <c r="AK11068" i="2" a="1"/>
  <c r="AK11068" i="2" s="1"/>
  <c r="AK11320" i="2" a="1"/>
  <c r="AK11320" i="2"/>
  <c r="AK7273" i="2" a="1"/>
  <c r="AK7273" i="2"/>
  <c r="AK7362" i="2" a="1"/>
  <c r="AK7362" i="2" s="1"/>
  <c r="AK7454" i="2" a="1"/>
  <c r="AK7454" i="2"/>
  <c r="AK7552" i="2" a="1"/>
  <c r="AK7552" i="2" s="1"/>
  <c r="AK7665" i="2" a="1"/>
  <c r="AK7665" i="2"/>
  <c r="AK7666" i="2" a="1"/>
  <c r="AK7666" i="2" s="1"/>
  <c r="AK7770" i="2" a="1"/>
  <c r="AK7770" i="2" s="1"/>
  <c r="AK7936" i="2" a="1"/>
  <c r="AK7936" i="2"/>
  <c r="AK8923" i="2" a="1"/>
  <c r="AK8923" i="2"/>
  <c r="AK8653" i="2" a="1"/>
  <c r="AK8653" i="2" s="1"/>
  <c r="AK8701" i="2" a="1"/>
  <c r="AK8701" i="2" s="1"/>
  <c r="AK8702" i="2" a="1"/>
  <c r="AK8702" i="2" s="1"/>
  <c r="AK8703" i="2" a="1"/>
  <c r="AK8703" i="2"/>
  <c r="AK8704" i="2" a="1"/>
  <c r="AK8704" i="2"/>
  <c r="AK8705" i="2" a="1"/>
  <c r="AK8705" i="2" s="1"/>
  <c r="AK8706" i="2" a="1"/>
  <c r="AK8706" i="2" s="1"/>
  <c r="AK8784" i="2" a="1"/>
  <c r="AK8784" i="2" s="1"/>
  <c r="AK10020" i="2" a="1"/>
  <c r="AK10020" i="2" s="1"/>
  <c r="AK10063" i="2" a="1"/>
  <c r="AK10063" i="2" s="1"/>
  <c r="AK10064" i="2" a="1"/>
  <c r="AK10064" i="2" s="1"/>
  <c r="AK10065" i="2" a="1"/>
  <c r="AK10065" i="2"/>
  <c r="AK10153" i="2" a="1"/>
  <c r="AK10153" i="2" s="1"/>
  <c r="AK10154" i="2" a="1"/>
  <c r="AK10154" i="2" s="1"/>
  <c r="AK11069" i="2" a="1"/>
  <c r="AK11069" i="2" s="1"/>
  <c r="AK11321" i="2" a="1"/>
  <c r="AK11321" i="2" s="1"/>
  <c r="AK11575" i="2" a="1"/>
  <c r="AK11575" i="2"/>
  <c r="AK11662" i="2" a="1"/>
  <c r="AK11662" i="2" s="1"/>
  <c r="AK228" i="2" a="1"/>
  <c r="AK228" i="2" s="1"/>
  <c r="AK320" i="2" a="1"/>
  <c r="AK320" i="2" s="1"/>
  <c r="AK1562" i="2" a="1"/>
  <c r="AK1562" i="2" s="1"/>
  <c r="AK3056" i="2" a="1"/>
  <c r="AK3056" i="2" s="1"/>
  <c r="AK3617" i="2" a="1"/>
  <c r="AK3617" i="2"/>
  <c r="AK4690" i="2" a="1"/>
  <c r="AK4690" i="2" s="1"/>
  <c r="AK4784" i="2" a="1"/>
  <c r="AK4784" i="2" s="1"/>
  <c r="AK5147" i="2" a="1"/>
  <c r="AK5147" i="2" s="1"/>
  <c r="AK5345" i="2" a="1"/>
  <c r="AK5345" i="2" s="1"/>
  <c r="AK1877" i="2" a="1"/>
  <c r="AK1877" i="2" s="1"/>
  <c r="AK229" i="2" a="1"/>
  <c r="AK229" i="2" s="1"/>
  <c r="AK321" i="2" a="1"/>
  <c r="AK321" i="2" s="1"/>
  <c r="AK673" i="2" a="1"/>
  <c r="AK673" i="2" s="1"/>
  <c r="AK712" i="2" a="1"/>
  <c r="AK712" i="2" s="1"/>
  <c r="AK835" i="2" a="1"/>
  <c r="AK835" i="2"/>
  <c r="AK847" i="2" a="1"/>
  <c r="AK847" i="2" s="1"/>
  <c r="AK1067" i="2" a="1"/>
  <c r="AK1067" i="2" s="1"/>
  <c r="AK1080" i="2" a="1"/>
  <c r="AK1080" i="2" s="1"/>
  <c r="AK1300" i="2" a="1"/>
  <c r="AK1300" i="2" s="1"/>
  <c r="AK1301" i="2" a="1"/>
  <c r="AK1301" i="2" s="1"/>
  <c r="AK3444" i="2" a="1"/>
  <c r="AK3444" i="2" s="1"/>
  <c r="AK3445" i="2" a="1"/>
  <c r="AK3445" i="2" s="1"/>
  <c r="AK3848" i="2" a="1"/>
  <c r="AK3848" i="2" s="1"/>
  <c r="AK3849" i="2" a="1"/>
  <c r="AK3849" i="2" s="1"/>
  <c r="AK9273" i="2" a="1"/>
  <c r="AK9273" i="2"/>
  <c r="AK9505" i="2" a="1"/>
  <c r="AK9505" i="2" s="1"/>
  <c r="AK10635" i="2" a="1"/>
  <c r="AK10635" i="2" s="1"/>
  <c r="AK10751" i="2" a="1"/>
  <c r="AK10751" i="2" s="1"/>
  <c r="AK1962" i="2" a="1"/>
  <c r="AK1962" i="2"/>
  <c r="AK2048" i="2" a="1"/>
  <c r="AK2048" i="2" s="1"/>
  <c r="AK2049" i="2" a="1"/>
  <c r="AK2049" i="2"/>
  <c r="AK2119" i="2" a="1"/>
  <c r="AK2119" i="2" s="1"/>
  <c r="AK2168" i="2" a="1"/>
  <c r="AK2168" i="2" s="1"/>
  <c r="AK2572" i="2" a="1"/>
  <c r="AK2572" i="2" s="1"/>
  <c r="AK2663" i="2" a="1"/>
  <c r="AK2663" i="2"/>
  <c r="AK2664" i="2" a="1"/>
  <c r="AK2664" i="2" s="1"/>
  <c r="AK2746" i="2" a="1"/>
  <c r="AK2746" i="2" s="1"/>
  <c r="AK2805" i="2" a="1"/>
  <c r="AK2805" i="2" s="1"/>
  <c r="AK2844" i="2" a="1"/>
  <c r="AK2844" i="2" s="1"/>
  <c r="AK3618" i="2" a="1"/>
  <c r="AK3618" i="2"/>
  <c r="AK3974" i="2" a="1"/>
  <c r="AK3974" i="2" s="1"/>
  <c r="AK4215" i="2" a="1"/>
  <c r="AK4215" i="2" s="1"/>
  <c r="AK4239" i="2" a="1"/>
  <c r="AK4239" i="2" s="1"/>
  <c r="AK4520" i="2" a="1"/>
  <c r="AK4520" i="2"/>
  <c r="AK4550" i="2" a="1"/>
  <c r="AK4550" i="2"/>
  <c r="AK6241" i="2" a="1"/>
  <c r="AK6241" i="2" s="1"/>
  <c r="AK6319" i="2" a="1"/>
  <c r="AK6319" i="2" s="1"/>
  <c r="AK6338" i="2" a="1"/>
  <c r="AK6338" i="2" s="1"/>
  <c r="AK4967" i="2" a="1"/>
  <c r="AK4967" i="2" s="1"/>
  <c r="AK6585" i="2" a="1"/>
  <c r="AK6585" i="2" s="1"/>
  <c r="AK6763" i="2" a="1"/>
  <c r="AK6763" i="2"/>
  <c r="AK6964" i="2" a="1"/>
  <c r="AK6964" i="2"/>
  <c r="AK7274" i="2" a="1"/>
  <c r="AK7274" i="2" s="1"/>
  <c r="AK5219" i="2" a="1"/>
  <c r="AK5219" i="2" s="1"/>
  <c r="AK5520" i="2" a="1"/>
  <c r="AK5520" i="2" s="1"/>
  <c r="AK5652" i="2" a="1"/>
  <c r="AK5652" i="2" s="1"/>
  <c r="AK5780" i="2" a="1"/>
  <c r="AK5780" i="2" s="1"/>
  <c r="AK5905" i="2" a="1"/>
  <c r="AK5905" i="2"/>
  <c r="AK6082" i="2" a="1"/>
  <c r="AK6082" i="2" s="1"/>
  <c r="AK6586" i="2" a="1"/>
  <c r="AK6586" i="2" s="1"/>
  <c r="AK6919" i="2" a="1"/>
  <c r="AK6919" i="2" s="1"/>
  <c r="AK9506" i="2" a="1"/>
  <c r="AK9506" i="2" s="1"/>
  <c r="AK11115" i="2" a="1"/>
  <c r="AK11115" i="2"/>
  <c r="AK11370" i="2" a="1"/>
  <c r="AK11370" i="2" s="1"/>
  <c r="AK7275" i="2" a="1"/>
  <c r="AK7275" i="2"/>
  <c r="AK7363" i="2" a="1"/>
  <c r="AK7363" i="2" s="1"/>
  <c r="AK7455" i="2" a="1"/>
  <c r="AK7455" i="2" s="1"/>
  <c r="AK7553" i="2" a="1"/>
  <c r="AK7553" i="2" s="1"/>
  <c r="AK7667" i="2" a="1"/>
  <c r="AK7667" i="2" s="1"/>
  <c r="AK7771" i="2" a="1"/>
  <c r="AK7771" i="2" s="1"/>
  <c r="AK7937" i="2" a="1"/>
  <c r="AK7937" i="2" s="1"/>
  <c r="AK8028" i="2" a="1"/>
  <c r="AK8028" i="2" s="1"/>
  <c r="AK8113" i="2" a="1"/>
  <c r="AK8113" i="2" s="1"/>
  <c r="AK8178" i="2" a="1"/>
  <c r="AK8178" i="2" s="1"/>
  <c r="AK8227" i="2" a="1"/>
  <c r="AK8227" i="2" s="1"/>
  <c r="AK9274" i="2" a="1"/>
  <c r="AK9274" i="2"/>
  <c r="AK9275" i="2" a="1"/>
  <c r="AK9275" i="2" s="1"/>
  <c r="AK9507" i="2" a="1"/>
  <c r="AK9507" i="2" s="1"/>
  <c r="AK9508" i="2" a="1"/>
  <c r="AK9508" i="2" s="1"/>
  <c r="AK9509" i="2" a="1"/>
  <c r="AK9509" i="2" s="1"/>
  <c r="AK9510" i="2" a="1"/>
  <c r="AK9510" i="2"/>
  <c r="AK9511" i="2" a="1"/>
  <c r="AK9511" i="2"/>
  <c r="AK9657" i="2" a="1"/>
  <c r="AK9657" i="2" s="1"/>
  <c r="AK10636" i="2" a="1"/>
  <c r="AK10636" i="2"/>
  <c r="AK10637" i="2" a="1"/>
  <c r="AK10637" i="2"/>
  <c r="AK10638" i="2" a="1"/>
  <c r="AK10638" i="2" s="1"/>
  <c r="AK11116" i="2" a="1"/>
  <c r="AK11116" i="2" s="1"/>
  <c r="AK11371" i="2" a="1"/>
  <c r="AK11371" i="2" s="1"/>
  <c r="AK11576" i="2" a="1"/>
  <c r="AK11576" i="2"/>
  <c r="AK11663" i="2" a="1"/>
  <c r="AK11663" i="2"/>
  <c r="AK11758" i="2" a="1"/>
  <c r="AK11758" i="2"/>
  <c r="AK10752" i="2" a="1"/>
  <c r="AK10752" i="2"/>
  <c r="AK10753" i="2" a="1"/>
  <c r="AK10753" i="2" s="1"/>
  <c r="AK10833" i="2" a="1"/>
  <c r="AK10833" i="2" s="1"/>
  <c r="AK128" i="2" a="1"/>
  <c r="AK128" i="2"/>
  <c r="AK230" i="2" a="1"/>
  <c r="AK230" i="2" s="1"/>
  <c r="AK1501" i="2" a="1"/>
  <c r="AK1501" i="2" s="1"/>
  <c r="AK3057" i="2" a="1"/>
  <c r="AK3057" i="2" s="1"/>
  <c r="AK3333" i="2" a="1"/>
  <c r="AK3333" i="2" s="1"/>
  <c r="AK3334" i="2" a="1"/>
  <c r="AK3334" i="2"/>
  <c r="AK3534" i="2" a="1"/>
  <c r="AK3534" i="2"/>
  <c r="AK3702" i="2" a="1"/>
  <c r="AK3702" i="2"/>
  <c r="AK3729" i="2" a="1"/>
  <c r="AK3729" i="2" s="1"/>
  <c r="AK4632" i="2" a="1"/>
  <c r="AK4632" i="2"/>
  <c r="AK4785" i="2" a="1"/>
  <c r="AK4785" i="2" s="1"/>
  <c r="AK5092" i="2" a="1"/>
  <c r="AK5092" i="2" s="1"/>
  <c r="AK5346" i="2" a="1"/>
  <c r="AK5346" i="2" s="1"/>
  <c r="AK60" i="2" a="1"/>
  <c r="AK60" i="2" s="1"/>
  <c r="AK129" i="2" a="1"/>
  <c r="AK129" i="2" s="1"/>
  <c r="AK567" i="2" a="1"/>
  <c r="AK567" i="2" s="1"/>
  <c r="AK612" i="2" a="1"/>
  <c r="AK612" i="2" s="1"/>
  <c r="AK1000" i="2" a="1"/>
  <c r="AK1000" i="2" s="1"/>
  <c r="AK1001" i="2" a="1"/>
  <c r="AK1001" i="2"/>
  <c r="AK1227" i="2" a="1"/>
  <c r="AK1227" i="2" s="1"/>
  <c r="AK1231" i="2" a="1"/>
  <c r="AK1231" i="2" s="1"/>
  <c r="AK3584" i="2" a="1"/>
  <c r="AK3584" i="2"/>
  <c r="AK4150" i="2" a="1"/>
  <c r="AK4150" i="2" s="1"/>
  <c r="AK4151" i="2" a="1"/>
  <c r="AK4151" i="2"/>
  <c r="AK4402" i="2" a="1"/>
  <c r="AK4402" i="2" s="1"/>
  <c r="AK4403" i="2" a="1"/>
  <c r="AK4403" i="2" s="1"/>
  <c r="AK4010" i="2" a="1"/>
  <c r="AK4010" i="2" s="1"/>
  <c r="AK4013" i="2" a="1"/>
  <c r="AK4013" i="2" s="1"/>
  <c r="AK4022" i="2" a="1"/>
  <c r="AK4022" i="2" s="1"/>
  <c r="AK4033" i="2" a="1"/>
  <c r="AK4033" i="2" s="1"/>
  <c r="AK4034" i="2" a="1"/>
  <c r="AK4034" i="2"/>
  <c r="AK4044" i="2" a="1"/>
  <c r="AK4044" i="2" s="1"/>
  <c r="AK4077" i="2" a="1"/>
  <c r="AK4077" i="2"/>
  <c r="AK4082" i="2" a="1"/>
  <c r="AK4082" i="2" s="1"/>
  <c r="AK4083" i="2" a="1"/>
  <c r="AK4083" i="2" s="1"/>
  <c r="AK4092" i="2" a="1"/>
  <c r="AK4092" i="2"/>
  <c r="AK4101" i="2" a="1"/>
  <c r="AK4101" i="2" s="1"/>
  <c r="AK4110" i="2" a="1"/>
  <c r="AK4110" i="2" s="1"/>
  <c r="AK6828" i="2" a="1"/>
  <c r="AK6828" i="2"/>
  <c r="AK7126" i="2" a="1"/>
  <c r="AK7126" i="2" s="1"/>
  <c r="AK7154" i="2" a="1"/>
  <c r="AK7154" i="2" s="1"/>
  <c r="AK7202" i="2" a="1"/>
  <c r="AK7202" i="2"/>
  <c r="AK7276" i="2" a="1"/>
  <c r="AK7276" i="2" s="1"/>
  <c r="AK4944" i="2" a="1"/>
  <c r="AK4944" i="2" s="1"/>
  <c r="AK6806" i="2" a="1"/>
  <c r="AK6806" i="2" s="1"/>
  <c r="AK7065" i="2" a="1"/>
  <c r="AK7065" i="2" s="1"/>
  <c r="AK5254" i="2" a="1"/>
  <c r="AK5254" i="2"/>
  <c r="AK5495" i="2" a="1"/>
  <c r="AK5495" i="2" s="1"/>
  <c r="AK5653" i="2" a="1"/>
  <c r="AK5653" i="2" s="1"/>
  <c r="AK5781" i="2" a="1"/>
  <c r="AK5781" i="2" s="1"/>
  <c r="AK5906" i="2" a="1"/>
  <c r="AK5906" i="2" s="1"/>
  <c r="AK6032" i="2" a="1"/>
  <c r="AK6032" i="2"/>
  <c r="AK6807" i="2" a="1"/>
  <c r="AK6807" i="2" s="1"/>
  <c r="AK7002" i="2" a="1"/>
  <c r="AK7002" i="2" s="1"/>
  <c r="AK8785" i="2" a="1"/>
  <c r="AK8785" i="2"/>
  <c r="AK8924" i="2" a="1"/>
  <c r="AK8924" i="2"/>
  <c r="AK9854" i="2" a="1"/>
  <c r="AK9854" i="2" s="1"/>
  <c r="AK10066" i="2" a="1"/>
  <c r="AK10066" i="2" s="1"/>
  <c r="AK10155" i="2" a="1"/>
  <c r="AK10155" i="2"/>
  <c r="AK11198" i="2" a="1"/>
  <c r="AK11198" i="2"/>
  <c r="AK11455" i="2" a="1"/>
  <c r="AK11455" i="2"/>
  <c r="AK8707" i="2" a="1"/>
  <c r="AK8707" i="2" s="1"/>
  <c r="AK8786" i="2" a="1"/>
  <c r="AK8786" i="2" s="1"/>
  <c r="AK8787" i="2" a="1"/>
  <c r="AK8787" i="2" s="1"/>
  <c r="AK8925" i="2" a="1"/>
  <c r="AK8925" i="2" s="1"/>
  <c r="AK8926" i="2" a="1"/>
  <c r="AK8926" i="2" s="1"/>
  <c r="AK9074" i="2" a="1"/>
  <c r="AK9074" i="2" s="1"/>
  <c r="AK10067" i="2" a="1"/>
  <c r="AK10067" i="2" s="1"/>
  <c r="AK10068" i="2" a="1"/>
  <c r="AK10068" i="2" s="1"/>
  <c r="AK7364" i="2" a="1"/>
  <c r="AK7364" i="2" s="1"/>
  <c r="AK7456" i="2" a="1"/>
  <c r="AK7456" i="2" s="1"/>
  <c r="AK7554" i="2" a="1"/>
  <c r="AK7554" i="2"/>
  <c r="AK7668" i="2" a="1"/>
  <c r="AK7668" i="2" s="1"/>
  <c r="AK7772" i="2" a="1"/>
  <c r="AK7772" i="2"/>
  <c r="AK7853" i="2" a="1"/>
  <c r="AK7853" i="2" s="1"/>
  <c r="AK7854" i="2" a="1"/>
  <c r="AK7854" i="2" s="1"/>
  <c r="AK7938" i="2" a="1"/>
  <c r="AK7938" i="2" s="1"/>
  <c r="AK10156" i="2" a="1"/>
  <c r="AK10156" i="2" s="1"/>
  <c r="AK10157" i="2" a="1"/>
  <c r="AK10157" i="2" s="1"/>
  <c r="AK10158" i="2" a="1"/>
  <c r="AK10158" i="2" s="1"/>
  <c r="AK10273" i="2" a="1"/>
  <c r="AK10273" i="2" s="1"/>
  <c r="AK10274" i="2" a="1"/>
  <c r="AK10274" i="2" s="1"/>
  <c r="AK11242" i="2" a="1"/>
  <c r="AK11242" i="2" s="1"/>
  <c r="AK11501" i="2" a="1"/>
  <c r="AK11501" i="2" s="1"/>
  <c r="AK3199" i="2" a="1"/>
  <c r="AK3199" i="2" s="1"/>
  <c r="AK3402" i="2" a="1"/>
  <c r="AK3402" i="2"/>
  <c r="AK3446" i="2" a="1"/>
  <c r="AK3446" i="2" s="1"/>
  <c r="AK3816" i="2" a="1"/>
  <c r="AK3816" i="2" s="1"/>
  <c r="AK3850" i="2" a="1"/>
  <c r="AK3850" i="2" s="1"/>
  <c r="AK130" i="2" a="1"/>
  <c r="AK130" i="2" s="1"/>
  <c r="AK231" i="2" a="1"/>
  <c r="AK231" i="2"/>
  <c r="AK613" i="2" a="1"/>
  <c r="AK613" i="2" s="1"/>
  <c r="AK674" i="2" a="1"/>
  <c r="AK674" i="2" s="1"/>
  <c r="AK1045" i="2" a="1"/>
  <c r="AK1045" i="2" s="1"/>
  <c r="AK1046" i="2" a="1"/>
  <c r="AK1046" i="2"/>
  <c r="AK1279" i="2" a="1"/>
  <c r="AK1279" i="2" s="1"/>
  <c r="AK1280" i="2" a="1"/>
  <c r="AK1280" i="2"/>
  <c r="AK1728" i="2" a="1"/>
  <c r="AK1728" i="2" s="1"/>
  <c r="AK1799" i="2" a="1"/>
  <c r="AK1799" i="2" s="1"/>
  <c r="AK1878" i="2" a="1"/>
  <c r="AK1878" i="2" s="1"/>
  <c r="AK1963" i="2" a="1"/>
  <c r="AK1963" i="2"/>
  <c r="AK2050" i="2" a="1"/>
  <c r="AK2050" i="2" s="1"/>
  <c r="AK2051" i="2" a="1"/>
  <c r="AK2051" i="2"/>
  <c r="AK2409" i="2" a="1"/>
  <c r="AK2409" i="2"/>
  <c r="AK2410" i="2" a="1"/>
  <c r="AK2410" i="2" s="1"/>
  <c r="AK131" i="2" a="1"/>
  <c r="AK131" i="2" s="1"/>
  <c r="AK232" i="2" a="1"/>
  <c r="AK232" i="2" s="1"/>
  <c r="AK1502" i="2" a="1"/>
  <c r="AK1502" i="2" s="1"/>
  <c r="AK3058" i="2" a="1"/>
  <c r="AK3058" i="2"/>
  <c r="AK4659" i="2" a="1"/>
  <c r="AK4659" i="2" s="1"/>
  <c r="AK4786" i="2" a="1"/>
  <c r="AK4786" i="2" s="1"/>
  <c r="AK5093" i="2" a="1"/>
  <c r="AK5093" i="2" s="1"/>
  <c r="AK5347" i="2" a="1"/>
  <c r="AK5347" i="2" s="1"/>
  <c r="AK5521" i="2" a="1"/>
  <c r="AK5521" i="2" s="1"/>
  <c r="AK3200" i="2" a="1"/>
  <c r="AK3200" i="2"/>
  <c r="AK4184" i="2" a="1"/>
  <c r="AK4184" i="2" s="1"/>
  <c r="AK4216" i="2" a="1"/>
  <c r="AK4216" i="2" s="1"/>
  <c r="AK4479" i="2" a="1"/>
  <c r="AK4479" i="2" s="1"/>
  <c r="AK4521" i="2" a="1"/>
  <c r="AK4521" i="2" s="1"/>
  <c r="AK2486" i="2" a="1"/>
  <c r="AK2486" i="2"/>
  <c r="AK2573" i="2" a="1"/>
  <c r="AK2573" i="2" s="1"/>
  <c r="AK2665" i="2" a="1"/>
  <c r="AK2665" i="2" s="1"/>
  <c r="AK2747" i="2" a="1"/>
  <c r="AK2747" i="2"/>
  <c r="AK7277" i="2" a="1"/>
  <c r="AK7277" i="2" s="1"/>
  <c r="AK4945" i="2" a="1"/>
  <c r="AK4945" i="2" s="1"/>
  <c r="AK6502" i="2" a="1"/>
  <c r="AK6502" i="2"/>
  <c r="AK6698" i="2" a="1"/>
  <c r="AK6698" i="2"/>
  <c r="AK6920" i="2" a="1"/>
  <c r="AK6920" i="2"/>
  <c r="AK5276" i="2" a="1"/>
  <c r="AK5276" i="2" s="1"/>
  <c r="AK5654" i="2" a="1"/>
  <c r="AK5654" i="2" s="1"/>
  <c r="AK5782" i="2" a="1"/>
  <c r="AK5782" i="2" s="1"/>
  <c r="AK5907" i="2" a="1"/>
  <c r="AK5907" i="2" s="1"/>
  <c r="AK6058" i="2" a="1"/>
  <c r="AK6058" i="2" s="1"/>
  <c r="AK6563" i="2" a="1"/>
  <c r="AK6563" i="2" s="1"/>
  <c r="AK6921" i="2" a="1"/>
  <c r="AK6921" i="2"/>
  <c r="AK9075" i="2" a="1"/>
  <c r="AK9075" i="2" s="1"/>
  <c r="AK9276" i="2" a="1"/>
  <c r="AK9276" i="2" s="1"/>
  <c r="AK9512" i="2" a="1"/>
  <c r="AK9512" i="2" s="1"/>
  <c r="AK10464" i="2" a="1"/>
  <c r="AK10464" i="2" s="1"/>
  <c r="AK10639" i="2" a="1"/>
  <c r="AK10639" i="2" s="1"/>
  <c r="AK11070" i="2" a="1"/>
  <c r="AK11070" i="2" s="1"/>
  <c r="AK11322" i="2" a="1"/>
  <c r="AK11322" i="2" s="1"/>
  <c r="AK9277" i="2" a="1"/>
  <c r="AK9277" i="2" s="1"/>
  <c r="AK9278" i="2" a="1"/>
  <c r="AK9278" i="2" s="1"/>
  <c r="AK9279" i="2" a="1"/>
  <c r="AK9279" i="2"/>
  <c r="AK9513" i="2" a="1"/>
  <c r="AK9513" i="2" s="1"/>
  <c r="AK9514" i="2" a="1"/>
  <c r="AK9514" i="2" s="1"/>
  <c r="AK9515" i="2" a="1"/>
  <c r="AK9515" i="2" s="1"/>
  <c r="AK9658" i="2" a="1"/>
  <c r="AK9658" i="2" s="1"/>
  <c r="AK7365" i="2" a="1"/>
  <c r="AK7365" i="2" s="1"/>
  <c r="AK7457" i="2" a="1"/>
  <c r="AK7457" i="2"/>
  <c r="AK7555" i="2" a="1"/>
  <c r="AK7555" i="2"/>
  <c r="AK7556" i="2" a="1"/>
  <c r="AK7556" i="2" s="1"/>
  <c r="AK7669" i="2" a="1"/>
  <c r="AK7669" i="2" s="1"/>
  <c r="AK7773" i="2" a="1"/>
  <c r="AK7773" i="2" s="1"/>
  <c r="AK7855" i="2" a="1"/>
  <c r="AK7855" i="2" s="1"/>
  <c r="AK7939" i="2" a="1"/>
  <c r="AK7939" i="2" s="1"/>
  <c r="AK8029" i="2" a="1"/>
  <c r="AK8029" i="2" s="1"/>
  <c r="AK8114" i="2" a="1"/>
  <c r="AK8114" i="2" s="1"/>
  <c r="AK8179" i="2" a="1"/>
  <c r="AK8179" i="2" s="1"/>
  <c r="AK10640" i="2" a="1"/>
  <c r="AK10640" i="2" s="1"/>
  <c r="AK10641" i="2" a="1"/>
  <c r="AK10641" i="2" s="1"/>
  <c r="AK10642" i="2" a="1"/>
  <c r="AK10642" i="2"/>
  <c r="AK10643" i="2" a="1"/>
  <c r="AK10643" i="2" s="1"/>
  <c r="AK10754" i="2" a="1"/>
  <c r="AK10754" i="2" s="1"/>
  <c r="AK10755" i="2" a="1"/>
  <c r="AK10755" i="2"/>
  <c r="AK11117" i="2" a="1"/>
  <c r="AK11117" i="2" s="1"/>
  <c r="AK11372" i="2" a="1"/>
  <c r="AK11372" i="2" s="1"/>
  <c r="AK3462" i="2" a="1"/>
  <c r="AK3462" i="2" s="1"/>
  <c r="AK3487" i="2" a="1"/>
  <c r="AK3487" i="2" s="1"/>
  <c r="AK3871" i="2" a="1"/>
  <c r="AK3871" i="2" s="1"/>
  <c r="AK3893" i="2" a="1"/>
  <c r="AK3893" i="2" s="1"/>
  <c r="AK322" i="2" a="1"/>
  <c r="AK322" i="2" s="1"/>
  <c r="AK375" i="2" a="1"/>
  <c r="AK375" i="2" s="1"/>
  <c r="AK713" i="2" a="1"/>
  <c r="AK713" i="2" s="1"/>
  <c r="AK735" i="2" a="1"/>
  <c r="AK735" i="2" s="1"/>
  <c r="AK1879" i="2" a="1"/>
  <c r="AK1879" i="2" s="1"/>
  <c r="AK2052" i="2" a="1"/>
  <c r="AK2052" i="2" s="1"/>
  <c r="AK2120" i="2" a="1"/>
  <c r="AK2120" i="2" s="1"/>
  <c r="AK2169" i="2" a="1"/>
  <c r="AK2169" i="2"/>
  <c r="AK2170" i="2" a="1"/>
  <c r="AK2170" i="2" s="1"/>
  <c r="AK2198" i="2" a="1"/>
  <c r="AK2198" i="2" s="1"/>
  <c r="AK323" i="2" a="1"/>
  <c r="AK323" i="2"/>
  <c r="AK376" i="2" a="1"/>
  <c r="AK376" i="2" s="1"/>
  <c r="AK1583" i="2" a="1"/>
  <c r="AK1583" i="2" s="1"/>
  <c r="AK3059" i="2" a="1"/>
  <c r="AK3059" i="2" s="1"/>
  <c r="AK4716" i="2" a="1"/>
  <c r="AK4716" i="2" s="1"/>
  <c r="AK4787" i="2" a="1"/>
  <c r="AK4787" i="2" s="1"/>
  <c r="AK5148" i="2" a="1"/>
  <c r="AK5148" i="2" s="1"/>
  <c r="AK5348" i="2" a="1"/>
  <c r="AK5348" i="2" s="1"/>
  <c r="AK5567" i="2" a="1"/>
  <c r="AK5567" i="2" s="1"/>
  <c r="AK3249" i="2" a="1"/>
  <c r="AK3249" i="2" s="1"/>
  <c r="AK2574" i="2" a="1"/>
  <c r="AK2574" i="2"/>
  <c r="AK2575" i="2" a="1"/>
  <c r="AK2575" i="2" s="1"/>
  <c r="AK2666" i="2" a="1"/>
  <c r="AK2666" i="2" s="1"/>
  <c r="AK2748" i="2" a="1"/>
  <c r="AK2748" i="2" s="1"/>
  <c r="AK2806" i="2" a="1"/>
  <c r="AK2806" i="2"/>
  <c r="AK2845" i="2" a="1"/>
  <c r="AK2845" i="2"/>
  <c r="AK4992" i="2" a="1"/>
  <c r="AK4992" i="2" s="1"/>
  <c r="AK6587" i="2" a="1"/>
  <c r="AK6587" i="2" s="1"/>
  <c r="AK6717" i="2" a="1"/>
  <c r="AK6717" i="2" s="1"/>
  <c r="AK7003" i="2" a="1"/>
  <c r="AK7003" i="2" s="1"/>
  <c r="AK5655" i="2" a="1"/>
  <c r="AK5655" i="2"/>
  <c r="AK5783" i="2" a="1"/>
  <c r="AK5783" i="2"/>
  <c r="AK5908" i="2" a="1"/>
  <c r="AK5908" i="2" s="1"/>
  <c r="AK9516" i="2" a="1"/>
  <c r="AK9516" i="2"/>
  <c r="AK9659" i="2" a="1"/>
  <c r="AK9659" i="2" s="1"/>
  <c r="AK10756" i="2" a="1"/>
  <c r="AK10756" i="2" s="1"/>
  <c r="AK10834" i="2" a="1"/>
  <c r="AK10834" i="2" s="1"/>
  <c r="AK9660" i="2" a="1"/>
  <c r="AK9660" i="2" s="1"/>
  <c r="AK9760" i="2" a="1"/>
  <c r="AK9760" i="2" s="1"/>
  <c r="AK9922" i="2" a="1"/>
  <c r="AK9922" i="2" s="1"/>
  <c r="AK7458" i="2" a="1"/>
  <c r="AK7458" i="2"/>
  <c r="AK7557" i="2" a="1"/>
  <c r="AK7557" i="2" s="1"/>
  <c r="AK7670" i="2" a="1"/>
  <c r="AK7670" i="2" s="1"/>
  <c r="AK7671" i="2" a="1"/>
  <c r="AK7671" i="2" s="1"/>
  <c r="AK7856" i="2" a="1"/>
  <c r="AK7856" i="2" s="1"/>
  <c r="AK7857" i="2" a="1"/>
  <c r="AK7857" i="2"/>
  <c r="AK7940" i="2" a="1"/>
  <c r="AK7940" i="2" s="1"/>
  <c r="AK8030" i="2" a="1"/>
  <c r="AK8030" i="2"/>
  <c r="AK8115" i="2" a="1"/>
  <c r="AK8115" i="2" s="1"/>
  <c r="AK8180" i="2" a="1"/>
  <c r="AK8180" i="2" s="1"/>
  <c r="AK8228" i="2" a="1"/>
  <c r="AK8228" i="2" s="1"/>
  <c r="AK8256" i="2" a="1"/>
  <c r="AK8256" i="2"/>
  <c r="AK10835" i="2" a="1"/>
  <c r="AK10835" i="2" s="1"/>
  <c r="AK10901" i="2" a="1"/>
  <c r="AK10901" i="2" s="1"/>
  <c r="AK11199" i="2" a="1"/>
  <c r="AK11199" i="2"/>
  <c r="AK11456" i="2" a="1"/>
  <c r="AK11456" i="2"/>
  <c r="AK3060" i="2" a="1"/>
  <c r="AK3060" i="2" s="1"/>
  <c r="AK3308" i="2" a="1"/>
  <c r="AK3308" i="2" s="1"/>
  <c r="AK3314" i="2" a="1"/>
  <c r="AK3314" i="2" s="1"/>
  <c r="AK3730" i="2" a="1"/>
  <c r="AK3730" i="2"/>
  <c r="AK3768" i="2" a="1"/>
  <c r="AK3768" i="2" s="1"/>
  <c r="AK7" i="2" a="1"/>
  <c r="AK7" i="2" s="1"/>
  <c r="AK20" i="2" a="1"/>
  <c r="AK20" i="2"/>
  <c r="AK568" i="2" a="1"/>
  <c r="AK568" i="2" s="1"/>
  <c r="AK614" i="2" a="1"/>
  <c r="AK614" i="2" s="1"/>
  <c r="AK794" i="2" a="1"/>
  <c r="AK794" i="2" s="1"/>
  <c r="AK796" i="2" a="1"/>
  <c r="AK796" i="2" s="1"/>
  <c r="AK991" i="2" a="1"/>
  <c r="AK991" i="2" s="1"/>
  <c r="AK994" i="2" a="1"/>
  <c r="AK994" i="2" s="1"/>
  <c r="AK1232" i="2" a="1"/>
  <c r="AK1232" i="2" s="1"/>
  <c r="AK1254" i="2" a="1"/>
  <c r="AK1254" i="2" s="1"/>
  <c r="AK1608" i="2" a="1"/>
  <c r="AK1608" i="2"/>
  <c r="AK1614" i="2" a="1"/>
  <c r="AK1614" i="2" s="1"/>
  <c r="AK1624" i="2" a="1"/>
  <c r="AK1624" i="2" s="1"/>
  <c r="AK1634" i="2" a="1"/>
  <c r="AK1634" i="2" s="1"/>
  <c r="AK1650" i="2" a="1"/>
  <c r="AK1650" i="2"/>
  <c r="AK1683" i="2" a="1"/>
  <c r="AK1683" i="2" s="1"/>
  <c r="AK1729" i="2" a="1"/>
  <c r="AK1729" i="2"/>
  <c r="AK1730" i="2" a="1"/>
  <c r="AK1730" i="2" s="1"/>
  <c r="AK1800" i="2" a="1"/>
  <c r="AK1800" i="2" s="1"/>
  <c r="AK1880" i="2" a="1"/>
  <c r="AK1880" i="2" s="1"/>
  <c r="AK1964" i="2" a="1"/>
  <c r="AK1964" i="2" s="1"/>
  <c r="AK2254" i="2" a="1"/>
  <c r="AK2254" i="2"/>
  <c r="AK8" i="2" a="1"/>
  <c r="AK8" i="2" s="1"/>
  <c r="AK21" i="2" a="1"/>
  <c r="AK21" i="2"/>
  <c r="AK1475" i="2" a="1"/>
  <c r="AK1475" i="2" s="1"/>
  <c r="AK3061" i="2" a="1"/>
  <c r="AK3061" i="2" s="1"/>
  <c r="AK4788" i="2" a="1"/>
  <c r="AK4788" i="2" s="1"/>
  <c r="AK4620" i="2" a="1"/>
  <c r="AK4620" i="2"/>
  <c r="AK5053" i="2" a="1"/>
  <c r="AK5053" i="2"/>
  <c r="AK5349" i="2" a="1"/>
  <c r="AK5349" i="2"/>
  <c r="AK5471" i="2" a="1"/>
  <c r="AK5471" i="2" s="1"/>
  <c r="AK3174" i="2" a="1"/>
  <c r="AK3174" i="2" s="1"/>
  <c r="AK3911" i="2" a="1"/>
  <c r="AK3911" i="2"/>
  <c r="AK4138" i="2" a="1"/>
  <c r="AK4138" i="2" s="1"/>
  <c r="AK4142" i="2" a="1"/>
  <c r="AK4142" i="2"/>
  <c r="AK4433" i="2" a="1"/>
  <c r="AK4433" i="2"/>
  <c r="AK4434" i="2" a="1"/>
  <c r="AK4434" i="2"/>
  <c r="AK4906" i="2" a="1"/>
  <c r="AK4906" i="2" s="1"/>
  <c r="AK7155" i="2" a="1"/>
  <c r="AK7155" i="2" s="1"/>
  <c r="AK7203" i="2" a="1"/>
  <c r="AK7203" i="2" s="1"/>
  <c r="AK7278" i="2" a="1"/>
  <c r="AK7278" i="2" s="1"/>
  <c r="AK6154" i="2" a="1"/>
  <c r="AK6154" i="2" s="1"/>
  <c r="AK6266" i="2" a="1"/>
  <c r="AK6266" i="2" s="1"/>
  <c r="AK6286" i="2" a="1"/>
  <c r="AK6286" i="2"/>
  <c r="AK6437" i="2" a="1"/>
  <c r="AK6437" i="2"/>
  <c r="AK6677" i="2" a="1"/>
  <c r="AK6677" i="2" s="1"/>
  <c r="AK6849" i="2" a="1"/>
  <c r="AK6849" i="2" s="1"/>
  <c r="AK5250" i="2" a="1"/>
  <c r="AK5250" i="2" s="1"/>
  <c r="AK5656" i="2" a="1"/>
  <c r="AK5656" i="2" s="1"/>
  <c r="AK5784" i="2" a="1"/>
  <c r="AK5784" i="2" s="1"/>
  <c r="AK5909" i="2" a="1"/>
  <c r="AK5909" i="2"/>
  <c r="AK6023" i="2" a="1"/>
  <c r="AK6023" i="2"/>
  <c r="AK6453" i="2" a="1"/>
  <c r="AK6453" i="2" s="1"/>
  <c r="AK6850" i="2" a="1"/>
  <c r="AK6850" i="2" s="1"/>
  <c r="AK8708" i="2" a="1"/>
  <c r="AK8708" i="2" s="1"/>
  <c r="AK8788" i="2" a="1"/>
  <c r="AK8788" i="2" s="1"/>
  <c r="AK9280" i="2" a="1"/>
  <c r="AK9280" i="2" s="1"/>
  <c r="AK10159" i="2" a="1"/>
  <c r="AK10159" i="2"/>
  <c r="AK10275" i="2" a="1"/>
  <c r="AK10275" i="2" s="1"/>
  <c r="AK11015" i="2" a="1"/>
  <c r="AK11015" i="2" s="1"/>
  <c r="AK11267" i="2" a="1"/>
  <c r="AK11267" i="2"/>
  <c r="AK8789" i="2" a="1"/>
  <c r="AK8789" i="2"/>
  <c r="AK8927" i="2" a="1"/>
  <c r="AK8927" i="2" s="1"/>
  <c r="AK8928" i="2" a="1"/>
  <c r="AK8928" i="2" s="1"/>
  <c r="AK9076" i="2" a="1"/>
  <c r="AK9076" i="2"/>
  <c r="AK9077" i="2" a="1"/>
  <c r="AK9077" i="2"/>
  <c r="AK9281" i="2" a="1"/>
  <c r="AK9281" i="2" s="1"/>
  <c r="AK9282" i="2" a="1"/>
  <c r="AK9282" i="2" s="1"/>
  <c r="AK9283" i="2" a="1"/>
  <c r="AK9283" i="2" s="1"/>
  <c r="AK9284" i="2" a="1"/>
  <c r="AK9284" i="2" s="1"/>
  <c r="AK7366" i="2" a="1"/>
  <c r="AK7366" i="2" s="1"/>
  <c r="AK7459" i="2" a="1"/>
  <c r="AK7459" i="2" s="1"/>
  <c r="AK7558" i="2" a="1"/>
  <c r="AK7558" i="2" s="1"/>
  <c r="AK7559" i="2" a="1"/>
  <c r="AK7559" i="2" s="1"/>
  <c r="AK7672" i="2" a="1"/>
  <c r="AK7672" i="2"/>
  <c r="AK7774" i="2" a="1"/>
  <c r="AK7774" i="2" s="1"/>
  <c r="AK7858" i="2" a="1"/>
  <c r="AK7858" i="2" s="1"/>
  <c r="AK7941" i="2" a="1"/>
  <c r="AK7941" i="2" s="1"/>
  <c r="AK8031" i="2" a="1"/>
  <c r="AK8031" i="2" s="1"/>
  <c r="AK10276" i="2" a="1"/>
  <c r="AK10276" i="2" s="1"/>
  <c r="AK10277" i="2" a="1"/>
  <c r="AK10277" i="2"/>
  <c r="AK10278" i="2" a="1"/>
  <c r="AK10278" i="2"/>
  <c r="AK10465" i="2" a="1"/>
  <c r="AK10465" i="2" s="1"/>
  <c r="AK10466" i="2" a="1"/>
  <c r="AK10466" i="2"/>
  <c r="AK10467" i="2" a="1"/>
  <c r="AK10467" i="2" s="1"/>
  <c r="AK11032" i="2" a="1"/>
  <c r="AK11032" i="2"/>
  <c r="AK11283" i="2" a="1"/>
  <c r="AK11283" i="2" s="1"/>
  <c r="AK11577" i="2" a="1"/>
  <c r="AK11577" i="2" s="1"/>
  <c r="AK11664" i="2" a="1"/>
  <c r="AK11664" i="2" s="1"/>
  <c r="AK3219" i="2" a="1"/>
  <c r="AK3219" i="2" s="1"/>
  <c r="AK3463" i="2" a="1"/>
  <c r="AK3463" i="2" s="1"/>
  <c r="AK3464" i="2" a="1"/>
  <c r="AK3464" i="2" s="1"/>
  <c r="AK3851" i="2" a="1"/>
  <c r="AK3851" i="2" s="1"/>
  <c r="AK3872" i="2" a="1"/>
  <c r="AK3872" i="2" s="1"/>
  <c r="AK324" i="2" a="1"/>
  <c r="AK324" i="2"/>
  <c r="AK377" i="2" a="1"/>
  <c r="AK377" i="2" s="1"/>
  <c r="AK714" i="2" a="1"/>
  <c r="AK714" i="2" s="1"/>
  <c r="AK736" i="2" a="1"/>
  <c r="AK736" i="2" s="1"/>
  <c r="AK806" i="2" a="1"/>
  <c r="AK806" i="2"/>
  <c r="AK823" i="2" a="1"/>
  <c r="AK823" i="2" s="1"/>
  <c r="AK1068" i="2" a="1"/>
  <c r="AK1068" i="2" s="1"/>
  <c r="AK1081" i="2" a="1"/>
  <c r="AK1081" i="2"/>
  <c r="AK1302" i="2" a="1"/>
  <c r="AK1302" i="2"/>
  <c r="AK1315" i="2" a="1"/>
  <c r="AK1315" i="2" s="1"/>
  <c r="AK1881" i="2" a="1"/>
  <c r="AK1881" i="2" s="1"/>
  <c r="AK1965" i="2" a="1"/>
  <c r="AK1965" i="2" s="1"/>
  <c r="AK2053" i="2" a="1"/>
  <c r="AK2053" i="2"/>
  <c r="AK2121" i="2" a="1"/>
  <c r="AK2121" i="2"/>
  <c r="AK2171" i="2" a="1"/>
  <c r="AK2171" i="2"/>
  <c r="AK2199" i="2" a="1"/>
  <c r="AK2199" i="2" s="1"/>
  <c r="AK233" i="2" a="1"/>
  <c r="AK233" i="2" s="1"/>
  <c r="AK325" i="2" a="1"/>
  <c r="AK325" i="2" s="1"/>
  <c r="AK1563" i="2" a="1"/>
  <c r="AK1563" i="2" s="1"/>
  <c r="AK3062" i="2" a="1"/>
  <c r="AK3062" i="2"/>
  <c r="AK4691" i="2" a="1"/>
  <c r="AK4691" i="2" s="1"/>
  <c r="AK4789" i="2" a="1"/>
  <c r="AK4789" i="2" s="1"/>
  <c r="AK5121" i="2" a="1"/>
  <c r="AK5121" i="2" s="1"/>
  <c r="AK5350" i="2" a="1"/>
  <c r="AK5350" i="2"/>
  <c r="AK5550" i="2" a="1"/>
  <c r="AK5550" i="2"/>
  <c r="AK3220" i="2" a="1"/>
  <c r="AK3220" i="2" s="1"/>
  <c r="AK3922" i="2" a="1"/>
  <c r="AK3922" i="2" s="1"/>
  <c r="AK4240" i="2" a="1"/>
  <c r="AK4240" i="2" s="1"/>
  <c r="AK4241" i="2" a="1"/>
  <c r="AK4241" i="2" s="1"/>
  <c r="AK4551" i="2" a="1"/>
  <c r="AK4551" i="2" s="1"/>
  <c r="AK4552" i="2" a="1"/>
  <c r="AK4552" i="2" s="1"/>
  <c r="AK2487" i="2" a="1"/>
  <c r="AK2487" i="2"/>
  <c r="AK2576" i="2" a="1"/>
  <c r="AK2576" i="2"/>
  <c r="AK2667" i="2" a="1"/>
  <c r="AK2667" i="2" s="1"/>
  <c r="AK2668" i="2" a="1"/>
  <c r="AK2668" i="2" s="1"/>
  <c r="AK2749" i="2" a="1"/>
  <c r="AK2749" i="2" s="1"/>
  <c r="AK2807" i="2" a="1"/>
  <c r="AK2807" i="2" s="1"/>
  <c r="AK4968" i="2" a="1"/>
  <c r="AK4968" i="2" s="1"/>
  <c r="AK6179" i="2" a="1"/>
  <c r="AK6179" i="2"/>
  <c r="AK6287" i="2" a="1"/>
  <c r="AK6287" i="2"/>
  <c r="AK6320" i="2" a="1"/>
  <c r="AK6320" i="2" s="1"/>
  <c r="AK6537" i="2" a="1"/>
  <c r="AK6537" i="2"/>
  <c r="AK6706" i="2" a="1"/>
  <c r="AK6706" i="2" s="1"/>
  <c r="AK6965" i="2" a="1"/>
  <c r="AK6965" i="2" s="1"/>
  <c r="AK5290" i="2" a="1"/>
  <c r="AK5290" i="2" s="1"/>
  <c r="AK5657" i="2" a="1"/>
  <c r="AK5657" i="2"/>
  <c r="AK5785" i="2" a="1"/>
  <c r="AK5785" i="2" s="1"/>
  <c r="AK5910" i="2" a="1"/>
  <c r="AK5910" i="2" s="1"/>
  <c r="AK6083" i="2" a="1"/>
  <c r="AK6083" i="2" s="1"/>
  <c r="AK6612" i="2" a="1"/>
  <c r="AK6612" i="2" s="1"/>
  <c r="AK6966" i="2" a="1"/>
  <c r="AK6966" i="2" s="1"/>
  <c r="AK9517" i="2" a="1"/>
  <c r="AK9517" i="2" s="1"/>
  <c r="AK9761" i="2" a="1"/>
  <c r="AK9761" i="2" s="1"/>
  <c r="AK10644" i="2" a="1"/>
  <c r="AK10644" i="2"/>
  <c r="AK10757" i="2" a="1"/>
  <c r="AK10757" i="2" s="1"/>
  <c r="AK11163" i="2" a="1"/>
  <c r="AK11163" i="2" s="1"/>
  <c r="AK11373" i="2" a="1"/>
  <c r="AK11373" i="2" s="1"/>
  <c r="AK11730" i="2" a="1"/>
  <c r="AK11730" i="2" s="1"/>
  <c r="AK9518" i="2" a="1"/>
  <c r="AK9518" i="2" s="1"/>
  <c r="AK9661" i="2" a="1"/>
  <c r="AK9661" i="2" s="1"/>
  <c r="AK9762" i="2" a="1"/>
  <c r="AK9762" i="2" s="1"/>
  <c r="AK9763" i="2" a="1"/>
  <c r="AK9763" i="2"/>
  <c r="AK9764" i="2" a="1"/>
  <c r="AK9764" i="2" s="1"/>
  <c r="AK9765" i="2" a="1"/>
  <c r="AK9765" i="2" s="1"/>
  <c r="AK9766" i="2" a="1"/>
  <c r="AK9766" i="2" s="1"/>
  <c r="AK9767" i="2" a="1"/>
  <c r="AK9767" i="2" s="1"/>
  <c r="AK9768" i="2" a="1"/>
  <c r="AK9768" i="2"/>
  <c r="AK7367" i="2" a="1"/>
  <c r="AK7367" i="2" s="1"/>
  <c r="AK7460" i="2" a="1"/>
  <c r="AK7460" i="2" s="1"/>
  <c r="AK7560" i="2" a="1"/>
  <c r="AK7560" i="2" s="1"/>
  <c r="AK7673" i="2" a="1"/>
  <c r="AK7673" i="2"/>
  <c r="AK7775" i="2" a="1"/>
  <c r="AK7775" i="2" s="1"/>
  <c r="AK7859" i="2" a="1"/>
  <c r="AK7859" i="2" s="1"/>
  <c r="AK7942" i="2" a="1"/>
  <c r="AK7942" i="2" s="1"/>
  <c r="AK8032" i="2" a="1"/>
  <c r="AK8032" i="2" s="1"/>
  <c r="AK8116" i="2" a="1"/>
  <c r="AK8116" i="2" s="1"/>
  <c r="AK8117" i="2" a="1"/>
  <c r="AK8117" i="2"/>
  <c r="AK8181" i="2" a="1"/>
  <c r="AK8181" i="2"/>
  <c r="AK8229" i="2" a="1"/>
  <c r="AK8229" i="2" s="1"/>
  <c r="AK10758" i="2" a="1"/>
  <c r="AK10758" i="2" s="1"/>
  <c r="AK10759" i="2" a="1"/>
  <c r="AK10759" i="2"/>
  <c r="AK10836" i="2" a="1"/>
  <c r="AK10836" i="2" s="1"/>
  <c r="AK10837" i="2" a="1"/>
  <c r="AK10837" i="2" s="1"/>
  <c r="AK10838" i="2" a="1"/>
  <c r="AK10838" i="2" s="1"/>
  <c r="AK10839" i="2" a="1"/>
  <c r="AK10839" i="2" s="1"/>
  <c r="AK11164" i="2" a="1"/>
  <c r="AK11164" i="2" s="1"/>
  <c r="AK11416" i="2" a="1"/>
  <c r="AK11416" i="2" s="1"/>
  <c r="AK11578" i="2" a="1"/>
  <c r="AK11578" i="2" s="1"/>
  <c r="AK11665" i="2" a="1"/>
  <c r="AK11665" i="2" s="1"/>
  <c r="AK234" i="2" a="1"/>
  <c r="AK234" i="2" s="1"/>
  <c r="AK326" i="2" a="1"/>
  <c r="AK326" i="2" s="1"/>
  <c r="AK1564" i="2" a="1"/>
  <c r="AK1564" i="2" s="1"/>
  <c r="AK3063" i="2" a="1"/>
  <c r="AK3063" i="2" s="1"/>
  <c r="AK3235" i="2" a="1"/>
  <c r="AK3235" i="2" s="1"/>
  <c r="AK4717" i="2" a="1"/>
  <c r="AK4717" i="2" s="1"/>
  <c r="AK4790" i="2" a="1"/>
  <c r="AK4790" i="2"/>
  <c r="AK5122" i="2" a="1"/>
  <c r="AK5122" i="2" s="1"/>
  <c r="AK5351" i="2" a="1"/>
  <c r="AK5351" i="2" s="1"/>
  <c r="AK1801" i="2" a="1"/>
  <c r="AK1801" i="2" s="1"/>
  <c r="AK1802" i="2" a="1"/>
  <c r="AK1802" i="2" s="1"/>
  <c r="AK235" i="2" a="1"/>
  <c r="AK235" i="2" s="1"/>
  <c r="AK236" i="2" a="1"/>
  <c r="AK236" i="2" s="1"/>
  <c r="AK675" i="2" a="1"/>
  <c r="AK675" i="2" s="1"/>
  <c r="AK676" i="2" a="1"/>
  <c r="AK676" i="2" s="1"/>
  <c r="AK897" i="2" a="1"/>
  <c r="AK897" i="2" s="1"/>
  <c r="AK931" i="2" a="1"/>
  <c r="AK931" i="2"/>
  <c r="AK1138" i="2" a="1"/>
  <c r="AK1138" i="2" s="1"/>
  <c r="AK1168" i="2" a="1"/>
  <c r="AK1168" i="2"/>
  <c r="AK1382" i="2" a="1"/>
  <c r="AK1382" i="2" s="1"/>
  <c r="AK1415" i="2" a="1"/>
  <c r="AK1415" i="2" s="1"/>
  <c r="AK3362" i="2" a="1"/>
  <c r="AK3362" i="2" s="1"/>
  <c r="AK3403" i="2" a="1"/>
  <c r="AK3403" i="2" s="1"/>
  <c r="AK3731" i="2" a="1"/>
  <c r="AK3731" i="2"/>
  <c r="AK3769" i="2" a="1"/>
  <c r="AK3769" i="2" s="1"/>
  <c r="AK8790" i="2" a="1"/>
  <c r="AK8790" i="2" s="1"/>
  <c r="AK8929" i="2" a="1"/>
  <c r="AK8929" i="2"/>
  <c r="AK10279" i="2" a="1"/>
  <c r="AK10279" i="2" s="1"/>
  <c r="AK10280" i="2" a="1"/>
  <c r="AK10280" i="2" s="1"/>
  <c r="AK1882" i="2" a="1"/>
  <c r="AK1882" i="2"/>
  <c r="AK1966" i="2" a="1"/>
  <c r="AK1966" i="2" s="1"/>
  <c r="AK2054" i="2" a="1"/>
  <c r="AK2054" i="2" s="1"/>
  <c r="AK2122" i="2" a="1"/>
  <c r="AK2122" i="2"/>
  <c r="AK2488" i="2" a="1"/>
  <c r="AK2488" i="2" s="1"/>
  <c r="AK2489" i="2" a="1"/>
  <c r="AK2489" i="2" s="1"/>
  <c r="AK2577" i="2" a="1"/>
  <c r="AK2577" i="2" s="1"/>
  <c r="AK2669" i="2" a="1"/>
  <c r="AK2669" i="2" s="1"/>
  <c r="AK2750" i="2" a="1"/>
  <c r="AK2750" i="2"/>
  <c r="AK2808" i="2" a="1"/>
  <c r="AK2808" i="2"/>
  <c r="AK3236" i="2" a="1"/>
  <c r="AK3236" i="2"/>
  <c r="AK3975" i="2" a="1"/>
  <c r="AK3975" i="2" s="1"/>
  <c r="AK4301" i="2" a="1"/>
  <c r="AK4301" i="2"/>
  <c r="AK4326" i="2" a="1"/>
  <c r="AK4326" i="2" s="1"/>
  <c r="AK4435" i="2" a="1"/>
  <c r="AK4435" i="2" s="1"/>
  <c r="AK4480" i="2" a="1"/>
  <c r="AK4480" i="2"/>
  <c r="AK6203" i="2" a="1"/>
  <c r="AK6203" i="2"/>
  <c r="AK6321" i="2" a="1"/>
  <c r="AK6321" i="2" s="1"/>
  <c r="AK6339" i="2" a="1"/>
  <c r="AK6339" i="2" s="1"/>
  <c r="AK4993" i="2" a="1"/>
  <c r="AK4993" i="2" s="1"/>
  <c r="AK6564" i="2" a="1"/>
  <c r="AK6564" i="2" s="1"/>
  <c r="AK6702" i="2" a="1"/>
  <c r="AK6702" i="2" s="1"/>
  <c r="AK7045" i="2" a="1"/>
  <c r="AK7045" i="2" s="1"/>
  <c r="AK7204" i="2" a="1"/>
  <c r="AK7204" i="2" s="1"/>
  <c r="AK5230" i="2" a="1"/>
  <c r="AK5230" i="2"/>
  <c r="AK5522" i="2" a="1"/>
  <c r="AK5522" i="2" s="1"/>
  <c r="AK5658" i="2" a="1"/>
  <c r="AK5658" i="2" s="1"/>
  <c r="AK5786" i="2" a="1"/>
  <c r="AK5786" i="2" s="1"/>
  <c r="AK5787" i="2" a="1"/>
  <c r="AK5787" i="2" s="1"/>
  <c r="AK6123" i="2" a="1"/>
  <c r="AK6123" i="2"/>
  <c r="AK6588" i="2" a="1"/>
  <c r="AK6588" i="2"/>
  <c r="AK7004" i="2" a="1"/>
  <c r="AK7004" i="2" s="1"/>
  <c r="AK9662" i="2" a="1"/>
  <c r="AK9662" i="2" s="1"/>
  <c r="AK11165" i="2" a="1"/>
  <c r="AK11165" i="2" s="1"/>
  <c r="AK11417" i="2" a="1"/>
  <c r="AK11417" i="2"/>
  <c r="AK7279" i="2" a="1"/>
  <c r="AK7279" i="2" s="1"/>
  <c r="AK7368" i="2" a="1"/>
  <c r="AK7368" i="2" s="1"/>
  <c r="AK7461" i="2" a="1"/>
  <c r="AK7461" i="2" s="1"/>
  <c r="AK7561" i="2" a="1"/>
  <c r="AK7561" i="2" s="1"/>
  <c r="AK7562" i="2" a="1"/>
  <c r="AK7562" i="2"/>
  <c r="AK7674" i="2" a="1"/>
  <c r="AK7674" i="2" s="1"/>
  <c r="AK7776" i="2" a="1"/>
  <c r="AK7776" i="2" s="1"/>
  <c r="AK7943" i="2" a="1"/>
  <c r="AK7943" i="2" s="1"/>
  <c r="AK8033" i="2" a="1"/>
  <c r="AK8033" i="2" s="1"/>
  <c r="AK8118" i="2" a="1"/>
  <c r="AK8118" i="2" s="1"/>
  <c r="AK8182" i="2" a="1"/>
  <c r="AK8182" i="2" s="1"/>
  <c r="AK9663" i="2" a="1"/>
  <c r="AK9663" i="2"/>
  <c r="AK8930" i="2" a="1"/>
  <c r="AK8930" i="2"/>
  <c r="AK8931" i="2" a="1"/>
  <c r="AK8931" i="2" s="1"/>
  <c r="AK8932" i="2" a="1"/>
  <c r="AK8932" i="2"/>
  <c r="AK9078" i="2" a="1"/>
  <c r="AK9078" i="2" s="1"/>
  <c r="AK9079" i="2" a="1"/>
  <c r="AK9079" i="2" s="1"/>
  <c r="AK9080" i="2" a="1"/>
  <c r="AK9080" i="2" s="1"/>
  <c r="AK9081" i="2" a="1"/>
  <c r="AK9081" i="2"/>
  <c r="AK9285" i="2" a="1"/>
  <c r="AK9285" i="2"/>
  <c r="AK10281" i="2" a="1"/>
  <c r="AK10281" i="2"/>
  <c r="AK10282" i="2" a="1"/>
  <c r="AK10282" i="2" s="1"/>
  <c r="AK10468" i="2" a="1"/>
  <c r="AK10468" i="2" s="1"/>
  <c r="AK10469" i="2" a="1"/>
  <c r="AK10469" i="2"/>
  <c r="AK10470" i="2" a="1"/>
  <c r="AK10470" i="2" s="1"/>
  <c r="AK10645" i="2" a="1"/>
  <c r="AK10645" i="2" s="1"/>
  <c r="AK11166" i="2" a="1"/>
  <c r="AK11166" i="2"/>
  <c r="AK11418" i="2" a="1"/>
  <c r="AK11418" i="2" s="1"/>
  <c r="AK11579" i="2" a="1"/>
  <c r="AK11579" i="2" s="1"/>
  <c r="AK11666" i="2" a="1"/>
  <c r="AK11666" i="2" s="1"/>
  <c r="AK132" i="2" a="1"/>
  <c r="AK132" i="2"/>
  <c r="AK237" i="2" a="1"/>
  <c r="AK237" i="2" s="1"/>
  <c r="AK1532" i="2" a="1"/>
  <c r="AK1532" i="2" s="1"/>
  <c r="AK3064" i="2" a="1"/>
  <c r="AK3064" i="2" s="1"/>
  <c r="AK3535" i="2" a="1"/>
  <c r="AK3535" i="2"/>
  <c r="AK4660" i="2" a="1"/>
  <c r="AK4660" i="2" s="1"/>
  <c r="AK4791" i="2" a="1"/>
  <c r="AK4791" i="2"/>
  <c r="AK5094" i="2" a="1"/>
  <c r="AK5094" i="2" s="1"/>
  <c r="AK5352" i="2" a="1"/>
  <c r="AK5352" i="2" s="1"/>
  <c r="AK133" i="2" a="1"/>
  <c r="AK133" i="2" s="1"/>
  <c r="AK238" i="2" a="1"/>
  <c r="AK238" i="2" s="1"/>
  <c r="AK615" i="2" a="1"/>
  <c r="AK615" i="2" s="1"/>
  <c r="AK616" i="2" a="1"/>
  <c r="AK616" i="2"/>
  <c r="AK1002" i="2" a="1"/>
  <c r="AK1002" i="2"/>
  <c r="AK1018" i="2" a="1"/>
  <c r="AK1018" i="2" s="1"/>
  <c r="AK1233" i="2" a="1"/>
  <c r="AK1233" i="2"/>
  <c r="AK1234" i="2" a="1"/>
  <c r="AK1234" i="2" s="1"/>
  <c r="AK3585" i="2" a="1"/>
  <c r="AK3585" i="2" s="1"/>
  <c r="AK4014" i="2" a="1"/>
  <c r="AK4014" i="2"/>
  <c r="AK4015" i="2" a="1"/>
  <c r="AK4015" i="2" s="1"/>
  <c r="AK4023" i="2" a="1"/>
  <c r="AK4023" i="2"/>
  <c r="AK4035" i="2" a="1"/>
  <c r="AK4035" i="2" s="1"/>
  <c r="AK4045" i="2" a="1"/>
  <c r="AK4045" i="2" s="1"/>
  <c r="AK4046" i="2" a="1"/>
  <c r="AK4046" i="2"/>
  <c r="AK4078" i="2" a="1"/>
  <c r="AK4078" i="2" s="1"/>
  <c r="AK4084" i="2" a="1"/>
  <c r="AK4084" i="2"/>
  <c r="AK4085" i="2" a="1"/>
  <c r="AK4085" i="2" s="1"/>
  <c r="AK4093" i="2" a="1"/>
  <c r="AK4093" i="2" s="1"/>
  <c r="AK4102" i="2" a="1"/>
  <c r="AK4102" i="2" s="1"/>
  <c r="AK4111" i="2" a="1"/>
  <c r="AK4111" i="2"/>
  <c r="AK6829" i="2" a="1"/>
  <c r="AK6829" i="2"/>
  <c r="AK7156" i="2" a="1"/>
  <c r="AK7156" i="2"/>
  <c r="AK7157" i="2" a="1"/>
  <c r="AK7157" i="2"/>
  <c r="AK7205" i="2" a="1"/>
  <c r="AK7205" i="2"/>
  <c r="AK7280" i="2" a="1"/>
  <c r="AK7280" i="2" s="1"/>
  <c r="AK4946" i="2" a="1"/>
  <c r="AK4946" i="2" s="1"/>
  <c r="AK6808" i="2" a="1"/>
  <c r="AK6808" i="2" s="1"/>
  <c r="AK7076" i="2" a="1"/>
  <c r="AK7076" i="2" s="1"/>
  <c r="AK5260" i="2" a="1"/>
  <c r="AK5260" i="2"/>
  <c r="AK5496" i="2" a="1"/>
  <c r="AK5496" i="2"/>
  <c r="AK5659" i="2" a="1"/>
  <c r="AK5659" i="2"/>
  <c r="AK5788" i="2" a="1"/>
  <c r="AK5788" i="2" s="1"/>
  <c r="AK5911" i="2" a="1"/>
  <c r="AK5911" i="2" s="1"/>
  <c r="AK6033" i="2" a="1"/>
  <c r="AK6033" i="2" s="1"/>
  <c r="AK6809" i="2" a="1"/>
  <c r="AK6809" i="2" s="1"/>
  <c r="AK7005" i="2" a="1"/>
  <c r="AK7005" i="2" s="1"/>
  <c r="AK9855" i="2" a="1"/>
  <c r="AK9855" i="2" s="1"/>
  <c r="AK11200" i="2" a="1"/>
  <c r="AK11200" i="2"/>
  <c r="AK11457" i="2" a="1"/>
  <c r="AK11457" i="2" s="1"/>
  <c r="AK8791" i="2" a="1"/>
  <c r="AK8791" i="2" s="1"/>
  <c r="AK8792" i="2" a="1"/>
  <c r="AK8792" i="2"/>
  <c r="AK8933" i="2" a="1"/>
  <c r="AK8933" i="2" s="1"/>
  <c r="AK9082" i="2" a="1"/>
  <c r="AK9082" i="2" s="1"/>
  <c r="AK10069" i="2" a="1"/>
  <c r="AK10069" i="2"/>
  <c r="AK7369" i="2" a="1"/>
  <c r="AK7369" i="2"/>
  <c r="AK7462" i="2" a="1"/>
  <c r="AK7462" i="2" s="1"/>
  <c r="AK7563" i="2" a="1"/>
  <c r="AK7563" i="2" s="1"/>
  <c r="AK7675" i="2" a="1"/>
  <c r="AK7675" i="2" s="1"/>
  <c r="AK7777" i="2" a="1"/>
  <c r="AK7777" i="2" s="1"/>
  <c r="AK7860" i="2" a="1"/>
  <c r="AK7860" i="2" s="1"/>
  <c r="AK7861" i="2" a="1"/>
  <c r="AK7861" i="2" s="1"/>
  <c r="AK7944" i="2" a="1"/>
  <c r="AK7944" i="2" s="1"/>
  <c r="AK10160" i="2" a="1"/>
  <c r="AK10160" i="2" s="1"/>
  <c r="AK10161" i="2" a="1"/>
  <c r="AK10161" i="2" s="1"/>
  <c r="AK10283" i="2" a="1"/>
  <c r="AK10283" i="2"/>
  <c r="AK10284" i="2" a="1"/>
  <c r="AK10284" i="2" s="1"/>
  <c r="AK11243" i="2" a="1"/>
  <c r="AK11243" i="2"/>
  <c r="AK11502" i="2" a="1"/>
  <c r="AK11502" i="2" s="1"/>
  <c r="AK134" i="2" a="1"/>
  <c r="AK134" i="2" s="1"/>
  <c r="AK239" i="2" a="1"/>
  <c r="AK239" i="2" s="1"/>
  <c r="AK1503" i="2" a="1"/>
  <c r="AK1503" i="2" s="1"/>
  <c r="AK3065" i="2" a="1"/>
  <c r="AK3065" i="2"/>
  <c r="AK3221" i="2" a="1"/>
  <c r="AK3221" i="2"/>
  <c r="AK4661" i="2" a="1"/>
  <c r="AK4661" i="2"/>
  <c r="AK4792" i="2" a="1"/>
  <c r="AK4792" i="2" s="1"/>
  <c r="AK5063" i="2" a="1"/>
  <c r="AK5063" i="2"/>
  <c r="AK5353" i="2" a="1"/>
  <c r="AK5353" i="2" s="1"/>
  <c r="AK1684" i="2" a="1"/>
  <c r="AK1684" i="2"/>
  <c r="AK1731" i="2" a="1"/>
  <c r="AK1731" i="2" s="1"/>
  <c r="AK1732" i="2" a="1"/>
  <c r="AK1732" i="2" s="1"/>
  <c r="AK1803" i="2" a="1"/>
  <c r="AK1803" i="2" s="1"/>
  <c r="AK61" i="2" a="1"/>
  <c r="AK61" i="2"/>
  <c r="AK62" i="2" a="1"/>
  <c r="AK62" i="2" s="1"/>
  <c r="AK569" i="2" a="1"/>
  <c r="AK569" i="2" s="1"/>
  <c r="AK570" i="2" a="1"/>
  <c r="AK570" i="2"/>
  <c r="AK874" i="2" a="1"/>
  <c r="AK874" i="2" s="1"/>
  <c r="AK898" i="2" a="1"/>
  <c r="AK898" i="2" s="1"/>
  <c r="AK1112" i="2" a="1"/>
  <c r="AK1112" i="2"/>
  <c r="AK1113" i="2" a="1"/>
  <c r="AK1113" i="2" s="1"/>
  <c r="AK1337" i="2" a="1"/>
  <c r="AK1337" i="2" s="1"/>
  <c r="AK1357" i="2" a="1"/>
  <c r="AK1357" i="2" s="1"/>
  <c r="AK3319" i="2" a="1"/>
  <c r="AK3319" i="2" s="1"/>
  <c r="AK3335" i="2" a="1"/>
  <c r="AK3335" i="2" s="1"/>
  <c r="AK3688" i="2" a="1"/>
  <c r="AK3688" i="2"/>
  <c r="AK3703" i="2" a="1"/>
  <c r="AK3703" i="2" s="1"/>
  <c r="AK8654" i="2" a="1"/>
  <c r="AK8654" i="2"/>
  <c r="AK8709" i="2" a="1"/>
  <c r="AK8709" i="2" s="1"/>
  <c r="AK10070" i="2" a="1"/>
  <c r="AK10070" i="2" s="1"/>
  <c r="AK10162" i="2" a="1"/>
  <c r="AK10162" i="2" s="1"/>
  <c r="AK1883" i="2" a="1"/>
  <c r="AK1883" i="2" s="1"/>
  <c r="AK1967" i="2" a="1"/>
  <c r="AK1967" i="2"/>
  <c r="AK2362" i="2" a="1"/>
  <c r="AK2362" i="2" s="1"/>
  <c r="AK2363" i="2" a="1"/>
  <c r="AK2363" i="2" s="1"/>
  <c r="AK2411" i="2" a="1"/>
  <c r="AK2411" i="2" s="1"/>
  <c r="AK2412" i="2" a="1"/>
  <c r="AK2412" i="2"/>
  <c r="AK2490" i="2" a="1"/>
  <c r="AK2490" i="2" s="1"/>
  <c r="AK2578" i="2" a="1"/>
  <c r="AK2578" i="2" s="1"/>
  <c r="AK3201" i="2" a="1"/>
  <c r="AK3201" i="2" s="1"/>
  <c r="AK3923" i="2" a="1"/>
  <c r="AK3923" i="2" s="1"/>
  <c r="AK4242" i="2" a="1"/>
  <c r="AK4242" i="2"/>
  <c r="AK4267" i="2" a="1"/>
  <c r="AK4267" i="2"/>
  <c r="AK4382" i="2" a="1"/>
  <c r="AK4382" i="2"/>
  <c r="AK4404" i="2" a="1"/>
  <c r="AK4404" i="2" s="1"/>
  <c r="AK6155" i="2" a="1"/>
  <c r="AK6155" i="2" s="1"/>
  <c r="AK6267" i="2" a="1"/>
  <c r="AK6267" i="2" s="1"/>
  <c r="AK6288" i="2" a="1"/>
  <c r="AK6288" i="2" s="1"/>
  <c r="AK4969" i="2" a="1"/>
  <c r="AK4969" i="2" s="1"/>
  <c r="AK6503" i="2" a="1"/>
  <c r="AK6503" i="2" s="1"/>
  <c r="AK6686" i="2" a="1"/>
  <c r="AK6686" i="2" s="1"/>
  <c r="AK6967" i="2" a="1"/>
  <c r="AK6967" i="2" s="1"/>
  <c r="AK7127" i="2" a="1"/>
  <c r="AK7127" i="2"/>
  <c r="AK7158" i="2" a="1"/>
  <c r="AK7158" i="2" s="1"/>
  <c r="AK7206" i="2" a="1"/>
  <c r="AK7206" i="2" s="1"/>
  <c r="AK7281" i="2" a="1"/>
  <c r="AK7281" i="2" s="1"/>
  <c r="AK5210" i="2" a="1"/>
  <c r="AK5210" i="2" s="1"/>
  <c r="AK5472" i="2" a="1"/>
  <c r="AK5472" i="2" s="1"/>
  <c r="AK5660" i="2" a="1"/>
  <c r="AK5660" i="2"/>
  <c r="AK5912" i="2" a="1"/>
  <c r="AK5912" i="2" s="1"/>
  <c r="AK5913" i="2" a="1"/>
  <c r="AK5913" i="2"/>
  <c r="AK6084" i="2" a="1"/>
  <c r="AK6084" i="2" s="1"/>
  <c r="AK6504" i="2" a="1"/>
  <c r="AK6504" i="2"/>
  <c r="AK6922" i="2" a="1"/>
  <c r="AK6922" i="2" s="1"/>
  <c r="AK9286" i="2" a="1"/>
  <c r="AK9286" i="2" s="1"/>
  <c r="AK11071" i="2" a="1"/>
  <c r="AK11071" i="2"/>
  <c r="AK11323" i="2" a="1"/>
  <c r="AK11323" i="2" s="1"/>
  <c r="AK7282" i="2" a="1"/>
  <c r="AK7282" i="2" s="1"/>
  <c r="AK7463" i="2" a="1"/>
  <c r="AK7463" i="2"/>
  <c r="AK7564" i="2" a="1"/>
  <c r="AK7564" i="2"/>
  <c r="AK7565" i="2" a="1"/>
  <c r="AK7565" i="2" s="1"/>
  <c r="AK7676" i="2" a="1"/>
  <c r="AK7676" i="2" s="1"/>
  <c r="AK7778" i="2" a="1"/>
  <c r="AK7778" i="2" s="1"/>
  <c r="AK7945" i="2" a="1"/>
  <c r="AK7945" i="2"/>
  <c r="AK8034" i="2" a="1"/>
  <c r="AK8034" i="2" s="1"/>
  <c r="AK9287" i="2" a="1"/>
  <c r="AK9287" i="2"/>
  <c r="AK8710" i="2" a="1"/>
  <c r="AK8710" i="2" s="1"/>
  <c r="AK8711" i="2" a="1"/>
  <c r="AK8711" i="2" s="1"/>
  <c r="AK8712" i="2" a="1"/>
  <c r="AK8712" i="2" s="1"/>
  <c r="AK8713" i="2" a="1"/>
  <c r="AK8713" i="2" s="1"/>
  <c r="AK8793" i="2" a="1"/>
  <c r="AK8793" i="2"/>
  <c r="AK8794" i="2" a="1"/>
  <c r="AK8794" i="2" s="1"/>
  <c r="AK8795" i="2" a="1"/>
  <c r="AK8795" i="2"/>
  <c r="AK8934" i="2" a="1"/>
  <c r="AK8934" i="2" s="1"/>
  <c r="AK10071" i="2" a="1"/>
  <c r="AK10071" i="2" s="1"/>
  <c r="AK10072" i="2" a="1"/>
  <c r="AK10072" i="2" s="1"/>
  <c r="AK10163" i="2" a="1"/>
  <c r="AK10163" i="2" s="1"/>
  <c r="AK10164" i="2" a="1"/>
  <c r="AK10164" i="2" s="1"/>
  <c r="AK10165" i="2" a="1"/>
  <c r="AK10165" i="2" s="1"/>
  <c r="AK10285" i="2" a="1"/>
  <c r="AK10285" i="2" s="1"/>
  <c r="AK11072" i="2" a="1"/>
  <c r="AK11072" i="2" s="1"/>
  <c r="AK11324" i="2" a="1"/>
  <c r="AK11324" i="2" s="1"/>
  <c r="AK11580" i="2" a="1"/>
  <c r="AK11580" i="2"/>
  <c r="AK11667" i="2" a="1"/>
  <c r="AK11667" i="2"/>
  <c r="AK3222" i="2" a="1"/>
  <c r="AK3222" i="2" s="1"/>
  <c r="AK327" i="2" a="1"/>
  <c r="AK327" i="2" s="1"/>
  <c r="AK378" i="2" a="1"/>
  <c r="AK378" i="2" s="1"/>
  <c r="AK715" i="2" a="1"/>
  <c r="AK715" i="2" s="1"/>
  <c r="AK737" i="2" a="1"/>
  <c r="AK737" i="2" s="1"/>
  <c r="AK1069" i="2" a="1"/>
  <c r="AK1069" i="2" s="1"/>
  <c r="AK1082" i="2" a="1"/>
  <c r="AK1082" i="2"/>
  <c r="AK1303" i="2" a="1"/>
  <c r="AK1303" i="2"/>
  <c r="AK1316" i="2" a="1"/>
  <c r="AK1316" i="2" s="1"/>
  <c r="AK1884" i="2" a="1"/>
  <c r="AK1884" i="2" s="1"/>
  <c r="AK1968" i="2" a="1"/>
  <c r="AK1968" i="2" s="1"/>
  <c r="AK1969" i="2" a="1"/>
  <c r="AK1969" i="2" s="1"/>
  <c r="AK2055" i="2" a="1"/>
  <c r="AK2055" i="2" s="1"/>
  <c r="AK2123" i="2" a="1"/>
  <c r="AK2123" i="2"/>
  <c r="AK2172" i="2" a="1"/>
  <c r="AK2172" i="2" s="1"/>
  <c r="AK328" i="2" a="1"/>
  <c r="AK328" i="2" s="1"/>
  <c r="AK379" i="2" a="1"/>
  <c r="AK379" i="2" s="1"/>
  <c r="AK1565" i="2" a="1"/>
  <c r="AK1565" i="2" s="1"/>
  <c r="AK3066" i="2" a="1"/>
  <c r="AK3066" i="2"/>
  <c r="AK4718" i="2" a="1"/>
  <c r="AK4718" i="2" s="1"/>
  <c r="AK4793" i="2" a="1"/>
  <c r="AK4793" i="2" s="1"/>
  <c r="AK5149" i="2" a="1"/>
  <c r="AK5149" i="2" s="1"/>
  <c r="AK5354" i="2" a="1"/>
  <c r="AK5354" i="2"/>
  <c r="AK5551" i="2" a="1"/>
  <c r="AK5551" i="2"/>
  <c r="AK3237" i="2" a="1"/>
  <c r="AK3237" i="2" s="1"/>
  <c r="AK2491" i="2" a="1"/>
  <c r="AK2491" i="2" s="1"/>
  <c r="AK2579" i="2" a="1"/>
  <c r="AK2579" i="2"/>
  <c r="AK2670" i="2" a="1"/>
  <c r="AK2670" i="2"/>
  <c r="AK2751" i="2" a="1"/>
  <c r="AK2751" i="2"/>
  <c r="AK2752" i="2" a="1"/>
  <c r="AK2752" i="2"/>
  <c r="AK2809" i="2" a="1"/>
  <c r="AK2809" i="2" s="1"/>
  <c r="AK4994" i="2" a="1"/>
  <c r="AK4994" i="2" s="1"/>
  <c r="AK6565" i="2" a="1"/>
  <c r="AK6565" i="2" s="1"/>
  <c r="AK6711" i="2" a="1"/>
  <c r="AK6711" i="2" s="1"/>
  <c r="AK7006" i="2" a="1"/>
  <c r="AK7006" i="2"/>
  <c r="AK5291" i="2" a="1"/>
  <c r="AK5291" i="2" s="1"/>
  <c r="AK5661" i="2" a="1"/>
  <c r="AK5661" i="2" s="1"/>
  <c r="AK5789" i="2" a="1"/>
  <c r="AK5789" i="2" s="1"/>
  <c r="AK5914" i="2" a="1"/>
  <c r="AK5914" i="2"/>
  <c r="AK6085" i="2" a="1"/>
  <c r="AK6085" i="2" s="1"/>
  <c r="AK6634" i="2" a="1"/>
  <c r="AK6634" i="2" s="1"/>
  <c r="AK6968" i="2" a="1"/>
  <c r="AK6968" i="2"/>
  <c r="AK9664" i="2" a="1"/>
  <c r="AK9664" i="2" s="1"/>
  <c r="AK11167" i="2" a="1"/>
  <c r="AK11167" i="2" s="1"/>
  <c r="AK11419" i="2" a="1"/>
  <c r="AK11419" i="2" s="1"/>
  <c r="AK9519" i="2" a="1"/>
  <c r="AK9519" i="2"/>
  <c r="AK9665" i="2" a="1"/>
  <c r="AK9665" i="2"/>
  <c r="AK9666" i="2" a="1"/>
  <c r="AK9666" i="2" s="1"/>
  <c r="AK9769" i="2" a="1"/>
  <c r="AK9769" i="2" s="1"/>
  <c r="AK9856" i="2" a="1"/>
  <c r="AK9856" i="2" s="1"/>
  <c r="AK7370" i="2" a="1"/>
  <c r="AK7370" i="2"/>
  <c r="AK7464" i="2" a="1"/>
  <c r="AK7464" i="2" s="1"/>
  <c r="AK7566" i="2" a="1"/>
  <c r="AK7566" i="2" s="1"/>
  <c r="AK7677" i="2" a="1"/>
  <c r="AK7677" i="2"/>
  <c r="AK7779" i="2" a="1"/>
  <c r="AK7779" i="2" s="1"/>
  <c r="AK7862" i="2" a="1"/>
  <c r="AK7862" i="2" s="1"/>
  <c r="AK7946" i="2" a="1"/>
  <c r="AK7946" i="2" s="1"/>
  <c r="AK8035" i="2" a="1"/>
  <c r="AK8035" i="2" s="1"/>
  <c r="AK8119" i="2" a="1"/>
  <c r="AK8119" i="2" s="1"/>
  <c r="AK8120" i="2" a="1"/>
  <c r="AK8120" i="2"/>
  <c r="AK8183" i="2" a="1"/>
  <c r="AK8183" i="2"/>
  <c r="AK8230" i="2" a="1"/>
  <c r="AK8230" i="2" s="1"/>
  <c r="AK10760" i="2" a="1"/>
  <c r="AK10760" i="2"/>
  <c r="AK10840" i="2" a="1"/>
  <c r="AK10840" i="2"/>
  <c r="AK10841" i="2" a="1"/>
  <c r="AK10841" i="2"/>
  <c r="AK10842" i="2" a="1"/>
  <c r="AK10842" i="2" s="1"/>
  <c r="AK11168" i="2" a="1"/>
  <c r="AK11168" i="2"/>
  <c r="AK11420" i="2" a="1"/>
  <c r="AK11420" i="2" s="1"/>
  <c r="AK329" i="2" a="1"/>
  <c r="AK329" i="2"/>
  <c r="AK330" i="2" a="1"/>
  <c r="AK330" i="2"/>
  <c r="AK1566" i="2" a="1"/>
  <c r="AK1566" i="2" s="1"/>
  <c r="AK3067" i="2" a="1"/>
  <c r="AK3067" i="2" s="1"/>
  <c r="AK3250" i="2" a="1"/>
  <c r="AK3250" i="2" s="1"/>
  <c r="AK4719" i="2" a="1"/>
  <c r="AK4719" i="2" s="1"/>
  <c r="AK4794" i="2" a="1"/>
  <c r="AK4794" i="2" s="1"/>
  <c r="AK5123" i="2" a="1"/>
  <c r="AK5123" i="2" s="1"/>
  <c r="AK5355" i="2" a="1"/>
  <c r="AK5355" i="2"/>
  <c r="AK1804" i="2" a="1"/>
  <c r="AK1804" i="2" s="1"/>
  <c r="AK1885" i="2" a="1"/>
  <c r="AK1885" i="2"/>
  <c r="AK240" i="2" a="1"/>
  <c r="AK240" i="2"/>
  <c r="AK331" i="2" a="1"/>
  <c r="AK331" i="2"/>
  <c r="AK677" i="2" a="1"/>
  <c r="AK677" i="2" s="1"/>
  <c r="AK716" i="2" a="1"/>
  <c r="AK716" i="2" s="1"/>
  <c r="AK932" i="2" a="1"/>
  <c r="AK932" i="2" s="1"/>
  <c r="AK946" i="2" a="1"/>
  <c r="AK946" i="2"/>
  <c r="AK1169" i="2" a="1"/>
  <c r="AK1169" i="2" s="1"/>
  <c r="AK1170" i="2" a="1"/>
  <c r="AK1170" i="2"/>
  <c r="AK1383" i="2" a="1"/>
  <c r="AK1383" i="2" s="1"/>
  <c r="AK1416" i="2" a="1"/>
  <c r="AK1416" i="2" s="1"/>
  <c r="AK3363" i="2" a="1"/>
  <c r="AK3363" i="2"/>
  <c r="AK3404" i="2" a="1"/>
  <c r="AK3404" i="2" s="1"/>
  <c r="AK3770" i="2" a="1"/>
  <c r="AK3770" i="2" s="1"/>
  <c r="AK3771" i="2" a="1"/>
  <c r="AK3771" i="2" s="1"/>
  <c r="AK8935" i="2" a="1"/>
  <c r="AK8935" i="2" s="1"/>
  <c r="AK9083" i="2" a="1"/>
  <c r="AK9083" i="2" s="1"/>
  <c r="AK10286" i="2" a="1"/>
  <c r="AK10286" i="2"/>
  <c r="AK10471" i="2" a="1"/>
  <c r="AK10471" i="2"/>
  <c r="AK1970" i="2" a="1"/>
  <c r="AK1970" i="2" s="1"/>
  <c r="AK1971" i="2" a="1"/>
  <c r="AK1971" i="2" s="1"/>
  <c r="AK2056" i="2" a="1"/>
  <c r="AK2056" i="2" s="1"/>
  <c r="AK2124" i="2" a="1"/>
  <c r="AK2124" i="2"/>
  <c r="AK2492" i="2" a="1"/>
  <c r="AK2492" i="2"/>
  <c r="AK2580" i="2" a="1"/>
  <c r="AK2580" i="2" s="1"/>
  <c r="AK2671" i="2" a="1"/>
  <c r="AK2671" i="2" s="1"/>
  <c r="AK2672" i="2" a="1"/>
  <c r="AK2672" i="2" s="1"/>
  <c r="AK2753" i="2" a="1"/>
  <c r="AK2753" i="2"/>
  <c r="AK2810" i="2" a="1"/>
  <c r="AK2810" i="2"/>
  <c r="AK3238" i="2" a="1"/>
  <c r="AK3238" i="2"/>
  <c r="AK3976" i="2" a="1"/>
  <c r="AK3976" i="2" s="1"/>
  <c r="AK4302" i="2" a="1"/>
  <c r="AK4302" i="2" s="1"/>
  <c r="AK4327" i="2" a="1"/>
  <c r="AK4327" i="2"/>
  <c r="AK4436" i="2" a="1"/>
  <c r="AK4436" i="2" s="1"/>
  <c r="AK4481" i="2" a="1"/>
  <c r="AK4481" i="2"/>
  <c r="AK6204" i="2" a="1"/>
  <c r="AK6204" i="2" s="1"/>
  <c r="AK6322" i="2" a="1"/>
  <c r="AK6322" i="2" s="1"/>
  <c r="AK6340" i="2" a="1"/>
  <c r="AK6340" i="2"/>
  <c r="AK5015" i="2" a="1"/>
  <c r="AK5015" i="2" s="1"/>
  <c r="AK6566" i="2" a="1"/>
  <c r="AK6566" i="2" s="1"/>
  <c r="AK6707" i="2" a="1"/>
  <c r="AK6707" i="2" s="1"/>
  <c r="AK7046" i="2" a="1"/>
  <c r="AK7046" i="2" s="1"/>
  <c r="AK7207" i="2" a="1"/>
  <c r="AK7207" i="2" s="1"/>
  <c r="AK5231" i="2" a="1"/>
  <c r="AK5231" i="2" s="1"/>
  <c r="AK5523" i="2" a="1"/>
  <c r="AK5523" i="2" s="1"/>
  <c r="AK5662" i="2" a="1"/>
  <c r="AK5662" i="2" s="1"/>
  <c r="AK5790" i="2" a="1"/>
  <c r="AK5790" i="2"/>
  <c r="AK5915" i="2" a="1"/>
  <c r="AK5915" i="2" s="1"/>
  <c r="AK6124" i="2" a="1"/>
  <c r="AK6124" i="2" s="1"/>
  <c r="AK6613" i="2" a="1"/>
  <c r="AK6613" i="2" s="1"/>
  <c r="AK7007" i="2" a="1"/>
  <c r="AK7007" i="2" s="1"/>
  <c r="AK9667" i="2" a="1"/>
  <c r="AK9667" i="2" s="1"/>
  <c r="AK11169" i="2" a="1"/>
  <c r="AK11169" i="2" s="1"/>
  <c r="AK11421" i="2" a="1"/>
  <c r="AK11421" i="2"/>
  <c r="AK7283" i="2" a="1"/>
  <c r="AK7283" i="2"/>
  <c r="AK7371" i="2" a="1"/>
  <c r="AK7371" i="2" s="1"/>
  <c r="AK7465" i="2" a="1"/>
  <c r="AK7465" i="2"/>
  <c r="AK7567" i="2" a="1"/>
  <c r="AK7567" i="2"/>
  <c r="AK7678" i="2" a="1"/>
  <c r="AK7678" i="2" s="1"/>
  <c r="AK7780" i="2" a="1"/>
  <c r="AK7780" i="2" s="1"/>
  <c r="AK7781" i="2" a="1"/>
  <c r="AK7781" i="2" s="1"/>
  <c r="AK7947" i="2" a="1"/>
  <c r="AK7947" i="2" s="1"/>
  <c r="AK8036" i="2" a="1"/>
  <c r="AK8036" i="2" s="1"/>
  <c r="AK8121" i="2" a="1"/>
  <c r="AK8121" i="2" s="1"/>
  <c r="AK8184" i="2" a="1"/>
  <c r="AK8184" i="2" s="1"/>
  <c r="AK9770" i="2" a="1"/>
  <c r="AK9770" i="2" s="1"/>
  <c r="AK8936" i="2" a="1"/>
  <c r="AK8936" i="2"/>
  <c r="AK8937" i="2" a="1"/>
  <c r="AK8937" i="2" s="1"/>
  <c r="AK8938" i="2" a="1"/>
  <c r="AK8938" i="2" s="1"/>
  <c r="AK9084" i="2" a="1"/>
  <c r="AK9084" i="2" s="1"/>
  <c r="AK9085" i="2" a="1"/>
  <c r="AK9085" i="2"/>
  <c r="AK9086" i="2" a="1"/>
  <c r="AK9086" i="2"/>
  <c r="AK9087" i="2" a="1"/>
  <c r="AK9087" i="2" s="1"/>
  <c r="AK9288" i="2" a="1"/>
  <c r="AK9288" i="2"/>
  <c r="AK10287" i="2" a="1"/>
  <c r="AK10287" i="2" s="1"/>
  <c r="AK10288" i="2" a="1"/>
  <c r="AK10288" i="2"/>
  <c r="AK10472" i="2" a="1"/>
  <c r="AK10472" i="2" s="1"/>
  <c r="AK10473" i="2" a="1"/>
  <c r="AK10473" i="2"/>
  <c r="AK10474" i="2" a="1"/>
  <c r="AK10474" i="2" s="1"/>
  <c r="AK10646" i="2" a="1"/>
  <c r="AK10646" i="2" s="1"/>
  <c r="AK11170" i="2" a="1"/>
  <c r="AK11170" i="2" s="1"/>
  <c r="AK11458" i="2" a="1"/>
  <c r="AK11458" i="2" s="1"/>
  <c r="AK11581" i="2" a="1"/>
  <c r="AK11581" i="2" s="1"/>
  <c r="AK11668" i="2" a="1"/>
  <c r="AK11668" i="2" s="1"/>
  <c r="AK63" i="2" a="1"/>
  <c r="AK63" i="2" s="1"/>
  <c r="AK135" i="2" a="1"/>
  <c r="AK135" i="2" s="1"/>
  <c r="AK1476" i="2" a="1"/>
  <c r="AK1476" i="2" s="1"/>
  <c r="AK3068" i="2" a="1"/>
  <c r="AK3068" i="2" s="1"/>
  <c r="AK3336" i="2" a="1"/>
  <c r="AK3336" i="2" s="1"/>
  <c r="AK3337" i="2" a="1"/>
  <c r="AK3337" i="2" s="1"/>
  <c r="AK3689" i="2" a="1"/>
  <c r="AK3689" i="2" s="1"/>
  <c r="AK3704" i="2" a="1"/>
  <c r="AK3704" i="2"/>
  <c r="AK4633" i="2" a="1"/>
  <c r="AK4633" i="2" s="1"/>
  <c r="AK4795" i="2" a="1"/>
  <c r="AK4795" i="2" s="1"/>
  <c r="AK5064" i="2" a="1"/>
  <c r="AK5064" i="2"/>
  <c r="AK5356" i="2" a="1"/>
  <c r="AK5356" i="2"/>
  <c r="AK35" i="2" a="1"/>
  <c r="AK35" i="2" s="1"/>
  <c r="AK64" i="2" a="1"/>
  <c r="AK64" i="2" s="1"/>
  <c r="AK549" i="2" a="1"/>
  <c r="AK549" i="2" s="1"/>
  <c r="AK571" i="2" a="1"/>
  <c r="AK571" i="2" s="1"/>
  <c r="AK860" i="2" a="1"/>
  <c r="AK860" i="2" s="1"/>
  <c r="AK875" i="2" a="1"/>
  <c r="AK875" i="2" s="1"/>
  <c r="AK1114" i="2" a="1"/>
  <c r="AK1114" i="2" s="1"/>
  <c r="AK1115" i="2" a="1"/>
  <c r="AK1115" i="2" s="1"/>
  <c r="AK1338" i="2" a="1"/>
  <c r="AK1338" i="2"/>
  <c r="AK1358" i="2" a="1"/>
  <c r="AK1358" i="2"/>
  <c r="AK1685" i="2" a="1"/>
  <c r="AK1685" i="2" s="1"/>
  <c r="AK1733" i="2" a="1"/>
  <c r="AK1733" i="2" s="1"/>
  <c r="AK1734" i="2" a="1"/>
  <c r="AK1734" i="2" s="1"/>
  <c r="AK1805" i="2" a="1"/>
  <c r="AK1805" i="2"/>
  <c r="AK1886" i="2" a="1"/>
  <c r="AK1886" i="2" s="1"/>
  <c r="AK1972" i="2" a="1"/>
  <c r="AK1972" i="2" s="1"/>
  <c r="AK2349" i="2" a="1"/>
  <c r="AK2349" i="2"/>
  <c r="AK2364" i="2" a="1"/>
  <c r="AK2364" i="2" s="1"/>
  <c r="AK2413" i="2" a="1"/>
  <c r="AK2413" i="2" s="1"/>
  <c r="AK2493" i="2" a="1"/>
  <c r="AK2493" i="2" s="1"/>
  <c r="AK3536" i="2" a="1"/>
  <c r="AK3536" i="2" s="1"/>
  <c r="AK5261" i="2" a="1"/>
  <c r="AK5261" i="2" s="1"/>
  <c r="AK6034" i="2" a="1"/>
  <c r="AK6034" i="2" s="1"/>
  <c r="AK6474" i="2" a="1"/>
  <c r="AK6474" i="2"/>
  <c r="AK6851" i="2" a="1"/>
  <c r="AK6851" i="2"/>
  <c r="AK8796" i="2" a="1"/>
  <c r="AK8796" i="2"/>
  <c r="AK11033" i="2" a="1"/>
  <c r="AK11033" i="2" s="1"/>
  <c r="AK11284" i="2" a="1"/>
  <c r="AK11284" i="2" s="1"/>
  <c r="AK3924" i="2" a="1"/>
  <c r="AK3924" i="2" s="1"/>
  <c r="AK4243" i="2" a="1"/>
  <c r="AK4243" i="2"/>
  <c r="AK4268" i="2" a="1"/>
  <c r="AK4268" i="2" s="1"/>
  <c r="AK4383" i="2" a="1"/>
  <c r="AK4383" i="2" s="1"/>
  <c r="AK4405" i="2" a="1"/>
  <c r="AK4405" i="2"/>
  <c r="AK2581" i="2" a="1"/>
  <c r="AK2581" i="2" s="1"/>
  <c r="AK2582" i="2" a="1"/>
  <c r="AK2582" i="2" s="1"/>
  <c r="AK3553" i="2" a="1"/>
  <c r="AK3553" i="2" s="1"/>
  <c r="AK4919" i="2" a="1"/>
  <c r="AK4919" i="2" s="1"/>
  <c r="AK6475" i="2" a="1"/>
  <c r="AK6475" i="2" s="1"/>
  <c r="AK6740" i="2" a="1"/>
  <c r="AK6740" i="2"/>
  <c r="AK6877" i="2" a="1"/>
  <c r="AK6877" i="2"/>
  <c r="AK7208" i="2" a="1"/>
  <c r="AK7208" i="2" s="1"/>
  <c r="AK7209" i="2" a="1"/>
  <c r="AK7209" i="2" s="1"/>
  <c r="AK7284" i="2" a="1"/>
  <c r="AK7284" i="2" s="1"/>
  <c r="AK6168" i="2" a="1"/>
  <c r="AK6168" i="2"/>
  <c r="AK6372" i="2" a="1"/>
  <c r="AK6372" i="2" s="1"/>
  <c r="AK6386" i="2" a="1"/>
  <c r="AK6386" i="2" s="1"/>
  <c r="AK5473" i="2" a="1"/>
  <c r="AK5473" i="2"/>
  <c r="AK5663" i="2" a="1"/>
  <c r="AK5663" i="2" s="1"/>
  <c r="AK5791" i="2" a="1"/>
  <c r="AK5791" i="2" s="1"/>
  <c r="AK5916" i="2" a="1"/>
  <c r="AK5916" i="2" s="1"/>
  <c r="AK8797" i="2" a="1"/>
  <c r="AK8797" i="2"/>
  <c r="AK9088" i="2" a="1"/>
  <c r="AK9088" i="2" s="1"/>
  <c r="AK10166" i="2" a="1"/>
  <c r="AK10166" i="2" s="1"/>
  <c r="AK10289" i="2" a="1"/>
  <c r="AK10289" i="2" s="1"/>
  <c r="AK8798" i="2" a="1"/>
  <c r="AK8798" i="2"/>
  <c r="AK8799" i="2" a="1"/>
  <c r="AK8799" i="2" s="1"/>
  <c r="AK8800" i="2" a="1"/>
  <c r="AK8800" i="2" s="1"/>
  <c r="AK8801" i="2" a="1"/>
  <c r="AK8801" i="2"/>
  <c r="AK8939" i="2" a="1"/>
  <c r="AK8939" i="2" s="1"/>
  <c r="AK9089" i="2" a="1"/>
  <c r="AK9089" i="2" s="1"/>
  <c r="AK9090" i="2" a="1"/>
  <c r="AK9090" i="2" s="1"/>
  <c r="AK9091" i="2" a="1"/>
  <c r="AK9091" i="2"/>
  <c r="AK7372" i="2" a="1"/>
  <c r="AK7372" i="2" s="1"/>
  <c r="AK7466" i="2" a="1"/>
  <c r="AK7466" i="2" s="1"/>
  <c r="AK7568" i="2" a="1"/>
  <c r="AK7568" i="2" s="1"/>
  <c r="AK7679" i="2" a="1"/>
  <c r="AK7679" i="2" s="1"/>
  <c r="AK7782" i="2" a="1"/>
  <c r="AK7782" i="2"/>
  <c r="AK7863" i="2" a="1"/>
  <c r="AK7863" i="2" s="1"/>
  <c r="AK7948" i="2" a="1"/>
  <c r="AK7948" i="2" s="1"/>
  <c r="AK8037" i="2" a="1"/>
  <c r="AK8037" i="2" s="1"/>
  <c r="AK8038" i="2" a="1"/>
  <c r="AK8038" i="2" s="1"/>
  <c r="AK8940" i="2" a="1"/>
  <c r="AK8940" i="2" s="1"/>
  <c r="AK10167" i="2" a="1"/>
  <c r="AK10167" i="2" s="1"/>
  <c r="AK10168" i="2" a="1"/>
  <c r="AK10168" i="2" s="1"/>
  <c r="AK10169" i="2" a="1"/>
  <c r="AK10169" i="2" s="1"/>
  <c r="AK10170" i="2" a="1"/>
  <c r="AK10170" i="2" s="1"/>
  <c r="AK10171" i="2" a="1"/>
  <c r="AK10171" i="2"/>
  <c r="AK10290" i="2" a="1"/>
  <c r="AK10290" i="2"/>
  <c r="AK11582" i="2" a="1"/>
  <c r="AK11582" i="2"/>
  <c r="AK11583" i="2" a="1"/>
  <c r="AK11583" i="2" s="1"/>
  <c r="AK11073" i="2" a="1"/>
  <c r="AK11073" i="2"/>
  <c r="AK11325" i="2" a="1"/>
  <c r="AK11325" i="2" s="1"/>
  <c r="AK241" i="2" a="1"/>
  <c r="AK241" i="2" s="1"/>
  <c r="AK332" i="2" a="1"/>
  <c r="AK332" i="2" s="1"/>
  <c r="AK1533" i="2" a="1"/>
  <c r="AK1533" i="2" s="1"/>
  <c r="AK3069" i="2" a="1"/>
  <c r="AK3069" i="2" s="1"/>
  <c r="AK3364" i="2" a="1"/>
  <c r="AK3364" i="2" s="1"/>
  <c r="AK3405" i="2" a="1"/>
  <c r="AK3405" i="2"/>
  <c r="AK3732" i="2" a="1"/>
  <c r="AK3732" i="2" s="1"/>
  <c r="AK3772" i="2" a="1"/>
  <c r="AK3772" i="2" s="1"/>
  <c r="AK4692" i="2" a="1"/>
  <c r="AK4692" i="2" s="1"/>
  <c r="AK4796" i="2" a="1"/>
  <c r="AK4796" i="2" s="1"/>
  <c r="AK5124" i="2" a="1"/>
  <c r="AK5124" i="2" s="1"/>
  <c r="AK5357" i="2" a="1"/>
  <c r="AK5357" i="2" s="1"/>
  <c r="AK136" i="2" a="1"/>
  <c r="AK136" i="2" s="1"/>
  <c r="AK242" i="2" a="1"/>
  <c r="AK242" i="2" s="1"/>
  <c r="AK617" i="2" a="1"/>
  <c r="AK617" i="2" s="1"/>
  <c r="AK678" i="2" a="1"/>
  <c r="AK678" i="2" s="1"/>
  <c r="AK899" i="2" a="1"/>
  <c r="AK899" i="2" s="1"/>
  <c r="AK900" i="2" a="1"/>
  <c r="AK900" i="2" s="1"/>
  <c r="AK1139" i="2" a="1"/>
  <c r="AK1139" i="2"/>
  <c r="AK1171" i="2" a="1"/>
  <c r="AK1171" i="2"/>
  <c r="AK1384" i="2" a="1"/>
  <c r="AK1384" i="2" s="1"/>
  <c r="AK1385" i="2" a="1"/>
  <c r="AK1385" i="2" s="1"/>
  <c r="AK1735" i="2" a="1"/>
  <c r="AK1735" i="2" s="1"/>
  <c r="AK1806" i="2" a="1"/>
  <c r="AK1806" i="2" s="1"/>
  <c r="AK1887" i="2" a="1"/>
  <c r="AK1887" i="2" s="1"/>
  <c r="AK1973" i="2" a="1"/>
  <c r="AK1973" i="2" s="1"/>
  <c r="AK2057" i="2" a="1"/>
  <c r="AK2057" i="2" s="1"/>
  <c r="AK2125" i="2" a="1"/>
  <c r="AK2125" i="2" s="1"/>
  <c r="AK2414" i="2" a="1"/>
  <c r="AK2414" i="2"/>
  <c r="AK2494" i="2" a="1"/>
  <c r="AK2494" i="2"/>
  <c r="AK3586" i="2" a="1"/>
  <c r="AK3586" i="2"/>
  <c r="AK5277" i="2" a="1"/>
  <c r="AK5277" i="2" s="1"/>
  <c r="AK6086" i="2" a="1"/>
  <c r="AK6086" i="2" s="1"/>
  <c r="AK6567" i="2" a="1"/>
  <c r="AK6567" i="2" s="1"/>
  <c r="AK6923" i="2" a="1"/>
  <c r="AK6923" i="2" s="1"/>
  <c r="AK9289" i="2" a="1"/>
  <c r="AK9289" i="2"/>
  <c r="AK11118" i="2" a="1"/>
  <c r="AK11118" i="2" s="1"/>
  <c r="AK11374" i="2" a="1"/>
  <c r="AK11374" i="2" s="1"/>
  <c r="AK3953" i="2" a="1"/>
  <c r="AK3953" i="2" s="1"/>
  <c r="AK4303" i="2" a="1"/>
  <c r="AK4303" i="2" s="1"/>
  <c r="AK4328" i="2" a="1"/>
  <c r="AK4328" i="2" s="1"/>
  <c r="AK4437" i="2" a="1"/>
  <c r="AK4437" i="2"/>
  <c r="AK4438" i="2" a="1"/>
  <c r="AK4438" i="2"/>
  <c r="AK2583" i="2" a="1"/>
  <c r="AK2583" i="2"/>
  <c r="AK2673" i="2" a="1"/>
  <c r="AK2673" i="2"/>
  <c r="AK2674" i="2" a="1"/>
  <c r="AK2674" i="2" s="1"/>
  <c r="AK2754" i="2" a="1"/>
  <c r="AK2754" i="2" s="1"/>
  <c r="AK3619" i="2" a="1"/>
  <c r="AK3619" i="2" s="1"/>
  <c r="AK4970" i="2" a="1"/>
  <c r="AK4970" i="2" s="1"/>
  <c r="AK6589" i="2" a="1"/>
  <c r="AK6589" i="2" s="1"/>
  <c r="AK6752" i="2" a="1"/>
  <c r="AK6752" i="2" s="1"/>
  <c r="AK6969" i="2" a="1"/>
  <c r="AK6969" i="2"/>
  <c r="AK7285" i="2" a="1"/>
  <c r="AK7285" i="2" s="1"/>
  <c r="AK6212" i="2" a="1"/>
  <c r="AK6212" i="2" s="1"/>
  <c r="AK6387" i="2" a="1"/>
  <c r="AK6387" i="2"/>
  <c r="AK6405" i="2" a="1"/>
  <c r="AK6405" i="2" s="1"/>
  <c r="AK5524" i="2" a="1"/>
  <c r="AK5524" i="2" s="1"/>
  <c r="AK5664" i="2" a="1"/>
  <c r="AK5664" i="2" s="1"/>
  <c r="AK5792" i="2" a="1"/>
  <c r="AK5792" i="2" s="1"/>
  <c r="AK5917" i="2" a="1"/>
  <c r="AK5917" i="2"/>
  <c r="AK9092" i="2" a="1"/>
  <c r="AK9092" i="2" s="1"/>
  <c r="AK9290" i="2" a="1"/>
  <c r="AK9290" i="2" s="1"/>
  <c r="AK10291" i="2" a="1"/>
  <c r="AK10291" i="2" s="1"/>
  <c r="AK10475" i="2" a="1"/>
  <c r="AK10475" i="2"/>
  <c r="AK8941" i="2" a="1"/>
  <c r="AK8941" i="2"/>
  <c r="AK9093" i="2" a="1"/>
  <c r="AK9093" i="2" s="1"/>
  <c r="AK9094" i="2" a="1"/>
  <c r="AK9094" i="2"/>
  <c r="AK9095" i="2" a="1"/>
  <c r="AK9095" i="2" s="1"/>
  <c r="AK9291" i="2" a="1"/>
  <c r="AK9291" i="2"/>
  <c r="AK9292" i="2" a="1"/>
  <c r="AK9292" i="2" s="1"/>
  <c r="AK9293" i="2" a="1"/>
  <c r="AK9293" i="2"/>
  <c r="AK9520" i="2" a="1"/>
  <c r="AK9520" i="2" s="1"/>
  <c r="AK7373" i="2" a="1"/>
  <c r="AK7373" i="2" s="1"/>
  <c r="AK7467" i="2" a="1"/>
  <c r="AK7467" i="2" s="1"/>
  <c r="AK7569" i="2" a="1"/>
  <c r="AK7569" i="2" s="1"/>
  <c r="AK7680" i="2" a="1"/>
  <c r="AK7680" i="2" s="1"/>
  <c r="AK7783" i="2" a="1"/>
  <c r="AK7783" i="2" s="1"/>
  <c r="AK7864" i="2" a="1"/>
  <c r="AK7864" i="2" s="1"/>
  <c r="AK7949" i="2" a="1"/>
  <c r="AK7949" i="2" s="1"/>
  <c r="AK8039" i="2" a="1"/>
  <c r="AK8039" i="2" s="1"/>
  <c r="AK8040" i="2" a="1"/>
  <c r="AK8040" i="2"/>
  <c r="AK8122" i="2" a="1"/>
  <c r="AK8122" i="2" s="1"/>
  <c r="AK8185" i="2" a="1"/>
  <c r="AK8185" i="2" s="1"/>
  <c r="AK9521" i="2" a="1"/>
  <c r="AK9521" i="2" s="1"/>
  <c r="AK10292" i="2" a="1"/>
  <c r="AK10292" i="2"/>
  <c r="AK10293" i="2" a="1"/>
  <c r="AK10293" i="2"/>
  <c r="AK10476" i="2" a="1"/>
  <c r="AK10476" i="2" s="1"/>
  <c r="AK10477" i="2" a="1"/>
  <c r="AK10477" i="2"/>
  <c r="AK10478" i="2" a="1"/>
  <c r="AK10478" i="2" s="1"/>
  <c r="AK10647" i="2" a="1"/>
  <c r="AK10647" i="2" s="1"/>
  <c r="AK11584" i="2" a="1"/>
  <c r="AK11584" i="2" s="1"/>
  <c r="AK11669" i="2" a="1"/>
  <c r="AK11669" i="2" s="1"/>
  <c r="AK11119" i="2" a="1"/>
  <c r="AK11119" i="2" s="1"/>
  <c r="AK11422" i="2" a="1"/>
  <c r="AK11422" i="2"/>
  <c r="AK500" i="2" a="1"/>
  <c r="AK500" i="2" s="1"/>
  <c r="AK501" i="2" a="1"/>
  <c r="AK501" i="2" s="1"/>
  <c r="AK1464" i="2" a="1"/>
  <c r="AK1464" i="2" s="1"/>
  <c r="AK3070" i="2" a="1"/>
  <c r="AK3070" i="2" s="1"/>
  <c r="AK3003" i="2" a="1"/>
  <c r="AK3003" i="2" s="1"/>
  <c r="AK3005" i="2" a="1"/>
  <c r="AK3005" i="2" s="1"/>
  <c r="AK3275" i="2" a="1"/>
  <c r="AK3275" i="2"/>
  <c r="AK3283" i="2" a="1"/>
  <c r="AK3283" i="2" s="1"/>
  <c r="AK3537" i="2" a="1"/>
  <c r="AK3537" i="2"/>
  <c r="AK4621" i="2" a="1"/>
  <c r="AK4621" i="2" s="1"/>
  <c r="AK4797" i="2" a="1"/>
  <c r="AK4797" i="2" s="1"/>
  <c r="AK5054" i="2" a="1"/>
  <c r="AK5054" i="2" s="1"/>
  <c r="AK5358" i="2" a="1"/>
  <c r="AK5358" i="2" s="1"/>
  <c r="AK515" i="2" a="1"/>
  <c r="AK515" i="2" s="1"/>
  <c r="AK517" i="2" a="1"/>
  <c r="AK517" i="2"/>
  <c r="AK781" i="2" a="1"/>
  <c r="AK781" i="2" s="1"/>
  <c r="AK785" i="2" a="1"/>
  <c r="AK785" i="2"/>
  <c r="AK977" i="2" a="1"/>
  <c r="AK977" i="2" s="1"/>
  <c r="AK978" i="2" a="1"/>
  <c r="AK978" i="2" s="1"/>
  <c r="AK1645" i="2" a="1"/>
  <c r="AK1645" i="2" s="1"/>
  <c r="AK1651" i="2" a="1"/>
  <c r="AK1651" i="2" s="1"/>
  <c r="AK1654" i="2" a="1"/>
  <c r="AK1654" i="2" s="1"/>
  <c r="AK1664" i="2" a="1"/>
  <c r="AK1664" i="2" s="1"/>
  <c r="AK1665" i="2" a="1"/>
  <c r="AK1665" i="2"/>
  <c r="AK1686" i="2" a="1"/>
  <c r="AK1686" i="2" s="1"/>
  <c r="AK2341" i="2" a="1"/>
  <c r="AK2341" i="2" s="1"/>
  <c r="AK2342" i="2" a="1"/>
  <c r="AK2342" i="2" s="1"/>
  <c r="AK2343" i="2" a="1"/>
  <c r="AK2343" i="2" s="1"/>
  <c r="AK2344" i="2" a="1"/>
  <c r="AK2344" i="2" s="1"/>
  <c r="AK2345" i="2" a="1"/>
  <c r="AK2345" i="2" s="1"/>
  <c r="AK2346" i="2" a="1"/>
  <c r="AK2346" i="2" s="1"/>
  <c r="AK3006" i="2" a="1"/>
  <c r="AK3006" i="2"/>
  <c r="AK3009" i="2" a="1"/>
  <c r="AK3009" i="2"/>
  <c r="AK3182" i="2" a="1"/>
  <c r="AK3182" i="2"/>
  <c r="AK3276" i="2" a="1"/>
  <c r="AK3276" i="2" s="1"/>
  <c r="AK3284" i="2" a="1"/>
  <c r="AK3284" i="2" s="1"/>
  <c r="AK3925" i="2" a="1"/>
  <c r="AK3925" i="2"/>
  <c r="AK4367" i="2" a="1"/>
  <c r="AK4367" i="2"/>
  <c r="AK4368" i="2" a="1"/>
  <c r="AK4368" i="2" s="1"/>
  <c r="AK4572" i="2" a="1"/>
  <c r="AK4572" i="2" s="1"/>
  <c r="AK4597" i="2" a="1"/>
  <c r="AK4597" i="2"/>
  <c r="AK4907" i="2" a="1"/>
  <c r="AK4907" i="2" s="1"/>
  <c r="AK6156" i="2" a="1"/>
  <c r="AK6156" i="2" s="1"/>
  <c r="AK6246" i="2" a="1"/>
  <c r="AK6246" i="2" s="1"/>
  <c r="AK6249" i="2" a="1"/>
  <c r="AK6249" i="2"/>
  <c r="AK6476" i="2" a="1"/>
  <c r="AK6476" i="2" s="1"/>
  <c r="AK6730" i="2" a="1"/>
  <c r="AK6730" i="2" s="1"/>
  <c r="AK6878" i="2" a="1"/>
  <c r="AK6878" i="2" s="1"/>
  <c r="AK5195" i="2" a="1"/>
  <c r="AK5195" i="2" s="1"/>
  <c r="AK5474" i="2" a="1"/>
  <c r="AK5474" i="2" s="1"/>
  <c r="AK6015" i="2" a="1"/>
  <c r="AK6015" i="2" s="1"/>
  <c r="AK6016" i="2" a="1"/>
  <c r="AK6016" i="2" s="1"/>
  <c r="AK6017" i="2" a="1"/>
  <c r="AK6017" i="2" s="1"/>
  <c r="AK6059" i="2" a="1"/>
  <c r="AK6059" i="2"/>
  <c r="AK6454" i="2" a="1"/>
  <c r="AK6454" i="2"/>
  <c r="AK6852" i="2" a="1"/>
  <c r="AK6852" i="2" s="1"/>
  <c r="AK8802" i="2" a="1"/>
  <c r="AK8802" i="2" s="1"/>
  <c r="AK8803" i="2" a="1"/>
  <c r="AK8803" i="2" s="1"/>
  <c r="AK8942" i="2" a="1"/>
  <c r="AK8942" i="2" s="1"/>
  <c r="AK10073" i="2" a="1"/>
  <c r="AK10073" i="2"/>
  <c r="AK10172" i="2" a="1"/>
  <c r="AK10172" i="2"/>
  <c r="AK11016" i="2" a="1"/>
  <c r="AK11016" i="2"/>
  <c r="AK11285" i="2" a="1"/>
  <c r="AK11285" i="2" s="1"/>
  <c r="AK7468" i="2" a="1"/>
  <c r="AK7468" i="2" s="1"/>
  <c r="AK7570" i="2" a="1"/>
  <c r="AK7570" i="2"/>
  <c r="AK7571" i="2" a="1"/>
  <c r="AK7571" i="2" s="1"/>
  <c r="AK7681" i="2" a="1"/>
  <c r="AK7681" i="2"/>
  <c r="AK7784" i="2" a="1"/>
  <c r="AK7784" i="2" s="1"/>
  <c r="AK7865" i="2" a="1"/>
  <c r="AK7865" i="2" s="1"/>
  <c r="AK7950" i="2" a="1"/>
  <c r="AK7950" i="2" s="1"/>
  <c r="AK8041" i="2" a="1"/>
  <c r="AK8041" i="2" s="1"/>
  <c r="AK8123" i="2" a="1"/>
  <c r="AK8123" i="2"/>
  <c r="AK8186" i="2" a="1"/>
  <c r="AK8186" i="2" s="1"/>
  <c r="AK8187" i="2" a="1"/>
  <c r="AK8187" i="2" s="1"/>
  <c r="AK8231" i="2" a="1"/>
  <c r="AK8231" i="2" s="1"/>
  <c r="AK8714" i="2" a="1"/>
  <c r="AK8714" i="2"/>
  <c r="AK8804" i="2" a="1"/>
  <c r="AK8804" i="2"/>
  <c r="AK8805" i="2" a="1"/>
  <c r="AK8805" i="2"/>
  <c r="AK8806" i="2" a="1"/>
  <c r="AK8806" i="2" s="1"/>
  <c r="AK8807" i="2" a="1"/>
  <c r="AK8807" i="2" s="1"/>
  <c r="AK8943" i="2" a="1"/>
  <c r="AK8943" i="2" s="1"/>
  <c r="AK8944" i="2" a="1"/>
  <c r="AK8944" i="2" s="1"/>
  <c r="AK9096" i="2" a="1"/>
  <c r="AK9096" i="2"/>
  <c r="AK9294" i="2" a="1"/>
  <c r="AK9294" i="2" s="1"/>
  <c r="AK10074" i="2" a="1"/>
  <c r="AK10074" i="2"/>
  <c r="AK10173" i="2" a="1"/>
  <c r="AK10173" i="2" s="1"/>
  <c r="AK10174" i="2" a="1"/>
  <c r="AK10174" i="2" s="1"/>
  <c r="AK10175" i="2" a="1"/>
  <c r="AK10175" i="2"/>
  <c r="AK10294" i="2" a="1"/>
  <c r="AK10294" i="2"/>
  <c r="AK10295" i="2" a="1"/>
  <c r="AK10295" i="2" s="1"/>
  <c r="AK11017" i="2" a="1"/>
  <c r="AK11017" i="2" s="1"/>
  <c r="AK11286" i="2" a="1"/>
  <c r="AK11286" i="2" s="1"/>
  <c r="AK11779" i="2" a="1"/>
  <c r="AK11779" i="2" s="1"/>
  <c r="AK11780" i="2" a="1"/>
  <c r="AK11780" i="2" s="1"/>
  <c r="AK11784" i="2" a="1"/>
  <c r="AK11784" i="2"/>
  <c r="AK11797" i="2" a="1"/>
  <c r="AK11797" i="2" s="1"/>
  <c r="AK11803" i="2" a="1"/>
  <c r="AK11803" i="2"/>
  <c r="AK3183" i="2" a="1"/>
  <c r="AK3183" i="2"/>
  <c r="AK3406" i="2" a="1"/>
  <c r="AK3406" i="2" s="1"/>
  <c r="AK3447" i="2" a="1"/>
  <c r="AK3447" i="2" s="1"/>
  <c r="AK3773" i="2" a="1"/>
  <c r="AK3773" i="2" s="1"/>
  <c r="AK3817" i="2" a="1"/>
  <c r="AK3817" i="2" s="1"/>
  <c r="AK137" i="2" a="1"/>
  <c r="AK137" i="2"/>
  <c r="AK243" i="2" a="1"/>
  <c r="AK243" i="2" s="1"/>
  <c r="AK618" i="2" a="1"/>
  <c r="AK618" i="2" s="1"/>
  <c r="AK679" i="2" a="1"/>
  <c r="AK679" i="2" s="1"/>
  <c r="AK1019" i="2" a="1"/>
  <c r="AK1019" i="2" s="1"/>
  <c r="AK1047" i="2" a="1"/>
  <c r="AK1047" i="2" s="1"/>
  <c r="AK1255" i="2" a="1"/>
  <c r="AK1255" i="2" s="1"/>
  <c r="AK1281" i="2" a="1"/>
  <c r="AK1281" i="2" s="1"/>
  <c r="AK1736" i="2" a="1"/>
  <c r="AK1736" i="2" s="1"/>
  <c r="AK1807" i="2" a="1"/>
  <c r="AK1807" i="2" s="1"/>
  <c r="AK1888" i="2" a="1"/>
  <c r="AK1888" i="2" s="1"/>
  <c r="AK1974" i="2" a="1"/>
  <c r="AK1974" i="2"/>
  <c r="AK2058" i="2" a="1"/>
  <c r="AK2058" i="2" s="1"/>
  <c r="AK2126" i="2" a="1"/>
  <c r="AK2126" i="2" s="1"/>
  <c r="AK2365" i="2" a="1"/>
  <c r="AK2365" i="2" s="1"/>
  <c r="AK2415" i="2" a="1"/>
  <c r="AK2415" i="2" s="1"/>
  <c r="AK2495" i="2" a="1"/>
  <c r="AK2495" i="2" s="1"/>
  <c r="AK138" i="2" a="1"/>
  <c r="AK138" i="2" s="1"/>
  <c r="AK244" i="2" a="1"/>
  <c r="AK244" i="2" s="1"/>
  <c r="AK1504" i="2" a="1"/>
  <c r="AK1504" i="2"/>
  <c r="AK3071" i="2" a="1"/>
  <c r="AK3071" i="2" s="1"/>
  <c r="AK4662" i="2" a="1"/>
  <c r="AK4662" i="2" s="1"/>
  <c r="AK4798" i="2" a="1"/>
  <c r="AK4798" i="2"/>
  <c r="AK5095" i="2" a="1"/>
  <c r="AK5095" i="2" s="1"/>
  <c r="AK5359" i="2" a="1"/>
  <c r="AK5359" i="2" s="1"/>
  <c r="AK5497" i="2" a="1"/>
  <c r="AK5497" i="2" s="1"/>
  <c r="AK3202" i="2" a="1"/>
  <c r="AK3202" i="2" s="1"/>
  <c r="AK4185" i="2" a="1"/>
  <c r="AK4185" i="2"/>
  <c r="AK4217" i="2" a="1"/>
  <c r="AK4217" i="2" s="1"/>
  <c r="AK4482" i="2" a="1"/>
  <c r="AK4482" i="2" s="1"/>
  <c r="AK4522" i="2" a="1"/>
  <c r="AK4522" i="2" s="1"/>
  <c r="AK2584" i="2" a="1"/>
  <c r="AK2584" i="2"/>
  <c r="AK2585" i="2" a="1"/>
  <c r="AK2585" i="2" s="1"/>
  <c r="AK2675" i="2" a="1"/>
  <c r="AK2675" i="2" s="1"/>
  <c r="AK7286" i="2" a="1"/>
  <c r="AK7286" i="2" s="1"/>
  <c r="AK7287" i="2" a="1"/>
  <c r="AK7287" i="2" s="1"/>
  <c r="AK4947" i="2" a="1"/>
  <c r="AK4947" i="2" s="1"/>
  <c r="AK6505" i="2" a="1"/>
  <c r="AK6505" i="2" s="1"/>
  <c r="AK6693" i="2" a="1"/>
  <c r="AK6693" i="2" s="1"/>
  <c r="AK6924" i="2" a="1"/>
  <c r="AK6924" i="2" s="1"/>
  <c r="AK5262" i="2" a="1"/>
  <c r="AK5262" i="2" s="1"/>
  <c r="AK5665" i="2" a="1"/>
  <c r="AK5665" i="2"/>
  <c r="AK5793" i="2" a="1"/>
  <c r="AK5793" i="2" s="1"/>
  <c r="AK5918" i="2" a="1"/>
  <c r="AK5918" i="2" s="1"/>
  <c r="AK6035" i="2" a="1"/>
  <c r="AK6035" i="2"/>
  <c r="AK6538" i="2" a="1"/>
  <c r="AK6538" i="2" s="1"/>
  <c r="AK6879" i="2" a="1"/>
  <c r="AK6879" i="2" s="1"/>
  <c r="AK9295" i="2" a="1"/>
  <c r="AK9295" i="2" s="1"/>
  <c r="AK9522" i="2" a="1"/>
  <c r="AK9522" i="2"/>
  <c r="AK9668" i="2" a="1"/>
  <c r="AK9668" i="2" s="1"/>
  <c r="AK10296" i="2" a="1"/>
  <c r="AK10296" i="2" s="1"/>
  <c r="AK10479" i="2" a="1"/>
  <c r="AK10479" i="2" s="1"/>
  <c r="AK11074" i="2" a="1"/>
  <c r="AK11074" i="2" s="1"/>
  <c r="AK11326" i="2" a="1"/>
  <c r="AK11326" i="2"/>
  <c r="AK9523" i="2" a="1"/>
  <c r="AK9523" i="2" s="1"/>
  <c r="AK9524" i="2" a="1"/>
  <c r="AK9524" i="2" s="1"/>
  <c r="AK9525" i="2" a="1"/>
  <c r="AK9525" i="2" s="1"/>
  <c r="AK9526" i="2" a="1"/>
  <c r="AK9526" i="2" s="1"/>
  <c r="AK9771" i="2" a="1"/>
  <c r="AK9771" i="2"/>
  <c r="AK9772" i="2" a="1"/>
  <c r="AK9772" i="2" s="1"/>
  <c r="AK9773" i="2" a="1"/>
  <c r="AK9773" i="2" s="1"/>
  <c r="AK7374" i="2" a="1"/>
  <c r="AK7374" i="2" s="1"/>
  <c r="AK7469" i="2" a="1"/>
  <c r="AK7469" i="2" s="1"/>
  <c r="AK7572" i="2" a="1"/>
  <c r="AK7572" i="2"/>
  <c r="AK7682" i="2" a="1"/>
  <c r="AK7682" i="2" s="1"/>
  <c r="AK7785" i="2" a="1"/>
  <c r="AK7785" i="2" s="1"/>
  <c r="AK7866" i="2" a="1"/>
  <c r="AK7866" i="2" s="1"/>
  <c r="AK7951" i="2" a="1"/>
  <c r="AK7951" i="2" s="1"/>
  <c r="AK8042" i="2" a="1"/>
  <c r="AK8042" i="2" s="1"/>
  <c r="AK8043" i="2" a="1"/>
  <c r="AK8043" i="2" s="1"/>
  <c r="AK8188" i="2" a="1"/>
  <c r="AK8188" i="2"/>
  <c r="AK10480" i="2" a="1"/>
  <c r="AK10480" i="2"/>
  <c r="AK10648" i="2" a="1"/>
  <c r="AK10648" i="2"/>
  <c r="AK10649" i="2" a="1"/>
  <c r="AK10649" i="2"/>
  <c r="AK10650" i="2" a="1"/>
  <c r="AK10650" i="2" s="1"/>
  <c r="AK10761" i="2" a="1"/>
  <c r="AK10761" i="2"/>
  <c r="AK10762" i="2" a="1"/>
  <c r="AK10762" i="2"/>
  <c r="AK11075" i="2" a="1"/>
  <c r="AK11075" i="2" s="1"/>
  <c r="AK11327" i="2" a="1"/>
  <c r="AK11327" i="2" s="1"/>
  <c r="AK245" i="2" a="1"/>
  <c r="AK245" i="2" s="1"/>
  <c r="AK246" i="2" a="1"/>
  <c r="AK246" i="2"/>
  <c r="AK1534" i="2" a="1"/>
  <c r="AK1534" i="2" s="1"/>
  <c r="AK3072" i="2" a="1"/>
  <c r="AK3072" i="2"/>
  <c r="AK3338" i="2" a="1"/>
  <c r="AK3338" i="2"/>
  <c r="AK3365" i="2" a="1"/>
  <c r="AK3365" i="2" s="1"/>
  <c r="AK3554" i="2" a="1"/>
  <c r="AK3554" i="2" s="1"/>
  <c r="AK3733" i="2" a="1"/>
  <c r="AK3733" i="2" s="1"/>
  <c r="AK3734" i="2" a="1"/>
  <c r="AK3734" i="2" s="1"/>
  <c r="AK4663" i="2" a="1"/>
  <c r="AK4663" i="2" s="1"/>
  <c r="AK4799" i="2" a="1"/>
  <c r="AK4799" i="2" s="1"/>
  <c r="AK5125" i="2" a="1"/>
  <c r="AK5125" i="2" s="1"/>
  <c r="AK5360" i="2" a="1"/>
  <c r="AK5360" i="2" s="1"/>
  <c r="AK139" i="2" a="1"/>
  <c r="AK139" i="2" s="1"/>
  <c r="AK247" i="2" a="1"/>
  <c r="AK247" i="2" s="1"/>
  <c r="AK619" i="2" a="1"/>
  <c r="AK619" i="2"/>
  <c r="AK680" i="2" a="1"/>
  <c r="AK680" i="2"/>
  <c r="AK1020" i="2" a="1"/>
  <c r="AK1020" i="2" s="1"/>
  <c r="AK1021" i="2" a="1"/>
  <c r="AK1021" i="2" s="1"/>
  <c r="AK1235" i="2" a="1"/>
  <c r="AK1235" i="2" s="1"/>
  <c r="AK1256" i="2" a="1"/>
  <c r="AK1256" i="2" s="1"/>
  <c r="AK3620" i="2" a="1"/>
  <c r="AK3620" i="2" s="1"/>
  <c r="AK4152" i="2" a="1"/>
  <c r="AK4152" i="2"/>
  <c r="AK4164" i="2" a="1"/>
  <c r="AK4164" i="2"/>
  <c r="AK4406" i="2" a="1"/>
  <c r="AK4406" i="2" s="1"/>
  <c r="AK4439" i="2" a="1"/>
  <c r="AK4439" i="2" s="1"/>
  <c r="AK4016" i="2" a="1"/>
  <c r="AK4016" i="2"/>
  <c r="AK4024" i="2" a="1"/>
  <c r="AK4024" i="2" s="1"/>
  <c r="AK4036" i="2" a="1"/>
  <c r="AK4036" i="2" s="1"/>
  <c r="AK4047" i="2" a="1"/>
  <c r="AK4047" i="2" s="1"/>
  <c r="AK4048" i="2" a="1"/>
  <c r="AK4048" i="2" s="1"/>
  <c r="AK4054" i="2" a="1"/>
  <c r="AK4054" i="2" s="1"/>
  <c r="AK4086" i="2" a="1"/>
  <c r="AK4086" i="2" s="1"/>
  <c r="AK4087" i="2" a="1"/>
  <c r="AK4087" i="2" s="1"/>
  <c r="AK4094" i="2" a="1"/>
  <c r="AK4094" i="2" s="1"/>
  <c r="AK4103" i="2" a="1"/>
  <c r="AK4103" i="2" s="1"/>
  <c r="AK4112" i="2" a="1"/>
  <c r="AK4112" i="2"/>
  <c r="AK4113" i="2" a="1"/>
  <c r="AK4113" i="2" s="1"/>
  <c r="AK6830" i="2" a="1"/>
  <c r="AK6830" i="2"/>
  <c r="AK7159" i="2" a="1"/>
  <c r="AK7159" i="2" s="1"/>
  <c r="AK7210" i="2" a="1"/>
  <c r="AK7210" i="2"/>
  <c r="AK7288" i="2" a="1"/>
  <c r="AK7288" i="2" s="1"/>
  <c r="AK4948" i="2" a="1"/>
  <c r="AK4948" i="2"/>
  <c r="AK6810" i="2" a="1"/>
  <c r="AK6810" i="2" s="1"/>
  <c r="AK7077" i="2" a="1"/>
  <c r="AK7077" i="2"/>
  <c r="AK5263" i="2" a="1"/>
  <c r="AK5263" i="2" s="1"/>
  <c r="AK5525" i="2" a="1"/>
  <c r="AK5525" i="2" s="1"/>
  <c r="AK5666" i="2" a="1"/>
  <c r="AK5666" i="2"/>
  <c r="AK5794" i="2" a="1"/>
  <c r="AK5794" i="2"/>
  <c r="AK5919" i="2" a="1"/>
  <c r="AK5919" i="2" s="1"/>
  <c r="AK6060" i="2" a="1"/>
  <c r="AK6060" i="2" s="1"/>
  <c r="AK6811" i="2" a="1"/>
  <c r="AK6811" i="2" s="1"/>
  <c r="AK7047" i="2" a="1"/>
  <c r="AK7047" i="2" s="1"/>
  <c r="AK8808" i="2" a="1"/>
  <c r="AK8808" i="2" s="1"/>
  <c r="AK9097" i="2" a="1"/>
  <c r="AK9097" i="2"/>
  <c r="AK9923" i="2" a="1"/>
  <c r="AK9923" i="2" s="1"/>
  <c r="AK10176" i="2" a="1"/>
  <c r="AK10176" i="2" s="1"/>
  <c r="AK10297" i="2" a="1"/>
  <c r="AK10297" i="2" s="1"/>
  <c r="AK11231" i="2" a="1"/>
  <c r="AK11231" i="2" s="1"/>
  <c r="AK11489" i="2" a="1"/>
  <c r="AK11489" i="2" s="1"/>
  <c r="AK8809" i="2" a="1"/>
  <c r="AK8809" i="2" s="1"/>
  <c r="AK8810" i="2" a="1"/>
  <c r="AK8810" i="2" s="1"/>
  <c r="AK8811" i="2" a="1"/>
  <c r="AK8811" i="2" s="1"/>
  <c r="AK8945" i="2" a="1"/>
  <c r="AK8945" i="2" s="1"/>
  <c r="AK9098" i="2" a="1"/>
  <c r="AK9098" i="2" s="1"/>
  <c r="AK9099" i="2" a="1"/>
  <c r="AK9099" i="2" s="1"/>
  <c r="AK10075" i="2" a="1"/>
  <c r="AK10075" i="2" s="1"/>
  <c r="AK7375" i="2" a="1"/>
  <c r="AK7375" i="2" s="1"/>
  <c r="AK7470" i="2" a="1"/>
  <c r="AK7470" i="2" s="1"/>
  <c r="AK7573" i="2" a="1"/>
  <c r="AK7573" i="2" s="1"/>
  <c r="AK7683" i="2" a="1"/>
  <c r="AK7683" i="2"/>
  <c r="AK7786" i="2" a="1"/>
  <c r="AK7786" i="2" s="1"/>
  <c r="AK7867" i="2" a="1"/>
  <c r="AK7867" i="2"/>
  <c r="AK7952" i="2" a="1"/>
  <c r="AK7952" i="2" s="1"/>
  <c r="AK8044" i="2" a="1"/>
  <c r="AK8044" i="2"/>
  <c r="AK8124" i="2" a="1"/>
  <c r="AK8124" i="2" s="1"/>
  <c r="AK10177" i="2" a="1"/>
  <c r="AK10177" i="2" s="1"/>
  <c r="AK10178" i="2" a="1"/>
  <c r="AK10178" i="2" s="1"/>
  <c r="AK10298" i="2" a="1"/>
  <c r="AK10298" i="2" s="1"/>
  <c r="AK10299" i="2" a="1"/>
  <c r="AK10299" i="2" s="1"/>
  <c r="AK10300" i="2" a="1"/>
  <c r="AK10300" i="2" s="1"/>
  <c r="AK10651" i="2" a="1"/>
  <c r="AK10651" i="2"/>
  <c r="AK11256" i="2" a="1"/>
  <c r="AK11256" i="2" s="1"/>
  <c r="AK11515" i="2" a="1"/>
  <c r="AK11515" i="2" s="1"/>
  <c r="AK3179" i="2" a="1"/>
  <c r="AK3179" i="2" s="1"/>
  <c r="AK3366" i="2" a="1"/>
  <c r="AK3366" i="2" s="1"/>
  <c r="AK3407" i="2" a="1"/>
  <c r="AK3407" i="2"/>
  <c r="AK3774" i="2" a="1"/>
  <c r="AK3774" i="2"/>
  <c r="AK3775" i="2" a="1"/>
  <c r="AK3775" i="2"/>
  <c r="AK65" i="2" a="1"/>
  <c r="AK65" i="2" s="1"/>
  <c r="AK140" i="2" a="1"/>
  <c r="AK140" i="2" s="1"/>
  <c r="AK572" i="2" a="1"/>
  <c r="AK572" i="2" s="1"/>
  <c r="AK620" i="2" a="1"/>
  <c r="AK620" i="2" s="1"/>
  <c r="AK1003" i="2" a="1"/>
  <c r="AK1003" i="2" s="1"/>
  <c r="AK1022" i="2" a="1"/>
  <c r="AK1022" i="2" s="1"/>
  <c r="AK1236" i="2" a="1"/>
  <c r="AK1236" i="2" s="1"/>
  <c r="AK1257" i="2" a="1"/>
  <c r="AK1257" i="2"/>
  <c r="AK1687" i="2" a="1"/>
  <c r="AK1687" i="2" s="1"/>
  <c r="AK1737" i="2" a="1"/>
  <c r="AK1737" i="2" s="1"/>
  <c r="AK1808" i="2" a="1"/>
  <c r="AK1808" i="2" s="1"/>
  <c r="AK1889" i="2" a="1"/>
  <c r="AK1889" i="2" s="1"/>
  <c r="AK1975" i="2" a="1"/>
  <c r="AK1975" i="2" s="1"/>
  <c r="AK1976" i="2" a="1"/>
  <c r="AK1976" i="2" s="1"/>
  <c r="AK2350" i="2" a="1"/>
  <c r="AK2350" i="2"/>
  <c r="AK2366" i="2" a="1"/>
  <c r="AK2366" i="2"/>
  <c r="AK2416" i="2" a="1"/>
  <c r="AK2416" i="2" s="1"/>
  <c r="AK2496" i="2" a="1"/>
  <c r="AK2496" i="2" s="1"/>
  <c r="AK66" i="2" a="1"/>
  <c r="AK66" i="2" s="1"/>
  <c r="AK141" i="2" a="1"/>
  <c r="AK141" i="2"/>
  <c r="AK1477" i="2" a="1"/>
  <c r="AK1477" i="2"/>
  <c r="AK3073" i="2" a="1"/>
  <c r="AK3073" i="2" s="1"/>
  <c r="AK4634" i="2" a="1"/>
  <c r="AK4634" i="2" s="1"/>
  <c r="AK4800" i="2" a="1"/>
  <c r="AK4800" i="2"/>
  <c r="AK5065" i="2" a="1"/>
  <c r="AK5065" i="2" s="1"/>
  <c r="AK5361" i="2" a="1"/>
  <c r="AK5361" i="2" s="1"/>
  <c r="AK5475" i="2" a="1"/>
  <c r="AK5475" i="2"/>
  <c r="AK3184" i="2" a="1"/>
  <c r="AK3184" i="2" s="1"/>
  <c r="AK4165" i="2" a="1"/>
  <c r="AK4165" i="2" s="1"/>
  <c r="AK4186" i="2" a="1"/>
  <c r="AK4186" i="2" s="1"/>
  <c r="AK4440" i="2" a="1"/>
  <c r="AK4440" i="2"/>
  <c r="AK4483" i="2" a="1"/>
  <c r="AK4483" i="2" s="1"/>
  <c r="AK4920" i="2" a="1"/>
  <c r="AK4920" i="2"/>
  <c r="AK2497" i="2" a="1"/>
  <c r="AK2497" i="2"/>
  <c r="AK2586" i="2" a="1"/>
  <c r="AK2586" i="2" s="1"/>
  <c r="AK7211" i="2" a="1"/>
  <c r="AK7211" i="2" s="1"/>
  <c r="AK7212" i="2" a="1"/>
  <c r="AK7212" i="2"/>
  <c r="AK7289" i="2" a="1"/>
  <c r="AK7289" i="2" s="1"/>
  <c r="AK6477" i="2" a="1"/>
  <c r="AK6477" i="2"/>
  <c r="AK6681" i="2" a="1"/>
  <c r="AK6681" i="2"/>
  <c r="AK6880" i="2" a="1"/>
  <c r="AK6880" i="2"/>
  <c r="AK5264" i="2" a="1"/>
  <c r="AK5264" i="2" s="1"/>
  <c r="AK5667" i="2" a="1"/>
  <c r="AK5667" i="2" s="1"/>
  <c r="AK5795" i="2" a="1"/>
  <c r="AK5795" i="2"/>
  <c r="AK5920" i="2" a="1"/>
  <c r="AK5920" i="2" s="1"/>
  <c r="AK6024" i="2" a="1"/>
  <c r="AK6024" i="2"/>
  <c r="AK6478" i="2" a="1"/>
  <c r="AK6478" i="2"/>
  <c r="AK6853" i="2" a="1"/>
  <c r="AK6853" i="2" s="1"/>
  <c r="AK8812" i="2" a="1"/>
  <c r="AK8812" i="2"/>
  <c r="AK8946" i="2" a="1"/>
  <c r="AK8946" i="2"/>
  <c r="AK9100" i="2" a="1"/>
  <c r="AK9100" i="2" s="1"/>
  <c r="AK10301" i="2" a="1"/>
  <c r="AK10301" i="2" s="1"/>
  <c r="AK10302" i="2" a="1"/>
  <c r="AK10302" i="2" s="1"/>
  <c r="AK11034" i="2" a="1"/>
  <c r="AK11034" i="2" s="1"/>
  <c r="AK11287" i="2" a="1"/>
  <c r="AK11287" i="2"/>
  <c r="AK8947" i="2" a="1"/>
  <c r="AK8947" i="2" s="1"/>
  <c r="AK9101" i="2" a="1"/>
  <c r="AK9101" i="2" s="1"/>
  <c r="AK9102" i="2" a="1"/>
  <c r="AK9102" i="2" s="1"/>
  <c r="AK9103" i="2" a="1"/>
  <c r="AK9103" i="2"/>
  <c r="AK9296" i="2" a="1"/>
  <c r="AK9296" i="2" s="1"/>
  <c r="AK9297" i="2" a="1"/>
  <c r="AK9297" i="2" s="1"/>
  <c r="AK9298" i="2" a="1"/>
  <c r="AK9298" i="2"/>
  <c r="AK7376" i="2" a="1"/>
  <c r="AK7376" i="2" s="1"/>
  <c r="AK7471" i="2" a="1"/>
  <c r="AK7471" i="2"/>
  <c r="AK7574" i="2" a="1"/>
  <c r="AK7574" i="2"/>
  <c r="AK7684" i="2" a="1"/>
  <c r="AK7684" i="2"/>
  <c r="AK7787" i="2" a="1"/>
  <c r="AK7787" i="2" s="1"/>
  <c r="AK7868" i="2" a="1"/>
  <c r="AK7868" i="2" s="1"/>
  <c r="AK7953" i="2" a="1"/>
  <c r="AK7953" i="2" s="1"/>
  <c r="AK7954" i="2" a="1"/>
  <c r="AK7954" i="2" s="1"/>
  <c r="AK8045" i="2" a="1"/>
  <c r="AK8045" i="2" s="1"/>
  <c r="AK10303" i="2" a="1"/>
  <c r="AK10303" i="2" s="1"/>
  <c r="AK10481" i="2" a="1"/>
  <c r="AK10481" i="2" s="1"/>
  <c r="AK10482" i="2" a="1"/>
  <c r="AK10482" i="2" s="1"/>
  <c r="AK10483" i="2" a="1"/>
  <c r="AK10483" i="2" s="1"/>
  <c r="AK10652" i="2" a="1"/>
  <c r="AK10652" i="2"/>
  <c r="AK10653" i="2" a="1"/>
  <c r="AK10653" i="2" s="1"/>
  <c r="AK11035" i="2" a="1"/>
  <c r="AK11035" i="2" s="1"/>
  <c r="AK11328" i="2" a="1"/>
  <c r="AK11328" i="2" s="1"/>
  <c r="AK469" i="2" a="1"/>
  <c r="AK469" i="2" s="1"/>
  <c r="AK476" i="2" a="1"/>
  <c r="AK476" i="2" s="1"/>
  <c r="AK1478" i="2" a="1"/>
  <c r="AK1478" i="2" s="1"/>
  <c r="AK3074" i="2" a="1"/>
  <c r="AK3074" i="2" s="1"/>
  <c r="AK3408" i="2" a="1"/>
  <c r="AK3408" i="2" s="1"/>
  <c r="AK3448" i="2" a="1"/>
  <c r="AK3448" i="2" s="1"/>
  <c r="AK3587" i="2" a="1"/>
  <c r="AK3587" i="2" s="1"/>
  <c r="AK3705" i="2" a="1"/>
  <c r="AK3705" i="2" s="1"/>
  <c r="AK3735" i="2" a="1"/>
  <c r="AK3735" i="2" s="1"/>
  <c r="AK4635" i="2" a="1"/>
  <c r="AK4635" i="2" s="1"/>
  <c r="AK4801" i="2" a="1"/>
  <c r="AK4801" i="2" s="1"/>
  <c r="AK5066" i="2" a="1"/>
  <c r="AK5066" i="2" s="1"/>
  <c r="AK5362" i="2" a="1"/>
  <c r="AK5362" i="2"/>
  <c r="AK36" i="2" a="1"/>
  <c r="AK36" i="2" s="1"/>
  <c r="AK67" i="2" a="1"/>
  <c r="AK67" i="2"/>
  <c r="AK550" i="2" a="1"/>
  <c r="AK550" i="2" s="1"/>
  <c r="AK573" i="2" a="1"/>
  <c r="AK573" i="2"/>
  <c r="AK861" i="2" a="1"/>
  <c r="AK861" i="2" s="1"/>
  <c r="AK876" i="2" a="1"/>
  <c r="AK876" i="2"/>
  <c r="AK1092" i="2" a="1"/>
  <c r="AK1092" i="2" s="1"/>
  <c r="AK1116" i="2" a="1"/>
  <c r="AK1116" i="2"/>
  <c r="AK1339" i="2" a="1"/>
  <c r="AK1339" i="2"/>
  <c r="AK1359" i="2" a="1"/>
  <c r="AK1359" i="2" s="1"/>
  <c r="AK1666" i="2" a="1"/>
  <c r="AK1666" i="2"/>
  <c r="AK1688" i="2" a="1"/>
  <c r="AK1688" i="2" s="1"/>
  <c r="AK1738" i="2" a="1"/>
  <c r="AK1738" i="2" s="1"/>
  <c r="AK1809" i="2" a="1"/>
  <c r="AK1809" i="2"/>
  <c r="AK1890" i="2" a="1"/>
  <c r="AK1890" i="2" s="1"/>
  <c r="AK1977" i="2" a="1"/>
  <c r="AK1977" i="2" s="1"/>
  <c r="AK2367" i="2" a="1"/>
  <c r="AK2367" i="2" s="1"/>
  <c r="AK2417" i="2" a="1"/>
  <c r="AK2417" i="2" s="1"/>
  <c r="AK2498" i="2" a="1"/>
  <c r="AK2498" i="2"/>
  <c r="AK2587" i="2" a="1"/>
  <c r="AK2587" i="2" s="1"/>
  <c r="AK2588" i="2" a="1"/>
  <c r="AK2588" i="2"/>
  <c r="AK2676" i="2" a="1"/>
  <c r="AK2676" i="2" s="1"/>
  <c r="AK3665" i="2" a="1"/>
  <c r="AK3665" i="2" s="1"/>
  <c r="AK3912" i="2" a="1"/>
  <c r="AK3912" i="2" s="1"/>
  <c r="AK4153" i="2" a="1"/>
  <c r="AK4153" i="2" s="1"/>
  <c r="AK4166" i="2" a="1"/>
  <c r="AK4166" i="2" s="1"/>
  <c r="AK4407" i="2" a="1"/>
  <c r="AK4407" i="2" s="1"/>
  <c r="AK4441" i="2" a="1"/>
  <c r="AK4441" i="2"/>
  <c r="AK4949" i="2" a="1"/>
  <c r="AK4949" i="2" s="1"/>
  <c r="AK6169" i="2" a="1"/>
  <c r="AK6169" i="2" s="1"/>
  <c r="AK6289" i="2" a="1"/>
  <c r="AK6289" i="2" s="1"/>
  <c r="AK6323" i="2" a="1"/>
  <c r="AK6323" i="2" s="1"/>
  <c r="AK6539" i="2" a="1"/>
  <c r="AK6539" i="2" s="1"/>
  <c r="AK6781" i="2" a="1"/>
  <c r="AK6781" i="2" s="1"/>
  <c r="AK6970" i="2" a="1"/>
  <c r="AK6970" i="2" s="1"/>
  <c r="AK7160" i="2" a="1"/>
  <c r="AK7160" i="2" s="1"/>
  <c r="AK7213" i="2" a="1"/>
  <c r="AK7213" i="2" s="1"/>
  <c r="AK5211" i="2" a="1"/>
  <c r="AK5211" i="2"/>
  <c r="AK5498" i="2" a="1"/>
  <c r="AK5498" i="2" s="1"/>
  <c r="AK5668" i="2" a="1"/>
  <c r="AK5668" i="2" s="1"/>
  <c r="AK5796" i="2" a="1"/>
  <c r="AK5796" i="2" s="1"/>
  <c r="AK5921" i="2" a="1"/>
  <c r="AK5921" i="2" s="1"/>
  <c r="AK6087" i="2" a="1"/>
  <c r="AK6087" i="2" s="1"/>
  <c r="AK6506" i="2" a="1"/>
  <c r="AK6506" i="2" s="1"/>
  <c r="AK6925" i="2" a="1"/>
  <c r="AK6925" i="2"/>
  <c r="AK8655" i="2" a="1"/>
  <c r="AK8655" i="2"/>
  <c r="AK8813" i="2" a="1"/>
  <c r="AK8813" i="2" s="1"/>
  <c r="AK9299" i="2" a="1"/>
  <c r="AK9299" i="2"/>
  <c r="AK10021" i="2" a="1"/>
  <c r="AK10021" i="2" s="1"/>
  <c r="AK10076" i="2" a="1"/>
  <c r="AK10076" i="2" s="1"/>
  <c r="AK11076" i="2" a="1"/>
  <c r="AK11076" i="2" s="1"/>
  <c r="AK11375" i="2" a="1"/>
  <c r="AK11375" i="2" s="1"/>
  <c r="AK7290" i="2" a="1"/>
  <c r="AK7290" i="2" s="1"/>
  <c r="AK7377" i="2" a="1"/>
  <c r="AK7377" i="2" s="1"/>
  <c r="AK7472" i="2" a="1"/>
  <c r="AK7472" i="2" s="1"/>
  <c r="AK7473" i="2" a="1"/>
  <c r="AK7473" i="2" s="1"/>
  <c r="AK7575" i="2" a="1"/>
  <c r="AK7575" i="2" s="1"/>
  <c r="AK7685" i="2" a="1"/>
  <c r="AK7685" i="2" s="1"/>
  <c r="AK7788" i="2" a="1"/>
  <c r="AK7788" i="2" s="1"/>
  <c r="AK7955" i="2" a="1"/>
  <c r="AK7955" i="2"/>
  <c r="AK8046" i="2" a="1"/>
  <c r="AK8046" i="2"/>
  <c r="AK8047" i="2" a="1"/>
  <c r="AK8047" i="2" s="1"/>
  <c r="AK8656" i="2" a="1"/>
  <c r="AK8656" i="2" s="1"/>
  <c r="AK8657" i="2" a="1"/>
  <c r="AK8657" i="2" s="1"/>
  <c r="AK8658" i="2" a="1"/>
  <c r="AK8658" i="2" s="1"/>
  <c r="AK8715" i="2" a="1"/>
  <c r="AK8715" i="2"/>
  <c r="AK8948" i="2" a="1"/>
  <c r="AK8948" i="2"/>
  <c r="AK8949" i="2" a="1"/>
  <c r="AK8949" i="2" s="1"/>
  <c r="AK8950" i="2" a="1"/>
  <c r="AK8950" i="2"/>
  <c r="AK8951" i="2" a="1"/>
  <c r="AK8951" i="2" s="1"/>
  <c r="AK9300" i="2" a="1"/>
  <c r="AK9300" i="2" s="1"/>
  <c r="AK10077" i="2" a="1"/>
  <c r="AK10077" i="2"/>
  <c r="AK10078" i="2" a="1"/>
  <c r="AK10078" i="2" s="1"/>
  <c r="AK10079" i="2" a="1"/>
  <c r="AK10079" i="2" s="1"/>
  <c r="AK10080" i="2" a="1"/>
  <c r="AK10080" i="2" s="1"/>
  <c r="AK10081" i="2" a="1"/>
  <c r="AK10081" i="2" s="1"/>
  <c r="AK10082" i="2" a="1"/>
  <c r="AK10082" i="2" s="1"/>
  <c r="AK11120" i="2" a="1"/>
  <c r="AK11120" i="2" s="1"/>
  <c r="AK11376" i="2" a="1"/>
  <c r="AK11376" i="2" s="1"/>
  <c r="AK11585" i="2" a="1"/>
  <c r="AK11585" i="2" s="1"/>
  <c r="AK11670" i="2" a="1"/>
  <c r="AK11670" i="2" s="1"/>
  <c r="AK142" i="2" a="1"/>
  <c r="AK142" i="2"/>
  <c r="AK248" i="2" a="1"/>
  <c r="AK248" i="2" s="1"/>
  <c r="AK1505" i="2" a="1"/>
  <c r="AK1505" i="2" s="1"/>
  <c r="AK3075" i="2" a="1"/>
  <c r="AK3075" i="2" s="1"/>
  <c r="AK3555" i="2" a="1"/>
  <c r="AK3555" i="2" s="1"/>
  <c r="AK4664" i="2" a="1"/>
  <c r="AK4664" i="2" s="1"/>
  <c r="AK4802" i="2" a="1"/>
  <c r="AK4802" i="2" s="1"/>
  <c r="AK5096" i="2" a="1"/>
  <c r="AK5096" i="2" s="1"/>
  <c r="AK5363" i="2" a="1"/>
  <c r="AK5363" i="2" s="1"/>
  <c r="AK1739" i="2" a="1"/>
  <c r="AK1739" i="2"/>
  <c r="AK1810" i="2" a="1"/>
  <c r="AK1810" i="2" s="1"/>
  <c r="AK1811" i="2" a="1"/>
  <c r="AK1811" i="2"/>
  <c r="AK143" i="2" a="1"/>
  <c r="AK143" i="2" s="1"/>
  <c r="AK249" i="2" a="1"/>
  <c r="AK249" i="2"/>
  <c r="AK621" i="2" a="1"/>
  <c r="AK621" i="2"/>
  <c r="AK681" i="2" a="1"/>
  <c r="AK681" i="2" s="1"/>
  <c r="AK824" i="2" a="1"/>
  <c r="AK824" i="2" s="1"/>
  <c r="AK836" i="2" a="1"/>
  <c r="AK836" i="2" s="1"/>
  <c r="AK1023" i="2" a="1"/>
  <c r="AK1023" i="2" s="1"/>
  <c r="AK1048" i="2" a="1"/>
  <c r="AK1048" i="2" s="1"/>
  <c r="AK1258" i="2" a="1"/>
  <c r="AK1258" i="2" s="1"/>
  <c r="AK1259" i="2" a="1"/>
  <c r="AK1259" i="2" s="1"/>
  <c r="AK3367" i="2" a="1"/>
  <c r="AK3367" i="2" s="1"/>
  <c r="AK3409" i="2" a="1"/>
  <c r="AK3409" i="2" s="1"/>
  <c r="AK3776" i="2" a="1"/>
  <c r="AK3776" i="2" s="1"/>
  <c r="AK3818" i="2" a="1"/>
  <c r="AK3818" i="2"/>
  <c r="AK9104" i="2" a="1"/>
  <c r="AK9104" i="2" s="1"/>
  <c r="AK9301" i="2" a="1"/>
  <c r="AK9301" i="2" s="1"/>
  <c r="AK10484" i="2" a="1"/>
  <c r="AK10484" i="2"/>
  <c r="AK10654" i="2" a="1"/>
  <c r="AK10654" i="2" s="1"/>
  <c r="AK1891" i="2" a="1"/>
  <c r="AK1891" i="2" s="1"/>
  <c r="AK1978" i="2" a="1"/>
  <c r="AK1978" i="2" s="1"/>
  <c r="AK2059" i="2" a="1"/>
  <c r="AK2059" i="2"/>
  <c r="AK2418" i="2" a="1"/>
  <c r="AK2418" i="2" s="1"/>
  <c r="AK2499" i="2" a="1"/>
  <c r="AK2499" i="2"/>
  <c r="AK2500" i="2" a="1"/>
  <c r="AK2500" i="2" s="1"/>
  <c r="AK2589" i="2" a="1"/>
  <c r="AK2589" i="2" s="1"/>
  <c r="AK2677" i="2" a="1"/>
  <c r="AK2677" i="2" s="1"/>
  <c r="AK2755" i="2" a="1"/>
  <c r="AK2755" i="2" s="1"/>
  <c r="AK3556" i="2" a="1"/>
  <c r="AK3556" i="2"/>
  <c r="AK3954" i="2" a="1"/>
  <c r="AK3954" i="2" s="1"/>
  <c r="AK4187" i="2" a="1"/>
  <c r="AK4187" i="2"/>
  <c r="AK4188" i="2" a="1"/>
  <c r="AK4188" i="2" s="1"/>
  <c r="AK4484" i="2" a="1"/>
  <c r="AK4484" i="2" s="1"/>
  <c r="AK4485" i="2" a="1"/>
  <c r="AK4485" i="2"/>
  <c r="AK6180" i="2" a="1"/>
  <c r="AK6180" i="2"/>
  <c r="AK6290" i="2" a="1"/>
  <c r="AK6290" i="2" s="1"/>
  <c r="AK6324" i="2" a="1"/>
  <c r="AK6324" i="2" s="1"/>
  <c r="AK4921" i="2" a="1"/>
  <c r="AK4921" i="2" s="1"/>
  <c r="AK6507" i="2" a="1"/>
  <c r="AK6507" i="2"/>
  <c r="AK6741" i="2" a="1"/>
  <c r="AK6741" i="2"/>
  <c r="AK6881" i="2" a="1"/>
  <c r="AK6881" i="2" s="1"/>
  <c r="AK7161" i="2" a="1"/>
  <c r="AK7161" i="2" s="1"/>
  <c r="AK7214" i="2" a="1"/>
  <c r="AK7214" i="2" s="1"/>
  <c r="AK7215" i="2" a="1"/>
  <c r="AK7215" i="2" s="1"/>
  <c r="AK5201" i="2" a="1"/>
  <c r="AK5201" i="2"/>
  <c r="AK5499" i="2" a="1"/>
  <c r="AK5499" i="2" s="1"/>
  <c r="AK5669" i="2" a="1"/>
  <c r="AK5669" i="2" s="1"/>
  <c r="AK5797" i="2" a="1"/>
  <c r="AK5797" i="2"/>
  <c r="AK5922" i="2" a="1"/>
  <c r="AK5922" i="2" s="1"/>
  <c r="AK6061" i="2" a="1"/>
  <c r="AK6061" i="2" s="1"/>
  <c r="AK6479" i="2" a="1"/>
  <c r="AK6479" i="2" s="1"/>
  <c r="AK6882" i="2" a="1"/>
  <c r="AK6882" i="2"/>
  <c r="AK9105" i="2" a="1"/>
  <c r="AK9105" i="2" s="1"/>
  <c r="AK11036" i="2" a="1"/>
  <c r="AK11036" i="2"/>
  <c r="AK11288" i="2" a="1"/>
  <c r="AK11288" i="2"/>
  <c r="AK7291" i="2" a="1"/>
  <c r="AK7291" i="2"/>
  <c r="AK7378" i="2" a="1"/>
  <c r="AK7378" i="2"/>
  <c r="AK7474" i="2" a="1"/>
  <c r="AK7474" i="2" s="1"/>
  <c r="AK7576" i="2" a="1"/>
  <c r="AK7576" i="2"/>
  <c r="AK7686" i="2" a="1"/>
  <c r="AK7686" i="2" s="1"/>
  <c r="AK7789" i="2" a="1"/>
  <c r="AK7789" i="2" s="1"/>
  <c r="AK7869" i="2" a="1"/>
  <c r="AK7869" i="2" s="1"/>
  <c r="AK7956" i="2" a="1"/>
  <c r="AK7956" i="2" s="1"/>
  <c r="AK8048" i="2" a="1"/>
  <c r="AK8048" i="2"/>
  <c r="AK9106" i="2" a="1"/>
  <c r="AK9106" i="2"/>
  <c r="AK8952" i="2" a="1"/>
  <c r="AK8952" i="2"/>
  <c r="AK8953" i="2" a="1"/>
  <c r="AK8953" i="2" s="1"/>
  <c r="AK9107" i="2" a="1"/>
  <c r="AK9107" i="2" s="1"/>
  <c r="AK9108" i="2" a="1"/>
  <c r="AK9108" i="2" s="1"/>
  <c r="AK9302" i="2" a="1"/>
  <c r="AK9302" i="2"/>
  <c r="AK9303" i="2" a="1"/>
  <c r="AK9303" i="2" s="1"/>
  <c r="AK9304" i="2" a="1"/>
  <c r="AK9304" i="2"/>
  <c r="AK9305" i="2" a="1"/>
  <c r="AK9305" i="2" s="1"/>
  <c r="AK10304" i="2" a="1"/>
  <c r="AK10304" i="2"/>
  <c r="AK10485" i="2" a="1"/>
  <c r="AK10485" i="2"/>
  <c r="AK10486" i="2" a="1"/>
  <c r="AK10486" i="2"/>
  <c r="AK10487" i="2" a="1"/>
  <c r="AK10487" i="2" s="1"/>
  <c r="AK10655" i="2" a="1"/>
  <c r="AK10655" i="2" s="1"/>
  <c r="AK10656" i="2" a="1"/>
  <c r="AK10656" i="2" s="1"/>
  <c r="AK11077" i="2" a="1"/>
  <c r="AK11077" i="2"/>
  <c r="AK11329" i="2" a="1"/>
  <c r="AK11329" i="2" s="1"/>
  <c r="AK11586" i="2" a="1"/>
  <c r="AK11586" i="2"/>
  <c r="AK11671" i="2" a="1"/>
  <c r="AK11671" i="2"/>
  <c r="AK68" i="2" a="1"/>
  <c r="AK68" i="2" s="1"/>
  <c r="AK144" i="2" a="1"/>
  <c r="AK144" i="2" s="1"/>
  <c r="AK1479" i="2" a="1"/>
  <c r="AK1479" i="2" s="1"/>
  <c r="AK3076" i="2" a="1"/>
  <c r="AK3076" i="2"/>
  <c r="AK3538" i="2" a="1"/>
  <c r="AK3538" i="2"/>
  <c r="AK4636" i="2" a="1"/>
  <c r="AK4636" i="2"/>
  <c r="AK4803" i="2" a="1"/>
  <c r="AK4803" i="2"/>
  <c r="AK5067" i="2" a="1"/>
  <c r="AK5067" i="2" s="1"/>
  <c r="AK5364" i="2" a="1"/>
  <c r="AK5364" i="2"/>
  <c r="AK1689" i="2" a="1"/>
  <c r="AK1689" i="2" s="1"/>
  <c r="AK1740" i="2" a="1"/>
  <c r="AK1740" i="2" s="1"/>
  <c r="AK1741" i="2" a="1"/>
  <c r="AK1741" i="2"/>
  <c r="AK1812" i="2" a="1"/>
  <c r="AK1812" i="2"/>
  <c r="AK69" i="2" a="1"/>
  <c r="AK69" i="2"/>
  <c r="AK70" i="2" a="1"/>
  <c r="AK70" i="2" s="1"/>
  <c r="AK574" i="2" a="1"/>
  <c r="AK574" i="2"/>
  <c r="AK622" i="2" a="1"/>
  <c r="AK622" i="2" s="1"/>
  <c r="AK807" i="2" a="1"/>
  <c r="AK807" i="2" s="1"/>
  <c r="AK825" i="2" a="1"/>
  <c r="AK825" i="2"/>
  <c r="AK1004" i="2" a="1"/>
  <c r="AK1004" i="2" s="1"/>
  <c r="AK1024" i="2" a="1"/>
  <c r="AK1024" i="2"/>
  <c r="AK1237" i="2" a="1"/>
  <c r="AK1237" i="2" s="1"/>
  <c r="AK1260" i="2" a="1"/>
  <c r="AK1260" i="2" s="1"/>
  <c r="AK3339" i="2" a="1"/>
  <c r="AK3339" i="2"/>
  <c r="AK3368" i="2" a="1"/>
  <c r="AK3368" i="2"/>
  <c r="AK3736" i="2" a="1"/>
  <c r="AK3736" i="2"/>
  <c r="AK3777" i="2" a="1"/>
  <c r="AK3777" i="2" s="1"/>
  <c r="AK8954" i="2" a="1"/>
  <c r="AK8954" i="2" s="1"/>
  <c r="AK9306" i="2" a="1"/>
  <c r="AK9306" i="2"/>
  <c r="AK10305" i="2" a="1"/>
  <c r="AK10305" i="2" s="1"/>
  <c r="AK10488" i="2" a="1"/>
  <c r="AK10488" i="2" s="1"/>
  <c r="AK1892" i="2" a="1"/>
  <c r="AK1892" i="2"/>
  <c r="AK1979" i="2" a="1"/>
  <c r="AK1979" i="2" s="1"/>
  <c r="AK2368" i="2" a="1"/>
  <c r="AK2368" i="2" s="1"/>
  <c r="AK2419" i="2" a="1"/>
  <c r="AK2419" i="2" s="1"/>
  <c r="AK2501" i="2" a="1"/>
  <c r="AK2501" i="2"/>
  <c r="AK2502" i="2" a="1"/>
  <c r="AK2502" i="2" s="1"/>
  <c r="AK2590" i="2" a="1"/>
  <c r="AK2590" i="2" s="1"/>
  <c r="AK2678" i="2" a="1"/>
  <c r="AK2678" i="2"/>
  <c r="AK3557" i="2" a="1"/>
  <c r="AK3557" i="2"/>
  <c r="AK4908" i="2" a="1"/>
  <c r="AK4908" i="2"/>
  <c r="AK3926" i="2" a="1"/>
  <c r="AK3926" i="2"/>
  <c r="AK4167" i="2" a="1"/>
  <c r="AK4167" i="2" s="1"/>
  <c r="AK4168" i="2" a="1"/>
  <c r="AK4168" i="2"/>
  <c r="AK4442" i="2" a="1"/>
  <c r="AK4442" i="2" s="1"/>
  <c r="AK4486" i="2" a="1"/>
  <c r="AK4486" i="2"/>
  <c r="AK6157" i="2" a="1"/>
  <c r="AK6157" i="2" s="1"/>
  <c r="AK6268" i="2" a="1"/>
  <c r="AK6268" i="2" s="1"/>
  <c r="AK6291" i="2" a="1"/>
  <c r="AK6291" i="2" s="1"/>
  <c r="AK6455" i="2" a="1"/>
  <c r="AK6455" i="2" s="1"/>
  <c r="AK6731" i="2" a="1"/>
  <c r="AK6731" i="2" s="1"/>
  <c r="AK6854" i="2" a="1"/>
  <c r="AK6854" i="2"/>
  <c r="AK7128" i="2" a="1"/>
  <c r="AK7128" i="2"/>
  <c r="AK7162" i="2" a="1"/>
  <c r="AK7162" i="2" s="1"/>
  <c r="AK7216" i="2" a="1"/>
  <c r="AK7216" i="2" s="1"/>
  <c r="AK7292" i="2" a="1"/>
  <c r="AK7292" i="2"/>
  <c r="AK5196" i="2" a="1"/>
  <c r="AK5196" i="2" s="1"/>
  <c r="AK5476" i="2" a="1"/>
  <c r="AK5476" i="2"/>
  <c r="AK5670" i="2" a="1"/>
  <c r="AK5670" i="2" s="1"/>
  <c r="AK5798" i="2" a="1"/>
  <c r="AK5798" i="2"/>
  <c r="AK5923" i="2" a="1"/>
  <c r="AK5923" i="2" s="1"/>
  <c r="AK6036" i="2" a="1"/>
  <c r="AK6036" i="2" s="1"/>
  <c r="AK6456" i="2" a="1"/>
  <c r="AK6456" i="2"/>
  <c r="AK6855" i="2" a="1"/>
  <c r="AK6855" i="2" s="1"/>
  <c r="AK8814" i="2" a="1"/>
  <c r="AK8814" i="2" s="1"/>
  <c r="AK11018" i="2" a="1"/>
  <c r="AK11018" i="2" s="1"/>
  <c r="AK11268" i="2" a="1"/>
  <c r="AK11268" i="2" s="1"/>
  <c r="AK7293" i="2" a="1"/>
  <c r="AK7293" i="2" s="1"/>
  <c r="AK7379" i="2" a="1"/>
  <c r="AK7379" i="2" s="1"/>
  <c r="AK7475" i="2" a="1"/>
  <c r="AK7475" i="2" s="1"/>
  <c r="AK7577" i="2" a="1"/>
  <c r="AK7577" i="2"/>
  <c r="AK7687" i="2" a="1"/>
  <c r="AK7687" i="2" s="1"/>
  <c r="AK7790" i="2" a="1"/>
  <c r="AK7790" i="2" s="1"/>
  <c r="AK7957" i="2" a="1"/>
  <c r="AK7957" i="2" s="1"/>
  <c r="AK8049" i="2" a="1"/>
  <c r="AK8049" i="2" s="1"/>
  <c r="AK8815" i="2" a="1"/>
  <c r="AK8815" i="2" s="1"/>
  <c r="AK8955" i="2" a="1"/>
  <c r="AK8955" i="2" s="1"/>
  <c r="AK8956" i="2" a="1"/>
  <c r="AK8956" i="2" s="1"/>
  <c r="AK8957" i="2" a="1"/>
  <c r="AK8957" i="2" s="1"/>
  <c r="AK9109" i="2" a="1"/>
  <c r="AK9109" i="2" s="1"/>
  <c r="AK9110" i="2" a="1"/>
  <c r="AK9110" i="2" s="1"/>
  <c r="AK9307" i="2" a="1"/>
  <c r="AK9307" i="2" s="1"/>
  <c r="AK9527" i="2" a="1"/>
  <c r="AK9527" i="2" s="1"/>
  <c r="AK9528" i="2" a="1"/>
  <c r="AK9528" i="2" s="1"/>
  <c r="AK10306" i="2" a="1"/>
  <c r="AK10306" i="2" s="1"/>
  <c r="AK10307" i="2" a="1"/>
  <c r="AK10307" i="2"/>
  <c r="AK10308" i="2" a="1"/>
  <c r="AK10308" i="2" s="1"/>
  <c r="AK10489" i="2" a="1"/>
  <c r="AK10489" i="2" s="1"/>
  <c r="AK10490" i="2" a="1"/>
  <c r="AK10490" i="2" s="1"/>
  <c r="AK10657" i="2" a="1"/>
  <c r="AK10657" i="2" s="1"/>
  <c r="AK11037" i="2" a="1"/>
  <c r="AK11037" i="2" s="1"/>
  <c r="AK11289" i="2" a="1"/>
  <c r="AK11289" i="2" s="1"/>
  <c r="AK11587" i="2" a="1"/>
  <c r="AK11587" i="2" s="1"/>
  <c r="AK11672" i="2" a="1"/>
  <c r="AK11672" i="2" s="1"/>
  <c r="AK3239" i="2" a="1"/>
  <c r="AK3239" i="2"/>
  <c r="AK1083" i="2" a="1"/>
  <c r="AK1083" i="2"/>
  <c r="AK1084" i="2" a="1"/>
  <c r="AK1084" i="2" s="1"/>
  <c r="AK1317" i="2" a="1"/>
  <c r="AK1317" i="2" s="1"/>
  <c r="AK1318" i="2" a="1"/>
  <c r="AK1318" i="2" s="1"/>
  <c r="AK380" i="2" a="1"/>
  <c r="AK380" i="2"/>
  <c r="AK381" i="2" a="1"/>
  <c r="AK381" i="2" s="1"/>
  <c r="AK1584" i="2" a="1"/>
  <c r="AK1584" i="2" s="1"/>
  <c r="AK3077" i="2" a="1"/>
  <c r="AK3077" i="2" s="1"/>
  <c r="AK4720" i="2" a="1"/>
  <c r="AK4720" i="2" s="1"/>
  <c r="AK4804" i="2" a="1"/>
  <c r="AK4804" i="2"/>
  <c r="AK5150" i="2" a="1"/>
  <c r="AK5150" i="2" s="1"/>
  <c r="AK5365" i="2" a="1"/>
  <c r="AK5365" i="2" s="1"/>
  <c r="AK5568" i="2" a="1"/>
  <c r="AK5568" i="2" s="1"/>
  <c r="AK3251" i="2" a="1"/>
  <c r="AK3251" i="2" s="1"/>
  <c r="AK4244" i="2" a="1"/>
  <c r="AK4244" i="2" s="1"/>
  <c r="AK4269" i="2" a="1"/>
  <c r="AK4269" i="2"/>
  <c r="AK4553" i="2" a="1"/>
  <c r="AK4553" i="2" s="1"/>
  <c r="AK4573" i="2" a="1"/>
  <c r="AK4573" i="2"/>
  <c r="AK4995" i="2" a="1"/>
  <c r="AK4995" i="2" s="1"/>
  <c r="AK6590" i="2" a="1"/>
  <c r="AK6590" i="2" s="1"/>
  <c r="AK6718" i="2" a="1"/>
  <c r="AK6718" i="2" s="1"/>
  <c r="AK7008" i="2" a="1"/>
  <c r="AK7008" i="2"/>
  <c r="AK5298" i="2" a="1"/>
  <c r="AK5298" i="2" s="1"/>
  <c r="AK5671" i="2" a="1"/>
  <c r="AK5671" i="2"/>
  <c r="AK5799" i="2" a="1"/>
  <c r="AK5799" i="2" s="1"/>
  <c r="AK5924" i="2" a="1"/>
  <c r="AK5924" i="2" s="1"/>
  <c r="AK6106" i="2" a="1"/>
  <c r="AK6106" i="2" s="1"/>
  <c r="AK6644" i="2" a="1"/>
  <c r="AK6644" i="2" s="1"/>
  <c r="AK6971" i="2" a="1"/>
  <c r="AK6971" i="2" s="1"/>
  <c r="AK9774" i="2" a="1"/>
  <c r="AK9774" i="2"/>
  <c r="AK11171" i="2" a="1"/>
  <c r="AK11171" i="2"/>
  <c r="AK11423" i="2" a="1"/>
  <c r="AK11423" i="2" s="1"/>
  <c r="AK9669" i="2" a="1"/>
  <c r="AK9669" i="2" s="1"/>
  <c r="AK9670" i="2" a="1"/>
  <c r="AK9670" i="2" s="1"/>
  <c r="AK9775" i="2" a="1"/>
  <c r="AK9775" i="2" s="1"/>
  <c r="AK9776" i="2" a="1"/>
  <c r="AK9776" i="2" s="1"/>
  <c r="AK9969" i="2" a="1"/>
  <c r="AK9969" i="2" s="1"/>
  <c r="AK10843" i="2" a="1"/>
  <c r="AK10843" i="2" s="1"/>
  <c r="AK10844" i="2" a="1"/>
  <c r="AK10844" i="2" s="1"/>
  <c r="AK10845" i="2" a="1"/>
  <c r="AK10845" i="2" s="1"/>
  <c r="AK10902" i="2" a="1"/>
  <c r="AK10902" i="2"/>
  <c r="AK11201" i="2" a="1"/>
  <c r="AK11201" i="2"/>
  <c r="AK11459" i="2" a="1"/>
  <c r="AK11459" i="2"/>
  <c r="AK333" i="2" a="1"/>
  <c r="AK333" i="2" s="1"/>
  <c r="AK382" i="2" a="1"/>
  <c r="AK382" i="2"/>
  <c r="AK1567" i="2" a="1"/>
  <c r="AK1567" i="2"/>
  <c r="AK3078" i="2" a="1"/>
  <c r="AK3078" i="2" s="1"/>
  <c r="AK4734" i="2" a="1"/>
  <c r="AK4734" i="2" s="1"/>
  <c r="AK4805" i="2" a="1"/>
  <c r="AK4805" i="2"/>
  <c r="AK334" i="2" a="1"/>
  <c r="AK334" i="2" s="1"/>
  <c r="AK335" i="2" a="1"/>
  <c r="AK335" i="2" s="1"/>
  <c r="AK717" i="2" a="1"/>
  <c r="AK717" i="2" s="1"/>
  <c r="AK718" i="2" a="1"/>
  <c r="AK718" i="2"/>
  <c r="AK1192" i="2" a="1"/>
  <c r="AK1192" i="2"/>
  <c r="AK1206" i="2" a="1"/>
  <c r="AK1206" i="2" s="1"/>
  <c r="AK1417" i="2" a="1"/>
  <c r="AK1417" i="2"/>
  <c r="AK1433" i="2" a="1"/>
  <c r="AK1433" i="2" s="1"/>
  <c r="AK1893" i="2" a="1"/>
  <c r="AK1893" i="2" s="1"/>
  <c r="AK1980" i="2" a="1"/>
  <c r="AK1980" i="2" s="1"/>
  <c r="AK2060" i="2" a="1"/>
  <c r="AK2060" i="2" s="1"/>
  <c r="AK2127" i="2" a="1"/>
  <c r="AK2127" i="2"/>
  <c r="AK2173" i="2" a="1"/>
  <c r="AK2173" i="2"/>
  <c r="AK2174" i="2" a="1"/>
  <c r="AK2174" i="2" s="1"/>
  <c r="AK3635" i="2" a="1"/>
  <c r="AK3635" i="2"/>
  <c r="AK5299" i="2" a="1"/>
  <c r="AK5299" i="2"/>
  <c r="AK6125" i="2" a="1"/>
  <c r="AK6125" i="2"/>
  <c r="AK6645" i="2" a="1"/>
  <c r="AK6645" i="2" s="1"/>
  <c r="AK7009" i="2" a="1"/>
  <c r="AK7009" i="2" s="1"/>
  <c r="AK9529" i="2" a="1"/>
  <c r="AK9529" i="2" s="1"/>
  <c r="AK11202" i="2" a="1"/>
  <c r="AK11202" i="2"/>
  <c r="AK11460" i="2" a="1"/>
  <c r="AK11460" i="2"/>
  <c r="AK2591" i="2" a="1"/>
  <c r="AK2591" i="2" s="1"/>
  <c r="AK2679" i="2" a="1"/>
  <c r="AK2679" i="2" s="1"/>
  <c r="AK2680" i="2" a="1"/>
  <c r="AK2680" i="2" s="1"/>
  <c r="AK2756" i="2" a="1"/>
  <c r="AK2756" i="2"/>
  <c r="AK2811" i="2" a="1"/>
  <c r="AK2811" i="2" s="1"/>
  <c r="AK2846" i="2" a="1"/>
  <c r="AK2846" i="2" s="1"/>
  <c r="AK3636" i="2" a="1"/>
  <c r="AK3636" i="2" s="1"/>
  <c r="AK4996" i="2" a="1"/>
  <c r="AK4996" i="2" s="1"/>
  <c r="AK6646" i="2" a="1"/>
  <c r="AK6646" i="2" s="1"/>
  <c r="AK6766" i="2" a="1"/>
  <c r="AK6766" i="2" s="1"/>
  <c r="AK7010" i="2" a="1"/>
  <c r="AK7010" i="2" s="1"/>
  <c r="AK5151" i="2" a="1"/>
  <c r="AK5151" i="2" s="1"/>
  <c r="AK5366" i="2" a="1"/>
  <c r="AK5366" i="2" s="1"/>
  <c r="AK5569" i="2" a="1"/>
  <c r="AK5569" i="2" s="1"/>
  <c r="AK5672" i="2" a="1"/>
  <c r="AK5672" i="2" s="1"/>
  <c r="AK5800" i="2" a="1"/>
  <c r="AK5800" i="2" s="1"/>
  <c r="AK5925" i="2" a="1"/>
  <c r="AK5925" i="2"/>
  <c r="AK9308" i="2" a="1"/>
  <c r="AK9308" i="2"/>
  <c r="AK9530" i="2" a="1"/>
  <c r="AK9530" i="2" s="1"/>
  <c r="AK9531" i="2" a="1"/>
  <c r="AK9531" i="2" s="1"/>
  <c r="AK9532" i="2" a="1"/>
  <c r="AK9532" i="2" s="1"/>
  <c r="AK7476" i="2" a="1"/>
  <c r="AK7476" i="2" s="1"/>
  <c r="AK7578" i="2" a="1"/>
  <c r="AK7578" i="2"/>
  <c r="AK7688" i="2" a="1"/>
  <c r="AK7688" i="2" s="1"/>
  <c r="AK7791" i="2" a="1"/>
  <c r="AK7791" i="2"/>
  <c r="AK7870" i="2" a="1"/>
  <c r="AK7870" i="2" s="1"/>
  <c r="AK7871" i="2" a="1"/>
  <c r="AK7871" i="2" s="1"/>
  <c r="AK7958" i="2" a="1"/>
  <c r="AK7958" i="2" s="1"/>
  <c r="AK8050" i="2" a="1"/>
  <c r="AK8050" i="2" s="1"/>
  <c r="AK8125" i="2" a="1"/>
  <c r="AK8125" i="2" s="1"/>
  <c r="AK8189" i="2" a="1"/>
  <c r="AK8189" i="2"/>
  <c r="AK8232" i="2" a="1"/>
  <c r="AK8232" i="2"/>
  <c r="AK8257" i="2" a="1"/>
  <c r="AK8257" i="2" s="1"/>
  <c r="AK9777" i="2" a="1"/>
  <c r="AK9777" i="2" s="1"/>
  <c r="AK10658" i="2" a="1"/>
  <c r="AK10658" i="2"/>
  <c r="AK10659" i="2" a="1"/>
  <c r="AK10659" i="2"/>
  <c r="AK10763" i="2" a="1"/>
  <c r="AK10763" i="2" s="1"/>
  <c r="AK10764" i="2" a="1"/>
  <c r="AK10764" i="2"/>
  <c r="AK11203" i="2" a="1"/>
  <c r="AK11203" i="2"/>
  <c r="AK11461" i="2" a="1"/>
  <c r="AK11461" i="2"/>
  <c r="AK71" i="2" a="1"/>
  <c r="AK71" i="2" s="1"/>
  <c r="AK145" i="2" a="1"/>
  <c r="AK145" i="2" s="1"/>
  <c r="AK1480" i="2" a="1"/>
  <c r="AK1480" i="2"/>
  <c r="AK3079" i="2" a="1"/>
  <c r="AK3079" i="2" s="1"/>
  <c r="AK3320" i="2" a="1"/>
  <c r="AK3320" i="2" s="1"/>
  <c r="AK3340" i="2" a="1"/>
  <c r="AK3340" i="2" s="1"/>
  <c r="AK3690" i="2" a="1"/>
  <c r="AK3690" i="2" s="1"/>
  <c r="AK3706" i="2" a="1"/>
  <c r="AK3706" i="2"/>
  <c r="AK4637" i="2" a="1"/>
  <c r="AK4637" i="2" s="1"/>
  <c r="AK4806" i="2" a="1"/>
  <c r="AK4806" i="2" s="1"/>
  <c r="AK5068" i="2" a="1"/>
  <c r="AK5068" i="2"/>
  <c r="AK5367" i="2" a="1"/>
  <c r="AK5367" i="2" s="1"/>
  <c r="AK37" i="2" a="1"/>
  <c r="AK37" i="2" s="1"/>
  <c r="AK72" i="2" a="1"/>
  <c r="AK72" i="2" s="1"/>
  <c r="AK551" i="2" a="1"/>
  <c r="AK551" i="2" s="1"/>
  <c r="AK575" i="2" a="1"/>
  <c r="AK575" i="2" s="1"/>
  <c r="AK862" i="2" a="1"/>
  <c r="AK862" i="2" s="1"/>
  <c r="AK877" i="2" a="1"/>
  <c r="AK877" i="2" s="1"/>
  <c r="AK1093" i="2" a="1"/>
  <c r="AK1093" i="2"/>
  <c r="AK1117" i="2" a="1"/>
  <c r="AK1117" i="2" s="1"/>
  <c r="AK1340" i="2" a="1"/>
  <c r="AK1340" i="2" s="1"/>
  <c r="AK1341" i="2" a="1"/>
  <c r="AK1341" i="2"/>
  <c r="AK1690" i="2" a="1"/>
  <c r="AK1690" i="2" s="1"/>
  <c r="AK1691" i="2" a="1"/>
  <c r="AK1691" i="2" s="1"/>
  <c r="AK1742" i="2" a="1"/>
  <c r="AK1742" i="2" s="1"/>
  <c r="AK1813" i="2" a="1"/>
  <c r="AK1813" i="2"/>
  <c r="AK1894" i="2" a="1"/>
  <c r="AK1894" i="2"/>
  <c r="AK1981" i="2" a="1"/>
  <c r="AK1981" i="2"/>
  <c r="AK2351" i="2" a="1"/>
  <c r="AK2351" i="2" s="1"/>
  <c r="AK2369" i="2" a="1"/>
  <c r="AK2369" i="2"/>
  <c r="AK2420" i="2" a="1"/>
  <c r="AK2420" i="2" s="1"/>
  <c r="AK2421" i="2" a="1"/>
  <c r="AK2421" i="2" s="1"/>
  <c r="AK3539" i="2" a="1"/>
  <c r="AK3539" i="2"/>
  <c r="AK5255" i="2" a="1"/>
  <c r="AK5255" i="2" s="1"/>
  <c r="AK6037" i="2" a="1"/>
  <c r="AK6037" i="2" s="1"/>
  <c r="AK6457" i="2" a="1"/>
  <c r="AK6457" i="2" s="1"/>
  <c r="AK6856" i="2" a="1"/>
  <c r="AK6856" i="2" s="1"/>
  <c r="AK8816" i="2" a="1"/>
  <c r="AK8816" i="2" s="1"/>
  <c r="AK11038" i="2" a="1"/>
  <c r="AK11038" i="2" s="1"/>
  <c r="AK11290" i="2" a="1"/>
  <c r="AK11290" i="2" s="1"/>
  <c r="AK3913" i="2" a="1"/>
  <c r="AK3913" i="2" s="1"/>
  <c r="AK4245" i="2" a="1"/>
  <c r="AK4245" i="2" s="1"/>
  <c r="AK4270" i="2" a="1"/>
  <c r="AK4270" i="2"/>
  <c r="AK4384" i="2" a="1"/>
  <c r="AK4384" i="2" s="1"/>
  <c r="AK4385" i="2" a="1"/>
  <c r="AK4385" i="2" s="1"/>
  <c r="AK2503" i="2" a="1"/>
  <c r="AK2503" i="2" s="1"/>
  <c r="AK2592" i="2" a="1"/>
  <c r="AK2592" i="2"/>
  <c r="AK3558" i="2" a="1"/>
  <c r="AK3558" i="2" s="1"/>
  <c r="AK4922" i="2" a="1"/>
  <c r="AK4922" i="2" s="1"/>
  <c r="AK6480" i="2" a="1"/>
  <c r="AK6480" i="2"/>
  <c r="AK6732" i="2" a="1"/>
  <c r="AK6732" i="2"/>
  <c r="AK6883" i="2" a="1"/>
  <c r="AK6883" i="2" s="1"/>
  <c r="AK7163" i="2" a="1"/>
  <c r="AK7163" i="2" s="1"/>
  <c r="AK7217" i="2" a="1"/>
  <c r="AK7217" i="2"/>
  <c r="AK7294" i="2" a="1"/>
  <c r="AK7294" i="2" s="1"/>
  <c r="AK6170" i="2" a="1"/>
  <c r="AK6170" i="2"/>
  <c r="AK6356" i="2" a="1"/>
  <c r="AK6356" i="2" s="1"/>
  <c r="AK6373" i="2" a="1"/>
  <c r="AK6373" i="2" s="1"/>
  <c r="AK5477" i="2" a="1"/>
  <c r="AK5477" i="2"/>
  <c r="AK5673" i="2" a="1"/>
  <c r="AK5673" i="2"/>
  <c r="AK5801" i="2" a="1"/>
  <c r="AK5801" i="2" s="1"/>
  <c r="AK5926" i="2" a="1"/>
  <c r="AK5926" i="2" s="1"/>
  <c r="AK8817" i="2" a="1"/>
  <c r="AK8817" i="2" s="1"/>
  <c r="AK8958" i="2" a="1"/>
  <c r="AK8958" i="2" s="1"/>
  <c r="AK10083" i="2" a="1"/>
  <c r="AK10083" i="2" s="1"/>
  <c r="AK10179" i="2" a="1"/>
  <c r="AK10179" i="2"/>
  <c r="AK8818" i="2" a="1"/>
  <c r="AK8818" i="2" s="1"/>
  <c r="AK8819" i="2" a="1"/>
  <c r="AK8819" i="2" s="1"/>
  <c r="AK8820" i="2" a="1"/>
  <c r="AK8820" i="2" s="1"/>
  <c r="AK8821" i="2" a="1"/>
  <c r="AK8821" i="2" s="1"/>
  <c r="AK8959" i="2" a="1"/>
  <c r="AK8959" i="2"/>
  <c r="AK8960" i="2" a="1"/>
  <c r="AK8960" i="2" s="1"/>
  <c r="AK8961" i="2" a="1"/>
  <c r="AK8961" i="2" s="1"/>
  <c r="AK8962" i="2" a="1"/>
  <c r="AK8962" i="2" s="1"/>
  <c r="AK10084" i="2" a="1"/>
  <c r="AK10084" i="2" s="1"/>
  <c r="AK10085" i="2" a="1"/>
  <c r="AK10085" i="2"/>
  <c r="AK7380" i="2" a="1"/>
  <c r="AK7380" i="2" s="1"/>
  <c r="AK7477" i="2" a="1"/>
  <c r="AK7477" i="2" s="1"/>
  <c r="AK7579" i="2" a="1"/>
  <c r="AK7579" i="2" s="1"/>
  <c r="AK7689" i="2" a="1"/>
  <c r="AK7689" i="2" s="1"/>
  <c r="AK7792" i="2" a="1"/>
  <c r="AK7792" i="2"/>
  <c r="AK7793" i="2" a="1"/>
  <c r="AK7793" i="2" s="1"/>
  <c r="AK7872" i="2" a="1"/>
  <c r="AK7872" i="2"/>
  <c r="AK7959" i="2" a="1"/>
  <c r="AK7959" i="2" s="1"/>
  <c r="AK8051" i="2" a="1"/>
  <c r="AK8051" i="2" s="1"/>
  <c r="AK8963" i="2" a="1"/>
  <c r="AK8963" i="2" s="1"/>
  <c r="AK10180" i="2" a="1"/>
  <c r="AK10180" i="2" s="1"/>
  <c r="AK10181" i="2" a="1"/>
  <c r="AK10181" i="2" s="1"/>
  <c r="AK10182" i="2" a="1"/>
  <c r="AK10182" i="2" s="1"/>
  <c r="AK10309" i="2" a="1"/>
  <c r="AK10309" i="2"/>
  <c r="AK11588" i="2" a="1"/>
  <c r="AK11588" i="2" s="1"/>
  <c r="AK11673" i="2" a="1"/>
  <c r="AK11673" i="2" s="1"/>
  <c r="AK11078" i="2" a="1"/>
  <c r="AK11078" i="2" s="1"/>
  <c r="AK11330" i="2" a="1"/>
  <c r="AK11330" i="2" s="1"/>
  <c r="AK470" i="2" a="1"/>
  <c r="AK470" i="2" s="1"/>
  <c r="AK477" i="2" a="1"/>
  <c r="AK477" i="2" s="1"/>
  <c r="AK1481" i="2" a="1"/>
  <c r="AK1481" i="2"/>
  <c r="AK3080" i="2" a="1"/>
  <c r="AK3080" i="2"/>
  <c r="AK3369" i="2" a="1"/>
  <c r="AK3369" i="2" s="1"/>
  <c r="AK3410" i="2" a="1"/>
  <c r="AK3410" i="2" s="1"/>
  <c r="AK3588" i="2" a="1"/>
  <c r="AK3588" i="2"/>
  <c r="AK3707" i="2" a="1"/>
  <c r="AK3707" i="2" s="1"/>
  <c r="AK3737" i="2" a="1"/>
  <c r="AK3737" i="2" s="1"/>
  <c r="AK4638" i="2" a="1"/>
  <c r="AK4638" i="2"/>
  <c r="AK4807" i="2" a="1"/>
  <c r="AK4807" i="2" s="1"/>
  <c r="AK5069" i="2" a="1"/>
  <c r="AK5069" i="2" s="1"/>
  <c r="AK5368" i="2" a="1"/>
  <c r="AK5368" i="2" s="1"/>
  <c r="AK38" i="2" a="1"/>
  <c r="AK38" i="2" s="1"/>
  <c r="AK39" i="2" a="1"/>
  <c r="AK39" i="2" s="1"/>
  <c r="AK552" i="2" a="1"/>
  <c r="AK552" i="2"/>
  <c r="AK553" i="2" a="1"/>
  <c r="AK553" i="2" s="1"/>
  <c r="AK863" i="2" a="1"/>
  <c r="AK863" i="2" s="1"/>
  <c r="AK878" i="2" a="1"/>
  <c r="AK878" i="2" s="1"/>
  <c r="AK1094" i="2" a="1"/>
  <c r="AK1094" i="2" s="1"/>
  <c r="AK1118" i="2" a="1"/>
  <c r="AK1118" i="2"/>
  <c r="AK1342" i="2" a="1"/>
  <c r="AK1342" i="2" s="1"/>
  <c r="AK1360" i="2" a="1"/>
  <c r="AK1360" i="2" s="1"/>
  <c r="AK1667" i="2" a="1"/>
  <c r="AK1667" i="2"/>
  <c r="AK1692" i="2" a="1"/>
  <c r="AK1692" i="2"/>
  <c r="AK1743" i="2" a="1"/>
  <c r="AK1743" i="2" s="1"/>
  <c r="AK1744" i="2" a="1"/>
  <c r="AK1744" i="2"/>
  <c r="AK1814" i="2" a="1"/>
  <c r="AK1814" i="2"/>
  <c r="AK1895" i="2" a="1"/>
  <c r="AK1895" i="2" s="1"/>
  <c r="AK2370" i="2" a="1"/>
  <c r="AK2370" i="2"/>
  <c r="AK2422" i="2" a="1"/>
  <c r="AK2422" i="2" s="1"/>
  <c r="AK2504" i="2" a="1"/>
  <c r="AK2504" i="2" s="1"/>
  <c r="AK2505" i="2" a="1"/>
  <c r="AK2505" i="2" s="1"/>
  <c r="AK2593" i="2" a="1"/>
  <c r="AK2593" i="2"/>
  <c r="AK2681" i="2" a="1"/>
  <c r="AK2681" i="2" s="1"/>
  <c r="AK3666" i="2" a="1"/>
  <c r="AK3666" i="2"/>
  <c r="AK3914" i="2" a="1"/>
  <c r="AK3914" i="2"/>
  <c r="AK4154" i="2" a="1"/>
  <c r="AK4154" i="2" s="1"/>
  <c r="AK4169" i="2" a="1"/>
  <c r="AK4169" i="2"/>
  <c r="AK4408" i="2" a="1"/>
  <c r="AK4408" i="2" s="1"/>
  <c r="AK4443" i="2" a="1"/>
  <c r="AK4443" i="2"/>
  <c r="AK4950" i="2" a="1"/>
  <c r="AK4950" i="2" s="1"/>
  <c r="AK6158" i="2" a="1"/>
  <c r="AK6158" i="2"/>
  <c r="AK6292" i="2" a="1"/>
  <c r="AK6292" i="2" s="1"/>
  <c r="AK6293" i="2" a="1"/>
  <c r="AK6293" i="2" s="1"/>
  <c r="AK6508" i="2" a="1"/>
  <c r="AK6508" i="2"/>
  <c r="AK6776" i="2" a="1"/>
  <c r="AK6776" i="2" s="1"/>
  <c r="AK6972" i="2" a="1"/>
  <c r="AK6972" i="2" s="1"/>
  <c r="AK7164" i="2" a="1"/>
  <c r="AK7164" i="2" s="1"/>
  <c r="AK7218" i="2" a="1"/>
  <c r="AK7218" i="2"/>
  <c r="AK7219" i="2" a="1"/>
  <c r="AK7219" i="2"/>
  <c r="AK5212" i="2" a="1"/>
  <c r="AK5212" i="2" s="1"/>
  <c r="AK5478" i="2" a="1"/>
  <c r="AK5478" i="2" s="1"/>
  <c r="AK5674" i="2" a="1"/>
  <c r="AK5674" i="2" s="1"/>
  <c r="AK5802" i="2" a="1"/>
  <c r="AK5802" i="2"/>
  <c r="AK5927" i="2" a="1"/>
  <c r="AK5927" i="2" s="1"/>
  <c r="AK6088" i="2" a="1"/>
  <c r="AK6088" i="2" s="1"/>
  <c r="AK6481" i="2" a="1"/>
  <c r="AK6481" i="2"/>
  <c r="AK6926" i="2" a="1"/>
  <c r="AK6926" i="2"/>
  <c r="AK8659" i="2" a="1"/>
  <c r="AK8659" i="2"/>
  <c r="AK8716" i="2" a="1"/>
  <c r="AK8716" i="2" s="1"/>
  <c r="AK9111" i="2" a="1"/>
  <c r="AK9111" i="2"/>
  <c r="AK10022" i="2" a="1"/>
  <c r="AK10022" i="2" s="1"/>
  <c r="AK10086" i="2" a="1"/>
  <c r="AK10086" i="2" s="1"/>
  <c r="AK11079" i="2" a="1"/>
  <c r="AK11079" i="2"/>
  <c r="AK11331" i="2" a="1"/>
  <c r="AK11331" i="2" s="1"/>
  <c r="AK7295" i="2" a="1"/>
  <c r="AK7295" i="2" s="1"/>
  <c r="AK7381" i="2" a="1"/>
  <c r="AK7381" i="2" s="1"/>
  <c r="AK7478" i="2" a="1"/>
  <c r="AK7478" i="2" s="1"/>
  <c r="AK7580" i="2" a="1"/>
  <c r="AK7580" i="2" s="1"/>
  <c r="AK7690" i="2" a="1"/>
  <c r="AK7690" i="2" s="1"/>
  <c r="AK7794" i="2" a="1"/>
  <c r="AK7794" i="2" s="1"/>
  <c r="AK7873" i="2" a="1"/>
  <c r="AK7873" i="2"/>
  <c r="AK7960" i="2" a="1"/>
  <c r="AK7960" i="2" s="1"/>
  <c r="AK8052" i="2" a="1"/>
  <c r="AK8052" i="2" s="1"/>
  <c r="AK8660" i="2" a="1"/>
  <c r="AK8660" i="2" s="1"/>
  <c r="AK8661" i="2" a="1"/>
  <c r="AK8661" i="2" s="1"/>
  <c r="AK8662" i="2" a="1"/>
  <c r="AK8662" i="2" s="1"/>
  <c r="AK8663" i="2" a="1"/>
  <c r="AK8663" i="2" s="1"/>
  <c r="AK8822" i="2" a="1"/>
  <c r="AK8822" i="2" s="1"/>
  <c r="AK8823" i="2" a="1"/>
  <c r="AK8823" i="2" s="1"/>
  <c r="AK8824" i="2" a="1"/>
  <c r="AK8824" i="2" s="1"/>
  <c r="AK8825" i="2" a="1"/>
  <c r="AK8825" i="2" s="1"/>
  <c r="AK9309" i="2" a="1"/>
  <c r="AK9309" i="2" s="1"/>
  <c r="AK10023" i="2" a="1"/>
  <c r="AK10023" i="2" s="1"/>
  <c r="AK10024" i="2" a="1"/>
  <c r="AK10024" i="2" s="1"/>
  <c r="AK10025" i="2" a="1"/>
  <c r="AK10025" i="2"/>
  <c r="AK10087" i="2" a="1"/>
  <c r="AK10087" i="2"/>
  <c r="AK10088" i="2" a="1"/>
  <c r="AK10088" i="2"/>
  <c r="AK10089" i="2" a="1"/>
  <c r="AK10089" i="2" s="1"/>
  <c r="AK11121" i="2" a="1"/>
  <c r="AK11121" i="2" s="1"/>
  <c r="AK11377" i="2" a="1"/>
  <c r="AK11377" i="2"/>
  <c r="AK11589" i="2" a="1"/>
  <c r="AK11589" i="2" s="1"/>
  <c r="AK11674" i="2" a="1"/>
  <c r="AK11674" i="2"/>
  <c r="AK146" i="2" a="1"/>
  <c r="AK146" i="2" s="1"/>
  <c r="AK250" i="2" a="1"/>
  <c r="AK250" i="2" s="1"/>
  <c r="AK1506" i="2" a="1"/>
  <c r="AK1506" i="2"/>
  <c r="AK3081" i="2" a="1"/>
  <c r="AK3081" i="2" s="1"/>
  <c r="AK3341" i="2" a="1"/>
  <c r="AK3341" i="2" s="1"/>
  <c r="AK3370" i="2" a="1"/>
  <c r="AK3370" i="2" s="1"/>
  <c r="AK3708" i="2" a="1"/>
  <c r="AK3708" i="2" s="1"/>
  <c r="AK3738" i="2" a="1"/>
  <c r="AK3738" i="2" s="1"/>
  <c r="AK4665" i="2" a="1"/>
  <c r="AK4665" i="2"/>
  <c r="AK4808" i="2" a="1"/>
  <c r="AK4808" i="2"/>
  <c r="AK5097" i="2" a="1"/>
  <c r="AK5097" i="2" s="1"/>
  <c r="AK5369" i="2" a="1"/>
  <c r="AK5369" i="2" s="1"/>
  <c r="AK73" i="2" a="1"/>
  <c r="AK73" i="2" s="1"/>
  <c r="AK147" i="2" a="1"/>
  <c r="AK147" i="2" s="1"/>
  <c r="AK576" i="2" a="1"/>
  <c r="AK576" i="2"/>
  <c r="AK623" i="2" a="1"/>
  <c r="AK623" i="2" s="1"/>
  <c r="AK879" i="2" a="1"/>
  <c r="AK879" i="2" s="1"/>
  <c r="AK901" i="2" a="1"/>
  <c r="AK901" i="2" s="1"/>
  <c r="AK1140" i="2" a="1"/>
  <c r="AK1140" i="2"/>
  <c r="AK1141" i="2" a="1"/>
  <c r="AK1141" i="2" s="1"/>
  <c r="AK1361" i="2" a="1"/>
  <c r="AK1361" i="2"/>
  <c r="AK1386" i="2" a="1"/>
  <c r="AK1386" i="2" s="1"/>
  <c r="AK1745" i="2" a="1"/>
  <c r="AK1745" i="2"/>
  <c r="AK1746" i="2" a="1"/>
  <c r="AK1746" i="2" s="1"/>
  <c r="AK1815" i="2" a="1"/>
  <c r="AK1815" i="2" s="1"/>
  <c r="AK1896" i="2" a="1"/>
  <c r="AK1896" i="2" s="1"/>
  <c r="AK1982" i="2" a="1"/>
  <c r="AK1982" i="2" s="1"/>
  <c r="AK1983" i="2" a="1"/>
  <c r="AK1983" i="2" s="1"/>
  <c r="AK2371" i="2" a="1"/>
  <c r="AK2371" i="2"/>
  <c r="AK2423" i="2" a="1"/>
  <c r="AK2423" i="2"/>
  <c r="AK2506" i="2" a="1"/>
  <c r="AK2506" i="2" s="1"/>
  <c r="AK3559" i="2" a="1"/>
  <c r="AK3559" i="2"/>
  <c r="AK5278" i="2" a="1"/>
  <c r="AK5278" i="2" s="1"/>
  <c r="AK6062" i="2" a="1"/>
  <c r="AK6062" i="2"/>
  <c r="AK6509" i="2" a="1"/>
  <c r="AK6509" i="2" s="1"/>
  <c r="AK6884" i="2" a="1"/>
  <c r="AK6884" i="2" s="1"/>
  <c r="AK11080" i="2" a="1"/>
  <c r="AK11080" i="2" s="1"/>
  <c r="AK11332" i="2" a="1"/>
  <c r="AK11332" i="2" s="1"/>
  <c r="AK3927" i="2" a="1"/>
  <c r="AK3927" i="2"/>
  <c r="AK4271" i="2" a="1"/>
  <c r="AK4271" i="2" s="1"/>
  <c r="AK4304" i="2" a="1"/>
  <c r="AK4304" i="2"/>
  <c r="AK4409" i="2" a="1"/>
  <c r="AK4409" i="2" s="1"/>
  <c r="AK4444" i="2" a="1"/>
  <c r="AK4444" i="2"/>
  <c r="AK2594" i="2" a="1"/>
  <c r="AK2594" i="2" s="1"/>
  <c r="AK2595" i="2" a="1"/>
  <c r="AK2595" i="2"/>
  <c r="AK2682" i="2" a="1"/>
  <c r="AK2682" i="2" s="1"/>
  <c r="AK3589" i="2" a="1"/>
  <c r="AK3589" i="2" s="1"/>
  <c r="AK4951" i="2" a="1"/>
  <c r="AK4951" i="2" s="1"/>
  <c r="AK6540" i="2" a="1"/>
  <c r="AK6540" i="2" s="1"/>
  <c r="AK6742" i="2" a="1"/>
  <c r="AK6742" i="2" s="1"/>
  <c r="AK6927" i="2" a="1"/>
  <c r="AK6927" i="2"/>
  <c r="AK7296" i="2" a="1"/>
  <c r="AK7296" i="2" s="1"/>
  <c r="AK6193" i="2" a="1"/>
  <c r="AK6193" i="2" s="1"/>
  <c r="AK6388" i="2" a="1"/>
  <c r="AK6388" i="2"/>
  <c r="AK6389" i="2" a="1"/>
  <c r="AK6389" i="2" s="1"/>
  <c r="AK5500" i="2" a="1"/>
  <c r="AK5500" i="2" s="1"/>
  <c r="AK5675" i="2" a="1"/>
  <c r="AK5675" i="2" s="1"/>
  <c r="AK5803" i="2" a="1"/>
  <c r="AK5803" i="2" s="1"/>
  <c r="AK5928" i="2" a="1"/>
  <c r="AK5928" i="2" s="1"/>
  <c r="AK8826" i="2" a="1"/>
  <c r="AK8826" i="2"/>
  <c r="AK9112" i="2" a="1"/>
  <c r="AK9112" i="2" s="1"/>
  <c r="AK10310" i="2" a="1"/>
  <c r="AK10310" i="2" s="1"/>
  <c r="AK10311" i="2" a="1"/>
  <c r="AK10311" i="2" s="1"/>
  <c r="AK11731" i="2" a="1"/>
  <c r="AK11731" i="2"/>
  <c r="AK8827" i="2" a="1"/>
  <c r="AK8827" i="2" s="1"/>
  <c r="AK8828" i="2" a="1"/>
  <c r="AK8828" i="2"/>
  <c r="AK8964" i="2" a="1"/>
  <c r="AK8964" i="2" s="1"/>
  <c r="AK8965" i="2" a="1"/>
  <c r="AK8965" i="2"/>
  <c r="AK9113" i="2" a="1"/>
  <c r="AK9113" i="2" s="1"/>
  <c r="AK9114" i="2" a="1"/>
  <c r="AK9114" i="2"/>
  <c r="AK9115" i="2" a="1"/>
  <c r="AK9115" i="2"/>
  <c r="AK9310" i="2" a="1"/>
  <c r="AK9310" i="2" s="1"/>
  <c r="AK7297" i="2" a="1"/>
  <c r="AK7297" i="2"/>
  <c r="AK7382" i="2" a="1"/>
  <c r="AK7382" i="2"/>
  <c r="AK7479" i="2" a="1"/>
  <c r="AK7479" i="2" s="1"/>
  <c r="AK7581" i="2" a="1"/>
  <c r="AK7581" i="2" s="1"/>
  <c r="AK7691" i="2" a="1"/>
  <c r="AK7691" i="2" s="1"/>
  <c r="AK7795" i="2" a="1"/>
  <c r="AK7795" i="2" s="1"/>
  <c r="AK7874" i="2" a="1"/>
  <c r="AK7874" i="2" s="1"/>
  <c r="AK7961" i="2" a="1"/>
  <c r="AK7961" i="2"/>
  <c r="AK8053" i="2" a="1"/>
  <c r="AK8053" i="2" s="1"/>
  <c r="AK8126" i="2" a="1"/>
  <c r="AK8126" i="2" s="1"/>
  <c r="AK8127" i="2" a="1"/>
  <c r="AK8127" i="2"/>
  <c r="AK9311" i="2" a="1"/>
  <c r="AK9311" i="2" s="1"/>
  <c r="AK10183" i="2" a="1"/>
  <c r="AK10183" i="2"/>
  <c r="AK10312" i="2" a="1"/>
  <c r="AK10312" i="2" s="1"/>
  <c r="AK10313" i="2" a="1"/>
  <c r="AK10313" i="2"/>
  <c r="AK10314" i="2" a="1"/>
  <c r="AK10314" i="2" s="1"/>
  <c r="AK10315" i="2" a="1"/>
  <c r="AK10315" i="2"/>
  <c r="AK10491" i="2" a="1"/>
  <c r="AK10491" i="2" s="1"/>
  <c r="AK11590" i="2" a="1"/>
  <c r="AK11590" i="2"/>
  <c r="AK11675" i="2" a="1"/>
  <c r="AK11675" i="2" s="1"/>
  <c r="AK11122" i="2" a="1"/>
  <c r="AK11122" i="2"/>
  <c r="AK11378" i="2" a="1"/>
  <c r="AK11378" i="2"/>
  <c r="AK74" i="2" a="1"/>
  <c r="AK74" i="2" s="1"/>
  <c r="AK75" i="2" a="1"/>
  <c r="AK75" i="2" s="1"/>
  <c r="AK1465" i="2" a="1"/>
  <c r="AK1465" i="2" s="1"/>
  <c r="AK3082" i="2" a="1"/>
  <c r="AK3082" i="2" s="1"/>
  <c r="AK3321" i="2" a="1"/>
  <c r="AK3321" i="2" s="1"/>
  <c r="AK3342" i="2" a="1"/>
  <c r="AK3342" i="2"/>
  <c r="AK3691" i="2" a="1"/>
  <c r="AK3691" i="2" s="1"/>
  <c r="AK3709" i="2" a="1"/>
  <c r="AK3709" i="2" s="1"/>
  <c r="AK4639" i="2" a="1"/>
  <c r="AK4639" i="2" s="1"/>
  <c r="AK4809" i="2" a="1"/>
  <c r="AK4809" i="2" s="1"/>
  <c r="AK5070" i="2" a="1"/>
  <c r="AK5070" i="2" s="1"/>
  <c r="AK5370" i="2" a="1"/>
  <c r="AK5370" i="2" s="1"/>
  <c r="AK40" i="2" a="1"/>
  <c r="AK40" i="2" s="1"/>
  <c r="AK76" i="2" a="1"/>
  <c r="AK76" i="2"/>
  <c r="AK554" i="2" a="1"/>
  <c r="AK554" i="2" s="1"/>
  <c r="AK577" i="2" a="1"/>
  <c r="AK577" i="2" s="1"/>
  <c r="AK850" i="2" a="1"/>
  <c r="AK850" i="2" s="1"/>
  <c r="AK864" i="2" a="1"/>
  <c r="AK864" i="2" s="1"/>
  <c r="AK1095" i="2" a="1"/>
  <c r="AK1095" i="2" s="1"/>
  <c r="AK1119" i="2" a="1"/>
  <c r="AK1119" i="2" s="1"/>
  <c r="AK1343" i="2" a="1"/>
  <c r="AK1343" i="2" s="1"/>
  <c r="AK1362" i="2" a="1"/>
  <c r="AK1362" i="2" s="1"/>
  <c r="AK1668" i="2" a="1"/>
  <c r="AK1668" i="2" s="1"/>
  <c r="AK1693" i="2" a="1"/>
  <c r="AK1693" i="2" s="1"/>
  <c r="AK1747" i="2" a="1"/>
  <c r="AK1747" i="2"/>
  <c r="AK1816" i="2" a="1"/>
  <c r="AK1816" i="2" s="1"/>
  <c r="AK1897" i="2" a="1"/>
  <c r="AK1897" i="2" s="1"/>
  <c r="AK1984" i="2" a="1"/>
  <c r="AK1984" i="2" s="1"/>
  <c r="AK2352" i="2" a="1"/>
  <c r="AK2352" i="2" s="1"/>
  <c r="AK2372" i="2" a="1"/>
  <c r="AK2372" i="2"/>
  <c r="AK2424" i="2" a="1"/>
  <c r="AK2424" i="2" s="1"/>
  <c r="AK2425" i="2" a="1"/>
  <c r="AK2425" i="2" s="1"/>
  <c r="AK3540" i="2" a="1"/>
  <c r="AK3540" i="2" s="1"/>
  <c r="AK5256" i="2" a="1"/>
  <c r="AK5256" i="2" s="1"/>
  <c r="AK6038" i="2" a="1"/>
  <c r="AK6038" i="2" s="1"/>
  <c r="AK6458" i="2" a="1"/>
  <c r="AK6458" i="2"/>
  <c r="AK6857" i="2" a="1"/>
  <c r="AK6857" i="2" s="1"/>
  <c r="AK8717" i="2" a="1"/>
  <c r="AK8717" i="2" s="1"/>
  <c r="AK11039" i="2" a="1"/>
  <c r="AK11039" i="2" s="1"/>
  <c r="AK11291" i="2" a="1"/>
  <c r="AK11291" i="2"/>
  <c r="AK3915" i="2" a="1"/>
  <c r="AK3915" i="2" s="1"/>
  <c r="AK4246" i="2" a="1"/>
  <c r="AK4246" i="2" s="1"/>
  <c r="AK4247" i="2" a="1"/>
  <c r="AK4247" i="2" s="1"/>
  <c r="AK4386" i="2" a="1"/>
  <c r="AK4386" i="2" s="1"/>
  <c r="AK4387" i="2" a="1"/>
  <c r="AK4387" i="2" s="1"/>
  <c r="AK2507" i="2" a="1"/>
  <c r="AK2507" i="2" s="1"/>
  <c r="AK2596" i="2" a="1"/>
  <c r="AK2596" i="2"/>
  <c r="AK3541" i="2" a="1"/>
  <c r="AK3541" i="2" s="1"/>
  <c r="AK4923" i="2" a="1"/>
  <c r="AK4923" i="2" s="1"/>
  <c r="AK6459" i="2" a="1"/>
  <c r="AK6459" i="2"/>
  <c r="AK6733" i="2" a="1"/>
  <c r="AK6733" i="2" s="1"/>
  <c r="AK6858" i="2" a="1"/>
  <c r="AK6858" i="2" s="1"/>
  <c r="AK7165" i="2" a="1"/>
  <c r="AK7165" i="2"/>
  <c r="AK7220" i="2" a="1"/>
  <c r="AK7220" i="2"/>
  <c r="AK7298" i="2" a="1"/>
  <c r="AK7298" i="2" s="1"/>
  <c r="AK6159" i="2" a="1"/>
  <c r="AK6159" i="2" s="1"/>
  <c r="AK6357" i="2" a="1"/>
  <c r="AK6357" i="2"/>
  <c r="AK6374" i="2" a="1"/>
  <c r="AK6374" i="2" s="1"/>
  <c r="AK5479" i="2" a="1"/>
  <c r="AK5479" i="2" s="1"/>
  <c r="AK5676" i="2" a="1"/>
  <c r="AK5676" i="2" s="1"/>
  <c r="AK5804" i="2" a="1"/>
  <c r="AK5804" i="2" s="1"/>
  <c r="AK5929" i="2" a="1"/>
  <c r="AK5929" i="2" s="1"/>
  <c r="AK8829" i="2" a="1"/>
  <c r="AK8829" i="2" s="1"/>
  <c r="AK8966" i="2" a="1"/>
  <c r="AK8966" i="2" s="1"/>
  <c r="AK10090" i="2" a="1"/>
  <c r="AK10090" i="2" s="1"/>
  <c r="AK10184" i="2" a="1"/>
  <c r="AK10184" i="2"/>
  <c r="AK8830" i="2" a="1"/>
  <c r="AK8830" i="2" s="1"/>
  <c r="AK8831" i="2" a="1"/>
  <c r="AK8831" i="2" s="1"/>
  <c r="AK8832" i="2" a="1"/>
  <c r="AK8832" i="2"/>
  <c r="AK8833" i="2" a="1"/>
  <c r="AK8833" i="2"/>
  <c r="AK8967" i="2" a="1"/>
  <c r="AK8967" i="2"/>
  <c r="AK8968" i="2" a="1"/>
  <c r="AK8968" i="2" s="1"/>
  <c r="AK8969" i="2" a="1"/>
  <c r="AK8969" i="2" s="1"/>
  <c r="AK8970" i="2" a="1"/>
  <c r="AK8970" i="2" s="1"/>
  <c r="AK10091" i="2" a="1"/>
  <c r="AK10091" i="2" s="1"/>
  <c r="AK10092" i="2" a="1"/>
  <c r="AK10092" i="2"/>
  <c r="AK7383" i="2" a="1"/>
  <c r="AK7383" i="2" s="1"/>
  <c r="AK7480" i="2" a="1"/>
  <c r="AK7480" i="2" s="1"/>
  <c r="AK7582" i="2" a="1"/>
  <c r="AK7582" i="2" s="1"/>
  <c r="AK7692" i="2" a="1"/>
  <c r="AK7692" i="2"/>
  <c r="AK7796" i="2" a="1"/>
  <c r="AK7796" i="2" s="1"/>
  <c r="AK7797" i="2" a="1"/>
  <c r="AK7797" i="2" s="1"/>
  <c r="AK7875" i="2" a="1"/>
  <c r="AK7875" i="2" s="1"/>
  <c r="AK7962" i="2" a="1"/>
  <c r="AK7962" i="2" s="1"/>
  <c r="AK8054" i="2" a="1"/>
  <c r="AK8054" i="2" s="1"/>
  <c r="AK8834" i="2" a="1"/>
  <c r="AK8834" i="2" s="1"/>
  <c r="AK10185" i="2" a="1"/>
  <c r="AK10185" i="2" s="1"/>
  <c r="AK10186" i="2" a="1"/>
  <c r="AK10186" i="2" s="1"/>
  <c r="AK10187" i="2" a="1"/>
  <c r="AK10187" i="2" s="1"/>
  <c r="AK10316" i="2" a="1"/>
  <c r="AK10316" i="2" s="1"/>
  <c r="AK11591" i="2" a="1"/>
  <c r="AK11591" i="2" s="1"/>
  <c r="AK11676" i="2" a="1"/>
  <c r="AK11676" i="2"/>
  <c r="AK11040" i="2" a="1"/>
  <c r="AK11040" i="2" s="1"/>
  <c r="AK11333" i="2" a="1"/>
  <c r="AK11333" i="2" s="1"/>
  <c r="AK148" i="2" a="1"/>
  <c r="AK148" i="2" s="1"/>
  <c r="AK251" i="2" a="1"/>
  <c r="AK251" i="2"/>
  <c r="AK1535" i="2" a="1"/>
  <c r="AK1535" i="2" s="1"/>
  <c r="AK3083" i="2" a="1"/>
  <c r="AK3083" i="2" s="1"/>
  <c r="AK3560" i="2" a="1"/>
  <c r="AK3560" i="2" s="1"/>
  <c r="AK4666" i="2" a="1"/>
  <c r="AK4666" i="2" s="1"/>
  <c r="AK4810" i="2" a="1"/>
  <c r="AK4810" i="2"/>
  <c r="AK5126" i="2" a="1"/>
  <c r="AK5126" i="2" s="1"/>
  <c r="AK5371" i="2" a="1"/>
  <c r="AK5371" i="2" s="1"/>
  <c r="AK149" i="2" a="1"/>
  <c r="AK149" i="2" s="1"/>
  <c r="AK252" i="2" a="1"/>
  <c r="AK252" i="2" s="1"/>
  <c r="AK624" i="2" a="1"/>
  <c r="AK624" i="2" s="1"/>
  <c r="AK682" i="2" a="1"/>
  <c r="AK682" i="2" s="1"/>
  <c r="AK1005" i="2" a="1"/>
  <c r="AK1005" i="2" s="1"/>
  <c r="AK1025" i="2" a="1"/>
  <c r="AK1025" i="2"/>
  <c r="AK1238" i="2" a="1"/>
  <c r="AK1238" i="2" s="1"/>
  <c r="AK1239" i="2" a="1"/>
  <c r="AK1239" i="2"/>
  <c r="AK3590" i="2" a="1"/>
  <c r="AK3590" i="2" s="1"/>
  <c r="AK4017" i="2" a="1"/>
  <c r="AK4017" i="2" s="1"/>
  <c r="AK4025" i="2" a="1"/>
  <c r="AK4025" i="2" s="1"/>
  <c r="AK4037" i="2" a="1"/>
  <c r="AK4037" i="2" s="1"/>
  <c r="AK4038" i="2" a="1"/>
  <c r="AK4038" i="2"/>
  <c r="AK4049" i="2" a="1"/>
  <c r="AK4049" i="2" s="1"/>
  <c r="AK4055" i="2" a="1"/>
  <c r="AK4055" i="2" s="1"/>
  <c r="AK4079" i="2" a="1"/>
  <c r="AK4079" i="2" s="1"/>
  <c r="AK4088" i="2" a="1"/>
  <c r="AK4088" i="2" s="1"/>
  <c r="AK4095" i="2" a="1"/>
  <c r="AK4095" i="2" s="1"/>
  <c r="AK4104" i="2" a="1"/>
  <c r="AK4104" i="2" s="1"/>
  <c r="AK4105" i="2" a="1"/>
  <c r="AK4105" i="2" s="1"/>
  <c r="AK4114" i="2" a="1"/>
  <c r="AK4114" i="2"/>
  <c r="AK6831" i="2" a="1"/>
  <c r="AK6831" i="2" s="1"/>
  <c r="AK7166" i="2" a="1"/>
  <c r="AK7166" i="2"/>
  <c r="AK7221" i="2" a="1"/>
  <c r="AK7221" i="2" s="1"/>
  <c r="AK7299" i="2" a="1"/>
  <c r="AK7299" i="2" s="1"/>
  <c r="AK4952" i="2" a="1"/>
  <c r="AK4952" i="2"/>
  <c r="AK6812" i="2" a="1"/>
  <c r="AK6812" i="2" s="1"/>
  <c r="AK7078" i="2" a="1"/>
  <c r="AK7078" i="2" s="1"/>
  <c r="AK5265" i="2" a="1"/>
  <c r="AK5265" i="2" s="1"/>
  <c r="AK5526" i="2" a="1"/>
  <c r="AK5526" i="2" s="1"/>
  <c r="AK5677" i="2" a="1"/>
  <c r="AK5677" i="2" s="1"/>
  <c r="AK5805" i="2" a="1"/>
  <c r="AK5805" i="2" s="1"/>
  <c r="AK5930" i="2" a="1"/>
  <c r="AK5930" i="2" s="1"/>
  <c r="AK6063" i="2" a="1"/>
  <c r="AK6063" i="2" s="1"/>
  <c r="AK6813" i="2" a="1"/>
  <c r="AK6813" i="2" s="1"/>
  <c r="AK7048" i="2" a="1"/>
  <c r="AK7048" i="2"/>
  <c r="AK11204" i="2" a="1"/>
  <c r="AK11204" i="2"/>
  <c r="AK11462" i="2" a="1"/>
  <c r="AK11462" i="2" s="1"/>
  <c r="AK11732" i="2" a="1"/>
  <c r="AK11732" i="2" s="1"/>
  <c r="AK8835" i="2" a="1"/>
  <c r="AK8835" i="2"/>
  <c r="AK8836" i="2" a="1"/>
  <c r="AK8836" i="2" s="1"/>
  <c r="AK9116" i="2" a="1"/>
  <c r="AK9116" i="2" s="1"/>
  <c r="AK9312" i="2" a="1"/>
  <c r="AK9312" i="2"/>
  <c r="AK7384" i="2" a="1"/>
  <c r="AK7384" i="2" s="1"/>
  <c r="AK7481" i="2" a="1"/>
  <c r="AK7481" i="2" s="1"/>
  <c r="AK7583" i="2" a="1"/>
  <c r="AK7583" i="2"/>
  <c r="AK7584" i="2" a="1"/>
  <c r="AK7584" i="2"/>
  <c r="AK7693" i="2" a="1"/>
  <c r="AK7693" i="2" s="1"/>
  <c r="AK7798" i="2" a="1"/>
  <c r="AK7798" i="2" s="1"/>
  <c r="AK7876" i="2" a="1"/>
  <c r="AK7876" i="2" s="1"/>
  <c r="AK7963" i="2" a="1"/>
  <c r="AK7963" i="2" s="1"/>
  <c r="AK8055" i="2" a="1"/>
  <c r="AK8055" i="2"/>
  <c r="AK10188" i="2" a="1"/>
  <c r="AK10188" i="2" s="1"/>
  <c r="AK10189" i="2" a="1"/>
  <c r="AK10189" i="2" s="1"/>
  <c r="AK10317" i="2" a="1"/>
  <c r="AK10317" i="2" s="1"/>
  <c r="AK10318" i="2" a="1"/>
  <c r="AK10318" i="2" s="1"/>
  <c r="AK10492" i="2" a="1"/>
  <c r="AK10492" i="2"/>
  <c r="AK11257" i="2" a="1"/>
  <c r="AK11257" i="2" s="1"/>
  <c r="AK11516" i="2" a="1"/>
  <c r="AK11516" i="2" s="1"/>
  <c r="AK3185" i="2" a="1"/>
  <c r="AK3185" i="2" s="1"/>
  <c r="AK3411" i="2" a="1"/>
  <c r="AK3411" i="2" s="1"/>
  <c r="AK3412" i="2" a="1"/>
  <c r="AK3412" i="2" s="1"/>
  <c r="AK3778" i="2" a="1"/>
  <c r="AK3778" i="2" s="1"/>
  <c r="AK3819" i="2" a="1"/>
  <c r="AK3819" i="2" s="1"/>
  <c r="AK150" i="2" a="1"/>
  <c r="AK150" i="2" s="1"/>
  <c r="AK253" i="2" a="1"/>
  <c r="AK253" i="2" s="1"/>
  <c r="AK625" i="2" a="1"/>
  <c r="AK625" i="2" s="1"/>
  <c r="AK683" i="2" a="1"/>
  <c r="AK683" i="2" s="1"/>
  <c r="AK802" i="2" a="1"/>
  <c r="AK802" i="2" s="1"/>
  <c r="AK808" i="2" a="1"/>
  <c r="AK808" i="2" s="1"/>
  <c r="AK1026" i="2" a="1"/>
  <c r="AK1026" i="2" s="1"/>
  <c r="AK1049" i="2" a="1"/>
  <c r="AK1049" i="2" s="1"/>
  <c r="AK1261" i="2" a="1"/>
  <c r="AK1261" i="2" s="1"/>
  <c r="AK1282" i="2" a="1"/>
  <c r="AK1282" i="2"/>
  <c r="AK1748" i="2" a="1"/>
  <c r="AK1748" i="2" s="1"/>
  <c r="AK1749" i="2" a="1"/>
  <c r="AK1749" i="2" s="1"/>
  <c r="AK1817" i="2" a="1"/>
  <c r="AK1817" i="2" s="1"/>
  <c r="AK1898" i="2" a="1"/>
  <c r="AK1898" i="2" s="1"/>
  <c r="AK1985" i="2" a="1"/>
  <c r="AK1985" i="2"/>
  <c r="AK2061" i="2" a="1"/>
  <c r="AK2061" i="2" s="1"/>
  <c r="AK2373" i="2" a="1"/>
  <c r="AK2373" i="2"/>
  <c r="AK2426" i="2" a="1"/>
  <c r="AK2426" i="2"/>
  <c r="AK2508" i="2" a="1"/>
  <c r="AK2508" i="2" s="1"/>
  <c r="AK151" i="2" a="1"/>
  <c r="AK151" i="2" s="1"/>
  <c r="AK254" i="2" a="1"/>
  <c r="AK254" i="2" s="1"/>
  <c r="AK1507" i="2" a="1"/>
  <c r="AK1507" i="2" s="1"/>
  <c r="AK3084" i="2" a="1"/>
  <c r="AK3084" i="2" s="1"/>
  <c r="AK4640" i="2" a="1"/>
  <c r="AK4640" i="2" s="1"/>
  <c r="AK4811" i="2" a="1"/>
  <c r="AK4811" i="2" s="1"/>
  <c r="AK5071" i="2" a="1"/>
  <c r="AK5071" i="2" s="1"/>
  <c r="AK5372" i="2" a="1"/>
  <c r="AK5372" i="2"/>
  <c r="AK5501" i="2" a="1"/>
  <c r="AK5501" i="2" s="1"/>
  <c r="AK3203" i="2" a="1"/>
  <c r="AK3203" i="2" s="1"/>
  <c r="AK3928" i="2" a="1"/>
  <c r="AK3928" i="2" s="1"/>
  <c r="AK4189" i="2" a="1"/>
  <c r="AK4189" i="2" s="1"/>
  <c r="AK4190" i="2" a="1"/>
  <c r="AK4190" i="2" s="1"/>
  <c r="AK4487" i="2" a="1"/>
  <c r="AK4487" i="2" s="1"/>
  <c r="AK4523" i="2" a="1"/>
  <c r="AK4523" i="2" s="1"/>
  <c r="AK2509" i="2" a="1"/>
  <c r="AK2509" i="2" s="1"/>
  <c r="AK2597" i="2" a="1"/>
  <c r="AK2597" i="2"/>
  <c r="AK2683" i="2" a="1"/>
  <c r="AK2683" i="2" s="1"/>
  <c r="AK7222" i="2" a="1"/>
  <c r="AK7222" i="2" s="1"/>
  <c r="AK7300" i="2" a="1"/>
  <c r="AK7300" i="2"/>
  <c r="AK4924" i="2" a="1"/>
  <c r="AK4924" i="2" s="1"/>
  <c r="AK6171" i="2" a="1"/>
  <c r="AK6171" i="2"/>
  <c r="AK6269" i="2" a="1"/>
  <c r="AK6269" i="2" s="1"/>
  <c r="AK6294" i="2" a="1"/>
  <c r="AK6294" i="2" s="1"/>
  <c r="AK6510" i="2" a="1"/>
  <c r="AK6510" i="2" s="1"/>
  <c r="AK6687" i="2" a="1"/>
  <c r="AK6687" i="2" s="1"/>
  <c r="AK6885" i="2" a="1"/>
  <c r="AK6885" i="2" s="1"/>
  <c r="AK5266" i="2" a="1"/>
  <c r="AK5266" i="2" s="1"/>
  <c r="AK5678" i="2" a="1"/>
  <c r="AK5678" i="2" s="1"/>
  <c r="AK5806" i="2" a="1"/>
  <c r="AK5806" i="2" s="1"/>
  <c r="AK5931" i="2" a="1"/>
  <c r="AK5931" i="2"/>
  <c r="AK6039" i="2" a="1"/>
  <c r="AK6039" i="2" s="1"/>
  <c r="AK6511" i="2" a="1"/>
  <c r="AK6511" i="2" s="1"/>
  <c r="AK6886" i="2" a="1"/>
  <c r="AK6886" i="2" s="1"/>
  <c r="AK9117" i="2" a="1"/>
  <c r="AK9117" i="2"/>
  <c r="AK9118" i="2" a="1"/>
  <c r="AK9118" i="2"/>
  <c r="AK9313" i="2" a="1"/>
  <c r="AK9313" i="2" s="1"/>
  <c r="AK10319" i="2" a="1"/>
  <c r="AK10319" i="2"/>
  <c r="AK10493" i="2" a="1"/>
  <c r="AK10493" i="2" s="1"/>
  <c r="AK11081" i="2" a="1"/>
  <c r="AK11081" i="2"/>
  <c r="AK11334" i="2" a="1"/>
  <c r="AK11334" i="2" s="1"/>
  <c r="AK9119" i="2" a="1"/>
  <c r="AK9119" i="2" s="1"/>
  <c r="AK9314" i="2" a="1"/>
  <c r="AK9314" i="2" s="1"/>
  <c r="AK9315" i="2" a="1"/>
  <c r="AK9315" i="2" s="1"/>
  <c r="AK9316" i="2" a="1"/>
  <c r="AK9316" i="2" s="1"/>
  <c r="AK9317" i="2" a="1"/>
  <c r="AK9317" i="2" s="1"/>
  <c r="AK9318" i="2" a="1"/>
  <c r="AK9318" i="2" s="1"/>
  <c r="AK9533" i="2" a="1"/>
  <c r="AK9533" i="2" s="1"/>
  <c r="AK9534" i="2" a="1"/>
  <c r="AK9534" i="2"/>
  <c r="AK9535" i="2" a="1"/>
  <c r="AK9535" i="2" s="1"/>
  <c r="AK7385" i="2" a="1"/>
  <c r="AK7385" i="2" s="1"/>
  <c r="AK7482" i="2" a="1"/>
  <c r="AK7482" i="2" s="1"/>
  <c r="AK7585" i="2" a="1"/>
  <c r="AK7585" i="2" s="1"/>
  <c r="AK7694" i="2" a="1"/>
  <c r="AK7694" i="2"/>
  <c r="AK7799" i="2" a="1"/>
  <c r="AK7799" i="2"/>
  <c r="AK7877" i="2" a="1"/>
  <c r="AK7877" i="2"/>
  <c r="AK7878" i="2" a="1"/>
  <c r="AK7878" i="2" s="1"/>
  <c r="AK7964" i="2" a="1"/>
  <c r="AK7964" i="2"/>
  <c r="AK8056" i="2" a="1"/>
  <c r="AK8056" i="2"/>
  <c r="AK8128" i="2" a="1"/>
  <c r="AK8128" i="2" s="1"/>
  <c r="AK10494" i="2" a="1"/>
  <c r="AK10494" i="2" s="1"/>
  <c r="AK10660" i="2" a="1"/>
  <c r="AK10660" i="2" s="1"/>
  <c r="AK10661" i="2" a="1"/>
  <c r="AK10661" i="2" s="1"/>
  <c r="AK10662" i="2" a="1"/>
  <c r="AK10662" i="2" s="1"/>
  <c r="AK10663" i="2" a="1"/>
  <c r="AK10663" i="2" s="1"/>
  <c r="AK10664" i="2" a="1"/>
  <c r="AK10664" i="2" s="1"/>
  <c r="AK11082" i="2" a="1"/>
  <c r="AK11082" i="2" s="1"/>
  <c r="AK11335" i="2" a="1"/>
  <c r="AK11335" i="2" s="1"/>
  <c r="AK11592" i="2" a="1"/>
  <c r="AK11592" i="2"/>
  <c r="AK11677" i="2" a="1"/>
  <c r="AK11677" i="2"/>
  <c r="AK3465" i="2" a="1"/>
  <c r="AK3465" i="2" s="1"/>
  <c r="AK3466" i="2" a="1"/>
  <c r="AK3466" i="2"/>
  <c r="AK3852" i="2" a="1"/>
  <c r="AK3852" i="2" s="1"/>
  <c r="AK3873" i="2" a="1"/>
  <c r="AK3873" i="2" s="1"/>
  <c r="AK809" i="2" a="1"/>
  <c r="AK809" i="2" s="1"/>
  <c r="AK826" i="2" a="1"/>
  <c r="AK826" i="2"/>
  <c r="AK336" i="2" a="1"/>
  <c r="AK336" i="2" s="1"/>
  <c r="AK337" i="2" a="1"/>
  <c r="AK337" i="2" s="1"/>
  <c r="AK1568" i="2" a="1"/>
  <c r="AK1568" i="2" s="1"/>
  <c r="AK3085" i="2" a="1"/>
  <c r="AK3085" i="2" s="1"/>
  <c r="AK4721" i="2" a="1"/>
  <c r="AK4721" i="2" s="1"/>
  <c r="AK4812" i="2" a="1"/>
  <c r="AK4812" i="2"/>
  <c r="AK5127" i="2" a="1"/>
  <c r="AK5127" i="2" s="1"/>
  <c r="AK5373" i="2" a="1"/>
  <c r="AK5373" i="2" s="1"/>
  <c r="AK5552" i="2" a="1"/>
  <c r="AK5552" i="2" s="1"/>
  <c r="AK3240" i="2" a="1"/>
  <c r="AK3240" i="2" s="1"/>
  <c r="AK3929" i="2" a="1"/>
  <c r="AK3929" i="2" s="1"/>
  <c r="AK4248" i="2" a="1"/>
  <c r="AK4248" i="2" s="1"/>
  <c r="AK4249" i="2" a="1"/>
  <c r="AK4249" i="2" s="1"/>
  <c r="AK4554" i="2" a="1"/>
  <c r="AK4554" i="2" s="1"/>
  <c r="AK4574" i="2" a="1"/>
  <c r="AK4574" i="2" s="1"/>
  <c r="AK4997" i="2" a="1"/>
  <c r="AK4997" i="2"/>
  <c r="AK6181" i="2" a="1"/>
  <c r="AK6181" i="2" s="1"/>
  <c r="AK6295" i="2" a="1"/>
  <c r="AK6295" i="2" s="1"/>
  <c r="AK6325" i="2" a="1"/>
  <c r="AK6325" i="2" s="1"/>
  <c r="AK6568" i="2" a="1"/>
  <c r="AK6568" i="2" s="1"/>
  <c r="AK6712" i="2" a="1"/>
  <c r="AK6712" i="2"/>
  <c r="AK7011" i="2" a="1"/>
  <c r="AK7011" i="2"/>
  <c r="AK5679" i="2" a="1"/>
  <c r="AK5679" i="2" s="1"/>
  <c r="AK5807" i="2" a="1"/>
  <c r="AK5807" i="2"/>
  <c r="AK5932" i="2" a="1"/>
  <c r="AK5932" i="2" s="1"/>
  <c r="AK9536" i="2" a="1"/>
  <c r="AK9536" i="2" s="1"/>
  <c r="AK9671" i="2" a="1"/>
  <c r="AK9671" i="2" s="1"/>
  <c r="AK10665" i="2" a="1"/>
  <c r="AK10665" i="2" s="1"/>
  <c r="AK10765" i="2" a="1"/>
  <c r="AK10765" i="2" s="1"/>
  <c r="AK9319" i="2" a="1"/>
  <c r="AK9319" i="2" s="1"/>
  <c r="AK9537" i="2" a="1"/>
  <c r="AK9537" i="2" s="1"/>
  <c r="AK9672" i="2" a="1"/>
  <c r="AK9672" i="2"/>
  <c r="AK9778" i="2" a="1"/>
  <c r="AK9778" i="2"/>
  <c r="AK9857" i="2" a="1"/>
  <c r="AK9857" i="2" s="1"/>
  <c r="AK10846" i="2" a="1"/>
  <c r="AK10846" i="2" s="1"/>
  <c r="AK10847" i="2" a="1"/>
  <c r="AK10847" i="2" s="1"/>
  <c r="AK11172" i="2" a="1"/>
  <c r="AK11172" i="2" s="1"/>
  <c r="AK11424" i="2" a="1"/>
  <c r="AK11424" i="2"/>
  <c r="AK11593" i="2" a="1"/>
  <c r="AK11593" i="2"/>
  <c r="AK11678" i="2" a="1"/>
  <c r="AK11678" i="2" s="1"/>
  <c r="AK152" i="2" a="1"/>
  <c r="AK152" i="2"/>
  <c r="AK255" i="2" a="1"/>
  <c r="AK255" i="2" s="1"/>
  <c r="AK1508" i="2" a="1"/>
  <c r="AK1508" i="2" s="1"/>
  <c r="AK3086" i="2" a="1"/>
  <c r="AK3086" i="2" s="1"/>
  <c r="AK3561" i="2" a="1"/>
  <c r="AK3561" i="2" s="1"/>
  <c r="AK4667" i="2" a="1"/>
  <c r="AK4667" i="2"/>
  <c r="AK4813" i="2" a="1"/>
  <c r="AK4813" i="2" s="1"/>
  <c r="AK5128" i="2" a="1"/>
  <c r="AK5128" i="2"/>
  <c r="AK5374" i="2" a="1"/>
  <c r="AK5374" i="2" s="1"/>
  <c r="AK1750" i="2" a="1"/>
  <c r="AK1750" i="2" s="1"/>
  <c r="AK1818" i="2" a="1"/>
  <c r="AK1818" i="2" s="1"/>
  <c r="AK1899" i="2" a="1"/>
  <c r="AK1899" i="2" s="1"/>
  <c r="AK153" i="2" a="1"/>
  <c r="AK153" i="2" s="1"/>
  <c r="AK256" i="2" a="1"/>
  <c r="AK256" i="2"/>
  <c r="AK626" i="2" a="1"/>
  <c r="AK626" i="2" s="1"/>
  <c r="AK684" i="2" a="1"/>
  <c r="AK684" i="2"/>
  <c r="AK827" i="2" a="1"/>
  <c r="AK827" i="2"/>
  <c r="AK837" i="2" a="1"/>
  <c r="AK837" i="2"/>
  <c r="AK1027" i="2" a="1"/>
  <c r="AK1027" i="2" s="1"/>
  <c r="AK1050" i="2" a="1"/>
  <c r="AK1050" i="2" s="1"/>
  <c r="AK1262" i="2" a="1"/>
  <c r="AK1262" i="2" s="1"/>
  <c r="AK1283" i="2" a="1"/>
  <c r="AK1283" i="2"/>
  <c r="AK3413" i="2" a="1"/>
  <c r="AK3413" i="2" s="1"/>
  <c r="AK3449" i="2" a="1"/>
  <c r="AK3449" i="2" s="1"/>
  <c r="AK3820" i="2" a="1"/>
  <c r="AK3820" i="2" s="1"/>
  <c r="AK3853" i="2" a="1"/>
  <c r="AK3853" i="2" s="1"/>
  <c r="AK9120" i="2" a="1"/>
  <c r="AK9120" i="2" s="1"/>
  <c r="AK9320" i="2" a="1"/>
  <c r="AK9320" i="2" s="1"/>
  <c r="AK10495" i="2" a="1"/>
  <c r="AK10495" i="2" s="1"/>
  <c r="AK10666" i="2" a="1"/>
  <c r="AK10666" i="2"/>
  <c r="AK1986" i="2" a="1"/>
  <c r="AK1986" i="2"/>
  <c r="AK2062" i="2" a="1"/>
  <c r="AK2062" i="2" s="1"/>
  <c r="AK2063" i="2" a="1"/>
  <c r="AK2063" i="2" s="1"/>
  <c r="AK2427" i="2" a="1"/>
  <c r="AK2427" i="2"/>
  <c r="AK2510" i="2" a="1"/>
  <c r="AK2510" i="2"/>
  <c r="AK2598" i="2" a="1"/>
  <c r="AK2598" i="2" s="1"/>
  <c r="AK2684" i="2" a="1"/>
  <c r="AK2684" i="2" s="1"/>
  <c r="AK2757" i="2" a="1"/>
  <c r="AK2757" i="2" s="1"/>
  <c r="AK2758" i="2" a="1"/>
  <c r="AK2758" i="2" s="1"/>
  <c r="AK3591" i="2" a="1"/>
  <c r="AK3591" i="2"/>
  <c r="AK3955" i="2" a="1"/>
  <c r="AK3955" i="2"/>
  <c r="AK4191" i="2" a="1"/>
  <c r="AK4191" i="2" s="1"/>
  <c r="AK4218" i="2" a="1"/>
  <c r="AK4218" i="2" s="1"/>
  <c r="AK4488" i="2" a="1"/>
  <c r="AK4488" i="2" s="1"/>
  <c r="AK4524" i="2" a="1"/>
  <c r="AK4524" i="2" s="1"/>
  <c r="AK6194" i="2" a="1"/>
  <c r="AK6194" i="2"/>
  <c r="AK6296" i="2" a="1"/>
  <c r="AK6296" i="2" s="1"/>
  <c r="AK6326" i="2" a="1"/>
  <c r="AK6326" i="2" s="1"/>
  <c r="AK4953" i="2" a="1"/>
  <c r="AK4953" i="2" s="1"/>
  <c r="AK6512" i="2" a="1"/>
  <c r="AK6512" i="2" s="1"/>
  <c r="AK6743" i="2" a="1"/>
  <c r="AK6743" i="2" s="1"/>
  <c r="AK6928" i="2" a="1"/>
  <c r="AK6928" i="2"/>
  <c r="AK7167" i="2" a="1"/>
  <c r="AK7167" i="2" s="1"/>
  <c r="AK7223" i="2" a="1"/>
  <c r="AK7223" i="2" s="1"/>
  <c r="AK5202" i="2" a="1"/>
  <c r="AK5202" i="2" s="1"/>
  <c r="AK5502" i="2" a="1"/>
  <c r="AK5502" i="2" s="1"/>
  <c r="AK5680" i="2" a="1"/>
  <c r="AK5680" i="2" s="1"/>
  <c r="AK5808" i="2" a="1"/>
  <c r="AK5808" i="2" s="1"/>
  <c r="AK5933" i="2" a="1"/>
  <c r="AK5933" i="2" s="1"/>
  <c r="AK6064" i="2" a="1"/>
  <c r="AK6064" i="2" s="1"/>
  <c r="AK6513" i="2" a="1"/>
  <c r="AK6513" i="2" s="1"/>
  <c r="AK6887" i="2" a="1"/>
  <c r="AK6887" i="2" s="1"/>
  <c r="AK9121" i="2" a="1"/>
  <c r="AK9121" i="2" s="1"/>
  <c r="AK11083" i="2" a="1"/>
  <c r="AK11083" i="2"/>
  <c r="AK11336" i="2" a="1"/>
  <c r="AK11336" i="2" s="1"/>
  <c r="AK7301" i="2" a="1"/>
  <c r="AK7301" i="2"/>
  <c r="AK7386" i="2" a="1"/>
  <c r="AK7386" i="2" s="1"/>
  <c r="AK7483" i="2" a="1"/>
  <c r="AK7483" i="2"/>
  <c r="AK7586" i="2" a="1"/>
  <c r="AK7586" i="2" s="1"/>
  <c r="AK7587" i="2" a="1"/>
  <c r="AK7587" i="2" s="1"/>
  <c r="AK7695" i="2" a="1"/>
  <c r="AK7695" i="2" s="1"/>
  <c r="AK7800" i="2" a="1"/>
  <c r="AK7800" i="2"/>
  <c r="AK7965" i="2" a="1"/>
  <c r="AK7965" i="2"/>
  <c r="AK8057" i="2" a="1"/>
  <c r="AK8057" i="2" s="1"/>
  <c r="AK8129" i="2" a="1"/>
  <c r="AK8129" i="2" s="1"/>
  <c r="AK9321" i="2" a="1"/>
  <c r="AK9321" i="2" s="1"/>
  <c r="AK9122" i="2" a="1"/>
  <c r="AK9122" i="2"/>
  <c r="AK9123" i="2" a="1"/>
  <c r="AK9123" i="2" s="1"/>
  <c r="AK9124" i="2" a="1"/>
  <c r="AK9124" i="2" s="1"/>
  <c r="AK9322" i="2" a="1"/>
  <c r="AK9322" i="2"/>
  <c r="AK9323" i="2" a="1"/>
  <c r="AK9323" i="2"/>
  <c r="AK9324" i="2" a="1"/>
  <c r="AK9324" i="2" s="1"/>
  <c r="AK9325" i="2" a="1"/>
  <c r="AK9325" i="2" s="1"/>
  <c r="AK9326" i="2" a="1"/>
  <c r="AK9326" i="2" s="1"/>
  <c r="AK10496" i="2" a="1"/>
  <c r="AK10496" i="2" s="1"/>
  <c r="AK10497" i="2" a="1"/>
  <c r="AK10497" i="2"/>
  <c r="AK10667" i="2" a="1"/>
  <c r="AK10667" i="2" s="1"/>
  <c r="AK10668" i="2" a="1"/>
  <c r="AK10668" i="2"/>
  <c r="AK10669" i="2" a="1"/>
  <c r="AK10669" i="2" s="1"/>
  <c r="AK10766" i="2" a="1"/>
  <c r="AK10766" i="2" s="1"/>
  <c r="AK11084" i="2" a="1"/>
  <c r="AK11084" i="2" s="1"/>
  <c r="AK11337" i="2" a="1"/>
  <c r="AK11337" i="2" s="1"/>
  <c r="AK11594" i="2" a="1"/>
  <c r="AK11594" i="2" s="1"/>
  <c r="AK11679" i="2" a="1"/>
  <c r="AK11679" i="2" s="1"/>
  <c r="AK257" i="2" a="1"/>
  <c r="AK257" i="2" s="1"/>
  <c r="AK258" i="2" a="1"/>
  <c r="AK258" i="2" s="1"/>
  <c r="AK1509" i="2" a="1"/>
  <c r="AK1509" i="2"/>
  <c r="AK3087" i="2" a="1"/>
  <c r="AK3087" i="2" s="1"/>
  <c r="AK3371" i="2" a="1"/>
  <c r="AK3371" i="2"/>
  <c r="AK3414" i="2" a="1"/>
  <c r="AK3414" i="2" s="1"/>
  <c r="AK3739" i="2" a="1"/>
  <c r="AK3739" i="2" s="1"/>
  <c r="AK3779" i="2" a="1"/>
  <c r="AK3779" i="2" s="1"/>
  <c r="AK4693" i="2" a="1"/>
  <c r="AK4693" i="2" s="1"/>
  <c r="AK4814" i="2" a="1"/>
  <c r="AK4814" i="2"/>
  <c r="AK5098" i="2" a="1"/>
  <c r="AK5098" i="2"/>
  <c r="AK5375" i="2" a="1"/>
  <c r="AK5375" i="2" s="1"/>
  <c r="AK154" i="2" a="1"/>
  <c r="AK154" i="2" s="1"/>
  <c r="AK259" i="2" a="1"/>
  <c r="AK259" i="2" s="1"/>
  <c r="AK627" i="2" a="1"/>
  <c r="AK627" i="2"/>
  <c r="AK628" i="2" a="1"/>
  <c r="AK628" i="2"/>
  <c r="AK880" i="2" a="1"/>
  <c r="AK880" i="2" s="1"/>
  <c r="AK902" i="2" a="1"/>
  <c r="AK902" i="2"/>
  <c r="AK1142" i="2" a="1"/>
  <c r="AK1142" i="2" s="1"/>
  <c r="AK1172" i="2" a="1"/>
  <c r="AK1172" i="2"/>
  <c r="AK1363" i="2" a="1"/>
  <c r="AK1363" i="2" s="1"/>
  <c r="AK1387" i="2" a="1"/>
  <c r="AK1387" i="2"/>
  <c r="AK1751" i="2" a="1"/>
  <c r="AK1751" i="2" s="1"/>
  <c r="AK1819" i="2" a="1"/>
  <c r="AK1819" i="2"/>
  <c r="AK1900" i="2" a="1"/>
  <c r="AK1900" i="2" s="1"/>
  <c r="AK1987" i="2" a="1"/>
  <c r="AK1987" i="2" s="1"/>
  <c r="AK1988" i="2" a="1"/>
  <c r="AK1988" i="2" s="1"/>
  <c r="AK2064" i="2" a="1"/>
  <c r="AK2064" i="2" s="1"/>
  <c r="AK2428" i="2" a="1"/>
  <c r="AK2428" i="2" s="1"/>
  <c r="AK2429" i="2" a="1"/>
  <c r="AK2429" i="2" s="1"/>
  <c r="AK3592" i="2" a="1"/>
  <c r="AK3592" i="2" s="1"/>
  <c r="AK5279" i="2" a="1"/>
  <c r="AK5279" i="2"/>
  <c r="AK6065" i="2" a="1"/>
  <c r="AK6065" i="2" s="1"/>
  <c r="AK6541" i="2" a="1"/>
  <c r="AK6541" i="2" s="1"/>
  <c r="AK6929" i="2" a="1"/>
  <c r="AK6929" i="2"/>
  <c r="AK8971" i="2" a="1"/>
  <c r="AK8971" i="2" s="1"/>
  <c r="AK11123" i="2" a="1"/>
  <c r="AK11123" i="2" s="1"/>
  <c r="AK11379" i="2" a="1"/>
  <c r="AK11379" i="2" s="1"/>
  <c r="AK3956" i="2" a="1"/>
  <c r="AK3956" i="2" s="1"/>
  <c r="AK4272" i="2" a="1"/>
  <c r="AK4272" i="2" s="1"/>
  <c r="AK4305" i="2" a="1"/>
  <c r="AK4305" i="2" s="1"/>
  <c r="AK4410" i="2" a="1"/>
  <c r="AK4410" i="2" s="1"/>
  <c r="AK4445" i="2" a="1"/>
  <c r="AK4445" i="2" s="1"/>
  <c r="AK2511" i="2" a="1"/>
  <c r="AK2511" i="2" s="1"/>
  <c r="AK2599" i="2" a="1"/>
  <c r="AK2599" i="2"/>
  <c r="AK2685" i="2" a="1"/>
  <c r="AK2685" i="2" s="1"/>
  <c r="AK2759" i="2" a="1"/>
  <c r="AK2759" i="2"/>
  <c r="AK3593" i="2" a="1"/>
  <c r="AK3593" i="2" s="1"/>
  <c r="AK4954" i="2" a="1"/>
  <c r="AK4954" i="2" s="1"/>
  <c r="AK6569" i="2" a="1"/>
  <c r="AK6569" i="2" s="1"/>
  <c r="AK6753" i="2" a="1"/>
  <c r="AK6753" i="2"/>
  <c r="AK6930" i="2" a="1"/>
  <c r="AK6930" i="2" s="1"/>
  <c r="AK7302" i="2" a="1"/>
  <c r="AK7302" i="2" s="1"/>
  <c r="AK6205" i="2" a="1"/>
  <c r="AK6205" i="2"/>
  <c r="AK6390" i="2" a="1"/>
  <c r="AK6390" i="2" s="1"/>
  <c r="AK6406" i="2" a="1"/>
  <c r="AK6406" i="2" s="1"/>
  <c r="AK5527" i="2" a="1"/>
  <c r="AK5527" i="2" s="1"/>
  <c r="AK5681" i="2" a="1"/>
  <c r="AK5681" i="2"/>
  <c r="AK5809" i="2" a="1"/>
  <c r="AK5809" i="2"/>
  <c r="AK5934" i="2" a="1"/>
  <c r="AK5934" i="2" s="1"/>
  <c r="AK8972" i="2" a="1"/>
  <c r="AK8972" i="2"/>
  <c r="AK9125" i="2" a="1"/>
  <c r="AK9125" i="2" s="1"/>
  <c r="AK10320" i="2" a="1"/>
  <c r="AK10320" i="2" s="1"/>
  <c r="AK10498" i="2" a="1"/>
  <c r="AK10498" i="2" s="1"/>
  <c r="AK8973" i="2" a="1"/>
  <c r="AK8973" i="2" s="1"/>
  <c r="AK8974" i="2" a="1"/>
  <c r="AK8974" i="2" s="1"/>
  <c r="AK8975" i="2" a="1"/>
  <c r="AK8975" i="2"/>
  <c r="AK8976" i="2" a="1"/>
  <c r="AK8976" i="2" s="1"/>
  <c r="AK9126" i="2" a="1"/>
  <c r="AK9126" i="2" s="1"/>
  <c r="AK9127" i="2" a="1"/>
  <c r="AK9127" i="2" s="1"/>
  <c r="AK9128" i="2" a="1"/>
  <c r="AK9128" i="2" s="1"/>
  <c r="AK9327" i="2" a="1"/>
  <c r="AK9327" i="2" s="1"/>
  <c r="AK7387" i="2" a="1"/>
  <c r="AK7387" i="2"/>
  <c r="AK7484" i="2" a="1"/>
  <c r="AK7484" i="2"/>
  <c r="AK7588" i="2" a="1"/>
  <c r="AK7588" i="2"/>
  <c r="AK7589" i="2" a="1"/>
  <c r="AK7589" i="2" s="1"/>
  <c r="AK7696" i="2" a="1"/>
  <c r="AK7696" i="2" s="1"/>
  <c r="AK7801" i="2" a="1"/>
  <c r="AK7801" i="2" s="1"/>
  <c r="AK7879" i="2" a="1"/>
  <c r="AK7879" i="2"/>
  <c r="AK7966" i="2" a="1"/>
  <c r="AK7966" i="2"/>
  <c r="AK8058" i="2" a="1"/>
  <c r="AK8058" i="2"/>
  <c r="AK8130" i="2" a="1"/>
  <c r="AK8130" i="2" s="1"/>
  <c r="AK8190" i="2" a="1"/>
  <c r="AK8190" i="2" s="1"/>
  <c r="AK9328" i="2" a="1"/>
  <c r="AK9328" i="2" s="1"/>
  <c r="AK10321" i="2" a="1"/>
  <c r="AK10321" i="2" s="1"/>
  <c r="AK10322" i="2" a="1"/>
  <c r="AK10322" i="2" s="1"/>
  <c r="AK10323" i="2" a="1"/>
  <c r="AK10323" i="2" s="1"/>
  <c r="AK10499" i="2" a="1"/>
  <c r="AK10499" i="2" s="1"/>
  <c r="AK10500" i="2" a="1"/>
  <c r="AK10500" i="2" s="1"/>
  <c r="AK10501" i="2" a="1"/>
  <c r="AK10501" i="2" s="1"/>
  <c r="AK11595" i="2" a="1"/>
  <c r="AK11595" i="2" s="1"/>
  <c r="AK11680" i="2" a="1"/>
  <c r="AK11680" i="2" s="1"/>
  <c r="AK11124" i="2" a="1"/>
  <c r="AK11124" i="2" s="1"/>
  <c r="AK11380" i="2" a="1"/>
  <c r="AK11380" i="2" s="1"/>
  <c r="AK260" i="2" a="1"/>
  <c r="AK260" i="2" s="1"/>
  <c r="AK338" i="2" a="1"/>
  <c r="AK338" i="2"/>
  <c r="AK1536" i="2" a="1"/>
  <c r="AK1536" i="2"/>
  <c r="AK3088" i="2" a="1"/>
  <c r="AK3088" i="2"/>
  <c r="AK3594" i="2" a="1"/>
  <c r="AK3594" i="2"/>
  <c r="AK4694" i="2" a="1"/>
  <c r="AK4694" i="2" s="1"/>
  <c r="AK4815" i="2" a="1"/>
  <c r="AK4815" i="2" s="1"/>
  <c r="AK5129" i="2" a="1"/>
  <c r="AK5129" i="2" s="1"/>
  <c r="AK5376" i="2" a="1"/>
  <c r="AK5376" i="2" s="1"/>
  <c r="AK1820" i="2" a="1"/>
  <c r="AK1820" i="2" s="1"/>
  <c r="AK1821" i="2" a="1"/>
  <c r="AK1821" i="2" s="1"/>
  <c r="AK155" i="2" a="1"/>
  <c r="AK155" i="2"/>
  <c r="AK261" i="2" a="1"/>
  <c r="AK261" i="2" s="1"/>
  <c r="AK685" i="2" a="1"/>
  <c r="AK685" i="2" s="1"/>
  <c r="AK719" i="2" a="1"/>
  <c r="AK719" i="2"/>
  <c r="AK838" i="2" a="1"/>
  <c r="AK838" i="2" s="1"/>
  <c r="AK839" i="2" a="1"/>
  <c r="AK839" i="2" s="1"/>
  <c r="AK1051" i="2" a="1"/>
  <c r="AK1051" i="2" s="1"/>
  <c r="AK1070" i="2" a="1"/>
  <c r="AK1070" i="2" s="1"/>
  <c r="AK1284" i="2" a="1"/>
  <c r="AK1284" i="2" s="1"/>
  <c r="AK1285" i="2" a="1"/>
  <c r="AK1285" i="2" s="1"/>
  <c r="AK3415" i="2" a="1"/>
  <c r="AK3415" i="2" s="1"/>
  <c r="AK3450" i="2" a="1"/>
  <c r="AK3450" i="2" s="1"/>
  <c r="AK3821" i="2" a="1"/>
  <c r="AK3821" i="2" s="1"/>
  <c r="AK3854" i="2" a="1"/>
  <c r="AK3854" i="2" s="1"/>
  <c r="AK9329" i="2" a="1"/>
  <c r="AK9329" i="2" s="1"/>
  <c r="AK9330" i="2" a="1"/>
  <c r="AK9330" i="2"/>
  <c r="AK10670" i="2" a="1"/>
  <c r="AK10670" i="2"/>
  <c r="AK10767" i="2" a="1"/>
  <c r="AK10767" i="2" s="1"/>
  <c r="AK1901" i="2" a="1"/>
  <c r="AK1901" i="2"/>
  <c r="AK1989" i="2" a="1"/>
  <c r="AK1989" i="2" s="1"/>
  <c r="AK2065" i="2" a="1"/>
  <c r="AK2065" i="2" s="1"/>
  <c r="AK2128" i="2" a="1"/>
  <c r="AK2128" i="2" s="1"/>
  <c r="AK2512" i="2" a="1"/>
  <c r="AK2512" i="2" s="1"/>
  <c r="AK2513" i="2" a="1"/>
  <c r="AK2513" i="2"/>
  <c r="AK2600" i="2" a="1"/>
  <c r="AK2600" i="2"/>
  <c r="AK2686" i="2" a="1"/>
  <c r="AK2686" i="2"/>
  <c r="AK2760" i="2" a="1"/>
  <c r="AK2760" i="2" s="1"/>
  <c r="AK2812" i="2" a="1"/>
  <c r="AK2812" i="2" s="1"/>
  <c r="AK3595" i="2" a="1"/>
  <c r="AK3595" i="2" s="1"/>
  <c r="AK3977" i="2" a="1"/>
  <c r="AK3977" i="2" s="1"/>
  <c r="AK4192" i="2" a="1"/>
  <c r="AK4192" i="2"/>
  <c r="AK4219" i="2" a="1"/>
  <c r="AK4219" i="2" s="1"/>
  <c r="AK4525" i="2" a="1"/>
  <c r="AK4525" i="2" s="1"/>
  <c r="AK4526" i="2" a="1"/>
  <c r="AK4526" i="2"/>
  <c r="AK6206" i="2" a="1"/>
  <c r="AK6206" i="2" s="1"/>
  <c r="AK6327" i="2" a="1"/>
  <c r="AK6327" i="2" s="1"/>
  <c r="AK6341" i="2" a="1"/>
  <c r="AK6341" i="2" s="1"/>
  <c r="AK4955" i="2" a="1"/>
  <c r="AK4955" i="2" s="1"/>
  <c r="AK6542" i="2" a="1"/>
  <c r="AK6542" i="2"/>
  <c r="AK6754" i="2" a="1"/>
  <c r="AK6754" i="2"/>
  <c r="AK6931" i="2" a="1"/>
  <c r="AK6931" i="2" s="1"/>
  <c r="AK7224" i="2" a="1"/>
  <c r="AK7224" i="2" s="1"/>
  <c r="AK7225" i="2" a="1"/>
  <c r="AK7225" i="2" s="1"/>
  <c r="AK5213" i="2" a="1"/>
  <c r="AK5213" i="2" s="1"/>
  <c r="AK5528" i="2" a="1"/>
  <c r="AK5528" i="2"/>
  <c r="AK5682" i="2" a="1"/>
  <c r="AK5682" i="2" s="1"/>
  <c r="AK5810" i="2" a="1"/>
  <c r="AK5810" i="2"/>
  <c r="AK5935" i="2" a="1"/>
  <c r="AK5935" i="2"/>
  <c r="AK6089" i="2" a="1"/>
  <c r="AK6089" i="2" s="1"/>
  <c r="AK6543" i="2" a="1"/>
  <c r="AK6543" i="2" s="1"/>
  <c r="AK6888" i="2" a="1"/>
  <c r="AK6888" i="2" s="1"/>
  <c r="AK9331" i="2" a="1"/>
  <c r="AK9331" i="2"/>
  <c r="AK11085" i="2" a="1"/>
  <c r="AK11085" i="2" s="1"/>
  <c r="AK11338" i="2" a="1"/>
  <c r="AK11338" i="2"/>
  <c r="AK7303" i="2" a="1"/>
  <c r="AK7303" i="2" s="1"/>
  <c r="AK7388" i="2" a="1"/>
  <c r="AK7388" i="2" s="1"/>
  <c r="AK7485" i="2" a="1"/>
  <c r="AK7485" i="2"/>
  <c r="AK7590" i="2" a="1"/>
  <c r="AK7590" i="2" s="1"/>
  <c r="AK7697" i="2" a="1"/>
  <c r="AK7697" i="2"/>
  <c r="AK7802" i="2" a="1"/>
  <c r="AK7802" i="2"/>
  <c r="AK7967" i="2" a="1"/>
  <c r="AK7967" i="2"/>
  <c r="AK8059" i="2" a="1"/>
  <c r="AK8059" i="2" s="1"/>
  <c r="AK8131" i="2" a="1"/>
  <c r="AK8131" i="2" s="1"/>
  <c r="AK8132" i="2" a="1"/>
  <c r="AK8132" i="2" s="1"/>
  <c r="AK9538" i="2" a="1"/>
  <c r="AK9538" i="2" s="1"/>
  <c r="AK9332" i="2" a="1"/>
  <c r="AK9332" i="2" s="1"/>
  <c r="AK9333" i="2" a="1"/>
  <c r="AK9333" i="2" s="1"/>
  <c r="AK9334" i="2" a="1"/>
  <c r="AK9334" i="2"/>
  <c r="AK9335" i="2" a="1"/>
  <c r="AK9335" i="2" s="1"/>
  <c r="AK9539" i="2" a="1"/>
  <c r="AK9539" i="2" s="1"/>
  <c r="AK9540" i="2" a="1"/>
  <c r="AK9540" i="2" s="1"/>
  <c r="AK9541" i="2" a="1"/>
  <c r="AK9541" i="2" s="1"/>
  <c r="AK9542" i="2" a="1"/>
  <c r="AK9542" i="2"/>
  <c r="AK10502" i="2" a="1"/>
  <c r="AK10502" i="2" s="1"/>
  <c r="AK10671" i="2" a="1"/>
  <c r="AK10671" i="2" s="1"/>
  <c r="AK10672" i="2" a="1"/>
  <c r="AK10672" i="2" s="1"/>
  <c r="AK10673" i="2" a="1"/>
  <c r="AK10673" i="2"/>
  <c r="AK10768" i="2" a="1"/>
  <c r="AK10768" i="2" s="1"/>
  <c r="AK11086" i="2" a="1"/>
  <c r="AK11086" i="2" s="1"/>
  <c r="AK11339" i="2" a="1"/>
  <c r="AK11339" i="2" s="1"/>
  <c r="AK11596" i="2" a="1"/>
  <c r="AK11596" i="2" s="1"/>
  <c r="AK11681" i="2" a="1"/>
  <c r="AK11681" i="2"/>
  <c r="AK10769" i="2" a="1"/>
  <c r="AK10769" i="2" s="1"/>
  <c r="AK3204" i="2" a="1"/>
  <c r="AK3204" i="2" s="1"/>
  <c r="AK3416" i="2" a="1"/>
  <c r="AK3416" i="2" s="1"/>
  <c r="AK3451" i="2" a="1"/>
  <c r="AK3451" i="2" s="1"/>
  <c r="AK3822" i="2" a="1"/>
  <c r="AK3822" i="2" s="1"/>
  <c r="AK3855" i="2" a="1"/>
  <c r="AK3855" i="2"/>
  <c r="AK262" i="2" a="1"/>
  <c r="AK262" i="2" s="1"/>
  <c r="AK263" i="2" a="1"/>
  <c r="AK263" i="2" s="1"/>
  <c r="AK686" i="2" a="1"/>
  <c r="AK686" i="2"/>
  <c r="AK720" i="2" a="1"/>
  <c r="AK720" i="2"/>
  <c r="AK1052" i="2" a="1"/>
  <c r="AK1052" i="2"/>
  <c r="AK1071" i="2" a="1"/>
  <c r="AK1071" i="2" s="1"/>
  <c r="AK1286" i="2" a="1"/>
  <c r="AK1286" i="2"/>
  <c r="AK1304" i="2" a="1"/>
  <c r="AK1304" i="2" s="1"/>
  <c r="AK1822" i="2" a="1"/>
  <c r="AK1822" i="2" s="1"/>
  <c r="AK1902" i="2" a="1"/>
  <c r="AK1902" i="2"/>
  <c r="AK1903" i="2" a="1"/>
  <c r="AK1903" i="2"/>
  <c r="AK1990" i="2" a="1"/>
  <c r="AK1990" i="2" s="1"/>
  <c r="AK2066" i="2" a="1"/>
  <c r="AK2066" i="2" s="1"/>
  <c r="AK2129" i="2" a="1"/>
  <c r="AK2129" i="2" s="1"/>
  <c r="AK2430" i="2" a="1"/>
  <c r="AK2430" i="2" s="1"/>
  <c r="AK2514" i="2" a="1"/>
  <c r="AK2514" i="2"/>
  <c r="AK156" i="2" a="1"/>
  <c r="AK156" i="2"/>
  <c r="AK264" i="2" a="1"/>
  <c r="AK264" i="2" s="1"/>
  <c r="AK1537" i="2" a="1"/>
  <c r="AK1537" i="2"/>
  <c r="AK3089" i="2" a="1"/>
  <c r="AK3089" i="2" s="1"/>
  <c r="AK4668" i="2" a="1"/>
  <c r="AK4668" i="2" s="1"/>
  <c r="AK4816" i="2" a="1"/>
  <c r="AK4816" i="2" s="1"/>
  <c r="AK5099" i="2" a="1"/>
  <c r="AK5099" i="2"/>
  <c r="AK5377" i="2" a="1"/>
  <c r="AK5377" i="2"/>
  <c r="AK5529" i="2" a="1"/>
  <c r="AK5529" i="2" s="1"/>
  <c r="AK3205" i="2" a="1"/>
  <c r="AK3205" i="2" s="1"/>
  <c r="AK4220" i="2" a="1"/>
  <c r="AK4220" i="2" s="1"/>
  <c r="AK4221" i="2" a="1"/>
  <c r="AK4221" i="2" s="1"/>
  <c r="AK4527" i="2" a="1"/>
  <c r="AK4527" i="2" s="1"/>
  <c r="AK4528" i="2" a="1"/>
  <c r="AK4528" i="2" s="1"/>
  <c r="AK2515" i="2" a="1"/>
  <c r="AK2515" i="2" s="1"/>
  <c r="AK2601" i="2" a="1"/>
  <c r="AK2601" i="2" s="1"/>
  <c r="AK2687" i="2" a="1"/>
  <c r="AK2687" i="2" s="1"/>
  <c r="AK2761" i="2" a="1"/>
  <c r="AK2761" i="2"/>
  <c r="AK7304" i="2" a="1"/>
  <c r="AK7304" i="2" s="1"/>
  <c r="AK4956" i="2" a="1"/>
  <c r="AK4956" i="2" s="1"/>
  <c r="AK6514" i="2" a="1"/>
  <c r="AK6514" i="2" s="1"/>
  <c r="AK6699" i="2" a="1"/>
  <c r="AK6699" i="2" s="1"/>
  <c r="AK6932" i="2" a="1"/>
  <c r="AK6932" i="2" s="1"/>
  <c r="AK5280" i="2" a="1"/>
  <c r="AK5280" i="2" s="1"/>
  <c r="AK5683" i="2" a="1"/>
  <c r="AK5683" i="2" s="1"/>
  <c r="AK5811" i="2" a="1"/>
  <c r="AK5811" i="2"/>
  <c r="AK5936" i="2" a="1"/>
  <c r="AK5936" i="2" s="1"/>
  <c r="AK6066" i="2" a="1"/>
  <c r="AK6066" i="2" s="1"/>
  <c r="AK6570" i="2" a="1"/>
  <c r="AK6570" i="2" s="1"/>
  <c r="AK6933" i="2" a="1"/>
  <c r="AK6933" i="2" s="1"/>
  <c r="AK9336" i="2" a="1"/>
  <c r="AK9336" i="2" s="1"/>
  <c r="AK9543" i="2" a="1"/>
  <c r="AK9543" i="2" s="1"/>
  <c r="AK9544" i="2" a="1"/>
  <c r="AK9544" i="2"/>
  <c r="AK10503" i="2" a="1"/>
  <c r="AK10503" i="2" s="1"/>
  <c r="AK10674" i="2" a="1"/>
  <c r="AK10674" i="2" s="1"/>
  <c r="AK11125" i="2" a="1"/>
  <c r="AK11125" i="2" s="1"/>
  <c r="AK11340" i="2" a="1"/>
  <c r="AK11340" i="2"/>
  <c r="AK9337" i="2" a="1"/>
  <c r="AK9337" i="2" s="1"/>
  <c r="AK9545" i="2" a="1"/>
  <c r="AK9545" i="2"/>
  <c r="AK9546" i="2" a="1"/>
  <c r="AK9546" i="2" s="1"/>
  <c r="AK9547" i="2" a="1"/>
  <c r="AK9547" i="2" s="1"/>
  <c r="AK9548" i="2" a="1"/>
  <c r="AK9548" i="2"/>
  <c r="AK9673" i="2" a="1"/>
  <c r="AK9673" i="2" s="1"/>
  <c r="AK9674" i="2" a="1"/>
  <c r="AK9674" i="2" s="1"/>
  <c r="AK7389" i="2" a="1"/>
  <c r="AK7389" i="2" s="1"/>
  <c r="AK7486" i="2" a="1"/>
  <c r="AK7486" i="2" s="1"/>
  <c r="AK7591" i="2" a="1"/>
  <c r="AK7591" i="2"/>
  <c r="AK7698" i="2" a="1"/>
  <c r="AK7698" i="2"/>
  <c r="AK7803" i="2" a="1"/>
  <c r="AK7803" i="2" s="1"/>
  <c r="AK7880" i="2" a="1"/>
  <c r="AK7880" i="2" s="1"/>
  <c r="AK7881" i="2" a="1"/>
  <c r="AK7881" i="2" s="1"/>
  <c r="AK7968" i="2" a="1"/>
  <c r="AK7968" i="2"/>
  <c r="AK8060" i="2" a="1"/>
  <c r="AK8060" i="2" s="1"/>
  <c r="AK8133" i="2" a="1"/>
  <c r="AK8133" i="2" s="1"/>
  <c r="AK8191" i="2" a="1"/>
  <c r="AK8191" i="2" s="1"/>
  <c r="AK10675" i="2" a="1"/>
  <c r="AK10675" i="2"/>
  <c r="AK10770" i="2" a="1"/>
  <c r="AK10770" i="2"/>
  <c r="AK10771" i="2" a="1"/>
  <c r="AK10771" i="2" s="1"/>
  <c r="AK10772" i="2" a="1"/>
  <c r="AK10772" i="2" s="1"/>
  <c r="AK10848" i="2" a="1"/>
  <c r="AK10848" i="2" s="1"/>
  <c r="AK10849" i="2" a="1"/>
  <c r="AK10849" i="2" s="1"/>
  <c r="AK11126" i="2" a="1"/>
  <c r="AK11126" i="2" s="1"/>
  <c r="AK11381" i="2" a="1"/>
  <c r="AK11381" i="2" s="1"/>
  <c r="AK77" i="2" a="1"/>
  <c r="AK77" i="2" s="1"/>
  <c r="AK157" i="2" a="1"/>
  <c r="AK157" i="2" s="1"/>
  <c r="AK1482" i="2" a="1"/>
  <c r="AK1482" i="2" s="1"/>
  <c r="AK3090" i="2" a="1"/>
  <c r="AK3090" i="2"/>
  <c r="AK3542" i="2" a="1"/>
  <c r="AK3542" i="2" s="1"/>
  <c r="AK4641" i="2" a="1"/>
  <c r="AK4641" i="2" s="1"/>
  <c r="AK4817" i="2" a="1"/>
  <c r="AK4817" i="2" s="1"/>
  <c r="AK5100" i="2" a="1"/>
  <c r="AK5100" i="2" s="1"/>
  <c r="AK5378" i="2" a="1"/>
  <c r="AK5378" i="2" s="1"/>
  <c r="AK1694" i="2" a="1"/>
  <c r="AK1694" i="2" s="1"/>
  <c r="AK1752" i="2" a="1"/>
  <c r="AK1752" i="2"/>
  <c r="AK1823" i="2" a="1"/>
  <c r="AK1823" i="2"/>
  <c r="AK1904" i="2" a="1"/>
  <c r="AK1904" i="2" s="1"/>
  <c r="AK78" i="2" a="1"/>
  <c r="AK78" i="2" s="1"/>
  <c r="AK158" i="2" a="1"/>
  <c r="AK158" i="2" s="1"/>
  <c r="AK578" i="2" a="1"/>
  <c r="AK578" i="2" s="1"/>
  <c r="AK629" i="2" a="1"/>
  <c r="AK629" i="2" s="1"/>
  <c r="AK810" i="2" a="1"/>
  <c r="AK810" i="2" s="1"/>
  <c r="AK828" i="2" a="1"/>
  <c r="AK828" i="2" s="1"/>
  <c r="AK1006" i="2" a="1"/>
  <c r="AK1006" i="2" s="1"/>
  <c r="AK1028" i="2" a="1"/>
  <c r="AK1028" i="2" s="1"/>
  <c r="AK1240" i="2" a="1"/>
  <c r="AK1240" i="2" s="1"/>
  <c r="AK1263" i="2" a="1"/>
  <c r="AK1263" i="2" s="1"/>
  <c r="AK3372" i="2" a="1"/>
  <c r="AK3372" i="2" s="1"/>
  <c r="AK3417" i="2" a="1"/>
  <c r="AK3417" i="2"/>
  <c r="AK3780" i="2" a="1"/>
  <c r="AK3780" i="2" s="1"/>
  <c r="AK3781" i="2" a="1"/>
  <c r="AK3781" i="2" s="1"/>
  <c r="AK8977" i="2" a="1"/>
  <c r="AK8977" i="2" s="1"/>
  <c r="AK9129" i="2" a="1"/>
  <c r="AK9129" i="2"/>
  <c r="AK10324" i="2" a="1"/>
  <c r="AK10324" i="2" s="1"/>
  <c r="AK10504" i="2" a="1"/>
  <c r="AK10504" i="2" s="1"/>
  <c r="AK1905" i="2" a="1"/>
  <c r="AK1905" i="2" s="1"/>
  <c r="AK1991" i="2" a="1"/>
  <c r="AK1991" i="2" s="1"/>
  <c r="AK2374" i="2" a="1"/>
  <c r="AK2374" i="2" s="1"/>
  <c r="AK2431" i="2" a="1"/>
  <c r="AK2431" i="2"/>
  <c r="AK2516" i="2" a="1"/>
  <c r="AK2516" i="2" s="1"/>
  <c r="AK2602" i="2" a="1"/>
  <c r="AK2602" i="2" s="1"/>
  <c r="AK2603" i="2" a="1"/>
  <c r="AK2603" i="2" s="1"/>
  <c r="AK2688" i="2" a="1"/>
  <c r="AK2688" i="2" s="1"/>
  <c r="AK3562" i="2" a="1"/>
  <c r="AK3562" i="2" s="1"/>
  <c r="AK4925" i="2" a="1"/>
  <c r="AK4925" i="2"/>
  <c r="AK3930" i="2" a="1"/>
  <c r="AK3930" i="2" s="1"/>
  <c r="AK4170" i="2" a="1"/>
  <c r="AK4170" i="2" s="1"/>
  <c r="AK4193" i="2" a="1"/>
  <c r="AK4193" i="2" s="1"/>
  <c r="AK4446" i="2" a="1"/>
  <c r="AK4446" i="2" s="1"/>
  <c r="AK4489" i="2" a="1"/>
  <c r="AK4489" i="2" s="1"/>
  <c r="AK6172" i="2" a="1"/>
  <c r="AK6172" i="2" s="1"/>
  <c r="AK6270" i="2" a="1"/>
  <c r="AK6270" i="2" s="1"/>
  <c r="AK6297" i="2" a="1"/>
  <c r="AK6297" i="2" s="1"/>
  <c r="AK6460" i="2" a="1"/>
  <c r="AK6460" i="2" s="1"/>
  <c r="AK6734" i="2" a="1"/>
  <c r="AK6734" i="2"/>
  <c r="AK6859" i="2" a="1"/>
  <c r="AK6859" i="2" s="1"/>
  <c r="AK7129" i="2" a="1"/>
  <c r="AK7129" i="2" s="1"/>
  <c r="AK7168" i="2" a="1"/>
  <c r="AK7168" i="2" s="1"/>
  <c r="AK7226" i="2" a="1"/>
  <c r="AK7226" i="2" s="1"/>
  <c r="AK5197" i="2" a="1"/>
  <c r="AK5197" i="2"/>
  <c r="AK5480" i="2" a="1"/>
  <c r="AK5480" i="2"/>
  <c r="AK5684" i="2" a="1"/>
  <c r="AK5684" i="2"/>
  <c r="AK5812" i="2" a="1"/>
  <c r="AK5812" i="2" s="1"/>
  <c r="AK5937" i="2" a="1"/>
  <c r="AK5937" i="2"/>
  <c r="AK6040" i="2" a="1"/>
  <c r="AK6040" i="2"/>
  <c r="AK6461" i="2" a="1"/>
  <c r="AK6461" i="2" s="1"/>
  <c r="AK6860" i="2" a="1"/>
  <c r="AK6860" i="2" s="1"/>
  <c r="AK8837" i="2" a="1"/>
  <c r="AK8837" i="2"/>
  <c r="AK11019" i="2" a="1"/>
  <c r="AK11019" i="2"/>
  <c r="AK11269" i="2" a="1"/>
  <c r="AK11269" i="2"/>
  <c r="AK7305" i="2" a="1"/>
  <c r="AK7305" i="2" s="1"/>
  <c r="AK7306" i="2" a="1"/>
  <c r="AK7306" i="2" s="1"/>
  <c r="AK7390" i="2" a="1"/>
  <c r="AK7390" i="2" s="1"/>
  <c r="AK7487" i="2" a="1"/>
  <c r="AK7487" i="2" s="1"/>
  <c r="AK7592" i="2" a="1"/>
  <c r="AK7592" i="2" s="1"/>
  <c r="AK7699" i="2" a="1"/>
  <c r="AK7699" i="2" s="1"/>
  <c r="AK7804" i="2" a="1"/>
  <c r="AK7804" i="2" s="1"/>
  <c r="AK7969" i="2" a="1"/>
  <c r="AK7969" i="2" s="1"/>
  <c r="AK8061" i="2" a="1"/>
  <c r="AK8061" i="2"/>
  <c r="AK8978" i="2" a="1"/>
  <c r="AK8978" i="2"/>
  <c r="AK8979" i="2" a="1"/>
  <c r="AK8979" i="2" s="1"/>
  <c r="AK8980" i="2" a="1"/>
  <c r="AK8980" i="2" s="1"/>
  <c r="AK8981" i="2" a="1"/>
  <c r="AK8981" i="2"/>
  <c r="AK8982" i="2" a="1"/>
  <c r="AK8982" i="2" s="1"/>
  <c r="AK8983" i="2" a="1"/>
  <c r="AK8983" i="2" s="1"/>
  <c r="AK9130" i="2" a="1"/>
  <c r="AK9130" i="2"/>
  <c r="AK9338" i="2" a="1"/>
  <c r="AK9338" i="2"/>
  <c r="AK9339" i="2" a="1"/>
  <c r="AK9339" i="2" s="1"/>
  <c r="AK10325" i="2" a="1"/>
  <c r="AK10325" i="2" s="1"/>
  <c r="AK10326" i="2" a="1"/>
  <c r="AK10326" i="2" s="1"/>
  <c r="AK10505" i="2" a="1"/>
  <c r="AK10505" i="2" s="1"/>
  <c r="AK10506" i="2" a="1"/>
  <c r="AK10506" i="2" s="1"/>
  <c r="AK10507" i="2" a="1"/>
  <c r="AK10507" i="2"/>
  <c r="AK10676" i="2" a="1"/>
  <c r="AK10676" i="2"/>
  <c r="AK11041" i="2" a="1"/>
  <c r="AK11041" i="2" s="1"/>
  <c r="AK11292" i="2" a="1"/>
  <c r="AK11292" i="2" s="1"/>
  <c r="AK11597" i="2" a="1"/>
  <c r="AK11597" i="2" s="1"/>
  <c r="AK11682" i="2" a="1"/>
  <c r="AK11682" i="2" s="1"/>
  <c r="AK159" i="2" a="1"/>
  <c r="AK159" i="2"/>
  <c r="AK265" i="2" a="1"/>
  <c r="AK265" i="2"/>
  <c r="AK1538" i="2" a="1"/>
  <c r="AK1538" i="2" s="1"/>
  <c r="AK3091" i="2" a="1"/>
  <c r="AK3091" i="2" s="1"/>
  <c r="AK3343" i="2" a="1"/>
  <c r="AK3343" i="2"/>
  <c r="AK3373" i="2" a="1"/>
  <c r="AK3373" i="2"/>
  <c r="AK3563" i="2" a="1"/>
  <c r="AK3563" i="2" s="1"/>
  <c r="AK3710" i="2" a="1"/>
  <c r="AK3710" i="2" s="1"/>
  <c r="AK3740" i="2" a="1"/>
  <c r="AK3740" i="2" s="1"/>
  <c r="AK4669" i="2" a="1"/>
  <c r="AK4669" i="2" s="1"/>
  <c r="AK4818" i="2" a="1"/>
  <c r="AK4818" i="2" s="1"/>
  <c r="AK5130" i="2" a="1"/>
  <c r="AK5130" i="2"/>
  <c r="AK5379" i="2" a="1"/>
  <c r="AK5379" i="2" s="1"/>
  <c r="AK160" i="2" a="1"/>
  <c r="AK160" i="2"/>
  <c r="AK266" i="2" a="1"/>
  <c r="AK266" i="2" s="1"/>
  <c r="AK630" i="2" a="1"/>
  <c r="AK630" i="2" s="1"/>
  <c r="AK687" i="2" a="1"/>
  <c r="AK687" i="2"/>
  <c r="AK1007" i="2" a="1"/>
  <c r="AK1007" i="2" s="1"/>
  <c r="AK1029" i="2" a="1"/>
  <c r="AK1029" i="2" s="1"/>
  <c r="AK1241" i="2" a="1"/>
  <c r="AK1241" i="2" s="1"/>
  <c r="AK1264" i="2" a="1"/>
  <c r="AK1264" i="2"/>
  <c r="AK3596" i="2" a="1"/>
  <c r="AK3596" i="2"/>
  <c r="AK4155" i="2" a="1"/>
  <c r="AK4155" i="2"/>
  <c r="AK4171" i="2" a="1"/>
  <c r="AK4171" i="2" s="1"/>
  <c r="AK4411" i="2" a="1"/>
  <c r="AK4411" i="2" s="1"/>
  <c r="AK4447" i="2" a="1"/>
  <c r="AK4447" i="2" s="1"/>
  <c r="AK4018" i="2" a="1"/>
  <c r="AK4018" i="2" s="1"/>
  <c r="AK4026" i="2" a="1"/>
  <c r="AK4026" i="2" s="1"/>
  <c r="AK4027" i="2" a="1"/>
  <c r="AK4027" i="2"/>
  <c r="AK4039" i="2" a="1"/>
  <c r="AK4039" i="2" s="1"/>
  <c r="AK4050" i="2" a="1"/>
  <c r="AK4050" i="2" s="1"/>
  <c r="AK4051" i="2" a="1"/>
  <c r="AK4051" i="2" s="1"/>
  <c r="AK4080" i="2" a="1"/>
  <c r="AK4080" i="2" s="1"/>
  <c r="AK4089" i="2" a="1"/>
  <c r="AK4089" i="2" s="1"/>
  <c r="AK4096" i="2" a="1"/>
  <c r="AK4096" i="2" s="1"/>
  <c r="AK4097" i="2" a="1"/>
  <c r="AK4097" i="2" s="1"/>
  <c r="AK4106" i="2" a="1"/>
  <c r="AK4106" i="2" s="1"/>
  <c r="AK4115" i="2" a="1"/>
  <c r="AK4115" i="2" s="1"/>
  <c r="AK6832" i="2" a="1"/>
  <c r="AK6832" i="2"/>
  <c r="AK7169" i="2" a="1"/>
  <c r="AK7169" i="2" s="1"/>
  <c r="AK7227" i="2" a="1"/>
  <c r="AK7227" i="2" s="1"/>
  <c r="AK7228" i="2" a="1"/>
  <c r="AK7228" i="2" s="1"/>
  <c r="AK7307" i="2" a="1"/>
  <c r="AK7307" i="2" s="1"/>
  <c r="AK4957" i="2" a="1"/>
  <c r="AK4957" i="2"/>
  <c r="AK6814" i="2" a="1"/>
  <c r="AK6814" i="2" s="1"/>
  <c r="AK7079" i="2" a="1"/>
  <c r="AK7079" i="2"/>
  <c r="AK5267" i="2" a="1"/>
  <c r="AK5267" i="2" s="1"/>
  <c r="AK5503" i="2" a="1"/>
  <c r="AK5503" i="2" s="1"/>
  <c r="AK5685" i="2" a="1"/>
  <c r="AK5685" i="2" s="1"/>
  <c r="AK5813" i="2" a="1"/>
  <c r="AK5813" i="2"/>
  <c r="AK5938" i="2" a="1"/>
  <c r="AK5938" i="2" s="1"/>
  <c r="AK6041" i="2" a="1"/>
  <c r="AK6041" i="2"/>
  <c r="AK6815" i="2" a="1"/>
  <c r="AK6815" i="2" s="1"/>
  <c r="AK7049" i="2" a="1"/>
  <c r="AK7049" i="2" s="1"/>
  <c r="AK8838" i="2" a="1"/>
  <c r="AK8838" i="2" s="1"/>
  <c r="AK8984" i="2" a="1"/>
  <c r="AK8984" i="2" s="1"/>
  <c r="AK10093" i="2" a="1"/>
  <c r="AK10093" i="2" s="1"/>
  <c r="AK10190" i="2" a="1"/>
  <c r="AK10190" i="2" s="1"/>
  <c r="AK11205" i="2" a="1"/>
  <c r="AK11205" i="2" s="1"/>
  <c r="AK11463" i="2" a="1"/>
  <c r="AK11463" i="2" s="1"/>
  <c r="AK11733" i="2" a="1"/>
  <c r="AK11733" i="2" s="1"/>
  <c r="AK8839" i="2" a="1"/>
  <c r="AK8839" i="2" s="1"/>
  <c r="AK8840" i="2" a="1"/>
  <c r="AK8840" i="2"/>
  <c r="AK8841" i="2" a="1"/>
  <c r="AK8841" i="2" s="1"/>
  <c r="AK8985" i="2" a="1"/>
  <c r="AK8985" i="2" s="1"/>
  <c r="AK9131" i="2" a="1"/>
  <c r="AK9131" i="2" s="1"/>
  <c r="AK9132" i="2" a="1"/>
  <c r="AK9132" i="2"/>
  <c r="AK10094" i="2" a="1"/>
  <c r="AK10094" i="2" s="1"/>
  <c r="AK7391" i="2" a="1"/>
  <c r="AK7391" i="2" s="1"/>
  <c r="AK7488" i="2" a="1"/>
  <c r="AK7488" i="2" s="1"/>
  <c r="AK7593" i="2" a="1"/>
  <c r="AK7593" i="2" s="1"/>
  <c r="AK7700" i="2" a="1"/>
  <c r="AK7700" i="2"/>
  <c r="AK7805" i="2" a="1"/>
  <c r="AK7805" i="2" s="1"/>
  <c r="AK7882" i="2" a="1"/>
  <c r="AK7882" i="2" s="1"/>
  <c r="AK7970" i="2" a="1"/>
  <c r="AK7970" i="2" s="1"/>
  <c r="AK8062" i="2" a="1"/>
  <c r="AK8062" i="2" s="1"/>
  <c r="AK10191" i="2" a="1"/>
  <c r="AK10191" i="2"/>
  <c r="AK10192" i="2" a="1"/>
  <c r="AK10192" i="2" s="1"/>
  <c r="AK10193" i="2" a="1"/>
  <c r="AK10193" i="2" s="1"/>
  <c r="AK10327" i="2" a="1"/>
  <c r="AK10327" i="2" s="1"/>
  <c r="AK10328" i="2" a="1"/>
  <c r="AK10328" i="2" s="1"/>
  <c r="AK10508" i="2" a="1"/>
  <c r="AK10508" i="2"/>
  <c r="AK11258" i="2" a="1"/>
  <c r="AK11258" i="2" s="1"/>
  <c r="AK11503" i="2" a="1"/>
  <c r="AK11503" i="2" s="1"/>
  <c r="AK9" i="2" a="1"/>
  <c r="AK9" i="2" s="1"/>
  <c r="AK22" i="2" a="1"/>
  <c r="AK22" i="2" s="1"/>
  <c r="AK1483" i="2" a="1"/>
  <c r="AK1483" i="2" s="1"/>
  <c r="AK3092" i="2" a="1"/>
  <c r="AK3092" i="2" s="1"/>
  <c r="AK3527" i="2" a="1"/>
  <c r="AK3527" i="2" s="1"/>
  <c r="AK4622" i="2" a="1"/>
  <c r="AK4622" i="2"/>
  <c r="AK4819" i="2" a="1"/>
  <c r="AK4819" i="2" s="1"/>
  <c r="AK5072" i="2" a="1"/>
  <c r="AK5072" i="2" s="1"/>
  <c r="AK5380" i="2" a="1"/>
  <c r="AK5380" i="2" s="1"/>
  <c r="AK1609" i="2" a="1"/>
  <c r="AK1609" i="2"/>
  <c r="AK1616" i="2" a="1"/>
  <c r="AK1616" i="2" s="1"/>
  <c r="AK1626" i="2" a="1"/>
  <c r="AK1626" i="2" s="1"/>
  <c r="AK1635" i="2" a="1"/>
  <c r="AK1635" i="2" s="1"/>
  <c r="AK1655" i="2" a="1"/>
  <c r="AK1655" i="2" s="1"/>
  <c r="AK1695" i="2" a="1"/>
  <c r="AK1695" i="2"/>
  <c r="AK1753" i="2" a="1"/>
  <c r="AK1753" i="2" s="1"/>
  <c r="AK1754" i="2" a="1"/>
  <c r="AK1754" i="2"/>
  <c r="AK1824" i="2" a="1"/>
  <c r="AK1824" i="2" s="1"/>
  <c r="AK10" i="2" a="1"/>
  <c r="AK10" i="2" s="1"/>
  <c r="AK23" i="2" a="1"/>
  <c r="AK23" i="2"/>
  <c r="AK579" i="2" a="1"/>
  <c r="AK579" i="2" s="1"/>
  <c r="AK631" i="2" a="1"/>
  <c r="AK631" i="2" s="1"/>
  <c r="AK795" i="2" a="1"/>
  <c r="AK795" i="2" s="1"/>
  <c r="AK797" i="2" a="1"/>
  <c r="AK797" i="2" s="1"/>
  <c r="AK992" i="2" a="1"/>
  <c r="AK992" i="2" s="1"/>
  <c r="AK995" i="2" a="1"/>
  <c r="AK995" i="2" s="1"/>
  <c r="AK1242" i="2" a="1"/>
  <c r="AK1242" i="2"/>
  <c r="AK1243" i="2" a="1"/>
  <c r="AK1243" i="2" s="1"/>
  <c r="AK3309" i="2" a="1"/>
  <c r="AK3309" i="2" s="1"/>
  <c r="AK3315" i="2" a="1"/>
  <c r="AK3315" i="2" s="1"/>
  <c r="AK3741" i="2" a="1"/>
  <c r="AK3741" i="2"/>
  <c r="AK3782" i="2" a="1"/>
  <c r="AK3782" i="2" s="1"/>
  <c r="AK8986" i="2" a="1"/>
  <c r="AK8986" i="2" s="1"/>
  <c r="AK9340" i="2" a="1"/>
  <c r="AK9340" i="2" s="1"/>
  <c r="AK10329" i="2" a="1"/>
  <c r="AK10329" i="2"/>
  <c r="AK10509" i="2" a="1"/>
  <c r="AK10509" i="2" s="1"/>
  <c r="AK1906" i="2" a="1"/>
  <c r="AK1906" i="2" s="1"/>
  <c r="AK1992" i="2" a="1"/>
  <c r="AK1992" i="2" s="1"/>
  <c r="AK2277" i="2" a="1"/>
  <c r="AK2277" i="2" s="1"/>
  <c r="AK3529" i="2" a="1"/>
  <c r="AK3529" i="2" s="1"/>
  <c r="AK4909" i="2" a="1"/>
  <c r="AK4909" i="2" s="1"/>
  <c r="AK3931" i="2" a="1"/>
  <c r="AK3931" i="2"/>
  <c r="AK4139" i="2" a="1"/>
  <c r="AK4139" i="2"/>
  <c r="AK4143" i="2" a="1"/>
  <c r="AK4143" i="2" s="1"/>
  <c r="AK4448" i="2" a="1"/>
  <c r="AK4448" i="2"/>
  <c r="AK4449" i="2" a="1"/>
  <c r="AK4449" i="2"/>
  <c r="AK6151" i="2" a="1"/>
  <c r="AK6151" i="2" s="1"/>
  <c r="AK6271" i="2" a="1"/>
  <c r="AK6271" i="2"/>
  <c r="AK6298" i="2" a="1"/>
  <c r="AK6298" i="2" s="1"/>
  <c r="AK6443" i="2" a="1"/>
  <c r="AK6443" i="2" s="1"/>
  <c r="AK6726" i="2" a="1"/>
  <c r="AK6726" i="2"/>
  <c r="AK6861" i="2" a="1"/>
  <c r="AK6861" i="2" s="1"/>
  <c r="AK7119" i="2" a="1"/>
  <c r="AK7119" i="2" s="1"/>
  <c r="AK7130" i="2" a="1"/>
  <c r="AK7130" i="2" s="1"/>
  <c r="AK7170" i="2" a="1"/>
  <c r="AK7170" i="2" s="1"/>
  <c r="AK7229" i="2" a="1"/>
  <c r="AK7229" i="2" s="1"/>
  <c r="AK7308" i="2" a="1"/>
  <c r="AK7308" i="2" s="1"/>
  <c r="AK5191" i="2" a="1"/>
  <c r="AK5191" i="2"/>
  <c r="AK5458" i="2" a="1"/>
  <c r="AK5458" i="2"/>
  <c r="AK5686" i="2" a="1"/>
  <c r="AK5686" i="2" s="1"/>
  <c r="AK5814" i="2" a="1"/>
  <c r="AK5814" i="2" s="1"/>
  <c r="AK5939" i="2" a="1"/>
  <c r="AK5939" i="2" s="1"/>
  <c r="AK6025" i="2" a="1"/>
  <c r="AK6025" i="2"/>
  <c r="AK6438" i="2" a="1"/>
  <c r="AK6438" i="2" s="1"/>
  <c r="AK6842" i="2" a="1"/>
  <c r="AK6842" i="2" s="1"/>
  <c r="AK8718" i="2" a="1"/>
  <c r="AK8718" i="2" s="1"/>
  <c r="AK11020" i="2" a="1"/>
  <c r="AK11020" i="2" s="1"/>
  <c r="AK11270" i="2" a="1"/>
  <c r="AK11270" i="2"/>
  <c r="AK7309" i="2" a="1"/>
  <c r="AK7309" i="2" s="1"/>
  <c r="AK7489" i="2" a="1"/>
  <c r="AK7489" i="2" s="1"/>
  <c r="AK7490" i="2" a="1"/>
  <c r="AK7490" i="2" s="1"/>
  <c r="AK7594" i="2" a="1"/>
  <c r="AK7594" i="2"/>
  <c r="AK7701" i="2" a="1"/>
  <c r="AK7701" i="2" s="1"/>
  <c r="AK7806" i="2" a="1"/>
  <c r="AK7806" i="2" s="1"/>
  <c r="AK7971" i="2" a="1"/>
  <c r="AK7971" i="2"/>
  <c r="AK8719" i="2" a="1"/>
  <c r="AK8719" i="2" s="1"/>
  <c r="AK8842" i="2" a="1"/>
  <c r="AK8842" i="2" s="1"/>
  <c r="AK8843" i="2" a="1"/>
  <c r="AK8843" i="2"/>
  <c r="AK8987" i="2" a="1"/>
  <c r="AK8987" i="2"/>
  <c r="AK8988" i="2" a="1"/>
  <c r="AK8988" i="2"/>
  <c r="AK8989" i="2" a="1"/>
  <c r="AK8989" i="2" s="1"/>
  <c r="AK9133" i="2" a="1"/>
  <c r="AK9133" i="2" s="1"/>
  <c r="AK9134" i="2" a="1"/>
  <c r="AK9134" i="2" s="1"/>
  <c r="AK9341" i="2" a="1"/>
  <c r="AK9341" i="2"/>
  <c r="AK10194" i="2" a="1"/>
  <c r="AK10194" i="2" s="1"/>
  <c r="AK10330" i="2" a="1"/>
  <c r="AK10330" i="2"/>
  <c r="AK10331" i="2" a="1"/>
  <c r="AK10331" i="2" s="1"/>
  <c r="AK10332" i="2" a="1"/>
  <c r="AK10332" i="2" s="1"/>
  <c r="AK10510" i="2" a="1"/>
  <c r="AK10510" i="2" s="1"/>
  <c r="AK10511" i="2" a="1"/>
  <c r="AK10511" i="2"/>
  <c r="AK11021" i="2" a="1"/>
  <c r="AK11021" i="2" s="1"/>
  <c r="AK11293" i="2" a="1"/>
  <c r="AK11293" i="2" s="1"/>
  <c r="AK11598" i="2" a="1"/>
  <c r="AK11598" i="2"/>
  <c r="AK11683" i="2" a="1"/>
  <c r="AK11683" i="2" s="1"/>
  <c r="AK3180" i="2" a="1"/>
  <c r="AK3180" i="2" s="1"/>
  <c r="AK3374" i="2" a="1"/>
  <c r="AK3374" i="2"/>
  <c r="AK3375" i="2" a="1"/>
  <c r="AK3375" i="2"/>
  <c r="AK3742" i="2" a="1"/>
  <c r="AK3742" i="2" s="1"/>
  <c r="AK3783" i="2" a="1"/>
  <c r="AK3783" i="2" s="1"/>
  <c r="AK79" i="2" a="1"/>
  <c r="AK79" i="2" s="1"/>
  <c r="AK80" i="2" a="1"/>
  <c r="AK80" i="2" s="1"/>
  <c r="AK580" i="2" a="1"/>
  <c r="AK580" i="2" s="1"/>
  <c r="AK632" i="2" a="1"/>
  <c r="AK632" i="2" s="1"/>
  <c r="AK1008" i="2" a="1"/>
  <c r="AK1008" i="2" s="1"/>
  <c r="AK1030" i="2" a="1"/>
  <c r="AK1030" i="2"/>
  <c r="AK1244" i="2" a="1"/>
  <c r="AK1244" i="2"/>
  <c r="AK1265" i="2" a="1"/>
  <c r="AK1265" i="2" s="1"/>
  <c r="AK1696" i="2" a="1"/>
  <c r="AK1696" i="2" s="1"/>
  <c r="AK1697" i="2" a="1"/>
  <c r="AK1697" i="2" s="1"/>
  <c r="AK1755" i="2" a="1"/>
  <c r="AK1755" i="2" s="1"/>
  <c r="AK1825" i="2" a="1"/>
  <c r="AK1825" i="2"/>
  <c r="AK1907" i="2" a="1"/>
  <c r="AK1907" i="2"/>
  <c r="AK1908" i="2" a="1"/>
  <c r="AK1908" i="2" s="1"/>
  <c r="AK2353" i="2" a="1"/>
  <c r="AK2353" i="2" s="1"/>
  <c r="AK2375" i="2" a="1"/>
  <c r="AK2375" i="2" s="1"/>
  <c r="AK2432" i="2" a="1"/>
  <c r="AK2432" i="2" s="1"/>
  <c r="AK2433" i="2" a="1"/>
  <c r="AK2433" i="2" s="1"/>
  <c r="AK81" i="2" a="1"/>
  <c r="AK81" i="2"/>
  <c r="AK161" i="2" a="1"/>
  <c r="AK161" i="2" s="1"/>
  <c r="AK1484" i="2" a="1"/>
  <c r="AK1484" i="2" s="1"/>
  <c r="AK3093" i="2" a="1"/>
  <c r="AK3093" i="2" s="1"/>
  <c r="AK4820" i="2" a="1"/>
  <c r="AK4820" i="2" s="1"/>
  <c r="AK4623" i="2" a="1"/>
  <c r="AK4623" i="2" s="1"/>
  <c r="AK5055" i="2" a="1"/>
  <c r="AK5055" i="2" s="1"/>
  <c r="AK5381" i="2" a="1"/>
  <c r="AK5381" i="2"/>
  <c r="AK5481" i="2" a="1"/>
  <c r="AK5481" i="2" s="1"/>
  <c r="AK3186" i="2" a="1"/>
  <c r="AK3186" i="2"/>
  <c r="AK4172" i="2" a="1"/>
  <c r="AK4172" i="2"/>
  <c r="AK4194" i="2" a="1"/>
  <c r="AK4194" i="2"/>
  <c r="AK4450" i="2" a="1"/>
  <c r="AK4450" i="2"/>
  <c r="AK4490" i="2" a="1"/>
  <c r="AK4490" i="2" s="1"/>
  <c r="AK4926" i="2" a="1"/>
  <c r="AK4926" i="2" s="1"/>
  <c r="AK2517" i="2" a="1"/>
  <c r="AK2517" i="2" s="1"/>
  <c r="AK2604" i="2" a="1"/>
  <c r="AK2604" i="2" s="1"/>
  <c r="AK7171" i="2" a="1"/>
  <c r="AK7171" i="2"/>
  <c r="AK7230" i="2" a="1"/>
  <c r="AK7230" i="2" s="1"/>
  <c r="AK7310" i="2" a="1"/>
  <c r="AK7310" i="2" s="1"/>
  <c r="AK6482" i="2" a="1"/>
  <c r="AK6482" i="2" s="1"/>
  <c r="AK6678" i="2" a="1"/>
  <c r="AK6678" i="2" s="1"/>
  <c r="AK6862" i="2" a="1"/>
  <c r="AK6862" i="2" s="1"/>
  <c r="AK5257" i="2" a="1"/>
  <c r="AK5257" i="2" s="1"/>
  <c r="AK5687" i="2" a="1"/>
  <c r="AK5687" i="2" s="1"/>
  <c r="AK5815" i="2" a="1"/>
  <c r="AK5815" i="2"/>
  <c r="AK5940" i="2" a="1"/>
  <c r="AK5940" i="2" s="1"/>
  <c r="AK6026" i="2" a="1"/>
  <c r="AK6026" i="2" s="1"/>
  <c r="AK6462" i="2" a="1"/>
  <c r="AK6462" i="2"/>
  <c r="AK6863" i="2" a="1"/>
  <c r="AK6863" i="2" s="1"/>
  <c r="AK8844" i="2" a="1"/>
  <c r="AK8844" i="2"/>
  <c r="AK8845" i="2" a="1"/>
  <c r="AK8845" i="2" s="1"/>
  <c r="AK9342" i="2" a="1"/>
  <c r="AK9342" i="2"/>
  <c r="AK10333" i="2" a="1"/>
  <c r="AK10333" i="2" s="1"/>
  <c r="AK10334" i="2" a="1"/>
  <c r="AK10334" i="2" s="1"/>
  <c r="AK11042" i="2" a="1"/>
  <c r="AK11042" i="2" s="1"/>
  <c r="AK11294" i="2" a="1"/>
  <c r="AK11294" i="2"/>
  <c r="AK8990" i="2" a="1"/>
  <c r="AK8990" i="2"/>
  <c r="AK8991" i="2" a="1"/>
  <c r="AK8991" i="2" s="1"/>
  <c r="AK9135" i="2" a="1"/>
  <c r="AK9135" i="2" s="1"/>
  <c r="AK9136" i="2" a="1"/>
  <c r="AK9136" i="2" s="1"/>
  <c r="AK9343" i="2" a="1"/>
  <c r="AK9343" i="2" s="1"/>
  <c r="AK9549" i="2" a="1"/>
  <c r="AK9549" i="2" s="1"/>
  <c r="AK9550" i="2" a="1"/>
  <c r="AK9550" i="2" s="1"/>
  <c r="AK7392" i="2" a="1"/>
  <c r="AK7392" i="2" s="1"/>
  <c r="AK7491" i="2" a="1"/>
  <c r="AK7491" i="2"/>
  <c r="AK7595" i="2" a="1"/>
  <c r="AK7595" i="2" s="1"/>
  <c r="AK7702" i="2" a="1"/>
  <c r="AK7702" i="2" s="1"/>
  <c r="AK7807" i="2" a="1"/>
  <c r="AK7807" i="2" s="1"/>
  <c r="AK7883" i="2" a="1"/>
  <c r="AK7883" i="2"/>
  <c r="AK7884" i="2" a="1"/>
  <c r="AK7884" i="2"/>
  <c r="AK7972" i="2" a="1"/>
  <c r="AK7972" i="2" s="1"/>
  <c r="AK8063" i="2" a="1"/>
  <c r="AK8063" i="2" s="1"/>
  <c r="AK10335" i="2" a="1"/>
  <c r="AK10335" i="2"/>
  <c r="AK10512" i="2" a="1"/>
  <c r="AK10512" i="2" s="1"/>
  <c r="AK10513" i="2" a="1"/>
  <c r="AK10513" i="2" s="1"/>
  <c r="AK10514" i="2" a="1"/>
  <c r="AK10514" i="2" s="1"/>
  <c r="AK10677" i="2" a="1"/>
  <c r="AK10677" i="2"/>
  <c r="AK10678" i="2" a="1"/>
  <c r="AK10678" i="2"/>
  <c r="AK11043" i="2" a="1"/>
  <c r="AK11043" i="2"/>
  <c r="AK11295" i="2" a="1"/>
  <c r="AK11295" i="2"/>
  <c r="AK162" i="2" a="1"/>
  <c r="AK162" i="2" s="1"/>
  <c r="AK267" i="2" a="1"/>
  <c r="AK267" i="2" s="1"/>
  <c r="AK1510" i="2" a="1"/>
  <c r="AK1510" i="2" s="1"/>
  <c r="AK3094" i="2" a="1"/>
  <c r="AK3094" i="2" s="1"/>
  <c r="AK3223" i="2" a="1"/>
  <c r="AK3223" i="2"/>
  <c r="AK4670" i="2" a="1"/>
  <c r="AK4670" i="2" s="1"/>
  <c r="AK4821" i="2" a="1"/>
  <c r="AK4821" i="2" s="1"/>
  <c r="AK5073" i="2" a="1"/>
  <c r="AK5073" i="2"/>
  <c r="AK5382" i="2" a="1"/>
  <c r="AK5382" i="2" s="1"/>
  <c r="AK1698" i="2" a="1"/>
  <c r="AK1698" i="2" s="1"/>
  <c r="AK1699" i="2" a="1"/>
  <c r="AK1699" i="2" s="1"/>
  <c r="AK1756" i="2" a="1"/>
  <c r="AK1756" i="2"/>
  <c r="AK1826" i="2" a="1"/>
  <c r="AK1826" i="2" s="1"/>
  <c r="AK1909" i="2" a="1"/>
  <c r="AK1909" i="2"/>
  <c r="AK82" i="2" a="1"/>
  <c r="AK82" i="2" s="1"/>
  <c r="AK163" i="2" a="1"/>
  <c r="AK163" i="2" s="1"/>
  <c r="AK581" i="2" a="1"/>
  <c r="AK581" i="2" s="1"/>
  <c r="AK633" i="2" a="1"/>
  <c r="AK633" i="2" s="1"/>
  <c r="AK881" i="2" a="1"/>
  <c r="AK881" i="2" s="1"/>
  <c r="AK903" i="2" a="1"/>
  <c r="AK903" i="2"/>
  <c r="AK1120" i="2" a="1"/>
  <c r="AK1120" i="2" s="1"/>
  <c r="AK1143" i="2" a="1"/>
  <c r="AK1143" i="2" s="1"/>
  <c r="AK1364" i="2" a="1"/>
  <c r="AK1364" i="2" s="1"/>
  <c r="AK1365" i="2" a="1"/>
  <c r="AK1365" i="2" s="1"/>
  <c r="AK3322" i="2" a="1"/>
  <c r="AK3322" i="2" s="1"/>
  <c r="AK3344" i="2" a="1"/>
  <c r="AK3344" i="2" s="1"/>
  <c r="AK3711" i="2" a="1"/>
  <c r="AK3711" i="2" s="1"/>
  <c r="AK3743" i="2" a="1"/>
  <c r="AK3743" i="2" s="1"/>
  <c r="AK8720" i="2" a="1"/>
  <c r="AK8720" i="2" s="1"/>
  <c r="AK8846" i="2" a="1"/>
  <c r="AK8846" i="2" s="1"/>
  <c r="AK10095" i="2" a="1"/>
  <c r="AK10095" i="2" s="1"/>
  <c r="AK10195" i="2" a="1"/>
  <c r="AK10195" i="2"/>
  <c r="AK1910" i="2" a="1"/>
  <c r="AK1910" i="2" s="1"/>
  <c r="AK2376" i="2" a="1"/>
  <c r="AK2376" i="2"/>
  <c r="AK2434" i="2" a="1"/>
  <c r="AK2434" i="2" s="1"/>
  <c r="AK2518" i="2" a="1"/>
  <c r="AK2518" i="2" s="1"/>
  <c r="AK2519" i="2" a="1"/>
  <c r="AK2519" i="2"/>
  <c r="AK2605" i="2" a="1"/>
  <c r="AK2605" i="2" s="1"/>
  <c r="AK2689" i="2" a="1"/>
  <c r="AK2689" i="2"/>
  <c r="AK3206" i="2" a="1"/>
  <c r="AK3206" i="2"/>
  <c r="AK3932" i="2" a="1"/>
  <c r="AK3932" i="2" s="1"/>
  <c r="AK4250" i="2" a="1"/>
  <c r="AK4250" i="2" s="1"/>
  <c r="AK4273" i="2" a="1"/>
  <c r="AK4273" i="2" s="1"/>
  <c r="AK4388" i="2" a="1"/>
  <c r="AK4388" i="2" s="1"/>
  <c r="AK4412" i="2" a="1"/>
  <c r="AK4412" i="2" s="1"/>
  <c r="AK6173" i="2" a="1"/>
  <c r="AK6173" i="2" s="1"/>
  <c r="AK6272" i="2" a="1"/>
  <c r="AK6272" i="2" s="1"/>
  <c r="AK6299" i="2" a="1"/>
  <c r="AK6299" i="2" s="1"/>
  <c r="AK4971" i="2" a="1"/>
  <c r="AK4971" i="2" s="1"/>
  <c r="AK6515" i="2" a="1"/>
  <c r="AK6515" i="2"/>
  <c r="AK6688" i="2" a="1"/>
  <c r="AK6688" i="2" s="1"/>
  <c r="AK6973" i="2" a="1"/>
  <c r="AK6973" i="2" s="1"/>
  <c r="AK7131" i="2" a="1"/>
  <c r="AK7131" i="2"/>
  <c r="AK7172" i="2" a="1"/>
  <c r="AK7172" i="2"/>
  <c r="AK7231" i="2" a="1"/>
  <c r="AK7231" i="2"/>
  <c r="AK5220" i="2" a="1"/>
  <c r="AK5220" i="2" s="1"/>
  <c r="AK5482" i="2" a="1"/>
  <c r="AK5482" i="2"/>
  <c r="AK5688" i="2" a="1"/>
  <c r="AK5688" i="2" s="1"/>
  <c r="AK5816" i="2" a="1"/>
  <c r="AK5816" i="2" s="1"/>
  <c r="AK5941" i="2" a="1"/>
  <c r="AK5941" i="2"/>
  <c r="AK6090" i="2" a="1"/>
  <c r="AK6090" i="2" s="1"/>
  <c r="AK6516" i="2" a="1"/>
  <c r="AK6516" i="2" s="1"/>
  <c r="AK6974" i="2" a="1"/>
  <c r="AK6974" i="2"/>
  <c r="AK9137" i="2" a="1"/>
  <c r="AK9137" i="2" s="1"/>
  <c r="AK11087" i="2" a="1"/>
  <c r="AK11087" i="2"/>
  <c r="AK11341" i="2" a="1"/>
  <c r="AK11341" i="2" s="1"/>
  <c r="AK7311" i="2" a="1"/>
  <c r="AK7311" i="2" s="1"/>
  <c r="AK7393" i="2" a="1"/>
  <c r="AK7393" i="2" s="1"/>
  <c r="AK7492" i="2" a="1"/>
  <c r="AK7492" i="2" s="1"/>
  <c r="AK7596" i="2" a="1"/>
  <c r="AK7596" i="2" s="1"/>
  <c r="AK7597" i="2" a="1"/>
  <c r="AK7597" i="2"/>
  <c r="AK7703" i="2" a="1"/>
  <c r="AK7703" i="2" s="1"/>
  <c r="AK7808" i="2" a="1"/>
  <c r="AK7808" i="2"/>
  <c r="AK7973" i="2" a="1"/>
  <c r="AK7973" i="2" s="1"/>
  <c r="AK8064" i="2" a="1"/>
  <c r="AK8064" i="2"/>
  <c r="AK9344" i="2" a="1"/>
  <c r="AK9344" i="2" s="1"/>
  <c r="AK8721" i="2" a="1"/>
  <c r="AK8721" i="2" s="1"/>
  <c r="AK8722" i="2" a="1"/>
  <c r="AK8722" i="2" s="1"/>
  <c r="AK8723" i="2" a="1"/>
  <c r="AK8723" i="2" s="1"/>
  <c r="AK8847" i="2" a="1"/>
  <c r="AK8847" i="2" s="1"/>
  <c r="AK8848" i="2" a="1"/>
  <c r="AK8848" i="2" s="1"/>
  <c r="AK8849" i="2" a="1"/>
  <c r="AK8849" i="2" s="1"/>
  <c r="AK8850" i="2" a="1"/>
  <c r="AK8850" i="2" s="1"/>
  <c r="AK8992" i="2" a="1"/>
  <c r="AK8992" i="2" s="1"/>
  <c r="AK10096" i="2" a="1"/>
  <c r="AK10096" i="2" s="1"/>
  <c r="AK10097" i="2" a="1"/>
  <c r="AK10097" i="2"/>
  <c r="AK10196" i="2" a="1"/>
  <c r="AK10196" i="2"/>
  <c r="AK10197" i="2" a="1"/>
  <c r="AK10197" i="2"/>
  <c r="AK10198" i="2" a="1"/>
  <c r="AK10198" i="2" s="1"/>
  <c r="AK10336" i="2" a="1"/>
  <c r="AK10336" i="2" s="1"/>
  <c r="AK11127" i="2" a="1"/>
  <c r="AK11127" i="2" s="1"/>
  <c r="AK11382" i="2" a="1"/>
  <c r="AK11382" i="2" s="1"/>
  <c r="AK11599" i="2" a="1"/>
  <c r="AK11599" i="2" s="1"/>
  <c r="AK11684" i="2" a="1"/>
  <c r="AK11684" i="2"/>
  <c r="AK164" i="2" a="1"/>
  <c r="AK164" i="2" s="1"/>
  <c r="AK268" i="2" a="1"/>
  <c r="AK268" i="2" s="1"/>
  <c r="AK1485" i="2" a="1"/>
  <c r="AK1485" i="2"/>
  <c r="AK3095" i="2" a="1"/>
  <c r="AK3095" i="2" s="1"/>
  <c r="AK3345" i="2" a="1"/>
  <c r="AK3345" i="2" s="1"/>
  <c r="AK3376" i="2" a="1"/>
  <c r="AK3376" i="2" s="1"/>
  <c r="AK3712" i="2" a="1"/>
  <c r="AK3712" i="2"/>
  <c r="AK3744" i="2" a="1"/>
  <c r="AK3744" i="2"/>
  <c r="AK4671" i="2" a="1"/>
  <c r="AK4671" i="2"/>
  <c r="AK4822" i="2" a="1"/>
  <c r="AK4822" i="2" s="1"/>
  <c r="AK5101" i="2" a="1"/>
  <c r="AK5101" i="2"/>
  <c r="AK5383" i="2" a="1"/>
  <c r="AK5383" i="2" s="1"/>
  <c r="AK83" i="2" a="1"/>
  <c r="AK83" i="2" s="1"/>
  <c r="AK165" i="2" a="1"/>
  <c r="AK165" i="2" s="1"/>
  <c r="AK582" i="2" a="1"/>
  <c r="AK582" i="2"/>
  <c r="AK634" i="2" a="1"/>
  <c r="AK634" i="2"/>
  <c r="AK865" i="2" a="1"/>
  <c r="AK865" i="2" s="1"/>
  <c r="AK882" i="2" a="1"/>
  <c r="AK882" i="2" s="1"/>
  <c r="AK1121" i="2" a="1"/>
  <c r="AK1121" i="2" s="1"/>
  <c r="AK1144" i="2" a="1"/>
  <c r="AK1144" i="2" s="1"/>
  <c r="AK1366" i="2" a="1"/>
  <c r="AK1366" i="2" s="1"/>
  <c r="AK1388" i="2" a="1"/>
  <c r="AK1388" i="2" s="1"/>
  <c r="AK1757" i="2" a="1"/>
  <c r="AK1757" i="2" s="1"/>
  <c r="AK1758" i="2" a="1"/>
  <c r="AK1758" i="2" s="1"/>
  <c r="AK1827" i="2" a="1"/>
  <c r="AK1827" i="2" s="1"/>
  <c r="AK1911" i="2" a="1"/>
  <c r="AK1911" i="2" s="1"/>
  <c r="AK1993" i="2" a="1"/>
  <c r="AK1993" i="2" s="1"/>
  <c r="AK2067" i="2" a="1"/>
  <c r="AK2067" i="2" s="1"/>
  <c r="AK2377" i="2" a="1"/>
  <c r="AK2377" i="2" s="1"/>
  <c r="AK2435" i="2" a="1"/>
  <c r="AK2435" i="2"/>
  <c r="AK2520" i="2" a="1"/>
  <c r="AK2520" i="2" s="1"/>
  <c r="AK3564" i="2" a="1"/>
  <c r="AK3564" i="2" s="1"/>
  <c r="AK5268" i="2" a="1"/>
  <c r="AK5268" i="2" s="1"/>
  <c r="AK6067" i="2" a="1"/>
  <c r="AK6067" i="2"/>
  <c r="AK6517" i="2" a="1"/>
  <c r="AK6517" i="2" s="1"/>
  <c r="AK6889" i="2" a="1"/>
  <c r="AK6889" i="2" s="1"/>
  <c r="AK9138" i="2" a="1"/>
  <c r="AK9138" i="2" s="1"/>
  <c r="AK11088" i="2" a="1"/>
  <c r="AK11088" i="2" s="1"/>
  <c r="AK11342" i="2" a="1"/>
  <c r="AK11342" i="2" s="1"/>
  <c r="AK3933" i="2" a="1"/>
  <c r="AK3933" i="2" s="1"/>
  <c r="AK4274" i="2" a="1"/>
  <c r="AK4274" i="2" s="1"/>
  <c r="AK4275" i="2" a="1"/>
  <c r="AK4275" i="2"/>
  <c r="AK4413" i="2" a="1"/>
  <c r="AK4413" i="2" s="1"/>
  <c r="AK4414" i="2" a="1"/>
  <c r="AK4414" i="2" s="1"/>
  <c r="AK2521" i="2" a="1"/>
  <c r="AK2521" i="2" s="1"/>
  <c r="AK2606" i="2" a="1"/>
  <c r="AK2606" i="2" s="1"/>
  <c r="AK2690" i="2" a="1"/>
  <c r="AK2690" i="2"/>
  <c r="AK3565" i="2" a="1"/>
  <c r="AK3565" i="2" s="1"/>
  <c r="AK4958" i="2" a="1"/>
  <c r="AK4958" i="2" s="1"/>
  <c r="AK6518" i="2" a="1"/>
  <c r="AK6518" i="2" s="1"/>
  <c r="AK6744" i="2" a="1"/>
  <c r="AK6744" i="2" s="1"/>
  <c r="AK6890" i="2" a="1"/>
  <c r="AK6890" i="2"/>
  <c r="AK7232" i="2" a="1"/>
  <c r="AK7232" i="2" s="1"/>
  <c r="AK7312" i="2" a="1"/>
  <c r="AK7312" i="2" s="1"/>
  <c r="AK6182" i="2" a="1"/>
  <c r="AK6182" i="2"/>
  <c r="AK6375" i="2" a="1"/>
  <c r="AK6375" i="2"/>
  <c r="AK6391" i="2" a="1"/>
  <c r="AK6391" i="2"/>
  <c r="AK5504" i="2" a="1"/>
  <c r="AK5504" i="2" s="1"/>
  <c r="AK5689" i="2" a="1"/>
  <c r="AK5689" i="2" s="1"/>
  <c r="AK5817" i="2" a="1"/>
  <c r="AK5817" i="2" s="1"/>
  <c r="AK5942" i="2" a="1"/>
  <c r="AK5942" i="2" s="1"/>
  <c r="AK8993" i="2" a="1"/>
  <c r="AK8993" i="2"/>
  <c r="AK9345" i="2" a="1"/>
  <c r="AK9345" i="2" s="1"/>
  <c r="AK10199" i="2" a="1"/>
  <c r="AK10199" i="2"/>
  <c r="AK10337" i="2" a="1"/>
  <c r="AK10337" i="2" s="1"/>
  <c r="AK8994" i="2" a="1"/>
  <c r="AK8994" i="2" s="1"/>
  <c r="AK8995" i="2" a="1"/>
  <c r="AK8995" i="2" s="1"/>
  <c r="AK8996" i="2" a="1"/>
  <c r="AK8996" i="2" s="1"/>
  <c r="AK8997" i="2" a="1"/>
  <c r="AK8997" i="2" s="1"/>
  <c r="AK9346" i="2" a="1"/>
  <c r="AK9346" i="2"/>
  <c r="AK9347" i="2" a="1"/>
  <c r="AK9347" i="2" s="1"/>
  <c r="AK9348" i="2" a="1"/>
  <c r="AK9348" i="2" s="1"/>
  <c r="AK9349" i="2" a="1"/>
  <c r="AK9349" i="2" s="1"/>
  <c r="AK7394" i="2" a="1"/>
  <c r="AK7394" i="2"/>
  <c r="AK7493" i="2" a="1"/>
  <c r="AK7493" i="2" s="1"/>
  <c r="AK7598" i="2" a="1"/>
  <c r="AK7598" i="2" s="1"/>
  <c r="AK7704" i="2" a="1"/>
  <c r="AK7704" i="2" s="1"/>
  <c r="AK7809" i="2" a="1"/>
  <c r="AK7809" i="2" s="1"/>
  <c r="AK7885" i="2" a="1"/>
  <c r="AK7885" i="2"/>
  <c r="AK7886" i="2" a="1"/>
  <c r="AK7886" i="2" s="1"/>
  <c r="AK7974" i="2" a="1"/>
  <c r="AK7974" i="2" s="1"/>
  <c r="AK8065" i="2" a="1"/>
  <c r="AK8065" i="2" s="1"/>
  <c r="AK8134" i="2" a="1"/>
  <c r="AK8134" i="2"/>
  <c r="AK9551" i="2" a="1"/>
  <c r="AK9551" i="2" s="1"/>
  <c r="AK10200" i="2" a="1"/>
  <c r="AK10200" i="2" s="1"/>
  <c r="AK10201" i="2" a="1"/>
  <c r="AK10201" i="2" s="1"/>
  <c r="AK10338" i="2" a="1"/>
  <c r="AK10338" i="2" s="1"/>
  <c r="AK10339" i="2" a="1"/>
  <c r="AK10339" i="2" s="1"/>
  <c r="AK10340" i="2" a="1"/>
  <c r="AK10340" i="2" s="1"/>
  <c r="AK10341" i="2" a="1"/>
  <c r="AK10341" i="2"/>
  <c r="AK11600" i="2" a="1"/>
  <c r="AK11600" i="2"/>
  <c r="AK11685" i="2" a="1"/>
  <c r="AK11685" i="2" s="1"/>
  <c r="AK11089" i="2" a="1"/>
  <c r="AK11089" i="2" s="1"/>
  <c r="AK11343" i="2" a="1"/>
  <c r="AK11343" i="2" s="1"/>
  <c r="AK84" i="2" a="1"/>
  <c r="AK84" i="2" s="1"/>
  <c r="AK166" i="2" a="1"/>
  <c r="AK166" i="2" s="1"/>
  <c r="AK1486" i="2" a="1"/>
  <c r="AK1486" i="2" s="1"/>
  <c r="AK3096" i="2" a="1"/>
  <c r="AK3096" i="2" s="1"/>
  <c r="AK3207" i="2" a="1"/>
  <c r="AK3207" i="2" s="1"/>
  <c r="AK4672" i="2" a="1"/>
  <c r="AK4672" i="2"/>
  <c r="AK4823" i="2" a="1"/>
  <c r="AK4823" i="2" s="1"/>
  <c r="AK5074" i="2" a="1"/>
  <c r="AK5074" i="2" s="1"/>
  <c r="AK5384" i="2" a="1"/>
  <c r="AK5384" i="2" s="1"/>
  <c r="AK1669" i="2" a="1"/>
  <c r="AK1669" i="2"/>
  <c r="AK1700" i="2" a="1"/>
  <c r="AK1700" i="2"/>
  <c r="AK1759" i="2" a="1"/>
  <c r="AK1759" i="2" s="1"/>
  <c r="AK1828" i="2" a="1"/>
  <c r="AK1828" i="2" s="1"/>
  <c r="AK1912" i="2" a="1"/>
  <c r="AK1912" i="2" s="1"/>
  <c r="AK41" i="2" a="1"/>
  <c r="AK41" i="2" s="1"/>
  <c r="AK85" i="2" a="1"/>
  <c r="AK85" i="2" s="1"/>
  <c r="AK555" i="2" a="1"/>
  <c r="AK555" i="2" s="1"/>
  <c r="AK583" i="2" a="1"/>
  <c r="AK583" i="2" s="1"/>
  <c r="AK883" i="2" a="1"/>
  <c r="AK883" i="2" s="1"/>
  <c r="AK884" i="2" a="1"/>
  <c r="AK884" i="2" s="1"/>
  <c r="AK1096" i="2" a="1"/>
  <c r="AK1096" i="2" s="1"/>
  <c r="AK1122" i="2" a="1"/>
  <c r="AK1122" i="2" s="1"/>
  <c r="AK1344" i="2" a="1"/>
  <c r="AK1344" i="2" s="1"/>
  <c r="AK1367" i="2" a="1"/>
  <c r="AK1367" i="2"/>
  <c r="AK3323" i="2" a="1"/>
  <c r="AK3323" i="2" s="1"/>
  <c r="AK3324" i="2" a="1"/>
  <c r="AK3324" i="2" s="1"/>
  <c r="AK3692" i="2" a="1"/>
  <c r="AK3692" i="2" s="1"/>
  <c r="AK3713" i="2" a="1"/>
  <c r="AK3713" i="2"/>
  <c r="AK8664" i="2" a="1"/>
  <c r="AK8664" i="2" s="1"/>
  <c r="AK8724" i="2" a="1"/>
  <c r="AK8724" i="2" s="1"/>
  <c r="AK10098" i="2" a="1"/>
  <c r="AK10098" i="2" s="1"/>
  <c r="AK10099" i="2" a="1"/>
  <c r="AK10099" i="2" s="1"/>
  <c r="AK1994" i="2" a="1"/>
  <c r="AK1994" i="2"/>
  <c r="AK2354" i="2" a="1"/>
  <c r="AK2354" i="2" s="1"/>
  <c r="AK2378" i="2" a="1"/>
  <c r="AK2378" i="2" s="1"/>
  <c r="AK2436" i="2" a="1"/>
  <c r="AK2436" i="2" s="1"/>
  <c r="AK2522" i="2" a="1"/>
  <c r="AK2522" i="2" s="1"/>
  <c r="AK2607" i="2" a="1"/>
  <c r="AK2607" i="2" s="1"/>
  <c r="AK2608" i="2" a="1"/>
  <c r="AK2608" i="2" s="1"/>
  <c r="AK3208" i="2" a="1"/>
  <c r="AK3208" i="2" s="1"/>
  <c r="AK3934" i="2" a="1"/>
  <c r="AK3934" i="2" s="1"/>
  <c r="AK4251" i="2" a="1"/>
  <c r="AK4251" i="2"/>
  <c r="AK4276" i="2" a="1"/>
  <c r="AK4276" i="2" s="1"/>
  <c r="AK4389" i="2" a="1"/>
  <c r="AK4389" i="2" s="1"/>
  <c r="AK4415" i="2" a="1"/>
  <c r="AK4415" i="2" s="1"/>
  <c r="AK6160" i="2" a="1"/>
  <c r="AK6160" i="2" s="1"/>
  <c r="AK6273" i="2" a="1"/>
  <c r="AK6273" i="2"/>
  <c r="AK6300" i="2" a="1"/>
  <c r="AK6300" i="2"/>
  <c r="AK4959" i="2" a="1"/>
  <c r="AK4959" i="2" s="1"/>
  <c r="AK6519" i="2" a="1"/>
  <c r="AK6519" i="2"/>
  <c r="AK6682" i="2" a="1"/>
  <c r="AK6682" i="2" s="1"/>
  <c r="AK6975" i="2" a="1"/>
  <c r="AK6975" i="2" s="1"/>
  <c r="AK7132" i="2" a="1"/>
  <c r="AK7132" i="2" s="1"/>
  <c r="AK7173" i="2" a="1"/>
  <c r="AK7173" i="2" s="1"/>
  <c r="AK7174" i="2" a="1"/>
  <c r="AK7174" i="2" s="1"/>
  <c r="AK7233" i="2" a="1"/>
  <c r="AK7233" i="2" s="1"/>
  <c r="AK5214" i="2" a="1"/>
  <c r="AK5214" i="2"/>
  <c r="AK5483" i="2" a="1"/>
  <c r="AK5483" i="2" s="1"/>
  <c r="AK5690" i="2" a="1"/>
  <c r="AK5690" i="2" s="1"/>
  <c r="AK5818" i="2" a="1"/>
  <c r="AK5818" i="2"/>
  <c r="AK5943" i="2" a="1"/>
  <c r="AK5943" i="2"/>
  <c r="AK6091" i="2" a="1"/>
  <c r="AK6091" i="2" s="1"/>
  <c r="AK6483" i="2" a="1"/>
  <c r="AK6483" i="2" s="1"/>
  <c r="AK6934" i="2" a="1"/>
  <c r="AK6934" i="2" s="1"/>
  <c r="AK9139" i="2" a="1"/>
  <c r="AK9139" i="2" s="1"/>
  <c r="AK11090" i="2" a="1"/>
  <c r="AK11090" i="2" s="1"/>
  <c r="AK11344" i="2" a="1"/>
  <c r="AK11344" i="2" s="1"/>
  <c r="AK7313" i="2" a="1"/>
  <c r="AK7313" i="2" s="1"/>
  <c r="AK7395" i="2" a="1"/>
  <c r="AK7395" i="2" s="1"/>
  <c r="AK7494" i="2" a="1"/>
  <c r="AK7494" i="2" s="1"/>
  <c r="AK7599" i="2" a="1"/>
  <c r="AK7599" i="2" s="1"/>
  <c r="AK7705" i="2" a="1"/>
  <c r="AK7705" i="2" s="1"/>
  <c r="AK7706" i="2" a="1"/>
  <c r="AK7706" i="2" s="1"/>
  <c r="AK7887" i="2" a="1"/>
  <c r="AK7887" i="2" s="1"/>
  <c r="AK7975" i="2" a="1"/>
  <c r="AK7975" i="2"/>
  <c r="AK9140" i="2" a="1"/>
  <c r="AK9140" i="2" s="1"/>
  <c r="AK8665" i="2" a="1"/>
  <c r="AK8665" i="2" s="1"/>
  <c r="AK8725" i="2" a="1"/>
  <c r="AK8725" i="2" s="1"/>
  <c r="AK8726" i="2" a="1"/>
  <c r="AK8726" i="2"/>
  <c r="AK8727" i="2" a="1"/>
  <c r="AK8727" i="2"/>
  <c r="AK8728" i="2" a="1"/>
  <c r="AK8728" i="2" s="1"/>
  <c r="AK8851" i="2" a="1"/>
  <c r="AK8851" i="2"/>
  <c r="AK8852" i="2" a="1"/>
  <c r="AK8852" i="2" s="1"/>
  <c r="AK8998" i="2" a="1"/>
  <c r="AK8998" i="2" s="1"/>
  <c r="AK10100" i="2" a="1"/>
  <c r="AK10100" i="2"/>
  <c r="AK10101" i="2" a="1"/>
  <c r="AK10101" i="2" s="1"/>
  <c r="AK10202" i="2" a="1"/>
  <c r="AK10202" i="2" s="1"/>
  <c r="AK10203" i="2" a="1"/>
  <c r="AK10203" i="2" s="1"/>
  <c r="AK10204" i="2" a="1"/>
  <c r="AK10204" i="2" s="1"/>
  <c r="AK10205" i="2" a="1"/>
  <c r="AK10205" i="2" s="1"/>
  <c r="AK11091" i="2" a="1"/>
  <c r="AK11091" i="2" s="1"/>
  <c r="AK11345" i="2" a="1"/>
  <c r="AK11345" i="2" s="1"/>
  <c r="AK11601" i="2" a="1"/>
  <c r="AK11601" i="2"/>
  <c r="AK11686" i="2" a="1"/>
  <c r="AK11686" i="2" s="1"/>
  <c r="AK269" i="2" a="1"/>
  <c r="AK269" i="2" s="1"/>
  <c r="AK339" i="2" a="1"/>
  <c r="AK339" i="2"/>
  <c r="AK1539" i="2" a="1"/>
  <c r="AK1539" i="2" s="1"/>
  <c r="AK3097" i="2" a="1"/>
  <c r="AK3097" i="2" s="1"/>
  <c r="AK3346" i="2" a="1"/>
  <c r="AK3346" i="2"/>
  <c r="AK3377" i="2" a="1"/>
  <c r="AK3377" i="2" s="1"/>
  <c r="AK3566" i="2" a="1"/>
  <c r="AK3566" i="2" s="1"/>
  <c r="AK3745" i="2" a="1"/>
  <c r="AK3745" i="2" s="1"/>
  <c r="AK3784" i="2" a="1"/>
  <c r="AK3784" i="2" s="1"/>
  <c r="AK4673" i="2" a="1"/>
  <c r="AK4673" i="2" s="1"/>
  <c r="AK4824" i="2" a="1"/>
  <c r="AK4824" i="2"/>
  <c r="AK5131" i="2" a="1"/>
  <c r="AK5131" i="2" s="1"/>
  <c r="AK5385" i="2" a="1"/>
  <c r="AK5385" i="2" s="1"/>
  <c r="AK167" i="2" a="1"/>
  <c r="AK167" i="2" s="1"/>
  <c r="AK270" i="2" a="1"/>
  <c r="AK270" i="2" s="1"/>
  <c r="AK688" i="2" a="1"/>
  <c r="AK688" i="2" s="1"/>
  <c r="AK689" i="2" a="1"/>
  <c r="AK689" i="2"/>
  <c r="AK1031" i="2" a="1"/>
  <c r="AK1031" i="2"/>
  <c r="AK1053" i="2" a="1"/>
  <c r="AK1053" i="2" s="1"/>
  <c r="AK1266" i="2" a="1"/>
  <c r="AK1266" i="2" s="1"/>
  <c r="AK1267" i="2" a="1"/>
  <c r="AK1267" i="2" s="1"/>
  <c r="AK3621" i="2" a="1"/>
  <c r="AK3621" i="2" s="1"/>
  <c r="AK4156" i="2" a="1"/>
  <c r="AK4156" i="2" s="1"/>
  <c r="AK4173" i="2" a="1"/>
  <c r="AK4173" i="2"/>
  <c r="AK4416" i="2" a="1"/>
  <c r="AK4416" i="2" s="1"/>
  <c r="AK4451" i="2" a="1"/>
  <c r="AK4451" i="2" s="1"/>
  <c r="AK4019" i="2" a="1"/>
  <c r="AK4019" i="2"/>
  <c r="AK4028" i="2" a="1"/>
  <c r="AK4028" i="2" s="1"/>
  <c r="AK4040" i="2" a="1"/>
  <c r="AK4040" i="2"/>
  <c r="AK4041" i="2" a="1"/>
  <c r="AK4041" i="2" s="1"/>
  <c r="AK4052" i="2" a="1"/>
  <c r="AK4052" i="2"/>
  <c r="AK4056" i="2" a="1"/>
  <c r="AK4056" i="2" s="1"/>
  <c r="AK4090" i="2" a="1"/>
  <c r="AK4090" i="2" s="1"/>
  <c r="AK4098" i="2" a="1"/>
  <c r="AK4098" i="2"/>
  <c r="AK4099" i="2" a="1"/>
  <c r="AK4099" i="2" s="1"/>
  <c r="AK4107" i="2" a="1"/>
  <c r="AK4107" i="2"/>
  <c r="AK4116" i="2" a="1"/>
  <c r="AK4116" i="2"/>
  <c r="AK4117" i="2" a="1"/>
  <c r="AK4117" i="2"/>
  <c r="AK6833" i="2" a="1"/>
  <c r="AK6833" i="2" s="1"/>
  <c r="AK7175" i="2" a="1"/>
  <c r="AK7175" i="2" s="1"/>
  <c r="AK7234" i="2" a="1"/>
  <c r="AK7234" i="2" s="1"/>
  <c r="AK7314" i="2" a="1"/>
  <c r="AK7314" i="2" s="1"/>
  <c r="AK4972" i="2" a="1"/>
  <c r="AK4972" i="2" s="1"/>
  <c r="AK6816" i="2" a="1"/>
  <c r="AK6816" i="2" s="1"/>
  <c r="AK7080" i="2" a="1"/>
  <c r="AK7080" i="2" s="1"/>
  <c r="AK5269" i="2" a="1"/>
  <c r="AK5269" i="2"/>
  <c r="AK5530" i="2" a="1"/>
  <c r="AK5530" i="2" s="1"/>
  <c r="AK5691" i="2" a="1"/>
  <c r="AK5691" i="2" s="1"/>
  <c r="AK5819" i="2" a="1"/>
  <c r="AK5819" i="2"/>
  <c r="AK5944" i="2" a="1"/>
  <c r="AK5944" i="2"/>
  <c r="AK6068" i="2" a="1"/>
  <c r="AK6068" i="2" s="1"/>
  <c r="AK6817" i="2" a="1"/>
  <c r="AK6817" i="2" s="1"/>
  <c r="AK7050" i="2" a="1"/>
  <c r="AK7050" i="2"/>
  <c r="AK8853" i="2" a="1"/>
  <c r="AK8853" i="2"/>
  <c r="AK9350" i="2" a="1"/>
  <c r="AK9350" i="2" s="1"/>
  <c r="AK9924" i="2" a="1"/>
  <c r="AK9924" i="2" s="1"/>
  <c r="AK10206" i="2" a="1"/>
  <c r="AK10206" i="2" s="1"/>
  <c r="AK10342" i="2" a="1"/>
  <c r="AK10342" i="2" s="1"/>
  <c r="AK11232" i="2" a="1"/>
  <c r="AK11232" i="2"/>
  <c r="AK11490" i="2" a="1"/>
  <c r="AK11490" i="2" s="1"/>
  <c r="AK8854" i="2" a="1"/>
  <c r="AK8854" i="2"/>
  <c r="AK8999" i="2" a="1"/>
  <c r="AK8999" i="2" s="1"/>
  <c r="AK9000" i="2" a="1"/>
  <c r="AK9000" i="2"/>
  <c r="AK9351" i="2" a="1"/>
  <c r="AK9351" i="2" s="1"/>
  <c r="AK9352" i="2" a="1"/>
  <c r="AK9352" i="2" s="1"/>
  <c r="AK9552" i="2" a="1"/>
  <c r="AK9552" i="2"/>
  <c r="AK7396" i="2" a="1"/>
  <c r="AK7396" i="2" s="1"/>
  <c r="AK7495" i="2" a="1"/>
  <c r="AK7495" i="2" s="1"/>
  <c r="AK7600" i="2" a="1"/>
  <c r="AK7600" i="2"/>
  <c r="AK7707" i="2" a="1"/>
  <c r="AK7707" i="2" s="1"/>
  <c r="AK7810" i="2" a="1"/>
  <c r="AK7810" i="2" s="1"/>
  <c r="AK7888" i="2" a="1"/>
  <c r="AK7888" i="2" s="1"/>
  <c r="AK7976" i="2" a="1"/>
  <c r="AK7976" i="2" s="1"/>
  <c r="AK8066" i="2" a="1"/>
  <c r="AK8066" i="2"/>
  <c r="AK8135" i="2" a="1"/>
  <c r="AK8135" i="2" s="1"/>
  <c r="AK10207" i="2" a="1"/>
  <c r="AK10207" i="2" s="1"/>
  <c r="AK10208" i="2" a="1"/>
  <c r="AK10208" i="2"/>
  <c r="AK10343" i="2" a="1"/>
  <c r="AK10343" i="2" s="1"/>
  <c r="AK10344" i="2" a="1"/>
  <c r="AK10344" i="2"/>
  <c r="AK10345" i="2" a="1"/>
  <c r="AK10345" i="2" s="1"/>
  <c r="AK10515" i="2" a="1"/>
  <c r="AK10515" i="2" s="1"/>
  <c r="AK10679" i="2" a="1"/>
  <c r="AK10679" i="2" s="1"/>
  <c r="AK11259" i="2" a="1"/>
  <c r="AK11259" i="2"/>
  <c r="AK11517" i="2" a="1"/>
  <c r="AK11517" i="2" s="1"/>
  <c r="AK271" i="2" a="1"/>
  <c r="AK271" i="2" s="1"/>
  <c r="AK340" i="2" a="1"/>
  <c r="AK340" i="2" s="1"/>
  <c r="AK1540" i="2" a="1"/>
  <c r="AK1540" i="2"/>
  <c r="AK3098" i="2" a="1"/>
  <c r="AK3098" i="2" s="1"/>
  <c r="AK3418" i="2" a="1"/>
  <c r="AK3418" i="2" s="1"/>
  <c r="AK3452" i="2" a="1"/>
  <c r="AK3452" i="2"/>
  <c r="AK3785" i="2" a="1"/>
  <c r="AK3785" i="2" s="1"/>
  <c r="AK3786" i="2" a="1"/>
  <c r="AK3786" i="2" s="1"/>
  <c r="AK4695" i="2" a="1"/>
  <c r="AK4695" i="2" s="1"/>
  <c r="AK4825" i="2" a="1"/>
  <c r="AK4825" i="2" s="1"/>
  <c r="AK5132" i="2" a="1"/>
  <c r="AK5132" i="2" s="1"/>
  <c r="AK5386" i="2" a="1"/>
  <c r="AK5386" i="2" s="1"/>
  <c r="AK272" i="2" a="1"/>
  <c r="AK272" i="2" s="1"/>
  <c r="AK341" i="2" a="1"/>
  <c r="AK341" i="2" s="1"/>
  <c r="AK635" i="2" a="1"/>
  <c r="AK635" i="2" s="1"/>
  <c r="AK690" i="2" a="1"/>
  <c r="AK690" i="2"/>
  <c r="AK904" i="2" a="1"/>
  <c r="AK904" i="2"/>
  <c r="AK933" i="2" a="1"/>
  <c r="AK933" i="2" s="1"/>
  <c r="AK1173" i="2" a="1"/>
  <c r="AK1173" i="2"/>
  <c r="AK1193" i="2" a="1"/>
  <c r="AK1193" i="2" s="1"/>
  <c r="AK1389" i="2" a="1"/>
  <c r="AK1389" i="2" s="1"/>
  <c r="AK1418" i="2" a="1"/>
  <c r="AK1418" i="2" s="1"/>
  <c r="AK1829" i="2" a="1"/>
  <c r="AK1829" i="2" s="1"/>
  <c r="AK1913" i="2" a="1"/>
  <c r="AK1913" i="2" s="1"/>
  <c r="AK1995" i="2" a="1"/>
  <c r="AK1995" i="2" s="1"/>
  <c r="AK2068" i="2" a="1"/>
  <c r="AK2068" i="2" s="1"/>
  <c r="AK2130" i="2" a="1"/>
  <c r="AK2130" i="2" s="1"/>
  <c r="AK2175" i="2" a="1"/>
  <c r="AK2175" i="2" s="1"/>
  <c r="AK2523" i="2" a="1"/>
  <c r="AK2523" i="2"/>
  <c r="AK3597" i="2" a="1"/>
  <c r="AK3597" i="2" s="1"/>
  <c r="AK5292" i="2" a="1"/>
  <c r="AK5292" i="2" s="1"/>
  <c r="AK6092" i="2" a="1"/>
  <c r="AK6092" i="2" s="1"/>
  <c r="AK6591" i="2" a="1"/>
  <c r="AK6591" i="2"/>
  <c r="AK6935" i="2" a="1"/>
  <c r="AK6935" i="2" s="1"/>
  <c r="AK11128" i="2" a="1"/>
  <c r="AK11128" i="2"/>
  <c r="AK11383" i="2" a="1"/>
  <c r="AK11383" i="2" s="1"/>
  <c r="AK3978" i="2" a="1"/>
  <c r="AK3978" i="2" s="1"/>
  <c r="AK4306" i="2" a="1"/>
  <c r="AK4306" i="2" s="1"/>
  <c r="AK4329" i="2" a="1"/>
  <c r="AK4329" i="2" s="1"/>
  <c r="AK4452" i="2" a="1"/>
  <c r="AK4452" i="2"/>
  <c r="AK4491" i="2" a="1"/>
  <c r="AK4491" i="2"/>
  <c r="AK2524" i="2" a="1"/>
  <c r="AK2524" i="2" s="1"/>
  <c r="AK2609" i="2" a="1"/>
  <c r="AK2609" i="2"/>
  <c r="AK2691" i="2" a="1"/>
  <c r="AK2691" i="2" s="1"/>
  <c r="AK2762" i="2" a="1"/>
  <c r="AK2762" i="2" s="1"/>
  <c r="AK2763" i="2" a="1"/>
  <c r="AK2763" i="2" s="1"/>
  <c r="AK3622" i="2" a="1"/>
  <c r="AK3622" i="2" s="1"/>
  <c r="AK4973" i="2" a="1"/>
  <c r="AK4973" i="2" s="1"/>
  <c r="AK6614" i="2" a="1"/>
  <c r="AK6614" i="2" s="1"/>
  <c r="AK6764" i="2" a="1"/>
  <c r="AK6764" i="2"/>
  <c r="AK6976" i="2" a="1"/>
  <c r="AK6976" i="2" s="1"/>
  <c r="AK6213" i="2" a="1"/>
  <c r="AK6213" i="2" s="1"/>
  <c r="AK6407" i="2" a="1"/>
  <c r="AK6407" i="2" s="1"/>
  <c r="AK6419" i="2" a="1"/>
  <c r="AK6419" i="2" s="1"/>
  <c r="AK5531" i="2" a="1"/>
  <c r="AK5531" i="2" s="1"/>
  <c r="AK5692" i="2" a="1"/>
  <c r="AK5692" i="2" s="1"/>
  <c r="AK5945" i="2" a="1"/>
  <c r="AK5945" i="2"/>
  <c r="AK5946" i="2" a="1"/>
  <c r="AK5946" i="2" s="1"/>
  <c r="AK9353" i="2" a="1"/>
  <c r="AK9353" i="2" s="1"/>
  <c r="AK9675" i="2" a="1"/>
  <c r="AK9675" i="2" s="1"/>
  <c r="AK10516" i="2" a="1"/>
  <c r="AK10516" i="2" s="1"/>
  <c r="AK10680" i="2" a="1"/>
  <c r="AK10680" i="2"/>
  <c r="AK11734" i="2" a="1"/>
  <c r="AK11734" i="2" s="1"/>
  <c r="AK9354" i="2" a="1"/>
  <c r="AK9354" i="2"/>
  <c r="AK9355" i="2" a="1"/>
  <c r="AK9355" i="2" s="1"/>
  <c r="AK9356" i="2" a="1"/>
  <c r="AK9356" i="2" s="1"/>
  <c r="AK9553" i="2" a="1"/>
  <c r="AK9553" i="2" s="1"/>
  <c r="AK9676" i="2" a="1"/>
  <c r="AK9676" i="2" s="1"/>
  <c r="AK9677" i="2" a="1"/>
  <c r="AK9677" i="2" s="1"/>
  <c r="AK9678" i="2" a="1"/>
  <c r="AK9678" i="2" s="1"/>
  <c r="AK9779" i="2" a="1"/>
  <c r="AK9779" i="2" s="1"/>
  <c r="AK7397" i="2" a="1"/>
  <c r="AK7397" i="2"/>
  <c r="AK7496" i="2" a="1"/>
  <c r="AK7496" i="2"/>
  <c r="AK7601" i="2" a="1"/>
  <c r="AK7601" i="2" s="1"/>
  <c r="AK7708" i="2" a="1"/>
  <c r="AK7708" i="2" s="1"/>
  <c r="AK7811" i="2" a="1"/>
  <c r="AK7811" i="2" s="1"/>
  <c r="AK7889" i="2" a="1"/>
  <c r="AK7889" i="2" s="1"/>
  <c r="AK7890" i="2" a="1"/>
  <c r="AK7890" i="2"/>
  <c r="AK7977" i="2" a="1"/>
  <c r="AK7977" i="2" s="1"/>
  <c r="AK8067" i="2" a="1"/>
  <c r="AK8067" i="2" s="1"/>
  <c r="AK8136" i="2" a="1"/>
  <c r="AK8136" i="2"/>
  <c r="AK8192" i="2" a="1"/>
  <c r="AK8192" i="2" s="1"/>
  <c r="AK8233" i="2" a="1"/>
  <c r="AK8233" i="2" s="1"/>
  <c r="AK9679" i="2" a="1"/>
  <c r="AK9679" i="2"/>
  <c r="AK10517" i="2" a="1"/>
  <c r="AK10517" i="2" s="1"/>
  <c r="AK10518" i="2" a="1"/>
  <c r="AK10518" i="2"/>
  <c r="AK10519" i="2" a="1"/>
  <c r="AK10519" i="2" s="1"/>
  <c r="AK10681" i="2" a="1"/>
  <c r="AK10681" i="2" s="1"/>
  <c r="AK10682" i="2" a="1"/>
  <c r="AK10682" i="2" s="1"/>
  <c r="AK10683" i="2" a="1"/>
  <c r="AK10683" i="2" s="1"/>
  <c r="AK11602" i="2" a="1"/>
  <c r="AK11602" i="2" s="1"/>
  <c r="AK11687" i="2" a="1"/>
  <c r="AK11687" i="2" s="1"/>
  <c r="AK11173" i="2" a="1"/>
  <c r="AK11173" i="2" s="1"/>
  <c r="AK11425" i="2" a="1"/>
  <c r="AK11425" i="2"/>
  <c r="AK383" i="2" a="1"/>
  <c r="AK383" i="2" s="1"/>
  <c r="AK384" i="2" a="1"/>
  <c r="AK384" i="2"/>
  <c r="AK1569" i="2" a="1"/>
  <c r="AK1569" i="2" s="1"/>
  <c r="AK3099" i="2" a="1"/>
  <c r="AK3099" i="2" s="1"/>
  <c r="AK3453" i="2" a="1"/>
  <c r="AK3453" i="2"/>
  <c r="AK3467" i="2" a="1"/>
  <c r="AK3467" i="2" s="1"/>
  <c r="AK3823" i="2" a="1"/>
  <c r="AK3823" i="2" s="1"/>
  <c r="AK3856" i="2" a="1"/>
  <c r="AK3856" i="2" s="1"/>
  <c r="AK4735" i="2" a="1"/>
  <c r="AK4735" i="2" s="1"/>
  <c r="AK4826" i="2" a="1"/>
  <c r="AK4826" i="2" s="1"/>
  <c r="AK342" i="2" a="1"/>
  <c r="AK342" i="2"/>
  <c r="AK385" i="2" a="1"/>
  <c r="AK385" i="2" s="1"/>
  <c r="AK721" i="2" a="1"/>
  <c r="AK721" i="2" s="1"/>
  <c r="AK722" i="2" a="1"/>
  <c r="AK722" i="2" s="1"/>
  <c r="AK1194" i="2" a="1"/>
  <c r="AK1194" i="2" s="1"/>
  <c r="AK1207" i="2" a="1"/>
  <c r="AK1207" i="2" s="1"/>
  <c r="AK1434" i="2" a="1"/>
  <c r="AK1434" i="2"/>
  <c r="AK1447" i="2" a="1"/>
  <c r="AK1447" i="2" s="1"/>
  <c r="AK1996" i="2" a="1"/>
  <c r="AK1996" i="2"/>
  <c r="AK2069" i="2" a="1"/>
  <c r="AK2069" i="2" s="1"/>
  <c r="AK2131" i="2" a="1"/>
  <c r="AK2131" i="2" s="1"/>
  <c r="AK2132" i="2" a="1"/>
  <c r="AK2132" i="2"/>
  <c r="AK2176" i="2" a="1"/>
  <c r="AK2176" i="2" s="1"/>
  <c r="AK2200" i="2" a="1"/>
  <c r="AK2200" i="2"/>
  <c r="AK3637" i="2" a="1"/>
  <c r="AK3637" i="2" s="1"/>
  <c r="AK5304" i="2" a="1"/>
  <c r="AK5304" i="2" s="1"/>
  <c r="AK6126" i="2" a="1"/>
  <c r="AK6126" i="2"/>
  <c r="AK6656" i="2" a="1"/>
  <c r="AK6656" i="2" s="1"/>
  <c r="AK7012" i="2" a="1"/>
  <c r="AK7012" i="2" s="1"/>
  <c r="AK11206" i="2" a="1"/>
  <c r="AK11206" i="2" s="1"/>
  <c r="AK11464" i="2" a="1"/>
  <c r="AK11464" i="2" s="1"/>
  <c r="AK2610" i="2" a="1"/>
  <c r="AK2610" i="2" s="1"/>
  <c r="AK2692" i="2" a="1"/>
  <c r="AK2692" i="2"/>
  <c r="AK2764" i="2" a="1"/>
  <c r="AK2764" i="2" s="1"/>
  <c r="AK2813" i="2" a="1"/>
  <c r="AK2813" i="2" s="1"/>
  <c r="AK2814" i="2" a="1"/>
  <c r="AK2814" i="2" s="1"/>
  <c r="AK2847" i="2" a="1"/>
  <c r="AK2847" i="2" s="1"/>
  <c r="AK3638" i="2" a="1"/>
  <c r="AK3638" i="2" s="1"/>
  <c r="AK4998" i="2" a="1"/>
  <c r="AK4998" i="2" s="1"/>
  <c r="AK6647" i="2" a="1"/>
  <c r="AK6647" i="2"/>
  <c r="AK6767" i="2" a="1"/>
  <c r="AK6767" i="2" s="1"/>
  <c r="AK7013" i="2" a="1"/>
  <c r="AK7013" i="2"/>
  <c r="AK5161" i="2" a="1"/>
  <c r="AK5161" i="2" s="1"/>
  <c r="AK5387" i="2" a="1"/>
  <c r="AK5387" i="2" s="1"/>
  <c r="AK5570" i="2" a="1"/>
  <c r="AK5570" i="2"/>
  <c r="AK5693" i="2" a="1"/>
  <c r="AK5693" i="2" s="1"/>
  <c r="AK5820" i="2" a="1"/>
  <c r="AK5820" i="2"/>
  <c r="AK5947" i="2" a="1"/>
  <c r="AK5947" i="2" s="1"/>
  <c r="AK9554" i="2" a="1"/>
  <c r="AK9554" i="2" s="1"/>
  <c r="AK9780" i="2" a="1"/>
  <c r="AK9780" i="2" s="1"/>
  <c r="AK10684" i="2" a="1"/>
  <c r="AK10684" i="2" s="1"/>
  <c r="AK10773" i="2" a="1"/>
  <c r="AK10773" i="2" s="1"/>
  <c r="AK11759" i="2" a="1"/>
  <c r="AK11759" i="2" s="1"/>
  <c r="AK9680" i="2" a="1"/>
  <c r="AK9680" i="2" s="1"/>
  <c r="AK9681" i="2" a="1"/>
  <c r="AK9681" i="2" s="1"/>
  <c r="AK9781" i="2" a="1"/>
  <c r="AK9781" i="2" s="1"/>
  <c r="AK9782" i="2" a="1"/>
  <c r="AK9782" i="2" s="1"/>
  <c r="AK7602" i="2" a="1"/>
  <c r="AK7602" i="2"/>
  <c r="AK7709" i="2" a="1"/>
  <c r="AK7709" i="2" s="1"/>
  <c r="AK7710" i="2" a="1"/>
  <c r="AK7710" i="2" s="1"/>
  <c r="AK7812" i="2" a="1"/>
  <c r="AK7812" i="2" s="1"/>
  <c r="AK7891" i="2" a="1"/>
  <c r="AK7891" i="2" s="1"/>
  <c r="AK7978" i="2" a="1"/>
  <c r="AK7978" i="2" s="1"/>
  <c r="AK8068" i="2" a="1"/>
  <c r="AK8068" i="2" s="1"/>
  <c r="AK8137" i="2" a="1"/>
  <c r="AK8137" i="2"/>
  <c r="AK8193" i="2" a="1"/>
  <c r="AK8193" i="2" s="1"/>
  <c r="AK8234" i="2" a="1"/>
  <c r="AK8234" i="2" s="1"/>
  <c r="AK8235" i="2" a="1"/>
  <c r="AK8235" i="2" s="1"/>
  <c r="AK8258" i="2" a="1"/>
  <c r="AK8258" i="2" s="1"/>
  <c r="AK10685" i="2" a="1"/>
  <c r="AK10685" i="2"/>
  <c r="AK10686" i="2" a="1"/>
  <c r="AK10686" i="2" s="1"/>
  <c r="AK10774" i="2" a="1"/>
  <c r="AK10774" i="2" s="1"/>
  <c r="AK10775" i="2" a="1"/>
  <c r="AK10775" i="2" s="1"/>
  <c r="AK11760" i="2" a="1"/>
  <c r="AK11760" i="2" s="1"/>
  <c r="AK11207" i="2" a="1"/>
  <c r="AK11207" i="2"/>
  <c r="AK11465" i="2" a="1"/>
  <c r="AK11465" i="2" s="1"/>
  <c r="AK1072" i="2" a="1"/>
  <c r="AK1072" i="2" s="1"/>
  <c r="AK1085" i="2" a="1"/>
  <c r="AK1085" i="2" s="1"/>
  <c r="AK1305" i="2" a="1"/>
  <c r="AK1305" i="2" s="1"/>
  <c r="AK1319" i="2" a="1"/>
  <c r="AK1319" i="2"/>
  <c r="AK343" i="2" a="1"/>
  <c r="AK343" i="2" s="1"/>
  <c r="AK386" i="2" a="1"/>
  <c r="AK386" i="2" s="1"/>
  <c r="AK1570" i="2" a="1"/>
  <c r="AK1570" i="2" s="1"/>
  <c r="AK3100" i="2" a="1"/>
  <c r="AK3100" i="2" s="1"/>
  <c r="AK4722" i="2" a="1"/>
  <c r="AK4722" i="2" s="1"/>
  <c r="AK4827" i="2" a="1"/>
  <c r="AK4827" i="2" s="1"/>
  <c r="AK5152" i="2" a="1"/>
  <c r="AK5152" i="2" s="1"/>
  <c r="AK5388" i="2" a="1"/>
  <c r="AK5388" i="2"/>
  <c r="AK5571" i="2" a="1"/>
  <c r="AK5571" i="2"/>
  <c r="AK3241" i="2" a="1"/>
  <c r="AK3241" i="2" s="1"/>
  <c r="AK4252" i="2" a="1"/>
  <c r="AK4252" i="2" s="1"/>
  <c r="AK4277" i="2" a="1"/>
  <c r="AK4277" i="2"/>
  <c r="AK4555" i="2" a="1"/>
  <c r="AK4555" i="2" s="1"/>
  <c r="AK4575" i="2" a="1"/>
  <c r="AK4575" i="2" s="1"/>
  <c r="AK4999" i="2" a="1"/>
  <c r="AK4999" i="2" s="1"/>
  <c r="AK6571" i="2" a="1"/>
  <c r="AK6571" i="2" s="1"/>
  <c r="AK6715" i="2" a="1"/>
  <c r="AK6715" i="2"/>
  <c r="AK7014" i="2" a="1"/>
  <c r="AK7014" i="2"/>
  <c r="AK5694" i="2" a="1"/>
  <c r="AK5694" i="2" s="1"/>
  <c r="AK5821" i="2" a="1"/>
  <c r="AK5821" i="2"/>
  <c r="AK5948" i="2" a="1"/>
  <c r="AK5948" i="2" s="1"/>
  <c r="AK9555" i="2" a="1"/>
  <c r="AK9555" i="2" s="1"/>
  <c r="AK9682" i="2" a="1"/>
  <c r="AK9682" i="2" s="1"/>
  <c r="AK9683" i="2" a="1"/>
  <c r="AK9683" i="2" s="1"/>
  <c r="AK9783" i="2" a="1"/>
  <c r="AK9783" i="2" s="1"/>
  <c r="AK9925" i="2" a="1"/>
  <c r="AK9925" i="2" s="1"/>
  <c r="AK10776" i="2" a="1"/>
  <c r="AK10776" i="2" s="1"/>
  <c r="AK10850" i="2" a="1"/>
  <c r="AK10850" i="2"/>
  <c r="AK10851" i="2" a="1"/>
  <c r="AK10851" i="2" s="1"/>
  <c r="AK10903" i="2" a="1"/>
  <c r="AK10903" i="2" s="1"/>
  <c r="AK11208" i="2" a="1"/>
  <c r="AK11208" i="2" s="1"/>
  <c r="AK11466" i="2" a="1"/>
  <c r="AK11466" i="2"/>
  <c r="AK11" i="2" a="1"/>
  <c r="AK11" i="2" s="1"/>
  <c r="AK24" i="2" a="1"/>
  <c r="AK24" i="2"/>
  <c r="AK1487" i="2" a="1"/>
  <c r="AK1487" i="2" s="1"/>
  <c r="AK3101" i="2" a="1"/>
  <c r="AK3101" i="2" s="1"/>
  <c r="AK4624" i="2" a="1"/>
  <c r="AK4624" i="2"/>
  <c r="AK4828" i="2" a="1"/>
  <c r="AK4828" i="2" s="1"/>
  <c r="AK5075" i="2" a="1"/>
  <c r="AK5075" i="2" s="1"/>
  <c r="AK5389" i="2" a="1"/>
  <c r="AK5389" i="2" s="1"/>
  <c r="AK12" i="2" a="1"/>
  <c r="AK12" i="2"/>
  <c r="AK16" i="2" a="1"/>
  <c r="AK16" i="2" s="1"/>
  <c r="AK556" i="2" a="1"/>
  <c r="AK556" i="2"/>
  <c r="AK584" i="2" a="1"/>
  <c r="AK584" i="2" s="1"/>
  <c r="AK3530" i="2" a="1"/>
  <c r="AK3530" i="2" s="1"/>
  <c r="AK4910" i="2" a="1"/>
  <c r="AK4910" i="2" s="1"/>
  <c r="AK6834" i="2" a="1"/>
  <c r="AK6834" i="2"/>
  <c r="AK6818" i="2" a="1"/>
  <c r="AK6818" i="2"/>
  <c r="AK7051" i="2" a="1"/>
  <c r="AK7051" i="2"/>
  <c r="AK5459" i="2" a="1"/>
  <c r="AK5459" i="2" s="1"/>
  <c r="AK5695" i="2" a="1"/>
  <c r="AK5695" i="2"/>
  <c r="AK5822" i="2" a="1"/>
  <c r="AK5822" i="2"/>
  <c r="AK5949" i="2" a="1"/>
  <c r="AK5949" i="2" s="1"/>
  <c r="AK8666" i="2" a="1"/>
  <c r="AK8666" i="2" s="1"/>
  <c r="AK8855" i="2" a="1"/>
  <c r="AK8855" i="2" s="1"/>
  <c r="AK10026" i="2" a="1"/>
  <c r="AK10026" i="2" s="1"/>
  <c r="AK10027" i="2" a="1"/>
  <c r="AK10027" i="2" s="1"/>
  <c r="AK10102" i="2" a="1"/>
  <c r="AK10102" i="2" s="1"/>
  <c r="AK11233" i="2" a="1"/>
  <c r="AK11233" i="2" s="1"/>
  <c r="AK11491" i="2" a="1"/>
  <c r="AK11491" i="2" s="1"/>
  <c r="AK168" i="2" a="1"/>
  <c r="AK168" i="2" s="1"/>
  <c r="AK273" i="2" a="1"/>
  <c r="AK273" i="2" s="1"/>
  <c r="AK1511" i="2" a="1"/>
  <c r="AK1511" i="2" s="1"/>
  <c r="AK3102" i="2" a="1"/>
  <c r="AK3102" i="2" s="1"/>
  <c r="AK3224" i="2" a="1"/>
  <c r="AK3224" i="2" s="1"/>
  <c r="AK4696" i="2" a="1"/>
  <c r="AK4696" i="2"/>
  <c r="AK4829" i="2" a="1"/>
  <c r="AK4829" i="2"/>
  <c r="AK5102" i="2" a="1"/>
  <c r="AK5102" i="2"/>
  <c r="AK5390" i="2" a="1"/>
  <c r="AK5390" i="2" s="1"/>
  <c r="AK1701" i="2" a="1"/>
  <c r="AK1701" i="2" s="1"/>
  <c r="AK1760" i="2" a="1"/>
  <c r="AK1760" i="2" s="1"/>
  <c r="AK1830" i="2" a="1"/>
  <c r="AK1830" i="2" s="1"/>
  <c r="AK1914" i="2" a="1"/>
  <c r="AK1914" i="2"/>
  <c r="AK86" i="2" a="1"/>
  <c r="AK86" i="2" s="1"/>
  <c r="AK169" i="2" a="1"/>
  <c r="AK169" i="2" s="1"/>
  <c r="AK585" i="2" a="1"/>
  <c r="AK585" i="2" s="1"/>
  <c r="AK636" i="2" a="1"/>
  <c r="AK636" i="2" s="1"/>
  <c r="AK885" i="2" a="1"/>
  <c r="AK885" i="2" s="1"/>
  <c r="AK905" i="2" a="1"/>
  <c r="AK905" i="2" s="1"/>
  <c r="AK1123" i="2" a="1"/>
  <c r="AK1123" i="2" s="1"/>
  <c r="AK1145" i="2" a="1"/>
  <c r="AK1145" i="2"/>
  <c r="AK1368" i="2" a="1"/>
  <c r="AK1368" i="2" s="1"/>
  <c r="AK1390" i="2" a="1"/>
  <c r="AK1390" i="2" s="1"/>
  <c r="AK3325" i="2" a="1"/>
  <c r="AK3325" i="2" s="1"/>
  <c r="AK3347" i="2" a="1"/>
  <c r="AK3347" i="2" s="1"/>
  <c r="AK3714" i="2" a="1"/>
  <c r="AK3714" i="2" s="1"/>
  <c r="AK3746" i="2" a="1"/>
  <c r="AK3746" i="2" s="1"/>
  <c r="AK8729" i="2" a="1"/>
  <c r="AK8729" i="2" s="1"/>
  <c r="AK9001" i="2" a="1"/>
  <c r="AK9001" i="2" s="1"/>
  <c r="AK10103" i="2" a="1"/>
  <c r="AK10103" i="2" s="1"/>
  <c r="AK10209" i="2" a="1"/>
  <c r="AK10209" i="2"/>
  <c r="AK1997" i="2" a="1"/>
  <c r="AK1997" i="2" s="1"/>
  <c r="AK2070" i="2" a="1"/>
  <c r="AK2070" i="2" s="1"/>
  <c r="AK2379" i="2" a="1"/>
  <c r="AK2379" i="2" s="1"/>
  <c r="AK2437" i="2" a="1"/>
  <c r="AK2437" i="2" s="1"/>
  <c r="AK2525" i="2" a="1"/>
  <c r="AK2525" i="2" s="1"/>
  <c r="AK2611" i="2" a="1"/>
  <c r="AK2611" i="2" s="1"/>
  <c r="AK2693" i="2" a="1"/>
  <c r="AK2693" i="2" s="1"/>
  <c r="AK2694" i="2" a="1"/>
  <c r="AK2694" i="2" s="1"/>
  <c r="AK3225" i="2" a="1"/>
  <c r="AK3225" i="2" s="1"/>
  <c r="AK3935" i="2" a="1"/>
  <c r="AK3935" i="2" s="1"/>
  <c r="AK4278" i="2" a="1"/>
  <c r="AK4278" i="2"/>
  <c r="AK4307" i="2" a="1"/>
  <c r="AK4307" i="2" s="1"/>
  <c r="AK4417" i="2" a="1"/>
  <c r="AK4417" i="2"/>
  <c r="AK4453" i="2" a="1"/>
  <c r="AK4453" i="2" s="1"/>
  <c r="AK6183" i="2" a="1"/>
  <c r="AK6183" i="2" s="1"/>
  <c r="AK6301" i="2" a="1"/>
  <c r="AK6301" i="2"/>
  <c r="AK6328" i="2" a="1"/>
  <c r="AK6328" i="2" s="1"/>
  <c r="AK4974" i="2" a="1"/>
  <c r="AK4974" i="2"/>
  <c r="AK6520" i="2" a="1"/>
  <c r="AK6520" i="2" s="1"/>
  <c r="AK6694" i="2" a="1"/>
  <c r="AK6694" i="2" s="1"/>
  <c r="AK7015" i="2" a="1"/>
  <c r="AK7015" i="2" s="1"/>
  <c r="AK7176" i="2" a="1"/>
  <c r="AK7176" i="2"/>
  <c r="AK7235" i="2" a="1"/>
  <c r="AK7235" i="2" s="1"/>
  <c r="AK7236" i="2" a="1"/>
  <c r="AK7236" i="2"/>
  <c r="AK5221" i="2" a="1"/>
  <c r="AK5221" i="2" s="1"/>
  <c r="AK5505" i="2" a="1"/>
  <c r="AK5505" i="2" s="1"/>
  <c r="AK5696" i="2" a="1"/>
  <c r="AK5696" i="2" s="1"/>
  <c r="AK5823" i="2" a="1"/>
  <c r="AK5823" i="2" s="1"/>
  <c r="AK5950" i="2" a="1"/>
  <c r="AK5950" i="2" s="1"/>
  <c r="AK6107" i="2" a="1"/>
  <c r="AK6107" i="2" s="1"/>
  <c r="AK6544" i="2" a="1"/>
  <c r="AK6544" i="2" s="1"/>
  <c r="AK6977" i="2" a="1"/>
  <c r="AK6977" i="2" s="1"/>
  <c r="AK9556" i="2" a="1"/>
  <c r="AK9556" i="2"/>
  <c r="AK11129" i="2" a="1"/>
  <c r="AK11129" i="2"/>
  <c r="AK11384" i="2" a="1"/>
  <c r="AK11384" i="2" s="1"/>
  <c r="AK7315" i="2" a="1"/>
  <c r="AK7315" i="2"/>
  <c r="AK7398" i="2" a="1"/>
  <c r="AK7398" i="2" s="1"/>
  <c r="AK7497" i="2" a="1"/>
  <c r="AK7497" i="2" s="1"/>
  <c r="AK7603" i="2" a="1"/>
  <c r="AK7603" i="2" s="1"/>
  <c r="AK7711" i="2" a="1"/>
  <c r="AK7711" i="2" s="1"/>
  <c r="AK7813" i="2" a="1"/>
  <c r="AK7813" i="2" s="1"/>
  <c r="AK7979" i="2" a="1"/>
  <c r="AK7979" i="2"/>
  <c r="AK8069" i="2" a="1"/>
  <c r="AK8069" i="2" s="1"/>
  <c r="AK8138" i="2" a="1"/>
  <c r="AK8138" i="2" s="1"/>
  <c r="AK9684" i="2" a="1"/>
  <c r="AK9684" i="2"/>
  <c r="AK8730" i="2" a="1"/>
  <c r="AK8730" i="2" s="1"/>
  <c r="AK8856" i="2" a="1"/>
  <c r="AK8856" i="2" s="1"/>
  <c r="AK8857" i="2" a="1"/>
  <c r="AK8857" i="2" s="1"/>
  <c r="AK9002" i="2" a="1"/>
  <c r="AK9002" i="2" s="1"/>
  <c r="AK9003" i="2" a="1"/>
  <c r="AK9003" i="2"/>
  <c r="AK9004" i="2" a="1"/>
  <c r="AK9004" i="2" s="1"/>
  <c r="AK9005" i="2" a="1"/>
  <c r="AK9005" i="2"/>
  <c r="AK9141" i="2" a="1"/>
  <c r="AK9141" i="2" s="1"/>
  <c r="AK10210" i="2" a="1"/>
  <c r="AK10210" i="2" s="1"/>
  <c r="AK10211" i="2" a="1"/>
  <c r="AK10211" i="2"/>
  <c r="AK10212" i="2" a="1"/>
  <c r="AK10212" i="2" s="1"/>
  <c r="AK10213" i="2" a="1"/>
  <c r="AK10213" i="2" s="1"/>
  <c r="AK10346" i="2" a="1"/>
  <c r="AK10346" i="2" s="1"/>
  <c r="AK10347" i="2" a="1"/>
  <c r="AK10347" i="2" s="1"/>
  <c r="AK11130" i="2" a="1"/>
  <c r="AK11130" i="2" s="1"/>
  <c r="AK11385" i="2" a="1"/>
  <c r="AK11385" i="2" s="1"/>
  <c r="AK11603" i="2" a="1"/>
  <c r="AK11603" i="2" s="1"/>
  <c r="AK11688" i="2" a="1"/>
  <c r="AK11688" i="2"/>
  <c r="AK3242" i="2" a="1"/>
  <c r="AK3242" i="2"/>
  <c r="AK3468" i="2" a="1"/>
  <c r="AK3468" i="2"/>
  <c r="AK3488" i="2" a="1"/>
  <c r="AK3488" i="2"/>
  <c r="AK3874" i="2" a="1"/>
  <c r="AK3874" i="2" s="1"/>
  <c r="AK3894" i="2" a="1"/>
  <c r="AK3894" i="2" s="1"/>
  <c r="AK344" i="2" a="1"/>
  <c r="AK344" i="2" s="1"/>
  <c r="AK387" i="2" a="1"/>
  <c r="AK387" i="2"/>
  <c r="AK738" i="2" a="1"/>
  <c r="AK738" i="2" s="1"/>
  <c r="AK739" i="2" a="1"/>
  <c r="AK739" i="2" s="1"/>
  <c r="AK1086" i="2" a="1"/>
  <c r="AK1086" i="2" s="1"/>
  <c r="AK1097" i="2" a="1"/>
  <c r="AK1097" i="2" s="1"/>
  <c r="AK1320" i="2" a="1"/>
  <c r="AK1320" i="2" s="1"/>
  <c r="AK1321" i="2" a="1"/>
  <c r="AK1321" i="2" s="1"/>
  <c r="AK1998" i="2" a="1"/>
  <c r="AK1998" i="2" s="1"/>
  <c r="AK1999" i="2" a="1"/>
  <c r="AK1999" i="2" s="1"/>
  <c r="AK2071" i="2" a="1"/>
  <c r="AK2071" i="2" s="1"/>
  <c r="AK2133" i="2" a="1"/>
  <c r="AK2133" i="2" s="1"/>
  <c r="AK2177" i="2" a="1"/>
  <c r="AK2177" i="2" s="1"/>
  <c r="AK2201" i="2" a="1"/>
  <c r="AK2201" i="2" s="1"/>
  <c r="AK388" i="2" a="1"/>
  <c r="AK388" i="2" s="1"/>
  <c r="AK413" i="2" a="1"/>
  <c r="AK413" i="2" s="1"/>
  <c r="AK1585" i="2" a="1"/>
  <c r="AK1585" i="2"/>
  <c r="AK3103" i="2" a="1"/>
  <c r="AK3103" i="2" s="1"/>
  <c r="AK4736" i="2" a="1"/>
  <c r="AK4736" i="2" s="1"/>
  <c r="AK4830" i="2" a="1"/>
  <c r="AK4830" i="2"/>
  <c r="AK5162" i="2" a="1"/>
  <c r="AK5162" i="2" s="1"/>
  <c r="AK5391" i="2" a="1"/>
  <c r="AK5391" i="2" s="1"/>
  <c r="AK5572" i="2" a="1"/>
  <c r="AK5572" i="2" s="1"/>
  <c r="AK3252" i="2" a="1"/>
  <c r="AK3252" i="2" s="1"/>
  <c r="AK2612" i="2" a="1"/>
  <c r="AK2612" i="2"/>
  <c r="AK2695" i="2" a="1"/>
  <c r="AK2695" i="2"/>
  <c r="AK2696" i="2" a="1"/>
  <c r="AK2696" i="2" s="1"/>
  <c r="AK2765" i="2" a="1"/>
  <c r="AK2765" i="2"/>
  <c r="AK2815" i="2" a="1"/>
  <c r="AK2815" i="2" s="1"/>
  <c r="AK2848" i="2" a="1"/>
  <c r="AK2848" i="2"/>
  <c r="AK5016" i="2" a="1"/>
  <c r="AK5016" i="2" s="1"/>
  <c r="AK6592" i="2" a="1"/>
  <c r="AK6592" i="2" s="1"/>
  <c r="AK6721" i="2" a="1"/>
  <c r="AK6721" i="2"/>
  <c r="AK7052" i="2" a="1"/>
  <c r="AK7052" i="2" s="1"/>
  <c r="AK5300" i="2" a="1"/>
  <c r="AK5300" i="2"/>
  <c r="AK5697" i="2" a="1"/>
  <c r="AK5697" i="2" s="1"/>
  <c r="AK5824" i="2" a="1"/>
  <c r="AK5824" i="2" s="1"/>
  <c r="AK5951" i="2" a="1"/>
  <c r="AK5951" i="2" s="1"/>
  <c r="AK6108" i="2" a="1"/>
  <c r="AK6108" i="2" s="1"/>
  <c r="AK6648" i="2" a="1"/>
  <c r="AK6648" i="2" s="1"/>
  <c r="AK7016" i="2" a="1"/>
  <c r="AK7016" i="2"/>
  <c r="AK9557" i="2" a="1"/>
  <c r="AK9557" i="2"/>
  <c r="AK9685" i="2" a="1"/>
  <c r="AK9685" i="2" s="1"/>
  <c r="AK10777" i="2" a="1"/>
  <c r="AK10777" i="2"/>
  <c r="AK10852" i="2" a="1"/>
  <c r="AK10852" i="2"/>
  <c r="AK11174" i="2" a="1"/>
  <c r="AK11174" i="2"/>
  <c r="AK11426" i="2" a="1"/>
  <c r="AK11426" i="2" s="1"/>
  <c r="AK11735" i="2" a="1"/>
  <c r="AK11735" i="2"/>
  <c r="AK9686" i="2" a="1"/>
  <c r="AK9686" i="2" s="1"/>
  <c r="AK9687" i="2" a="1"/>
  <c r="AK9687" i="2" s="1"/>
  <c r="AK9784" i="2" a="1"/>
  <c r="AK9784" i="2" s="1"/>
  <c r="AK9785" i="2" a="1"/>
  <c r="AK9785" i="2" s="1"/>
  <c r="AK9970" i="2" a="1"/>
  <c r="AK9970" i="2" s="1"/>
  <c r="AK7498" i="2" a="1"/>
  <c r="AK7498" i="2" s="1"/>
  <c r="AK7604" i="2" a="1"/>
  <c r="AK7604" i="2" s="1"/>
  <c r="AK7712" i="2" a="1"/>
  <c r="AK7712" i="2" s="1"/>
  <c r="AK7814" i="2" a="1"/>
  <c r="AK7814" i="2" s="1"/>
  <c r="AK7892" i="2" a="1"/>
  <c r="AK7892" i="2"/>
  <c r="AK7893" i="2" a="1"/>
  <c r="AK7893" i="2"/>
  <c r="AK7980" i="2" a="1"/>
  <c r="AK7980" i="2" s="1"/>
  <c r="AK8070" i="2" a="1"/>
  <c r="AK8070" i="2"/>
  <c r="AK8139" i="2" a="1"/>
  <c r="AK8139" i="2" s="1"/>
  <c r="AK8194" i="2" a="1"/>
  <c r="AK8194" i="2" s="1"/>
  <c r="AK8236" i="2" a="1"/>
  <c r="AK8236" i="2" s="1"/>
  <c r="AK8259" i="2" a="1"/>
  <c r="AK8259" i="2"/>
  <c r="AK10853" i="2" a="1"/>
  <c r="AK10853" i="2" s="1"/>
  <c r="AK10854" i="2" a="1"/>
  <c r="AK10854" i="2" s="1"/>
  <c r="AK10855" i="2" a="1"/>
  <c r="AK10855" i="2"/>
  <c r="AK10904" i="2" a="1"/>
  <c r="AK10904" i="2"/>
  <c r="AK11209" i="2" a="1"/>
  <c r="AK11209" i="2" s="1"/>
  <c r="AK11467" i="2" a="1"/>
  <c r="AK11467" i="2" s="1"/>
  <c r="AK471" i="2" a="1"/>
  <c r="AK471" i="2" s="1"/>
  <c r="AK472" i="2" a="1"/>
  <c r="AK472" i="2"/>
  <c r="AK1488" i="2" a="1"/>
  <c r="AK1488" i="2"/>
  <c r="AK3104" i="2" a="1"/>
  <c r="AK3104" i="2" s="1"/>
  <c r="AK3378" i="2" a="1"/>
  <c r="AK3378" i="2"/>
  <c r="AK3419" i="2" a="1"/>
  <c r="AK3419" i="2" s="1"/>
  <c r="AK3598" i="2" a="1"/>
  <c r="AK3598" i="2" s="1"/>
  <c r="AK3715" i="2" a="1"/>
  <c r="AK3715" i="2" s="1"/>
  <c r="AK3747" i="2" a="1"/>
  <c r="AK3747" i="2" s="1"/>
  <c r="AK4625" i="2" a="1"/>
  <c r="AK4625" i="2"/>
  <c r="AK4831" i="2" a="1"/>
  <c r="AK4831" i="2" s="1"/>
  <c r="AK5056" i="2" a="1"/>
  <c r="AK5056" i="2" s="1"/>
  <c r="AK5392" i="2" a="1"/>
  <c r="AK5392" i="2" s="1"/>
  <c r="AK27" i="2" a="1"/>
  <c r="AK27" i="2" s="1"/>
  <c r="AK42" i="2" a="1"/>
  <c r="AK42" i="2"/>
  <c r="AK540" i="2" a="1"/>
  <c r="AK540" i="2" s="1"/>
  <c r="AK557" i="2" a="1"/>
  <c r="AK557" i="2" s="1"/>
  <c r="AK866" i="2" a="1"/>
  <c r="AK866" i="2"/>
  <c r="AK867" i="2" a="1"/>
  <c r="AK867" i="2" s="1"/>
  <c r="AK1098" i="2" a="1"/>
  <c r="AK1098" i="2" s="1"/>
  <c r="AK1099" i="2" a="1"/>
  <c r="AK1099" i="2"/>
  <c r="AK1322" i="2" a="1"/>
  <c r="AK1322" i="2" s="1"/>
  <c r="AK1345" i="2" a="1"/>
  <c r="AK1345" i="2" s="1"/>
  <c r="AK1670" i="2" a="1"/>
  <c r="AK1670" i="2" s="1"/>
  <c r="AK1671" i="2" a="1"/>
  <c r="AK1671" i="2" s="1"/>
  <c r="AK1702" i="2" a="1"/>
  <c r="AK1702" i="2" s="1"/>
  <c r="AK1761" i="2" a="1"/>
  <c r="AK1761" i="2"/>
  <c r="AK1831" i="2" a="1"/>
  <c r="AK1831" i="2"/>
  <c r="AK1915" i="2" a="1"/>
  <c r="AK1915" i="2" s="1"/>
  <c r="AK2380" i="2" a="1"/>
  <c r="AK2380" i="2"/>
  <c r="AK2438" i="2" a="1"/>
  <c r="AK2438" i="2"/>
  <c r="AK2439" i="2" a="1"/>
  <c r="AK2439" i="2" s="1"/>
  <c r="AK2526" i="2" a="1"/>
  <c r="AK2526" i="2" s="1"/>
  <c r="AK2613" i="2" a="1"/>
  <c r="AK2613" i="2" s="1"/>
  <c r="AK2697" i="2" a="1"/>
  <c r="AK2697" i="2" s="1"/>
  <c r="AK3667" i="2" a="1"/>
  <c r="AK3667" i="2"/>
  <c r="AK3907" i="2" a="1"/>
  <c r="AK3907" i="2"/>
  <c r="AK4157" i="2" a="1"/>
  <c r="AK4157" i="2"/>
  <c r="AK4158" i="2" a="1"/>
  <c r="AK4158" i="2"/>
  <c r="AK4418" i="2" a="1"/>
  <c r="AK4418" i="2" s="1"/>
  <c r="AK4419" i="2" a="1"/>
  <c r="AK4419" i="2" s="1"/>
  <c r="AK4927" i="2" a="1"/>
  <c r="AK4927" i="2" s="1"/>
  <c r="AK6152" i="2" a="1"/>
  <c r="AK6152" i="2"/>
  <c r="AK6274" i="2" a="1"/>
  <c r="AK6274" i="2" s="1"/>
  <c r="AK6302" i="2" a="1"/>
  <c r="AK6302" i="2"/>
  <c r="AK6484" i="2" a="1"/>
  <c r="AK6484" i="2" s="1"/>
  <c r="AK6777" i="2" a="1"/>
  <c r="AK6777" i="2" s="1"/>
  <c r="AK6936" i="2" a="1"/>
  <c r="AK6936" i="2" s="1"/>
  <c r="AK7133" i="2" a="1"/>
  <c r="AK7133" i="2" s="1"/>
  <c r="AK7177" i="2" a="1"/>
  <c r="AK7177" i="2" s="1"/>
  <c r="AK7237" i="2" a="1"/>
  <c r="AK7237" i="2"/>
  <c r="AK5215" i="2" a="1"/>
  <c r="AK5215" i="2"/>
  <c r="AK5484" i="2" a="1"/>
  <c r="AK5484" i="2"/>
  <c r="AK5698" i="2" a="1"/>
  <c r="AK5698" i="2" s="1"/>
  <c r="AK5825" i="2" a="1"/>
  <c r="AK5825" i="2" s="1"/>
  <c r="AK5952" i="2" a="1"/>
  <c r="AK5952" i="2" s="1"/>
  <c r="AK6069" i="2" a="1"/>
  <c r="AK6069" i="2" s="1"/>
  <c r="AK6485" i="2" a="1"/>
  <c r="AK6485" i="2"/>
  <c r="AK6937" i="2" a="1"/>
  <c r="AK6937" i="2" s="1"/>
  <c r="AK8634" i="2" a="1"/>
  <c r="AK8634" i="2" s="1"/>
  <c r="AK8667" i="2" a="1"/>
  <c r="AK8667" i="2"/>
  <c r="AK9006" i="2" a="1"/>
  <c r="AK9006" i="2" s="1"/>
  <c r="AK9971" i="2" a="1"/>
  <c r="AK9971" i="2" s="1"/>
  <c r="AK10028" i="2" a="1"/>
  <c r="AK10028" i="2" s="1"/>
  <c r="AK11092" i="2" a="1"/>
  <c r="AK11092" i="2" s="1"/>
  <c r="AK11346" i="2" a="1"/>
  <c r="AK11346" i="2"/>
  <c r="AK7316" i="2" a="1"/>
  <c r="AK7316" i="2" s="1"/>
  <c r="AK7399" i="2" a="1"/>
  <c r="AK7399" i="2" s="1"/>
  <c r="AK7400" i="2" a="1"/>
  <c r="AK7400" i="2" s="1"/>
  <c r="AK7605" i="2" a="1"/>
  <c r="AK7605" i="2"/>
  <c r="AK7606" i="2" a="1"/>
  <c r="AK7606" i="2" s="1"/>
  <c r="AK7713" i="2" a="1"/>
  <c r="AK7713" i="2" s="1"/>
  <c r="AK7815" i="2" a="1"/>
  <c r="AK7815" i="2"/>
  <c r="AK7981" i="2" a="1"/>
  <c r="AK7981" i="2" s="1"/>
  <c r="AK8071" i="2" a="1"/>
  <c r="AK8071" i="2"/>
  <c r="AK8668" i="2" a="1"/>
  <c r="AK8668" i="2" s="1"/>
  <c r="AK8669" i="2" a="1"/>
  <c r="AK8669" i="2" s="1"/>
  <c r="AK8670" i="2" a="1"/>
  <c r="AK8670" i="2"/>
  <c r="AK8671" i="2" a="1"/>
  <c r="AK8671" i="2" s="1"/>
  <c r="AK8672" i="2" a="1"/>
  <c r="AK8672" i="2" s="1"/>
  <c r="AK8731" i="2" a="1"/>
  <c r="AK8731" i="2" s="1"/>
  <c r="AK8732" i="2" a="1"/>
  <c r="AK8732" i="2" s="1"/>
  <c r="AK8733" i="2" a="1"/>
  <c r="AK8733" i="2" s="1"/>
  <c r="AK9142" i="2" a="1"/>
  <c r="AK9142" i="2" s="1"/>
  <c r="AK10029" i="2" a="1"/>
  <c r="AK10029" i="2"/>
  <c r="AK10030" i="2" a="1"/>
  <c r="AK10030" i="2" s="1"/>
  <c r="AK10031" i="2" a="1"/>
  <c r="AK10031" i="2" s="1"/>
  <c r="AK10104" i="2" a="1"/>
  <c r="AK10104" i="2" s="1"/>
  <c r="AK10105" i="2" a="1"/>
  <c r="AK10105" i="2" s="1"/>
  <c r="AK10106" i="2" a="1"/>
  <c r="AK10106" i="2" s="1"/>
  <c r="AK11093" i="2" a="1"/>
  <c r="AK11093" i="2" s="1"/>
  <c r="AK11347" i="2" a="1"/>
  <c r="AK11347" i="2" s="1"/>
  <c r="AK11604" i="2" a="1"/>
  <c r="AK11604" i="2" s="1"/>
  <c r="AK11689" i="2" a="1"/>
  <c r="AK11689" i="2" s="1"/>
  <c r="AK3187" i="2" a="1"/>
  <c r="AK3187" i="2" s="1"/>
  <c r="AK3379" i="2" a="1"/>
  <c r="AK3379" i="2" s="1"/>
  <c r="AK3420" i="2" a="1"/>
  <c r="AK3420" i="2" s="1"/>
  <c r="AK3787" i="2" a="1"/>
  <c r="AK3787" i="2" s="1"/>
  <c r="AK3824" i="2" a="1"/>
  <c r="AK3824" i="2" s="1"/>
  <c r="AK87" i="2" a="1"/>
  <c r="AK87" i="2" s="1"/>
  <c r="AK170" i="2" a="1"/>
  <c r="AK170" i="2" s="1"/>
  <c r="AK586" i="2" a="1"/>
  <c r="AK586" i="2"/>
  <c r="AK637" i="2" a="1"/>
  <c r="AK637" i="2" s="1"/>
  <c r="AK1032" i="2" a="1"/>
  <c r="AK1032" i="2" s="1"/>
  <c r="AK1033" i="2" a="1"/>
  <c r="AK1033" i="2" s="1"/>
  <c r="AK1268" i="2" a="1"/>
  <c r="AK1268" i="2" s="1"/>
  <c r="AK1269" i="2" a="1"/>
  <c r="AK1269" i="2"/>
  <c r="AK1703" i="2" a="1"/>
  <c r="AK1703" i="2" s="1"/>
  <c r="AK1762" i="2" a="1"/>
  <c r="AK1762" i="2" s="1"/>
  <c r="AK1832" i="2" a="1"/>
  <c r="AK1832" i="2"/>
  <c r="AK1916" i="2" a="1"/>
  <c r="AK1916" i="2" s="1"/>
  <c r="AK2000" i="2" a="1"/>
  <c r="AK2000" i="2" s="1"/>
  <c r="AK2072" i="2" a="1"/>
  <c r="AK2072" i="2" s="1"/>
  <c r="AK2381" i="2" a="1"/>
  <c r="AK2381" i="2" s="1"/>
  <c r="AK2382" i="2" a="1"/>
  <c r="AK2382" i="2" s="1"/>
  <c r="AK2440" i="2" a="1"/>
  <c r="AK2440" i="2"/>
  <c r="AK2527" i="2" a="1"/>
  <c r="AK2527" i="2" s="1"/>
  <c r="AK88" i="2" a="1"/>
  <c r="AK88" i="2" s="1"/>
  <c r="AK171" i="2" a="1"/>
  <c r="AK171" i="2"/>
  <c r="AK1489" i="2" a="1"/>
  <c r="AK1489" i="2" s="1"/>
  <c r="AK3105" i="2" a="1"/>
  <c r="AK3105" i="2"/>
  <c r="AK4642" i="2" a="1"/>
  <c r="AK4642" i="2" s="1"/>
  <c r="AK4832" i="2" a="1"/>
  <c r="AK4832" i="2" s="1"/>
  <c r="AK5076" i="2" a="1"/>
  <c r="AK5076" i="2"/>
  <c r="AK5393" i="2" a="1"/>
  <c r="AK5393" i="2" s="1"/>
  <c r="AK5506" i="2" a="1"/>
  <c r="AK5506" i="2"/>
  <c r="AK3188" i="2" a="1"/>
  <c r="AK3188" i="2" s="1"/>
  <c r="AK4174" i="2" a="1"/>
  <c r="AK4174" i="2" s="1"/>
  <c r="AK4195" i="2" a="1"/>
  <c r="AK4195" i="2" s="1"/>
  <c r="AK4454" i="2" a="1"/>
  <c r="AK4454" i="2"/>
  <c r="AK4492" i="2" a="1"/>
  <c r="AK4492" i="2" s="1"/>
  <c r="AK4928" i="2" a="1"/>
  <c r="AK4928" i="2" s="1"/>
  <c r="AK2614" i="2" a="1"/>
  <c r="AK2614" i="2" s="1"/>
  <c r="AK2698" i="2" a="1"/>
  <c r="AK2698" i="2" s="1"/>
  <c r="AK7238" i="2" a="1"/>
  <c r="AK7238" i="2" s="1"/>
  <c r="AK7317" i="2" a="1"/>
  <c r="AK7317" i="2" s="1"/>
  <c r="AK6486" i="2" a="1"/>
  <c r="AK6486" i="2" s="1"/>
  <c r="AK6683" i="2" a="1"/>
  <c r="AK6683" i="2"/>
  <c r="AK6891" i="2" a="1"/>
  <c r="AK6891" i="2" s="1"/>
  <c r="AK5270" i="2" a="1"/>
  <c r="AK5270" i="2" s="1"/>
  <c r="AK5699" i="2" a="1"/>
  <c r="AK5699" i="2"/>
  <c r="AK5826" i="2" a="1"/>
  <c r="AK5826" i="2"/>
  <c r="AK5953" i="2" a="1"/>
  <c r="AK5953" i="2" s="1"/>
  <c r="AK6042" i="2" a="1"/>
  <c r="AK6042" i="2" s="1"/>
  <c r="AK6487" i="2" a="1"/>
  <c r="AK6487" i="2" s="1"/>
  <c r="AK6864" i="2" a="1"/>
  <c r="AK6864" i="2"/>
  <c r="AK9007" i="2" a="1"/>
  <c r="AK9007" i="2" s="1"/>
  <c r="AK9143" i="2" a="1"/>
  <c r="AK9143" i="2"/>
  <c r="AK9357" i="2" a="1"/>
  <c r="AK9357" i="2" s="1"/>
  <c r="AK10348" i="2" a="1"/>
  <c r="AK10348" i="2" s="1"/>
  <c r="AK10520" i="2" a="1"/>
  <c r="AK10520" i="2"/>
  <c r="AK11044" i="2" a="1"/>
  <c r="AK11044" i="2" s="1"/>
  <c r="AK11296" i="2" a="1"/>
  <c r="AK11296" i="2" s="1"/>
  <c r="AK9144" i="2" a="1"/>
  <c r="AK9144" i="2"/>
  <c r="AK9145" i="2" a="1"/>
  <c r="AK9145" i="2"/>
  <c r="AK9358" i="2" a="1"/>
  <c r="AK9358" i="2" s="1"/>
  <c r="AK9359" i="2" a="1"/>
  <c r="AK9359" i="2" s="1"/>
  <c r="AK9558" i="2" a="1"/>
  <c r="AK9558" i="2" s="1"/>
  <c r="AK9559" i="2" a="1"/>
  <c r="AK9559" i="2" s="1"/>
  <c r="AK9560" i="2" a="1"/>
  <c r="AK9560" i="2"/>
  <c r="AK7401" i="2" a="1"/>
  <c r="AK7401" i="2" s="1"/>
  <c r="AK7499" i="2" a="1"/>
  <c r="AK7499" i="2"/>
  <c r="AK7500" i="2" a="1"/>
  <c r="AK7500" i="2"/>
  <c r="AK7607" i="2" a="1"/>
  <c r="AK7607" i="2"/>
  <c r="AK7714" i="2" a="1"/>
  <c r="AK7714" i="2" s="1"/>
  <c r="AK7816" i="2" a="1"/>
  <c r="AK7816" i="2" s="1"/>
  <c r="AK7894" i="2" a="1"/>
  <c r="AK7894" i="2" s="1"/>
  <c r="AK7982" i="2" a="1"/>
  <c r="AK7982" i="2" s="1"/>
  <c r="AK8072" i="2" a="1"/>
  <c r="AK8072" i="2" s="1"/>
  <c r="AK8140" i="2" a="1"/>
  <c r="AK8140" i="2" s="1"/>
  <c r="AK10349" i="2" a="1"/>
  <c r="AK10349" i="2" s="1"/>
  <c r="AK10521" i="2" a="1"/>
  <c r="AK10521" i="2" s="1"/>
  <c r="AK10522" i="2" a="1"/>
  <c r="AK10522" i="2" s="1"/>
  <c r="AK10523" i="2" a="1"/>
  <c r="AK10523" i="2" s="1"/>
  <c r="AK10687" i="2" a="1"/>
  <c r="AK10687" i="2"/>
  <c r="AK10688" i="2" a="1"/>
  <c r="AK10688" i="2" s="1"/>
  <c r="AK11094" i="2" a="1"/>
  <c r="AK11094" i="2" s="1"/>
  <c r="AK11348" i="2" a="1"/>
  <c r="AK11348" i="2" s="1"/>
  <c r="AK89" i="2" a="1"/>
  <c r="AK89" i="2" s="1"/>
  <c r="AK172" i="2" a="1"/>
  <c r="AK172" i="2" s="1"/>
  <c r="AK1512" i="2" a="1"/>
  <c r="AK1512" i="2" s="1"/>
  <c r="AK3106" i="2" a="1"/>
  <c r="AK3106" i="2" s="1"/>
  <c r="AK4643" i="2" a="1"/>
  <c r="AK4643" i="2"/>
  <c r="AK4833" i="2" a="1"/>
  <c r="AK4833" i="2" s="1"/>
  <c r="AK5077" i="2" a="1"/>
  <c r="AK5077" i="2" s="1"/>
  <c r="AK5394" i="2" a="1"/>
  <c r="AK5394" i="2" s="1"/>
  <c r="AK90" i="2" a="1"/>
  <c r="AK90" i="2" s="1"/>
  <c r="AK91" i="2" a="1"/>
  <c r="AK91" i="2" s="1"/>
  <c r="AK587" i="2" a="1"/>
  <c r="AK587" i="2" s="1"/>
  <c r="AK588" i="2" a="1"/>
  <c r="AK588" i="2" s="1"/>
  <c r="AK3567" i="2" a="1"/>
  <c r="AK3567" i="2" s="1"/>
  <c r="AK4929" i="2" a="1"/>
  <c r="AK4929" i="2"/>
  <c r="AK6835" i="2" a="1"/>
  <c r="AK6835" i="2" s="1"/>
  <c r="AK6819" i="2" a="1"/>
  <c r="AK6819" i="2" s="1"/>
  <c r="AK7066" i="2" a="1"/>
  <c r="AK7066" i="2" s="1"/>
  <c r="AK5485" i="2" a="1"/>
  <c r="AK5485" i="2" s="1"/>
  <c r="AK5700" i="2" a="1"/>
  <c r="AK5700" i="2" s="1"/>
  <c r="AK5827" i="2" a="1"/>
  <c r="AK5827" i="2" s="1"/>
  <c r="AK5954" i="2" a="1"/>
  <c r="AK5954" i="2"/>
  <c r="AK8858" i="2" a="1"/>
  <c r="AK8858" i="2" s="1"/>
  <c r="AK9008" i="2" a="1"/>
  <c r="AK9008" i="2" s="1"/>
  <c r="AK10107" i="2" a="1"/>
  <c r="AK10107" i="2" s="1"/>
  <c r="AK10108" i="2" a="1"/>
  <c r="AK10108" i="2" s="1"/>
  <c r="AK10214" i="2" a="1"/>
  <c r="AK10214" i="2"/>
  <c r="AK11234" i="2" a="1"/>
  <c r="AK11234" i="2" s="1"/>
  <c r="AK11492" i="2" a="1"/>
  <c r="AK11492" i="2" s="1"/>
  <c r="AK173" i="2" a="1"/>
  <c r="AK173" i="2" s="1"/>
  <c r="AK274" i="2" a="1"/>
  <c r="AK274" i="2" s="1"/>
  <c r="AK1513" i="2" a="1"/>
  <c r="AK1513" i="2" s="1"/>
  <c r="AK3107" i="2" a="1"/>
  <c r="AK3107" i="2" s="1"/>
  <c r="AK3226" i="2" a="1"/>
  <c r="AK3226" i="2"/>
  <c r="AK4697" i="2" a="1"/>
  <c r="AK4697" i="2" s="1"/>
  <c r="AK4834" i="2" a="1"/>
  <c r="AK4834" i="2"/>
  <c r="AK5103" i="2" a="1"/>
  <c r="AK5103" i="2" s="1"/>
  <c r="AK5395" i="2" a="1"/>
  <c r="AK5395" i="2"/>
  <c r="AK1763" i="2" a="1"/>
  <c r="AK1763" i="2" s="1"/>
  <c r="AK1833" i="2" a="1"/>
  <c r="AK1833" i="2"/>
  <c r="AK1834" i="2" a="1"/>
  <c r="AK1834" i="2" s="1"/>
  <c r="AK92" i="2" a="1"/>
  <c r="AK92" i="2" s="1"/>
  <c r="AK174" i="2" a="1"/>
  <c r="AK174" i="2" s="1"/>
  <c r="AK638" i="2" a="1"/>
  <c r="AK638" i="2" s="1"/>
  <c r="AK639" i="2" a="1"/>
  <c r="AK639" i="2" s="1"/>
  <c r="AK906" i="2" a="1"/>
  <c r="AK906" i="2" s="1"/>
  <c r="AK907" i="2" a="1"/>
  <c r="AK907" i="2" s="1"/>
  <c r="AK1124" i="2" a="1"/>
  <c r="AK1124" i="2" s="1"/>
  <c r="AK1146" i="2" a="1"/>
  <c r="AK1146" i="2"/>
  <c r="AK1369" i="2" a="1"/>
  <c r="AK1369" i="2"/>
  <c r="AK1391" i="2" a="1"/>
  <c r="AK1391" i="2" s="1"/>
  <c r="AK3348" i="2" a="1"/>
  <c r="AK3348" i="2" s="1"/>
  <c r="AK3349" i="2" a="1"/>
  <c r="AK3349" i="2" s="1"/>
  <c r="AK3716" i="2" a="1"/>
  <c r="AK3716" i="2"/>
  <c r="AK3748" i="2" a="1"/>
  <c r="AK3748" i="2" s="1"/>
  <c r="AK8734" i="2" a="1"/>
  <c r="AK8734" i="2"/>
  <c r="AK9009" i="2" a="1"/>
  <c r="AK9009" i="2" s="1"/>
  <c r="AK10215" i="2" a="1"/>
  <c r="AK10215" i="2" s="1"/>
  <c r="AK10350" i="2" a="1"/>
  <c r="AK10350" i="2" s="1"/>
  <c r="AK1917" i="2" a="1"/>
  <c r="AK1917" i="2"/>
  <c r="AK2073" i="2" a="1"/>
  <c r="AK2073" i="2" s="1"/>
  <c r="AK2074" i="2" a="1"/>
  <c r="AK2074" i="2" s="1"/>
  <c r="AK2441" i="2" a="1"/>
  <c r="AK2441" i="2" s="1"/>
  <c r="AK2442" i="2" a="1"/>
  <c r="AK2442" i="2" s="1"/>
  <c r="AK2528" i="2" a="1"/>
  <c r="AK2528" i="2" s="1"/>
  <c r="AK2615" i="2" a="1"/>
  <c r="AK2615" i="2" s="1"/>
  <c r="AK2699" i="2" a="1"/>
  <c r="AK2699" i="2" s="1"/>
  <c r="AK2766" i="2" a="1"/>
  <c r="AK2766" i="2" s="1"/>
  <c r="AK3227" i="2" a="1"/>
  <c r="AK3227" i="2"/>
  <c r="AK3957" i="2" a="1"/>
  <c r="AK3957" i="2"/>
  <c r="AK4279" i="2" a="1"/>
  <c r="AK4279" i="2" s="1"/>
  <c r="AK4308" i="2" a="1"/>
  <c r="AK4308" i="2" s="1"/>
  <c r="AK4420" i="2" a="1"/>
  <c r="AK4420" i="2"/>
  <c r="AK4455" i="2" a="1"/>
  <c r="AK4455" i="2" s="1"/>
  <c r="AK6184" i="2" a="1"/>
  <c r="AK6184" i="2" s="1"/>
  <c r="AK6303" i="2" a="1"/>
  <c r="AK6303" i="2"/>
  <c r="AK6329" i="2" a="1"/>
  <c r="AK6329" i="2" s="1"/>
  <c r="AK5000" i="2" a="1"/>
  <c r="AK5000" i="2" s="1"/>
  <c r="AK6545" i="2" a="1"/>
  <c r="AK6545" i="2" s="1"/>
  <c r="AK6695" i="2" a="1"/>
  <c r="AK6695" i="2" s="1"/>
  <c r="AK7017" i="2" a="1"/>
  <c r="AK7017" i="2" s="1"/>
  <c r="AK7178" i="2" a="1"/>
  <c r="AK7178" i="2"/>
  <c r="AK7239" i="2" a="1"/>
  <c r="AK7239" i="2"/>
  <c r="AK5222" i="2" a="1"/>
  <c r="AK5222" i="2" s="1"/>
  <c r="AK5507" i="2" a="1"/>
  <c r="AK5507" i="2"/>
  <c r="AK5701" i="2" a="1"/>
  <c r="AK5701" i="2" s="1"/>
  <c r="AK5828" i="2" a="1"/>
  <c r="AK5828" i="2" s="1"/>
  <c r="AK5955" i="2" a="1"/>
  <c r="AK5955" i="2" s="1"/>
  <c r="AK6109" i="2" a="1"/>
  <c r="AK6109" i="2"/>
  <c r="AK6546" i="2" a="1"/>
  <c r="AK6546" i="2" s="1"/>
  <c r="AK6978" i="2" a="1"/>
  <c r="AK6978" i="2"/>
  <c r="AK9561" i="2" a="1"/>
  <c r="AK9561" i="2" s="1"/>
  <c r="AK11131" i="2" a="1"/>
  <c r="AK11131" i="2"/>
  <c r="AK11386" i="2" a="1"/>
  <c r="AK11386" i="2"/>
  <c r="AK7318" i="2" a="1"/>
  <c r="AK7318" i="2" s="1"/>
  <c r="AK7402" i="2" a="1"/>
  <c r="AK7402" i="2" s="1"/>
  <c r="AK7501" i="2" a="1"/>
  <c r="AK7501" i="2"/>
  <c r="AK7608" i="2" a="1"/>
  <c r="AK7608" i="2" s="1"/>
  <c r="AK7715" i="2" a="1"/>
  <c r="AK7715" i="2" s="1"/>
  <c r="AK7716" i="2" a="1"/>
  <c r="AK7716" i="2" s="1"/>
  <c r="AK7817" i="2" a="1"/>
  <c r="AK7817" i="2"/>
  <c r="AK7983" i="2" a="1"/>
  <c r="AK7983" i="2" s="1"/>
  <c r="AK8073" i="2" a="1"/>
  <c r="AK8073" i="2" s="1"/>
  <c r="AK8141" i="2" a="1"/>
  <c r="AK8141" i="2" s="1"/>
  <c r="AK9688" i="2" a="1"/>
  <c r="AK9688" i="2" s="1"/>
  <c r="AK8859" i="2" a="1"/>
  <c r="AK8859" i="2" s="1"/>
  <c r="AK8860" i="2" a="1"/>
  <c r="AK8860" i="2" s="1"/>
  <c r="AK8861" i="2" a="1"/>
  <c r="AK8861" i="2" s="1"/>
  <c r="AK9010" i="2" a="1"/>
  <c r="AK9010" i="2"/>
  <c r="AK9011" i="2" a="1"/>
  <c r="AK9011" i="2"/>
  <c r="AK9012" i="2" a="1"/>
  <c r="AK9012" i="2" s="1"/>
  <c r="AK9146" i="2" a="1"/>
  <c r="AK9146" i="2" s="1"/>
  <c r="AK9147" i="2" a="1"/>
  <c r="AK9147" i="2" s="1"/>
  <c r="AK10216" i="2" a="1"/>
  <c r="AK10216" i="2"/>
  <c r="AK10217" i="2" a="1"/>
  <c r="AK10217" i="2" s="1"/>
  <c r="AK10351" i="2" a="1"/>
  <c r="AK10351" i="2" s="1"/>
  <c r="AK10352" i="2" a="1"/>
  <c r="AK10352" i="2"/>
  <c r="AK10353" i="2" a="1"/>
  <c r="AK10353" i="2" s="1"/>
  <c r="AK10524" i="2" a="1"/>
  <c r="AK10524" i="2" s="1"/>
  <c r="AK11132" i="2" a="1"/>
  <c r="AK11132" i="2" s="1"/>
  <c r="AK11387" i="2" a="1"/>
  <c r="AK11387" i="2" s="1"/>
  <c r="AK11605" i="2" a="1"/>
  <c r="AK11605" i="2" s="1"/>
  <c r="AK11690" i="2" a="1"/>
  <c r="AK11690" i="2"/>
  <c r="AK43" i="2" a="1"/>
  <c r="AK43" i="2"/>
  <c r="AK93" i="2" a="1"/>
  <c r="AK93" i="2"/>
  <c r="AK1466" i="2" a="1"/>
  <c r="AK1466" i="2" s="1"/>
  <c r="AK3108" i="2" a="1"/>
  <c r="AK3108" i="2" s="1"/>
  <c r="AK3326" i="2" a="1"/>
  <c r="AK3326" i="2" s="1"/>
  <c r="AK3350" i="2" a="1"/>
  <c r="AK3350" i="2" s="1"/>
  <c r="AK3693" i="2" a="1"/>
  <c r="AK3693" i="2"/>
  <c r="AK3717" i="2" a="1"/>
  <c r="AK3717" i="2" s="1"/>
  <c r="AK4644" i="2" a="1"/>
  <c r="AK4644" i="2"/>
  <c r="AK4835" i="2" a="1"/>
  <c r="AK4835" i="2" s="1"/>
  <c r="AK5057" i="2" a="1"/>
  <c r="AK5057" i="2"/>
  <c r="AK5396" i="2" a="1"/>
  <c r="AK5396" i="2" s="1"/>
  <c r="AK44" i="2" a="1"/>
  <c r="AK44" i="2" s="1"/>
  <c r="AK94" i="2" a="1"/>
  <c r="AK94" i="2" s="1"/>
  <c r="AK558" i="2" a="1"/>
  <c r="AK558" i="2" s="1"/>
  <c r="AK559" i="2" a="1"/>
  <c r="AK559" i="2" s="1"/>
  <c r="AK851" i="2" a="1"/>
  <c r="AK851" i="2" s="1"/>
  <c r="AK868" i="2" a="1"/>
  <c r="AK868" i="2" s="1"/>
  <c r="AK1100" i="2" a="1"/>
  <c r="AK1100" i="2" s="1"/>
  <c r="AK1125" i="2" a="1"/>
  <c r="AK1125" i="2" s="1"/>
  <c r="AK1346" i="2" a="1"/>
  <c r="AK1346" i="2" s="1"/>
  <c r="AK1347" i="2" a="1"/>
  <c r="AK1347" i="2" s="1"/>
  <c r="AK1672" i="2" a="1"/>
  <c r="AK1672" i="2" s="1"/>
  <c r="AK1704" i="2" a="1"/>
  <c r="AK1704" i="2"/>
  <c r="AK1764" i="2" a="1"/>
  <c r="AK1764" i="2" s="1"/>
  <c r="AK1765" i="2" a="1"/>
  <c r="AK1765" i="2"/>
  <c r="AK1835" i="2" a="1"/>
  <c r="AK1835" i="2" s="1"/>
  <c r="AK1918" i="2" a="1"/>
  <c r="AK1918" i="2" s="1"/>
  <c r="AK2355" i="2" a="1"/>
  <c r="AK2355" i="2" s="1"/>
  <c r="AK2383" i="2" a="1"/>
  <c r="AK2383" i="2"/>
  <c r="AK2384" i="2" a="1"/>
  <c r="AK2384" i="2" s="1"/>
  <c r="AK2443" i="2" a="1"/>
  <c r="AK2443" i="2"/>
  <c r="AK3543" i="2" a="1"/>
  <c r="AK3543" i="2" s="1"/>
  <c r="AK5258" i="2" a="1"/>
  <c r="AK5258" i="2" s="1"/>
  <c r="AK6043" i="2" a="1"/>
  <c r="AK6043" i="2" s="1"/>
  <c r="AK6463" i="2" a="1"/>
  <c r="AK6463" i="2" s="1"/>
  <c r="AK6865" i="2" a="1"/>
  <c r="AK6865" i="2" s="1"/>
  <c r="AK8735" i="2" a="1"/>
  <c r="AK8735" i="2" s="1"/>
  <c r="AK11045" i="2" a="1"/>
  <c r="AK11045" i="2" s="1"/>
  <c r="AK11297" i="2" a="1"/>
  <c r="AK11297" i="2" s="1"/>
  <c r="AK3916" i="2" a="1"/>
  <c r="AK3916" i="2"/>
  <c r="AK4222" i="2" a="1"/>
  <c r="AK4222" i="2" s="1"/>
  <c r="AK4253" i="2" a="1"/>
  <c r="AK4253" i="2" s="1"/>
  <c r="AK4375" i="2" a="1"/>
  <c r="AK4375" i="2" s="1"/>
  <c r="AK4390" i="2" a="1"/>
  <c r="AK4390" i="2" s="1"/>
  <c r="AK2529" i="2" a="1"/>
  <c r="AK2529" i="2"/>
  <c r="AK2616" i="2" a="1"/>
  <c r="AK2616" i="2" s="1"/>
  <c r="AK3544" i="2" a="1"/>
  <c r="AK3544" i="2"/>
  <c r="AK4911" i="2" a="1"/>
  <c r="AK4911" i="2"/>
  <c r="AK6464" i="2" a="1"/>
  <c r="AK6464" i="2"/>
  <c r="AK6735" i="2" a="1"/>
  <c r="AK6735" i="2"/>
  <c r="AK6866" i="2" a="1"/>
  <c r="AK6866" i="2" s="1"/>
  <c r="AK7179" i="2" a="1"/>
  <c r="AK7179" i="2" s="1"/>
  <c r="AK7240" i="2" a="1"/>
  <c r="AK7240" i="2" s="1"/>
  <c r="AK7319" i="2" a="1"/>
  <c r="AK7319" i="2" s="1"/>
  <c r="AK6161" i="2" a="1"/>
  <c r="AK6161" i="2" s="1"/>
  <c r="AK6358" i="2" a="1"/>
  <c r="AK6358" i="2" s="1"/>
  <c r="AK6376" i="2" a="1"/>
  <c r="AK6376" i="2" s="1"/>
  <c r="AK5486" i="2" a="1"/>
  <c r="AK5486" i="2"/>
  <c r="AK5702" i="2" a="1"/>
  <c r="AK5702" i="2" s="1"/>
  <c r="AK5956" i="2" a="1"/>
  <c r="AK5956" i="2" s="1"/>
  <c r="AK5957" i="2" a="1"/>
  <c r="AK5957" i="2" s="1"/>
  <c r="AK8736" i="2" a="1"/>
  <c r="AK8736" i="2"/>
  <c r="AK9013" i="2" a="1"/>
  <c r="AK9013" i="2" s="1"/>
  <c r="AK10109" i="2" a="1"/>
  <c r="AK10109" i="2" s="1"/>
  <c r="AK10218" i="2" a="1"/>
  <c r="AK10218" i="2"/>
  <c r="AK8737" i="2" a="1"/>
  <c r="AK8737" i="2"/>
  <c r="AK8738" i="2" a="1"/>
  <c r="AK8738" i="2" s="1"/>
  <c r="AK8739" i="2" a="1"/>
  <c r="AK8739" i="2" s="1"/>
  <c r="AK8862" i="2" a="1"/>
  <c r="AK8862" i="2" s="1"/>
  <c r="AK9014" i="2" a="1"/>
  <c r="AK9014" i="2" s="1"/>
  <c r="AK9015" i="2" a="1"/>
  <c r="AK9015" i="2" s="1"/>
  <c r="AK9016" i="2" a="1"/>
  <c r="AK9016" i="2" s="1"/>
  <c r="AK9017" i="2" a="1"/>
  <c r="AK9017" i="2" s="1"/>
  <c r="AK10110" i="2" a="1"/>
  <c r="AK10110" i="2" s="1"/>
  <c r="AK10111" i="2" a="1"/>
  <c r="AK10111" i="2" s="1"/>
  <c r="AK10112" i="2" a="1"/>
  <c r="AK10112" i="2" s="1"/>
  <c r="AK7403" i="2" a="1"/>
  <c r="AK7403" i="2" s="1"/>
  <c r="AK7502" i="2" a="1"/>
  <c r="AK7502" i="2" s="1"/>
  <c r="AK7609" i="2" a="1"/>
  <c r="AK7609" i="2" s="1"/>
  <c r="AK7717" i="2" a="1"/>
  <c r="AK7717" i="2"/>
  <c r="AK7718" i="2" a="1"/>
  <c r="AK7718" i="2" s="1"/>
  <c r="AK7818" i="2" a="1"/>
  <c r="AK7818" i="2" s="1"/>
  <c r="AK7895" i="2" a="1"/>
  <c r="AK7895" i="2"/>
  <c r="AK7984" i="2" a="1"/>
  <c r="AK7984" i="2"/>
  <c r="AK8074" i="2" a="1"/>
  <c r="AK8074" i="2"/>
  <c r="AK8863" i="2" a="1"/>
  <c r="AK8863" i="2" s="1"/>
  <c r="AK10219" i="2" a="1"/>
  <c r="AK10219" i="2" s="1"/>
  <c r="AK10220" i="2" a="1"/>
  <c r="AK10220" i="2" s="1"/>
  <c r="AK10221" i="2" a="1"/>
  <c r="AK10221" i="2" s="1"/>
  <c r="AK11606" i="2" a="1"/>
  <c r="AK11606" i="2"/>
  <c r="AK11691" i="2" a="1"/>
  <c r="AK11691" i="2"/>
  <c r="AK11046" i="2" a="1"/>
  <c r="AK11046" i="2" s="1"/>
  <c r="AK11298" i="2" a="1"/>
  <c r="AK11298" i="2"/>
  <c r="AK3189" i="2" a="1"/>
  <c r="AK3189" i="2" s="1"/>
  <c r="AK3380" i="2" a="1"/>
  <c r="AK3380" i="2" s="1"/>
  <c r="AK3421" i="2" a="1"/>
  <c r="AK3421" i="2"/>
  <c r="AK3788" i="2" a="1"/>
  <c r="AK3788" i="2" s="1"/>
  <c r="AK3825" i="2" a="1"/>
  <c r="AK3825" i="2" s="1"/>
  <c r="AK95" i="2" a="1"/>
  <c r="AK95" i="2" s="1"/>
  <c r="AK175" i="2" a="1"/>
  <c r="AK175" i="2" s="1"/>
  <c r="AK640" i="2" a="1"/>
  <c r="AK640" i="2" s="1"/>
  <c r="AK641" i="2" a="1"/>
  <c r="AK641" i="2" s="1"/>
  <c r="AK803" i="2" a="1"/>
  <c r="AK803" i="2" s="1"/>
  <c r="AK811" i="2" a="1"/>
  <c r="AK811" i="2"/>
  <c r="AK1034" i="2" a="1"/>
  <c r="AK1034" i="2" s="1"/>
  <c r="AK1054" i="2" a="1"/>
  <c r="AK1054" i="2" s="1"/>
  <c r="AK1270" i="2" a="1"/>
  <c r="AK1270" i="2" s="1"/>
  <c r="AK1287" i="2" a="1"/>
  <c r="AK1287" i="2" s="1"/>
  <c r="AK1705" i="2" a="1"/>
  <c r="AK1705" i="2" s="1"/>
  <c r="AK1766" i="2" a="1"/>
  <c r="AK1766" i="2" s="1"/>
  <c r="AK1836" i="2" a="1"/>
  <c r="AK1836" i="2" s="1"/>
  <c r="AK1919" i="2" a="1"/>
  <c r="AK1919" i="2" s="1"/>
  <c r="AK2001" i="2" a="1"/>
  <c r="AK2001" i="2" s="1"/>
  <c r="AK2075" i="2" a="1"/>
  <c r="AK2075" i="2"/>
  <c r="AK2385" i="2" a="1"/>
  <c r="AK2385" i="2" s="1"/>
  <c r="AK2386" i="2" a="1"/>
  <c r="AK2386" i="2" s="1"/>
  <c r="AK2444" i="2" a="1"/>
  <c r="AK2444" i="2" s="1"/>
  <c r="AK2530" i="2" a="1"/>
  <c r="AK2530" i="2"/>
  <c r="AK96" i="2" a="1"/>
  <c r="AK96" i="2" s="1"/>
  <c r="AK275" i="2" a="1"/>
  <c r="AK275" i="2"/>
  <c r="AK1514" i="2" a="1"/>
  <c r="AK1514" i="2"/>
  <c r="AK3109" i="2" a="1"/>
  <c r="AK3109" i="2"/>
  <c r="AK4645" i="2" a="1"/>
  <c r="AK4645" i="2"/>
  <c r="AK4836" i="2" a="1"/>
  <c r="AK4836" i="2" s="1"/>
  <c r="AK5078" i="2" a="1"/>
  <c r="AK5078" i="2" s="1"/>
  <c r="AK5397" i="2" a="1"/>
  <c r="AK5397" i="2" s="1"/>
  <c r="AK5508" i="2" a="1"/>
  <c r="AK5508" i="2"/>
  <c r="AK3190" i="2" a="1"/>
  <c r="AK3190" i="2"/>
  <c r="AK3917" i="2" a="1"/>
  <c r="AK3917" i="2" s="1"/>
  <c r="AK4175" i="2" a="1"/>
  <c r="AK4175" i="2" s="1"/>
  <c r="AK4196" i="2" a="1"/>
  <c r="AK4196" i="2" s="1"/>
  <c r="AK4493" i="2" a="1"/>
  <c r="AK4493" i="2" s="1"/>
  <c r="AK4494" i="2" a="1"/>
  <c r="AK4494" i="2" s="1"/>
  <c r="AK2617" i="2" a="1"/>
  <c r="AK2617" i="2" s="1"/>
  <c r="AK2618" i="2" a="1"/>
  <c r="AK2618" i="2"/>
  <c r="AK7241" i="2" a="1"/>
  <c r="AK7241" i="2"/>
  <c r="AK7320" i="2" a="1"/>
  <c r="AK7320" i="2"/>
  <c r="AK4930" i="2" a="1"/>
  <c r="AK4930" i="2" s="1"/>
  <c r="AK6162" i="2" a="1"/>
  <c r="AK6162" i="2" s="1"/>
  <c r="AK6275" i="2" a="1"/>
  <c r="AK6275" i="2" s="1"/>
  <c r="AK6304" i="2" a="1"/>
  <c r="AK6304" i="2" s="1"/>
  <c r="AK6488" i="2" a="1"/>
  <c r="AK6488" i="2" s="1"/>
  <c r="AK6689" i="2" a="1"/>
  <c r="AK6689" i="2" s="1"/>
  <c r="AK6892" i="2" a="1"/>
  <c r="AK6892" i="2" s="1"/>
  <c r="AK5271" i="2" a="1"/>
  <c r="AK5271" i="2" s="1"/>
  <c r="AK5703" i="2" a="1"/>
  <c r="AK5703" i="2" s="1"/>
  <c r="AK5829" i="2" a="1"/>
  <c r="AK5829" i="2" s="1"/>
  <c r="AK5958" i="2" a="1"/>
  <c r="AK5958" i="2"/>
  <c r="AK6044" i="2" a="1"/>
  <c r="AK6044" i="2" s="1"/>
  <c r="AK6521" i="2" a="1"/>
  <c r="AK6521" i="2" s="1"/>
  <c r="AK6893" i="2" a="1"/>
  <c r="AK6893" i="2" s="1"/>
  <c r="AK9148" i="2" a="1"/>
  <c r="AK9148" i="2" s="1"/>
  <c r="AK9360" i="2" a="1"/>
  <c r="AK9360" i="2" s="1"/>
  <c r="AK9689" i="2" a="1"/>
  <c r="AK9689" i="2"/>
  <c r="AK10354" i="2" a="1"/>
  <c r="AK10354" i="2" s="1"/>
  <c r="AK10525" i="2" a="1"/>
  <c r="AK10525" i="2" s="1"/>
  <c r="AK11047" i="2" a="1"/>
  <c r="AK11047" i="2"/>
  <c r="AK11299" i="2" a="1"/>
  <c r="AK11299" i="2" s="1"/>
  <c r="AK9149" i="2" a="1"/>
  <c r="AK9149" i="2" s="1"/>
  <c r="AK9361" i="2" a="1"/>
  <c r="AK9361" i="2"/>
  <c r="AK9362" i="2" a="1"/>
  <c r="AK9362" i="2" s="1"/>
  <c r="AK9562" i="2" a="1"/>
  <c r="AK9562" i="2"/>
  <c r="AK9563" i="2" a="1"/>
  <c r="AK9563" i="2" s="1"/>
  <c r="AK9690" i="2" a="1"/>
  <c r="AK9690" i="2"/>
  <c r="AK9691" i="2" a="1"/>
  <c r="AK9691" i="2" s="1"/>
  <c r="AK9786" i="2" a="1"/>
  <c r="AK9786" i="2" s="1"/>
  <c r="AK9787" i="2" a="1"/>
  <c r="AK9787" i="2" s="1"/>
  <c r="AK7404" i="2" a="1"/>
  <c r="AK7404" i="2"/>
  <c r="AK7503" i="2" a="1"/>
  <c r="AK7503" i="2" s="1"/>
  <c r="AK7610" i="2" a="1"/>
  <c r="AK7610" i="2"/>
  <c r="AK7719" i="2" a="1"/>
  <c r="AK7719" i="2"/>
  <c r="AK7720" i="2" a="1"/>
  <c r="AK7720" i="2" s="1"/>
  <c r="AK7819" i="2" a="1"/>
  <c r="AK7819" i="2" s="1"/>
  <c r="AK7896" i="2" a="1"/>
  <c r="AK7896" i="2" s="1"/>
  <c r="AK7985" i="2" a="1"/>
  <c r="AK7985" i="2" s="1"/>
  <c r="AK8075" i="2" a="1"/>
  <c r="AK8075" i="2" s="1"/>
  <c r="AK8142" i="2" a="1"/>
  <c r="AK8142" i="2"/>
  <c r="AK10526" i="2" a="1"/>
  <c r="AK10526" i="2" s="1"/>
  <c r="AK10527" i="2" a="1"/>
  <c r="AK10527" i="2" s="1"/>
  <c r="AK10689" i="2" a="1"/>
  <c r="AK10689" i="2" s="1"/>
  <c r="AK10690" i="2" a="1"/>
  <c r="AK10690" i="2"/>
  <c r="AK10691" i="2" a="1"/>
  <c r="AK10691" i="2" s="1"/>
  <c r="AK10692" i="2" a="1"/>
  <c r="AK10692" i="2" s="1"/>
  <c r="AK11095" i="2" a="1"/>
  <c r="AK11095" i="2" s="1"/>
  <c r="AK11349" i="2" a="1"/>
  <c r="AK11349" i="2" s="1"/>
  <c r="AK11607" i="2" a="1"/>
  <c r="AK11607" i="2"/>
  <c r="AK11692" i="2" a="1"/>
  <c r="AK11692" i="2" s="1"/>
  <c r="AK345" i="2" a="1"/>
  <c r="AK345" i="2" s="1"/>
  <c r="AK346" i="2" a="1"/>
  <c r="AK346" i="2" s="1"/>
  <c r="AK1571" i="2" a="1"/>
  <c r="AK1571" i="2" s="1"/>
  <c r="AK3110" i="2" a="1"/>
  <c r="AK3110" i="2" s="1"/>
  <c r="AK3599" i="2" a="1"/>
  <c r="AK3599" i="2" s="1"/>
  <c r="AK4723" i="2" a="1"/>
  <c r="AK4723" i="2" s="1"/>
  <c r="AK4837" i="2" a="1"/>
  <c r="AK4837" i="2" s="1"/>
  <c r="AK1920" i="2" a="1"/>
  <c r="AK1920" i="2" s="1"/>
  <c r="AK276" i="2" a="1"/>
  <c r="AK276" i="2" s="1"/>
  <c r="AK389" i="2" a="1"/>
  <c r="AK389" i="2"/>
  <c r="AK691" i="2" a="1"/>
  <c r="AK691" i="2" s="1"/>
  <c r="AK723" i="2" a="1"/>
  <c r="AK723" i="2" s="1"/>
  <c r="AK840" i="2" a="1"/>
  <c r="AK840" i="2" s="1"/>
  <c r="AK848" i="2" a="1"/>
  <c r="AK848" i="2" s="1"/>
  <c r="AK1073" i="2" a="1"/>
  <c r="AK1073" i="2" s="1"/>
  <c r="AK1087" i="2" a="1"/>
  <c r="AK1087" i="2"/>
  <c r="AK1288" i="2" a="1"/>
  <c r="AK1288" i="2" s="1"/>
  <c r="AK1306" i="2" a="1"/>
  <c r="AK1306" i="2" s="1"/>
  <c r="AK3454" i="2" a="1"/>
  <c r="AK3454" i="2" s="1"/>
  <c r="AK3469" i="2" a="1"/>
  <c r="AK3469" i="2"/>
  <c r="AK3857" i="2" a="1"/>
  <c r="AK3857" i="2" s="1"/>
  <c r="AK3875" i="2" a="1"/>
  <c r="AK3875" i="2" s="1"/>
  <c r="AK9564" i="2" a="1"/>
  <c r="AK9564" i="2" s="1"/>
  <c r="AK9788" i="2" a="1"/>
  <c r="AK9788" i="2"/>
  <c r="AK10693" i="2" a="1"/>
  <c r="AK10693" i="2" s="1"/>
  <c r="AK10778" i="2" a="1"/>
  <c r="AK10778" i="2" s="1"/>
  <c r="AK2002" i="2" a="1"/>
  <c r="AK2002" i="2" s="1"/>
  <c r="AK2076" i="2" a="1"/>
  <c r="AK2076" i="2"/>
  <c r="AK2077" i="2" a="1"/>
  <c r="AK2077" i="2" s="1"/>
  <c r="AK2134" i="2" a="1"/>
  <c r="AK2134" i="2" s="1"/>
  <c r="AK2178" i="2" a="1"/>
  <c r="AK2178" i="2"/>
  <c r="AK2619" i="2" a="1"/>
  <c r="AK2619" i="2"/>
  <c r="AK2620" i="2" a="1"/>
  <c r="AK2620" i="2"/>
  <c r="AK2700" i="2" a="1"/>
  <c r="AK2700" i="2" s="1"/>
  <c r="AK2767" i="2" a="1"/>
  <c r="AK2767" i="2" s="1"/>
  <c r="AK2816" i="2" a="1"/>
  <c r="AK2816" i="2"/>
  <c r="AK2817" i="2" a="1"/>
  <c r="AK2817" i="2" s="1"/>
  <c r="AK3623" i="2" a="1"/>
  <c r="AK3623" i="2" s="1"/>
  <c r="AK3988" i="2" a="1"/>
  <c r="AK3988" i="2" s="1"/>
  <c r="AK4223" i="2" a="1"/>
  <c r="AK4223" i="2" s="1"/>
  <c r="AK4254" i="2" a="1"/>
  <c r="AK4254" i="2" s="1"/>
  <c r="AK4529" i="2" a="1"/>
  <c r="AK4529" i="2"/>
  <c r="AK4556" i="2" a="1"/>
  <c r="AK4556" i="2" s="1"/>
  <c r="AK6214" i="2" a="1"/>
  <c r="AK6214" i="2" s="1"/>
  <c r="AK6342" i="2" a="1"/>
  <c r="AK6342" i="2"/>
  <c r="AK6359" i="2" a="1"/>
  <c r="AK6359" i="2" s="1"/>
  <c r="AK4975" i="2" a="1"/>
  <c r="AK4975" i="2" s="1"/>
  <c r="AK6615" i="2" a="1"/>
  <c r="AK6615" i="2" s="1"/>
  <c r="AK6765" i="2" a="1"/>
  <c r="AK6765" i="2" s="1"/>
  <c r="AK6979" i="2" a="1"/>
  <c r="AK6979" i="2" s="1"/>
  <c r="AK7242" i="2" a="1"/>
  <c r="AK7242" i="2" s="1"/>
  <c r="AK5153" i="2" a="1"/>
  <c r="AK5153" i="2" s="1"/>
  <c r="AK5398" i="2" a="1"/>
  <c r="AK5398" i="2" s="1"/>
  <c r="AK5216" i="2" a="1"/>
  <c r="AK5216" i="2"/>
  <c r="AK5553" i="2" a="1"/>
  <c r="AK5553" i="2"/>
  <c r="AK5704" i="2" a="1"/>
  <c r="AK5704" i="2" s="1"/>
  <c r="AK5830" i="2" a="1"/>
  <c r="AK5830" i="2" s="1"/>
  <c r="AK5959" i="2" a="1"/>
  <c r="AK5959" i="2" s="1"/>
  <c r="AK6093" i="2" a="1"/>
  <c r="AK6093" i="2" s="1"/>
  <c r="AK6572" i="2" a="1"/>
  <c r="AK6572" i="2"/>
  <c r="AK6938" i="2" a="1"/>
  <c r="AK6938" i="2" s="1"/>
  <c r="AK9692" i="2" a="1"/>
  <c r="AK9692" i="2" s="1"/>
  <c r="AK11133" i="2" a="1"/>
  <c r="AK11133" i="2"/>
  <c r="AK11388" i="2" a="1"/>
  <c r="AK11388" i="2" s="1"/>
  <c r="AK7321" i="2" a="1"/>
  <c r="AK7321" i="2"/>
  <c r="AK7405" i="2" a="1"/>
  <c r="AK7405" i="2" s="1"/>
  <c r="AK7504" i="2" a="1"/>
  <c r="AK7504" i="2" s="1"/>
  <c r="AK7611" i="2" a="1"/>
  <c r="AK7611" i="2" s="1"/>
  <c r="AK7721" i="2" a="1"/>
  <c r="AK7721" i="2" s="1"/>
  <c r="AK7820" i="2" a="1"/>
  <c r="AK7820" i="2" s="1"/>
  <c r="AK7897" i="2" a="1"/>
  <c r="AK7897" i="2" s="1"/>
  <c r="AK7986" i="2" a="1"/>
  <c r="AK7986" i="2"/>
  <c r="AK8076" i="2" a="1"/>
  <c r="AK8076" i="2" s="1"/>
  <c r="AK8143" i="2" a="1"/>
  <c r="AK8143" i="2" s="1"/>
  <c r="AK8144" i="2" a="1"/>
  <c r="AK8144" i="2" s="1"/>
  <c r="AK9693" i="2" a="1"/>
  <c r="AK9693" i="2" s="1"/>
  <c r="AK9565" i="2" a="1"/>
  <c r="AK9565" i="2" s="1"/>
  <c r="AK9566" i="2" a="1"/>
  <c r="AK9566" i="2" s="1"/>
  <c r="AK9694" i="2" a="1"/>
  <c r="AK9694" i="2" s="1"/>
  <c r="AK9695" i="2" a="1"/>
  <c r="AK9695" i="2" s="1"/>
  <c r="AK9789" i="2" a="1"/>
  <c r="AK9789" i="2" s="1"/>
  <c r="AK9790" i="2" a="1"/>
  <c r="AK9790" i="2" s="1"/>
  <c r="AK9791" i="2" a="1"/>
  <c r="AK9791" i="2" s="1"/>
  <c r="AK9792" i="2" a="1"/>
  <c r="AK9792" i="2"/>
  <c r="AK10694" i="2" a="1"/>
  <c r="AK10694" i="2"/>
  <c r="AK10779" i="2" a="1"/>
  <c r="AK10779" i="2" s="1"/>
  <c r="AK11134" i="2" a="1"/>
  <c r="AK11134" i="2" s="1"/>
  <c r="AK11427" i="2" a="1"/>
  <c r="AK11427" i="2" s="1"/>
  <c r="AK11608" i="2" a="1"/>
  <c r="AK11608" i="2"/>
  <c r="AK11693" i="2" a="1"/>
  <c r="AK11693" i="2" s="1"/>
  <c r="AK10780" i="2" a="1"/>
  <c r="AK10780" i="2" s="1"/>
  <c r="AK10781" i="2" a="1"/>
  <c r="AK10781" i="2" s="1"/>
  <c r="AK10782" i="2" a="1"/>
  <c r="AK10782" i="2" s="1"/>
  <c r="AK10856" i="2" a="1"/>
  <c r="AK10856" i="2" s="1"/>
  <c r="AK176" i="2" a="1"/>
  <c r="AK176" i="2" s="1"/>
  <c r="AK277" i="2" a="1"/>
  <c r="AK277" i="2"/>
  <c r="AK1515" i="2" a="1"/>
  <c r="AK1515" i="2" s="1"/>
  <c r="AK3111" i="2" a="1"/>
  <c r="AK3111" i="2" s="1"/>
  <c r="AK3381" i="2" a="1"/>
  <c r="AK3381" i="2" s="1"/>
  <c r="AK3422" i="2" a="1"/>
  <c r="AK3422" i="2" s="1"/>
  <c r="AK3749" i="2" a="1"/>
  <c r="AK3749" i="2"/>
  <c r="AK3750" i="2" a="1"/>
  <c r="AK3750" i="2" s="1"/>
  <c r="AK4674" i="2" a="1"/>
  <c r="AK4674" i="2" s="1"/>
  <c r="AK4838" i="2" a="1"/>
  <c r="AK4838" i="2"/>
  <c r="AK5104" i="2" a="1"/>
  <c r="AK5104" i="2" s="1"/>
  <c r="AK5399" i="2" a="1"/>
  <c r="AK5399" i="2"/>
  <c r="AK177" i="2" a="1"/>
  <c r="AK177" i="2"/>
  <c r="AK278" i="2" a="1"/>
  <c r="AK278" i="2" s="1"/>
  <c r="AK589" i="2" a="1"/>
  <c r="AK589" i="2" s="1"/>
  <c r="AK642" i="2" a="1"/>
  <c r="AK642" i="2" s="1"/>
  <c r="AK886" i="2" a="1"/>
  <c r="AK886" i="2"/>
  <c r="AK908" i="2" a="1"/>
  <c r="AK908" i="2" s="1"/>
  <c r="AK1147" i="2" a="1"/>
  <c r="AK1147" i="2"/>
  <c r="AK1148" i="2" a="1"/>
  <c r="AK1148" i="2" s="1"/>
  <c r="AK1370" i="2" a="1"/>
  <c r="AK1370" i="2" s="1"/>
  <c r="AK1392" i="2" a="1"/>
  <c r="AK1392" i="2"/>
  <c r="AK1767" i="2" a="1"/>
  <c r="AK1767" i="2"/>
  <c r="AK1837" i="2" a="1"/>
  <c r="AK1837" i="2" s="1"/>
  <c r="AK1921" i="2" a="1"/>
  <c r="AK1921" i="2" s="1"/>
  <c r="AK1922" i="2" a="1"/>
  <c r="AK1922" i="2"/>
  <c r="AK2003" i="2" a="1"/>
  <c r="AK2003" i="2" s="1"/>
  <c r="AK2078" i="2" a="1"/>
  <c r="AK2078" i="2"/>
  <c r="AK2445" i="2" a="1"/>
  <c r="AK2445" i="2" s="1"/>
  <c r="AK2446" i="2" a="1"/>
  <c r="AK2446" i="2" s="1"/>
  <c r="AK3568" i="2" a="1"/>
  <c r="AK3568" i="2"/>
  <c r="AK5281" i="2" a="1"/>
  <c r="AK5281" i="2"/>
  <c r="AK6070" i="2" a="1"/>
  <c r="AK6070" i="2"/>
  <c r="AK6547" i="2" a="1"/>
  <c r="AK6547" i="2" s="1"/>
  <c r="AK6894" i="2" a="1"/>
  <c r="AK6894" i="2" s="1"/>
  <c r="AK11096" i="2" a="1"/>
  <c r="AK11096" i="2" s="1"/>
  <c r="AK11350" i="2" a="1"/>
  <c r="AK11350" i="2" s="1"/>
  <c r="AK3958" i="2" a="1"/>
  <c r="AK3958" i="2"/>
  <c r="AK4280" i="2" a="1"/>
  <c r="AK4280" i="2"/>
  <c r="AK4309" i="2" a="1"/>
  <c r="AK4309" i="2" s="1"/>
  <c r="AK4421" i="2" a="1"/>
  <c r="AK4421" i="2"/>
  <c r="AK4456" i="2" a="1"/>
  <c r="AK4456" i="2" s="1"/>
  <c r="AK2531" i="2" a="1"/>
  <c r="AK2531" i="2" s="1"/>
  <c r="AK2621" i="2" a="1"/>
  <c r="AK2621" i="2"/>
  <c r="AK2701" i="2" a="1"/>
  <c r="AK2701" i="2"/>
  <c r="AK2702" i="2" a="1"/>
  <c r="AK2702" i="2" s="1"/>
  <c r="AK3600" i="2" a="1"/>
  <c r="AK3600" i="2"/>
  <c r="AK4960" i="2" a="1"/>
  <c r="AK4960" i="2" s="1"/>
  <c r="AK6548" i="2" a="1"/>
  <c r="AK6548" i="2"/>
  <c r="AK6755" i="2" a="1"/>
  <c r="AK6755" i="2"/>
  <c r="AK6939" i="2" a="1"/>
  <c r="AK6939" i="2" s="1"/>
  <c r="AK7322" i="2" a="1"/>
  <c r="AK7322" i="2" s="1"/>
  <c r="AK6195" i="2" a="1"/>
  <c r="AK6195" i="2" s="1"/>
  <c r="AK6392" i="2" a="1"/>
  <c r="AK6392" i="2" s="1"/>
  <c r="AK6408" i="2" a="1"/>
  <c r="AK6408" i="2" s="1"/>
  <c r="AK5509" i="2" a="1"/>
  <c r="AK5509" i="2" s="1"/>
  <c r="AK5705" i="2" a="1"/>
  <c r="AK5705" i="2" s="1"/>
  <c r="AK5831" i="2" a="1"/>
  <c r="AK5831" i="2" s="1"/>
  <c r="AK5960" i="2" a="1"/>
  <c r="AK5960" i="2" s="1"/>
  <c r="AK9018" i="2" a="1"/>
  <c r="AK9018" i="2" s="1"/>
  <c r="AK9150" i="2" a="1"/>
  <c r="AK9150" i="2" s="1"/>
  <c r="AK10355" i="2" a="1"/>
  <c r="AK10355" i="2"/>
  <c r="AK10528" i="2" a="1"/>
  <c r="AK10528" i="2" s="1"/>
  <c r="AK11761" i="2" a="1"/>
  <c r="AK11761" i="2"/>
  <c r="AK8864" i="2" a="1"/>
  <c r="AK8864" i="2" s="1"/>
  <c r="AK9019" i="2" a="1"/>
  <c r="AK9019" i="2"/>
  <c r="AK9020" i="2" a="1"/>
  <c r="AK9020" i="2"/>
  <c r="AK9021" i="2" a="1"/>
  <c r="AK9021" i="2" s="1"/>
  <c r="AK9151" i="2" a="1"/>
  <c r="AK9151" i="2" s="1"/>
  <c r="AK9152" i="2" a="1"/>
  <c r="AK9152" i="2"/>
  <c r="AK9153" i="2" a="1"/>
  <c r="AK9153" i="2" s="1"/>
  <c r="AK9363" i="2" a="1"/>
  <c r="AK9363" i="2" s="1"/>
  <c r="AK7406" i="2" a="1"/>
  <c r="AK7406" i="2"/>
  <c r="AK7505" i="2" a="1"/>
  <c r="AK7505" i="2" s="1"/>
  <c r="AK7612" i="2" a="1"/>
  <c r="AK7612" i="2" s="1"/>
  <c r="AK7613" i="2" a="1"/>
  <c r="AK7613" i="2" s="1"/>
  <c r="AK7722" i="2" a="1"/>
  <c r="AK7722" i="2" s="1"/>
  <c r="AK7821" i="2" a="1"/>
  <c r="AK7821" i="2" s="1"/>
  <c r="AK7898" i="2" a="1"/>
  <c r="AK7898" i="2" s="1"/>
  <c r="AK7987" i="2" a="1"/>
  <c r="AK7987" i="2" s="1"/>
  <c r="AK8077" i="2" a="1"/>
  <c r="AK8077" i="2" s="1"/>
  <c r="AK8145" i="2" a="1"/>
  <c r="AK8145" i="2"/>
  <c r="AK8195" i="2" a="1"/>
  <c r="AK8195" i="2"/>
  <c r="AK10356" i="2" a="1"/>
  <c r="AK10356" i="2" s="1"/>
  <c r="AK10357" i="2" a="1"/>
  <c r="AK10357" i="2" s="1"/>
  <c r="AK10358" i="2" a="1"/>
  <c r="AK10358" i="2" s="1"/>
  <c r="AK10359" i="2" a="1"/>
  <c r="AK10359" i="2" s="1"/>
  <c r="AK10360" i="2" a="1"/>
  <c r="AK10360" i="2" s="1"/>
  <c r="AK10529" i="2" a="1"/>
  <c r="AK10529" i="2" s="1"/>
  <c r="AK11609" i="2" a="1"/>
  <c r="AK11609" i="2" s="1"/>
  <c r="AK11694" i="2" a="1"/>
  <c r="AK11694" i="2"/>
  <c r="AK11762" i="2" a="1"/>
  <c r="AK11762" i="2"/>
  <c r="AK11135" i="2" a="1"/>
  <c r="AK11135" i="2" s="1"/>
  <c r="AK11389" i="2" a="1"/>
  <c r="AK11389" i="2" s="1"/>
  <c r="AK279" i="2" a="1"/>
  <c r="AK279" i="2" s="1"/>
  <c r="AK347" i="2" a="1"/>
  <c r="AK347" i="2" s="1"/>
  <c r="AK1541" i="2" a="1"/>
  <c r="AK1541" i="2"/>
  <c r="AK3112" i="2" a="1"/>
  <c r="AK3112" i="2"/>
  <c r="AK3382" i="2" a="1"/>
  <c r="AK3382" i="2"/>
  <c r="AK3423" i="2" a="1"/>
  <c r="AK3423" i="2" s="1"/>
  <c r="AK3751" i="2" a="1"/>
  <c r="AK3751" i="2" s="1"/>
  <c r="AK3789" i="2" a="1"/>
  <c r="AK3789" i="2" s="1"/>
  <c r="AK4698" i="2" a="1"/>
  <c r="AK4698" i="2" s="1"/>
  <c r="AK4839" i="2" a="1"/>
  <c r="AK4839" i="2"/>
  <c r="AK5133" i="2" a="1"/>
  <c r="AK5133" i="2" s="1"/>
  <c r="AK5400" i="2" a="1"/>
  <c r="AK5400" i="2" s="1"/>
  <c r="AK280" i="2" a="1"/>
  <c r="AK280" i="2" s="1"/>
  <c r="AK281" i="2" a="1"/>
  <c r="AK281" i="2" s="1"/>
  <c r="AK643" i="2" a="1"/>
  <c r="AK643" i="2" s="1"/>
  <c r="AK692" i="2" a="1"/>
  <c r="AK692" i="2" s="1"/>
  <c r="AK909" i="2" a="1"/>
  <c r="AK909" i="2"/>
  <c r="AK910" i="2" a="1"/>
  <c r="AK910" i="2" s="1"/>
  <c r="AK1174" i="2" a="1"/>
  <c r="AK1174" i="2"/>
  <c r="AK1175" i="2" a="1"/>
  <c r="AK1175" i="2" s="1"/>
  <c r="AK1393" i="2" a="1"/>
  <c r="AK1393" i="2"/>
  <c r="AK1419" i="2" a="1"/>
  <c r="AK1419" i="2" s="1"/>
  <c r="AK1838" i="2" a="1"/>
  <c r="AK1838" i="2" s="1"/>
  <c r="AK1923" i="2" a="1"/>
  <c r="AK1923" i="2"/>
  <c r="AK2004" i="2" a="1"/>
  <c r="AK2004" i="2"/>
  <c r="AK2079" i="2" a="1"/>
  <c r="AK2079" i="2" s="1"/>
  <c r="AK2080" i="2" a="1"/>
  <c r="AK2080" i="2"/>
  <c r="AK2135" i="2" a="1"/>
  <c r="AK2135" i="2" s="1"/>
  <c r="AK2447" i="2" a="1"/>
  <c r="AK2447" i="2" s="1"/>
  <c r="AK2448" i="2" a="1"/>
  <c r="AK2448" i="2"/>
  <c r="AK3601" i="2" a="1"/>
  <c r="AK3601" i="2" s="1"/>
  <c r="AK5293" i="2" a="1"/>
  <c r="AK5293" i="2" s="1"/>
  <c r="AK6094" i="2" a="1"/>
  <c r="AK6094" i="2" s="1"/>
  <c r="AK6593" i="2" a="1"/>
  <c r="AK6593" i="2" s="1"/>
  <c r="AK6940" i="2" a="1"/>
  <c r="AK6940" i="2"/>
  <c r="AK11136" i="2" a="1"/>
  <c r="AK11136" i="2" s="1"/>
  <c r="AK11390" i="2" a="1"/>
  <c r="AK11390" i="2" s="1"/>
  <c r="AK3979" i="2" a="1"/>
  <c r="AK3979" i="2" s="1"/>
  <c r="AK4310" i="2" a="1"/>
  <c r="AK4310" i="2" s="1"/>
  <c r="AK4330" i="2" a="1"/>
  <c r="AK4330" i="2" s="1"/>
  <c r="AK4457" i="2" a="1"/>
  <c r="AK4457" i="2" s="1"/>
  <c r="AK4495" i="2" a="1"/>
  <c r="AK4495" i="2" s="1"/>
  <c r="AK2532" i="2" a="1"/>
  <c r="AK2532" i="2" s="1"/>
  <c r="AK2622" i="2" a="1"/>
  <c r="AK2622" i="2"/>
  <c r="AK2703" i="2" a="1"/>
  <c r="AK2703" i="2" s="1"/>
  <c r="AK2704" i="2" a="1"/>
  <c r="AK2704" i="2" s="1"/>
  <c r="AK3624" i="2" a="1"/>
  <c r="AK3624" i="2" s="1"/>
  <c r="AK4976" i="2" a="1"/>
  <c r="AK4976" i="2" s="1"/>
  <c r="AK6594" i="2" a="1"/>
  <c r="AK6594" i="2" s="1"/>
  <c r="AK6756" i="2" a="1"/>
  <c r="AK6756" i="2" s="1"/>
  <c r="AK6980" i="2" a="1"/>
  <c r="AK6980" i="2" s="1"/>
  <c r="AK6215" i="2" a="1"/>
  <c r="AK6215" i="2" s="1"/>
  <c r="AK6393" i="2" a="1"/>
  <c r="AK6393" i="2"/>
  <c r="AK6409" i="2" a="1"/>
  <c r="AK6409" i="2" s="1"/>
  <c r="AK5532" i="2" a="1"/>
  <c r="AK5532" i="2" s="1"/>
  <c r="AK5706" i="2" a="1"/>
  <c r="AK5706" i="2" s="1"/>
  <c r="AK5832" i="2" a="1"/>
  <c r="AK5832" i="2"/>
  <c r="AK5961" i="2" a="1"/>
  <c r="AK5961" i="2" s="1"/>
  <c r="AK9154" i="2" a="1"/>
  <c r="AK9154" i="2"/>
  <c r="AK9567" i="2" a="1"/>
  <c r="AK9567" i="2" s="1"/>
  <c r="AK10530" i="2" a="1"/>
  <c r="AK10530" i="2" s="1"/>
  <c r="AK10531" i="2" a="1"/>
  <c r="AK10531" i="2" s="1"/>
  <c r="AK11763" i="2" a="1"/>
  <c r="AK11763" i="2" s="1"/>
  <c r="AK9155" i="2" a="1"/>
  <c r="AK9155" i="2"/>
  <c r="AK9156" i="2" a="1"/>
  <c r="AK9156" i="2" s="1"/>
  <c r="AK9157" i="2" a="1"/>
  <c r="AK9157" i="2"/>
  <c r="AK9364" i="2" a="1"/>
  <c r="AK9364" i="2" s="1"/>
  <c r="AK9568" i="2" a="1"/>
  <c r="AK9568" i="2"/>
  <c r="AK9569" i="2" a="1"/>
  <c r="AK9569" i="2" s="1"/>
  <c r="AK9570" i="2" a="1"/>
  <c r="AK9570" i="2"/>
  <c r="AK9571" i="2" a="1"/>
  <c r="AK9571" i="2" s="1"/>
  <c r="AK7407" i="2" a="1"/>
  <c r="AK7407" i="2"/>
  <c r="AK7408" i="2" a="1"/>
  <c r="AK7408" i="2" s="1"/>
  <c r="AK7614" i="2" a="1"/>
  <c r="AK7614" i="2"/>
  <c r="AK7615" i="2" a="1"/>
  <c r="AK7615" i="2" s="1"/>
  <c r="AK7723" i="2" a="1"/>
  <c r="AK7723" i="2"/>
  <c r="AK7822" i="2" a="1"/>
  <c r="AK7822" i="2" s="1"/>
  <c r="AK7899" i="2" a="1"/>
  <c r="AK7899" i="2" s="1"/>
  <c r="AK7988" i="2" a="1"/>
  <c r="AK7988" i="2" s="1"/>
  <c r="AK8078" i="2" a="1"/>
  <c r="AK8078" i="2" s="1"/>
  <c r="AK8146" i="2" a="1"/>
  <c r="AK8146" i="2" s="1"/>
  <c r="AK8147" i="2" a="1"/>
  <c r="AK8147" i="2" s="1"/>
  <c r="AK8196" i="2" a="1"/>
  <c r="AK8196" i="2" s="1"/>
  <c r="AK10361" i="2" a="1"/>
  <c r="AK10361" i="2" s="1"/>
  <c r="AK10362" i="2" a="1"/>
  <c r="AK10362" i="2" s="1"/>
  <c r="AK10532" i="2" a="1"/>
  <c r="AK10532" i="2" s="1"/>
  <c r="AK10533" i="2" a="1"/>
  <c r="AK10533" i="2" s="1"/>
  <c r="AK10534" i="2" a="1"/>
  <c r="AK10534" i="2"/>
  <c r="AK10695" i="2" a="1"/>
  <c r="AK10695" i="2" s="1"/>
  <c r="AK11610" i="2" a="1"/>
  <c r="AK11610" i="2"/>
  <c r="AK11695" i="2" a="1"/>
  <c r="AK11695" i="2"/>
  <c r="AK11764" i="2" a="1"/>
  <c r="AK11764" i="2"/>
  <c r="AK11175" i="2" a="1"/>
  <c r="AK11175" i="2"/>
  <c r="AK11428" i="2" a="1"/>
  <c r="AK11428" i="2" s="1"/>
  <c r="AK282" i="2" a="1"/>
  <c r="AK282" i="2" s="1"/>
  <c r="AK348" i="2" a="1"/>
  <c r="AK348" i="2" s="1"/>
  <c r="AK1542" i="2" a="1"/>
  <c r="AK1542" i="2"/>
  <c r="AK3113" i="2" a="1"/>
  <c r="AK3113" i="2" s="1"/>
  <c r="AK4699" i="2" a="1"/>
  <c r="AK4699" i="2" s="1"/>
  <c r="AK4840" i="2" a="1"/>
  <c r="AK4840" i="2"/>
  <c r="AK5134" i="2" a="1"/>
  <c r="AK5134" i="2" s="1"/>
  <c r="AK5401" i="2" a="1"/>
  <c r="AK5401" i="2" s="1"/>
  <c r="AK1839" i="2" a="1"/>
  <c r="AK1839" i="2" s="1"/>
  <c r="AK1924" i="2" a="1"/>
  <c r="AK1924" i="2" s="1"/>
  <c r="AK841" i="2" a="1"/>
  <c r="AK841" i="2"/>
  <c r="AK849" i="2" a="1"/>
  <c r="AK849" i="2" s="1"/>
  <c r="AK1055" i="2" a="1"/>
  <c r="AK1055" i="2"/>
  <c r="AK1074" i="2" a="1"/>
  <c r="AK1074" i="2" s="1"/>
  <c r="AK1289" i="2" a="1"/>
  <c r="AK1289" i="2" s="1"/>
  <c r="AK1307" i="2" a="1"/>
  <c r="AK1307" i="2"/>
  <c r="AK2005" i="2" a="1"/>
  <c r="AK2005" i="2" s="1"/>
  <c r="AK2006" i="2" a="1"/>
  <c r="AK2006" i="2"/>
  <c r="AK2081" i="2" a="1"/>
  <c r="AK2081" i="2" s="1"/>
  <c r="AK2136" i="2" a="1"/>
  <c r="AK2136" i="2" s="1"/>
  <c r="AK2533" i="2" a="1"/>
  <c r="AK2533" i="2" s="1"/>
  <c r="AK2623" i="2" a="1"/>
  <c r="AK2623" i="2" s="1"/>
  <c r="AK2705" i="2" a="1"/>
  <c r="AK2705" i="2"/>
  <c r="AK2706" i="2" a="1"/>
  <c r="AK2706" i="2" s="1"/>
  <c r="AK2768" i="2" a="1"/>
  <c r="AK2768" i="2" s="1"/>
  <c r="AK2818" i="2" a="1"/>
  <c r="AK2818" i="2"/>
  <c r="AK3602" i="2" a="1"/>
  <c r="AK3602" i="2" s="1"/>
  <c r="AK3980" i="2" a="1"/>
  <c r="AK3980" i="2" s="1"/>
  <c r="AK6207" i="2" a="1"/>
  <c r="AK6207" i="2" s="1"/>
  <c r="AK6330" i="2" a="1"/>
  <c r="AK6330" i="2" s="1"/>
  <c r="AK6343" i="2" a="1"/>
  <c r="AK6343" i="2"/>
  <c r="AK4961" i="2" a="1"/>
  <c r="AK4961" i="2"/>
  <c r="AK6573" i="2" a="1"/>
  <c r="AK6573" i="2" s="1"/>
  <c r="AK6757" i="2" a="1"/>
  <c r="AK6757" i="2" s="1"/>
  <c r="AK6941" i="2" a="1"/>
  <c r="AK6941" i="2" s="1"/>
  <c r="AK7243" i="2" a="1"/>
  <c r="AK7243" i="2" s="1"/>
  <c r="AK5533" i="2" a="1"/>
  <c r="AK5533" i="2" s="1"/>
  <c r="AK5707" i="2" a="1"/>
  <c r="AK5707" i="2"/>
  <c r="AK5833" i="2" a="1"/>
  <c r="AK5833" i="2"/>
  <c r="AK5962" i="2" a="1"/>
  <c r="AK5962" i="2" s="1"/>
  <c r="AK7323" i="2" a="1"/>
  <c r="AK7323" i="2" s="1"/>
  <c r="AK7409" i="2" a="1"/>
  <c r="AK7409" i="2"/>
  <c r="AK7410" i="2" a="1"/>
  <c r="AK7410" i="2" s="1"/>
  <c r="AK7506" i="2" a="1"/>
  <c r="AK7506" i="2" s="1"/>
  <c r="AK7616" i="2" a="1"/>
  <c r="AK7616" i="2" s="1"/>
  <c r="AK7724" i="2" a="1"/>
  <c r="AK7724" i="2" s="1"/>
  <c r="AK7823" i="2" a="1"/>
  <c r="AK7823" i="2"/>
  <c r="AK7989" i="2" a="1"/>
  <c r="AK7989" i="2" s="1"/>
  <c r="AK8079" i="2" a="1"/>
  <c r="AK8079" i="2" s="1"/>
  <c r="AK8148" i="2" a="1"/>
  <c r="AK8148" i="2" s="1"/>
  <c r="AK8197" i="2" a="1"/>
  <c r="AK8197" i="2" s="1"/>
  <c r="AK9572" i="2" a="1"/>
  <c r="AK9572" i="2" s="1"/>
  <c r="AK9365" i="2" a="1"/>
  <c r="AK9365" i="2" s="1"/>
  <c r="AK9366" i="2" a="1"/>
  <c r="AK9366" i="2" s="1"/>
  <c r="AK9573" i="2" a="1"/>
  <c r="AK9573" i="2"/>
  <c r="AK9574" i="2" a="1"/>
  <c r="AK9574" i="2" s="1"/>
  <c r="AK10696" i="2" a="1"/>
  <c r="AK10696" i="2" s="1"/>
  <c r="AK11137" i="2" a="1"/>
  <c r="AK11137" i="2" s="1"/>
  <c r="AK11391" i="2" a="1"/>
  <c r="AK11391" i="2"/>
  <c r="AK11611" i="2" a="1"/>
  <c r="AK11611" i="2" s="1"/>
  <c r="AK11696" i="2" a="1"/>
  <c r="AK11696" i="2" s="1"/>
  <c r="AK10783" i="2" a="1"/>
  <c r="AK10783" i="2" s="1"/>
  <c r="AK3209" i="2" a="1"/>
  <c r="AK3209" i="2"/>
  <c r="AK3455" i="2" a="1"/>
  <c r="AK3455" i="2" s="1"/>
  <c r="AK3470" i="2" a="1"/>
  <c r="AK3470" i="2" s="1"/>
  <c r="AK3826" i="2" a="1"/>
  <c r="AK3826" i="2" s="1"/>
  <c r="AK3858" i="2" a="1"/>
  <c r="AK3858" i="2" s="1"/>
  <c r="AK283" i="2" a="1"/>
  <c r="AK283" i="2" s="1"/>
  <c r="AK390" i="2" a="1"/>
  <c r="AK390" i="2" s="1"/>
  <c r="AK693" i="2" a="1"/>
  <c r="AK693" i="2" s="1"/>
  <c r="AK724" i="2" a="1"/>
  <c r="AK724" i="2" s="1"/>
  <c r="AK812" i="2" a="1"/>
  <c r="AK812" i="2"/>
  <c r="AK813" i="2" a="1"/>
  <c r="AK813" i="2" s="1"/>
  <c r="AK1056" i="2" a="1"/>
  <c r="AK1056" i="2" s="1"/>
  <c r="AK1075" i="2" a="1"/>
  <c r="AK1075" i="2" s="1"/>
  <c r="AK1290" i="2" a="1"/>
  <c r="AK1290" i="2" s="1"/>
  <c r="AK1308" i="2" a="1"/>
  <c r="AK1308" i="2"/>
  <c r="AK1840" i="2" a="1"/>
  <c r="AK1840" i="2" s="1"/>
  <c r="AK1925" i="2" a="1"/>
  <c r="AK1925" i="2" s="1"/>
  <c r="AK2007" i="2" a="1"/>
  <c r="AK2007" i="2"/>
  <c r="AK2008" i="2" a="1"/>
  <c r="AK2008" i="2"/>
  <c r="AK2082" i="2" a="1"/>
  <c r="AK2082" i="2" s="1"/>
  <c r="AK2137" i="2" a="1"/>
  <c r="AK2137" i="2"/>
  <c r="AK2449" i="2" a="1"/>
  <c r="AK2449" i="2" s="1"/>
  <c r="AK284" i="2" a="1"/>
  <c r="AK284" i="2" s="1"/>
  <c r="AK349" i="2" a="1"/>
  <c r="AK349" i="2"/>
  <c r="AK1543" i="2" a="1"/>
  <c r="AK1543" i="2" s="1"/>
  <c r="AK3114" i="2" a="1"/>
  <c r="AK3114" i="2" s="1"/>
  <c r="AK4700" i="2" a="1"/>
  <c r="AK4700" i="2" s="1"/>
  <c r="AK4841" i="2" a="1"/>
  <c r="AK4841" i="2" s="1"/>
  <c r="AK5135" i="2" a="1"/>
  <c r="AK5135" i="2" s="1"/>
  <c r="AK5402" i="2" a="1"/>
  <c r="AK5402" i="2" s="1"/>
  <c r="AK5534" i="2" a="1"/>
  <c r="AK5534" i="2"/>
  <c r="AK3228" i="2" a="1"/>
  <c r="AK3228" i="2" s="1"/>
  <c r="AK3936" i="2" a="1"/>
  <c r="AK3936" i="2" s="1"/>
  <c r="AK4224" i="2" a="1"/>
  <c r="AK4224" i="2"/>
  <c r="AK4255" i="2" a="1"/>
  <c r="AK4255" i="2" s="1"/>
  <c r="AK4530" i="2" a="1"/>
  <c r="AK4530" i="2" s="1"/>
  <c r="AK4557" i="2" a="1"/>
  <c r="AK4557" i="2" s="1"/>
  <c r="AK2534" i="2" a="1"/>
  <c r="AK2534" i="2"/>
  <c r="AK2624" i="2" a="1"/>
  <c r="AK2624" i="2" s="1"/>
  <c r="AK2707" i="2" a="1"/>
  <c r="AK2707" i="2"/>
  <c r="AK2769" i="2" a="1"/>
  <c r="AK2769" i="2" s="1"/>
  <c r="AK2770" i="2" a="1"/>
  <c r="AK2770" i="2" s="1"/>
  <c r="AK4977" i="2" a="1"/>
  <c r="AK4977" i="2" s="1"/>
  <c r="AK6185" i="2" a="1"/>
  <c r="AK6185" i="2" s="1"/>
  <c r="AK6305" i="2" a="1"/>
  <c r="AK6305" i="2" s="1"/>
  <c r="AK6306" i="2" a="1"/>
  <c r="AK6306" i="2"/>
  <c r="AK6549" i="2" a="1"/>
  <c r="AK6549" i="2" s="1"/>
  <c r="AK6703" i="2" a="1"/>
  <c r="AK6703" i="2"/>
  <c r="AK6981" i="2" a="1"/>
  <c r="AK6981" i="2" s="1"/>
  <c r="AK5282" i="2" a="1"/>
  <c r="AK5282" i="2" s="1"/>
  <c r="AK5708" i="2" a="1"/>
  <c r="AK5708" i="2" s="1"/>
  <c r="AK5834" i="2" a="1"/>
  <c r="AK5834" i="2" s="1"/>
  <c r="AK5963" i="2" a="1"/>
  <c r="AK5963" i="2"/>
  <c r="AK6071" i="2" a="1"/>
  <c r="AK6071" i="2" s="1"/>
  <c r="AK6595" i="2" a="1"/>
  <c r="AK6595" i="2"/>
  <c r="AK6942" i="2" a="1"/>
  <c r="AK6942" i="2" s="1"/>
  <c r="AK9367" i="2" a="1"/>
  <c r="AK9367" i="2" s="1"/>
  <c r="AK9575" i="2" a="1"/>
  <c r="AK9575" i="2" s="1"/>
  <c r="AK9576" i="2" a="1"/>
  <c r="AK9576" i="2" s="1"/>
  <c r="AK10697" i="2" a="1"/>
  <c r="AK10697" i="2"/>
  <c r="AK10698" i="2" a="1"/>
  <c r="AK10698" i="2" s="1"/>
  <c r="AK11138" i="2" a="1"/>
  <c r="AK11138" i="2" s="1"/>
  <c r="AK11392" i="2" a="1"/>
  <c r="AK11392" i="2" s="1"/>
  <c r="AK9158" i="2" a="1"/>
  <c r="AK9158" i="2"/>
  <c r="AK9368" i="2" a="1"/>
  <c r="AK9368" i="2"/>
  <c r="AK9577" i="2" a="1"/>
  <c r="AK9577" i="2"/>
  <c r="AK9578" i="2" a="1"/>
  <c r="AK9578" i="2" s="1"/>
  <c r="AK9579" i="2" a="1"/>
  <c r="AK9579" i="2" s="1"/>
  <c r="AK9696" i="2" a="1"/>
  <c r="AK9696" i="2" s="1"/>
  <c r="AK9697" i="2" a="1"/>
  <c r="AK9697" i="2" s="1"/>
  <c r="AK9698" i="2" a="1"/>
  <c r="AK9698" i="2" s="1"/>
  <c r="AK9699" i="2" a="1"/>
  <c r="AK9699" i="2"/>
  <c r="AK7411" i="2" a="1"/>
  <c r="AK7411" i="2" s="1"/>
  <c r="AK7412" i="2" a="1"/>
  <c r="AK7412" i="2" s="1"/>
  <c r="AK7507" i="2" a="1"/>
  <c r="AK7507" i="2" s="1"/>
  <c r="AK7617" i="2" a="1"/>
  <c r="AK7617" i="2" s="1"/>
  <c r="AK7725" i="2" a="1"/>
  <c r="AK7725" i="2" s="1"/>
  <c r="AK7824" i="2" a="1"/>
  <c r="AK7824" i="2" s="1"/>
  <c r="AK7900" i="2" a="1"/>
  <c r="AK7900" i="2" s="1"/>
  <c r="AK7990" i="2" a="1"/>
  <c r="AK7990" i="2"/>
  <c r="AK8080" i="2" a="1"/>
  <c r="AK8080" i="2" s="1"/>
  <c r="AK8149" i="2" a="1"/>
  <c r="AK8149" i="2" s="1"/>
  <c r="AK8198" i="2" a="1"/>
  <c r="AK8198" i="2" s="1"/>
  <c r="AK8237" i="2" a="1"/>
  <c r="AK8237" i="2"/>
  <c r="AK10699" i="2" a="1"/>
  <c r="AK10699" i="2"/>
  <c r="AK10784" i="2" a="1"/>
  <c r="AK10784" i="2"/>
  <c r="AK10785" i="2" a="1"/>
  <c r="AK10785" i="2" s="1"/>
  <c r="AK10786" i="2" a="1"/>
  <c r="AK10786" i="2" s="1"/>
  <c r="AK10857" i="2" a="1"/>
  <c r="AK10857" i="2" s="1"/>
  <c r="AK10858" i="2" a="1"/>
  <c r="AK10858" i="2"/>
  <c r="AK11139" i="2" a="1"/>
  <c r="AK11139" i="2" s="1"/>
  <c r="AK11393" i="2" a="1"/>
  <c r="AK11393" i="2" s="1"/>
  <c r="AK11612" i="2" a="1"/>
  <c r="AK11612" i="2"/>
  <c r="AK11697" i="2" a="1"/>
  <c r="AK11697" i="2" s="1"/>
  <c r="AK97" i="2" a="1"/>
  <c r="AK97" i="2" s="1"/>
  <c r="AK178" i="2" a="1"/>
  <c r="AK178" i="2"/>
  <c r="AK1516" i="2" a="1"/>
  <c r="AK1516" i="2" s="1"/>
  <c r="AK3115" i="2" a="1"/>
  <c r="AK3115" i="2"/>
  <c r="AK3569" i="2" a="1"/>
  <c r="AK3569" i="2"/>
  <c r="AK4646" i="2" a="1"/>
  <c r="AK4646" i="2"/>
  <c r="AK4842" i="2" a="1"/>
  <c r="AK4842" i="2"/>
  <c r="AK5105" i="2" a="1"/>
  <c r="AK5105" i="2" s="1"/>
  <c r="AK5403" i="2" a="1"/>
  <c r="AK5403" i="2" s="1"/>
  <c r="AK1706" i="2" a="1"/>
  <c r="AK1706" i="2"/>
  <c r="AK1768" i="2" a="1"/>
  <c r="AK1768" i="2" s="1"/>
  <c r="AK1841" i="2" a="1"/>
  <c r="AK1841" i="2"/>
  <c r="AK98" i="2" a="1"/>
  <c r="AK98" i="2" s="1"/>
  <c r="AK179" i="2" a="1"/>
  <c r="AK179" i="2"/>
  <c r="AK590" i="2" a="1"/>
  <c r="AK590" i="2"/>
  <c r="AK644" i="2" a="1"/>
  <c r="AK644" i="2" s="1"/>
  <c r="AK814" i="2" a="1"/>
  <c r="AK814" i="2" s="1"/>
  <c r="AK829" i="2" a="1"/>
  <c r="AK829" i="2"/>
  <c r="AK1035" i="2" a="1"/>
  <c r="AK1035" i="2" s="1"/>
  <c r="AK1036" i="2" a="1"/>
  <c r="AK1036" i="2"/>
  <c r="AK1245" i="2" a="1"/>
  <c r="AK1245" i="2" s="1"/>
  <c r="AK1271" i="2" a="1"/>
  <c r="AK1271" i="2" s="1"/>
  <c r="AK3383" i="2" a="1"/>
  <c r="AK3383" i="2"/>
  <c r="AK3424" i="2" a="1"/>
  <c r="AK3424" i="2" s="1"/>
  <c r="AK3790" i="2" a="1"/>
  <c r="AK3790" i="2"/>
  <c r="AK3827" i="2" a="1"/>
  <c r="AK3827" i="2" s="1"/>
  <c r="AK9022" i="2" a="1"/>
  <c r="AK9022" i="2" s="1"/>
  <c r="AK9369" i="2" a="1"/>
  <c r="AK9369" i="2" s="1"/>
  <c r="AK10363" i="2" a="1"/>
  <c r="AK10363" i="2" s="1"/>
  <c r="AK10535" i="2" a="1"/>
  <c r="AK10535" i="2"/>
  <c r="AK1926" i="2" a="1"/>
  <c r="AK1926" i="2" s="1"/>
  <c r="AK2009" i="2" a="1"/>
  <c r="AK2009" i="2" s="1"/>
  <c r="AK2083" i="2" a="1"/>
  <c r="AK2083" i="2"/>
  <c r="AK2387" i="2" a="1"/>
  <c r="AK2387" i="2" s="1"/>
  <c r="AK2450" i="2" a="1"/>
  <c r="AK2450" i="2" s="1"/>
  <c r="AK2535" i="2" a="1"/>
  <c r="AK2535" i="2"/>
  <c r="AK2625" i="2" a="1"/>
  <c r="AK2625" i="2" s="1"/>
  <c r="AK2708" i="2" a="1"/>
  <c r="AK2708" i="2"/>
  <c r="AK2709" i="2" a="1"/>
  <c r="AK2709" i="2"/>
  <c r="AK3570" i="2" a="1"/>
  <c r="AK3570" i="2"/>
  <c r="AK4931" i="2" a="1"/>
  <c r="AK4931" i="2" s="1"/>
  <c r="AK3937" i="2" a="1"/>
  <c r="AK3937" i="2" s="1"/>
  <c r="AK4176" i="2" a="1"/>
  <c r="AK4176" i="2" s="1"/>
  <c r="AK4197" i="2" a="1"/>
  <c r="AK4197" i="2"/>
  <c r="AK4458" i="2" a="1"/>
  <c r="AK4458" i="2" s="1"/>
  <c r="AK4496" i="2" a="1"/>
  <c r="AK4496" i="2" s="1"/>
  <c r="AK6174" i="2" a="1"/>
  <c r="AK6174" i="2"/>
  <c r="AK6307" i="2" a="1"/>
  <c r="AK6307" i="2"/>
  <c r="AK6308" i="2" a="1"/>
  <c r="AK6308" i="2" s="1"/>
  <c r="AK6489" i="2" a="1"/>
  <c r="AK6489" i="2" s="1"/>
  <c r="AK6745" i="2" a="1"/>
  <c r="AK6745" i="2" s="1"/>
  <c r="AK6895" i="2" a="1"/>
  <c r="AK6895" i="2" s="1"/>
  <c r="AK7134" i="2" a="1"/>
  <c r="AK7134" i="2" s="1"/>
  <c r="AK7180" i="2" a="1"/>
  <c r="AK7180" i="2" s="1"/>
  <c r="AK7244" i="2" a="1"/>
  <c r="AK7244" i="2"/>
  <c r="AK5203" i="2" a="1"/>
  <c r="AK5203" i="2" s="1"/>
  <c r="AK5487" i="2" a="1"/>
  <c r="AK5487" i="2" s="1"/>
  <c r="AK5709" i="2" a="1"/>
  <c r="AK5709" i="2" s="1"/>
  <c r="AK5835" i="2" a="1"/>
  <c r="AK5835" i="2"/>
  <c r="AK5964" i="2" a="1"/>
  <c r="AK5964" i="2" s="1"/>
  <c r="AK6045" i="2" a="1"/>
  <c r="AK6045" i="2" s="1"/>
  <c r="AK6465" i="2" a="1"/>
  <c r="AK6465" i="2" s="1"/>
  <c r="AK6867" i="2" a="1"/>
  <c r="AK6867" i="2" s="1"/>
  <c r="AK8865" i="2" a="1"/>
  <c r="AK8865" i="2" s="1"/>
  <c r="AK11048" i="2" a="1"/>
  <c r="AK11048" i="2"/>
  <c r="AK11300" i="2" a="1"/>
  <c r="AK11300" i="2"/>
  <c r="AK7324" i="2" a="1"/>
  <c r="AK7324" i="2" s="1"/>
  <c r="AK7413" i="2" a="1"/>
  <c r="AK7413" i="2" s="1"/>
  <c r="AK7508" i="2" a="1"/>
  <c r="AK7508" i="2" s="1"/>
  <c r="AK7618" i="2" a="1"/>
  <c r="AK7618" i="2" s="1"/>
  <c r="AK7726" i="2" a="1"/>
  <c r="AK7726" i="2"/>
  <c r="AK7727" i="2" a="1"/>
  <c r="AK7727" i="2" s="1"/>
  <c r="AK7825" i="2" a="1"/>
  <c r="AK7825" i="2"/>
  <c r="AK7991" i="2" a="1"/>
  <c r="AK7991" i="2" s="1"/>
  <c r="AK8081" i="2" a="1"/>
  <c r="AK8081" i="2"/>
  <c r="AK9023" i="2" a="1"/>
  <c r="AK9023" i="2"/>
  <c r="AK9024" i="2" a="1"/>
  <c r="AK9024" i="2" s="1"/>
  <c r="AK9025" i="2" a="1"/>
  <c r="AK9025" i="2" s="1"/>
  <c r="AK9026" i="2" a="1"/>
  <c r="AK9026" i="2" s="1"/>
  <c r="AK9159" i="2" a="1"/>
  <c r="AK9159" i="2"/>
  <c r="AK9160" i="2" a="1"/>
  <c r="AK9160" i="2" s="1"/>
  <c r="AK9161" i="2" a="1"/>
  <c r="AK9161" i="2" s="1"/>
  <c r="AK9370" i="2" a="1"/>
  <c r="AK9370" i="2"/>
  <c r="AK9371" i="2" a="1"/>
  <c r="AK9371" i="2" s="1"/>
  <c r="AK10364" i="2" a="1"/>
  <c r="AK10364" i="2" s="1"/>
  <c r="AK10365" i="2" a="1"/>
  <c r="AK10365" i="2" s="1"/>
  <c r="AK10536" i="2" a="1"/>
  <c r="AK10536" i="2" s="1"/>
  <c r="AK10537" i="2" a="1"/>
  <c r="AK10537" i="2" s="1"/>
  <c r="AK10538" i="2" a="1"/>
  <c r="AK10538" i="2" s="1"/>
  <c r="AK10700" i="2" a="1"/>
  <c r="AK10700" i="2" s="1"/>
  <c r="AK11049" i="2" a="1"/>
  <c r="AK11049" i="2" s="1"/>
  <c r="AK11301" i="2" a="1"/>
  <c r="AK11301" i="2"/>
  <c r="AK11613" i="2" a="1"/>
  <c r="AK11613" i="2" s="1"/>
  <c r="AK11698" i="2" a="1"/>
  <c r="AK11698" i="2" s="1"/>
  <c r="AK99" i="2" a="1"/>
  <c r="AK99" i="2"/>
  <c r="AK180" i="2" a="1"/>
  <c r="AK180" i="2" s="1"/>
  <c r="AK1490" i="2" a="1"/>
  <c r="AK1490" i="2" s="1"/>
  <c r="AK3116" i="2" a="1"/>
  <c r="AK3116" i="2" s="1"/>
  <c r="AK4647" i="2" a="1"/>
  <c r="AK4647" i="2" s="1"/>
  <c r="AK4843" i="2" a="1"/>
  <c r="AK4843" i="2" s="1"/>
  <c r="AK5079" i="2" a="1"/>
  <c r="AK5079" i="2" s="1"/>
  <c r="AK5404" i="2" a="1"/>
  <c r="AK5404" i="2" s="1"/>
  <c r="AK45" i="2" a="1"/>
  <c r="AK45" i="2"/>
  <c r="AK100" i="2" a="1"/>
  <c r="AK100" i="2"/>
  <c r="AK591" i="2" a="1"/>
  <c r="AK591" i="2" s="1"/>
  <c r="AK592" i="2" a="1"/>
  <c r="AK592" i="2"/>
  <c r="AK3571" i="2" a="1"/>
  <c r="AK3571" i="2" s="1"/>
  <c r="AK4932" i="2" a="1"/>
  <c r="AK4932" i="2"/>
  <c r="AK6836" i="2" a="1"/>
  <c r="AK6836" i="2" s="1"/>
  <c r="AK6820" i="2" a="1"/>
  <c r="AK6820" i="2"/>
  <c r="AK7053" i="2" a="1"/>
  <c r="AK7053" i="2" s="1"/>
  <c r="AK5488" i="2" a="1"/>
  <c r="AK5488" i="2" s="1"/>
  <c r="AK5710" i="2" a="1"/>
  <c r="AK5710" i="2" s="1"/>
  <c r="AK5836" i="2" a="1"/>
  <c r="AK5836" i="2"/>
  <c r="AK5965" i="2" a="1"/>
  <c r="AK5965" i="2" s="1"/>
  <c r="AK8740" i="2" a="1"/>
  <c r="AK8740" i="2" s="1"/>
  <c r="AK9027" i="2" a="1"/>
  <c r="AK9027" i="2" s="1"/>
  <c r="AK10113" i="2" a="1"/>
  <c r="AK10113" i="2" s="1"/>
  <c r="AK10114" i="2" a="1"/>
  <c r="AK10114" i="2" s="1"/>
  <c r="AK10222" i="2" a="1"/>
  <c r="AK10222" i="2" s="1"/>
  <c r="AK11235" i="2" a="1"/>
  <c r="AK11235" i="2" s="1"/>
  <c r="AK11493" i="2" a="1"/>
  <c r="AK11493" i="2" s="1"/>
  <c r="AK101" i="2" a="1"/>
  <c r="AK101" i="2" s="1"/>
  <c r="AK181" i="2" a="1"/>
  <c r="AK181" i="2"/>
  <c r="AK1491" i="2" a="1"/>
  <c r="AK1491" i="2" s="1"/>
  <c r="AK3117" i="2" a="1"/>
  <c r="AK3117" i="2"/>
  <c r="AK3351" i="2" a="1"/>
  <c r="AK3351" i="2"/>
  <c r="AK3384" i="2" a="1"/>
  <c r="AK3384" i="2" s="1"/>
  <c r="AK3718" i="2" a="1"/>
  <c r="AK3718" i="2" s="1"/>
  <c r="AK3752" i="2" a="1"/>
  <c r="AK3752" i="2"/>
  <c r="AK4675" i="2" a="1"/>
  <c r="AK4675" i="2" s="1"/>
  <c r="AK4844" i="2" a="1"/>
  <c r="AK4844" i="2" s="1"/>
  <c r="AK5080" i="2" a="1"/>
  <c r="AK5080" i="2" s="1"/>
  <c r="AK5405" i="2" a="1"/>
  <c r="AK5405" i="2"/>
  <c r="AK102" i="2" a="1"/>
  <c r="AK102" i="2" s="1"/>
  <c r="AK103" i="2" a="1"/>
  <c r="AK103" i="2" s="1"/>
  <c r="AK593" i="2" a="1"/>
  <c r="AK593" i="2"/>
  <c r="AK594" i="2" a="1"/>
  <c r="AK594" i="2" s="1"/>
  <c r="AK869" i="2" a="1"/>
  <c r="AK869" i="2"/>
  <c r="AK887" i="2" a="1"/>
  <c r="AK887" i="2" s="1"/>
  <c r="AK1126" i="2" a="1"/>
  <c r="AK1126" i="2" s="1"/>
  <c r="AK1149" i="2" a="1"/>
  <c r="AK1149" i="2" s="1"/>
  <c r="AK1348" i="2" a="1"/>
  <c r="AK1348" i="2"/>
  <c r="AK1371" i="2" a="1"/>
  <c r="AK1371" i="2" s="1"/>
  <c r="AK1707" i="2" a="1"/>
  <c r="AK1707" i="2"/>
  <c r="AK1769" i="2" a="1"/>
  <c r="AK1769" i="2"/>
  <c r="AK1842" i="2" a="1"/>
  <c r="AK1842" i="2"/>
  <c r="AK1927" i="2" a="1"/>
  <c r="AK1927" i="2" s="1"/>
  <c r="AK1928" i="2" a="1"/>
  <c r="AK1928" i="2" s="1"/>
  <c r="AK2010" i="2" a="1"/>
  <c r="AK2010" i="2" s="1"/>
  <c r="AK2388" i="2" a="1"/>
  <c r="AK2388" i="2" s="1"/>
  <c r="AK2451" i="2" a="1"/>
  <c r="AK2451" i="2" s="1"/>
  <c r="AK2452" i="2" a="1"/>
  <c r="AK2452" i="2" s="1"/>
  <c r="AK3572" i="2" a="1"/>
  <c r="AK3572" i="2"/>
  <c r="AK5272" i="2" a="1"/>
  <c r="AK5272" i="2" s="1"/>
  <c r="AK6046" i="2" a="1"/>
  <c r="AK6046" i="2" s="1"/>
  <c r="AK6490" i="2" a="1"/>
  <c r="AK6490" i="2" s="1"/>
  <c r="AK6896" i="2" a="1"/>
  <c r="AK6896" i="2" s="1"/>
  <c r="AK11050" i="2" a="1"/>
  <c r="AK11050" i="2" s="1"/>
  <c r="AK11302" i="2" a="1"/>
  <c r="AK11302" i="2" s="1"/>
  <c r="AK3938" i="2" a="1"/>
  <c r="AK3938" i="2" s="1"/>
  <c r="AK4256" i="2" a="1"/>
  <c r="AK4256" i="2"/>
  <c r="AK4281" i="2" a="1"/>
  <c r="AK4281" i="2" s="1"/>
  <c r="AK4391" i="2" a="1"/>
  <c r="AK4391" i="2" s="1"/>
  <c r="AK4422" i="2" a="1"/>
  <c r="AK4422" i="2"/>
  <c r="AK2536" i="2" a="1"/>
  <c r="AK2536" i="2" s="1"/>
  <c r="AK2626" i="2" a="1"/>
  <c r="AK2626" i="2" s="1"/>
  <c r="AK2710" i="2" a="1"/>
  <c r="AK2710" i="2" s="1"/>
  <c r="AK3573" i="2" a="1"/>
  <c r="AK3573" i="2" s="1"/>
  <c r="AK4933" i="2" a="1"/>
  <c r="AK4933" i="2"/>
  <c r="AK6522" i="2" a="1"/>
  <c r="AK6522" i="2"/>
  <c r="AK6746" i="2" a="1"/>
  <c r="AK6746" i="2"/>
  <c r="AK6897" i="2" a="1"/>
  <c r="AK6897" i="2" s="1"/>
  <c r="AK7245" i="2" a="1"/>
  <c r="AK7245" i="2" s="1"/>
  <c r="AK7325" i="2" a="1"/>
  <c r="AK7325" i="2" s="1"/>
  <c r="AK6186" i="2" a="1"/>
  <c r="AK6186" i="2"/>
  <c r="AK6377" i="2" a="1"/>
  <c r="AK6377" i="2" s="1"/>
  <c r="AK6394" i="2" a="1"/>
  <c r="AK6394" i="2" s="1"/>
  <c r="AK5510" i="2" a="1"/>
  <c r="AK5510" i="2" s="1"/>
  <c r="AK5711" i="2" a="1"/>
  <c r="AK5711" i="2" s="1"/>
  <c r="AK5837" i="2" a="1"/>
  <c r="AK5837" i="2" s="1"/>
  <c r="AK5966" i="2" a="1"/>
  <c r="AK5966" i="2" s="1"/>
  <c r="AK8866" i="2" a="1"/>
  <c r="AK8866" i="2" s="1"/>
  <c r="AK9162" i="2" a="1"/>
  <c r="AK9162" i="2" s="1"/>
  <c r="AK10223" i="2" a="1"/>
  <c r="AK10223" i="2" s="1"/>
  <c r="AK10366" i="2" a="1"/>
  <c r="AK10366" i="2" s="1"/>
  <c r="AK11736" i="2" a="1"/>
  <c r="AK11736" i="2" s="1"/>
  <c r="AK8867" i="2" a="1"/>
  <c r="AK8867" i="2" s="1"/>
  <c r="AK8868" i="2" a="1"/>
  <c r="AK8868" i="2" s="1"/>
  <c r="AK8869" i="2" a="1"/>
  <c r="AK8869" i="2"/>
  <c r="AK8870" i="2" a="1"/>
  <c r="AK8870" i="2"/>
  <c r="AK9163" i="2" a="1"/>
  <c r="AK9163" i="2" s="1"/>
  <c r="AK9164" i="2" a="1"/>
  <c r="AK9164" i="2"/>
  <c r="AK9165" i="2" a="1"/>
  <c r="AK9165" i="2"/>
  <c r="AK9166" i="2" a="1"/>
  <c r="AK9166" i="2" s="1"/>
  <c r="AK7414" i="2" a="1"/>
  <c r="AK7414" i="2"/>
  <c r="AK7509" i="2" a="1"/>
  <c r="AK7509" i="2"/>
  <c r="AK7619" i="2" a="1"/>
  <c r="AK7619" i="2"/>
  <c r="AK7620" i="2" a="1"/>
  <c r="AK7620" i="2"/>
  <c r="AK7728" i="2" a="1"/>
  <c r="AK7728" i="2" s="1"/>
  <c r="AK7826" i="2" a="1"/>
  <c r="AK7826" i="2" s="1"/>
  <c r="AK7901" i="2" a="1"/>
  <c r="AK7901" i="2" s="1"/>
  <c r="AK7992" i="2" a="1"/>
  <c r="AK7992" i="2" s="1"/>
  <c r="AK8082" i="2" a="1"/>
  <c r="AK8082" i="2" s="1"/>
  <c r="AK8150" i="2" a="1"/>
  <c r="AK8150" i="2" s="1"/>
  <c r="AK9167" i="2" a="1"/>
  <c r="AK9167" i="2" s="1"/>
  <c r="AK10224" i="2" a="1"/>
  <c r="AK10224" i="2" s="1"/>
  <c r="AK10225" i="2" a="1"/>
  <c r="AK10225" i="2" s="1"/>
  <c r="AK10226" i="2" a="1"/>
  <c r="AK10226" i="2" s="1"/>
  <c r="AK10367" i="2" a="1"/>
  <c r="AK10367" i="2" s="1"/>
  <c r="AK10368" i="2" a="1"/>
  <c r="AK10368" i="2" s="1"/>
  <c r="AK10369" i="2" a="1"/>
  <c r="AK10369" i="2" s="1"/>
  <c r="AK11614" i="2" a="1"/>
  <c r="AK11614" i="2" s="1"/>
  <c r="AK11699" i="2" a="1"/>
  <c r="AK11699" i="2" s="1"/>
  <c r="AK11097" i="2" a="1"/>
  <c r="AK11097" i="2" s="1"/>
  <c r="AK11351" i="2" a="1"/>
  <c r="AK11351" i="2"/>
  <c r="AK3229" i="2" a="1"/>
  <c r="AK3229" i="2" s="1"/>
  <c r="AK3456" i="2" a="1"/>
  <c r="AK3456" i="2" s="1"/>
  <c r="AK3471" i="2" a="1"/>
  <c r="AK3471" i="2" s="1"/>
  <c r="AK3859" i="2" a="1"/>
  <c r="AK3859" i="2" s="1"/>
  <c r="AK3860" i="2" a="1"/>
  <c r="AK3860" i="2" s="1"/>
  <c r="AK285" i="2" a="1"/>
  <c r="AK285" i="2" s="1"/>
  <c r="AK391" i="2" a="1"/>
  <c r="AK391" i="2" s="1"/>
  <c r="AK694" i="2" a="1"/>
  <c r="AK694" i="2"/>
  <c r="AK725" i="2" a="1"/>
  <c r="AK725" i="2"/>
  <c r="AK1057" i="2" a="1"/>
  <c r="AK1057" i="2" s="1"/>
  <c r="AK1088" i="2" a="1"/>
  <c r="AK1088" i="2"/>
  <c r="AK1309" i="2" a="1"/>
  <c r="AK1309" i="2"/>
  <c r="AK1310" i="2" a="1"/>
  <c r="AK1310" i="2"/>
  <c r="AK1843" i="2" a="1"/>
  <c r="AK1843" i="2"/>
  <c r="AK1929" i="2" a="1"/>
  <c r="AK1929" i="2" s="1"/>
  <c r="AK2011" i="2" a="1"/>
  <c r="AK2011" i="2"/>
  <c r="AK2084" i="2" a="1"/>
  <c r="AK2084" i="2"/>
  <c r="AK2138" i="2" a="1"/>
  <c r="AK2138" i="2" s="1"/>
  <c r="AK2139" i="2" a="1"/>
  <c r="AK2139" i="2" s="1"/>
  <c r="AK2537" i="2" a="1"/>
  <c r="AK2537" i="2"/>
  <c r="AK286" i="2" a="1"/>
  <c r="AK286" i="2" s="1"/>
  <c r="AK350" i="2" a="1"/>
  <c r="AK350" i="2" s="1"/>
  <c r="AK1544" i="2" a="1"/>
  <c r="AK1544" i="2"/>
  <c r="AK3118" i="2" a="1"/>
  <c r="AK3118" i="2" s="1"/>
  <c r="AK4701" i="2" a="1"/>
  <c r="AK4701" i="2" s="1"/>
  <c r="AK4845" i="2" a="1"/>
  <c r="AK4845" i="2" s="1"/>
  <c r="AK5136" i="2" a="1"/>
  <c r="AK5136" i="2" s="1"/>
  <c r="AK5406" i="2" a="1"/>
  <c r="AK5406" i="2"/>
  <c r="AK5554" i="2" a="1"/>
  <c r="AK5554" i="2" s="1"/>
  <c r="AK3230" i="2" a="1"/>
  <c r="AK3230" i="2" s="1"/>
  <c r="AK4225" i="2" a="1"/>
  <c r="AK4225" i="2"/>
  <c r="AK4257" i="2" a="1"/>
  <c r="AK4257" i="2"/>
  <c r="AK4531" i="2" a="1"/>
  <c r="AK4531" i="2"/>
  <c r="AK4558" i="2" a="1"/>
  <c r="AK4558" i="2" s="1"/>
  <c r="AK2538" i="2" a="1"/>
  <c r="AK2538" i="2" s="1"/>
  <c r="AK2627" i="2" a="1"/>
  <c r="AK2627" i="2" s="1"/>
  <c r="AK2711" i="2" a="1"/>
  <c r="AK2711" i="2" s="1"/>
  <c r="AK2771" i="2" a="1"/>
  <c r="AK2771" i="2" s="1"/>
  <c r="AK2772" i="2" a="1"/>
  <c r="AK2772" i="2" s="1"/>
  <c r="AK4978" i="2" a="1"/>
  <c r="AK4978" i="2" s="1"/>
  <c r="AK6550" i="2" a="1"/>
  <c r="AK6550" i="2" s="1"/>
  <c r="AK6708" i="2" a="1"/>
  <c r="AK6708" i="2"/>
  <c r="AK6982" i="2" a="1"/>
  <c r="AK6982" i="2"/>
  <c r="AK5294" i="2" a="1"/>
  <c r="AK5294" i="2" s="1"/>
  <c r="AK5712" i="2" a="1"/>
  <c r="AK5712" i="2" s="1"/>
  <c r="AK5838" i="2" a="1"/>
  <c r="AK5838" i="2" s="1"/>
  <c r="AK5967" i="2" a="1"/>
  <c r="AK5967" i="2" s="1"/>
  <c r="AK6095" i="2" a="1"/>
  <c r="AK6095" i="2"/>
  <c r="AK6596" i="2" a="1"/>
  <c r="AK6596" i="2" s="1"/>
  <c r="AK6943" i="2" a="1"/>
  <c r="AK6943" i="2" s="1"/>
  <c r="AK9372" i="2" a="1"/>
  <c r="AK9372" i="2"/>
  <c r="AK9580" i="2" a="1"/>
  <c r="AK9580" i="2" s="1"/>
  <c r="AK9700" i="2" a="1"/>
  <c r="AK9700" i="2" s="1"/>
  <c r="AK10701" i="2" a="1"/>
  <c r="AK10701" i="2"/>
  <c r="AK10787" i="2" a="1"/>
  <c r="AK10787" i="2" s="1"/>
  <c r="AK11140" i="2" a="1"/>
  <c r="AK11140" i="2" s="1"/>
  <c r="AK11394" i="2" a="1"/>
  <c r="AK11394" i="2" s="1"/>
  <c r="AK9581" i="2" a="1"/>
  <c r="AK9581" i="2" s="1"/>
  <c r="AK9582" i="2" a="1"/>
  <c r="AK9582" i="2"/>
  <c r="AK9583" i="2" a="1"/>
  <c r="AK9583" i="2" s="1"/>
  <c r="AK9701" i="2" a="1"/>
  <c r="AK9701" i="2" s="1"/>
  <c r="AK9702" i="2" a="1"/>
  <c r="AK9702" i="2" s="1"/>
  <c r="AK9703" i="2" a="1"/>
  <c r="AK9703" i="2" s="1"/>
  <c r="AK9704" i="2" a="1"/>
  <c r="AK9704" i="2" s="1"/>
  <c r="AK7415" i="2" a="1"/>
  <c r="AK7415" i="2" s="1"/>
  <c r="AK7510" i="2" a="1"/>
  <c r="AK7510" i="2" s="1"/>
  <c r="AK7621" i="2" a="1"/>
  <c r="AK7621" i="2" s="1"/>
  <c r="AK7729" i="2" a="1"/>
  <c r="AK7729" i="2" s="1"/>
  <c r="AK7730" i="2" a="1"/>
  <c r="AK7730" i="2" s="1"/>
  <c r="AK7827" i="2" a="1"/>
  <c r="AK7827" i="2"/>
  <c r="AK7902" i="2" a="1"/>
  <c r="AK7902" i="2" s="1"/>
  <c r="AK7993" i="2" a="1"/>
  <c r="AK7993" i="2" s="1"/>
  <c r="AK8083" i="2" a="1"/>
  <c r="AK8083" i="2" s="1"/>
  <c r="AK8151" i="2" a="1"/>
  <c r="AK8151" i="2" s="1"/>
  <c r="AK8199" i="2" a="1"/>
  <c r="AK8199" i="2" s="1"/>
  <c r="AK8238" i="2" a="1"/>
  <c r="AK8238" i="2" s="1"/>
  <c r="AK10788" i="2" a="1"/>
  <c r="AK10788" i="2"/>
  <c r="AK10789" i="2" a="1"/>
  <c r="AK10789" i="2" s="1"/>
  <c r="AK10790" i="2" a="1"/>
  <c r="AK10790" i="2" s="1"/>
  <c r="AK10791" i="2" a="1"/>
  <c r="AK10791" i="2" s="1"/>
  <c r="AK10859" i="2" a="1"/>
  <c r="AK10859" i="2"/>
  <c r="AK10860" i="2" a="1"/>
  <c r="AK10860" i="2" s="1"/>
  <c r="AK11141" i="2" a="1"/>
  <c r="AK11141" i="2" s="1"/>
  <c r="AK11429" i="2" a="1"/>
  <c r="AK11429" i="2" s="1"/>
  <c r="AK287" i="2" a="1"/>
  <c r="AK287" i="2" s="1"/>
  <c r="AK288" i="2" a="1"/>
  <c r="AK288" i="2" s="1"/>
  <c r="AK1517" i="2" a="1"/>
  <c r="AK1517" i="2"/>
  <c r="AK3119" i="2" a="1"/>
  <c r="AK3119" i="2" s="1"/>
  <c r="AK3385" i="2" a="1"/>
  <c r="AK3385" i="2" s="1"/>
  <c r="AK3425" i="2" a="1"/>
  <c r="AK3425" i="2" s="1"/>
  <c r="AK3753" i="2" a="1"/>
  <c r="AK3753" i="2" s="1"/>
  <c r="AK3791" i="2" a="1"/>
  <c r="AK3791" i="2" s="1"/>
  <c r="AK4702" i="2" a="1"/>
  <c r="AK4702" i="2" s="1"/>
  <c r="AK4846" i="2" a="1"/>
  <c r="AK4846" i="2" s="1"/>
  <c r="AK5106" i="2" a="1"/>
  <c r="AK5106" i="2"/>
  <c r="AK5407" i="2" a="1"/>
  <c r="AK5407" i="2" s="1"/>
  <c r="AK182" i="2" a="1"/>
  <c r="AK182" i="2" s="1"/>
  <c r="AK289" i="2" a="1"/>
  <c r="AK289" i="2" s="1"/>
  <c r="AK645" i="2" a="1"/>
  <c r="AK645" i="2" s="1"/>
  <c r="AK695" i="2" a="1"/>
  <c r="AK695" i="2" s="1"/>
  <c r="AK888" i="2" a="1"/>
  <c r="AK888" i="2" s="1"/>
  <c r="AK911" i="2" a="1"/>
  <c r="AK911" i="2" s="1"/>
  <c r="AK1150" i="2" a="1"/>
  <c r="AK1150" i="2"/>
  <c r="AK1176" i="2" a="1"/>
  <c r="AK1176" i="2"/>
  <c r="AK1394" i="2" a="1"/>
  <c r="AK1394" i="2"/>
  <c r="AK1420" i="2" a="1"/>
  <c r="AK1420" i="2" s="1"/>
  <c r="AK1770" i="2" a="1"/>
  <c r="AK1770" i="2" s="1"/>
  <c r="AK1844" i="2" a="1"/>
  <c r="AK1844" i="2" s="1"/>
  <c r="AK1930" i="2" a="1"/>
  <c r="AK1930" i="2" s="1"/>
  <c r="AK2012" i="2" a="1"/>
  <c r="AK2012" i="2"/>
  <c r="AK2085" i="2" a="1"/>
  <c r="AK2085" i="2" s="1"/>
  <c r="AK2140" i="2" a="1"/>
  <c r="AK2140" i="2" s="1"/>
  <c r="AK2453" i="2" a="1"/>
  <c r="AK2453" i="2"/>
  <c r="AK2539" i="2" a="1"/>
  <c r="AK2539" i="2" s="1"/>
  <c r="AK3603" i="2" a="1"/>
  <c r="AK3603" i="2" s="1"/>
  <c r="AK5283" i="2" a="1"/>
  <c r="AK5283" i="2" s="1"/>
  <c r="AK6096" i="2" a="1"/>
  <c r="AK6096" i="2" s="1"/>
  <c r="AK6574" i="2" a="1"/>
  <c r="AK6574" i="2" s="1"/>
  <c r="AK6944" i="2" a="1"/>
  <c r="AK6944" i="2" s="1"/>
  <c r="AK9373" i="2" a="1"/>
  <c r="AK9373" i="2"/>
  <c r="AK11142" i="2" a="1"/>
  <c r="AK11142" i="2"/>
  <c r="AK11395" i="2" a="1"/>
  <c r="AK11395" i="2"/>
  <c r="AK3959" i="2" a="1"/>
  <c r="AK3959" i="2" s="1"/>
  <c r="AK4311" i="2" a="1"/>
  <c r="AK4311" i="2" s="1"/>
  <c r="AK4312" i="2" a="1"/>
  <c r="AK4312" i="2" s="1"/>
  <c r="AK4423" i="2" a="1"/>
  <c r="AK4423" i="2" s="1"/>
  <c r="AK4459" i="2" a="1"/>
  <c r="AK4459" i="2" s="1"/>
  <c r="AK2540" i="2" a="1"/>
  <c r="AK2540" i="2"/>
  <c r="AK2628" i="2" a="1"/>
  <c r="AK2628" i="2"/>
  <c r="AK2712" i="2" a="1"/>
  <c r="AK2712" i="2"/>
  <c r="AK2773" i="2" a="1"/>
  <c r="AK2773" i="2" s="1"/>
  <c r="AK3604" i="2" a="1"/>
  <c r="AK3604" i="2" s="1"/>
  <c r="AK4962" i="2" a="1"/>
  <c r="AK4962" i="2" s="1"/>
  <c r="AK6575" i="2" a="1"/>
  <c r="AK6575" i="2" s="1"/>
  <c r="AK6758" i="2" a="1"/>
  <c r="AK6758" i="2" s="1"/>
  <c r="AK6945" i="2" a="1"/>
  <c r="AK6945" i="2" s="1"/>
  <c r="AK7326" i="2" a="1"/>
  <c r="AK7326" i="2"/>
  <c r="AK6208" i="2" a="1"/>
  <c r="AK6208" i="2" s="1"/>
  <c r="AK6395" i="2" a="1"/>
  <c r="AK6395" i="2"/>
  <c r="AK6410" i="2" a="1"/>
  <c r="AK6410" i="2" s="1"/>
  <c r="AK5535" i="2" a="1"/>
  <c r="AK5535" i="2" s="1"/>
  <c r="AK5713" i="2" a="1"/>
  <c r="AK5713" i="2" s="1"/>
  <c r="AK5839" i="2" a="1"/>
  <c r="AK5839" i="2" s="1"/>
  <c r="AK5968" i="2" a="1"/>
  <c r="AK5968" i="2"/>
  <c r="AK9374" i="2" a="1"/>
  <c r="AK9374" i="2" s="1"/>
  <c r="AK9705" i="2" a="1"/>
  <c r="AK9705" i="2"/>
  <c r="AK10370" i="2" a="1"/>
  <c r="AK10370" i="2"/>
  <c r="AK10539" i="2" a="1"/>
  <c r="AK10539" i="2" s="1"/>
  <c r="AK9168" i="2" a="1"/>
  <c r="AK9168" i="2" s="1"/>
  <c r="AK9169" i="2" a="1"/>
  <c r="AK9169" i="2" s="1"/>
  <c r="AK9170" i="2" a="1"/>
  <c r="AK9170" i="2" s="1"/>
  <c r="AK9171" i="2" a="1"/>
  <c r="AK9171" i="2" s="1"/>
  <c r="AK9584" i="2" a="1"/>
  <c r="AK9584" i="2" s="1"/>
  <c r="AK9585" i="2" a="1"/>
  <c r="AK9585" i="2"/>
  <c r="AK9586" i="2" a="1"/>
  <c r="AK9586" i="2" s="1"/>
  <c r="AK9706" i="2" a="1"/>
  <c r="AK9706" i="2" s="1"/>
  <c r="AK7416" i="2" a="1"/>
  <c r="AK7416" i="2" s="1"/>
  <c r="AK7511" i="2" a="1"/>
  <c r="AK7511" i="2" s="1"/>
  <c r="AK7622" i="2" a="1"/>
  <c r="AK7622" i="2" s="1"/>
  <c r="AK7731" i="2" a="1"/>
  <c r="AK7731" i="2"/>
  <c r="AK7828" i="2" a="1"/>
  <c r="AK7828" i="2" s="1"/>
  <c r="AK7903" i="2" a="1"/>
  <c r="AK7903" i="2"/>
  <c r="AK7904" i="2" a="1"/>
  <c r="AK7904" i="2" s="1"/>
  <c r="AK7994" i="2" a="1"/>
  <c r="AK7994" i="2" s="1"/>
  <c r="AK8084" i="2" a="1"/>
  <c r="AK8084" i="2" s="1"/>
  <c r="AK8152" i="2" a="1"/>
  <c r="AK8152" i="2"/>
  <c r="AK8200" i="2" a="1"/>
  <c r="AK8200" i="2"/>
  <c r="AK9707" i="2" a="1"/>
  <c r="AK9707" i="2" s="1"/>
  <c r="AK10371" i="2" a="1"/>
  <c r="AK10371" i="2" s="1"/>
  <c r="AK10372" i="2" a="1"/>
  <c r="AK10372" i="2" s="1"/>
  <c r="AK10373" i="2" a="1"/>
  <c r="AK10373" i="2" s="1"/>
  <c r="AK10540" i="2" a="1"/>
  <c r="AK10540" i="2" s="1"/>
  <c r="AK10541" i="2" a="1"/>
  <c r="AK10541" i="2"/>
  <c r="AK10542" i="2" a="1"/>
  <c r="AK10542" i="2" s="1"/>
  <c r="AK11615" i="2" a="1"/>
  <c r="AK11615" i="2" s="1"/>
  <c r="AK11700" i="2" a="1"/>
  <c r="AK11700" i="2"/>
  <c r="AK11143" i="2" a="1"/>
  <c r="AK11143" i="2" s="1"/>
  <c r="AK11396" i="2" a="1"/>
  <c r="AK11396" i="2" s="1"/>
  <c r="AK183" i="2" a="1"/>
  <c r="AK183" i="2" s="1"/>
  <c r="AK290" i="2" a="1"/>
  <c r="AK290" i="2" s="1"/>
  <c r="AK1492" i="2" a="1"/>
  <c r="AK1492" i="2" s="1"/>
  <c r="AK3120" i="2" a="1"/>
  <c r="AK3120" i="2"/>
  <c r="AK3352" i="2" a="1"/>
  <c r="AK3352" i="2" s="1"/>
  <c r="AK3386" i="2" a="1"/>
  <c r="AK3386" i="2"/>
  <c r="AK3719" i="2" a="1"/>
  <c r="AK3719" i="2" s="1"/>
  <c r="AK3754" i="2" a="1"/>
  <c r="AK3754" i="2" s="1"/>
  <c r="AK4676" i="2" a="1"/>
  <c r="AK4676" i="2" s="1"/>
  <c r="AK4847" i="2" a="1"/>
  <c r="AK4847" i="2"/>
  <c r="AK5081" i="2" a="1"/>
  <c r="AK5081" i="2"/>
  <c r="AK5408" i="2" a="1"/>
  <c r="AK5408" i="2"/>
  <c r="AK104" i="2" a="1"/>
  <c r="AK104" i="2" s="1"/>
  <c r="AK184" i="2" a="1"/>
  <c r="AK184" i="2" s="1"/>
  <c r="AK595" i="2" a="1"/>
  <c r="AK595" i="2"/>
  <c r="AK646" i="2" a="1"/>
  <c r="AK646" i="2" s="1"/>
  <c r="AK870" i="2" a="1"/>
  <c r="AK870" i="2"/>
  <c r="AK889" i="2" a="1"/>
  <c r="AK889" i="2"/>
  <c r="AK1127" i="2" a="1"/>
  <c r="AK1127" i="2" s="1"/>
  <c r="AK1151" i="2" a="1"/>
  <c r="AK1151" i="2"/>
  <c r="AK1372" i="2" a="1"/>
  <c r="AK1372" i="2" s="1"/>
  <c r="AK1373" i="2" a="1"/>
  <c r="AK1373" i="2" s="1"/>
  <c r="AK1708" i="2" a="1"/>
  <c r="AK1708" i="2"/>
  <c r="AK1771" i="2" a="1"/>
  <c r="AK1771" i="2"/>
  <c r="AK1845" i="2" a="1"/>
  <c r="AK1845" i="2"/>
  <c r="AK1931" i="2" a="1"/>
  <c r="AK1931" i="2" s="1"/>
  <c r="AK1932" i="2" a="1"/>
  <c r="AK1932" i="2" s="1"/>
  <c r="AK2013" i="2" a="1"/>
  <c r="AK2013" i="2"/>
  <c r="AK2389" i="2" a="1"/>
  <c r="AK2389" i="2"/>
  <c r="AK2454" i="2" a="1"/>
  <c r="AK2454" i="2" s="1"/>
  <c r="AK2541" i="2" a="1"/>
  <c r="AK2541" i="2"/>
  <c r="AK3574" i="2" a="1"/>
  <c r="AK3574" i="2" s="1"/>
  <c r="AK5273" i="2" a="1"/>
  <c r="AK5273" i="2" s="1"/>
  <c r="AK6072" i="2" a="1"/>
  <c r="AK6072" i="2" s="1"/>
  <c r="AK6523" i="2" a="1"/>
  <c r="AK6523" i="2" s="1"/>
  <c r="AK6898" i="2" a="1"/>
  <c r="AK6898" i="2"/>
  <c r="AK11098" i="2" a="1"/>
  <c r="AK11098" i="2" s="1"/>
  <c r="AK11352" i="2" a="1"/>
  <c r="AK11352" i="2" s="1"/>
  <c r="AK3939" i="2" a="1"/>
  <c r="AK3939" i="2"/>
  <c r="AK4258" i="2" a="1"/>
  <c r="AK4258" i="2" s="1"/>
  <c r="AK4282" i="2" a="1"/>
  <c r="AK4282" i="2"/>
  <c r="AK4392" i="2" a="1"/>
  <c r="AK4392" i="2" s="1"/>
  <c r="AK4424" i="2" a="1"/>
  <c r="AK4424" i="2" s="1"/>
  <c r="AK2629" i="2" a="1"/>
  <c r="AK2629" i="2"/>
  <c r="AK2630" i="2" a="1"/>
  <c r="AK2630" i="2"/>
  <c r="AK2713" i="2" a="1"/>
  <c r="AK2713" i="2"/>
  <c r="AK3575" i="2" a="1"/>
  <c r="AK3575" i="2" s="1"/>
  <c r="AK4934" i="2" a="1"/>
  <c r="AK4934" i="2" s="1"/>
  <c r="AK6524" i="2" a="1"/>
  <c r="AK6524" i="2" s="1"/>
  <c r="AK6747" i="2" a="1"/>
  <c r="AK6747" i="2"/>
  <c r="AK6899" i="2" a="1"/>
  <c r="AK6899" i="2" s="1"/>
  <c r="AK7246" i="2" a="1"/>
  <c r="AK7246" i="2" s="1"/>
  <c r="AK7327" i="2" a="1"/>
  <c r="AK7327" i="2" s="1"/>
  <c r="AK6187" i="2" a="1"/>
  <c r="AK6187" i="2"/>
  <c r="AK6378" i="2" a="1"/>
  <c r="AK6378" i="2" s="1"/>
  <c r="AK6396" i="2" a="1"/>
  <c r="AK6396" i="2"/>
  <c r="AK5511" i="2" a="1"/>
  <c r="AK5511" i="2"/>
  <c r="AK5714" i="2" a="1"/>
  <c r="AK5714" i="2" s="1"/>
  <c r="AK5840" i="2" a="1"/>
  <c r="AK5840" i="2" s="1"/>
  <c r="AK5969" i="2" a="1"/>
  <c r="AK5969" i="2" s="1"/>
  <c r="AK8871" i="2" a="1"/>
  <c r="AK8871" i="2"/>
  <c r="AK9172" i="2" a="1"/>
  <c r="AK9172" i="2"/>
  <c r="AK10227" i="2" a="1"/>
  <c r="AK10227" i="2" s="1"/>
  <c r="AK10374" i="2" a="1"/>
  <c r="AK10374" i="2"/>
  <c r="AK11737" i="2" a="1"/>
  <c r="AK11737" i="2"/>
  <c r="AK8872" i="2" a="1"/>
  <c r="AK8872" i="2" s="1"/>
  <c r="AK8873" i="2" a="1"/>
  <c r="AK8873" i="2" s="1"/>
  <c r="AK8874" i="2" a="1"/>
  <c r="AK8874" i="2"/>
  <c r="AK8875" i="2" a="1"/>
  <c r="AK8875" i="2"/>
  <c r="AK9173" i="2" a="1"/>
  <c r="AK9173" i="2" s="1"/>
  <c r="AK9174" i="2" a="1"/>
  <c r="AK9174" i="2" s="1"/>
  <c r="AK9175" i="2" a="1"/>
  <c r="AK9175" i="2"/>
  <c r="AK9176" i="2" a="1"/>
  <c r="AK9176" i="2" s="1"/>
  <c r="AK7417" i="2" a="1"/>
  <c r="AK7417" i="2" s="1"/>
  <c r="AK7512" i="2" a="1"/>
  <c r="AK7512" i="2"/>
  <c r="AK7623" i="2" a="1"/>
  <c r="AK7623" i="2" s="1"/>
  <c r="AK7732" i="2" a="1"/>
  <c r="AK7732" i="2" s="1"/>
  <c r="AK7829" i="2" a="1"/>
  <c r="AK7829" i="2"/>
  <c r="AK7830" i="2" a="1"/>
  <c r="AK7830" i="2"/>
  <c r="AK7905" i="2" a="1"/>
  <c r="AK7905" i="2" s="1"/>
  <c r="AK7995" i="2" a="1"/>
  <c r="AK7995" i="2"/>
  <c r="AK8085" i="2" a="1"/>
  <c r="AK8085" i="2" s="1"/>
  <c r="AK8153" i="2" a="1"/>
  <c r="AK8153" i="2" s="1"/>
  <c r="AK9177" i="2" a="1"/>
  <c r="AK9177" i="2" s="1"/>
  <c r="AK10228" i="2" a="1"/>
  <c r="AK10228" i="2" s="1"/>
  <c r="AK10229" i="2" a="1"/>
  <c r="AK10229" i="2" s="1"/>
  <c r="AK10230" i="2" a="1"/>
  <c r="AK10230" i="2" s="1"/>
  <c r="AK10375" i="2" a="1"/>
  <c r="AK10375" i="2"/>
  <c r="AK10376" i="2" a="1"/>
  <c r="AK10376" i="2" s="1"/>
  <c r="AK10377" i="2" a="1"/>
  <c r="AK10377" i="2"/>
  <c r="AK11616" i="2" a="1"/>
  <c r="AK11616" i="2" s="1"/>
  <c r="AK11701" i="2" a="1"/>
  <c r="AK11701" i="2" s="1"/>
  <c r="AK11099" i="2" a="1"/>
  <c r="AK11099" i="2"/>
  <c r="AK11353" i="2" a="1"/>
  <c r="AK11353" i="2" s="1"/>
  <c r="AK351" i="2" a="1"/>
  <c r="AK351" i="2" s="1"/>
  <c r="AK392" i="2" a="1"/>
  <c r="AK392" i="2"/>
  <c r="AK1572" i="2" a="1"/>
  <c r="AK1572" i="2" s="1"/>
  <c r="AK3121" i="2" a="1"/>
  <c r="AK3121" i="2" s="1"/>
  <c r="AK3253" i="2" a="1"/>
  <c r="AK3253" i="2" s="1"/>
  <c r="AK4737" i="2" a="1"/>
  <c r="AK4737" i="2" s="1"/>
  <c r="AK4848" i="2" a="1"/>
  <c r="AK4848" i="2" s="1"/>
  <c r="AK5154" i="2" a="1"/>
  <c r="AK5154" i="2"/>
  <c r="AK5409" i="2" a="1"/>
  <c r="AK5409" i="2" s="1"/>
  <c r="AK1933" i="2" a="1"/>
  <c r="AK1933" i="2" s="1"/>
  <c r="AK291" i="2" a="1"/>
  <c r="AK291" i="2"/>
  <c r="AK352" i="2" a="1"/>
  <c r="AK352" i="2" s="1"/>
  <c r="AK696" i="2" a="1"/>
  <c r="AK696" i="2" s="1"/>
  <c r="AK726" i="2" a="1"/>
  <c r="AK726" i="2" s="1"/>
  <c r="AK934" i="2" a="1"/>
  <c r="AK934" i="2" s="1"/>
  <c r="AK947" i="2" a="1"/>
  <c r="AK947" i="2" s="1"/>
  <c r="AK1177" i="2" a="1"/>
  <c r="AK1177" i="2" s="1"/>
  <c r="AK1195" i="2" a="1"/>
  <c r="AK1195" i="2" s="1"/>
  <c r="AK1421" i="2" a="1"/>
  <c r="AK1421" i="2" s="1"/>
  <c r="AK1435" i="2" a="1"/>
  <c r="AK1435" i="2" s="1"/>
  <c r="AK3387" i="2" a="1"/>
  <c r="AK3387" i="2" s="1"/>
  <c r="AK3426" i="2" a="1"/>
  <c r="AK3426" i="2" s="1"/>
  <c r="AK3792" i="2" a="1"/>
  <c r="AK3792" i="2"/>
  <c r="AK3828" i="2" a="1"/>
  <c r="AK3828" i="2" s="1"/>
  <c r="AK9178" i="2" a="1"/>
  <c r="AK9178" i="2" s="1"/>
  <c r="AK9587" i="2" a="1"/>
  <c r="AK9587" i="2" s="1"/>
  <c r="AK10378" i="2" a="1"/>
  <c r="AK10378" i="2" s="1"/>
  <c r="AK10543" i="2" a="1"/>
  <c r="AK10543" i="2" s="1"/>
  <c r="AK1934" i="2" a="1"/>
  <c r="AK1934" i="2" s="1"/>
  <c r="AK2086" i="2" a="1"/>
  <c r="AK2086" i="2"/>
  <c r="AK2087" i="2" a="1"/>
  <c r="AK2087" i="2"/>
  <c r="AK2141" i="2" a="1"/>
  <c r="AK2141" i="2" s="1"/>
  <c r="AK2179" i="2" a="1"/>
  <c r="AK2179" i="2"/>
  <c r="AK2631" i="2" a="1"/>
  <c r="AK2631" i="2" s="1"/>
  <c r="AK2632" i="2" a="1"/>
  <c r="AK2632" i="2" s="1"/>
  <c r="AK2714" i="2" a="1"/>
  <c r="AK2714" i="2"/>
  <c r="AK2774" i="2" a="1"/>
  <c r="AK2774" i="2" s="1"/>
  <c r="AK2819" i="2" a="1"/>
  <c r="AK2819" i="2" s="1"/>
  <c r="AK2849" i="2" a="1"/>
  <c r="AK2849" i="2" s="1"/>
  <c r="AK3254" i="2" a="1"/>
  <c r="AK3254" i="2" s="1"/>
  <c r="AK3989" i="2" a="1"/>
  <c r="AK3989" i="2" s="1"/>
  <c r="AK4331" i="2" a="1"/>
  <c r="AK4331" i="2"/>
  <c r="AK4342" i="2" a="1"/>
  <c r="AK4342" i="2" s="1"/>
  <c r="AK4497" i="2" a="1"/>
  <c r="AK4497" i="2"/>
  <c r="AK4532" i="2" a="1"/>
  <c r="AK4532" i="2" s="1"/>
  <c r="AK6222" i="2" a="1"/>
  <c r="AK6222" i="2"/>
  <c r="AK6344" i="2" a="1"/>
  <c r="AK6344" i="2"/>
  <c r="AK6360" i="2" a="1"/>
  <c r="AK6360" i="2" s="1"/>
  <c r="AK5017" i="2" a="1"/>
  <c r="AK5017" i="2" s="1"/>
  <c r="AK6597" i="2" a="1"/>
  <c r="AK6597" i="2"/>
  <c r="AK6713" i="2" a="1"/>
  <c r="AK6713" i="2" s="1"/>
  <c r="AK7054" i="2" a="1"/>
  <c r="AK7054" i="2" s="1"/>
  <c r="AK5241" i="2" a="1"/>
  <c r="AK5241" i="2" s="1"/>
  <c r="AK5555" i="2" a="1"/>
  <c r="AK5555" i="2"/>
  <c r="AK5715" i="2" a="1"/>
  <c r="AK5715" i="2"/>
  <c r="AK5841" i="2" a="1"/>
  <c r="AK5841" i="2" s="1"/>
  <c r="AK5970" i="2" a="1"/>
  <c r="AK5970" i="2"/>
  <c r="AK6135" i="2" a="1"/>
  <c r="AK6135" i="2" s="1"/>
  <c r="AK6635" i="2" a="1"/>
  <c r="AK6635" i="2" s="1"/>
  <c r="AK7055" i="2" a="1"/>
  <c r="AK7055" i="2" s="1"/>
  <c r="AK11210" i="2" a="1"/>
  <c r="AK11210" i="2" s="1"/>
  <c r="AK11468" i="2" a="1"/>
  <c r="AK11468" i="2"/>
  <c r="AK11738" i="2" a="1"/>
  <c r="AK11738" i="2" s="1"/>
  <c r="AK7328" i="2" a="1"/>
  <c r="AK7328" i="2" s="1"/>
  <c r="AK7418" i="2" a="1"/>
  <c r="AK7418" i="2" s="1"/>
  <c r="AK7513" i="2" a="1"/>
  <c r="AK7513" i="2"/>
  <c r="AK7624" i="2" a="1"/>
  <c r="AK7624" i="2"/>
  <c r="AK7733" i="2" a="1"/>
  <c r="AK7733" i="2" s="1"/>
  <c r="AK7734" i="2" a="1"/>
  <c r="AK7734" i="2" s="1"/>
  <c r="AK7831" i="2" a="1"/>
  <c r="AK7831" i="2"/>
  <c r="AK7996" i="2" a="1"/>
  <c r="AK7996" i="2"/>
  <c r="AK8086" i="2" a="1"/>
  <c r="AK8086" i="2"/>
  <c r="AK8154" i="2" a="1"/>
  <c r="AK8154" i="2" s="1"/>
  <c r="AK8201" i="2" a="1"/>
  <c r="AK8201" i="2" s="1"/>
  <c r="AK8239" i="2" a="1"/>
  <c r="AK8239" i="2"/>
  <c r="AK9858" i="2" a="1"/>
  <c r="AK9858" i="2"/>
  <c r="AK9375" i="2" a="1"/>
  <c r="AK9375" i="2"/>
  <c r="AK9376" i="2" a="1"/>
  <c r="AK9376" i="2" s="1"/>
  <c r="AK9377" i="2" a="1"/>
  <c r="AK9377" i="2" s="1"/>
  <c r="AK9588" i="2" a="1"/>
  <c r="AK9588" i="2" s="1"/>
  <c r="AK9708" i="2" a="1"/>
  <c r="AK9708" i="2"/>
  <c r="AK9709" i="2" a="1"/>
  <c r="AK9709" i="2" s="1"/>
  <c r="AK9710" i="2" a="1"/>
  <c r="AK9710" i="2" s="1"/>
  <c r="AK9711" i="2" a="1"/>
  <c r="AK9711" i="2"/>
  <c r="AK10544" i="2" a="1"/>
  <c r="AK10544" i="2" s="1"/>
  <c r="AK10545" i="2" a="1"/>
  <c r="AK10545" i="2" s="1"/>
  <c r="AK10702" i="2" a="1"/>
  <c r="AK10702" i="2" s="1"/>
  <c r="AK10703" i="2" a="1"/>
  <c r="AK10703" i="2"/>
  <c r="AK10704" i="2" a="1"/>
  <c r="AK10704" i="2"/>
  <c r="AK10705" i="2" a="1"/>
  <c r="AK10705" i="2" s="1"/>
  <c r="AK11211" i="2" a="1"/>
  <c r="AK11211" i="2" s="1"/>
  <c r="AK11469" i="2" a="1"/>
  <c r="AK11469" i="2" s="1"/>
  <c r="AK11617" i="2" a="1"/>
  <c r="AK11617" i="2" s="1"/>
  <c r="AK11702" i="2" a="1"/>
  <c r="AK11702" i="2"/>
  <c r="AK353" i="2" a="1"/>
  <c r="AK353" i="2"/>
  <c r="AK393" i="2" a="1"/>
  <c r="AK393" i="2"/>
  <c r="AK1573" i="2" a="1"/>
  <c r="AK1573" i="2" s="1"/>
  <c r="AK3122" i="2" a="1"/>
  <c r="AK3122" i="2" s="1"/>
  <c r="AK3255" i="2" a="1"/>
  <c r="AK3255" i="2" s="1"/>
  <c r="AK4724" i="2" a="1"/>
  <c r="AK4724" i="2" s="1"/>
  <c r="AK4849" i="2" a="1"/>
  <c r="AK4849" i="2" s="1"/>
  <c r="AK5137" i="2" a="1"/>
  <c r="AK5137" i="2" s="1"/>
  <c r="AK5410" i="2" a="1"/>
  <c r="AK5410" i="2"/>
  <c r="AK1846" i="2" a="1"/>
  <c r="AK1846" i="2"/>
  <c r="AK292" i="2" a="1"/>
  <c r="AK292" i="2" s="1"/>
  <c r="AK394" i="2" a="1"/>
  <c r="AK394" i="2" s="1"/>
  <c r="AK697" i="2" a="1"/>
  <c r="AK697" i="2" s="1"/>
  <c r="AK727" i="2" a="1"/>
  <c r="AK727" i="2" s="1"/>
  <c r="AK935" i="2" a="1"/>
  <c r="AK935" i="2" s="1"/>
  <c r="AK948" i="2" a="1"/>
  <c r="AK948" i="2" s="1"/>
  <c r="AK1178" i="2" a="1"/>
  <c r="AK1178" i="2" s="1"/>
  <c r="AK1196" i="2" a="1"/>
  <c r="AK1196" i="2" s="1"/>
  <c r="AK1422" i="2" a="1"/>
  <c r="AK1422" i="2"/>
  <c r="AK1423" i="2" a="1"/>
  <c r="AK1423" i="2" s="1"/>
  <c r="AK3388" i="2" a="1"/>
  <c r="AK3388" i="2" s="1"/>
  <c r="AK3427" i="2" a="1"/>
  <c r="AK3427" i="2" s="1"/>
  <c r="AK3793" i="2" a="1"/>
  <c r="AK3793" i="2" s="1"/>
  <c r="AK3829" i="2" a="1"/>
  <c r="AK3829" i="2"/>
  <c r="AK9028" i="2" a="1"/>
  <c r="AK9028" i="2" s="1"/>
  <c r="AK9378" i="2" a="1"/>
  <c r="AK9378" i="2"/>
  <c r="AK10379" i="2" a="1"/>
  <c r="AK10379" i="2" s="1"/>
  <c r="AK10546" i="2" a="1"/>
  <c r="AK10546" i="2" s="1"/>
  <c r="AK1935" i="2" a="1"/>
  <c r="AK1935" i="2" s="1"/>
  <c r="AK2014" i="2" a="1"/>
  <c r="AK2014" i="2" s="1"/>
  <c r="AK2088" i="2" a="1"/>
  <c r="AK2088" i="2" s="1"/>
  <c r="AK2089" i="2" a="1"/>
  <c r="AK2089" i="2"/>
  <c r="AK2142" i="2" a="1"/>
  <c r="AK2142" i="2"/>
  <c r="AK2542" i="2" a="1"/>
  <c r="AK2542" i="2"/>
  <c r="AK2633" i="2" a="1"/>
  <c r="AK2633" i="2"/>
  <c r="AK2715" i="2" a="1"/>
  <c r="AK2715" i="2"/>
  <c r="AK2775" i="2" a="1"/>
  <c r="AK2775" i="2" s="1"/>
  <c r="AK2776" i="2" a="1"/>
  <c r="AK2776" i="2" s="1"/>
  <c r="AK2820" i="2" a="1"/>
  <c r="AK2820" i="2" s="1"/>
  <c r="AK3243" i="2" a="1"/>
  <c r="AK3243" i="2" s="1"/>
  <c r="AK3981" i="2" a="1"/>
  <c r="AK3981" i="2" s="1"/>
  <c r="AK4313" i="2" a="1"/>
  <c r="AK4313" i="2" s="1"/>
  <c r="AK4332" i="2" a="1"/>
  <c r="AK4332" i="2"/>
  <c r="AK4460" i="2" a="1"/>
  <c r="AK4460" i="2"/>
  <c r="AK4498" i="2" a="1"/>
  <c r="AK4498" i="2" s="1"/>
  <c r="AK6216" i="2" a="1"/>
  <c r="AK6216" i="2" s="1"/>
  <c r="AK6331" i="2" a="1"/>
  <c r="AK6331" i="2" s="1"/>
  <c r="AK6345" i="2" a="1"/>
  <c r="AK6345" i="2" s="1"/>
  <c r="AK5018" i="2" a="1"/>
  <c r="AK5018" i="2" s="1"/>
  <c r="AK6576" i="2" a="1"/>
  <c r="AK6576" i="2" s="1"/>
  <c r="AK6709" i="2" a="1"/>
  <c r="AK6709" i="2" s="1"/>
  <c r="AK7056" i="2" a="1"/>
  <c r="AK7056" i="2" s="1"/>
  <c r="AK7247" i="2" a="1"/>
  <c r="AK7247" i="2"/>
  <c r="AK5242" i="2" a="1"/>
  <c r="AK5242" i="2" s="1"/>
  <c r="AK5536" i="2" a="1"/>
  <c r="AK5536" i="2" s="1"/>
  <c r="AK5716" i="2" a="1"/>
  <c r="AK5716" i="2" s="1"/>
  <c r="AK5842" i="2" a="1"/>
  <c r="AK5842" i="2" s="1"/>
  <c r="AK5971" i="2" a="1"/>
  <c r="AK5971" i="2"/>
  <c r="AK6127" i="2" a="1"/>
  <c r="AK6127" i="2" s="1"/>
  <c r="AK6616" i="2" a="1"/>
  <c r="AK6616" i="2"/>
  <c r="AK7018" i="2" a="1"/>
  <c r="AK7018" i="2" s="1"/>
  <c r="AK9793" i="2" a="1"/>
  <c r="AK9793" i="2" s="1"/>
  <c r="AK11176" i="2" a="1"/>
  <c r="AK11176" i="2"/>
  <c r="AK11430" i="2" a="1"/>
  <c r="AK11430" i="2" s="1"/>
  <c r="AK7329" i="2" a="1"/>
  <c r="AK7329" i="2" s="1"/>
  <c r="AK7419" i="2" a="1"/>
  <c r="AK7419" i="2"/>
  <c r="AK7514" i="2" a="1"/>
  <c r="AK7514" i="2"/>
  <c r="AK7625" i="2" a="1"/>
  <c r="AK7625" i="2" s="1"/>
  <c r="AK7735" i="2" a="1"/>
  <c r="AK7735" i="2" s="1"/>
  <c r="AK7832" i="2" a="1"/>
  <c r="AK7832" i="2"/>
  <c r="AK7997" i="2" a="1"/>
  <c r="AK7997" i="2" s="1"/>
  <c r="AK8087" i="2" a="1"/>
  <c r="AK8087" i="2" s="1"/>
  <c r="AK8155" i="2" a="1"/>
  <c r="AK8155" i="2" s="1"/>
  <c r="AK8156" i="2" a="1"/>
  <c r="AK8156" i="2" s="1"/>
  <c r="AK8202" i="2" a="1"/>
  <c r="AK8202" i="2" s="1"/>
  <c r="AK9794" i="2" a="1"/>
  <c r="AK9794" i="2"/>
  <c r="AK9029" i="2" a="1"/>
  <c r="AK9029" i="2" s="1"/>
  <c r="AK9030" i="2" a="1"/>
  <c r="AK9030" i="2" s="1"/>
  <c r="AK9179" i="2" a="1"/>
  <c r="AK9179" i="2" s="1"/>
  <c r="AK9180" i="2" a="1"/>
  <c r="AK9180" i="2" s="1"/>
  <c r="AK9379" i="2" a="1"/>
  <c r="AK9379" i="2" s="1"/>
  <c r="AK9380" i="2" a="1"/>
  <c r="AK9380" i="2" s="1"/>
  <c r="AK9381" i="2" a="1"/>
  <c r="AK9381" i="2" s="1"/>
  <c r="AK9589" i="2" a="1"/>
  <c r="AK9589" i="2" s="1"/>
  <c r="AK10380" i="2" a="1"/>
  <c r="AK10380" i="2"/>
  <c r="AK10381" i="2" a="1"/>
  <c r="AK10381" i="2" s="1"/>
  <c r="AK10547" i="2" a="1"/>
  <c r="AK10547" i="2" s="1"/>
  <c r="AK10548" i="2" a="1"/>
  <c r="AK10548" i="2" s="1"/>
  <c r="AK10549" i="2" a="1"/>
  <c r="AK10549" i="2"/>
  <c r="AK10706" i="2" a="1"/>
  <c r="AK10706" i="2"/>
  <c r="AK11212" i="2" a="1"/>
  <c r="AK11212" i="2"/>
  <c r="AK11470" i="2" a="1"/>
  <c r="AK11470" i="2" s="1"/>
  <c r="AK11618" i="2" a="1"/>
  <c r="AK11618" i="2"/>
  <c r="AK11703" i="2" a="1"/>
  <c r="AK11703" i="2"/>
  <c r="AK293" i="2" a="1"/>
  <c r="AK293" i="2" s="1"/>
  <c r="AK354" i="2" a="1"/>
  <c r="AK354" i="2" s="1"/>
  <c r="AK1545" i="2" a="1"/>
  <c r="AK1545" i="2" s="1"/>
  <c r="AK3123" i="2" a="1"/>
  <c r="AK3123" i="2" s="1"/>
  <c r="AK3244" i="2" a="1"/>
  <c r="AK3244" i="2" s="1"/>
  <c r="AK4703" i="2" a="1"/>
  <c r="AK4703" i="2" s="1"/>
  <c r="AK4850" i="2" a="1"/>
  <c r="AK4850" i="2" s="1"/>
  <c r="AK5138" i="2" a="1"/>
  <c r="AK5138" i="2" s="1"/>
  <c r="AK5411" i="2" a="1"/>
  <c r="AK5411" i="2" s="1"/>
  <c r="AK1772" i="2" a="1"/>
  <c r="AK1772" i="2" s="1"/>
  <c r="AK1847" i="2" a="1"/>
  <c r="AK1847" i="2"/>
  <c r="AK1936" i="2" a="1"/>
  <c r="AK1936" i="2"/>
  <c r="AK185" i="2" a="1"/>
  <c r="AK185" i="2" s="1"/>
  <c r="AK294" i="2" a="1"/>
  <c r="AK294" i="2" s="1"/>
  <c r="AK647" i="2" a="1"/>
  <c r="AK647" i="2"/>
  <c r="AK698" i="2" a="1"/>
  <c r="AK698" i="2" s="1"/>
  <c r="AK912" i="2" a="1"/>
  <c r="AK912" i="2" s="1"/>
  <c r="AK936" i="2" a="1"/>
  <c r="AK936" i="2" s="1"/>
  <c r="AK1152" i="2" a="1"/>
  <c r="AK1152" i="2" s="1"/>
  <c r="AK1179" i="2" a="1"/>
  <c r="AK1179" i="2" s="1"/>
  <c r="AK1395" i="2" a="1"/>
  <c r="AK1395" i="2" s="1"/>
  <c r="AK1424" i="2" a="1"/>
  <c r="AK1424" i="2" s="1"/>
  <c r="AK3353" i="2" a="1"/>
  <c r="AK3353" i="2"/>
  <c r="AK3389" i="2" a="1"/>
  <c r="AK3389" i="2" s="1"/>
  <c r="AK3755" i="2" a="1"/>
  <c r="AK3755" i="2" s="1"/>
  <c r="AK3794" i="2" a="1"/>
  <c r="AK3794" i="2" s="1"/>
  <c r="AK8876" i="2" a="1"/>
  <c r="AK8876" i="2"/>
  <c r="AK9031" i="2" a="1"/>
  <c r="AK9031" i="2" s="1"/>
  <c r="AK10231" i="2" a="1"/>
  <c r="AK10231" i="2" s="1"/>
  <c r="AK10382" i="2" a="1"/>
  <c r="AK10382" i="2" s="1"/>
  <c r="AK2015" i="2" a="1"/>
  <c r="AK2015" i="2"/>
  <c r="AK2016" i="2" a="1"/>
  <c r="AK2016" i="2"/>
  <c r="AK2090" i="2" a="1"/>
  <c r="AK2090" i="2" s="1"/>
  <c r="AK2455" i="2" a="1"/>
  <c r="AK2455" i="2" s="1"/>
  <c r="AK2543" i="2" a="1"/>
  <c r="AK2543" i="2"/>
  <c r="AK2634" i="2" a="1"/>
  <c r="AK2634" i="2" s="1"/>
  <c r="AK2716" i="2" a="1"/>
  <c r="AK2716" i="2"/>
  <c r="AK2717" i="2" a="1"/>
  <c r="AK2717" i="2" s="1"/>
  <c r="AK2777" i="2" a="1"/>
  <c r="AK2777" i="2" s="1"/>
  <c r="AK3245" i="2" a="1"/>
  <c r="AK3245" i="2"/>
  <c r="AK3960" i="2" a="1"/>
  <c r="AK3960" i="2" s="1"/>
  <c r="AK4314" i="2" a="1"/>
  <c r="AK4314" i="2"/>
  <c r="AK4315" i="2" a="1"/>
  <c r="AK4315" i="2" s="1"/>
  <c r="AK4461" i="2" a="1"/>
  <c r="AK4461" i="2" s="1"/>
  <c r="AK4462" i="2" a="1"/>
  <c r="AK4462" i="2" s="1"/>
  <c r="AK6196" i="2" a="1"/>
  <c r="AK6196" i="2" s="1"/>
  <c r="AK6309" i="2" a="1"/>
  <c r="AK6309" i="2" s="1"/>
  <c r="AK6332" i="2" a="1"/>
  <c r="AK6332" i="2" s="1"/>
  <c r="AK5001" i="2" a="1"/>
  <c r="AK5001" i="2" s="1"/>
  <c r="AK6551" i="2" a="1"/>
  <c r="AK6551" i="2" s="1"/>
  <c r="AK6704" i="2" a="1"/>
  <c r="AK6704" i="2"/>
  <c r="AK7019" i="2" a="1"/>
  <c r="AK7019" i="2"/>
  <c r="AK7248" i="2" a="1"/>
  <c r="AK7248" i="2"/>
  <c r="AK7249" i="2" a="1"/>
  <c r="AK7249" i="2" s="1"/>
  <c r="AK5232" i="2" a="1"/>
  <c r="AK5232" i="2" s="1"/>
  <c r="AK5537" i="2" a="1"/>
  <c r="AK5537" i="2"/>
  <c r="AK5717" i="2" a="1"/>
  <c r="AK5717" i="2" s="1"/>
  <c r="AK5843" i="2" a="1"/>
  <c r="AK5843" i="2"/>
  <c r="AK5972" i="2" a="1"/>
  <c r="AK5972" i="2"/>
  <c r="AK6110" i="2" a="1"/>
  <c r="AK6110" i="2"/>
  <c r="AK6598" i="2" a="1"/>
  <c r="AK6598" i="2" s="1"/>
  <c r="AK7020" i="2" a="1"/>
  <c r="AK7020" i="2"/>
  <c r="AK9590" i="2" a="1"/>
  <c r="AK9590" i="2" s="1"/>
  <c r="AK11144" i="2" a="1"/>
  <c r="AK11144" i="2" s="1"/>
  <c r="AK11397" i="2" a="1"/>
  <c r="AK11397" i="2" s="1"/>
  <c r="AK7330" i="2" a="1"/>
  <c r="AK7330" i="2"/>
  <c r="AK7420" i="2" a="1"/>
  <c r="AK7420" i="2"/>
  <c r="AK7515" i="2" a="1"/>
  <c r="AK7515" i="2"/>
  <c r="AK7626" i="2" a="1"/>
  <c r="AK7626" i="2" s="1"/>
  <c r="AK7736" i="2" a="1"/>
  <c r="AK7736" i="2"/>
  <c r="AK7833" i="2" a="1"/>
  <c r="AK7833" i="2" s="1"/>
  <c r="AK7998" i="2" a="1"/>
  <c r="AK7998" i="2" s="1"/>
  <c r="AK8088" i="2" a="1"/>
  <c r="AK8088" i="2" s="1"/>
  <c r="AK8157" i="2" a="1"/>
  <c r="AK8157" i="2"/>
  <c r="AK8203" i="2" a="1"/>
  <c r="AK8203" i="2" s="1"/>
  <c r="AK9712" i="2" a="1"/>
  <c r="AK9712" i="2"/>
  <c r="AK8877" i="2" a="1"/>
  <c r="AK8877" i="2" s="1"/>
  <c r="AK8878" i="2" a="1"/>
  <c r="AK8878" i="2"/>
  <c r="AK9032" i="2" a="1"/>
  <c r="AK9032" i="2" s="1"/>
  <c r="AK9033" i="2" a="1"/>
  <c r="AK9033" i="2"/>
  <c r="AK9034" i="2" a="1"/>
  <c r="AK9034" i="2"/>
  <c r="AK9035" i="2" a="1"/>
  <c r="AK9035" i="2" s="1"/>
  <c r="AK9181" i="2" a="1"/>
  <c r="AK9181" i="2" s="1"/>
  <c r="AK9182" i="2" a="1"/>
  <c r="AK9182" i="2" s="1"/>
  <c r="AK10383" i="2" a="1"/>
  <c r="AK10383" i="2" s="1"/>
  <c r="AK10384" i="2" a="1"/>
  <c r="AK10384" i="2"/>
  <c r="AK10385" i="2" a="1"/>
  <c r="AK10385" i="2"/>
  <c r="AK10386" i="2" a="1"/>
  <c r="AK10386" i="2" s="1"/>
  <c r="AK10387" i="2" a="1"/>
  <c r="AK10387" i="2" s="1"/>
  <c r="AK10550" i="2" a="1"/>
  <c r="AK10550" i="2" s="1"/>
  <c r="AK11177" i="2" a="1"/>
  <c r="AK11177" i="2" s="1"/>
  <c r="AK11431" i="2" a="1"/>
  <c r="AK11431" i="2" s="1"/>
  <c r="AK11619" i="2" a="1"/>
  <c r="AK11619" i="2" s="1"/>
  <c r="AK11704" i="2" a="1"/>
  <c r="AK11704" i="2"/>
  <c r="AK355" i="2" a="1"/>
  <c r="AK355" i="2" s="1"/>
  <c r="AK395" i="2" a="1"/>
  <c r="AK395" i="2"/>
  <c r="AK1574" i="2" a="1"/>
  <c r="AK1574" i="2" s="1"/>
  <c r="AK3124" i="2" a="1"/>
  <c r="AK3124" i="2"/>
  <c r="AK3457" i="2" a="1"/>
  <c r="AK3457" i="2"/>
  <c r="AK3472" i="2" a="1"/>
  <c r="AK3472" i="2" s="1"/>
  <c r="AK3830" i="2" a="1"/>
  <c r="AK3830" i="2"/>
  <c r="AK3831" i="2" a="1"/>
  <c r="AK3831" i="2" s="1"/>
  <c r="AK4725" i="2" a="1"/>
  <c r="AK4725" i="2"/>
  <c r="AK4851" i="2" a="1"/>
  <c r="AK4851" i="2" s="1"/>
  <c r="AK937" i="2" a="1"/>
  <c r="AK937" i="2" s="1"/>
  <c r="AK949" i="2" a="1"/>
  <c r="AK949" i="2"/>
  <c r="AK1197" i="2" a="1"/>
  <c r="AK1197" i="2" s="1"/>
  <c r="AK1198" i="2" a="1"/>
  <c r="AK1198" i="2" s="1"/>
  <c r="AK1425" i="2" a="1"/>
  <c r="AK1425" i="2" s="1"/>
  <c r="AK1436" i="2" a="1"/>
  <c r="AK1436" i="2" s="1"/>
  <c r="AK1937" i="2" a="1"/>
  <c r="AK1937" i="2" s="1"/>
  <c r="AK2017" i="2" a="1"/>
  <c r="AK2017" i="2" s="1"/>
  <c r="AK2091" i="2" a="1"/>
  <c r="AK2091" i="2" s="1"/>
  <c r="AK2143" i="2" a="1"/>
  <c r="AK2143" i="2" s="1"/>
  <c r="AK2180" i="2" a="1"/>
  <c r="AK2180" i="2"/>
  <c r="AK2202" i="2" a="1"/>
  <c r="AK2202" i="2"/>
  <c r="AK3625" i="2" a="1"/>
  <c r="AK3625" i="2"/>
  <c r="AK5301" i="2" a="1"/>
  <c r="AK5301" i="2" s="1"/>
  <c r="AK6111" i="2" a="1"/>
  <c r="AK6111" i="2" s="1"/>
  <c r="AK6636" i="2" a="1"/>
  <c r="AK6636" i="2"/>
  <c r="AK6983" i="2" a="1"/>
  <c r="AK6983" i="2" s="1"/>
  <c r="AK9591" i="2" a="1"/>
  <c r="AK9591" i="2"/>
  <c r="AK11178" i="2" a="1"/>
  <c r="AK11178" i="2"/>
  <c r="AK11432" i="2" a="1"/>
  <c r="AK11432" i="2" s="1"/>
  <c r="AK3990" i="2" a="1"/>
  <c r="AK3990" i="2" s="1"/>
  <c r="AK4333" i="2" a="1"/>
  <c r="AK4333" i="2" s="1"/>
  <c r="AK4343" i="2" a="1"/>
  <c r="AK4343" i="2" s="1"/>
  <c r="AK4499" i="2" a="1"/>
  <c r="AK4499" i="2" s="1"/>
  <c r="AK4533" i="2" a="1"/>
  <c r="AK4533" i="2"/>
  <c r="AK2544" i="2" a="1"/>
  <c r="AK2544" i="2" s="1"/>
  <c r="AK2635" i="2" a="1"/>
  <c r="AK2635" i="2" s="1"/>
  <c r="AK2718" i="2" a="1"/>
  <c r="AK2718" i="2" s="1"/>
  <c r="AK2778" i="2" a="1"/>
  <c r="AK2778" i="2" s="1"/>
  <c r="AK2821" i="2" a="1"/>
  <c r="AK2821" i="2"/>
  <c r="AK2850" i="2" a="1"/>
  <c r="AK2850" i="2" s="1"/>
  <c r="AK3639" i="2" a="1"/>
  <c r="AK3639" i="2" s="1"/>
  <c r="AK5002" i="2" a="1"/>
  <c r="AK5002" i="2" s="1"/>
  <c r="AK6649" i="2" a="1"/>
  <c r="AK6649" i="2" s="1"/>
  <c r="AK6768" i="2" a="1"/>
  <c r="AK6768" i="2"/>
  <c r="AK7021" i="2" a="1"/>
  <c r="AK7021" i="2"/>
  <c r="AK6234" i="2" a="1"/>
  <c r="AK6234" i="2"/>
  <c r="AK6420" i="2" a="1"/>
  <c r="AK6420" i="2" s="1"/>
  <c r="AK6427" i="2" a="1"/>
  <c r="AK6427" i="2" s="1"/>
  <c r="AK5155" i="2" a="1"/>
  <c r="AK5155" i="2" s="1"/>
  <c r="AK5412" i="2" a="1"/>
  <c r="AK5412" i="2" s="1"/>
  <c r="AK5556" i="2" a="1"/>
  <c r="AK5556" i="2"/>
  <c r="AK5718" i="2" a="1"/>
  <c r="AK5718" i="2" s="1"/>
  <c r="AK5844" i="2" a="1"/>
  <c r="AK5844" i="2" s="1"/>
  <c r="AK5973" i="2" a="1"/>
  <c r="AK5973" i="2"/>
  <c r="AK9382" i="2" a="1"/>
  <c r="AK9382" i="2" s="1"/>
  <c r="AK9592" i="2" a="1"/>
  <c r="AK9592" i="2"/>
  <c r="AK10707" i="2" a="1"/>
  <c r="AK10707" i="2" s="1"/>
  <c r="AK10792" i="2" a="1"/>
  <c r="AK10792" i="2" s="1"/>
  <c r="AK9593" i="2" a="1"/>
  <c r="AK9593" i="2"/>
  <c r="AK9594" i="2" a="1"/>
  <c r="AK9594" i="2" s="1"/>
  <c r="AK9595" i="2" a="1"/>
  <c r="AK9595" i="2" s="1"/>
  <c r="AK9596" i="2" a="1"/>
  <c r="AK9596" i="2" s="1"/>
  <c r="AK9597" i="2" a="1"/>
  <c r="AK9597" i="2"/>
  <c r="AK9598" i="2" a="1"/>
  <c r="AK9598" i="2" s="1"/>
  <c r="AK7516" i="2" a="1"/>
  <c r="AK7516" i="2" s="1"/>
  <c r="AK7627" i="2" a="1"/>
  <c r="AK7627" i="2" s="1"/>
  <c r="AK7737" i="2" a="1"/>
  <c r="AK7737" i="2"/>
  <c r="AK7834" i="2" a="1"/>
  <c r="AK7834" i="2"/>
  <c r="AK7906" i="2" a="1"/>
  <c r="AK7906" i="2" s="1"/>
  <c r="AK7907" i="2" a="1"/>
  <c r="AK7907" i="2"/>
  <c r="AK7999" i="2" a="1"/>
  <c r="AK7999" i="2" s="1"/>
  <c r="AK8089" i="2" a="1"/>
  <c r="AK8089" i="2" s="1"/>
  <c r="AK8158" i="2" a="1"/>
  <c r="AK8158" i="2"/>
  <c r="AK8204" i="2" a="1"/>
  <c r="AK8204" i="2" s="1"/>
  <c r="AK8240" i="2" a="1"/>
  <c r="AK8240" i="2" s="1"/>
  <c r="AK8260" i="2" a="1"/>
  <c r="AK8260" i="2" s="1"/>
  <c r="AK9795" i="2" a="1"/>
  <c r="AK9795" i="2" s="1"/>
  <c r="AK10708" i="2" a="1"/>
  <c r="AK10708" i="2" s="1"/>
  <c r="AK10709" i="2" a="1"/>
  <c r="AK10709" i="2"/>
  <c r="AK10793" i="2" a="1"/>
  <c r="AK10793" i="2"/>
  <c r="AK10794" i="2" a="1"/>
  <c r="AK10794" i="2" s="1"/>
  <c r="AK11620" i="2" a="1"/>
  <c r="AK11620" i="2" s="1"/>
  <c r="AK11705" i="2" a="1"/>
  <c r="AK11705" i="2" s="1"/>
  <c r="AK11213" i="2" a="1"/>
  <c r="AK11213" i="2"/>
  <c r="AK11471" i="2" a="1"/>
  <c r="AK11471" i="2" s="1"/>
  <c r="AK396" i="2" a="1"/>
  <c r="AK396" i="2" s="1"/>
  <c r="AK414" i="2" a="1"/>
  <c r="AK414" i="2" s="1"/>
  <c r="AK1575" i="2" a="1"/>
  <c r="AK1575" i="2" s="1"/>
  <c r="AK3125" i="2" a="1"/>
  <c r="AK3125" i="2"/>
  <c r="AK4738" i="2" a="1"/>
  <c r="AK4738" i="2" s="1"/>
  <c r="AK4852" i="2" a="1"/>
  <c r="AK4852" i="2" s="1"/>
  <c r="AK938" i="2" a="1"/>
  <c r="AK938" i="2" s="1"/>
  <c r="AK950" i="2" a="1"/>
  <c r="AK950" i="2"/>
  <c r="AK1199" i="2" a="1"/>
  <c r="AK1199" i="2" s="1"/>
  <c r="AK1208" i="2" a="1"/>
  <c r="AK1208" i="2" s="1"/>
  <c r="AK1437" i="2" a="1"/>
  <c r="AK1437" i="2" s="1"/>
  <c r="AK1438" i="2" a="1"/>
  <c r="AK1438" i="2" s="1"/>
  <c r="AK2018" i="2" a="1"/>
  <c r="AK2018" i="2" s="1"/>
  <c r="AK2092" i="2" a="1"/>
  <c r="AK2092" i="2" s="1"/>
  <c r="AK2093" i="2" a="1"/>
  <c r="AK2093" i="2" s="1"/>
  <c r="AK2144" i="2" a="1"/>
  <c r="AK2144" i="2" s="1"/>
  <c r="AK2181" i="2" a="1"/>
  <c r="AK2181" i="2"/>
  <c r="AK2182" i="2" a="1"/>
  <c r="AK2182" i="2" s="1"/>
  <c r="AK3640" i="2" a="1"/>
  <c r="AK3640" i="2"/>
  <c r="AK5302" i="2" a="1"/>
  <c r="AK5302" i="2" s="1"/>
  <c r="AK6128" i="2" a="1"/>
  <c r="AK6128" i="2" s="1"/>
  <c r="AK6650" i="2" a="1"/>
  <c r="AK6650" i="2" s="1"/>
  <c r="AK7022" i="2" a="1"/>
  <c r="AK7022" i="2" s="1"/>
  <c r="AK11214" i="2" a="1"/>
  <c r="AK11214" i="2" s="1"/>
  <c r="AK11472" i="2" a="1"/>
  <c r="AK11472" i="2"/>
  <c r="AK3991" i="2" a="1"/>
  <c r="AK3991" i="2" s="1"/>
  <c r="AK4334" i="2" a="1"/>
  <c r="AK4334" i="2"/>
  <c r="AK4344" i="2" a="1"/>
  <c r="AK4344" i="2"/>
  <c r="AK4500" i="2" a="1"/>
  <c r="AK4500" i="2" s="1"/>
  <c r="AK4534" i="2" a="1"/>
  <c r="AK4534" i="2" s="1"/>
  <c r="AK2636" i="2" a="1"/>
  <c r="AK2636" i="2" s="1"/>
  <c r="AK2719" i="2" a="1"/>
  <c r="AK2719" i="2"/>
  <c r="AK2779" i="2" a="1"/>
  <c r="AK2779" i="2"/>
  <c r="AK2780" i="2" a="1"/>
  <c r="AK2780" i="2" s="1"/>
  <c r="AK2822" i="2" a="1"/>
  <c r="AK2822" i="2"/>
  <c r="AK2851" i="2" a="1"/>
  <c r="AK2851" i="2"/>
  <c r="AK3654" i="2" a="1"/>
  <c r="AK3654" i="2" s="1"/>
  <c r="AK5019" i="2" a="1"/>
  <c r="AK5019" i="2" s="1"/>
  <c r="AK6657" i="2" a="1"/>
  <c r="AK6657" i="2" s="1"/>
  <c r="AK6769" i="2" a="1"/>
  <c r="AK6769" i="2" s="1"/>
  <c r="AK7057" i="2" a="1"/>
  <c r="AK7057" i="2" s="1"/>
  <c r="AK6235" i="2" a="1"/>
  <c r="AK6235" i="2"/>
  <c r="AK6421" i="2" a="1"/>
  <c r="AK6421" i="2" s="1"/>
  <c r="AK6428" i="2" a="1"/>
  <c r="AK6428" i="2" s="1"/>
  <c r="AK5163" i="2" a="1"/>
  <c r="AK5163" i="2" s="1"/>
  <c r="AK5413" i="2" a="1"/>
  <c r="AK5413" i="2" s="1"/>
  <c r="AK5573" i="2" a="1"/>
  <c r="AK5573" i="2" s="1"/>
  <c r="AK5719" i="2" a="1"/>
  <c r="AK5719" i="2" s="1"/>
  <c r="AK5845" i="2" a="1"/>
  <c r="AK5845" i="2" s="1"/>
  <c r="AK5974" i="2" a="1"/>
  <c r="AK5974" i="2" s="1"/>
  <c r="AK11739" i="2" a="1"/>
  <c r="AK11739" i="2" s="1"/>
  <c r="AK9599" i="2" a="1"/>
  <c r="AK9599" i="2" s="1"/>
  <c r="AK9600" i="2" a="1"/>
  <c r="AK9600" i="2" s="1"/>
  <c r="AK9601" i="2" a="1"/>
  <c r="AK9601" i="2" s="1"/>
  <c r="AK9602" i="2" a="1"/>
  <c r="AK9602" i="2" s="1"/>
  <c r="AK9713" i="2" a="1"/>
  <c r="AK9713" i="2" s="1"/>
  <c r="AK9714" i="2" a="1"/>
  <c r="AK9714" i="2" s="1"/>
  <c r="AK7517" i="2" a="1"/>
  <c r="AK7517" i="2" s="1"/>
  <c r="AK7628" i="2" a="1"/>
  <c r="AK7628" i="2"/>
  <c r="AK7738" i="2" a="1"/>
  <c r="AK7738" i="2"/>
  <c r="AK7835" i="2" a="1"/>
  <c r="AK7835" i="2" s="1"/>
  <c r="AK7908" i="2" a="1"/>
  <c r="AK7908" i="2" s="1"/>
  <c r="AK8000" i="2" a="1"/>
  <c r="AK8000" i="2" s="1"/>
  <c r="AK8090" i="2" a="1"/>
  <c r="AK8090" i="2" s="1"/>
  <c r="AK8091" i="2" a="1"/>
  <c r="AK8091" i="2"/>
  <c r="AK8159" i="2" a="1"/>
  <c r="AK8159" i="2" s="1"/>
  <c r="AK8205" i="2" a="1"/>
  <c r="AK8205" i="2"/>
  <c r="AK8241" i="2" a="1"/>
  <c r="AK8241" i="2" s="1"/>
  <c r="AK8261" i="2" a="1"/>
  <c r="AK8261" i="2" s="1"/>
  <c r="AK9859" i="2" a="1"/>
  <c r="AK9859" i="2" s="1"/>
  <c r="AK10710" i="2" a="1"/>
  <c r="AK10710" i="2"/>
  <c r="AK10711" i="2" a="1"/>
  <c r="AK10711" i="2" s="1"/>
  <c r="AK10795" i="2" a="1"/>
  <c r="AK10795" i="2" s="1"/>
  <c r="AK10796" i="2" a="1"/>
  <c r="AK10796" i="2"/>
  <c r="AK11621" i="2" a="1"/>
  <c r="AK11621" i="2" s="1"/>
  <c r="AK11706" i="2" a="1"/>
  <c r="AK11706" i="2" s="1"/>
  <c r="AK11215" i="2" a="1"/>
  <c r="AK11215" i="2"/>
  <c r="AK11473" i="2" a="1"/>
  <c r="AK11473" i="2" s="1"/>
  <c r="AK356" i="2" a="1"/>
  <c r="AK356" i="2" s="1"/>
  <c r="AK397" i="2" a="1"/>
  <c r="AK397" i="2"/>
  <c r="AK1586" i="2" a="1"/>
  <c r="AK1586" i="2"/>
  <c r="AK3126" i="2" a="1"/>
  <c r="AK3126" i="2" s="1"/>
  <c r="AK3256" i="2" a="1"/>
  <c r="AK3256" i="2" s="1"/>
  <c r="AK4739" i="2" a="1"/>
  <c r="AK4739" i="2" s="1"/>
  <c r="AK4853" i="2" a="1"/>
  <c r="AK4853" i="2" s="1"/>
  <c r="AK1938" i="2" a="1"/>
  <c r="AK1938" i="2" s="1"/>
  <c r="AK357" i="2" a="1"/>
  <c r="AK357" i="2"/>
  <c r="AK358" i="2" a="1"/>
  <c r="AK358" i="2"/>
  <c r="AK728" i="2" a="1"/>
  <c r="AK728" i="2"/>
  <c r="AK729" i="2" a="1"/>
  <c r="AK729" i="2" s="1"/>
  <c r="AK951" i="2" a="1"/>
  <c r="AK951" i="2"/>
  <c r="AK952" i="2" a="1"/>
  <c r="AK952" i="2" s="1"/>
  <c r="AK1200" i="2" a="1"/>
  <c r="AK1200" i="2" s="1"/>
  <c r="AK1201" i="2" a="1"/>
  <c r="AK1201" i="2" s="1"/>
  <c r="AK1426" i="2" a="1"/>
  <c r="AK1426" i="2" s="1"/>
  <c r="AK1439" i="2" a="1"/>
  <c r="AK1439" i="2" s="1"/>
  <c r="AK3428" i="2" a="1"/>
  <c r="AK3428" i="2" s="1"/>
  <c r="AK3458" i="2" a="1"/>
  <c r="AK3458" i="2" s="1"/>
  <c r="AK3795" i="2" a="1"/>
  <c r="AK3795" i="2"/>
  <c r="AK3832" i="2" a="1"/>
  <c r="AK3832" i="2" s="1"/>
  <c r="AK9183" i="2" a="1"/>
  <c r="AK9183" i="2" s="1"/>
  <c r="AK9383" i="2" a="1"/>
  <c r="AK9383" i="2" s="1"/>
  <c r="AK10551" i="2" a="1"/>
  <c r="AK10551" i="2" s="1"/>
  <c r="AK10552" i="2" a="1"/>
  <c r="AK10552" i="2" s="1"/>
  <c r="AK2019" i="2" a="1"/>
  <c r="AK2019" i="2" s="1"/>
  <c r="AK2094" i="2" a="1"/>
  <c r="AK2094" i="2" s="1"/>
  <c r="AK2095" i="2" a="1"/>
  <c r="AK2095" i="2"/>
  <c r="AK2145" i="2" a="1"/>
  <c r="AK2145" i="2"/>
  <c r="AK2183" i="2" a="1"/>
  <c r="AK2183" i="2" s="1"/>
  <c r="AK2637" i="2" a="1"/>
  <c r="AK2637" i="2" s="1"/>
  <c r="AK2720" i="2" a="1"/>
  <c r="AK2720" i="2"/>
  <c r="AK2721" i="2" a="1"/>
  <c r="AK2721" i="2" s="1"/>
  <c r="AK2781" i="2" a="1"/>
  <c r="AK2781" i="2"/>
  <c r="AK2823" i="2" a="1"/>
  <c r="AK2823" i="2" s="1"/>
  <c r="AK2852" i="2" a="1"/>
  <c r="AK2852" i="2" s="1"/>
  <c r="AK3257" i="2" a="1"/>
  <c r="AK3257" i="2" s="1"/>
  <c r="AK3992" i="2" a="1"/>
  <c r="AK3992" i="2" s="1"/>
  <c r="AK4335" i="2" a="1"/>
  <c r="AK4335" i="2" s="1"/>
  <c r="AK4345" i="2" a="1"/>
  <c r="AK4345" i="2"/>
  <c r="AK4501" i="2" a="1"/>
  <c r="AK4501" i="2"/>
  <c r="AK4535" i="2" a="1"/>
  <c r="AK4535" i="2" s="1"/>
  <c r="AK6223" i="2" a="1"/>
  <c r="AK6223" i="2" s="1"/>
  <c r="AK6346" i="2" a="1"/>
  <c r="AK6346" i="2" s="1"/>
  <c r="AK6361" i="2" a="1"/>
  <c r="AK6361" i="2"/>
  <c r="AK5023" i="2" a="1"/>
  <c r="AK5023" i="2" s="1"/>
  <c r="AK6599" i="2" a="1"/>
  <c r="AK6599" i="2" s="1"/>
  <c r="AK6716" i="2" a="1"/>
  <c r="AK6716" i="2" s="1"/>
  <c r="AK7067" i="2" a="1"/>
  <c r="AK7067" i="2"/>
  <c r="AK5156" i="2" a="1"/>
  <c r="AK5156" i="2" s="1"/>
  <c r="AK5414" i="2" a="1"/>
  <c r="AK5414" i="2" s="1"/>
  <c r="AK5243" i="2" a="1"/>
  <c r="AK5243" i="2" s="1"/>
  <c r="AK5557" i="2" a="1"/>
  <c r="AK5557" i="2" s="1"/>
  <c r="AK5720" i="2" a="1"/>
  <c r="AK5720" i="2" s="1"/>
  <c r="AK5846" i="2" a="1"/>
  <c r="AK5846" i="2" s="1"/>
  <c r="AK5975" i="2" a="1"/>
  <c r="AK5975" i="2" s="1"/>
  <c r="AK6136" i="2" a="1"/>
  <c r="AK6136" i="2" s="1"/>
  <c r="AK6651" i="2" a="1"/>
  <c r="AK6651" i="2"/>
  <c r="AK7058" i="2" a="1"/>
  <c r="AK7058" i="2" s="1"/>
  <c r="AK9796" i="2" a="1"/>
  <c r="AK9796" i="2" s="1"/>
  <c r="AK11216" i="2" a="1"/>
  <c r="AK11216" i="2" s="1"/>
  <c r="AK11474" i="2" a="1"/>
  <c r="AK11474" i="2" s="1"/>
  <c r="AK7331" i="2" a="1"/>
  <c r="AK7331" i="2"/>
  <c r="AK7421" i="2" a="1"/>
  <c r="AK7421" i="2" s="1"/>
  <c r="AK7518" i="2" a="1"/>
  <c r="AK7518" i="2" s="1"/>
  <c r="AK7629" i="2" a="1"/>
  <c r="AK7629" i="2" s="1"/>
  <c r="AK7739" i="2" a="1"/>
  <c r="AK7739" i="2"/>
  <c r="AK7740" i="2" a="1"/>
  <c r="AK7740" i="2"/>
  <c r="AK7836" i="2" a="1"/>
  <c r="AK7836" i="2"/>
  <c r="AK8001" i="2" a="1"/>
  <c r="AK8001" i="2" s="1"/>
  <c r="AK8092" i="2" a="1"/>
  <c r="AK8092" i="2" s="1"/>
  <c r="AK8160" i="2" a="1"/>
  <c r="AK8160" i="2" s="1"/>
  <c r="AK8206" i="2" a="1"/>
  <c r="AK8206" i="2"/>
  <c r="AK8242" i="2" a="1"/>
  <c r="AK8242" i="2"/>
  <c r="AK9926" i="2" a="1"/>
  <c r="AK9926" i="2"/>
  <c r="AK9184" i="2" a="1"/>
  <c r="AK9184" i="2" s="1"/>
  <c r="AK9384" i="2" a="1"/>
  <c r="AK9384" i="2" s="1"/>
  <c r="AK9385" i="2" a="1"/>
  <c r="AK9385" i="2" s="1"/>
  <c r="AK9386" i="2" a="1"/>
  <c r="AK9386" i="2"/>
  <c r="AK9603" i="2" a="1"/>
  <c r="AK9603" i="2" s="1"/>
  <c r="AK9604" i="2" a="1"/>
  <c r="AK9604" i="2" s="1"/>
  <c r="AK9605" i="2" a="1"/>
  <c r="AK9605" i="2"/>
  <c r="AK9606" i="2" a="1"/>
  <c r="AK9606" i="2" s="1"/>
  <c r="AK10553" i="2" a="1"/>
  <c r="AK10553" i="2" s="1"/>
  <c r="AK10554" i="2" a="1"/>
  <c r="AK10554" i="2"/>
  <c r="AK10712" i="2" a="1"/>
  <c r="AK10712" i="2" s="1"/>
  <c r="AK10713" i="2" a="1"/>
  <c r="AK10713" i="2"/>
  <c r="AK10714" i="2" a="1"/>
  <c r="AK10714" i="2" s="1"/>
  <c r="AK10797" i="2" a="1"/>
  <c r="AK10797" i="2" s="1"/>
  <c r="AK11217" i="2" a="1"/>
  <c r="AK11217" i="2" s="1"/>
  <c r="AK11475" i="2" a="1"/>
  <c r="AK11475" i="2" s="1"/>
  <c r="AK11622" i="2" a="1"/>
  <c r="AK11622" i="2"/>
  <c r="AK11707" i="2" a="1"/>
  <c r="AK11707" i="2"/>
  <c r="AK105" i="2" a="1"/>
  <c r="AK105" i="2" s="1"/>
  <c r="AK106" i="2" a="1"/>
  <c r="AK106" i="2"/>
  <c r="AK1493" i="2" a="1"/>
  <c r="AK1493" i="2" s="1"/>
  <c r="AK3127" i="2" a="1"/>
  <c r="AK3127" i="2" s="1"/>
  <c r="AK3545" i="2" a="1"/>
  <c r="AK3545" i="2" s="1"/>
  <c r="AK4648" i="2" a="1"/>
  <c r="AK4648" i="2"/>
  <c r="AK4854" i="2" a="1"/>
  <c r="AK4854" i="2" s="1"/>
  <c r="AK5082" i="2" a="1"/>
  <c r="AK5082" i="2" s="1"/>
  <c r="AK5415" i="2" a="1"/>
  <c r="AK5415" i="2" s="1"/>
  <c r="AK1709" i="2" a="1"/>
  <c r="AK1709" i="2" s="1"/>
  <c r="AK1710" i="2" a="1"/>
  <c r="AK1710" i="2" s="1"/>
  <c r="AK1773" i="2" a="1"/>
  <c r="AK1773" i="2" s="1"/>
  <c r="AK1848" i="2" a="1"/>
  <c r="AK1848" i="2"/>
  <c r="AK107" i="2" a="1"/>
  <c r="AK107" i="2"/>
  <c r="AK108" i="2" a="1"/>
  <c r="AK108" i="2" s="1"/>
  <c r="AK596" i="2" a="1"/>
  <c r="AK596" i="2"/>
  <c r="AK648" i="2" a="1"/>
  <c r="AK648" i="2" s="1"/>
  <c r="AK815" i="2" a="1"/>
  <c r="AK815" i="2"/>
  <c r="AK816" i="2" a="1"/>
  <c r="AK816" i="2" s="1"/>
  <c r="AK1009" i="2" a="1"/>
  <c r="AK1009" i="2" s="1"/>
  <c r="AK1037" i="2" a="1"/>
  <c r="AK1037" i="2"/>
  <c r="AK1246" i="2" a="1"/>
  <c r="AK1246" i="2" s="1"/>
  <c r="AK1272" i="2" a="1"/>
  <c r="AK1272" i="2" s="1"/>
  <c r="AK3354" i="2" a="1"/>
  <c r="AK3354" i="2" s="1"/>
  <c r="AK3390" i="2" a="1"/>
  <c r="AK3390" i="2" s="1"/>
  <c r="AK3756" i="2" a="1"/>
  <c r="AK3756" i="2" s="1"/>
  <c r="AK3796" i="2" a="1"/>
  <c r="AK3796" i="2"/>
  <c r="AK8879" i="2" a="1"/>
  <c r="AK8879" i="2" s="1"/>
  <c r="AK9185" i="2" a="1"/>
  <c r="AK9185" i="2" s="1"/>
  <c r="AK10388" i="2" a="1"/>
  <c r="AK10388" i="2" s="1"/>
  <c r="AK10555" i="2" a="1"/>
  <c r="AK10555" i="2" s="1"/>
  <c r="AK1939" i="2" a="1"/>
  <c r="AK1939" i="2" s="1"/>
  <c r="AK2020" i="2" a="1"/>
  <c r="AK2020" i="2"/>
  <c r="AK2390" i="2" a="1"/>
  <c r="AK2390" i="2" s="1"/>
  <c r="AK2456" i="2" a="1"/>
  <c r="AK2456" i="2" s="1"/>
  <c r="AK2457" i="2" a="1"/>
  <c r="AK2457" i="2"/>
  <c r="AK2545" i="2" a="1"/>
  <c r="AK2545" i="2"/>
  <c r="AK2638" i="2" a="1"/>
  <c r="AK2638" i="2" s="1"/>
  <c r="AK2722" i="2" a="1"/>
  <c r="AK2722" i="2" s="1"/>
  <c r="AK3546" i="2" a="1"/>
  <c r="AK3546" i="2"/>
  <c r="AK4912" i="2" a="1"/>
  <c r="AK4912" i="2" s="1"/>
  <c r="AK3940" i="2" a="1"/>
  <c r="AK3940" i="2" s="1"/>
  <c r="AK4177" i="2" a="1"/>
  <c r="AK4177" i="2" s="1"/>
  <c r="AK4178" i="2" a="1"/>
  <c r="AK4178" i="2" s="1"/>
  <c r="AK4463" i="2" a="1"/>
  <c r="AK4463" i="2" s="1"/>
  <c r="AK4464" i="2" a="1"/>
  <c r="AK4464" i="2"/>
  <c r="AK6163" i="2" a="1"/>
  <c r="AK6163" i="2" s="1"/>
  <c r="AK6276" i="2" a="1"/>
  <c r="AK6276" i="2"/>
  <c r="AK6310" i="2" a="1"/>
  <c r="AK6310" i="2" s="1"/>
  <c r="AK6444" i="2" a="1"/>
  <c r="AK6444" i="2" s="1"/>
  <c r="AK6736" i="2" a="1"/>
  <c r="AK6736" i="2"/>
  <c r="AK6868" i="2" a="1"/>
  <c r="AK6868" i="2" s="1"/>
  <c r="AK7135" i="2" a="1"/>
  <c r="AK7135" i="2" s="1"/>
  <c r="AK7136" i="2" a="1"/>
  <c r="AK7136" i="2" s="1"/>
  <c r="AK7181" i="2" a="1"/>
  <c r="AK7181" i="2" s="1"/>
  <c r="AK7250" i="2" a="1"/>
  <c r="AK7250" i="2" s="1"/>
  <c r="AK5198" i="2" a="1"/>
  <c r="AK5198" i="2" s="1"/>
  <c r="AK5489" i="2" a="1"/>
  <c r="AK5489" i="2"/>
  <c r="AK5721" i="2" a="1"/>
  <c r="AK5721" i="2"/>
  <c r="AK5847" i="2" a="1"/>
  <c r="AK5847" i="2"/>
  <c r="AK5976" i="2" a="1"/>
  <c r="AK5976" i="2" s="1"/>
  <c r="AK6047" i="2" a="1"/>
  <c r="AK6047" i="2" s="1"/>
  <c r="AK6445" i="2" a="1"/>
  <c r="AK6445" i="2"/>
  <c r="AK6869" i="2" a="1"/>
  <c r="AK6869" i="2"/>
  <c r="AK8880" i="2" a="1"/>
  <c r="AK8880" i="2"/>
  <c r="AK11022" i="2" a="1"/>
  <c r="AK11022" i="2" s="1"/>
  <c r="AK11271" i="2" a="1"/>
  <c r="AK11271" i="2" s="1"/>
  <c r="AK7332" i="2" a="1"/>
  <c r="AK7332" i="2"/>
  <c r="AK7422" i="2" a="1"/>
  <c r="AK7422" i="2"/>
  <c r="AK7519" i="2" a="1"/>
  <c r="AK7519" i="2" s="1"/>
  <c r="AK7630" i="2" a="1"/>
  <c r="AK7630" i="2" s="1"/>
  <c r="AK7631" i="2" a="1"/>
  <c r="AK7631" i="2" s="1"/>
  <c r="AK7741" i="2" a="1"/>
  <c r="AK7741" i="2" s="1"/>
  <c r="AK7837" i="2" a="1"/>
  <c r="AK7837" i="2" s="1"/>
  <c r="AK8002" i="2" a="1"/>
  <c r="AK8002" i="2"/>
  <c r="AK8881" i="2" a="1"/>
  <c r="AK8881" i="2" s="1"/>
  <c r="AK8882" i="2" a="1"/>
  <c r="AK8882" i="2" s="1"/>
  <c r="AK8883" i="2" a="1"/>
  <c r="AK8883" i="2" s="1"/>
  <c r="AK9036" i="2" a="1"/>
  <c r="AK9036" i="2" s="1"/>
  <c r="AK9037" i="2" a="1"/>
  <c r="AK9037" i="2"/>
  <c r="AK9038" i="2" a="1"/>
  <c r="AK9038" i="2" s="1"/>
  <c r="AK9039" i="2" a="1"/>
  <c r="AK9039" i="2"/>
  <c r="AK9186" i="2" a="1"/>
  <c r="AK9186" i="2" s="1"/>
  <c r="AK9187" i="2" a="1"/>
  <c r="AK9187" i="2"/>
  <c r="AK10232" i="2" a="1"/>
  <c r="AK10232" i="2" s="1"/>
  <c r="AK10389" i="2" a="1"/>
  <c r="AK10389" i="2" s="1"/>
  <c r="AK10390" i="2" a="1"/>
  <c r="AK10390" i="2" s="1"/>
  <c r="AK10391" i="2" a="1"/>
  <c r="AK10391" i="2"/>
  <c r="AK10556" i="2" a="1"/>
  <c r="AK10556" i="2" s="1"/>
  <c r="AK10557" i="2" a="1"/>
  <c r="AK10557" i="2" s="1"/>
  <c r="AK11051" i="2" a="1"/>
  <c r="AK11051" i="2" s="1"/>
  <c r="AK11303" i="2" a="1"/>
  <c r="AK11303" i="2" s="1"/>
  <c r="AK11623" i="2" a="1"/>
  <c r="AK11623" i="2"/>
  <c r="AK11708" i="2" a="1"/>
  <c r="AK11708" i="2"/>
  <c r="AK186" i="2" a="1"/>
  <c r="AK186" i="2" s="1"/>
  <c r="AK187" i="2" a="1"/>
  <c r="AK187" i="2" s="1"/>
  <c r="AK1518" i="2" a="1"/>
  <c r="AK1518" i="2" s="1"/>
  <c r="AK3128" i="2" a="1"/>
  <c r="AK3128" i="2"/>
  <c r="AK3327" i="2" a="1"/>
  <c r="AK3327" i="2" s="1"/>
  <c r="AK3355" i="2" a="1"/>
  <c r="AK3355" i="2"/>
  <c r="AK3547" i="2" a="1"/>
  <c r="AK3547" i="2"/>
  <c r="AK3720" i="2" a="1"/>
  <c r="AK3720" i="2" s="1"/>
  <c r="AK3757" i="2" a="1"/>
  <c r="AK3757" i="2" s="1"/>
  <c r="AK4649" i="2" a="1"/>
  <c r="AK4649" i="2" s="1"/>
  <c r="AK4855" i="2" a="1"/>
  <c r="AK4855" i="2" s="1"/>
  <c r="AK5107" i="2" a="1"/>
  <c r="AK5107" i="2"/>
  <c r="AK5416" i="2" a="1"/>
  <c r="AK5416" i="2" s="1"/>
  <c r="AK109" i="2" a="1"/>
  <c r="AK109" i="2"/>
  <c r="AK188" i="2" a="1"/>
  <c r="AK188" i="2"/>
  <c r="AK597" i="2" a="1"/>
  <c r="AK597" i="2" s="1"/>
  <c r="AK649" i="2" a="1"/>
  <c r="AK649" i="2"/>
  <c r="AK1010" i="2" a="1"/>
  <c r="AK1010" i="2" s="1"/>
  <c r="AK1011" i="2" a="1"/>
  <c r="AK1011" i="2" s="1"/>
  <c r="AK1228" i="2" a="1"/>
  <c r="AK1228" i="2" s="1"/>
  <c r="AK1247" i="2" a="1"/>
  <c r="AK1247" i="2"/>
  <c r="AK3605" i="2" a="1"/>
  <c r="AK3605" i="2" s="1"/>
  <c r="AK4146" i="2" a="1"/>
  <c r="AK4146" i="2" s="1"/>
  <c r="AK4159" i="2" a="1"/>
  <c r="AK4159" i="2"/>
  <c r="AK4393" i="2" a="1"/>
  <c r="AK4393" i="2"/>
  <c r="AK4425" i="2" a="1"/>
  <c r="AK4425" i="2" s="1"/>
  <c r="AK4011" i="2" a="1"/>
  <c r="AK4011" i="2" s="1"/>
  <c r="AK4020" i="2" a="1"/>
  <c r="AK4020" i="2"/>
  <c r="AK4029" i="2" a="1"/>
  <c r="AK4029" i="2"/>
  <c r="AK4030" i="2" a="1"/>
  <c r="AK4030" i="2" s="1"/>
  <c r="AK4042" i="2" a="1"/>
  <c r="AK4042" i="2"/>
  <c r="AK4053" i="2" a="1"/>
  <c r="AK4053" i="2"/>
  <c r="AK4076" i="2" a="1"/>
  <c r="AK4076" i="2"/>
  <c r="AK4081" i="2" a="1"/>
  <c r="AK4081" i="2"/>
  <c r="AK4091" i="2" a="1"/>
  <c r="AK4091" i="2" s="1"/>
  <c r="AK4100" i="2" a="1"/>
  <c r="AK4100" i="2" s="1"/>
  <c r="AK4108" i="2" a="1"/>
  <c r="AK4108" i="2" s="1"/>
  <c r="AK4109" i="2" a="1"/>
  <c r="AK4109" i="2" s="1"/>
  <c r="AK6837" i="2" a="1"/>
  <c r="AK6837" i="2" s="1"/>
  <c r="AK7137" i="2" a="1"/>
  <c r="AK7137" i="2"/>
  <c r="AK7182" i="2" a="1"/>
  <c r="AK7182" i="2" s="1"/>
  <c r="AK7251" i="2" a="1"/>
  <c r="AK7251" i="2" s="1"/>
  <c r="AK7333" i="2" a="1"/>
  <c r="AK7333" i="2" s="1"/>
  <c r="AK4935" i="2" a="1"/>
  <c r="AK4935" i="2"/>
  <c r="AK6821" i="2" a="1"/>
  <c r="AK6821" i="2" s="1"/>
  <c r="AK7068" i="2" a="1"/>
  <c r="AK7068" i="2" s="1"/>
  <c r="AK5259" i="2" a="1"/>
  <c r="AK5259" i="2" s="1"/>
  <c r="AK5512" i="2" a="1"/>
  <c r="AK5512" i="2"/>
  <c r="AK5722" i="2" a="1"/>
  <c r="AK5722" i="2" s="1"/>
  <c r="AK5848" i="2" a="1"/>
  <c r="AK5848" i="2" s="1"/>
  <c r="AK5977" i="2" a="1"/>
  <c r="AK5977" i="2"/>
  <c r="AK6048" i="2" a="1"/>
  <c r="AK6048" i="2" s="1"/>
  <c r="AK6822" i="2" a="1"/>
  <c r="AK6822" i="2" s="1"/>
  <c r="AK7023" i="2" a="1"/>
  <c r="AK7023" i="2" s="1"/>
  <c r="AK8741" i="2" a="1"/>
  <c r="AK8741" i="2" s="1"/>
  <c r="AK9188" i="2" a="1"/>
  <c r="AK9188" i="2" s="1"/>
  <c r="AK9797" i="2" a="1"/>
  <c r="AK9797" i="2" s="1"/>
  <c r="AK10115" i="2" a="1"/>
  <c r="AK10115" i="2" s="1"/>
  <c r="AK10233" i="2" a="1"/>
  <c r="AK10233" i="2" s="1"/>
  <c r="AK11218" i="2" a="1"/>
  <c r="AK11218" i="2"/>
  <c r="AK11476" i="2" a="1"/>
  <c r="AK11476" i="2"/>
  <c r="AK8673" i="2" a="1"/>
  <c r="AK8673" i="2"/>
  <c r="AK8742" i="2" a="1"/>
  <c r="AK8742" i="2"/>
  <c r="AK8884" i="2" a="1"/>
  <c r="AK8884" i="2" s="1"/>
  <c r="AK8885" i="2" a="1"/>
  <c r="AK8885" i="2"/>
  <c r="AK8886" i="2" a="1"/>
  <c r="AK8886" i="2"/>
  <c r="AK9189" i="2" a="1"/>
  <c r="AK9189" i="2"/>
  <c r="AK10116" i="2" a="1"/>
  <c r="AK10116" i="2"/>
  <c r="AK10117" i="2" a="1"/>
  <c r="AK10117" i="2" s="1"/>
  <c r="AK10118" i="2" a="1"/>
  <c r="AK10118" i="2" s="1"/>
  <c r="AK7423" i="2" a="1"/>
  <c r="AK7423" i="2"/>
  <c r="AK7424" i="2" a="1"/>
  <c r="AK7424" i="2" s="1"/>
  <c r="AK7520" i="2" a="1"/>
  <c r="AK7520" i="2"/>
  <c r="AK7632" i="2" a="1"/>
  <c r="AK7632" i="2" s="1"/>
  <c r="AK7742" i="2" a="1"/>
  <c r="AK7742" i="2" s="1"/>
  <c r="AK7838" i="2" a="1"/>
  <c r="AK7838" i="2" s="1"/>
  <c r="AK7909" i="2" a="1"/>
  <c r="AK7909" i="2" s="1"/>
  <c r="AK8003" i="2" a="1"/>
  <c r="AK8003" i="2" s="1"/>
  <c r="AK10234" i="2" a="1"/>
  <c r="AK10234" i="2" s="1"/>
  <c r="AK10235" i="2" a="1"/>
  <c r="AK10235" i="2" s="1"/>
  <c r="AK10236" i="2" a="1"/>
  <c r="AK10236" i="2"/>
  <c r="AK10237" i="2" a="1"/>
  <c r="AK10237" i="2"/>
  <c r="AK11244" i="2" a="1"/>
  <c r="AK11244" i="2" s="1"/>
  <c r="AK11504" i="2" a="1"/>
  <c r="AK11504" i="2"/>
  <c r="AK359" i="2" a="1"/>
  <c r="AK359" i="2" s="1"/>
  <c r="AK518" i="2" a="1"/>
  <c r="AK518" i="2" s="1"/>
  <c r="AK1494" i="2" a="1"/>
  <c r="AK1494" i="2" s="1"/>
  <c r="AK3129" i="2" a="1"/>
  <c r="AK3129" i="2" s="1"/>
  <c r="AK2995" i="2" a="1"/>
  <c r="AK2995" i="2" s="1"/>
  <c r="AK3018" i="2" a="1"/>
  <c r="AK3018" i="2"/>
  <c r="AK3130" i="2" a="1"/>
  <c r="AK3130" i="2" s="1"/>
  <c r="AK3268" i="2" a="1"/>
  <c r="AK3268" i="2"/>
  <c r="AK3269" i="2" a="1"/>
  <c r="AK3269" i="2"/>
  <c r="AK4650" i="2" a="1"/>
  <c r="AK4650" i="2" s="1"/>
  <c r="AK4856" i="2" a="1"/>
  <c r="AK4856" i="2"/>
  <c r="AK4896" i="2" a="1"/>
  <c r="AK4896" i="2" s="1"/>
  <c r="AK5042" i="2" a="1"/>
  <c r="AK5042" i="2" s="1"/>
  <c r="AK5183" i="2" a="1"/>
  <c r="AK5183" i="2" s="1"/>
  <c r="AK5417" i="2" a="1"/>
  <c r="AK5417" i="2" s="1"/>
  <c r="AK5252" i="2" a="1"/>
  <c r="AK5252" i="2" s="1"/>
  <c r="AK5592" i="2" a="1"/>
  <c r="AK5592" i="2" s="1"/>
  <c r="AK6009" i="2" a="1"/>
  <c r="AK6009" i="2" s="1"/>
  <c r="AK6012" i="2" a="1"/>
  <c r="AK6012" i="2" s="1"/>
  <c r="AK6014" i="2" a="1"/>
  <c r="AK6014" i="2" s="1"/>
  <c r="AK6027" i="2" a="1"/>
  <c r="AK6027" i="2" s="1"/>
  <c r="AK6466" i="2" a="1"/>
  <c r="AK6466" i="2"/>
  <c r="AK6870" i="2" a="1"/>
  <c r="AK6870" i="2" s="1"/>
  <c r="AK8743" i="2" a="1"/>
  <c r="AK8743" i="2" s="1"/>
  <c r="AK8744" i="2" a="1"/>
  <c r="AK8744" i="2" s="1"/>
  <c r="AK8745" i="2" a="1"/>
  <c r="AK8745" i="2" s="1"/>
  <c r="AK10119" i="2" a="1"/>
  <c r="AK10119" i="2" s="1"/>
  <c r="AK10238" i="2" a="1"/>
  <c r="AK10238" i="2" s="1"/>
  <c r="AK11023" i="2" a="1"/>
  <c r="AK11023" i="2" s="1"/>
  <c r="AK11272" i="2" a="1"/>
  <c r="AK11272" i="2"/>
  <c r="AK478" i="2" a="1"/>
  <c r="AK478" i="2" s="1"/>
  <c r="AK490" i="2" a="1"/>
  <c r="AK490" i="2" s="1"/>
  <c r="AK778" i="2" a="1"/>
  <c r="AK778" i="2" s="1"/>
  <c r="AK779" i="2" a="1"/>
  <c r="AK779" i="2" s="1"/>
  <c r="AK967" i="2" a="1"/>
  <c r="AK967" i="2" s="1"/>
  <c r="AK974" i="2" a="1"/>
  <c r="AK974" i="2" s="1"/>
  <c r="AK1639" i="2" a="1"/>
  <c r="AK1639" i="2" s="1"/>
  <c r="AK1640" i="2" a="1"/>
  <c r="AK1640" i="2" s="1"/>
  <c r="AK1641" i="2" a="1"/>
  <c r="AK1641" i="2" s="1"/>
  <c r="AK1642" i="2" a="1"/>
  <c r="AK1642" i="2" s="1"/>
  <c r="AK1643" i="2" a="1"/>
  <c r="AK1643" i="2" s="1"/>
  <c r="AK1646" i="2" a="1"/>
  <c r="AK1646" i="2" s="1"/>
  <c r="AK2909" i="2" a="1"/>
  <c r="AK2909" i="2" s="1"/>
  <c r="AK2938" i="2" a="1"/>
  <c r="AK2938" i="2"/>
  <c r="AK2939" i="2" a="1"/>
  <c r="AK2939" i="2" s="1"/>
  <c r="AK2940" i="2" a="1"/>
  <c r="AK2940" i="2"/>
  <c r="AK2941" i="2" a="1"/>
  <c r="AK2941" i="2" s="1"/>
  <c r="AK2963" i="2" a="1"/>
  <c r="AK2963" i="2" s="1"/>
  <c r="AK2996" i="2" a="1"/>
  <c r="AK2996" i="2"/>
  <c r="AK3000" i="2" a="1"/>
  <c r="AK3000" i="2"/>
  <c r="AK3131" i="2" a="1"/>
  <c r="AK3131" i="2" s="1"/>
  <c r="AK3270" i="2" a="1"/>
  <c r="AK3270" i="2" s="1"/>
  <c r="AK3271" i="2" a="1"/>
  <c r="AK3271" i="2" s="1"/>
  <c r="AK3918" i="2" a="1"/>
  <c r="AK3918" i="2" s="1"/>
  <c r="AK4346" i="2" a="1"/>
  <c r="AK4346" i="2" s="1"/>
  <c r="AK4360" i="2" a="1"/>
  <c r="AK4360" i="2" s="1"/>
  <c r="AK4559" i="2" a="1"/>
  <c r="AK4559" i="2" s="1"/>
  <c r="AK4560" i="2" a="1"/>
  <c r="AK4560" i="2" s="1"/>
  <c r="AK4913" i="2" a="1"/>
  <c r="AK4913" i="2" s="1"/>
  <c r="AK6175" i="2" a="1"/>
  <c r="AK6175" i="2" s="1"/>
  <c r="AK6243" i="2" a="1"/>
  <c r="AK6243" i="2" s="1"/>
  <c r="AK6244" i="2" a="1"/>
  <c r="AK6244" i="2" s="1"/>
  <c r="AK6439" i="2" a="1"/>
  <c r="AK6439" i="2" s="1"/>
  <c r="AK6674" i="2" a="1"/>
  <c r="AK6674" i="2" s="1"/>
  <c r="AK6900" i="2" a="1"/>
  <c r="AK6900" i="2" s="1"/>
  <c r="AK7138" i="2" a="1"/>
  <c r="AK7138" i="2" s="1"/>
  <c r="AK7183" i="2" a="1"/>
  <c r="AK7183" i="2" s="1"/>
  <c r="AK7184" i="2" a="1"/>
  <c r="AK7184" i="2" s="1"/>
  <c r="AK7252" i="2" a="1"/>
  <c r="AK7252" i="2" s="1"/>
  <c r="AK7253" i="2" a="1"/>
  <c r="AK7253" i="2" s="1"/>
  <c r="AK7334" i="2" a="1"/>
  <c r="AK7334" i="2" s="1"/>
  <c r="AK7335" i="2" a="1"/>
  <c r="AK7335" i="2" s="1"/>
  <c r="AK7336" i="2" a="1"/>
  <c r="AK7336" i="2"/>
  <c r="AK7337" i="2" a="1"/>
  <c r="AK7337" i="2" s="1"/>
  <c r="AK7425" i="2" a="1"/>
  <c r="AK7425" i="2"/>
  <c r="AK7426" i="2" a="1"/>
  <c r="AK7426" i="2"/>
  <c r="AK7427" i="2" a="1"/>
  <c r="AK7427" i="2"/>
  <c r="AK8746" i="2" a="1"/>
  <c r="AK8746" i="2"/>
  <c r="AK8747" i="2" a="1"/>
  <c r="AK8747" i="2" s="1"/>
  <c r="AK8748" i="2" a="1"/>
  <c r="AK8748" i="2"/>
  <c r="AK8749" i="2" a="1"/>
  <c r="AK8749" i="2" s="1"/>
  <c r="AK8750" i="2" a="1"/>
  <c r="AK8750" i="2"/>
  <c r="AK8751" i="2" a="1"/>
  <c r="AK8751" i="2" s="1"/>
  <c r="AK8887" i="2" a="1"/>
  <c r="AK8887" i="2"/>
  <c r="AK8888" i="2" a="1"/>
  <c r="AK8888" i="2" s="1"/>
  <c r="AK8889" i="2" a="1"/>
  <c r="AK8889" i="2" s="1"/>
  <c r="AK10120" i="2" a="1"/>
  <c r="AK10120" i="2" s="1"/>
  <c r="AK10121" i="2" a="1"/>
  <c r="AK10121" i="2"/>
  <c r="AK10239" i="2" a="1"/>
  <c r="AK10239" i="2"/>
  <c r="AK10240" i="2" a="1"/>
  <c r="AK10240" i="2" s="1"/>
  <c r="AK10241" i="2" a="1"/>
  <c r="AK10241" i="2"/>
  <c r="AK10392" i="2" a="1"/>
  <c r="AK10392" i="2" s="1"/>
  <c r="AK11024" i="2" a="1"/>
  <c r="AK11024" i="2" s="1"/>
  <c r="AK11273" i="2" a="1"/>
  <c r="AK11273" i="2" s="1"/>
  <c r="AK11715" i="2" a="1"/>
  <c r="AK11715" i="2"/>
  <c r="AK11716" i="2" a="1"/>
  <c r="AK11716" i="2"/>
  <c r="AK11785" i="2" a="1"/>
  <c r="AK11785" i="2"/>
  <c r="AK11791" i="2" a="1"/>
  <c r="AK11791" i="2" s="1"/>
  <c r="AK11798" i="2" a="1"/>
  <c r="AK11798" i="2" s="1"/>
  <c r="AK11804" i="2" a="1"/>
  <c r="AK11804" i="2" s="1"/>
  <c r="AK360" i="2" a="1"/>
  <c r="AK360" i="2" s="1"/>
  <c r="AK398" i="2" a="1"/>
  <c r="AK398" i="2"/>
  <c r="AK1576" i="2" a="1"/>
  <c r="AK1576" i="2" s="1"/>
  <c r="AK3132" i="2" a="1"/>
  <c r="AK3132" i="2" s="1"/>
  <c r="AK4857" i="2" a="1"/>
  <c r="AK4857" i="2"/>
  <c r="AK4704" i="2" a="1"/>
  <c r="AK4704" i="2"/>
  <c r="AK5157" i="2" a="1"/>
  <c r="AK5157" i="2" s="1"/>
  <c r="AK5418" i="2" a="1"/>
  <c r="AK5418" i="2"/>
  <c r="AK5558" i="2" a="1"/>
  <c r="AK5558" i="2" s="1"/>
  <c r="AK6838" i="2" a="1"/>
  <c r="AK6838" i="2" s="1"/>
  <c r="AK7092" i="2" a="1"/>
  <c r="AK7092" i="2"/>
  <c r="AK10798" i="2" a="1"/>
  <c r="AK10798" i="2"/>
  <c r="AK11264" i="2" a="1"/>
  <c r="AK11264" i="2" s="1"/>
  <c r="AK11522" i="2" a="1"/>
  <c r="AK11522" i="2"/>
  <c r="AK5598" i="2" a="1"/>
  <c r="AK5598" i="2"/>
  <c r="AK5723" i="2" a="1"/>
  <c r="AK5723" i="2" s="1"/>
  <c r="AK5849" i="2" a="1"/>
  <c r="AK5849" i="2"/>
  <c r="AK361" i="2" a="1"/>
  <c r="AK361" i="2" s="1"/>
  <c r="AK399" i="2" a="1"/>
  <c r="AK399" i="2" s="1"/>
  <c r="AK730" i="2" a="1"/>
  <c r="AK730" i="2" s="1"/>
  <c r="AK731" i="2" a="1"/>
  <c r="AK731" i="2"/>
  <c r="AK3626" i="2" a="1"/>
  <c r="AK3626" i="2" s="1"/>
  <c r="AK4979" i="2" a="1"/>
  <c r="AK4979" i="2"/>
  <c r="AK6797" i="2" a="1"/>
  <c r="AK6797" i="2" s="1"/>
  <c r="AK9715" i="2" a="1"/>
  <c r="AK9715" i="2"/>
  <c r="AK9798" i="2" a="1"/>
  <c r="AK9798" i="2" s="1"/>
  <c r="AK10558" i="2" a="1"/>
  <c r="AK10558" i="2" s="1"/>
  <c r="AK10715" i="2" a="1"/>
  <c r="AK10715" i="2" s="1"/>
  <c r="AK415" i="2" a="1"/>
  <c r="AK415" i="2" s="1"/>
  <c r="AK449" i="2" a="1"/>
  <c r="AK449" i="2" s="1"/>
  <c r="AK1587" i="2" a="1"/>
  <c r="AK1587" i="2"/>
  <c r="AK3133" i="2" a="1"/>
  <c r="AK3133" i="2" s="1"/>
  <c r="AK3473" i="2" a="1"/>
  <c r="AK3473" i="2"/>
  <c r="AK3489" i="2" a="1"/>
  <c r="AK3489" i="2" s="1"/>
  <c r="AK3655" i="2" a="1"/>
  <c r="AK3655" i="2" s="1"/>
  <c r="AK3861" i="2" a="1"/>
  <c r="AK3861" i="2"/>
  <c r="AK3862" i="2" a="1"/>
  <c r="AK3862" i="2"/>
  <c r="AK4746" i="2" a="1"/>
  <c r="AK4746" i="2" s="1"/>
  <c r="AK4858" i="2" a="1"/>
  <c r="AK4858" i="2" s="1"/>
  <c r="AK5175" i="2" a="1"/>
  <c r="AK5175" i="2" s="1"/>
  <c r="AK5419" i="2" a="1"/>
  <c r="AK5419" i="2" s="1"/>
  <c r="AK5305" i="2" a="1"/>
  <c r="AK5305" i="2" s="1"/>
  <c r="AK5581" i="2" a="1"/>
  <c r="AK5581" i="2" s="1"/>
  <c r="AK6137" i="2" a="1"/>
  <c r="AK6137" i="2"/>
  <c r="AK6658" i="2" a="1"/>
  <c r="AK6658" i="2" s="1"/>
  <c r="AK7059" i="2" a="1"/>
  <c r="AK7059" i="2" s="1"/>
  <c r="AK9799" i="2" a="1"/>
  <c r="AK9799" i="2" s="1"/>
  <c r="AK9860" i="2" a="1"/>
  <c r="AK9860" i="2" s="1"/>
  <c r="AK10861" i="2" a="1"/>
  <c r="AK10861" i="2" s="1"/>
  <c r="AK10905" i="2" a="1"/>
  <c r="AK10905" i="2" s="1"/>
  <c r="AK11236" i="2" a="1"/>
  <c r="AK11236" i="2" s="1"/>
  <c r="AK11494" i="2" a="1"/>
  <c r="AK11494" i="2"/>
  <c r="AK400" i="2" a="1"/>
  <c r="AK400" i="2" s="1"/>
  <c r="AK416" i="2" a="1"/>
  <c r="AK416" i="2"/>
  <c r="AK740" i="2" a="1"/>
  <c r="AK740" i="2"/>
  <c r="AK741" i="2" a="1"/>
  <c r="AK741" i="2"/>
  <c r="AK958" i="2" a="1"/>
  <c r="AK958" i="2" s="1"/>
  <c r="AK959" i="2" a="1"/>
  <c r="AK959" i="2" s="1"/>
  <c r="AK1214" i="2" a="1"/>
  <c r="AK1214" i="2" s="1"/>
  <c r="AK1215" i="2" a="1"/>
  <c r="AK1215" i="2" s="1"/>
  <c r="AK1448" i="2" a="1"/>
  <c r="AK1448" i="2"/>
  <c r="AK1451" i="2" a="1"/>
  <c r="AK1451" i="2" s="1"/>
  <c r="AK2226" i="2" a="1"/>
  <c r="AK2226" i="2" s="1"/>
  <c r="AK2227" i="2" a="1"/>
  <c r="AK2227" i="2"/>
  <c r="AK2228" i="2" a="1"/>
  <c r="AK2228" i="2" s="1"/>
  <c r="AK2255" i="2" a="1"/>
  <c r="AK2255" i="2"/>
  <c r="AK2256" i="2" a="1"/>
  <c r="AK2256" i="2" s="1"/>
  <c r="AK2257" i="2" a="1"/>
  <c r="AK2257" i="2" s="1"/>
  <c r="AK2874" i="2" a="1"/>
  <c r="AK2874" i="2"/>
  <c r="AK2875" i="2" a="1"/>
  <c r="AK2875" i="2" s="1"/>
  <c r="AK2876" i="2" a="1"/>
  <c r="AK2876" i="2" s="1"/>
  <c r="AK2910" i="2" a="1"/>
  <c r="AK2910" i="2"/>
  <c r="AK2911" i="2" a="1"/>
  <c r="AK2911" i="2"/>
  <c r="AK2912" i="2" a="1"/>
  <c r="AK2912" i="2" s="1"/>
  <c r="AK3656" i="2" a="1"/>
  <c r="AK3656" i="2" s="1"/>
  <c r="AK3994" i="2" a="1"/>
  <c r="AK3994" i="2" s="1"/>
  <c r="AK4347" i="2" a="1"/>
  <c r="AK4347" i="2" s="1"/>
  <c r="AK4348" i="2" a="1"/>
  <c r="AK4348" i="2"/>
  <c r="AK4561" i="2" a="1"/>
  <c r="AK4561" i="2" s="1"/>
  <c r="AK4562" i="2" a="1"/>
  <c r="AK4562" i="2"/>
  <c r="AK5020" i="2" a="1"/>
  <c r="AK5020" i="2"/>
  <c r="AK6237" i="2" a="1"/>
  <c r="AK6237" i="2" s="1"/>
  <c r="AK6429" i="2" a="1"/>
  <c r="AK6429" i="2" s="1"/>
  <c r="AK6430" i="2" a="1"/>
  <c r="AK6430" i="2" s="1"/>
  <c r="AK6663" i="2" a="1"/>
  <c r="AK6663" i="2" s="1"/>
  <c r="AK6778" i="2" a="1"/>
  <c r="AK6778" i="2" s="1"/>
  <c r="AK7060" i="2" a="1"/>
  <c r="AK7060" i="2" s="1"/>
  <c r="AK8279" i="2" a="1"/>
  <c r="AK8279" i="2" s="1"/>
  <c r="AK8302" i="2" a="1"/>
  <c r="AK8302" i="2" s="1"/>
  <c r="AK8321" i="2" a="1"/>
  <c r="AK8321" i="2" s="1"/>
  <c r="AK8342" i="2" a="1"/>
  <c r="AK8342" i="2" s="1"/>
  <c r="AK8362" i="2" a="1"/>
  <c r="AK8362" i="2" s="1"/>
  <c r="AK8381" i="2" a="1"/>
  <c r="AK8381" i="2" s="1"/>
  <c r="AK8404" i="2" a="1"/>
  <c r="AK8404" i="2" s="1"/>
  <c r="AK8427" i="2" a="1"/>
  <c r="AK8427" i="2"/>
  <c r="AK8449" i="2" a="1"/>
  <c r="AK8449" i="2" s="1"/>
  <c r="AK8450" i="2" a="1"/>
  <c r="AK8450" i="2"/>
  <c r="AK8464" i="2" a="1"/>
  <c r="AK8464" i="2" s="1"/>
  <c r="AK8478" i="2" a="1"/>
  <c r="AK8478" i="2" s="1"/>
  <c r="AK9800" i="2" a="1"/>
  <c r="AK9800" i="2" s="1"/>
  <c r="AK9801" i="2" a="1"/>
  <c r="AK9801" i="2" s="1"/>
  <c r="AK9802" i="2" a="1"/>
  <c r="AK9802" i="2" s="1"/>
  <c r="AK9803" i="2" a="1"/>
  <c r="AK9803" i="2" s="1"/>
  <c r="AK9861" i="2" a="1"/>
  <c r="AK9861" i="2"/>
  <c r="AK9862" i="2" a="1"/>
  <c r="AK9862" i="2" s="1"/>
  <c r="AK9863" i="2" a="1"/>
  <c r="AK9863" i="2" s="1"/>
  <c r="AK9864" i="2" a="1"/>
  <c r="AK9864" i="2"/>
  <c r="AK9927" i="2" a="1"/>
  <c r="AK9927" i="2" s="1"/>
  <c r="AK10862" i="2" a="1"/>
  <c r="AK10862" i="2" s="1"/>
  <c r="AK10863" i="2" a="1"/>
  <c r="AK10863" i="2" s="1"/>
  <c r="AK10864" i="2" a="1"/>
  <c r="AK10864" i="2" s="1"/>
  <c r="AK10865" i="2" a="1"/>
  <c r="AK10865" i="2" s="1"/>
  <c r="AK10906" i="2" a="1"/>
  <c r="AK10906" i="2" s="1"/>
  <c r="AK10907" i="2" a="1"/>
  <c r="AK10907" i="2"/>
  <c r="AK11237" i="2" a="1"/>
  <c r="AK11237" i="2" s="1"/>
  <c r="AK11495" i="2" a="1"/>
  <c r="AK11495" i="2" s="1"/>
  <c r="AK5599" i="2" a="1"/>
  <c r="AK5599" i="2" s="1"/>
  <c r="AK5724" i="2" a="1"/>
  <c r="AK5724" i="2" s="1"/>
  <c r="AK5850" i="2" a="1"/>
  <c r="AK5850" i="2" s="1"/>
  <c r="AK11535" i="2" a="1"/>
  <c r="AK11535" i="2" s="1"/>
  <c r="AK11624" i="2" a="1"/>
  <c r="AK11624" i="2" s="1"/>
  <c r="AK11740" i="2" a="1"/>
  <c r="AK11740" i="2" s="1"/>
  <c r="AK529" i="2" a="1"/>
  <c r="AK529" i="2" s="1"/>
  <c r="AK1460" i="2" a="1"/>
  <c r="AK1460" i="2"/>
  <c r="AK1519" i="2" a="1"/>
  <c r="AK1519" i="2" s="1"/>
  <c r="AK3134" i="2" a="1"/>
  <c r="AK3134" i="2" s="1"/>
  <c r="AK3021" i="2" a="1"/>
  <c r="AK3021" i="2" s="1"/>
  <c r="AK3023" i="2" a="1"/>
  <c r="AK3023" i="2" s="1"/>
  <c r="AK3277" i="2" a="1"/>
  <c r="AK3277" i="2" s="1"/>
  <c r="AK3285" i="2" a="1"/>
  <c r="AK3285" i="2" s="1"/>
  <c r="AK3286" i="2" a="1"/>
  <c r="AK3286" i="2" s="1"/>
  <c r="AK4677" i="2" a="1"/>
  <c r="AK4677" i="2" s="1"/>
  <c r="AK4859" i="2" a="1"/>
  <c r="AK4859" i="2" s="1"/>
  <c r="AK4897" i="2" a="1"/>
  <c r="AK4897" i="2"/>
  <c r="AK5043" i="2" a="1"/>
  <c r="AK5043" i="2" s="1"/>
  <c r="AK5184" i="2" a="1"/>
  <c r="AK5184" i="2" s="1"/>
  <c r="AK5420" i="2" a="1"/>
  <c r="AK5420" i="2"/>
  <c r="AK5312" i="2" a="1"/>
  <c r="AK5312" i="2"/>
  <c r="AK5593" i="2" a="1"/>
  <c r="AK5593" i="2"/>
  <c r="AK5994" i="2" a="1"/>
  <c r="AK5994" i="2"/>
  <c r="AK5995" i="2" a="1"/>
  <c r="AK5995" i="2" s="1"/>
  <c r="AK5996" i="2" a="1"/>
  <c r="AK5996" i="2" s="1"/>
  <c r="AK6049" i="2" a="1"/>
  <c r="AK6049" i="2" s="1"/>
  <c r="AK6552" i="2" a="1"/>
  <c r="AK6552" i="2" s="1"/>
  <c r="AK6901" i="2" a="1"/>
  <c r="AK6901" i="2" s="1"/>
  <c r="AK9387" i="2" a="1"/>
  <c r="AK9387" i="2"/>
  <c r="AK9607" i="2" a="1"/>
  <c r="AK9607" i="2" s="1"/>
  <c r="AK10716" i="2" a="1"/>
  <c r="AK10716" i="2" s="1"/>
  <c r="AK10799" i="2" a="1"/>
  <c r="AK10799" i="2" s="1"/>
  <c r="AK11100" i="2" a="1"/>
  <c r="AK11100" i="2" s="1"/>
  <c r="AK11398" i="2" a="1"/>
  <c r="AK11398" i="2" s="1"/>
  <c r="AK11711" i="2" a="1"/>
  <c r="AK11711" i="2" s="1"/>
  <c r="AK519" i="2" a="1"/>
  <c r="AK519" i="2" s="1"/>
  <c r="AK521" i="2" a="1"/>
  <c r="AK521" i="2" s="1"/>
  <c r="AK786" i="2" a="1"/>
  <c r="AK786" i="2" s="1"/>
  <c r="AK788" i="2" a="1"/>
  <c r="AK788" i="2" s="1"/>
  <c r="AK980" i="2" a="1"/>
  <c r="AK980" i="2"/>
  <c r="AK981" i="2" a="1"/>
  <c r="AK981" i="2" s="1"/>
  <c r="AK2184" i="2" a="1"/>
  <c r="AK2184" i="2" s="1"/>
  <c r="AK2185" i="2" a="1"/>
  <c r="AK2185" i="2"/>
  <c r="AK2203" i="2" a="1"/>
  <c r="AK2203" i="2" s="1"/>
  <c r="AK2204" i="2" a="1"/>
  <c r="AK2204" i="2"/>
  <c r="AK2229" i="2" a="1"/>
  <c r="AK2229" i="2" s="1"/>
  <c r="AK2230" i="2" a="1"/>
  <c r="AK2230" i="2"/>
  <c r="AK2723" i="2" a="1"/>
  <c r="AK2723" i="2" s="1"/>
  <c r="AK2782" i="2" a="1"/>
  <c r="AK2782" i="2"/>
  <c r="AK2783" i="2" a="1"/>
  <c r="AK2783" i="2" s="1"/>
  <c r="AK2824" i="2" a="1"/>
  <c r="AK2824" i="2" s="1"/>
  <c r="AK2825" i="2" a="1"/>
  <c r="AK2825" i="2"/>
  <c r="AK2853" i="2" a="1"/>
  <c r="AK2853" i="2" s="1"/>
  <c r="AK3007" i="2" a="1"/>
  <c r="AK3007" i="2" s="1"/>
  <c r="AK3010" i="2" a="1"/>
  <c r="AK3010" i="2" s="1"/>
  <c r="AK3191" i="2" a="1"/>
  <c r="AK3191" i="2" s="1"/>
  <c r="AK3291" i="2" a="1"/>
  <c r="AK3291" i="2" s="1"/>
  <c r="AK3292" i="2" a="1"/>
  <c r="AK3292" i="2" s="1"/>
  <c r="AK3961" i="2" a="1"/>
  <c r="AK3961" i="2" s="1"/>
  <c r="AK4364" i="2" a="1"/>
  <c r="AK4364" i="2" s="1"/>
  <c r="AK4365" i="2" a="1"/>
  <c r="AK4365" i="2" s="1"/>
  <c r="AK4598" i="2" a="1"/>
  <c r="AK4598" i="2" s="1"/>
  <c r="AK4604" i="2" a="1"/>
  <c r="AK4604" i="2"/>
  <c r="AK5038" i="2" a="1"/>
  <c r="AK5038" i="2"/>
  <c r="AK6217" i="2" a="1"/>
  <c r="AK6217" i="2" s="1"/>
  <c r="AK6251" i="2" a="1"/>
  <c r="AK6251" i="2"/>
  <c r="AK6252" i="2" a="1"/>
  <c r="AK6252" i="2" s="1"/>
  <c r="AK6491" i="2" a="1"/>
  <c r="AK6491" i="2" s="1"/>
  <c r="AK6684" i="2" a="1"/>
  <c r="AK6684" i="2" s="1"/>
  <c r="AK6984" i="2" a="1"/>
  <c r="AK6984" i="2" s="1"/>
  <c r="AK8479" i="2" a="1"/>
  <c r="AK8479" i="2" s="1"/>
  <c r="AK8491" i="2" a="1"/>
  <c r="AK8491" i="2"/>
  <c r="AK8492" i="2" a="1"/>
  <c r="AK8492" i="2" s="1"/>
  <c r="AK8502" i="2" a="1"/>
  <c r="AK8502" i="2" s="1"/>
  <c r="AK8515" i="2" a="1"/>
  <c r="AK8515" i="2" s="1"/>
  <c r="AK8526" i="2" a="1"/>
  <c r="AK8526" i="2" s="1"/>
  <c r="AK8534" i="2" a="1"/>
  <c r="AK8534" i="2"/>
  <c r="AK8535" i="2" a="1"/>
  <c r="AK8535" i="2" s="1"/>
  <c r="AK8545" i="2" a="1"/>
  <c r="AK8545" i="2" s="1"/>
  <c r="AK8546" i="2" a="1"/>
  <c r="AK8546" i="2" s="1"/>
  <c r="AK8547" i="2" a="1"/>
  <c r="AK8547" i="2" s="1"/>
  <c r="AK8556" i="2" a="1"/>
  <c r="AK8556" i="2"/>
  <c r="AK9190" i="2" a="1"/>
  <c r="AK9190" i="2" s="1"/>
  <c r="AK9388" i="2" a="1"/>
  <c r="AK9388" i="2"/>
  <c r="AK9608" i="2" a="1"/>
  <c r="AK9608" i="2"/>
  <c r="AK9609" i="2" a="1"/>
  <c r="AK9609" i="2"/>
  <c r="AK9610" i="2" a="1"/>
  <c r="AK9610" i="2" s="1"/>
  <c r="AK9611" i="2" a="1"/>
  <c r="AK9611" i="2" s="1"/>
  <c r="AK9612" i="2" a="1"/>
  <c r="AK9612" i="2"/>
  <c r="AK9716" i="2" a="1"/>
  <c r="AK9716" i="2" s="1"/>
  <c r="AK10717" i="2" a="1"/>
  <c r="AK10717" i="2"/>
  <c r="AK10718" i="2" a="1"/>
  <c r="AK10718" i="2"/>
  <c r="AK10800" i="2" a="1"/>
  <c r="AK10800" i="2" s="1"/>
  <c r="AK10801" i="2" a="1"/>
  <c r="AK10801" i="2" s="1"/>
  <c r="AK10802" i="2" a="1"/>
  <c r="AK10802" i="2"/>
  <c r="AK10866" i="2" a="1"/>
  <c r="AK10866" i="2" s="1"/>
  <c r="AK11101" i="2" a="1"/>
  <c r="AK11101" i="2" s="1"/>
  <c r="AK11354" i="2" a="1"/>
  <c r="AK11354" i="2" s="1"/>
  <c r="AK11712" i="2" a="1"/>
  <c r="AK11712" i="2" s="1"/>
  <c r="AK11717" i="2" a="1"/>
  <c r="AK11717" i="2" s="1"/>
  <c r="AK11718" i="2" a="1"/>
  <c r="AK11718" i="2" s="1"/>
  <c r="AK11786" i="2" a="1"/>
  <c r="AK11786" i="2" s="1"/>
  <c r="AK11792" i="2" a="1"/>
  <c r="AK11792" i="2"/>
  <c r="AK11799" i="2" a="1"/>
  <c r="AK11799" i="2" s="1"/>
  <c r="AK531" i="2" a="1"/>
  <c r="AK531" i="2" s="1"/>
  <c r="AK532" i="2" a="1"/>
  <c r="AK532" i="2"/>
  <c r="AK533" i="2" a="1"/>
  <c r="AK533" i="2"/>
  <c r="AK534" i="2" a="1"/>
  <c r="AK534" i="2" s="1"/>
  <c r="AK535" i="2" a="1"/>
  <c r="AK535" i="2"/>
  <c r="AK1546" i="2" a="1"/>
  <c r="AK1546" i="2" s="1"/>
  <c r="AK1547" i="2" a="1"/>
  <c r="AK1547" i="2" s="1"/>
  <c r="AK3135" i="2" a="1"/>
  <c r="AK3135" i="2" s="1"/>
  <c r="AK3136" i="2" a="1"/>
  <c r="AK3136" i="2" s="1"/>
  <c r="AK3022" i="2" a="1"/>
  <c r="AK3022" i="2" s="1"/>
  <c r="AK3024" i="2" a="1"/>
  <c r="AK3024" i="2" s="1"/>
  <c r="AK3287" i="2" a="1"/>
  <c r="AK3287" i="2"/>
  <c r="AK3288" i="2" a="1"/>
  <c r="AK3288" i="2" s="1"/>
  <c r="AK3293" i="2" a="1"/>
  <c r="AK3293" i="2" s="1"/>
  <c r="AK4678" i="2" a="1"/>
  <c r="AK4678" i="2"/>
  <c r="AK4705" i="2" a="1"/>
  <c r="AK4705" i="2" s="1"/>
  <c r="AK4860" i="2" a="1"/>
  <c r="AK4860" i="2" s="1"/>
  <c r="AK4861" i="2" a="1"/>
  <c r="AK4861" i="2"/>
  <c r="AK4898" i="2" a="1"/>
  <c r="AK4898" i="2" s="1"/>
  <c r="AK5044" i="2" a="1"/>
  <c r="AK5044" i="2"/>
  <c r="AK4901" i="2" a="1"/>
  <c r="AK4901" i="2"/>
  <c r="AK5045" i="2" a="1"/>
  <c r="AK5045" i="2" s="1"/>
  <c r="AK5185" i="2" a="1"/>
  <c r="AK5185" i="2" s="1"/>
  <c r="AK5186" i="2" a="1"/>
  <c r="AK5186" i="2" s="1"/>
  <c r="AK5421" i="2" a="1"/>
  <c r="AK5421" i="2"/>
  <c r="AK5422" i="2" a="1"/>
  <c r="AK5422" i="2"/>
  <c r="AK5313" i="2" a="1"/>
  <c r="AK5313" i="2"/>
  <c r="AK5594" i="2" a="1"/>
  <c r="AK5594" i="2" s="1"/>
  <c r="AK5596" i="2" a="1"/>
  <c r="AK5596" i="2" s="1"/>
  <c r="AK5997" i="2" a="1"/>
  <c r="AK5997" i="2" s="1"/>
  <c r="AK5999" i="2" a="1"/>
  <c r="AK5999" i="2" s="1"/>
  <c r="AK6001" i="2" a="1"/>
  <c r="AK6001" i="2" s="1"/>
  <c r="AK6002" i="2" a="1"/>
  <c r="AK6002" i="2"/>
  <c r="AK6004" i="2" a="1"/>
  <c r="AK6004" i="2" s="1"/>
  <c r="AK6005" i="2" a="1"/>
  <c r="AK6005" i="2" s="1"/>
  <c r="AK6073" i="2" a="1"/>
  <c r="AK6073" i="2" s="1"/>
  <c r="AK6553" i="2" a="1"/>
  <c r="AK6553" i="2" s="1"/>
  <c r="AK6902" i="2" a="1"/>
  <c r="AK6902" i="2" s="1"/>
  <c r="AK9040" i="2" a="1"/>
  <c r="AK9040" i="2" s="1"/>
  <c r="AK9389" i="2" a="1"/>
  <c r="AK9389" i="2"/>
  <c r="AK9613" i="2" a="1"/>
  <c r="AK9613" i="2" s="1"/>
  <c r="AK10719" i="2" a="1"/>
  <c r="AK10719" i="2" s="1"/>
  <c r="AK10803" i="2" a="1"/>
  <c r="AK10803" i="2" s="1"/>
  <c r="AK11102" i="2" a="1"/>
  <c r="AK11102" i="2" s="1"/>
  <c r="AK11399" i="2" a="1"/>
  <c r="AK11399" i="2"/>
  <c r="AK520" i="2" a="1"/>
  <c r="AK520" i="2" s="1"/>
  <c r="AK522" i="2" a="1"/>
  <c r="AK522" i="2" s="1"/>
  <c r="AK787" i="2" a="1"/>
  <c r="AK787" i="2"/>
  <c r="AK789" i="2" a="1"/>
  <c r="AK789" i="2" s="1"/>
  <c r="AK982" i="2" a="1"/>
  <c r="AK982" i="2" s="1"/>
  <c r="AK983" i="2" a="1"/>
  <c r="AK983" i="2" s="1"/>
  <c r="AK2186" i="2" a="1"/>
  <c r="AK2186" i="2" s="1"/>
  <c r="AK2187" i="2" a="1"/>
  <c r="AK2187" i="2" s="1"/>
  <c r="AK2205" i="2" a="1"/>
  <c r="AK2205" i="2" s="1"/>
  <c r="AK2206" i="2" a="1"/>
  <c r="AK2206" i="2"/>
  <c r="AK2231" i="2" a="1"/>
  <c r="AK2231" i="2" s="1"/>
  <c r="AK2258" i="2" a="1"/>
  <c r="AK2258" i="2" s="1"/>
  <c r="AK2784" i="2" a="1"/>
  <c r="AK2784" i="2"/>
  <c r="AK2785" i="2" a="1"/>
  <c r="AK2785" i="2"/>
  <c r="AK2826" i="2" a="1"/>
  <c r="AK2826" i="2" s="1"/>
  <c r="AK2827" i="2" a="1"/>
  <c r="AK2827" i="2"/>
  <c r="AK2854" i="2" a="1"/>
  <c r="AK2854" i="2" s="1"/>
  <c r="AK2855" i="2" a="1"/>
  <c r="AK2855" i="2" s="1"/>
  <c r="AK3008" i="2" a="1"/>
  <c r="AK3008" i="2"/>
  <c r="AK3011" i="2" a="1"/>
  <c r="AK3011" i="2" s="1"/>
  <c r="AK3192" i="2" a="1"/>
  <c r="AK3192" i="2"/>
  <c r="AK3294" i="2" a="1"/>
  <c r="AK3294" i="2" s="1"/>
  <c r="AK3295" i="2" a="1"/>
  <c r="AK3295" i="2" s="1"/>
  <c r="AK3962" i="2" a="1"/>
  <c r="AK3962" i="2"/>
  <c r="AK4366" i="2" a="1"/>
  <c r="AK4366" i="2" s="1"/>
  <c r="AK4369" i="2" a="1"/>
  <c r="AK4369" i="2"/>
  <c r="AK4599" i="2" a="1"/>
  <c r="AK4599" i="2"/>
  <c r="AK4605" i="2" a="1"/>
  <c r="AK4605" i="2" s="1"/>
  <c r="AK5039" i="2" a="1"/>
  <c r="AK5039" i="2" s="1"/>
  <c r="AK6218" i="2" a="1"/>
  <c r="AK6218" i="2"/>
  <c r="AK6253" i="2" a="1"/>
  <c r="AK6253" i="2" s="1"/>
  <c r="AK6254" i="2" a="1"/>
  <c r="AK6254" i="2" s="1"/>
  <c r="AK6525" i="2" a="1"/>
  <c r="AK6525" i="2" s="1"/>
  <c r="AK6690" i="2" a="1"/>
  <c r="AK6690" i="2" s="1"/>
  <c r="AK6985" i="2" a="1"/>
  <c r="AK6985" i="2"/>
  <c r="AK8480" i="2" a="1"/>
  <c r="AK8480" i="2" s="1"/>
  <c r="AK8493" i="2" a="1"/>
  <c r="AK8493" i="2" s="1"/>
  <c r="AK8503" i="2" a="1"/>
  <c r="AK8503" i="2" s="1"/>
  <c r="AK8504" i="2" a="1"/>
  <c r="AK8504" i="2" s="1"/>
  <c r="AK8516" i="2" a="1"/>
  <c r="AK8516" i="2"/>
  <c r="AK8527" i="2" a="1"/>
  <c r="AK8527" i="2" s="1"/>
  <c r="AK8536" i="2" a="1"/>
  <c r="AK8536" i="2" s="1"/>
  <c r="AK8548" i="2" a="1"/>
  <c r="AK8548" i="2"/>
  <c r="AK8549" i="2" a="1"/>
  <c r="AK8549" i="2"/>
  <c r="AK8557" i="2" a="1"/>
  <c r="AK8557" i="2" s="1"/>
  <c r="AK8563" i="2" a="1"/>
  <c r="AK8563" i="2" s="1"/>
  <c r="AK8631" i="2" a="1"/>
  <c r="AK8631" i="2"/>
  <c r="AK9390" i="2" a="1"/>
  <c r="AK9390" i="2"/>
  <c r="AK9391" i="2" a="1"/>
  <c r="AK9391" i="2"/>
  <c r="AK9392" i="2" a="1"/>
  <c r="AK9392" i="2" s="1"/>
  <c r="AK9614" i="2" a="1"/>
  <c r="AK9614" i="2" s="1"/>
  <c r="AK9615" i="2" a="1"/>
  <c r="AK9615" i="2"/>
  <c r="AK9616" i="2" a="1"/>
  <c r="AK9616" i="2" s="1"/>
  <c r="AK9617" i="2" a="1"/>
  <c r="AK9617" i="2" s="1"/>
  <c r="AK9717" i="2" a="1"/>
  <c r="AK9717" i="2" s="1"/>
  <c r="AK10720" i="2" a="1"/>
  <c r="AK10720" i="2" s="1"/>
  <c r="AK10804" i="2" a="1"/>
  <c r="AK10804" i="2" s="1"/>
  <c r="AK10805" i="2" a="1"/>
  <c r="AK10805" i="2" s="1"/>
  <c r="AK10867" i="2" a="1"/>
  <c r="AK10867" i="2"/>
  <c r="AK10868" i="2" a="1"/>
  <c r="AK10868" i="2" s="1"/>
  <c r="AK11145" i="2" a="1"/>
  <c r="AK11145" i="2" s="1"/>
  <c r="AK11400" i="2" a="1"/>
  <c r="AK11400" i="2"/>
  <c r="AK11713" i="2" a="1"/>
  <c r="AK11713" i="2" s="1"/>
  <c r="AK11714" i="2" a="1"/>
  <c r="AK11714" i="2"/>
  <c r="AK11719" i="2" a="1"/>
  <c r="AK11719" i="2" s="1"/>
  <c r="AK11720" i="2" a="1"/>
  <c r="AK11720" i="2"/>
  <c r="AK11787" i="2" a="1"/>
  <c r="AK11787" i="2"/>
  <c r="AK11793" i="2" a="1"/>
  <c r="AK11793" i="2"/>
  <c r="AK11800" i="2" a="1"/>
  <c r="AK11800" i="2" s="1"/>
  <c r="AK11805" i="2" a="1"/>
  <c r="AK11805" i="2" s="1"/>
  <c r="AK8564" i="2" a="1"/>
  <c r="AK8564" i="2"/>
  <c r="AK10806" i="2" a="1"/>
  <c r="AK10806" i="2" s="1"/>
  <c r="AK1461" i="2" a="1"/>
  <c r="AK1461" i="2" s="1"/>
  <c r="AK4899" i="2" a="1"/>
  <c r="AK4899" i="2" s="1"/>
  <c r="AK5046" i="2" a="1"/>
  <c r="AK5046" i="2" s="1"/>
  <c r="AK5187" i="2" a="1"/>
  <c r="AK5187" i="2" s="1"/>
  <c r="AK5423" i="2" a="1"/>
  <c r="AK5423" i="2" s="1"/>
  <c r="AK5597" i="2" a="1"/>
  <c r="AK5597" i="2" s="1"/>
  <c r="AK1774" i="2" a="1"/>
  <c r="AK1774" i="2" s="1"/>
  <c r="AK1849" i="2" a="1"/>
  <c r="AK1849" i="2" s="1"/>
  <c r="AK1940" i="2" a="1"/>
  <c r="AK1940" i="2"/>
  <c r="AK2021" i="2" a="1"/>
  <c r="AK2021" i="2" s="1"/>
  <c r="AK2096" i="2" a="1"/>
  <c r="AK2096" i="2"/>
  <c r="AK2146" i="2" a="1"/>
  <c r="AK2146" i="2" s="1"/>
  <c r="AK2356" i="2" a="1"/>
  <c r="AK2356" i="2"/>
  <c r="AK2391" i="2" a="1"/>
  <c r="AK2391" i="2" s="1"/>
  <c r="AK2458" i="2" a="1"/>
  <c r="AK2458" i="2" s="1"/>
  <c r="AK2546" i="2" a="1"/>
  <c r="AK2546" i="2" s="1"/>
  <c r="AK2639" i="2" a="1"/>
  <c r="AK2639" i="2" s="1"/>
  <c r="AK2724" i="2" a="1"/>
  <c r="AK2724" i="2"/>
  <c r="AK8262" i="2" a="1"/>
  <c r="AK8262" i="2" s="1"/>
  <c r="AK8280" i="2" a="1"/>
  <c r="AK8280" i="2"/>
  <c r="AK8303" i="2" a="1"/>
  <c r="AK8303" i="2" s="1"/>
  <c r="AK8322" i="2" a="1"/>
  <c r="AK8322" i="2"/>
  <c r="AK8343" i="2" a="1"/>
  <c r="AK8343" i="2"/>
  <c r="AK8363" i="2" a="1"/>
  <c r="AK8363" i="2" s="1"/>
  <c r="AK8382" i="2" a="1"/>
  <c r="AK8382" i="2" s="1"/>
  <c r="AK8405" i="2" a="1"/>
  <c r="AK8405" i="2" s="1"/>
  <c r="AK8428" i="2" a="1"/>
  <c r="AK8428" i="2" s="1"/>
  <c r="AK8451" i="2" a="1"/>
  <c r="AK8451" i="2"/>
  <c r="AK8465" i="2" a="1"/>
  <c r="AK8465" i="2"/>
  <c r="AK8466" i="2" a="1"/>
  <c r="AK8466" i="2"/>
  <c r="AK11721" i="2" a="1"/>
  <c r="AK11721" i="2" s="1"/>
  <c r="AK11722" i="2" a="1"/>
  <c r="AK11722" i="2"/>
  <c r="AK11788" i="2" a="1"/>
  <c r="AK11788" i="2" s="1"/>
  <c r="AK11794" i="2" a="1"/>
  <c r="AK11794" i="2" s="1"/>
  <c r="AK11806" i="2" a="1"/>
  <c r="AK11806" i="2"/>
  <c r="AK11809" i="2" a="1"/>
  <c r="AK11809" i="2" s="1"/>
  <c r="AK514" i="2" a="1"/>
  <c r="AK514" i="2"/>
  <c r="AK516" i="2" a="1"/>
  <c r="AK516" i="2" s="1"/>
  <c r="AK782" i="2" a="1"/>
  <c r="AK782" i="2" s="1"/>
  <c r="AK783" i="2" a="1"/>
  <c r="AK783" i="2" s="1"/>
  <c r="AK976" i="2" a="1"/>
  <c r="AK976" i="2"/>
  <c r="AK979" i="2" a="1"/>
  <c r="AK979" i="2" s="1"/>
  <c r="AK3002" i="2" a="1"/>
  <c r="AK3002" i="2"/>
  <c r="AK3004" i="2" a="1"/>
  <c r="AK3004" i="2" s="1"/>
  <c r="AK3181" i="2" a="1"/>
  <c r="AK3181" i="2" s="1"/>
  <c r="AK3278" i="2" a="1"/>
  <c r="AK3278" i="2" s="1"/>
  <c r="AK3289" i="2" a="1"/>
  <c r="AK3289" i="2" s="1"/>
  <c r="AK3941" i="2" a="1"/>
  <c r="AK3941" i="2" s="1"/>
  <c r="AK4362" i="2" a="1"/>
  <c r="AK4362" i="2" s="1"/>
  <c r="AK4363" i="2" a="1"/>
  <c r="AK4363" i="2"/>
  <c r="AK4576" i="2" a="1"/>
  <c r="AK4576" i="2"/>
  <c r="AK4600" i="2" a="1"/>
  <c r="AK4600" i="2" s="1"/>
  <c r="AK5030" i="2" a="1"/>
  <c r="AK5030" i="2" s="1"/>
  <c r="AK6197" i="2" a="1"/>
  <c r="AK6197" i="2" s="1"/>
  <c r="AK6247" i="2" a="1"/>
  <c r="AK6247" i="2"/>
  <c r="AK6250" i="2" a="1"/>
  <c r="AK6250" i="2"/>
  <c r="AK6492" i="2" a="1"/>
  <c r="AK6492" i="2" s="1"/>
  <c r="AK6679" i="2" a="1"/>
  <c r="AK6679" i="2" s="1"/>
  <c r="AK6946" i="2" a="1"/>
  <c r="AK6946" i="2" s="1"/>
  <c r="AK8890" i="2" a="1"/>
  <c r="AK8890" i="2"/>
  <c r="AK9041" i="2" a="1"/>
  <c r="AK9041" i="2" s="1"/>
  <c r="AK9042" i="2" a="1"/>
  <c r="AK9042" i="2" s="1"/>
  <c r="AK9043" i="2" a="1"/>
  <c r="AK9043" i="2"/>
  <c r="AK9044" i="2" a="1"/>
  <c r="AK9044" i="2"/>
  <c r="AK9045" i="2" a="1"/>
  <c r="AK9045" i="2" s="1"/>
  <c r="AK9191" i="2" a="1"/>
  <c r="AK9191" i="2"/>
  <c r="AK9192" i="2" a="1"/>
  <c r="AK9192" i="2" s="1"/>
  <c r="AK9193" i="2" a="1"/>
  <c r="AK9193" i="2"/>
  <c r="AK10393" i="2" a="1"/>
  <c r="AK10393" i="2" s="1"/>
  <c r="AK10394" i="2" a="1"/>
  <c r="AK10394" i="2"/>
  <c r="AK10559" i="2" a="1"/>
  <c r="AK10559" i="2"/>
  <c r="AK10560" i="2" a="1"/>
  <c r="AK10560" i="2" s="1"/>
  <c r="AK10561" i="2" a="1"/>
  <c r="AK10561" i="2" s="1"/>
  <c r="AK10721" i="2" a="1"/>
  <c r="AK10721" i="2" s="1"/>
  <c r="AK11052" i="2" a="1"/>
  <c r="AK11052" i="2"/>
  <c r="AK11355" i="2" a="1"/>
  <c r="AK11355" i="2" s="1"/>
  <c r="AK530" i="2" a="1"/>
  <c r="AK530" i="2" s="1"/>
  <c r="AK1520" i="2" a="1"/>
  <c r="AK1520" i="2" s="1"/>
  <c r="AK3137" i="2" a="1"/>
  <c r="AK3137" i="2"/>
  <c r="AK3019" i="2" a="1"/>
  <c r="AK3019" i="2" s="1"/>
  <c r="AK3020" i="2" a="1"/>
  <c r="AK3020" i="2" s="1"/>
  <c r="AK3272" i="2" a="1"/>
  <c r="AK3272" i="2"/>
  <c r="AK3279" i="2" a="1"/>
  <c r="AK3279" i="2" s="1"/>
  <c r="AK3280" i="2" a="1"/>
  <c r="AK3280" i="2"/>
  <c r="AK4651" i="2" a="1"/>
  <c r="AK4651" i="2" s="1"/>
  <c r="AK4862" i="2" a="1"/>
  <c r="AK4862" i="2"/>
  <c r="AK5311" i="2" a="1"/>
  <c r="AK5311" i="2" s="1"/>
  <c r="AK5991" i="2" a="1"/>
  <c r="AK5991" i="2" s="1"/>
  <c r="AK5992" i="2" a="1"/>
  <c r="AK5992" i="2" s="1"/>
  <c r="AK5993" i="2" a="1"/>
  <c r="AK5993" i="2" s="1"/>
  <c r="AK6050" i="2" a="1"/>
  <c r="AK6050" i="2"/>
  <c r="AK6526" i="2" a="1"/>
  <c r="AK6526" i="2"/>
  <c r="AK6871" i="2" a="1"/>
  <c r="AK6871" i="2" s="1"/>
  <c r="AK8891" i="2" a="1"/>
  <c r="AK8891" i="2" s="1"/>
  <c r="AK9046" i="2" a="1"/>
  <c r="AK9046" i="2" s="1"/>
  <c r="AK9194" i="2" a="1"/>
  <c r="AK9194" i="2"/>
  <c r="AK10395" i="2" a="1"/>
  <c r="AK10395" i="2" s="1"/>
  <c r="AK10562" i="2" a="1"/>
  <c r="AK10562" i="2" s="1"/>
  <c r="AK11053" i="2" a="1"/>
  <c r="AK11053" i="2"/>
  <c r="AK11356" i="2" a="1"/>
  <c r="AK11356" i="2" s="1"/>
  <c r="AK528" i="2" a="1"/>
  <c r="AK528" i="2"/>
  <c r="AK507" i="2" a="1"/>
  <c r="AK507" i="2" s="1"/>
  <c r="AK513" i="2" a="1"/>
  <c r="AK513" i="2" s="1"/>
  <c r="AK1495" i="2" a="1"/>
  <c r="AK1495" i="2" s="1"/>
  <c r="AK3138" i="2" a="1"/>
  <c r="AK3138" i="2"/>
  <c r="AK3012" i="2" a="1"/>
  <c r="AK3012" i="2"/>
  <c r="AK3015" i="2" a="1"/>
  <c r="AK3015" i="2" s="1"/>
  <c r="AK3296" i="2" a="1"/>
  <c r="AK3296" i="2" s="1"/>
  <c r="AK3298" i="2" a="1"/>
  <c r="AK3298" i="2" s="1"/>
  <c r="AK3576" i="2" a="1"/>
  <c r="AK3576" i="2" s="1"/>
  <c r="AK4652" i="2" a="1"/>
  <c r="AK4652" i="2" s="1"/>
  <c r="AK4863" i="2" a="1"/>
  <c r="AK4863" i="2" s="1"/>
  <c r="AK5083" i="2" a="1"/>
  <c r="AK5083" i="2" s="1"/>
  <c r="AK5424" i="2" a="1"/>
  <c r="AK5424" i="2"/>
  <c r="AK5204" i="2" a="1"/>
  <c r="AK5204" i="2" s="1"/>
  <c r="AK5513" i="2" a="1"/>
  <c r="AK5513" i="2" s="1"/>
  <c r="AK6018" i="2" a="1"/>
  <c r="AK6018" i="2" s="1"/>
  <c r="AK6019" i="2" a="1"/>
  <c r="AK6019" i="2" s="1"/>
  <c r="AK6020" i="2" a="1"/>
  <c r="AK6020" i="2"/>
  <c r="AK6097" i="2" a="1"/>
  <c r="AK6097" i="2"/>
  <c r="AK6493" i="2" a="1"/>
  <c r="AK6493" i="2"/>
  <c r="AK6903" i="2" a="1"/>
  <c r="AK6903" i="2"/>
  <c r="AK9047" i="2" a="1"/>
  <c r="AK9047" i="2" s="1"/>
  <c r="AK9393" i="2" a="1"/>
  <c r="AK9393" i="2"/>
  <c r="AK9618" i="2" a="1"/>
  <c r="AK9618" i="2" s="1"/>
  <c r="AK10396" i="2" a="1"/>
  <c r="AK10396" i="2"/>
  <c r="AK10563" i="2" a="1"/>
  <c r="AK10563" i="2" s="1"/>
  <c r="AK11054" i="2" a="1"/>
  <c r="AK11054" i="2" s="1"/>
  <c r="AK11357" i="2" a="1"/>
  <c r="AK11357" i="2" s="1"/>
  <c r="AK523" i="2" a="1"/>
  <c r="AK523" i="2"/>
  <c r="AK524" i="2" a="1"/>
  <c r="AK524" i="2" s="1"/>
  <c r="AK790" i="2" a="1"/>
  <c r="AK790" i="2" s="1"/>
  <c r="AK793" i="2" a="1"/>
  <c r="AK793" i="2" s="1"/>
  <c r="AK984" i="2" a="1"/>
  <c r="AK984" i="2" s="1"/>
  <c r="AK985" i="2" a="1"/>
  <c r="AK985" i="2" s="1"/>
  <c r="AK1775" i="2" a="1"/>
  <c r="AK1775" i="2" s="1"/>
  <c r="AK1776" i="2" a="1"/>
  <c r="AK1776" i="2" s="1"/>
  <c r="AK1850" i="2" a="1"/>
  <c r="AK1850" i="2" s="1"/>
  <c r="AK1941" i="2" a="1"/>
  <c r="AK1941" i="2"/>
  <c r="AK2022" i="2" a="1"/>
  <c r="AK2022" i="2"/>
  <c r="AK2097" i="2" a="1"/>
  <c r="AK2097" i="2" s="1"/>
  <c r="AK2357" i="2" a="1"/>
  <c r="AK2357" i="2"/>
  <c r="AK2392" i="2" a="1"/>
  <c r="AK2392" i="2" s="1"/>
  <c r="AK2393" i="2" a="1"/>
  <c r="AK2393" i="2" s="1"/>
  <c r="AK2459" i="2" a="1"/>
  <c r="AK2459" i="2" s="1"/>
  <c r="AK2547" i="2" a="1"/>
  <c r="AK2547" i="2"/>
  <c r="AK2640" i="2" a="1"/>
  <c r="AK2640" i="2" s="1"/>
  <c r="AK3013" i="2" a="1"/>
  <c r="AK3013" i="2" s="1"/>
  <c r="AK3016" i="2" a="1"/>
  <c r="AK3016" i="2" s="1"/>
  <c r="AK3210" i="2" a="1"/>
  <c r="AK3210" i="2" s="1"/>
  <c r="AK3297" i="2" a="1"/>
  <c r="AK3297" i="2" s="1"/>
  <c r="AK3299" i="2" a="1"/>
  <c r="AK3299" i="2" s="1"/>
  <c r="AK3963" i="2" a="1"/>
  <c r="AK3963" i="2"/>
  <c r="AK4372" i="2" a="1"/>
  <c r="AK4372" i="2" s="1"/>
  <c r="AK4373" i="2" a="1"/>
  <c r="AK4373" i="2" s="1"/>
  <c r="AK4606" i="2" a="1"/>
  <c r="AK4606" i="2" s="1"/>
  <c r="AK4612" i="2" a="1"/>
  <c r="AK4612" i="2" s="1"/>
  <c r="AK5031" i="2" a="1"/>
  <c r="AK5031" i="2"/>
  <c r="AK6176" i="2" a="1"/>
  <c r="AK6176" i="2" s="1"/>
  <c r="AK6255" i="2" a="1"/>
  <c r="AK6255" i="2"/>
  <c r="AK6256" i="2" a="1"/>
  <c r="AK6256" i="2" s="1"/>
  <c r="AK6527" i="2" a="1"/>
  <c r="AK6527" i="2"/>
  <c r="AK6748" i="2" a="1"/>
  <c r="AK6748" i="2" s="1"/>
  <c r="AK6947" i="2" a="1"/>
  <c r="AK6947" i="2" s="1"/>
  <c r="AK8263" i="2" a="1"/>
  <c r="AK8263" i="2" s="1"/>
  <c r="AK8281" i="2" a="1"/>
  <c r="AK8281" i="2" s="1"/>
  <c r="AK8304" i="2" a="1"/>
  <c r="AK8304" i="2" s="1"/>
  <c r="AK8323" i="2" a="1"/>
  <c r="AK8323" i="2" s="1"/>
  <c r="AK8344" i="2" a="1"/>
  <c r="AK8344" i="2" s="1"/>
  <c r="AK8364" i="2" a="1"/>
  <c r="AK8364" i="2" s="1"/>
  <c r="AK8383" i="2" a="1"/>
  <c r="AK8383" i="2"/>
  <c r="AK8406" i="2" a="1"/>
  <c r="AK8406" i="2"/>
  <c r="AK8429" i="2" a="1"/>
  <c r="AK8429" i="2"/>
  <c r="AK8430" i="2" a="1"/>
  <c r="AK8430" i="2"/>
  <c r="AK8452" i="2" a="1"/>
  <c r="AK8452" i="2" s="1"/>
  <c r="AK8467" i="2" a="1"/>
  <c r="AK8467" i="2"/>
  <c r="AK9048" i="2" a="1"/>
  <c r="AK9048" i="2" s="1"/>
  <c r="AK9195" i="2" a="1"/>
  <c r="AK9195" i="2" s="1"/>
  <c r="AK9394" i="2" a="1"/>
  <c r="AK9394" i="2"/>
  <c r="AK9619" i="2" a="1"/>
  <c r="AK9619" i="2" s="1"/>
  <c r="AK9620" i="2" a="1"/>
  <c r="AK9620" i="2"/>
  <c r="AK9621" i="2" a="1"/>
  <c r="AK9621" i="2" s="1"/>
  <c r="AK9718" i="2" a="1"/>
  <c r="AK9718" i="2" s="1"/>
  <c r="AK9719" i="2" a="1"/>
  <c r="AK9719" i="2" s="1"/>
  <c r="AK9720" i="2" a="1"/>
  <c r="AK9720" i="2" s="1"/>
  <c r="AK10397" i="2" a="1"/>
  <c r="AK10397" i="2"/>
  <c r="AK10564" i="2" a="1"/>
  <c r="AK10564" i="2"/>
  <c r="AK10565" i="2" a="1"/>
  <c r="AK10565" i="2"/>
  <c r="AK10566" i="2" a="1"/>
  <c r="AK10566" i="2" s="1"/>
  <c r="AK10722" i="2" a="1"/>
  <c r="AK10722" i="2" s="1"/>
  <c r="AK10723" i="2" a="1"/>
  <c r="AK10723" i="2" s="1"/>
  <c r="AK11055" i="2" a="1"/>
  <c r="AK11055" i="2" s="1"/>
  <c r="AK11358" i="2" a="1"/>
  <c r="AK11358" i="2" s="1"/>
  <c r="AK11781" i="2" a="1"/>
  <c r="AK11781" i="2" s="1"/>
  <c r="AK11782" i="2" a="1"/>
  <c r="AK11782" i="2" s="1"/>
  <c r="AK11789" i="2" a="1"/>
  <c r="AK11789" i="2" s="1"/>
  <c r="AK11807" i="2" a="1"/>
  <c r="AK11807" i="2" s="1"/>
  <c r="AK11810" i="2" a="1"/>
  <c r="AK11810" i="2"/>
  <c r="AK3510" i="2" a="1"/>
  <c r="AK3510" i="2" s="1"/>
  <c r="AK3520" i="2" a="1"/>
  <c r="AK3520" i="2" s="1"/>
  <c r="AK3876" i="2" a="1"/>
  <c r="AK3876" i="2" s="1"/>
  <c r="AK3877" i="2" a="1"/>
  <c r="AK3877" i="2" s="1"/>
  <c r="AK9865" i="2" a="1"/>
  <c r="AK9865" i="2" s="1"/>
  <c r="AK9928" i="2" a="1"/>
  <c r="AK9928" i="2"/>
  <c r="AK10869" i="2" a="1"/>
  <c r="AK10869" i="2" s="1"/>
  <c r="AK10908" i="2" a="1"/>
  <c r="AK10908" i="2"/>
  <c r="AK362" i="2" a="1"/>
  <c r="AK362" i="2"/>
  <c r="AK363" i="2" a="1"/>
  <c r="AK363" i="2" s="1"/>
  <c r="AK742" i="2" a="1"/>
  <c r="AK742" i="2" s="1"/>
  <c r="AK743" i="2" a="1"/>
  <c r="AK743" i="2"/>
  <c r="AK953" i="2" a="1"/>
  <c r="AK953" i="2"/>
  <c r="AK960" i="2" a="1"/>
  <c r="AK960" i="2" s="1"/>
  <c r="AK1209" i="2" a="1"/>
  <c r="AK1209" i="2" s="1"/>
  <c r="AK1210" i="2" a="1"/>
  <c r="AK1210" i="2" s="1"/>
  <c r="AK1440" i="2" a="1"/>
  <c r="AK1440" i="2"/>
  <c r="AK1441" i="2" a="1"/>
  <c r="AK1441" i="2" s="1"/>
  <c r="AK2319" i="2" a="1"/>
  <c r="AK2319" i="2"/>
  <c r="AK2320" i="2" a="1"/>
  <c r="AK2320" i="2"/>
  <c r="AK2321" i="2" a="1"/>
  <c r="AK2321" i="2"/>
  <c r="AK2334" i="2" a="1"/>
  <c r="AK2334" i="2" s="1"/>
  <c r="AK2335" i="2" a="1"/>
  <c r="AK2335" i="2" s="1"/>
  <c r="AK2336" i="2" a="1"/>
  <c r="AK2336" i="2" s="1"/>
  <c r="AK2964" i="2" a="1"/>
  <c r="AK2964" i="2" s="1"/>
  <c r="AK2978" i="2" a="1"/>
  <c r="AK2978" i="2"/>
  <c r="AK2979" i="2" a="1"/>
  <c r="AK2979" i="2" s="1"/>
  <c r="AK2980" i="2" a="1"/>
  <c r="AK2980" i="2"/>
  <c r="AK2981" i="2" a="1"/>
  <c r="AK2981" i="2" s="1"/>
  <c r="AK2993" i="2" a="1"/>
  <c r="AK2993" i="2" s="1"/>
  <c r="AK3982" i="2" a="1"/>
  <c r="AK3982" i="2"/>
  <c r="AK4283" i="2" a="1"/>
  <c r="AK4283" i="2"/>
  <c r="AK4284" i="2" a="1"/>
  <c r="AK4284" i="2" s="1"/>
  <c r="AK4577" i="2" a="1"/>
  <c r="AK4577" i="2" s="1"/>
  <c r="AK4578" i="2" a="1"/>
  <c r="AK4578" i="2" s="1"/>
  <c r="AK6230" i="2" a="1"/>
  <c r="AK6230" i="2" s="1"/>
  <c r="AK6422" i="2" a="1"/>
  <c r="AK6422" i="2" s="1"/>
  <c r="AK6423" i="2" a="1"/>
  <c r="AK6423" i="2"/>
  <c r="AK8576" i="2" a="1"/>
  <c r="AK8576" i="2" s="1"/>
  <c r="AK8577" i="2" a="1"/>
  <c r="AK8577" i="2"/>
  <c r="AK8591" i="2" a="1"/>
  <c r="AK8591" i="2"/>
  <c r="AK8597" i="2" a="1"/>
  <c r="AK8597" i="2" s="1"/>
  <c r="AK8598" i="2" a="1"/>
  <c r="AK8598" i="2" s="1"/>
  <c r="AK8599" i="2" a="1"/>
  <c r="AK8599" i="2"/>
  <c r="AK8600" i="2" a="1"/>
  <c r="AK8600" i="2" s="1"/>
  <c r="AK8613" i="2" a="1"/>
  <c r="AK8613" i="2"/>
  <c r="AK8614" i="2" a="1"/>
  <c r="AK8614" i="2" s="1"/>
  <c r="AK8615" i="2" a="1"/>
  <c r="AK8615" i="2"/>
  <c r="AK8616" i="2" a="1"/>
  <c r="AK8616" i="2"/>
  <c r="AK8623" i="2" a="1"/>
  <c r="AK8623" i="2" s="1"/>
  <c r="AK9866" i="2" a="1"/>
  <c r="AK9866" i="2" s="1"/>
  <c r="AK9867" i="2" a="1"/>
  <c r="AK9867" i="2" s="1"/>
  <c r="AK9868" i="2" a="1"/>
  <c r="AK9868" i="2"/>
  <c r="AK9869" i="2" a="1"/>
  <c r="AK9869" i="2" s="1"/>
  <c r="AK9929" i="2" a="1"/>
  <c r="AK9929" i="2" s="1"/>
  <c r="AK9930" i="2" a="1"/>
  <c r="AK9930" i="2" s="1"/>
  <c r="AK9931" i="2" a="1"/>
  <c r="AK9931" i="2" s="1"/>
  <c r="AK9932" i="2" a="1"/>
  <c r="AK9932" i="2" s="1"/>
  <c r="AK10870" i="2" a="1"/>
  <c r="AK10870" i="2" s="1"/>
  <c r="AK10871" i="2" a="1"/>
  <c r="AK10871" i="2"/>
  <c r="AK10909" i="2" a="1"/>
  <c r="AK10909" i="2" s="1"/>
  <c r="AK10910" i="2" a="1"/>
  <c r="AK10910" i="2" s="1"/>
  <c r="AK10911" i="2" a="1"/>
  <c r="AK10911" i="2" s="1"/>
  <c r="AK10912" i="2" a="1"/>
  <c r="AK10912" i="2" s="1"/>
  <c r="AK3681" i="2" a="1"/>
  <c r="AK3681" i="2"/>
  <c r="AK5032" i="2" a="1"/>
  <c r="AK5032" i="2" s="1"/>
  <c r="AK6664" i="2" a="1"/>
  <c r="AK6664" i="2" s="1"/>
  <c r="AK6795" i="2" a="1"/>
  <c r="AK6795" i="2" s="1"/>
  <c r="AK7081" i="2" a="1"/>
  <c r="AK7081" i="2" s="1"/>
  <c r="AK9972" i="2" a="1"/>
  <c r="AK9972" i="2" s="1"/>
  <c r="AK11260" i="2" a="1"/>
  <c r="AK11260" i="2"/>
  <c r="AK11518" i="2" a="1"/>
  <c r="AK11518" i="2" s="1"/>
  <c r="AK11536" i="2" a="1"/>
  <c r="AK11536" i="2"/>
  <c r="AK11625" i="2" a="1"/>
  <c r="AK11625" i="2" s="1"/>
  <c r="AK508" i="2" a="1"/>
  <c r="AK508" i="2" s="1"/>
  <c r="AK509" i="2" a="1"/>
  <c r="AK509" i="2" s="1"/>
  <c r="AK1577" i="2" a="1"/>
  <c r="AK1577" i="2" s="1"/>
  <c r="AK3139" i="2" a="1"/>
  <c r="AK3139" i="2" s="1"/>
  <c r="AK3657" i="2" a="1"/>
  <c r="AK3657" i="2" s="1"/>
  <c r="AK4740" i="2" a="1"/>
  <c r="AK4740" i="2" s="1"/>
  <c r="AK4864" i="2" a="1"/>
  <c r="AK4864" i="2" s="1"/>
  <c r="AK5164" i="2" a="1"/>
  <c r="AK5164" i="2" s="1"/>
  <c r="AK5425" i="2" a="1"/>
  <c r="AK5425" i="2" s="1"/>
  <c r="AK5244" i="2" a="1"/>
  <c r="AK5244" i="2" s="1"/>
  <c r="AK5582" i="2" a="1"/>
  <c r="AK5582" i="2" s="1"/>
  <c r="AK5725" i="2" a="1"/>
  <c r="AK5725" i="2"/>
  <c r="AK5851" i="2" a="1"/>
  <c r="AK5851" i="2" s="1"/>
  <c r="AK5852" i="2" a="1"/>
  <c r="AK5852" i="2"/>
  <c r="AK6138" i="2" a="1"/>
  <c r="AK6138" i="2"/>
  <c r="AK6637" i="2" a="1"/>
  <c r="AK6637" i="2" s="1"/>
  <c r="AK7082" i="2" a="1"/>
  <c r="AK7082" i="2" s="1"/>
  <c r="AK9870" i="2" a="1"/>
  <c r="AK9870" i="2" s="1"/>
  <c r="AK11245" i="2" a="1"/>
  <c r="AK11245" i="2" s="1"/>
  <c r="AK11505" i="2" a="1"/>
  <c r="AK11505" i="2" s="1"/>
  <c r="AK450" i="2" a="1"/>
  <c r="AK450" i="2" s="1"/>
  <c r="AK451" i="2" a="1"/>
  <c r="AK451" i="2" s="1"/>
  <c r="AK1595" i="2" a="1"/>
  <c r="AK1595" i="2" s="1"/>
  <c r="AK3140" i="2" a="1"/>
  <c r="AK3140" i="2" s="1"/>
  <c r="AK3490" i="2" a="1"/>
  <c r="AK3490" i="2" s="1"/>
  <c r="AK3491" i="2" a="1"/>
  <c r="AK3491" i="2" s="1"/>
  <c r="AK3658" i="2" a="1"/>
  <c r="AK3658" i="2" s="1"/>
  <c r="AK3878" i="2" a="1"/>
  <c r="AK3878" i="2" s="1"/>
  <c r="AK3879" i="2" a="1"/>
  <c r="AK3879" i="2"/>
  <c r="AK4747" i="2" a="1"/>
  <c r="AK4747" i="2"/>
  <c r="AK4865" i="2" a="1"/>
  <c r="AK4865" i="2"/>
  <c r="AK5176" i="2" a="1"/>
  <c r="AK5176" i="2" s="1"/>
  <c r="AK5426" i="2" a="1"/>
  <c r="AK5426" i="2" s="1"/>
  <c r="AK5308" i="2" a="1"/>
  <c r="AK5308" i="2"/>
  <c r="AK5583" i="2" a="1"/>
  <c r="AK5583" i="2" s="1"/>
  <c r="AK6139" i="2" a="1"/>
  <c r="AK6139" i="2"/>
  <c r="AK6665" i="2" a="1"/>
  <c r="AK6665" i="2" s="1"/>
  <c r="AK7069" i="2" a="1"/>
  <c r="AK7069" i="2" s="1"/>
  <c r="AK9933" i="2" a="1"/>
  <c r="AK9933" i="2"/>
  <c r="AK9973" i="2" a="1"/>
  <c r="AK9973" i="2"/>
  <c r="AK10913" i="2" a="1"/>
  <c r="AK10913" i="2" s="1"/>
  <c r="AK10955" i="2" a="1"/>
  <c r="AK10955" i="2"/>
  <c r="AK11246" i="2" a="1"/>
  <c r="AK11246" i="2" s="1"/>
  <c r="AK11506" i="2" a="1"/>
  <c r="AK11506" i="2" s="1"/>
  <c r="AK417" i="2" a="1"/>
  <c r="AK417" i="2" s="1"/>
  <c r="AK418" i="2" a="1"/>
  <c r="AK418" i="2" s="1"/>
  <c r="AK757" i="2" a="1"/>
  <c r="AK757" i="2" s="1"/>
  <c r="AK758" i="2" a="1"/>
  <c r="AK758" i="2"/>
  <c r="AK961" i="2" a="1"/>
  <c r="AK961" i="2" s="1"/>
  <c r="AK968" i="2" a="1"/>
  <c r="AK968" i="2"/>
  <c r="AK1216" i="2" a="1"/>
  <c r="AK1216" i="2"/>
  <c r="AK1220" i="2" a="1"/>
  <c r="AK1220" i="2"/>
  <c r="AK1452" i="2" a="1"/>
  <c r="AK1452" i="2"/>
  <c r="AK1453" i="2" a="1"/>
  <c r="AK1453" i="2" s="1"/>
  <c r="AK2278" i="2" a="1"/>
  <c r="AK2278" i="2"/>
  <c r="AK2279" i="2" a="1"/>
  <c r="AK2279" i="2" s="1"/>
  <c r="AK2280" i="2" a="1"/>
  <c r="AK2280" i="2" s="1"/>
  <c r="AK2299" i="2" a="1"/>
  <c r="AK2299" i="2" s="1"/>
  <c r="AK2300" i="2" a="1"/>
  <c r="AK2300" i="2" s="1"/>
  <c r="AK2301" i="2" a="1"/>
  <c r="AK2301" i="2" s="1"/>
  <c r="AK2942" i="2" a="1"/>
  <c r="AK2942" i="2" s="1"/>
  <c r="AK2943" i="2" a="1"/>
  <c r="AK2943" i="2" s="1"/>
  <c r="AK2944" i="2" a="1"/>
  <c r="AK2944" i="2"/>
  <c r="AK2965" i="2" a="1"/>
  <c r="AK2965" i="2" s="1"/>
  <c r="AK2966" i="2" a="1"/>
  <c r="AK2966" i="2" s="1"/>
  <c r="AK2967" i="2" a="1"/>
  <c r="AK2967" i="2" s="1"/>
  <c r="AK3668" i="2" a="1"/>
  <c r="AK3668" i="2" s="1"/>
  <c r="AK3995" i="2" a="1"/>
  <c r="AK3995" i="2" s="1"/>
  <c r="AK4349" i="2" a="1"/>
  <c r="AK4349" i="2"/>
  <c r="AK4354" i="2" a="1"/>
  <c r="AK4354" i="2"/>
  <c r="AK4579" i="2" a="1"/>
  <c r="AK4579" i="2"/>
  <c r="AK4580" i="2" a="1"/>
  <c r="AK4580" i="2" s="1"/>
  <c r="AK5024" i="2" a="1"/>
  <c r="AK5024" i="2"/>
  <c r="AK6238" i="2" a="1"/>
  <c r="AK6238" i="2" s="1"/>
  <c r="AK6431" i="2" a="1"/>
  <c r="AK6431" i="2"/>
  <c r="AK6432" i="2" a="1"/>
  <c r="AK6432" i="2" s="1"/>
  <c r="AK6670" i="2" a="1"/>
  <c r="AK6670" i="2" s="1"/>
  <c r="AK6779" i="2" a="1"/>
  <c r="AK6779" i="2"/>
  <c r="AK7083" i="2" a="1"/>
  <c r="AK7083" i="2" s="1"/>
  <c r="AK8494" i="2" a="1"/>
  <c r="AK8494" i="2" s="1"/>
  <c r="AK8505" i="2" a="1"/>
  <c r="AK8505" i="2" s="1"/>
  <c r="AK8517" i="2" a="1"/>
  <c r="AK8517" i="2" s="1"/>
  <c r="AK8528" i="2" a="1"/>
  <c r="AK8528" i="2" s="1"/>
  <c r="AK8537" i="2" a="1"/>
  <c r="AK8537" i="2" s="1"/>
  <c r="AK8550" i="2" a="1"/>
  <c r="AK8550" i="2" s="1"/>
  <c r="AK8558" i="2" a="1"/>
  <c r="AK8558" i="2"/>
  <c r="AK8565" i="2" a="1"/>
  <c r="AK8565" i="2" s="1"/>
  <c r="AK8570" i="2" a="1"/>
  <c r="AK8570" i="2" s="1"/>
  <c r="AK8571" i="2" a="1"/>
  <c r="AK8571" i="2" s="1"/>
  <c r="AK8578" i="2" a="1"/>
  <c r="AK8578" i="2" s="1"/>
  <c r="AK8601" i="2" a="1"/>
  <c r="AK8601" i="2" s="1"/>
  <c r="AK9934" i="2" a="1"/>
  <c r="AK9934" i="2"/>
  <c r="AK9935" i="2" a="1"/>
  <c r="AK9935" i="2"/>
  <c r="AK9936" i="2" a="1"/>
  <c r="AK9936" i="2" s="1"/>
  <c r="AK9937" i="2" a="1"/>
  <c r="AK9937" i="2"/>
  <c r="AK9974" i="2" a="1"/>
  <c r="AK9974" i="2"/>
  <c r="AK9975" i="2" a="1"/>
  <c r="AK9975" i="2" s="1"/>
  <c r="AK9976" i="2" a="1"/>
  <c r="AK9976" i="2" s="1"/>
  <c r="AK9977" i="2" a="1"/>
  <c r="AK9977" i="2" s="1"/>
  <c r="AK10914" i="2" a="1"/>
  <c r="AK10914" i="2"/>
  <c r="AK10956" i="2" a="1"/>
  <c r="AK10956" i="2"/>
  <c r="AK10957" i="2" a="1"/>
  <c r="AK10957" i="2"/>
  <c r="AK10958" i="2" a="1"/>
  <c r="AK10958" i="2" s="1"/>
  <c r="AK10983" i="2" a="1"/>
  <c r="AK10983" i="2"/>
  <c r="AK10984" i="2" a="1"/>
  <c r="AK10984" i="2" s="1"/>
  <c r="AK11247" i="2" a="1"/>
  <c r="AK11247" i="2"/>
  <c r="AK11507" i="2" a="1"/>
  <c r="AK11507" i="2" s="1"/>
  <c r="AK11626" i="2" a="1"/>
  <c r="AK11626" i="2"/>
  <c r="AK11709" i="2" a="1"/>
  <c r="AK11709" i="2"/>
  <c r="AK11741" i="2" a="1"/>
  <c r="AK11741" i="2"/>
  <c r="AK5600" i="2" a="1"/>
  <c r="AK5600" i="2"/>
  <c r="AK5726" i="2" a="1"/>
  <c r="AK5726" i="2" s="1"/>
  <c r="AK5978" i="2" a="1"/>
  <c r="AK5978" i="2" s="1"/>
  <c r="AK11765" i="2" a="1"/>
  <c r="AK11765" i="2"/>
  <c r="AK3511" i="2" a="1"/>
  <c r="AK3511" i="2"/>
  <c r="AK3512" i="2" a="1"/>
  <c r="AK3512" i="2" s="1"/>
  <c r="AK3863" i="2" a="1"/>
  <c r="AK3863" i="2" s="1"/>
  <c r="AK3880" i="2" a="1"/>
  <c r="AK3880" i="2" s="1"/>
  <c r="AK9804" i="2" a="1"/>
  <c r="AK9804" i="2" s="1"/>
  <c r="AK9871" i="2" a="1"/>
  <c r="AK9871" i="2" s="1"/>
  <c r="AK10872" i="2" a="1"/>
  <c r="AK10872" i="2"/>
  <c r="AK10915" i="2" a="1"/>
  <c r="AK10915" i="2" s="1"/>
  <c r="AK364" i="2" a="1"/>
  <c r="AK364" i="2" s="1"/>
  <c r="AK365" i="2" a="1"/>
  <c r="AK365" i="2" s="1"/>
  <c r="AK744" i="2" a="1"/>
  <c r="AK744" i="2"/>
  <c r="AK745" i="2" a="1"/>
  <c r="AK745" i="2"/>
  <c r="AK954" i="2" a="1"/>
  <c r="AK954" i="2" s="1"/>
  <c r="AK955" i="2" a="1"/>
  <c r="AK955" i="2" s="1"/>
  <c r="AK1202" i="2" a="1"/>
  <c r="AK1202" i="2" s="1"/>
  <c r="AK1203" i="2" a="1"/>
  <c r="AK1203" i="2" s="1"/>
  <c r="AK1442" i="2" a="1"/>
  <c r="AK1442" i="2" s="1"/>
  <c r="AK1443" i="2" a="1"/>
  <c r="AK1443" i="2" s="1"/>
  <c r="AK2302" i="2" a="1"/>
  <c r="AK2302" i="2"/>
  <c r="AK2322" i="2" a="1"/>
  <c r="AK2322" i="2"/>
  <c r="AK2323" i="2" a="1"/>
  <c r="AK2323" i="2"/>
  <c r="AK2324" i="2" a="1"/>
  <c r="AK2324" i="2"/>
  <c r="AK2337" i="2" a="1"/>
  <c r="AK2337" i="2"/>
  <c r="AK2338" i="2" a="1"/>
  <c r="AK2338" i="2" s="1"/>
  <c r="AK2968" i="2" a="1"/>
  <c r="AK2968" i="2" s="1"/>
  <c r="AK2969" i="2" a="1"/>
  <c r="AK2969" i="2"/>
  <c r="AK2982" i="2" a="1"/>
  <c r="AK2982" i="2" s="1"/>
  <c r="AK2983" i="2" a="1"/>
  <c r="AK2983" i="2" s="1"/>
  <c r="AK2984" i="2" a="1"/>
  <c r="AK2984" i="2"/>
  <c r="AK2985" i="2" a="1"/>
  <c r="AK2985" i="2" s="1"/>
  <c r="AK3983" i="2" a="1"/>
  <c r="AK3983" i="2" s="1"/>
  <c r="AK4259" i="2" a="1"/>
  <c r="AK4259" i="2"/>
  <c r="AK4285" i="2" a="1"/>
  <c r="AK4285" i="2" s="1"/>
  <c r="AK4563" i="2" a="1"/>
  <c r="AK4563" i="2"/>
  <c r="AK4564" i="2" a="1"/>
  <c r="AK4564" i="2" s="1"/>
  <c r="AK6224" i="2" a="1"/>
  <c r="AK6224" i="2"/>
  <c r="AK6411" i="2" a="1"/>
  <c r="AK6411" i="2" s="1"/>
  <c r="AK6424" i="2" a="1"/>
  <c r="AK6424" i="2"/>
  <c r="AK8579" i="2" a="1"/>
  <c r="AK8579" i="2" s="1"/>
  <c r="AK8580" i="2" a="1"/>
  <c r="AK8580" i="2" s="1"/>
  <c r="AK8581" i="2" a="1"/>
  <c r="AK8581" i="2"/>
  <c r="AK8582" i="2" a="1"/>
  <c r="AK8582" i="2" s="1"/>
  <c r="AK8592" i="2" a="1"/>
  <c r="AK8592" i="2"/>
  <c r="AK8602" i="2" a="1"/>
  <c r="AK8602" i="2" s="1"/>
  <c r="AK8603" i="2" a="1"/>
  <c r="AK8603" i="2"/>
  <c r="AK8604" i="2" a="1"/>
  <c r="AK8604" i="2" s="1"/>
  <c r="AK8605" i="2" a="1"/>
  <c r="AK8605" i="2" s="1"/>
  <c r="AK8617" i="2" a="1"/>
  <c r="AK8617" i="2" s="1"/>
  <c r="AK8618" i="2" a="1"/>
  <c r="AK8618" i="2" s="1"/>
  <c r="AK8624" i="2" a="1"/>
  <c r="AK8624" i="2" s="1"/>
  <c r="AK9805" i="2" a="1"/>
  <c r="AK9805" i="2" s="1"/>
  <c r="AK9806" i="2" a="1"/>
  <c r="AK9806" i="2" s="1"/>
  <c r="AK9807" i="2" a="1"/>
  <c r="AK9807" i="2" s="1"/>
  <c r="AK9872" i="2" a="1"/>
  <c r="AK9872" i="2" s="1"/>
  <c r="AK9873" i="2" a="1"/>
  <c r="AK9873" i="2"/>
  <c r="AK9874" i="2" a="1"/>
  <c r="AK9874" i="2"/>
  <c r="AK9875" i="2" a="1"/>
  <c r="AK9875" i="2" s="1"/>
  <c r="AK9876" i="2" a="1"/>
  <c r="AK9876" i="2" s="1"/>
  <c r="AK10873" i="2" a="1"/>
  <c r="AK10873" i="2" s="1"/>
  <c r="AK10874" i="2" a="1"/>
  <c r="AK10874" i="2"/>
  <c r="AK10875" i="2" a="1"/>
  <c r="AK10875" i="2" s="1"/>
  <c r="AK10916" i="2" a="1"/>
  <c r="AK10916" i="2"/>
  <c r="AK10917" i="2" a="1"/>
  <c r="AK10917" i="2" s="1"/>
  <c r="AK10918" i="2" a="1"/>
  <c r="AK10918" i="2" s="1"/>
  <c r="AK3682" i="2" a="1"/>
  <c r="AK3682" i="2" s="1"/>
  <c r="AK5033" i="2" a="1"/>
  <c r="AK5033" i="2" s="1"/>
  <c r="AK6659" i="2" a="1"/>
  <c r="AK6659" i="2"/>
  <c r="AK6791" i="2" a="1"/>
  <c r="AK6791" i="2" s="1"/>
  <c r="AK7084" i="2" a="1"/>
  <c r="AK7084" i="2" s="1"/>
  <c r="AK9938" i="2" a="1"/>
  <c r="AK9938" i="2" s="1"/>
  <c r="AK11248" i="2" a="1"/>
  <c r="AK11248" i="2"/>
  <c r="AK11508" i="2" a="1"/>
  <c r="AK11508" i="2" s="1"/>
  <c r="AK11537" i="2" a="1"/>
  <c r="AK11537" i="2"/>
  <c r="AK11627" i="2" a="1"/>
  <c r="AK11627" i="2" s="1"/>
  <c r="AK502" i="2" a="1"/>
  <c r="AK502" i="2"/>
  <c r="AK503" i="2" a="1"/>
  <c r="AK503" i="2" s="1"/>
  <c r="AK1578" i="2" a="1"/>
  <c r="AK1578" i="2"/>
  <c r="AK3141" i="2" a="1"/>
  <c r="AK3141" i="2" s="1"/>
  <c r="AK3659" i="2" a="1"/>
  <c r="AK3659" i="2" s="1"/>
  <c r="AK4726" i="2" a="1"/>
  <c r="AK4726" i="2" s="1"/>
  <c r="AK4866" i="2" a="1"/>
  <c r="AK4866" i="2" s="1"/>
  <c r="AK5165" i="2" a="1"/>
  <c r="AK5165" i="2" s="1"/>
  <c r="AK5427" i="2" a="1"/>
  <c r="AK5427" i="2"/>
  <c r="AK5245" i="2" a="1"/>
  <c r="AK5245" i="2"/>
  <c r="AK5584" i="2" a="1"/>
  <c r="AK5584" i="2" s="1"/>
  <c r="AK5601" i="2" a="1"/>
  <c r="AK5601" i="2"/>
  <c r="AK5727" i="2" a="1"/>
  <c r="AK5727" i="2"/>
  <c r="AK5853" i="2" a="1"/>
  <c r="AK5853" i="2" s="1"/>
  <c r="AK6140" i="2" a="1"/>
  <c r="AK6140" i="2" s="1"/>
  <c r="AK6638" i="2" a="1"/>
  <c r="AK6638" i="2"/>
  <c r="AK7085" i="2" a="1"/>
  <c r="AK7085" i="2" s="1"/>
  <c r="AK11249" i="2" a="1"/>
  <c r="AK11249" i="2"/>
  <c r="AK11509" i="2" a="1"/>
  <c r="AK11509" i="2"/>
  <c r="AK11742" i="2" a="1"/>
  <c r="AK11742" i="2" s="1"/>
  <c r="AK452" i="2" a="1"/>
  <c r="AK452" i="2" s="1"/>
  <c r="AK453" i="2" a="1"/>
  <c r="AK453" i="2" s="1"/>
  <c r="AK1596" i="2" a="1"/>
  <c r="AK1596" i="2" s="1"/>
  <c r="AK3142" i="2" a="1"/>
  <c r="AK3142" i="2"/>
  <c r="AK3492" i="2" a="1"/>
  <c r="AK3492" i="2" s="1"/>
  <c r="AK3493" i="2" a="1"/>
  <c r="AK3493" i="2"/>
  <c r="AK3660" i="2" a="1"/>
  <c r="AK3660" i="2" s="1"/>
  <c r="AK3881" i="2" a="1"/>
  <c r="AK3881" i="2"/>
  <c r="AK3882" i="2" a="1"/>
  <c r="AK3882" i="2"/>
  <c r="AK4748" i="2" a="1"/>
  <c r="AK4748" i="2" s="1"/>
  <c r="AK4867" i="2" a="1"/>
  <c r="AK4867" i="2" s="1"/>
  <c r="AK5177" i="2" a="1"/>
  <c r="AK5177" i="2" s="1"/>
  <c r="AK5428" i="2" a="1"/>
  <c r="AK5428" i="2" s="1"/>
  <c r="AK5309" i="2" a="1"/>
  <c r="AK5309" i="2" s="1"/>
  <c r="AK5585" i="2" a="1"/>
  <c r="AK5585" i="2" s="1"/>
  <c r="AK6141" i="2" a="1"/>
  <c r="AK6141" i="2" s="1"/>
  <c r="AK6666" i="2" a="1"/>
  <c r="AK6666" i="2" s="1"/>
  <c r="AK7070" i="2" a="1"/>
  <c r="AK7070" i="2" s="1"/>
  <c r="AK9721" i="2" a="1"/>
  <c r="AK9721" i="2" s="1"/>
  <c r="AK9939" i="2" a="1"/>
  <c r="AK9939" i="2" s="1"/>
  <c r="AK9978" i="2" a="1"/>
  <c r="AK9978" i="2"/>
  <c r="AK10959" i="2" a="1"/>
  <c r="AK10959" i="2" s="1"/>
  <c r="AK10985" i="2" a="1"/>
  <c r="AK10985" i="2"/>
  <c r="AK11250" i="2" a="1"/>
  <c r="AK11250" i="2"/>
  <c r="AK11510" i="2" a="1"/>
  <c r="AK11510" i="2"/>
  <c r="AK419" i="2" a="1"/>
  <c r="AK419" i="2" s="1"/>
  <c r="AK420" i="2" a="1"/>
  <c r="AK420" i="2"/>
  <c r="AK759" i="2" a="1"/>
  <c r="AK759" i="2"/>
  <c r="AK760" i="2" a="1"/>
  <c r="AK760" i="2"/>
  <c r="AK962" i="2" a="1"/>
  <c r="AK962" i="2" s="1"/>
  <c r="AK969" i="2" a="1"/>
  <c r="AK969" i="2" s="1"/>
  <c r="AK1217" i="2" a="1"/>
  <c r="AK1217" i="2" s="1"/>
  <c r="AK1221" i="2" a="1"/>
  <c r="AK1221" i="2" s="1"/>
  <c r="AK1454" i="2" a="1"/>
  <c r="AK1454" i="2"/>
  <c r="AK1455" i="2" a="1"/>
  <c r="AK1455" i="2" s="1"/>
  <c r="AK2281" i="2" a="1"/>
  <c r="AK2281" i="2"/>
  <c r="AK2282" i="2" a="1"/>
  <c r="AK2282" i="2" s="1"/>
  <c r="AK2283" i="2" a="1"/>
  <c r="AK2283" i="2" s="1"/>
  <c r="AK2303" i="2" a="1"/>
  <c r="AK2303" i="2" s="1"/>
  <c r="AK2304" i="2" a="1"/>
  <c r="AK2304" i="2"/>
  <c r="AK2305" i="2" a="1"/>
  <c r="AK2305" i="2"/>
  <c r="AK2945" i="2" a="1"/>
  <c r="AK2945" i="2"/>
  <c r="AK2946" i="2" a="1"/>
  <c r="AK2946" i="2"/>
  <c r="AK2947" i="2" a="1"/>
  <c r="AK2947" i="2" s="1"/>
  <c r="AK2970" i="2" a="1"/>
  <c r="AK2970" i="2"/>
  <c r="AK2971" i="2" a="1"/>
  <c r="AK2971" i="2" s="1"/>
  <c r="AK2972" i="2" a="1"/>
  <c r="AK2972" i="2"/>
  <c r="AK3669" i="2" a="1"/>
  <c r="AK3669" i="2" s="1"/>
  <c r="AK3996" i="2" a="1"/>
  <c r="AK3996" i="2" s="1"/>
  <c r="AK4355" i="2" a="1"/>
  <c r="AK4355" i="2" s="1"/>
  <c r="AK4356" i="2" a="1"/>
  <c r="AK4356" i="2" s="1"/>
  <c r="AK4581" i="2" a="1"/>
  <c r="AK4581" i="2" s="1"/>
  <c r="AK4582" i="2" a="1"/>
  <c r="AK4582" i="2" s="1"/>
  <c r="AK5025" i="2" a="1"/>
  <c r="AK5025" i="2" s="1"/>
  <c r="AK6239" i="2" a="1"/>
  <c r="AK6239" i="2" s="1"/>
  <c r="AK6433" i="2" a="1"/>
  <c r="AK6433" i="2" s="1"/>
  <c r="AK6434" i="2" a="1"/>
  <c r="AK6434" i="2"/>
  <c r="AK6671" i="2" a="1"/>
  <c r="AK6671" i="2" s="1"/>
  <c r="AK6780" i="2" a="1"/>
  <c r="AK6780" i="2"/>
  <c r="AK7086" i="2" a="1"/>
  <c r="AK7086" i="2"/>
  <c r="AK8495" i="2" a="1"/>
  <c r="AK8495" i="2"/>
  <c r="AK8506" i="2" a="1"/>
  <c r="AK8506" i="2"/>
  <c r="AK8518" i="2" a="1"/>
  <c r="AK8518" i="2"/>
  <c r="AK8529" i="2" a="1"/>
  <c r="AK8529" i="2" s="1"/>
  <c r="AK8538" i="2" a="1"/>
  <c r="AK8538" i="2" s="1"/>
  <c r="AK8551" i="2" a="1"/>
  <c r="AK8551" i="2" s="1"/>
  <c r="AK8559" i="2" a="1"/>
  <c r="AK8559" i="2" s="1"/>
  <c r="AK8566" i="2" a="1"/>
  <c r="AK8566" i="2" s="1"/>
  <c r="AK8572" i="2" a="1"/>
  <c r="AK8572" i="2" s="1"/>
  <c r="AK8583" i="2" a="1"/>
  <c r="AK8583" i="2" s="1"/>
  <c r="AK8584" i="2" a="1"/>
  <c r="AK8584" i="2" s="1"/>
  <c r="AK8606" i="2" a="1"/>
  <c r="AK8606" i="2" s="1"/>
  <c r="AK9940" i="2" a="1"/>
  <c r="AK9940" i="2" s="1"/>
  <c r="AK9941" i="2" a="1"/>
  <c r="AK9941" i="2"/>
  <c r="AK9942" i="2" a="1"/>
  <c r="AK9942" i="2" s="1"/>
  <c r="AK9943" i="2" a="1"/>
  <c r="AK9943" i="2"/>
  <c r="AK9979" i="2" a="1"/>
  <c r="AK9979" i="2" s="1"/>
  <c r="AK9980" i="2" a="1"/>
  <c r="AK9980" i="2" s="1"/>
  <c r="AK9981" i="2" a="1"/>
  <c r="AK9981" i="2"/>
  <c r="AK9982" i="2" a="1"/>
  <c r="AK9982" i="2" s="1"/>
  <c r="AK10919" i="2" a="1"/>
  <c r="AK10919" i="2" s="1"/>
  <c r="AK10960" i="2" a="1"/>
  <c r="AK10960" i="2" s="1"/>
  <c r="AK10961" i="2" a="1"/>
  <c r="AK10961" i="2"/>
  <c r="AK10962" i="2" a="1"/>
  <c r="AK10962" i="2"/>
  <c r="AK10986" i="2" a="1"/>
  <c r="AK10986" i="2"/>
  <c r="AK10987" i="2" a="1"/>
  <c r="AK10987" i="2" s="1"/>
  <c r="AK11261" i="2" a="1"/>
  <c r="AK11261" i="2" s="1"/>
  <c r="AK11511" i="2" a="1"/>
  <c r="AK11511" i="2"/>
  <c r="AK11538" i="2" a="1"/>
  <c r="AK11538" i="2" s="1"/>
  <c r="AK11628" i="2" a="1"/>
  <c r="AK11628" i="2" s="1"/>
  <c r="AK11743" i="2" a="1"/>
  <c r="AK11743" i="2"/>
  <c r="AK5602" i="2" a="1"/>
  <c r="AK5602" i="2" s="1"/>
  <c r="AK5728" i="2" a="1"/>
  <c r="AK5728" i="2"/>
  <c r="AK5854" i="2" a="1"/>
  <c r="AK5854" i="2" s="1"/>
  <c r="AK421" i="2" a="1"/>
  <c r="AK421" i="2" s="1"/>
  <c r="AK422" i="2" a="1"/>
  <c r="AK422" i="2"/>
  <c r="AK1588" i="2" a="1"/>
  <c r="AK1588" i="2" s="1"/>
  <c r="AK3143" i="2" a="1"/>
  <c r="AK3143" i="2" s="1"/>
  <c r="AK4868" i="2" a="1"/>
  <c r="AK4868" i="2"/>
  <c r="AK4741" i="2" a="1"/>
  <c r="AK4741" i="2"/>
  <c r="AK5166" i="2" a="1"/>
  <c r="AK5166" i="2" s="1"/>
  <c r="AK5429" i="2" a="1"/>
  <c r="AK5429" i="2" s="1"/>
  <c r="AK5574" i="2" a="1"/>
  <c r="AK5574" i="2"/>
  <c r="AK7101" i="2" a="1"/>
  <c r="AK7101" i="2" s="1"/>
  <c r="AK4069" i="2" a="1"/>
  <c r="AK4069" i="2" s="1"/>
  <c r="AK4070" i="2" a="1"/>
  <c r="AK4070" i="2" s="1"/>
  <c r="AK4071" i="2" a="1"/>
  <c r="AK4071" i="2" s="1"/>
  <c r="AK4072" i="2" a="1"/>
  <c r="AK4072" i="2"/>
  <c r="AK4073" i="2" a="1"/>
  <c r="AK4073" i="2" s="1"/>
  <c r="AK4074" i="2" a="1"/>
  <c r="AK4074" i="2" s="1"/>
  <c r="AK4128" i="2" a="1"/>
  <c r="AK4128" i="2" s="1"/>
  <c r="AK4129" i="2" a="1"/>
  <c r="AK4129" i="2" s="1"/>
  <c r="AK4132" i="2" a="1"/>
  <c r="AK4132" i="2" s="1"/>
  <c r="AK4133" i="2" a="1"/>
  <c r="AK4133" i="2" s="1"/>
  <c r="AK4134" i="2" a="1"/>
  <c r="AK4134" i="2" s="1"/>
  <c r="AK4135" i="2" a="1"/>
  <c r="AK4135" i="2" s="1"/>
  <c r="AK6839" i="2" a="1"/>
  <c r="AK6839" i="2"/>
  <c r="AK7098" i="2" a="1"/>
  <c r="AK7098" i="2"/>
  <c r="AK8453" i="2" a="1"/>
  <c r="AK8453" i="2"/>
  <c r="AK8454" i="2" a="1"/>
  <c r="AK8454" i="2" s="1"/>
  <c r="AK8455" i="2" a="1"/>
  <c r="AK8455" i="2"/>
  <c r="AK8468" i="2" a="1"/>
  <c r="AK8468" i="2"/>
  <c r="AK8469" i="2" a="1"/>
  <c r="AK8469" i="2" s="1"/>
  <c r="AK8470" i="2" a="1"/>
  <c r="AK8470" i="2" s="1"/>
  <c r="AK8471" i="2" a="1"/>
  <c r="AK8471" i="2"/>
  <c r="AK8481" i="2" a="1"/>
  <c r="AK8481" i="2" s="1"/>
  <c r="AK8482" i="2" a="1"/>
  <c r="AK8482" i="2"/>
  <c r="AK8483" i="2" a="1"/>
  <c r="AK8483" i="2"/>
  <c r="AK8484" i="2" a="1"/>
  <c r="AK8484" i="2" s="1"/>
  <c r="AK8496" i="2" a="1"/>
  <c r="AK8496" i="2"/>
  <c r="AK10988" i="2" a="1"/>
  <c r="AK10988" i="2" s="1"/>
  <c r="AK11359" i="2" a="1"/>
  <c r="AK11359" i="2" s="1"/>
  <c r="AK11529" i="2" a="1"/>
  <c r="AK11529" i="2"/>
  <c r="AK423" i="2" a="1"/>
  <c r="AK423" i="2" s="1"/>
  <c r="AK424" i="2" a="1"/>
  <c r="AK424" i="2"/>
  <c r="AK761" i="2" a="1"/>
  <c r="AK761" i="2"/>
  <c r="AK762" i="2" a="1"/>
  <c r="AK762" i="2" s="1"/>
  <c r="AK1076" i="2" a="1"/>
  <c r="AK1076" i="2"/>
  <c r="AK1077" i="2" a="1"/>
  <c r="AK1077" i="2"/>
  <c r="AK1311" i="2" a="1"/>
  <c r="AK1311" i="2"/>
  <c r="AK1312" i="2" a="1"/>
  <c r="AK1312" i="2" s="1"/>
  <c r="AK3641" i="2" a="1"/>
  <c r="AK3641" i="2"/>
  <c r="AK4198" i="2" a="1"/>
  <c r="AK4198" i="2" s="1"/>
  <c r="AK4226" i="2" a="1"/>
  <c r="AK4226" i="2" s="1"/>
  <c r="AK4536" i="2" a="1"/>
  <c r="AK4536" i="2" s="1"/>
  <c r="AK4537" i="2" a="1"/>
  <c r="AK4537" i="2"/>
  <c r="AK5003" i="2" a="1"/>
  <c r="AK5003" i="2" s="1"/>
  <c r="AK6798" i="2" a="1"/>
  <c r="AK6798" i="2"/>
  <c r="AK9722" i="2" a="1"/>
  <c r="AK9722" i="2" s="1"/>
  <c r="AK9808" i="2" a="1"/>
  <c r="AK9808" i="2" s="1"/>
  <c r="AK9809" i="2" a="1"/>
  <c r="AK9809" i="2" s="1"/>
  <c r="AK9877" i="2" a="1"/>
  <c r="AK9877" i="2" s="1"/>
  <c r="AK9983" i="2" a="1"/>
  <c r="AK9983" i="2" s="1"/>
  <c r="AK10122" i="2" a="1"/>
  <c r="AK10122" i="2"/>
  <c r="AK10724" i="2" a="1"/>
  <c r="AK10724" i="2"/>
  <c r="AK10807" i="2" a="1"/>
  <c r="AK10807" i="2"/>
  <c r="AK10808" i="2" a="1"/>
  <c r="AK10808" i="2"/>
  <c r="AK10876" i="2" a="1"/>
  <c r="AK10876" i="2" s="1"/>
  <c r="AK10963" i="2" a="1"/>
  <c r="AK10963" i="2"/>
  <c r="AK10964" i="2" a="1"/>
  <c r="AK10964" i="2"/>
  <c r="AK3429" i="2" a="1"/>
  <c r="AK3429" i="2" s="1"/>
  <c r="AK3430" i="2" a="1"/>
  <c r="AK3430" i="2" s="1"/>
  <c r="AK3606" i="2" a="1"/>
  <c r="AK3606" i="2"/>
  <c r="AK3833" i="2" a="1"/>
  <c r="AK3833" i="2" s="1"/>
  <c r="AK3834" i="2" a="1"/>
  <c r="AK3834" i="2" s="1"/>
  <c r="AK5295" i="2" a="1"/>
  <c r="AK5295" i="2"/>
  <c r="AK5603" i="2" a="1"/>
  <c r="AK5603" i="2" s="1"/>
  <c r="AK5729" i="2" a="1"/>
  <c r="AK5729" i="2"/>
  <c r="AK5979" i="2" a="1"/>
  <c r="AK5979" i="2"/>
  <c r="AK6098" i="2" a="1"/>
  <c r="AK6098" i="2" s="1"/>
  <c r="AK6823" i="2" a="1"/>
  <c r="AK6823" i="2" s="1"/>
  <c r="AK9723" i="2" a="1"/>
  <c r="AK9723" i="2"/>
  <c r="AK9878" i="2" a="1"/>
  <c r="AK9878" i="2"/>
  <c r="AK10725" i="2" a="1"/>
  <c r="AK10725" i="2" s="1"/>
  <c r="AK10809" i="2" a="1"/>
  <c r="AK10809" i="2" s="1"/>
  <c r="AK11744" i="2" a="1"/>
  <c r="AK11744" i="2" s="1"/>
  <c r="AK11766" i="2" a="1"/>
  <c r="AK11766" i="2" s="1"/>
  <c r="AK11774" i="2" a="1"/>
  <c r="AK11774" i="2" s="1"/>
  <c r="AK454" i="2" a="1"/>
  <c r="AK454" i="2" s="1"/>
  <c r="AK473" i="2" a="1"/>
  <c r="AK473" i="2"/>
  <c r="AK1597" i="2" a="1"/>
  <c r="AK1597" i="2" s="1"/>
  <c r="AK3144" i="2" a="1"/>
  <c r="AK3144" i="2" s="1"/>
  <c r="AK3494" i="2" a="1"/>
  <c r="AK3494" i="2" s="1"/>
  <c r="AK3513" i="2" a="1"/>
  <c r="AK3513" i="2"/>
  <c r="AK3661" i="2" a="1"/>
  <c r="AK3661" i="2" s="1"/>
  <c r="AK3883" i="2" a="1"/>
  <c r="AK3883" i="2" s="1"/>
  <c r="AK3884" i="2" a="1"/>
  <c r="AK3884" i="2"/>
  <c r="AK4754" i="2" a="1"/>
  <c r="AK4754" i="2" s="1"/>
  <c r="AK4869" i="2" a="1"/>
  <c r="AK4869" i="2"/>
  <c r="AK5178" i="2" a="1"/>
  <c r="AK5178" i="2"/>
  <c r="AK5430" i="2" a="1"/>
  <c r="AK5430" i="2" s="1"/>
  <c r="AK5310" i="2" a="1"/>
  <c r="AK5310" i="2" s="1"/>
  <c r="AK5586" i="2" a="1"/>
  <c r="AK5586" i="2" s="1"/>
  <c r="AK6142" i="2" a="1"/>
  <c r="AK6142" i="2" s="1"/>
  <c r="AK6672" i="2" a="1"/>
  <c r="AK6672" i="2"/>
  <c r="AK7071" i="2" a="1"/>
  <c r="AK7071" i="2" s="1"/>
  <c r="AK9724" i="2" a="1"/>
  <c r="AK9724" i="2" s="1"/>
  <c r="AK9944" i="2" a="1"/>
  <c r="AK9944" i="2" s="1"/>
  <c r="AK9984" i="2" a="1"/>
  <c r="AK9984" i="2" s="1"/>
  <c r="AK10965" i="2" a="1"/>
  <c r="AK10965" i="2" s="1"/>
  <c r="AK10989" i="2" a="1"/>
  <c r="AK10989" i="2"/>
  <c r="AK11251" i="2" a="1"/>
  <c r="AK11251" i="2" s="1"/>
  <c r="AK11512" i="2" a="1"/>
  <c r="AK11512" i="2"/>
  <c r="AK425" i="2" a="1"/>
  <c r="AK425" i="2"/>
  <c r="AK455" i="2" a="1"/>
  <c r="AK455" i="2" s="1"/>
  <c r="AK763" i="2" a="1"/>
  <c r="AK763" i="2" s="1"/>
  <c r="AK764" i="2" a="1"/>
  <c r="AK764" i="2"/>
  <c r="AK970" i="2" a="1"/>
  <c r="AK970" i="2" s="1"/>
  <c r="AK971" i="2" a="1"/>
  <c r="AK971" i="2" s="1"/>
  <c r="AK1222" i="2" a="1"/>
  <c r="AK1222" i="2"/>
  <c r="AK1223" i="2" a="1"/>
  <c r="AK1223" i="2" s="1"/>
  <c r="AK1456" i="2" a="1"/>
  <c r="AK1456" i="2"/>
  <c r="AK1459" i="2" a="1"/>
  <c r="AK1459" i="2" s="1"/>
  <c r="AK2284" i="2" a="1"/>
  <c r="AK2284" i="2" s="1"/>
  <c r="AK2285" i="2" a="1"/>
  <c r="AK2285" i="2" s="1"/>
  <c r="AK2306" i="2" a="1"/>
  <c r="AK2306" i="2"/>
  <c r="AK2307" i="2" a="1"/>
  <c r="AK2307" i="2" s="1"/>
  <c r="AK2308" i="2" a="1"/>
  <c r="AK2308" i="2" s="1"/>
  <c r="AK2325" i="2" a="1"/>
  <c r="AK2325" i="2" s="1"/>
  <c r="AK2948" i="2" a="1"/>
  <c r="AK2948" i="2" s="1"/>
  <c r="AK2949" i="2" a="1"/>
  <c r="AK2949" i="2"/>
  <c r="AK2973" i="2" a="1"/>
  <c r="AK2973" i="2" s="1"/>
  <c r="AK2974" i="2" a="1"/>
  <c r="AK2974" i="2" s="1"/>
  <c r="AK2986" i="2" a="1"/>
  <c r="AK2986" i="2"/>
  <c r="AK2987" i="2" a="1"/>
  <c r="AK2987" i="2" s="1"/>
  <c r="AK3670" i="2" a="1"/>
  <c r="AK3670" i="2" s="1"/>
  <c r="AK3997" i="2" a="1"/>
  <c r="AK3997" i="2" s="1"/>
  <c r="AK4357" i="2" a="1"/>
  <c r="AK4357" i="2" s="1"/>
  <c r="AK4358" i="2" a="1"/>
  <c r="AK4358" i="2"/>
  <c r="AK4583" i="2" a="1"/>
  <c r="AK4583" i="2" s="1"/>
  <c r="AK4584" i="2" a="1"/>
  <c r="AK4584" i="2" s="1"/>
  <c r="AK5026" i="2" a="1"/>
  <c r="AK5026" i="2" s="1"/>
  <c r="AK6240" i="2" a="1"/>
  <c r="AK6240" i="2" s="1"/>
  <c r="AK6435" i="2" a="1"/>
  <c r="AK6435" i="2" s="1"/>
  <c r="AK6436" i="2" a="1"/>
  <c r="AK6436" i="2"/>
  <c r="AK6673" i="2" a="1"/>
  <c r="AK6673" i="2" s="1"/>
  <c r="AK6782" i="2" a="1"/>
  <c r="AK6782" i="2" s="1"/>
  <c r="AK7087" i="2" a="1"/>
  <c r="AK7087" i="2" s="1"/>
  <c r="AK8507" i="2" a="1"/>
  <c r="AK8507" i="2"/>
  <c r="AK8519" i="2" a="1"/>
  <c r="AK8519" i="2" s="1"/>
  <c r="AK8520" i="2" a="1"/>
  <c r="AK8520" i="2" s="1"/>
  <c r="AK8530" i="2" a="1"/>
  <c r="AK8530" i="2" s="1"/>
  <c r="AK8539" i="2" a="1"/>
  <c r="AK8539" i="2"/>
  <c r="AK8552" i="2" a="1"/>
  <c r="AK8552" i="2" s="1"/>
  <c r="AK8560" i="2" a="1"/>
  <c r="AK8560" i="2" s="1"/>
  <c r="AK8567" i="2" a="1"/>
  <c r="AK8567" i="2" s="1"/>
  <c r="AK8573" i="2" a="1"/>
  <c r="AK8573" i="2" s="1"/>
  <c r="AK8585" i="2" a="1"/>
  <c r="AK8585" i="2" s="1"/>
  <c r="AK8593" i="2" a="1"/>
  <c r="AK8593" i="2" s="1"/>
  <c r="AK8607" i="2" a="1"/>
  <c r="AK8607" i="2" s="1"/>
  <c r="AK9945" i="2" a="1"/>
  <c r="AK9945" i="2" s="1"/>
  <c r="AK9946" i="2" a="1"/>
  <c r="AK9946" i="2" s="1"/>
  <c r="AK9947" i="2" a="1"/>
  <c r="AK9947" i="2"/>
  <c r="AK9948" i="2" a="1"/>
  <c r="AK9948" i="2" s="1"/>
  <c r="AK9985" i="2" a="1"/>
  <c r="AK9985" i="2" s="1"/>
  <c r="AK9986" i="2" a="1"/>
  <c r="AK9986" i="2" s="1"/>
  <c r="AK9987" i="2" a="1"/>
  <c r="AK9987" i="2" s="1"/>
  <c r="AK9988" i="2" a="1"/>
  <c r="AK9988" i="2"/>
  <c r="AK9989" i="2" a="1"/>
  <c r="AK9989" i="2" s="1"/>
  <c r="AK10966" i="2" a="1"/>
  <c r="AK10966" i="2"/>
  <c r="AK10967" i="2" a="1"/>
  <c r="AK10967" i="2"/>
  <c r="AK10968" i="2" a="1"/>
  <c r="AK10968" i="2" s="1"/>
  <c r="AK10990" i="2" a="1"/>
  <c r="AK10990" i="2"/>
  <c r="AK10991" i="2" a="1"/>
  <c r="AK10991" i="2" s="1"/>
  <c r="AK10992" i="2" a="1"/>
  <c r="AK10992" i="2"/>
  <c r="AK11262" i="2" a="1"/>
  <c r="AK11262" i="2" s="1"/>
  <c r="AK11519" i="2" a="1"/>
  <c r="AK11519" i="2" s="1"/>
  <c r="AK11539" i="2" a="1"/>
  <c r="AK11539" i="2" s="1"/>
  <c r="AK11629" i="2" a="1"/>
  <c r="AK11629" i="2"/>
  <c r="AK5604" i="2" a="1"/>
  <c r="AK5604" i="2" s="1"/>
  <c r="AK5730" i="2" a="1"/>
  <c r="AK5730" i="2"/>
  <c r="AK5855" i="2" a="1"/>
  <c r="AK5855" i="2" s="1"/>
  <c r="AK456" i="2" a="1"/>
  <c r="AK456" i="2" s="1"/>
  <c r="AK457" i="2" a="1"/>
  <c r="AK457" i="2" s="1"/>
  <c r="AK1601" i="2" a="1"/>
  <c r="AK1601" i="2" s="1"/>
  <c r="AK3145" i="2" a="1"/>
  <c r="AK3145" i="2"/>
  <c r="AK3258" i="2" a="1"/>
  <c r="AK3258" i="2" s="1"/>
  <c r="AK3514" i="2" a="1"/>
  <c r="AK3514" i="2"/>
  <c r="AK3521" i="2" a="1"/>
  <c r="AK3521" i="2" s="1"/>
  <c r="AK3900" i="2" a="1"/>
  <c r="AK3900" i="2"/>
  <c r="AK3903" i="2" a="1"/>
  <c r="AK3903" i="2" s="1"/>
  <c r="AK4749" i="2" a="1"/>
  <c r="AK4749" i="2"/>
  <c r="AK4870" i="2" a="1"/>
  <c r="AK4870" i="2" s="1"/>
  <c r="AK5431" i="2" a="1"/>
  <c r="AK5431" i="2"/>
  <c r="AK5179" i="2" a="1"/>
  <c r="AK5179" i="2" s="1"/>
  <c r="AK5306" i="2" a="1"/>
  <c r="AK5306" i="2"/>
  <c r="AK5590" i="2" a="1"/>
  <c r="AK5590" i="2" s="1"/>
  <c r="AK6129" i="2" a="1"/>
  <c r="AK6129" i="2" s="1"/>
  <c r="AK6667" i="2" a="1"/>
  <c r="AK6667" i="2" s="1"/>
  <c r="AK7102" i="2" a="1"/>
  <c r="AK7102" i="2" s="1"/>
  <c r="AK9949" i="2" a="1"/>
  <c r="AK9949" i="2" s="1"/>
  <c r="AK9990" i="2" a="1"/>
  <c r="AK9990" i="2" s="1"/>
  <c r="AK9991" i="2" a="1"/>
  <c r="AK9991" i="2"/>
  <c r="AK10969" i="2" a="1"/>
  <c r="AK10969" i="2"/>
  <c r="AK10993" i="2" a="1"/>
  <c r="AK10993" i="2"/>
  <c r="AK458" i="2" a="1"/>
  <c r="AK458" i="2" s="1"/>
  <c r="AK459" i="2" a="1"/>
  <c r="AK459" i="2" s="1"/>
  <c r="AK773" i="2" a="1"/>
  <c r="AK773" i="2" s="1"/>
  <c r="AK774" i="2" a="1"/>
  <c r="AK774" i="2" s="1"/>
  <c r="AK842" i="2" a="1"/>
  <c r="AK842" i="2" s="1"/>
  <c r="AK843" i="2" a="1"/>
  <c r="AK843" i="2"/>
  <c r="AK1128" i="2" a="1"/>
  <c r="AK1128" i="2"/>
  <c r="AK1129" i="2" a="1"/>
  <c r="AK1129" i="2" s="1"/>
  <c r="AK1374" i="2" a="1"/>
  <c r="AK1374" i="2" s="1"/>
  <c r="AK1375" i="2" a="1"/>
  <c r="AK1375" i="2" s="1"/>
  <c r="AK2286" i="2" a="1"/>
  <c r="AK2286" i="2" s="1"/>
  <c r="AK2309" i="2" a="1"/>
  <c r="AK2309" i="2"/>
  <c r="AK2310" i="2" a="1"/>
  <c r="AK2310" i="2" s="1"/>
  <c r="AK2311" i="2" a="1"/>
  <c r="AK2311" i="2" s="1"/>
  <c r="AK2326" i="2" a="1"/>
  <c r="AK2326" i="2" s="1"/>
  <c r="AK2327" i="2" a="1"/>
  <c r="AK2327" i="2" s="1"/>
  <c r="AK2913" i="2" a="1"/>
  <c r="AK2913" i="2" s="1"/>
  <c r="AK2914" i="2" a="1"/>
  <c r="AK2914" i="2" s="1"/>
  <c r="AK2950" i="2" a="1"/>
  <c r="AK2950" i="2"/>
  <c r="AK2951" i="2" a="1"/>
  <c r="AK2951" i="2" s="1"/>
  <c r="AK2952" i="2" a="1"/>
  <c r="AK2952" i="2"/>
  <c r="AK2953" i="2" a="1"/>
  <c r="AK2953" i="2"/>
  <c r="AK3261" i="2" a="1"/>
  <c r="AK3261" i="2" s="1"/>
  <c r="AK3984" i="2" a="1"/>
  <c r="AK3984" i="2" s="1"/>
  <c r="AK4316" i="2" a="1"/>
  <c r="AK4316" i="2" s="1"/>
  <c r="AK4336" i="2" a="1"/>
  <c r="AK4336" i="2" s="1"/>
  <c r="AK4607" i="2" a="1"/>
  <c r="AK4607" i="2"/>
  <c r="AK4608" i="2" a="1"/>
  <c r="AK4608" i="2"/>
  <c r="AK5027" i="2" a="1"/>
  <c r="AK5027" i="2"/>
  <c r="AK6209" i="2" a="1"/>
  <c r="AK6209" i="2" s="1"/>
  <c r="AK6379" i="2" a="1"/>
  <c r="AK6379" i="2" s="1"/>
  <c r="AK6397" i="2" a="1"/>
  <c r="AK6397" i="2"/>
  <c r="AK6617" i="2" a="1"/>
  <c r="AK6617" i="2" s="1"/>
  <c r="AK6722" i="2" a="1"/>
  <c r="AK6722" i="2"/>
  <c r="AK7099" i="2" a="1"/>
  <c r="AK7099" i="2" s="1"/>
  <c r="AK8431" i="2" a="1"/>
  <c r="AK8431" i="2" s="1"/>
  <c r="AK8456" i="2" a="1"/>
  <c r="AK8456" i="2" s="1"/>
  <c r="AK8472" i="2" a="1"/>
  <c r="AK8472" i="2"/>
  <c r="AK8485" i="2" a="1"/>
  <c r="AK8485" i="2" s="1"/>
  <c r="AK8497" i="2" a="1"/>
  <c r="AK8497" i="2"/>
  <c r="AK8508" i="2" a="1"/>
  <c r="AK8508" i="2" s="1"/>
  <c r="AK8521" i="2" a="1"/>
  <c r="AK8521" i="2" s="1"/>
  <c r="AK8531" i="2" a="1"/>
  <c r="AK8531" i="2"/>
  <c r="AK8540" i="2" a="1"/>
  <c r="AK8540" i="2"/>
  <c r="AK8553" i="2" a="1"/>
  <c r="AK8553" i="2" s="1"/>
  <c r="AK8561" i="2" a="1"/>
  <c r="AK8561" i="2" s="1"/>
  <c r="AK8568" i="2" a="1"/>
  <c r="AK8568" i="2"/>
  <c r="AK9950" i="2" a="1"/>
  <c r="AK9950" i="2"/>
  <c r="AK9951" i="2" a="1"/>
  <c r="AK9951" i="2" s="1"/>
  <c r="AK9992" i="2" a="1"/>
  <c r="AK9992" i="2"/>
  <c r="AK9993" i="2" a="1"/>
  <c r="AK9993" i="2" s="1"/>
  <c r="AK9994" i="2" a="1"/>
  <c r="AK9994" i="2" s="1"/>
  <c r="AK9995" i="2" a="1"/>
  <c r="AK9995" i="2" s="1"/>
  <c r="AK10032" i="2" a="1"/>
  <c r="AK10032" i="2"/>
  <c r="AK10033" i="2" a="1"/>
  <c r="AK10033" i="2"/>
  <c r="AK10970" i="2" a="1"/>
  <c r="AK10970" i="2" s="1"/>
  <c r="AK10994" i="2" a="1"/>
  <c r="AK10994" i="2" s="1"/>
  <c r="AK11001" i="2" a="1"/>
  <c r="AK11001" i="2" s="1"/>
  <c r="AK11002" i="2" a="1"/>
  <c r="AK11002" i="2" s="1"/>
  <c r="AK11006" i="2" a="1"/>
  <c r="AK11006" i="2" s="1"/>
  <c r="AK11007" i="2" a="1"/>
  <c r="AK11007" i="2"/>
  <c r="AK11008" i="2" a="1"/>
  <c r="AK11008" i="2"/>
  <c r="AK11304" i="2" a="1"/>
  <c r="AK11304" i="2" s="1"/>
  <c r="AK11527" i="2" a="1"/>
  <c r="AK11527" i="2"/>
  <c r="AK11540" i="2" a="1"/>
  <c r="AK11540" i="2" s="1"/>
  <c r="AK11630" i="2" a="1"/>
  <c r="AK11630" i="2"/>
  <c r="AK5605" i="2" a="1"/>
  <c r="AK5605" i="2" s="1"/>
  <c r="AK5731" i="2" a="1"/>
  <c r="AK5731" i="2" s="1"/>
  <c r="AK5856" i="2" a="1"/>
  <c r="AK5856" i="2"/>
  <c r="AK11745" i="2" a="1"/>
  <c r="AK11745" i="2" s="1"/>
  <c r="AK11767" i="2" a="1"/>
  <c r="AK11767" i="2" s="1"/>
  <c r="AK460" i="2" a="1"/>
  <c r="AK460" i="2" s="1"/>
  <c r="AK474" i="2" a="1"/>
  <c r="AK474" i="2" s="1"/>
  <c r="AK1602" i="2" a="1"/>
  <c r="AK1602" i="2" s="1"/>
  <c r="AK3146" i="2" a="1"/>
  <c r="AK3146" i="2" s="1"/>
  <c r="AK3259" i="2" a="1"/>
  <c r="AK3259" i="2" s="1"/>
  <c r="AK3522" i="2" a="1"/>
  <c r="AK3522" i="2"/>
  <c r="AK3523" i="2" a="1"/>
  <c r="AK3523" i="2"/>
  <c r="AK3901" i="2" a="1"/>
  <c r="AK3901" i="2" s="1"/>
  <c r="AK3904" i="2" a="1"/>
  <c r="AK3904" i="2"/>
  <c r="AK4750" i="2" a="1"/>
  <c r="AK4750" i="2"/>
  <c r="AK4871" i="2" a="1"/>
  <c r="AK4871" i="2" s="1"/>
  <c r="AK5180" i="2" a="1"/>
  <c r="AK5180" i="2"/>
  <c r="AK5432" i="2" a="1"/>
  <c r="AK5432" i="2"/>
  <c r="AK5307" i="2" a="1"/>
  <c r="AK5307" i="2" s="1"/>
  <c r="AK5591" i="2" a="1"/>
  <c r="AK5591" i="2"/>
  <c r="AK6130" i="2" a="1"/>
  <c r="AK6130" i="2"/>
  <c r="AK6668" i="2" a="1"/>
  <c r="AK6668" i="2" s="1"/>
  <c r="AK7103" i="2" a="1"/>
  <c r="AK7103" i="2" s="1"/>
  <c r="AK9952" i="2" a="1"/>
  <c r="AK9952" i="2" s="1"/>
  <c r="AK9996" i="2" a="1"/>
  <c r="AK9996" i="2"/>
  <c r="AK9997" i="2" a="1"/>
  <c r="AK9997" i="2" s="1"/>
  <c r="AK10995" i="2" a="1"/>
  <c r="AK10995" i="2" s="1"/>
  <c r="AK11003" i="2" a="1"/>
  <c r="AK11003" i="2" s="1"/>
  <c r="AK461" i="2" a="1"/>
  <c r="AK461" i="2"/>
  <c r="AK462" i="2" a="1"/>
  <c r="AK462" i="2" s="1"/>
  <c r="AK775" i="2" a="1"/>
  <c r="AK775" i="2"/>
  <c r="AK776" i="2" a="1"/>
  <c r="AK776" i="2"/>
  <c r="AK1130" i="2" a="1"/>
  <c r="AK1130" i="2" s="1"/>
  <c r="AK1131" i="2" a="1"/>
  <c r="AK1131" i="2" s="1"/>
  <c r="AK1376" i="2" a="1"/>
  <c r="AK1376" i="2" s="1"/>
  <c r="AK1377" i="2" a="1"/>
  <c r="AK1377" i="2" s="1"/>
  <c r="AK2287" i="2" a="1"/>
  <c r="AK2287" i="2" s="1"/>
  <c r="AK2312" i="2" a="1"/>
  <c r="AK2312" i="2" s="1"/>
  <c r="AK2313" i="2" a="1"/>
  <c r="AK2313" i="2" s="1"/>
  <c r="AK2314" i="2" a="1"/>
  <c r="AK2314" i="2" s="1"/>
  <c r="AK2328" i="2" a="1"/>
  <c r="AK2328" i="2" s="1"/>
  <c r="AK2329" i="2" a="1"/>
  <c r="AK2329" i="2"/>
  <c r="AK2915" i="2" a="1"/>
  <c r="AK2915" i="2"/>
  <c r="AK2954" i="2" a="1"/>
  <c r="AK2954" i="2"/>
  <c r="AK2955" i="2" a="1"/>
  <c r="AK2955" i="2" s="1"/>
  <c r="AK2956" i="2" a="1"/>
  <c r="AK2956" i="2" s="1"/>
  <c r="AK2975" i="2" a="1"/>
  <c r="AK2975" i="2"/>
  <c r="AK2988" i="2" a="1"/>
  <c r="AK2988" i="2" s="1"/>
  <c r="AK3262" i="2" a="1"/>
  <c r="AK3262" i="2"/>
  <c r="AK4337" i="2" a="1"/>
  <c r="AK4337" i="2" s="1"/>
  <c r="AK4338" i="2" a="1"/>
  <c r="AK4338" i="2" s="1"/>
  <c r="AK4609" i="2" a="1"/>
  <c r="AK4609" i="2" s="1"/>
  <c r="AK4610" i="2" a="1"/>
  <c r="AK4610" i="2" s="1"/>
  <c r="AK5028" i="2" a="1"/>
  <c r="AK5028" i="2"/>
  <c r="AK6618" i="2" a="1"/>
  <c r="AK6618" i="2" s="1"/>
  <c r="AK6724" i="2" a="1"/>
  <c r="AK6724" i="2" s="1"/>
  <c r="AK7100" i="2" a="1"/>
  <c r="AK7100" i="2" s="1"/>
  <c r="AK8457" i="2" a="1"/>
  <c r="AK8457" i="2" s="1"/>
  <c r="AK8458" i="2" a="1"/>
  <c r="AK8458" i="2"/>
  <c r="AK8473" i="2" a="1"/>
  <c r="AK8473" i="2" s="1"/>
  <c r="AK8486" i="2" a="1"/>
  <c r="AK8486" i="2" s="1"/>
  <c r="AK8498" i="2" a="1"/>
  <c r="AK8498" i="2" s="1"/>
  <c r="AK8509" i="2" a="1"/>
  <c r="AK8509" i="2" s="1"/>
  <c r="AK8522" i="2" a="1"/>
  <c r="AK8522" i="2" s="1"/>
  <c r="AK8532" i="2" a="1"/>
  <c r="AK8532" i="2" s="1"/>
  <c r="AK8541" i="2" a="1"/>
  <c r="AK8541" i="2"/>
  <c r="AK8542" i="2" a="1"/>
  <c r="AK8542" i="2"/>
  <c r="AK8543" i="2" a="1"/>
  <c r="AK8543" i="2"/>
  <c r="AK8554" i="2" a="1"/>
  <c r="AK8554" i="2" s="1"/>
  <c r="AK9953" i="2" a="1"/>
  <c r="AK9953" i="2" s="1"/>
  <c r="AK9998" i="2" a="1"/>
  <c r="AK9998" i="2"/>
  <c r="AK9999" i="2" a="1"/>
  <c r="AK9999" i="2" s="1"/>
  <c r="AK10000" i="2" a="1"/>
  <c r="AK10000" i="2" s="1"/>
  <c r="AK10034" i="2" a="1"/>
  <c r="AK10034" i="2" s="1"/>
  <c r="AK10035" i="2" a="1"/>
  <c r="AK10035" i="2"/>
  <c r="AK10996" i="2" a="1"/>
  <c r="AK10996" i="2" s="1"/>
  <c r="AK10997" i="2" a="1"/>
  <c r="AK10997" i="2" s="1"/>
  <c r="AK11004" i="2" a="1"/>
  <c r="AK11004" i="2" s="1"/>
  <c r="AK11005" i="2" a="1"/>
  <c r="AK11005" i="2"/>
  <c r="AK11009" i="2" a="1"/>
  <c r="AK11009" i="2" s="1"/>
  <c r="AK11010" i="2" a="1"/>
  <c r="AK11010" i="2" s="1"/>
  <c r="AK11011" i="2" a="1"/>
  <c r="AK11011" i="2" s="1"/>
  <c r="AK11305" i="2" a="1"/>
  <c r="AK11305" i="2"/>
  <c r="AK11528" i="2" a="1"/>
  <c r="AK11528" i="2"/>
  <c r="AK5606" i="2" a="1"/>
  <c r="AK5606" i="2"/>
  <c r="AK5732" i="2" a="1"/>
  <c r="AK5732" i="2" s="1"/>
  <c r="AK5857" i="2" a="1"/>
  <c r="AK5857" i="2"/>
  <c r="AK11746" i="2" a="1"/>
  <c r="AK11746" i="2" s="1"/>
  <c r="AK11768" i="2" a="1"/>
  <c r="AK11768" i="2"/>
  <c r="AK463" i="2" a="1"/>
  <c r="AK463" i="2" s="1"/>
  <c r="AK464" i="2" a="1"/>
  <c r="AK464" i="2" s="1"/>
  <c r="AK1598" i="2" a="1"/>
  <c r="AK1598" i="2" s="1"/>
  <c r="AK3147" i="2" a="1"/>
  <c r="AK3147" i="2" s="1"/>
  <c r="AK3495" i="2" a="1"/>
  <c r="AK3495" i="2" s="1"/>
  <c r="AK3496" i="2" a="1"/>
  <c r="AK3496" i="2" s="1"/>
  <c r="AK3885" i="2" a="1"/>
  <c r="AK3885" i="2" s="1"/>
  <c r="AK3886" i="2" a="1"/>
  <c r="AK3886" i="2" s="1"/>
  <c r="AK4751" i="2" a="1"/>
  <c r="AK4751" i="2" s="1"/>
  <c r="AK4872" i="2" a="1"/>
  <c r="AK4872" i="2"/>
  <c r="AK5433" i="2" a="1"/>
  <c r="AK5433" i="2" s="1"/>
  <c r="AK5167" i="2" a="1"/>
  <c r="AK5167" i="2" s="1"/>
  <c r="AK5575" i="2" a="1"/>
  <c r="AK5575" i="2"/>
  <c r="AK9810" i="2" a="1"/>
  <c r="AK9810" i="2" s="1"/>
  <c r="AK9879" i="2" a="1"/>
  <c r="AK9879" i="2" s="1"/>
  <c r="AK10877" i="2" a="1"/>
  <c r="AK10877" i="2" s="1"/>
  <c r="AK10920" i="2" a="1"/>
  <c r="AK10920" i="2"/>
  <c r="AK426" i="2" a="1"/>
  <c r="AK426" i="2" s="1"/>
  <c r="AK427" i="2" a="1"/>
  <c r="AK427" i="2" s="1"/>
  <c r="AK765" i="2" a="1"/>
  <c r="AK765" i="2" s="1"/>
  <c r="AK777" i="2" a="1"/>
  <c r="AK777" i="2" s="1"/>
  <c r="AK972" i="2" a="1"/>
  <c r="AK972" i="2"/>
  <c r="AK973" i="2" a="1"/>
  <c r="AK973" i="2" s="1"/>
  <c r="AK1218" i="2" a="1"/>
  <c r="AK1218" i="2"/>
  <c r="AK1219" i="2" a="1"/>
  <c r="AK1219" i="2" s="1"/>
  <c r="AK1457" i="2" a="1"/>
  <c r="AK1457" i="2" s="1"/>
  <c r="AK1458" i="2" a="1"/>
  <c r="AK1458" i="2" s="1"/>
  <c r="AK2259" i="2" a="1"/>
  <c r="AK2259" i="2" s="1"/>
  <c r="AK2260" i="2" a="1"/>
  <c r="AK2260" i="2" s="1"/>
  <c r="AK2288" i="2" a="1"/>
  <c r="AK2288" i="2"/>
  <c r="AK2289" i="2" a="1"/>
  <c r="AK2289" i="2" s="1"/>
  <c r="AK2290" i="2" a="1"/>
  <c r="AK2290" i="2" s="1"/>
  <c r="AK2315" i="2" a="1"/>
  <c r="AK2315" i="2" s="1"/>
  <c r="AK2916" i="2" a="1"/>
  <c r="AK2916" i="2"/>
  <c r="AK2917" i="2" a="1"/>
  <c r="AK2917" i="2"/>
  <c r="AK2957" i="2" a="1"/>
  <c r="AK2957" i="2" s="1"/>
  <c r="AK2958" i="2" a="1"/>
  <c r="AK2958" i="2"/>
  <c r="AK2959" i="2" a="1"/>
  <c r="AK2959" i="2" s="1"/>
  <c r="AK2960" i="2" a="1"/>
  <c r="AK2960" i="2"/>
  <c r="AK3998" i="2" a="1"/>
  <c r="AK3998" i="2" s="1"/>
  <c r="AK4350" i="2" a="1"/>
  <c r="AK4350" i="2" s="1"/>
  <c r="AK4351" i="2" a="1"/>
  <c r="AK4351" i="2"/>
  <c r="AK4585" i="2" a="1"/>
  <c r="AK4585" i="2" s="1"/>
  <c r="AK4586" i="2" a="1"/>
  <c r="AK4586" i="2"/>
  <c r="AK6236" i="2" a="1"/>
  <c r="AK6236" i="2"/>
  <c r="AK6412" i="2" a="1"/>
  <c r="AK6412" i="2" s="1"/>
  <c r="AK6425" i="2" a="1"/>
  <c r="AK6425" i="2" s="1"/>
  <c r="AK8474" i="2" a="1"/>
  <c r="AK8474" i="2"/>
  <c r="AK8487" i="2" a="1"/>
  <c r="AK8487" i="2"/>
  <c r="AK8488" i="2" a="1"/>
  <c r="AK8488" i="2"/>
  <c r="AK8489" i="2" a="1"/>
  <c r="AK8489" i="2"/>
  <c r="AK8499" i="2" a="1"/>
  <c r="AK8499" i="2" s="1"/>
  <c r="AK8500" i="2" a="1"/>
  <c r="AK8500" i="2" s="1"/>
  <c r="AK8510" i="2" a="1"/>
  <c r="AK8510" i="2" s="1"/>
  <c r="AK8511" i="2" a="1"/>
  <c r="AK8511" i="2"/>
  <c r="AK8512" i="2" a="1"/>
  <c r="AK8512" i="2"/>
  <c r="AK8513" i="2" a="1"/>
  <c r="AK8513" i="2"/>
  <c r="AK8523" i="2" a="1"/>
  <c r="AK8523" i="2"/>
  <c r="AK8524" i="2" a="1"/>
  <c r="AK8524" i="2" s="1"/>
  <c r="AK9880" i="2" a="1"/>
  <c r="AK9880" i="2"/>
  <c r="AK9881" i="2" a="1"/>
  <c r="AK9881" i="2" s="1"/>
  <c r="AK9882" i="2" a="1"/>
  <c r="AK9882" i="2" s="1"/>
  <c r="AK9954" i="2" a="1"/>
  <c r="AK9954" i="2" s="1"/>
  <c r="AK9955" i="2" a="1"/>
  <c r="AK9955" i="2" s="1"/>
  <c r="AK9956" i="2" a="1"/>
  <c r="AK9956" i="2" s="1"/>
  <c r="AK9957" i="2" a="1"/>
  <c r="AK9957" i="2" s="1"/>
  <c r="AK10001" i="2" a="1"/>
  <c r="AK10001" i="2"/>
  <c r="AK10878" i="2" a="1"/>
  <c r="AK10878" i="2" s="1"/>
  <c r="AK10921" i="2" a="1"/>
  <c r="AK10921" i="2"/>
  <c r="AK10922" i="2" a="1"/>
  <c r="AK10922" i="2" s="1"/>
  <c r="AK10923" i="2" a="1"/>
  <c r="AK10923" i="2" s="1"/>
  <c r="AK10971" i="2" a="1"/>
  <c r="AK10971" i="2" s="1"/>
  <c r="AK10998" i="2" a="1"/>
  <c r="AK10998" i="2" s="1"/>
  <c r="AK3263" i="2" a="1"/>
  <c r="AK3263" i="2"/>
  <c r="AK5034" i="2" a="1"/>
  <c r="AK5034" i="2" s="1"/>
  <c r="AK6619" i="2" a="1"/>
  <c r="AK6619" i="2" s="1"/>
  <c r="AK6719" i="2" a="1"/>
  <c r="AK6719" i="2" s="1"/>
  <c r="AK7093" i="2" a="1"/>
  <c r="AK7093" i="2"/>
  <c r="AK10036" i="2" a="1"/>
  <c r="AK10036" i="2" s="1"/>
  <c r="AK11252" i="2" a="1"/>
  <c r="AK11252" i="2" s="1"/>
  <c r="AK11520" i="2" a="1"/>
  <c r="AK11520" i="2"/>
  <c r="AK11541" i="2" a="1"/>
  <c r="AK11541" i="2"/>
  <c r="AK11710" i="2" a="1"/>
  <c r="AK11710" i="2" s="1"/>
  <c r="AK3267" i="2" a="1"/>
  <c r="AK3267" i="2" s="1"/>
  <c r="AK5247" i="2" a="1"/>
  <c r="AK5247" i="2"/>
  <c r="AK5607" i="2" a="1"/>
  <c r="AK5607" i="2" s="1"/>
  <c r="AK5733" i="2" a="1"/>
  <c r="AK5733" i="2"/>
  <c r="AK5858" i="2" a="1"/>
  <c r="AK5858" i="2" s="1"/>
  <c r="AK6145" i="2" a="1"/>
  <c r="AK6145" i="2"/>
  <c r="AK6660" i="2" a="1"/>
  <c r="AK6660" i="2" s="1"/>
  <c r="AK7088" i="2" a="1"/>
  <c r="AK7088" i="2" s="1"/>
  <c r="AK9958" i="2" a="1"/>
  <c r="AK9958" i="2" s="1"/>
  <c r="AK11253" i="2" a="1"/>
  <c r="AK11253" i="2" s="1"/>
  <c r="AK11513" i="2" a="1"/>
  <c r="AK11513" i="2"/>
  <c r="AK3515" i="2" a="1"/>
  <c r="AK3515" i="2" s="1"/>
  <c r="AK3516" i="2" a="1"/>
  <c r="AK3516" i="2" s="1"/>
  <c r="AK3887" i="2" a="1"/>
  <c r="AK3887" i="2" s="1"/>
  <c r="AK3888" i="2" a="1"/>
  <c r="AK3888" i="2" s="1"/>
  <c r="AK9811" i="2" a="1"/>
  <c r="AK9811" i="2"/>
  <c r="AK9883" i="2" a="1"/>
  <c r="AK9883" i="2" s="1"/>
  <c r="AK10879" i="2" a="1"/>
  <c r="AK10879" i="2" s="1"/>
  <c r="AK10924" i="2" a="1"/>
  <c r="AK10924" i="2"/>
  <c r="AK366" i="2" a="1"/>
  <c r="AK366" i="2" s="1"/>
  <c r="AK367" i="2" a="1"/>
  <c r="AK367" i="2"/>
  <c r="AK746" i="2" a="1"/>
  <c r="AK746" i="2" s="1"/>
  <c r="AK747" i="2" a="1"/>
  <c r="AK747" i="2" s="1"/>
  <c r="AK956" i="2" a="1"/>
  <c r="AK956" i="2" s="1"/>
  <c r="AK963" i="2" a="1"/>
  <c r="AK963" i="2"/>
  <c r="AK1204" i="2" a="1"/>
  <c r="AK1204" i="2" s="1"/>
  <c r="AK1211" i="2" a="1"/>
  <c r="AK1211" i="2"/>
  <c r="AK1444" i="2" a="1"/>
  <c r="AK1444" i="2" s="1"/>
  <c r="AK1445" i="2" a="1"/>
  <c r="AK1445" i="2"/>
  <c r="AK2330" i="2" a="1"/>
  <c r="AK2330" i="2"/>
  <c r="AK2331" i="2" a="1"/>
  <c r="AK2331" i="2"/>
  <c r="AK2332" i="2" a="1"/>
  <c r="AK2332" i="2"/>
  <c r="AK2333" i="2" a="1"/>
  <c r="AK2333" i="2"/>
  <c r="AK2339" i="2" a="1"/>
  <c r="AK2339" i="2" s="1"/>
  <c r="AK2340" i="2" a="1"/>
  <c r="AK2340" i="2"/>
  <c r="AK2976" i="2" a="1"/>
  <c r="AK2976" i="2" s="1"/>
  <c r="AK2989" i="2" a="1"/>
  <c r="AK2989" i="2"/>
  <c r="AK2990" i="2" a="1"/>
  <c r="AK2990" i="2" s="1"/>
  <c r="AK2991" i="2" a="1"/>
  <c r="AK2991" i="2"/>
  <c r="AK2992" i="2" a="1"/>
  <c r="AK2992" i="2"/>
  <c r="AK2994" i="2" a="1"/>
  <c r="AK2994" i="2" s="1"/>
  <c r="AK3985" i="2" a="1"/>
  <c r="AK3985" i="2" s="1"/>
  <c r="AK4260" i="2" a="1"/>
  <c r="AK4260" i="2" s="1"/>
  <c r="AK4286" i="2" a="1"/>
  <c r="AK4286" i="2" s="1"/>
  <c r="AK4565" i="2" a="1"/>
  <c r="AK4565" i="2" s="1"/>
  <c r="AK4587" i="2" a="1"/>
  <c r="AK4587" i="2"/>
  <c r="AK6231" i="2" a="1"/>
  <c r="AK6231" i="2" s="1"/>
  <c r="AK6413" i="2" a="1"/>
  <c r="AK6413" i="2" s="1"/>
  <c r="AK6426" i="2" a="1"/>
  <c r="AK6426" i="2" s="1"/>
  <c r="AK8586" i="2" a="1"/>
  <c r="AK8586" i="2" s="1"/>
  <c r="AK8594" i="2" a="1"/>
  <c r="AK8594" i="2" s="1"/>
  <c r="AK8608" i="2" a="1"/>
  <c r="AK8608" i="2"/>
  <c r="AK8619" i="2" a="1"/>
  <c r="AK8619" i="2"/>
  <c r="AK8620" i="2" a="1"/>
  <c r="AK8620" i="2"/>
  <c r="AK8621" i="2" a="1"/>
  <c r="AK8621" i="2"/>
  <c r="AK8625" i="2" a="1"/>
  <c r="AK8625" i="2" s="1"/>
  <c r="AK8626" i="2" a="1"/>
  <c r="AK8626" i="2" s="1"/>
  <c r="AK8627" i="2" a="1"/>
  <c r="AK8627" i="2" s="1"/>
  <c r="AK8628" i="2" a="1"/>
  <c r="AK8628" i="2" s="1"/>
  <c r="AK8629" i="2" a="1"/>
  <c r="AK8629" i="2" s="1"/>
  <c r="AK8630" i="2" a="1"/>
  <c r="AK8630" i="2"/>
  <c r="AK9884" i="2" a="1"/>
  <c r="AK9884" i="2"/>
  <c r="AK9885" i="2" a="1"/>
  <c r="AK9885" i="2"/>
  <c r="AK9886" i="2" a="1"/>
  <c r="AK9886" i="2" s="1"/>
  <c r="AK9887" i="2" a="1"/>
  <c r="AK9887" i="2" s="1"/>
  <c r="AK9888" i="2" a="1"/>
  <c r="AK9888" i="2" s="1"/>
  <c r="AK9889" i="2" a="1"/>
  <c r="AK9889" i="2" s="1"/>
  <c r="AK9959" i="2" a="1"/>
  <c r="AK9959" i="2"/>
  <c r="AK9960" i="2" a="1"/>
  <c r="AK9960" i="2" s="1"/>
  <c r="AK10880" i="2" a="1"/>
  <c r="AK10880" i="2"/>
  <c r="AK10881" i="2" a="1"/>
  <c r="AK10881" i="2" s="1"/>
  <c r="AK10882" i="2" a="1"/>
  <c r="AK10882" i="2" s="1"/>
  <c r="AK10925" i="2" a="1"/>
  <c r="AK10925" i="2"/>
  <c r="AK10926" i="2" a="1"/>
  <c r="AK10926" i="2" s="1"/>
  <c r="AK10927" i="2" a="1"/>
  <c r="AK10927" i="2"/>
  <c r="AK3683" i="2" a="1"/>
  <c r="AK3683" i="2" s="1"/>
  <c r="AK3684" i="2" a="1"/>
  <c r="AK3684" i="2"/>
  <c r="AK5035" i="2" a="1"/>
  <c r="AK5035" i="2" s="1"/>
  <c r="AK5036" i="2" a="1"/>
  <c r="AK5036" i="2" s="1"/>
  <c r="AK6661" i="2" a="1"/>
  <c r="AK6661" i="2" s="1"/>
  <c r="AK6669" i="2" a="1"/>
  <c r="AK6669" i="2" s="1"/>
  <c r="AK6792" i="2" a="1"/>
  <c r="AK6792" i="2"/>
  <c r="AK6796" i="2" a="1"/>
  <c r="AK6796" i="2"/>
  <c r="AK7089" i="2" a="1"/>
  <c r="AK7089" i="2"/>
  <c r="AK7094" i="2" a="1"/>
  <c r="AK7094" i="2" s="1"/>
  <c r="AK10002" i="2" a="1"/>
  <c r="AK10002" i="2" s="1"/>
  <c r="AK10037" i="2" a="1"/>
  <c r="AK10037" i="2"/>
  <c r="AK11254" i="2" a="1"/>
  <c r="AK11254" i="2" s="1"/>
  <c r="AK11263" i="2" a="1"/>
  <c r="AK11263" i="2" s="1"/>
  <c r="AK11521" i="2" a="1"/>
  <c r="AK11521" i="2"/>
  <c r="AK11523" i="2" a="1"/>
  <c r="AK11523" i="2" s="1"/>
  <c r="AK11542" i="2" a="1"/>
  <c r="AK11542" i="2" s="1"/>
  <c r="AK11631" i="2" a="1"/>
  <c r="AK11631" i="2" s="1"/>
  <c r="AK504" i="2" a="1"/>
  <c r="AK504" i="2" s="1"/>
  <c r="AK510" i="2" a="1"/>
  <c r="AK510" i="2"/>
  <c r="AK511" i="2" a="1"/>
  <c r="AK511" i="2" s="1"/>
  <c r="AK512" i="2" a="1"/>
  <c r="AK512" i="2"/>
  <c r="AK1579" i="2" a="1"/>
  <c r="AK1579" i="2" s="1"/>
  <c r="AK3148" i="2" a="1"/>
  <c r="AK3148" i="2"/>
  <c r="AK1589" i="2" a="1"/>
  <c r="AK1589" i="2"/>
  <c r="AK3149" i="2" a="1"/>
  <c r="AK3149" i="2"/>
  <c r="AK3662" i="2" a="1"/>
  <c r="AK3662" i="2"/>
  <c r="AK4727" i="2" a="1"/>
  <c r="AK4727" i="2" s="1"/>
  <c r="AK4742" i="2" a="1"/>
  <c r="AK4742" i="2"/>
  <c r="AK4873" i="2" a="1"/>
  <c r="AK4873" i="2"/>
  <c r="AK4874" i="2" a="1"/>
  <c r="AK4874" i="2" s="1"/>
  <c r="AK5168" i="2" a="1"/>
  <c r="AK5168" i="2"/>
  <c r="AK5434" i="2" a="1"/>
  <c r="AK5434" i="2" s="1"/>
  <c r="AK5169" i="2" a="1"/>
  <c r="AK5169" i="2"/>
  <c r="AK5435" i="2" a="1"/>
  <c r="AK5435" i="2"/>
  <c r="AK5246" i="2" a="1"/>
  <c r="AK5246" i="2"/>
  <c r="AK5587" i="2" a="1"/>
  <c r="AK5587" i="2" s="1"/>
  <c r="AK5588" i="2" a="1"/>
  <c r="AK5588" i="2" s="1"/>
  <c r="AK5608" i="2" a="1"/>
  <c r="AK5608" i="2" s="1"/>
  <c r="AK5734" i="2" a="1"/>
  <c r="AK5734" i="2" s="1"/>
  <c r="AK5859" i="2" a="1"/>
  <c r="AK5859" i="2"/>
  <c r="AK5980" i="2" a="1"/>
  <c r="AK5980" i="2" s="1"/>
  <c r="AK5984" i="2" a="1"/>
  <c r="AK5984" i="2"/>
  <c r="AK5988" i="2" a="1"/>
  <c r="AK5988" i="2"/>
  <c r="AK6143" i="2" a="1"/>
  <c r="AK6143" i="2" s="1"/>
  <c r="AK6639" i="2" a="1"/>
  <c r="AK6639" i="2"/>
  <c r="AK7090" i="2" a="1"/>
  <c r="AK7090" i="2" s="1"/>
  <c r="AK11255" i="2" a="1"/>
  <c r="AK11255" i="2" s="1"/>
  <c r="AK11514" i="2" a="1"/>
  <c r="AK11514" i="2" s="1"/>
  <c r="AK11747" i="2" a="1"/>
  <c r="AK11747" i="2"/>
  <c r="AK525" i="2" a="1"/>
  <c r="AK525" i="2" s="1"/>
  <c r="AK526" i="2" a="1"/>
  <c r="AK526" i="2" s="1"/>
  <c r="AK791" i="2" a="1"/>
  <c r="AK791" i="2" s="1"/>
  <c r="AK792" i="2" a="1"/>
  <c r="AK792" i="2"/>
  <c r="AK986" i="2" a="1"/>
  <c r="AK986" i="2"/>
  <c r="AK987" i="2" a="1"/>
  <c r="AK987" i="2" s="1"/>
  <c r="AK2261" i="2" a="1"/>
  <c r="AK2261" i="2" s="1"/>
  <c r="AK2291" i="2" a="1"/>
  <c r="AK2291" i="2"/>
  <c r="AK2292" i="2" a="1"/>
  <c r="AK2292" i="2" s="1"/>
  <c r="AK2293" i="2" a="1"/>
  <c r="AK2293" i="2" s="1"/>
  <c r="AK2294" i="2" a="1"/>
  <c r="AK2294" i="2" s="1"/>
  <c r="AK2316" i="2" a="1"/>
  <c r="AK2316" i="2"/>
  <c r="AK2877" i="2" a="1"/>
  <c r="AK2877" i="2" s="1"/>
  <c r="AK2878" i="2" a="1"/>
  <c r="AK2878" i="2"/>
  <c r="AK2879" i="2" a="1"/>
  <c r="AK2879" i="2" s="1"/>
  <c r="AK2918" i="2" a="1"/>
  <c r="AK2918" i="2" s="1"/>
  <c r="AK2919" i="2" a="1"/>
  <c r="AK2919" i="2"/>
  <c r="AK2920" i="2" a="1"/>
  <c r="AK2920" i="2"/>
  <c r="AK3014" i="2" a="1"/>
  <c r="AK3014" i="2"/>
  <c r="AK3017" i="2" a="1"/>
  <c r="AK3017" i="2" s="1"/>
  <c r="AK3193" i="2" a="1"/>
  <c r="AK3193" i="2" s="1"/>
  <c r="AK3300" i="2" a="1"/>
  <c r="AK3300" i="2" s="1"/>
  <c r="AK3303" i="2" a="1"/>
  <c r="AK3303" i="2"/>
  <c r="AK3964" i="2" a="1"/>
  <c r="AK3964" i="2" s="1"/>
  <c r="AK4370" i="2" a="1"/>
  <c r="AK4370" i="2"/>
  <c r="AK4371" i="2" a="1"/>
  <c r="AK4371" i="2" s="1"/>
  <c r="AK4611" i="2" a="1"/>
  <c r="AK4611" i="2" s="1"/>
  <c r="AK4613" i="2" a="1"/>
  <c r="AK4613" i="2" s="1"/>
  <c r="AK5040" i="2" a="1"/>
  <c r="AK5040" i="2"/>
  <c r="AK6225" i="2" a="1"/>
  <c r="AK6225" i="2" s="1"/>
  <c r="AK6257" i="2" a="1"/>
  <c r="AK6257" i="2" s="1"/>
  <c r="AK6258" i="2" a="1"/>
  <c r="AK6258" i="2"/>
  <c r="AK6528" i="2" a="1"/>
  <c r="AK6528" i="2"/>
  <c r="AK6691" i="2" a="1"/>
  <c r="AK6691" i="2"/>
  <c r="AK7024" i="2" a="1"/>
  <c r="AK7024" i="2"/>
  <c r="AK8574" i="2" a="1"/>
  <c r="AK8574" i="2" s="1"/>
  <c r="AK8587" i="2" a="1"/>
  <c r="AK8587" i="2"/>
  <c r="AK8588" i="2" a="1"/>
  <c r="AK8588" i="2"/>
  <c r="AK8589" i="2" a="1"/>
  <c r="AK8589" i="2"/>
  <c r="AK8590" i="2" a="1"/>
  <c r="AK8590" i="2" s="1"/>
  <c r="AK8595" i="2" a="1"/>
  <c r="AK8595" i="2"/>
  <c r="AK8596" i="2" a="1"/>
  <c r="AK8596" i="2"/>
  <c r="AK8609" i="2" a="1"/>
  <c r="AK8609" i="2" s="1"/>
  <c r="AK8610" i="2" a="1"/>
  <c r="AK8610" i="2" s="1"/>
  <c r="AK8611" i="2" a="1"/>
  <c r="AK8611" i="2" s="1"/>
  <c r="AK8612" i="2" a="1"/>
  <c r="AK8612" i="2"/>
  <c r="AK8622" i="2" a="1"/>
  <c r="AK8622" i="2" s="1"/>
  <c r="AK9049" i="2" a="1"/>
  <c r="AK9049" i="2"/>
  <c r="AK9725" i="2" a="1"/>
  <c r="AK9725" i="2" s="1"/>
  <c r="AK9726" i="2" a="1"/>
  <c r="AK9726" i="2" s="1"/>
  <c r="AK9812" i="2" a="1"/>
  <c r="AK9812" i="2"/>
  <c r="AK9813" i="2" a="1"/>
  <c r="AK9813" i="2" s="1"/>
  <c r="AK9814" i="2" a="1"/>
  <c r="AK9814" i="2" s="1"/>
  <c r="AK9815" i="2" a="1"/>
  <c r="AK9815" i="2" s="1"/>
  <c r="AK9816" i="2" a="1"/>
  <c r="AK9816" i="2" s="1"/>
  <c r="AK9890" i="2" a="1"/>
  <c r="AK9890" i="2" s="1"/>
  <c r="AK10883" i="2" a="1"/>
  <c r="AK10883" i="2"/>
  <c r="AK10928" i="2" a="1"/>
  <c r="AK10928" i="2" s="1"/>
  <c r="AK10929" i="2" a="1"/>
  <c r="AK10929" i="2" s="1"/>
  <c r="AK10930" i="2" a="1"/>
  <c r="AK10930" i="2"/>
  <c r="AK10972" i="2" a="1"/>
  <c r="AK10972" i="2" s="1"/>
  <c r="AK10973" i="2" a="1"/>
  <c r="AK10973" i="2"/>
  <c r="AK11179" i="2" a="1"/>
  <c r="AK11179" i="2" s="1"/>
  <c r="AK11433" i="2" a="1"/>
  <c r="AK11433" i="2"/>
  <c r="AK11723" i="2" a="1"/>
  <c r="AK11723" i="2" s="1"/>
  <c r="AK11724" i="2" a="1"/>
  <c r="AK11724" i="2" s="1"/>
  <c r="AK11790" i="2" a="1"/>
  <c r="AK11790" i="2"/>
  <c r="AK11795" i="2" a="1"/>
  <c r="AK11795" i="2" s="1"/>
  <c r="AK11801" i="2" a="1"/>
  <c r="AK11801" i="2"/>
  <c r="AK11808" i="2" a="1"/>
  <c r="AK11808" i="2" s="1"/>
  <c r="AK536" i="2" a="1"/>
  <c r="AK536" i="2" s="1"/>
  <c r="AK537" i="2" a="1"/>
  <c r="AK537" i="2" s="1"/>
  <c r="AK1548" i="2" a="1"/>
  <c r="AK1548" i="2" s="1"/>
  <c r="AK3150" i="2" a="1"/>
  <c r="AK3150" i="2"/>
  <c r="AK3025" i="2" a="1"/>
  <c r="AK3025" i="2"/>
  <c r="AK3026" i="2" a="1"/>
  <c r="AK3026" i="2"/>
  <c r="AK3290" i="2" a="1"/>
  <c r="AK3290" i="2" s="1"/>
  <c r="AK3301" i="2" a="1"/>
  <c r="AK3301" i="2" s="1"/>
  <c r="AK3302" i="2" a="1"/>
  <c r="AK3302" i="2" s="1"/>
  <c r="AK4728" i="2" a="1"/>
  <c r="AK4728" i="2" s="1"/>
  <c r="AK4875" i="2" a="1"/>
  <c r="AK4875" i="2" s="1"/>
  <c r="AK5047" i="2" a="1"/>
  <c r="AK5047" i="2"/>
  <c r="AK4900" i="2" a="1"/>
  <c r="AK4900" i="2" s="1"/>
  <c r="AK5188" i="2" a="1"/>
  <c r="AK5188" i="2" s="1"/>
  <c r="AK5436" i="2" a="1"/>
  <c r="AK5436" i="2"/>
  <c r="AK5314" i="2" a="1"/>
  <c r="AK5314" i="2" s="1"/>
  <c r="AK5595" i="2" a="1"/>
  <c r="AK5595" i="2" s="1"/>
  <c r="AK6006" i="2" a="1"/>
  <c r="AK6006" i="2" s="1"/>
  <c r="AK6007" i="2" a="1"/>
  <c r="AK6007" i="2" s="1"/>
  <c r="AK6008" i="2" a="1"/>
  <c r="AK6008" i="2" s="1"/>
  <c r="AK6074" i="2" a="1"/>
  <c r="AK6074" i="2"/>
  <c r="AK6577" i="2" a="1"/>
  <c r="AK6577" i="2"/>
  <c r="AK6948" i="2" a="1"/>
  <c r="AK6948" i="2" s="1"/>
  <c r="AK9196" i="2" a="1"/>
  <c r="AK9196" i="2"/>
  <c r="AK9727" i="2" a="1"/>
  <c r="AK9727" i="2" s="1"/>
  <c r="AK9817" i="2" a="1"/>
  <c r="AK9817" i="2" s="1"/>
  <c r="AK10884" i="2" a="1"/>
  <c r="AK10884" i="2"/>
  <c r="AK10931" i="2" a="1"/>
  <c r="AK10931" i="2" s="1"/>
  <c r="AK11180" i="2" a="1"/>
  <c r="AK11180" i="2"/>
  <c r="AK11434" i="2" a="1"/>
  <c r="AK11434" i="2" s="1"/>
  <c r="AK3474" i="2" a="1"/>
  <c r="AK3474" i="2" s="1"/>
  <c r="AK3475" i="2" a="1"/>
  <c r="AK3475" i="2"/>
  <c r="AK3797" i="2" a="1"/>
  <c r="AK3797" i="2"/>
  <c r="AK3835" i="2" a="1"/>
  <c r="AK3835" i="2" s="1"/>
  <c r="AK9050" i="2" a="1"/>
  <c r="AK9050" i="2" s="1"/>
  <c r="AK9197" i="2" a="1"/>
  <c r="AK9197" i="2" s="1"/>
  <c r="AK10242" i="2" a="1"/>
  <c r="AK10242" i="2" s="1"/>
  <c r="AK10398" i="2" a="1"/>
  <c r="AK10398" i="2"/>
  <c r="AK189" i="2" a="1"/>
  <c r="AK189" i="2"/>
  <c r="AK190" i="2" a="1"/>
  <c r="AK190" i="2" s="1"/>
  <c r="AK650" i="2" a="1"/>
  <c r="AK650" i="2" s="1"/>
  <c r="AK651" i="2" a="1"/>
  <c r="AK651" i="2"/>
  <c r="AK913" i="2" a="1"/>
  <c r="AK913" i="2" s="1"/>
  <c r="AK914" i="2" a="1"/>
  <c r="AK914" i="2"/>
  <c r="AK1153" i="2" a="1"/>
  <c r="AK1153" i="2"/>
  <c r="AK1154" i="2" a="1"/>
  <c r="AK1154" i="2" s="1"/>
  <c r="AK1396" i="2" a="1"/>
  <c r="AK1396" i="2" s="1"/>
  <c r="AK1397" i="2" a="1"/>
  <c r="AK1397" i="2"/>
  <c r="AK2098" i="2" a="1"/>
  <c r="AK2098" i="2" s="1"/>
  <c r="AK2147" i="2" a="1"/>
  <c r="AK2147" i="2" s="1"/>
  <c r="AK2148" i="2" a="1"/>
  <c r="AK2148" i="2" s="1"/>
  <c r="AK2188" i="2" a="1"/>
  <c r="AK2188" i="2"/>
  <c r="AK2207" i="2" a="1"/>
  <c r="AK2207" i="2" s="1"/>
  <c r="AK2232" i="2" a="1"/>
  <c r="AK2232" i="2" s="1"/>
  <c r="AK2786" i="2" a="1"/>
  <c r="AK2786" i="2" s="1"/>
  <c r="AK2828" i="2" a="1"/>
  <c r="AK2828" i="2" s="1"/>
  <c r="AK2856" i="2" a="1"/>
  <c r="AK2856" i="2" s="1"/>
  <c r="AK2857" i="2" a="1"/>
  <c r="AK2857" i="2"/>
  <c r="AK2880" i="2" a="1"/>
  <c r="AK2880" i="2"/>
  <c r="AK2881" i="2" a="1"/>
  <c r="AK2881" i="2"/>
  <c r="AK3942" i="2" a="1"/>
  <c r="AK3942" i="2"/>
  <c r="AK4199" i="2" a="1"/>
  <c r="AK4199" i="2" s="1"/>
  <c r="AK4227" i="2" a="1"/>
  <c r="AK4227" i="2" s="1"/>
  <c r="AK4502" i="2" a="1"/>
  <c r="AK4502" i="2" s="1"/>
  <c r="AK4538" i="2" a="1"/>
  <c r="AK4538" i="2"/>
  <c r="AK6188" i="2" a="1"/>
  <c r="AK6188" i="2" s="1"/>
  <c r="AK6347" i="2" a="1"/>
  <c r="AK6347" i="2"/>
  <c r="AK6362" i="2" a="1"/>
  <c r="AK6362" i="2"/>
  <c r="AK8161" i="2" a="1"/>
  <c r="AK8161" i="2"/>
  <c r="AK8207" i="2" a="1"/>
  <c r="AK8207" i="2" s="1"/>
  <c r="AK8243" i="2" a="1"/>
  <c r="AK8243" i="2" s="1"/>
  <c r="AK8264" i="2" a="1"/>
  <c r="AK8264" i="2"/>
  <c r="AK8282" i="2" a="1"/>
  <c r="AK8282" i="2" s="1"/>
  <c r="AK8305" i="2" a="1"/>
  <c r="AK8305" i="2" s="1"/>
  <c r="AK8324" i="2" a="1"/>
  <c r="AK8324" i="2"/>
  <c r="AK8345" i="2" a="1"/>
  <c r="AK8345" i="2" s="1"/>
  <c r="AK8365" i="2" a="1"/>
  <c r="AK8365" i="2" s="1"/>
  <c r="AK8384" i="2" a="1"/>
  <c r="AK8384" i="2"/>
  <c r="AK8385" i="2" a="1"/>
  <c r="AK8385" i="2"/>
  <c r="AK8407" i="2" a="1"/>
  <c r="AK8407" i="2" s="1"/>
  <c r="AK9198" i="2" a="1"/>
  <c r="AK9198" i="2" s="1"/>
  <c r="AK9199" i="2" a="1"/>
  <c r="AK9199" i="2"/>
  <c r="AK9200" i="2" a="1"/>
  <c r="AK9200" i="2" s="1"/>
  <c r="AK9201" i="2" a="1"/>
  <c r="AK9201" i="2"/>
  <c r="AK9395" i="2" a="1"/>
  <c r="AK9395" i="2"/>
  <c r="AK9396" i="2" a="1"/>
  <c r="AK9396" i="2"/>
  <c r="AK9397" i="2" a="1"/>
  <c r="AK9397" i="2" s="1"/>
  <c r="AK9398" i="2" a="1"/>
  <c r="AK9398" i="2"/>
  <c r="AK10399" i="2" a="1"/>
  <c r="AK10399" i="2" s="1"/>
  <c r="AK10400" i="2" a="1"/>
  <c r="AK10400" i="2" s="1"/>
  <c r="AK10401" i="2" a="1"/>
  <c r="AK10401" i="2" s="1"/>
  <c r="AK10402" i="2" a="1"/>
  <c r="AK10402" i="2" s="1"/>
  <c r="AK10403" i="2" a="1"/>
  <c r="AK10403" i="2"/>
  <c r="AK10404" i="2" a="1"/>
  <c r="AK10404" i="2" s="1"/>
  <c r="AK3671" i="2" a="1"/>
  <c r="AK3671" i="2" s="1"/>
  <c r="AK3672" i="2" a="1"/>
  <c r="AK3672" i="2" s="1"/>
  <c r="AK4980" i="2" a="1"/>
  <c r="AK4980" i="2" s="1"/>
  <c r="AK5004" i="2" a="1"/>
  <c r="AK5004" i="2" s="1"/>
  <c r="AK6600" i="2" a="1"/>
  <c r="AK6600" i="2" s="1"/>
  <c r="AK6620" i="2" a="1"/>
  <c r="AK6620" i="2" s="1"/>
  <c r="AK6783" i="2" a="1"/>
  <c r="AK6783" i="2"/>
  <c r="AK6784" i="2" a="1"/>
  <c r="AK6784" i="2" s="1"/>
  <c r="AK7025" i="2" a="1"/>
  <c r="AK7025" i="2"/>
  <c r="AK7061" i="2" a="1"/>
  <c r="AK7061" i="2"/>
  <c r="AK9728" i="2" a="1"/>
  <c r="AK9728" i="2" s="1"/>
  <c r="AK9818" i="2" a="1"/>
  <c r="AK9818" i="2"/>
  <c r="AK11181" i="2" a="1"/>
  <c r="AK11181" i="2"/>
  <c r="AK11219" i="2" a="1"/>
  <c r="AK11219" i="2" s="1"/>
  <c r="AK11435" i="2" a="1"/>
  <c r="AK11435" i="2" s="1"/>
  <c r="AK11477" i="2" a="1"/>
  <c r="AK11477" i="2"/>
  <c r="AK11543" i="2" a="1"/>
  <c r="AK11543" i="2" s="1"/>
  <c r="AK11632" i="2" a="1"/>
  <c r="AK11632" i="2" s="1"/>
  <c r="AK480" i="2" a="1"/>
  <c r="AK480" i="2"/>
  <c r="AK481" i="2" a="1"/>
  <c r="AK481" i="2"/>
  <c r="AK491" i="2" a="1"/>
  <c r="AK491" i="2" s="1"/>
  <c r="AK492" i="2" a="1"/>
  <c r="AK492" i="2" s="1"/>
  <c r="AK1521" i="2" a="1"/>
  <c r="AK1521" i="2" s="1"/>
  <c r="AK3151" i="2" a="1"/>
  <c r="AK3151" i="2" s="1"/>
  <c r="AK1549" i="2" a="1"/>
  <c r="AK1549" i="2" s="1"/>
  <c r="AK3152" i="2" a="1"/>
  <c r="AK3152" i="2"/>
  <c r="AK3627" i="2" a="1"/>
  <c r="AK3627" i="2" s="1"/>
  <c r="AK4679" i="2" a="1"/>
  <c r="AK4679" i="2"/>
  <c r="AK4876" i="2" a="1"/>
  <c r="AK4876" i="2" s="1"/>
  <c r="AK4706" i="2" a="1"/>
  <c r="AK4706" i="2" s="1"/>
  <c r="AK4877" i="2" a="1"/>
  <c r="AK4877" i="2" s="1"/>
  <c r="AK5108" i="2" a="1"/>
  <c r="AK5108" i="2" s="1"/>
  <c r="AK5437" i="2" a="1"/>
  <c r="AK5437" i="2" s="1"/>
  <c r="AK5139" i="2" a="1"/>
  <c r="AK5139" i="2"/>
  <c r="AK5438" i="2" a="1"/>
  <c r="AK5438" i="2"/>
  <c r="AK5223" i="2" a="1"/>
  <c r="AK5223" i="2"/>
  <c r="AK5538" i="2" a="1"/>
  <c r="AK5538" i="2" s="1"/>
  <c r="AK5559" i="2" a="1"/>
  <c r="AK5559" i="2" s="1"/>
  <c r="AK5609" i="2" a="1"/>
  <c r="AK5609" i="2"/>
  <c r="AK5735" i="2" a="1"/>
  <c r="AK5735" i="2"/>
  <c r="AK5860" i="2" a="1"/>
  <c r="AK5860" i="2"/>
  <c r="AK5981" i="2" a="1"/>
  <c r="AK5981" i="2"/>
  <c r="AK5985" i="2" a="1"/>
  <c r="AK5985" i="2" s="1"/>
  <c r="AK5989" i="2" a="1"/>
  <c r="AK5989" i="2" s="1"/>
  <c r="AK6112" i="2" a="1"/>
  <c r="AK6112" i="2"/>
  <c r="AK6578" i="2" a="1"/>
  <c r="AK6578" i="2" s="1"/>
  <c r="AK6986" i="2" a="1"/>
  <c r="AK6986" i="2"/>
  <c r="AK9729" i="2" a="1"/>
  <c r="AK9729" i="2" s="1"/>
  <c r="AK11182" i="2" a="1"/>
  <c r="AK11182" i="2"/>
  <c r="AK11436" i="2" a="1"/>
  <c r="AK11436" i="2" s="1"/>
  <c r="AK401" i="2" a="1"/>
  <c r="AK401" i="2" s="1"/>
  <c r="AK428" i="2" a="1"/>
  <c r="AK428" i="2"/>
  <c r="AK1590" i="2" a="1"/>
  <c r="AK1590" i="2" s="1"/>
  <c r="AK3153" i="2" a="1"/>
  <c r="AK3153" i="2" s="1"/>
  <c r="AK3497" i="2" a="1"/>
  <c r="AK3497" i="2" s="1"/>
  <c r="AK3498" i="2" a="1"/>
  <c r="AK3498" i="2"/>
  <c r="AK3628" i="2" a="1"/>
  <c r="AK3628" i="2" s="1"/>
  <c r="AK3889" i="2" a="1"/>
  <c r="AK3889" i="2" s="1"/>
  <c r="AK3895" i="2" a="1"/>
  <c r="AK3895" i="2" s="1"/>
  <c r="AK4729" i="2" a="1"/>
  <c r="AK4729" i="2"/>
  <c r="AK4878" i="2" a="1"/>
  <c r="AK4878" i="2" s="1"/>
  <c r="AK5170" i="2" a="1"/>
  <c r="AK5170" i="2"/>
  <c r="AK5439" i="2" a="1"/>
  <c r="AK5439" i="2" s="1"/>
  <c r="AK5224" i="2" a="1"/>
  <c r="AK5224" i="2"/>
  <c r="AK5560" i="2" a="1"/>
  <c r="AK5560" i="2" s="1"/>
  <c r="AK6113" i="2" a="1"/>
  <c r="AK6113" i="2"/>
  <c r="AK6621" i="2" a="1"/>
  <c r="AK6621" i="2" s="1"/>
  <c r="AK6987" i="2" a="1"/>
  <c r="AK6987" i="2"/>
  <c r="AK9819" i="2" a="1"/>
  <c r="AK9819" i="2"/>
  <c r="AK9820" i="2" a="1"/>
  <c r="AK9820" i="2" s="1"/>
  <c r="AK9891" i="2" a="1"/>
  <c r="AK9891" i="2"/>
  <c r="AK10885" i="2" a="1"/>
  <c r="AK10885" i="2"/>
  <c r="AK10932" i="2" a="1"/>
  <c r="AK10932" i="2" s="1"/>
  <c r="AK11183" i="2" a="1"/>
  <c r="AK11183" i="2" s="1"/>
  <c r="AK11437" i="2" a="1"/>
  <c r="AK11437" i="2" s="1"/>
  <c r="AK429" i="2" a="1"/>
  <c r="AK429" i="2"/>
  <c r="AK430" i="2" a="1"/>
  <c r="AK430" i="2" s="1"/>
  <c r="AK748" i="2" a="1"/>
  <c r="AK748" i="2" s="1"/>
  <c r="AK749" i="2" a="1"/>
  <c r="AK749" i="2"/>
  <c r="AK852" i="2" a="1"/>
  <c r="AK852" i="2"/>
  <c r="AK853" i="2" a="1"/>
  <c r="AK853" i="2" s="1"/>
  <c r="AK1101" i="2" a="1"/>
  <c r="AK1101" i="2"/>
  <c r="AK1102" i="2" a="1"/>
  <c r="AK1102" i="2"/>
  <c r="AK1323" i="2" a="1"/>
  <c r="AK1323" i="2" s="1"/>
  <c r="AK1324" i="2" a="1"/>
  <c r="AK1324" i="2"/>
  <c r="AK2189" i="2" a="1"/>
  <c r="AK2189" i="2" s="1"/>
  <c r="AK2208" i="2" a="1"/>
  <c r="AK2208" i="2" s="1"/>
  <c r="AK2233" i="2" a="1"/>
  <c r="AK2233" i="2" s="1"/>
  <c r="AK2262" i="2" a="1"/>
  <c r="AK2262" i="2" s="1"/>
  <c r="AK2263" i="2" a="1"/>
  <c r="AK2263" i="2"/>
  <c r="AK2264" i="2" a="1"/>
  <c r="AK2264" i="2" s="1"/>
  <c r="AK2858" i="2" a="1"/>
  <c r="AK2858" i="2" s="1"/>
  <c r="AK2882" i="2" a="1"/>
  <c r="AK2882" i="2" s="1"/>
  <c r="AK2883" i="2" a="1"/>
  <c r="AK2883" i="2" s="1"/>
  <c r="AK2884" i="2" a="1"/>
  <c r="AK2884" i="2"/>
  <c r="AK2921" i="2" a="1"/>
  <c r="AK2921" i="2"/>
  <c r="AK2922" i="2" a="1"/>
  <c r="AK2922" i="2" s="1"/>
  <c r="AK3642" i="2" a="1"/>
  <c r="AK3642" i="2"/>
  <c r="AK3999" i="2" a="1"/>
  <c r="AK3999" i="2"/>
  <c r="AK4287" i="2" a="1"/>
  <c r="AK4287" i="2" s="1"/>
  <c r="AK4288" i="2" a="1"/>
  <c r="AK4288" i="2"/>
  <c r="AK4588" i="2" a="1"/>
  <c r="AK4588" i="2"/>
  <c r="AK4589" i="2" a="1"/>
  <c r="AK4589" i="2" s="1"/>
  <c r="AK5005" i="2" a="1"/>
  <c r="AK5005" i="2"/>
  <c r="AK6226" i="2" a="1"/>
  <c r="AK6226" i="2" s="1"/>
  <c r="AK6363" i="2" a="1"/>
  <c r="AK6363" i="2" s="1"/>
  <c r="AK6380" i="2" a="1"/>
  <c r="AK6380" i="2" s="1"/>
  <c r="AK6640" i="2" a="1"/>
  <c r="AK6640" i="2" s="1"/>
  <c r="AK6770" i="2" a="1"/>
  <c r="AK6770" i="2" s="1"/>
  <c r="AK7026" i="2" a="1"/>
  <c r="AK7026" i="2"/>
  <c r="AK8244" i="2" a="1"/>
  <c r="AK8244" i="2"/>
  <c r="AK8265" i="2" a="1"/>
  <c r="AK8265" i="2" s="1"/>
  <c r="AK8283" i="2" a="1"/>
  <c r="AK8283" i="2" s="1"/>
  <c r="AK8306" i="2" a="1"/>
  <c r="AK8306" i="2" s="1"/>
  <c r="AK8325" i="2" a="1"/>
  <c r="AK8325" i="2"/>
  <c r="AK8346" i="2" a="1"/>
  <c r="AK8346" i="2"/>
  <c r="AK8366" i="2" a="1"/>
  <c r="AK8366" i="2" s="1"/>
  <c r="AK8386" i="2" a="1"/>
  <c r="AK8386" i="2" s="1"/>
  <c r="AK8408" i="2" a="1"/>
  <c r="AK8408" i="2" s="1"/>
  <c r="AK8409" i="2" a="1"/>
  <c r="AK8409" i="2"/>
  <c r="AK8432" i="2" a="1"/>
  <c r="AK8432" i="2" s="1"/>
  <c r="AK8459" i="2" a="1"/>
  <c r="AK8459" i="2"/>
  <c r="AK9821" i="2" a="1"/>
  <c r="AK9821" i="2" s="1"/>
  <c r="AK9822" i="2" a="1"/>
  <c r="AK9822" i="2" s="1"/>
  <c r="AK9823" i="2" a="1"/>
  <c r="AK9823" i="2" s="1"/>
  <c r="AK9824" i="2" a="1"/>
  <c r="AK9824" i="2" s="1"/>
  <c r="AK9825" i="2" a="1"/>
  <c r="AK9825" i="2"/>
  <c r="AK9892" i="2" a="1"/>
  <c r="AK9892" i="2" s="1"/>
  <c r="AK9893" i="2" a="1"/>
  <c r="AK9893" i="2"/>
  <c r="AK9894" i="2" a="1"/>
  <c r="AK9894" i="2"/>
  <c r="AK9895" i="2" a="1"/>
  <c r="AK9895" i="2"/>
  <c r="AK11544" i="2" a="1"/>
  <c r="AK11544" i="2"/>
  <c r="AK11633" i="2" a="1"/>
  <c r="AK11633" i="2" s="1"/>
  <c r="AK5610" i="2" a="1"/>
  <c r="AK5610" i="2"/>
  <c r="AK5736" i="2" a="1"/>
  <c r="AK5736" i="2"/>
  <c r="AK5861" i="2" a="1"/>
  <c r="AK5861" i="2" s="1"/>
  <c r="AK10886" i="2" a="1"/>
  <c r="AK10886" i="2"/>
  <c r="AK10887" i="2" a="1"/>
  <c r="AK10887" i="2"/>
  <c r="AK10933" i="2" a="1"/>
  <c r="AK10933" i="2" s="1"/>
  <c r="AK10934" i="2" a="1"/>
  <c r="AK10934" i="2" s="1"/>
  <c r="AK10935" i="2" a="1"/>
  <c r="AK10935" i="2"/>
  <c r="AK10974" i="2" a="1"/>
  <c r="AK10974" i="2"/>
  <c r="AK11184" i="2" a="1"/>
  <c r="AK11184" i="2" s="1"/>
  <c r="AK11438" i="2" a="1"/>
  <c r="AK11438" i="2" s="1"/>
  <c r="AK3476" i="2" a="1"/>
  <c r="AK3476" i="2" s="1"/>
  <c r="AK3477" i="2" a="1"/>
  <c r="AK3477" i="2" s="1"/>
  <c r="AK3798" i="2" a="1"/>
  <c r="AK3798" i="2" s="1"/>
  <c r="AK3799" i="2" a="1"/>
  <c r="AK3799" i="2" s="1"/>
  <c r="AK9051" i="2" a="1"/>
  <c r="AK9051" i="2" s="1"/>
  <c r="AK9202" i="2" a="1"/>
  <c r="AK9202" i="2"/>
  <c r="AK10243" i="2" a="1"/>
  <c r="AK10243" i="2"/>
  <c r="AK10405" i="2" a="1"/>
  <c r="AK10405" i="2" s="1"/>
  <c r="AK110" i="2" a="1"/>
  <c r="AK110" i="2" s="1"/>
  <c r="AK191" i="2" a="1"/>
  <c r="AK191" i="2" s="1"/>
  <c r="AK598" i="2" a="1"/>
  <c r="AK598" i="2" s="1"/>
  <c r="AK652" i="2" a="1"/>
  <c r="AK652" i="2" s="1"/>
  <c r="AK915" i="2" a="1"/>
  <c r="AK915" i="2"/>
  <c r="AK916" i="2" a="1"/>
  <c r="AK916" i="2" s="1"/>
  <c r="AK1155" i="2" a="1"/>
  <c r="AK1155" i="2" s="1"/>
  <c r="AK1156" i="2" a="1"/>
  <c r="AK1156" i="2" s="1"/>
  <c r="AK1378" i="2" a="1"/>
  <c r="AK1378" i="2" s="1"/>
  <c r="AK1398" i="2" a="1"/>
  <c r="AK1398" i="2" s="1"/>
  <c r="AK2099" i="2" a="1"/>
  <c r="AK2099" i="2"/>
  <c r="AK2100" i="2" a="1"/>
  <c r="AK2100" i="2" s="1"/>
  <c r="AK2149" i="2" a="1"/>
  <c r="AK2149" i="2" s="1"/>
  <c r="AK2150" i="2" a="1"/>
  <c r="AK2150" i="2"/>
  <c r="AK2190" i="2" a="1"/>
  <c r="AK2190" i="2"/>
  <c r="AK2209" i="2" a="1"/>
  <c r="AK2209" i="2"/>
  <c r="AK2787" i="2" a="1"/>
  <c r="AK2787" i="2" s="1"/>
  <c r="AK2788" i="2" a="1"/>
  <c r="AK2788" i="2"/>
  <c r="AK2789" i="2" a="1"/>
  <c r="AK2789" i="2" s="1"/>
  <c r="AK2829" i="2" a="1"/>
  <c r="AK2829" i="2" s="1"/>
  <c r="AK2859" i="2" a="1"/>
  <c r="AK2859" i="2" s="1"/>
  <c r="AK2885" i="2" a="1"/>
  <c r="AK2885" i="2" s="1"/>
  <c r="AK3943" i="2" a="1"/>
  <c r="AK3943" i="2"/>
  <c r="AK4200" i="2" a="1"/>
  <c r="AK4200" i="2" s="1"/>
  <c r="AK4201" i="2" a="1"/>
  <c r="AK4201" i="2" s="1"/>
  <c r="AK4503" i="2" a="1"/>
  <c r="AK4503" i="2" s="1"/>
  <c r="AK4504" i="2" a="1"/>
  <c r="AK4504" i="2"/>
  <c r="AK6242" i="2" a="1"/>
  <c r="AK6242" i="2" s="1"/>
  <c r="AK6333" i="2" a="1"/>
  <c r="AK6333" i="2" s="1"/>
  <c r="AK6348" i="2" a="1"/>
  <c r="AK6348" i="2" s="1"/>
  <c r="AK8162" i="2" a="1"/>
  <c r="AK8162" i="2"/>
  <c r="AK8208" i="2" a="1"/>
  <c r="AK8208" i="2" s="1"/>
  <c r="AK8245" i="2" a="1"/>
  <c r="AK8245" i="2"/>
  <c r="AK8266" i="2" a="1"/>
  <c r="AK8266" i="2" s="1"/>
  <c r="AK8284" i="2" a="1"/>
  <c r="AK8284" i="2" s="1"/>
  <c r="AK8285" i="2" a="1"/>
  <c r="AK8285" i="2"/>
  <c r="AK8307" i="2" a="1"/>
  <c r="AK8307" i="2"/>
  <c r="AK8326" i="2" a="1"/>
  <c r="AK8326" i="2"/>
  <c r="AK8347" i="2" a="1"/>
  <c r="AK8347" i="2" s="1"/>
  <c r="AK8367" i="2" a="1"/>
  <c r="AK8367" i="2" s="1"/>
  <c r="AK8387" i="2" a="1"/>
  <c r="AK8387" i="2" s="1"/>
  <c r="AK8410" i="2" a="1"/>
  <c r="AK8410" i="2"/>
  <c r="AK9203" i="2" a="1"/>
  <c r="AK9203" i="2"/>
  <c r="AK9204" i="2" a="1"/>
  <c r="AK9204" i="2"/>
  <c r="AK9205" i="2" a="1"/>
  <c r="AK9205" i="2"/>
  <c r="AK9206" i="2" a="1"/>
  <c r="AK9206" i="2" s="1"/>
  <c r="AK9207" i="2" a="1"/>
  <c r="AK9207" i="2" s="1"/>
  <c r="AK9208" i="2" a="1"/>
  <c r="AK9208" i="2"/>
  <c r="AK9209" i="2" a="1"/>
  <c r="AK9209" i="2"/>
  <c r="AK9210" i="2" a="1"/>
  <c r="AK9210" i="2"/>
  <c r="AK10244" i="2" a="1"/>
  <c r="AK10244" i="2" s="1"/>
  <c r="AK10245" i="2" a="1"/>
  <c r="AK10245" i="2" s="1"/>
  <c r="AK10246" i="2" a="1"/>
  <c r="AK10246" i="2"/>
  <c r="AK10406" i="2" a="1"/>
  <c r="AK10406" i="2" s="1"/>
  <c r="AK10407" i="2" a="1"/>
  <c r="AK10407" i="2"/>
  <c r="AK10408" i="2" a="1"/>
  <c r="AK10408" i="2"/>
  <c r="AK3673" i="2" a="1"/>
  <c r="AK3673" i="2"/>
  <c r="AK3674" i="2" a="1"/>
  <c r="AK3674" i="2" s="1"/>
  <c r="AK4981" i="2" a="1"/>
  <c r="AK4981" i="2" s="1"/>
  <c r="AK4982" i="2" a="1"/>
  <c r="AK4982" i="2" s="1"/>
  <c r="AK6579" i="2" a="1"/>
  <c r="AK6579" i="2" s="1"/>
  <c r="AK6601" i="2" a="1"/>
  <c r="AK6601" i="2" s="1"/>
  <c r="AK6785" i="2" a="1"/>
  <c r="AK6785" i="2" s="1"/>
  <c r="AK6786" i="2" a="1"/>
  <c r="AK6786" i="2" s="1"/>
  <c r="AK7027" i="2" a="1"/>
  <c r="AK7027" i="2" s="1"/>
  <c r="AK7028" i="2" a="1"/>
  <c r="AK7028" i="2" s="1"/>
  <c r="AK9622" i="2" a="1"/>
  <c r="AK9622" i="2" s="1"/>
  <c r="AK9730" i="2" a="1"/>
  <c r="AK9730" i="2"/>
  <c r="AK11185" i="2" a="1"/>
  <c r="AK11185" i="2"/>
  <c r="AK11220" i="2" a="1"/>
  <c r="AK11220" i="2"/>
  <c r="AK11439" i="2" a="1"/>
  <c r="AK11439" i="2" s="1"/>
  <c r="AK11478" i="2" a="1"/>
  <c r="AK11478" i="2"/>
  <c r="AK11545" i="2" a="1"/>
  <c r="AK11545" i="2" s="1"/>
  <c r="AK11634" i="2" a="1"/>
  <c r="AK11634" i="2"/>
  <c r="AK482" i="2" a="1"/>
  <c r="AK482" i="2"/>
  <c r="AK483" i="2" a="1"/>
  <c r="AK483" i="2" s="1"/>
  <c r="AK484" i="2" a="1"/>
  <c r="AK484" i="2" s="1"/>
  <c r="AK485" i="2" a="1"/>
  <c r="AK485" i="2"/>
  <c r="AK1522" i="2" a="1"/>
  <c r="AK1522" i="2" s="1"/>
  <c r="AK3154" i="2" a="1"/>
  <c r="AK3154" i="2"/>
  <c r="AK1523" i="2" a="1"/>
  <c r="AK1523" i="2" s="1"/>
  <c r="AK3155" i="2" a="1"/>
  <c r="AK3155" i="2"/>
  <c r="AK3629" i="2" a="1"/>
  <c r="AK3629" i="2" s="1"/>
  <c r="AK4680" i="2" a="1"/>
  <c r="AK4680" i="2" s="1"/>
  <c r="AK4879" i="2" a="1"/>
  <c r="AK4879" i="2" s="1"/>
  <c r="AK4681" i="2" a="1"/>
  <c r="AK4681" i="2"/>
  <c r="AK4880" i="2" a="1"/>
  <c r="AK4880" i="2" s="1"/>
  <c r="AK5109" i="2" a="1"/>
  <c r="AK5109" i="2"/>
  <c r="AK5440" i="2" a="1"/>
  <c r="AK5440" i="2"/>
  <c r="AK5110" i="2" a="1"/>
  <c r="AK5110" i="2"/>
  <c r="AK5441" i="2" a="1"/>
  <c r="AK5441" i="2"/>
  <c r="AK5225" i="2" a="1"/>
  <c r="AK5225" i="2" s="1"/>
  <c r="AK5539" i="2" a="1"/>
  <c r="AK5539" i="2" s="1"/>
  <c r="AK5540" i="2" a="1"/>
  <c r="AK5540" i="2" s="1"/>
  <c r="AK5737" i="2" a="1"/>
  <c r="AK5737" i="2"/>
  <c r="AK5738" i="2" a="1"/>
  <c r="AK5738" i="2"/>
  <c r="AK5862" i="2" a="1"/>
  <c r="AK5862" i="2" s="1"/>
  <c r="AK5982" i="2" a="1"/>
  <c r="AK5982" i="2" s="1"/>
  <c r="AK5986" i="2" a="1"/>
  <c r="AK5986" i="2" s="1"/>
  <c r="AK5990" i="2" a="1"/>
  <c r="AK5990" i="2" s="1"/>
  <c r="AK6114" i="2" a="1"/>
  <c r="AK6114" i="2"/>
  <c r="AK6554" i="2" a="1"/>
  <c r="AK6554" i="2" s="1"/>
  <c r="AK6988" i="2" a="1"/>
  <c r="AK6988" i="2" s="1"/>
  <c r="AK9623" i="2" a="1"/>
  <c r="AK9623" i="2"/>
  <c r="AK11146" i="2" a="1"/>
  <c r="AK11146" i="2"/>
  <c r="AK11401" i="2" a="1"/>
  <c r="AK11401" i="2" s="1"/>
  <c r="AK3478" i="2" a="1"/>
  <c r="AK3478" i="2" s="1"/>
  <c r="AK3479" i="2" a="1"/>
  <c r="AK3479" i="2"/>
  <c r="AK3800" i="2" a="1"/>
  <c r="AK3800" i="2"/>
  <c r="AK3801" i="2" a="1"/>
  <c r="AK3801" i="2"/>
  <c r="AK9052" i="2" a="1"/>
  <c r="AK9052" i="2"/>
  <c r="AK9211" i="2" a="1"/>
  <c r="AK9211" i="2" s="1"/>
  <c r="AK10247" i="2" a="1"/>
  <c r="AK10247" i="2" s="1"/>
  <c r="AK10409" i="2" a="1"/>
  <c r="AK10409" i="2" s="1"/>
  <c r="AK111" i="2" a="1"/>
  <c r="AK111" i="2" s="1"/>
  <c r="AK192" i="2" a="1"/>
  <c r="AK192" i="2"/>
  <c r="AK599" i="2" a="1"/>
  <c r="AK599" i="2"/>
  <c r="AK653" i="2" a="1"/>
  <c r="AK653" i="2" s="1"/>
  <c r="AK917" i="2" a="1"/>
  <c r="AK917" i="2" s="1"/>
  <c r="AK918" i="2" a="1"/>
  <c r="AK918" i="2"/>
  <c r="AK1157" i="2" a="1"/>
  <c r="AK1157" i="2" s="1"/>
  <c r="AK1158" i="2" a="1"/>
  <c r="AK1158" i="2"/>
  <c r="AK1399" i="2" a="1"/>
  <c r="AK1399" i="2"/>
  <c r="AK1400" i="2" a="1"/>
  <c r="AK1400" i="2" s="1"/>
  <c r="AK2101" i="2" a="1"/>
  <c r="AK2101" i="2"/>
  <c r="AK2151" i="2" a="1"/>
  <c r="AK2151" i="2"/>
  <c r="AK2152" i="2" a="1"/>
  <c r="AK2152" i="2" s="1"/>
  <c r="AK2191" i="2" a="1"/>
  <c r="AK2191" i="2" s="1"/>
  <c r="AK2210" i="2" a="1"/>
  <c r="AK2210" i="2" s="1"/>
  <c r="AK2234" i="2" a="1"/>
  <c r="AK2234" i="2" s="1"/>
  <c r="AK2790" i="2" a="1"/>
  <c r="AK2790" i="2" s="1"/>
  <c r="AK2791" i="2" a="1"/>
  <c r="AK2791" i="2" s="1"/>
  <c r="AK2792" i="2" a="1"/>
  <c r="AK2792" i="2" s="1"/>
  <c r="AK2830" i="2" a="1"/>
  <c r="AK2830" i="2" s="1"/>
  <c r="AK2860" i="2" a="1"/>
  <c r="AK2860" i="2"/>
  <c r="AK2861" i="2" a="1"/>
  <c r="AK2861" i="2"/>
  <c r="AK3944" i="2" a="1"/>
  <c r="AK3944" i="2"/>
  <c r="AK4202" i="2" a="1"/>
  <c r="AK4202" i="2" s="1"/>
  <c r="AK4203" i="2" a="1"/>
  <c r="AK4203" i="2" s="1"/>
  <c r="AK4505" i="2" a="1"/>
  <c r="AK4505" i="2"/>
  <c r="AK4539" i="2" a="1"/>
  <c r="AK4539" i="2" s="1"/>
  <c r="AK6189" i="2" a="1"/>
  <c r="AK6189" i="2"/>
  <c r="AK6349" i="2" a="1"/>
  <c r="AK6349" i="2" s="1"/>
  <c r="AK6350" i="2" a="1"/>
  <c r="AK6350" i="2" s="1"/>
  <c r="AK8163" i="2" a="1"/>
  <c r="AK8163" i="2"/>
  <c r="AK8209" i="2" a="1"/>
  <c r="AK8209" i="2"/>
  <c r="AK8246" i="2" a="1"/>
  <c r="AK8246" i="2" s="1"/>
  <c r="AK8267" i="2" a="1"/>
  <c r="AK8267" i="2"/>
  <c r="AK8286" i="2" a="1"/>
  <c r="AK8286" i="2" s="1"/>
  <c r="AK8308" i="2" a="1"/>
  <c r="AK8308" i="2"/>
  <c r="AK8327" i="2" a="1"/>
  <c r="AK8327" i="2" s="1"/>
  <c r="AK8328" i="2" a="1"/>
  <c r="AK8328" i="2"/>
  <c r="AK8348" i="2" a="1"/>
  <c r="AK8348" i="2" s="1"/>
  <c r="AK8368" i="2" a="1"/>
  <c r="AK8368" i="2"/>
  <c r="AK8388" i="2" a="1"/>
  <c r="AK8388" i="2"/>
  <c r="AK8411" i="2" a="1"/>
  <c r="AK8411" i="2"/>
  <c r="AK9212" i="2" a="1"/>
  <c r="AK9212" i="2" s="1"/>
  <c r="AK9213" i="2" a="1"/>
  <c r="AK9213" i="2" s="1"/>
  <c r="AK9214" i="2" a="1"/>
  <c r="AK9214" i="2" s="1"/>
  <c r="AK9215" i="2" a="1"/>
  <c r="AK9215" i="2" s="1"/>
  <c r="AK9399" i="2" a="1"/>
  <c r="AK9399" i="2"/>
  <c r="AK9400" i="2" a="1"/>
  <c r="AK9400" i="2"/>
  <c r="AK9401" i="2" a="1"/>
  <c r="AK9401" i="2" s="1"/>
  <c r="AK9402" i="2" a="1"/>
  <c r="AK9402" i="2" s="1"/>
  <c r="AK10248" i="2" a="1"/>
  <c r="AK10248" i="2" s="1"/>
  <c r="AK10249" i="2" a="1"/>
  <c r="AK10249" i="2"/>
  <c r="AK10250" i="2" a="1"/>
  <c r="AK10250" i="2"/>
  <c r="AK10410" i="2" a="1"/>
  <c r="AK10410" i="2"/>
  <c r="AK10411" i="2" a="1"/>
  <c r="AK10411" i="2" s="1"/>
  <c r="AK10412" i="2" a="1"/>
  <c r="AK10412" i="2" s="1"/>
  <c r="AK3675" i="2" a="1"/>
  <c r="AK3675" i="2" s="1"/>
  <c r="AK4983" i="2" a="1"/>
  <c r="AK4983" i="2" s="1"/>
  <c r="AK6580" i="2" a="1"/>
  <c r="AK6580" i="2"/>
  <c r="AK6787" i="2" a="1"/>
  <c r="AK6787" i="2"/>
  <c r="AK7029" i="2" a="1"/>
  <c r="AK7029" i="2"/>
  <c r="AK9731" i="2" a="1"/>
  <c r="AK9731" i="2"/>
  <c r="AK11186" i="2" a="1"/>
  <c r="AK11186" i="2" s="1"/>
  <c r="AK11440" i="2" a="1"/>
  <c r="AK11440" i="2" s="1"/>
  <c r="AK11546" i="2" a="1"/>
  <c r="AK11546" i="2" s="1"/>
  <c r="AK11635" i="2" a="1"/>
  <c r="AK11635" i="2"/>
  <c r="AK486" i="2" a="1"/>
  <c r="AK486" i="2"/>
  <c r="AK487" i="2" a="1"/>
  <c r="AK487" i="2" s="1"/>
  <c r="AK1524" i="2" a="1"/>
  <c r="AK1524" i="2" s="1"/>
  <c r="AK3156" i="2" a="1"/>
  <c r="AK3156" i="2" s="1"/>
  <c r="AK3630" i="2" a="1"/>
  <c r="AK3630" i="2" s="1"/>
  <c r="AK4682" i="2" a="1"/>
  <c r="AK4682" i="2" s="1"/>
  <c r="AK4881" i="2" a="1"/>
  <c r="AK4881" i="2"/>
  <c r="AK5111" i="2" a="1"/>
  <c r="AK5111" i="2"/>
  <c r="AK5442" i="2" a="1"/>
  <c r="AK5442" i="2" s="1"/>
  <c r="AK5226" i="2" a="1"/>
  <c r="AK5226" i="2"/>
  <c r="AK5541" i="2" a="1"/>
  <c r="AK5541" i="2" s="1"/>
  <c r="AK5611" i="2" a="1"/>
  <c r="AK5611" i="2" s="1"/>
  <c r="AK5739" i="2" a="1"/>
  <c r="AK5739" i="2" s="1"/>
  <c r="AK5863" i="2" a="1"/>
  <c r="AK5863" i="2"/>
  <c r="AK6115" i="2" a="1"/>
  <c r="AK6115" i="2" s="1"/>
  <c r="AK6555" i="2" a="1"/>
  <c r="AK6555" i="2"/>
  <c r="AK6989" i="2" a="1"/>
  <c r="AK6989" i="2" s="1"/>
  <c r="AK9624" i="2" a="1"/>
  <c r="AK9624" i="2" s="1"/>
  <c r="AK11147" i="2" a="1"/>
  <c r="AK11147" i="2"/>
  <c r="AK11441" i="2" a="1"/>
  <c r="AK11441" i="2" s="1"/>
  <c r="AK402" i="2" a="1"/>
  <c r="AK402" i="2"/>
  <c r="AK431" i="2" a="1"/>
  <c r="AK431" i="2" s="1"/>
  <c r="AK1591" i="2" a="1"/>
  <c r="AK1591" i="2" s="1"/>
  <c r="AK3157" i="2" a="1"/>
  <c r="AK3157" i="2"/>
  <c r="AK3480" i="2" a="1"/>
  <c r="AK3480" i="2" s="1"/>
  <c r="AK3499" i="2" a="1"/>
  <c r="AK3499" i="2" s="1"/>
  <c r="AK3631" i="2" a="1"/>
  <c r="AK3631" i="2"/>
  <c r="AK3890" i="2" a="1"/>
  <c r="AK3890" i="2"/>
  <c r="AK3891" i="2" a="1"/>
  <c r="AK3891" i="2"/>
  <c r="AK4730" i="2" a="1"/>
  <c r="AK4730" i="2"/>
  <c r="AK4882" i="2" a="1"/>
  <c r="AK4882" i="2" s="1"/>
  <c r="AK5171" i="2" a="1"/>
  <c r="AK5171" i="2" s="1"/>
  <c r="AK5443" i="2" a="1"/>
  <c r="AK5443" i="2"/>
  <c r="AK5227" i="2" a="1"/>
  <c r="AK5227" i="2" s="1"/>
  <c r="AK5561" i="2" a="1"/>
  <c r="AK5561" i="2" s="1"/>
  <c r="AK6116" i="2" a="1"/>
  <c r="AK6116" i="2" s="1"/>
  <c r="AK6602" i="2" a="1"/>
  <c r="AK6602" i="2" s="1"/>
  <c r="AK6990" i="2" a="1"/>
  <c r="AK6990" i="2" s="1"/>
  <c r="AK9732" i="2" a="1"/>
  <c r="AK9732" i="2" s="1"/>
  <c r="AK9826" i="2" a="1"/>
  <c r="AK9826" i="2" s="1"/>
  <c r="AK9896" i="2" a="1"/>
  <c r="AK9896" i="2"/>
  <c r="AK10888" i="2" a="1"/>
  <c r="AK10888" i="2" s="1"/>
  <c r="AK10936" i="2" a="1"/>
  <c r="AK10936" i="2"/>
  <c r="AK11187" i="2" a="1"/>
  <c r="AK11187" i="2"/>
  <c r="AK11442" i="2" a="1"/>
  <c r="AK11442" i="2"/>
  <c r="AK403" i="2" a="1"/>
  <c r="AK403" i="2" s="1"/>
  <c r="AK432" i="2" a="1"/>
  <c r="AK432" i="2" s="1"/>
  <c r="AK750" i="2" a="1"/>
  <c r="AK750" i="2" s="1"/>
  <c r="AK766" i="2" a="1"/>
  <c r="AK766" i="2"/>
  <c r="AK854" i="2" a="1"/>
  <c r="AK854" i="2"/>
  <c r="AK855" i="2" a="1"/>
  <c r="AK855" i="2"/>
  <c r="AK1089" i="2" a="1"/>
  <c r="AK1089" i="2"/>
  <c r="AK1103" i="2" a="1"/>
  <c r="AK1103" i="2" s="1"/>
  <c r="AK1325" i="2" a="1"/>
  <c r="AK1325" i="2"/>
  <c r="AK1326" i="2" a="1"/>
  <c r="AK1326" i="2"/>
  <c r="AK2192" i="2" a="1"/>
  <c r="AK2192" i="2" s="1"/>
  <c r="AK2211" i="2" a="1"/>
  <c r="AK2211" i="2" s="1"/>
  <c r="AK2212" i="2" a="1"/>
  <c r="AK2212" i="2"/>
  <c r="AK2235" i="2" a="1"/>
  <c r="AK2235" i="2"/>
  <c r="AK2236" i="2" a="1"/>
  <c r="AK2236" i="2" s="1"/>
  <c r="AK2237" i="2" a="1"/>
  <c r="AK2237" i="2" s="1"/>
  <c r="AK2862" i="2" a="1"/>
  <c r="AK2862" i="2"/>
  <c r="AK2886" i="2" a="1"/>
  <c r="AK2886" i="2" s="1"/>
  <c r="AK2887" i="2" a="1"/>
  <c r="AK2887" i="2" s="1"/>
  <c r="AK2888" i="2" a="1"/>
  <c r="AK2888" i="2" s="1"/>
  <c r="AK2889" i="2" a="1"/>
  <c r="AK2889" i="2" s="1"/>
  <c r="AK2923" i="2" a="1"/>
  <c r="AK2923" i="2"/>
  <c r="AK3643" i="2" a="1"/>
  <c r="AK3643" i="2"/>
  <c r="AK3993" i="2" a="1"/>
  <c r="AK3993" i="2"/>
  <c r="AK4289" i="2" a="1"/>
  <c r="AK4289" i="2" s="1"/>
  <c r="AK4290" i="2" a="1"/>
  <c r="AK4290" i="2" s="1"/>
  <c r="AK4590" i="2" a="1"/>
  <c r="AK4590" i="2"/>
  <c r="AK4591" i="2" a="1"/>
  <c r="AK4591" i="2" s="1"/>
  <c r="AK5006" i="2" a="1"/>
  <c r="AK5006" i="2"/>
  <c r="AK6227" i="2" a="1"/>
  <c r="AK6227" i="2"/>
  <c r="AK6364" i="2" a="1"/>
  <c r="AK6364" i="2" s="1"/>
  <c r="AK6381" i="2" a="1"/>
  <c r="AK6381" i="2" s="1"/>
  <c r="AK6622" i="2" a="1"/>
  <c r="AK6622" i="2"/>
  <c r="AK6771" i="2" a="1"/>
  <c r="AK6771" i="2" s="1"/>
  <c r="AK7030" i="2" a="1"/>
  <c r="AK7030" i="2" s="1"/>
  <c r="AK8247" i="2" a="1"/>
  <c r="AK8247" i="2" s="1"/>
  <c r="AK8268" i="2" a="1"/>
  <c r="AK8268" i="2" s="1"/>
  <c r="AK8287" i="2" a="1"/>
  <c r="AK8287" i="2"/>
  <c r="AK8309" i="2" a="1"/>
  <c r="AK8309" i="2" s="1"/>
  <c r="AK8329" i="2" a="1"/>
  <c r="AK8329" i="2"/>
  <c r="AK8349" i="2" a="1"/>
  <c r="AK8349" i="2" s="1"/>
  <c r="AK8369" i="2" a="1"/>
  <c r="AK8369" i="2"/>
  <c r="AK8389" i="2" a="1"/>
  <c r="AK8389" i="2" s="1"/>
  <c r="AK8390" i="2" a="1"/>
  <c r="AK8390" i="2"/>
  <c r="AK8412" i="2" a="1"/>
  <c r="AK8412" i="2" s="1"/>
  <c r="AK8433" i="2" a="1"/>
  <c r="AK8433" i="2" s="1"/>
  <c r="AK8434" i="2" a="1"/>
  <c r="AK8434" i="2" s="1"/>
  <c r="AK9827" i="2" a="1"/>
  <c r="AK9827" i="2"/>
  <c r="AK9828" i="2" a="1"/>
  <c r="AK9828" i="2" s="1"/>
  <c r="AK9829" i="2" a="1"/>
  <c r="AK9829" i="2" s="1"/>
  <c r="AK9830" i="2" a="1"/>
  <c r="AK9830" i="2" s="1"/>
  <c r="AK9831" i="2" a="1"/>
  <c r="AK9831" i="2"/>
  <c r="AK9897" i="2" a="1"/>
  <c r="AK9897" i="2" s="1"/>
  <c r="AK9898" i="2" a="1"/>
  <c r="AK9898" i="2"/>
  <c r="AK9899" i="2" a="1"/>
  <c r="AK9899" i="2"/>
  <c r="AK9900" i="2" a="1"/>
  <c r="AK9900" i="2" s="1"/>
  <c r="AK11547" i="2" a="1"/>
  <c r="AK11547" i="2" s="1"/>
  <c r="AK11636" i="2" a="1"/>
  <c r="AK11636" i="2" s="1"/>
  <c r="AK5612" i="2" a="1"/>
  <c r="AK5612" i="2"/>
  <c r="AK5740" i="2" a="1"/>
  <c r="AK5740" i="2"/>
  <c r="AK5864" i="2" a="1"/>
  <c r="AK5864" i="2"/>
  <c r="AK10810" i="2" a="1"/>
  <c r="AK10810" i="2" s="1"/>
  <c r="AK10889" i="2" a="1"/>
  <c r="AK10889" i="2" s="1"/>
  <c r="AK10937" i="2" a="1"/>
  <c r="AK10937" i="2" s="1"/>
  <c r="AK10938" i="2" a="1"/>
  <c r="AK10938" i="2" s="1"/>
  <c r="AK10939" i="2" a="1"/>
  <c r="AK10939" i="2" s="1"/>
  <c r="AK10975" i="2" a="1"/>
  <c r="AK10975" i="2" s="1"/>
  <c r="AK11188" i="2" a="1"/>
  <c r="AK11188" i="2"/>
  <c r="AK11443" i="2" a="1"/>
  <c r="AK11443" i="2"/>
  <c r="AK404" i="2" a="1"/>
  <c r="AK404" i="2" s="1"/>
  <c r="AK405" i="2" a="1"/>
  <c r="AK405" i="2" s="1"/>
  <c r="AK1580" i="2" a="1"/>
  <c r="AK1580" i="2"/>
  <c r="AK3158" i="2" a="1"/>
  <c r="AK3158" i="2"/>
  <c r="AK4883" i="2" a="1"/>
  <c r="AK4883" i="2" s="1"/>
  <c r="AK4731" i="2" a="1"/>
  <c r="AK4731" i="2"/>
  <c r="AK5158" i="2" a="1"/>
  <c r="AK5158" i="2" s="1"/>
  <c r="AK5444" i="2" a="1"/>
  <c r="AK5444" i="2" s="1"/>
  <c r="AK5562" i="2" a="1"/>
  <c r="AK5562" i="2" s="1"/>
  <c r="AK7104" i="2" a="1"/>
  <c r="AK7104" i="2" s="1"/>
  <c r="AK4057" i="2" a="1"/>
  <c r="AK4057" i="2" s="1"/>
  <c r="AK4058" i="2" a="1"/>
  <c r="AK4058" i="2"/>
  <c r="AK4059" i="2" a="1"/>
  <c r="AK4059" i="2" s="1"/>
  <c r="AK4063" i="2" a="1"/>
  <c r="AK4063" i="2" s="1"/>
  <c r="AK4064" i="2" a="1"/>
  <c r="AK4064" i="2" s="1"/>
  <c r="AK4065" i="2" a="1"/>
  <c r="AK4065" i="2" s="1"/>
  <c r="AK4118" i="2" a="1"/>
  <c r="AK4118" i="2" s="1"/>
  <c r="AK4120" i="2" a="1"/>
  <c r="AK4120" i="2" s="1"/>
  <c r="AK4121" i="2" a="1"/>
  <c r="AK4121" i="2"/>
  <c r="AK4122" i="2" a="1"/>
  <c r="AK4122" i="2"/>
  <c r="AK4123" i="2" a="1"/>
  <c r="AK4123" i="2" s="1"/>
  <c r="AK4130" i="2" a="1"/>
  <c r="AK4130" i="2" s="1"/>
  <c r="AK6840" i="2" a="1"/>
  <c r="AK6840" i="2"/>
  <c r="AK7095" i="2" a="1"/>
  <c r="AK7095" i="2" s="1"/>
  <c r="AK8164" i="2" a="1"/>
  <c r="AK8164" i="2" s="1"/>
  <c r="AK8210" i="2" a="1"/>
  <c r="AK8210" i="2"/>
  <c r="AK8248" i="2" a="1"/>
  <c r="AK8248" i="2" s="1"/>
  <c r="AK8269" i="2" a="1"/>
  <c r="AK8269" i="2" s="1"/>
  <c r="AK8288" i="2" a="1"/>
  <c r="AK8288" i="2" s="1"/>
  <c r="AK8310" i="2" a="1"/>
  <c r="AK8310" i="2" s="1"/>
  <c r="AK8330" i="2" a="1"/>
  <c r="AK8330" i="2" s="1"/>
  <c r="AK8350" i="2" a="1"/>
  <c r="AK8350" i="2" s="1"/>
  <c r="AK8370" i="2" a="1"/>
  <c r="AK8370" i="2"/>
  <c r="AK8391" i="2" a="1"/>
  <c r="AK8391" i="2" s="1"/>
  <c r="AK8413" i="2" a="1"/>
  <c r="AK8413" i="2" s="1"/>
  <c r="AK8435" i="2" a="1"/>
  <c r="AK8435" i="2"/>
  <c r="AK406" i="2" a="1"/>
  <c r="AK406" i="2"/>
  <c r="AK407" i="2" a="1"/>
  <c r="AK407" i="2"/>
  <c r="AK732" i="2" a="1"/>
  <c r="AK732" i="2" s="1"/>
  <c r="AK751" i="2" a="1"/>
  <c r="AK751" i="2"/>
  <c r="AK1058" i="2" a="1"/>
  <c r="AK1058" i="2" s="1"/>
  <c r="AK1059" i="2" a="1"/>
  <c r="AK1059" i="2" s="1"/>
  <c r="AK1291" i="2" a="1"/>
  <c r="AK1291" i="2"/>
  <c r="AK1292" i="2" a="1"/>
  <c r="AK1292" i="2"/>
  <c r="AK3644" i="2" a="1"/>
  <c r="AK3644" i="2" s="1"/>
  <c r="AK5007" i="2" a="1"/>
  <c r="AK5007" i="2" s="1"/>
  <c r="AK6799" i="2" a="1"/>
  <c r="AK6799" i="2"/>
  <c r="AK9403" i="2" a="1"/>
  <c r="AK9403" i="2" s="1"/>
  <c r="AK9625" i="2" a="1"/>
  <c r="AK9625" i="2" s="1"/>
  <c r="AK9901" i="2" a="1"/>
  <c r="AK9901" i="2" s="1"/>
  <c r="AK9961" i="2" a="1"/>
  <c r="AK9961" i="2"/>
  <c r="AK10567" i="2" a="1"/>
  <c r="AK10567" i="2" s="1"/>
  <c r="AK10726" i="2" a="1"/>
  <c r="AK10726" i="2" s="1"/>
  <c r="AK10811" i="2" a="1"/>
  <c r="AK10811" i="2"/>
  <c r="AK10890" i="2" a="1"/>
  <c r="AK10890" i="2" s="1"/>
  <c r="AK3607" i="2" a="1"/>
  <c r="AK3607" i="2"/>
  <c r="AK5284" i="2" a="1"/>
  <c r="AK5284" i="2" s="1"/>
  <c r="AK5613" i="2" a="1"/>
  <c r="AK5613" i="2" s="1"/>
  <c r="AK5741" i="2" a="1"/>
  <c r="AK5741" i="2" s="1"/>
  <c r="AK5865" i="2" a="1"/>
  <c r="AK5865" i="2"/>
  <c r="AK6099" i="2" a="1"/>
  <c r="AK6099" i="2" s="1"/>
  <c r="AK6824" i="2" a="1"/>
  <c r="AK6824" i="2" s="1"/>
  <c r="AK11748" i="2" a="1"/>
  <c r="AK11748" i="2" s="1"/>
  <c r="AK11769" i="2" a="1"/>
  <c r="AK11769" i="2" s="1"/>
  <c r="AK11775" i="2" a="1"/>
  <c r="AK11775" i="2"/>
  <c r="AK10940" i="2" a="1"/>
  <c r="AK10940" i="2" s="1"/>
  <c r="AK11274" i="2" a="1"/>
  <c r="AK11274" i="2"/>
  <c r="AK11524" i="2" a="1"/>
  <c r="AK11524" i="2" s="1"/>
  <c r="AK433" i="2" a="1"/>
  <c r="AK433" i="2" s="1"/>
  <c r="AK465" i="2" a="1"/>
  <c r="AK465" i="2"/>
  <c r="AK3159" i="2" a="1"/>
  <c r="AK3159" i="2"/>
  <c r="AK1599" i="2" a="1"/>
  <c r="AK1599" i="2"/>
  <c r="AK3260" i="2" a="1"/>
  <c r="AK3260" i="2"/>
  <c r="AK3517" i="2" a="1"/>
  <c r="AK3517" i="2" s="1"/>
  <c r="AK3518" i="2" a="1"/>
  <c r="AK3518" i="2"/>
  <c r="AK3896" i="2" a="1"/>
  <c r="AK3896" i="2" s="1"/>
  <c r="AK3902" i="2" a="1"/>
  <c r="AK3902" i="2" s="1"/>
  <c r="AK4752" i="2" a="1"/>
  <c r="AK4752" i="2"/>
  <c r="AK4884" i="2" a="1"/>
  <c r="AK4884" i="2"/>
  <c r="AK5181" i="2" a="1"/>
  <c r="AK5181" i="2"/>
  <c r="AK5445" i="2" a="1"/>
  <c r="AK5445" i="2" s="1"/>
  <c r="AK5303" i="2" a="1"/>
  <c r="AK5303" i="2" s="1"/>
  <c r="AK5589" i="2" a="1"/>
  <c r="AK5589" i="2" s="1"/>
  <c r="AK6131" i="2" a="1"/>
  <c r="AK6131" i="2"/>
  <c r="AK6662" i="2" a="1"/>
  <c r="AK6662" i="2"/>
  <c r="AK7105" i="2" a="1"/>
  <c r="AK7105" i="2" s="1"/>
  <c r="AK9832" i="2" a="1"/>
  <c r="AK9832" i="2"/>
  <c r="AK9902" i="2" a="1"/>
  <c r="AK9902" i="2" s="1"/>
  <c r="AK10003" i="2" a="1"/>
  <c r="AK10003" i="2"/>
  <c r="AK10941" i="2" a="1"/>
  <c r="AK10941" i="2"/>
  <c r="AK10942" i="2" a="1"/>
  <c r="AK10942" i="2"/>
  <c r="AK434" i="2" a="1"/>
  <c r="AK434" i="2" s="1"/>
  <c r="AK435" i="2" a="1"/>
  <c r="AK435" i="2" s="1"/>
  <c r="AK767" i="2" a="1"/>
  <c r="AK767" i="2" s="1"/>
  <c r="AK768" i="2" a="1"/>
  <c r="AK768" i="2" s="1"/>
  <c r="AK844" i="2" a="1"/>
  <c r="AK844" i="2" s="1"/>
  <c r="AK845" i="2" a="1"/>
  <c r="AK845" i="2"/>
  <c r="AK1104" i="2" a="1"/>
  <c r="AK1104" i="2" s="1"/>
  <c r="AK1132" i="2" a="1"/>
  <c r="AK1132" i="2" s="1"/>
  <c r="AK1349" i="2" a="1"/>
  <c r="AK1349" i="2" s="1"/>
  <c r="AK1350" i="2" a="1"/>
  <c r="AK1350" i="2"/>
  <c r="AK2238" i="2" a="1"/>
  <c r="AK2238" i="2"/>
  <c r="AK2265" i="2" a="1"/>
  <c r="AK2265" i="2" s="1"/>
  <c r="AK2266" i="2" a="1"/>
  <c r="AK2266" i="2" s="1"/>
  <c r="AK2267" i="2" a="1"/>
  <c r="AK2267" i="2"/>
  <c r="AK2268" i="2" a="1"/>
  <c r="AK2268" i="2"/>
  <c r="AK2295" i="2" a="1"/>
  <c r="AK2295" i="2" s="1"/>
  <c r="AK2863" i="2" a="1"/>
  <c r="AK2863" i="2" s="1"/>
  <c r="AK2890" i="2" a="1"/>
  <c r="AK2890" i="2" s="1"/>
  <c r="AK2891" i="2" a="1"/>
  <c r="AK2891" i="2"/>
  <c r="AK2892" i="2" a="1"/>
  <c r="AK2892" i="2"/>
  <c r="AK2893" i="2" a="1"/>
  <c r="AK2893" i="2" s="1"/>
  <c r="AK2924" i="2" a="1"/>
  <c r="AK2924" i="2" s="1"/>
  <c r="AK3264" i="2" a="1"/>
  <c r="AK3264" i="2" s="1"/>
  <c r="AK3965" i="2" a="1"/>
  <c r="AK3965" i="2"/>
  <c r="AK4317" i="2" a="1"/>
  <c r="AK4317" i="2" s="1"/>
  <c r="AK4318" i="2" a="1"/>
  <c r="AK4318" i="2" s="1"/>
  <c r="AK4601" i="2" a="1"/>
  <c r="AK4601" i="2"/>
  <c r="AK4602" i="2" a="1"/>
  <c r="AK4602" i="2" s="1"/>
  <c r="AK5021" i="2" a="1"/>
  <c r="AK5021" i="2" s="1"/>
  <c r="AK6198" i="2" a="1"/>
  <c r="AK6198" i="2" s="1"/>
  <c r="AK6351" i="2" a="1"/>
  <c r="AK6351" i="2" s="1"/>
  <c r="AK6365" i="2" a="1"/>
  <c r="AK6365" i="2" s="1"/>
  <c r="AK6623" i="2" a="1"/>
  <c r="AK6623" i="2"/>
  <c r="AK6723" i="2" a="1"/>
  <c r="AK6723" i="2" s="1"/>
  <c r="AK7096" i="2" a="1"/>
  <c r="AK7096" i="2" s="1"/>
  <c r="AK8289" i="2" a="1"/>
  <c r="AK8289" i="2"/>
  <c r="AK8311" i="2" a="1"/>
  <c r="AK8311" i="2" s="1"/>
  <c r="AK8331" i="2" a="1"/>
  <c r="AK8331" i="2" s="1"/>
  <c r="AK8351" i="2" a="1"/>
  <c r="AK8351" i="2"/>
  <c r="AK8352" i="2" a="1"/>
  <c r="AK8352" i="2"/>
  <c r="AK8371" i="2" a="1"/>
  <c r="AK8371" i="2" s="1"/>
  <c r="AK8392" i="2" a="1"/>
  <c r="AK8392" i="2"/>
  <c r="AK8414" i="2" a="1"/>
  <c r="AK8414" i="2"/>
  <c r="AK8415" i="2" a="1"/>
  <c r="AK8415" i="2"/>
  <c r="AK8436" i="2" a="1"/>
  <c r="AK8436" i="2"/>
  <c r="AK8437" i="2" a="1"/>
  <c r="AK8437" i="2" s="1"/>
  <c r="AK8438" i="2" a="1"/>
  <c r="AK8438" i="2"/>
  <c r="AK9833" i="2" a="1"/>
  <c r="AK9833" i="2" s="1"/>
  <c r="AK9834" i="2" a="1"/>
  <c r="AK9834" i="2"/>
  <c r="AK9903" i="2" a="1"/>
  <c r="AK9903" i="2" s="1"/>
  <c r="AK9904" i="2" a="1"/>
  <c r="AK9904" i="2" s="1"/>
  <c r="AK9905" i="2" a="1"/>
  <c r="AK9905" i="2"/>
  <c r="AK9906" i="2" a="1"/>
  <c r="AK9906" i="2"/>
  <c r="AK9962" i="2" a="1"/>
  <c r="AK9962" i="2"/>
  <c r="AK9963" i="2" a="1"/>
  <c r="AK9963" i="2" s="1"/>
  <c r="AK11548" i="2" a="1"/>
  <c r="AK11548" i="2" s="1"/>
  <c r="AK11637" i="2" a="1"/>
  <c r="AK11637" i="2"/>
  <c r="AK5614" i="2" a="1"/>
  <c r="AK5614" i="2" s="1"/>
  <c r="AK5742" i="2" a="1"/>
  <c r="AK5742" i="2"/>
  <c r="AK5866" i="2" a="1"/>
  <c r="AK5866" i="2" s="1"/>
  <c r="AK11749" i="2" a="1"/>
  <c r="AK11749" i="2" s="1"/>
  <c r="AK11770" i="2" a="1"/>
  <c r="AK11770" i="2" s="1"/>
  <c r="AK10891" i="2" a="1"/>
  <c r="AK10891" i="2" s="1"/>
  <c r="AK10943" i="2" a="1"/>
  <c r="AK10943" i="2"/>
  <c r="AK10976" i="2" a="1"/>
  <c r="AK10976" i="2" s="1"/>
  <c r="AK10977" i="2" a="1"/>
  <c r="AK10977" i="2" s="1"/>
  <c r="AK10978" i="2" a="1"/>
  <c r="AK10978" i="2" s="1"/>
  <c r="AK10999" i="2" a="1"/>
  <c r="AK10999" i="2" s="1"/>
  <c r="AK11000" i="2" a="1"/>
  <c r="AK11000" i="2"/>
  <c r="AK11275" i="2" a="1"/>
  <c r="AK11275" i="2"/>
  <c r="AK11525" i="2" a="1"/>
  <c r="AK11525" i="2" s="1"/>
  <c r="AK436" i="2" a="1"/>
  <c r="AK436" i="2" s="1"/>
  <c r="AK437" i="2" a="1"/>
  <c r="AK437" i="2"/>
  <c r="AK1600" i="2" a="1"/>
  <c r="AK1600" i="2"/>
  <c r="AK3160" i="2" a="1"/>
  <c r="AK3160" i="2"/>
  <c r="AK3500" i="2" a="1"/>
  <c r="AK3500" i="2" s="1"/>
  <c r="AK3501" i="2" a="1"/>
  <c r="AK3501" i="2"/>
  <c r="AK3645" i="2" a="1"/>
  <c r="AK3645" i="2"/>
  <c r="AK3897" i="2" a="1"/>
  <c r="AK3897" i="2"/>
  <c r="AK3898" i="2" a="1"/>
  <c r="AK3898" i="2" s="1"/>
  <c r="AK4743" i="2" a="1"/>
  <c r="AK4743" i="2" s="1"/>
  <c r="AK4885" i="2" a="1"/>
  <c r="AK4885" i="2" s="1"/>
  <c r="AK5182" i="2" a="1"/>
  <c r="AK5182" i="2"/>
  <c r="AK5446" i="2" a="1"/>
  <c r="AK5446" i="2"/>
  <c r="AK5233" i="2" a="1"/>
  <c r="AK5233" i="2" s="1"/>
  <c r="AK5576" i="2" a="1"/>
  <c r="AK5576" i="2" s="1"/>
  <c r="AK6132" i="2" a="1"/>
  <c r="AK6132" i="2"/>
  <c r="AK6641" i="2" a="1"/>
  <c r="AK6641" i="2" s="1"/>
  <c r="AK6991" i="2" a="1"/>
  <c r="AK6991" i="2" s="1"/>
  <c r="AK9835" i="2" a="1"/>
  <c r="AK9835" i="2"/>
  <c r="AK9907" i="2" a="1"/>
  <c r="AK9907" i="2"/>
  <c r="AK9908" i="2" a="1"/>
  <c r="AK9908" i="2"/>
  <c r="AK10944" i="2" a="1"/>
  <c r="AK10944" i="2" s="1"/>
  <c r="AK10945" i="2" a="1"/>
  <c r="AK10945" i="2" s="1"/>
  <c r="AK11189" i="2" a="1"/>
  <c r="AK11189" i="2"/>
  <c r="AK11444" i="2" a="1"/>
  <c r="AK11444" i="2" s="1"/>
  <c r="AK438" i="2" a="1"/>
  <c r="AK438" i="2" s="1"/>
  <c r="AK439" i="2" a="1"/>
  <c r="AK439" i="2" s="1"/>
  <c r="AK752" i="2" a="1"/>
  <c r="AK752" i="2" s="1"/>
  <c r="AK769" i="2" a="1"/>
  <c r="AK769" i="2" s="1"/>
  <c r="AK1105" i="2" a="1"/>
  <c r="AK1105" i="2" s="1"/>
  <c r="AK1106" i="2" a="1"/>
  <c r="AK1106" i="2"/>
  <c r="AK1327" i="2" a="1"/>
  <c r="AK1327" i="2"/>
  <c r="AK1328" i="2" a="1"/>
  <c r="AK1328" i="2"/>
  <c r="AK2213" i="2" a="1"/>
  <c r="AK2213" i="2" s="1"/>
  <c r="AK2214" i="2" a="1"/>
  <c r="AK2214" i="2"/>
  <c r="AK2239" i="2" a="1"/>
  <c r="AK2239" i="2"/>
  <c r="AK2240" i="2" a="1"/>
  <c r="AK2240" i="2"/>
  <c r="AK2241" i="2" a="1"/>
  <c r="AK2241" i="2"/>
  <c r="AK2269" i="2" a="1"/>
  <c r="AK2269" i="2" s="1"/>
  <c r="AK2894" i="2" a="1"/>
  <c r="AK2894" i="2"/>
  <c r="AK2895" i="2" a="1"/>
  <c r="AK2895" i="2"/>
  <c r="AK2896" i="2" a="1"/>
  <c r="AK2896" i="2"/>
  <c r="AK2925" i="2" a="1"/>
  <c r="AK2925" i="2" s="1"/>
  <c r="AK2926" i="2" a="1"/>
  <c r="AK2926" i="2"/>
  <c r="AK2927" i="2" a="1"/>
  <c r="AK2927" i="2" s="1"/>
  <c r="AK3663" i="2" a="1"/>
  <c r="AK3663" i="2" s="1"/>
  <c r="AK4291" i="2" a="1"/>
  <c r="AK4291" i="2" s="1"/>
  <c r="AK4292" i="2" a="1"/>
  <c r="AK4292" i="2"/>
  <c r="AK4592" i="2" a="1"/>
  <c r="AK4592" i="2" s="1"/>
  <c r="AK4603" i="2" a="1"/>
  <c r="AK4603" i="2"/>
  <c r="AK5022" i="2" a="1"/>
  <c r="AK5022" i="2" s="1"/>
  <c r="AK6652" i="2" a="1"/>
  <c r="AK6652" i="2"/>
  <c r="AK6772" i="2" a="1"/>
  <c r="AK6772" i="2"/>
  <c r="AK7031" i="2" a="1"/>
  <c r="AK7031" i="2"/>
  <c r="AK8270" i="2" a="1"/>
  <c r="AK8270" i="2"/>
  <c r="AK8290" i="2" a="1"/>
  <c r="AK8290" i="2" s="1"/>
  <c r="AK8312" i="2" a="1"/>
  <c r="AK8312" i="2" s="1"/>
  <c r="AK8332" i="2" a="1"/>
  <c r="AK8332" i="2" s="1"/>
  <c r="AK8333" i="2" a="1"/>
  <c r="AK8333" i="2" s="1"/>
  <c r="AK8353" i="2" a="1"/>
  <c r="AK8353" i="2" s="1"/>
  <c r="AK8372" i="2" a="1"/>
  <c r="AK8372" i="2" s="1"/>
  <c r="AK8393" i="2" a="1"/>
  <c r="AK8393" i="2"/>
  <c r="AK8416" i="2" a="1"/>
  <c r="AK8416" i="2" s="1"/>
  <c r="AK8439" i="2" a="1"/>
  <c r="AK8439" i="2" s="1"/>
  <c r="AK8460" i="2" a="1"/>
  <c r="AK8460" i="2" s="1"/>
  <c r="AK8475" i="2" a="1"/>
  <c r="AK8475" i="2"/>
  <c r="AK9836" i="2" a="1"/>
  <c r="AK9836" i="2"/>
  <c r="AK9909" i="2" a="1"/>
  <c r="AK9909" i="2"/>
  <c r="AK9910" i="2" a="1"/>
  <c r="AK9910" i="2"/>
  <c r="AK9911" i="2" a="1"/>
  <c r="AK9911" i="2" s="1"/>
  <c r="AK9912" i="2" a="1"/>
  <c r="AK9912" i="2"/>
  <c r="AK9964" i="2" a="1"/>
  <c r="AK9964" i="2"/>
  <c r="AK9965" i="2" a="1"/>
  <c r="AK9965" i="2"/>
  <c r="AK5615" i="2" a="1"/>
  <c r="AK5615" i="2"/>
  <c r="AK5743" i="2" a="1"/>
  <c r="AK5743" i="2" s="1"/>
  <c r="AK5867" i="2" a="1"/>
  <c r="AK5867" i="2"/>
  <c r="AK10892" i="2" a="1"/>
  <c r="AK10892" i="2" s="1"/>
  <c r="AK10946" i="2" a="1"/>
  <c r="AK10946" i="2"/>
  <c r="AK10947" i="2" a="1"/>
  <c r="AK10947" i="2"/>
  <c r="AK10948" i="2" a="1"/>
  <c r="AK10948" i="2"/>
  <c r="AK10979" i="2" a="1"/>
  <c r="AK10979" i="2"/>
  <c r="AK10980" i="2" a="1"/>
  <c r="AK10980" i="2" s="1"/>
  <c r="AK11221" i="2" a="1"/>
  <c r="AK11221" i="2" s="1"/>
  <c r="AK11479" i="2" a="1"/>
  <c r="AK11479" i="2" s="1"/>
  <c r="AK3502" i="2" a="1"/>
  <c r="AK3502" i="2" s="1"/>
  <c r="AK3503" i="2" a="1"/>
  <c r="AK3503" i="2"/>
  <c r="AK3836" i="2" a="1"/>
  <c r="AK3836" i="2"/>
  <c r="AK3837" i="2" a="1"/>
  <c r="AK3837" i="2" s="1"/>
  <c r="AK9216" i="2" a="1"/>
  <c r="AK9216" i="2" s="1"/>
  <c r="AK9404" i="2" a="1"/>
  <c r="AK9404" i="2" s="1"/>
  <c r="AK10413" i="2" a="1"/>
  <c r="AK10413" i="2" s="1"/>
  <c r="AK10568" i="2" a="1"/>
  <c r="AK10568" i="2"/>
  <c r="AK193" i="2" a="1"/>
  <c r="AK193" i="2"/>
  <c r="AK194" i="2" a="1"/>
  <c r="AK194" i="2"/>
  <c r="AK654" i="2" a="1"/>
  <c r="AK654" i="2" s="1"/>
  <c r="AK699" i="2" a="1"/>
  <c r="AK699" i="2" s="1"/>
  <c r="AK939" i="2" a="1"/>
  <c r="AK939" i="2" s="1"/>
  <c r="AK940" i="2" a="1"/>
  <c r="AK940" i="2" s="1"/>
  <c r="AK1180" i="2" a="1"/>
  <c r="AK1180" i="2" s="1"/>
  <c r="AK1181" i="2" a="1"/>
  <c r="AK1181" i="2"/>
  <c r="AK1401" i="2" a="1"/>
  <c r="AK1401" i="2"/>
  <c r="AK1427" i="2" a="1"/>
  <c r="AK1427" i="2"/>
  <c r="AK2102" i="2" a="1"/>
  <c r="AK2102" i="2" s="1"/>
  <c r="AK2153" i="2" a="1"/>
  <c r="AK2153" i="2"/>
  <c r="AK2193" i="2" a="1"/>
  <c r="AK2193" i="2"/>
  <c r="AK2215" i="2" a="1"/>
  <c r="AK2215" i="2" s="1"/>
  <c r="AK2242" i="2" a="1"/>
  <c r="AK2242" i="2" s="1"/>
  <c r="AK2270" i="2" a="1"/>
  <c r="AK2270" i="2" s="1"/>
  <c r="AK2831" i="2" a="1"/>
  <c r="AK2831" i="2"/>
  <c r="AK2832" i="2" a="1"/>
  <c r="AK2832" i="2"/>
  <c r="AK2864" i="2" a="1"/>
  <c r="AK2864" i="2" s="1"/>
  <c r="AK2865" i="2" a="1"/>
  <c r="AK2865" i="2"/>
  <c r="AK2897" i="2" a="1"/>
  <c r="AK2897" i="2"/>
  <c r="AK2898" i="2" a="1"/>
  <c r="AK2898" i="2" s="1"/>
  <c r="AK3945" i="2" a="1"/>
  <c r="AK3945" i="2" s="1"/>
  <c r="AK4228" i="2" a="1"/>
  <c r="AK4228" i="2" s="1"/>
  <c r="AK4229" i="2" a="1"/>
  <c r="AK4229" i="2" s="1"/>
  <c r="AK4540" i="2" a="1"/>
  <c r="AK4540" i="2" s="1"/>
  <c r="AK4541" i="2" a="1"/>
  <c r="AK4541" i="2" s="1"/>
  <c r="AK6199" i="2" a="1"/>
  <c r="AK6199" i="2"/>
  <c r="AK6352" i="2" a="1"/>
  <c r="AK6352" i="2"/>
  <c r="AK6366" i="2" a="1"/>
  <c r="AK6366" i="2"/>
  <c r="AK8211" i="2" a="1"/>
  <c r="AK8211" i="2" s="1"/>
  <c r="AK8249" i="2" a="1"/>
  <c r="AK8249" i="2" s="1"/>
  <c r="AK8271" i="2" a="1"/>
  <c r="AK8271" i="2"/>
  <c r="AK8291" i="2" a="1"/>
  <c r="AK8291" i="2" s="1"/>
  <c r="AK8292" i="2" a="1"/>
  <c r="AK8292" i="2"/>
  <c r="AK8313" i="2" a="1"/>
  <c r="AK8313" i="2"/>
  <c r="AK8334" i="2" a="1"/>
  <c r="AK8334" i="2" s="1"/>
  <c r="AK8354" i="2" a="1"/>
  <c r="AK8354" i="2" s="1"/>
  <c r="AK8373" i="2" a="1"/>
  <c r="AK8373" i="2"/>
  <c r="AK8394" i="2" a="1"/>
  <c r="AK8394" i="2" s="1"/>
  <c r="AK8417" i="2" a="1"/>
  <c r="AK8417" i="2"/>
  <c r="AK8440" i="2" a="1"/>
  <c r="AK8440" i="2"/>
  <c r="AK9217" i="2" a="1"/>
  <c r="AK9217" i="2" s="1"/>
  <c r="AK9405" i="2" a="1"/>
  <c r="AK9405" i="2" s="1"/>
  <c r="AK9406" i="2" a="1"/>
  <c r="AK9406" i="2" s="1"/>
  <c r="AK9407" i="2" a="1"/>
  <c r="AK9407" i="2" s="1"/>
  <c r="AK9408" i="2" a="1"/>
  <c r="AK9408" i="2" s="1"/>
  <c r="AK9409" i="2" a="1"/>
  <c r="AK9409" i="2" s="1"/>
  <c r="AK9410" i="2" a="1"/>
  <c r="AK9410" i="2" s="1"/>
  <c r="AK9411" i="2" a="1"/>
  <c r="AK9411" i="2"/>
  <c r="AK10414" i="2" a="1"/>
  <c r="AK10414" i="2" s="1"/>
  <c r="AK10415" i="2" a="1"/>
  <c r="AK10415" i="2"/>
  <c r="AK10416" i="2" a="1"/>
  <c r="AK10416" i="2"/>
  <c r="AK3677" i="2" a="1"/>
  <c r="AK3677" i="2"/>
  <c r="AK5008" i="2" a="1"/>
  <c r="AK5008" i="2" s="1"/>
  <c r="AK6624" i="2" a="1"/>
  <c r="AK6624" i="2"/>
  <c r="AK6788" i="2" a="1"/>
  <c r="AK6788" i="2"/>
  <c r="AK7062" i="2" a="1"/>
  <c r="AK7062" i="2" s="1"/>
  <c r="AK9837" i="2" a="1"/>
  <c r="AK9837" i="2" s="1"/>
  <c r="AK11222" i="2" a="1"/>
  <c r="AK11222" i="2" s="1"/>
  <c r="AK11480" i="2" a="1"/>
  <c r="AK11480" i="2" s="1"/>
  <c r="AK11549" i="2" a="1"/>
  <c r="AK11549" i="2"/>
  <c r="AK11638" i="2" a="1"/>
  <c r="AK11638" i="2" s="1"/>
  <c r="AK493" i="2" a="1"/>
  <c r="AK493" i="2" s="1"/>
  <c r="AK494" i="2" a="1"/>
  <c r="AK494" i="2"/>
  <c r="AK1550" i="2" a="1"/>
  <c r="AK1550" i="2" s="1"/>
  <c r="AK3161" i="2" a="1"/>
  <c r="AK3161" i="2"/>
  <c r="AK3646" i="2" a="1"/>
  <c r="AK3646" i="2" s="1"/>
  <c r="AK4707" i="2" a="1"/>
  <c r="AK4707" i="2"/>
  <c r="AK4886" i="2" a="1"/>
  <c r="AK4886" i="2" s="1"/>
  <c r="AK5140" i="2" a="1"/>
  <c r="AK5140" i="2"/>
  <c r="AK5447" i="2" a="1"/>
  <c r="AK5447" i="2"/>
  <c r="AK5234" i="2" a="1"/>
  <c r="AK5234" i="2"/>
  <c r="AK5542" i="2" a="1"/>
  <c r="AK5542" i="2" s="1"/>
  <c r="AK5616" i="2" a="1"/>
  <c r="AK5616" i="2"/>
  <c r="AK5744" i="2" a="1"/>
  <c r="AK5744" i="2" s="1"/>
  <c r="AK5868" i="2" a="1"/>
  <c r="AK5868" i="2" s="1"/>
  <c r="AK6117" i="2" a="1"/>
  <c r="AK6117" i="2"/>
  <c r="AK6603" i="2" a="1"/>
  <c r="AK6603" i="2" s="1"/>
  <c r="AK7032" i="2" a="1"/>
  <c r="AK7032" i="2" s="1"/>
  <c r="AK9838" i="2" a="1"/>
  <c r="AK9838" i="2" s="1"/>
  <c r="AK11190" i="2" a="1"/>
  <c r="AK11190" i="2" s="1"/>
  <c r="AK11445" i="2" a="1"/>
  <c r="AK11445" i="2"/>
  <c r="AK10569" i="2" a="1"/>
  <c r="AK10569" i="2"/>
  <c r="AK10570" i="2" a="1"/>
  <c r="AK10570" i="2" s="1"/>
  <c r="AK10571" i="2" a="1"/>
  <c r="AK10571" i="2" s="1"/>
  <c r="AK3481" i="2" a="1"/>
  <c r="AK3481" i="2"/>
  <c r="AK3504" i="2" a="1"/>
  <c r="AK3504" i="2" s="1"/>
  <c r="AK3838" i="2" a="1"/>
  <c r="AK3838" i="2"/>
  <c r="AK3839" i="2" a="1"/>
  <c r="AK3839" i="2"/>
  <c r="AK9218" i="2" a="1"/>
  <c r="AK9218" i="2" s="1"/>
  <c r="AK9412" i="2" a="1"/>
  <c r="AK9412" i="2"/>
  <c r="AK10251" i="2" a="1"/>
  <c r="AK10251" i="2" s="1"/>
  <c r="AK10417" i="2" a="1"/>
  <c r="AK10417" i="2"/>
  <c r="AK195" i="2" a="1"/>
  <c r="AK195" i="2" s="1"/>
  <c r="AK196" i="2" a="1"/>
  <c r="AK196" i="2" s="1"/>
  <c r="AK655" i="2" a="1"/>
  <c r="AK655" i="2"/>
  <c r="AK656" i="2" a="1"/>
  <c r="AK656" i="2" s="1"/>
  <c r="AK919" i="2" a="1"/>
  <c r="AK919" i="2"/>
  <c r="AK941" i="2" a="1"/>
  <c r="AK941" i="2"/>
  <c r="AK1159" i="2" a="1"/>
  <c r="AK1159" i="2" s="1"/>
  <c r="AK1182" i="2" a="1"/>
  <c r="AK1182" i="2"/>
  <c r="AK1402" i="2" a="1"/>
  <c r="AK1402" i="2" s="1"/>
  <c r="AK1403" i="2" a="1"/>
  <c r="AK1403" i="2" s="1"/>
  <c r="AK2103" i="2" a="1"/>
  <c r="AK2103" i="2" s="1"/>
  <c r="AK2154" i="2" a="1"/>
  <c r="AK2154" i="2"/>
  <c r="AK2155" i="2" a="1"/>
  <c r="AK2155" i="2"/>
  <c r="AK2194" i="2" a="1"/>
  <c r="AK2194" i="2"/>
  <c r="AK2195" i="2" a="1"/>
  <c r="AK2195" i="2" s="1"/>
  <c r="AK2216" i="2" a="1"/>
  <c r="AK2216" i="2" s="1"/>
  <c r="AK2833" i="2" a="1"/>
  <c r="AK2833" i="2" s="1"/>
  <c r="AK2834" i="2" a="1"/>
  <c r="AK2834" i="2" s="1"/>
  <c r="AK2835" i="2" a="1"/>
  <c r="AK2835" i="2"/>
  <c r="AK2866" i="2" a="1"/>
  <c r="AK2866" i="2"/>
  <c r="AK2867" i="2" a="1"/>
  <c r="AK2867" i="2" s="1"/>
  <c r="AK2868" i="2" a="1"/>
  <c r="AK2868" i="2"/>
  <c r="AK3946" i="2" a="1"/>
  <c r="AK3946" i="2" s="1"/>
  <c r="AK4204" i="2" a="1"/>
  <c r="AK4204" i="2" s="1"/>
  <c r="AK4230" i="2" a="1"/>
  <c r="AK4230" i="2"/>
  <c r="AK4506" i="2" a="1"/>
  <c r="AK4506" i="2" s="1"/>
  <c r="AK4542" i="2" a="1"/>
  <c r="AK4542" i="2" s="1"/>
  <c r="AK6200" i="2" a="1"/>
  <c r="AK6200" i="2"/>
  <c r="AK6353" i="2" a="1"/>
  <c r="AK6353" i="2" s="1"/>
  <c r="AK6367" i="2" a="1"/>
  <c r="AK6367" i="2" s="1"/>
  <c r="AK8212" i="2" a="1"/>
  <c r="AK8212" i="2" s="1"/>
  <c r="AK8250" i="2" a="1"/>
  <c r="AK8250" i="2" s="1"/>
  <c r="AK8272" i="2" a="1"/>
  <c r="AK8272" i="2" s="1"/>
  <c r="AK8293" i="2" a="1"/>
  <c r="AK8293" i="2"/>
  <c r="AK8294" i="2" a="1"/>
  <c r="AK8294" i="2"/>
  <c r="AK8314" i="2" a="1"/>
  <c r="AK8314" i="2"/>
  <c r="AK8335" i="2" a="1"/>
  <c r="AK8335" i="2"/>
  <c r="AK8355" i="2" a="1"/>
  <c r="AK8355" i="2"/>
  <c r="AK8374" i="2" a="1"/>
  <c r="AK8374" i="2" s="1"/>
  <c r="AK8395" i="2" a="1"/>
  <c r="AK8395" i="2"/>
  <c r="AK8418" i="2" a="1"/>
  <c r="AK8418" i="2"/>
  <c r="AK8441" i="2" a="1"/>
  <c r="AK8441" i="2"/>
  <c r="AK9219" i="2" a="1"/>
  <c r="AK9219" i="2" s="1"/>
  <c r="AK9220" i="2" a="1"/>
  <c r="AK9220" i="2" s="1"/>
  <c r="AK9221" i="2" a="1"/>
  <c r="AK9221" i="2"/>
  <c r="AK9222" i="2" a="1"/>
  <c r="AK9222" i="2" s="1"/>
  <c r="AK9413" i="2" a="1"/>
  <c r="AK9413" i="2"/>
  <c r="AK9414" i="2" a="1"/>
  <c r="AK9414" i="2"/>
  <c r="AK9415" i="2" a="1"/>
  <c r="AK9415" i="2" s="1"/>
  <c r="AK9416" i="2" a="1"/>
  <c r="AK9416" i="2" s="1"/>
  <c r="AK10418" i="2" a="1"/>
  <c r="AK10418" i="2" s="1"/>
  <c r="AK10419" i="2" a="1"/>
  <c r="AK10419" i="2" s="1"/>
  <c r="AK10420" i="2" a="1"/>
  <c r="AK10420" i="2"/>
  <c r="AK3678" i="2" a="1"/>
  <c r="AK3678" i="2" s="1"/>
  <c r="AK5009" i="2" a="1"/>
  <c r="AK5009" i="2"/>
  <c r="AK6625" i="2" a="1"/>
  <c r="AK6625" i="2"/>
  <c r="AK6789" i="2" a="1"/>
  <c r="AK6789" i="2"/>
  <c r="AK7033" i="2" a="1"/>
  <c r="AK7033" i="2"/>
  <c r="AK11223" i="2" a="1"/>
  <c r="AK11223" i="2"/>
  <c r="AK11481" i="2" a="1"/>
  <c r="AK11481" i="2"/>
  <c r="AK11550" i="2" a="1"/>
  <c r="AK11550" i="2" s="1"/>
  <c r="AK11639" i="2" a="1"/>
  <c r="AK11639" i="2"/>
  <c r="AK11750" i="2" a="1"/>
  <c r="AK11750" i="2" s="1"/>
  <c r="AK488" i="2" a="1"/>
  <c r="AK488" i="2" s="1"/>
  <c r="AK495" i="2" a="1"/>
  <c r="AK495" i="2" s="1"/>
  <c r="AK1551" i="2" a="1"/>
  <c r="AK1551" i="2"/>
  <c r="AK3162" i="2" a="1"/>
  <c r="AK3162" i="2" s="1"/>
  <c r="AK3647" i="2" a="1"/>
  <c r="AK3647" i="2" s="1"/>
  <c r="AK4683" i="2" a="1"/>
  <c r="AK4683" i="2" s="1"/>
  <c r="AK4887" i="2" a="1"/>
  <c r="AK4887" i="2"/>
  <c r="AK5112" i="2" a="1"/>
  <c r="AK5112" i="2" s="1"/>
  <c r="AK5448" i="2" a="1"/>
  <c r="AK5448" i="2"/>
  <c r="AK5235" i="2" a="1"/>
  <c r="AK5235" i="2"/>
  <c r="AK5543" i="2" a="1"/>
  <c r="AK5543" i="2" s="1"/>
  <c r="AK5617" i="2" a="1"/>
  <c r="AK5617" i="2"/>
  <c r="AK5745" i="2" a="1"/>
  <c r="AK5745" i="2"/>
  <c r="AK5869" i="2" a="1"/>
  <c r="AK5869" i="2"/>
  <c r="AK6118" i="2" a="1"/>
  <c r="AK6118" i="2"/>
  <c r="AK6604" i="2" a="1"/>
  <c r="AK6604" i="2"/>
  <c r="AK7034" i="2" a="1"/>
  <c r="AK7034" i="2" s="1"/>
  <c r="AK9839" i="2" a="1"/>
  <c r="AK9839" i="2" s="1"/>
  <c r="AK11191" i="2" a="1"/>
  <c r="AK11191" i="2" s="1"/>
  <c r="AK11446" i="2" a="1"/>
  <c r="AK11446" i="2"/>
  <c r="AK10572" i="2" a="1"/>
  <c r="AK10572" i="2"/>
  <c r="AK10573" i="2" a="1"/>
  <c r="AK10573" i="2" s="1"/>
  <c r="AK10574" i="2" a="1"/>
  <c r="AK10574" i="2" s="1"/>
  <c r="AK3482" i="2" a="1"/>
  <c r="AK3482" i="2" s="1"/>
  <c r="AK3483" i="2" a="1"/>
  <c r="AK3483" i="2" s="1"/>
  <c r="AK3802" i="2" a="1"/>
  <c r="AK3802" i="2" s="1"/>
  <c r="AK3840" i="2" a="1"/>
  <c r="AK3840" i="2"/>
  <c r="AK9223" i="2" a="1"/>
  <c r="AK9223" i="2"/>
  <c r="AK9417" i="2" a="1"/>
  <c r="AK9417" i="2" s="1"/>
  <c r="AK10252" i="2" a="1"/>
  <c r="AK10252" i="2" s="1"/>
  <c r="AK10421" i="2" a="1"/>
  <c r="AK10421" i="2" s="1"/>
  <c r="AK197" i="2" a="1"/>
  <c r="AK197" i="2" s="1"/>
  <c r="AK198" i="2" a="1"/>
  <c r="AK198" i="2"/>
  <c r="AK657" i="2" a="1"/>
  <c r="AK657" i="2" s="1"/>
  <c r="AK658" i="2" a="1"/>
  <c r="AK658" i="2"/>
  <c r="AK920" i="2" a="1"/>
  <c r="AK920" i="2"/>
  <c r="AK921" i="2" a="1"/>
  <c r="AK921" i="2"/>
  <c r="AK1160" i="2" a="1"/>
  <c r="AK1160" i="2" s="1"/>
  <c r="AK1161" i="2" a="1"/>
  <c r="AK1161" i="2" s="1"/>
  <c r="AK1404" i="2" a="1"/>
  <c r="AK1404" i="2" s="1"/>
  <c r="AK1405" i="2" a="1"/>
  <c r="AK1405" i="2"/>
  <c r="AK2104" i="2" a="1"/>
  <c r="AK2104" i="2" s="1"/>
  <c r="AK2105" i="2" a="1"/>
  <c r="AK2105" i="2"/>
  <c r="AK2156" i="2" a="1"/>
  <c r="AK2156" i="2" s="1"/>
  <c r="AK2157" i="2" a="1"/>
  <c r="AK2157" i="2"/>
  <c r="AK2158" i="2" a="1"/>
  <c r="AK2158" i="2" s="1"/>
  <c r="AK2159" i="2" a="1"/>
  <c r="AK2159" i="2" s="1"/>
  <c r="AK2793" i="2" a="1"/>
  <c r="AK2793" i="2" s="1"/>
  <c r="AK2836" i="2" a="1"/>
  <c r="AK2836" i="2" s="1"/>
  <c r="AK2837" i="2" a="1"/>
  <c r="AK2837" i="2" s="1"/>
  <c r="AK2838" i="2" a="1"/>
  <c r="AK2838" i="2" s="1"/>
  <c r="AK2839" i="2" a="1"/>
  <c r="AK2839" i="2" s="1"/>
  <c r="AK2869" i="2" a="1"/>
  <c r="AK2869" i="2" s="1"/>
  <c r="AK3947" i="2" a="1"/>
  <c r="AK3947" i="2" s="1"/>
  <c r="AK4205" i="2" a="1"/>
  <c r="AK4205" i="2"/>
  <c r="AK4231" i="2" a="1"/>
  <c r="AK4231" i="2"/>
  <c r="AK4507" i="2" a="1"/>
  <c r="AK4507" i="2" s="1"/>
  <c r="AK4508" i="2" a="1"/>
  <c r="AK4508" i="2"/>
  <c r="AK6190" i="2" a="1"/>
  <c r="AK6190" i="2"/>
  <c r="AK6354" i="2" a="1"/>
  <c r="AK6354" i="2"/>
  <c r="AK6368" i="2" a="1"/>
  <c r="AK6368" i="2"/>
  <c r="AK8213" i="2" a="1"/>
  <c r="AK8213" i="2" s="1"/>
  <c r="AK8251" i="2" a="1"/>
  <c r="AK8251" i="2"/>
  <c r="AK8252" i="2" a="1"/>
  <c r="AK8252" i="2" s="1"/>
  <c r="AK8273" i="2" a="1"/>
  <c r="AK8273" i="2" s="1"/>
  <c r="AK8295" i="2" a="1"/>
  <c r="AK8295" i="2" s="1"/>
  <c r="AK8315" i="2" a="1"/>
  <c r="AK8315" i="2" s="1"/>
  <c r="AK8336" i="2" a="1"/>
  <c r="AK8336" i="2" s="1"/>
  <c r="AK8356" i="2" a="1"/>
  <c r="AK8356" i="2"/>
  <c r="AK8375" i="2" a="1"/>
  <c r="AK8375" i="2" s="1"/>
  <c r="AK8396" i="2" a="1"/>
  <c r="AK8396" i="2" s="1"/>
  <c r="AK8397" i="2" a="1"/>
  <c r="AK8397" i="2" s="1"/>
  <c r="AK8419" i="2" a="1"/>
  <c r="AK8419" i="2" s="1"/>
  <c r="AK9224" i="2" a="1"/>
  <c r="AK9224" i="2"/>
  <c r="AK9225" i="2" a="1"/>
  <c r="AK9225" i="2"/>
  <c r="AK9226" i="2" a="1"/>
  <c r="AK9226" i="2" s="1"/>
  <c r="AK9227" i="2" a="1"/>
  <c r="AK9227" i="2"/>
  <c r="AK9418" i="2" a="1"/>
  <c r="AK9418" i="2"/>
  <c r="AK9419" i="2" a="1"/>
  <c r="AK9419" i="2"/>
  <c r="AK9420" i="2" a="1"/>
  <c r="AK9420" i="2"/>
  <c r="AK9421" i="2" a="1"/>
  <c r="AK9421" i="2"/>
  <c r="AK10422" i="2" a="1"/>
  <c r="AK10422" i="2" s="1"/>
  <c r="AK10423" i="2" a="1"/>
  <c r="AK10423" i="2" s="1"/>
  <c r="AK10424" i="2" a="1"/>
  <c r="AK10424" i="2" s="1"/>
  <c r="AK10575" i="2" a="1"/>
  <c r="AK10575" i="2"/>
  <c r="AK10576" i="2" a="1"/>
  <c r="AK10576" i="2" s="1"/>
  <c r="AK3676" i="2" a="1"/>
  <c r="AK3676" i="2" s="1"/>
  <c r="AK4984" i="2" a="1"/>
  <c r="AK4984" i="2" s="1"/>
  <c r="AK6605" i="2" a="1"/>
  <c r="AK6605" i="2"/>
  <c r="AK6790" i="2" a="1"/>
  <c r="AK6790" i="2" s="1"/>
  <c r="AK7035" i="2" a="1"/>
  <c r="AK7035" i="2"/>
  <c r="AK9840" i="2" a="1"/>
  <c r="AK9840" i="2" s="1"/>
  <c r="AK11224" i="2" a="1"/>
  <c r="AK11224" i="2" s="1"/>
  <c r="AK11482" i="2" a="1"/>
  <c r="AK11482" i="2"/>
  <c r="AK11551" i="2" a="1"/>
  <c r="AK11551" i="2"/>
  <c r="AK11640" i="2" a="1"/>
  <c r="AK11640" i="2"/>
  <c r="AK489" i="2" a="1"/>
  <c r="AK489" i="2"/>
  <c r="AK496" i="2" a="1"/>
  <c r="AK496" i="2" s="1"/>
  <c r="AK1552" i="2" a="1"/>
  <c r="AK1552" i="2"/>
  <c r="AK3163" i="2" a="1"/>
  <c r="AK3163" i="2" s="1"/>
  <c r="AK3632" i="2" a="1"/>
  <c r="AK3632" i="2"/>
  <c r="AK4684" i="2" a="1"/>
  <c r="AK4684" i="2"/>
  <c r="AK4888" i="2" a="1"/>
  <c r="AK4888" i="2"/>
  <c r="AK5113" i="2" a="1"/>
  <c r="AK5113" i="2"/>
  <c r="AK5449" i="2" a="1"/>
  <c r="AK5449" i="2" s="1"/>
  <c r="AK5236" i="2" a="1"/>
  <c r="AK5236" i="2" s="1"/>
  <c r="AK5544" i="2" a="1"/>
  <c r="AK5544" i="2"/>
  <c r="AK5618" i="2" a="1"/>
  <c r="AK5618" i="2"/>
  <c r="AK5746" i="2" a="1"/>
  <c r="AK5746" i="2" s="1"/>
  <c r="AK5870" i="2" a="1"/>
  <c r="AK5870" i="2" s="1"/>
  <c r="AK6119" i="2" a="1"/>
  <c r="AK6119" i="2" s="1"/>
  <c r="AK6581" i="2" a="1"/>
  <c r="AK6581" i="2"/>
  <c r="AK7036" i="2" a="1"/>
  <c r="AK7036" i="2"/>
  <c r="AK9733" i="2" a="1"/>
  <c r="AK9733" i="2" s="1"/>
  <c r="AK11192" i="2" a="1"/>
  <c r="AK11192" i="2"/>
  <c r="AK11447" i="2" a="1"/>
  <c r="AK11447" i="2" s="1"/>
  <c r="AK10577" i="2" a="1"/>
  <c r="AK10577" i="2"/>
  <c r="AK3505" i="2" a="1"/>
  <c r="AK3505" i="2" s="1"/>
  <c r="AK3506" i="2" a="1"/>
  <c r="AK3506" i="2"/>
  <c r="AK3841" i="2" a="1"/>
  <c r="AK3841" i="2"/>
  <c r="AK3842" i="2" a="1"/>
  <c r="AK3842" i="2" s="1"/>
  <c r="AK9228" i="2" a="1"/>
  <c r="AK9228" i="2" s="1"/>
  <c r="AK9422" i="2" a="1"/>
  <c r="AK9422" i="2" s="1"/>
  <c r="AK10425" i="2" a="1"/>
  <c r="AK10425" i="2" s="1"/>
  <c r="AK10578" i="2" a="1"/>
  <c r="AK10578" i="2" s="1"/>
  <c r="AK199" i="2" a="1"/>
  <c r="AK199" i="2"/>
  <c r="AK295" i="2" a="1"/>
  <c r="AK295" i="2"/>
  <c r="AK659" i="2" a="1"/>
  <c r="AK659" i="2" s="1"/>
  <c r="AK700" i="2" a="1"/>
  <c r="AK700" i="2"/>
  <c r="AK942" i="2" a="1"/>
  <c r="AK942" i="2" s="1"/>
  <c r="AK943" i="2" a="1"/>
  <c r="AK943" i="2" s="1"/>
  <c r="AK1183" i="2" a="1"/>
  <c r="AK1183" i="2" s="1"/>
  <c r="AK1184" i="2" a="1"/>
  <c r="AK1184" i="2"/>
  <c r="AK1428" i="2" a="1"/>
  <c r="AK1428" i="2"/>
  <c r="AK1429" i="2" a="1"/>
  <c r="AK1429" i="2"/>
  <c r="AK2160" i="2" a="1"/>
  <c r="AK2160" i="2"/>
  <c r="AK2196" i="2" a="1"/>
  <c r="AK2196" i="2"/>
  <c r="AK2217" i="2" a="1"/>
  <c r="AK2217" i="2" s="1"/>
  <c r="AK2218" i="2" a="1"/>
  <c r="AK2218" i="2"/>
  <c r="AK2243" i="2" a="1"/>
  <c r="AK2243" i="2"/>
  <c r="AK2244" i="2" a="1"/>
  <c r="AK2244" i="2"/>
  <c r="AK2840" i="2" a="1"/>
  <c r="AK2840" i="2" s="1"/>
  <c r="AK2841" i="2" a="1"/>
  <c r="AK2841" i="2" s="1"/>
  <c r="AK2842" i="2" a="1"/>
  <c r="AK2842" i="2"/>
  <c r="AK2870" i="2" a="1"/>
  <c r="AK2870" i="2"/>
  <c r="AK2871" i="2" a="1"/>
  <c r="AK2871" i="2" s="1"/>
  <c r="AK2872" i="2" a="1"/>
  <c r="AK2872" i="2"/>
  <c r="AK3966" i="2" a="1"/>
  <c r="AK3966" i="2"/>
  <c r="AK4232" i="2" a="1"/>
  <c r="AK4232" i="2" s="1"/>
  <c r="AK4233" i="2" a="1"/>
  <c r="AK4233" i="2" s="1"/>
  <c r="AK4543" i="2" a="1"/>
  <c r="AK4543" i="2"/>
  <c r="AK4544" i="2" a="1"/>
  <c r="AK4544" i="2"/>
  <c r="AK6210" i="2" a="1"/>
  <c r="AK6210" i="2"/>
  <c r="AK6369" i="2" a="1"/>
  <c r="AK6369" i="2"/>
  <c r="AK6370" i="2" a="1"/>
  <c r="AK6370" i="2"/>
  <c r="AK8214" i="2" a="1"/>
  <c r="AK8214" i="2" s="1"/>
  <c r="AK8253" i="2" a="1"/>
  <c r="AK8253" i="2" s="1"/>
  <c r="AK8274" i="2" a="1"/>
  <c r="AK8274" i="2"/>
  <c r="AK8296" i="2" a="1"/>
  <c r="AK8296" i="2"/>
  <c r="AK8316" i="2" a="1"/>
  <c r="AK8316" i="2"/>
  <c r="AK8337" i="2" a="1"/>
  <c r="AK8337" i="2" s="1"/>
  <c r="AK8357" i="2" a="1"/>
  <c r="AK8357" i="2" s="1"/>
  <c r="AK8376" i="2" a="1"/>
  <c r="AK8376" i="2"/>
  <c r="AK8398" i="2" a="1"/>
  <c r="AK8398" i="2"/>
  <c r="AK8399" i="2" a="1"/>
  <c r="AK8399" i="2"/>
  <c r="AK8420" i="2" a="1"/>
  <c r="AK8420" i="2"/>
  <c r="AK8442" i="2" a="1"/>
  <c r="AK8442" i="2" s="1"/>
  <c r="AK9423" i="2" a="1"/>
  <c r="AK9423" i="2" s="1"/>
  <c r="AK9424" i="2" a="1"/>
  <c r="AK9424" i="2"/>
  <c r="AK9425" i="2" a="1"/>
  <c r="AK9425" i="2" s="1"/>
  <c r="AK9426" i="2" a="1"/>
  <c r="AK9426" i="2"/>
  <c r="AK9626" i="2" a="1"/>
  <c r="AK9626" i="2" s="1"/>
  <c r="AK9627" i="2" a="1"/>
  <c r="AK9627" i="2"/>
  <c r="AK9628" i="2" a="1"/>
  <c r="AK9628" i="2" s="1"/>
  <c r="AK9629" i="2" a="1"/>
  <c r="AK9629" i="2"/>
  <c r="AK10426" i="2" a="1"/>
  <c r="AK10426" i="2" s="1"/>
  <c r="AK10427" i="2" a="1"/>
  <c r="AK10427" i="2" s="1"/>
  <c r="AK10579" i="2" a="1"/>
  <c r="AK10579" i="2" s="1"/>
  <c r="AK3679" i="2" a="1"/>
  <c r="AK3679" i="2"/>
  <c r="AK5010" i="2" a="1"/>
  <c r="AK5010" i="2" s="1"/>
  <c r="AK6642" i="2" a="1"/>
  <c r="AK6642" i="2" s="1"/>
  <c r="AK6793" i="2" a="1"/>
  <c r="AK6793" i="2"/>
  <c r="AK7063" i="2" a="1"/>
  <c r="AK7063" i="2"/>
  <c r="AK9913" i="2" a="1"/>
  <c r="AK9913" i="2" s="1"/>
  <c r="AK11225" i="2" a="1"/>
  <c r="AK11225" i="2"/>
  <c r="AK11483" i="2" a="1"/>
  <c r="AK11483" i="2"/>
  <c r="AK11552" i="2" a="1"/>
  <c r="AK11552" i="2" s="1"/>
  <c r="AK11641" i="2" a="1"/>
  <c r="AK11641" i="2"/>
  <c r="AK497" i="2" a="1"/>
  <c r="AK497" i="2" s="1"/>
  <c r="AK498" i="2" a="1"/>
  <c r="AK498" i="2" s="1"/>
  <c r="AK1553" i="2" a="1"/>
  <c r="AK1553" i="2" s="1"/>
  <c r="AK3164" i="2" a="1"/>
  <c r="AK3164" i="2" s="1"/>
  <c r="AK3648" i="2" a="1"/>
  <c r="AK3648" i="2"/>
  <c r="AK4708" i="2" a="1"/>
  <c r="AK4708" i="2" s="1"/>
  <c r="AK4889" i="2" a="1"/>
  <c r="AK4889" i="2" s="1"/>
  <c r="AK5141" i="2" a="1"/>
  <c r="AK5141" i="2" s="1"/>
  <c r="AK5450" i="2" a="1"/>
  <c r="AK5450" i="2"/>
  <c r="AK5237" i="2" a="1"/>
  <c r="AK5237" i="2"/>
  <c r="AK5563" i="2" a="1"/>
  <c r="AK5563" i="2"/>
  <c r="AK5619" i="2" a="1"/>
  <c r="AK5619" i="2" s="1"/>
  <c r="AK5747" i="2" a="1"/>
  <c r="AK5747" i="2"/>
  <c r="AK5871" i="2" a="1"/>
  <c r="AK5871" i="2"/>
  <c r="AK6133" i="2" a="1"/>
  <c r="AK6133" i="2"/>
  <c r="AK6606" i="2" a="1"/>
  <c r="AK6606" i="2" s="1"/>
  <c r="AK7037" i="2" a="1"/>
  <c r="AK7037" i="2"/>
  <c r="AK11226" i="2" a="1"/>
  <c r="AK11226" i="2"/>
  <c r="AK11484" i="2" a="1"/>
  <c r="AK11484" i="2"/>
  <c r="AK11751" i="2" a="1"/>
  <c r="AK11751" i="2"/>
  <c r="AK10580" i="2" a="1"/>
  <c r="AK10580" i="2" s="1"/>
  <c r="AK10581" i="2" a="1"/>
  <c r="AK10581" i="2" s="1"/>
  <c r="AK10582" i="2" a="1"/>
  <c r="AK10582" i="2"/>
  <c r="AK440" i="2" a="1"/>
  <c r="AK440" i="2"/>
  <c r="AK441" i="2" a="1"/>
  <c r="AK441" i="2"/>
  <c r="AK1592" i="2" a="1"/>
  <c r="AK1592" i="2" s="1"/>
  <c r="AK3165" i="2" a="1"/>
  <c r="AK3165" i="2"/>
  <c r="AK3507" i="2" a="1"/>
  <c r="AK3507" i="2"/>
  <c r="AK3508" i="2" a="1"/>
  <c r="AK3508" i="2" s="1"/>
  <c r="AK3649" i="2" a="1"/>
  <c r="AK3649" i="2" s="1"/>
  <c r="AK3892" i="2" a="1"/>
  <c r="AK3892" i="2" s="1"/>
  <c r="AK3899" i="2" a="1"/>
  <c r="AK3899" i="2"/>
  <c r="AK4744" i="2" a="1"/>
  <c r="AK4744" i="2" s="1"/>
  <c r="AK4890" i="2" a="1"/>
  <c r="AK4890" i="2" s="1"/>
  <c r="AK5172" i="2" a="1"/>
  <c r="AK5172" i="2"/>
  <c r="AK5451" i="2" a="1"/>
  <c r="AK5451" i="2"/>
  <c r="AK5238" i="2" a="1"/>
  <c r="AK5238" i="2"/>
  <c r="AK5577" i="2" a="1"/>
  <c r="AK5577" i="2" s="1"/>
  <c r="AK6120" i="2" a="1"/>
  <c r="AK6120" i="2"/>
  <c r="AK6626" i="2" a="1"/>
  <c r="AK6626" i="2" s="1"/>
  <c r="AK6992" i="2" a="1"/>
  <c r="AK6992" i="2" s="1"/>
  <c r="AK9841" i="2" a="1"/>
  <c r="AK9841" i="2" s="1"/>
  <c r="AK9842" i="2" a="1"/>
  <c r="AK9842" i="2"/>
  <c r="AK9914" i="2" a="1"/>
  <c r="AK9914" i="2"/>
  <c r="AK10893" i="2" a="1"/>
  <c r="AK10893" i="2"/>
  <c r="AK10949" i="2" a="1"/>
  <c r="AK10949" i="2" s="1"/>
  <c r="AK11193" i="2" a="1"/>
  <c r="AK11193" i="2"/>
  <c r="AK11448" i="2" a="1"/>
  <c r="AK11448" i="2" s="1"/>
  <c r="AK442" i="2" a="1"/>
  <c r="AK442" i="2" s="1"/>
  <c r="AK443" i="2" a="1"/>
  <c r="AK443" i="2" s="1"/>
  <c r="AK753" i="2" a="1"/>
  <c r="AK753" i="2" s="1"/>
  <c r="AK770" i="2" a="1"/>
  <c r="AK770" i="2"/>
  <c r="AK1107" i="2" a="1"/>
  <c r="AK1107" i="2" s="1"/>
  <c r="AK1108" i="2" a="1"/>
  <c r="AK1108" i="2" s="1"/>
  <c r="AK1329" i="2" a="1"/>
  <c r="AK1329" i="2" s="1"/>
  <c r="AK1330" i="2" a="1"/>
  <c r="AK1330" i="2" s="1"/>
  <c r="AK2219" i="2" a="1"/>
  <c r="AK2219" i="2"/>
  <c r="AK2220" i="2" a="1"/>
  <c r="AK2220" i="2" s="1"/>
  <c r="AK2221" i="2" a="1"/>
  <c r="AK2221" i="2" s="1"/>
  <c r="AK2245" i="2" a="1"/>
  <c r="AK2245" i="2"/>
  <c r="AK2246" i="2" a="1"/>
  <c r="AK2246" i="2" s="1"/>
  <c r="AK2247" i="2" a="1"/>
  <c r="AK2247" i="2"/>
  <c r="AK2899" i="2" a="1"/>
  <c r="AK2899" i="2" s="1"/>
  <c r="AK2900" i="2" a="1"/>
  <c r="AK2900" i="2" s="1"/>
  <c r="AK2901" i="2" a="1"/>
  <c r="AK2901" i="2" s="1"/>
  <c r="AK2902" i="2" a="1"/>
  <c r="AK2902" i="2"/>
  <c r="AK2928" i="2" a="1"/>
  <c r="AK2928" i="2" s="1"/>
  <c r="AK2929" i="2" a="1"/>
  <c r="AK2929" i="2" s="1"/>
  <c r="AK3650" i="2" a="1"/>
  <c r="AK3650" i="2"/>
  <c r="AK4293" i="2" a="1"/>
  <c r="AK4293" i="2" s="1"/>
  <c r="AK4294" i="2" a="1"/>
  <c r="AK4294" i="2"/>
  <c r="AK4593" i="2" a="1"/>
  <c r="AK4593" i="2" s="1"/>
  <c r="AK4594" i="2" a="1"/>
  <c r="AK4594" i="2" s="1"/>
  <c r="AK5011" i="2" a="1"/>
  <c r="AK5011" i="2"/>
  <c r="AK6653" i="2" a="1"/>
  <c r="AK6653" i="2"/>
  <c r="AK6773" i="2" a="1"/>
  <c r="AK6773" i="2"/>
  <c r="AK7038" i="2" a="1"/>
  <c r="AK7038" i="2"/>
  <c r="AK8275" i="2" a="1"/>
  <c r="AK8275" i="2" s="1"/>
  <c r="AK8297" i="2" a="1"/>
  <c r="AK8297" i="2"/>
  <c r="AK8298" i="2" a="1"/>
  <c r="AK8298" i="2"/>
  <c r="AK8317" i="2" a="1"/>
  <c r="AK8317" i="2"/>
  <c r="AK8338" i="2" a="1"/>
  <c r="AK8338" i="2"/>
  <c r="AK8358" i="2" a="1"/>
  <c r="AK8358" i="2"/>
  <c r="AK8377" i="2" a="1"/>
  <c r="AK8377" i="2" s="1"/>
  <c r="AK8400" i="2" a="1"/>
  <c r="AK8400" i="2" s="1"/>
  <c r="AK8421" i="2" a="1"/>
  <c r="AK8421" i="2" s="1"/>
  <c r="AK8443" i="2" a="1"/>
  <c r="AK8443" i="2" s="1"/>
  <c r="AK8444" i="2" a="1"/>
  <c r="AK8444" i="2"/>
  <c r="AK8445" i="2" a="1"/>
  <c r="AK8445" i="2" s="1"/>
  <c r="AK9843" i="2" a="1"/>
  <c r="AK9843" i="2" s="1"/>
  <c r="AK9915" i="2" a="1"/>
  <c r="AK9915" i="2"/>
  <c r="AK9916" i="2" a="1"/>
  <c r="AK9916" i="2" s="1"/>
  <c r="AK9917" i="2" a="1"/>
  <c r="AK9917" i="2"/>
  <c r="AK9918" i="2" a="1"/>
  <c r="AK9918" i="2"/>
  <c r="AK9966" i="2" a="1"/>
  <c r="AK9966" i="2" s="1"/>
  <c r="AK11752" i="2" a="1"/>
  <c r="AK11752" i="2" s="1"/>
  <c r="AK5748" i="2" a="1"/>
  <c r="AK5748" i="2" s="1"/>
  <c r="AK5749" i="2" a="1"/>
  <c r="AK5749" i="2"/>
  <c r="AK5872" i="2" a="1"/>
  <c r="AK5872" i="2"/>
  <c r="AK10894" i="2" a="1"/>
  <c r="AK10894" i="2" s="1"/>
  <c r="AK10950" i="2" a="1"/>
  <c r="AK10950" i="2"/>
  <c r="AK10951" i="2" a="1"/>
  <c r="AK10951" i="2" s="1"/>
  <c r="AK10952" i="2" a="1"/>
  <c r="AK10952" i="2" s="1"/>
  <c r="AK10981" i="2" a="1"/>
  <c r="AK10981" i="2" s="1"/>
  <c r="AK10982" i="2" a="1"/>
  <c r="AK10982" i="2"/>
  <c r="AK11227" i="2" a="1"/>
  <c r="AK11227" i="2" s="1"/>
  <c r="AK11485" i="2" a="1"/>
  <c r="AK11485" i="2" s="1"/>
  <c r="AK444" i="2" a="1"/>
  <c r="AK444" i="2" s="1"/>
  <c r="AK445" i="2" a="1"/>
  <c r="AK445" i="2" s="1"/>
  <c r="AK1593" i="2" a="1"/>
  <c r="AK1593" i="2"/>
  <c r="AK3166" i="2" a="1"/>
  <c r="AK3166" i="2"/>
  <c r="AK4745" i="2" a="1"/>
  <c r="AK4745" i="2" s="1"/>
  <c r="AK4891" i="2" a="1"/>
  <c r="AK4891" i="2" s="1"/>
  <c r="AK5173" i="2" a="1"/>
  <c r="AK5173" i="2"/>
  <c r="AK5452" i="2" a="1"/>
  <c r="AK5452" i="2"/>
  <c r="AK5578" i="2" a="1"/>
  <c r="AK5578" i="2"/>
  <c r="AK856" i="2" a="1"/>
  <c r="AK856" i="2" s="1"/>
  <c r="AK857" i="2" a="1"/>
  <c r="AK857" i="2" s="1"/>
  <c r="AK2222" i="2" a="1"/>
  <c r="AK2222" i="2" s="1"/>
  <c r="AK2248" i="2" a="1"/>
  <c r="AK2248" i="2"/>
  <c r="AK2271" i="2" a="1"/>
  <c r="AK2271" i="2"/>
  <c r="AK2272" i="2" a="1"/>
  <c r="AK2272" i="2"/>
  <c r="AK2273" i="2" a="1"/>
  <c r="AK2273" i="2"/>
  <c r="AK2274" i="2" a="1"/>
  <c r="AK2274" i="2" s="1"/>
  <c r="AK2903" i="2" a="1"/>
  <c r="AK2903" i="2" s="1"/>
  <c r="AK2904" i="2" a="1"/>
  <c r="AK2904" i="2" s="1"/>
  <c r="AK2930" i="2" a="1"/>
  <c r="AK2930" i="2"/>
  <c r="AK2931" i="2" a="1"/>
  <c r="AK2931" i="2" s="1"/>
  <c r="AK2932" i="2" a="1"/>
  <c r="AK2932" i="2"/>
  <c r="AK2933" i="2" a="1"/>
  <c r="AK2933" i="2" s="1"/>
  <c r="AK3651" i="2" a="1"/>
  <c r="AK3651" i="2"/>
  <c r="AK4000" i="2" a="1"/>
  <c r="AK4000" i="2"/>
  <c r="AK5012" i="2" a="1"/>
  <c r="AK5012" i="2" s="1"/>
  <c r="AK6232" i="2" a="1"/>
  <c r="AK6232" i="2" s="1"/>
  <c r="AK6382" i="2" a="1"/>
  <c r="AK6382" i="2"/>
  <c r="AK6398" i="2" a="1"/>
  <c r="AK6398" i="2"/>
  <c r="AK6643" i="2" a="1"/>
  <c r="AK6643" i="2" s="1"/>
  <c r="AK6774" i="2" a="1"/>
  <c r="AK6774" i="2"/>
  <c r="AK7039" i="2" a="1"/>
  <c r="AK7039" i="2"/>
  <c r="AK8276" i="2" a="1"/>
  <c r="AK8276" i="2"/>
  <c r="AK8299" i="2" a="1"/>
  <c r="AK8299" i="2" s="1"/>
  <c r="AK8318" i="2" a="1"/>
  <c r="AK8318" i="2" s="1"/>
  <c r="AK8339" i="2" a="1"/>
  <c r="AK8339" i="2"/>
  <c r="AK8359" i="2" a="1"/>
  <c r="AK8359" i="2"/>
  <c r="AK8378" i="2" a="1"/>
  <c r="AK8378" i="2" s="1"/>
  <c r="AK8401" i="2" a="1"/>
  <c r="AK8401" i="2"/>
  <c r="AK8422" i="2" a="1"/>
  <c r="AK8422" i="2" s="1"/>
  <c r="AK8423" i="2" a="1"/>
  <c r="AK8423" i="2"/>
  <c r="AK8446" i="2" a="1"/>
  <c r="AK8446" i="2" s="1"/>
  <c r="AK8461" i="2" a="1"/>
  <c r="AK8461" i="2" s="1"/>
  <c r="AK8476" i="2" a="1"/>
  <c r="AK8476" i="2"/>
  <c r="AK9844" i="2" a="1"/>
  <c r="AK9844" i="2"/>
  <c r="AK9919" i="2" a="1"/>
  <c r="AK9919" i="2"/>
  <c r="AK11553" i="2" a="1"/>
  <c r="AK11553" i="2" s="1"/>
  <c r="AK11642" i="2" a="1"/>
  <c r="AK11642" i="2"/>
  <c r="AK11771" i="2" a="1"/>
  <c r="AK11771" i="2"/>
  <c r="AK5620" i="2" a="1"/>
  <c r="AK5620" i="2" s="1"/>
  <c r="AK5750" i="2" a="1"/>
  <c r="AK5750" i="2" s="1"/>
  <c r="AK5873" i="2" a="1"/>
  <c r="AK5873" i="2" s="1"/>
  <c r="AK11194" i="2" a="1"/>
  <c r="AK11194" i="2" s="1"/>
  <c r="AK11486" i="2" a="1"/>
  <c r="AK11486" i="2"/>
  <c r="AK7106" i="2" a="1"/>
  <c r="AK7106" i="2"/>
  <c r="AK408" i="2" a="1"/>
  <c r="AK408" i="2" s="1"/>
  <c r="AK409" i="2" a="1"/>
  <c r="AK409" i="2"/>
  <c r="AK754" i="2" a="1"/>
  <c r="AK754" i="2" s="1"/>
  <c r="AK755" i="2" a="1"/>
  <c r="AK755" i="2" s="1"/>
  <c r="AK1060" i="2" a="1"/>
  <c r="AK1060" i="2"/>
  <c r="AK1078" i="2" a="1"/>
  <c r="AK1078" i="2" s="1"/>
  <c r="AK1293" i="2" a="1"/>
  <c r="AK1293" i="2"/>
  <c r="AK1294" i="2" a="1"/>
  <c r="AK1294" i="2"/>
  <c r="AK9427" i="2" a="1"/>
  <c r="AK9427" i="2"/>
  <c r="AK9630" i="2" a="1"/>
  <c r="AK9630" i="2" s="1"/>
  <c r="AK9920" i="2" a="1"/>
  <c r="AK9920" i="2" s="1"/>
  <c r="AK9967" i="2" a="1"/>
  <c r="AK9967" i="2"/>
  <c r="AK10583" i="2" a="1"/>
  <c r="AK10583" i="2" s="1"/>
  <c r="AK10727" i="2" a="1"/>
  <c r="AK10727" i="2" s="1"/>
  <c r="AK10812" i="2" a="1"/>
  <c r="AK10812" i="2"/>
  <c r="AK10895" i="2" a="1"/>
  <c r="AK10895" i="2"/>
  <c r="AK3431" i="2" a="1"/>
  <c r="AK3431" i="2"/>
  <c r="AK3432" i="2" a="1"/>
  <c r="AK3432" i="2"/>
  <c r="AK3608" i="2" a="1"/>
  <c r="AK3608" i="2" s="1"/>
  <c r="AK3803" i="2" a="1"/>
  <c r="AK3803" i="2" s="1"/>
  <c r="AK3843" i="2" a="1"/>
  <c r="AK3843" i="2" s="1"/>
  <c r="AK5285" i="2" a="1"/>
  <c r="AK5285" i="2"/>
  <c r="AK6100" i="2" a="1"/>
  <c r="AK6100" i="2" s="1"/>
  <c r="AK6800" i="2" a="1"/>
  <c r="AK6800" i="2"/>
  <c r="AK9428" i="2" a="1"/>
  <c r="AK9428" i="2" s="1"/>
  <c r="AK9631" i="2" a="1"/>
  <c r="AK9631" i="2"/>
  <c r="AK10428" i="2" a="1"/>
  <c r="AK10428" i="2" s="1"/>
  <c r="AK10584" i="2" a="1"/>
  <c r="AK10584" i="2"/>
  <c r="AK11753" i="2" a="1"/>
  <c r="AK11753" i="2"/>
  <c r="AK11772" i="2" a="1"/>
  <c r="AK11772" i="2" s="1"/>
  <c r="AK11776" i="2" a="1"/>
  <c r="AK11776" i="2" s="1"/>
  <c r="AK410" i="2" a="1"/>
  <c r="AK410" i="2"/>
  <c r="AK411" i="2" a="1"/>
  <c r="AK411" i="2"/>
  <c r="AK1581" i="2" a="1"/>
  <c r="AK1581" i="2" s="1"/>
  <c r="AK3167" i="2" a="1"/>
  <c r="AK3167" i="2" s="1"/>
  <c r="AK4892" i="2" a="1"/>
  <c r="AK4892" i="2" s="1"/>
  <c r="AK4732" i="2" a="1"/>
  <c r="AK4732" i="2" s="1"/>
  <c r="AK5159" i="2" a="1"/>
  <c r="AK5159" i="2"/>
  <c r="AK5453" i="2" a="1"/>
  <c r="AK5453" i="2"/>
  <c r="AK5564" i="2" a="1"/>
  <c r="AK5564" i="2"/>
  <c r="AK4060" i="2" a="1"/>
  <c r="AK4060" i="2" s="1"/>
  <c r="AK4061" i="2" a="1"/>
  <c r="AK4061" i="2" s="1"/>
  <c r="AK4062" i="2" a="1"/>
  <c r="AK4062" i="2" s="1"/>
  <c r="AK4066" i="2" a="1"/>
  <c r="AK4066" i="2" s="1"/>
  <c r="AK4067" i="2" a="1"/>
  <c r="AK4067" i="2"/>
  <c r="AK4068" i="2" a="1"/>
  <c r="AK4068" i="2" s="1"/>
  <c r="AK4119" i="2" a="1"/>
  <c r="AK4119" i="2" s="1"/>
  <c r="AK4124" i="2" a="1"/>
  <c r="AK4124" i="2" s="1"/>
  <c r="AK4125" i="2" a="1"/>
  <c r="AK4125" i="2"/>
  <c r="AK4126" i="2" a="1"/>
  <c r="AK4126" i="2"/>
  <c r="AK4127" i="2" a="1"/>
  <c r="AK4127" i="2" s="1"/>
  <c r="AK4131" i="2" a="1"/>
  <c r="AK4131" i="2" s="1"/>
  <c r="AK6841" i="2" a="1"/>
  <c r="AK6841" i="2"/>
  <c r="AK7097" i="2" a="1"/>
  <c r="AK7097" i="2" s="1"/>
  <c r="AK8165" i="2" a="1"/>
  <c r="AK8165" i="2"/>
  <c r="AK8215" i="2" a="1"/>
  <c r="AK8215" i="2" s="1"/>
  <c r="AK8254" i="2" a="1"/>
  <c r="AK8254" i="2"/>
  <c r="AK8277" i="2" a="1"/>
  <c r="AK8277" i="2" s="1"/>
  <c r="AK8300" i="2" a="1"/>
  <c r="AK8300" i="2" s="1"/>
  <c r="AK8319" i="2" a="1"/>
  <c r="AK8319" i="2"/>
  <c r="AK8340" i="2" a="1"/>
  <c r="AK8340" i="2"/>
  <c r="AK8360" i="2" a="1"/>
  <c r="AK8360" i="2" s="1"/>
  <c r="AK8379" i="2" a="1"/>
  <c r="AK8379" i="2"/>
  <c r="AK8402" i="2" a="1"/>
  <c r="AK8402" i="2" s="1"/>
  <c r="AK8424" i="2" a="1"/>
  <c r="AK8424" i="2" s="1"/>
  <c r="AK8447" i="2" a="1"/>
  <c r="AK8447" i="2" s="1"/>
  <c r="AK3652" i="2" a="1"/>
  <c r="AK3652" i="2"/>
  <c r="AK4206" i="2" a="1"/>
  <c r="AK4206" i="2" s="1"/>
  <c r="AK4207" i="2" a="1"/>
  <c r="AK4207" i="2"/>
  <c r="AK4509" i="2" a="1"/>
  <c r="AK4509" i="2" s="1"/>
  <c r="AK4510" i="2" a="1"/>
  <c r="AK4510" i="2"/>
  <c r="AK5013" i="2" a="1"/>
  <c r="AK5013" i="2"/>
  <c r="AK6801" i="2" a="1"/>
  <c r="AK6801" i="2" s="1"/>
  <c r="AK9429" i="2" a="1"/>
  <c r="AK9429" i="2"/>
  <c r="AK9632" i="2" a="1"/>
  <c r="AK9632" i="2"/>
  <c r="AK10429" i="2" a="1"/>
  <c r="AK10429" i="2"/>
  <c r="AK10585" i="2" a="1"/>
  <c r="AK10585" i="2" s="1"/>
  <c r="AK5621" i="2" a="1"/>
  <c r="AK5621" i="2" s="1"/>
  <c r="AK5751" i="2" a="1"/>
  <c r="AK5751" i="2" s="1"/>
  <c r="AK5874" i="2" a="1"/>
  <c r="AK5874" i="2"/>
  <c r="AK10953" i="2" a="1"/>
  <c r="AK10953" i="2"/>
  <c r="AK11276" i="2" a="1"/>
  <c r="AK11276" i="2"/>
  <c r="AK11526" i="2" a="1"/>
  <c r="AK11526" i="2" s="1"/>
  <c r="AK446" i="2" a="1"/>
  <c r="AK446" i="2" s="1"/>
  <c r="AK447" i="2" a="1"/>
  <c r="AK447" i="2" s="1"/>
  <c r="AK1594" i="2" a="1"/>
  <c r="AK1594" i="2" s="1"/>
  <c r="AK3168" i="2" a="1"/>
  <c r="AK3168" i="2" s="1"/>
  <c r="AK3484" i="2" a="1"/>
  <c r="AK3484" i="2" s="1"/>
  <c r="AK3485" i="2" a="1"/>
  <c r="AK3485" i="2" s="1"/>
  <c r="AK3864" i="2" a="1"/>
  <c r="AK3864" i="2"/>
  <c r="AK3865" i="2" a="1"/>
  <c r="AK3865" i="2"/>
  <c r="AK4753" i="2" a="1"/>
  <c r="AK4753" i="2"/>
  <c r="AK4893" i="2" a="1"/>
  <c r="AK4893" i="2" s="1"/>
  <c r="AK5174" i="2" a="1"/>
  <c r="AK5174" i="2"/>
  <c r="AK5454" i="2" a="1"/>
  <c r="AK5454" i="2" s="1"/>
  <c r="AK5579" i="2" a="1"/>
  <c r="AK5579" i="2" s="1"/>
  <c r="AK9633" i="2" a="1"/>
  <c r="AK9633" i="2"/>
  <c r="AK9734" i="2" a="1"/>
  <c r="AK9734" i="2"/>
  <c r="AK10728" i="2" a="1"/>
  <c r="AK10728" i="2" s="1"/>
  <c r="AK10813" i="2" a="1"/>
  <c r="AK10813" i="2" s="1"/>
  <c r="AK412" i="2" a="1"/>
  <c r="AK412" i="2"/>
  <c r="AK448" i="2" a="1"/>
  <c r="AK448" i="2" s="1"/>
  <c r="AK771" i="2" a="1"/>
  <c r="AK771" i="2" s="1"/>
  <c r="AK772" i="2" a="1"/>
  <c r="AK772" i="2" s="1"/>
  <c r="AK964" i="2" a="1"/>
  <c r="AK964" i="2"/>
  <c r="AK965" i="2" a="1"/>
  <c r="AK965" i="2" s="1"/>
  <c r="AK1212" i="2" a="1"/>
  <c r="AK1212" i="2" s="1"/>
  <c r="AK1213" i="2" a="1"/>
  <c r="AK1213" i="2"/>
  <c r="AK1449" i="2" a="1"/>
  <c r="AK1449" i="2" s="1"/>
  <c r="AK1450" i="2" a="1"/>
  <c r="AK1450" i="2"/>
  <c r="AK2223" i="2" a="1"/>
  <c r="AK2223" i="2"/>
  <c r="AK2224" i="2" a="1"/>
  <c r="AK2224" i="2"/>
  <c r="AK2225" i="2" a="1"/>
  <c r="AK2225" i="2"/>
  <c r="AK2249" i="2" a="1"/>
  <c r="AK2249" i="2"/>
  <c r="AK2250" i="2" a="1"/>
  <c r="AK2250" i="2"/>
  <c r="AK2275" i="2" a="1"/>
  <c r="AK2275" i="2" s="1"/>
  <c r="AK2873" i="2" a="1"/>
  <c r="AK2873" i="2" s="1"/>
  <c r="AK2905" i="2" a="1"/>
  <c r="AK2905" i="2" s="1"/>
  <c r="AK2906" i="2" a="1"/>
  <c r="AK2906" i="2"/>
  <c r="AK2907" i="2" a="1"/>
  <c r="AK2907" i="2" s="1"/>
  <c r="AK2908" i="2" a="1"/>
  <c r="AK2908" i="2" s="1"/>
  <c r="AK2934" i="2" a="1"/>
  <c r="AK2934" i="2" s="1"/>
  <c r="AK4001" i="2" a="1"/>
  <c r="AK4001" i="2"/>
  <c r="AK4352" i="2" a="1"/>
  <c r="AK4352" i="2" s="1"/>
  <c r="AK4353" i="2" a="1"/>
  <c r="AK4353" i="2"/>
  <c r="AK4566" i="2" a="1"/>
  <c r="AK4566" i="2" s="1"/>
  <c r="AK4567" i="2" a="1"/>
  <c r="AK4567" i="2" s="1"/>
  <c r="AK6233" i="2" a="1"/>
  <c r="AK6233" i="2"/>
  <c r="AK6383" i="2" a="1"/>
  <c r="AK6383" i="2" s="1"/>
  <c r="AK6399" i="2" a="1"/>
  <c r="AK6399" i="2"/>
  <c r="AK8255" i="2" a="1"/>
  <c r="AK8255" i="2" s="1"/>
  <c r="AK8278" i="2" a="1"/>
  <c r="AK8278" i="2" s="1"/>
  <c r="AK8301" i="2" a="1"/>
  <c r="AK8301" i="2"/>
  <c r="AK8320" i="2" a="1"/>
  <c r="AK8320" i="2"/>
  <c r="AK8341" i="2" a="1"/>
  <c r="AK8341" i="2" s="1"/>
  <c r="AK8361" i="2" a="1"/>
  <c r="AK8361" i="2"/>
  <c r="AK8380" i="2" a="1"/>
  <c r="AK8380" i="2"/>
  <c r="AK8403" i="2" a="1"/>
  <c r="AK8403" i="2" s="1"/>
  <c r="AK8425" i="2" a="1"/>
  <c r="AK8425" i="2" s="1"/>
  <c r="AK8426" i="2" a="1"/>
  <c r="AK8426" i="2"/>
  <c r="AK8448" i="2" a="1"/>
  <c r="AK8448" i="2" s="1"/>
  <c r="AK8462" i="2" a="1"/>
  <c r="AK8462" i="2"/>
  <c r="AK9735" i="2" a="1"/>
  <c r="AK9735" i="2" s="1"/>
  <c r="AK9736" i="2" a="1"/>
  <c r="AK9736" i="2"/>
  <c r="AK9737" i="2" a="1"/>
  <c r="AK9737" i="2"/>
  <c r="AK9845" i="2" a="1"/>
  <c r="AK9845" i="2" s="1"/>
  <c r="AK9846" i="2" a="1"/>
  <c r="AK9846" i="2"/>
  <c r="AK9847" i="2" a="1"/>
  <c r="AK9847" i="2" s="1"/>
  <c r="AK9848" i="2" a="1"/>
  <c r="AK9848" i="2"/>
  <c r="AK9849" i="2" a="1"/>
  <c r="AK9849" i="2"/>
  <c r="AK3265" i="2" a="1"/>
  <c r="AK3265" i="2" s="1"/>
  <c r="AK5029" i="2" a="1"/>
  <c r="AK5029" i="2" s="1"/>
  <c r="AK6627" i="2" a="1"/>
  <c r="AK6627" i="2" s="1"/>
  <c r="AK6720" i="2" a="1"/>
  <c r="AK6720" i="2" s="1"/>
  <c r="AK7091" i="2" a="1"/>
  <c r="AK7091" i="2" s="1"/>
  <c r="AK10004" i="2" a="1"/>
  <c r="AK10004" i="2"/>
  <c r="AK11238" i="2" a="1"/>
  <c r="AK11238" i="2"/>
  <c r="AK11496" i="2" a="1"/>
  <c r="AK11496" i="2" s="1"/>
  <c r="AK11554" i="2" a="1"/>
  <c r="AK11554" i="2"/>
  <c r="AK11643" i="2" a="1"/>
  <c r="AK11643" i="2"/>
  <c r="AK3266" i="2" a="1"/>
  <c r="AK3266" i="2" s="1"/>
  <c r="AK5248" i="2" a="1"/>
  <c r="AK5248" i="2" s="1"/>
  <c r="AK5622" i="2" a="1"/>
  <c r="AK5622" i="2"/>
  <c r="AK5752" i="2" a="1"/>
  <c r="AK5752" i="2" s="1"/>
  <c r="AK5875" i="2" a="1"/>
  <c r="AK5875" i="2"/>
  <c r="AK6144" i="2" a="1"/>
  <c r="AK6144" i="2" s="1"/>
  <c r="AK6654" i="2" a="1"/>
  <c r="AK6654" i="2" s="1"/>
  <c r="AK7072" i="2" a="1"/>
  <c r="AK7072" i="2"/>
  <c r="AK9921" i="2" a="1"/>
  <c r="AK9921" i="2" s="1"/>
  <c r="AK11239" i="2" a="1"/>
  <c r="AK11239" i="2"/>
  <c r="AK11497" i="2" a="1"/>
  <c r="AK11497" i="2"/>
  <c r="AK10729" i="2" a="1"/>
  <c r="AK10729" i="2" s="1"/>
  <c r="AK10814" i="2" a="1"/>
  <c r="AK10814" i="2"/>
  <c r="AK10815" i="2" a="1"/>
  <c r="AK10815" i="2" s="1"/>
  <c r="AK10816" i="2" a="1"/>
  <c r="AK10816" i="2" s="1"/>
  <c r="AK10896" i="2" a="1"/>
  <c r="AK10896" i="2" s="1"/>
  <c r="AK10897" i="2" a="1"/>
  <c r="AK10897" i="2"/>
  <c r="AK527" i="2" a="1"/>
  <c r="AK527" i="2"/>
  <c r="AK475" i="2" a="1"/>
  <c r="AK475" i="2"/>
  <c r="AK1554" i="2" a="1"/>
  <c r="AK1554" i="2" s="1"/>
  <c r="AK3169" i="2" a="1"/>
  <c r="AK3169" i="2" s="1"/>
  <c r="AK3170" i="2" a="1"/>
  <c r="AK3170" i="2"/>
  <c r="AK4653" i="2" a="1"/>
  <c r="AK4653" i="2" s="1"/>
  <c r="AK4894" i="2" a="1"/>
  <c r="AK4894" i="2"/>
  <c r="AK5114" i="2" a="1"/>
  <c r="AK5114" i="2"/>
  <c r="AK5455" i="2" a="1"/>
  <c r="AK5455" i="2" s="1"/>
  <c r="AK5315" i="2" a="1"/>
  <c r="AK5315" i="2" s="1"/>
  <c r="AK5565" i="2" a="1"/>
  <c r="AK5565" i="2"/>
  <c r="AK5998" i="2" a="1"/>
  <c r="AK5998" i="2"/>
  <c r="AK6000" i="2" a="1"/>
  <c r="AK6000" i="2" s="1"/>
  <c r="AK6003" i="2" a="1"/>
  <c r="AK6003" i="2" s="1"/>
  <c r="AK6028" i="2" a="1"/>
  <c r="AK6028" i="2" s="1"/>
  <c r="AK6467" i="2" a="1"/>
  <c r="AK6467" i="2" s="1"/>
  <c r="AK6993" i="2" a="1"/>
  <c r="AK6993" i="2"/>
  <c r="AK8674" i="2" a="1"/>
  <c r="AK8674" i="2" s="1"/>
  <c r="AK11195" i="2" a="1"/>
  <c r="AK11195" i="2" s="1"/>
  <c r="AK11449" i="2" a="1"/>
  <c r="AK11449" i="2"/>
  <c r="AK660" i="2" a="1"/>
  <c r="AK660" i="2" s="1"/>
  <c r="AK756" i="2" a="1"/>
  <c r="AK756" i="2"/>
  <c r="AK804" i="2" a="1"/>
  <c r="AK804" i="2" s="1"/>
  <c r="AK830" i="2" a="1"/>
  <c r="AK830" i="2"/>
  <c r="AK988" i="2" a="1"/>
  <c r="AK988" i="2"/>
  <c r="AK989" i="2" a="1"/>
  <c r="AK989" i="2"/>
  <c r="AK1224" i="2" a="1"/>
  <c r="AK1224" i="2"/>
  <c r="AK1225" i="2" a="1"/>
  <c r="AK1225" i="2"/>
  <c r="AK1603" i="2" a="1"/>
  <c r="AK1603" i="2" s="1"/>
  <c r="AK1610" i="2" a="1"/>
  <c r="AK1610" i="2" s="1"/>
  <c r="AK1617" i="2" a="1"/>
  <c r="AK1617" i="2" s="1"/>
  <c r="AK1619" i="2" a="1"/>
  <c r="AK1619" i="2"/>
  <c r="AK1620" i="2" a="1"/>
  <c r="AK1620" i="2"/>
  <c r="AK1625" i="2" a="1"/>
  <c r="AK1625" i="2"/>
  <c r="AK1627" i="2" a="1"/>
  <c r="AK1627" i="2" s="1"/>
  <c r="AK1628" i="2" a="1"/>
  <c r="AK1628" i="2"/>
  <c r="AK1630" i="2" a="1"/>
  <c r="AK1630" i="2"/>
  <c r="AK1636" i="2" a="1"/>
  <c r="AK1636" i="2"/>
  <c r="AK1637" i="2" a="1"/>
  <c r="AK1637" i="2"/>
  <c r="AK1711" i="2" a="1"/>
  <c r="AK1711" i="2" s="1"/>
  <c r="AK3171" i="2" a="1"/>
  <c r="AK3171" i="2" s="1"/>
  <c r="AK3948" i="2" a="1"/>
  <c r="AK3948" i="2" s="1"/>
  <c r="AK4006" i="2" a="1"/>
  <c r="AK4006" i="2"/>
  <c r="AK4007" i="2" a="1"/>
  <c r="AK4007" i="2" s="1"/>
  <c r="AK4426" i="2" a="1"/>
  <c r="AK4426" i="2"/>
  <c r="AK4568" i="2" a="1"/>
  <c r="AK4568" i="2" s="1"/>
  <c r="AK5041" i="2" a="1"/>
  <c r="AK5041" i="2" s="1"/>
  <c r="AK5189" i="2" a="1"/>
  <c r="AK5189" i="2" s="1"/>
  <c r="AK5190" i="2" a="1"/>
  <c r="AK5190" i="2"/>
  <c r="AK6164" i="2" a="1"/>
  <c r="AK6164" i="2" s="1"/>
  <c r="AK6384" i="2" a="1"/>
  <c r="AK6384" i="2" s="1"/>
  <c r="AK6400" i="2" a="1"/>
  <c r="AK6400" i="2"/>
  <c r="AK6446" i="2" a="1"/>
  <c r="AK6446" i="2" s="1"/>
  <c r="AK6728" i="2" a="1"/>
  <c r="AK6728" i="2"/>
  <c r="AK7073" i="2" a="1"/>
  <c r="AK7073" i="2"/>
  <c r="AK7107" i="2" a="1"/>
  <c r="AK7107" i="2"/>
  <c r="AK7108" i="2" a="1"/>
  <c r="AK7108" i="2" s="1"/>
  <c r="AK7109" i="2" a="1"/>
  <c r="AK7109" i="2" s="1"/>
  <c r="AK7110" i="2" a="1"/>
  <c r="AK7110" i="2"/>
  <c r="AK7111" i="2" a="1"/>
  <c r="AK7111" i="2" s="1"/>
  <c r="AK7112" i="2" a="1"/>
  <c r="AK7112" i="2" s="1"/>
  <c r="AK7113" i="2" a="1"/>
  <c r="AK7113" i="2"/>
  <c r="AK7114" i="2" a="1"/>
  <c r="AK7114" i="2" s="1"/>
  <c r="AK7115" i="2" a="1"/>
  <c r="AK7115" i="2" s="1"/>
  <c r="AK7116" i="2" a="1"/>
  <c r="AK7116" i="2"/>
  <c r="AK7117" i="2" a="1"/>
  <c r="AK7117" i="2" s="1"/>
  <c r="AK7118" i="2" a="1"/>
  <c r="AK7118" i="2" s="1"/>
  <c r="AK8675" i="2" a="1"/>
  <c r="AK8675" i="2"/>
  <c r="AK8752" i="2" a="1"/>
  <c r="AK8752" i="2"/>
  <c r="AK9850" i="2" a="1"/>
  <c r="AK9850" i="2" s="1"/>
  <c r="AK9430" i="2" a="1"/>
  <c r="AK9430" i="2"/>
  <c r="AK9431" i="2" a="1"/>
  <c r="AK9431" i="2" s="1"/>
  <c r="AK9432" i="2" a="1"/>
  <c r="AK9432" i="2"/>
  <c r="AK9851" i="2" a="1"/>
  <c r="AK9851" i="2" s="1"/>
  <c r="AK10123" i="2" a="1"/>
  <c r="AK10123" i="2" s="1"/>
  <c r="AK10898" i="2" a="1"/>
  <c r="AK10898" i="2" s="1"/>
  <c r="AK10954" i="2" a="1"/>
  <c r="AK10954" i="2"/>
  <c r="AK10586" i="2" a="1"/>
  <c r="AK10586" i="2" s="1"/>
  <c r="AK11056" i="2" a="1"/>
  <c r="AK11056" i="2" s="1"/>
  <c r="AK11450" i="2" a="1"/>
  <c r="AK11450" i="2"/>
  <c r="AK11530" i="2" a="1"/>
  <c r="AK11530" i="2" s="1"/>
  <c r="AK11531" i="2" a="1"/>
  <c r="AK11531" i="2" s="1"/>
  <c r="AK11532" i="2" a="1"/>
  <c r="AK11532" i="2" s="1"/>
  <c r="AK11533" i="2" a="1"/>
  <c r="AK11533" i="2"/>
  <c r="AK11534" i="2" a="1"/>
  <c r="AK11534" i="2"/>
  <c r="AK499" i="2" a="1"/>
  <c r="AK499" i="2" s="1"/>
  <c r="AK505" i="2" a="1"/>
  <c r="AK505" i="2"/>
  <c r="AK1582" i="2" a="1"/>
  <c r="AK1582" i="2"/>
  <c r="AK3172" i="2" a="1"/>
  <c r="AK3172" i="2"/>
  <c r="AK3509" i="2" a="1"/>
  <c r="AK3509" i="2" s="1"/>
  <c r="AK3519" i="2" a="1"/>
  <c r="AK3519" i="2" s="1"/>
  <c r="AK3653" i="2" a="1"/>
  <c r="AK3653" i="2" s="1"/>
  <c r="AK3866" i="2" a="1"/>
  <c r="AK3866" i="2"/>
  <c r="AK3867" i="2" a="1"/>
  <c r="AK3867" i="2"/>
  <c r="AK4733" i="2" a="1"/>
  <c r="AK4733" i="2"/>
  <c r="AK4895" i="2" a="1"/>
  <c r="AK4895" i="2"/>
  <c r="AK5160" i="2" a="1"/>
  <c r="AK5160" i="2" s="1"/>
  <c r="AK5456" i="2" a="1"/>
  <c r="AK5456" i="2" s="1"/>
  <c r="AK5239" i="2" a="1"/>
  <c r="AK5239" i="2" s="1"/>
  <c r="AK5580" i="2" a="1"/>
  <c r="AK5580" i="2" s="1"/>
  <c r="AK5623" i="2" a="1"/>
  <c r="AK5623" i="2" s="1"/>
  <c r="AK5753" i="2" a="1"/>
  <c r="AK5753" i="2"/>
  <c r="AK5876" i="2" a="1"/>
  <c r="AK5876" i="2"/>
  <c r="AK6134" i="2" a="1"/>
  <c r="AK6134" i="2"/>
  <c r="AK6628" i="2" a="1"/>
  <c r="AK6628" i="2" s="1"/>
  <c r="AK296" i="2" a="1"/>
  <c r="AK296" i="2"/>
  <c r="AK297" i="2" a="1"/>
  <c r="AK297" i="2"/>
  <c r="AK701" i="2" a="1"/>
  <c r="AK701" i="2" s="1"/>
  <c r="AK733" i="2" a="1"/>
  <c r="AK733" i="2" s="1"/>
  <c r="AK944" i="2" a="1"/>
  <c r="AK944" i="2"/>
  <c r="AK957" i="2" a="1"/>
  <c r="AK957" i="2" s="1"/>
  <c r="AK1185" i="2" a="1"/>
  <c r="AK1185" i="2" s="1"/>
  <c r="AK1205" i="2" a="1"/>
  <c r="AK1205" i="2" s="1"/>
  <c r="AK1430" i="2" a="1"/>
  <c r="AK1430" i="2" s="1"/>
  <c r="AK1446" i="2" a="1"/>
  <c r="AK1446" i="2" s="1"/>
  <c r="AK2276" i="2" a="1"/>
  <c r="AK2276" i="2" s="1"/>
  <c r="AK2296" i="2" a="1"/>
  <c r="AK2296" i="2" s="1"/>
  <c r="AK2297" i="2" a="1"/>
  <c r="AK2297" i="2"/>
  <c r="AK2298" i="2" a="1"/>
  <c r="AK2298" i="2" s="1"/>
  <c r="AK2317" i="2" a="1"/>
  <c r="AK2317" i="2"/>
  <c r="AK2318" i="2" a="1"/>
  <c r="AK2318" i="2" s="1"/>
  <c r="AK2935" i="2" a="1"/>
  <c r="AK2935" i="2"/>
  <c r="AK2936" i="2" a="1"/>
  <c r="AK2936" i="2"/>
  <c r="AK2937" i="2" a="1"/>
  <c r="AK2937" i="2" s="1"/>
  <c r="AK2961" i="2" a="1"/>
  <c r="AK2961" i="2"/>
  <c r="AK2962" i="2" a="1"/>
  <c r="AK2962" i="2" s="1"/>
  <c r="AK2977" i="2" a="1"/>
  <c r="AK2977" i="2" s="1"/>
  <c r="AK3680" i="2" a="1"/>
  <c r="AK3680" i="2"/>
  <c r="AK3967" i="2" a="1"/>
  <c r="AK3967" i="2"/>
  <c r="AK4261" i="2" a="1"/>
  <c r="AK4261" i="2"/>
  <c r="AK4262" i="2" a="1"/>
  <c r="AK4262" i="2" s="1"/>
  <c r="AK4569" i="2" a="1"/>
  <c r="AK4569" i="2" s="1"/>
  <c r="AK4570" i="2" a="1"/>
  <c r="AK4570" i="2" s="1"/>
  <c r="AK5037" i="2" a="1"/>
  <c r="AK5037" i="2"/>
  <c r="AK6219" i="2" a="1"/>
  <c r="AK6219" i="2"/>
  <c r="AK6385" i="2" a="1"/>
  <c r="AK6385" i="2" s="1"/>
  <c r="AK6401" i="2" a="1"/>
  <c r="AK6401" i="2"/>
  <c r="AK6655" i="2" a="1"/>
  <c r="AK6655" i="2"/>
  <c r="AK6794" i="2" a="1"/>
  <c r="AK6794" i="2" s="1"/>
  <c r="AK7074" i="2" a="1"/>
  <c r="AK7074" i="2"/>
  <c r="AK8463" i="2" a="1"/>
  <c r="AK8463" i="2" s="1"/>
  <c r="AK8477" i="2" a="1"/>
  <c r="AK8477" i="2" s="1"/>
  <c r="AK8490" i="2" a="1"/>
  <c r="AK8490" i="2" s="1"/>
  <c r="AK8501" i="2" a="1"/>
  <c r="AK8501" i="2" s="1"/>
  <c r="AK8514" i="2" a="1"/>
  <c r="AK8514" i="2"/>
  <c r="AK8525" i="2" a="1"/>
  <c r="AK8525" i="2"/>
  <c r="AK8533" i="2" a="1"/>
  <c r="AK8533" i="2" s="1"/>
  <c r="AK8544" i="2" a="1"/>
  <c r="AK8544" i="2"/>
  <c r="AK8555" i="2" a="1"/>
  <c r="AK8555" i="2"/>
  <c r="AK8562" i="2" a="1"/>
  <c r="AK8562" i="2"/>
  <c r="AK8569" i="2" a="1"/>
  <c r="AK8569" i="2" s="1"/>
  <c r="AK8575" i="2" a="1"/>
  <c r="AK8575" i="2" s="1"/>
  <c r="AK9634" i="2" a="1"/>
  <c r="AK9634" i="2" s="1"/>
  <c r="AK9738" i="2" a="1"/>
  <c r="AK9738" i="2"/>
  <c r="AK9739" i="2" a="1"/>
  <c r="AK9739" i="2" s="1"/>
  <c r="AK9740" i="2" a="1"/>
  <c r="AK9740" i="2"/>
  <c r="AK9741" i="2" a="1"/>
  <c r="AK9741" i="2"/>
  <c r="AK9742" i="2" a="1"/>
  <c r="AK9742" i="2" s="1"/>
  <c r="AK9743" i="2" a="1"/>
  <c r="AK9743" i="2"/>
  <c r="AK9744" i="2" a="1"/>
  <c r="AK9744" i="2"/>
  <c r="AK10730" i="2" a="1"/>
  <c r="AK10730" i="2"/>
  <c r="AK10731" i="2" a="1"/>
  <c r="AK10731" i="2" s="1"/>
  <c r="AK10732" i="2" a="1"/>
  <c r="AK10732" i="2" s="1"/>
  <c r="AK10817" i="2" a="1"/>
  <c r="AK10817" i="2" s="1"/>
  <c r="AK10818" i="2" a="1"/>
  <c r="AK10818" i="2" s="1"/>
  <c r="AK10819" i="2" a="1"/>
  <c r="AK10819" i="2"/>
  <c r="AK11240" i="2" a="1"/>
  <c r="AK11240" i="2" s="1"/>
  <c r="AK11498" i="2" a="1"/>
  <c r="AK11498" i="2"/>
  <c r="AK11555" i="2" a="1"/>
  <c r="AK11555" i="2" s="1"/>
  <c r="AK11644" i="2" a="1"/>
  <c r="AK11644" i="2" s="1"/>
  <c r="AK11754" i="2" a="1"/>
  <c r="AK11754" i="2"/>
  <c r="AK7075" i="2" a="1"/>
  <c r="AK7075" i="2"/>
  <c r="AK9635" i="2" a="1"/>
  <c r="AK9635" i="2" s="1"/>
  <c r="AK9745" i="2" a="1"/>
  <c r="AK9745" i="2" s="1"/>
  <c r="AK10733" i="2" a="1"/>
  <c r="AK10733" i="2"/>
  <c r="AK10820" i="2" a="1"/>
  <c r="AK10820" i="2"/>
  <c r="AK11228" i="2" a="1"/>
  <c r="AK11228" i="2" s="1"/>
  <c r="AK11499" i="2" a="1"/>
  <c r="AK11499" i="2" s="1"/>
  <c r="AK11773" i="2" a="1"/>
  <c r="AK11773" i="2" s="1"/>
  <c r="AG11725" i="2" l="1"/>
  <c r="AG3609" i="2"/>
  <c r="AG109" i="2"/>
  <c r="AG3441" i="2"/>
  <c r="AG6104" i="2"/>
  <c r="AG5757" i="2"/>
  <c r="AG10039" i="2"/>
  <c r="AG10594" i="2"/>
  <c r="AG5286" i="2"/>
  <c r="AG7594" i="2"/>
  <c r="AG5072" i="2"/>
  <c r="AG11463" i="2"/>
  <c r="AG4026" i="2"/>
  <c r="AG10676" i="2"/>
  <c r="AG3780" i="2"/>
  <c r="AG10770" i="2"/>
  <c r="AG1822" i="2"/>
  <c r="AG4525" i="2"/>
  <c r="AG4410" i="2"/>
  <c r="AG7800" i="2"/>
  <c r="AG5128" i="2"/>
  <c r="AG4997" i="2"/>
  <c r="AG8128" i="2"/>
  <c r="AG1985" i="2"/>
  <c r="AG7584" i="2"/>
  <c r="AG4055" i="2"/>
  <c r="AG1362" i="2"/>
  <c r="AG7689" i="2"/>
  <c r="AG575" i="2"/>
  <c r="AG2174" i="2"/>
  <c r="AG11171" i="2"/>
  <c r="AG11672" i="2"/>
  <c r="AG6036" i="2"/>
  <c r="AG10305" i="2"/>
  <c r="AG11329" i="2"/>
  <c r="AG5922" i="2"/>
  <c r="AG10082" i="2"/>
  <c r="AG6925" i="2"/>
  <c r="AG1738" i="2"/>
  <c r="AG10481" i="2"/>
  <c r="AG6880" i="2"/>
  <c r="AG1687" i="2"/>
  <c r="AG10174" i="2"/>
  <c r="AG1664" i="2"/>
  <c r="AG10292" i="2"/>
  <c r="AG1384" i="2"/>
  <c r="AG8038" i="2"/>
  <c r="AG5015" i="2"/>
  <c r="AG4045" i="2"/>
  <c r="AG10281" i="2"/>
  <c r="AG1415" i="2"/>
  <c r="AG8181" i="2"/>
  <c r="AG2121" i="2"/>
  <c r="AG7774" i="2"/>
  <c r="AG6286" i="2"/>
  <c r="AG2170" i="2"/>
  <c r="AG1231" i="2"/>
  <c r="AG1300" i="2"/>
  <c r="AG4943" i="2"/>
  <c r="AG566" i="2"/>
  <c r="AG7769" i="2"/>
  <c r="AG6284" i="2"/>
  <c r="AG1278" i="2"/>
  <c r="AG10269" i="2"/>
  <c r="AG1414" i="2"/>
  <c r="AG10149" i="2"/>
  <c r="AG6057" i="2"/>
  <c r="AG6874" i="2"/>
  <c r="AG7930" i="2"/>
  <c r="AG670" i="2"/>
  <c r="AG7448" i="2"/>
  <c r="AG1870" i="2"/>
  <c r="AG4629" i="2"/>
  <c r="AG4939" i="2"/>
  <c r="AG5059" i="2"/>
  <c r="AG3697" i="2"/>
  <c r="AG10264" i="2"/>
  <c r="AG3696" i="2"/>
  <c r="AG10622" i="2"/>
  <c r="AG11654" i="2"/>
  <c r="AG5890" i="2"/>
  <c r="AG10133" i="2"/>
  <c r="AG5764" i="2"/>
  <c r="AG7645" i="2"/>
  <c r="AG560" i="2"/>
  <c r="AG7533" i="2"/>
  <c r="AG4686" i="2"/>
  <c r="AG6957" i="2"/>
  <c r="AG1859" i="2"/>
  <c r="AG8012" i="2"/>
  <c r="AG5144" i="2"/>
  <c r="AG3987" i="2"/>
  <c r="AG11104" i="2"/>
  <c r="AG2026" i="2"/>
  <c r="AG11270" i="2"/>
  <c r="AG10509" i="2"/>
  <c r="AG10326" i="2"/>
  <c r="AG1240" i="2"/>
  <c r="AG8060" i="2"/>
  <c r="AG7967" i="2"/>
  <c r="AG5129" i="2"/>
  <c r="AG11379" i="2"/>
  <c r="AG7877" i="2"/>
  <c r="AG6294" i="2"/>
  <c r="AG1748" i="2"/>
  <c r="AG4025" i="2"/>
  <c r="AG7797" i="2"/>
  <c r="AG7961" i="2"/>
  <c r="AG4951" i="2"/>
  <c r="AG623" i="2"/>
  <c r="AG10085" i="2"/>
  <c r="AG4384" i="2"/>
  <c r="AG1980" i="2"/>
  <c r="AG6106" i="2"/>
  <c r="AG10657" i="2"/>
  <c r="AG5476" i="2"/>
  <c r="AG3736" i="2"/>
  <c r="AG10487" i="2"/>
  <c r="AG10078" i="2"/>
  <c r="AG5796" i="2"/>
  <c r="AG1339" i="2"/>
  <c r="AG7953" i="2"/>
  <c r="AG4047" i="2"/>
  <c r="AG10762" i="2"/>
  <c r="AG6035" i="2"/>
  <c r="AG2058" i="2"/>
  <c r="AG8040" i="2"/>
  <c r="AG4970" i="2"/>
  <c r="AG7782" i="2"/>
  <c r="AG549" i="2"/>
  <c r="AG4481" i="2"/>
  <c r="AG6267" i="2"/>
  <c r="AG4014" i="2"/>
  <c r="AG4993" i="2"/>
  <c r="AG7942" i="2"/>
  <c r="AG1315" i="2"/>
  <c r="AG10834" i="2"/>
  <c r="AG1879" i="2"/>
  <c r="AG10273" i="2"/>
  <c r="AG612" i="2"/>
  <c r="AG6319" i="2"/>
  <c r="AG4401" i="2"/>
  <c r="AG1798" i="2"/>
  <c r="AG4991" i="2"/>
  <c r="AG5469" i="2"/>
  <c r="AG6317" i="2"/>
  <c r="AG609" i="2"/>
  <c r="AG3812" i="2"/>
  <c r="AG11029" i="2"/>
  <c r="AG11367" i="2"/>
  <c r="AG9968" i="2"/>
  <c r="AG4628" i="2"/>
  <c r="AG10050" i="2"/>
  <c r="AG4032" i="2"/>
  <c r="AG11366" i="2"/>
  <c r="AG10137" i="2"/>
  <c r="AG1353" i="2"/>
  <c r="AG6909" i="2"/>
  <c r="AG8105" i="2"/>
  <c r="AG10618" i="2"/>
  <c r="AG7847" i="2"/>
  <c r="AG6846" i="2"/>
  <c r="AG4431" i="2"/>
  <c r="AG3725" i="2"/>
  <c r="AG5761" i="2"/>
  <c r="AG6955" i="2"/>
  <c r="AG6954" i="2"/>
  <c r="AG10735" i="2"/>
  <c r="AG6872" i="2"/>
  <c r="AG1855" i="2"/>
  <c r="AG11405" i="2"/>
  <c r="AG6103" i="2"/>
  <c r="AG10041" i="2"/>
  <c r="AG1674" i="2"/>
  <c r="AG10596" i="2"/>
  <c r="AG5546" i="2"/>
  <c r="AG1943" i="2"/>
  <c r="AG10432" i="2"/>
  <c r="AG6414" i="2"/>
  <c r="AG4625" i="2"/>
  <c r="AG2243" i="2"/>
  <c r="AG5158" i="2"/>
  <c r="AG11510" i="2"/>
  <c r="AG2339" i="2"/>
  <c r="AG4262" i="2"/>
  <c r="AG10579" i="2"/>
  <c r="AG2837" i="2"/>
  <c r="AG2925" i="2"/>
  <c r="AG2890" i="2"/>
  <c r="AG11546" i="2"/>
  <c r="AG6870" i="2"/>
  <c r="AG7741" i="2"/>
  <c r="AG3992" i="2"/>
  <c r="AG9600" i="2"/>
  <c r="AG286" i="2"/>
  <c r="AG11350" i="2"/>
  <c r="AG11605" i="2"/>
  <c r="AG10108" i="2"/>
  <c r="AG5292" i="2"/>
  <c r="AG6025" i="2"/>
  <c r="AG5938" i="2"/>
  <c r="AG4483" i="2"/>
  <c r="AG2583" i="2"/>
  <c r="AG7005" i="2"/>
  <c r="AG5217" i="2"/>
  <c r="AG8217" i="2"/>
  <c r="AG1163" i="2"/>
  <c r="AG890" i="2"/>
  <c r="AG10817" i="2"/>
  <c r="AG4569" i="2"/>
  <c r="AG5580" i="2"/>
  <c r="AG8675" i="2"/>
  <c r="AG1628" i="2"/>
  <c r="AG3169" i="2"/>
  <c r="AG9848" i="2"/>
  <c r="AG2873" i="2"/>
  <c r="AG447" i="2"/>
  <c r="AG6841" i="2"/>
  <c r="AG3843" i="2"/>
  <c r="AG8476" i="2"/>
  <c r="AG2222" i="2"/>
  <c r="AG8443" i="2"/>
  <c r="AG1329" i="2"/>
  <c r="AG10582" i="2"/>
  <c r="AG3679" i="2"/>
  <c r="AG2872" i="2"/>
  <c r="AG11192" i="2"/>
  <c r="AG10423" i="2"/>
  <c r="AG2838" i="2"/>
  <c r="AG11191" i="2"/>
  <c r="AG9416" i="2"/>
  <c r="AG2834" i="2"/>
  <c r="AG7032" i="2"/>
  <c r="AG9409" i="2"/>
  <c r="AG2270" i="2"/>
  <c r="AG5867" i="2"/>
  <c r="AG2926" i="2"/>
  <c r="AG5182" i="2"/>
  <c r="AG9904" i="2"/>
  <c r="AG2891" i="2"/>
  <c r="AG4752" i="2"/>
  <c r="AG5007" i="2"/>
  <c r="AG4063" i="2"/>
  <c r="AG9830" i="2"/>
  <c r="AG2887" i="2"/>
  <c r="AG5171" i="2"/>
  <c r="AG11635" i="2"/>
  <c r="AG8267" i="2"/>
  <c r="AG192" i="2"/>
  <c r="AG4680" i="2"/>
  <c r="AG10245" i="2"/>
  <c r="AG2829" i="2"/>
  <c r="AG10934" i="2"/>
  <c r="AG6640" i="2"/>
  <c r="AG429" i="2"/>
  <c r="AG5989" i="2"/>
  <c r="AG9818" i="2"/>
  <c r="AG8305" i="2"/>
  <c r="AG651" i="2"/>
  <c r="AG4728" i="2"/>
  <c r="AG9049" i="2"/>
  <c r="AG4261" i="2"/>
  <c r="AG4127" i="2"/>
  <c r="AG6117" i="2"/>
  <c r="AG3896" i="2"/>
  <c r="AG10887" i="2"/>
  <c r="AG2878" i="2"/>
  <c r="AG2187" i="2"/>
  <c r="AG7836" i="2"/>
  <c r="AG5302" i="2"/>
  <c r="AG887" i="2"/>
  <c r="AG1841" i="2"/>
  <c r="AG11096" i="2"/>
  <c r="AG5078" i="2"/>
  <c r="AG1255" i="2"/>
  <c r="AG2571" i="2"/>
  <c r="AG846" i="2"/>
  <c r="AG5049" i="2"/>
  <c r="AG9457" i="2"/>
  <c r="AG10737" i="2"/>
  <c r="AG5491" i="2"/>
  <c r="AG1379" i="2"/>
  <c r="AG8167" i="2"/>
  <c r="AG724" i="2"/>
  <c r="AG11046" i="2"/>
  <c r="AG3747" i="2"/>
  <c r="AG3159" i="2"/>
  <c r="AG2209" i="2"/>
  <c r="AG5178" i="2"/>
  <c r="AG4562" i="2"/>
  <c r="AG10034" i="2"/>
  <c r="AG11047" i="2"/>
  <c r="AG9686" i="2"/>
  <c r="AG2266" i="2"/>
  <c r="AG10881" i="2"/>
  <c r="AG2144" i="2"/>
  <c r="AG7703" i="2"/>
  <c r="AG8417" i="2"/>
  <c r="AG2149" i="2"/>
  <c r="AG11633" i="2"/>
  <c r="AG6347" i="2"/>
  <c r="AG11011" i="2"/>
  <c r="AG2077" i="2"/>
  <c r="AG1700" i="2"/>
  <c r="AG7785" i="2"/>
  <c r="AG10729" i="2"/>
  <c r="AG8418" i="2"/>
  <c r="AG1402" i="2"/>
  <c r="AG2002" i="2"/>
  <c r="AG1672" i="2"/>
  <c r="AG1829" i="2"/>
  <c r="AG8135" i="2"/>
  <c r="AG10643" i="2"/>
  <c r="AG4673" i="2"/>
  <c r="AG11004" i="2"/>
  <c r="AG8616" i="2"/>
  <c r="AG6395" i="2"/>
  <c r="AG436" i="2"/>
  <c r="AG2988" i="2"/>
  <c r="AG7072" i="2"/>
  <c r="AG2332" i="2"/>
  <c r="AG2311" i="2"/>
  <c r="AG725" i="2"/>
  <c r="AG11392" i="2"/>
  <c r="AG5871" i="2"/>
  <c r="AG6114" i="2"/>
  <c r="AG3474" i="2"/>
  <c r="AG1004" i="2"/>
  <c r="AG2985" i="2"/>
  <c r="AG2296" i="2"/>
  <c r="AG10981" i="2"/>
  <c r="AG8336" i="2"/>
  <c r="AG11185" i="2"/>
  <c r="AG11520" i="2"/>
  <c r="AG5583" i="2"/>
  <c r="AG10702" i="2"/>
  <c r="AG10228" i="2"/>
  <c r="AG5915" i="2"/>
  <c r="AG2383" i="2"/>
  <c r="AG9632" i="2"/>
  <c r="AG445" i="2"/>
  <c r="AG9226" i="2"/>
  <c r="AG2610" i="2"/>
  <c r="AG9738" i="2"/>
  <c r="AG5621" i="2"/>
  <c r="AG3797" i="2"/>
  <c r="AG3115" i="2"/>
  <c r="AG7305" i="2"/>
  <c r="AG3185" i="2"/>
  <c r="AG3050" i="2"/>
  <c r="AG2918" i="2"/>
  <c r="AG5169" i="2"/>
  <c r="AG3684" i="2"/>
  <c r="AG4565" i="2"/>
  <c r="AG3516" i="2"/>
  <c r="AG9955" i="2"/>
  <c r="AG2290" i="2"/>
  <c r="AG11768" i="2"/>
  <c r="AG7100" i="2"/>
  <c r="AG9996" i="2"/>
  <c r="AG11002" i="2"/>
  <c r="AG4607" i="2"/>
  <c r="AG7102" i="2"/>
  <c r="AG9988" i="2"/>
  <c r="AG3670" i="2"/>
  <c r="AG6142" i="2"/>
  <c r="AG3430" i="2"/>
  <c r="AG8496" i="2"/>
  <c r="AG3143" i="2"/>
  <c r="AG8551" i="2"/>
  <c r="AG1454" i="2"/>
  <c r="AG453" i="2"/>
  <c r="AG10918" i="2"/>
  <c r="AG4259" i="2"/>
  <c r="AG11765" i="2"/>
  <c r="AG8517" i="2"/>
  <c r="AG968" i="2"/>
  <c r="AG9870" i="2"/>
  <c r="AG10871" i="2"/>
  <c r="AG2980" i="2"/>
  <c r="AG11781" i="2"/>
  <c r="AG6527" i="2"/>
  <c r="AG523" i="2"/>
  <c r="AG10562" i="2"/>
  <c r="AG9191" i="2"/>
  <c r="AG11794" i="2"/>
  <c r="AG4899" i="2"/>
  <c r="AG8536" i="2"/>
  <c r="AG2206" i="2"/>
  <c r="AG5185" i="2"/>
  <c r="AG10802" i="2"/>
  <c r="AG4604" i="2"/>
  <c r="AG10716" i="2"/>
  <c r="AG11495" i="2"/>
  <c r="AG6430" i="2"/>
  <c r="AG11494" i="2"/>
  <c r="AG730" i="2"/>
  <c r="AG10121" i="2"/>
  <c r="AG4360" i="2"/>
  <c r="AG8743" i="2"/>
  <c r="AG7838" i="2"/>
  <c r="AG4935" i="2"/>
  <c r="AG5107" i="2"/>
  <c r="AG4721" i="2"/>
  <c r="AG683" i="2"/>
  <c r="AG717" i="2"/>
  <c r="AG4719" i="2"/>
  <c r="AG615" i="2"/>
  <c r="AG8118" i="2"/>
  <c r="AG714" i="2"/>
  <c r="AG131" i="2"/>
  <c r="AG7772" i="2"/>
  <c r="AG1791" i="2"/>
  <c r="AG11564" i="2"/>
  <c r="AG1858" i="2"/>
  <c r="AG7140" i="2"/>
  <c r="AG8893" i="2"/>
  <c r="AG2870" i="2"/>
  <c r="AG484" i="2"/>
  <c r="AG7781" i="2"/>
  <c r="AG10885" i="2"/>
  <c r="AG5735" i="2"/>
  <c r="AG3831" i="2"/>
  <c r="AG10374" i="2"/>
  <c r="AG7901" i="2"/>
  <c r="AG592" i="2"/>
  <c r="AG4645" i="2"/>
  <c r="AG4575" i="2"/>
  <c r="AG11085" i="2"/>
  <c r="AG4905" i="2"/>
  <c r="AG1721" i="2"/>
  <c r="AG654" i="2"/>
  <c r="AG3135" i="2"/>
  <c r="AG4252" i="2"/>
  <c r="AG3205" i="2"/>
  <c r="AG7282" i="2"/>
  <c r="AG10049" i="2"/>
  <c r="AG6362" i="2"/>
  <c r="AG4727" i="2"/>
  <c r="AG1457" i="2"/>
  <c r="AG6432" i="2"/>
  <c r="AG2334" i="2"/>
  <c r="AG4606" i="2"/>
  <c r="AG3291" i="2"/>
  <c r="AG11522" i="2"/>
  <c r="AG1514" i="2"/>
  <c r="AG1765" i="2"/>
  <c r="AG4389" i="2"/>
  <c r="AG4553" i="2"/>
  <c r="AG6180" i="2"/>
  <c r="AG6289" i="2"/>
  <c r="AG11320" i="2"/>
  <c r="AG4630" i="2"/>
  <c r="AG4373" i="2"/>
  <c r="AG11787" i="2"/>
  <c r="AG4108" i="2"/>
  <c r="AG7420" i="2"/>
  <c r="AG1545" i="2"/>
  <c r="AG2085" i="2"/>
  <c r="AG3858" i="2"/>
  <c r="AG1764" i="2"/>
  <c r="AG3378" i="2"/>
  <c r="AG11042" i="2"/>
  <c r="AG5809" i="2"/>
  <c r="AG10669" i="2"/>
  <c r="AG10755" i="2"/>
  <c r="AG11068" i="2"/>
  <c r="AG8025" i="2"/>
  <c r="AG4377" i="2"/>
  <c r="AG8378" i="2"/>
  <c r="AG2936" i="2"/>
  <c r="AG5610" i="2"/>
  <c r="AG7316" i="2"/>
  <c r="AG4304" i="2"/>
  <c r="AG6781" i="2"/>
  <c r="AG1235" i="2"/>
  <c r="AG1574" i="2"/>
  <c r="AG1914" i="2"/>
  <c r="AG5571" i="2"/>
  <c r="AG3712" i="2"/>
  <c r="AG10331" i="2"/>
  <c r="AG11079" i="2"/>
  <c r="AG1567" i="2"/>
  <c r="AG3817" i="2"/>
  <c r="AG11071" i="2"/>
  <c r="AG3299" i="2"/>
  <c r="AG7055" i="2"/>
  <c r="AG10543" i="2"/>
  <c r="AG2448" i="2"/>
  <c r="AG4454" i="2"/>
  <c r="AG10518" i="2"/>
  <c r="AG5074" i="2"/>
  <c r="AG7882" i="2"/>
  <c r="AG10086" i="2"/>
  <c r="AG5926" i="2"/>
  <c r="AG10299" i="2"/>
  <c r="AG1564" i="2"/>
  <c r="AG10159" i="2"/>
  <c r="AG6334" i="2"/>
  <c r="AG7018" i="2"/>
  <c r="AG3936" i="2"/>
  <c r="AG1760" i="2"/>
  <c r="AG3784" i="2"/>
  <c r="AG3854" i="2"/>
  <c r="AG10022" i="2"/>
  <c r="AG10763" i="2"/>
  <c r="AG5525" i="2"/>
  <c r="AG11502" i="2"/>
  <c r="AG9518" i="2"/>
  <c r="AG4571" i="2"/>
  <c r="AG9491" i="2"/>
  <c r="AG6676" i="2"/>
  <c r="AG4710" i="2"/>
  <c r="AG2841" i="2"/>
  <c r="AG9823" i="2"/>
  <c r="AG9360" i="2"/>
  <c r="AG9313" i="2"/>
  <c r="AG3073" i="2"/>
  <c r="AG6613" i="2"/>
  <c r="AG5914" i="2"/>
  <c r="AG8708" i="2"/>
  <c r="AG9656" i="2"/>
  <c r="AG8561" i="2"/>
  <c r="AG2302" i="2"/>
  <c r="AG4856" i="2"/>
  <c r="AG5976" i="2"/>
  <c r="AG10704" i="2"/>
  <c r="AG10177" i="2"/>
  <c r="AG10475" i="2"/>
  <c r="AG11325" i="2"/>
  <c r="AG11667" i="2"/>
  <c r="AG3759" i="2"/>
  <c r="AG9208" i="2"/>
  <c r="AG2941" i="2"/>
  <c r="AG10710" i="2"/>
  <c r="AG827" i="2"/>
  <c r="AG4805" i="2"/>
  <c r="AG2575" i="2"/>
  <c r="AG9499" i="2"/>
  <c r="AG11476" i="2"/>
  <c r="AG11051" i="2"/>
  <c r="AG10551" i="2"/>
  <c r="AG6867" i="2"/>
  <c r="AG11612" i="2"/>
  <c r="AG6408" i="2"/>
  <c r="AG1767" i="2"/>
  <c r="AG638" i="2"/>
  <c r="AG1915" i="2"/>
  <c r="AG8136" i="2"/>
  <c r="AG11043" i="2"/>
  <c r="AG10318" i="2"/>
  <c r="AG11122" i="2"/>
  <c r="AG11121" i="2"/>
  <c r="AG5497" i="2"/>
  <c r="AG11797" i="2"/>
  <c r="AG11583" i="2"/>
  <c r="AG1882" i="2"/>
  <c r="AG6030" i="2"/>
  <c r="AG10830" i="2"/>
  <c r="AG442" i="2"/>
  <c r="AG8587" i="2"/>
  <c r="AG9945" i="2"/>
  <c r="AG8890" i="2"/>
  <c r="AG6044" i="2"/>
  <c r="AG4669" i="2"/>
  <c r="AG338" i="2"/>
  <c r="AG2597" i="2"/>
  <c r="AG8188" i="2"/>
  <c r="AG2488" i="2"/>
  <c r="AG6946" i="2"/>
  <c r="AG2411" i="2"/>
  <c r="AG7156" i="2"/>
  <c r="AG8361" i="2"/>
  <c r="AG1078" i="2"/>
  <c r="AG9950" i="2"/>
  <c r="AG5305" i="2"/>
  <c r="AG4168" i="2"/>
  <c r="AG5348" i="2"/>
  <c r="AG8758" i="2"/>
  <c r="AG2099" i="2"/>
  <c r="AG5439" i="2"/>
  <c r="AG9050" i="2"/>
  <c r="AG6637" i="2"/>
  <c r="AG3126" i="2"/>
  <c r="AG9545" i="2"/>
  <c r="AG836" i="2"/>
  <c r="AG36" i="2"/>
  <c r="AG4083" i="2"/>
  <c r="AG7837" i="2"/>
  <c r="AG3940" i="2"/>
  <c r="AG1709" i="2"/>
  <c r="AG8092" i="2"/>
  <c r="AG4335" i="2"/>
  <c r="AG1938" i="2"/>
  <c r="AG9601" i="2"/>
  <c r="AG6650" i="2"/>
  <c r="AG8240" i="2"/>
  <c r="AG6649" i="2"/>
  <c r="AG949" i="2"/>
  <c r="AG8157" i="2"/>
  <c r="AG4314" i="2"/>
  <c r="AG1772" i="2"/>
  <c r="AG8087" i="2"/>
  <c r="AG3243" i="2"/>
  <c r="AG5137" i="2"/>
  <c r="AG7831" i="2"/>
  <c r="AG2819" i="2"/>
  <c r="AG4737" i="2"/>
  <c r="AG8874" i="2"/>
  <c r="AG6898" i="2"/>
  <c r="AG3120" i="2"/>
  <c r="AG9169" i="2"/>
  <c r="AG6574" i="2"/>
  <c r="AG288" i="2"/>
  <c r="AG10701" i="2"/>
  <c r="AG350" i="2"/>
  <c r="AG9167" i="2"/>
  <c r="AG7245" i="2"/>
  <c r="AG1149" i="2"/>
  <c r="AG6820" i="2"/>
  <c r="AG9025" i="2"/>
  <c r="AG4496" i="2"/>
  <c r="AG179" i="2"/>
  <c r="AG7617" i="2"/>
  <c r="AG3111" i="2"/>
  <c r="AG8042" i="2"/>
  <c r="AG3689" i="2"/>
  <c r="AG9498" i="2"/>
  <c r="AG9471" i="2"/>
  <c r="AG11277" i="2"/>
  <c r="AG8171" i="2"/>
  <c r="AG10442" i="2"/>
  <c r="AG10611" i="2"/>
  <c r="AG10606" i="2"/>
  <c r="AG2030" i="2"/>
  <c r="AG7188" i="2"/>
  <c r="AG8094" i="2"/>
  <c r="AG9845" i="2"/>
  <c r="AG4126" i="2"/>
  <c r="AG8504" i="2"/>
  <c r="AG3662" i="2"/>
  <c r="AG2909" i="2"/>
  <c r="AG7620" i="2"/>
  <c r="AG7243" i="2"/>
  <c r="AG6390" i="2"/>
  <c r="AG3819" i="2"/>
  <c r="AG8830" i="2"/>
  <c r="AG8044" i="2"/>
  <c r="AG1334" i="2"/>
  <c r="AG4295" i="2"/>
  <c r="AG1090" i="2"/>
  <c r="AG5316" i="2"/>
  <c r="AG8433" i="2"/>
  <c r="AG8471" i="2"/>
  <c r="AG10859" i="2"/>
  <c r="AG591" i="2"/>
  <c r="AG1904" i="2"/>
  <c r="AG1659" i="2"/>
  <c r="AG5770" i="2"/>
  <c r="AG1867" i="2"/>
  <c r="AG6905" i="2"/>
  <c r="AG1248" i="2"/>
  <c r="AG6952" i="2"/>
  <c r="AG7911" i="2"/>
  <c r="AG7743" i="2"/>
  <c r="AG8104" i="2"/>
  <c r="AG11026" i="2"/>
  <c r="AG5228" i="2"/>
  <c r="AG6775" i="2"/>
  <c r="AG7840" i="2"/>
  <c r="AG2549" i="2"/>
  <c r="AG2962" i="2"/>
  <c r="AG1610" i="2"/>
  <c r="AG7112" i="2"/>
  <c r="AG2715" i="2"/>
  <c r="AG4220" i="2"/>
  <c r="AG8829" i="2"/>
  <c r="AG8964" i="2"/>
  <c r="AG7467" i="2"/>
  <c r="AG4163" i="2"/>
  <c r="AG2654" i="2"/>
  <c r="AG8635" i="2"/>
  <c r="AG2641" i="2"/>
  <c r="AG4067" i="2"/>
  <c r="AG11193" i="2"/>
  <c r="AG6133" i="2"/>
  <c r="AG8441" i="2"/>
  <c r="AG2100" i="2"/>
  <c r="AG11544" i="2"/>
  <c r="AG3744" i="2"/>
  <c r="AG1562" i="2"/>
  <c r="AG7760" i="2"/>
  <c r="AG3919" i="2"/>
  <c r="AG6277" i="2"/>
  <c r="AG7653" i="2"/>
  <c r="AG6440" i="2"/>
  <c r="AG6259" i="2"/>
  <c r="AG7110" i="2"/>
  <c r="AG9224" i="2"/>
  <c r="AG9836" i="2"/>
  <c r="AG433" i="2"/>
  <c r="AG4871" i="2"/>
  <c r="AG8880" i="2"/>
  <c r="AG6078" i="2"/>
  <c r="AG8168" i="2"/>
  <c r="AG6312" i="2"/>
  <c r="AG4428" i="2"/>
  <c r="AG8007" i="2"/>
  <c r="AG2935" i="2"/>
  <c r="AG9424" i="2"/>
  <c r="AG4886" i="2"/>
  <c r="AG940" i="2"/>
  <c r="AG3158" i="2"/>
  <c r="AG3148" i="2"/>
  <c r="AG9872" i="2"/>
  <c r="AG9608" i="2"/>
  <c r="AG9807" i="2"/>
  <c r="AG9387" i="2"/>
  <c r="AG4820" i="2"/>
  <c r="AG2688" i="2"/>
  <c r="AG5666" i="2"/>
  <c r="AG3250" i="2"/>
  <c r="AG8" i="2"/>
  <c r="AG2348" i="2"/>
  <c r="AG8380" i="2"/>
  <c r="AG7039" i="2"/>
  <c r="AG7058" i="2"/>
  <c r="AG3926" i="2"/>
  <c r="AG10640" i="2"/>
  <c r="AG2048" i="2"/>
  <c r="AG11321" i="2"/>
  <c r="AG2117" i="2"/>
  <c r="AG7849" i="2"/>
  <c r="AG2478" i="2"/>
  <c r="AG1496" i="2"/>
  <c r="AG5767" i="2"/>
  <c r="AG7841" i="2"/>
  <c r="AG3968" i="2"/>
  <c r="AG3161" i="2"/>
  <c r="AG6600" i="2"/>
  <c r="AG3661" i="2"/>
  <c r="AG9805" i="2"/>
  <c r="AG4349" i="2"/>
  <c r="AG5996" i="2"/>
  <c r="AG4281" i="2"/>
  <c r="AG1007" i="2"/>
  <c r="AG2431" i="2"/>
  <c r="AG7685" i="2"/>
  <c r="AG9093" i="2"/>
  <c r="AG3221" i="2"/>
  <c r="AG7668" i="2"/>
  <c r="AG3617" i="2"/>
  <c r="AG2404" i="2"/>
  <c r="AG3046" i="2"/>
  <c r="AG11578" i="2"/>
  <c r="AG11028" i="2"/>
  <c r="AG2041" i="2"/>
  <c r="AG6279" i="2"/>
  <c r="AG3949" i="2"/>
  <c r="AG7635" i="2"/>
  <c r="AG3986" i="2"/>
  <c r="AG282" i="2"/>
  <c r="AG81" i="2"/>
  <c r="AG3820" i="2"/>
  <c r="AG9314" i="2"/>
  <c r="AG8815" i="2"/>
  <c r="AG7377" i="2"/>
  <c r="AG7364" i="2"/>
  <c r="AG2803" i="2"/>
  <c r="AG4157" i="2"/>
  <c r="AG885" i="2"/>
  <c r="AG2434" i="2"/>
  <c r="AG2433" i="2"/>
  <c r="AG239" i="2"/>
  <c r="AG3310" i="2"/>
  <c r="AG2649" i="2"/>
  <c r="AG9781" i="2"/>
  <c r="AG7577" i="2"/>
  <c r="AG134" i="2"/>
  <c r="AG9767" i="2"/>
  <c r="AG228" i="2"/>
  <c r="AG993" i="2"/>
  <c r="AG6185" i="2"/>
  <c r="AG1056" i="2"/>
  <c r="AG7409" i="2"/>
  <c r="AG1924" i="2"/>
  <c r="AG7407" i="2"/>
  <c r="AG4330" i="2"/>
  <c r="AG3789" i="2"/>
  <c r="AG9152" i="2"/>
  <c r="AG3958" i="2"/>
  <c r="AG3422" i="2"/>
  <c r="AG7611" i="2"/>
  <c r="AG2816" i="2"/>
  <c r="AG3110" i="2"/>
  <c r="AG9149" i="2"/>
  <c r="AG5508" i="2"/>
  <c r="AG3380" i="2"/>
  <c r="AG9013" i="2"/>
  <c r="AG2443" i="2"/>
  <c r="AG11690" i="2"/>
  <c r="AG6978" i="2"/>
  <c r="AG10350" i="2"/>
  <c r="AG10214" i="2"/>
  <c r="AG10521" i="2"/>
  <c r="AG5270" i="2"/>
  <c r="AG1703" i="2"/>
  <c r="AG8668" i="2"/>
  <c r="AG6274" i="2"/>
  <c r="AG5056" i="2"/>
  <c r="AG9784" i="2"/>
  <c r="AG4736" i="2"/>
  <c r="AG10211" i="2"/>
  <c r="AG7235" i="2"/>
  <c r="AG1368" i="2"/>
  <c r="AG5459" i="2"/>
  <c r="AG7014" i="2"/>
  <c r="AG8193" i="2"/>
  <c r="AG2764" i="2"/>
  <c r="AG384" i="2"/>
  <c r="AG9354" i="2"/>
  <c r="AG6092" i="2"/>
  <c r="AG11517" i="2"/>
  <c r="AG6817" i="2"/>
  <c r="AG1266" i="2"/>
  <c r="AG8851" i="2"/>
  <c r="AG6519" i="2"/>
  <c r="AG583" i="2"/>
  <c r="AG7886" i="2"/>
  <c r="AG3565" i="2"/>
  <c r="AG634" i="2"/>
  <c r="AG8722" i="2"/>
  <c r="AG6173" i="2"/>
  <c r="AG1909" i="2"/>
  <c r="AG9549" i="2"/>
  <c r="AG4172" i="2"/>
  <c r="AG3374" i="2"/>
  <c r="AG6438" i="2"/>
  <c r="AG3782" i="2"/>
  <c r="AG11503" i="2"/>
  <c r="AG6041" i="2"/>
  <c r="AG1241" i="2"/>
  <c r="AG9130" i="2"/>
  <c r="AG6460" i="2"/>
  <c r="AG810" i="2"/>
  <c r="AG7803" i="2"/>
  <c r="AG2687" i="2"/>
  <c r="AG262" i="2"/>
  <c r="AG7485" i="2"/>
  <c r="AG2600" i="2"/>
  <c r="AG3088" i="2"/>
  <c r="AG8974" i="2"/>
  <c r="AG6541" i="2"/>
  <c r="AG258" i="2"/>
  <c r="AG11083" i="2"/>
  <c r="AG2062" i="2"/>
  <c r="AG11678" i="2"/>
  <c r="AG5373" i="2"/>
  <c r="AG7482" i="2"/>
  <c r="AG7300" i="2"/>
  <c r="AG1026" i="2"/>
  <c r="AG11732" i="2"/>
  <c r="AG1238" i="2"/>
  <c r="AG7480" i="2"/>
  <c r="AG2507" i="2"/>
  <c r="AG76" i="2"/>
  <c r="AG7581" i="2"/>
  <c r="AG422" i="2"/>
  <c r="AG2978" i="2"/>
  <c r="AG7251" i="2"/>
  <c r="AG3639" i="2"/>
  <c r="AG1005" i="2"/>
  <c r="AG2877" i="2"/>
  <c r="AG8518" i="2"/>
  <c r="AG2984" i="2"/>
  <c r="AG5600" i="2"/>
  <c r="AG9931" i="2"/>
  <c r="AG7182" i="2"/>
  <c r="AG2850" i="2"/>
  <c r="AG2777" i="2"/>
  <c r="AG3603" i="2"/>
  <c r="AG413" i="2"/>
  <c r="AG905" i="2"/>
  <c r="AG5381" i="2"/>
  <c r="AG8981" i="2"/>
  <c r="AG3320" i="2"/>
  <c r="AG6731" i="2"/>
  <c r="AG2753" i="2"/>
  <c r="AG1458" i="2"/>
  <c r="AG2084" i="2"/>
  <c r="AG2178" i="2"/>
  <c r="AG10193" i="2"/>
  <c r="AG5933" i="2"/>
  <c r="AG4573" i="2"/>
  <c r="AG6291" i="2"/>
  <c r="AG4661" i="2"/>
  <c r="AG5194" i="2"/>
  <c r="AG1679" i="2"/>
  <c r="AG4545" i="2"/>
  <c r="AG1273" i="2"/>
  <c r="AG8006" i="2"/>
  <c r="AG9737" i="2"/>
  <c r="AG5606" i="2"/>
  <c r="AG9930" i="2"/>
  <c r="AG5616" i="2"/>
  <c r="AG3025" i="2"/>
  <c r="AG11800" i="2"/>
  <c r="AG5598" i="2"/>
  <c r="AG3547" i="2"/>
  <c r="AG5403" i="2"/>
  <c r="AG390" i="2"/>
  <c r="AG8665" i="2"/>
  <c r="AG9318" i="2"/>
  <c r="AG3369" i="2"/>
  <c r="AG9911" i="2"/>
  <c r="AG9946" i="2"/>
  <c r="AG7086" i="2"/>
  <c r="AG11626" i="2"/>
  <c r="AG9869" i="2"/>
  <c r="AG11793" i="2"/>
  <c r="AG8480" i="2"/>
  <c r="AG8750" i="2"/>
  <c r="AG4109" i="2"/>
  <c r="AG3355" i="2"/>
  <c r="AG2454" i="2"/>
  <c r="AG6095" i="2"/>
  <c r="AG100" i="2"/>
  <c r="AG3570" i="2"/>
  <c r="AG10856" i="2"/>
  <c r="AG9002" i="2"/>
  <c r="AG4277" i="2"/>
  <c r="AG3826" i="2"/>
  <c r="AG4928" i="2"/>
  <c r="AG10332" i="2"/>
  <c r="AG6884" i="2"/>
  <c r="AG1476" i="2"/>
  <c r="AG737" i="2"/>
  <c r="AG11323" i="2"/>
  <c r="AG547" i="2"/>
  <c r="AG1409" i="2"/>
  <c r="AG8462" i="2"/>
  <c r="AG3191" i="2"/>
  <c r="AG279" i="2"/>
  <c r="AG9204" i="2"/>
  <c r="AG2291" i="2"/>
  <c r="AG3262" i="2"/>
  <c r="AG5413" i="2"/>
  <c r="AG3124" i="2"/>
  <c r="AG1843" i="2"/>
  <c r="AG4670" i="2"/>
  <c r="AG4996" i="2"/>
  <c r="AG4883" i="2"/>
  <c r="AG3478" i="2"/>
  <c r="AG9578" i="2"/>
  <c r="AG7492" i="2"/>
  <c r="AG7170" i="2"/>
  <c r="AG5991" i="2"/>
  <c r="AG5714" i="2"/>
  <c r="AG6458" i="2"/>
  <c r="AG8907" i="2"/>
  <c r="AG2799" i="2"/>
  <c r="AG8896" i="2"/>
  <c r="AG11525" i="2"/>
  <c r="AG7069" i="2"/>
  <c r="AG10388" i="2"/>
  <c r="AG11475" i="2"/>
  <c r="AG4668" i="2"/>
  <c r="AG7957" i="2"/>
  <c r="AG1532" i="2"/>
  <c r="AG21" i="2"/>
  <c r="AG128" i="2"/>
  <c r="AG11414" i="2"/>
  <c r="AG1956" i="2"/>
  <c r="AG11369" i="2"/>
  <c r="AG8697" i="2"/>
  <c r="AG1792" i="2"/>
  <c r="AG2563" i="2"/>
  <c r="AG1413" i="2"/>
  <c r="AG8098" i="2"/>
  <c r="AG602" i="2"/>
  <c r="AG4395" i="2"/>
  <c r="AG7429" i="2"/>
  <c r="AG4467" i="2"/>
  <c r="AG3805" i="2"/>
  <c r="AG8352" i="2"/>
  <c r="AG3494" i="2"/>
  <c r="AG5311" i="2"/>
  <c r="AG5420" i="2"/>
  <c r="AG5042" i="2"/>
  <c r="AG186" i="2"/>
  <c r="AG3144" i="2"/>
  <c r="AG2910" i="2"/>
  <c r="AG2938" i="2"/>
  <c r="AG6616" i="2"/>
  <c r="AG9165" i="2"/>
  <c r="AG4256" i="2"/>
  <c r="AG1125" i="2"/>
  <c r="AG3379" i="2"/>
  <c r="AG2376" i="2"/>
  <c r="AG7169" i="2"/>
  <c r="AG9326" i="2"/>
  <c r="AG1050" i="2"/>
  <c r="AG7332" i="2"/>
  <c r="AG7970" i="2"/>
  <c r="AG8982" i="2"/>
  <c r="AG2351" i="2"/>
  <c r="AG7561" i="2"/>
  <c r="AG9762" i="2"/>
  <c r="AG7553" i="2"/>
  <c r="AG6850" i="2"/>
  <c r="AG5771" i="2"/>
  <c r="AG6774" i="2"/>
  <c r="AG8292" i="2"/>
  <c r="AG4650" i="2"/>
  <c r="AG5847" i="2"/>
  <c r="AG8879" i="2"/>
  <c r="AG10797" i="2"/>
  <c r="AG6136" i="2"/>
  <c r="AG10552" i="2"/>
  <c r="AG6769" i="2"/>
  <c r="AG950" i="2"/>
  <c r="AG9595" i="2"/>
  <c r="AG11432" i="2"/>
  <c r="AG9031" i="2"/>
  <c r="AG5971" i="2"/>
  <c r="AG9378" i="2"/>
  <c r="AG10703" i="2"/>
  <c r="AG3828" i="2"/>
  <c r="AG6945" i="2"/>
  <c r="AG1176" i="2"/>
  <c r="AG4978" i="2"/>
  <c r="AG694" i="2"/>
  <c r="AG9163" i="2"/>
  <c r="AG3384" i="2"/>
  <c r="AG180" i="2"/>
  <c r="AG8865" i="2"/>
  <c r="AG6764" i="2"/>
  <c r="AG11377" i="2"/>
  <c r="AG6835" i="2"/>
  <c r="AG9684" i="2"/>
  <c r="AG10194" i="2"/>
  <c r="AG9328" i="2"/>
  <c r="AG1813" i="2"/>
  <c r="AG10902" i="2"/>
  <c r="AG7283" i="2"/>
  <c r="AG11730" i="2"/>
  <c r="AG4658" i="2"/>
  <c r="AG2997" i="2"/>
  <c r="AG2801" i="2"/>
  <c r="AG8764" i="2"/>
  <c r="AG1380" i="2"/>
  <c r="AG2557" i="2"/>
  <c r="AG1133" i="2"/>
  <c r="AG11449" i="2"/>
  <c r="AG6392" i="2"/>
  <c r="AG6271" i="2"/>
  <c r="AG2956" i="2"/>
  <c r="AG5031" i="2"/>
  <c r="AG6757" i="2"/>
  <c r="AG8725" i="2"/>
  <c r="AG7394" i="2"/>
  <c r="AG9133" i="2"/>
  <c r="AG66" i="2"/>
  <c r="AG8228" i="2"/>
  <c r="AG6563" i="2"/>
  <c r="AG8682" i="2"/>
  <c r="AG9059" i="2"/>
  <c r="AG2471" i="2"/>
  <c r="AG7975" i="2"/>
  <c r="AG9349" i="2"/>
  <c r="AG8989" i="2"/>
  <c r="AG3342" i="2"/>
  <c r="AG3588" i="2"/>
  <c r="AG9667" i="2"/>
  <c r="AG8200" i="2"/>
  <c r="AG5706" i="2"/>
  <c r="AG6695" i="2"/>
  <c r="AG1754" i="2"/>
  <c r="AG8970" i="2"/>
  <c r="AG4187" i="2"/>
  <c r="AG9290" i="2"/>
  <c r="AG8801" i="2"/>
  <c r="AG3333" i="2"/>
  <c r="AG4596" i="2"/>
  <c r="AG4768" i="2"/>
  <c r="AG7189" i="2"/>
  <c r="AG2594" i="2"/>
  <c r="AG5369" i="2"/>
  <c r="AG7960" i="2"/>
  <c r="AG4950" i="2"/>
  <c r="AG4638" i="2"/>
  <c r="AG8960" i="2"/>
  <c r="AG11290" i="2"/>
  <c r="AG3706" i="2"/>
  <c r="AG5800" i="2"/>
  <c r="AG1206" i="2"/>
  <c r="AG5298" i="2"/>
  <c r="AG10307" i="2"/>
  <c r="AG7162" i="2"/>
  <c r="AG1237" i="2"/>
  <c r="AG9305" i="2"/>
  <c r="AG6881" i="2"/>
  <c r="AG1048" i="2"/>
  <c r="AG8950" i="2"/>
  <c r="AG7213" i="2"/>
  <c r="AG861" i="2"/>
  <c r="AG7574" i="2"/>
  <c r="AG4920" i="2"/>
  <c r="AG65" i="2"/>
  <c r="AG10297" i="2"/>
  <c r="AG4439" i="2"/>
  <c r="AG10648" i="2"/>
  <c r="AG5262" i="2"/>
  <c r="AG1736" i="2"/>
  <c r="AG8806" i="2"/>
  <c r="AG6730" i="2"/>
  <c r="AG517" i="2"/>
  <c r="AG7783" i="2"/>
  <c r="AG2673" i="2"/>
  <c r="AG136" i="2"/>
  <c r="AG7372" i="2"/>
  <c r="AG4268" i="2"/>
  <c r="AG5064" i="2"/>
  <c r="AG8036" i="2"/>
  <c r="AG3976" i="2"/>
  <c r="AG5355" i="2"/>
  <c r="AG11419" i="2"/>
  <c r="AG2055" i="2"/>
  <c r="AG8034" i="2"/>
  <c r="AG4267" i="2"/>
  <c r="AG1731" i="2"/>
  <c r="AG9855" i="2"/>
  <c r="AG1018" i="2"/>
  <c r="AG8930" i="2"/>
  <c r="AG4480" i="2"/>
  <c r="AG236" i="2"/>
  <c r="AG7560" i="2"/>
  <c r="AG4968" i="2"/>
  <c r="AG823" i="2"/>
  <c r="AG9282" i="2"/>
  <c r="AG4433" i="2"/>
  <c r="AG614" i="2"/>
  <c r="AG5908" i="2"/>
  <c r="AG322" i="2"/>
  <c r="AG11070" i="2"/>
  <c r="AG3058" i="2"/>
  <c r="AG7938" i="2"/>
  <c r="AG6806" i="2"/>
  <c r="AG5346" i="2"/>
  <c r="AG8227" i="2"/>
  <c r="AG4239" i="2"/>
  <c r="AG229" i="2"/>
  <c r="AG7666" i="2"/>
  <c r="AG3910" i="2"/>
  <c r="AG5344" i="2"/>
  <c r="AG9502" i="2"/>
  <c r="AG2484" i="2"/>
  <c r="AG226" i="2"/>
  <c r="AG8782" i="2"/>
  <c r="AG4477" i="2"/>
  <c r="AG225" i="2"/>
  <c r="AG8778" i="2"/>
  <c r="AG6451" i="2"/>
  <c r="AG479" i="2"/>
  <c r="AG9064" i="2"/>
  <c r="AG4475" i="2"/>
  <c r="AG1795" i="2"/>
  <c r="AG9652" i="2"/>
  <c r="AG4213" i="2"/>
  <c r="AG6818" i="2"/>
  <c r="AG2606" i="2"/>
  <c r="AG7382" i="2"/>
  <c r="AG5814" i="2"/>
  <c r="AG260" i="2"/>
  <c r="AG9527" i="2"/>
  <c r="AG2336" i="2"/>
  <c r="AG10717" i="2"/>
  <c r="AG2821" i="2"/>
  <c r="AG1706" i="2"/>
  <c r="AG1032" i="2"/>
  <c r="AG4250" i="2"/>
  <c r="AG5954" i="2"/>
  <c r="AG252" i="2"/>
  <c r="AG679" i="2"/>
  <c r="AG5105" i="2"/>
  <c r="AG347" i="2"/>
  <c r="AG149" i="2"/>
  <c r="AG3537" i="2"/>
  <c r="AG2635" i="2"/>
  <c r="AG7329" i="2"/>
  <c r="AG8871" i="2"/>
  <c r="AG10782" i="2"/>
  <c r="AG10777" i="2"/>
  <c r="AG5385" i="2"/>
  <c r="AG11681" i="2"/>
  <c r="AG2012" i="2"/>
  <c r="AG6161" i="2"/>
  <c r="AG7239" i="2"/>
  <c r="AG86" i="2"/>
  <c r="AG5681" i="2"/>
  <c r="AG3778" i="2"/>
  <c r="AG1020" i="2"/>
  <c r="AG137" i="2"/>
  <c r="AG329" i="2"/>
  <c r="AG5384" i="2"/>
  <c r="AG9546" i="2"/>
  <c r="AG8832" i="2"/>
  <c r="AG6509" i="2"/>
  <c r="AG470" i="2"/>
  <c r="AG3636" i="2"/>
  <c r="AG1812" i="2"/>
  <c r="AG1146" i="2"/>
  <c r="AG3787" i="2"/>
  <c r="AG2385" i="2"/>
  <c r="AG9560" i="2"/>
  <c r="AG1689" i="2"/>
  <c r="AG2083" i="2"/>
  <c r="AG2438" i="2"/>
  <c r="AG3980" i="2"/>
  <c r="AG11610" i="2"/>
  <c r="AG5961" i="2"/>
  <c r="AG10360" i="2"/>
  <c r="AG1837" i="2"/>
  <c r="AG10779" i="2"/>
  <c r="AG5216" i="2"/>
  <c r="AG2001" i="2"/>
  <c r="AG7718" i="2"/>
  <c r="AG6464" i="2"/>
  <c r="AG9010" i="2"/>
  <c r="AG6329" i="2"/>
  <c r="AG639" i="2"/>
  <c r="AG588" i="2"/>
  <c r="AG9558" i="2"/>
  <c r="AG5506" i="2"/>
  <c r="AG9006" i="2"/>
  <c r="AG10904" i="2"/>
  <c r="AG1086" i="2"/>
  <c r="AG7813" i="2"/>
  <c r="AG3101" i="2"/>
  <c r="AG10773" i="2"/>
  <c r="AG2069" i="2"/>
  <c r="AG3377" i="2"/>
  <c r="AG2436" i="2"/>
  <c r="AG8994" i="2"/>
  <c r="AG6067" i="2"/>
  <c r="AG11295" i="2"/>
  <c r="AG2353" i="2"/>
  <c r="AG7488" i="2"/>
  <c r="AG4115" i="2"/>
  <c r="AG10674" i="2"/>
  <c r="AG7225" i="2"/>
  <c r="AG3415" i="2"/>
  <c r="AG1172" i="2"/>
  <c r="AG9536" i="2"/>
  <c r="AG4811" i="2"/>
  <c r="AG10492" i="2"/>
  <c r="AG251" i="2"/>
  <c r="AG2425" i="2"/>
  <c r="AG11378" i="2"/>
  <c r="AG8659" i="2"/>
  <c r="AG10309" i="2"/>
  <c r="AG7687" i="2"/>
  <c r="AG3557" i="2"/>
  <c r="AG5067" i="2"/>
  <c r="AG2677" i="2"/>
  <c r="AG8142" i="2"/>
  <c r="AG8863" i="2"/>
  <c r="AG4117" i="2"/>
  <c r="AG11342" i="2"/>
  <c r="AG9323" i="2"/>
  <c r="AG6646" i="2"/>
  <c r="AG500" i="2"/>
  <c r="AG2349" i="2"/>
  <c r="AG5496" i="2"/>
  <c r="AG5654" i="2"/>
  <c r="AG10154" i="2"/>
  <c r="AG2800" i="2"/>
  <c r="AG1857" i="2"/>
  <c r="AG924" i="2"/>
  <c r="AG2726" i="2"/>
  <c r="AG11402" i="2"/>
  <c r="AG8545" i="2"/>
  <c r="AG7335" i="2"/>
  <c r="AG10550" i="2"/>
  <c r="AG3794" i="2"/>
  <c r="AG10854" i="2"/>
  <c r="AG690" i="2"/>
  <c r="AG5940" i="2"/>
  <c r="AG11269" i="2"/>
  <c r="AG6931" i="2"/>
  <c r="AG5807" i="2"/>
  <c r="AG10089" i="2"/>
  <c r="AG3771" i="2"/>
  <c r="AG3703" i="2"/>
  <c r="AG11164" i="2"/>
  <c r="AG10466" i="2"/>
  <c r="AG6082" i="2"/>
  <c r="AG10635" i="2"/>
  <c r="AG11778" i="2"/>
  <c r="AG5901" i="2"/>
  <c r="AG10748" i="2"/>
  <c r="AG5900" i="2"/>
  <c r="AG10143" i="2"/>
  <c r="AG216" i="2"/>
  <c r="AG3041" i="2"/>
  <c r="AG7348" i="2"/>
  <c r="AG313" i="2"/>
  <c r="AG1717" i="2"/>
  <c r="AG9247" i="2"/>
  <c r="AG3211" i="2"/>
  <c r="AG5084" i="2"/>
  <c r="AG3028" i="2"/>
  <c r="AG3163" i="2"/>
  <c r="AG504" i="2"/>
  <c r="AG9884" i="2"/>
  <c r="AG2723" i="2"/>
  <c r="AG8657" i="2"/>
  <c r="AG8927" i="2"/>
  <c r="AG9506" i="2"/>
  <c r="AG9263" i="2"/>
  <c r="AG6827" i="2"/>
  <c r="AG7197" i="2"/>
  <c r="AG8680" i="2"/>
  <c r="AG1166" i="2"/>
  <c r="AG2811" i="2"/>
  <c r="AG8656" i="2"/>
  <c r="AG9102" i="2"/>
  <c r="AG3772" i="2"/>
  <c r="AG6919" i="2"/>
  <c r="AG1445" i="2"/>
  <c r="AG8067" i="2"/>
  <c r="AG8808" i="2"/>
  <c r="AG8123" i="2"/>
  <c r="AG5789" i="2"/>
  <c r="AG3248" i="2"/>
  <c r="AG4181" i="2"/>
  <c r="AG10614" i="2"/>
  <c r="AG3397" i="2"/>
  <c r="AG11658" i="2"/>
  <c r="AG6055" i="2"/>
  <c r="AG3304" i="2"/>
  <c r="AG10055" i="2"/>
  <c r="AG10054" i="2"/>
  <c r="AG6912" i="2"/>
  <c r="AG3532" i="2"/>
  <c r="AG3698" i="2"/>
  <c r="AG8770" i="2"/>
  <c r="AG4009" i="2"/>
  <c r="AG11412" i="2"/>
  <c r="AG9487" i="2"/>
  <c r="AG2479" i="2"/>
  <c r="AG8908" i="2"/>
  <c r="AG6498" i="2"/>
  <c r="AG872" i="2"/>
  <c r="AG9260" i="2"/>
  <c r="AG6316" i="2"/>
  <c r="AG4631" i="2"/>
  <c r="AG8819" i="2"/>
  <c r="AG9107" i="2"/>
  <c r="AG6290" i="2"/>
  <c r="AG8789" i="2"/>
  <c r="AG992" i="2"/>
  <c r="AG3061" i="2"/>
  <c r="AG1510" i="2"/>
  <c r="AG7472" i="2"/>
  <c r="AG6810" i="2"/>
  <c r="AG5125" i="2"/>
  <c r="AG3009" i="2"/>
  <c r="AG9083" i="2"/>
  <c r="AG11165" i="2"/>
  <c r="AG1966" i="2"/>
  <c r="AG6442" i="2"/>
  <c r="AG4398" i="2"/>
  <c r="AG5331" i="2"/>
  <c r="AG8900" i="2"/>
  <c r="AG3249" i="2"/>
  <c r="AG224" i="2"/>
  <c r="AG9494" i="2"/>
  <c r="AG1865" i="2"/>
  <c r="AG7531" i="2"/>
  <c r="AG6311" i="2"/>
  <c r="AG4160" i="2"/>
  <c r="AG891" i="2"/>
  <c r="AG1186" i="2"/>
  <c r="AG669" i="2"/>
  <c r="AG7650" i="2"/>
  <c r="AG2475" i="2"/>
  <c r="AG9475" i="2"/>
  <c r="AG6583" i="2"/>
  <c r="AG832" i="2"/>
  <c r="AG2808" i="2"/>
  <c r="AG5773" i="2"/>
  <c r="AG3405" i="2"/>
  <c r="AG6058" i="2"/>
  <c r="AG5907" i="2"/>
  <c r="AG2809" i="2"/>
  <c r="AG2589" i="2"/>
  <c r="AG7468" i="2"/>
  <c r="AG2230" i="2"/>
  <c r="AG5843" i="2"/>
  <c r="AG2578" i="2"/>
  <c r="AG3" i="2"/>
  <c r="AG6229" i="2"/>
  <c r="AG2547" i="2"/>
  <c r="AG6262" i="2"/>
  <c r="AG10826" i="2"/>
  <c r="AG11783" i="2"/>
  <c r="AG7436" i="2"/>
  <c r="AG1189" i="2"/>
  <c r="AG5206" i="2"/>
  <c r="AG1714" i="2"/>
  <c r="AG8892" i="2"/>
  <c r="AG1063" i="2"/>
  <c r="AG7535" i="2"/>
  <c r="AG3528" i="2"/>
  <c r="AG544" i="2"/>
  <c r="AG561" i="2"/>
  <c r="AG9250" i="2"/>
  <c r="AG5461" i="2"/>
  <c r="AG11652" i="2"/>
  <c r="AG6999" i="2"/>
  <c r="AG10258" i="2"/>
  <c r="AG10899" i="2"/>
  <c r="AG6714" i="2"/>
  <c r="AG3459" i="2"/>
  <c r="AG11727" i="2"/>
  <c r="AG2110" i="2"/>
  <c r="AG11408" i="2"/>
  <c r="AG10608" i="2"/>
  <c r="AG3613" i="2"/>
  <c r="AG11649" i="2"/>
  <c r="AG9452" i="2"/>
  <c r="AG3612" i="2"/>
  <c r="AG3055" i="2"/>
  <c r="AG3534" i="2"/>
  <c r="AG3196" i="2"/>
  <c r="AG7547" i="2"/>
  <c r="AG7450" i="2"/>
  <c r="AG7759" i="2"/>
  <c r="AG7142" i="2"/>
  <c r="AG3922" i="2"/>
  <c r="AG8761" i="2"/>
  <c r="AG4714" i="2"/>
  <c r="AG6557" i="2"/>
  <c r="AG10697" i="2"/>
  <c r="AG1284" i="2"/>
  <c r="AG8760" i="2"/>
  <c r="AG5625" i="2"/>
  <c r="AG11308" i="2"/>
  <c r="AG5758" i="2"/>
  <c r="AG9236" i="2"/>
  <c r="AG10255" i="2"/>
  <c r="AG5490" i="2"/>
  <c r="AG3357" i="2"/>
  <c r="AG10007" i="2"/>
  <c r="AG5626" i="2"/>
  <c r="AG1331" i="2"/>
  <c r="AG10433" i="2"/>
  <c r="AG6994" i="2"/>
  <c r="AG1187" i="2"/>
  <c r="AG8166" i="2"/>
  <c r="AG6759" i="2"/>
  <c r="AG922" i="2"/>
  <c r="AG996" i="2"/>
  <c r="AG600" i="2"/>
  <c r="AG7186" i="2"/>
  <c r="AG6384" i="2"/>
  <c r="AG10951" i="2"/>
  <c r="AG439" i="2"/>
  <c r="AG5986" i="2"/>
  <c r="AG456" i="2"/>
  <c r="AG2966" i="2"/>
  <c r="AG3655" i="2"/>
  <c r="AG8261" i="2"/>
  <c r="AG9145" i="2"/>
  <c r="AG3622" i="2"/>
  <c r="AG11599" i="2"/>
  <c r="AG5815" i="2"/>
  <c r="AG6151" i="2"/>
  <c r="AG2514" i="2"/>
  <c r="AG9117" i="2"/>
  <c r="AG6831" i="2"/>
  <c r="AG11040" i="2"/>
  <c r="AG6088" i="2"/>
  <c r="AG10180" i="2"/>
  <c r="AG10843" i="2"/>
  <c r="AG2502" i="2"/>
  <c r="AG2345" i="2"/>
  <c r="AG6588" i="2"/>
  <c r="AG10279" i="2"/>
  <c r="AG11198" i="2"/>
  <c r="AG5905" i="2"/>
  <c r="AG11415" i="2"/>
  <c r="AG1662" i="2"/>
  <c r="AG11031" i="2"/>
  <c r="AG33" i="2"/>
  <c r="AG7541" i="2"/>
  <c r="AG2042" i="2"/>
  <c r="AG11364" i="2"/>
  <c r="AG1718" i="2"/>
  <c r="AG10449" i="2"/>
  <c r="AG9246" i="2"/>
  <c r="AG6313" i="2"/>
  <c r="AG2646" i="2"/>
  <c r="AG7914" i="2"/>
  <c r="AG7431" i="2"/>
  <c r="AG8514" i="2"/>
  <c r="AG5248" i="2"/>
  <c r="AG9734" i="2"/>
  <c r="AG2929" i="2"/>
  <c r="AG8316" i="2"/>
  <c r="AG197" i="2"/>
  <c r="AG8212" i="2"/>
  <c r="AG8248" i="2"/>
  <c r="AG9399" i="2"/>
  <c r="AG110" i="2"/>
  <c r="AG2786" i="2"/>
  <c r="AG6719" i="2"/>
  <c r="AG9953" i="2"/>
  <c r="AG8497" i="2"/>
  <c r="AG4198" i="2"/>
  <c r="AG9981" i="2"/>
  <c r="AG9937" i="2"/>
  <c r="AG4865" i="2"/>
  <c r="AG8591" i="2"/>
  <c r="AG3137" i="2"/>
  <c r="AG2458" i="2"/>
  <c r="AG534" i="2"/>
  <c r="AG3473" i="2"/>
  <c r="AG7252" i="2"/>
  <c r="AG9797" i="2"/>
  <c r="AG5243" i="2"/>
  <c r="AG9592" i="2"/>
  <c r="AG3353" i="2"/>
  <c r="AG7247" i="2"/>
  <c r="AG9710" i="2"/>
  <c r="AG6524" i="2"/>
  <c r="AG2773" i="2"/>
  <c r="AG7621" i="2"/>
  <c r="AG3471" i="2"/>
  <c r="AG5272" i="2"/>
  <c r="AG9022" i="2"/>
  <c r="AG9367" i="2"/>
  <c r="AG9573" i="2"/>
  <c r="AG9789" i="2"/>
  <c r="AG44" i="2"/>
  <c r="AG4308" i="2"/>
  <c r="AG3105" i="2"/>
  <c r="AG2437" i="2"/>
  <c r="AG7889" i="2"/>
  <c r="AG272" i="2"/>
  <c r="AG4090" i="2"/>
  <c r="AG6483" i="2"/>
  <c r="AG2377" i="2"/>
  <c r="AG8985" i="2"/>
  <c r="AG159" i="2"/>
  <c r="AG9539" i="2"/>
  <c r="AG2759" i="2"/>
  <c r="AG9122" i="2"/>
  <c r="AG153" i="2"/>
  <c r="AG151" i="2"/>
  <c r="AG4105" i="2"/>
  <c r="AG5675" i="2"/>
  <c r="AG6830" i="2"/>
  <c r="AG2343" i="2"/>
  <c r="AG6168" i="2"/>
  <c r="AG5231" i="2"/>
  <c r="AG3319" i="2"/>
  <c r="AG4093" i="2"/>
  <c r="AG3059" i="2"/>
  <c r="AG2665" i="2"/>
  <c r="AG7125" i="2"/>
  <c r="AG5274" i="2"/>
  <c r="AG1615" i="2"/>
  <c r="AG5334" i="2"/>
  <c r="AG213" i="2"/>
  <c r="AG6675" i="2"/>
  <c r="AG4298" i="2"/>
  <c r="AG9057" i="2"/>
  <c r="AG7640" i="2"/>
  <c r="AG7526" i="2"/>
  <c r="AG4759" i="2"/>
  <c r="AG3231" i="2"/>
  <c r="AG6467" i="2"/>
  <c r="AG408" i="2"/>
  <c r="AG2928" i="2"/>
  <c r="AG295" i="2"/>
  <c r="AG8251" i="2"/>
  <c r="AG9412" i="2"/>
  <c r="AG6199" i="2"/>
  <c r="AG8210" i="2"/>
  <c r="AG5611" i="2"/>
  <c r="AG6786" i="2"/>
  <c r="AG3151" i="2"/>
  <c r="AG6639" i="2"/>
  <c r="AG6619" i="2"/>
  <c r="AG8485" i="2"/>
  <c r="AG5604" i="2"/>
  <c r="AG3641" i="2"/>
  <c r="AG9980" i="2"/>
  <c r="AG503" i="2"/>
  <c r="AG2943" i="2"/>
  <c r="AG2357" i="2"/>
  <c r="AG2391" i="2"/>
  <c r="AG533" i="2"/>
  <c r="AG3133" i="2"/>
  <c r="AG7184" i="2"/>
  <c r="AG3129" i="2"/>
  <c r="AG9188" i="2"/>
  <c r="AG9606" i="2"/>
  <c r="AG3458" i="2"/>
  <c r="AG2780" i="2"/>
  <c r="AG5301" i="2"/>
  <c r="AG7249" i="2"/>
  <c r="AG9709" i="2"/>
  <c r="AG1195" i="2"/>
  <c r="AG289" i="2"/>
  <c r="AG5709" i="2"/>
  <c r="AG9366" i="2"/>
  <c r="AG1175" i="2"/>
  <c r="AG6755" i="2"/>
  <c r="AG6615" i="2"/>
  <c r="AG7719" i="2"/>
  <c r="AG4279" i="2"/>
  <c r="AG4833" i="2"/>
  <c r="AG2379" i="2"/>
  <c r="AG5693" i="2"/>
  <c r="AG7811" i="2"/>
  <c r="AG9351" i="2"/>
  <c r="AG8724" i="2"/>
  <c r="AG3344" i="2"/>
  <c r="AG8719" i="2"/>
  <c r="AG1626" i="2"/>
  <c r="AG6461" i="2"/>
  <c r="AG9335" i="2"/>
  <c r="AG838" i="2"/>
  <c r="AG2685" i="2"/>
  <c r="AG9321" i="2"/>
  <c r="AG5674" i="2"/>
  <c r="AG6645" i="2"/>
  <c r="AG2368" i="2"/>
  <c r="AG9105" i="2"/>
  <c r="AG2367" i="2"/>
  <c r="AG4113" i="2"/>
  <c r="AG2342" i="2"/>
  <c r="AG7207" i="2"/>
  <c r="AG3237" i="2"/>
  <c r="AG7206" i="2"/>
  <c r="AG6612" i="2"/>
  <c r="AG7856" i="2"/>
  <c r="AG7556" i="2"/>
  <c r="AG9854" i="2"/>
  <c r="AG7124" i="2"/>
  <c r="AG5649" i="2"/>
  <c r="AG8777" i="2"/>
  <c r="AG3400" i="2"/>
  <c r="AG1607" i="2"/>
  <c r="AG9758" i="2"/>
  <c r="AG5637" i="2"/>
  <c r="AG10009" i="2"/>
  <c r="AG6447" i="2"/>
  <c r="AG7527" i="2"/>
  <c r="AG4761" i="2"/>
  <c r="AG2464" i="2"/>
  <c r="AG2551" i="2"/>
  <c r="AG2161" i="2"/>
  <c r="AG8490" i="2"/>
  <c r="AG6233" i="2"/>
  <c r="AG4890" i="2"/>
  <c r="AG8274" i="2"/>
  <c r="AG9218" i="2"/>
  <c r="AG10003" i="2"/>
  <c r="AG8164" i="2"/>
  <c r="AG6227" i="2"/>
  <c r="AG5737" i="2"/>
  <c r="AG8162" i="2"/>
  <c r="AG956" i="2"/>
  <c r="AG8472" i="2"/>
  <c r="AG6782" i="2"/>
  <c r="AG9878" i="2"/>
  <c r="AG9979" i="2"/>
  <c r="AG502" i="2"/>
  <c r="AG9935" i="2"/>
  <c r="AG8576" i="2"/>
  <c r="AG530" i="2"/>
  <c r="AG2356" i="2"/>
  <c r="AG3192" i="2"/>
  <c r="AG532" i="2"/>
  <c r="AG3021" i="2"/>
  <c r="AG967" i="2"/>
  <c r="AG8741" i="2"/>
  <c r="AG1037" i="2"/>
  <c r="AG3428" i="2"/>
  <c r="AG2779" i="2"/>
  <c r="AG3625" i="2"/>
  <c r="AG7248" i="2"/>
  <c r="AG9381" i="2"/>
  <c r="AG2628" i="2"/>
  <c r="AG7415" i="2"/>
  <c r="AG3229" i="2"/>
  <c r="AG2452" i="2"/>
  <c r="AG6595" i="2"/>
  <c r="AG9365" i="2"/>
  <c r="AG1174" i="2"/>
  <c r="AG6548" i="2"/>
  <c r="AG9694" i="2"/>
  <c r="AG1073" i="2"/>
  <c r="AG1054" i="2"/>
  <c r="AG3488" i="2"/>
  <c r="AG7708" i="2"/>
  <c r="AG5689" i="2"/>
  <c r="AG3322" i="2"/>
  <c r="AG6678" i="2"/>
  <c r="AG4139" i="2"/>
  <c r="AG8840" i="2"/>
  <c r="AG9129" i="2"/>
  <c r="AG9334" i="2"/>
  <c r="AG2599" i="2"/>
  <c r="AG2426" i="2"/>
  <c r="AG4095" i="2"/>
  <c r="AG1093" i="2"/>
  <c r="AG1084" i="2"/>
  <c r="AG7470" i="2"/>
  <c r="AG3338" i="2"/>
  <c r="AG8803" i="2"/>
  <c r="AG9288" i="2"/>
  <c r="AG7158" i="2"/>
  <c r="AG7671" i="2"/>
  <c r="AG7555" i="2"/>
  <c r="AG4151" i="2"/>
  <c r="AG5219" i="2"/>
  <c r="AG8784" i="2"/>
  <c r="AG1091" i="2"/>
  <c r="AG7199" i="2"/>
  <c r="AG1066" i="2"/>
  <c r="AG5338" i="2"/>
  <c r="AG15" i="2"/>
  <c r="AG7265" i="2"/>
  <c r="AG9651" i="2"/>
  <c r="AG8766" i="2"/>
  <c r="AG9256" i="2"/>
  <c r="AG8763" i="2"/>
  <c r="AG7259" i="2"/>
  <c r="AG5325" i="2"/>
  <c r="AG4341" i="2"/>
  <c r="AG7435" i="2"/>
  <c r="AG9755" i="2"/>
  <c r="AG2645" i="2"/>
  <c r="AG7340" i="2"/>
  <c r="AG466" i="2"/>
  <c r="AG9745" i="2"/>
  <c r="AG8477" i="2"/>
  <c r="AG5748" i="2"/>
  <c r="AG8253" i="2"/>
  <c r="AG6200" i="2"/>
  <c r="AG3503" i="2"/>
  <c r="AG3607" i="2"/>
  <c r="AG9213" i="2"/>
  <c r="AG6601" i="2"/>
  <c r="AG9202" i="2"/>
  <c r="AG492" i="2"/>
  <c r="AG8621" i="2"/>
  <c r="AG3263" i="2"/>
  <c r="AG4872" i="2"/>
  <c r="AG425" i="2"/>
  <c r="AG9943" i="2"/>
  <c r="AG365" i="2"/>
  <c r="AG9972" i="2"/>
  <c r="AG3011" i="2"/>
  <c r="AG8492" i="2"/>
  <c r="AG3134" i="2"/>
  <c r="AG11791" i="2"/>
  <c r="AG518" i="2"/>
  <c r="AG3605" i="2"/>
  <c r="AG2719" i="2"/>
  <c r="AG9182" i="2"/>
  <c r="AG9380" i="2"/>
  <c r="AG1196" i="2"/>
  <c r="AG947" i="2"/>
  <c r="AG184" i="2"/>
  <c r="AG2540" i="2"/>
  <c r="AG9704" i="2"/>
  <c r="AG2451" i="2"/>
  <c r="AG3424" i="2"/>
  <c r="AG9572" i="2"/>
  <c r="AG910" i="2"/>
  <c r="AG9566" i="2"/>
  <c r="AG7503" i="2"/>
  <c r="AG5698" i="2"/>
  <c r="AG3468" i="2"/>
  <c r="AG5387" i="2"/>
  <c r="AG7601" i="2"/>
  <c r="AG4825" i="2"/>
  <c r="AG5220" i="2"/>
  <c r="AG6482" i="2"/>
  <c r="AG1609" i="2"/>
  <c r="AG6206" i="2"/>
  <c r="AG5375" i="2"/>
  <c r="AG4191" i="2"/>
  <c r="AG9309" i="2"/>
  <c r="AG1094" i="2"/>
  <c r="AG6480" i="2"/>
  <c r="AG7870" i="2"/>
  <c r="AG9669" i="2"/>
  <c r="AG8813" i="2"/>
  <c r="AG4103" i="2"/>
  <c r="AG6707" i="2"/>
  <c r="AG7779" i="2"/>
  <c r="AG1113" i="2"/>
  <c r="AG4078" i="2"/>
  <c r="AG3403" i="2"/>
  <c r="AG1634" i="2"/>
  <c r="AG323" i="2"/>
  <c r="AG8785" i="2"/>
  <c r="AG3444" i="2"/>
  <c r="AG873" i="2"/>
  <c r="AG6692" i="2"/>
  <c r="AG5229" i="2"/>
  <c r="AG1638" i="2"/>
  <c r="AG7152" i="2"/>
  <c r="AG6534" i="2"/>
  <c r="AG3176" i="2"/>
  <c r="AG3048" i="2"/>
  <c r="AG3217" i="2"/>
  <c r="AG6560" i="2"/>
  <c r="AG8639" i="2"/>
  <c r="AG7190" i="2"/>
  <c r="AG4324" i="2"/>
  <c r="AG7342" i="2"/>
  <c r="AG9754" i="2"/>
  <c r="AG4340" i="2"/>
  <c r="AG7433" i="2"/>
  <c r="AG3031" i="2"/>
  <c r="AG2396" i="2"/>
  <c r="AG9433" i="2"/>
  <c r="AG9635" i="2"/>
  <c r="AG2931" i="2"/>
  <c r="AG2900" i="2"/>
  <c r="AG9223" i="2"/>
  <c r="AG6788" i="2"/>
  <c r="AG3502" i="2"/>
  <c r="AG9908" i="2"/>
  <c r="AG9832" i="2"/>
  <c r="AG6840" i="2"/>
  <c r="AG5442" i="2"/>
  <c r="AG9200" i="2"/>
  <c r="AG4370" i="2"/>
  <c r="AG10002" i="2"/>
  <c r="AG4350" i="2"/>
  <c r="AG1131" i="2"/>
  <c r="AG8431" i="2"/>
  <c r="AG1077" i="2"/>
  <c r="AG9942" i="2"/>
  <c r="AG4867" i="2"/>
  <c r="AG8581" i="2"/>
  <c r="AG3658" i="2"/>
  <c r="AG3015" i="2"/>
  <c r="AG3002" i="2"/>
  <c r="AG9614" i="2"/>
  <c r="AG8491" i="2"/>
  <c r="AG11785" i="2"/>
  <c r="AG6822" i="2"/>
  <c r="AG9186" i="2"/>
  <c r="AG816" i="2"/>
  <c r="AG6716" i="2"/>
  <c r="AG8000" i="2"/>
  <c r="AG6704" i="2"/>
  <c r="AG9379" i="2"/>
  <c r="AG1178" i="2"/>
  <c r="AG7732" i="2"/>
  <c r="AG104" i="2"/>
  <c r="AG9703" i="2"/>
  <c r="AG2388" i="2"/>
  <c r="AG3383" i="2"/>
  <c r="AG6594" i="2"/>
  <c r="AG7404" i="2"/>
  <c r="AG811" i="2"/>
  <c r="AG2766" i="2"/>
  <c r="AG2527" i="2"/>
  <c r="AG1099" i="2"/>
  <c r="AG3242" i="2"/>
  <c r="AG7496" i="2"/>
  <c r="AG8854" i="2"/>
  <c r="AG7310" i="2"/>
  <c r="AG11733" i="2"/>
  <c r="AG7588" i="2"/>
  <c r="AG6181" i="2"/>
  <c r="AG5678" i="2"/>
  <c r="AG6193" i="2"/>
  <c r="AG8825" i="2"/>
  <c r="AG878" i="2"/>
  <c r="AG7791" i="2"/>
  <c r="AG6456" i="2"/>
  <c r="AG8655" i="2"/>
  <c r="AG4094" i="2"/>
  <c r="AG9668" i="2"/>
  <c r="AG6212" i="2"/>
  <c r="AG8940" i="2"/>
  <c r="AG1115" i="2"/>
  <c r="AG6566" i="2"/>
  <c r="AG7677" i="2"/>
  <c r="AG8934" i="2"/>
  <c r="AG1112" i="2"/>
  <c r="AG5230" i="2"/>
  <c r="AG6437" i="2"/>
  <c r="AG7557" i="2"/>
  <c r="AG7365" i="2"/>
  <c r="AG6472" i="2"/>
  <c r="AG3332" i="2"/>
  <c r="AG6452" i="2"/>
  <c r="AG2253" i="2"/>
  <c r="AG5336" i="2"/>
  <c r="AG7148" i="2"/>
  <c r="AG9649" i="2"/>
  <c r="AG11757" i="2"/>
  <c r="AG7143" i="2"/>
  <c r="AG4764" i="2"/>
  <c r="AG9461" i="2"/>
  <c r="AG4322" i="2"/>
  <c r="AG7341" i="2"/>
  <c r="AG9229" i="2"/>
  <c r="AG4007" i="2"/>
  <c r="AG4893" i="2"/>
  <c r="AG9966" i="2"/>
  <c r="AG6624" i="2"/>
  <c r="AG9907" i="2"/>
  <c r="AG4130" i="2"/>
  <c r="AG5225" i="2"/>
  <c r="AG6242" i="2"/>
  <c r="AG428" i="2"/>
  <c r="AG9199" i="2"/>
  <c r="AG6006" i="2"/>
  <c r="AG367" i="2"/>
  <c r="AG5605" i="2"/>
  <c r="AG8580" i="2"/>
  <c r="AG6230" i="2"/>
  <c r="AG8364" i="2"/>
  <c r="AG3012" i="2"/>
  <c r="AG979" i="2"/>
  <c r="AG2855" i="2"/>
  <c r="AG11792" i="2"/>
  <c r="AG8362" i="2"/>
  <c r="AG6674" i="2"/>
  <c r="AG6444" i="2"/>
  <c r="AG9386" i="2"/>
  <c r="AG1201" i="2"/>
  <c r="AG9035" i="2"/>
  <c r="AG936" i="2"/>
  <c r="AG948" i="2"/>
  <c r="AG6222" i="2"/>
  <c r="AG7623" i="2"/>
  <c r="AG5408" i="2"/>
  <c r="AG4846" i="2"/>
  <c r="AG3230" i="2"/>
  <c r="AG7180" i="2"/>
  <c r="AG278" i="2"/>
  <c r="AG6214" i="2"/>
  <c r="AG9787" i="2"/>
  <c r="AG803" i="2"/>
  <c r="AG9143" i="2"/>
  <c r="AG9142" i="2"/>
  <c r="AG1098" i="2"/>
  <c r="AG2696" i="2"/>
  <c r="AG6544" i="2"/>
  <c r="AG11760" i="2"/>
  <c r="AG4826" i="2"/>
  <c r="AG1143" i="2"/>
  <c r="AG7230" i="2"/>
  <c r="AG5684" i="2"/>
  <c r="AG9538" i="2"/>
  <c r="AG155" i="2"/>
  <c r="AG8834" i="2"/>
  <c r="AG7296" i="2"/>
  <c r="AG8824" i="2"/>
  <c r="AG7218" i="2"/>
  <c r="AG3558" i="2"/>
  <c r="AG7688" i="2"/>
  <c r="AG9301" i="2"/>
  <c r="AG4087" i="2"/>
  <c r="AG9522" i="2"/>
  <c r="AG6740" i="2"/>
  <c r="AG9085" i="2"/>
  <c r="AG7566" i="2"/>
  <c r="AG8795" i="2"/>
  <c r="AG898" i="2"/>
  <c r="AG7204" i="2"/>
  <c r="AG1614" i="2"/>
  <c r="AG4216" i="2"/>
  <c r="AG3199" i="2"/>
  <c r="AG9657" i="2"/>
  <c r="AG8704" i="2"/>
  <c r="AG7200" i="2"/>
  <c r="AG1034" i="2"/>
  <c r="AG4222" i="2"/>
  <c r="AG3611" i="2"/>
  <c r="AG7320" i="2"/>
  <c r="AG9746" i="2"/>
  <c r="AG842" i="2"/>
  <c r="AG2945" i="2"/>
  <c r="AG9941" i="2"/>
  <c r="AG7354" i="2"/>
  <c r="AG9216" i="2"/>
  <c r="AG8501" i="2"/>
  <c r="AG8312" i="2"/>
  <c r="AG1185" i="2"/>
  <c r="AG9051" i="2"/>
  <c r="AG6003" i="2"/>
  <c r="AG9604" i="2"/>
  <c r="AG1009" i="2"/>
  <c r="AG9439" i="2"/>
  <c r="AG9479" i="2"/>
  <c r="AG11755" i="2"/>
  <c r="AG8270" i="2"/>
  <c r="AG9017" i="2"/>
  <c r="AG10587" i="2"/>
  <c r="AG1205" i="2"/>
  <c r="AG5190" i="2"/>
  <c r="AG409" i="2"/>
  <c r="AG5451" i="2"/>
  <c r="AG3164" i="2"/>
  <c r="AG8252" i="2"/>
  <c r="AG11750" i="2"/>
  <c r="AG8245" i="2"/>
  <c r="AG3628" i="2"/>
  <c r="AG9397" i="2"/>
  <c r="AG1204" i="2"/>
  <c r="AG6236" i="2"/>
  <c r="AG460" i="2"/>
  <c r="AG1129" i="2"/>
  <c r="AG8507" i="2"/>
  <c r="AG4128" i="2"/>
  <c r="AG2972" i="2"/>
  <c r="AG954" i="2"/>
  <c r="AG2944" i="2"/>
  <c r="AG362" i="2"/>
  <c r="AG2392" i="2"/>
  <c r="AG9717" i="2"/>
  <c r="AG8526" i="2"/>
  <c r="AG3277" i="2"/>
  <c r="AG360" i="2"/>
  <c r="AG2995" i="2"/>
  <c r="AG7181" i="2"/>
  <c r="AG2822" i="2"/>
  <c r="AG5232" i="2"/>
  <c r="AG3388" i="2"/>
  <c r="AG6713" i="2"/>
  <c r="AG870" i="2"/>
  <c r="AG2538" i="2"/>
  <c r="AG11736" i="2"/>
  <c r="AG101" i="2"/>
  <c r="AG2705" i="2"/>
  <c r="AG1147" i="2"/>
  <c r="AG6765" i="2"/>
  <c r="AG6592" i="2"/>
  <c r="AG7315" i="2"/>
  <c r="AG1194" i="2"/>
  <c r="AG2762" i="2"/>
  <c r="AG9352" i="2"/>
  <c r="AG269" i="2"/>
  <c r="AG5257" i="2"/>
  <c r="AG8842" i="2"/>
  <c r="AG1635" i="2"/>
  <c r="AG4080" i="2"/>
  <c r="AG839" i="2"/>
  <c r="AG6712" i="2"/>
  <c r="AG6511" i="2"/>
  <c r="AG7163" i="2"/>
  <c r="AG9776" i="2"/>
  <c r="AG2419" i="2"/>
  <c r="AG142" i="2"/>
  <c r="AG2417" i="2"/>
  <c r="AG3554" i="2"/>
  <c r="AG5664" i="2"/>
  <c r="AG3363" i="2"/>
  <c r="AG2491" i="2"/>
  <c r="AG7281" i="2"/>
  <c r="AG8790" i="2"/>
  <c r="AG5656" i="2"/>
  <c r="AG7857" i="2"/>
  <c r="AG7669" i="2"/>
  <c r="AG130" i="2"/>
  <c r="AG5652" i="2"/>
  <c r="AG5650" i="2"/>
  <c r="AG8781" i="2"/>
  <c r="AG9068" i="2"/>
  <c r="AG4149" i="2"/>
  <c r="AG6500" i="2"/>
  <c r="AG6803" i="2"/>
  <c r="AG7352" i="2"/>
  <c r="AG3216" i="2"/>
  <c r="AG6751" i="2"/>
  <c r="AG2555" i="2"/>
  <c r="AG2467" i="2"/>
  <c r="AG2730" i="2"/>
  <c r="AG7524" i="2"/>
  <c r="AG2552" i="2"/>
  <c r="AG7254" i="2"/>
  <c r="AG2643" i="2"/>
  <c r="AG9441" i="2"/>
  <c r="AG300" i="2"/>
  <c r="AG2460" i="2"/>
  <c r="AG5189" i="2"/>
  <c r="AG3266" i="2"/>
  <c r="AG9633" i="2"/>
  <c r="AG411" i="2"/>
  <c r="AG3651" i="2"/>
  <c r="AG8296" i="2"/>
  <c r="AG8290" i="2"/>
  <c r="AG10891" i="2"/>
  <c r="AG5613" i="2"/>
  <c r="AG9215" i="2"/>
  <c r="AG5738" i="2"/>
  <c r="AG8208" i="2"/>
  <c r="AG3498" i="2"/>
  <c r="AG9396" i="2"/>
  <c r="AG6577" i="2"/>
  <c r="AG963" i="2"/>
  <c r="AG1128" i="2"/>
  <c r="AG2971" i="2"/>
  <c r="AG5309" i="2"/>
  <c r="AG8602" i="2"/>
  <c r="AG9936" i="2"/>
  <c r="AG8577" i="2"/>
  <c r="AG3576" i="2"/>
  <c r="AG9617" i="2"/>
  <c r="AG8515" i="2"/>
  <c r="AG3023" i="2"/>
  <c r="AG974" i="2"/>
  <c r="AG4159" i="2"/>
  <c r="AG7136" i="2"/>
  <c r="AG5414" i="2"/>
  <c r="AG414" i="2"/>
  <c r="AG9382" i="2"/>
  <c r="AG9589" i="2"/>
  <c r="AG6597" i="2"/>
  <c r="AG2712" i="2"/>
  <c r="AG7510" i="2"/>
  <c r="AG3456" i="2"/>
  <c r="AG3572" i="2"/>
  <c r="AG349" i="2"/>
  <c r="AG2623" i="2"/>
  <c r="AG6215" i="2"/>
  <c r="AG908" i="2"/>
  <c r="AG9695" i="2"/>
  <c r="AG1087" i="2"/>
  <c r="AG6162" i="2"/>
  <c r="AG5396" i="2"/>
  <c r="AG273" i="2"/>
  <c r="AG1085" i="2"/>
  <c r="AG2691" i="2"/>
  <c r="AG5386" i="2"/>
  <c r="AG5688" i="2"/>
  <c r="AG4143" i="2"/>
  <c r="AG8841" i="2"/>
  <c r="AG6570" i="2"/>
  <c r="AG259" i="2"/>
  <c r="AG6568" i="2"/>
  <c r="AG2508" i="2"/>
  <c r="AG4104" i="2"/>
  <c r="AG1117" i="2"/>
  <c r="AG9775" i="2"/>
  <c r="AG144" i="2"/>
  <c r="AG7573" i="2"/>
  <c r="AG3365" i="2"/>
  <c r="AG3071" i="2"/>
  <c r="AG8942" i="2"/>
  <c r="AG7284" i="2"/>
  <c r="AG4085" i="2"/>
  <c r="AG325" i="2"/>
  <c r="AG5250" i="2"/>
  <c r="AG2573" i="2"/>
  <c r="AG1111" i="2"/>
  <c r="AG5275" i="2"/>
  <c r="AG5200" i="2"/>
  <c r="AG4145" i="2"/>
  <c r="AG4776" i="2"/>
  <c r="AG6469" i="2"/>
  <c r="AG4235" i="2"/>
  <c r="AG6499" i="2"/>
  <c r="AG9481" i="2"/>
  <c r="AG6561" i="2"/>
  <c r="AG9470" i="2"/>
  <c r="AG4297" i="2"/>
  <c r="AG9852" i="2"/>
  <c r="AG371" i="2"/>
  <c r="AG2469" i="2"/>
  <c r="AG7434" i="2"/>
  <c r="AG2729" i="2"/>
  <c r="AG7432" i="2"/>
  <c r="AG3030" i="2"/>
  <c r="AG467" i="2"/>
  <c r="AG9440" i="2"/>
  <c r="AG6609" i="2"/>
  <c r="AG957" i="2"/>
  <c r="AG410" i="2"/>
  <c r="AG2933" i="2"/>
  <c r="AG2902" i="2"/>
  <c r="AG498" i="2"/>
  <c r="AG199" i="2"/>
  <c r="AG8213" i="2"/>
  <c r="AG9837" i="2"/>
  <c r="AG6198" i="2"/>
  <c r="AG5284" i="2"/>
  <c r="AG9214" i="2"/>
  <c r="AG6785" i="2"/>
  <c r="AG3497" i="2"/>
  <c r="AG9395" i="2"/>
  <c r="AG5433" i="2"/>
  <c r="AG843" i="2"/>
  <c r="AG455" i="2"/>
  <c r="AG2970" i="2"/>
  <c r="AG5428" i="2"/>
  <c r="AG8592" i="2"/>
  <c r="AG2942" i="2"/>
  <c r="AG3181" i="2"/>
  <c r="AG9616" i="2"/>
  <c r="AG8502" i="2"/>
  <c r="AG7183" i="2"/>
  <c r="AG4146" i="2"/>
  <c r="AG7135" i="2"/>
  <c r="AG9605" i="2"/>
  <c r="AG396" i="2"/>
  <c r="AG6709" i="2"/>
  <c r="AG9708" i="2"/>
  <c r="AG1177" i="2"/>
  <c r="AG3575" i="2"/>
  <c r="AG7828" i="2"/>
  <c r="AG182" i="2"/>
  <c r="AG284" i="2"/>
  <c r="AG2533" i="2"/>
  <c r="AG886" i="2"/>
  <c r="AG7610" i="2"/>
  <c r="AG4253" i="2"/>
  <c r="AG5395" i="2"/>
  <c r="AG171" i="2"/>
  <c r="AG2848" i="2"/>
  <c r="AG168" i="2"/>
  <c r="AG1072" i="2"/>
  <c r="AG2609" i="2"/>
  <c r="AG9000" i="2"/>
  <c r="AG8664" i="2"/>
  <c r="AG1616" i="2"/>
  <c r="AG7696" i="2"/>
  <c r="AG154" i="2"/>
  <c r="AG4218" i="2"/>
  <c r="AG1118" i="2"/>
  <c r="AG6732" i="2"/>
  <c r="AG7871" i="2"/>
  <c r="AG9670" i="2"/>
  <c r="AG8814" i="2"/>
  <c r="AG68" i="2"/>
  <c r="AG9299" i="2"/>
  <c r="AG4112" i="2"/>
  <c r="AG2341" i="2"/>
  <c r="AG7209" i="2"/>
  <c r="AG7862" i="2"/>
  <c r="AG4084" i="2"/>
  <c r="AG5658" i="2"/>
  <c r="AG233" i="2"/>
  <c r="AG1650" i="2"/>
  <c r="AG376" i="2"/>
  <c r="AG2486" i="2"/>
  <c r="AG8924" i="2"/>
  <c r="AG3445" i="2"/>
  <c r="AG8776" i="2"/>
  <c r="AG3360" i="2"/>
  <c r="AG6700" i="2"/>
  <c r="AG4773" i="2"/>
  <c r="AG4212" i="2"/>
  <c r="AG1647" i="2"/>
  <c r="AG1012" i="2"/>
  <c r="AG9642" i="2"/>
  <c r="AG208" i="2"/>
  <c r="AG7525" i="2"/>
  <c r="AG3578" i="2"/>
  <c r="AG2463" i="2"/>
  <c r="AG2462" i="2"/>
  <c r="AG2106" i="2"/>
  <c r="AG944" i="2"/>
  <c r="AG5454" i="2"/>
  <c r="AG2932" i="2"/>
  <c r="AG2901" i="2"/>
  <c r="AG497" i="2"/>
  <c r="AG9417" i="2"/>
  <c r="AG9902" i="2"/>
  <c r="AG5226" i="2"/>
  <c r="AG3153" i="2"/>
  <c r="AG9201" i="2"/>
  <c r="AG4371" i="2"/>
  <c r="AG10037" i="2"/>
  <c r="AG4351" i="2"/>
  <c r="AG8456" i="2"/>
  <c r="AG6673" i="2"/>
  <c r="AG9723" i="2"/>
  <c r="AG2947" i="2"/>
  <c r="AG8582" i="2"/>
  <c r="AG9934" i="2"/>
  <c r="AG9928" i="2"/>
  <c r="AG3004" i="2"/>
  <c r="AG9615" i="2"/>
  <c r="AG531" i="2"/>
  <c r="AG981" i="2"/>
  <c r="AG449" i="2"/>
  <c r="AG7138" i="2"/>
  <c r="AG9187" i="2"/>
  <c r="AG1179" i="2"/>
  <c r="AG6576" i="2"/>
  <c r="AG9588" i="2"/>
  <c r="AG2713" i="2"/>
  <c r="AG7731" i="2"/>
  <c r="AG5407" i="2"/>
  <c r="AG4257" i="2"/>
  <c r="AG9162" i="2"/>
  <c r="AG5203" i="2"/>
  <c r="AG2449" i="2"/>
  <c r="AG6756" i="2"/>
  <c r="AG848" i="2"/>
  <c r="AG4835" i="2"/>
  <c r="AG3227" i="2"/>
  <c r="AG3106" i="2"/>
  <c r="AG88" i="2"/>
  <c r="AG2815" i="2"/>
  <c r="AG9556" i="2"/>
  <c r="AG385" i="2"/>
  <c r="AG2524" i="2"/>
  <c r="AG8999" i="2"/>
  <c r="AG8839" i="2"/>
  <c r="AG8977" i="2"/>
  <c r="AG9333" i="2"/>
  <c r="AG7589" i="2"/>
  <c r="AG2511" i="2"/>
  <c r="AG2373" i="2"/>
  <c r="AG4088" i="2"/>
  <c r="AG6159" i="2"/>
  <c r="AG5212" i="2"/>
  <c r="AG877" i="2"/>
  <c r="AG5299" i="2"/>
  <c r="AG1083" i="2"/>
  <c r="AG6479" i="2"/>
  <c r="AG5667" i="2"/>
  <c r="AG7375" i="2"/>
  <c r="AG3072" i="2"/>
  <c r="AG244" i="2"/>
  <c r="AG8802" i="2"/>
  <c r="AG7208" i="2"/>
  <c r="AG9087" i="2"/>
  <c r="AG1170" i="2"/>
  <c r="AG5354" i="2"/>
  <c r="AG7127" i="2"/>
  <c r="AG6677" i="2"/>
  <c r="AG7670" i="2"/>
  <c r="AG7457" i="2"/>
  <c r="AG3446" i="2"/>
  <c r="AG4150" i="2"/>
  <c r="AG7274" i="2"/>
  <c r="AG8706" i="2"/>
  <c r="AG6680" i="2"/>
  <c r="AG3361" i="2"/>
  <c r="AG1041" i="2"/>
  <c r="AG7447" i="2"/>
  <c r="AG2" i="2"/>
  <c r="AG7196" i="2"/>
  <c r="AG9650" i="2"/>
  <c r="AG8684" i="2"/>
  <c r="AG5640" i="2"/>
  <c r="AG9480" i="2"/>
  <c r="AG1631" i="2"/>
  <c r="AG999" i="2"/>
  <c r="AG3213" i="2"/>
  <c r="AG9641" i="2"/>
  <c r="AG3437" i="2"/>
  <c r="AG2553" i="2"/>
  <c r="AG7255" i="2"/>
  <c r="AG303" i="2"/>
  <c r="AG2395" i="2"/>
  <c r="AG5287" i="2"/>
  <c r="AG2023" i="2"/>
  <c r="AG8463" i="2"/>
  <c r="AG10954" i="2"/>
  <c r="AG11752" i="2"/>
  <c r="AG8214" i="2"/>
  <c r="AG9840" i="2"/>
  <c r="AG4229" i="2"/>
  <c r="AG6772" i="2"/>
  <c r="AG9896" i="2"/>
  <c r="AG9212" i="2"/>
  <c r="AG6579" i="2"/>
  <c r="AG491" i="2"/>
  <c r="AG8620" i="2"/>
  <c r="AG6823" i="2"/>
  <c r="AG2946" i="2"/>
  <c r="AG364" i="2"/>
  <c r="AG9865" i="2"/>
  <c r="AG3008" i="2"/>
  <c r="AG980" i="2"/>
  <c r="AG8381" i="2"/>
  <c r="AG415" i="2"/>
  <c r="AG359" i="2"/>
  <c r="AG6736" i="2"/>
  <c r="AG9603" i="2"/>
  <c r="AG2636" i="2"/>
  <c r="AG5718" i="2"/>
  <c r="AG9181" i="2"/>
  <c r="AG1152" i="2"/>
  <c r="AG9377" i="2"/>
  <c r="AG934" i="2"/>
  <c r="AG2630" i="2"/>
  <c r="AG7622" i="2"/>
  <c r="AG4225" i="2"/>
  <c r="AG8866" i="2"/>
  <c r="AG10114" i="2"/>
  <c r="AG7244" i="2"/>
  <c r="AG909" i="2"/>
  <c r="AG3600" i="2"/>
  <c r="AG9565" i="2"/>
  <c r="AG840" i="2"/>
  <c r="AG7241" i="2"/>
  <c r="AG9016" i="2"/>
  <c r="AG4834" i="2"/>
  <c r="AG9357" i="2"/>
  <c r="AG2765" i="2"/>
  <c r="AG342" i="2"/>
  <c r="AG5690" i="2"/>
  <c r="AG7231" i="2"/>
  <c r="AG1030" i="2"/>
  <c r="AG5380" i="2"/>
  <c r="AG9332" i="2"/>
  <c r="AG261" i="2"/>
  <c r="AG5374" i="2"/>
  <c r="AG4079" i="2"/>
  <c r="AG7298" i="2"/>
  <c r="AG7219" i="2"/>
  <c r="AG862" i="2"/>
  <c r="AG3635" i="2"/>
  <c r="AG3239" i="2"/>
  <c r="AG5264" i="2"/>
  <c r="AG138" i="2"/>
  <c r="AG9086" i="2"/>
  <c r="AG1169" i="2"/>
  <c r="AG7462" i="2"/>
  <c r="AG3362" i="2"/>
  <c r="AG1624" i="2"/>
  <c r="AG3402" i="2"/>
  <c r="AG3584" i="2"/>
  <c r="AG8705" i="2"/>
  <c r="AG859" i="2"/>
  <c r="AG6501" i="2"/>
  <c r="AG7271" i="2"/>
  <c r="AG1629" i="2"/>
  <c r="AG7151" i="2"/>
  <c r="AG4777" i="2"/>
  <c r="AG6147" i="2"/>
  <c r="AG1621" i="2"/>
  <c r="AG2737" i="2"/>
  <c r="AG9465" i="2"/>
  <c r="AG5323" i="2"/>
  <c r="AG4323" i="2"/>
  <c r="AG9753" i="2"/>
  <c r="AG3436" i="2"/>
  <c r="AG2466" i="2"/>
  <c r="AG202" i="2"/>
  <c r="AG2394" i="2"/>
  <c r="AG1942" i="2"/>
  <c r="AG10898" i="2"/>
  <c r="AG4353" i="2"/>
  <c r="AG11753" i="2"/>
  <c r="AG2930" i="2"/>
  <c r="AG2899" i="2"/>
  <c r="AG9422" i="2"/>
  <c r="AG6190" i="2"/>
  <c r="AG3504" i="2"/>
  <c r="AG4228" i="2"/>
  <c r="AG6652" i="2"/>
  <c r="AG5612" i="2"/>
  <c r="AG9826" i="2"/>
  <c r="AG8346" i="2"/>
  <c r="AG481" i="2"/>
  <c r="AG9890" i="2"/>
  <c r="AG8619" i="2"/>
  <c r="AG1130" i="2"/>
  <c r="AG1076" i="2"/>
  <c r="AG3491" i="2"/>
  <c r="AG6795" i="2"/>
  <c r="AG9392" i="2"/>
  <c r="AG5999" i="2"/>
  <c r="AG8479" i="2"/>
  <c r="AG1460" i="2"/>
  <c r="AG1215" i="2"/>
  <c r="AG490" i="2"/>
  <c r="AG9039" i="2"/>
  <c r="AG815" i="2"/>
  <c r="AG6599" i="2"/>
  <c r="AG7908" i="2"/>
  <c r="AG6551" i="2"/>
  <c r="AG9180" i="2"/>
  <c r="AG9376" i="2"/>
  <c r="AG2629" i="2"/>
  <c r="AG7511" i="2"/>
  <c r="AG9702" i="2"/>
  <c r="AG2702" i="2"/>
  <c r="AG9693" i="2"/>
  <c r="AG2618" i="2"/>
  <c r="AG9015" i="2"/>
  <c r="AG2699" i="2"/>
  <c r="AG172" i="2"/>
  <c r="AG2440" i="2"/>
  <c r="AG5215" i="2"/>
  <c r="AG7893" i="2"/>
  <c r="AG9925" i="2"/>
  <c r="AG7397" i="2"/>
  <c r="AG3324" i="2"/>
  <c r="AG7172" i="2"/>
  <c r="AG1008" i="2"/>
  <c r="AG3529" i="2"/>
  <c r="AG5683" i="2"/>
  <c r="AG7484" i="2"/>
  <c r="AG4814" i="2"/>
  <c r="AG3591" i="2"/>
  <c r="AG5266" i="2"/>
  <c r="AG7220" i="2"/>
  <c r="AG9311" i="2"/>
  <c r="AG1141" i="2"/>
  <c r="AG863" i="2"/>
  <c r="AG9099" i="2"/>
  <c r="AG246" i="2"/>
  <c r="AG2495" i="2"/>
  <c r="AG6454" i="2"/>
  <c r="AG7285" i="2"/>
  <c r="AG1114" i="2"/>
  <c r="AG946" i="2"/>
  <c r="AG4793" i="2"/>
  <c r="AG6686" i="2"/>
  <c r="AG7369" i="2"/>
  <c r="AG5657" i="2"/>
  <c r="AG7458" i="2"/>
  <c r="AG9658" i="2"/>
  <c r="AG6807" i="2"/>
  <c r="AG6763" i="2"/>
  <c r="AG1618" i="2"/>
  <c r="AG7267" i="2"/>
  <c r="AG7120" i="2"/>
  <c r="AG9490" i="2"/>
  <c r="AG5641" i="2"/>
  <c r="AG3399" i="2"/>
  <c r="AG9478" i="2"/>
  <c r="AG9469" i="2"/>
  <c r="AG6146" i="2"/>
  <c r="AG2560" i="2"/>
  <c r="AG4296" i="2"/>
  <c r="AG9752" i="2"/>
  <c r="AG3032" i="2"/>
  <c r="AG2465" i="2"/>
  <c r="AG9234" i="2"/>
  <c r="AG2358" i="2"/>
  <c r="AG11754" i="2"/>
  <c r="AG297" i="2"/>
  <c r="AG4006" i="2"/>
  <c r="AG10004" i="2"/>
  <c r="AG2904" i="2"/>
  <c r="AG3649" i="2"/>
  <c r="AG6790" i="2"/>
  <c r="AG6789" i="2"/>
  <c r="AG3481" i="2"/>
  <c r="AG5614" i="2"/>
  <c r="AG6662" i="2"/>
  <c r="AG4123" i="2"/>
  <c r="AG4290" i="2"/>
  <c r="AG4881" i="2"/>
  <c r="AG1102" i="2"/>
  <c r="AG480" i="2"/>
  <c r="AG9816" i="2"/>
  <c r="AG8608" i="2"/>
  <c r="AG2960" i="2"/>
  <c r="AG459" i="2"/>
  <c r="AG6240" i="2"/>
  <c r="AG6664" i="2"/>
  <c r="AG8344" i="2"/>
  <c r="AG3138" i="2"/>
  <c r="AG976" i="2"/>
  <c r="AG9391" i="2"/>
  <c r="AG11786" i="2"/>
  <c r="AG8342" i="2"/>
  <c r="AG6439" i="2"/>
  <c r="AG9038" i="2"/>
  <c r="AG1200" i="2"/>
  <c r="AG5412" i="2"/>
  <c r="AG9034" i="2"/>
  <c r="AG912" i="2"/>
  <c r="AG935" i="2"/>
  <c r="AG7512" i="2"/>
  <c r="AG4312" i="2"/>
  <c r="AG9701" i="2"/>
  <c r="AG2701" i="2"/>
  <c r="AG9786" i="2"/>
  <c r="AG2615" i="2"/>
  <c r="AG89" i="2"/>
  <c r="AG2382" i="2"/>
  <c r="AG7237" i="2"/>
  <c r="AG7892" i="2"/>
  <c r="AG6767" i="2"/>
  <c r="AG9779" i="2"/>
  <c r="AG5214" i="2"/>
  <c r="AG1120" i="2"/>
  <c r="AG7171" i="2"/>
  <c r="AG4819" i="2"/>
  <c r="AG3417" i="2"/>
  <c r="AG5280" i="2"/>
  <c r="AG7387" i="2"/>
  <c r="AG4813" i="2"/>
  <c r="AG7583" i="2"/>
  <c r="AG1140" i="2"/>
  <c r="AG7164" i="2"/>
  <c r="AG7579" i="2"/>
  <c r="AG9306" i="2"/>
  <c r="AG6681" i="2"/>
  <c r="AG9098" i="2"/>
  <c r="AG245" i="2"/>
  <c r="AG2415" i="2"/>
  <c r="AG9521" i="2"/>
  <c r="AG6475" i="2"/>
  <c r="AG9084" i="2"/>
  <c r="AG7464" i="2"/>
  <c r="AG8794" i="2"/>
  <c r="AG874" i="2"/>
  <c r="AG9285" i="2"/>
  <c r="AG9922" i="2"/>
  <c r="AG9515" i="2"/>
  <c r="AG9511" i="2"/>
  <c r="AG1080" i="2"/>
  <c r="AG7664" i="2"/>
  <c r="AG1611" i="2"/>
  <c r="AG6739" i="2"/>
  <c r="AG318" i="2"/>
  <c r="AG32" i="2"/>
  <c r="AG7266" i="2"/>
  <c r="AG3525" i="2"/>
  <c r="AG3398" i="2"/>
  <c r="AG4210" i="2"/>
  <c r="AG8683" i="2"/>
  <c r="AG1605" i="2"/>
  <c r="AG2473" i="2"/>
  <c r="AG7532" i="2"/>
  <c r="AG3233" i="2"/>
  <c r="AG4762" i="2"/>
  <c r="AG9456" i="2"/>
  <c r="AG9445" i="2"/>
  <c r="AG1777" i="2"/>
  <c r="AG6655" i="2"/>
  <c r="AG9851" i="2"/>
  <c r="AG5315" i="2"/>
  <c r="AG2903" i="2"/>
  <c r="AG6625" i="2"/>
  <c r="AG2898" i="2"/>
  <c r="AG4122" i="2"/>
  <c r="AG4289" i="2"/>
  <c r="AG1158" i="2"/>
  <c r="AG3674" i="2"/>
  <c r="AG3477" i="2"/>
  <c r="AG1101" i="2"/>
  <c r="AG9815" i="2"/>
  <c r="AG5734" i="2"/>
  <c r="AG8594" i="2"/>
  <c r="AG2959" i="2"/>
  <c r="AG8509" i="2"/>
  <c r="AG6617" i="2"/>
  <c r="AG3140" i="2"/>
  <c r="AG8323" i="2"/>
  <c r="AG9390" i="2"/>
  <c r="AG521" i="2"/>
  <c r="AG8321" i="2"/>
  <c r="AG9798" i="2"/>
  <c r="AG9384" i="2"/>
  <c r="AG7738" i="2"/>
  <c r="AG9033" i="2"/>
  <c r="AG6216" i="2"/>
  <c r="AG9858" i="2"/>
  <c r="AG352" i="2"/>
  <c r="AG9706" i="2"/>
  <c r="AG9583" i="2"/>
  <c r="AG9371" i="2"/>
  <c r="AG1036" i="2"/>
  <c r="AG5282" i="2"/>
  <c r="AG2704" i="2"/>
  <c r="AG7613" i="2"/>
  <c r="AG5399" i="2"/>
  <c r="AG9691" i="2"/>
  <c r="AG8735" i="2"/>
  <c r="AG7501" i="2"/>
  <c r="AG3107" i="2"/>
  <c r="AG8732" i="2"/>
  <c r="AG866" i="2"/>
  <c r="AG2612" i="2"/>
  <c r="AG10026" i="2"/>
  <c r="AG4306" i="2"/>
  <c r="AG7312" i="2"/>
  <c r="AG8992" i="2"/>
  <c r="AG903" i="2"/>
  <c r="AG2604" i="2"/>
  <c r="AG5197" i="2"/>
  <c r="AG4272" i="2"/>
  <c r="AG7481" i="2"/>
  <c r="AG1119" i="2"/>
  <c r="AG901" i="2"/>
  <c r="AG7477" i="2"/>
  <c r="AG72" i="2"/>
  <c r="AG8954" i="2"/>
  <c r="AG5669" i="2"/>
  <c r="AG8945" i="2"/>
  <c r="AG2365" i="2"/>
  <c r="AG1139" i="2"/>
  <c r="AG860" i="2"/>
  <c r="AG7370" i="2"/>
  <c r="AG8793" i="2"/>
  <c r="AG9514" i="2"/>
  <c r="AG1001" i="2"/>
  <c r="AG8702" i="2"/>
  <c r="AG59" i="2"/>
  <c r="AG6167" i="2"/>
  <c r="AG9070" i="2"/>
  <c r="AG1167" i="2"/>
  <c r="AG9264" i="2"/>
  <c r="AG822" i="2"/>
  <c r="AG2658" i="2"/>
  <c r="AG7268" i="2"/>
  <c r="AG3049" i="2"/>
  <c r="AG4772" i="2"/>
  <c r="AG5218" i="2"/>
  <c r="AG3616" i="2"/>
  <c r="AG5638" i="2"/>
  <c r="AG7191" i="2"/>
  <c r="AG7534" i="2"/>
  <c r="AG46" i="2"/>
  <c r="AG3036" i="2"/>
  <c r="AG9458" i="2"/>
  <c r="AG3033" i="2"/>
  <c r="AG6628" i="2"/>
  <c r="AG3171" i="2"/>
  <c r="AG6720" i="2"/>
  <c r="AG8277" i="2"/>
  <c r="AG9631" i="2"/>
  <c r="AG9913" i="2"/>
  <c r="AG3482" i="2"/>
  <c r="AG6641" i="2"/>
  <c r="AG9961" i="2"/>
  <c r="AG9900" i="2"/>
  <c r="AG6602" i="2"/>
  <c r="AG1157" i="2"/>
  <c r="AG3673" i="2"/>
  <c r="AG3476" i="2"/>
  <c r="AG853" i="2"/>
  <c r="AG9814" i="2"/>
  <c r="AG5608" i="2"/>
  <c r="AG8586" i="2"/>
  <c r="AG3495" i="2"/>
  <c r="AG462" i="2"/>
  <c r="AG9984" i="2"/>
  <c r="AG424" i="2"/>
  <c r="AG3660" i="2"/>
  <c r="AG3681" i="2"/>
  <c r="AG4284" i="2"/>
  <c r="AG8304" i="2"/>
  <c r="AG513" i="2"/>
  <c r="AG519" i="2"/>
  <c r="AG8302" i="2"/>
  <c r="AG9715" i="2"/>
  <c r="AG10236" i="2"/>
  <c r="AG6163" i="2"/>
  <c r="AG9184" i="2"/>
  <c r="AG951" i="2"/>
  <c r="AG9029" i="2"/>
  <c r="AG291" i="2"/>
  <c r="AG4282" i="2"/>
  <c r="AG9586" i="2"/>
  <c r="AG9582" i="2"/>
  <c r="AG6745" i="2"/>
  <c r="AG2703" i="2"/>
  <c r="AG7612" i="2"/>
  <c r="AG4254" i="2"/>
  <c r="AG9690" i="2"/>
  <c r="AG175" i="2"/>
  <c r="AG7402" i="2"/>
  <c r="AG6487" i="2"/>
  <c r="AG8731" i="2"/>
  <c r="AG3252" i="2"/>
  <c r="AG8855" i="2"/>
  <c r="AG3418" i="2"/>
  <c r="AG7174" i="2"/>
  <c r="AG881" i="2"/>
  <c r="AG80" i="2"/>
  <c r="AG1071" i="2"/>
  <c r="AG9128" i="2"/>
  <c r="AG4249" i="2"/>
  <c r="AG6510" i="2"/>
  <c r="AG7384" i="2"/>
  <c r="AG1095" i="2"/>
  <c r="AG6540" i="2"/>
  <c r="AG8663" i="2"/>
  <c r="AG9532" i="2"/>
  <c r="AG6644" i="2"/>
  <c r="AG5670" i="2"/>
  <c r="AG1022" i="2"/>
  <c r="AG6538" i="2"/>
  <c r="AG9294" i="2"/>
  <c r="AG900" i="2"/>
  <c r="AG3553" i="2"/>
  <c r="AG8937" i="2"/>
  <c r="AG9856" i="2"/>
  <c r="AG8713" i="2"/>
  <c r="AG6564" i="2"/>
  <c r="AG6706" i="2"/>
  <c r="AG7558" i="2"/>
  <c r="AG9660" i="2"/>
  <c r="AG10274" i="2"/>
  <c r="AG8701" i="2"/>
  <c r="AG34" i="2"/>
  <c r="AG1043" i="2"/>
  <c r="AG6535" i="2"/>
  <c r="AG9268" i="2"/>
  <c r="AG975" i="2"/>
  <c r="AG7659" i="2"/>
  <c r="AG8694" i="2"/>
  <c r="AG3306" i="2"/>
  <c r="AG7195" i="2"/>
  <c r="AG2802" i="2"/>
  <c r="AG7144" i="2"/>
  <c r="AG7345" i="2"/>
  <c r="AG372" i="2"/>
  <c r="AG2734" i="2"/>
  <c r="AG9245" i="2"/>
  <c r="AG9454" i="2"/>
  <c r="AG9451" i="2"/>
  <c r="AG9237" i="2"/>
  <c r="AG1406" i="2"/>
  <c r="AG1711" i="2"/>
  <c r="AG6627" i="2"/>
  <c r="AG3485" i="2"/>
  <c r="AG9428" i="2"/>
  <c r="AG3676" i="2"/>
  <c r="AG2868" i="2"/>
  <c r="AG3264" i="2"/>
  <c r="AG4120" i="2"/>
  <c r="AG3643" i="2"/>
  <c r="AG3156" i="2"/>
  <c r="AG918" i="2"/>
  <c r="AG852" i="2"/>
  <c r="AG1154" i="2"/>
  <c r="AG9813" i="2"/>
  <c r="AG2957" i="2"/>
  <c r="AG8486" i="2"/>
  <c r="AG5295" i="2"/>
  <c r="AG3493" i="2"/>
  <c r="AG6224" i="2"/>
  <c r="AG984" i="2"/>
  <c r="AG2785" i="2"/>
  <c r="AG11712" i="2"/>
  <c r="AG6797" i="2"/>
  <c r="AG6175" i="2"/>
  <c r="AG9926" i="2"/>
  <c r="AG8878" i="2"/>
  <c r="AG294" i="2"/>
  <c r="AG394" i="2"/>
  <c r="AG4331" i="2"/>
  <c r="AG9175" i="2"/>
  <c r="AG9585" i="2"/>
  <c r="AG3425" i="2"/>
  <c r="AG4845" i="2"/>
  <c r="AG9161" i="2"/>
  <c r="AG829" i="2"/>
  <c r="AG6703" i="2"/>
  <c r="AG7723" i="2"/>
  <c r="AG5400" i="2"/>
  <c r="AG9563" i="2"/>
  <c r="AG4196" i="2"/>
  <c r="AG8738" i="2"/>
  <c r="AG3108" i="2"/>
  <c r="AG2441" i="2"/>
  <c r="AG7604" i="2"/>
  <c r="AG5696" i="2"/>
  <c r="AG8666" i="2"/>
  <c r="AG3467" i="2"/>
  <c r="AG9924" i="2"/>
  <c r="AG7173" i="2"/>
  <c r="AG9551" i="2"/>
  <c r="AG8849" i="2"/>
  <c r="AG3092" i="2"/>
  <c r="AG8984" i="2"/>
  <c r="AG6514" i="2"/>
  <c r="AG7483" i="2"/>
  <c r="AG864" i="2"/>
  <c r="AG9531" i="2"/>
  <c r="AG3409" i="2"/>
  <c r="AG1003" i="2"/>
  <c r="AG9096" i="2"/>
  <c r="AG978" i="2"/>
  <c r="AG9769" i="2"/>
  <c r="AG8712" i="2"/>
  <c r="AG62" i="2"/>
  <c r="AG931" i="2"/>
  <c r="AG6537" i="2"/>
  <c r="AG9279" i="2"/>
  <c r="AG8653" i="2"/>
  <c r="AG7361" i="2"/>
  <c r="AG805" i="2"/>
  <c r="AG9267" i="2"/>
  <c r="AG966" i="2"/>
  <c r="AG7546" i="2"/>
  <c r="AG18" i="2"/>
  <c r="AG9648" i="2"/>
  <c r="AG1040" i="2"/>
  <c r="AG3460" i="2"/>
  <c r="AG6802" i="2"/>
  <c r="AG7258" i="2"/>
  <c r="AG7529" i="2"/>
  <c r="AG3034" i="2"/>
  <c r="AG9453" i="2"/>
  <c r="AG6468" i="2"/>
  <c r="AG6403" i="2"/>
  <c r="AG6219" i="2"/>
  <c r="AG9430" i="2"/>
  <c r="AG4894" i="2"/>
  <c r="AG2907" i="2"/>
  <c r="AG3484" i="2"/>
  <c r="AG8215" i="2"/>
  <c r="AG6800" i="2"/>
  <c r="AG9843" i="2"/>
  <c r="AG6793" i="2"/>
  <c r="AG4233" i="2"/>
  <c r="AG3505" i="2"/>
  <c r="AG2867" i="2"/>
  <c r="AG2864" i="2"/>
  <c r="AG4291" i="2"/>
  <c r="AG9962" i="2"/>
  <c r="AG2924" i="2"/>
  <c r="AG5445" i="2"/>
  <c r="AG9625" i="2"/>
  <c r="AG4118" i="2"/>
  <c r="AG9898" i="2"/>
  <c r="AG2923" i="2"/>
  <c r="AG917" i="2"/>
  <c r="AG4880" i="2"/>
  <c r="AG8244" i="2"/>
  <c r="AG1153" i="2"/>
  <c r="AG9812" i="2"/>
  <c r="AG3014" i="2"/>
  <c r="AG6661" i="2"/>
  <c r="AG9811" i="2"/>
  <c r="AG10001" i="2"/>
  <c r="AG2917" i="2"/>
  <c r="AG8473" i="2"/>
  <c r="AG6209" i="2"/>
  <c r="AG9991" i="2"/>
  <c r="AG4358" i="2"/>
  <c r="AG9724" i="2"/>
  <c r="AG3492" i="2"/>
  <c r="AG6659" i="2"/>
  <c r="AG8550" i="2"/>
  <c r="AG450" i="2"/>
  <c r="AG8263" i="2"/>
  <c r="AG528" i="2"/>
  <c r="AG514" i="2"/>
  <c r="AG5423" i="2"/>
  <c r="AG2784" i="2"/>
  <c r="AG5422" i="2"/>
  <c r="AG5259" i="2"/>
  <c r="AG188" i="2"/>
  <c r="AG8882" i="2"/>
  <c r="AG9714" i="2"/>
  <c r="AG6234" i="2"/>
  <c r="AG8877" i="2"/>
  <c r="AG185" i="2"/>
  <c r="AG4332" i="2"/>
  <c r="AG292" i="2"/>
  <c r="AG5409" i="2"/>
  <c r="AG9174" i="2"/>
  <c r="AG9584" i="2"/>
  <c r="AG3385" i="2"/>
  <c r="AG5710" i="2"/>
  <c r="AG9160" i="2"/>
  <c r="AG814" i="2"/>
  <c r="AG6549" i="2"/>
  <c r="AG7616" i="2"/>
  <c r="AG1055" i="2"/>
  <c r="AG7615" i="2"/>
  <c r="AG2532" i="2"/>
  <c r="AG7406" i="2"/>
  <c r="AG4837" i="2"/>
  <c r="AG9562" i="2"/>
  <c r="AG4175" i="2"/>
  <c r="AG8737" i="2"/>
  <c r="AG173" i="2"/>
  <c r="AG8671" i="2"/>
  <c r="AG6777" i="2"/>
  <c r="AG42" i="2"/>
  <c r="AG7498" i="2"/>
  <c r="AG5391" i="2"/>
  <c r="AG3347" i="2"/>
  <c r="AG2847" i="2"/>
  <c r="AG3453" i="2"/>
  <c r="AG9553" i="2"/>
  <c r="AG9350" i="2"/>
  <c r="AG4156" i="2"/>
  <c r="AG7132" i="2"/>
  <c r="AG1096" i="2"/>
  <c r="AG6744" i="2"/>
  <c r="AG1121" i="2"/>
  <c r="AG8848" i="2"/>
  <c r="AG7491" i="2"/>
  <c r="AG8838" i="2"/>
  <c r="AG4155" i="2"/>
  <c r="AG7129" i="2"/>
  <c r="AG1028" i="2"/>
  <c r="AG2812" i="2"/>
  <c r="AG4815" i="2"/>
  <c r="AG9126" i="2"/>
  <c r="AG3371" i="2"/>
  <c r="AG7386" i="2"/>
  <c r="AG2510" i="2"/>
  <c r="AG9116" i="2"/>
  <c r="AG850" i="2"/>
  <c r="AG3589" i="2"/>
  <c r="AG8661" i="2"/>
  <c r="AG5368" i="2"/>
  <c r="AG4270" i="2"/>
  <c r="AG9530" i="2"/>
  <c r="AG5196" i="2"/>
  <c r="AG3368" i="2"/>
  <c r="AG7215" i="2"/>
  <c r="AG3367" i="2"/>
  <c r="AG5668" i="2"/>
  <c r="AG1116" i="2"/>
  <c r="AG7211" i="2"/>
  <c r="AG8809" i="2"/>
  <c r="AG8944" i="2"/>
  <c r="AG977" i="2"/>
  <c r="AG3619" i="2"/>
  <c r="AG2581" i="2"/>
  <c r="AG64" i="2"/>
  <c r="AG9770" i="2"/>
  <c r="AG240" i="2"/>
  <c r="AG9666" i="2"/>
  <c r="AG328" i="2"/>
  <c r="AG8711" i="2"/>
  <c r="AG6155" i="2"/>
  <c r="AG61" i="2"/>
  <c r="AG8791" i="2"/>
  <c r="AG3585" i="2"/>
  <c r="AG9078" i="2"/>
  <c r="AG897" i="2"/>
  <c r="AG7859" i="2"/>
  <c r="AG7366" i="2"/>
  <c r="AG7155" i="2"/>
  <c r="AG991" i="2"/>
  <c r="AG9278" i="2"/>
  <c r="AG9507" i="2"/>
  <c r="AG6241" i="2"/>
  <c r="AG8923" i="2"/>
  <c r="AG7360" i="2"/>
  <c r="AG2662" i="2"/>
  <c r="AG801" i="2"/>
  <c r="AG8921" i="2"/>
  <c r="AG896" i="2"/>
  <c r="AG8917" i="2"/>
  <c r="AG5192" i="2"/>
  <c r="AG9065" i="2"/>
  <c r="AG7449" i="2"/>
  <c r="AG3442" i="2"/>
  <c r="AG8774" i="2"/>
  <c r="AG13" i="2"/>
  <c r="AG8772" i="2"/>
  <c r="AG4137" i="2"/>
  <c r="AG4774" i="2"/>
  <c r="AG8911" i="2"/>
  <c r="AG7146" i="2"/>
  <c r="AG1136" i="2"/>
  <c r="AG9647" i="2"/>
  <c r="AG6737" i="2"/>
  <c r="AG1014" i="2"/>
  <c r="AG2739" i="2"/>
  <c r="AG7192" i="2"/>
  <c r="AG3439" i="2"/>
  <c r="AG6725" i="2"/>
  <c r="AG997" i="2"/>
  <c r="AG6825" i="2"/>
  <c r="AG9645" i="2"/>
  <c r="AG4162" i="2"/>
  <c r="AG3359" i="2"/>
  <c r="AG209" i="2"/>
  <c r="AG5633" i="2"/>
  <c r="AG7528" i="2"/>
  <c r="AG2556" i="2"/>
  <c r="AG9243" i="2"/>
  <c r="AG6582" i="2"/>
  <c r="AG206" i="2"/>
  <c r="AG6630" i="2"/>
  <c r="AG11756" i="2"/>
  <c r="AG6495" i="2"/>
  <c r="AG8677" i="2"/>
  <c r="AG5290" i="2"/>
  <c r="AG3086" i="2"/>
  <c r="AG2684" i="2"/>
  <c r="AG4248" i="2"/>
  <c r="AG9312" i="2"/>
  <c r="AG7226" i="2"/>
  <c r="AG9001" i="2"/>
  <c r="AG9783" i="2"/>
  <c r="AG1000" i="2"/>
  <c r="AG994" i="2"/>
  <c r="AG847" i="2"/>
  <c r="AG7459" i="2"/>
  <c r="AG4075" i="2"/>
  <c r="AG9509" i="2"/>
  <c r="AG8676" i="2"/>
  <c r="AG3312" i="2"/>
  <c r="AG7203" i="2"/>
  <c r="AG9774" i="2"/>
  <c r="AG9081" i="2"/>
  <c r="AG39" i="2"/>
  <c r="AG8662" i="2"/>
  <c r="AG7578" i="2"/>
  <c r="AG9082" i="2"/>
  <c r="AG7380" i="2"/>
  <c r="AG6776" i="2"/>
  <c r="AG6508" i="2"/>
  <c r="AG6702" i="2"/>
  <c r="AG38" i="2"/>
  <c r="AG7586" i="2"/>
  <c r="AG9266" i="2"/>
  <c r="AG1042" i="2"/>
  <c r="AG7269" i="2"/>
  <c r="AG55" i="2"/>
  <c r="AG7353" i="2"/>
  <c r="AG5333" i="2"/>
  <c r="AG5199" i="2"/>
  <c r="AG4211" i="2"/>
  <c r="AG1612" i="2"/>
  <c r="AG2650" i="2"/>
  <c r="AG3247" i="2"/>
  <c r="AG9460" i="2"/>
  <c r="AG3438" i="2"/>
  <c r="AG7256" i="2"/>
  <c r="AG204" i="2"/>
  <c r="AG1851" i="2"/>
  <c r="AG6794" i="2"/>
  <c r="AG4352" i="2"/>
  <c r="AG8319" i="2"/>
  <c r="AG9918" i="2"/>
  <c r="AG9228" i="2"/>
  <c r="AG4230" i="2"/>
  <c r="AG9835" i="2"/>
  <c r="AG4318" i="2"/>
  <c r="AG9732" i="2"/>
  <c r="AG5441" i="2"/>
  <c r="AG8325" i="2"/>
  <c r="AG401" i="2"/>
  <c r="AG9198" i="2"/>
  <c r="AG366" i="2"/>
  <c r="AG6722" i="2"/>
  <c r="AG9940" i="2"/>
  <c r="AG8579" i="2"/>
  <c r="AG3490" i="2"/>
  <c r="AG2854" i="2"/>
  <c r="AG5997" i="2"/>
  <c r="AG529" i="2"/>
  <c r="AG1214" i="2"/>
  <c r="AG478" i="2"/>
  <c r="AG1011" i="2"/>
  <c r="AG9385" i="2"/>
  <c r="AG7835" i="2"/>
  <c r="AG9179" i="2"/>
  <c r="AG9375" i="2"/>
  <c r="AG7416" i="2"/>
  <c r="AG9027" i="2"/>
  <c r="AG7134" i="2"/>
  <c r="AG5708" i="2"/>
  <c r="AG3624" i="2"/>
  <c r="AG7722" i="2"/>
  <c r="AG177" i="2"/>
  <c r="AG2617" i="2"/>
  <c r="AG9014" i="2"/>
  <c r="AG7608" i="2"/>
  <c r="AG3226" i="2"/>
  <c r="AG9007" i="2"/>
  <c r="AG8733" i="2"/>
  <c r="AG867" i="2"/>
  <c r="AG2695" i="2"/>
  <c r="AG4329" i="2"/>
  <c r="AG3323" i="2"/>
  <c r="AG6182" i="2"/>
  <c r="AG7131" i="2"/>
  <c r="AG2277" i="2"/>
  <c r="AG4219" i="2"/>
  <c r="AG4305" i="2"/>
  <c r="AG2758" i="2"/>
  <c r="AG7165" i="2"/>
  <c r="AG8823" i="2"/>
  <c r="AG2592" i="2"/>
  <c r="AG9104" i="2"/>
  <c r="AG6506" i="2"/>
  <c r="AG4086" i="2"/>
  <c r="AG9295" i="2"/>
  <c r="AG1171" i="2"/>
  <c r="AG875" i="2"/>
  <c r="AG932" i="2"/>
  <c r="AG6503" i="2"/>
  <c r="AG1608" i="2"/>
  <c r="AG4184" i="2"/>
  <c r="AG6585" i="2"/>
  <c r="AG8703" i="2"/>
  <c r="AG9071" i="2"/>
  <c r="AG9265" i="2"/>
  <c r="AG1017" i="2"/>
  <c r="AG2743" i="2"/>
  <c r="AG7355" i="2"/>
  <c r="AG3175" i="2"/>
  <c r="AG5335" i="2"/>
  <c r="AG6826" i="2"/>
  <c r="AG9489" i="2"/>
  <c r="AG3331" i="2"/>
  <c r="AG7263" i="2"/>
  <c r="AG9255" i="2"/>
  <c r="AG9251" i="2"/>
  <c r="AG7260" i="2"/>
  <c r="AG5636" i="2"/>
  <c r="AG47" i="2"/>
  <c r="AG2559" i="2"/>
  <c r="AG6633" i="2"/>
  <c r="AG2843" i="2"/>
  <c r="AG9459" i="2"/>
  <c r="AG3395" i="2"/>
  <c r="AG113" i="2"/>
  <c r="AG296" i="2"/>
  <c r="AG8300" i="2"/>
  <c r="AG5620" i="2"/>
  <c r="AG9917" i="2"/>
  <c r="AG3508" i="2"/>
  <c r="AG6210" i="2"/>
  <c r="AG6605" i="2"/>
  <c r="AG3483" i="2"/>
  <c r="AG4204" i="2"/>
  <c r="AG3677" i="2"/>
  <c r="AG4317" i="2"/>
  <c r="AG8306" i="2"/>
  <c r="AG5314" i="2"/>
  <c r="AG6796" i="2"/>
  <c r="AG3496" i="2"/>
  <c r="AG458" i="2"/>
  <c r="AG9938" i="2"/>
  <c r="AG9871" i="2"/>
  <c r="AG3520" i="2"/>
  <c r="AG2827" i="2"/>
  <c r="AG6684" i="2"/>
  <c r="AG11740" i="2"/>
  <c r="AG959" i="2"/>
  <c r="AG1010" i="2"/>
  <c r="AG9037" i="2"/>
  <c r="AG952" i="2"/>
  <c r="AG4344" i="2"/>
  <c r="AG9030" i="2"/>
  <c r="AG7417" i="2"/>
  <c r="AG4847" i="2"/>
  <c r="AG4311" i="2"/>
  <c r="AG5406" i="2"/>
  <c r="AG5711" i="2"/>
  <c r="AG8740" i="2"/>
  <c r="AG281" i="2"/>
  <c r="AG2621" i="2"/>
  <c r="AG389" i="2"/>
  <c r="AG8862" i="2"/>
  <c r="AG3350" i="2"/>
  <c r="AG2528" i="2"/>
  <c r="AG2381" i="2"/>
  <c r="AG7177" i="2"/>
  <c r="AG7814" i="2"/>
  <c r="AG8729" i="2"/>
  <c r="AG9683" i="2"/>
  <c r="AG6647" i="2"/>
  <c r="AG9678" i="2"/>
  <c r="AG3452" i="2"/>
  <c r="AG7233" i="2"/>
  <c r="AG3372" i="2"/>
  <c r="AG4192" i="2"/>
  <c r="AG9327" i="2"/>
  <c r="AG2757" i="2"/>
  <c r="AG6687" i="2"/>
  <c r="AG6742" i="2"/>
  <c r="AG8822" i="2"/>
  <c r="AG2503" i="2"/>
  <c r="AG7476" i="2"/>
  <c r="AG6477" i="2"/>
  <c r="AG6752" i="2"/>
  <c r="AG8938" i="2"/>
  <c r="AG3066" i="2"/>
  <c r="AG1168" i="2"/>
  <c r="AG6154" i="2"/>
  <c r="AG9760" i="2"/>
  <c r="AG3200" i="2"/>
  <c r="AG9510" i="2"/>
  <c r="AG1067" i="2"/>
  <c r="AG7551" i="2"/>
  <c r="AG1044" i="2"/>
  <c r="AG6701" i="2"/>
  <c r="AG9269" i="2"/>
  <c r="AG1604" i="2"/>
  <c r="AG6470" i="2"/>
  <c r="AG7765" i="2"/>
  <c r="AG220" i="2"/>
  <c r="AG9488" i="2"/>
  <c r="AG3317" i="2"/>
  <c r="AG7194" i="2"/>
  <c r="AG9477" i="2"/>
  <c r="AG7437" i="2"/>
  <c r="AG2558" i="2"/>
  <c r="AG2798" i="2"/>
  <c r="AG9455" i="2"/>
  <c r="AG369" i="2"/>
  <c r="AG8632" i="2"/>
  <c r="AG1407" i="2"/>
  <c r="AG9432" i="2"/>
  <c r="AG5455" i="2"/>
  <c r="AG2934" i="2"/>
  <c r="AG11771" i="2"/>
  <c r="AG9916" i="2"/>
  <c r="AG3507" i="2"/>
  <c r="AG4231" i="2"/>
  <c r="AG2897" i="2"/>
  <c r="AG4121" i="2"/>
  <c r="AG3630" i="2"/>
  <c r="AG5440" i="2"/>
  <c r="AG4201" i="2"/>
  <c r="AG8283" i="2"/>
  <c r="AG5436" i="2"/>
  <c r="AG3193" i="2"/>
  <c r="AG6792" i="2"/>
  <c r="AG2958" i="2"/>
  <c r="AG8498" i="2"/>
  <c r="AG5603" i="2"/>
  <c r="AG9804" i="2"/>
  <c r="AG3510" i="2"/>
  <c r="AG985" i="2"/>
  <c r="AG2826" i="2"/>
  <c r="AG6491" i="2"/>
  <c r="AG958" i="2"/>
  <c r="AG5722" i="2"/>
  <c r="AG9036" i="2"/>
  <c r="AG108" i="2"/>
  <c r="AG7628" i="2"/>
  <c r="AG4334" i="2"/>
  <c r="AG9032" i="2"/>
  <c r="AG4342" i="2"/>
  <c r="AG9176" i="2"/>
  <c r="AG9370" i="2"/>
  <c r="AG1035" i="2"/>
  <c r="AG7822" i="2"/>
  <c r="AG280" i="2"/>
  <c r="AG2531" i="2"/>
  <c r="AG276" i="2"/>
  <c r="AG8739" i="2"/>
  <c r="AG3326" i="2"/>
  <c r="AG2442" i="2"/>
  <c r="AG7133" i="2"/>
  <c r="AG7712" i="2"/>
  <c r="AG9682" i="2"/>
  <c r="AG9677" i="2"/>
  <c r="AG7232" i="2"/>
  <c r="AG8850" i="2"/>
  <c r="AG6688" i="2"/>
  <c r="AG2517" i="2"/>
  <c r="AG7309" i="2"/>
  <c r="AG3527" i="2"/>
  <c r="AG6699" i="2"/>
  <c r="AG5376" i="2"/>
  <c r="AG3561" i="2"/>
  <c r="AG6733" i="2"/>
  <c r="AG879" i="2"/>
  <c r="AG37" i="2"/>
  <c r="AG7289" i="2"/>
  <c r="AG8811" i="2"/>
  <c r="AG6589" i="2"/>
  <c r="AG6204" i="2"/>
  <c r="AG8933" i="2"/>
  <c r="AG9080" i="2"/>
  <c r="AG1138" i="2"/>
  <c r="AG7278" i="2"/>
  <c r="AG9513" i="2"/>
  <c r="AG6150" i="2"/>
  <c r="AG7453" i="2"/>
  <c r="AG9069" i="2"/>
  <c r="AG1137" i="2"/>
  <c r="AG6010" i="2"/>
  <c r="AG9067" i="2"/>
  <c r="AG821" i="2"/>
  <c r="AG2657" i="2"/>
  <c r="AG4775" i="2"/>
  <c r="AG11728" i="2"/>
  <c r="AG7145" i="2"/>
  <c r="AG7438" i="2"/>
  <c r="AG2472" i="2"/>
  <c r="AG7641" i="2"/>
  <c r="AG3246" i="2"/>
  <c r="AG304" i="2"/>
  <c r="AG6556" i="2"/>
  <c r="AG9431" i="2"/>
  <c r="AG2908" i="2"/>
  <c r="AG8254" i="2"/>
  <c r="AG9915" i="2"/>
  <c r="AG3165" i="2"/>
  <c r="AG3506" i="2"/>
  <c r="AG4205" i="2"/>
  <c r="AG3678" i="2"/>
  <c r="AG2865" i="2"/>
  <c r="AG4292" i="2"/>
  <c r="AG9963" i="2"/>
  <c r="AG5303" i="2"/>
  <c r="AG9901" i="2"/>
  <c r="AG9899" i="2"/>
  <c r="AG4200" i="2"/>
  <c r="AG8265" i="2"/>
  <c r="AG9729" i="2"/>
  <c r="AG3017" i="2"/>
  <c r="AG6669" i="2"/>
  <c r="AG9883" i="2"/>
  <c r="AG3147" i="2"/>
  <c r="AG461" i="2"/>
  <c r="AG9944" i="2"/>
  <c r="AG423" i="2"/>
  <c r="AG5429" i="2"/>
  <c r="AG6791" i="2"/>
  <c r="AG451" i="2"/>
  <c r="AG4283" i="2"/>
  <c r="AG8281" i="2"/>
  <c r="AG507" i="2"/>
  <c r="AG516" i="2"/>
  <c r="AG5313" i="2"/>
  <c r="AG11711" i="2"/>
  <c r="AG8279" i="2"/>
  <c r="AG8883" i="2"/>
  <c r="AG107" i="2"/>
  <c r="AG6223" i="2"/>
  <c r="AG7517" i="2"/>
  <c r="AG6196" i="2"/>
  <c r="AG9794" i="2"/>
  <c r="AG4258" i="2"/>
  <c r="AG9581" i="2"/>
  <c r="AG6489" i="2"/>
  <c r="AG1074" i="2"/>
  <c r="AG2622" i="2"/>
  <c r="AG7505" i="2"/>
  <c r="AG4838" i="2"/>
  <c r="AG4223" i="2"/>
  <c r="AG95" i="2"/>
  <c r="AG6463" i="2"/>
  <c r="AG7318" i="2"/>
  <c r="AG274" i="2"/>
  <c r="AG8672" i="2"/>
  <c r="AG9555" i="2"/>
  <c r="AG3638" i="2"/>
  <c r="AG9676" i="2"/>
  <c r="AG3098" i="2"/>
  <c r="AG4173" i="2"/>
  <c r="AG1122" i="2"/>
  <c r="AG1144" i="2"/>
  <c r="AG6515" i="2"/>
  <c r="AG7595" i="2"/>
  <c r="AG79" i="2"/>
  <c r="AG4171" i="2"/>
  <c r="AG7168" i="2"/>
  <c r="AG1052" i="2"/>
  <c r="AG3595" i="2"/>
  <c r="AG9127" i="2"/>
  <c r="AG3414" i="2"/>
  <c r="AG2598" i="2"/>
  <c r="AG6459" i="2"/>
  <c r="AG5367" i="2"/>
  <c r="AG5201" i="2"/>
  <c r="AG7212" i="2"/>
  <c r="AG8810" i="2"/>
  <c r="AG6015" i="2"/>
  <c r="AG899" i="2"/>
  <c r="AG2582" i="2"/>
  <c r="AG8936" i="2"/>
  <c r="AG331" i="2"/>
  <c r="AG379" i="2"/>
  <c r="AG8792" i="2"/>
  <c r="AG9079" i="2"/>
  <c r="AG5347" i="2"/>
  <c r="AG5653" i="2"/>
  <c r="AG9508" i="2"/>
  <c r="AG835" i="2"/>
  <c r="AG7272" i="2"/>
  <c r="AG8922" i="2"/>
  <c r="AG930" i="2"/>
  <c r="AG9066" i="2"/>
  <c r="AG2566" i="2"/>
  <c r="AG8647" i="2"/>
  <c r="AG4141" i="2"/>
  <c r="AG3045" i="2"/>
  <c r="AG3044" i="2"/>
  <c r="AG7147" i="2"/>
  <c r="AG2740" i="2"/>
  <c r="AG5207" i="2"/>
  <c r="AG1013" i="2"/>
  <c r="AG7346" i="2"/>
  <c r="AG2397" i="2"/>
  <c r="AG312" i="2"/>
  <c r="AG310" i="2"/>
  <c r="AG2648" i="2"/>
  <c r="AG9244" i="2"/>
  <c r="AG307" i="2"/>
  <c r="AG8894" i="2"/>
  <c r="AG5624" i="2"/>
  <c r="AG9607" i="2"/>
  <c r="AG2993" i="2"/>
  <c r="AG2979" i="2"/>
  <c r="AG8483" i="2"/>
  <c r="AG6578" i="2"/>
  <c r="AG3119" i="2"/>
  <c r="AG7323" i="2"/>
  <c r="AG9023" i="2"/>
  <c r="AG7356" i="2"/>
  <c r="AG6496" i="2"/>
  <c r="AG475" i="2"/>
  <c r="AG9277" i="2"/>
  <c r="AG9987" i="2"/>
  <c r="AG4310" i="2"/>
  <c r="AG9700" i="2"/>
  <c r="AG1006" i="2"/>
  <c r="AG515" i="2"/>
  <c r="AG8745" i="2"/>
  <c r="AG8973" i="2"/>
  <c r="AG7222" i="2"/>
  <c r="AG8458" i="2"/>
  <c r="AG3142" i="2"/>
  <c r="AG6300" i="2"/>
  <c r="AG10666" i="2"/>
  <c r="AG6245" i="2"/>
  <c r="AG4374" i="2"/>
  <c r="AG11411" i="2"/>
  <c r="AG11650" i="2"/>
  <c r="AG8971" i="2"/>
  <c r="AG8821" i="2"/>
  <c r="AG753" i="2"/>
  <c r="AG2268" i="2"/>
  <c r="AG165" i="2"/>
  <c r="AG3340" i="2"/>
  <c r="AG8660" i="2"/>
  <c r="AG8920" i="2"/>
  <c r="AG1459" i="2"/>
  <c r="AG9414" i="2"/>
  <c r="AG1024" i="2"/>
  <c r="AG2810" i="2"/>
  <c r="AG14" i="2"/>
  <c r="AG358" i="2"/>
  <c r="AG9473" i="2"/>
  <c r="AG9340" i="2"/>
  <c r="AG5357" i="2"/>
  <c r="AG9659" i="2"/>
  <c r="AG4266" i="2"/>
  <c r="AG2707" i="2"/>
  <c r="AG2447" i="2"/>
  <c r="AG9020" i="2"/>
  <c r="AG129" i="2"/>
  <c r="AG9496" i="2"/>
  <c r="AG9829" i="2"/>
  <c r="AG8505" i="2"/>
  <c r="AG10525" i="2"/>
  <c r="AG11132" i="2"/>
  <c r="AG11464" i="2"/>
  <c r="AG10320" i="2"/>
  <c r="AG11594" i="2"/>
  <c r="AG5054" i="2"/>
  <c r="AG3704" i="2"/>
  <c r="AG7676" i="2"/>
  <c r="AG3952" i="2"/>
  <c r="AG2236" i="2"/>
  <c r="AG6130" i="2"/>
  <c r="AG10874" i="2"/>
  <c r="AG1918" i="2"/>
  <c r="AG10524" i="2"/>
  <c r="AG688" i="2"/>
  <c r="AG7973" i="2"/>
  <c r="AG5503" i="2"/>
  <c r="AG10847" i="2"/>
  <c r="AG5983" i="2"/>
  <c r="AG8287" i="2"/>
  <c r="AG6239" i="2"/>
  <c r="AG8998" i="2"/>
  <c r="AG2470" i="2"/>
  <c r="AG8436" i="2"/>
  <c r="AG586" i="2"/>
  <c r="AG7866" i="2"/>
  <c r="AG1081" i="2"/>
  <c r="AG5582" i="2"/>
  <c r="AG10862" i="2"/>
  <c r="AG5839" i="2"/>
  <c r="AG9343" i="2"/>
  <c r="AG806" i="2"/>
  <c r="AG4538" i="2"/>
  <c r="AG5727" i="2"/>
  <c r="AG8382" i="2"/>
  <c r="AG2088" i="2"/>
  <c r="AG9060" i="2"/>
  <c r="AG4062" i="2"/>
  <c r="AG8354" i="2"/>
  <c r="AG10412" i="2"/>
  <c r="AG1438" i="2"/>
  <c r="AG10531" i="2"/>
  <c r="AG2200" i="2"/>
  <c r="AG1579" i="2"/>
  <c r="AG6020" i="2"/>
  <c r="AG11102" i="2"/>
  <c r="AG10555" i="2"/>
  <c r="AG10693" i="2"/>
  <c r="AG10496" i="2"/>
  <c r="AG4946" i="2"/>
  <c r="AG11664" i="2"/>
  <c r="AG11145" i="2"/>
  <c r="AG11217" i="2"/>
  <c r="AG1394" i="2"/>
  <c r="AG11665" i="2"/>
  <c r="AG5779" i="2"/>
  <c r="AG1500" i="2"/>
  <c r="AG11161" i="2"/>
  <c r="AG1873" i="2"/>
  <c r="AG11113" i="2"/>
  <c r="AG6915" i="2"/>
  <c r="AG9222" i="2"/>
  <c r="AG9722" i="2"/>
  <c r="AG6398" i="2"/>
  <c r="AG8600" i="2"/>
  <c r="AG10698" i="2"/>
  <c r="AG10359" i="2"/>
  <c r="AG7711" i="2"/>
  <c r="AG6258" i="2"/>
  <c r="AG7070" i="2"/>
  <c r="AG3272" i="2"/>
  <c r="AG10548" i="2"/>
  <c r="AG1691" i="2"/>
  <c r="AG3860" i="2"/>
  <c r="AG6724" i="2"/>
  <c r="AG11743" i="2"/>
  <c r="AG1033" i="2"/>
  <c r="AG4138" i="2"/>
  <c r="AG6525" i="2"/>
  <c r="AG5268" i="2"/>
  <c r="AG3053" i="2"/>
  <c r="AG4771" i="2"/>
  <c r="AG5327" i="2"/>
  <c r="AG3253" i="2"/>
  <c r="AG1145" i="2"/>
  <c r="AG4615" i="2"/>
  <c r="AG11563" i="2"/>
  <c r="AG8095" i="2"/>
  <c r="AG4986" i="2"/>
  <c r="AG3973" i="2"/>
  <c r="AG7661" i="2"/>
  <c r="AG5090" i="2"/>
  <c r="AG1864" i="2"/>
  <c r="AG10447" i="2"/>
  <c r="AG11453" i="2"/>
  <c r="AG5883" i="2"/>
  <c r="AG10599" i="2"/>
  <c r="AG6995" i="2"/>
  <c r="AG703" i="2"/>
  <c r="AG7910" i="2"/>
  <c r="AG420" i="2"/>
  <c r="AG9359" i="2"/>
  <c r="AG5388" i="2"/>
  <c r="AG2683" i="2"/>
  <c r="AG2794" i="2"/>
  <c r="AG10825" i="2"/>
  <c r="AG11310" i="2"/>
  <c r="AG4514" i="2"/>
  <c r="AG10260" i="2"/>
  <c r="AG2142" i="2"/>
  <c r="AG10682" i="2"/>
  <c r="AG3691" i="2"/>
  <c r="AG4717" i="2"/>
  <c r="AG4552" i="2"/>
  <c r="AG11318" i="2"/>
  <c r="AG1658" i="2"/>
  <c r="AG10441" i="2"/>
  <c r="AG6416" i="2"/>
  <c r="AG9329" i="2"/>
  <c r="AG7379" i="2"/>
  <c r="AG5630" i="2"/>
  <c r="AG2018" i="2"/>
  <c r="AG5535" i="2"/>
  <c r="AG10780" i="2"/>
  <c r="AG1369" i="2"/>
  <c r="AG10067" i="2"/>
  <c r="AG6918" i="2"/>
  <c r="AG5091" i="2"/>
  <c r="AG3920" i="2"/>
  <c r="AG7043" i="2"/>
  <c r="AG6845" i="2"/>
  <c r="AG10499" i="2"/>
  <c r="AG5568" i="2"/>
  <c r="AG5466" i="2"/>
  <c r="AG406" i="2"/>
  <c r="AG1970" i="2"/>
  <c r="AG10901" i="2"/>
  <c r="AG11662" i="2"/>
  <c r="AG3274" i="2"/>
  <c r="AG11030" i="2"/>
  <c r="AG3758" i="2"/>
  <c r="AG8780" i="2"/>
  <c r="AG7149" i="2"/>
  <c r="AG1420" i="2"/>
  <c r="AG2135" i="2"/>
  <c r="AG6866" i="2"/>
  <c r="AG11467" i="2"/>
  <c r="AG8069" i="2"/>
  <c r="AG11340" i="2"/>
  <c r="AG8010" i="2"/>
  <c r="AG704" i="2"/>
  <c r="AG3721" i="2"/>
  <c r="AG3001" i="2"/>
  <c r="AG6710" i="2"/>
  <c r="AG9437" i="2"/>
  <c r="AG1487" i="2"/>
  <c r="AG10503" i="2"/>
  <c r="AG1285" i="2"/>
  <c r="AG10646" i="2"/>
  <c r="AG10467" i="2"/>
  <c r="AG10751" i="2"/>
  <c r="AG7001" i="2"/>
  <c r="AG1559" i="2"/>
  <c r="AG10043" i="2"/>
  <c r="AG1781" i="2"/>
  <c r="AG5846" i="2"/>
  <c r="AG10358" i="2"/>
  <c r="AG684" i="2"/>
  <c r="AG11285" i="2"/>
  <c r="AG5790" i="2"/>
  <c r="AG10644" i="2"/>
  <c r="AG6023" i="2"/>
  <c r="AG5148" i="2"/>
  <c r="AG4945" i="2"/>
  <c r="AG674" i="2"/>
  <c r="AG11455" i="2"/>
  <c r="AG10153" i="2"/>
  <c r="AG10633" i="2"/>
  <c r="AG1872" i="2"/>
  <c r="AG8022" i="2"/>
  <c r="AG563" i="2"/>
  <c r="AG3846" i="2"/>
  <c r="AG10824" i="2"/>
  <c r="AG635" i="2"/>
  <c r="AG1982" i="2"/>
  <c r="AG11375" i="2"/>
  <c r="AG4691" i="2"/>
  <c r="AG11663" i="2"/>
  <c r="AG10632" i="2"/>
  <c r="AG5775" i="2"/>
  <c r="AG11063" i="2"/>
  <c r="AG5143" i="2"/>
  <c r="AG3969" i="2"/>
  <c r="AG3077" i="2"/>
  <c r="AG4241" i="2"/>
  <c r="AG99" i="2"/>
  <c r="AG3087" i="2"/>
  <c r="AG2588" i="2"/>
  <c r="AG120" i="2"/>
  <c r="AG894" i="2"/>
  <c r="AG3614" i="2"/>
  <c r="AG4339" i="2"/>
  <c r="AG11790" i="2"/>
  <c r="AG5209" i="2"/>
  <c r="AG2474" i="2"/>
  <c r="AG8762" i="2"/>
  <c r="AG6668" i="2"/>
  <c r="AG421" i="2"/>
  <c r="AG9043" i="2"/>
  <c r="AG4364" i="2"/>
  <c r="AG1586" i="2"/>
  <c r="AG4623" i="2"/>
  <c r="AG10846" i="2"/>
  <c r="AG3708" i="2"/>
  <c r="AG10011" i="2"/>
  <c r="AG10032" i="2"/>
  <c r="AG8495" i="2"/>
  <c r="AG6837" i="2"/>
  <c r="AG6166" i="2"/>
  <c r="AG1410" i="2"/>
  <c r="AG6278" i="2"/>
  <c r="AG3656" i="2"/>
  <c r="AG5096" i="2"/>
  <c r="AG11115" i="2"/>
  <c r="AG5891" i="2"/>
  <c r="AG9158" i="2"/>
  <c r="AG5704" i="2"/>
  <c r="AG3022" i="2"/>
  <c r="AG2846" i="2"/>
  <c r="AG4789" i="2"/>
  <c r="AG4782" i="2"/>
  <c r="AG5339" i="2"/>
  <c r="AG6949" i="2"/>
  <c r="AG9178" i="2"/>
  <c r="AG4824" i="2"/>
  <c r="AG2432" i="2"/>
  <c r="AG7572" i="2"/>
  <c r="AG52" i="2"/>
  <c r="AG1165" i="2"/>
  <c r="AG9528" i="2"/>
  <c r="AG4361" i="2"/>
  <c r="AG6533" i="2"/>
  <c r="AG3396" i="2"/>
  <c r="AG203" i="2"/>
  <c r="AG8175" i="2"/>
  <c r="AG7660" i="2"/>
  <c r="AG1471" i="2"/>
  <c r="AG11160" i="2"/>
  <c r="AG1789" i="2"/>
  <c r="AG1863" i="2"/>
  <c r="AG5058" i="2"/>
  <c r="AG11012" i="2"/>
  <c r="AG6121" i="2"/>
  <c r="AG10257" i="2"/>
  <c r="AG6614" i="2"/>
  <c r="AG9748" i="2"/>
  <c r="AG9124" i="2"/>
  <c r="AG230" i="2"/>
  <c r="AG8641" i="2"/>
  <c r="AG5321" i="2"/>
  <c r="AG302" i="2"/>
  <c r="AG3562" i="2"/>
  <c r="AG11758" i="2"/>
  <c r="AG2570" i="2"/>
  <c r="AG8996" i="2"/>
  <c r="AG8718" i="2"/>
  <c r="AG3407" i="2"/>
  <c r="AG2736" i="2"/>
  <c r="AG5319" i="2"/>
  <c r="AG2770" i="2"/>
  <c r="AG1123" i="2"/>
  <c r="AG3224" i="2"/>
  <c r="AG324" i="2"/>
  <c r="AG2561" i="2"/>
  <c r="AG9342" i="2"/>
  <c r="AG9679" i="2"/>
  <c r="AG337" i="2"/>
  <c r="AG1045" i="2"/>
  <c r="AG7648" i="2"/>
  <c r="AG3419" i="2"/>
  <c r="AG2694" i="2"/>
  <c r="AG3559" i="2"/>
  <c r="AG1021" i="2"/>
  <c r="AG2668" i="2"/>
  <c r="AG6584" i="2"/>
  <c r="AG8690" i="2"/>
  <c r="AG5330" i="2"/>
  <c r="AG7261" i="2"/>
  <c r="AG9662" i="2"/>
  <c r="AG7460" i="2"/>
  <c r="AG923" i="2"/>
  <c r="AG2661" i="2"/>
  <c r="AG8916" i="2"/>
  <c r="AG1015" i="2"/>
  <c r="AG9238" i="2"/>
  <c r="AG3633" i="2"/>
  <c r="AG9646" i="2"/>
  <c r="AG7185" i="2"/>
  <c r="AG796" i="2"/>
  <c r="AG4786" i="2"/>
  <c r="AG9062" i="2"/>
  <c r="AG7440" i="2"/>
  <c r="AG9235" i="2"/>
  <c r="AG858" i="2"/>
  <c r="Q2" i="6" a="1"/>
  <c r="Q2" i="6" s="1"/>
  <c r="P2" i="6" a="1"/>
  <c r="P2" i="6" s="1"/>
  <c r="O2" i="6" a="1"/>
  <c r="O2" i="6" s="1"/>
  <c r="S2" i="6" l="1" a="1"/>
  <c r="S2" i="6" s="1"/>
  <c r="T2" i="6" a="1"/>
  <c r="T2" i="6" s="1"/>
  <c r="V2" i="6" a="1"/>
  <c r="V2" i="6" s="1"/>
  <c r="R2" i="6" a="1"/>
  <c r="R2" i="6" s="1"/>
  <c r="U2" i="6" a="1"/>
  <c r="U2" i="6" s="1"/>
  <c r="C1" i="5"/>
  <c r="C2" i="6" l="1" a="1"/>
  <c r="C2" i="6" s="1"/>
  <c r="A2" i="6" a="1"/>
  <c r="A2" i="6" s="1"/>
  <c r="B2" i="6" a="1"/>
  <c r="B2" i="6" s="1"/>
  <c r="G2" i="6" l="1" a="1"/>
  <c r="G2" i="6" s="1"/>
  <c r="K2" i="6" a="1"/>
  <c r="K2" i="6" s="1"/>
  <c r="J2" i="6" a="1"/>
  <c r="J2" i="6" s="1"/>
  <c r="I2" i="6" a="1"/>
  <c r="I2" i="6" s="1"/>
  <c r="H2" i="6" a="1"/>
  <c r="H2" i="6" s="1"/>
  <c r="F2" i="6" a="1"/>
  <c r="F2" i="6" s="1"/>
  <c r="E2" i="6" a="1"/>
  <c r="E2" i="6" s="1"/>
  <c r="D2" i="6" a="1"/>
  <c r="D2" i="6" s="1"/>
  <c r="K1" i="5" l="1"/>
  <c r="F1" i="5" a="1"/>
  <c r="F1" i="5" s="1"/>
  <c r="B1" i="5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E2" i="1"/>
  <c r="F2" i="1" s="1"/>
  <c r="E1" i="1"/>
  <c r="F1" i="1" s="1"/>
  <c r="F33" i="1" l="1"/>
  <c r="A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E002C6-E7FC-4FD3-8049-06F7D2846EAE}" keepAlive="1" name="Query - Inclusions" description="Connection to the 'Inclusions' query in the workbook." type="5" refreshedVersion="8" background="1" saveData="1">
    <dbPr connection="Provider=Microsoft.Mashup.OleDb.1;Data Source=$Workbook$;Location=Inclusions;Extended Properties=&quot;&quot;" command="SELECT * FROM [Inclusions]"/>
  </connection>
  <connection id="2" xr16:uid="{35EB4327-55BE-4FA3-ABC7-09A10183C27B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83A786F-07E9-4D63-8553-7781528B1B55}" keepAlive="1" interval="1" name="Query - MIS" description="Connection to the 'MIS' query in the workbook." type="5" refreshedVersion="8" background="1" refreshOnLoad="1" saveData="1">
    <dbPr connection="Provider=Microsoft.Mashup.OleDb.1;Data Source=$Workbook$;Location=MIS;Extended Properties=&quot;&quot;" command="SELECT * FROM [MIS]"/>
  </connection>
  <connection id="4" xr16:uid="{54C1932F-F100-4C26-92FC-F6D478F8247A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D3546893-3F3B-465B-9B6B-B266BD79792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9D8D3A8A-3C3C-4BB1-ACAB-F8CB50B314A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D1981DF3-61D9-47FA-BD05-6195CF76381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<sst xmlns="http://schemas.openxmlformats.org/spreadsheetml/2006/main" count="64" uniqueCount="44">
  <si>
    <t>LTP</t>
  </si>
  <si>
    <t>VALUE</t>
  </si>
  <si>
    <t>LIVE_VALUE</t>
  </si>
  <si>
    <t>PNL</t>
  </si>
  <si>
    <t>Column1</t>
  </si>
  <si>
    <t>Column2</t>
  </si>
  <si>
    <t>Column3</t>
  </si>
  <si>
    <t>SYMBOL</t>
  </si>
  <si>
    <t>STRIKE</t>
  </si>
  <si>
    <t>OPTION TYPE</t>
  </si>
  <si>
    <t>PRODUCT</t>
  </si>
  <si>
    <t>QTY</t>
  </si>
  <si>
    <t>Intrinsic Value</t>
  </si>
  <si>
    <t>Time Value</t>
  </si>
  <si>
    <t>Volume</t>
  </si>
  <si>
    <t>T_SYMBOL</t>
  </si>
  <si>
    <t>Column4</t>
  </si>
  <si>
    <t>MARGIN</t>
  </si>
  <si>
    <t>MIN%</t>
  </si>
  <si>
    <t>MAX%</t>
  </si>
  <si>
    <t>LIVE%</t>
  </si>
  <si>
    <t>Inclusions</t>
  </si>
  <si>
    <t>scenario</t>
  </si>
  <si>
    <t>vwap</t>
  </si>
  <si>
    <t>longshort</t>
  </si>
  <si>
    <t>notrend</t>
  </si>
  <si>
    <t>sxyt</t>
  </si>
  <si>
    <t>SPOT</t>
  </si>
  <si>
    <t>TIME</t>
  </si>
  <si>
    <t>p</t>
  </si>
  <si>
    <t>`</t>
  </si>
  <si>
    <t>VWAP</t>
  </si>
  <si>
    <t>LONGSHORT</t>
  </si>
  <si>
    <t>NOTREND</t>
  </si>
  <si>
    <t>SCENARIO</t>
  </si>
  <si>
    <t>SCENARIO_A</t>
  </si>
  <si>
    <t>SCENARIO_B</t>
  </si>
  <si>
    <t>SCENARIO_C</t>
  </si>
  <si>
    <t>SCENARIO_D</t>
  </si>
  <si>
    <t>ms</t>
  </si>
  <si>
    <t>MS</t>
  </si>
  <si>
    <t>SUPERTREND</t>
  </si>
  <si>
    <t>NIFTY</t>
  </si>
  <si>
    <t>XYT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</si>
</sst>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#,##0.00_);\(&quot;₹&quot;#,##0.00\)"/>
    <numFmt numFmtId="165" formatCode="&quot;₹&quot;\ #,##0.00"/>
    <numFmt numFmtId="166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2" fillId="0" borderId="0" xfId="1" applyNumberFormat="1" applyFont="1"/>
    <xf numFmtId="0" fontId="2" fillId="0" borderId="0" xfId="0" applyFont="1"/>
    <xf numFmtId="166" fontId="0" fillId="0" borderId="0" xfId="0" applyNumberFormat="1"/>
    <xf numFmtId="9" fontId="0" fillId="0" borderId="0" xfId="1" applyFont="1"/>
    <xf numFmtId="10" fontId="0" fillId="0" borderId="0" xfId="1" applyNumberFormat="1" applyFont="1"/>
    <xf numFmtId="20" fontId="0" fillId="0" borderId="0" xfId="0" applyNumberFormat="1"/>
    <xf numFmtId="164" fontId="0" fillId="0" borderId="0" xfId="0" applyNumberFormat="1"/>
    <xf numFmtId="0" fontId="2" fillId="0" borderId="6" xfId="0" applyFont="1" applyBorder="1" applyAlignment="1">
      <alignment horizontal="center" vertical="center"/>
    </xf>
    <xf numFmtId="10" fontId="2" fillId="0" borderId="8" xfId="0" applyNumberFormat="1" applyFont="1" applyBorder="1"/>
    <xf numFmtId="10" fontId="2" fillId="0" borderId="5" xfId="0" applyNumberFormat="1" applyFont="1" applyBorder="1"/>
    <xf numFmtId="165" fontId="2" fillId="0" borderId="5" xfId="0" applyNumberFormat="1" applyFont="1" applyBorder="1"/>
    <xf numFmtId="0" fontId="3" fillId="0" borderId="1" xfId="0" applyFont="1" applyBorder="1"/>
    <xf numFmtId="0" fontId="0" fillId="0" borderId="9" xfId="0" applyBorder="1"/>
    <xf numFmtId="0" fontId="0" fillId="0" borderId="2" xfId="0" applyBorder="1"/>
    <xf numFmtId="0" fontId="6" fillId="2" borderId="0" xfId="0" applyFont="1" applyFill="1"/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theme="0"/>
        </patternFill>
      </fill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53057585771545E-2"/>
          <c:y val="9.4292014421061918E-3"/>
          <c:w val="0.93949397932694168"/>
          <c:h val="0.94470709594392344"/>
        </c:manualLayout>
      </c:layout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Column2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TABLE!$A$2:$A$267</c:f>
              <c:numCache>
                <c:formatCode>h:mm</c:formatCode>
                <c:ptCount val="266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  <c:pt idx="181">
                  <c:v>0.53194444444444444</c:v>
                </c:pt>
                <c:pt idx="182">
                  <c:v>0.53263888888888888</c:v>
                </c:pt>
                <c:pt idx="183">
                  <c:v>0.53333333333333333</c:v>
                </c:pt>
                <c:pt idx="184">
                  <c:v>0.53402777777777777</c:v>
                </c:pt>
                <c:pt idx="185">
                  <c:v>0.53472222222222221</c:v>
                </c:pt>
                <c:pt idx="186">
                  <c:v>0.53541666666666665</c:v>
                </c:pt>
                <c:pt idx="187">
                  <c:v>0.53611111111111109</c:v>
                </c:pt>
                <c:pt idx="188">
                  <c:v>0.53680555555555554</c:v>
                </c:pt>
                <c:pt idx="189">
                  <c:v>0.53749999999999998</c:v>
                </c:pt>
                <c:pt idx="190">
                  <c:v>0.53819444444444442</c:v>
                </c:pt>
                <c:pt idx="191">
                  <c:v>0.53888888888888886</c:v>
                </c:pt>
                <c:pt idx="192">
                  <c:v>0.5395833333333333</c:v>
                </c:pt>
                <c:pt idx="193">
                  <c:v>0.54027777777777775</c:v>
                </c:pt>
                <c:pt idx="194">
                  <c:v>0.54097222222222219</c:v>
                </c:pt>
                <c:pt idx="195">
                  <c:v>0.54166666666666663</c:v>
                </c:pt>
                <c:pt idx="196">
                  <c:v>0.54236111111111107</c:v>
                </c:pt>
                <c:pt idx="197">
                  <c:v>0.54305555555555551</c:v>
                </c:pt>
                <c:pt idx="198">
                  <c:v>0.54374999999999996</c:v>
                </c:pt>
                <c:pt idx="199">
                  <c:v>0.5444444444444444</c:v>
                </c:pt>
                <c:pt idx="200">
                  <c:v>0.54513888888888884</c:v>
                </c:pt>
                <c:pt idx="201">
                  <c:v>0.54583333333333328</c:v>
                </c:pt>
                <c:pt idx="202">
                  <c:v>0.54652777777777772</c:v>
                </c:pt>
                <c:pt idx="203">
                  <c:v>0.54722222222222228</c:v>
                </c:pt>
                <c:pt idx="204">
                  <c:v>0.54791666666666672</c:v>
                </c:pt>
                <c:pt idx="205">
                  <c:v>0.54861111111111116</c:v>
                </c:pt>
                <c:pt idx="206">
                  <c:v>0.5493055555555556</c:v>
                </c:pt>
                <c:pt idx="207">
                  <c:v>0.55000000000000004</c:v>
                </c:pt>
                <c:pt idx="208">
                  <c:v>0.55069444444444449</c:v>
                </c:pt>
                <c:pt idx="209">
                  <c:v>0.55138888888888893</c:v>
                </c:pt>
                <c:pt idx="210">
                  <c:v>0.55208333333333337</c:v>
                </c:pt>
                <c:pt idx="211">
                  <c:v>0.55277777777777781</c:v>
                </c:pt>
                <c:pt idx="212">
                  <c:v>0.55347222222222225</c:v>
                </c:pt>
                <c:pt idx="213">
                  <c:v>0.5541666666666667</c:v>
                </c:pt>
                <c:pt idx="214">
                  <c:v>0.55486111111111114</c:v>
                </c:pt>
                <c:pt idx="215">
                  <c:v>0.55555555555555558</c:v>
                </c:pt>
                <c:pt idx="216">
                  <c:v>0.55625000000000002</c:v>
                </c:pt>
                <c:pt idx="217">
                  <c:v>0.55763888888888891</c:v>
                </c:pt>
                <c:pt idx="218">
                  <c:v>0.55833333333333335</c:v>
                </c:pt>
                <c:pt idx="219">
                  <c:v>0.55902777777777779</c:v>
                </c:pt>
                <c:pt idx="220">
                  <c:v>0.55972222222222223</c:v>
                </c:pt>
                <c:pt idx="221">
                  <c:v>0.56041666666666667</c:v>
                </c:pt>
                <c:pt idx="222">
                  <c:v>0.56041666666666667</c:v>
                </c:pt>
                <c:pt idx="223">
                  <c:v>0.56111111111111112</c:v>
                </c:pt>
                <c:pt idx="224">
                  <c:v>0.56111111111111112</c:v>
                </c:pt>
                <c:pt idx="225">
                  <c:v>0.56180555555555556</c:v>
                </c:pt>
                <c:pt idx="226">
                  <c:v>0.56319444444444444</c:v>
                </c:pt>
                <c:pt idx="227">
                  <c:v>0.56527777777777777</c:v>
                </c:pt>
                <c:pt idx="228">
                  <c:v>0.56597222222222221</c:v>
                </c:pt>
                <c:pt idx="229">
                  <c:v>0.56666666666666665</c:v>
                </c:pt>
                <c:pt idx="230">
                  <c:v>0.56736111111111109</c:v>
                </c:pt>
                <c:pt idx="231">
                  <c:v>0.57152777777777775</c:v>
                </c:pt>
                <c:pt idx="232">
                  <c:v>0.57222222222222219</c:v>
                </c:pt>
                <c:pt idx="233">
                  <c:v>0.57291666666666663</c:v>
                </c:pt>
                <c:pt idx="234">
                  <c:v>0.57361111111111107</c:v>
                </c:pt>
                <c:pt idx="235">
                  <c:v>0.57499999999999996</c:v>
                </c:pt>
                <c:pt idx="236">
                  <c:v>0.5756944444444444</c:v>
                </c:pt>
                <c:pt idx="237">
                  <c:v>0.57638888888888884</c:v>
                </c:pt>
                <c:pt idx="238">
                  <c:v>0.57708333333333328</c:v>
                </c:pt>
                <c:pt idx="239">
                  <c:v>0.57847222222222228</c:v>
                </c:pt>
                <c:pt idx="240">
                  <c:v>0.57916666666666672</c:v>
                </c:pt>
                <c:pt idx="241">
                  <c:v>0.57986111111111116</c:v>
                </c:pt>
                <c:pt idx="242">
                  <c:v>0.5805555555555556</c:v>
                </c:pt>
                <c:pt idx="243">
                  <c:v>0.58125000000000004</c:v>
                </c:pt>
                <c:pt idx="244">
                  <c:v>0.58194444444444449</c:v>
                </c:pt>
                <c:pt idx="245">
                  <c:v>0.58333333333333337</c:v>
                </c:pt>
                <c:pt idx="246">
                  <c:v>0.58402777777777781</c:v>
                </c:pt>
                <c:pt idx="247">
                  <c:v>0.58472222222222225</c:v>
                </c:pt>
                <c:pt idx="248">
                  <c:v>0.58611111111111114</c:v>
                </c:pt>
                <c:pt idx="249">
                  <c:v>0.58680555555555558</c:v>
                </c:pt>
                <c:pt idx="250">
                  <c:v>0.58750000000000002</c:v>
                </c:pt>
                <c:pt idx="251">
                  <c:v>0.58819444444444446</c:v>
                </c:pt>
                <c:pt idx="252">
                  <c:v>0.58888888888888891</c:v>
                </c:pt>
                <c:pt idx="253">
                  <c:v>0.58958333333333335</c:v>
                </c:pt>
                <c:pt idx="254">
                  <c:v>0.59097222222222223</c:v>
                </c:pt>
                <c:pt idx="255">
                  <c:v>0.59166666666666667</c:v>
                </c:pt>
                <c:pt idx="256">
                  <c:v>0.59236111111111112</c:v>
                </c:pt>
                <c:pt idx="257">
                  <c:v>0.59444444444444444</c:v>
                </c:pt>
                <c:pt idx="258">
                  <c:v>0.59652777777777777</c:v>
                </c:pt>
                <c:pt idx="259">
                  <c:v>0.59791666666666665</c:v>
                </c:pt>
                <c:pt idx="260">
                  <c:v>0.59861111111111109</c:v>
                </c:pt>
                <c:pt idx="261">
                  <c:v>0.6</c:v>
                </c:pt>
                <c:pt idx="262">
                  <c:v>0.60069444444444442</c:v>
                </c:pt>
                <c:pt idx="263">
                  <c:v>0.60138888888888886</c:v>
                </c:pt>
                <c:pt idx="264">
                  <c:v>0.6020833333333333</c:v>
                </c:pt>
                <c:pt idx="265">
                  <c:v>0.61458333333333337</c:v>
                </c:pt>
              </c:numCache>
            </c:numRef>
          </c:cat>
          <c:val>
            <c:numRef>
              <c:f>TABLE!$B$2:$B$267</c:f>
              <c:numCache>
                <c:formatCode>"₹"#,##0.00_);\("₹"#,##0.00\)</c:formatCode>
                <c:ptCount val="266"/>
                <c:pt idx="1">
                  <c:v>-700053.25</c:v>
                </c:pt>
                <c:pt idx="2">
                  <c:v>-88879.5</c:v>
                </c:pt>
                <c:pt idx="3">
                  <c:v>-51259.5</c:v>
                </c:pt>
                <c:pt idx="4">
                  <c:v>-26627.75</c:v>
                </c:pt>
                <c:pt idx="5">
                  <c:v>147865.25</c:v>
                </c:pt>
                <c:pt idx="6">
                  <c:v>110348.75</c:v>
                </c:pt>
                <c:pt idx="7">
                  <c:v>167580</c:v>
                </c:pt>
                <c:pt idx="8">
                  <c:v>-353839.5</c:v>
                </c:pt>
                <c:pt idx="9">
                  <c:v>-1528090.75</c:v>
                </c:pt>
                <c:pt idx="10">
                  <c:v>-566215.75</c:v>
                </c:pt>
                <c:pt idx="11">
                  <c:v>-423252.25</c:v>
                </c:pt>
                <c:pt idx="12">
                  <c:v>-495223.5</c:v>
                </c:pt>
                <c:pt idx="13">
                  <c:v>35090.25</c:v>
                </c:pt>
                <c:pt idx="14">
                  <c:v>72733.25</c:v>
                </c:pt>
                <c:pt idx="15">
                  <c:v>325315.75</c:v>
                </c:pt>
                <c:pt idx="16">
                  <c:v>405200.5</c:v>
                </c:pt>
                <c:pt idx="17">
                  <c:v>1034174.25</c:v>
                </c:pt>
                <c:pt idx="18">
                  <c:v>1435992.5</c:v>
                </c:pt>
                <c:pt idx="19">
                  <c:v>1399249.25</c:v>
                </c:pt>
                <c:pt idx="20">
                  <c:v>1671376.5</c:v>
                </c:pt>
                <c:pt idx="21">
                  <c:v>1648013.25</c:v>
                </c:pt>
                <c:pt idx="22">
                  <c:v>1379568.25</c:v>
                </c:pt>
                <c:pt idx="23">
                  <c:v>624314.25</c:v>
                </c:pt>
                <c:pt idx="24">
                  <c:v>909995.5</c:v>
                </c:pt>
                <c:pt idx="25">
                  <c:v>549423.5</c:v>
                </c:pt>
                <c:pt idx="26">
                  <c:v>1553334.5</c:v>
                </c:pt>
                <c:pt idx="27">
                  <c:v>739761</c:v>
                </c:pt>
                <c:pt idx="28">
                  <c:v>623635.25</c:v>
                </c:pt>
                <c:pt idx="29">
                  <c:v>-359834.75</c:v>
                </c:pt>
                <c:pt idx="30">
                  <c:v>-1095915.75</c:v>
                </c:pt>
                <c:pt idx="31">
                  <c:v>-1550170</c:v>
                </c:pt>
                <c:pt idx="32">
                  <c:v>-1337096.5</c:v>
                </c:pt>
                <c:pt idx="33">
                  <c:v>-1898236.75</c:v>
                </c:pt>
                <c:pt idx="34">
                  <c:v>-783884.25</c:v>
                </c:pt>
                <c:pt idx="35">
                  <c:v>-385638</c:v>
                </c:pt>
                <c:pt idx="36">
                  <c:v>-192462.75</c:v>
                </c:pt>
                <c:pt idx="37">
                  <c:v>145797.75</c:v>
                </c:pt>
                <c:pt idx="38">
                  <c:v>-286109.5</c:v>
                </c:pt>
                <c:pt idx="39">
                  <c:v>-195759.25</c:v>
                </c:pt>
                <c:pt idx="40">
                  <c:v>-18060</c:v>
                </c:pt>
                <c:pt idx="41">
                  <c:v>-470149.5</c:v>
                </c:pt>
                <c:pt idx="42">
                  <c:v>-802176.25</c:v>
                </c:pt>
                <c:pt idx="43">
                  <c:v>-1727903.25</c:v>
                </c:pt>
                <c:pt idx="44">
                  <c:v>-1967047.75</c:v>
                </c:pt>
                <c:pt idx="45">
                  <c:v>-1758603.25</c:v>
                </c:pt>
                <c:pt idx="46">
                  <c:v>-1388492.5</c:v>
                </c:pt>
                <c:pt idx="47">
                  <c:v>-2890283.5</c:v>
                </c:pt>
                <c:pt idx="48">
                  <c:v>-1652619.75</c:v>
                </c:pt>
                <c:pt idx="49">
                  <c:v>-1070267.5</c:v>
                </c:pt>
                <c:pt idx="50">
                  <c:v>-467278.75</c:v>
                </c:pt>
                <c:pt idx="51">
                  <c:v>-708024.25</c:v>
                </c:pt>
                <c:pt idx="52">
                  <c:v>-873044</c:v>
                </c:pt>
                <c:pt idx="53">
                  <c:v>-1075485.25</c:v>
                </c:pt>
                <c:pt idx="54">
                  <c:v>-1127226</c:v>
                </c:pt>
                <c:pt idx="55">
                  <c:v>-1007445</c:v>
                </c:pt>
                <c:pt idx="56">
                  <c:v>-1106283.25</c:v>
                </c:pt>
                <c:pt idx="57">
                  <c:v>-1046435</c:v>
                </c:pt>
                <c:pt idx="58">
                  <c:v>-820334</c:v>
                </c:pt>
                <c:pt idx="59">
                  <c:v>-908379.5</c:v>
                </c:pt>
                <c:pt idx="60">
                  <c:v>-712558.5</c:v>
                </c:pt>
                <c:pt idx="61">
                  <c:v>-864327</c:v>
                </c:pt>
                <c:pt idx="62">
                  <c:v>-702020.25</c:v>
                </c:pt>
                <c:pt idx="63">
                  <c:v>-393213.25</c:v>
                </c:pt>
                <c:pt idx="64">
                  <c:v>-578516.25</c:v>
                </c:pt>
                <c:pt idx="65">
                  <c:v>-525659.25</c:v>
                </c:pt>
                <c:pt idx="66">
                  <c:v>-543614.25</c:v>
                </c:pt>
                <c:pt idx="67">
                  <c:v>-762364.5</c:v>
                </c:pt>
                <c:pt idx="68">
                  <c:v>-778686.5</c:v>
                </c:pt>
                <c:pt idx="69">
                  <c:v>-865050.5</c:v>
                </c:pt>
                <c:pt idx="70">
                  <c:v>-224586.5</c:v>
                </c:pt>
                <c:pt idx="71">
                  <c:v>-68333.25</c:v>
                </c:pt>
                <c:pt idx="72">
                  <c:v>-322634.5</c:v>
                </c:pt>
                <c:pt idx="73">
                  <c:v>-425739.25</c:v>
                </c:pt>
                <c:pt idx="74">
                  <c:v>-152518.75</c:v>
                </c:pt>
                <c:pt idx="75">
                  <c:v>41045</c:v>
                </c:pt>
                <c:pt idx="76">
                  <c:v>75051.5</c:v>
                </c:pt>
                <c:pt idx="77">
                  <c:v>118839</c:v>
                </c:pt>
                <c:pt idx="78">
                  <c:v>167990.75</c:v>
                </c:pt>
                <c:pt idx="79">
                  <c:v>387990.75</c:v>
                </c:pt>
                <c:pt idx="80">
                  <c:v>210433.5</c:v>
                </c:pt>
                <c:pt idx="81">
                  <c:v>-21038.75</c:v>
                </c:pt>
                <c:pt idx="82">
                  <c:v>284322</c:v>
                </c:pt>
                <c:pt idx="83">
                  <c:v>329476.75</c:v>
                </c:pt>
                <c:pt idx="84">
                  <c:v>-114877.25</c:v>
                </c:pt>
                <c:pt idx="85">
                  <c:v>-242052</c:v>
                </c:pt>
                <c:pt idx="86">
                  <c:v>186160.75</c:v>
                </c:pt>
                <c:pt idx="87">
                  <c:v>454363.5</c:v>
                </c:pt>
                <c:pt idx="88">
                  <c:v>629555.75</c:v>
                </c:pt>
                <c:pt idx="89">
                  <c:v>522554.25</c:v>
                </c:pt>
                <c:pt idx="90">
                  <c:v>314978.5</c:v>
                </c:pt>
                <c:pt idx="91">
                  <c:v>334773.5</c:v>
                </c:pt>
                <c:pt idx="92">
                  <c:v>187121.5</c:v>
                </c:pt>
                <c:pt idx="93">
                  <c:v>879398.5</c:v>
                </c:pt>
                <c:pt idx="94">
                  <c:v>536245.75</c:v>
                </c:pt>
                <c:pt idx="95">
                  <c:v>475808</c:v>
                </c:pt>
                <c:pt idx="96">
                  <c:v>186127.5</c:v>
                </c:pt>
                <c:pt idx="97">
                  <c:v>312675.25</c:v>
                </c:pt>
                <c:pt idx="98">
                  <c:v>268977.5</c:v>
                </c:pt>
                <c:pt idx="99">
                  <c:v>345134.25</c:v>
                </c:pt>
                <c:pt idx="100">
                  <c:v>534896.5</c:v>
                </c:pt>
                <c:pt idx="101">
                  <c:v>414357.25</c:v>
                </c:pt>
                <c:pt idx="102">
                  <c:v>191428.25</c:v>
                </c:pt>
                <c:pt idx="103">
                  <c:v>139502</c:v>
                </c:pt>
                <c:pt idx="104">
                  <c:v>226643.25</c:v>
                </c:pt>
                <c:pt idx="105">
                  <c:v>370558.25</c:v>
                </c:pt>
                <c:pt idx="106">
                  <c:v>751903</c:v>
                </c:pt>
                <c:pt idx="107">
                  <c:v>511900.5</c:v>
                </c:pt>
                <c:pt idx="108">
                  <c:v>667430.5</c:v>
                </c:pt>
                <c:pt idx="109">
                  <c:v>813676.75</c:v>
                </c:pt>
                <c:pt idx="110">
                  <c:v>620389.75</c:v>
                </c:pt>
                <c:pt idx="111">
                  <c:v>972899.5</c:v>
                </c:pt>
                <c:pt idx="112">
                  <c:v>1360188</c:v>
                </c:pt>
                <c:pt idx="113">
                  <c:v>1360514.25</c:v>
                </c:pt>
                <c:pt idx="114">
                  <c:v>1719607.5</c:v>
                </c:pt>
                <c:pt idx="115">
                  <c:v>1756271.75</c:v>
                </c:pt>
                <c:pt idx="116">
                  <c:v>1433075.5</c:v>
                </c:pt>
                <c:pt idx="117">
                  <c:v>1229516.25</c:v>
                </c:pt>
                <c:pt idx="118">
                  <c:v>427650.25</c:v>
                </c:pt>
                <c:pt idx="119">
                  <c:v>388270.75</c:v>
                </c:pt>
                <c:pt idx="120">
                  <c:v>292670</c:v>
                </c:pt>
                <c:pt idx="121">
                  <c:v>603952.75</c:v>
                </c:pt>
                <c:pt idx="122">
                  <c:v>247168.75</c:v>
                </c:pt>
                <c:pt idx="123">
                  <c:v>667610.5</c:v>
                </c:pt>
                <c:pt idx="124">
                  <c:v>487957.75</c:v>
                </c:pt>
                <c:pt idx="125">
                  <c:v>1140709</c:v>
                </c:pt>
                <c:pt idx="126">
                  <c:v>1191971.5</c:v>
                </c:pt>
                <c:pt idx="127">
                  <c:v>1767371.5</c:v>
                </c:pt>
                <c:pt idx="128">
                  <c:v>1246848.75</c:v>
                </c:pt>
                <c:pt idx="129">
                  <c:v>1161410.75</c:v>
                </c:pt>
                <c:pt idx="130">
                  <c:v>1241569.25</c:v>
                </c:pt>
                <c:pt idx="131">
                  <c:v>985798.5</c:v>
                </c:pt>
                <c:pt idx="132">
                  <c:v>1429715.25</c:v>
                </c:pt>
                <c:pt idx="133">
                  <c:v>1789758.5</c:v>
                </c:pt>
                <c:pt idx="134">
                  <c:v>1654435.75</c:v>
                </c:pt>
                <c:pt idx="135">
                  <c:v>1272892.75</c:v>
                </c:pt>
                <c:pt idx="136">
                  <c:v>1471589.75</c:v>
                </c:pt>
                <c:pt idx="137">
                  <c:v>1721586.25</c:v>
                </c:pt>
                <c:pt idx="138">
                  <c:v>1844066.75</c:v>
                </c:pt>
                <c:pt idx="139">
                  <c:v>2176794</c:v>
                </c:pt>
                <c:pt idx="140">
                  <c:v>2440604.25</c:v>
                </c:pt>
                <c:pt idx="141">
                  <c:v>2342750.25</c:v>
                </c:pt>
                <c:pt idx="142">
                  <c:v>2192858.25</c:v>
                </c:pt>
                <c:pt idx="143">
                  <c:v>1974269.75</c:v>
                </c:pt>
                <c:pt idx="144">
                  <c:v>2022997.25</c:v>
                </c:pt>
                <c:pt idx="145">
                  <c:v>2211617.25</c:v>
                </c:pt>
                <c:pt idx="146">
                  <c:v>2916929.25</c:v>
                </c:pt>
                <c:pt idx="147">
                  <c:v>2800212.5</c:v>
                </c:pt>
                <c:pt idx="148">
                  <c:v>2694858.25</c:v>
                </c:pt>
                <c:pt idx="149">
                  <c:v>3111188.75</c:v>
                </c:pt>
                <c:pt idx="150">
                  <c:v>3136630.25</c:v>
                </c:pt>
                <c:pt idx="151">
                  <c:v>3261187</c:v>
                </c:pt>
                <c:pt idx="152">
                  <c:v>3043770.5</c:v>
                </c:pt>
                <c:pt idx="153">
                  <c:v>2778799</c:v>
                </c:pt>
                <c:pt idx="154">
                  <c:v>2629130.75</c:v>
                </c:pt>
                <c:pt idx="155">
                  <c:v>2994501.25</c:v>
                </c:pt>
                <c:pt idx="156">
                  <c:v>3022994.75</c:v>
                </c:pt>
                <c:pt idx="157">
                  <c:v>2984720</c:v>
                </c:pt>
                <c:pt idx="158">
                  <c:v>3210953.75</c:v>
                </c:pt>
                <c:pt idx="159">
                  <c:v>3006904.5</c:v>
                </c:pt>
                <c:pt idx="160">
                  <c:v>3389007.75</c:v>
                </c:pt>
                <c:pt idx="161">
                  <c:v>3253251.25</c:v>
                </c:pt>
                <c:pt idx="162">
                  <c:v>3066642.25</c:v>
                </c:pt>
                <c:pt idx="163">
                  <c:v>2740960.75</c:v>
                </c:pt>
                <c:pt idx="164">
                  <c:v>2749952.75</c:v>
                </c:pt>
                <c:pt idx="165">
                  <c:v>2746283</c:v>
                </c:pt>
                <c:pt idx="166">
                  <c:v>2948009.75</c:v>
                </c:pt>
                <c:pt idx="167">
                  <c:v>2665741</c:v>
                </c:pt>
                <c:pt idx="168">
                  <c:v>2810097.5</c:v>
                </c:pt>
                <c:pt idx="169">
                  <c:v>2519278.25</c:v>
                </c:pt>
                <c:pt idx="170">
                  <c:v>2067657.75</c:v>
                </c:pt>
                <c:pt idx="171">
                  <c:v>2427650.75</c:v>
                </c:pt>
                <c:pt idx="172">
                  <c:v>2819110.75</c:v>
                </c:pt>
                <c:pt idx="173">
                  <c:v>2353368.25</c:v>
                </c:pt>
                <c:pt idx="174">
                  <c:v>2713161.25</c:v>
                </c:pt>
                <c:pt idx="175">
                  <c:v>2713161.25</c:v>
                </c:pt>
                <c:pt idx="176">
                  <c:v>2690138.25</c:v>
                </c:pt>
                <c:pt idx="177">
                  <c:v>2244096.5</c:v>
                </c:pt>
                <c:pt idx="178">
                  <c:v>2515748.5</c:v>
                </c:pt>
                <c:pt idx="179">
                  <c:v>2277143</c:v>
                </c:pt>
                <c:pt idx="180">
                  <c:v>1448377</c:v>
                </c:pt>
                <c:pt idx="181">
                  <c:v>1924874.25</c:v>
                </c:pt>
                <c:pt idx="182">
                  <c:v>2464727.5</c:v>
                </c:pt>
                <c:pt idx="183">
                  <c:v>2526339</c:v>
                </c:pt>
                <c:pt idx="184">
                  <c:v>2014028</c:v>
                </c:pt>
                <c:pt idx="185">
                  <c:v>2083105.75</c:v>
                </c:pt>
                <c:pt idx="186">
                  <c:v>1385420.25</c:v>
                </c:pt>
                <c:pt idx="187">
                  <c:v>1371699.5</c:v>
                </c:pt>
                <c:pt idx="188">
                  <c:v>2493028.75</c:v>
                </c:pt>
                <c:pt idx="189">
                  <c:v>1823664</c:v>
                </c:pt>
                <c:pt idx="190">
                  <c:v>2201538.5</c:v>
                </c:pt>
                <c:pt idx="191">
                  <c:v>2042494</c:v>
                </c:pt>
                <c:pt idx="192">
                  <c:v>3127909.5</c:v>
                </c:pt>
                <c:pt idx="193">
                  <c:v>2849295.25</c:v>
                </c:pt>
                <c:pt idx="194">
                  <c:v>3118464</c:v>
                </c:pt>
                <c:pt idx="195">
                  <c:v>3670409.5</c:v>
                </c:pt>
                <c:pt idx="196">
                  <c:v>3247472.25</c:v>
                </c:pt>
                <c:pt idx="197">
                  <c:v>3191200</c:v>
                </c:pt>
                <c:pt idx="198">
                  <c:v>3134348.75</c:v>
                </c:pt>
                <c:pt idx="199">
                  <c:v>3218910.5</c:v>
                </c:pt>
                <c:pt idx="200">
                  <c:v>2876206.25</c:v>
                </c:pt>
                <c:pt idx="201">
                  <c:v>2655256.25</c:v>
                </c:pt>
                <c:pt idx="202">
                  <c:v>2442345.75</c:v>
                </c:pt>
                <c:pt idx="203">
                  <c:v>2651778</c:v>
                </c:pt>
                <c:pt idx="204">
                  <c:v>3297969.5</c:v>
                </c:pt>
                <c:pt idx="205">
                  <c:v>2719641.5</c:v>
                </c:pt>
                <c:pt idx="206">
                  <c:v>2817259</c:v>
                </c:pt>
                <c:pt idx="207">
                  <c:v>3082007.75</c:v>
                </c:pt>
                <c:pt idx="208">
                  <c:v>2584080.75</c:v>
                </c:pt>
                <c:pt idx="209">
                  <c:v>2329564.25</c:v>
                </c:pt>
                <c:pt idx="210">
                  <c:v>2093158</c:v>
                </c:pt>
                <c:pt idx="211">
                  <c:v>2314127</c:v>
                </c:pt>
                <c:pt idx="212">
                  <c:v>1995508.5</c:v>
                </c:pt>
                <c:pt idx="213">
                  <c:v>1945958.5</c:v>
                </c:pt>
                <c:pt idx="214">
                  <c:v>2058303.5</c:v>
                </c:pt>
                <c:pt idx="215">
                  <c:v>2524017.25</c:v>
                </c:pt>
                <c:pt idx="216">
                  <c:v>2610627.25</c:v>
                </c:pt>
                <c:pt idx="217">
                  <c:v>2272464.75</c:v>
                </c:pt>
                <c:pt idx="218">
                  <c:v>2046046.75</c:v>
                </c:pt>
                <c:pt idx="219">
                  <c:v>2528073.75</c:v>
                </c:pt>
                <c:pt idx="220">
                  <c:v>2008800.5</c:v>
                </c:pt>
                <c:pt idx="221">
                  <c:v>1648365.25</c:v>
                </c:pt>
                <c:pt idx="222">
                  <c:v>1545201</c:v>
                </c:pt>
                <c:pt idx="223">
                  <c:v>1698142.25</c:v>
                </c:pt>
                <c:pt idx="224">
                  <c:v>1062710.25</c:v>
                </c:pt>
                <c:pt idx="225">
                  <c:v>1062710.25</c:v>
                </c:pt>
                <c:pt idx="226">
                  <c:v>1435197</c:v>
                </c:pt>
                <c:pt idx="227">
                  <c:v>1212240.75</c:v>
                </c:pt>
                <c:pt idx="228">
                  <c:v>1322149.5</c:v>
                </c:pt>
                <c:pt idx="229">
                  <c:v>1318443.25</c:v>
                </c:pt>
                <c:pt idx="230">
                  <c:v>1387678.25</c:v>
                </c:pt>
                <c:pt idx="231">
                  <c:v>1727149.25</c:v>
                </c:pt>
                <c:pt idx="232">
                  <c:v>1508415.5</c:v>
                </c:pt>
                <c:pt idx="233">
                  <c:v>1546633.75</c:v>
                </c:pt>
                <c:pt idx="234">
                  <c:v>1472054.5</c:v>
                </c:pt>
                <c:pt idx="235">
                  <c:v>1711269.5</c:v>
                </c:pt>
                <c:pt idx="236">
                  <c:v>1723193.25</c:v>
                </c:pt>
                <c:pt idx="237">
                  <c:v>1751221.75</c:v>
                </c:pt>
                <c:pt idx="238">
                  <c:v>1733145</c:v>
                </c:pt>
                <c:pt idx="239">
                  <c:v>1816369.75</c:v>
                </c:pt>
                <c:pt idx="240">
                  <c:v>1695630.75</c:v>
                </c:pt>
                <c:pt idx="241">
                  <c:v>1534818</c:v>
                </c:pt>
                <c:pt idx="242">
                  <c:v>1568910</c:v>
                </c:pt>
                <c:pt idx="243">
                  <c:v>1566806.25</c:v>
                </c:pt>
                <c:pt idx="244">
                  <c:v>1487638.25</c:v>
                </c:pt>
                <c:pt idx="245">
                  <c:v>1746096.5</c:v>
                </c:pt>
                <c:pt idx="246">
                  <c:v>1883270.25</c:v>
                </c:pt>
                <c:pt idx="247">
                  <c:v>1751167.75</c:v>
                </c:pt>
                <c:pt idx="248">
                  <c:v>1541008</c:v>
                </c:pt>
                <c:pt idx="249">
                  <c:v>1581620.25</c:v>
                </c:pt>
                <c:pt idx="250">
                  <c:v>1750675.5</c:v>
                </c:pt>
                <c:pt idx="251">
                  <c:v>1713837.5</c:v>
                </c:pt>
                <c:pt idx="252">
                  <c:v>1619668.75</c:v>
                </c:pt>
                <c:pt idx="253">
                  <c:v>1649025.75</c:v>
                </c:pt>
                <c:pt idx="254">
                  <c:v>1510380</c:v>
                </c:pt>
                <c:pt idx="255">
                  <c:v>1481954.25</c:v>
                </c:pt>
                <c:pt idx="256">
                  <c:v>1659716</c:v>
                </c:pt>
                <c:pt idx="257">
                  <c:v>1587740.75</c:v>
                </c:pt>
                <c:pt idx="258">
                  <c:v>1329661.5</c:v>
                </c:pt>
                <c:pt idx="259">
                  <c:v>1253629</c:v>
                </c:pt>
                <c:pt idx="260">
                  <c:v>879703</c:v>
                </c:pt>
                <c:pt idx="261">
                  <c:v>818908</c:v>
                </c:pt>
                <c:pt idx="262">
                  <c:v>1240849.25</c:v>
                </c:pt>
                <c:pt idx="263">
                  <c:v>1300339</c:v>
                </c:pt>
                <c:pt idx="264">
                  <c:v>1337871</c:v>
                </c:pt>
                <c:pt idx="265">
                  <c:v>13378710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144085264"/>
        <c:axId val="2144085744"/>
      </c:lineChart>
      <c:lineChart>
        <c:grouping val="standard"/>
        <c:varyColors val="0"/>
        <c:ser>
          <c:idx val="1"/>
          <c:order val="1"/>
          <c:tx>
            <c:strRef>
              <c:f>TABLE!$C$1</c:f>
              <c:strCache>
                <c:ptCount val="1"/>
                <c:pt idx="0">
                  <c:v>Column3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dist="25400" dir="2700000" algn="tl" rotWithShape="0">
                <a:schemeClr val="tx1"/>
              </a:outerShdw>
            </a:effectLst>
          </c:spPr>
          <c:marker>
            <c:symbol val="none"/>
          </c:marker>
          <c:cat>
            <c:numRef>
              <c:f>TABLE!$A$2:$A$267</c:f>
              <c:numCache>
                <c:formatCode>h:mm</c:formatCode>
                <c:ptCount val="266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  <c:pt idx="181">
                  <c:v>0.53194444444444444</c:v>
                </c:pt>
                <c:pt idx="182">
                  <c:v>0.53263888888888888</c:v>
                </c:pt>
                <c:pt idx="183">
                  <c:v>0.53333333333333333</c:v>
                </c:pt>
                <c:pt idx="184">
                  <c:v>0.53402777777777777</c:v>
                </c:pt>
                <c:pt idx="185">
                  <c:v>0.53472222222222221</c:v>
                </c:pt>
                <c:pt idx="186">
                  <c:v>0.53541666666666665</c:v>
                </c:pt>
                <c:pt idx="187">
                  <c:v>0.53611111111111109</c:v>
                </c:pt>
                <c:pt idx="188">
                  <c:v>0.53680555555555554</c:v>
                </c:pt>
                <c:pt idx="189">
                  <c:v>0.53749999999999998</c:v>
                </c:pt>
                <c:pt idx="190">
                  <c:v>0.53819444444444442</c:v>
                </c:pt>
                <c:pt idx="191">
                  <c:v>0.53888888888888886</c:v>
                </c:pt>
                <c:pt idx="192">
                  <c:v>0.5395833333333333</c:v>
                </c:pt>
                <c:pt idx="193">
                  <c:v>0.54027777777777775</c:v>
                </c:pt>
                <c:pt idx="194">
                  <c:v>0.54097222222222219</c:v>
                </c:pt>
                <c:pt idx="195">
                  <c:v>0.54166666666666663</c:v>
                </c:pt>
                <c:pt idx="196">
                  <c:v>0.54236111111111107</c:v>
                </c:pt>
                <c:pt idx="197">
                  <c:v>0.54305555555555551</c:v>
                </c:pt>
                <c:pt idx="198">
                  <c:v>0.54374999999999996</c:v>
                </c:pt>
                <c:pt idx="199">
                  <c:v>0.5444444444444444</c:v>
                </c:pt>
                <c:pt idx="200">
                  <c:v>0.54513888888888884</c:v>
                </c:pt>
                <c:pt idx="201">
                  <c:v>0.54583333333333328</c:v>
                </c:pt>
                <c:pt idx="202">
                  <c:v>0.54652777777777772</c:v>
                </c:pt>
                <c:pt idx="203">
                  <c:v>0.54722222222222228</c:v>
                </c:pt>
                <c:pt idx="204">
                  <c:v>0.54791666666666672</c:v>
                </c:pt>
                <c:pt idx="205">
                  <c:v>0.54861111111111116</c:v>
                </c:pt>
                <c:pt idx="206">
                  <c:v>0.5493055555555556</c:v>
                </c:pt>
                <c:pt idx="207">
                  <c:v>0.55000000000000004</c:v>
                </c:pt>
                <c:pt idx="208">
                  <c:v>0.55069444444444449</c:v>
                </c:pt>
                <c:pt idx="209">
                  <c:v>0.55138888888888893</c:v>
                </c:pt>
                <c:pt idx="210">
                  <c:v>0.55208333333333337</c:v>
                </c:pt>
                <c:pt idx="211">
                  <c:v>0.55277777777777781</c:v>
                </c:pt>
                <c:pt idx="212">
                  <c:v>0.55347222222222225</c:v>
                </c:pt>
                <c:pt idx="213">
                  <c:v>0.5541666666666667</c:v>
                </c:pt>
                <c:pt idx="214">
                  <c:v>0.55486111111111114</c:v>
                </c:pt>
                <c:pt idx="215">
                  <c:v>0.55555555555555558</c:v>
                </c:pt>
                <c:pt idx="216">
                  <c:v>0.55625000000000002</c:v>
                </c:pt>
                <c:pt idx="217">
                  <c:v>0.55763888888888891</c:v>
                </c:pt>
                <c:pt idx="218">
                  <c:v>0.55833333333333335</c:v>
                </c:pt>
                <c:pt idx="219">
                  <c:v>0.55902777777777779</c:v>
                </c:pt>
                <c:pt idx="220">
                  <c:v>0.55972222222222223</c:v>
                </c:pt>
                <c:pt idx="221">
                  <c:v>0.56041666666666667</c:v>
                </c:pt>
                <c:pt idx="222">
                  <c:v>0.56041666666666667</c:v>
                </c:pt>
                <c:pt idx="223">
                  <c:v>0.56111111111111112</c:v>
                </c:pt>
                <c:pt idx="224">
                  <c:v>0.56111111111111112</c:v>
                </c:pt>
                <c:pt idx="225">
                  <c:v>0.56180555555555556</c:v>
                </c:pt>
                <c:pt idx="226">
                  <c:v>0.56319444444444444</c:v>
                </c:pt>
                <c:pt idx="227">
                  <c:v>0.56527777777777777</c:v>
                </c:pt>
                <c:pt idx="228">
                  <c:v>0.56597222222222221</c:v>
                </c:pt>
                <c:pt idx="229">
                  <c:v>0.56666666666666665</c:v>
                </c:pt>
                <c:pt idx="230">
                  <c:v>0.56736111111111109</c:v>
                </c:pt>
                <c:pt idx="231">
                  <c:v>0.57152777777777775</c:v>
                </c:pt>
                <c:pt idx="232">
                  <c:v>0.57222222222222219</c:v>
                </c:pt>
                <c:pt idx="233">
                  <c:v>0.57291666666666663</c:v>
                </c:pt>
                <c:pt idx="234">
                  <c:v>0.57361111111111107</c:v>
                </c:pt>
                <c:pt idx="235">
                  <c:v>0.57499999999999996</c:v>
                </c:pt>
                <c:pt idx="236">
                  <c:v>0.5756944444444444</c:v>
                </c:pt>
                <c:pt idx="237">
                  <c:v>0.57638888888888884</c:v>
                </c:pt>
                <c:pt idx="238">
                  <c:v>0.57708333333333328</c:v>
                </c:pt>
                <c:pt idx="239">
                  <c:v>0.57847222222222228</c:v>
                </c:pt>
                <c:pt idx="240">
                  <c:v>0.57916666666666672</c:v>
                </c:pt>
                <c:pt idx="241">
                  <c:v>0.57986111111111116</c:v>
                </c:pt>
                <c:pt idx="242">
                  <c:v>0.5805555555555556</c:v>
                </c:pt>
                <c:pt idx="243">
                  <c:v>0.58125000000000004</c:v>
                </c:pt>
                <c:pt idx="244">
                  <c:v>0.58194444444444449</c:v>
                </c:pt>
                <c:pt idx="245">
                  <c:v>0.58333333333333337</c:v>
                </c:pt>
                <c:pt idx="246">
                  <c:v>0.58402777777777781</c:v>
                </c:pt>
                <c:pt idx="247">
                  <c:v>0.58472222222222225</c:v>
                </c:pt>
                <c:pt idx="248">
                  <c:v>0.58611111111111114</c:v>
                </c:pt>
                <c:pt idx="249">
                  <c:v>0.58680555555555558</c:v>
                </c:pt>
                <c:pt idx="250">
                  <c:v>0.58750000000000002</c:v>
                </c:pt>
                <c:pt idx="251">
                  <c:v>0.58819444444444446</c:v>
                </c:pt>
                <c:pt idx="252">
                  <c:v>0.58888888888888891</c:v>
                </c:pt>
                <c:pt idx="253">
                  <c:v>0.58958333333333335</c:v>
                </c:pt>
                <c:pt idx="254">
                  <c:v>0.59097222222222223</c:v>
                </c:pt>
                <c:pt idx="255">
                  <c:v>0.59166666666666667</c:v>
                </c:pt>
                <c:pt idx="256">
                  <c:v>0.59236111111111112</c:v>
                </c:pt>
                <c:pt idx="257">
                  <c:v>0.59444444444444444</c:v>
                </c:pt>
                <c:pt idx="258">
                  <c:v>0.59652777777777777</c:v>
                </c:pt>
                <c:pt idx="259">
                  <c:v>0.59791666666666665</c:v>
                </c:pt>
                <c:pt idx="260">
                  <c:v>0.59861111111111109</c:v>
                </c:pt>
                <c:pt idx="261">
                  <c:v>0.6</c:v>
                </c:pt>
                <c:pt idx="262">
                  <c:v>0.60069444444444442</c:v>
                </c:pt>
                <c:pt idx="263">
                  <c:v>0.60138888888888886</c:v>
                </c:pt>
                <c:pt idx="264">
                  <c:v>0.6020833333333333</c:v>
                </c:pt>
                <c:pt idx="265">
                  <c:v>0.61458333333333337</c:v>
                </c:pt>
              </c:numCache>
            </c:numRef>
          </c:cat>
          <c:val>
            <c:numRef>
              <c:f>TABLE!$C$2:$C$267</c:f>
              <c:numCache>
                <c:formatCode>General</c:formatCode>
                <c:ptCount val="266"/>
                <c:pt idx="1">
                  <c:v>25032.65</c:v>
                </c:pt>
                <c:pt idx="2">
                  <c:v>25013.15</c:v>
                </c:pt>
                <c:pt idx="3">
                  <c:v>25011.45</c:v>
                </c:pt>
                <c:pt idx="4">
                  <c:v>25015.45</c:v>
                </c:pt>
                <c:pt idx="5">
                  <c:v>25020.5</c:v>
                </c:pt>
                <c:pt idx="6">
                  <c:v>25003.599999999999</c:v>
                </c:pt>
                <c:pt idx="7">
                  <c:v>25001.599999999999</c:v>
                </c:pt>
                <c:pt idx="8">
                  <c:v>25004.85</c:v>
                </c:pt>
                <c:pt idx="9">
                  <c:v>25035.75</c:v>
                </c:pt>
                <c:pt idx="10">
                  <c:v>25020.95</c:v>
                </c:pt>
                <c:pt idx="11">
                  <c:v>25020.85</c:v>
                </c:pt>
                <c:pt idx="12">
                  <c:v>25027.45</c:v>
                </c:pt>
                <c:pt idx="13">
                  <c:v>25011.05</c:v>
                </c:pt>
                <c:pt idx="14">
                  <c:v>25016.3</c:v>
                </c:pt>
                <c:pt idx="15">
                  <c:v>25012.45</c:v>
                </c:pt>
                <c:pt idx="16">
                  <c:v>25012.65</c:v>
                </c:pt>
                <c:pt idx="17">
                  <c:v>25005.7</c:v>
                </c:pt>
                <c:pt idx="18">
                  <c:v>25002.400000000001</c:v>
                </c:pt>
                <c:pt idx="19">
                  <c:v>24998.15</c:v>
                </c:pt>
                <c:pt idx="20">
                  <c:v>24990.9</c:v>
                </c:pt>
                <c:pt idx="21">
                  <c:v>24984.6</c:v>
                </c:pt>
                <c:pt idx="22">
                  <c:v>24983.599999999999</c:v>
                </c:pt>
                <c:pt idx="23">
                  <c:v>25003.5</c:v>
                </c:pt>
                <c:pt idx="24">
                  <c:v>24999.5</c:v>
                </c:pt>
                <c:pt idx="25">
                  <c:v>25001.9</c:v>
                </c:pt>
                <c:pt idx="26">
                  <c:v>24989.599999999999</c:v>
                </c:pt>
                <c:pt idx="27">
                  <c:v>25002.35</c:v>
                </c:pt>
                <c:pt idx="28">
                  <c:v>25004.9</c:v>
                </c:pt>
                <c:pt idx="29">
                  <c:v>25018.2</c:v>
                </c:pt>
                <c:pt idx="30">
                  <c:v>25017.15</c:v>
                </c:pt>
                <c:pt idx="31">
                  <c:v>25021.8</c:v>
                </c:pt>
                <c:pt idx="32">
                  <c:v>25016.7</c:v>
                </c:pt>
                <c:pt idx="33">
                  <c:v>25021.65</c:v>
                </c:pt>
                <c:pt idx="34">
                  <c:v>25012.35</c:v>
                </c:pt>
                <c:pt idx="35">
                  <c:v>25013.599999999999</c:v>
                </c:pt>
                <c:pt idx="36">
                  <c:v>25006.6</c:v>
                </c:pt>
                <c:pt idx="37">
                  <c:v>24998.1</c:v>
                </c:pt>
                <c:pt idx="38">
                  <c:v>25003.45</c:v>
                </c:pt>
                <c:pt idx="39">
                  <c:v>24999.200000000001</c:v>
                </c:pt>
                <c:pt idx="40">
                  <c:v>24996</c:v>
                </c:pt>
                <c:pt idx="41">
                  <c:v>25005.65</c:v>
                </c:pt>
                <c:pt idx="42">
                  <c:v>25008.799999999999</c:v>
                </c:pt>
                <c:pt idx="43">
                  <c:v>25021.8</c:v>
                </c:pt>
                <c:pt idx="44">
                  <c:v>25024.799999999999</c:v>
                </c:pt>
                <c:pt idx="45">
                  <c:v>25025.7</c:v>
                </c:pt>
                <c:pt idx="46">
                  <c:v>25024.5</c:v>
                </c:pt>
                <c:pt idx="47">
                  <c:v>25037.1</c:v>
                </c:pt>
                <c:pt idx="48">
                  <c:v>25020.7</c:v>
                </c:pt>
                <c:pt idx="49">
                  <c:v>25008.1</c:v>
                </c:pt>
                <c:pt idx="50">
                  <c:v>24991.45</c:v>
                </c:pt>
                <c:pt idx="51">
                  <c:v>24994.55</c:v>
                </c:pt>
                <c:pt idx="52">
                  <c:v>24994.7</c:v>
                </c:pt>
                <c:pt idx="53">
                  <c:v>24996.400000000001</c:v>
                </c:pt>
                <c:pt idx="54">
                  <c:v>25007.75</c:v>
                </c:pt>
                <c:pt idx="55">
                  <c:v>25005.65</c:v>
                </c:pt>
                <c:pt idx="56">
                  <c:v>25007.75</c:v>
                </c:pt>
                <c:pt idx="57">
                  <c:v>25006.25</c:v>
                </c:pt>
                <c:pt idx="58">
                  <c:v>25011.599999999999</c:v>
                </c:pt>
                <c:pt idx="59">
                  <c:v>25007.45</c:v>
                </c:pt>
                <c:pt idx="60">
                  <c:v>24999.55</c:v>
                </c:pt>
                <c:pt idx="61">
                  <c:v>25000.55</c:v>
                </c:pt>
                <c:pt idx="62">
                  <c:v>24996.799999999999</c:v>
                </c:pt>
                <c:pt idx="63">
                  <c:v>24985.65</c:v>
                </c:pt>
                <c:pt idx="64">
                  <c:v>24985.8</c:v>
                </c:pt>
                <c:pt idx="65">
                  <c:v>24993.9</c:v>
                </c:pt>
                <c:pt idx="66">
                  <c:v>24998.1</c:v>
                </c:pt>
                <c:pt idx="67">
                  <c:v>25008.95</c:v>
                </c:pt>
                <c:pt idx="68">
                  <c:v>25013.55</c:v>
                </c:pt>
                <c:pt idx="69">
                  <c:v>25008.65</c:v>
                </c:pt>
                <c:pt idx="70">
                  <c:v>25003.7</c:v>
                </c:pt>
                <c:pt idx="71">
                  <c:v>24996.45</c:v>
                </c:pt>
                <c:pt idx="72">
                  <c:v>25001.5</c:v>
                </c:pt>
                <c:pt idx="73">
                  <c:v>25001.05</c:v>
                </c:pt>
                <c:pt idx="74">
                  <c:v>24998.65</c:v>
                </c:pt>
                <c:pt idx="75">
                  <c:v>24999.200000000001</c:v>
                </c:pt>
                <c:pt idx="76">
                  <c:v>24998.5</c:v>
                </c:pt>
                <c:pt idx="77">
                  <c:v>24995.9</c:v>
                </c:pt>
                <c:pt idx="78">
                  <c:v>24995.05</c:v>
                </c:pt>
                <c:pt idx="79">
                  <c:v>24994.2</c:v>
                </c:pt>
                <c:pt idx="80">
                  <c:v>24993.8</c:v>
                </c:pt>
                <c:pt idx="81">
                  <c:v>24994.95</c:v>
                </c:pt>
                <c:pt idx="82">
                  <c:v>24998.55</c:v>
                </c:pt>
                <c:pt idx="83">
                  <c:v>24994.25</c:v>
                </c:pt>
                <c:pt idx="84">
                  <c:v>25003.4</c:v>
                </c:pt>
                <c:pt idx="85">
                  <c:v>25001.25</c:v>
                </c:pt>
                <c:pt idx="86">
                  <c:v>24996.55</c:v>
                </c:pt>
                <c:pt idx="87">
                  <c:v>24994.55</c:v>
                </c:pt>
                <c:pt idx="88">
                  <c:v>24984.35</c:v>
                </c:pt>
                <c:pt idx="89">
                  <c:v>24981.1</c:v>
                </c:pt>
                <c:pt idx="90">
                  <c:v>24990.15</c:v>
                </c:pt>
                <c:pt idx="91">
                  <c:v>24983.3</c:v>
                </c:pt>
                <c:pt idx="92">
                  <c:v>24980.85</c:v>
                </c:pt>
                <c:pt idx="93">
                  <c:v>24972.799999999999</c:v>
                </c:pt>
                <c:pt idx="94">
                  <c:v>24965.45</c:v>
                </c:pt>
                <c:pt idx="95">
                  <c:v>24957.65</c:v>
                </c:pt>
                <c:pt idx="96">
                  <c:v>24955.85</c:v>
                </c:pt>
                <c:pt idx="97">
                  <c:v>24962.15</c:v>
                </c:pt>
                <c:pt idx="98">
                  <c:v>24971.65</c:v>
                </c:pt>
                <c:pt idx="99">
                  <c:v>24972.05</c:v>
                </c:pt>
                <c:pt idx="100">
                  <c:v>24974.400000000001</c:v>
                </c:pt>
                <c:pt idx="101">
                  <c:v>24972.15</c:v>
                </c:pt>
                <c:pt idx="102">
                  <c:v>24980.45</c:v>
                </c:pt>
                <c:pt idx="103">
                  <c:v>24980.95</c:v>
                </c:pt>
                <c:pt idx="104">
                  <c:v>24977</c:v>
                </c:pt>
                <c:pt idx="105">
                  <c:v>24984.85</c:v>
                </c:pt>
                <c:pt idx="106">
                  <c:v>24978.5</c:v>
                </c:pt>
                <c:pt idx="107">
                  <c:v>24977.95</c:v>
                </c:pt>
                <c:pt idx="108">
                  <c:v>24976.6</c:v>
                </c:pt>
                <c:pt idx="109">
                  <c:v>24973.95</c:v>
                </c:pt>
                <c:pt idx="110">
                  <c:v>24977.65</c:v>
                </c:pt>
                <c:pt idx="111">
                  <c:v>24977.5</c:v>
                </c:pt>
                <c:pt idx="112">
                  <c:v>24969.65</c:v>
                </c:pt>
                <c:pt idx="113">
                  <c:v>24966.400000000001</c:v>
                </c:pt>
                <c:pt idx="114">
                  <c:v>24960.9</c:v>
                </c:pt>
                <c:pt idx="115">
                  <c:v>24960.75</c:v>
                </c:pt>
                <c:pt idx="116">
                  <c:v>24962.799999999999</c:v>
                </c:pt>
                <c:pt idx="117">
                  <c:v>24971.95</c:v>
                </c:pt>
                <c:pt idx="118">
                  <c:v>24991</c:v>
                </c:pt>
                <c:pt idx="119">
                  <c:v>24989.45</c:v>
                </c:pt>
                <c:pt idx="120">
                  <c:v>24996.400000000001</c:v>
                </c:pt>
                <c:pt idx="121">
                  <c:v>24992.85</c:v>
                </c:pt>
                <c:pt idx="122">
                  <c:v>24994</c:v>
                </c:pt>
                <c:pt idx="123">
                  <c:v>24992.05</c:v>
                </c:pt>
                <c:pt idx="124">
                  <c:v>24991.8</c:v>
                </c:pt>
                <c:pt idx="125">
                  <c:v>24985.75</c:v>
                </c:pt>
                <c:pt idx="126">
                  <c:v>24985.3</c:v>
                </c:pt>
                <c:pt idx="127">
                  <c:v>24983.5</c:v>
                </c:pt>
                <c:pt idx="128">
                  <c:v>24979.8</c:v>
                </c:pt>
                <c:pt idx="129">
                  <c:v>24982.2</c:v>
                </c:pt>
                <c:pt idx="130">
                  <c:v>24984.6</c:v>
                </c:pt>
                <c:pt idx="131">
                  <c:v>24988.799999999999</c:v>
                </c:pt>
                <c:pt idx="132">
                  <c:v>24989.3</c:v>
                </c:pt>
                <c:pt idx="133">
                  <c:v>24981.8</c:v>
                </c:pt>
                <c:pt idx="134">
                  <c:v>24982.799999999999</c:v>
                </c:pt>
                <c:pt idx="135">
                  <c:v>24986.6</c:v>
                </c:pt>
                <c:pt idx="136">
                  <c:v>24983.5</c:v>
                </c:pt>
                <c:pt idx="137">
                  <c:v>24980.7</c:v>
                </c:pt>
                <c:pt idx="138">
                  <c:v>24982.400000000001</c:v>
                </c:pt>
                <c:pt idx="139">
                  <c:v>24979.200000000001</c:v>
                </c:pt>
                <c:pt idx="140">
                  <c:v>24974.05</c:v>
                </c:pt>
                <c:pt idx="141">
                  <c:v>24975.75</c:v>
                </c:pt>
                <c:pt idx="142">
                  <c:v>24975.3</c:v>
                </c:pt>
                <c:pt idx="143">
                  <c:v>24979.35</c:v>
                </c:pt>
                <c:pt idx="144">
                  <c:v>24978.5</c:v>
                </c:pt>
                <c:pt idx="145">
                  <c:v>24984.400000000001</c:v>
                </c:pt>
                <c:pt idx="146">
                  <c:v>24983.8</c:v>
                </c:pt>
                <c:pt idx="147">
                  <c:v>24979.9</c:v>
                </c:pt>
                <c:pt idx="148">
                  <c:v>24981.200000000001</c:v>
                </c:pt>
                <c:pt idx="149">
                  <c:v>24975.3</c:v>
                </c:pt>
                <c:pt idx="150">
                  <c:v>24976.5</c:v>
                </c:pt>
                <c:pt idx="151">
                  <c:v>24970.400000000001</c:v>
                </c:pt>
                <c:pt idx="152">
                  <c:v>24970.6</c:v>
                </c:pt>
                <c:pt idx="153">
                  <c:v>24973.95</c:v>
                </c:pt>
                <c:pt idx="154">
                  <c:v>24982.3</c:v>
                </c:pt>
                <c:pt idx="155">
                  <c:v>24978.05</c:v>
                </c:pt>
                <c:pt idx="156">
                  <c:v>24976.65</c:v>
                </c:pt>
                <c:pt idx="157">
                  <c:v>24979.1</c:v>
                </c:pt>
                <c:pt idx="158">
                  <c:v>24977.05</c:v>
                </c:pt>
                <c:pt idx="159">
                  <c:v>24975.200000000001</c:v>
                </c:pt>
                <c:pt idx="160">
                  <c:v>24976.5</c:v>
                </c:pt>
                <c:pt idx="161">
                  <c:v>24978.45</c:v>
                </c:pt>
                <c:pt idx="162">
                  <c:v>24981</c:v>
                </c:pt>
                <c:pt idx="163">
                  <c:v>24986.2</c:v>
                </c:pt>
                <c:pt idx="164">
                  <c:v>24986.2</c:v>
                </c:pt>
                <c:pt idx="165">
                  <c:v>24987.75</c:v>
                </c:pt>
                <c:pt idx="166">
                  <c:v>24987.85</c:v>
                </c:pt>
                <c:pt idx="167">
                  <c:v>24986.799999999999</c:v>
                </c:pt>
                <c:pt idx="168">
                  <c:v>24989.35</c:v>
                </c:pt>
                <c:pt idx="169">
                  <c:v>24992.95</c:v>
                </c:pt>
                <c:pt idx="170">
                  <c:v>25002.9</c:v>
                </c:pt>
                <c:pt idx="171">
                  <c:v>25000.9</c:v>
                </c:pt>
                <c:pt idx="172">
                  <c:v>24994.799999999999</c:v>
                </c:pt>
                <c:pt idx="173">
                  <c:v>25000.65</c:v>
                </c:pt>
                <c:pt idx="174">
                  <c:v>24996.15</c:v>
                </c:pt>
                <c:pt idx="175">
                  <c:v>24996.15</c:v>
                </c:pt>
                <c:pt idx="176">
                  <c:v>24993.8</c:v>
                </c:pt>
                <c:pt idx="177">
                  <c:v>24999.45</c:v>
                </c:pt>
                <c:pt idx="178">
                  <c:v>24998.6</c:v>
                </c:pt>
                <c:pt idx="179">
                  <c:v>25001.15</c:v>
                </c:pt>
                <c:pt idx="180">
                  <c:v>25008.35</c:v>
                </c:pt>
                <c:pt idx="181">
                  <c:v>25010.9</c:v>
                </c:pt>
                <c:pt idx="182">
                  <c:v>25005.85</c:v>
                </c:pt>
                <c:pt idx="183">
                  <c:v>25001.599999999999</c:v>
                </c:pt>
                <c:pt idx="184">
                  <c:v>25004.6</c:v>
                </c:pt>
                <c:pt idx="185">
                  <c:v>25001.35</c:v>
                </c:pt>
                <c:pt idx="186">
                  <c:v>25011.25</c:v>
                </c:pt>
                <c:pt idx="187">
                  <c:v>25009.8</c:v>
                </c:pt>
                <c:pt idx="188">
                  <c:v>25003.45</c:v>
                </c:pt>
                <c:pt idx="189">
                  <c:v>25004.05</c:v>
                </c:pt>
                <c:pt idx="190">
                  <c:v>25004.35</c:v>
                </c:pt>
                <c:pt idx="191">
                  <c:v>25001.15</c:v>
                </c:pt>
                <c:pt idx="192">
                  <c:v>24996</c:v>
                </c:pt>
                <c:pt idx="193">
                  <c:v>24993</c:v>
                </c:pt>
                <c:pt idx="194">
                  <c:v>24989.55</c:v>
                </c:pt>
                <c:pt idx="195">
                  <c:v>24988.75</c:v>
                </c:pt>
                <c:pt idx="196">
                  <c:v>24991.3</c:v>
                </c:pt>
                <c:pt idx="197">
                  <c:v>24995.3</c:v>
                </c:pt>
                <c:pt idx="198">
                  <c:v>24997.45</c:v>
                </c:pt>
                <c:pt idx="199">
                  <c:v>24998</c:v>
                </c:pt>
                <c:pt idx="200">
                  <c:v>24997.55</c:v>
                </c:pt>
                <c:pt idx="201">
                  <c:v>25001.75</c:v>
                </c:pt>
                <c:pt idx="202">
                  <c:v>25004.85</c:v>
                </c:pt>
                <c:pt idx="203">
                  <c:v>25003.35</c:v>
                </c:pt>
                <c:pt idx="204">
                  <c:v>24997.3</c:v>
                </c:pt>
                <c:pt idx="205">
                  <c:v>25001.75</c:v>
                </c:pt>
                <c:pt idx="206">
                  <c:v>24998.75</c:v>
                </c:pt>
                <c:pt idx="207">
                  <c:v>24999.200000000001</c:v>
                </c:pt>
                <c:pt idx="208">
                  <c:v>24998.85</c:v>
                </c:pt>
                <c:pt idx="209">
                  <c:v>25004.25</c:v>
                </c:pt>
                <c:pt idx="210">
                  <c:v>25009.1</c:v>
                </c:pt>
                <c:pt idx="211">
                  <c:v>25007.9</c:v>
                </c:pt>
                <c:pt idx="212">
                  <c:v>25012.25</c:v>
                </c:pt>
                <c:pt idx="213">
                  <c:v>25013.15</c:v>
                </c:pt>
                <c:pt idx="214">
                  <c:v>25011.95</c:v>
                </c:pt>
                <c:pt idx="215">
                  <c:v>25012.6</c:v>
                </c:pt>
                <c:pt idx="216">
                  <c:v>25009.55</c:v>
                </c:pt>
                <c:pt idx="217">
                  <c:v>25006.25</c:v>
                </c:pt>
                <c:pt idx="218">
                  <c:v>25010.45</c:v>
                </c:pt>
                <c:pt idx="219">
                  <c:v>25008.95</c:v>
                </c:pt>
                <c:pt idx="220">
                  <c:v>25015.25</c:v>
                </c:pt>
                <c:pt idx="221">
                  <c:v>25021.45</c:v>
                </c:pt>
                <c:pt idx="222">
                  <c:v>25024.75</c:v>
                </c:pt>
                <c:pt idx="223">
                  <c:v>25025.25</c:v>
                </c:pt>
                <c:pt idx="224">
                  <c:v>25030.7</c:v>
                </c:pt>
                <c:pt idx="225">
                  <c:v>25032.35</c:v>
                </c:pt>
                <c:pt idx="226">
                  <c:v>25024.45</c:v>
                </c:pt>
                <c:pt idx="227">
                  <c:v>25022.55</c:v>
                </c:pt>
                <c:pt idx="228">
                  <c:v>25019.45</c:v>
                </c:pt>
                <c:pt idx="229">
                  <c:v>25023.25</c:v>
                </c:pt>
                <c:pt idx="230">
                  <c:v>25020.85</c:v>
                </c:pt>
                <c:pt idx="231">
                  <c:v>25001.05</c:v>
                </c:pt>
                <c:pt idx="232">
                  <c:v>25006.6</c:v>
                </c:pt>
                <c:pt idx="233">
                  <c:v>25000.25</c:v>
                </c:pt>
                <c:pt idx="234">
                  <c:v>24997.9</c:v>
                </c:pt>
                <c:pt idx="235">
                  <c:v>25002.1</c:v>
                </c:pt>
                <c:pt idx="236">
                  <c:v>25006.45</c:v>
                </c:pt>
                <c:pt idx="237">
                  <c:v>25008.25</c:v>
                </c:pt>
                <c:pt idx="238">
                  <c:v>25014.9</c:v>
                </c:pt>
                <c:pt idx="239">
                  <c:v>25013.35</c:v>
                </c:pt>
                <c:pt idx="240">
                  <c:v>25016.9</c:v>
                </c:pt>
                <c:pt idx="241">
                  <c:v>25017.65</c:v>
                </c:pt>
                <c:pt idx="242">
                  <c:v>25013.1</c:v>
                </c:pt>
                <c:pt idx="243">
                  <c:v>25013.200000000001</c:v>
                </c:pt>
                <c:pt idx="244">
                  <c:v>25016.2</c:v>
                </c:pt>
                <c:pt idx="245">
                  <c:v>25014.2</c:v>
                </c:pt>
                <c:pt idx="246">
                  <c:v>25013.8</c:v>
                </c:pt>
                <c:pt idx="247">
                  <c:v>25016.95</c:v>
                </c:pt>
                <c:pt idx="248">
                  <c:v>25016.5</c:v>
                </c:pt>
                <c:pt idx="249">
                  <c:v>25020.35</c:v>
                </c:pt>
                <c:pt idx="250">
                  <c:v>25025</c:v>
                </c:pt>
                <c:pt idx="251">
                  <c:v>25027.4</c:v>
                </c:pt>
                <c:pt idx="252">
                  <c:v>25031.1</c:v>
                </c:pt>
                <c:pt idx="253">
                  <c:v>25028.65</c:v>
                </c:pt>
                <c:pt idx="254">
                  <c:v>25028.1</c:v>
                </c:pt>
                <c:pt idx="255">
                  <c:v>25028.55</c:v>
                </c:pt>
                <c:pt idx="256">
                  <c:v>25023.05</c:v>
                </c:pt>
                <c:pt idx="257">
                  <c:v>25019.65</c:v>
                </c:pt>
                <c:pt idx="258">
                  <c:v>25014.9</c:v>
                </c:pt>
                <c:pt idx="259">
                  <c:v>25006.65</c:v>
                </c:pt>
                <c:pt idx="260">
                  <c:v>25011.9</c:v>
                </c:pt>
                <c:pt idx="261">
                  <c:v>25011.65</c:v>
                </c:pt>
                <c:pt idx="262">
                  <c:v>25012.65</c:v>
                </c:pt>
                <c:pt idx="263">
                  <c:v>25016.05</c:v>
                </c:pt>
                <c:pt idx="264">
                  <c:v>25010.35</c:v>
                </c:pt>
                <c:pt idx="265">
                  <c:v>25010.35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96223"/>
        <c:axId val="2443952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TABLE!$D$1</c15:sqref>
                        </c15:formulaRef>
                      </c:ext>
                    </c:extLst>
                    <c:strCache>
                      <c:ptCount val="1"/>
                      <c:pt idx="0">
                        <c:v>Column4</c:v>
                      </c:pt>
                    </c:strCache>
                  </c:strRef>
                </c:tx>
                <c:spPr>
                  <a:ln w="34925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TABLE!$A$2:$A$267</c15:sqref>
                        </c15:formulaRef>
                      </c:ext>
                    </c:extLst>
                    <c:numCache>
                      <c:formatCode>h:mm</c:formatCode>
                      <c:ptCount val="266"/>
                      <c:pt idx="1">
                        <c:v>0.39861111111111114</c:v>
                      </c:pt>
                      <c:pt idx="2">
                        <c:v>0.39930555555555558</c:v>
                      </c:pt>
                      <c:pt idx="3">
                        <c:v>0.4</c:v>
                      </c:pt>
                      <c:pt idx="4">
                        <c:v>0.40069444444444446</c:v>
                      </c:pt>
                      <c:pt idx="5">
                        <c:v>0.40138888888888891</c:v>
                      </c:pt>
                      <c:pt idx="6">
                        <c:v>0.40208333333333335</c:v>
                      </c:pt>
                      <c:pt idx="7">
                        <c:v>0.40277777777777779</c:v>
                      </c:pt>
                      <c:pt idx="8">
                        <c:v>0.40347222222222223</c:v>
                      </c:pt>
                      <c:pt idx="9">
                        <c:v>0.40416666666666667</c:v>
                      </c:pt>
                      <c:pt idx="10">
                        <c:v>0.40486111111111112</c:v>
                      </c:pt>
                      <c:pt idx="11">
                        <c:v>0.40555555555555556</c:v>
                      </c:pt>
                      <c:pt idx="12">
                        <c:v>0.40625</c:v>
                      </c:pt>
                      <c:pt idx="13">
                        <c:v>0.40694444444444444</c:v>
                      </c:pt>
                      <c:pt idx="14">
                        <c:v>0.40763888888888888</c:v>
                      </c:pt>
                      <c:pt idx="15">
                        <c:v>0.40833333333333333</c:v>
                      </c:pt>
                      <c:pt idx="16">
                        <c:v>0.40902777777777777</c:v>
                      </c:pt>
                      <c:pt idx="17">
                        <c:v>0.40972222222222221</c:v>
                      </c:pt>
                      <c:pt idx="18">
                        <c:v>0.41041666666666665</c:v>
                      </c:pt>
                      <c:pt idx="19">
                        <c:v>0.41111111111111109</c:v>
                      </c:pt>
                      <c:pt idx="20">
                        <c:v>0.41180555555555554</c:v>
                      </c:pt>
                      <c:pt idx="21">
                        <c:v>0.41249999999999998</c:v>
                      </c:pt>
                      <c:pt idx="22">
                        <c:v>0.41319444444444442</c:v>
                      </c:pt>
                      <c:pt idx="23">
                        <c:v>0.41388888888888886</c:v>
                      </c:pt>
                      <c:pt idx="24">
                        <c:v>0.41458333333333336</c:v>
                      </c:pt>
                      <c:pt idx="25">
                        <c:v>0.4152777777777778</c:v>
                      </c:pt>
                      <c:pt idx="26">
                        <c:v>0.41597222222222224</c:v>
                      </c:pt>
                      <c:pt idx="27">
                        <c:v>0.41666666666666669</c:v>
                      </c:pt>
                      <c:pt idx="28">
                        <c:v>0.41736111111111113</c:v>
                      </c:pt>
                      <c:pt idx="29">
                        <c:v>0.41805555555555557</c:v>
                      </c:pt>
                      <c:pt idx="30">
                        <c:v>0.41944444444444445</c:v>
                      </c:pt>
                      <c:pt idx="31">
                        <c:v>0.4201388888888889</c:v>
                      </c:pt>
                      <c:pt idx="32">
                        <c:v>0.42083333333333334</c:v>
                      </c:pt>
                      <c:pt idx="33">
                        <c:v>0.42152777777777778</c:v>
                      </c:pt>
                      <c:pt idx="34">
                        <c:v>0.42222222222222222</c:v>
                      </c:pt>
                      <c:pt idx="35">
                        <c:v>0.42291666666666666</c:v>
                      </c:pt>
                      <c:pt idx="36">
                        <c:v>0.4236111111111111</c:v>
                      </c:pt>
                      <c:pt idx="37">
                        <c:v>0.42430555555555555</c:v>
                      </c:pt>
                      <c:pt idx="38">
                        <c:v>0.42499999999999999</c:v>
                      </c:pt>
                      <c:pt idx="39">
                        <c:v>0.42569444444444443</c:v>
                      </c:pt>
                      <c:pt idx="40">
                        <c:v>0.42638888888888887</c:v>
                      </c:pt>
                      <c:pt idx="41">
                        <c:v>0.42708333333333331</c:v>
                      </c:pt>
                      <c:pt idx="42">
                        <c:v>0.42777777777777776</c:v>
                      </c:pt>
                      <c:pt idx="43">
                        <c:v>0.4284722222222222</c:v>
                      </c:pt>
                      <c:pt idx="44">
                        <c:v>0.42916666666666664</c:v>
                      </c:pt>
                      <c:pt idx="45">
                        <c:v>0.42986111111111114</c:v>
                      </c:pt>
                      <c:pt idx="46">
                        <c:v>0.43055555555555558</c:v>
                      </c:pt>
                      <c:pt idx="47">
                        <c:v>0.43125000000000002</c:v>
                      </c:pt>
                      <c:pt idx="48">
                        <c:v>0.43194444444444446</c:v>
                      </c:pt>
                      <c:pt idx="49">
                        <c:v>0.43263888888888891</c:v>
                      </c:pt>
                      <c:pt idx="50">
                        <c:v>0.43333333333333335</c:v>
                      </c:pt>
                      <c:pt idx="51">
                        <c:v>0.43402777777777779</c:v>
                      </c:pt>
                      <c:pt idx="52">
                        <c:v>0.43472222222222223</c:v>
                      </c:pt>
                      <c:pt idx="53">
                        <c:v>0.43541666666666667</c:v>
                      </c:pt>
                      <c:pt idx="54">
                        <c:v>0.43611111111111112</c:v>
                      </c:pt>
                      <c:pt idx="55">
                        <c:v>0.43680555555555556</c:v>
                      </c:pt>
                      <c:pt idx="56">
                        <c:v>0.4375</c:v>
                      </c:pt>
                      <c:pt idx="57">
                        <c:v>0.43819444444444444</c:v>
                      </c:pt>
                      <c:pt idx="58">
                        <c:v>0.43888888888888888</c:v>
                      </c:pt>
                      <c:pt idx="59">
                        <c:v>0.43958333333333333</c:v>
                      </c:pt>
                      <c:pt idx="60">
                        <c:v>0.44027777777777777</c:v>
                      </c:pt>
                      <c:pt idx="61">
                        <c:v>0.44097222222222221</c:v>
                      </c:pt>
                      <c:pt idx="62">
                        <c:v>0.44166666666666665</c:v>
                      </c:pt>
                      <c:pt idx="63">
                        <c:v>0.44236111111111109</c:v>
                      </c:pt>
                      <c:pt idx="64">
                        <c:v>0.44305555555555554</c:v>
                      </c:pt>
                      <c:pt idx="65">
                        <c:v>0.44374999999999998</c:v>
                      </c:pt>
                      <c:pt idx="66">
                        <c:v>0.44444444444444442</c:v>
                      </c:pt>
                      <c:pt idx="67">
                        <c:v>0.44513888888888886</c:v>
                      </c:pt>
                      <c:pt idx="68">
                        <c:v>0.44583333333333336</c:v>
                      </c:pt>
                      <c:pt idx="69">
                        <c:v>0.4465277777777778</c:v>
                      </c:pt>
                      <c:pt idx="70">
                        <c:v>0.44722222222222224</c:v>
                      </c:pt>
                      <c:pt idx="71">
                        <c:v>0.44791666666666669</c:v>
                      </c:pt>
                      <c:pt idx="72">
                        <c:v>0.44861111111111113</c:v>
                      </c:pt>
                      <c:pt idx="73">
                        <c:v>0.44930555555555557</c:v>
                      </c:pt>
                      <c:pt idx="74">
                        <c:v>0.45</c:v>
                      </c:pt>
                      <c:pt idx="75">
                        <c:v>0.45069444444444445</c:v>
                      </c:pt>
                      <c:pt idx="76">
                        <c:v>0.4513888888888889</c:v>
                      </c:pt>
                      <c:pt idx="77">
                        <c:v>0.45208333333333334</c:v>
                      </c:pt>
                      <c:pt idx="78">
                        <c:v>0.45277777777777778</c:v>
                      </c:pt>
                      <c:pt idx="79">
                        <c:v>0.45347222222222222</c:v>
                      </c:pt>
                      <c:pt idx="80">
                        <c:v>0.45416666666666666</c:v>
                      </c:pt>
                      <c:pt idx="81">
                        <c:v>0.4548611111111111</c:v>
                      </c:pt>
                      <c:pt idx="82">
                        <c:v>0.45555555555555555</c:v>
                      </c:pt>
                      <c:pt idx="83">
                        <c:v>0.45624999999999999</c:v>
                      </c:pt>
                      <c:pt idx="84">
                        <c:v>0.45694444444444443</c:v>
                      </c:pt>
                      <c:pt idx="85">
                        <c:v>0.45763888888888887</c:v>
                      </c:pt>
                      <c:pt idx="86">
                        <c:v>0.45833333333333331</c:v>
                      </c:pt>
                      <c:pt idx="87">
                        <c:v>0.45902777777777776</c:v>
                      </c:pt>
                      <c:pt idx="88">
                        <c:v>0.4597222222222222</c:v>
                      </c:pt>
                      <c:pt idx="89">
                        <c:v>0.46041666666666664</c:v>
                      </c:pt>
                      <c:pt idx="90">
                        <c:v>0.46111111111111114</c:v>
                      </c:pt>
                      <c:pt idx="91">
                        <c:v>0.46180555555555558</c:v>
                      </c:pt>
                      <c:pt idx="92">
                        <c:v>0.46250000000000002</c:v>
                      </c:pt>
                      <c:pt idx="93">
                        <c:v>0.46319444444444446</c:v>
                      </c:pt>
                      <c:pt idx="94">
                        <c:v>0.46388888888888891</c:v>
                      </c:pt>
                      <c:pt idx="95">
                        <c:v>0.46527777777777779</c:v>
                      </c:pt>
                      <c:pt idx="96">
                        <c:v>0.46597222222222223</c:v>
                      </c:pt>
                      <c:pt idx="97">
                        <c:v>0.46666666666666667</c:v>
                      </c:pt>
                      <c:pt idx="98">
                        <c:v>0.46736111111111112</c:v>
                      </c:pt>
                      <c:pt idx="99">
                        <c:v>0.46805555555555556</c:v>
                      </c:pt>
                      <c:pt idx="100">
                        <c:v>0.46875</c:v>
                      </c:pt>
                      <c:pt idx="101">
                        <c:v>0.46944444444444444</c:v>
                      </c:pt>
                      <c:pt idx="102">
                        <c:v>0.47013888888888888</c:v>
                      </c:pt>
                      <c:pt idx="103">
                        <c:v>0.47083333333333333</c:v>
                      </c:pt>
                      <c:pt idx="104">
                        <c:v>0.47152777777777777</c:v>
                      </c:pt>
                      <c:pt idx="105">
                        <c:v>0.47222222222222221</c:v>
                      </c:pt>
                      <c:pt idx="106">
                        <c:v>0.47291666666666665</c:v>
                      </c:pt>
                      <c:pt idx="107">
                        <c:v>0.47361111111111109</c:v>
                      </c:pt>
                      <c:pt idx="108">
                        <c:v>0.47430555555555554</c:v>
                      </c:pt>
                      <c:pt idx="109">
                        <c:v>0.47499999999999998</c:v>
                      </c:pt>
                      <c:pt idx="110">
                        <c:v>0.47569444444444442</c:v>
                      </c:pt>
                      <c:pt idx="111">
                        <c:v>0.47638888888888886</c:v>
                      </c:pt>
                      <c:pt idx="112">
                        <c:v>0.47708333333333336</c:v>
                      </c:pt>
                      <c:pt idx="113">
                        <c:v>0.4777777777777778</c:v>
                      </c:pt>
                      <c:pt idx="114">
                        <c:v>0.47847222222222224</c:v>
                      </c:pt>
                      <c:pt idx="115">
                        <c:v>0.47916666666666669</c:v>
                      </c:pt>
                      <c:pt idx="116">
                        <c:v>0.47986111111111113</c:v>
                      </c:pt>
                      <c:pt idx="117">
                        <c:v>0.48055555555555557</c:v>
                      </c:pt>
                      <c:pt idx="118">
                        <c:v>0.48125000000000001</c:v>
                      </c:pt>
                      <c:pt idx="119">
                        <c:v>0.48194444444444445</c:v>
                      </c:pt>
                      <c:pt idx="120">
                        <c:v>0.4826388888888889</c:v>
                      </c:pt>
                      <c:pt idx="121">
                        <c:v>0.48333333333333334</c:v>
                      </c:pt>
                      <c:pt idx="122">
                        <c:v>0.48402777777777778</c:v>
                      </c:pt>
                      <c:pt idx="123">
                        <c:v>0.48472222222222222</c:v>
                      </c:pt>
                      <c:pt idx="124">
                        <c:v>0.48541666666666666</c:v>
                      </c:pt>
                      <c:pt idx="125">
                        <c:v>0.4861111111111111</c:v>
                      </c:pt>
                      <c:pt idx="126">
                        <c:v>0.48680555555555555</c:v>
                      </c:pt>
                      <c:pt idx="127">
                        <c:v>0.48749999999999999</c:v>
                      </c:pt>
                      <c:pt idx="128">
                        <c:v>0.48819444444444443</c:v>
                      </c:pt>
                      <c:pt idx="129">
                        <c:v>0.48888888888888887</c:v>
                      </c:pt>
                      <c:pt idx="130">
                        <c:v>0.48958333333333331</c:v>
                      </c:pt>
                      <c:pt idx="131">
                        <c:v>0.49027777777777776</c:v>
                      </c:pt>
                      <c:pt idx="132">
                        <c:v>0.4909722222222222</c:v>
                      </c:pt>
                      <c:pt idx="133">
                        <c:v>0.49166666666666664</c:v>
                      </c:pt>
                      <c:pt idx="134">
                        <c:v>0.49236111111111114</c:v>
                      </c:pt>
                      <c:pt idx="135">
                        <c:v>0.49305555555555558</c:v>
                      </c:pt>
                      <c:pt idx="136">
                        <c:v>0.49375000000000002</c:v>
                      </c:pt>
                      <c:pt idx="137">
                        <c:v>0.49444444444444446</c:v>
                      </c:pt>
                      <c:pt idx="138">
                        <c:v>0.49513888888888891</c:v>
                      </c:pt>
                      <c:pt idx="139">
                        <c:v>0.49583333333333335</c:v>
                      </c:pt>
                      <c:pt idx="140">
                        <c:v>0.49652777777777779</c:v>
                      </c:pt>
                      <c:pt idx="141">
                        <c:v>0.49722222222222223</c:v>
                      </c:pt>
                      <c:pt idx="142">
                        <c:v>0.49791666666666667</c:v>
                      </c:pt>
                      <c:pt idx="143">
                        <c:v>0.49861111111111112</c:v>
                      </c:pt>
                      <c:pt idx="144">
                        <c:v>0.50555555555555554</c:v>
                      </c:pt>
                      <c:pt idx="145">
                        <c:v>0.50624999999999998</c:v>
                      </c:pt>
                      <c:pt idx="146">
                        <c:v>0.50694444444444442</c:v>
                      </c:pt>
                      <c:pt idx="147">
                        <c:v>0.50763888888888886</c:v>
                      </c:pt>
                      <c:pt idx="148">
                        <c:v>0.5083333333333333</c:v>
                      </c:pt>
                      <c:pt idx="149">
                        <c:v>0.50902777777777775</c:v>
                      </c:pt>
                      <c:pt idx="150">
                        <c:v>0.50972222222222219</c:v>
                      </c:pt>
                      <c:pt idx="151">
                        <c:v>0.51041666666666663</c:v>
                      </c:pt>
                      <c:pt idx="152">
                        <c:v>0.51111111111111107</c:v>
                      </c:pt>
                      <c:pt idx="153">
                        <c:v>0.51180555555555551</c:v>
                      </c:pt>
                      <c:pt idx="154">
                        <c:v>0.51249999999999996</c:v>
                      </c:pt>
                      <c:pt idx="155">
                        <c:v>0.5131944444444444</c:v>
                      </c:pt>
                      <c:pt idx="156">
                        <c:v>0.51388888888888884</c:v>
                      </c:pt>
                      <c:pt idx="157">
                        <c:v>0.51458333333333328</c:v>
                      </c:pt>
                      <c:pt idx="158">
                        <c:v>0.51527777777777772</c:v>
                      </c:pt>
                      <c:pt idx="159">
                        <c:v>0.51597222222222228</c:v>
                      </c:pt>
                      <c:pt idx="160">
                        <c:v>0.51666666666666672</c:v>
                      </c:pt>
                      <c:pt idx="161">
                        <c:v>0.51736111111111116</c:v>
                      </c:pt>
                      <c:pt idx="162">
                        <c:v>0.5180555555555556</c:v>
                      </c:pt>
                      <c:pt idx="163">
                        <c:v>0.51875000000000004</c:v>
                      </c:pt>
                      <c:pt idx="164">
                        <c:v>0.51944444444444449</c:v>
                      </c:pt>
                      <c:pt idx="165">
                        <c:v>0.52083333333333337</c:v>
                      </c:pt>
                      <c:pt idx="166">
                        <c:v>0.52152777777777781</c:v>
                      </c:pt>
                      <c:pt idx="167">
                        <c:v>0.52222222222222225</c:v>
                      </c:pt>
                      <c:pt idx="168">
                        <c:v>0.5229166666666667</c:v>
                      </c:pt>
                      <c:pt idx="169">
                        <c:v>0.52361111111111114</c:v>
                      </c:pt>
                      <c:pt idx="170">
                        <c:v>0.52430555555555558</c:v>
                      </c:pt>
                      <c:pt idx="171">
                        <c:v>0.52500000000000002</c:v>
                      </c:pt>
                      <c:pt idx="172">
                        <c:v>0.52569444444444446</c:v>
                      </c:pt>
                      <c:pt idx="173">
                        <c:v>0.52638888888888891</c:v>
                      </c:pt>
                      <c:pt idx="174">
                        <c:v>0.52708333333333335</c:v>
                      </c:pt>
                      <c:pt idx="175">
                        <c:v>0.52777777777777779</c:v>
                      </c:pt>
                      <c:pt idx="176">
                        <c:v>0.52847222222222223</c:v>
                      </c:pt>
                      <c:pt idx="177">
                        <c:v>0.52916666666666667</c:v>
                      </c:pt>
                      <c:pt idx="178">
                        <c:v>0.52986111111111112</c:v>
                      </c:pt>
                      <c:pt idx="179">
                        <c:v>0.53055555555555556</c:v>
                      </c:pt>
                      <c:pt idx="180">
                        <c:v>0.53125</c:v>
                      </c:pt>
                      <c:pt idx="181">
                        <c:v>0.53194444444444444</c:v>
                      </c:pt>
                      <c:pt idx="182">
                        <c:v>0.53263888888888888</c:v>
                      </c:pt>
                      <c:pt idx="183">
                        <c:v>0.53333333333333333</c:v>
                      </c:pt>
                      <c:pt idx="184">
                        <c:v>0.53402777777777777</c:v>
                      </c:pt>
                      <c:pt idx="185">
                        <c:v>0.53472222222222221</c:v>
                      </c:pt>
                      <c:pt idx="186">
                        <c:v>0.53541666666666665</c:v>
                      </c:pt>
                      <c:pt idx="187">
                        <c:v>0.53611111111111109</c:v>
                      </c:pt>
                      <c:pt idx="188">
                        <c:v>0.53680555555555554</c:v>
                      </c:pt>
                      <c:pt idx="189">
                        <c:v>0.53749999999999998</c:v>
                      </c:pt>
                      <c:pt idx="190">
                        <c:v>0.53819444444444442</c:v>
                      </c:pt>
                      <c:pt idx="191">
                        <c:v>0.53888888888888886</c:v>
                      </c:pt>
                      <c:pt idx="192">
                        <c:v>0.5395833333333333</c:v>
                      </c:pt>
                      <c:pt idx="193">
                        <c:v>0.54027777777777775</c:v>
                      </c:pt>
                      <c:pt idx="194">
                        <c:v>0.54097222222222219</c:v>
                      </c:pt>
                      <c:pt idx="195">
                        <c:v>0.54166666666666663</c:v>
                      </c:pt>
                      <c:pt idx="196">
                        <c:v>0.54236111111111107</c:v>
                      </c:pt>
                      <c:pt idx="197">
                        <c:v>0.54305555555555551</c:v>
                      </c:pt>
                      <c:pt idx="198">
                        <c:v>0.54374999999999996</c:v>
                      </c:pt>
                      <c:pt idx="199">
                        <c:v>0.5444444444444444</c:v>
                      </c:pt>
                      <c:pt idx="200">
                        <c:v>0.54513888888888884</c:v>
                      </c:pt>
                      <c:pt idx="201">
                        <c:v>0.54583333333333328</c:v>
                      </c:pt>
                      <c:pt idx="202">
                        <c:v>0.54652777777777772</c:v>
                      </c:pt>
                      <c:pt idx="203">
                        <c:v>0.54722222222222228</c:v>
                      </c:pt>
                      <c:pt idx="204">
                        <c:v>0.54791666666666672</c:v>
                      </c:pt>
                      <c:pt idx="205">
                        <c:v>0.54861111111111116</c:v>
                      </c:pt>
                      <c:pt idx="206">
                        <c:v>0.5493055555555556</c:v>
                      </c:pt>
                      <c:pt idx="207">
                        <c:v>0.55000000000000004</c:v>
                      </c:pt>
                      <c:pt idx="208">
                        <c:v>0.55069444444444449</c:v>
                      </c:pt>
                      <c:pt idx="209">
                        <c:v>0.55138888888888893</c:v>
                      </c:pt>
                      <c:pt idx="210">
                        <c:v>0.55208333333333337</c:v>
                      </c:pt>
                      <c:pt idx="211">
                        <c:v>0.55277777777777781</c:v>
                      </c:pt>
                      <c:pt idx="212">
                        <c:v>0.55347222222222225</c:v>
                      </c:pt>
                      <c:pt idx="213">
                        <c:v>0.5541666666666667</c:v>
                      </c:pt>
                      <c:pt idx="214">
                        <c:v>0.55486111111111114</c:v>
                      </c:pt>
                      <c:pt idx="215">
                        <c:v>0.55555555555555558</c:v>
                      </c:pt>
                      <c:pt idx="216">
                        <c:v>0.55625000000000002</c:v>
                      </c:pt>
                      <c:pt idx="217">
                        <c:v>0.55763888888888891</c:v>
                      </c:pt>
                      <c:pt idx="218">
                        <c:v>0.55833333333333335</c:v>
                      </c:pt>
                      <c:pt idx="219">
                        <c:v>0.55902777777777779</c:v>
                      </c:pt>
                      <c:pt idx="220">
                        <c:v>0.55972222222222223</c:v>
                      </c:pt>
                      <c:pt idx="221">
                        <c:v>0.56041666666666667</c:v>
                      </c:pt>
                      <c:pt idx="222">
                        <c:v>0.56041666666666667</c:v>
                      </c:pt>
                      <c:pt idx="223">
                        <c:v>0.56111111111111112</c:v>
                      </c:pt>
                      <c:pt idx="224">
                        <c:v>0.56111111111111112</c:v>
                      </c:pt>
                      <c:pt idx="225">
                        <c:v>0.56180555555555556</c:v>
                      </c:pt>
                      <c:pt idx="226">
                        <c:v>0.56319444444444444</c:v>
                      </c:pt>
                      <c:pt idx="227">
                        <c:v>0.56527777777777777</c:v>
                      </c:pt>
                      <c:pt idx="228">
                        <c:v>0.56597222222222221</c:v>
                      </c:pt>
                      <c:pt idx="229">
                        <c:v>0.56666666666666665</c:v>
                      </c:pt>
                      <c:pt idx="230">
                        <c:v>0.56736111111111109</c:v>
                      </c:pt>
                      <c:pt idx="231">
                        <c:v>0.57152777777777775</c:v>
                      </c:pt>
                      <c:pt idx="232">
                        <c:v>0.57222222222222219</c:v>
                      </c:pt>
                      <c:pt idx="233">
                        <c:v>0.57291666666666663</c:v>
                      </c:pt>
                      <c:pt idx="234">
                        <c:v>0.57361111111111107</c:v>
                      </c:pt>
                      <c:pt idx="235">
                        <c:v>0.57499999999999996</c:v>
                      </c:pt>
                      <c:pt idx="236">
                        <c:v>0.5756944444444444</c:v>
                      </c:pt>
                      <c:pt idx="237">
                        <c:v>0.57638888888888884</c:v>
                      </c:pt>
                      <c:pt idx="238">
                        <c:v>0.57708333333333328</c:v>
                      </c:pt>
                      <c:pt idx="239">
                        <c:v>0.57847222222222228</c:v>
                      </c:pt>
                      <c:pt idx="240">
                        <c:v>0.57916666666666672</c:v>
                      </c:pt>
                      <c:pt idx="241">
                        <c:v>0.57986111111111116</c:v>
                      </c:pt>
                      <c:pt idx="242">
                        <c:v>0.5805555555555556</c:v>
                      </c:pt>
                      <c:pt idx="243">
                        <c:v>0.58125000000000004</c:v>
                      </c:pt>
                      <c:pt idx="244">
                        <c:v>0.58194444444444449</c:v>
                      </c:pt>
                      <c:pt idx="245">
                        <c:v>0.58333333333333337</c:v>
                      </c:pt>
                      <c:pt idx="246">
                        <c:v>0.58402777777777781</c:v>
                      </c:pt>
                      <c:pt idx="247">
                        <c:v>0.58472222222222225</c:v>
                      </c:pt>
                      <c:pt idx="248">
                        <c:v>0.58611111111111114</c:v>
                      </c:pt>
                      <c:pt idx="249">
                        <c:v>0.58680555555555558</c:v>
                      </c:pt>
                      <c:pt idx="250">
                        <c:v>0.58750000000000002</c:v>
                      </c:pt>
                      <c:pt idx="251">
                        <c:v>0.58819444444444446</c:v>
                      </c:pt>
                      <c:pt idx="252">
                        <c:v>0.58888888888888891</c:v>
                      </c:pt>
                      <c:pt idx="253">
                        <c:v>0.58958333333333335</c:v>
                      </c:pt>
                      <c:pt idx="254">
                        <c:v>0.59097222222222223</c:v>
                      </c:pt>
                      <c:pt idx="255">
                        <c:v>0.59166666666666667</c:v>
                      </c:pt>
                      <c:pt idx="256">
                        <c:v>0.59236111111111112</c:v>
                      </c:pt>
                      <c:pt idx="257">
                        <c:v>0.59444444444444444</c:v>
                      </c:pt>
                      <c:pt idx="258">
                        <c:v>0.59652777777777777</c:v>
                      </c:pt>
                      <c:pt idx="259">
                        <c:v>0.59791666666666665</c:v>
                      </c:pt>
                      <c:pt idx="260">
                        <c:v>0.59861111111111109</c:v>
                      </c:pt>
                      <c:pt idx="261">
                        <c:v>0.6</c:v>
                      </c:pt>
                      <c:pt idx="262">
                        <c:v>0.60069444444444442</c:v>
                      </c:pt>
                      <c:pt idx="263">
                        <c:v>0.60138888888888886</c:v>
                      </c:pt>
                      <c:pt idx="264">
                        <c:v>0.6020833333333333</c:v>
                      </c:pt>
                      <c:pt idx="265">
                        <c:v>0.61458333333333337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TABLE!$D$2:$D$267</c15:sqref>
                        </c15:formulaRef>
                      </c:ext>
                    </c:extLst>
                    <c:numCache>
                      <c:formatCode>0.00%</c:formatCode>
                      <c:ptCount val="266"/>
                      <c:pt idx="0">
                        <c:v>0</c:v>
                      </c:pt>
                      <c:pt idx="1">
                        <c:v>-3.8389057209054547E-4</c:v>
                      </c:pt>
                      <c:pt idx="2">
                        <c:v>-4.8739152488939297E-5</c:v>
                      </c:pt>
                      <c:pt idx="3">
                        <c:v>-2.8109345653465538E-5</c:v>
                      </c:pt>
                      <c:pt idx="4">
                        <c:v>-1.4601949467401846E-5</c:v>
                      </c:pt>
                      <c:pt idx="5">
                        <c:v>8.1085368027079827E-5</c:v>
                      </c:pt>
                      <c:pt idx="6">
                        <c:v>6.0512317837206105E-5</c:v>
                      </c:pt>
                      <c:pt idx="7">
                        <c:v>9.1896412267102878E-5</c:v>
                      </c:pt>
                      <c:pt idx="8">
                        <c:v>-1.9403616522491778E-4</c:v>
                      </c:pt>
                      <c:pt idx="9">
                        <c:v>-8.3796430089249415E-4</c:v>
                      </c:pt>
                      <c:pt idx="10">
                        <c:v>-3.1049764884911676E-4</c:v>
                      </c:pt>
                      <c:pt idx="11">
                        <c:v>-2.3210027007390679E-4</c:v>
                      </c:pt>
                      <c:pt idx="12">
                        <c:v>-2.7156738823466399E-4</c:v>
                      </c:pt>
                      <c:pt idx="13">
                        <c:v>1.9242559258583325E-5</c:v>
                      </c:pt>
                      <c:pt idx="14">
                        <c:v>3.9884978681970087E-5</c:v>
                      </c:pt>
                      <c:pt idx="15">
                        <c:v>1.7839449981490207E-4</c:v>
                      </c:pt>
                      <c:pt idx="16">
                        <c:v>2.2220117077715991E-4</c:v>
                      </c:pt>
                      <c:pt idx="17">
                        <c:v>5.6711363667519049E-4</c:v>
                      </c:pt>
                      <c:pt idx="18">
                        <c:v>7.8746007156270566E-4</c:v>
                      </c:pt>
                      <c:pt idx="19">
                        <c:v>7.6731105109466887E-4</c:v>
                      </c:pt>
                      <c:pt idx="20">
                        <c:v>9.1653839299176689E-4</c:v>
                      </c:pt>
                      <c:pt idx="21">
                        <c:v>9.037266084476706E-4</c:v>
                      </c:pt>
                      <c:pt idx="22">
                        <c:v>7.5651851445647175E-4</c:v>
                      </c:pt>
                      <c:pt idx="23">
                        <c:v>3.4235732009923331E-4</c:v>
                      </c:pt>
                      <c:pt idx="24">
                        <c:v>4.9901731488968652E-4</c:v>
                      </c:pt>
                      <c:pt idx="25">
                        <c:v>3.0128922583384798E-4</c:v>
                      </c:pt>
                      <c:pt idx="26">
                        <c:v>8.5180730159163231E-4</c:v>
                      </c:pt>
                      <c:pt idx="27">
                        <c:v>4.0566524546561516E-4</c:v>
                      </c:pt>
                      <c:pt idx="28">
                        <c:v>3.4198497456916201E-4</c:v>
                      </c:pt>
                      <c:pt idx="29">
                        <c:v>-1.9732380077596887E-4</c:v>
                      </c:pt>
                      <c:pt idx="30">
                        <c:v>-6.0097103217582641E-4</c:v>
                      </c:pt>
                      <c:pt idx="31">
                        <c:v>-8.5007197400711941E-4</c:v>
                      </c:pt>
                      <c:pt idx="32">
                        <c:v>-7.3322813703852717E-4</c:v>
                      </c:pt>
                      <c:pt idx="33">
                        <c:v>-1.0409425167596789E-3</c:v>
                      </c:pt>
                      <c:pt idx="34">
                        <c:v>-4.2986126153299456E-4</c:v>
                      </c:pt>
                      <c:pt idx="35">
                        <c:v>-2.1147361638541409E-4</c:v>
                      </c:pt>
                      <c:pt idx="36">
                        <c:v>-1.0554145017344068E-4</c:v>
                      </c:pt>
                      <c:pt idx="37">
                        <c:v>7.9951606048540841E-5</c:v>
                      </c:pt>
                      <c:pt idx="38">
                        <c:v>-1.5689483569364287E-4</c:v>
                      </c:pt>
                      <c:pt idx="39">
                        <c:v>-1.0734916304514143E-4</c:v>
                      </c:pt>
                      <c:pt idx="40">
                        <c:v>-9.9036233771815055E-6</c:v>
                      </c:pt>
                      <c:pt idx="41">
                        <c:v>-2.5781747391801537E-4</c:v>
                      </c:pt>
                      <c:pt idx="42">
                        <c:v>-4.3989210753604593E-4</c:v>
                      </c:pt>
                      <c:pt idx="43">
                        <c:v>-9.4753615837025725E-4</c:v>
                      </c:pt>
                      <c:pt idx="44">
                        <c:v>-1.078676637922779E-3</c:v>
                      </c:pt>
                      <c:pt idx="45">
                        <c:v>-9.6437122136464493E-4</c:v>
                      </c:pt>
                      <c:pt idx="46">
                        <c:v>-7.6141233565936797E-4</c:v>
                      </c:pt>
                      <c:pt idx="47">
                        <c:v>-1.5849545535555343E-3</c:v>
                      </c:pt>
                      <c:pt idx="48">
                        <c:v>-9.0625269045694983E-4</c:v>
                      </c:pt>
                      <c:pt idx="49">
                        <c:v>-5.8690621444143064E-4</c:v>
                      </c:pt>
                      <c:pt idx="50">
                        <c:v>-2.5624323101601639E-4</c:v>
                      </c:pt>
                      <c:pt idx="51">
                        <c:v>-3.8826165636183445E-4</c:v>
                      </c:pt>
                      <c:pt idx="52">
                        <c:v>-4.7875409566375553E-4</c:v>
                      </c:pt>
                      <c:pt idx="53">
                        <c:v>-5.8976748968374336E-4</c:v>
                      </c:pt>
                      <c:pt idx="54">
                        <c:v>-6.1814074002990355E-4</c:v>
                      </c:pt>
                      <c:pt idx="55">
                        <c:v>-5.5245602730901258E-4</c:v>
                      </c:pt>
                      <c:pt idx="56">
                        <c:v>-6.0665629327010537E-4</c:v>
                      </c:pt>
                      <c:pt idx="57">
                        <c:v>-5.7383710568527943E-4</c:v>
                      </c:pt>
                      <c:pt idx="58">
                        <c:v>-4.498493344118192E-4</c:v>
                      </c:pt>
                      <c:pt idx="59">
                        <c:v>-4.9813114349562431E-4</c:v>
                      </c:pt>
                      <c:pt idx="60">
                        <c:v>-3.9074811839383229E-4</c:v>
                      </c:pt>
                      <c:pt idx="61">
                        <c:v>-4.739739248454443E-4</c:v>
                      </c:pt>
                      <c:pt idx="62">
                        <c:v>-3.8496922254364766E-4</c:v>
                      </c:pt>
                      <c:pt idx="63">
                        <c:v>-2.1562768188861523E-4</c:v>
                      </c:pt>
                      <c:pt idx="64">
                        <c:v>-3.1724291570131872E-4</c:v>
                      </c:pt>
                      <c:pt idx="65">
                        <c:v>-2.8825754356142866E-4</c:v>
                      </c:pt>
                      <c:pt idx="66">
                        <c:v>-2.9810358773290534E-4</c:v>
                      </c:pt>
                      <c:pt idx="67">
                        <c:v>-4.1806040332864429E-4</c:v>
                      </c:pt>
                      <c:pt idx="68">
                        <c:v>-4.2701095375843228E-4</c:v>
                      </c:pt>
                      <c:pt idx="69">
                        <c:v>-4.7437067299125783E-4</c:v>
                      </c:pt>
                      <c:pt idx="70">
                        <c:v>-1.2315725977819991E-4</c:v>
                      </c:pt>
                      <c:pt idx="71">
                        <c:v>-3.7472135777267233E-5</c:v>
                      </c:pt>
                      <c:pt idx="72">
                        <c:v>-1.7692417366987128E-4</c:v>
                      </c:pt>
                      <c:pt idx="73">
                        <c:v>-2.3346407468847523E-4</c:v>
                      </c:pt>
                      <c:pt idx="74">
                        <c:v>-8.3637223585558785E-5</c:v>
                      </c:pt>
                      <c:pt idx="75">
                        <c:v>2.250798568743516E-5</c:v>
                      </c:pt>
                      <c:pt idx="76">
                        <c:v>4.1156245287397548E-5</c:v>
                      </c:pt>
                      <c:pt idx="77">
                        <c:v>6.516814498990559E-5</c:v>
                      </c:pt>
                      <c:pt idx="78">
                        <c:v>9.2121656635985434E-5</c:v>
                      </c:pt>
                      <c:pt idx="79">
                        <c:v>2.1276380187267827E-4</c:v>
                      </c:pt>
                      <c:pt idx="80">
                        <c:v>1.1539613122573331E-4</c:v>
                      </c:pt>
                      <c:pt idx="81">
                        <c:v>-1.1537090605012479E-5</c:v>
                      </c:pt>
                      <c:pt idx="82">
                        <c:v>1.5591461826355781E-4</c:v>
                      </c:pt>
                      <c:pt idx="83">
                        <c:v>1.8067628148004343E-4</c:v>
                      </c:pt>
                      <c:pt idx="84">
                        <c:v>-6.2995626722254594E-5</c:v>
                      </c:pt>
                      <c:pt idx="85">
                        <c:v>-1.3273487517652654E-4</c:v>
                      </c:pt>
                      <c:pt idx="86">
                        <c:v>1.0208560108576263E-4</c:v>
                      </c:pt>
                      <c:pt idx="87">
                        <c:v>2.4916085162385396E-4</c:v>
                      </c:pt>
                      <c:pt idx="88">
                        <c:v>3.4523161920950202E-4</c:v>
                      </c:pt>
                      <c:pt idx="89">
                        <c:v>2.865548441933931E-4</c:v>
                      </c:pt>
                      <c:pt idx="90">
                        <c:v>1.7272582701559764E-4</c:v>
                      </c:pt>
                      <c:pt idx="91">
                        <c:v>1.8358087821996206E-4</c:v>
                      </c:pt>
                      <c:pt idx="92">
                        <c:v>1.0261245081774201E-4</c:v>
                      </c:pt>
                      <c:pt idx="93">
                        <c:v>4.8223873435420338E-4</c:v>
                      </c:pt>
                      <c:pt idx="94">
                        <c:v>2.9406289842751998E-4</c:v>
                      </c:pt>
                      <c:pt idx="95">
                        <c:v>2.6092044473079699E-4</c:v>
                      </c:pt>
                      <c:pt idx="96">
                        <c:v>1.0206736767062704E-4</c:v>
                      </c:pt>
                      <c:pt idx="97">
                        <c:v>1.7146278601097483E-4</c:v>
                      </c:pt>
                      <c:pt idx="98">
                        <c:v>1.4750010281999002E-4</c:v>
                      </c:pt>
                      <c:pt idx="99">
                        <c:v>1.8926243779387447E-4</c:v>
                      </c:pt>
                      <c:pt idx="100">
                        <c:v>2.9332300563451912E-4</c:v>
                      </c:pt>
                      <c:pt idx="101">
                        <c:v>2.2722248879260005E-4</c:v>
                      </c:pt>
                      <c:pt idx="102">
                        <c:v>1.0497415790409842E-4</c:v>
                      </c:pt>
                      <c:pt idx="103">
                        <c:v>7.6499184294566696E-5</c:v>
                      </c:pt>
                      <c:pt idx="104">
                        <c:v>1.2428512674278016E-4</c:v>
                      </c:pt>
                      <c:pt idx="105">
                        <c:v>2.0320428279613803E-4</c:v>
                      </c:pt>
                      <c:pt idx="106">
                        <c:v>4.1232359513591036E-4</c:v>
                      </c:pt>
                      <c:pt idx="107">
                        <c:v>2.8071261121695939E-4</c:v>
                      </c:pt>
                      <c:pt idx="108">
                        <c:v>3.6600112416542709E-4</c:v>
                      </c:pt>
                      <c:pt idx="109">
                        <c:v>4.4619867567825193E-4</c:v>
                      </c:pt>
                      <c:pt idx="110">
                        <c:v>3.4020522874023156E-4</c:v>
                      </c:pt>
                      <c:pt idx="111">
                        <c:v>5.3351219445318553E-4</c:v>
                      </c:pt>
                      <c:pt idx="112">
                        <c:v>7.4589090111454954E-4</c:v>
                      </c:pt>
                      <c:pt idx="113">
                        <c:v>7.4606980793220142E-4</c:v>
                      </c:pt>
                      <c:pt idx="114">
                        <c:v>9.4298698984136354E-4</c:v>
                      </c:pt>
                      <c:pt idx="115">
                        <c:v>9.6309268881179257E-4</c:v>
                      </c:pt>
                      <c:pt idx="116">
                        <c:v>7.8586046639154646E-4</c:v>
                      </c:pt>
                      <c:pt idx="117">
                        <c:v>6.742339909244021E-4</c:v>
                      </c:pt>
                      <c:pt idx="118">
                        <c:v>2.3451201623183535E-4</c:v>
                      </c:pt>
                      <c:pt idx="119">
                        <c:v>2.1291734642116158E-4</c:v>
                      </c:pt>
                      <c:pt idx="120">
                        <c:v>1.604924393019044E-4</c:v>
                      </c:pt>
                      <c:pt idx="121">
                        <c:v>3.311916153708889E-4</c:v>
                      </c:pt>
                      <c:pt idx="122">
                        <c:v>1.3554076470667192E-4</c:v>
                      </c:pt>
                      <c:pt idx="123">
                        <c:v>3.6609983137516591E-4</c:v>
                      </c:pt>
                      <c:pt idx="124">
                        <c:v>2.6758304429484319E-4</c:v>
                      </c:pt>
                      <c:pt idx="125">
                        <c:v>6.2553445841271368E-4</c:v>
                      </c:pt>
                      <c:pt idx="126">
                        <c:v>6.5364544918633115E-4</c:v>
                      </c:pt>
                      <c:pt idx="127">
                        <c:v>9.6917949631902475E-4</c:v>
                      </c:pt>
                      <c:pt idx="128">
                        <c:v>6.8373867266219594E-4</c:v>
                      </c:pt>
                      <c:pt idx="129">
                        <c:v>6.3688674718613981E-4</c:v>
                      </c:pt>
                      <c:pt idx="130">
                        <c:v>6.8084353536320959E-4</c:v>
                      </c:pt>
                      <c:pt idx="131">
                        <c:v>5.4058566277776681E-4</c:v>
                      </c:pt>
                      <c:pt idx="132">
                        <c:v>7.8401779471640317E-4</c:v>
                      </c:pt>
                      <c:pt idx="133">
                        <c:v>9.8145593134363329E-4</c:v>
                      </c:pt>
                      <c:pt idx="134">
                        <c:v>9.0724853652850352E-4</c:v>
                      </c:pt>
                      <c:pt idx="135">
                        <c:v>6.9802050916467097E-4</c:v>
                      </c:pt>
                      <c:pt idx="136">
                        <c:v>8.0698065612873934E-4</c:v>
                      </c:pt>
                      <c:pt idx="137">
                        <c:v>9.4407208368175999E-4</c:v>
                      </c:pt>
                      <c:pt idx="138">
                        <c:v>1.0112371303620444E-3</c:v>
                      </c:pt>
                      <c:pt idx="139">
                        <c:v>1.1936958995379763E-3</c:v>
                      </c:pt>
                      <c:pt idx="140">
                        <c:v>1.3383624199717417E-3</c:v>
                      </c:pt>
                      <c:pt idx="141">
                        <c:v>1.2847018905172345E-3</c:v>
                      </c:pt>
                      <c:pt idx="142">
                        <c:v>1.202505106727151E-3</c:v>
                      </c:pt>
                      <c:pt idx="143">
                        <c:v>1.0826369905268304E-3</c:v>
                      </c:pt>
                      <c:pt idx="144">
                        <c:v>1.1093578547632886E-3</c:v>
                      </c:pt>
                      <c:pt idx="145">
                        <c:v>1.21279204310213E-3</c:v>
                      </c:pt>
                      <c:pt idx="146">
                        <c:v>1.5995663737438661E-3</c:v>
                      </c:pt>
                      <c:pt idx="147">
                        <c:v>1.535562014175435E-3</c:v>
                      </c:pt>
                      <c:pt idx="148">
                        <c:v>1.4777885472217857E-3</c:v>
                      </c:pt>
                      <c:pt idx="149">
                        <c:v>1.7060931138011706E-3</c:v>
                      </c:pt>
                      <c:pt idx="150">
                        <c:v>1.720044555337714E-3</c:v>
                      </c:pt>
                      <c:pt idx="151">
                        <c:v>1.7883481622636677E-3</c:v>
                      </c:pt>
                      <c:pt idx="152">
                        <c:v>1.669122739673427E-3</c:v>
                      </c:pt>
                      <c:pt idx="153">
                        <c:v>1.5238194206434979E-3</c:v>
                      </c:pt>
                      <c:pt idx="154">
                        <c:v>1.4417453353988555E-3</c:v>
                      </c:pt>
                      <c:pt idx="155">
                        <c:v>1.6421047941543225E-3</c:v>
                      </c:pt>
                      <c:pt idx="156">
                        <c:v>1.6577298712693296E-3</c:v>
                      </c:pt>
                      <c:pt idx="157">
                        <c:v>1.6367410169584305E-3</c:v>
                      </c:pt>
                      <c:pt idx="158">
                        <c:v>1.7608015847990731E-3</c:v>
                      </c:pt>
                      <c:pt idx="159">
                        <c:v>1.6489064063720837E-3</c:v>
                      </c:pt>
                      <c:pt idx="160">
                        <c:v>1.8584416599262278E-3</c:v>
                      </c:pt>
                      <c:pt idx="161">
                        <c:v>1.7839964081542952E-3</c:v>
                      </c:pt>
                      <c:pt idx="162">
                        <c:v>1.6816649986975956E-3</c:v>
                      </c:pt>
                      <c:pt idx="163">
                        <c:v>1.5030699313162161E-3</c:v>
                      </c:pt>
                      <c:pt idx="164">
                        <c:v>1.5080009048160721E-3</c:v>
                      </c:pt>
                      <c:pt idx="165">
                        <c:v>1.505988511577516E-3</c:v>
                      </c:pt>
                      <c:pt idx="166">
                        <c:v>1.6166100928121782E-3</c:v>
                      </c:pt>
                      <c:pt idx="167">
                        <c:v>1.4618214222063631E-3</c:v>
                      </c:pt>
                      <c:pt idx="168">
                        <c:v>1.5409826851102747E-3</c:v>
                      </c:pt>
                      <c:pt idx="169">
                        <c:v>1.3815051478551573E-3</c:v>
                      </c:pt>
                      <c:pt idx="170">
                        <c:v>1.1338484844330319E-3</c:v>
                      </c:pt>
                      <c:pt idx="171">
                        <c:v>1.3312590652975432E-3</c:v>
                      </c:pt>
                      <c:pt idx="172">
                        <c:v>1.545925311544614E-3</c:v>
                      </c:pt>
                      <c:pt idx="173">
                        <c:v>1.2905245191450695E-3</c:v>
                      </c:pt>
                      <c:pt idx="174">
                        <c:v>1.4878254253320917E-3</c:v>
                      </c:pt>
                      <c:pt idx="175">
                        <c:v>1.4878254253320917E-3</c:v>
                      </c:pt>
                      <c:pt idx="176">
                        <c:v>1.4752002248330719E-3</c:v>
                      </c:pt>
                      <c:pt idx="177">
                        <c:v>1.2306027994461262E-3</c:v>
                      </c:pt>
                      <c:pt idx="178">
                        <c:v>1.3795695268908426E-3</c:v>
                      </c:pt>
                      <c:pt idx="179">
                        <c:v>1.2487246205941456E-3</c:v>
                      </c:pt>
                      <c:pt idx="180">
                        <c:v>7.9425140177945437E-4</c:v>
                      </c:pt>
                      <c:pt idx="181">
                        <c:v>1.0555498128675632E-3</c:v>
                      </c:pt>
                      <c:pt idx="182">
                        <c:v>1.3515909682902925E-3</c:v>
                      </c:pt>
                      <c:pt idx="183">
                        <c:v>1.3853770752505208E-3</c:v>
                      </c:pt>
                      <c:pt idx="184">
                        <c:v>1.1044393567579977E-3</c:v>
                      </c:pt>
                      <c:pt idx="185">
                        <c:v>1.1423197565221977E-3</c:v>
                      </c:pt>
                      <c:pt idx="186">
                        <c:v>7.5972759551977127E-4</c:v>
                      </c:pt>
                      <c:pt idx="187">
                        <c:v>7.5220350136406117E-4</c:v>
                      </c:pt>
                      <c:pt idx="188">
                        <c:v>1.3671106206215643E-3</c:v>
                      </c:pt>
                      <c:pt idx="189">
                        <c:v>1.0000488052314634E-3</c:v>
                      </c:pt>
                      <c:pt idx="190">
                        <c:v>1.2072651248234744E-3</c:v>
                      </c:pt>
                      <c:pt idx="191">
                        <c:v>1.1200493536048508E-3</c:v>
                      </c:pt>
                      <c:pt idx="192">
                        <c:v>1.7152623281192021E-3</c:v>
                      </c:pt>
                      <c:pt idx="193">
                        <c:v>1.5624776880577822E-3</c:v>
                      </c:pt>
                      <c:pt idx="194">
                        <c:v>1.7100826672881411E-3</c:v>
                      </c:pt>
                      <c:pt idx="195">
                        <c:v>2.0127548908051331E-3</c:v>
                      </c:pt>
                      <c:pt idx="196">
                        <c:v>1.7808273583482836E-3</c:v>
                      </c:pt>
                      <c:pt idx="197">
                        <c:v>1.7499691539969412E-3</c:v>
                      </c:pt>
                      <c:pt idx="198">
                        <c:v>1.71879344145427E-3</c:v>
                      </c:pt>
                      <c:pt idx="199">
                        <c:v>1.7651648547495837E-3</c:v>
                      </c:pt>
                      <c:pt idx="200">
                        <c:v>1.5772349642871673E-3</c:v>
                      </c:pt>
                      <c:pt idx="201">
                        <c:v>1.4560718643324066E-3</c:v>
                      </c:pt>
                      <c:pt idx="202">
                        <c:v>1.3393174122259682E-3</c:v>
                      </c:pt>
                      <c:pt idx="203">
                        <c:v>1.4541644845975457E-3</c:v>
                      </c:pt>
                      <c:pt idx="204">
                        <c:v>1.8085187063871632E-3</c:v>
                      </c:pt>
                      <c:pt idx="205">
                        <c:v>1.4913790219760461E-3</c:v>
                      </c:pt>
                      <c:pt idx="206">
                        <c:v>1.5449098611244228E-3</c:v>
                      </c:pt>
                      <c:pt idx="207">
                        <c:v>1.6900910299822995E-3</c:v>
                      </c:pt>
                      <c:pt idx="208">
                        <c:v>1.4170411142947054E-3</c:v>
                      </c:pt>
                      <c:pt idx="209">
                        <c:v>1.2774710390304582E-3</c:v>
                      </c:pt>
                      <c:pt idx="210">
                        <c:v>1.1478321429060862E-3</c:v>
                      </c:pt>
                      <c:pt idx="211">
                        <c:v>1.2690056619552087E-3</c:v>
                      </c:pt>
                      <c:pt idx="212">
                        <c:v>1.0942837558093126E-3</c:v>
                      </c:pt>
                      <c:pt idx="213">
                        <c:v>1.0671118544616856E-3</c:v>
                      </c:pt>
                      <c:pt idx="214">
                        <c:v>1.1287188626735761E-3</c:v>
                      </c:pt>
                      <c:pt idx="215">
                        <c:v>1.3841038893382331E-3</c:v>
                      </c:pt>
                      <c:pt idx="216">
                        <c:v>1.4315985084243682E-3</c:v>
                      </c:pt>
                      <c:pt idx="217">
                        <c:v>1.2461591927943564E-3</c:v>
                      </c:pt>
                      <c:pt idx="218">
                        <c:v>1.1219975871570769E-3</c:v>
                      </c:pt>
                      <c:pt idx="219">
                        <c:v>1.3863283659843809E-3</c:v>
                      </c:pt>
                      <c:pt idx="220">
                        <c:v>1.1015727348751584E-3</c:v>
                      </c:pt>
                      <c:pt idx="221">
                        <c:v>9.039196358800526E-4</c:v>
                      </c:pt>
                      <c:pt idx="222">
                        <c:v>8.473471066448964E-4</c:v>
                      </c:pt>
                      <c:pt idx="223">
                        <c:v>9.3121601798662901E-4</c:v>
                      </c:pt>
                      <c:pt idx="224">
                        <c:v>5.8276201965916982E-4</c:v>
                      </c:pt>
                      <c:pt idx="225">
                        <c:v>5.8276201965916982E-4</c:v>
                      </c:pt>
                      <c:pt idx="226">
                        <c:v>7.8702384053300082E-4</c:v>
                      </c:pt>
                      <c:pt idx="227">
                        <c:v>6.6476056646969453E-4</c:v>
                      </c:pt>
                      <c:pt idx="228">
                        <c:v>7.2503160001643639E-4</c:v>
                      </c:pt>
                      <c:pt idx="229">
                        <c:v>7.2299919114923868E-4</c:v>
                      </c:pt>
                      <c:pt idx="230">
                        <c:v>7.6096582262861351E-4</c:v>
                      </c:pt>
                      <c:pt idx="231">
                        <c:v>9.4712268483609083E-4</c:v>
                      </c:pt>
                      <c:pt idx="232">
                        <c:v>8.2717491740124424E-4</c:v>
                      </c:pt>
                      <c:pt idx="233">
                        <c:v>8.4813278861575379E-4</c:v>
                      </c:pt>
                      <c:pt idx="234">
                        <c:v>8.0723551266055496E-4</c:v>
                      </c:pt>
                      <c:pt idx="235">
                        <c:v>9.3841465253689761E-4</c:v>
                      </c:pt>
                      <c:pt idx="236">
                        <c:v>9.4495331971537874E-4</c:v>
                      </c:pt>
                      <c:pt idx="237">
                        <c:v>9.6032340320522736E-4</c:v>
                      </c:pt>
                      <c:pt idx="238">
                        <c:v>9.5041059457383001E-4</c:v>
                      </c:pt>
                      <c:pt idx="239">
                        <c:v>9.9604883265013593E-4</c:v>
                      </c:pt>
                      <c:pt idx="240">
                        <c:v>9.2983877822407795E-4</c:v>
                      </c:pt>
                      <c:pt idx="241">
                        <c:v>8.4165334576311469E-4</c:v>
                      </c:pt>
                      <c:pt idx="242">
                        <c:v>8.6034849128770272E-4</c:v>
                      </c:pt>
                      <c:pt idx="243">
                        <c:v>8.5919485077387667E-4</c:v>
                      </c:pt>
                      <c:pt idx="244">
                        <c:v>8.1578122643706573E-4</c:v>
                      </c:pt>
                      <c:pt idx="245">
                        <c:v>9.5751285250125231E-4</c:v>
                      </c:pt>
                      <c:pt idx="246">
                        <c:v>1.0327352864565292E-3</c:v>
                      </c:pt>
                      <c:pt idx="247">
                        <c:v>9.6029379104230184E-4</c:v>
                      </c:pt>
                      <c:pt idx="248">
                        <c:v>8.4504777703136224E-4</c:v>
                      </c:pt>
                      <c:pt idx="249">
                        <c:v>8.6731845413540263E-4</c:v>
                      </c:pt>
                      <c:pt idx="250">
                        <c:v>9.6002385424233578E-4</c:v>
                      </c:pt>
                      <c:pt idx="251">
                        <c:v>9.3982287539583892E-4</c:v>
                      </c:pt>
                      <c:pt idx="252">
                        <c:v>8.8818323896739477E-4</c:v>
                      </c:pt>
                      <c:pt idx="253">
                        <c:v>9.0428183650245644E-4</c:v>
                      </c:pt>
                      <c:pt idx="254">
                        <c:v>8.282521969208656E-4</c:v>
                      </c:pt>
                      <c:pt idx="255">
                        <c:v>8.1266427210285647E-4</c:v>
                      </c:pt>
                      <c:pt idx="256">
                        <c:v>9.1014408510753137E-4</c:v>
                      </c:pt>
                      <c:pt idx="257">
                        <c:v>8.7067477345322572E-4</c:v>
                      </c:pt>
                      <c:pt idx="258">
                        <c:v>7.2915098090287891E-4</c:v>
                      </c:pt>
                      <c:pt idx="259">
                        <c:v>6.8745678132238377E-4</c:v>
                      </c:pt>
                      <c:pt idx="260">
                        <c:v>4.8240571405067925E-4</c:v>
                      </c:pt>
                      <c:pt idx="261">
                        <c:v>4.4906735396129472E-4</c:v>
                      </c:pt>
                      <c:pt idx="262">
                        <c:v>6.8044870652425387E-4</c:v>
                      </c:pt>
                      <c:pt idx="263">
                        <c:v>7.1307130224968385E-4</c:v>
                      </c:pt>
                      <c:pt idx="264">
                        <c:v>7.3365285222706301E-4</c:v>
                      </c:pt>
                      <c:pt idx="265">
                        <c:v>7.3365285222706301E-4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74-40B9-9674-8AE449AFFAC0}"/>
                  </c:ext>
                </c:extLst>
              </c15:ser>
            </c15:filteredLineSeries>
          </c:ext>
        </c:extLst>
      </c:lineChart>
      <c:catAx>
        <c:axId val="21440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744"/>
        <c:crosses val="autoZero"/>
        <c:auto val="1"/>
        <c:lblAlgn val="ctr"/>
        <c:lblOffset val="100"/>
        <c:noMultiLvlLbl val="0"/>
      </c:catAx>
      <c:valAx>
        <c:axId val="214408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264"/>
        <c:crosses val="autoZero"/>
        <c:crossBetween val="between"/>
      </c:valAx>
      <c:valAx>
        <c:axId val="244395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223"/>
        <c:crosses val="max"/>
        <c:crossBetween val="between"/>
      </c:valAx>
      <c:catAx>
        <c:axId val="24439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395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154770</xdr:rowOff>
    </xdr:from>
    <xdr:to>
      <xdr:col>12</xdr:col>
      <xdr:colOff>666749</xdr:colOff>
      <xdr:row>46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1332F-37CB-4B29-A937-C4306A1B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PI_Trade\data\RTD\LTP.xlsm" TargetMode="External"/><Relationship Id="rId1" Type="http://schemas.openxmlformats.org/officeDocument/2006/relationships/externalLinkPath" Target="file:///C:\API_Trade\data\RTD\L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C1" t="str">
            <v>Banknifty_Spot</v>
          </cell>
          <cell r="D1" t="str">
            <v>Nifty_Spot</v>
          </cell>
          <cell r="E1" t="str">
            <v>Finnifty_Spot</v>
          </cell>
          <cell r="F1" t="str">
            <v>Midcapnifty_Spot</v>
          </cell>
          <cell r="G1" t="str">
            <v>Sensex_Spot</v>
          </cell>
          <cell r="H1" t="str">
            <v>Bankex_Spot</v>
          </cell>
        </row>
        <row r="2">
          <cell r="C2">
            <v>55354.9</v>
          </cell>
          <cell r="D2">
            <v>25019.8</v>
          </cell>
          <cell r="E2">
            <v>26458.05</v>
          </cell>
          <cell r="F2">
            <v>12813.55</v>
          </cell>
          <cell r="G2">
            <v>82329.009999999995</v>
          </cell>
          <cell r="H2">
            <v>62974.31</v>
          </cell>
        </row>
        <row r="5">
          <cell r="C5" t="str">
            <v>LTP</v>
          </cell>
          <cell r="D5" t="str">
            <v>TRADING SYMBOL</v>
          </cell>
          <cell r="E5" t="str">
            <v>SYMBOL</v>
          </cell>
          <cell r="G5" t="str">
            <v>STRIKE</v>
          </cell>
          <cell r="H5" t="str">
            <v>OPTION TYPE</v>
          </cell>
          <cell r="J5" t="str">
            <v>Intrinsic Value</v>
          </cell>
          <cell r="K5" t="str">
            <v>Time Value</v>
          </cell>
          <cell r="L5" t="str">
            <v>Volume</v>
          </cell>
        </row>
        <row r="6">
          <cell r="C6">
            <v>1231.75</v>
          </cell>
          <cell r="D6" t="str">
            <v>BANKNIFTY25MAY56500PE</v>
          </cell>
          <cell r="E6" t="str">
            <v>BANKNIFTY</v>
          </cell>
          <cell r="G6">
            <v>56500</v>
          </cell>
          <cell r="H6" t="str">
            <v>PE</v>
          </cell>
          <cell r="J6">
            <v>1153.25</v>
          </cell>
          <cell r="K6">
            <v>97.200000000000045</v>
          </cell>
          <cell r="L6">
            <v>42120</v>
          </cell>
        </row>
        <row r="7">
          <cell r="C7">
            <v>622.70000000000005</v>
          </cell>
          <cell r="D7" t="str">
            <v>BANKNIFTY25MAY55500PE</v>
          </cell>
          <cell r="E7" t="str">
            <v>BANKNIFTY</v>
          </cell>
          <cell r="G7">
            <v>55500</v>
          </cell>
          <cell r="H7" t="str">
            <v>PE</v>
          </cell>
          <cell r="J7">
            <v>153.25</v>
          </cell>
          <cell r="K7">
            <v>485.54999999999995</v>
          </cell>
          <cell r="L7">
            <v>2867640</v>
          </cell>
        </row>
        <row r="8">
          <cell r="C8">
            <v>163.75</v>
          </cell>
          <cell r="D8" t="str">
            <v>BANKNIFTY25MAY53800PE</v>
          </cell>
          <cell r="E8" t="str">
            <v>BANKNIFTY</v>
          </cell>
          <cell r="G8">
            <v>53800</v>
          </cell>
          <cell r="H8" t="str">
            <v>PE</v>
          </cell>
          <cell r="J8">
            <v>0</v>
          </cell>
          <cell r="K8">
            <v>165.75</v>
          </cell>
          <cell r="L8">
            <v>216540</v>
          </cell>
        </row>
        <row r="9">
          <cell r="C9">
            <v>795</v>
          </cell>
          <cell r="D9" t="str">
            <v>BANKNIFTY25MAY55200CE</v>
          </cell>
          <cell r="E9" t="str">
            <v>BANKNIFTY</v>
          </cell>
          <cell r="G9">
            <v>55200</v>
          </cell>
          <cell r="H9" t="str">
            <v>CE</v>
          </cell>
          <cell r="J9">
            <v>146.75</v>
          </cell>
          <cell r="K9">
            <v>639.65</v>
          </cell>
          <cell r="L9">
            <v>2221710</v>
          </cell>
        </row>
        <row r="10">
          <cell r="C10">
            <v>25.75</v>
          </cell>
          <cell r="D10" t="str">
            <v>BANKNIFTY25MAY58800CE</v>
          </cell>
          <cell r="E10" t="str">
            <v>BANKNIFTY</v>
          </cell>
          <cell r="G10">
            <v>58800</v>
          </cell>
          <cell r="H10" t="str">
            <v>CE</v>
          </cell>
          <cell r="J10">
            <v>0</v>
          </cell>
          <cell r="K10">
            <v>26.2</v>
          </cell>
          <cell r="L10">
            <v>94290</v>
          </cell>
        </row>
        <row r="11">
          <cell r="C11">
            <v>2806.6</v>
          </cell>
          <cell r="D11" t="str">
            <v>BANKNIFTY25MAY58300PE</v>
          </cell>
          <cell r="E11" t="str">
            <v>BANKNIFTY</v>
          </cell>
          <cell r="G11">
            <v>58300</v>
          </cell>
          <cell r="H11" t="str">
            <v>PE</v>
          </cell>
          <cell r="J11">
            <v>2953.25</v>
          </cell>
          <cell r="K11">
            <v>131.34999999999991</v>
          </cell>
          <cell r="L11">
            <v>30</v>
          </cell>
        </row>
        <row r="12">
          <cell r="C12">
            <v>2649.8</v>
          </cell>
          <cell r="D12" t="str">
            <v>BANKNIFTY25MAY52400CE</v>
          </cell>
          <cell r="E12" t="str">
            <v>BANKNIFTY</v>
          </cell>
          <cell r="G12">
            <v>52400</v>
          </cell>
          <cell r="H12" t="str">
            <v>CE</v>
          </cell>
          <cell r="J12">
            <v>2946.75</v>
          </cell>
          <cell r="K12">
            <v>-296.94999999999982</v>
          </cell>
          <cell r="L12">
            <v>0</v>
          </cell>
        </row>
        <row r="13">
          <cell r="C13">
            <v>529.5</v>
          </cell>
          <cell r="D13" t="str">
            <v>BANKNIFTY25MAY55700CE</v>
          </cell>
          <cell r="E13" t="str">
            <v>BANKNIFTY</v>
          </cell>
          <cell r="G13">
            <v>55700</v>
          </cell>
          <cell r="H13" t="str">
            <v>CE</v>
          </cell>
          <cell r="J13">
            <v>0</v>
          </cell>
          <cell r="K13">
            <v>522.1</v>
          </cell>
          <cell r="L13">
            <v>996840</v>
          </cell>
        </row>
        <row r="14">
          <cell r="C14">
            <v>1964.95</v>
          </cell>
          <cell r="D14" t="str">
            <v>BANKNIFTY25MAY53700CE</v>
          </cell>
          <cell r="E14" t="str">
            <v>BANKNIFTY</v>
          </cell>
          <cell r="G14">
            <v>53700</v>
          </cell>
          <cell r="H14" t="str">
            <v>CE</v>
          </cell>
          <cell r="J14">
            <v>1646.75</v>
          </cell>
          <cell r="K14">
            <v>297</v>
          </cell>
          <cell r="L14">
            <v>5400</v>
          </cell>
        </row>
        <row r="15">
          <cell r="C15">
            <v>96.2</v>
          </cell>
          <cell r="D15" t="str">
            <v>BANKNIFTY25MAY53100PE</v>
          </cell>
          <cell r="E15" t="str">
            <v>BANKNIFTY</v>
          </cell>
          <cell r="G15">
            <v>53100</v>
          </cell>
          <cell r="H15" t="str">
            <v>PE</v>
          </cell>
          <cell r="J15">
            <v>0</v>
          </cell>
          <cell r="K15">
            <v>98.55</v>
          </cell>
          <cell r="L15">
            <v>154290</v>
          </cell>
        </row>
        <row r="16">
          <cell r="C16">
            <v>94.85</v>
          </cell>
          <cell r="D16" t="str">
            <v>BANKNIFTY25MAY57400CE</v>
          </cell>
          <cell r="E16" t="str">
            <v>BANKNIFTY</v>
          </cell>
          <cell r="G16">
            <v>57400</v>
          </cell>
          <cell r="H16" t="str">
            <v>CE</v>
          </cell>
          <cell r="J16">
            <v>0</v>
          </cell>
          <cell r="K16">
            <v>94.25</v>
          </cell>
          <cell r="L16">
            <v>291120</v>
          </cell>
        </row>
        <row r="17">
          <cell r="C17">
            <v>4536.45</v>
          </cell>
          <cell r="D17" t="str">
            <v>BANKNIFTY25MAY51000CE</v>
          </cell>
          <cell r="E17" t="str">
            <v>BANKNIFTY</v>
          </cell>
          <cell r="G17">
            <v>51000</v>
          </cell>
          <cell r="H17" t="str">
            <v>CE</v>
          </cell>
          <cell r="J17">
            <v>4346.75</v>
          </cell>
          <cell r="K17">
            <v>148.25</v>
          </cell>
          <cell r="L17">
            <v>3420</v>
          </cell>
        </row>
        <row r="18">
          <cell r="C18">
            <v>21.5</v>
          </cell>
          <cell r="D18" t="str">
            <v>BANKNIFTY25MAY50400PE</v>
          </cell>
          <cell r="E18" t="str">
            <v>BANKNIFTY</v>
          </cell>
          <cell r="G18">
            <v>50400</v>
          </cell>
          <cell r="H18" t="str">
            <v>PE</v>
          </cell>
          <cell r="J18">
            <v>0</v>
          </cell>
          <cell r="K18">
            <v>21.9</v>
          </cell>
          <cell r="L18">
            <v>32310</v>
          </cell>
        </row>
        <row r="19">
          <cell r="C19">
            <v>4122.75</v>
          </cell>
          <cell r="D19" t="str">
            <v>BANKNIFTY25MAY50700CE</v>
          </cell>
          <cell r="E19" t="str">
            <v>BANKNIFTY</v>
          </cell>
          <cell r="G19">
            <v>50700</v>
          </cell>
          <cell r="H19" t="str">
            <v>CE</v>
          </cell>
          <cell r="J19">
            <v>4646.75</v>
          </cell>
          <cell r="K19">
            <v>-524</v>
          </cell>
          <cell r="L19">
            <v>0</v>
          </cell>
        </row>
        <row r="20">
          <cell r="C20">
            <v>2113.25</v>
          </cell>
          <cell r="D20" t="str">
            <v>BANKNIFTY25MAY57400PE</v>
          </cell>
          <cell r="E20" t="str">
            <v>BANKNIFTY</v>
          </cell>
          <cell r="G20">
            <v>57400</v>
          </cell>
          <cell r="H20" t="str">
            <v>PE</v>
          </cell>
          <cell r="J20">
            <v>2053.25</v>
          </cell>
          <cell r="K20">
            <v>60</v>
          </cell>
          <cell r="L20">
            <v>0</v>
          </cell>
        </row>
        <row r="21">
          <cell r="C21">
            <v>328.95</v>
          </cell>
          <cell r="D21" t="str">
            <v>BANKNIFTY25MAY56200CE</v>
          </cell>
          <cell r="E21" t="str">
            <v>BANKNIFTY</v>
          </cell>
          <cell r="G21">
            <v>56200</v>
          </cell>
          <cell r="H21" t="str">
            <v>CE</v>
          </cell>
          <cell r="J21">
            <v>0</v>
          </cell>
          <cell r="K21">
            <v>326.85000000000002</v>
          </cell>
          <cell r="L21">
            <v>630870</v>
          </cell>
        </row>
        <row r="22">
          <cell r="C22">
            <v>4033.6</v>
          </cell>
          <cell r="D22" t="str">
            <v>BANKNIFTY25MAY59300PE</v>
          </cell>
          <cell r="E22" t="str">
            <v>BANKNIFTY</v>
          </cell>
          <cell r="G22">
            <v>59300</v>
          </cell>
          <cell r="H22" t="str">
            <v>PE</v>
          </cell>
          <cell r="J22">
            <v>3953.25</v>
          </cell>
          <cell r="K22">
            <v>80.349999999999909</v>
          </cell>
          <cell r="L22">
            <v>0</v>
          </cell>
        </row>
        <row r="23">
          <cell r="C23">
            <v>387.5</v>
          </cell>
          <cell r="D23" t="str">
            <v>BANKNIFTY25MAY54900PE</v>
          </cell>
          <cell r="E23" t="str">
            <v>BANKNIFTY</v>
          </cell>
          <cell r="G23">
            <v>54900</v>
          </cell>
          <cell r="H23" t="str">
            <v>PE</v>
          </cell>
          <cell r="J23">
            <v>0</v>
          </cell>
          <cell r="K23">
            <v>400</v>
          </cell>
          <cell r="L23">
            <v>539340</v>
          </cell>
        </row>
        <row r="24">
          <cell r="C24">
            <v>2506.15</v>
          </cell>
          <cell r="D24" t="str">
            <v>BANKNIFTY25MAY53100CE</v>
          </cell>
          <cell r="E24" t="str">
            <v>BANKNIFTY</v>
          </cell>
          <cell r="G24">
            <v>53100</v>
          </cell>
          <cell r="H24" t="str">
            <v>CE</v>
          </cell>
          <cell r="J24">
            <v>2246.75</v>
          </cell>
          <cell r="K24">
            <v>138.55000000000018</v>
          </cell>
          <cell r="L24">
            <v>60</v>
          </cell>
        </row>
        <row r="25">
          <cell r="C25">
            <v>723.15</v>
          </cell>
          <cell r="D25" t="str">
            <v>BANKNIFTY25MAY55700PE</v>
          </cell>
          <cell r="E25" t="str">
            <v>BANKNIFTY</v>
          </cell>
          <cell r="G25">
            <v>55700</v>
          </cell>
          <cell r="H25" t="str">
            <v>PE</v>
          </cell>
          <cell r="J25">
            <v>353.25</v>
          </cell>
          <cell r="K25">
            <v>389.15</v>
          </cell>
          <cell r="L25">
            <v>289290</v>
          </cell>
        </row>
        <row r="26">
          <cell r="C26">
            <v>12.15</v>
          </cell>
          <cell r="D26" t="str">
            <v>BANKNIFTY25MAY60300CE</v>
          </cell>
          <cell r="E26" t="str">
            <v>BANKNIFTY</v>
          </cell>
          <cell r="G26">
            <v>60300</v>
          </cell>
          <cell r="H26" t="str">
            <v>CE</v>
          </cell>
          <cell r="J26">
            <v>0</v>
          </cell>
          <cell r="K26">
            <v>11</v>
          </cell>
          <cell r="L26">
            <v>43530</v>
          </cell>
        </row>
        <row r="27">
          <cell r="C27">
            <v>5050.25</v>
          </cell>
          <cell r="D27" t="str">
            <v>BANKNIFTY25MAY50400CE</v>
          </cell>
          <cell r="E27" t="str">
            <v>BANKNIFTY</v>
          </cell>
          <cell r="G27">
            <v>50400</v>
          </cell>
          <cell r="H27" t="str">
            <v>CE</v>
          </cell>
          <cell r="J27">
            <v>4946.75</v>
          </cell>
          <cell r="K27">
            <v>103.5</v>
          </cell>
          <cell r="L27">
            <v>90</v>
          </cell>
        </row>
        <row r="28">
          <cell r="C28">
            <v>4986.1000000000004</v>
          </cell>
          <cell r="D28" t="str">
            <v>BANKNIFTY25MAY50500CE</v>
          </cell>
          <cell r="E28" t="str">
            <v>BANKNIFTY</v>
          </cell>
          <cell r="G28">
            <v>50500</v>
          </cell>
          <cell r="H28" t="str">
            <v>CE</v>
          </cell>
          <cell r="J28">
            <v>4846.75</v>
          </cell>
          <cell r="K28">
            <v>143.69999999999982</v>
          </cell>
          <cell r="L28">
            <v>1350</v>
          </cell>
        </row>
        <row r="29">
          <cell r="C29">
            <v>3403.6</v>
          </cell>
          <cell r="D29" t="str">
            <v>BANKNIFTY25MAY52100CE</v>
          </cell>
          <cell r="E29" t="str">
            <v>BANKNIFTY</v>
          </cell>
          <cell r="G29">
            <v>52100</v>
          </cell>
          <cell r="H29" t="str">
            <v>CE</v>
          </cell>
          <cell r="J29">
            <v>3246.75</v>
          </cell>
          <cell r="K29">
            <v>156.84999999999991</v>
          </cell>
          <cell r="L29">
            <v>300</v>
          </cell>
        </row>
        <row r="30">
          <cell r="C30">
            <v>24.55</v>
          </cell>
          <cell r="D30" t="str">
            <v>BANKNIFTY25MAY50600PE</v>
          </cell>
          <cell r="E30" t="str">
            <v>BANKNIFTY</v>
          </cell>
          <cell r="G30">
            <v>50600</v>
          </cell>
          <cell r="H30" t="str">
            <v>PE</v>
          </cell>
          <cell r="J30">
            <v>0</v>
          </cell>
          <cell r="K30">
            <v>21.25</v>
          </cell>
          <cell r="L30">
            <v>35760</v>
          </cell>
        </row>
        <row r="31">
          <cell r="C31">
            <v>671.5</v>
          </cell>
          <cell r="D31" t="str">
            <v>BANKNIFTY25MAY55600PE</v>
          </cell>
          <cell r="E31" t="str">
            <v>BANKNIFTY</v>
          </cell>
          <cell r="G31">
            <v>55600</v>
          </cell>
          <cell r="H31" t="str">
            <v>PE</v>
          </cell>
          <cell r="J31">
            <v>253.25</v>
          </cell>
          <cell r="K31">
            <v>435.75</v>
          </cell>
          <cell r="L31">
            <v>563160</v>
          </cell>
        </row>
        <row r="32">
          <cell r="C32">
            <v>126</v>
          </cell>
          <cell r="D32" t="str">
            <v>BANKNIFTY25MAY53400PE</v>
          </cell>
          <cell r="E32" t="str">
            <v>BANKNIFTY</v>
          </cell>
          <cell r="G32">
            <v>53400</v>
          </cell>
          <cell r="H32" t="str">
            <v>PE</v>
          </cell>
          <cell r="J32">
            <v>0</v>
          </cell>
          <cell r="K32">
            <v>121.7</v>
          </cell>
          <cell r="L32">
            <v>156960</v>
          </cell>
        </row>
        <row r="33">
          <cell r="C33">
            <v>491.2</v>
          </cell>
          <cell r="D33" t="str">
            <v>BANKNIFTY25MAY55200PE</v>
          </cell>
          <cell r="E33" t="str">
            <v>BANKNIFTY</v>
          </cell>
          <cell r="G33">
            <v>55200</v>
          </cell>
          <cell r="H33" t="str">
            <v>PE</v>
          </cell>
          <cell r="J33">
            <v>0</v>
          </cell>
          <cell r="K33">
            <v>507.65</v>
          </cell>
          <cell r="L33">
            <v>2642220</v>
          </cell>
        </row>
        <row r="34">
          <cell r="C34">
            <v>42.9</v>
          </cell>
          <cell r="D34" t="str">
            <v>BANKNIFTY25MAY51700PE</v>
          </cell>
          <cell r="E34" t="str">
            <v>BANKNIFTY</v>
          </cell>
          <cell r="G34">
            <v>51700</v>
          </cell>
          <cell r="H34" t="str">
            <v>PE</v>
          </cell>
          <cell r="J34">
            <v>0</v>
          </cell>
          <cell r="K34">
            <v>40.200000000000003</v>
          </cell>
          <cell r="L34">
            <v>61530</v>
          </cell>
        </row>
        <row r="35">
          <cell r="C35">
            <v>3043.35</v>
          </cell>
          <cell r="D35" t="str">
            <v>BANKNIFTY25MAY52500CE</v>
          </cell>
          <cell r="E35" t="str">
            <v>BANKNIFTY</v>
          </cell>
          <cell r="G35">
            <v>52500</v>
          </cell>
          <cell r="H35" t="str">
            <v>CE</v>
          </cell>
          <cell r="J35">
            <v>2846.75</v>
          </cell>
          <cell r="K35">
            <v>173.25</v>
          </cell>
          <cell r="L35">
            <v>1950</v>
          </cell>
        </row>
        <row r="36">
          <cell r="C36">
            <v>4696.8500000000004</v>
          </cell>
          <cell r="D36" t="str">
            <v>BANKNIFTY25MAY59100PE</v>
          </cell>
          <cell r="E36" t="str">
            <v>BANKNIFTY</v>
          </cell>
          <cell r="G36">
            <v>59100</v>
          </cell>
          <cell r="H36" t="str">
            <v>PE</v>
          </cell>
          <cell r="J36">
            <v>3753.25</v>
          </cell>
          <cell r="K36">
            <v>943.60000000000036</v>
          </cell>
          <cell r="L36">
            <v>0</v>
          </cell>
        </row>
        <row r="37">
          <cell r="C37">
            <v>18.5</v>
          </cell>
          <cell r="D37" t="str">
            <v>BANKNIFTY25MAY59400CE</v>
          </cell>
          <cell r="E37" t="str">
            <v>BANKNIFTY</v>
          </cell>
          <cell r="G37">
            <v>59400</v>
          </cell>
          <cell r="H37" t="str">
            <v>CE</v>
          </cell>
          <cell r="J37">
            <v>0</v>
          </cell>
          <cell r="K37">
            <v>18.350000000000001</v>
          </cell>
          <cell r="L37">
            <v>52980</v>
          </cell>
        </row>
        <row r="38">
          <cell r="C38">
            <v>106.1</v>
          </cell>
          <cell r="D38" t="str">
            <v>BANKNIFTY25MAY57300CE</v>
          </cell>
          <cell r="E38" t="str">
            <v>BANKNIFTY</v>
          </cell>
          <cell r="G38">
            <v>57300</v>
          </cell>
          <cell r="H38" t="str">
            <v>CE</v>
          </cell>
          <cell r="J38">
            <v>0</v>
          </cell>
          <cell r="K38">
            <v>104.75</v>
          </cell>
          <cell r="L38">
            <v>272190</v>
          </cell>
        </row>
        <row r="39">
          <cell r="C39">
            <v>3614.05</v>
          </cell>
          <cell r="D39" t="str">
            <v>BANKNIFTY25MAY51900CE</v>
          </cell>
          <cell r="E39" t="str">
            <v>BANKNIFTY</v>
          </cell>
          <cell r="G39">
            <v>51900</v>
          </cell>
          <cell r="H39" t="str">
            <v>CE</v>
          </cell>
          <cell r="J39">
            <v>3446.75</v>
          </cell>
          <cell r="K39">
            <v>167.30000000000018</v>
          </cell>
          <cell r="L39">
            <v>330</v>
          </cell>
        </row>
        <row r="40">
          <cell r="C40">
            <v>20.95</v>
          </cell>
          <cell r="D40" t="str">
            <v>BANKNIFTY25MAY59200CE</v>
          </cell>
          <cell r="E40" t="str">
            <v>BANKNIFTY</v>
          </cell>
          <cell r="G40">
            <v>59200</v>
          </cell>
          <cell r="H40" t="str">
            <v>CE</v>
          </cell>
          <cell r="J40">
            <v>0</v>
          </cell>
          <cell r="K40">
            <v>20.100000000000001</v>
          </cell>
          <cell r="L40">
            <v>207210</v>
          </cell>
        </row>
        <row r="41">
          <cell r="C41">
            <v>4489.3</v>
          </cell>
          <cell r="D41" t="str">
            <v>BANKNIFTY25MAY60000PE</v>
          </cell>
          <cell r="E41" t="str">
            <v>BANKNIFTY</v>
          </cell>
          <cell r="G41">
            <v>60000</v>
          </cell>
          <cell r="H41" t="str">
            <v>PE</v>
          </cell>
          <cell r="J41">
            <v>4653.25</v>
          </cell>
          <cell r="K41">
            <v>-166</v>
          </cell>
          <cell r="L41">
            <v>3960</v>
          </cell>
        </row>
        <row r="42">
          <cell r="C42">
            <v>39.65</v>
          </cell>
          <cell r="D42" t="str">
            <v>BANKNIFTY25MAY51600PE</v>
          </cell>
          <cell r="E42" t="str">
            <v>BANKNIFTY</v>
          </cell>
          <cell r="G42">
            <v>51600</v>
          </cell>
          <cell r="H42" t="str">
            <v>PE</v>
          </cell>
          <cell r="J42">
            <v>0</v>
          </cell>
          <cell r="K42">
            <v>38.4</v>
          </cell>
          <cell r="L42">
            <v>59880</v>
          </cell>
        </row>
        <row r="43">
          <cell r="C43">
            <v>781</v>
          </cell>
          <cell r="D43" t="str">
            <v>BANKNIFTY25MAY55800PE</v>
          </cell>
          <cell r="E43" t="str">
            <v>BANKNIFTY</v>
          </cell>
          <cell r="G43">
            <v>55800</v>
          </cell>
          <cell r="H43" t="str">
            <v>PE</v>
          </cell>
          <cell r="J43">
            <v>453.25</v>
          </cell>
          <cell r="K43">
            <v>338.79999999999995</v>
          </cell>
          <cell r="L43">
            <v>171240</v>
          </cell>
        </row>
        <row r="44">
          <cell r="C44">
            <v>160</v>
          </cell>
          <cell r="D44" t="str">
            <v>BANKNIFTY25MAY56900CE</v>
          </cell>
          <cell r="E44" t="str">
            <v>BANKNIFTY</v>
          </cell>
          <cell r="G44">
            <v>56900</v>
          </cell>
          <cell r="H44" t="str">
            <v>CE</v>
          </cell>
          <cell r="J44">
            <v>0</v>
          </cell>
          <cell r="K44">
            <v>159.19999999999999</v>
          </cell>
          <cell r="L44">
            <v>245760</v>
          </cell>
        </row>
        <row r="45">
          <cell r="C45">
            <v>629.9</v>
          </cell>
          <cell r="D45" t="str">
            <v>BANKNIFTY25MAY55500CE</v>
          </cell>
          <cell r="E45" t="str">
            <v>BANKNIFTY</v>
          </cell>
          <cell r="G45">
            <v>55500</v>
          </cell>
          <cell r="H45" t="str">
            <v>CE</v>
          </cell>
          <cell r="J45">
            <v>0</v>
          </cell>
          <cell r="K45">
            <v>620</v>
          </cell>
          <cell r="L45">
            <v>4852440</v>
          </cell>
        </row>
        <row r="46">
          <cell r="C46">
            <v>79.7</v>
          </cell>
          <cell r="D46" t="str">
            <v>BANKNIFTY25MAY52800PE</v>
          </cell>
          <cell r="E46" t="str">
            <v>BANKNIFTY</v>
          </cell>
          <cell r="G46">
            <v>52800</v>
          </cell>
          <cell r="H46" t="str">
            <v>PE</v>
          </cell>
          <cell r="J46">
            <v>0</v>
          </cell>
          <cell r="K46">
            <v>79.900000000000006</v>
          </cell>
          <cell r="L46">
            <v>167730</v>
          </cell>
        </row>
        <row r="47">
          <cell r="C47">
            <v>104.9</v>
          </cell>
          <cell r="D47" t="str">
            <v>BANKNIFTY25MAY53200PE</v>
          </cell>
          <cell r="E47" t="str">
            <v>BANKNIFTY</v>
          </cell>
          <cell r="G47">
            <v>53200</v>
          </cell>
          <cell r="H47" t="str">
            <v>PE</v>
          </cell>
          <cell r="J47">
            <v>0</v>
          </cell>
          <cell r="K47">
            <v>106.05</v>
          </cell>
          <cell r="L47">
            <v>180540</v>
          </cell>
        </row>
        <row r="48">
          <cell r="C48">
            <v>245.1</v>
          </cell>
          <cell r="D48" t="str">
            <v>BANKNIFTY25MAY56500CE</v>
          </cell>
          <cell r="E48" t="str">
            <v>BANKNIFTY</v>
          </cell>
          <cell r="G48">
            <v>56500</v>
          </cell>
          <cell r="H48" t="str">
            <v>CE</v>
          </cell>
          <cell r="J48">
            <v>0</v>
          </cell>
          <cell r="K48">
            <v>242.1</v>
          </cell>
          <cell r="L48">
            <v>1381650</v>
          </cell>
        </row>
        <row r="49">
          <cell r="C49">
            <v>52.7</v>
          </cell>
          <cell r="D49" t="str">
            <v>BANKNIFTY25MAY52200PE</v>
          </cell>
          <cell r="E49" t="str">
            <v>BANKNIFTY</v>
          </cell>
          <cell r="G49">
            <v>52200</v>
          </cell>
          <cell r="H49" t="str">
            <v>PE</v>
          </cell>
          <cell r="J49">
            <v>0</v>
          </cell>
          <cell r="K49">
            <v>54.25</v>
          </cell>
          <cell r="L49">
            <v>127830</v>
          </cell>
        </row>
        <row r="50">
          <cell r="C50">
            <v>736.05</v>
          </cell>
          <cell r="D50" t="str">
            <v>BANKNIFTY25MAY55300CE</v>
          </cell>
          <cell r="E50" t="str">
            <v>BANKNIFTY</v>
          </cell>
          <cell r="G50">
            <v>55300</v>
          </cell>
          <cell r="H50" t="str">
            <v>CE</v>
          </cell>
          <cell r="J50">
            <v>46.75</v>
          </cell>
          <cell r="K50">
            <v>682.25</v>
          </cell>
          <cell r="L50">
            <v>4219080</v>
          </cell>
        </row>
        <row r="51">
          <cell r="C51">
            <v>3900</v>
          </cell>
          <cell r="D51" t="str">
            <v>BANKNIFTY25MAY51600CE</v>
          </cell>
          <cell r="E51" t="str">
            <v>BANKNIFTY</v>
          </cell>
          <cell r="G51">
            <v>51600</v>
          </cell>
          <cell r="H51" t="str">
            <v>CE</v>
          </cell>
          <cell r="J51">
            <v>3746.75</v>
          </cell>
          <cell r="K51">
            <v>203.25</v>
          </cell>
          <cell r="L51">
            <v>60</v>
          </cell>
        </row>
        <row r="52">
          <cell r="C52">
            <v>59.85</v>
          </cell>
          <cell r="D52" t="str">
            <v>BANKNIFTY25MAY52300PE</v>
          </cell>
          <cell r="E52" t="str">
            <v>BANKNIFTY</v>
          </cell>
          <cell r="G52">
            <v>52300</v>
          </cell>
          <cell r="H52" t="str">
            <v>PE</v>
          </cell>
          <cell r="J52">
            <v>0</v>
          </cell>
          <cell r="K52">
            <v>57.75</v>
          </cell>
          <cell r="L52">
            <v>114540</v>
          </cell>
        </row>
        <row r="53">
          <cell r="C53">
            <v>533.75</v>
          </cell>
          <cell r="D53" t="str">
            <v>BANKNIFTY25MAY55300PE</v>
          </cell>
          <cell r="E53" t="str">
            <v>BANKNIFTY</v>
          </cell>
          <cell r="G53">
            <v>55300</v>
          </cell>
          <cell r="H53" t="str">
            <v>PE</v>
          </cell>
          <cell r="J53">
            <v>0</v>
          </cell>
          <cell r="K53">
            <v>549</v>
          </cell>
          <cell r="L53">
            <v>3998190</v>
          </cell>
        </row>
        <row r="54">
          <cell r="C54">
            <v>178.9</v>
          </cell>
          <cell r="D54" t="str">
            <v>BANKNIFTY25MAY56800CE</v>
          </cell>
          <cell r="E54" t="str">
            <v>BANKNIFTY</v>
          </cell>
          <cell r="G54">
            <v>56800</v>
          </cell>
          <cell r="H54" t="str">
            <v>CE</v>
          </cell>
          <cell r="J54">
            <v>0</v>
          </cell>
          <cell r="K54">
            <v>176.55</v>
          </cell>
          <cell r="L54">
            <v>310380</v>
          </cell>
        </row>
        <row r="55">
          <cell r="C55">
            <v>222.1</v>
          </cell>
          <cell r="D55" t="str">
            <v>BANKNIFTY25MAY54200PE</v>
          </cell>
          <cell r="E55" t="str">
            <v>BANKNIFTY</v>
          </cell>
          <cell r="G55">
            <v>54200</v>
          </cell>
          <cell r="H55" t="str">
            <v>PE</v>
          </cell>
          <cell r="J55">
            <v>0</v>
          </cell>
          <cell r="K55">
            <v>228</v>
          </cell>
          <cell r="L55">
            <v>241890</v>
          </cell>
        </row>
        <row r="56">
          <cell r="C56">
            <v>419.2</v>
          </cell>
          <cell r="D56" t="str">
            <v>BANKNIFTY25MAY55000PE</v>
          </cell>
          <cell r="E56" t="str">
            <v>BANKNIFTY</v>
          </cell>
          <cell r="G56">
            <v>55000</v>
          </cell>
          <cell r="H56" t="str">
            <v>PE</v>
          </cell>
          <cell r="J56">
            <v>0</v>
          </cell>
          <cell r="K56">
            <v>432</v>
          </cell>
          <cell r="L56">
            <v>3561540</v>
          </cell>
        </row>
        <row r="57">
          <cell r="C57">
            <v>269.95</v>
          </cell>
          <cell r="D57" t="str">
            <v>BANKNIFTY25MAY56400CE</v>
          </cell>
          <cell r="E57" t="str">
            <v>BANKNIFTY</v>
          </cell>
          <cell r="G57">
            <v>56400</v>
          </cell>
          <cell r="H57" t="str">
            <v>CE</v>
          </cell>
          <cell r="J57">
            <v>0</v>
          </cell>
          <cell r="K57">
            <v>268.05</v>
          </cell>
          <cell r="L57">
            <v>393300</v>
          </cell>
        </row>
        <row r="58">
          <cell r="C58">
            <v>1134</v>
          </cell>
          <cell r="D58" t="str">
            <v>BANKNIFTY25MAY54700CE</v>
          </cell>
          <cell r="E58" t="str">
            <v>BANKNIFTY</v>
          </cell>
          <cell r="G58">
            <v>54700</v>
          </cell>
          <cell r="H58" t="str">
            <v>CE</v>
          </cell>
          <cell r="J58">
            <v>646.75</v>
          </cell>
          <cell r="K58">
            <v>476.59999999999991</v>
          </cell>
          <cell r="L58">
            <v>92910</v>
          </cell>
        </row>
        <row r="59">
          <cell r="C59">
            <v>260</v>
          </cell>
          <cell r="D59" t="str">
            <v>BANKNIFTY25MAY54400PE</v>
          </cell>
          <cell r="E59" t="str">
            <v>BANKNIFTY</v>
          </cell>
          <cell r="G59">
            <v>54400</v>
          </cell>
          <cell r="H59" t="str">
            <v>PE</v>
          </cell>
          <cell r="J59">
            <v>0</v>
          </cell>
          <cell r="K59">
            <v>265.10000000000002</v>
          </cell>
          <cell r="L59">
            <v>395610</v>
          </cell>
        </row>
        <row r="60">
          <cell r="C60">
            <v>1671.35</v>
          </cell>
          <cell r="D60" t="str">
            <v>BANKNIFTY25MAY54000CE</v>
          </cell>
          <cell r="E60" t="str">
            <v>BANKNIFTY</v>
          </cell>
          <cell r="G60">
            <v>54000</v>
          </cell>
          <cell r="H60" t="str">
            <v>CE</v>
          </cell>
          <cell r="J60">
            <v>1346.75</v>
          </cell>
          <cell r="K60">
            <v>320.90000000000009</v>
          </cell>
          <cell r="L60">
            <v>110220</v>
          </cell>
        </row>
        <row r="61">
          <cell r="C61">
            <v>14.6</v>
          </cell>
          <cell r="D61" t="str">
            <v>BANKNIFTY25MAY59700CE</v>
          </cell>
          <cell r="E61" t="str">
            <v>BANKNIFTY</v>
          </cell>
          <cell r="G61">
            <v>59700</v>
          </cell>
          <cell r="H61" t="str">
            <v>CE</v>
          </cell>
          <cell r="J61">
            <v>0</v>
          </cell>
          <cell r="K61">
            <v>14.95</v>
          </cell>
          <cell r="L61">
            <v>44130</v>
          </cell>
        </row>
        <row r="62">
          <cell r="C62">
            <v>71.75</v>
          </cell>
          <cell r="D62" t="str">
            <v>BANKNIFTY25MAY52600PE</v>
          </cell>
          <cell r="E62" t="str">
            <v>BANKNIFTY</v>
          </cell>
          <cell r="G62">
            <v>52600</v>
          </cell>
          <cell r="H62" t="str">
            <v>PE</v>
          </cell>
          <cell r="J62">
            <v>0</v>
          </cell>
          <cell r="K62">
            <v>70.3</v>
          </cell>
          <cell r="L62">
            <v>70290</v>
          </cell>
        </row>
        <row r="63">
          <cell r="C63">
            <v>4160</v>
          </cell>
          <cell r="D63" t="str">
            <v>BANKNIFTY25MAY59200PE</v>
          </cell>
          <cell r="E63" t="str">
            <v>BANKNIFTY</v>
          </cell>
          <cell r="G63">
            <v>59200</v>
          </cell>
          <cell r="H63" t="str">
            <v>PE</v>
          </cell>
          <cell r="J63">
            <v>3853.25</v>
          </cell>
          <cell r="K63">
            <v>306.75</v>
          </cell>
          <cell r="L63">
            <v>0</v>
          </cell>
        </row>
        <row r="64">
          <cell r="C64">
            <v>89.3</v>
          </cell>
          <cell r="D64" t="str">
            <v>BANKNIFTY25MAY52900PE</v>
          </cell>
          <cell r="E64" t="str">
            <v>BANKNIFTY</v>
          </cell>
          <cell r="G64">
            <v>52900</v>
          </cell>
          <cell r="H64" t="str">
            <v>PE</v>
          </cell>
          <cell r="J64">
            <v>0</v>
          </cell>
          <cell r="K64">
            <v>85</v>
          </cell>
          <cell r="L64">
            <v>150180</v>
          </cell>
        </row>
        <row r="65">
          <cell r="C65">
            <v>991</v>
          </cell>
          <cell r="D65" t="str">
            <v>BANKNIFTY25MAY54900CE</v>
          </cell>
          <cell r="E65" t="str">
            <v>BANKNIFTY</v>
          </cell>
          <cell r="G65">
            <v>54900</v>
          </cell>
          <cell r="H65" t="str">
            <v>CE</v>
          </cell>
          <cell r="J65">
            <v>446.75</v>
          </cell>
          <cell r="K65">
            <v>542.15</v>
          </cell>
          <cell r="L65">
            <v>231090</v>
          </cell>
        </row>
        <row r="66">
          <cell r="C66">
            <v>30.4</v>
          </cell>
          <cell r="D66" t="str">
            <v>BANKNIFTY25MAY58600CE</v>
          </cell>
          <cell r="E66" t="str">
            <v>BANKNIFTY</v>
          </cell>
          <cell r="G66">
            <v>58600</v>
          </cell>
          <cell r="H66" t="str">
            <v>CE</v>
          </cell>
          <cell r="J66">
            <v>0</v>
          </cell>
          <cell r="K66">
            <v>31.15</v>
          </cell>
          <cell r="L66">
            <v>73200</v>
          </cell>
        </row>
        <row r="67">
          <cell r="C67">
            <v>4000</v>
          </cell>
          <cell r="D67" t="str">
            <v>BANKNIFTY25MAY59500PE</v>
          </cell>
          <cell r="E67" t="str">
            <v>BANKNIFTY</v>
          </cell>
          <cell r="G67">
            <v>59500</v>
          </cell>
          <cell r="H67" t="str">
            <v>PE</v>
          </cell>
          <cell r="J67">
            <v>4153.25</v>
          </cell>
          <cell r="K67">
            <v>-153.25</v>
          </cell>
          <cell r="L67">
            <v>0</v>
          </cell>
        </row>
        <row r="68">
          <cell r="C68">
            <v>2900</v>
          </cell>
          <cell r="D68" t="str">
            <v>BANKNIFTY25MAY52600CE</v>
          </cell>
          <cell r="E68" t="str">
            <v>BANKNIFTY</v>
          </cell>
          <cell r="G68">
            <v>52600</v>
          </cell>
          <cell r="H68" t="str">
            <v>CE</v>
          </cell>
          <cell r="J68">
            <v>2746.75</v>
          </cell>
          <cell r="K68">
            <v>153.25</v>
          </cell>
          <cell r="L68">
            <v>0</v>
          </cell>
        </row>
        <row r="69">
          <cell r="C69">
            <v>3336.15</v>
          </cell>
          <cell r="D69" t="str">
            <v>BANKNIFTY25MAY58600PE</v>
          </cell>
          <cell r="E69" t="str">
            <v>BANKNIFTY</v>
          </cell>
          <cell r="G69">
            <v>58600</v>
          </cell>
          <cell r="H69" t="str">
            <v>PE</v>
          </cell>
          <cell r="J69">
            <v>3253.25</v>
          </cell>
          <cell r="K69">
            <v>82.900000000000091</v>
          </cell>
          <cell r="L69">
            <v>0</v>
          </cell>
        </row>
        <row r="70">
          <cell r="C70">
            <v>362.95</v>
          </cell>
          <cell r="D70" t="str">
            <v>BANKNIFTY25MAY54800PE</v>
          </cell>
          <cell r="E70" t="str">
            <v>BANKNIFTY</v>
          </cell>
          <cell r="G70">
            <v>54800</v>
          </cell>
          <cell r="H70" t="str">
            <v>PE</v>
          </cell>
          <cell r="J70">
            <v>0</v>
          </cell>
          <cell r="K70">
            <v>370</v>
          </cell>
          <cell r="L70">
            <v>698190</v>
          </cell>
        </row>
        <row r="71">
          <cell r="C71">
            <v>577.95000000000005</v>
          </cell>
          <cell r="D71" t="str">
            <v>BANKNIFTY25MAY55400PE</v>
          </cell>
          <cell r="E71" t="str">
            <v>BANKNIFTY</v>
          </cell>
          <cell r="G71">
            <v>55400</v>
          </cell>
          <cell r="H71" t="str">
            <v>PE</v>
          </cell>
          <cell r="J71">
            <v>53.25</v>
          </cell>
          <cell r="K71">
            <v>538.79999999999995</v>
          </cell>
          <cell r="L71">
            <v>2393640</v>
          </cell>
        </row>
        <row r="72">
          <cell r="C72">
            <v>486.35</v>
          </cell>
          <cell r="D72" t="str">
            <v>BANKNIFTY25MAY55800CE</v>
          </cell>
          <cell r="E72" t="str">
            <v>BANKNIFTY</v>
          </cell>
          <cell r="G72">
            <v>55800</v>
          </cell>
          <cell r="H72" t="str">
            <v>CE</v>
          </cell>
          <cell r="J72">
            <v>0</v>
          </cell>
          <cell r="K72">
            <v>476.8</v>
          </cell>
          <cell r="L72">
            <v>969900</v>
          </cell>
        </row>
        <row r="73">
          <cell r="C73">
            <v>80</v>
          </cell>
          <cell r="D73" t="str">
            <v>BANKNIFTY25MAY57600CE</v>
          </cell>
          <cell r="E73" t="str">
            <v>BANKNIFTY</v>
          </cell>
          <cell r="G73">
            <v>57600</v>
          </cell>
          <cell r="H73" t="str">
            <v>CE</v>
          </cell>
          <cell r="J73">
            <v>0</v>
          </cell>
          <cell r="K73">
            <v>77.05</v>
          </cell>
          <cell r="L73">
            <v>158310</v>
          </cell>
        </row>
        <row r="74">
          <cell r="C74">
            <v>3040.7</v>
          </cell>
          <cell r="D74" t="str">
            <v>BANKNIFTY25MAY58500PE</v>
          </cell>
          <cell r="E74" t="str">
            <v>BANKNIFTY</v>
          </cell>
          <cell r="G74">
            <v>58500</v>
          </cell>
          <cell r="H74" t="str">
            <v>PE</v>
          </cell>
          <cell r="J74">
            <v>3153.25</v>
          </cell>
          <cell r="K74">
            <v>-19.400000000000091</v>
          </cell>
          <cell r="L74">
            <v>210</v>
          </cell>
        </row>
        <row r="75">
          <cell r="C75">
            <v>50.25</v>
          </cell>
          <cell r="D75" t="str">
            <v>BANKNIFTY25MAY52100PE</v>
          </cell>
          <cell r="E75" t="str">
            <v>BANKNIFTY</v>
          </cell>
          <cell r="G75">
            <v>52100</v>
          </cell>
          <cell r="H75" t="str">
            <v>PE</v>
          </cell>
          <cell r="J75">
            <v>0</v>
          </cell>
          <cell r="K75">
            <v>51.25</v>
          </cell>
          <cell r="L75">
            <v>94110</v>
          </cell>
        </row>
        <row r="76">
          <cell r="C76">
            <v>2135.75</v>
          </cell>
          <cell r="D76" t="str">
            <v>BANKNIFTY25MAY53500CE</v>
          </cell>
          <cell r="E76" t="str">
            <v>BANKNIFTY</v>
          </cell>
          <cell r="G76">
            <v>53500</v>
          </cell>
          <cell r="H76" t="str">
            <v>CE</v>
          </cell>
          <cell r="J76">
            <v>1846.75</v>
          </cell>
          <cell r="K76">
            <v>239.59999999999991</v>
          </cell>
          <cell r="L76">
            <v>24300</v>
          </cell>
        </row>
        <row r="77">
          <cell r="C77">
            <v>2767.5</v>
          </cell>
          <cell r="D77" t="str">
            <v>BANKNIFTY25MAY58100PE</v>
          </cell>
          <cell r="E77" t="str">
            <v>BANKNIFTY</v>
          </cell>
          <cell r="G77">
            <v>58100</v>
          </cell>
          <cell r="H77" t="str">
            <v>PE</v>
          </cell>
          <cell r="J77">
            <v>2753.25</v>
          </cell>
          <cell r="K77">
            <v>14.25</v>
          </cell>
          <cell r="L77">
            <v>60</v>
          </cell>
        </row>
        <row r="78">
          <cell r="C78">
            <v>55.05</v>
          </cell>
          <cell r="D78" t="str">
            <v>BANKNIFTY25MAY57900CE</v>
          </cell>
          <cell r="E78" t="str">
            <v>BANKNIFTY</v>
          </cell>
          <cell r="G78">
            <v>57900</v>
          </cell>
          <cell r="H78" t="str">
            <v>CE</v>
          </cell>
          <cell r="J78">
            <v>0</v>
          </cell>
          <cell r="K78">
            <v>57.35</v>
          </cell>
          <cell r="L78">
            <v>138810</v>
          </cell>
        </row>
        <row r="79">
          <cell r="C79">
            <v>199</v>
          </cell>
          <cell r="D79" t="str">
            <v>BANKNIFTY25MAY56700CE</v>
          </cell>
          <cell r="E79" t="str">
            <v>BANKNIFTY</v>
          </cell>
          <cell r="G79">
            <v>56700</v>
          </cell>
          <cell r="H79" t="str">
            <v>CE</v>
          </cell>
          <cell r="J79">
            <v>0</v>
          </cell>
          <cell r="K79">
            <v>197.2</v>
          </cell>
          <cell r="L79">
            <v>324840</v>
          </cell>
        </row>
        <row r="80">
          <cell r="C80">
            <v>3522.8</v>
          </cell>
          <cell r="D80" t="str">
            <v>BANKNIFTY25MAY58800PE</v>
          </cell>
          <cell r="E80" t="str">
            <v>BANKNIFTY</v>
          </cell>
          <cell r="G80">
            <v>58800</v>
          </cell>
          <cell r="H80" t="str">
            <v>PE</v>
          </cell>
          <cell r="J80">
            <v>3453.25</v>
          </cell>
          <cell r="K80">
            <v>69.550000000000182</v>
          </cell>
          <cell r="L80">
            <v>0</v>
          </cell>
        </row>
        <row r="81">
          <cell r="C81">
            <v>27.3</v>
          </cell>
          <cell r="D81" t="str">
            <v>BANKNIFTY25MAY50800PE</v>
          </cell>
          <cell r="E81" t="str">
            <v>BANKNIFTY</v>
          </cell>
          <cell r="G81">
            <v>50800</v>
          </cell>
          <cell r="H81" t="str">
            <v>PE</v>
          </cell>
          <cell r="J81">
            <v>0</v>
          </cell>
          <cell r="K81">
            <v>25.7</v>
          </cell>
          <cell r="L81">
            <v>62370</v>
          </cell>
        </row>
        <row r="82">
          <cell r="C82">
            <v>26.75</v>
          </cell>
          <cell r="D82" t="str">
            <v>BANKNIFTY25MAY50700PE</v>
          </cell>
          <cell r="E82" t="str">
            <v>BANKNIFTY</v>
          </cell>
          <cell r="G82">
            <v>50700</v>
          </cell>
          <cell r="H82" t="str">
            <v>PE</v>
          </cell>
          <cell r="J82">
            <v>0</v>
          </cell>
          <cell r="K82">
            <v>25.6</v>
          </cell>
          <cell r="L82">
            <v>67290</v>
          </cell>
        </row>
        <row r="83">
          <cell r="C83">
            <v>12.55</v>
          </cell>
          <cell r="D83" t="str">
            <v>BANKNIFTY25MAY60000CE</v>
          </cell>
          <cell r="E83" t="str">
            <v>BANKNIFTY</v>
          </cell>
          <cell r="G83">
            <v>60000</v>
          </cell>
          <cell r="H83" t="str">
            <v>CE</v>
          </cell>
          <cell r="J83">
            <v>0</v>
          </cell>
          <cell r="K83">
            <v>12.5</v>
          </cell>
          <cell r="L83">
            <v>1000830</v>
          </cell>
        </row>
        <row r="84">
          <cell r="C84">
            <v>4350</v>
          </cell>
          <cell r="D84" t="str">
            <v>BANKNIFTY25MAY51100CE</v>
          </cell>
          <cell r="E84" t="str">
            <v>BANKNIFTY</v>
          </cell>
          <cell r="G84">
            <v>51100</v>
          </cell>
          <cell r="H84" t="str">
            <v>CE</v>
          </cell>
          <cell r="J84">
            <v>4246.75</v>
          </cell>
          <cell r="K84">
            <v>103.25</v>
          </cell>
          <cell r="L84">
            <v>30</v>
          </cell>
        </row>
        <row r="85">
          <cell r="C85">
            <v>2072.1999999999998</v>
          </cell>
          <cell r="D85" t="str">
            <v>BANKNIFTY25MAY57500PE</v>
          </cell>
          <cell r="E85" t="str">
            <v>BANKNIFTY</v>
          </cell>
          <cell r="G85">
            <v>57500</v>
          </cell>
          <cell r="H85" t="str">
            <v>PE</v>
          </cell>
          <cell r="J85">
            <v>2153.25</v>
          </cell>
          <cell r="K85">
            <v>-71.900000000000091</v>
          </cell>
          <cell r="L85">
            <v>3450</v>
          </cell>
        </row>
        <row r="86">
          <cell r="C86">
            <v>45.25</v>
          </cell>
          <cell r="D86" t="str">
            <v>BANKNIFTY25MAY51800PE</v>
          </cell>
          <cell r="E86" t="str">
            <v>BANKNIFTY</v>
          </cell>
          <cell r="G86">
            <v>51800</v>
          </cell>
          <cell r="H86" t="str">
            <v>PE</v>
          </cell>
          <cell r="J86">
            <v>0</v>
          </cell>
          <cell r="K86">
            <v>43.25</v>
          </cell>
          <cell r="L86">
            <v>67830</v>
          </cell>
        </row>
        <row r="87">
          <cell r="C87">
            <v>2682.25</v>
          </cell>
          <cell r="D87" t="str">
            <v>BANKNIFTY25MAY52900CE</v>
          </cell>
          <cell r="E87" t="str">
            <v>BANKNIFTY</v>
          </cell>
          <cell r="G87">
            <v>52900</v>
          </cell>
          <cell r="H87" t="str">
            <v>CE</v>
          </cell>
          <cell r="J87">
            <v>2446.75</v>
          </cell>
          <cell r="K87">
            <v>195.69999999999982</v>
          </cell>
          <cell r="L87">
            <v>90</v>
          </cell>
        </row>
        <row r="88">
          <cell r="C88">
            <v>37.200000000000003</v>
          </cell>
          <cell r="D88" t="str">
            <v>BANKNIFTY25MAY51500PE</v>
          </cell>
          <cell r="E88" t="str">
            <v>BANKNIFTY</v>
          </cell>
          <cell r="G88">
            <v>51500</v>
          </cell>
          <cell r="H88" t="str">
            <v>PE</v>
          </cell>
          <cell r="J88">
            <v>0</v>
          </cell>
          <cell r="K88">
            <v>36.450000000000003</v>
          </cell>
          <cell r="L88">
            <v>660600</v>
          </cell>
        </row>
        <row r="89">
          <cell r="C89">
            <v>2947.75</v>
          </cell>
          <cell r="D89" t="str">
            <v>BANKNIFTY25MAY57700PE</v>
          </cell>
          <cell r="E89" t="str">
            <v>BANKNIFTY</v>
          </cell>
          <cell r="G89">
            <v>57700</v>
          </cell>
          <cell r="H89" t="str">
            <v>PE</v>
          </cell>
          <cell r="J89">
            <v>2353.25</v>
          </cell>
          <cell r="K89">
            <v>594.5</v>
          </cell>
          <cell r="L89">
            <v>0</v>
          </cell>
        </row>
        <row r="90">
          <cell r="C90">
            <v>856.15</v>
          </cell>
          <cell r="D90" t="str">
            <v>BANKNIFTY25MAY55100CE</v>
          </cell>
          <cell r="E90" t="str">
            <v>BANKNIFTY</v>
          </cell>
          <cell r="G90">
            <v>55100</v>
          </cell>
          <cell r="H90" t="str">
            <v>CE</v>
          </cell>
          <cell r="J90">
            <v>246.75</v>
          </cell>
          <cell r="K90">
            <v>600.95000000000005</v>
          </cell>
          <cell r="L90">
            <v>804360</v>
          </cell>
        </row>
        <row r="91">
          <cell r="C91">
            <v>1096.4000000000001</v>
          </cell>
          <cell r="D91" t="str">
            <v>BANKNIFTY25MAY56300PE</v>
          </cell>
          <cell r="E91" t="str">
            <v>BANKNIFTY</v>
          </cell>
          <cell r="G91">
            <v>56300</v>
          </cell>
          <cell r="H91" t="str">
            <v>PE</v>
          </cell>
          <cell r="J91">
            <v>953.25</v>
          </cell>
          <cell r="K91">
            <v>155.59999999999991</v>
          </cell>
          <cell r="L91">
            <v>11400</v>
          </cell>
        </row>
        <row r="92">
          <cell r="C92">
            <v>1286.8</v>
          </cell>
          <cell r="D92" t="str">
            <v>BANKNIFTY25MAY54500CE</v>
          </cell>
          <cell r="E92" t="str">
            <v>BANKNIFTY</v>
          </cell>
          <cell r="G92">
            <v>54500</v>
          </cell>
          <cell r="H92" t="str">
            <v>CE</v>
          </cell>
          <cell r="J92">
            <v>846.75</v>
          </cell>
          <cell r="K92">
            <v>422.5</v>
          </cell>
          <cell r="L92">
            <v>182880</v>
          </cell>
        </row>
        <row r="93">
          <cell r="C93">
            <v>65.400000000000006</v>
          </cell>
          <cell r="D93" t="str">
            <v>BANKNIFTY25MAY57800CE</v>
          </cell>
          <cell r="E93" t="str">
            <v>BANKNIFTY</v>
          </cell>
          <cell r="G93">
            <v>57800</v>
          </cell>
          <cell r="H93" t="str">
            <v>CE</v>
          </cell>
          <cell r="J93">
            <v>0</v>
          </cell>
          <cell r="K93">
            <v>63.25</v>
          </cell>
          <cell r="L93">
            <v>159900</v>
          </cell>
        </row>
        <row r="94">
          <cell r="C94">
            <v>681.65</v>
          </cell>
          <cell r="D94" t="str">
            <v>BANKNIFTY25MAY55400CE</v>
          </cell>
          <cell r="E94" t="str">
            <v>BANKNIFTY</v>
          </cell>
          <cell r="G94">
            <v>55400</v>
          </cell>
          <cell r="H94" t="str">
            <v>CE</v>
          </cell>
          <cell r="J94">
            <v>0</v>
          </cell>
          <cell r="K94">
            <v>673.45</v>
          </cell>
          <cell r="L94">
            <v>3000480</v>
          </cell>
        </row>
        <row r="95">
          <cell r="C95">
            <v>2460.9499999999998</v>
          </cell>
          <cell r="D95" t="str">
            <v>BANKNIFTY25MAY57900PE</v>
          </cell>
          <cell r="E95" t="str">
            <v>BANKNIFTY</v>
          </cell>
          <cell r="G95">
            <v>57900</v>
          </cell>
          <cell r="H95" t="str">
            <v>PE</v>
          </cell>
          <cell r="J95">
            <v>2553.25</v>
          </cell>
          <cell r="K95">
            <v>-92.300000000000182</v>
          </cell>
          <cell r="L95">
            <v>0</v>
          </cell>
        </row>
        <row r="96">
          <cell r="C96">
            <v>0</v>
          </cell>
          <cell r="D96" t="str">
            <v>BANKNIFTY25MAY60200PE</v>
          </cell>
          <cell r="E96" t="str">
            <v>BANKNIFTY</v>
          </cell>
          <cell r="G96">
            <v>60200</v>
          </cell>
          <cell r="H96" t="str">
            <v>PE</v>
          </cell>
          <cell r="J96">
            <v>4853.25</v>
          </cell>
          <cell r="K96">
            <v>-4853.25</v>
          </cell>
          <cell r="L96">
            <v>0</v>
          </cell>
        </row>
        <row r="97">
          <cell r="C97">
            <v>13</v>
          </cell>
          <cell r="D97" t="str">
            <v>BANKNIFTY25MAY59900CE</v>
          </cell>
          <cell r="E97" t="str">
            <v>BANKNIFTY</v>
          </cell>
          <cell r="G97">
            <v>59900</v>
          </cell>
          <cell r="H97" t="str">
            <v>CE</v>
          </cell>
          <cell r="J97">
            <v>0</v>
          </cell>
          <cell r="K97">
            <v>13.25</v>
          </cell>
          <cell r="L97">
            <v>84390</v>
          </cell>
        </row>
        <row r="98">
          <cell r="C98">
            <v>0</v>
          </cell>
          <cell r="D98" t="str">
            <v>BANKNIFTY25MAY60300PE</v>
          </cell>
          <cell r="E98" t="str">
            <v>BANKNIFTY</v>
          </cell>
          <cell r="G98">
            <v>60300</v>
          </cell>
          <cell r="H98" t="str">
            <v>PE</v>
          </cell>
          <cell r="J98">
            <v>4953.25</v>
          </cell>
          <cell r="K98">
            <v>-4953.25</v>
          </cell>
          <cell r="L98">
            <v>0</v>
          </cell>
        </row>
        <row r="99">
          <cell r="C99">
            <v>3380.25</v>
          </cell>
          <cell r="D99" t="str">
            <v>BANKNIFTY25MAY58400PE</v>
          </cell>
          <cell r="E99" t="str">
            <v>BANKNIFTY</v>
          </cell>
          <cell r="G99">
            <v>58400</v>
          </cell>
          <cell r="H99" t="str">
            <v>PE</v>
          </cell>
          <cell r="J99">
            <v>3053.25</v>
          </cell>
          <cell r="K99">
            <v>327</v>
          </cell>
          <cell r="L99">
            <v>0</v>
          </cell>
        </row>
        <row r="100">
          <cell r="C100">
            <v>363.5</v>
          </cell>
          <cell r="D100" t="str">
            <v>BANKNIFTY25MAY56100CE</v>
          </cell>
          <cell r="E100" t="str">
            <v>BANKNIFTY</v>
          </cell>
          <cell r="G100">
            <v>56100</v>
          </cell>
          <cell r="H100" t="str">
            <v>CE</v>
          </cell>
          <cell r="J100">
            <v>0</v>
          </cell>
          <cell r="K100">
            <v>362.4</v>
          </cell>
          <cell r="L100">
            <v>487350</v>
          </cell>
        </row>
        <row r="101">
          <cell r="C101">
            <v>16.350000000000001</v>
          </cell>
          <cell r="D101" t="str">
            <v>BANKNIFTY25MAY59500CE</v>
          </cell>
          <cell r="E101" t="str">
            <v>BANKNIFTY</v>
          </cell>
          <cell r="G101">
            <v>59500</v>
          </cell>
          <cell r="H101" t="str">
            <v>CE</v>
          </cell>
          <cell r="J101">
            <v>0</v>
          </cell>
          <cell r="K101">
            <v>16.100000000000001</v>
          </cell>
          <cell r="L101">
            <v>804150</v>
          </cell>
        </row>
        <row r="102">
          <cell r="C102">
            <v>35.049999999999997</v>
          </cell>
          <cell r="D102" t="str">
            <v>BANKNIFTY25MAY51400PE</v>
          </cell>
          <cell r="E102" t="str">
            <v>BANKNIFTY</v>
          </cell>
          <cell r="G102">
            <v>51400</v>
          </cell>
          <cell r="H102" t="str">
            <v>PE</v>
          </cell>
          <cell r="J102">
            <v>0</v>
          </cell>
          <cell r="K102">
            <v>35.049999999999997</v>
          </cell>
          <cell r="L102">
            <v>34170</v>
          </cell>
        </row>
        <row r="103">
          <cell r="C103">
            <v>2253.6999999999998</v>
          </cell>
          <cell r="D103" t="str">
            <v>BANKNIFTY25MAY57600PE</v>
          </cell>
          <cell r="E103" t="str">
            <v>BANKNIFTY</v>
          </cell>
          <cell r="G103">
            <v>57600</v>
          </cell>
          <cell r="H103" t="str">
            <v>PE</v>
          </cell>
          <cell r="J103">
            <v>2253.25</v>
          </cell>
          <cell r="K103">
            <v>0.4499999999998181</v>
          </cell>
          <cell r="L103">
            <v>0</v>
          </cell>
        </row>
        <row r="104">
          <cell r="C104">
            <v>18.75</v>
          </cell>
          <cell r="D104" t="str">
            <v>BANKNIFTY25MAY59300CE</v>
          </cell>
          <cell r="E104" t="str">
            <v>BANKNIFTY</v>
          </cell>
          <cell r="G104">
            <v>59300</v>
          </cell>
          <cell r="H104" t="str">
            <v>CE</v>
          </cell>
          <cell r="J104">
            <v>0</v>
          </cell>
          <cell r="K104">
            <v>18.2</v>
          </cell>
          <cell r="L104">
            <v>61050</v>
          </cell>
        </row>
        <row r="105">
          <cell r="C105">
            <v>1550.7</v>
          </cell>
          <cell r="D105" t="str">
            <v>BANKNIFTY25MAY56900PE</v>
          </cell>
          <cell r="E105" t="str">
            <v>BANKNIFTY</v>
          </cell>
          <cell r="G105">
            <v>56900</v>
          </cell>
          <cell r="H105" t="str">
            <v>PE</v>
          </cell>
          <cell r="J105">
            <v>1553.25</v>
          </cell>
          <cell r="K105">
            <v>15.75</v>
          </cell>
          <cell r="L105">
            <v>840</v>
          </cell>
        </row>
        <row r="106">
          <cell r="C106">
            <v>31.5</v>
          </cell>
          <cell r="D106" t="str">
            <v>BANKNIFTY25MAY51200PE</v>
          </cell>
          <cell r="E106" t="str">
            <v>BANKNIFTY</v>
          </cell>
          <cell r="G106">
            <v>51200</v>
          </cell>
          <cell r="H106" t="str">
            <v>PE</v>
          </cell>
          <cell r="J106">
            <v>0</v>
          </cell>
          <cell r="K106">
            <v>31.65</v>
          </cell>
          <cell r="L106">
            <v>98310</v>
          </cell>
        </row>
        <row r="107">
          <cell r="C107">
            <v>2383.85</v>
          </cell>
          <cell r="D107" t="str">
            <v>BANKNIFTY25MAY53200CE</v>
          </cell>
          <cell r="E107" t="str">
            <v>BANKNIFTY</v>
          </cell>
          <cell r="G107">
            <v>53200</v>
          </cell>
          <cell r="H107" t="str">
            <v>CE</v>
          </cell>
          <cell r="J107">
            <v>2146.75</v>
          </cell>
          <cell r="K107">
            <v>231.55000000000018</v>
          </cell>
          <cell r="L107">
            <v>990</v>
          </cell>
        </row>
        <row r="108">
          <cell r="C108">
            <v>1317.3</v>
          </cell>
          <cell r="D108" t="str">
            <v>BANKNIFTY25MAY56600PE</v>
          </cell>
          <cell r="E108" t="str">
            <v>BANKNIFTY</v>
          </cell>
          <cell r="G108">
            <v>56600</v>
          </cell>
          <cell r="H108" t="str">
            <v>PE</v>
          </cell>
          <cell r="J108">
            <v>1253.25</v>
          </cell>
          <cell r="K108">
            <v>77.349999999999909</v>
          </cell>
          <cell r="L108">
            <v>5610</v>
          </cell>
        </row>
        <row r="109">
          <cell r="C109">
            <v>2312.85</v>
          </cell>
          <cell r="D109" t="str">
            <v>BANKNIFTY25MAY53300CE</v>
          </cell>
          <cell r="E109" t="str">
            <v>BANKNIFTY</v>
          </cell>
          <cell r="G109">
            <v>53300</v>
          </cell>
          <cell r="H109" t="str">
            <v>CE</v>
          </cell>
          <cell r="J109">
            <v>2046.75</v>
          </cell>
          <cell r="K109">
            <v>249.09999999999991</v>
          </cell>
          <cell r="L109">
            <v>930</v>
          </cell>
        </row>
        <row r="110">
          <cell r="C110">
            <v>36.4</v>
          </cell>
          <cell r="D110" t="str">
            <v>BANKNIFTY25MAY51300PE</v>
          </cell>
          <cell r="E110" t="str">
            <v>BANKNIFTY</v>
          </cell>
          <cell r="G110">
            <v>51300</v>
          </cell>
          <cell r="H110" t="str">
            <v>PE</v>
          </cell>
          <cell r="J110">
            <v>0</v>
          </cell>
          <cell r="K110">
            <v>33.049999999999997</v>
          </cell>
          <cell r="L110">
            <v>219570</v>
          </cell>
        </row>
        <row r="111">
          <cell r="C111">
            <v>23.6</v>
          </cell>
          <cell r="D111" t="str">
            <v>BANKNIFTY25MAY50500PE</v>
          </cell>
          <cell r="E111" t="str">
            <v>BANKNIFTY</v>
          </cell>
          <cell r="G111">
            <v>50500</v>
          </cell>
          <cell r="H111" t="str">
            <v>PE</v>
          </cell>
          <cell r="J111">
            <v>0</v>
          </cell>
          <cell r="K111">
            <v>22.75</v>
          </cell>
          <cell r="L111">
            <v>676410</v>
          </cell>
        </row>
        <row r="112">
          <cell r="C112">
            <v>2904.8</v>
          </cell>
          <cell r="D112" t="str">
            <v>BANKNIFTY25MAY57800PE</v>
          </cell>
          <cell r="E112" t="str">
            <v>BANKNIFTY</v>
          </cell>
          <cell r="G112">
            <v>57800</v>
          </cell>
          <cell r="H112" t="str">
            <v>PE</v>
          </cell>
          <cell r="J112">
            <v>2453.25</v>
          </cell>
          <cell r="K112">
            <v>451.55000000000018</v>
          </cell>
          <cell r="L112">
            <v>0</v>
          </cell>
        </row>
        <row r="113">
          <cell r="C113">
            <v>3730.5</v>
          </cell>
          <cell r="D113" t="str">
            <v>BANKNIFTY25MAY58900PE</v>
          </cell>
          <cell r="E113" t="str">
            <v>BANKNIFTY</v>
          </cell>
          <cell r="G113">
            <v>58900</v>
          </cell>
          <cell r="H113" t="str">
            <v>PE</v>
          </cell>
          <cell r="J113">
            <v>3553.25</v>
          </cell>
          <cell r="K113">
            <v>177.25</v>
          </cell>
          <cell r="L113">
            <v>0</v>
          </cell>
        </row>
        <row r="114">
          <cell r="C114">
            <v>4841.25</v>
          </cell>
          <cell r="D114" t="str">
            <v>BANKNIFTY25MAY50900CE</v>
          </cell>
          <cell r="E114" t="str">
            <v>BANKNIFTY</v>
          </cell>
          <cell r="G114">
            <v>50900</v>
          </cell>
          <cell r="H114" t="str">
            <v>CE</v>
          </cell>
          <cell r="J114">
            <v>4446.75</v>
          </cell>
          <cell r="K114">
            <v>394.5</v>
          </cell>
          <cell r="L114">
            <v>30</v>
          </cell>
        </row>
        <row r="115">
          <cell r="C115">
            <v>2041.95</v>
          </cell>
          <cell r="D115" t="str">
            <v>BANKNIFTY25MAY53600CE</v>
          </cell>
          <cell r="E115" t="str">
            <v>BANKNIFTY</v>
          </cell>
          <cell r="G115">
            <v>53600</v>
          </cell>
          <cell r="H115" t="str">
            <v>CE</v>
          </cell>
          <cell r="J115">
            <v>1746.75</v>
          </cell>
          <cell r="K115">
            <v>254.25</v>
          </cell>
          <cell r="L115">
            <v>5610</v>
          </cell>
        </row>
        <row r="116">
          <cell r="C116">
            <v>31.95</v>
          </cell>
          <cell r="D116" t="str">
            <v>BANKNIFTY25MAY58500CE</v>
          </cell>
          <cell r="E116" t="str">
            <v>BANKNIFTY</v>
          </cell>
          <cell r="G116">
            <v>58500</v>
          </cell>
          <cell r="H116" t="str">
            <v>CE</v>
          </cell>
          <cell r="J116">
            <v>0</v>
          </cell>
          <cell r="K116">
            <v>33.549999999999997</v>
          </cell>
          <cell r="L116">
            <v>584190</v>
          </cell>
        </row>
        <row r="117">
          <cell r="C117">
            <v>2734.95</v>
          </cell>
          <cell r="D117" t="str">
            <v>BANKNIFTY25MAY52800CE</v>
          </cell>
          <cell r="E117" t="str">
            <v>BANKNIFTY</v>
          </cell>
          <cell r="G117">
            <v>52800</v>
          </cell>
          <cell r="H117" t="str">
            <v>CE</v>
          </cell>
          <cell r="J117">
            <v>2546.75</v>
          </cell>
          <cell r="K117">
            <v>193.25</v>
          </cell>
          <cell r="L117">
            <v>420</v>
          </cell>
        </row>
        <row r="118">
          <cell r="C118">
            <v>400.25</v>
          </cell>
          <cell r="D118" t="str">
            <v>BANKNIFTY25MAY56000CE</v>
          </cell>
          <cell r="E118" t="str">
            <v>BANKNIFTY</v>
          </cell>
          <cell r="G118">
            <v>56000</v>
          </cell>
          <cell r="H118" t="str">
            <v>CE</v>
          </cell>
          <cell r="J118">
            <v>0</v>
          </cell>
          <cell r="K118">
            <v>397.55</v>
          </cell>
          <cell r="L118">
            <v>3326700</v>
          </cell>
        </row>
        <row r="119">
          <cell r="C119">
            <v>3204.75</v>
          </cell>
          <cell r="D119" t="str">
            <v>BANKNIFTY25MAY52300CE</v>
          </cell>
          <cell r="E119" t="str">
            <v>BANKNIFTY</v>
          </cell>
          <cell r="G119">
            <v>52300</v>
          </cell>
          <cell r="H119" t="str">
            <v>CE</v>
          </cell>
          <cell r="J119">
            <v>3046.75</v>
          </cell>
          <cell r="K119">
            <v>158</v>
          </cell>
          <cell r="L119">
            <v>120</v>
          </cell>
        </row>
        <row r="120">
          <cell r="C120">
            <v>4090</v>
          </cell>
          <cell r="D120" t="str">
            <v>BANKNIFTY25MAY51400CE</v>
          </cell>
          <cell r="E120" t="str">
            <v>BANKNIFTY</v>
          </cell>
          <cell r="G120">
            <v>51400</v>
          </cell>
          <cell r="H120" t="str">
            <v>CE</v>
          </cell>
          <cell r="J120">
            <v>3946.75</v>
          </cell>
          <cell r="K120">
            <v>143.25</v>
          </cell>
          <cell r="L120">
            <v>30</v>
          </cell>
        </row>
        <row r="121">
          <cell r="C121">
            <v>0</v>
          </cell>
          <cell r="D121" t="str">
            <v>BANKNIFTY25MAY59900PE</v>
          </cell>
          <cell r="E121" t="str">
            <v>BANKNIFTY</v>
          </cell>
          <cell r="G121">
            <v>59900</v>
          </cell>
          <cell r="H121" t="str">
            <v>PE</v>
          </cell>
          <cell r="J121">
            <v>4553.25</v>
          </cell>
          <cell r="K121">
            <v>-4553.25</v>
          </cell>
          <cell r="L121">
            <v>0</v>
          </cell>
        </row>
        <row r="122">
          <cell r="C122">
            <v>441.05</v>
          </cell>
          <cell r="D122" t="str">
            <v>BANKNIFTY25MAY55900CE</v>
          </cell>
          <cell r="E122" t="str">
            <v>BANKNIFTY</v>
          </cell>
          <cell r="G122">
            <v>55900</v>
          </cell>
          <cell r="H122" t="str">
            <v>CE</v>
          </cell>
          <cell r="J122">
            <v>0</v>
          </cell>
          <cell r="K122">
            <v>437.2</v>
          </cell>
          <cell r="L122">
            <v>695760</v>
          </cell>
        </row>
        <row r="123">
          <cell r="C123">
            <v>4030.95</v>
          </cell>
          <cell r="D123" t="str">
            <v>BANKNIFTY25MAY51500CE</v>
          </cell>
          <cell r="E123" t="str">
            <v>BANKNIFTY</v>
          </cell>
          <cell r="G123">
            <v>51500</v>
          </cell>
          <cell r="H123" t="str">
            <v>CE</v>
          </cell>
          <cell r="J123">
            <v>3846.75</v>
          </cell>
          <cell r="K123">
            <v>173.25</v>
          </cell>
          <cell r="L123">
            <v>1800</v>
          </cell>
        </row>
        <row r="124">
          <cell r="C124">
            <v>29.5</v>
          </cell>
          <cell r="D124" t="str">
            <v>BANKNIFTY25MAY50900PE</v>
          </cell>
          <cell r="E124" t="str">
            <v>BANKNIFTY</v>
          </cell>
          <cell r="G124">
            <v>50900</v>
          </cell>
          <cell r="H124" t="str">
            <v>PE</v>
          </cell>
          <cell r="J124">
            <v>0</v>
          </cell>
          <cell r="K124">
            <v>27.15</v>
          </cell>
          <cell r="L124">
            <v>83340</v>
          </cell>
        </row>
        <row r="125">
          <cell r="C125">
            <v>46.8</v>
          </cell>
          <cell r="D125" t="str">
            <v>BANKNIFTY25MAY51900PE</v>
          </cell>
          <cell r="E125" t="str">
            <v>BANKNIFTY</v>
          </cell>
          <cell r="G125">
            <v>51900</v>
          </cell>
          <cell r="H125" t="str">
            <v>PE</v>
          </cell>
          <cell r="J125">
            <v>0</v>
          </cell>
          <cell r="K125">
            <v>45.65</v>
          </cell>
          <cell r="L125">
            <v>59310</v>
          </cell>
        </row>
        <row r="126">
          <cell r="C126">
            <v>1404.85</v>
          </cell>
          <cell r="D126" t="str">
            <v>BANKNIFTY25MAY56700PE</v>
          </cell>
          <cell r="E126" t="str">
            <v>BANKNIFTY</v>
          </cell>
          <cell r="G126">
            <v>56700</v>
          </cell>
          <cell r="H126" t="str">
            <v>PE</v>
          </cell>
          <cell r="J126">
            <v>1353.25</v>
          </cell>
          <cell r="K126">
            <v>51.599999999999909</v>
          </cell>
          <cell r="L126">
            <v>540</v>
          </cell>
        </row>
        <row r="127">
          <cell r="C127">
            <v>3534.25</v>
          </cell>
          <cell r="D127" t="str">
            <v>BANKNIFTY25MAY52000CE</v>
          </cell>
          <cell r="E127" t="str">
            <v>BANKNIFTY</v>
          </cell>
          <cell r="G127">
            <v>52000</v>
          </cell>
          <cell r="H127" t="str">
            <v>CE</v>
          </cell>
          <cell r="J127">
            <v>3346.75</v>
          </cell>
          <cell r="K127">
            <v>168.25</v>
          </cell>
          <cell r="L127">
            <v>4860</v>
          </cell>
        </row>
        <row r="128">
          <cell r="C128">
            <v>77</v>
          </cell>
          <cell r="D128" t="str">
            <v>BANKNIFTY25MAY52700PE</v>
          </cell>
          <cell r="E128" t="str">
            <v>BANKNIFTY</v>
          </cell>
          <cell r="G128">
            <v>52700</v>
          </cell>
          <cell r="H128" t="str">
            <v>PE</v>
          </cell>
          <cell r="J128">
            <v>0</v>
          </cell>
          <cell r="K128">
            <v>73.849999999999994</v>
          </cell>
          <cell r="L128">
            <v>112050</v>
          </cell>
        </row>
        <row r="129">
          <cell r="C129">
            <v>455.05</v>
          </cell>
          <cell r="D129" t="str">
            <v>BANKNIFTY25MAY55100PE</v>
          </cell>
          <cell r="E129" t="str">
            <v>BANKNIFTY</v>
          </cell>
          <cell r="G129">
            <v>55100</v>
          </cell>
          <cell r="H129" t="str">
            <v>PE</v>
          </cell>
          <cell r="J129">
            <v>0</v>
          </cell>
          <cell r="K129">
            <v>467.45</v>
          </cell>
          <cell r="L129">
            <v>995490</v>
          </cell>
        </row>
        <row r="130">
          <cell r="C130">
            <v>0</v>
          </cell>
          <cell r="D130" t="str">
            <v>BANKNIFTY25MAY59700PE</v>
          </cell>
          <cell r="E130" t="str">
            <v>BANKNIFTY</v>
          </cell>
          <cell r="G130">
            <v>59700</v>
          </cell>
          <cell r="H130" t="str">
            <v>PE</v>
          </cell>
          <cell r="J130">
            <v>4353.25</v>
          </cell>
          <cell r="K130">
            <v>-4353.25</v>
          </cell>
          <cell r="L130">
            <v>0</v>
          </cell>
        </row>
        <row r="131">
          <cell r="C131">
            <v>576.04999999999995</v>
          </cell>
          <cell r="D131" t="str">
            <v>BANKNIFTY25MAY55600CE</v>
          </cell>
          <cell r="E131" t="str">
            <v>BANKNIFTY</v>
          </cell>
          <cell r="G131">
            <v>55600</v>
          </cell>
          <cell r="H131" t="str">
            <v>CE</v>
          </cell>
          <cell r="J131">
            <v>0</v>
          </cell>
          <cell r="K131">
            <v>569.9</v>
          </cell>
          <cell r="L131">
            <v>1040280</v>
          </cell>
        </row>
        <row r="132">
          <cell r="C132">
            <v>41</v>
          </cell>
          <cell r="D132" t="str">
            <v>BANKNIFTY25MAY58300CE</v>
          </cell>
          <cell r="E132" t="str">
            <v>BANKNIFTY</v>
          </cell>
          <cell r="G132">
            <v>58300</v>
          </cell>
          <cell r="H132" t="str">
            <v>CE</v>
          </cell>
          <cell r="J132">
            <v>0</v>
          </cell>
          <cell r="K132">
            <v>40.25</v>
          </cell>
          <cell r="L132">
            <v>159600</v>
          </cell>
        </row>
        <row r="133">
          <cell r="C133">
            <v>30.55</v>
          </cell>
          <cell r="D133" t="str">
            <v>BANKNIFTY25MAY51100PE</v>
          </cell>
          <cell r="E133" t="str">
            <v>BANKNIFTY</v>
          </cell>
          <cell r="G133">
            <v>51100</v>
          </cell>
          <cell r="H133" t="str">
            <v>PE</v>
          </cell>
          <cell r="J133">
            <v>0</v>
          </cell>
          <cell r="K133">
            <v>29.85</v>
          </cell>
          <cell r="L133">
            <v>41490</v>
          </cell>
        </row>
        <row r="134">
          <cell r="C134">
            <v>206.05</v>
          </cell>
          <cell r="D134" t="str">
            <v>BANKNIFTY25MAY54100PE</v>
          </cell>
          <cell r="E134" t="str">
            <v>BANKNIFTY</v>
          </cell>
          <cell r="G134">
            <v>54100</v>
          </cell>
          <cell r="H134" t="str">
            <v>PE</v>
          </cell>
          <cell r="J134">
            <v>0</v>
          </cell>
          <cell r="K134">
            <v>209.3</v>
          </cell>
          <cell r="L134">
            <v>185280</v>
          </cell>
        </row>
        <row r="135">
          <cell r="C135">
            <v>0</v>
          </cell>
          <cell r="D135" t="str">
            <v>BANKNIFTY25MAY59600PE</v>
          </cell>
          <cell r="E135" t="str">
            <v>BANKNIFTY</v>
          </cell>
          <cell r="G135">
            <v>59600</v>
          </cell>
          <cell r="H135" t="str">
            <v>PE</v>
          </cell>
          <cell r="J135">
            <v>4253.25</v>
          </cell>
          <cell r="K135">
            <v>-4253.25</v>
          </cell>
          <cell r="L135">
            <v>0</v>
          </cell>
        </row>
        <row r="136">
          <cell r="C136">
            <v>1774.35</v>
          </cell>
          <cell r="D136" t="str">
            <v>BANKNIFTY25MAY53900CE</v>
          </cell>
          <cell r="E136" t="str">
            <v>BANKNIFTY</v>
          </cell>
          <cell r="G136">
            <v>53900</v>
          </cell>
          <cell r="H136" t="str">
            <v>CE</v>
          </cell>
          <cell r="J136">
            <v>1446.75</v>
          </cell>
          <cell r="K136">
            <v>333.20000000000005</v>
          </cell>
          <cell r="L136">
            <v>1740</v>
          </cell>
        </row>
        <row r="137">
          <cell r="C137">
            <v>65</v>
          </cell>
          <cell r="D137" t="str">
            <v>BANKNIFTY25MAY52400PE</v>
          </cell>
          <cell r="E137" t="str">
            <v>BANKNIFTY</v>
          </cell>
          <cell r="G137">
            <v>52400</v>
          </cell>
          <cell r="H137" t="str">
            <v>PE</v>
          </cell>
          <cell r="J137">
            <v>0</v>
          </cell>
          <cell r="K137">
            <v>61.55</v>
          </cell>
          <cell r="L137">
            <v>102270</v>
          </cell>
        </row>
        <row r="138">
          <cell r="C138">
            <v>1436.75</v>
          </cell>
          <cell r="D138" t="str">
            <v>BANKNIFTY25MAY54300CE</v>
          </cell>
          <cell r="E138" t="str">
            <v>BANKNIFTY</v>
          </cell>
          <cell r="G138">
            <v>54300</v>
          </cell>
          <cell r="H138" t="str">
            <v>CE</v>
          </cell>
          <cell r="J138">
            <v>1046.75</v>
          </cell>
          <cell r="K138">
            <v>373.75</v>
          </cell>
          <cell r="L138">
            <v>9360</v>
          </cell>
        </row>
        <row r="139">
          <cell r="C139">
            <v>21.05</v>
          </cell>
          <cell r="D139" t="str">
            <v>BANKNIFTY25MAY59100CE</v>
          </cell>
          <cell r="E139" t="str">
            <v>BANKNIFTY</v>
          </cell>
          <cell r="G139">
            <v>59100</v>
          </cell>
          <cell r="H139" t="str">
            <v>CE</v>
          </cell>
          <cell r="J139">
            <v>0</v>
          </cell>
          <cell r="K139">
            <v>21.3</v>
          </cell>
          <cell r="L139">
            <v>108300</v>
          </cell>
        </row>
        <row r="140">
          <cell r="C140">
            <v>92.8</v>
          </cell>
          <cell r="D140" t="str">
            <v>BANKNIFTY25MAY53000PE</v>
          </cell>
          <cell r="E140" t="str">
            <v>BANKNIFTY</v>
          </cell>
          <cell r="G140">
            <v>53000</v>
          </cell>
          <cell r="H140" t="str">
            <v>PE</v>
          </cell>
          <cell r="J140">
            <v>0</v>
          </cell>
          <cell r="K140">
            <v>91.5</v>
          </cell>
          <cell r="L140">
            <v>2101260</v>
          </cell>
        </row>
        <row r="141">
          <cell r="C141">
            <v>894.65</v>
          </cell>
          <cell r="D141" t="str">
            <v>BANKNIFTY25MAY56000PE</v>
          </cell>
          <cell r="E141" t="str">
            <v>BANKNIFTY</v>
          </cell>
          <cell r="G141">
            <v>56000</v>
          </cell>
          <cell r="H141" t="str">
            <v>PE</v>
          </cell>
          <cell r="J141">
            <v>653.25</v>
          </cell>
          <cell r="K141">
            <v>257.35000000000002</v>
          </cell>
          <cell r="L141">
            <v>496980</v>
          </cell>
        </row>
        <row r="142">
          <cell r="C142">
            <v>1066.3499999999999</v>
          </cell>
          <cell r="D142" t="str">
            <v>BANKNIFTY25MAY54800CE</v>
          </cell>
          <cell r="E142" t="str">
            <v>BANKNIFTY</v>
          </cell>
          <cell r="G142">
            <v>54800</v>
          </cell>
          <cell r="H142" t="str">
            <v>CE</v>
          </cell>
          <cell r="J142">
            <v>546.75</v>
          </cell>
          <cell r="K142">
            <v>499.59999999999991</v>
          </cell>
          <cell r="L142">
            <v>233490</v>
          </cell>
        </row>
        <row r="143">
          <cell r="C143">
            <v>1905.9</v>
          </cell>
          <cell r="D143" t="str">
            <v>BANKNIFTY25MAY57200PE</v>
          </cell>
          <cell r="E143" t="str">
            <v>BANKNIFTY</v>
          </cell>
          <cell r="G143">
            <v>57200</v>
          </cell>
          <cell r="H143" t="str">
            <v>PE</v>
          </cell>
          <cell r="J143">
            <v>1853.25</v>
          </cell>
          <cell r="K143">
            <v>52.650000000000091</v>
          </cell>
          <cell r="L143">
            <v>930</v>
          </cell>
        </row>
        <row r="144">
          <cell r="C144">
            <v>1354.4</v>
          </cell>
          <cell r="D144" t="str">
            <v>BANKNIFTY25MAY54400CE</v>
          </cell>
          <cell r="E144" t="str">
            <v>BANKNIFTY</v>
          </cell>
          <cell r="G144">
            <v>54400</v>
          </cell>
          <cell r="H144" t="str">
            <v>CE</v>
          </cell>
          <cell r="J144">
            <v>946.75</v>
          </cell>
          <cell r="K144">
            <v>406</v>
          </cell>
          <cell r="L144">
            <v>23100</v>
          </cell>
        </row>
        <row r="145">
          <cell r="C145">
            <v>11.95</v>
          </cell>
          <cell r="D145" t="str">
            <v>BANKNIFTY25MAY60100CE</v>
          </cell>
          <cell r="E145" t="str">
            <v>BANKNIFTY</v>
          </cell>
          <cell r="G145">
            <v>60100</v>
          </cell>
          <cell r="H145" t="str">
            <v>CE</v>
          </cell>
          <cell r="J145">
            <v>0</v>
          </cell>
          <cell r="K145">
            <v>13.2</v>
          </cell>
          <cell r="L145">
            <v>24570</v>
          </cell>
        </row>
        <row r="146">
          <cell r="C146">
            <v>2222</v>
          </cell>
          <cell r="D146" t="str">
            <v>BANKNIFTY25MAY53400CE</v>
          </cell>
          <cell r="E146" t="str">
            <v>BANKNIFTY</v>
          </cell>
          <cell r="G146">
            <v>53400</v>
          </cell>
          <cell r="H146" t="str">
            <v>CE</v>
          </cell>
          <cell r="J146">
            <v>1946.75</v>
          </cell>
          <cell r="K146">
            <v>252.69999999999982</v>
          </cell>
          <cell r="L146">
            <v>2280</v>
          </cell>
        </row>
        <row r="147">
          <cell r="C147">
            <v>1466.5</v>
          </cell>
          <cell r="D147" t="str">
            <v>BANKNIFTY25MAY56800PE</v>
          </cell>
          <cell r="E147" t="str">
            <v>BANKNIFTY</v>
          </cell>
          <cell r="G147">
            <v>56800</v>
          </cell>
          <cell r="H147" t="str">
            <v>PE</v>
          </cell>
          <cell r="J147">
            <v>1453.25</v>
          </cell>
          <cell r="K147">
            <v>41.75</v>
          </cell>
          <cell r="L147">
            <v>330</v>
          </cell>
        </row>
        <row r="148">
          <cell r="C148">
            <v>52</v>
          </cell>
          <cell r="D148" t="str">
            <v>BANKNIFTY25MAY58000CE</v>
          </cell>
          <cell r="E148" t="str">
            <v>BANKNIFTY</v>
          </cell>
          <cell r="G148">
            <v>58000</v>
          </cell>
          <cell r="H148" t="str">
            <v>CE</v>
          </cell>
          <cell r="J148">
            <v>0</v>
          </cell>
          <cell r="K148">
            <v>52.3</v>
          </cell>
          <cell r="L148">
            <v>1571970</v>
          </cell>
        </row>
        <row r="149">
          <cell r="C149">
            <v>3465.9</v>
          </cell>
          <cell r="D149" t="str">
            <v>BANKNIFTY25MAY58700PE</v>
          </cell>
          <cell r="E149" t="str">
            <v>BANKNIFTY</v>
          </cell>
          <cell r="G149">
            <v>58700</v>
          </cell>
          <cell r="H149" t="str">
            <v>PE</v>
          </cell>
          <cell r="J149">
            <v>3353.25</v>
          </cell>
          <cell r="K149">
            <v>112.65000000000009</v>
          </cell>
          <cell r="L149">
            <v>0</v>
          </cell>
        </row>
        <row r="150">
          <cell r="C150">
            <v>13</v>
          </cell>
          <cell r="D150" t="str">
            <v>BANKNIFTY25MAY60200CE</v>
          </cell>
          <cell r="E150" t="str">
            <v>BANKNIFTY</v>
          </cell>
          <cell r="G150">
            <v>60200</v>
          </cell>
          <cell r="H150" t="str">
            <v>CE</v>
          </cell>
          <cell r="J150">
            <v>0</v>
          </cell>
          <cell r="K150">
            <v>12.3</v>
          </cell>
          <cell r="L150">
            <v>31860</v>
          </cell>
        </row>
        <row r="151">
          <cell r="C151">
            <v>143.55000000000001</v>
          </cell>
          <cell r="D151" t="str">
            <v>BANKNIFTY25MAY57000CE</v>
          </cell>
          <cell r="E151" t="str">
            <v>BANKNIFTY</v>
          </cell>
          <cell r="G151">
            <v>57000</v>
          </cell>
          <cell r="H151" t="str">
            <v>CE</v>
          </cell>
          <cell r="J151">
            <v>0</v>
          </cell>
          <cell r="K151">
            <v>143.6</v>
          </cell>
          <cell r="L151">
            <v>2159400</v>
          </cell>
        </row>
        <row r="152">
          <cell r="C152">
            <v>49.95</v>
          </cell>
          <cell r="D152" t="str">
            <v>BANKNIFTY25MAY52000PE</v>
          </cell>
          <cell r="E152" t="str">
            <v>BANKNIFTY</v>
          </cell>
          <cell r="G152">
            <v>52000</v>
          </cell>
          <cell r="H152" t="str">
            <v>PE</v>
          </cell>
          <cell r="J152">
            <v>0</v>
          </cell>
          <cell r="K152">
            <v>48.6</v>
          </cell>
          <cell r="L152">
            <v>1515960</v>
          </cell>
        </row>
        <row r="153">
          <cell r="C153">
            <v>45.25</v>
          </cell>
          <cell r="D153" t="str">
            <v>BANKNIFTY25MAY58200CE</v>
          </cell>
          <cell r="E153" t="str">
            <v>BANKNIFTY</v>
          </cell>
          <cell r="G153">
            <v>58200</v>
          </cell>
          <cell r="H153" t="str">
            <v>CE</v>
          </cell>
          <cell r="J153">
            <v>0</v>
          </cell>
          <cell r="K153">
            <v>44.05</v>
          </cell>
          <cell r="L153">
            <v>122370</v>
          </cell>
        </row>
        <row r="154">
          <cell r="C154">
            <v>3520.65</v>
          </cell>
          <cell r="D154" t="str">
            <v>BANKNIFTY25MAY59000PE</v>
          </cell>
          <cell r="E154" t="str">
            <v>BANKNIFTY</v>
          </cell>
          <cell r="G154">
            <v>59000</v>
          </cell>
          <cell r="H154" t="str">
            <v>PE</v>
          </cell>
          <cell r="J154">
            <v>3653.25</v>
          </cell>
          <cell r="K154">
            <v>-153.25</v>
          </cell>
          <cell r="L154">
            <v>5730</v>
          </cell>
        </row>
        <row r="155">
          <cell r="C155">
            <v>1901</v>
          </cell>
          <cell r="D155" t="str">
            <v>BANKNIFTY25MAY57300PE</v>
          </cell>
          <cell r="E155" t="str">
            <v>BANKNIFTY</v>
          </cell>
          <cell r="G155">
            <v>57300</v>
          </cell>
          <cell r="H155" t="str">
            <v>PE</v>
          </cell>
          <cell r="J155">
            <v>1953.25</v>
          </cell>
          <cell r="K155">
            <v>-52.25</v>
          </cell>
          <cell r="L155">
            <v>30</v>
          </cell>
        </row>
        <row r="156">
          <cell r="C156">
            <v>1204.45</v>
          </cell>
          <cell r="D156" t="str">
            <v>BANKNIFTY25MAY54600CE</v>
          </cell>
          <cell r="E156" t="str">
            <v>BANKNIFTY</v>
          </cell>
          <cell r="G156">
            <v>54600</v>
          </cell>
          <cell r="H156" t="str">
            <v>CE</v>
          </cell>
          <cell r="J156">
            <v>746.75</v>
          </cell>
          <cell r="K156">
            <v>448.40000000000009</v>
          </cell>
          <cell r="L156">
            <v>64950</v>
          </cell>
        </row>
        <row r="157">
          <cell r="C157">
            <v>5272.85</v>
          </cell>
          <cell r="D157" t="str">
            <v>BANKNIFTY25MAY59800PE</v>
          </cell>
          <cell r="E157" t="str">
            <v>BANKNIFTY</v>
          </cell>
          <cell r="G157">
            <v>59800</v>
          </cell>
          <cell r="H157" t="str">
            <v>PE</v>
          </cell>
          <cell r="J157">
            <v>4453.25</v>
          </cell>
          <cell r="K157">
            <v>819.60000000000036</v>
          </cell>
          <cell r="L157">
            <v>0</v>
          </cell>
        </row>
        <row r="158">
          <cell r="C158">
            <v>2472.3000000000002</v>
          </cell>
          <cell r="D158" t="str">
            <v>BANKNIFTY25MAY57100PE</v>
          </cell>
          <cell r="E158" t="str">
            <v>BANKNIFTY</v>
          </cell>
          <cell r="G158">
            <v>57100</v>
          </cell>
          <cell r="H158" t="str">
            <v>PE</v>
          </cell>
          <cell r="J158">
            <v>1753.25</v>
          </cell>
          <cell r="K158">
            <v>719.05000000000018</v>
          </cell>
          <cell r="L158">
            <v>0</v>
          </cell>
        </row>
        <row r="159">
          <cell r="C159">
            <v>2829.85</v>
          </cell>
          <cell r="D159" t="str">
            <v>BANKNIFTY25MAY52700CE</v>
          </cell>
          <cell r="E159" t="str">
            <v>BANKNIFTY</v>
          </cell>
          <cell r="G159">
            <v>52700</v>
          </cell>
          <cell r="H159" t="str">
            <v>CE</v>
          </cell>
          <cell r="J159">
            <v>2646.75</v>
          </cell>
          <cell r="K159">
            <v>183.09999999999991</v>
          </cell>
          <cell r="L159">
            <v>30</v>
          </cell>
        </row>
        <row r="160">
          <cell r="C160">
            <v>68.900000000000006</v>
          </cell>
          <cell r="D160" t="str">
            <v>BANKNIFTY25MAY57700CE</v>
          </cell>
          <cell r="E160" t="str">
            <v>BANKNIFTY</v>
          </cell>
          <cell r="G160">
            <v>57700</v>
          </cell>
          <cell r="H160" t="str">
            <v>CE</v>
          </cell>
          <cell r="J160">
            <v>0</v>
          </cell>
          <cell r="K160">
            <v>69.599999999999994</v>
          </cell>
          <cell r="L160">
            <v>183510</v>
          </cell>
        </row>
        <row r="161">
          <cell r="C161">
            <v>1603.6</v>
          </cell>
          <cell r="D161" t="str">
            <v>BANKNIFTY25MAY54100CE</v>
          </cell>
          <cell r="E161" t="str">
            <v>BANKNIFTY</v>
          </cell>
          <cell r="G161">
            <v>54100</v>
          </cell>
          <cell r="H161" t="str">
            <v>CE</v>
          </cell>
          <cell r="J161">
            <v>1246.75</v>
          </cell>
          <cell r="K161">
            <v>346.25</v>
          </cell>
          <cell r="L161">
            <v>3120</v>
          </cell>
        </row>
        <row r="162">
          <cell r="C162">
            <v>843.05</v>
          </cell>
          <cell r="D162" t="str">
            <v>BANKNIFTY25MAY55900PE</v>
          </cell>
          <cell r="E162" t="str">
            <v>BANKNIFTY</v>
          </cell>
          <cell r="G162">
            <v>55900</v>
          </cell>
          <cell r="H162" t="str">
            <v>PE</v>
          </cell>
          <cell r="J162">
            <v>553.25</v>
          </cell>
          <cell r="K162">
            <v>300.64999999999998</v>
          </cell>
          <cell r="L162">
            <v>89820</v>
          </cell>
        </row>
        <row r="163">
          <cell r="C163">
            <v>2601.1999999999998</v>
          </cell>
          <cell r="D163" t="str">
            <v>BANKNIFTY25MAY53000CE</v>
          </cell>
          <cell r="E163" t="str">
            <v>BANKNIFTY</v>
          </cell>
          <cell r="G163">
            <v>53000</v>
          </cell>
          <cell r="H163" t="str">
            <v>CE</v>
          </cell>
          <cell r="J163">
            <v>2346.75</v>
          </cell>
          <cell r="K163">
            <v>220.65000000000009</v>
          </cell>
          <cell r="L163">
            <v>21270</v>
          </cell>
        </row>
        <row r="164">
          <cell r="C164">
            <v>117.7</v>
          </cell>
          <cell r="D164" t="str">
            <v>BANKNIFTY25MAY57200CE</v>
          </cell>
          <cell r="E164" t="str">
            <v>BANKNIFTY</v>
          </cell>
          <cell r="G164">
            <v>57200</v>
          </cell>
          <cell r="H164" t="str">
            <v>CE</v>
          </cell>
          <cell r="J164">
            <v>0</v>
          </cell>
          <cell r="K164">
            <v>115.25</v>
          </cell>
          <cell r="L164">
            <v>378600</v>
          </cell>
        </row>
        <row r="165">
          <cell r="C165">
            <v>3600</v>
          </cell>
          <cell r="D165" t="str">
            <v>BANKNIFTY25MAY51800CE</v>
          </cell>
          <cell r="E165" t="str">
            <v>BANKNIFTY</v>
          </cell>
          <cell r="G165">
            <v>51800</v>
          </cell>
          <cell r="H165" t="str">
            <v>CE</v>
          </cell>
          <cell r="J165">
            <v>3546.75</v>
          </cell>
          <cell r="K165">
            <v>53.25</v>
          </cell>
          <cell r="L165">
            <v>0</v>
          </cell>
        </row>
        <row r="166">
          <cell r="C166">
            <v>177.75</v>
          </cell>
          <cell r="D166" t="str">
            <v>BANKNIFTY25MAY53900PE</v>
          </cell>
          <cell r="E166" t="str">
            <v>BANKNIFTY</v>
          </cell>
          <cell r="G166">
            <v>53900</v>
          </cell>
          <cell r="H166" t="str">
            <v>PE</v>
          </cell>
          <cell r="J166">
            <v>0</v>
          </cell>
          <cell r="K166">
            <v>178.45</v>
          </cell>
          <cell r="L166">
            <v>247170</v>
          </cell>
        </row>
        <row r="167">
          <cell r="C167">
            <v>283.05</v>
          </cell>
          <cell r="D167" t="str">
            <v>BANKNIFTY25MAY54500PE</v>
          </cell>
          <cell r="E167" t="str">
            <v>BANKNIFTY</v>
          </cell>
          <cell r="G167">
            <v>54500</v>
          </cell>
          <cell r="H167" t="str">
            <v>PE</v>
          </cell>
          <cell r="J167">
            <v>0</v>
          </cell>
          <cell r="K167">
            <v>288.45</v>
          </cell>
          <cell r="L167">
            <v>1423470</v>
          </cell>
        </row>
        <row r="168">
          <cell r="C168">
            <v>1030</v>
          </cell>
          <cell r="D168" t="str">
            <v>BANKNIFTY25MAY56200PE</v>
          </cell>
          <cell r="E168" t="str">
            <v>BANKNIFTY</v>
          </cell>
          <cell r="G168">
            <v>56200</v>
          </cell>
          <cell r="H168" t="str">
            <v>PE</v>
          </cell>
          <cell r="J168">
            <v>853.25</v>
          </cell>
          <cell r="K168">
            <v>183.95000000000005</v>
          </cell>
          <cell r="L168">
            <v>15870</v>
          </cell>
        </row>
        <row r="169">
          <cell r="C169">
            <v>1635</v>
          </cell>
          <cell r="D169" t="str">
            <v>BANKNIFTY25MAY57000PE</v>
          </cell>
          <cell r="E169" t="str">
            <v>BANKNIFTY</v>
          </cell>
          <cell r="G169">
            <v>57000</v>
          </cell>
          <cell r="H169" t="str">
            <v>PE</v>
          </cell>
          <cell r="J169">
            <v>1653.25</v>
          </cell>
          <cell r="K169">
            <v>-14.650000000000091</v>
          </cell>
          <cell r="L169">
            <v>64890</v>
          </cell>
        </row>
        <row r="170">
          <cell r="C170">
            <v>3747.8</v>
          </cell>
          <cell r="D170" t="str">
            <v>BANKNIFTY25MAY51700CE</v>
          </cell>
          <cell r="E170" t="str">
            <v>BANKNIFTY</v>
          </cell>
          <cell r="G170">
            <v>51700</v>
          </cell>
          <cell r="H170" t="str">
            <v>CE</v>
          </cell>
          <cell r="J170">
            <v>3646.75</v>
          </cell>
          <cell r="K170">
            <v>101.05000000000018</v>
          </cell>
          <cell r="L170">
            <v>0</v>
          </cell>
        </row>
        <row r="171">
          <cell r="C171">
            <v>219.5</v>
          </cell>
          <cell r="D171" t="str">
            <v>BANKNIFTY25MAY56600CE</v>
          </cell>
          <cell r="E171" t="str">
            <v>BANKNIFTY</v>
          </cell>
          <cell r="G171">
            <v>56600</v>
          </cell>
          <cell r="H171" t="str">
            <v>CE</v>
          </cell>
          <cell r="J171">
            <v>0</v>
          </cell>
          <cell r="K171">
            <v>218.2</v>
          </cell>
          <cell r="L171">
            <v>318930</v>
          </cell>
        </row>
        <row r="172">
          <cell r="C172">
            <v>919.95</v>
          </cell>
          <cell r="D172" t="str">
            <v>BANKNIFTY25MAY55000CE</v>
          </cell>
          <cell r="E172" t="str">
            <v>BANKNIFTY</v>
          </cell>
          <cell r="G172">
            <v>55000</v>
          </cell>
          <cell r="H172" t="str">
            <v>CE</v>
          </cell>
          <cell r="J172">
            <v>346.75</v>
          </cell>
          <cell r="K172">
            <v>565.25</v>
          </cell>
          <cell r="L172">
            <v>2184690</v>
          </cell>
        </row>
        <row r="173">
          <cell r="C173">
            <v>22.6</v>
          </cell>
          <cell r="D173" t="str">
            <v>BANKNIFTY25MAY59000CE</v>
          </cell>
          <cell r="E173" t="str">
            <v>BANKNIFTY</v>
          </cell>
          <cell r="G173">
            <v>59000</v>
          </cell>
          <cell r="H173" t="str">
            <v>CE</v>
          </cell>
          <cell r="J173">
            <v>0</v>
          </cell>
          <cell r="K173">
            <v>22.75</v>
          </cell>
          <cell r="L173">
            <v>1190670</v>
          </cell>
        </row>
        <row r="174">
          <cell r="C174">
            <v>333</v>
          </cell>
          <cell r="D174" t="str">
            <v>BANKNIFTY25MAY54700PE</v>
          </cell>
          <cell r="E174" t="str">
            <v>BANKNIFTY</v>
          </cell>
          <cell r="G174">
            <v>54700</v>
          </cell>
          <cell r="H174" t="str">
            <v>PE</v>
          </cell>
          <cell r="J174">
            <v>0</v>
          </cell>
          <cell r="K174">
            <v>340.55</v>
          </cell>
          <cell r="L174">
            <v>686790</v>
          </cell>
        </row>
        <row r="175">
          <cell r="C175">
            <v>153.19999999999999</v>
          </cell>
          <cell r="D175" t="str">
            <v>BANKNIFTY25MAY53700PE</v>
          </cell>
          <cell r="E175" t="str">
            <v>BANKNIFTY</v>
          </cell>
          <cell r="G175">
            <v>53700</v>
          </cell>
          <cell r="H175" t="str">
            <v>PE</v>
          </cell>
          <cell r="J175">
            <v>0</v>
          </cell>
          <cell r="K175">
            <v>154.25</v>
          </cell>
          <cell r="L175">
            <v>214890</v>
          </cell>
        </row>
        <row r="176">
          <cell r="C176">
            <v>37.25</v>
          </cell>
          <cell r="D176" t="str">
            <v>BANKNIFTY25MAY58400CE</v>
          </cell>
          <cell r="E176" t="str">
            <v>BANKNIFTY</v>
          </cell>
          <cell r="G176">
            <v>58400</v>
          </cell>
          <cell r="H176" t="str">
            <v>CE</v>
          </cell>
          <cell r="J176">
            <v>0</v>
          </cell>
          <cell r="K176">
            <v>36.75</v>
          </cell>
          <cell r="L176">
            <v>116010</v>
          </cell>
        </row>
        <row r="177">
          <cell r="C177">
            <v>1888</v>
          </cell>
          <cell r="D177" t="str">
            <v>BANKNIFTY25MAY53800CE</v>
          </cell>
          <cell r="E177" t="str">
            <v>BANKNIFTY</v>
          </cell>
          <cell r="G177">
            <v>53800</v>
          </cell>
          <cell r="H177" t="str">
            <v>CE</v>
          </cell>
          <cell r="J177">
            <v>1546.75</v>
          </cell>
          <cell r="K177">
            <v>286.75</v>
          </cell>
          <cell r="L177">
            <v>3870</v>
          </cell>
        </row>
        <row r="178">
          <cell r="C178">
            <v>85.85</v>
          </cell>
          <cell r="D178" t="str">
            <v>BANKNIFTY25MAY57500CE</v>
          </cell>
          <cell r="E178" t="str">
            <v>BANKNIFTY</v>
          </cell>
          <cell r="G178">
            <v>57500</v>
          </cell>
          <cell r="H178" t="str">
            <v>CE</v>
          </cell>
          <cell r="J178">
            <v>0</v>
          </cell>
          <cell r="K178">
            <v>85</v>
          </cell>
          <cell r="L178">
            <v>1223820</v>
          </cell>
        </row>
        <row r="179">
          <cell r="C179">
            <v>0</v>
          </cell>
          <cell r="D179" t="str">
            <v>BANKNIFTY25MAY60100PE</v>
          </cell>
          <cell r="E179" t="str">
            <v>BANKNIFTY</v>
          </cell>
          <cell r="G179">
            <v>60100</v>
          </cell>
          <cell r="H179" t="str">
            <v>PE</v>
          </cell>
          <cell r="J179">
            <v>4753.25</v>
          </cell>
          <cell r="K179">
            <v>-4753.25</v>
          </cell>
          <cell r="L179">
            <v>0</v>
          </cell>
        </row>
        <row r="180">
          <cell r="C180">
            <v>3031.85</v>
          </cell>
          <cell r="D180" t="str">
            <v>BANKNIFTY25MAY58200PE</v>
          </cell>
          <cell r="E180" t="str">
            <v>BANKNIFTY</v>
          </cell>
          <cell r="G180">
            <v>58200</v>
          </cell>
          <cell r="H180" t="str">
            <v>PE</v>
          </cell>
          <cell r="J180">
            <v>2853.25</v>
          </cell>
          <cell r="K180">
            <v>178.59999999999991</v>
          </cell>
          <cell r="L180">
            <v>0</v>
          </cell>
        </row>
        <row r="181">
          <cell r="C181">
            <v>3540.95</v>
          </cell>
          <cell r="D181" t="str">
            <v>BANKNIFTY25MAY51300CE</v>
          </cell>
          <cell r="E181" t="str">
            <v>BANKNIFTY</v>
          </cell>
          <cell r="G181">
            <v>51300</v>
          </cell>
          <cell r="H181" t="str">
            <v>CE</v>
          </cell>
          <cell r="J181">
            <v>4046.75</v>
          </cell>
          <cell r="K181">
            <v>-505.80000000000018</v>
          </cell>
          <cell r="L181">
            <v>0</v>
          </cell>
        </row>
        <row r="182">
          <cell r="C182">
            <v>1172.3499999999999</v>
          </cell>
          <cell r="D182" t="str">
            <v>BANKNIFTY25MAY56400PE</v>
          </cell>
          <cell r="E182" t="str">
            <v>BANKNIFTY</v>
          </cell>
          <cell r="G182">
            <v>56400</v>
          </cell>
          <cell r="H182" t="str">
            <v>PE</v>
          </cell>
          <cell r="J182">
            <v>1053.25</v>
          </cell>
          <cell r="K182">
            <v>121.95000000000005</v>
          </cell>
          <cell r="L182">
            <v>9840</v>
          </cell>
        </row>
        <row r="183">
          <cell r="C183">
            <v>4126.3999999999996</v>
          </cell>
          <cell r="D183" t="str">
            <v>BANKNIFTY25MAY59400PE</v>
          </cell>
          <cell r="E183" t="str">
            <v>BANKNIFTY</v>
          </cell>
          <cell r="G183">
            <v>59400</v>
          </cell>
          <cell r="H183" t="str">
            <v>PE</v>
          </cell>
          <cell r="J183">
            <v>4053.25</v>
          </cell>
          <cell r="K183">
            <v>73.149999999999636</v>
          </cell>
          <cell r="L183">
            <v>0</v>
          </cell>
        </row>
        <row r="184">
          <cell r="C184">
            <v>1525.55</v>
          </cell>
          <cell r="D184" t="str">
            <v>BANKNIFTY25MAY54200CE</v>
          </cell>
          <cell r="E184" t="str">
            <v>BANKNIFTY</v>
          </cell>
          <cell r="G184">
            <v>54200</v>
          </cell>
          <cell r="H184" t="str">
            <v>CE</v>
          </cell>
          <cell r="J184">
            <v>1146.75</v>
          </cell>
          <cell r="K184">
            <v>361.04999999999995</v>
          </cell>
          <cell r="L184">
            <v>10170</v>
          </cell>
        </row>
        <row r="185">
          <cell r="C185">
            <v>130</v>
          </cell>
          <cell r="D185" t="str">
            <v>BANKNIFTY25MAY57100CE</v>
          </cell>
          <cell r="E185" t="str">
            <v>BANKNIFTY</v>
          </cell>
          <cell r="G185">
            <v>57100</v>
          </cell>
          <cell r="H185" t="str">
            <v>CE</v>
          </cell>
          <cell r="J185">
            <v>0</v>
          </cell>
          <cell r="K185">
            <v>128.94999999999999</v>
          </cell>
          <cell r="L185">
            <v>221520</v>
          </cell>
        </row>
        <row r="186">
          <cell r="C186">
            <v>142.4</v>
          </cell>
          <cell r="D186" t="str">
            <v>BANKNIFTY25MAY53600PE</v>
          </cell>
          <cell r="E186" t="str">
            <v>BANKNIFTY</v>
          </cell>
          <cell r="G186">
            <v>53600</v>
          </cell>
          <cell r="H186" t="str">
            <v>PE</v>
          </cell>
          <cell r="J186">
            <v>0</v>
          </cell>
          <cell r="K186">
            <v>143.19999999999999</v>
          </cell>
          <cell r="L186">
            <v>220410</v>
          </cell>
        </row>
        <row r="187">
          <cell r="C187">
            <v>49</v>
          </cell>
          <cell r="D187" t="str">
            <v>BANKNIFTY25MAY58100CE</v>
          </cell>
          <cell r="E187" t="str">
            <v>BANKNIFTY</v>
          </cell>
          <cell r="G187">
            <v>58100</v>
          </cell>
          <cell r="H187" t="str">
            <v>CE</v>
          </cell>
          <cell r="J187">
            <v>0</v>
          </cell>
          <cell r="K187">
            <v>47.75</v>
          </cell>
          <cell r="L187">
            <v>179340</v>
          </cell>
        </row>
        <row r="188">
          <cell r="C188">
            <v>194.95</v>
          </cell>
          <cell r="D188" t="str">
            <v>BANKNIFTY25MAY54000PE</v>
          </cell>
          <cell r="E188" t="str">
            <v>BANKNIFTY</v>
          </cell>
          <cell r="G188">
            <v>54000</v>
          </cell>
          <cell r="H188" t="str">
            <v>PE</v>
          </cell>
          <cell r="J188">
            <v>0</v>
          </cell>
          <cell r="K188">
            <v>195.65</v>
          </cell>
          <cell r="L188">
            <v>1647870</v>
          </cell>
        </row>
        <row r="189">
          <cell r="C189">
            <v>110.65</v>
          </cell>
          <cell r="D189" t="str">
            <v>BANKNIFTY25MAY53300PE</v>
          </cell>
          <cell r="E189" t="str">
            <v>BANKNIFTY</v>
          </cell>
          <cell r="G189">
            <v>53300</v>
          </cell>
          <cell r="H189" t="str">
            <v>PE</v>
          </cell>
          <cell r="J189">
            <v>0</v>
          </cell>
          <cell r="K189">
            <v>114.45</v>
          </cell>
          <cell r="L189">
            <v>199710</v>
          </cell>
        </row>
        <row r="190">
          <cell r="C190">
            <v>240.4</v>
          </cell>
          <cell r="D190" t="str">
            <v>BANKNIFTY25MAY54300PE</v>
          </cell>
          <cell r="E190" t="str">
            <v>BANKNIFTY</v>
          </cell>
          <cell r="G190">
            <v>54300</v>
          </cell>
          <cell r="H190" t="str">
            <v>PE</v>
          </cell>
          <cell r="J190">
            <v>0</v>
          </cell>
          <cell r="K190">
            <v>246</v>
          </cell>
          <cell r="L190">
            <v>318810</v>
          </cell>
        </row>
        <row r="191">
          <cell r="C191">
            <v>2535.1999999999998</v>
          </cell>
          <cell r="D191" t="str">
            <v>BANKNIFTY25MAY58000PE</v>
          </cell>
          <cell r="E191" t="str">
            <v>BANKNIFTY</v>
          </cell>
          <cell r="G191">
            <v>58000</v>
          </cell>
          <cell r="H191" t="str">
            <v>PE</v>
          </cell>
          <cell r="J191">
            <v>2653.25</v>
          </cell>
          <cell r="K191">
            <v>-103.25</v>
          </cell>
          <cell r="L191">
            <v>88020</v>
          </cell>
        </row>
        <row r="192">
          <cell r="C192">
            <v>133</v>
          </cell>
          <cell r="D192" t="str">
            <v>BANKNIFTY25MAY53500PE</v>
          </cell>
          <cell r="E192" t="str">
            <v>BANKNIFTY</v>
          </cell>
          <cell r="G192">
            <v>53500</v>
          </cell>
          <cell r="H192" t="str">
            <v>PE</v>
          </cell>
          <cell r="J192">
            <v>0</v>
          </cell>
          <cell r="K192">
            <v>132.69999999999999</v>
          </cell>
          <cell r="L192">
            <v>995910</v>
          </cell>
        </row>
        <row r="193">
          <cell r="C193">
            <v>62.55</v>
          </cell>
          <cell r="D193" t="str">
            <v>BANKNIFTY25MAY52500PE</v>
          </cell>
          <cell r="E193" t="str">
            <v>BANKNIFTY</v>
          </cell>
          <cell r="G193">
            <v>52500</v>
          </cell>
          <cell r="H193" t="str">
            <v>PE</v>
          </cell>
          <cell r="J193">
            <v>0</v>
          </cell>
          <cell r="K193">
            <v>65.25</v>
          </cell>
          <cell r="L193">
            <v>830250</v>
          </cell>
        </row>
        <row r="194">
          <cell r="C194">
            <v>301.55</v>
          </cell>
          <cell r="D194" t="str">
            <v>BANKNIFTY25MAY56300CE</v>
          </cell>
          <cell r="E194" t="str">
            <v>BANKNIFTY</v>
          </cell>
          <cell r="G194">
            <v>56300</v>
          </cell>
          <cell r="H194" t="str">
            <v>CE</v>
          </cell>
          <cell r="J194">
            <v>0</v>
          </cell>
          <cell r="K194">
            <v>296.2</v>
          </cell>
          <cell r="L194">
            <v>677880</v>
          </cell>
        </row>
        <row r="195">
          <cell r="C195">
            <v>29.4</v>
          </cell>
          <cell r="D195" t="str">
            <v>BANKNIFTY25MAY51000PE</v>
          </cell>
          <cell r="E195" t="str">
            <v>BANKNIFTY</v>
          </cell>
          <cell r="G195">
            <v>51000</v>
          </cell>
          <cell r="H195" t="str">
            <v>PE</v>
          </cell>
          <cell r="J195">
            <v>0</v>
          </cell>
          <cell r="K195">
            <v>28.35</v>
          </cell>
          <cell r="L195">
            <v>1368150</v>
          </cell>
        </row>
        <row r="196">
          <cell r="C196">
            <v>305.05</v>
          </cell>
          <cell r="D196" t="str">
            <v>BANKNIFTY25MAY54600PE</v>
          </cell>
          <cell r="E196" t="str">
            <v>BANKNIFTY</v>
          </cell>
          <cell r="G196">
            <v>54600</v>
          </cell>
          <cell r="H196" t="str">
            <v>PE</v>
          </cell>
          <cell r="J196">
            <v>0</v>
          </cell>
          <cell r="K196">
            <v>314</v>
          </cell>
          <cell r="L196">
            <v>412260</v>
          </cell>
        </row>
        <row r="197">
          <cell r="C197">
            <v>3656.25</v>
          </cell>
          <cell r="D197" t="str">
            <v>BANKNIFTY25MAY51200CE</v>
          </cell>
          <cell r="E197" t="str">
            <v>BANKNIFTY</v>
          </cell>
          <cell r="G197">
            <v>51200</v>
          </cell>
          <cell r="H197" t="str">
            <v>CE</v>
          </cell>
          <cell r="J197">
            <v>4146.75</v>
          </cell>
          <cell r="K197">
            <v>-490.5</v>
          </cell>
          <cell r="L197">
            <v>0</v>
          </cell>
        </row>
        <row r="198">
          <cell r="C198">
            <v>4600</v>
          </cell>
          <cell r="D198" t="str">
            <v>BANKNIFTY25MAY50800CE</v>
          </cell>
          <cell r="E198" t="str">
            <v>BANKNIFTY</v>
          </cell>
          <cell r="G198">
            <v>50800</v>
          </cell>
          <cell r="H198" t="str">
            <v>CE</v>
          </cell>
          <cell r="J198">
            <v>4546.75</v>
          </cell>
          <cell r="K198">
            <v>53.25</v>
          </cell>
          <cell r="L198">
            <v>150</v>
          </cell>
        </row>
        <row r="199">
          <cell r="C199">
            <v>3390.4</v>
          </cell>
          <cell r="D199" t="str">
            <v>BANKNIFTY25MAY52200CE</v>
          </cell>
          <cell r="E199" t="str">
            <v>BANKNIFTY</v>
          </cell>
          <cell r="G199">
            <v>52200</v>
          </cell>
          <cell r="H199" t="str">
            <v>CE</v>
          </cell>
          <cell r="J199">
            <v>3146.75</v>
          </cell>
          <cell r="K199">
            <v>153.25</v>
          </cell>
          <cell r="L199">
            <v>0</v>
          </cell>
        </row>
        <row r="200">
          <cell r="C200">
            <v>26.85</v>
          </cell>
          <cell r="D200" t="str">
            <v>BANKNIFTY25MAY58700CE</v>
          </cell>
          <cell r="E200" t="str">
            <v>BANKNIFTY</v>
          </cell>
          <cell r="G200">
            <v>58700</v>
          </cell>
          <cell r="H200" t="str">
            <v>CE</v>
          </cell>
          <cell r="J200">
            <v>0</v>
          </cell>
          <cell r="K200">
            <v>28.7</v>
          </cell>
          <cell r="L200">
            <v>77820</v>
          </cell>
        </row>
        <row r="201">
          <cell r="C201">
            <v>16.100000000000001</v>
          </cell>
          <cell r="D201" t="str">
            <v>BANKNIFTY25MAY59600CE</v>
          </cell>
          <cell r="E201" t="str">
            <v>BANKNIFTY</v>
          </cell>
          <cell r="G201">
            <v>59600</v>
          </cell>
          <cell r="H201" t="str">
            <v>CE</v>
          </cell>
          <cell r="J201">
            <v>0</v>
          </cell>
          <cell r="K201">
            <v>15.65</v>
          </cell>
          <cell r="L201">
            <v>37800</v>
          </cell>
        </row>
        <row r="202">
          <cell r="C202">
            <v>23.45</v>
          </cell>
          <cell r="D202" t="str">
            <v>BANKNIFTY25MAY58900CE</v>
          </cell>
          <cell r="E202" t="str">
            <v>BANKNIFTY</v>
          </cell>
          <cell r="G202">
            <v>58900</v>
          </cell>
          <cell r="H202" t="str">
            <v>CE</v>
          </cell>
          <cell r="J202">
            <v>0</v>
          </cell>
          <cell r="K202">
            <v>24.65</v>
          </cell>
          <cell r="L202">
            <v>80280</v>
          </cell>
        </row>
        <row r="203">
          <cell r="C203">
            <v>960</v>
          </cell>
          <cell r="D203" t="str">
            <v>BANKNIFTY25MAY56100PE</v>
          </cell>
          <cell r="E203" t="str">
            <v>BANKNIFTY</v>
          </cell>
          <cell r="G203">
            <v>56100</v>
          </cell>
          <cell r="H203" t="str">
            <v>PE</v>
          </cell>
          <cell r="J203">
            <v>753.25</v>
          </cell>
          <cell r="K203">
            <v>210.75</v>
          </cell>
          <cell r="L203">
            <v>36540</v>
          </cell>
        </row>
        <row r="204">
          <cell r="C204">
            <v>4218.5</v>
          </cell>
          <cell r="D204" t="str">
            <v>BANKNIFTY25MAY50600CE</v>
          </cell>
          <cell r="E204" t="str">
            <v>BANKNIFTY</v>
          </cell>
          <cell r="G204">
            <v>50600</v>
          </cell>
          <cell r="H204" t="str">
            <v>CE</v>
          </cell>
          <cell r="J204">
            <v>4746.75</v>
          </cell>
          <cell r="K204">
            <v>-528.25</v>
          </cell>
          <cell r="L204">
            <v>0</v>
          </cell>
        </row>
        <row r="205">
          <cell r="C205">
            <v>13</v>
          </cell>
          <cell r="D205" t="str">
            <v>BANKNIFTY25MAY59800CE</v>
          </cell>
          <cell r="E205" t="str">
            <v>BANKNIFTY</v>
          </cell>
          <cell r="G205">
            <v>59800</v>
          </cell>
          <cell r="H205" t="str">
            <v>CE</v>
          </cell>
          <cell r="J205">
            <v>0</v>
          </cell>
          <cell r="K205">
            <v>14.25</v>
          </cell>
          <cell r="L205">
            <v>71940</v>
          </cell>
        </row>
        <row r="206">
          <cell r="C206">
            <v>13.15</v>
          </cell>
          <cell r="D206" t="str">
            <v>NIFTY2552225800CE</v>
          </cell>
          <cell r="E206" t="str">
            <v>NIFTY</v>
          </cell>
          <cell r="G206">
            <v>25800</v>
          </cell>
          <cell r="H206" t="str">
            <v>CE</v>
          </cell>
          <cell r="J206">
            <v>0</v>
          </cell>
          <cell r="K206">
            <v>13.65</v>
          </cell>
          <cell r="L206">
            <v>34529550</v>
          </cell>
        </row>
        <row r="207">
          <cell r="C207">
            <v>446.6</v>
          </cell>
          <cell r="D207" t="str">
            <v>NIFTY2552224650CE</v>
          </cell>
          <cell r="E207" t="str">
            <v>NIFTY</v>
          </cell>
          <cell r="G207">
            <v>24650</v>
          </cell>
          <cell r="H207" t="str">
            <v>CE</v>
          </cell>
          <cell r="J207">
            <v>360.34999999999854</v>
          </cell>
          <cell r="K207">
            <v>73.600000000001444</v>
          </cell>
          <cell r="L207">
            <v>465375</v>
          </cell>
        </row>
        <row r="208">
          <cell r="C208">
            <v>1838.35</v>
          </cell>
          <cell r="D208" t="str">
            <v>NIFTY2552223200CE</v>
          </cell>
          <cell r="E208" t="str">
            <v>NIFTY</v>
          </cell>
          <cell r="G208">
            <v>23200</v>
          </cell>
          <cell r="H208" t="str">
            <v>CE</v>
          </cell>
          <cell r="J208">
            <v>1810.3499999999985</v>
          </cell>
          <cell r="K208">
            <v>31.650000000001455</v>
          </cell>
          <cell r="L208">
            <v>900</v>
          </cell>
        </row>
        <row r="209">
          <cell r="C209">
            <v>1.35</v>
          </cell>
          <cell r="D209" t="str">
            <v>NIFTY2552222650PE</v>
          </cell>
          <cell r="E209" t="str">
            <v>NIFTY</v>
          </cell>
          <cell r="G209">
            <v>22650</v>
          </cell>
          <cell r="H209" t="str">
            <v>PE</v>
          </cell>
          <cell r="J209">
            <v>0</v>
          </cell>
          <cell r="K209">
            <v>1.85</v>
          </cell>
          <cell r="L209">
            <v>1756650</v>
          </cell>
        </row>
        <row r="210">
          <cell r="C210">
            <v>15.65</v>
          </cell>
          <cell r="D210" t="str">
            <v>NIFTY2552224050PE</v>
          </cell>
          <cell r="E210" t="str">
            <v>NIFTY</v>
          </cell>
          <cell r="G210">
            <v>24050</v>
          </cell>
          <cell r="H210" t="str">
            <v>PE</v>
          </cell>
          <cell r="J210">
            <v>0</v>
          </cell>
          <cell r="K210">
            <v>13.85</v>
          </cell>
          <cell r="L210">
            <v>6607350</v>
          </cell>
        </row>
        <row r="211">
          <cell r="C211">
            <v>54.25</v>
          </cell>
          <cell r="D211" t="str">
            <v>NIFTY2552224600PE</v>
          </cell>
          <cell r="E211" t="str">
            <v>NIFTY</v>
          </cell>
          <cell r="G211">
            <v>24600</v>
          </cell>
          <cell r="H211" t="str">
            <v>PE</v>
          </cell>
          <cell r="J211">
            <v>0</v>
          </cell>
          <cell r="K211">
            <v>49.55</v>
          </cell>
          <cell r="L211">
            <v>37008675</v>
          </cell>
        </row>
        <row r="212">
          <cell r="C212">
            <v>3.6</v>
          </cell>
          <cell r="D212" t="str">
            <v>NIFTY2552226250CE</v>
          </cell>
          <cell r="E212" t="str">
            <v>NIFTY</v>
          </cell>
          <cell r="G212">
            <v>26250</v>
          </cell>
          <cell r="H212" t="str">
            <v>CE</v>
          </cell>
          <cell r="J212">
            <v>0</v>
          </cell>
          <cell r="K212">
            <v>4.05</v>
          </cell>
          <cell r="L212">
            <v>3874575</v>
          </cell>
        </row>
        <row r="213">
          <cell r="C213">
            <v>187</v>
          </cell>
          <cell r="D213" t="str">
            <v>NIFTY2552225050PE</v>
          </cell>
          <cell r="E213" t="str">
            <v>NIFTY</v>
          </cell>
          <cell r="G213">
            <v>25050</v>
          </cell>
          <cell r="H213" t="str">
            <v>PE</v>
          </cell>
          <cell r="J213">
            <v>39.650000000001455</v>
          </cell>
          <cell r="K213">
            <v>149.24999999999855</v>
          </cell>
          <cell r="L213">
            <v>66561750</v>
          </cell>
        </row>
        <row r="214">
          <cell r="C214">
            <v>74.55</v>
          </cell>
          <cell r="D214" t="str">
            <v>NIFTY2552225300CE</v>
          </cell>
          <cell r="E214" t="str">
            <v>NIFTY</v>
          </cell>
          <cell r="G214">
            <v>25300</v>
          </cell>
          <cell r="H214" t="str">
            <v>CE</v>
          </cell>
          <cell r="J214">
            <v>0</v>
          </cell>
          <cell r="K214">
            <v>72.5</v>
          </cell>
          <cell r="L214">
            <v>65042325</v>
          </cell>
        </row>
        <row r="215">
          <cell r="C215">
            <v>972.45</v>
          </cell>
          <cell r="D215" t="str">
            <v>NIFTY2552226000PE</v>
          </cell>
          <cell r="E215" t="str">
            <v>NIFTY</v>
          </cell>
          <cell r="G215">
            <v>26000</v>
          </cell>
          <cell r="H215" t="str">
            <v>PE</v>
          </cell>
          <cell r="J215">
            <v>989.65000000000146</v>
          </cell>
          <cell r="K215">
            <v>-15.650000000001455</v>
          </cell>
          <cell r="L215">
            <v>165525</v>
          </cell>
        </row>
        <row r="216">
          <cell r="C216">
            <v>1388.25</v>
          </cell>
          <cell r="D216" t="str">
            <v>NIFTY2552223650CE</v>
          </cell>
          <cell r="E216" t="str">
            <v>NIFTY</v>
          </cell>
          <cell r="G216">
            <v>23650</v>
          </cell>
          <cell r="H216" t="str">
            <v>CE</v>
          </cell>
          <cell r="J216">
            <v>1360.3499999999985</v>
          </cell>
          <cell r="K216">
            <v>27.900000000001455</v>
          </cell>
          <cell r="L216">
            <v>150</v>
          </cell>
        </row>
        <row r="217">
          <cell r="C217">
            <v>21.2</v>
          </cell>
          <cell r="D217" t="str">
            <v>NIFTY2552224200PE</v>
          </cell>
          <cell r="E217" t="str">
            <v>NIFTY</v>
          </cell>
          <cell r="G217">
            <v>24200</v>
          </cell>
          <cell r="H217" t="str">
            <v>PE</v>
          </cell>
          <cell r="J217">
            <v>0</v>
          </cell>
          <cell r="K217">
            <v>18.649999999999999</v>
          </cell>
          <cell r="L217">
            <v>16516500</v>
          </cell>
        </row>
        <row r="218">
          <cell r="C218">
            <v>8.1999999999999993</v>
          </cell>
          <cell r="D218" t="str">
            <v>NIFTY2552223700PE</v>
          </cell>
          <cell r="E218" t="str">
            <v>NIFTY</v>
          </cell>
          <cell r="G218">
            <v>23700</v>
          </cell>
          <cell r="H218" t="str">
            <v>PE</v>
          </cell>
          <cell r="J218">
            <v>0</v>
          </cell>
          <cell r="K218">
            <v>7.6</v>
          </cell>
          <cell r="L218">
            <v>7285800</v>
          </cell>
        </row>
        <row r="219">
          <cell r="C219">
            <v>802.05</v>
          </cell>
          <cell r="D219" t="str">
            <v>NIFTY2552224250CE</v>
          </cell>
          <cell r="E219" t="str">
            <v>NIFTY</v>
          </cell>
          <cell r="G219">
            <v>24250</v>
          </cell>
          <cell r="H219" t="str">
            <v>CE</v>
          </cell>
          <cell r="J219">
            <v>760.34999999999854</v>
          </cell>
          <cell r="K219">
            <v>34.650000000001455</v>
          </cell>
          <cell r="L219">
            <v>13050</v>
          </cell>
        </row>
        <row r="220">
          <cell r="C220">
            <v>546.6</v>
          </cell>
          <cell r="D220" t="str">
            <v>NIFTY2552225550PE</v>
          </cell>
          <cell r="E220" t="str">
            <v>NIFTY</v>
          </cell>
          <cell r="G220">
            <v>25550</v>
          </cell>
          <cell r="H220" t="str">
            <v>PE</v>
          </cell>
          <cell r="J220">
            <v>539.65000000000146</v>
          </cell>
          <cell r="K220">
            <v>16.249999999998522</v>
          </cell>
          <cell r="L220">
            <v>43800</v>
          </cell>
        </row>
        <row r="221">
          <cell r="C221">
            <v>1904.35</v>
          </cell>
          <cell r="D221" t="str">
            <v>NIFTY2552223150CE</v>
          </cell>
          <cell r="E221" t="str">
            <v>NIFTY</v>
          </cell>
          <cell r="G221">
            <v>23150</v>
          </cell>
          <cell r="H221" t="str">
            <v>CE</v>
          </cell>
          <cell r="J221">
            <v>1860.3499999999985</v>
          </cell>
          <cell r="K221">
            <v>44.000000000001364</v>
          </cell>
          <cell r="L221">
            <v>75</v>
          </cell>
        </row>
        <row r="222">
          <cell r="C222">
            <v>26.05</v>
          </cell>
          <cell r="D222" t="str">
            <v>NIFTY2552225600CE</v>
          </cell>
          <cell r="E222" t="str">
            <v>NIFTY</v>
          </cell>
          <cell r="G222">
            <v>25600</v>
          </cell>
          <cell r="H222" t="str">
            <v>CE</v>
          </cell>
          <cell r="J222">
            <v>0</v>
          </cell>
          <cell r="K222">
            <v>26</v>
          </cell>
          <cell r="L222">
            <v>31414050</v>
          </cell>
        </row>
        <row r="223">
          <cell r="C223">
            <v>2151</v>
          </cell>
          <cell r="D223" t="str">
            <v>NIFTY2552222900CE</v>
          </cell>
          <cell r="E223" t="str">
            <v>NIFTY</v>
          </cell>
          <cell r="G223">
            <v>22900</v>
          </cell>
          <cell r="H223" t="str">
            <v>CE</v>
          </cell>
          <cell r="J223">
            <v>2110.3499999999985</v>
          </cell>
          <cell r="K223">
            <v>40.650000000001455</v>
          </cell>
          <cell r="L223">
            <v>0</v>
          </cell>
        </row>
        <row r="224">
          <cell r="C224">
            <v>363</v>
          </cell>
          <cell r="D224" t="str">
            <v>NIFTY2552224750CE</v>
          </cell>
          <cell r="E224" t="str">
            <v>NIFTY</v>
          </cell>
          <cell r="G224">
            <v>24750</v>
          </cell>
          <cell r="H224" t="str">
            <v>CE</v>
          </cell>
          <cell r="J224">
            <v>260.34999999999854</v>
          </cell>
          <cell r="K224">
            <v>89.500000000001478</v>
          </cell>
          <cell r="L224">
            <v>1080600</v>
          </cell>
        </row>
        <row r="225">
          <cell r="C225">
            <v>1932.55</v>
          </cell>
          <cell r="D225" t="str">
            <v>NIFTY2552223100CE</v>
          </cell>
          <cell r="E225" t="str">
            <v>NIFTY</v>
          </cell>
          <cell r="G225">
            <v>23100</v>
          </cell>
          <cell r="H225" t="str">
            <v>CE</v>
          </cell>
          <cell r="J225">
            <v>1910.3499999999985</v>
          </cell>
          <cell r="K225">
            <v>11.45000000000141</v>
          </cell>
          <cell r="L225">
            <v>1200</v>
          </cell>
        </row>
        <row r="226">
          <cell r="C226">
            <v>37.549999999999997</v>
          </cell>
          <cell r="D226" t="str">
            <v>NIFTY2552224450PE</v>
          </cell>
          <cell r="E226" t="str">
            <v>NIFTY</v>
          </cell>
          <cell r="G226">
            <v>24450</v>
          </cell>
          <cell r="H226" t="str">
            <v>PE</v>
          </cell>
          <cell r="J226">
            <v>0</v>
          </cell>
          <cell r="K226">
            <v>33.299999999999997</v>
          </cell>
          <cell r="L226">
            <v>12586425</v>
          </cell>
        </row>
        <row r="227">
          <cell r="C227">
            <v>2420</v>
          </cell>
          <cell r="D227" t="str">
            <v>NIFTY2552222600CE</v>
          </cell>
          <cell r="E227" t="str">
            <v>NIFTY</v>
          </cell>
          <cell r="G227">
            <v>22600</v>
          </cell>
          <cell r="H227" t="str">
            <v>CE</v>
          </cell>
          <cell r="J227">
            <v>2410.3499999999985</v>
          </cell>
          <cell r="K227">
            <v>9.6500000000014552</v>
          </cell>
          <cell r="L227">
            <v>150</v>
          </cell>
        </row>
        <row r="228">
          <cell r="C228">
            <v>168.75</v>
          </cell>
          <cell r="D228" t="str">
            <v>NIFTY2552225050CE</v>
          </cell>
          <cell r="E228" t="str">
            <v>NIFTY</v>
          </cell>
          <cell r="G228">
            <v>25050</v>
          </cell>
          <cell r="H228" t="str">
            <v>CE</v>
          </cell>
          <cell r="J228">
            <v>0</v>
          </cell>
          <cell r="K228">
            <v>160.9</v>
          </cell>
          <cell r="L228">
            <v>90708525</v>
          </cell>
        </row>
        <row r="229">
          <cell r="C229">
            <v>1.8</v>
          </cell>
          <cell r="D229" t="str">
            <v>NIFTY2552226800CE</v>
          </cell>
          <cell r="E229" t="str">
            <v>NIFTY</v>
          </cell>
          <cell r="G229">
            <v>26800</v>
          </cell>
          <cell r="H229" t="str">
            <v>CE</v>
          </cell>
          <cell r="J229">
            <v>0</v>
          </cell>
          <cell r="K229">
            <v>2</v>
          </cell>
          <cell r="L229">
            <v>34521225</v>
          </cell>
        </row>
        <row r="230">
          <cell r="C230">
            <v>755.85</v>
          </cell>
          <cell r="D230" t="str">
            <v>NIFTY2552224300CE</v>
          </cell>
          <cell r="E230" t="str">
            <v>NIFTY</v>
          </cell>
          <cell r="G230">
            <v>24300</v>
          </cell>
          <cell r="H230" t="str">
            <v>CE</v>
          </cell>
          <cell r="J230">
            <v>710.34999999999854</v>
          </cell>
          <cell r="K230">
            <v>33.900000000001455</v>
          </cell>
          <cell r="L230">
            <v>184350</v>
          </cell>
        </row>
        <row r="231">
          <cell r="C231">
            <v>4.0999999999999996</v>
          </cell>
          <cell r="D231" t="str">
            <v>NIFTY2552223300PE</v>
          </cell>
          <cell r="E231" t="str">
            <v>NIFTY</v>
          </cell>
          <cell r="G231">
            <v>23300</v>
          </cell>
          <cell r="H231" t="str">
            <v>PE</v>
          </cell>
          <cell r="J231">
            <v>0</v>
          </cell>
          <cell r="K231">
            <v>4.5</v>
          </cell>
          <cell r="L231">
            <v>9856575</v>
          </cell>
        </row>
        <row r="232">
          <cell r="C232">
            <v>684</v>
          </cell>
          <cell r="D232" t="str">
            <v>NIFTY2552225700PE</v>
          </cell>
          <cell r="E232" t="str">
            <v>NIFTY</v>
          </cell>
          <cell r="G232">
            <v>25700</v>
          </cell>
          <cell r="H232" t="str">
            <v>PE</v>
          </cell>
          <cell r="J232">
            <v>689.65000000000146</v>
          </cell>
          <cell r="K232">
            <v>0.24999999999852207</v>
          </cell>
          <cell r="L232">
            <v>106650</v>
          </cell>
        </row>
        <row r="233">
          <cell r="C233">
            <v>7.5</v>
          </cell>
          <cell r="D233" t="str">
            <v>NIFTY2552223650PE</v>
          </cell>
          <cell r="E233" t="str">
            <v>NIFTY</v>
          </cell>
          <cell r="G233">
            <v>23650</v>
          </cell>
          <cell r="H233" t="str">
            <v>PE</v>
          </cell>
          <cell r="J233">
            <v>0</v>
          </cell>
          <cell r="K233">
            <v>7.15</v>
          </cell>
          <cell r="L233">
            <v>2657475</v>
          </cell>
        </row>
        <row r="234">
          <cell r="C234">
            <v>2197.4499999999998</v>
          </cell>
          <cell r="D234" t="str">
            <v>NIFTY2552222850CE</v>
          </cell>
          <cell r="E234" t="str">
            <v>NIFTY</v>
          </cell>
          <cell r="G234">
            <v>22850</v>
          </cell>
          <cell r="H234" t="str">
            <v>CE</v>
          </cell>
          <cell r="J234">
            <v>2160.3499999999985</v>
          </cell>
          <cell r="K234">
            <v>37.100000000001273</v>
          </cell>
          <cell r="L234">
            <v>0</v>
          </cell>
        </row>
        <row r="235">
          <cell r="C235">
            <v>405.4</v>
          </cell>
          <cell r="D235" t="str">
            <v>NIFTY2552224700CE</v>
          </cell>
          <cell r="E235" t="str">
            <v>NIFTY</v>
          </cell>
          <cell r="G235">
            <v>24700</v>
          </cell>
          <cell r="H235" t="str">
            <v>CE</v>
          </cell>
          <cell r="J235">
            <v>310.34999999999854</v>
          </cell>
          <cell r="K235">
            <v>78.250000000001478</v>
          </cell>
          <cell r="L235">
            <v>2652600</v>
          </cell>
        </row>
        <row r="236">
          <cell r="C236">
            <v>107.2</v>
          </cell>
          <cell r="D236" t="str">
            <v>NIFTY2552224850PE</v>
          </cell>
          <cell r="E236" t="str">
            <v>NIFTY</v>
          </cell>
          <cell r="G236">
            <v>24850</v>
          </cell>
          <cell r="H236" t="str">
            <v>PE</v>
          </cell>
          <cell r="J236">
            <v>0</v>
          </cell>
          <cell r="K236">
            <v>104.7</v>
          </cell>
          <cell r="L236">
            <v>36399525</v>
          </cell>
        </row>
        <row r="237">
          <cell r="C237">
            <v>71.099999999999994</v>
          </cell>
          <cell r="D237" t="str">
            <v>NIFTY2552224700PE</v>
          </cell>
          <cell r="E237" t="str">
            <v>NIFTY</v>
          </cell>
          <cell r="G237">
            <v>24700</v>
          </cell>
          <cell r="H237" t="str">
            <v>PE</v>
          </cell>
          <cell r="J237">
            <v>0</v>
          </cell>
          <cell r="K237">
            <v>66.3</v>
          </cell>
          <cell r="L237">
            <v>49011075</v>
          </cell>
        </row>
        <row r="238">
          <cell r="C238">
            <v>9.5500000000000007</v>
          </cell>
          <cell r="D238" t="str">
            <v>NIFTY2552223800PE</v>
          </cell>
          <cell r="E238" t="str">
            <v>NIFTY</v>
          </cell>
          <cell r="G238">
            <v>23800</v>
          </cell>
          <cell r="H238" t="str">
            <v>PE</v>
          </cell>
          <cell r="J238">
            <v>0</v>
          </cell>
          <cell r="K238">
            <v>8.8000000000000007</v>
          </cell>
          <cell r="L238">
            <v>10960275</v>
          </cell>
        </row>
        <row r="239">
          <cell r="C239">
            <v>733.5</v>
          </cell>
          <cell r="D239" t="str">
            <v>NIFTY2552225750PE</v>
          </cell>
          <cell r="E239" t="str">
            <v>NIFTY</v>
          </cell>
          <cell r="G239">
            <v>25750</v>
          </cell>
          <cell r="H239" t="str">
            <v>PE</v>
          </cell>
          <cell r="J239">
            <v>739.65000000000146</v>
          </cell>
          <cell r="K239">
            <v>-7.8000000000014325</v>
          </cell>
          <cell r="L239">
            <v>4125</v>
          </cell>
        </row>
        <row r="240">
          <cell r="D240" t="str">
            <v>NIFTY2552227250CE</v>
          </cell>
          <cell r="E240" t="str">
            <v>NIFTY</v>
          </cell>
          <cell r="G240">
            <v>27250</v>
          </cell>
          <cell r="H240" t="str">
            <v>CE</v>
          </cell>
          <cell r="J240">
            <v>0</v>
          </cell>
        </row>
        <row r="241">
          <cell r="C241">
            <v>88.35</v>
          </cell>
          <cell r="D241" t="str">
            <v>NIFTY2552225250CE</v>
          </cell>
          <cell r="E241" t="str">
            <v>NIFTY</v>
          </cell>
          <cell r="G241">
            <v>25250</v>
          </cell>
          <cell r="H241" t="str">
            <v>CE</v>
          </cell>
          <cell r="J241">
            <v>0</v>
          </cell>
          <cell r="K241">
            <v>85.45</v>
          </cell>
          <cell r="L241">
            <v>41283375</v>
          </cell>
        </row>
        <row r="242">
          <cell r="D242" t="str">
            <v>NIFTY2552227150PE</v>
          </cell>
          <cell r="E242" t="str">
            <v>NIFTY</v>
          </cell>
          <cell r="G242">
            <v>27150</v>
          </cell>
          <cell r="H242" t="str">
            <v>PE</v>
          </cell>
          <cell r="J242">
            <v>2139.6500000000015</v>
          </cell>
        </row>
        <row r="243">
          <cell r="C243">
            <v>273</v>
          </cell>
          <cell r="D243" t="str">
            <v>NIFTY2552225200PE</v>
          </cell>
          <cell r="E243" t="str">
            <v>NIFTY</v>
          </cell>
          <cell r="G243">
            <v>25200</v>
          </cell>
          <cell r="H243" t="str">
            <v>PE</v>
          </cell>
          <cell r="J243">
            <v>189.65000000000146</v>
          </cell>
          <cell r="K243">
            <v>88.199999999998568</v>
          </cell>
          <cell r="L243">
            <v>14379150</v>
          </cell>
        </row>
        <row r="244">
          <cell r="C244">
            <v>18.149999999999999</v>
          </cell>
          <cell r="D244" t="str">
            <v>NIFTY2552225700CE</v>
          </cell>
          <cell r="E244" t="str">
            <v>NIFTY</v>
          </cell>
          <cell r="G244">
            <v>25700</v>
          </cell>
          <cell r="H244" t="str">
            <v>CE</v>
          </cell>
          <cell r="J244">
            <v>0</v>
          </cell>
          <cell r="K244">
            <v>18.7</v>
          </cell>
          <cell r="L244">
            <v>29470650</v>
          </cell>
        </row>
        <row r="245">
          <cell r="C245">
            <v>1.75</v>
          </cell>
          <cell r="D245" t="str">
            <v>NIFTY2552222750PE</v>
          </cell>
          <cell r="E245" t="str">
            <v>NIFTY</v>
          </cell>
          <cell r="G245">
            <v>22750</v>
          </cell>
          <cell r="H245" t="str">
            <v>PE</v>
          </cell>
          <cell r="J245">
            <v>0</v>
          </cell>
          <cell r="K245">
            <v>2.0499999999999998</v>
          </cell>
          <cell r="L245">
            <v>1916850</v>
          </cell>
        </row>
        <row r="246">
          <cell r="C246">
            <v>26</v>
          </cell>
          <cell r="D246" t="str">
            <v>NIFTY2552224300PE</v>
          </cell>
          <cell r="E246" t="str">
            <v>NIFTY</v>
          </cell>
          <cell r="G246">
            <v>24300</v>
          </cell>
          <cell r="H246" t="str">
            <v>PE</v>
          </cell>
          <cell r="J246">
            <v>0</v>
          </cell>
          <cell r="K246">
            <v>23.15</v>
          </cell>
          <cell r="L246">
            <v>18755325</v>
          </cell>
        </row>
        <row r="247">
          <cell r="C247">
            <v>1347.6</v>
          </cell>
          <cell r="D247" t="str">
            <v>NIFTY2552226400PE</v>
          </cell>
          <cell r="E247" t="str">
            <v>NIFTY</v>
          </cell>
          <cell r="G247">
            <v>26400</v>
          </cell>
          <cell r="H247" t="str">
            <v>PE</v>
          </cell>
          <cell r="J247">
            <v>1389.6500000000015</v>
          </cell>
          <cell r="K247">
            <v>-42.050000000001546</v>
          </cell>
          <cell r="L247">
            <v>0</v>
          </cell>
        </row>
        <row r="248">
          <cell r="C248">
            <v>1585.6</v>
          </cell>
          <cell r="D248" t="str">
            <v>NIFTY2552223450CE</v>
          </cell>
          <cell r="E248" t="str">
            <v>NIFTY</v>
          </cell>
          <cell r="G248">
            <v>23450</v>
          </cell>
          <cell r="H248" t="str">
            <v>CE</v>
          </cell>
          <cell r="J248">
            <v>1560.3499999999985</v>
          </cell>
          <cell r="K248">
            <v>9.6500000000014552</v>
          </cell>
          <cell r="L248">
            <v>75</v>
          </cell>
        </row>
        <row r="249">
          <cell r="D249" t="str">
            <v>NIFTY2552227300CE</v>
          </cell>
          <cell r="E249" t="str">
            <v>NIFTY</v>
          </cell>
          <cell r="G249">
            <v>27300</v>
          </cell>
          <cell r="H249" t="str">
            <v>CE</v>
          </cell>
          <cell r="J249">
            <v>0</v>
          </cell>
        </row>
        <row r="250">
          <cell r="C250">
            <v>105.5</v>
          </cell>
          <cell r="D250" t="str">
            <v>NIFTY2552225200CE</v>
          </cell>
          <cell r="E250" t="str">
            <v>NIFTY</v>
          </cell>
          <cell r="G250">
            <v>25200</v>
          </cell>
          <cell r="H250" t="str">
            <v>CE</v>
          </cell>
          <cell r="J250">
            <v>0</v>
          </cell>
          <cell r="K250">
            <v>101.3</v>
          </cell>
          <cell r="L250">
            <v>101438775</v>
          </cell>
        </row>
        <row r="251">
          <cell r="C251">
            <v>1.2</v>
          </cell>
          <cell r="D251" t="str">
            <v>NIFTY2552222600PE</v>
          </cell>
          <cell r="E251" t="str">
            <v>NIFTY</v>
          </cell>
          <cell r="G251">
            <v>22600</v>
          </cell>
          <cell r="H251" t="str">
            <v>PE</v>
          </cell>
          <cell r="J251">
            <v>0</v>
          </cell>
          <cell r="K251">
            <v>1.65</v>
          </cell>
          <cell r="L251">
            <v>7532250</v>
          </cell>
        </row>
        <row r="252">
          <cell r="D252" t="str">
            <v>NIFTY2552227350CE</v>
          </cell>
          <cell r="E252" t="str">
            <v>NIFTY</v>
          </cell>
          <cell r="G252">
            <v>27350</v>
          </cell>
          <cell r="H252" t="str">
            <v>CE</v>
          </cell>
          <cell r="J252">
            <v>0</v>
          </cell>
        </row>
        <row r="253">
          <cell r="C253">
            <v>530</v>
          </cell>
          <cell r="D253" t="str">
            <v>NIFTY2552224550CE</v>
          </cell>
          <cell r="E253" t="str">
            <v>NIFTY</v>
          </cell>
          <cell r="G253">
            <v>24550</v>
          </cell>
          <cell r="H253" t="str">
            <v>CE</v>
          </cell>
          <cell r="J253">
            <v>460.34999999999854</v>
          </cell>
          <cell r="K253">
            <v>58.650000000001455</v>
          </cell>
          <cell r="L253">
            <v>200925</v>
          </cell>
        </row>
        <row r="254">
          <cell r="C254">
            <v>143.15</v>
          </cell>
          <cell r="D254" t="str">
            <v>NIFTY2552224950PE</v>
          </cell>
          <cell r="E254" t="str">
            <v>NIFTY</v>
          </cell>
          <cell r="G254">
            <v>24950</v>
          </cell>
          <cell r="H254" t="str">
            <v>PE</v>
          </cell>
          <cell r="J254">
            <v>0</v>
          </cell>
          <cell r="K254">
            <v>140.94999999999999</v>
          </cell>
          <cell r="L254">
            <v>72290250</v>
          </cell>
        </row>
        <row r="255">
          <cell r="C255">
            <v>33.15</v>
          </cell>
          <cell r="D255" t="str">
            <v>NIFTY2552224400PE</v>
          </cell>
          <cell r="E255" t="str">
            <v>NIFTY</v>
          </cell>
          <cell r="G255">
            <v>24400</v>
          </cell>
          <cell r="H255" t="str">
            <v>PE</v>
          </cell>
          <cell r="J255">
            <v>0</v>
          </cell>
          <cell r="K255">
            <v>29.3</v>
          </cell>
          <cell r="L255">
            <v>20622225</v>
          </cell>
        </row>
        <row r="256">
          <cell r="C256">
            <v>1.4</v>
          </cell>
          <cell r="D256" t="str">
            <v>NIFTY2552222700PE</v>
          </cell>
          <cell r="E256" t="str">
            <v>NIFTY</v>
          </cell>
          <cell r="G256">
            <v>22700</v>
          </cell>
          <cell r="H256" t="str">
            <v>PE</v>
          </cell>
          <cell r="J256">
            <v>0</v>
          </cell>
          <cell r="K256">
            <v>1.9</v>
          </cell>
          <cell r="L256">
            <v>7017750</v>
          </cell>
        </row>
        <row r="257">
          <cell r="C257">
            <v>946.8</v>
          </cell>
          <cell r="D257" t="str">
            <v>NIFTY2552224100CE</v>
          </cell>
          <cell r="E257" t="str">
            <v>NIFTY</v>
          </cell>
          <cell r="G257">
            <v>24100</v>
          </cell>
          <cell r="H257" t="str">
            <v>CE</v>
          </cell>
          <cell r="J257">
            <v>910.34999999999854</v>
          </cell>
          <cell r="K257">
            <v>23.350000000001501</v>
          </cell>
          <cell r="L257">
            <v>88125</v>
          </cell>
        </row>
        <row r="258">
          <cell r="C258">
            <v>9.25</v>
          </cell>
          <cell r="D258" t="str">
            <v>NIFTY2552223750PE</v>
          </cell>
          <cell r="E258" t="str">
            <v>NIFTY</v>
          </cell>
          <cell r="G258">
            <v>23750</v>
          </cell>
          <cell r="H258" t="str">
            <v>PE</v>
          </cell>
          <cell r="J258">
            <v>0</v>
          </cell>
          <cell r="K258">
            <v>8.1999999999999993</v>
          </cell>
          <cell r="L258">
            <v>4668225</v>
          </cell>
        </row>
        <row r="259">
          <cell r="D259" t="str">
            <v>NIFTY2552227450CE</v>
          </cell>
          <cell r="E259" t="str">
            <v>NIFTY</v>
          </cell>
          <cell r="G259">
            <v>27450</v>
          </cell>
          <cell r="H259" t="str">
            <v>CE</v>
          </cell>
          <cell r="J259">
            <v>0</v>
          </cell>
        </row>
        <row r="260">
          <cell r="C260">
            <v>880.9</v>
          </cell>
          <cell r="D260" t="str">
            <v>NIFTY2552225900PE</v>
          </cell>
          <cell r="E260" t="str">
            <v>NIFTY</v>
          </cell>
          <cell r="G260">
            <v>25900</v>
          </cell>
          <cell r="H260" t="str">
            <v>PE</v>
          </cell>
          <cell r="J260">
            <v>889.65000000000146</v>
          </cell>
          <cell r="K260">
            <v>-3.9500000000014097</v>
          </cell>
          <cell r="L260">
            <v>7425</v>
          </cell>
        </row>
        <row r="261">
          <cell r="D261" t="str">
            <v>NIFTY2552227400CE</v>
          </cell>
          <cell r="E261" t="str">
            <v>NIFTY</v>
          </cell>
          <cell r="G261">
            <v>27400</v>
          </cell>
          <cell r="H261" t="str">
            <v>CE</v>
          </cell>
          <cell r="J261">
            <v>0</v>
          </cell>
        </row>
        <row r="262">
          <cell r="C262">
            <v>665.35</v>
          </cell>
          <cell r="D262" t="str">
            <v>NIFTY2552224400CE</v>
          </cell>
          <cell r="E262" t="str">
            <v>NIFTY</v>
          </cell>
          <cell r="G262">
            <v>24400</v>
          </cell>
          <cell r="H262" t="str">
            <v>CE</v>
          </cell>
          <cell r="J262">
            <v>610.34999999999854</v>
          </cell>
          <cell r="K262">
            <v>39.650000000001455</v>
          </cell>
          <cell r="L262">
            <v>221400</v>
          </cell>
        </row>
        <row r="263">
          <cell r="C263">
            <v>2.4</v>
          </cell>
          <cell r="D263" t="str">
            <v>NIFTY2552223000PE</v>
          </cell>
          <cell r="E263" t="str">
            <v>NIFTY</v>
          </cell>
          <cell r="G263">
            <v>23000</v>
          </cell>
          <cell r="H263" t="str">
            <v>PE</v>
          </cell>
          <cell r="J263">
            <v>0</v>
          </cell>
          <cell r="K263">
            <v>3</v>
          </cell>
          <cell r="L263">
            <v>17812650</v>
          </cell>
        </row>
        <row r="264">
          <cell r="C264">
            <v>48.45</v>
          </cell>
          <cell r="D264" t="str">
            <v>NIFTY2552224550PE</v>
          </cell>
          <cell r="E264" t="str">
            <v>NIFTY</v>
          </cell>
          <cell r="G264">
            <v>24550</v>
          </cell>
          <cell r="H264" t="str">
            <v>PE</v>
          </cell>
          <cell r="J264">
            <v>0</v>
          </cell>
          <cell r="K264">
            <v>43.15</v>
          </cell>
          <cell r="L264">
            <v>20202075</v>
          </cell>
        </row>
        <row r="265">
          <cell r="C265">
            <v>1062.95</v>
          </cell>
          <cell r="D265" t="str">
            <v>NIFTY2552226100PE</v>
          </cell>
          <cell r="E265" t="str">
            <v>NIFTY</v>
          </cell>
          <cell r="G265">
            <v>26100</v>
          </cell>
          <cell r="H265" t="str">
            <v>PE</v>
          </cell>
          <cell r="J265">
            <v>1089.6500000000015</v>
          </cell>
          <cell r="K265">
            <v>-26.70000000000141</v>
          </cell>
          <cell r="L265">
            <v>0</v>
          </cell>
        </row>
        <row r="266">
          <cell r="C266">
            <v>1.9</v>
          </cell>
          <cell r="D266" t="str">
            <v>NIFTY2552226750CE</v>
          </cell>
          <cell r="E266" t="str">
            <v>NIFTY</v>
          </cell>
          <cell r="G266">
            <v>26750</v>
          </cell>
          <cell r="H266" t="str">
            <v>CE</v>
          </cell>
          <cell r="J266">
            <v>0</v>
          </cell>
          <cell r="K266">
            <v>2.1</v>
          </cell>
          <cell r="L266">
            <v>6502650</v>
          </cell>
        </row>
        <row r="267">
          <cell r="C267">
            <v>0</v>
          </cell>
          <cell r="D267" t="str">
            <v>NIFTY2552226800PE</v>
          </cell>
          <cell r="E267" t="str">
            <v>NIFTY</v>
          </cell>
          <cell r="G267">
            <v>26800</v>
          </cell>
          <cell r="H267" t="str">
            <v>PE</v>
          </cell>
          <cell r="J267">
            <v>1789.6500000000015</v>
          </cell>
          <cell r="K267">
            <v>-1789.6500000000015</v>
          </cell>
          <cell r="L267">
            <v>0</v>
          </cell>
        </row>
        <row r="268">
          <cell r="C268">
            <v>52.65</v>
          </cell>
          <cell r="D268" t="str">
            <v>NIFTY2552225400CE</v>
          </cell>
          <cell r="E268" t="str">
            <v>NIFTY</v>
          </cell>
          <cell r="G268">
            <v>25400</v>
          </cell>
          <cell r="H268" t="str">
            <v>CE</v>
          </cell>
          <cell r="J268">
            <v>0</v>
          </cell>
          <cell r="K268">
            <v>51.15</v>
          </cell>
          <cell r="L268">
            <v>45199350</v>
          </cell>
        </row>
        <row r="269">
          <cell r="C269">
            <v>6.05</v>
          </cell>
          <cell r="D269" t="str">
            <v>NIFTY2552226050CE</v>
          </cell>
          <cell r="E269" t="str">
            <v>NIFTY</v>
          </cell>
          <cell r="G269">
            <v>26050</v>
          </cell>
          <cell r="H269" t="str">
            <v>CE</v>
          </cell>
          <cell r="J269">
            <v>0</v>
          </cell>
          <cell r="K269">
            <v>6.65</v>
          </cell>
          <cell r="L269">
            <v>5767875</v>
          </cell>
        </row>
        <row r="270">
          <cell r="D270" t="str">
            <v>NIFTY2552226900CE</v>
          </cell>
          <cell r="E270" t="str">
            <v>NIFTY</v>
          </cell>
          <cell r="G270">
            <v>26900</v>
          </cell>
          <cell r="H270" t="str">
            <v>CE</v>
          </cell>
          <cell r="J270">
            <v>0</v>
          </cell>
        </row>
        <row r="271">
          <cell r="C271">
            <v>2098.5500000000002</v>
          </cell>
          <cell r="D271" t="str">
            <v>NIFTY2552222950CE</v>
          </cell>
          <cell r="E271" t="str">
            <v>NIFTY</v>
          </cell>
          <cell r="G271">
            <v>22950</v>
          </cell>
          <cell r="H271" t="str">
            <v>CE</v>
          </cell>
          <cell r="J271">
            <v>2060.3499999999985</v>
          </cell>
          <cell r="K271">
            <v>38.200000000001637</v>
          </cell>
          <cell r="L271">
            <v>0</v>
          </cell>
        </row>
        <row r="272">
          <cell r="D272" t="str">
            <v>NIFTY2552227200CE</v>
          </cell>
          <cell r="E272" t="str">
            <v>NIFTY</v>
          </cell>
          <cell r="G272">
            <v>27200</v>
          </cell>
          <cell r="H272" t="str">
            <v>CE</v>
          </cell>
          <cell r="J272">
            <v>0</v>
          </cell>
        </row>
        <row r="273">
          <cell r="C273">
            <v>15.75</v>
          </cell>
          <cell r="D273" t="str">
            <v>NIFTY2552225750CE</v>
          </cell>
          <cell r="E273" t="str">
            <v>NIFTY</v>
          </cell>
          <cell r="G273">
            <v>25750</v>
          </cell>
          <cell r="H273" t="str">
            <v>CE</v>
          </cell>
          <cell r="J273">
            <v>0</v>
          </cell>
          <cell r="K273">
            <v>15.9</v>
          </cell>
          <cell r="L273">
            <v>15280425</v>
          </cell>
        </row>
        <row r="274">
          <cell r="C274">
            <v>196</v>
          </cell>
          <cell r="D274" t="str">
            <v>NIFTY2552225000CE</v>
          </cell>
          <cell r="E274" t="str">
            <v>NIFTY</v>
          </cell>
          <cell r="G274">
            <v>25000</v>
          </cell>
          <cell r="H274" t="str">
            <v>CE</v>
          </cell>
          <cell r="J274">
            <v>10.349999999998545</v>
          </cell>
          <cell r="K274">
            <v>175.80000000000146</v>
          </cell>
          <cell r="L274">
            <v>185517825</v>
          </cell>
        </row>
        <row r="275">
          <cell r="C275">
            <v>93.55</v>
          </cell>
          <cell r="D275" t="str">
            <v>NIFTY2552224800PE</v>
          </cell>
          <cell r="E275" t="str">
            <v>NIFTY</v>
          </cell>
          <cell r="G275">
            <v>24800</v>
          </cell>
          <cell r="H275" t="str">
            <v>PE</v>
          </cell>
          <cell r="J275">
            <v>0</v>
          </cell>
          <cell r="K275">
            <v>89.85</v>
          </cell>
          <cell r="L275">
            <v>75477450</v>
          </cell>
        </row>
        <row r="276">
          <cell r="C276">
            <v>779.15</v>
          </cell>
          <cell r="D276" t="str">
            <v>NIFTY2552225800PE</v>
          </cell>
          <cell r="E276" t="str">
            <v>NIFTY</v>
          </cell>
          <cell r="G276">
            <v>25800</v>
          </cell>
          <cell r="H276" t="str">
            <v>PE</v>
          </cell>
          <cell r="J276">
            <v>789.65000000000146</v>
          </cell>
          <cell r="K276">
            <v>-11.900000000001455</v>
          </cell>
          <cell r="L276">
            <v>18750</v>
          </cell>
        </row>
        <row r="277">
          <cell r="C277">
            <v>1511</v>
          </cell>
          <cell r="D277" t="str">
            <v>NIFTY2552226550PE</v>
          </cell>
          <cell r="E277" t="str">
            <v>NIFTY</v>
          </cell>
          <cell r="G277">
            <v>26550</v>
          </cell>
          <cell r="H277" t="str">
            <v>PE</v>
          </cell>
          <cell r="J277">
            <v>1539.6500000000015</v>
          </cell>
          <cell r="K277">
            <v>-28.650000000001455</v>
          </cell>
          <cell r="L277">
            <v>0</v>
          </cell>
        </row>
        <row r="278">
          <cell r="C278">
            <v>2012.35</v>
          </cell>
          <cell r="D278" t="str">
            <v>NIFTY2552223050CE</v>
          </cell>
          <cell r="E278" t="str">
            <v>NIFTY</v>
          </cell>
          <cell r="G278">
            <v>23050</v>
          </cell>
          <cell r="H278" t="str">
            <v>CE</v>
          </cell>
          <cell r="J278">
            <v>1960.3499999999985</v>
          </cell>
          <cell r="K278">
            <v>52.000000000001364</v>
          </cell>
          <cell r="L278">
            <v>0</v>
          </cell>
        </row>
        <row r="279">
          <cell r="C279">
            <v>2.65</v>
          </cell>
          <cell r="D279" t="str">
            <v>NIFTY2552226400CE</v>
          </cell>
          <cell r="E279" t="str">
            <v>NIFTY</v>
          </cell>
          <cell r="G279">
            <v>26400</v>
          </cell>
          <cell r="H279" t="str">
            <v>CE</v>
          </cell>
          <cell r="J279">
            <v>0</v>
          </cell>
          <cell r="K279">
            <v>3.05</v>
          </cell>
          <cell r="L279">
            <v>8866275</v>
          </cell>
        </row>
        <row r="280">
          <cell r="C280">
            <v>2.5499999999999998</v>
          </cell>
          <cell r="D280" t="str">
            <v>NIFTY2552226450CE</v>
          </cell>
          <cell r="E280" t="str">
            <v>NIFTY</v>
          </cell>
          <cell r="G280">
            <v>26450</v>
          </cell>
          <cell r="H280" t="str">
            <v>CE</v>
          </cell>
          <cell r="J280">
            <v>0</v>
          </cell>
          <cell r="K280">
            <v>3</v>
          </cell>
          <cell r="L280">
            <v>4161300</v>
          </cell>
        </row>
        <row r="281">
          <cell r="D281" t="str">
            <v>NIFTY2552227200PE</v>
          </cell>
          <cell r="E281" t="str">
            <v>NIFTY</v>
          </cell>
          <cell r="G281">
            <v>27200</v>
          </cell>
          <cell r="H281" t="str">
            <v>PE</v>
          </cell>
          <cell r="J281">
            <v>2189.6500000000015</v>
          </cell>
        </row>
        <row r="282">
          <cell r="C282">
            <v>163.69999999999999</v>
          </cell>
          <cell r="D282" t="str">
            <v>NIFTY2552225000PE</v>
          </cell>
          <cell r="E282" t="str">
            <v>NIFTY</v>
          </cell>
          <cell r="G282">
            <v>25000</v>
          </cell>
          <cell r="H282" t="str">
            <v>PE</v>
          </cell>
          <cell r="J282">
            <v>0</v>
          </cell>
          <cell r="K282">
            <v>163.19999999999999</v>
          </cell>
          <cell r="L282">
            <v>197628300</v>
          </cell>
        </row>
        <row r="283">
          <cell r="C283">
            <v>1167.2</v>
          </cell>
          <cell r="D283" t="str">
            <v>NIFTY2552226200PE</v>
          </cell>
          <cell r="E283" t="str">
            <v>NIFTY</v>
          </cell>
          <cell r="G283">
            <v>26200</v>
          </cell>
          <cell r="H283" t="str">
            <v>PE</v>
          </cell>
          <cell r="J283">
            <v>1189.6500000000015</v>
          </cell>
          <cell r="K283">
            <v>-20.500000000001364</v>
          </cell>
          <cell r="L283">
            <v>225</v>
          </cell>
        </row>
        <row r="284">
          <cell r="D284" t="str">
            <v>NIFTY2552226950PE</v>
          </cell>
          <cell r="E284" t="str">
            <v>NIFTY</v>
          </cell>
          <cell r="G284">
            <v>26950</v>
          </cell>
          <cell r="H284" t="str">
            <v>PE</v>
          </cell>
          <cell r="J284">
            <v>1939.6500000000015</v>
          </cell>
        </row>
        <row r="285">
          <cell r="C285">
            <v>1303.1500000000001</v>
          </cell>
          <cell r="D285" t="str">
            <v>NIFTY2552226300PE</v>
          </cell>
          <cell r="E285" t="str">
            <v>NIFTY</v>
          </cell>
          <cell r="G285">
            <v>26300</v>
          </cell>
          <cell r="H285" t="str">
            <v>PE</v>
          </cell>
          <cell r="J285">
            <v>1289.6500000000015</v>
          </cell>
          <cell r="K285">
            <v>13.499999999998636</v>
          </cell>
          <cell r="L285">
            <v>1650</v>
          </cell>
        </row>
        <row r="286">
          <cell r="C286">
            <v>2035.5</v>
          </cell>
          <cell r="D286" t="str">
            <v>NIFTY2552223000CE</v>
          </cell>
          <cell r="E286" t="str">
            <v>NIFTY</v>
          </cell>
          <cell r="G286">
            <v>23000</v>
          </cell>
          <cell r="H286" t="str">
            <v>CE</v>
          </cell>
          <cell r="J286">
            <v>2010.3499999999985</v>
          </cell>
          <cell r="K286">
            <v>11.150000000001455</v>
          </cell>
          <cell r="L286">
            <v>11025</v>
          </cell>
        </row>
        <row r="287">
          <cell r="C287">
            <v>44</v>
          </cell>
          <cell r="D287" t="str">
            <v>NIFTY2552225450CE</v>
          </cell>
          <cell r="E287" t="str">
            <v>NIFTY</v>
          </cell>
          <cell r="G287">
            <v>25450</v>
          </cell>
          <cell r="H287" t="str">
            <v>CE</v>
          </cell>
          <cell r="J287">
            <v>0</v>
          </cell>
          <cell r="K287">
            <v>43.3</v>
          </cell>
          <cell r="L287">
            <v>25763250</v>
          </cell>
        </row>
        <row r="288">
          <cell r="C288">
            <v>308.45</v>
          </cell>
          <cell r="D288" t="str">
            <v>NIFTY2552225250PE</v>
          </cell>
          <cell r="E288" t="str">
            <v>NIFTY</v>
          </cell>
          <cell r="G288">
            <v>25250</v>
          </cell>
          <cell r="H288" t="str">
            <v>PE</v>
          </cell>
          <cell r="J288">
            <v>239.65000000000146</v>
          </cell>
          <cell r="K288">
            <v>72.349999999998545</v>
          </cell>
          <cell r="L288">
            <v>2268075</v>
          </cell>
        </row>
        <row r="289">
          <cell r="D289" t="str">
            <v>NIFTY2552226900PE</v>
          </cell>
          <cell r="E289" t="str">
            <v>NIFTY</v>
          </cell>
          <cell r="G289">
            <v>26900</v>
          </cell>
          <cell r="H289" t="str">
            <v>PE</v>
          </cell>
          <cell r="J289">
            <v>1889.6500000000015</v>
          </cell>
        </row>
        <row r="290">
          <cell r="C290">
            <v>2330</v>
          </cell>
          <cell r="D290" t="str">
            <v>NIFTY2552222700CE</v>
          </cell>
          <cell r="E290" t="str">
            <v>NIFTY</v>
          </cell>
          <cell r="G290">
            <v>22700</v>
          </cell>
          <cell r="H290" t="str">
            <v>CE</v>
          </cell>
          <cell r="J290">
            <v>2310.3499999999985</v>
          </cell>
          <cell r="K290">
            <v>35.650000000001455</v>
          </cell>
          <cell r="L290">
            <v>300</v>
          </cell>
        </row>
        <row r="291">
          <cell r="C291">
            <v>1198.75</v>
          </cell>
          <cell r="D291" t="str">
            <v>NIFTY2552223850CE</v>
          </cell>
          <cell r="E291" t="str">
            <v>NIFTY</v>
          </cell>
          <cell r="G291">
            <v>23850</v>
          </cell>
          <cell r="H291" t="str">
            <v>CE</v>
          </cell>
          <cell r="J291">
            <v>1160.3499999999985</v>
          </cell>
          <cell r="K291">
            <v>38.400000000001455</v>
          </cell>
          <cell r="L291">
            <v>150</v>
          </cell>
        </row>
        <row r="292">
          <cell r="D292" t="str">
            <v>NIFTY2552227150CE</v>
          </cell>
          <cell r="E292" t="str">
            <v>NIFTY</v>
          </cell>
          <cell r="G292">
            <v>27150</v>
          </cell>
          <cell r="H292" t="str">
            <v>CE</v>
          </cell>
          <cell r="J292">
            <v>0</v>
          </cell>
        </row>
        <row r="293">
          <cell r="C293">
            <v>3.05</v>
          </cell>
          <cell r="D293" t="str">
            <v>NIFTY2552226350CE</v>
          </cell>
          <cell r="E293" t="str">
            <v>NIFTY</v>
          </cell>
          <cell r="G293">
            <v>26350</v>
          </cell>
          <cell r="H293" t="str">
            <v>CE</v>
          </cell>
          <cell r="J293">
            <v>0</v>
          </cell>
          <cell r="K293">
            <v>3.45</v>
          </cell>
          <cell r="L293">
            <v>3344250</v>
          </cell>
        </row>
        <row r="294">
          <cell r="D294" t="str">
            <v>NIFTY2552227050CE</v>
          </cell>
          <cell r="E294" t="str">
            <v>NIFTY</v>
          </cell>
          <cell r="G294">
            <v>27050</v>
          </cell>
          <cell r="H294" t="str">
            <v>CE</v>
          </cell>
          <cell r="J294">
            <v>0</v>
          </cell>
        </row>
        <row r="295">
          <cell r="C295">
            <v>240.65</v>
          </cell>
          <cell r="D295" t="str">
            <v>NIFTY2552225150PE</v>
          </cell>
          <cell r="E295" t="str">
            <v>NIFTY</v>
          </cell>
          <cell r="G295">
            <v>25150</v>
          </cell>
          <cell r="H295" t="str">
            <v>PE</v>
          </cell>
          <cell r="J295">
            <v>139.65000000000146</v>
          </cell>
          <cell r="K295">
            <v>106.34999999999854</v>
          </cell>
          <cell r="L295">
            <v>8604075</v>
          </cell>
        </row>
        <row r="296">
          <cell r="D296" t="str">
            <v>NIFTY2552227500CE</v>
          </cell>
          <cell r="E296" t="str">
            <v>NIFTY</v>
          </cell>
          <cell r="G296">
            <v>27500</v>
          </cell>
          <cell r="H296" t="str">
            <v>CE</v>
          </cell>
          <cell r="J296">
            <v>0</v>
          </cell>
        </row>
        <row r="297">
          <cell r="C297">
            <v>2320.85</v>
          </cell>
          <cell r="D297" t="str">
            <v>NIFTY2552222750CE</v>
          </cell>
          <cell r="E297" t="str">
            <v>NIFTY</v>
          </cell>
          <cell r="G297">
            <v>22750</v>
          </cell>
          <cell r="H297" t="str">
            <v>CE</v>
          </cell>
          <cell r="J297">
            <v>2260.3499999999985</v>
          </cell>
          <cell r="K297">
            <v>60.500000000001364</v>
          </cell>
          <cell r="L297">
            <v>0</v>
          </cell>
        </row>
        <row r="298">
          <cell r="C298">
            <v>2.7</v>
          </cell>
          <cell r="D298" t="str">
            <v>NIFTY2552223100PE</v>
          </cell>
          <cell r="E298" t="str">
            <v>NIFTY</v>
          </cell>
          <cell r="G298">
            <v>23100</v>
          </cell>
          <cell r="H298" t="str">
            <v>PE</v>
          </cell>
          <cell r="J298">
            <v>0</v>
          </cell>
          <cell r="K298">
            <v>3.45</v>
          </cell>
          <cell r="L298">
            <v>8392275</v>
          </cell>
        </row>
        <row r="299">
          <cell r="C299">
            <v>343.15</v>
          </cell>
          <cell r="D299" t="str">
            <v>NIFTY2552225300PE</v>
          </cell>
          <cell r="E299" t="str">
            <v>NIFTY</v>
          </cell>
          <cell r="G299">
            <v>25300</v>
          </cell>
          <cell r="H299" t="str">
            <v>PE</v>
          </cell>
          <cell r="J299">
            <v>289.65000000000146</v>
          </cell>
          <cell r="K299">
            <v>60.099999999998545</v>
          </cell>
          <cell r="L299">
            <v>3681450</v>
          </cell>
        </row>
        <row r="300">
          <cell r="C300">
            <v>62.85</v>
          </cell>
          <cell r="D300" t="str">
            <v>NIFTY2552225350CE</v>
          </cell>
          <cell r="E300" t="str">
            <v>NIFTY</v>
          </cell>
          <cell r="G300">
            <v>25350</v>
          </cell>
          <cell r="H300" t="str">
            <v>CE</v>
          </cell>
          <cell r="J300">
            <v>0</v>
          </cell>
          <cell r="K300">
            <v>61.3</v>
          </cell>
          <cell r="L300">
            <v>27274650</v>
          </cell>
        </row>
        <row r="301">
          <cell r="D301" t="str">
            <v>NIFTY2552227500PE</v>
          </cell>
          <cell r="E301" t="str">
            <v>NIFTY</v>
          </cell>
          <cell r="G301">
            <v>27500</v>
          </cell>
          <cell r="H301" t="str">
            <v>PE</v>
          </cell>
          <cell r="J301">
            <v>2489.6500000000015</v>
          </cell>
        </row>
        <row r="302">
          <cell r="C302">
            <v>1.95</v>
          </cell>
          <cell r="D302" t="str">
            <v>NIFTY2552226700CE</v>
          </cell>
          <cell r="E302" t="str">
            <v>NIFTY</v>
          </cell>
          <cell r="G302">
            <v>26700</v>
          </cell>
          <cell r="H302" t="str">
            <v>CE</v>
          </cell>
          <cell r="J302">
            <v>0</v>
          </cell>
          <cell r="K302">
            <v>2.25</v>
          </cell>
          <cell r="L302">
            <v>11016900</v>
          </cell>
        </row>
        <row r="303">
          <cell r="D303" t="str">
            <v>NIFTY2552227550PE</v>
          </cell>
          <cell r="E303" t="str">
            <v>NIFTY</v>
          </cell>
          <cell r="G303">
            <v>27550</v>
          </cell>
          <cell r="H303" t="str">
            <v>PE</v>
          </cell>
          <cell r="J303">
            <v>2539.6500000000015</v>
          </cell>
        </row>
        <row r="304">
          <cell r="C304">
            <v>1300.55</v>
          </cell>
          <cell r="D304" t="str">
            <v>NIFTY2552223750CE</v>
          </cell>
          <cell r="E304" t="str">
            <v>NIFTY</v>
          </cell>
          <cell r="G304">
            <v>23750</v>
          </cell>
          <cell r="H304" t="str">
            <v>CE</v>
          </cell>
          <cell r="J304">
            <v>1260.3499999999985</v>
          </cell>
          <cell r="K304">
            <v>40.20000000000141</v>
          </cell>
          <cell r="L304">
            <v>300</v>
          </cell>
        </row>
        <row r="305">
          <cell r="C305">
            <v>327.3</v>
          </cell>
          <cell r="D305" t="str">
            <v>NIFTY2552224800CE</v>
          </cell>
          <cell r="E305" t="str">
            <v>NIFTY</v>
          </cell>
          <cell r="G305">
            <v>24800</v>
          </cell>
          <cell r="H305" t="str">
            <v>CE</v>
          </cell>
          <cell r="J305">
            <v>210.34999999999854</v>
          </cell>
          <cell r="K305">
            <v>101.95000000000147</v>
          </cell>
          <cell r="L305">
            <v>11241600</v>
          </cell>
        </row>
        <row r="306">
          <cell r="C306">
            <v>10.9</v>
          </cell>
          <cell r="D306" t="str">
            <v>NIFTY2552223850PE</v>
          </cell>
          <cell r="E306" t="str">
            <v>NIFTY</v>
          </cell>
          <cell r="G306">
            <v>23850</v>
          </cell>
          <cell r="H306" t="str">
            <v>PE</v>
          </cell>
          <cell r="J306">
            <v>0</v>
          </cell>
          <cell r="K306">
            <v>9.6999999999999993</v>
          </cell>
          <cell r="L306">
            <v>3241050</v>
          </cell>
        </row>
        <row r="307">
          <cell r="C307">
            <v>1244</v>
          </cell>
          <cell r="D307" t="str">
            <v>NIFTY2552223800CE</v>
          </cell>
          <cell r="E307" t="str">
            <v>NIFTY</v>
          </cell>
          <cell r="G307">
            <v>23800</v>
          </cell>
          <cell r="H307" t="str">
            <v>CE</v>
          </cell>
          <cell r="J307">
            <v>1210.3499999999985</v>
          </cell>
          <cell r="K307">
            <v>41.100000000001501</v>
          </cell>
          <cell r="L307">
            <v>2475</v>
          </cell>
        </row>
        <row r="308">
          <cell r="C308">
            <v>640.29999999999995</v>
          </cell>
          <cell r="D308" t="str">
            <v>NIFTY2552225650PE</v>
          </cell>
          <cell r="E308" t="str">
            <v>NIFTY</v>
          </cell>
          <cell r="G308">
            <v>25650</v>
          </cell>
          <cell r="H308" t="str">
            <v>PE</v>
          </cell>
          <cell r="J308">
            <v>639.65000000000146</v>
          </cell>
          <cell r="K308">
            <v>5.3499999999985448</v>
          </cell>
          <cell r="L308">
            <v>6150</v>
          </cell>
        </row>
        <row r="309">
          <cell r="C309">
            <v>1334.3</v>
          </cell>
          <cell r="D309" t="str">
            <v>NIFTY2552223700CE</v>
          </cell>
          <cell r="E309" t="str">
            <v>NIFTY</v>
          </cell>
          <cell r="G309">
            <v>23700</v>
          </cell>
          <cell r="H309" t="str">
            <v>CE</v>
          </cell>
          <cell r="J309">
            <v>1310.3499999999985</v>
          </cell>
          <cell r="K309">
            <v>25.650000000001455</v>
          </cell>
          <cell r="L309">
            <v>27600</v>
          </cell>
        </row>
        <row r="310">
          <cell r="C310">
            <v>12</v>
          </cell>
          <cell r="D310" t="str">
            <v>NIFTY2552223950PE</v>
          </cell>
          <cell r="E310" t="str">
            <v>NIFTY</v>
          </cell>
          <cell r="G310">
            <v>23950</v>
          </cell>
          <cell r="H310" t="str">
            <v>PE</v>
          </cell>
          <cell r="J310">
            <v>0</v>
          </cell>
          <cell r="K310">
            <v>11.5</v>
          </cell>
          <cell r="L310">
            <v>5251575</v>
          </cell>
        </row>
        <row r="311">
          <cell r="C311">
            <v>0</v>
          </cell>
          <cell r="D311" t="str">
            <v>NIFTY2552226700PE</v>
          </cell>
          <cell r="E311" t="str">
            <v>NIFTY</v>
          </cell>
          <cell r="G311">
            <v>26700</v>
          </cell>
          <cell r="H311" t="str">
            <v>PE</v>
          </cell>
          <cell r="J311">
            <v>1689.6500000000015</v>
          </cell>
          <cell r="K311">
            <v>-1689.6500000000015</v>
          </cell>
          <cell r="L311">
            <v>0</v>
          </cell>
        </row>
        <row r="312">
          <cell r="C312">
            <v>1540.75</v>
          </cell>
          <cell r="D312" t="str">
            <v>NIFTY2552226600PE</v>
          </cell>
          <cell r="E312" t="str">
            <v>NIFTY</v>
          </cell>
          <cell r="G312">
            <v>26600</v>
          </cell>
          <cell r="H312" t="str">
            <v>PE</v>
          </cell>
          <cell r="J312">
            <v>1589.6500000000015</v>
          </cell>
          <cell r="K312">
            <v>-48.900000000001455</v>
          </cell>
          <cell r="L312">
            <v>0</v>
          </cell>
        </row>
        <row r="313">
          <cell r="C313">
            <v>1534.3</v>
          </cell>
          <cell r="D313" t="str">
            <v>NIFTY2552223500CE</v>
          </cell>
          <cell r="E313" t="str">
            <v>NIFTY</v>
          </cell>
          <cell r="G313">
            <v>23500</v>
          </cell>
          <cell r="H313" t="str">
            <v>CE</v>
          </cell>
          <cell r="J313">
            <v>1510.3499999999985</v>
          </cell>
          <cell r="K313">
            <v>19.650000000001455</v>
          </cell>
          <cell r="L313">
            <v>9675</v>
          </cell>
        </row>
        <row r="314">
          <cell r="C314">
            <v>8.35</v>
          </cell>
          <cell r="D314" t="str">
            <v>NIFTY2552225950CE</v>
          </cell>
          <cell r="E314" t="str">
            <v>NIFTY</v>
          </cell>
          <cell r="G314">
            <v>25950</v>
          </cell>
          <cell r="H314" t="str">
            <v>CE</v>
          </cell>
          <cell r="J314">
            <v>0</v>
          </cell>
          <cell r="K314">
            <v>8.6999999999999993</v>
          </cell>
          <cell r="L314">
            <v>10782900</v>
          </cell>
        </row>
        <row r="315">
          <cell r="C315">
            <v>5.5</v>
          </cell>
          <cell r="D315" t="str">
            <v>NIFTY2552223450PE</v>
          </cell>
          <cell r="E315" t="str">
            <v>NIFTY</v>
          </cell>
          <cell r="G315">
            <v>23450</v>
          </cell>
          <cell r="H315" t="str">
            <v>PE</v>
          </cell>
          <cell r="J315">
            <v>0</v>
          </cell>
          <cell r="K315">
            <v>5.55</v>
          </cell>
          <cell r="L315">
            <v>2722350</v>
          </cell>
        </row>
        <row r="316">
          <cell r="C316">
            <v>1761.95</v>
          </cell>
          <cell r="D316" t="str">
            <v>NIFTY2552223250CE</v>
          </cell>
          <cell r="E316" t="str">
            <v>NIFTY</v>
          </cell>
          <cell r="G316">
            <v>23250</v>
          </cell>
          <cell r="H316" t="str">
            <v>CE</v>
          </cell>
          <cell r="J316">
            <v>1760.3499999999985</v>
          </cell>
          <cell r="K316">
            <v>1.6000000000015007</v>
          </cell>
          <cell r="L316">
            <v>150</v>
          </cell>
        </row>
        <row r="317">
          <cell r="C317">
            <v>62.15</v>
          </cell>
          <cell r="D317" t="str">
            <v>NIFTY2552224650PE</v>
          </cell>
          <cell r="E317" t="str">
            <v>NIFTY</v>
          </cell>
          <cell r="G317">
            <v>24650</v>
          </cell>
          <cell r="H317" t="str">
            <v>PE</v>
          </cell>
          <cell r="J317">
            <v>0</v>
          </cell>
          <cell r="K317">
            <v>57.3</v>
          </cell>
          <cell r="L317">
            <v>19227225</v>
          </cell>
        </row>
        <row r="318">
          <cell r="C318">
            <v>125.2</v>
          </cell>
          <cell r="D318" t="str">
            <v>NIFTY2552225150CE</v>
          </cell>
          <cell r="E318" t="str">
            <v>NIFTY</v>
          </cell>
          <cell r="G318">
            <v>25150</v>
          </cell>
          <cell r="H318" t="str">
            <v>CE</v>
          </cell>
          <cell r="J318">
            <v>0</v>
          </cell>
          <cell r="K318">
            <v>118.3</v>
          </cell>
          <cell r="L318">
            <v>44094150</v>
          </cell>
        </row>
        <row r="319">
          <cell r="C319">
            <v>850.85</v>
          </cell>
          <cell r="D319" t="str">
            <v>NIFTY2552224200CE</v>
          </cell>
          <cell r="E319" t="str">
            <v>NIFTY</v>
          </cell>
          <cell r="G319">
            <v>24200</v>
          </cell>
          <cell r="H319" t="str">
            <v>CE</v>
          </cell>
          <cell r="J319">
            <v>810.34999999999854</v>
          </cell>
          <cell r="K319">
            <v>35.000000000001478</v>
          </cell>
          <cell r="L319">
            <v>38325</v>
          </cell>
        </row>
        <row r="320">
          <cell r="C320">
            <v>1.9</v>
          </cell>
          <cell r="D320" t="str">
            <v>NIFTY2552222900PE</v>
          </cell>
          <cell r="E320" t="str">
            <v>NIFTY</v>
          </cell>
          <cell r="G320">
            <v>22900</v>
          </cell>
          <cell r="H320" t="str">
            <v>PE</v>
          </cell>
          <cell r="J320">
            <v>0</v>
          </cell>
          <cell r="K320">
            <v>2.6</v>
          </cell>
          <cell r="L320">
            <v>3097575</v>
          </cell>
        </row>
        <row r="321">
          <cell r="C321">
            <v>22.15</v>
          </cell>
          <cell r="D321" t="str">
            <v>NIFTY2552225650CE</v>
          </cell>
          <cell r="E321" t="str">
            <v>NIFTY</v>
          </cell>
          <cell r="G321">
            <v>25650</v>
          </cell>
          <cell r="H321" t="str">
            <v>CE</v>
          </cell>
          <cell r="J321">
            <v>0</v>
          </cell>
          <cell r="K321">
            <v>22.15</v>
          </cell>
          <cell r="L321">
            <v>15972900</v>
          </cell>
        </row>
        <row r="322">
          <cell r="C322">
            <v>9.6</v>
          </cell>
          <cell r="D322" t="str">
            <v>NIFTY2552225900CE</v>
          </cell>
          <cell r="E322" t="str">
            <v>NIFTY</v>
          </cell>
          <cell r="G322">
            <v>25900</v>
          </cell>
          <cell r="H322" t="str">
            <v>CE</v>
          </cell>
          <cell r="J322">
            <v>0</v>
          </cell>
          <cell r="K322">
            <v>10.1</v>
          </cell>
          <cell r="L322">
            <v>21451800</v>
          </cell>
        </row>
        <row r="323">
          <cell r="C323">
            <v>2385.0500000000002</v>
          </cell>
          <cell r="D323" t="str">
            <v>NIFTY2552222650CE</v>
          </cell>
          <cell r="E323" t="str">
            <v>NIFTY</v>
          </cell>
          <cell r="G323">
            <v>22650</v>
          </cell>
          <cell r="H323" t="str">
            <v>CE</v>
          </cell>
          <cell r="J323">
            <v>2360.3499999999985</v>
          </cell>
          <cell r="K323">
            <v>24.700000000001637</v>
          </cell>
          <cell r="L323">
            <v>75</v>
          </cell>
        </row>
        <row r="324">
          <cell r="C324">
            <v>255.45</v>
          </cell>
          <cell r="D324" t="str">
            <v>NIFTY2552224900CE</v>
          </cell>
          <cell r="E324" t="str">
            <v>NIFTY</v>
          </cell>
          <cell r="G324">
            <v>24900</v>
          </cell>
          <cell r="H324" t="str">
            <v>CE</v>
          </cell>
          <cell r="J324">
            <v>110.34999999999854</v>
          </cell>
          <cell r="K324">
            <v>133.65000000000146</v>
          </cell>
          <cell r="L324">
            <v>26922000</v>
          </cell>
        </row>
        <row r="325">
          <cell r="C325">
            <v>3</v>
          </cell>
          <cell r="D325" t="str">
            <v>NIFTY2552223150PE</v>
          </cell>
          <cell r="E325" t="str">
            <v>NIFTY</v>
          </cell>
          <cell r="G325">
            <v>23150</v>
          </cell>
          <cell r="H325" t="str">
            <v>PE</v>
          </cell>
          <cell r="J325">
            <v>0</v>
          </cell>
          <cell r="K325">
            <v>3.6</v>
          </cell>
          <cell r="L325">
            <v>1520100</v>
          </cell>
        </row>
        <row r="326">
          <cell r="D326" t="str">
            <v>NIFTY2552227000PE</v>
          </cell>
          <cell r="E326" t="str">
            <v>NIFTY</v>
          </cell>
          <cell r="G326">
            <v>27000</v>
          </cell>
          <cell r="H326" t="str">
            <v>PE</v>
          </cell>
          <cell r="J326">
            <v>1989.6500000000015</v>
          </cell>
        </row>
        <row r="327">
          <cell r="C327">
            <v>616.1</v>
          </cell>
          <cell r="D327" t="str">
            <v>NIFTY2552224450CE</v>
          </cell>
          <cell r="E327" t="str">
            <v>NIFTY</v>
          </cell>
          <cell r="G327">
            <v>24450</v>
          </cell>
          <cell r="H327" t="str">
            <v>CE</v>
          </cell>
          <cell r="J327">
            <v>560.34999999999854</v>
          </cell>
          <cell r="K327">
            <v>48.95000000000141</v>
          </cell>
          <cell r="L327">
            <v>42075</v>
          </cell>
        </row>
        <row r="328">
          <cell r="C328">
            <v>4.75</v>
          </cell>
          <cell r="D328" t="str">
            <v>NIFTY2552223400PE</v>
          </cell>
          <cell r="E328" t="str">
            <v>NIFTY</v>
          </cell>
          <cell r="G328">
            <v>23400</v>
          </cell>
          <cell r="H328" t="str">
            <v>PE</v>
          </cell>
          <cell r="J328">
            <v>0</v>
          </cell>
          <cell r="K328">
            <v>5.2</v>
          </cell>
          <cell r="L328">
            <v>7959225</v>
          </cell>
        </row>
        <row r="329">
          <cell r="C329">
            <v>2.2000000000000002</v>
          </cell>
          <cell r="D329" t="str">
            <v>NIFTY2552226550CE</v>
          </cell>
          <cell r="E329" t="str">
            <v>NIFTY</v>
          </cell>
          <cell r="G329">
            <v>26550</v>
          </cell>
          <cell r="H329" t="str">
            <v>CE</v>
          </cell>
          <cell r="J329">
            <v>0</v>
          </cell>
          <cell r="K329">
            <v>2.65</v>
          </cell>
          <cell r="L329">
            <v>3988425</v>
          </cell>
        </row>
        <row r="330">
          <cell r="C330">
            <v>594.29999999999995</v>
          </cell>
          <cell r="D330" t="str">
            <v>NIFTY2552225600PE</v>
          </cell>
          <cell r="E330" t="str">
            <v>NIFTY</v>
          </cell>
          <cell r="G330">
            <v>25600</v>
          </cell>
          <cell r="H330" t="str">
            <v>PE</v>
          </cell>
          <cell r="J330">
            <v>589.65000000000146</v>
          </cell>
          <cell r="K330">
            <v>8.3499999999985448</v>
          </cell>
          <cell r="L330">
            <v>109950</v>
          </cell>
        </row>
        <row r="331">
          <cell r="C331">
            <v>0</v>
          </cell>
          <cell r="D331" t="str">
            <v>NIFTY2552226750PE</v>
          </cell>
          <cell r="E331" t="str">
            <v>NIFTY</v>
          </cell>
          <cell r="G331">
            <v>26750</v>
          </cell>
          <cell r="H331" t="str">
            <v>PE</v>
          </cell>
          <cell r="J331">
            <v>1739.6500000000015</v>
          </cell>
          <cell r="K331">
            <v>-1739.6500000000015</v>
          </cell>
          <cell r="L331">
            <v>0</v>
          </cell>
        </row>
        <row r="332">
          <cell r="D332" t="str">
            <v>NIFTY2552226850CE</v>
          </cell>
          <cell r="E332" t="str">
            <v>NIFTY</v>
          </cell>
          <cell r="G332">
            <v>26850</v>
          </cell>
          <cell r="H332" t="str">
            <v>CE</v>
          </cell>
          <cell r="J332">
            <v>0</v>
          </cell>
        </row>
        <row r="333">
          <cell r="C333">
            <v>1073.25</v>
          </cell>
          <cell r="D333" t="str">
            <v>NIFTY2552223950CE</v>
          </cell>
          <cell r="E333" t="str">
            <v>NIFTY</v>
          </cell>
          <cell r="G333">
            <v>23950</v>
          </cell>
          <cell r="H333" t="str">
            <v>CE</v>
          </cell>
          <cell r="J333">
            <v>1060.3499999999985</v>
          </cell>
          <cell r="K333">
            <v>32.750000000001364</v>
          </cell>
          <cell r="L333">
            <v>975</v>
          </cell>
        </row>
        <row r="334">
          <cell r="C334">
            <v>23.75</v>
          </cell>
          <cell r="D334" t="str">
            <v>NIFTY2552224250PE</v>
          </cell>
          <cell r="E334" t="str">
            <v>NIFTY</v>
          </cell>
          <cell r="G334">
            <v>24250</v>
          </cell>
          <cell r="H334" t="str">
            <v>PE</v>
          </cell>
          <cell r="J334">
            <v>0</v>
          </cell>
          <cell r="K334">
            <v>20.75</v>
          </cell>
          <cell r="L334">
            <v>8852025</v>
          </cell>
        </row>
        <row r="335">
          <cell r="C335">
            <v>4.55</v>
          </cell>
          <cell r="D335" t="str">
            <v>NIFTY2552226150CE</v>
          </cell>
          <cell r="E335" t="str">
            <v>NIFTY</v>
          </cell>
          <cell r="G335">
            <v>26150</v>
          </cell>
          <cell r="H335" t="str">
            <v>CE</v>
          </cell>
          <cell r="J335">
            <v>0</v>
          </cell>
          <cell r="K335">
            <v>5</v>
          </cell>
          <cell r="L335">
            <v>4909125</v>
          </cell>
        </row>
        <row r="336">
          <cell r="C336">
            <v>1186.05</v>
          </cell>
          <cell r="D336" t="str">
            <v>NIFTY2552226250PE</v>
          </cell>
          <cell r="E336" t="str">
            <v>NIFTY</v>
          </cell>
          <cell r="G336">
            <v>26250</v>
          </cell>
          <cell r="H336" t="str">
            <v>PE</v>
          </cell>
          <cell r="J336">
            <v>1239.6500000000015</v>
          </cell>
          <cell r="K336">
            <v>-53.600000000001501</v>
          </cell>
          <cell r="L336">
            <v>0</v>
          </cell>
        </row>
        <row r="337">
          <cell r="C337">
            <v>1448.65</v>
          </cell>
          <cell r="D337" t="str">
            <v>NIFTY2552223600CE</v>
          </cell>
          <cell r="E337" t="str">
            <v>NIFTY</v>
          </cell>
          <cell r="G337">
            <v>23600</v>
          </cell>
          <cell r="H337" t="str">
            <v>CE</v>
          </cell>
          <cell r="J337">
            <v>1410.3499999999985</v>
          </cell>
          <cell r="K337">
            <v>38.300000000001546</v>
          </cell>
          <cell r="L337">
            <v>2625</v>
          </cell>
        </row>
        <row r="338">
          <cell r="D338" t="str">
            <v>NIFTY2552227450PE</v>
          </cell>
          <cell r="E338" t="str">
            <v>NIFTY</v>
          </cell>
          <cell r="G338">
            <v>27450</v>
          </cell>
          <cell r="H338" t="str">
            <v>PE</v>
          </cell>
          <cell r="J338">
            <v>2439.6500000000015</v>
          </cell>
        </row>
        <row r="339">
          <cell r="C339">
            <v>14.35</v>
          </cell>
          <cell r="D339" t="str">
            <v>NIFTY2552224000PE</v>
          </cell>
          <cell r="E339" t="str">
            <v>NIFTY</v>
          </cell>
          <cell r="G339">
            <v>24000</v>
          </cell>
          <cell r="H339" t="str">
            <v>PE</v>
          </cell>
          <cell r="J339">
            <v>0</v>
          </cell>
          <cell r="K339">
            <v>12.55</v>
          </cell>
          <cell r="L339">
            <v>31415025</v>
          </cell>
        </row>
        <row r="340">
          <cell r="C340">
            <v>5</v>
          </cell>
          <cell r="D340" t="str">
            <v>NIFTY2552226100CE</v>
          </cell>
          <cell r="E340" t="str">
            <v>NIFTY</v>
          </cell>
          <cell r="G340">
            <v>26100</v>
          </cell>
          <cell r="H340" t="str">
            <v>CE</v>
          </cell>
          <cell r="J340">
            <v>0</v>
          </cell>
          <cell r="K340">
            <v>5.75</v>
          </cell>
          <cell r="L340">
            <v>12742875</v>
          </cell>
        </row>
        <row r="341">
          <cell r="C341">
            <v>2246.9</v>
          </cell>
          <cell r="D341" t="str">
            <v>NIFTY2552222800CE</v>
          </cell>
          <cell r="E341" t="str">
            <v>NIFTY</v>
          </cell>
          <cell r="G341">
            <v>22800</v>
          </cell>
          <cell r="H341" t="str">
            <v>CE</v>
          </cell>
          <cell r="J341">
            <v>2210.3499999999985</v>
          </cell>
          <cell r="K341">
            <v>36.550000000001546</v>
          </cell>
          <cell r="L341">
            <v>675</v>
          </cell>
        </row>
        <row r="342">
          <cell r="C342">
            <v>7</v>
          </cell>
          <cell r="D342" t="str">
            <v>NIFTY2552226000CE</v>
          </cell>
          <cell r="E342" t="str">
            <v>NIFTY</v>
          </cell>
          <cell r="G342">
            <v>26000</v>
          </cell>
          <cell r="H342" t="str">
            <v>CE</v>
          </cell>
          <cell r="J342">
            <v>0</v>
          </cell>
          <cell r="K342">
            <v>7.7</v>
          </cell>
          <cell r="L342">
            <v>45518850</v>
          </cell>
        </row>
        <row r="343">
          <cell r="D343" t="str">
            <v>NIFTY2552227050PE</v>
          </cell>
          <cell r="E343" t="str">
            <v>NIFTY</v>
          </cell>
          <cell r="G343">
            <v>27050</v>
          </cell>
          <cell r="H343" t="str">
            <v>PE</v>
          </cell>
          <cell r="J343">
            <v>2039.6500000000015</v>
          </cell>
        </row>
        <row r="344">
          <cell r="D344" t="str">
            <v>NIFTY2552227400PE</v>
          </cell>
          <cell r="E344" t="str">
            <v>NIFTY</v>
          </cell>
          <cell r="G344">
            <v>27400</v>
          </cell>
          <cell r="H344" t="str">
            <v>PE</v>
          </cell>
          <cell r="J344">
            <v>2389.6500000000015</v>
          </cell>
        </row>
        <row r="345">
          <cell r="D345" t="str">
            <v>NIFTY2552227350PE</v>
          </cell>
          <cell r="E345" t="str">
            <v>NIFTY</v>
          </cell>
          <cell r="G345">
            <v>27350</v>
          </cell>
          <cell r="H345" t="str">
            <v>PE</v>
          </cell>
          <cell r="J345">
            <v>2339.6500000000015</v>
          </cell>
        </row>
        <row r="346">
          <cell r="C346">
            <v>1647.15</v>
          </cell>
          <cell r="D346" t="str">
            <v>NIFTY2552223400CE</v>
          </cell>
          <cell r="E346" t="str">
            <v>NIFTY</v>
          </cell>
          <cell r="G346">
            <v>23400</v>
          </cell>
          <cell r="H346" t="str">
            <v>CE</v>
          </cell>
          <cell r="J346">
            <v>1610.3499999999985</v>
          </cell>
          <cell r="K346">
            <v>36.800000000001546</v>
          </cell>
          <cell r="L346">
            <v>300</v>
          </cell>
        </row>
        <row r="347">
          <cell r="C347">
            <v>11</v>
          </cell>
          <cell r="D347" t="str">
            <v>NIFTY2552225850CE</v>
          </cell>
          <cell r="E347" t="str">
            <v>NIFTY</v>
          </cell>
          <cell r="G347">
            <v>25850</v>
          </cell>
          <cell r="H347" t="str">
            <v>CE</v>
          </cell>
          <cell r="J347">
            <v>0</v>
          </cell>
          <cell r="K347">
            <v>11.6</v>
          </cell>
          <cell r="L347">
            <v>12900000</v>
          </cell>
        </row>
        <row r="348">
          <cell r="C348">
            <v>81.099999999999994</v>
          </cell>
          <cell r="D348" t="str">
            <v>NIFTY2552224750PE</v>
          </cell>
          <cell r="E348" t="str">
            <v>NIFTY</v>
          </cell>
          <cell r="G348">
            <v>24750</v>
          </cell>
          <cell r="H348" t="str">
            <v>PE</v>
          </cell>
          <cell r="J348">
            <v>0</v>
          </cell>
          <cell r="K348">
            <v>77.099999999999994</v>
          </cell>
          <cell r="L348">
            <v>34218225</v>
          </cell>
        </row>
        <row r="349">
          <cell r="C349">
            <v>2.0499999999999998</v>
          </cell>
          <cell r="D349" t="str">
            <v>NIFTY2552222950PE</v>
          </cell>
          <cell r="E349" t="str">
            <v>NIFTY</v>
          </cell>
          <cell r="G349">
            <v>22950</v>
          </cell>
          <cell r="H349" t="str">
            <v>PE</v>
          </cell>
          <cell r="J349">
            <v>0</v>
          </cell>
          <cell r="K349">
            <v>2.85</v>
          </cell>
          <cell r="L349">
            <v>1329450</v>
          </cell>
        </row>
        <row r="350">
          <cell r="C350">
            <v>6.85</v>
          </cell>
          <cell r="D350" t="str">
            <v>NIFTY2552223600PE</v>
          </cell>
          <cell r="E350" t="str">
            <v>NIFTY</v>
          </cell>
          <cell r="G350">
            <v>23600</v>
          </cell>
          <cell r="H350" t="str">
            <v>PE</v>
          </cell>
          <cell r="J350">
            <v>0</v>
          </cell>
          <cell r="K350">
            <v>6.7</v>
          </cell>
          <cell r="L350">
            <v>6100875</v>
          </cell>
        </row>
        <row r="351">
          <cell r="C351">
            <v>37.299999999999997</v>
          </cell>
          <cell r="D351" t="str">
            <v>NIFTY2552225500CE</v>
          </cell>
          <cell r="E351" t="str">
            <v>NIFTY</v>
          </cell>
          <cell r="G351">
            <v>25500</v>
          </cell>
          <cell r="H351" t="str">
            <v>CE</v>
          </cell>
          <cell r="J351">
            <v>0</v>
          </cell>
          <cell r="K351">
            <v>36.85</v>
          </cell>
          <cell r="L351">
            <v>85953675</v>
          </cell>
        </row>
        <row r="352">
          <cell r="D352" t="str">
            <v>NIFTY2552227300PE</v>
          </cell>
          <cell r="E352" t="str">
            <v>NIFTY</v>
          </cell>
          <cell r="G352">
            <v>27300</v>
          </cell>
          <cell r="H352" t="str">
            <v>PE</v>
          </cell>
          <cell r="J352">
            <v>2289.6500000000015</v>
          </cell>
        </row>
        <row r="353">
          <cell r="C353">
            <v>1730.8</v>
          </cell>
          <cell r="D353" t="str">
            <v>NIFTY2552223300CE</v>
          </cell>
          <cell r="E353" t="str">
            <v>NIFTY</v>
          </cell>
          <cell r="G353">
            <v>23300</v>
          </cell>
          <cell r="H353" t="str">
            <v>CE</v>
          </cell>
          <cell r="J353">
            <v>1710.3499999999985</v>
          </cell>
          <cell r="K353">
            <v>29.250000000001364</v>
          </cell>
          <cell r="L353">
            <v>1650</v>
          </cell>
        </row>
        <row r="354">
          <cell r="C354">
            <v>3</v>
          </cell>
          <cell r="D354" t="str">
            <v>NIFTY2552223200PE</v>
          </cell>
          <cell r="E354" t="str">
            <v>NIFTY</v>
          </cell>
          <cell r="G354">
            <v>23200</v>
          </cell>
          <cell r="H354" t="str">
            <v>PE</v>
          </cell>
          <cell r="J354">
            <v>0</v>
          </cell>
          <cell r="K354">
            <v>3.85</v>
          </cell>
          <cell r="L354">
            <v>7167000</v>
          </cell>
        </row>
        <row r="355">
          <cell r="C355">
            <v>2.25</v>
          </cell>
          <cell r="D355" t="str">
            <v>NIFTY2552226650CE</v>
          </cell>
          <cell r="E355" t="str">
            <v>NIFTY</v>
          </cell>
          <cell r="G355">
            <v>26650</v>
          </cell>
          <cell r="H355" t="str">
            <v>CE</v>
          </cell>
          <cell r="J355">
            <v>0</v>
          </cell>
          <cell r="K355">
            <v>2.2999999999999998</v>
          </cell>
          <cell r="L355">
            <v>13870125</v>
          </cell>
        </row>
        <row r="356">
          <cell r="D356" t="str">
            <v>NIFTY2552226950CE</v>
          </cell>
          <cell r="E356" t="str">
            <v>NIFTY</v>
          </cell>
          <cell r="G356">
            <v>26950</v>
          </cell>
          <cell r="H356" t="str">
            <v>CE</v>
          </cell>
          <cell r="J356">
            <v>0</v>
          </cell>
        </row>
        <row r="357">
          <cell r="C357">
            <v>1141.9000000000001</v>
          </cell>
          <cell r="D357" t="str">
            <v>NIFTY2552223900CE</v>
          </cell>
          <cell r="E357" t="str">
            <v>NIFTY</v>
          </cell>
          <cell r="G357">
            <v>23900</v>
          </cell>
          <cell r="H357" t="str">
            <v>CE</v>
          </cell>
          <cell r="J357">
            <v>1110.3499999999985</v>
          </cell>
          <cell r="K357">
            <v>31.800000000001546</v>
          </cell>
          <cell r="L357">
            <v>21900</v>
          </cell>
        </row>
        <row r="358">
          <cell r="C358">
            <v>380.65</v>
          </cell>
          <cell r="D358" t="str">
            <v>NIFTY2552225350PE</v>
          </cell>
          <cell r="E358" t="str">
            <v>NIFTY</v>
          </cell>
          <cell r="G358">
            <v>25350</v>
          </cell>
          <cell r="H358" t="str">
            <v>PE</v>
          </cell>
          <cell r="J358">
            <v>339.65000000000146</v>
          </cell>
          <cell r="K358">
            <v>48.349999999998545</v>
          </cell>
          <cell r="L358">
            <v>536175</v>
          </cell>
        </row>
        <row r="359">
          <cell r="C359">
            <v>1464.95</v>
          </cell>
          <cell r="D359" t="str">
            <v>NIFTY2552226500PE</v>
          </cell>
          <cell r="E359" t="str">
            <v>NIFTY</v>
          </cell>
          <cell r="G359">
            <v>26500</v>
          </cell>
          <cell r="H359" t="str">
            <v>PE</v>
          </cell>
          <cell r="J359">
            <v>1489.6500000000015</v>
          </cell>
          <cell r="K359">
            <v>-25.800000000001546</v>
          </cell>
          <cell r="L359">
            <v>12825</v>
          </cell>
        </row>
        <row r="360">
          <cell r="D360" t="str">
            <v>NIFTY2552227000CE</v>
          </cell>
          <cell r="E360" t="str">
            <v>NIFTY</v>
          </cell>
          <cell r="G360">
            <v>27000</v>
          </cell>
          <cell r="H360" t="str">
            <v>CE</v>
          </cell>
          <cell r="J360">
            <v>0</v>
          </cell>
        </row>
        <row r="361">
          <cell r="C361">
            <v>995.6</v>
          </cell>
          <cell r="D361" t="str">
            <v>NIFTY2552224050CE</v>
          </cell>
          <cell r="E361" t="str">
            <v>NIFTY</v>
          </cell>
          <cell r="G361">
            <v>24050</v>
          </cell>
          <cell r="H361" t="str">
            <v>CE</v>
          </cell>
          <cell r="J361">
            <v>960.34999999999854</v>
          </cell>
          <cell r="K361">
            <v>24.95000000000141</v>
          </cell>
          <cell r="L361">
            <v>4050</v>
          </cell>
        </row>
        <row r="362">
          <cell r="C362">
            <v>5.85</v>
          </cell>
          <cell r="D362" t="str">
            <v>NIFTY2552223550PE</v>
          </cell>
          <cell r="E362" t="str">
            <v>NIFTY</v>
          </cell>
          <cell r="G362">
            <v>23550</v>
          </cell>
          <cell r="H362" t="str">
            <v>PE</v>
          </cell>
          <cell r="J362">
            <v>0</v>
          </cell>
          <cell r="K362">
            <v>6.35</v>
          </cell>
          <cell r="L362">
            <v>2608200</v>
          </cell>
        </row>
        <row r="363">
          <cell r="C363">
            <v>4.55</v>
          </cell>
          <cell r="D363" t="str">
            <v>NIFTY2552223350PE</v>
          </cell>
          <cell r="E363" t="str">
            <v>NIFTY</v>
          </cell>
          <cell r="G363">
            <v>23350</v>
          </cell>
          <cell r="H363" t="str">
            <v>PE</v>
          </cell>
          <cell r="J363">
            <v>0</v>
          </cell>
          <cell r="K363">
            <v>4.75</v>
          </cell>
          <cell r="L363">
            <v>2335950</v>
          </cell>
        </row>
        <row r="364">
          <cell r="C364">
            <v>1601.2</v>
          </cell>
          <cell r="D364" t="str">
            <v>NIFTY2552226650PE</v>
          </cell>
          <cell r="E364" t="str">
            <v>NIFTY</v>
          </cell>
          <cell r="G364">
            <v>26650</v>
          </cell>
          <cell r="H364" t="str">
            <v>PE</v>
          </cell>
          <cell r="J364">
            <v>1639.6500000000015</v>
          </cell>
          <cell r="K364">
            <v>75.399999999998499</v>
          </cell>
          <cell r="L364">
            <v>300</v>
          </cell>
        </row>
        <row r="365">
          <cell r="C365">
            <v>291.35000000000002</v>
          </cell>
          <cell r="D365" t="str">
            <v>NIFTY2552224850CE</v>
          </cell>
          <cell r="E365" t="str">
            <v>NIFTY</v>
          </cell>
          <cell r="G365">
            <v>24850</v>
          </cell>
          <cell r="H365" t="str">
            <v>CE</v>
          </cell>
          <cell r="J365">
            <v>160.34999999999854</v>
          </cell>
          <cell r="K365">
            <v>116.25000000000148</v>
          </cell>
          <cell r="L365">
            <v>5390250</v>
          </cell>
        </row>
        <row r="366">
          <cell r="C366">
            <v>1297.8499999999999</v>
          </cell>
          <cell r="D366" t="str">
            <v>NIFTY2552226350PE</v>
          </cell>
          <cell r="E366" t="str">
            <v>NIFTY</v>
          </cell>
          <cell r="G366">
            <v>26350</v>
          </cell>
          <cell r="H366" t="str">
            <v>PE</v>
          </cell>
          <cell r="J366">
            <v>1339.6500000000015</v>
          </cell>
          <cell r="K366">
            <v>-41.800000000001546</v>
          </cell>
          <cell r="L366">
            <v>0</v>
          </cell>
        </row>
        <row r="367">
          <cell r="C367">
            <v>2.25</v>
          </cell>
          <cell r="D367" t="str">
            <v>NIFTY2552226600CE</v>
          </cell>
          <cell r="E367" t="str">
            <v>NIFTY</v>
          </cell>
          <cell r="G367">
            <v>26600</v>
          </cell>
          <cell r="H367" t="str">
            <v>CE</v>
          </cell>
          <cell r="J367">
            <v>0</v>
          </cell>
          <cell r="K367">
            <v>2.5</v>
          </cell>
          <cell r="L367">
            <v>11497950</v>
          </cell>
        </row>
        <row r="368">
          <cell r="C368">
            <v>1671.7</v>
          </cell>
          <cell r="D368" t="str">
            <v>NIFTY2552223350CE</v>
          </cell>
          <cell r="E368" t="str">
            <v>NIFTY</v>
          </cell>
          <cell r="G368">
            <v>23350</v>
          </cell>
          <cell r="H368" t="str">
            <v>CE</v>
          </cell>
          <cell r="J368">
            <v>1660.3499999999985</v>
          </cell>
          <cell r="K368">
            <v>11.350000000001501</v>
          </cell>
          <cell r="L368">
            <v>75</v>
          </cell>
        </row>
        <row r="369">
          <cell r="C369">
            <v>5.7</v>
          </cell>
          <cell r="D369" t="str">
            <v>NIFTY2552223500PE</v>
          </cell>
          <cell r="E369" t="str">
            <v>NIFTY</v>
          </cell>
          <cell r="G369">
            <v>23500</v>
          </cell>
          <cell r="H369" t="str">
            <v>PE</v>
          </cell>
          <cell r="J369">
            <v>0</v>
          </cell>
          <cell r="K369">
            <v>6</v>
          </cell>
          <cell r="L369">
            <v>16514925</v>
          </cell>
        </row>
        <row r="370">
          <cell r="C370">
            <v>211.15</v>
          </cell>
          <cell r="D370" t="str">
            <v>NIFTY2552225100PE</v>
          </cell>
          <cell r="E370" t="str">
            <v>NIFTY</v>
          </cell>
          <cell r="G370">
            <v>25100</v>
          </cell>
          <cell r="H370" t="str">
            <v>PE</v>
          </cell>
          <cell r="J370">
            <v>89.650000000001455</v>
          </cell>
          <cell r="K370">
            <v>125.64999999999856</v>
          </cell>
          <cell r="L370">
            <v>47333700</v>
          </cell>
        </row>
        <row r="371">
          <cell r="C371">
            <v>124.2</v>
          </cell>
          <cell r="D371" t="str">
            <v>NIFTY2552224900PE</v>
          </cell>
          <cell r="E371" t="str">
            <v>NIFTY</v>
          </cell>
          <cell r="G371">
            <v>24900</v>
          </cell>
          <cell r="H371" t="str">
            <v>PE</v>
          </cell>
          <cell r="J371">
            <v>0</v>
          </cell>
          <cell r="K371">
            <v>121.5</v>
          </cell>
          <cell r="L371">
            <v>87066450</v>
          </cell>
        </row>
        <row r="372">
          <cell r="C372">
            <v>1396.05</v>
          </cell>
          <cell r="D372" t="str">
            <v>NIFTY2552226450PE</v>
          </cell>
          <cell r="E372" t="str">
            <v>NIFTY</v>
          </cell>
          <cell r="G372">
            <v>26450</v>
          </cell>
          <cell r="H372" t="str">
            <v>PE</v>
          </cell>
          <cell r="J372">
            <v>1439.6500000000015</v>
          </cell>
          <cell r="K372">
            <v>-43.600000000001501</v>
          </cell>
          <cell r="L372">
            <v>0</v>
          </cell>
        </row>
        <row r="373">
          <cell r="C373">
            <v>1286.0999999999999</v>
          </cell>
          <cell r="D373" t="str">
            <v>NIFTY2552226050PE</v>
          </cell>
          <cell r="E373" t="str">
            <v>NIFTY</v>
          </cell>
          <cell r="G373">
            <v>26050</v>
          </cell>
          <cell r="H373" t="str">
            <v>PE</v>
          </cell>
          <cell r="J373">
            <v>1039.6500000000015</v>
          </cell>
          <cell r="K373">
            <v>246.44999999999845</v>
          </cell>
          <cell r="L373">
            <v>0</v>
          </cell>
        </row>
        <row r="374">
          <cell r="C374">
            <v>459.4</v>
          </cell>
          <cell r="D374" t="str">
            <v>NIFTY2552225450PE</v>
          </cell>
          <cell r="E374" t="str">
            <v>NIFTY</v>
          </cell>
          <cell r="G374">
            <v>25450</v>
          </cell>
          <cell r="H374" t="str">
            <v>PE</v>
          </cell>
          <cell r="J374">
            <v>439.65000000000146</v>
          </cell>
          <cell r="K374">
            <v>25.449999999998568</v>
          </cell>
          <cell r="L374">
            <v>112125</v>
          </cell>
        </row>
        <row r="375">
          <cell r="C375">
            <v>3.1</v>
          </cell>
          <cell r="D375" t="str">
            <v>NIFTY2552223250PE</v>
          </cell>
          <cell r="E375" t="str">
            <v>NIFTY</v>
          </cell>
          <cell r="G375">
            <v>23250</v>
          </cell>
          <cell r="H375" t="str">
            <v>PE</v>
          </cell>
          <cell r="J375">
            <v>0</v>
          </cell>
          <cell r="K375">
            <v>4.1500000000000004</v>
          </cell>
          <cell r="L375">
            <v>1940700</v>
          </cell>
        </row>
        <row r="376">
          <cell r="C376">
            <v>2.4</v>
          </cell>
          <cell r="D376" t="str">
            <v>NIFTY2552226500CE</v>
          </cell>
          <cell r="E376" t="str">
            <v>NIFTY</v>
          </cell>
          <cell r="G376">
            <v>26500</v>
          </cell>
          <cell r="H376" t="str">
            <v>CE</v>
          </cell>
          <cell r="J376">
            <v>0</v>
          </cell>
          <cell r="K376">
            <v>2.75</v>
          </cell>
          <cell r="L376">
            <v>25165425</v>
          </cell>
        </row>
        <row r="377">
          <cell r="C377">
            <v>225.35</v>
          </cell>
          <cell r="D377" t="str">
            <v>NIFTY2552224950CE</v>
          </cell>
          <cell r="E377" t="str">
            <v>NIFTY</v>
          </cell>
          <cell r="G377">
            <v>24950</v>
          </cell>
          <cell r="H377" t="str">
            <v>CE</v>
          </cell>
          <cell r="J377">
            <v>60.349999999998545</v>
          </cell>
          <cell r="K377">
            <v>153.50000000000145</v>
          </cell>
          <cell r="L377">
            <v>37364625</v>
          </cell>
        </row>
        <row r="378">
          <cell r="C378">
            <v>893.85</v>
          </cell>
          <cell r="D378" t="str">
            <v>NIFTY2552224150CE</v>
          </cell>
          <cell r="E378" t="str">
            <v>NIFTY</v>
          </cell>
          <cell r="G378">
            <v>24150</v>
          </cell>
          <cell r="H378" t="str">
            <v>CE</v>
          </cell>
          <cell r="J378">
            <v>860.34999999999854</v>
          </cell>
          <cell r="K378">
            <v>33.95000000000141</v>
          </cell>
          <cell r="L378">
            <v>5850</v>
          </cell>
        </row>
        <row r="379">
          <cell r="C379">
            <v>3.15</v>
          </cell>
          <cell r="D379" t="str">
            <v>NIFTY2552226300CE</v>
          </cell>
          <cell r="E379" t="str">
            <v>NIFTY</v>
          </cell>
          <cell r="G379">
            <v>26300</v>
          </cell>
          <cell r="H379" t="str">
            <v>CE</v>
          </cell>
          <cell r="J379">
            <v>0</v>
          </cell>
          <cell r="K379">
            <v>3.7</v>
          </cell>
          <cell r="L379">
            <v>10462275</v>
          </cell>
        </row>
        <row r="380">
          <cell r="C380">
            <v>1130</v>
          </cell>
          <cell r="D380" t="str">
            <v>NIFTY2552226150PE</v>
          </cell>
          <cell r="E380" t="str">
            <v>NIFTY</v>
          </cell>
          <cell r="G380">
            <v>26150</v>
          </cell>
          <cell r="H380" t="str">
            <v>PE</v>
          </cell>
          <cell r="J380">
            <v>1139.6500000000015</v>
          </cell>
          <cell r="K380">
            <v>-9.6500000000014552</v>
          </cell>
          <cell r="L380">
            <v>375</v>
          </cell>
        </row>
        <row r="381">
          <cell r="C381">
            <v>924.9</v>
          </cell>
          <cell r="D381" t="str">
            <v>NIFTY2552225950PE</v>
          </cell>
          <cell r="E381" t="str">
            <v>NIFTY</v>
          </cell>
          <cell r="G381">
            <v>25950</v>
          </cell>
          <cell r="H381" t="str">
            <v>PE</v>
          </cell>
          <cell r="J381">
            <v>939.65000000000146</v>
          </cell>
          <cell r="K381">
            <v>-4.0500000000014325</v>
          </cell>
          <cell r="L381">
            <v>3150</v>
          </cell>
        </row>
        <row r="382">
          <cell r="C382">
            <v>146.19999999999999</v>
          </cell>
          <cell r="D382" t="str">
            <v>NIFTY2552225100CE</v>
          </cell>
          <cell r="E382" t="str">
            <v>NIFTY</v>
          </cell>
          <cell r="G382">
            <v>25100</v>
          </cell>
          <cell r="H382" t="str">
            <v>CE</v>
          </cell>
          <cell r="J382">
            <v>0</v>
          </cell>
          <cell r="K382">
            <v>138.35</v>
          </cell>
          <cell r="L382">
            <v>111527775</v>
          </cell>
        </row>
        <row r="383">
          <cell r="C383">
            <v>18.850000000000001</v>
          </cell>
          <cell r="D383" t="str">
            <v>NIFTY2552224150PE</v>
          </cell>
          <cell r="E383" t="str">
            <v>NIFTY</v>
          </cell>
          <cell r="G383">
            <v>24150</v>
          </cell>
          <cell r="H383" t="str">
            <v>PE</v>
          </cell>
          <cell r="J383">
            <v>0</v>
          </cell>
          <cell r="K383">
            <v>16.899999999999999</v>
          </cell>
          <cell r="L383">
            <v>8398050</v>
          </cell>
        </row>
        <row r="384">
          <cell r="C384">
            <v>17</v>
          </cell>
          <cell r="D384" t="str">
            <v>NIFTY2552224100PE</v>
          </cell>
          <cell r="E384" t="str">
            <v>NIFTY</v>
          </cell>
          <cell r="G384">
            <v>24100</v>
          </cell>
          <cell r="H384" t="str">
            <v>PE</v>
          </cell>
          <cell r="J384">
            <v>0</v>
          </cell>
          <cell r="K384">
            <v>15.15</v>
          </cell>
          <cell r="L384">
            <v>11807325</v>
          </cell>
        </row>
        <row r="385">
          <cell r="C385">
            <v>1.65</v>
          </cell>
          <cell r="D385" t="str">
            <v>NIFTY2552222850PE</v>
          </cell>
          <cell r="E385" t="str">
            <v>NIFTY</v>
          </cell>
          <cell r="G385">
            <v>22850</v>
          </cell>
          <cell r="H385" t="str">
            <v>PE</v>
          </cell>
          <cell r="J385">
            <v>0</v>
          </cell>
          <cell r="K385">
            <v>2.35</v>
          </cell>
          <cell r="L385">
            <v>1276650</v>
          </cell>
        </row>
        <row r="386">
          <cell r="D386" t="str">
            <v>NIFTY2552227100CE</v>
          </cell>
          <cell r="E386" t="str">
            <v>NIFTY</v>
          </cell>
          <cell r="G386">
            <v>27100</v>
          </cell>
          <cell r="H386" t="str">
            <v>CE</v>
          </cell>
          <cell r="J386">
            <v>0</v>
          </cell>
        </row>
        <row r="387">
          <cell r="C387">
            <v>42.9</v>
          </cell>
          <cell r="D387" t="str">
            <v>NIFTY2552224500PE</v>
          </cell>
          <cell r="E387" t="str">
            <v>NIFTY</v>
          </cell>
          <cell r="G387">
            <v>24500</v>
          </cell>
          <cell r="H387" t="str">
            <v>PE</v>
          </cell>
          <cell r="J387">
            <v>0</v>
          </cell>
          <cell r="K387">
            <v>37.950000000000003</v>
          </cell>
          <cell r="L387">
            <v>61434300</v>
          </cell>
        </row>
        <row r="388">
          <cell r="C388">
            <v>4</v>
          </cell>
          <cell r="D388" t="str">
            <v>NIFTY2552226200CE</v>
          </cell>
          <cell r="E388" t="str">
            <v>NIFTY</v>
          </cell>
          <cell r="G388">
            <v>26200</v>
          </cell>
          <cell r="H388" t="str">
            <v>CE</v>
          </cell>
          <cell r="J388">
            <v>0</v>
          </cell>
          <cell r="K388">
            <v>4.5</v>
          </cell>
          <cell r="L388">
            <v>16013625</v>
          </cell>
        </row>
        <row r="389">
          <cell r="C389">
            <v>2.7</v>
          </cell>
          <cell r="D389" t="str">
            <v>NIFTY2552223050PE</v>
          </cell>
          <cell r="E389" t="str">
            <v>NIFTY</v>
          </cell>
          <cell r="G389">
            <v>23050</v>
          </cell>
          <cell r="H389" t="str">
            <v>PE</v>
          </cell>
          <cell r="J389">
            <v>0</v>
          </cell>
          <cell r="K389">
            <v>3.25</v>
          </cell>
          <cell r="L389">
            <v>1695975</v>
          </cell>
        </row>
        <row r="390">
          <cell r="C390">
            <v>1.6</v>
          </cell>
          <cell r="D390" t="str">
            <v>NIFTY2552222800PE</v>
          </cell>
          <cell r="E390" t="str">
            <v>NIFTY</v>
          </cell>
          <cell r="G390">
            <v>22800</v>
          </cell>
          <cell r="H390" t="str">
            <v>PE</v>
          </cell>
          <cell r="J390">
            <v>0</v>
          </cell>
          <cell r="K390">
            <v>2.15</v>
          </cell>
          <cell r="L390">
            <v>4857900</v>
          </cell>
        </row>
        <row r="391">
          <cell r="C391">
            <v>487.95</v>
          </cell>
          <cell r="D391" t="str">
            <v>NIFTY2552224600CE</v>
          </cell>
          <cell r="E391" t="str">
            <v>NIFTY</v>
          </cell>
          <cell r="G391">
            <v>24600</v>
          </cell>
          <cell r="H391" t="str">
            <v>CE</v>
          </cell>
          <cell r="J391">
            <v>410.34999999999854</v>
          </cell>
          <cell r="K391">
            <v>64.850000000001444</v>
          </cell>
          <cell r="L391">
            <v>1142625</v>
          </cell>
        </row>
        <row r="392">
          <cell r="C392">
            <v>571.35</v>
          </cell>
          <cell r="D392" t="str">
            <v>NIFTY2552224500CE</v>
          </cell>
          <cell r="E392" t="str">
            <v>NIFTY</v>
          </cell>
          <cell r="G392">
            <v>24500</v>
          </cell>
          <cell r="H392" t="str">
            <v>CE</v>
          </cell>
          <cell r="J392">
            <v>510.34999999999854</v>
          </cell>
          <cell r="K392">
            <v>49.650000000001455</v>
          </cell>
          <cell r="L392">
            <v>1517475</v>
          </cell>
        </row>
        <row r="393">
          <cell r="C393">
            <v>1485</v>
          </cell>
          <cell r="D393" t="str">
            <v>NIFTY2552223550CE</v>
          </cell>
          <cell r="E393" t="str">
            <v>NIFTY</v>
          </cell>
          <cell r="G393">
            <v>23550</v>
          </cell>
          <cell r="H393" t="str">
            <v>CE</v>
          </cell>
          <cell r="J393">
            <v>1460.3499999999985</v>
          </cell>
          <cell r="K393">
            <v>35.650000000001455</v>
          </cell>
          <cell r="L393">
            <v>75</v>
          </cell>
        </row>
        <row r="394">
          <cell r="D394" t="str">
            <v>NIFTY2552227250PE</v>
          </cell>
          <cell r="E394" t="str">
            <v>NIFTY</v>
          </cell>
          <cell r="G394">
            <v>27250</v>
          </cell>
          <cell r="H394" t="str">
            <v>PE</v>
          </cell>
          <cell r="J394">
            <v>2239.6500000000015</v>
          </cell>
        </row>
        <row r="395">
          <cell r="D395" t="str">
            <v>NIFTY2552227550CE</v>
          </cell>
          <cell r="E395" t="str">
            <v>NIFTY</v>
          </cell>
          <cell r="G395">
            <v>27550</v>
          </cell>
          <cell r="H395" t="str">
            <v>CE</v>
          </cell>
          <cell r="J395">
            <v>0</v>
          </cell>
        </row>
        <row r="396">
          <cell r="D396" t="str">
            <v>NIFTY2552227100PE</v>
          </cell>
          <cell r="E396" t="str">
            <v>NIFTY</v>
          </cell>
          <cell r="G396">
            <v>27100</v>
          </cell>
          <cell r="H396" t="str">
            <v>PE</v>
          </cell>
          <cell r="J396">
            <v>2089.6500000000015</v>
          </cell>
        </row>
        <row r="397">
          <cell r="D397" t="str">
            <v>NIFTY2552226850PE</v>
          </cell>
          <cell r="E397" t="str">
            <v>NIFTY</v>
          </cell>
          <cell r="G397">
            <v>26850</v>
          </cell>
          <cell r="H397" t="str">
            <v>PE</v>
          </cell>
          <cell r="J397">
            <v>1839.6500000000015</v>
          </cell>
        </row>
        <row r="398">
          <cell r="C398">
            <v>419</v>
          </cell>
          <cell r="D398" t="str">
            <v>NIFTY2552225400PE</v>
          </cell>
          <cell r="E398" t="str">
            <v>NIFTY</v>
          </cell>
          <cell r="G398">
            <v>25400</v>
          </cell>
          <cell r="H398" t="str">
            <v>PE</v>
          </cell>
          <cell r="J398">
            <v>389.65000000000146</v>
          </cell>
          <cell r="K398">
            <v>36.699999999998568</v>
          </cell>
          <cell r="L398">
            <v>789825</v>
          </cell>
        </row>
        <row r="399">
          <cell r="C399">
            <v>1042.75</v>
          </cell>
          <cell r="D399" t="str">
            <v>NIFTY2552224000CE</v>
          </cell>
          <cell r="E399" t="str">
            <v>NIFTY</v>
          </cell>
          <cell r="G399">
            <v>24000</v>
          </cell>
          <cell r="H399" t="str">
            <v>CE</v>
          </cell>
          <cell r="J399">
            <v>1010.3499999999985</v>
          </cell>
          <cell r="K399">
            <v>23.650000000001455</v>
          </cell>
          <cell r="L399">
            <v>163950</v>
          </cell>
        </row>
        <row r="400">
          <cell r="C400">
            <v>11.4</v>
          </cell>
          <cell r="D400" t="str">
            <v>NIFTY2552223900PE</v>
          </cell>
          <cell r="E400" t="str">
            <v>NIFTY</v>
          </cell>
          <cell r="G400">
            <v>23900</v>
          </cell>
          <cell r="H400" t="str">
            <v>PE</v>
          </cell>
          <cell r="J400">
            <v>0</v>
          </cell>
          <cell r="K400">
            <v>10.5</v>
          </cell>
          <cell r="L400">
            <v>9026250</v>
          </cell>
        </row>
        <row r="401">
          <cell r="C401">
            <v>29.3</v>
          </cell>
          <cell r="D401" t="str">
            <v>NIFTY2552224350PE</v>
          </cell>
          <cell r="E401" t="str">
            <v>NIFTY</v>
          </cell>
          <cell r="G401">
            <v>24350</v>
          </cell>
          <cell r="H401" t="str">
            <v>PE</v>
          </cell>
          <cell r="J401">
            <v>0</v>
          </cell>
          <cell r="K401">
            <v>26.1</v>
          </cell>
          <cell r="L401">
            <v>9991050</v>
          </cell>
        </row>
        <row r="402">
          <cell r="C402">
            <v>709.1</v>
          </cell>
          <cell r="D402" t="str">
            <v>NIFTY2552224350CE</v>
          </cell>
          <cell r="E402" t="str">
            <v>NIFTY</v>
          </cell>
          <cell r="G402">
            <v>24350</v>
          </cell>
          <cell r="H402" t="str">
            <v>CE</v>
          </cell>
          <cell r="J402">
            <v>660.34999999999854</v>
          </cell>
          <cell r="K402">
            <v>42.100000000001501</v>
          </cell>
          <cell r="L402">
            <v>24675</v>
          </cell>
        </row>
        <row r="403">
          <cell r="C403">
            <v>829.25</v>
          </cell>
          <cell r="D403" t="str">
            <v>NIFTY2552225850PE</v>
          </cell>
          <cell r="E403" t="str">
            <v>NIFTY</v>
          </cell>
          <cell r="G403">
            <v>25850</v>
          </cell>
          <cell r="H403" t="str">
            <v>PE</v>
          </cell>
          <cell r="J403">
            <v>839.65000000000146</v>
          </cell>
          <cell r="K403">
            <v>38.29999999999859</v>
          </cell>
          <cell r="L403">
            <v>675</v>
          </cell>
        </row>
        <row r="404">
          <cell r="C404">
            <v>30.35</v>
          </cell>
          <cell r="D404" t="str">
            <v>NIFTY2552225550CE</v>
          </cell>
          <cell r="E404" t="str">
            <v>NIFTY</v>
          </cell>
          <cell r="G404">
            <v>25550</v>
          </cell>
          <cell r="H404" t="str">
            <v>CE</v>
          </cell>
          <cell r="J404">
            <v>0</v>
          </cell>
          <cell r="K404">
            <v>30.95</v>
          </cell>
          <cell r="L404">
            <v>22662225</v>
          </cell>
        </row>
        <row r="405">
          <cell r="C405">
            <v>502.85</v>
          </cell>
          <cell r="D405" t="str">
            <v>NIFTY2552225500PE</v>
          </cell>
          <cell r="E405" t="str">
            <v>NIFTY</v>
          </cell>
          <cell r="G405">
            <v>25500</v>
          </cell>
          <cell r="H405" t="str">
            <v>PE</v>
          </cell>
          <cell r="J405">
            <v>489.65000000000146</v>
          </cell>
          <cell r="K405">
            <v>23.79999999999859</v>
          </cell>
          <cell r="L405">
            <v>1677075</v>
          </cell>
        </row>
        <row r="406">
          <cell r="C406">
            <v>1199.95</v>
          </cell>
          <cell r="D406" t="str">
            <v>FINNIFTY25MAY25300CE</v>
          </cell>
          <cell r="E406" t="str">
            <v>FINNIFTY</v>
          </cell>
          <cell r="G406">
            <v>25300</v>
          </cell>
          <cell r="H406" t="str">
            <v>CE</v>
          </cell>
          <cell r="J406">
            <v>1158.0499999999993</v>
          </cell>
          <cell r="K406">
            <v>41.900000000000773</v>
          </cell>
          <cell r="L406">
            <v>0</v>
          </cell>
        </row>
        <row r="407">
          <cell r="C407">
            <v>12.55</v>
          </cell>
          <cell r="D407" t="str">
            <v>FINNIFTY25MAY24000PE</v>
          </cell>
          <cell r="E407" t="str">
            <v>FINNIFTY</v>
          </cell>
          <cell r="G407">
            <v>24000</v>
          </cell>
          <cell r="H407" t="str">
            <v>PE</v>
          </cell>
          <cell r="J407">
            <v>0</v>
          </cell>
          <cell r="K407">
            <v>10.9</v>
          </cell>
          <cell r="L407">
            <v>32305</v>
          </cell>
        </row>
        <row r="408">
          <cell r="C408">
            <v>970.65</v>
          </cell>
          <cell r="D408" t="str">
            <v>FINNIFTY25MAY26950PE</v>
          </cell>
          <cell r="E408" t="str">
            <v>FINNIFTY</v>
          </cell>
          <cell r="G408">
            <v>26950</v>
          </cell>
          <cell r="H408" t="str">
            <v>PE</v>
          </cell>
          <cell r="J408">
            <v>491.95000000000073</v>
          </cell>
          <cell r="K408">
            <v>478.69999999999925</v>
          </cell>
          <cell r="L408">
            <v>0</v>
          </cell>
        </row>
        <row r="409">
          <cell r="D409" t="str">
            <v>FINNIFTY25MAY28750PE</v>
          </cell>
          <cell r="E409" t="str">
            <v>FINNIFTY</v>
          </cell>
          <cell r="G409">
            <v>28750</v>
          </cell>
          <cell r="H409" t="str">
            <v>PE</v>
          </cell>
          <cell r="J409">
            <v>2291.9500000000007</v>
          </cell>
        </row>
        <row r="410">
          <cell r="C410">
            <v>0</v>
          </cell>
          <cell r="D410" t="str">
            <v>FINNIFTY25MAY24750CE</v>
          </cell>
          <cell r="E410" t="str">
            <v>FINNIFTY</v>
          </cell>
          <cell r="G410">
            <v>24750</v>
          </cell>
          <cell r="H410" t="str">
            <v>CE</v>
          </cell>
          <cell r="J410">
            <v>1708.0499999999993</v>
          </cell>
          <cell r="K410">
            <v>-1708.0499999999993</v>
          </cell>
          <cell r="L410">
            <v>0</v>
          </cell>
        </row>
        <row r="411">
          <cell r="C411">
            <v>0</v>
          </cell>
          <cell r="D411" t="str">
            <v>FINNIFTY25MAY27750PE</v>
          </cell>
          <cell r="E411" t="str">
            <v>FINNIFTY</v>
          </cell>
          <cell r="G411">
            <v>27750</v>
          </cell>
          <cell r="H411" t="str">
            <v>PE</v>
          </cell>
          <cell r="J411">
            <v>1291.9500000000007</v>
          </cell>
          <cell r="K411">
            <v>-1291.9500000000007</v>
          </cell>
          <cell r="L411">
            <v>0</v>
          </cell>
        </row>
        <row r="412">
          <cell r="D412" t="str">
            <v>FINNIFTY25MAY27850CE</v>
          </cell>
          <cell r="E412" t="str">
            <v>FINNIFTY</v>
          </cell>
          <cell r="G412">
            <v>27850</v>
          </cell>
          <cell r="H412" t="str">
            <v>CE</v>
          </cell>
          <cell r="J412">
            <v>0</v>
          </cell>
        </row>
        <row r="413">
          <cell r="C413">
            <v>0</v>
          </cell>
          <cell r="D413" t="str">
            <v>FINNIFTY25MAY27150PE</v>
          </cell>
          <cell r="E413" t="str">
            <v>FINNIFTY</v>
          </cell>
          <cell r="G413">
            <v>27150</v>
          </cell>
          <cell r="H413" t="str">
            <v>PE</v>
          </cell>
          <cell r="J413">
            <v>691.95000000000073</v>
          </cell>
          <cell r="K413">
            <v>-691.95000000000073</v>
          </cell>
          <cell r="L413">
            <v>0</v>
          </cell>
        </row>
        <row r="414">
          <cell r="C414">
            <v>575</v>
          </cell>
          <cell r="D414" t="str">
            <v>FINNIFTY25MAY27000PE</v>
          </cell>
          <cell r="E414" t="str">
            <v>FINNIFTY</v>
          </cell>
          <cell r="G414">
            <v>27000</v>
          </cell>
          <cell r="H414" t="str">
            <v>PE</v>
          </cell>
          <cell r="J414">
            <v>541.95000000000073</v>
          </cell>
          <cell r="K414">
            <v>40.049999999999272</v>
          </cell>
          <cell r="L414">
            <v>2275</v>
          </cell>
        </row>
        <row r="415">
          <cell r="D415" t="str">
            <v>FINNIFTY25MAY24150CE</v>
          </cell>
          <cell r="E415" t="str">
            <v>FINNIFTY</v>
          </cell>
          <cell r="G415">
            <v>24150</v>
          </cell>
          <cell r="H415" t="str">
            <v>CE</v>
          </cell>
          <cell r="J415">
            <v>2308.0499999999993</v>
          </cell>
        </row>
        <row r="416">
          <cell r="C416">
            <v>662.1</v>
          </cell>
          <cell r="D416" t="str">
            <v>FINNIFTY25MAY25250CE</v>
          </cell>
          <cell r="E416" t="str">
            <v>FINNIFTY</v>
          </cell>
          <cell r="G416">
            <v>25250</v>
          </cell>
          <cell r="H416" t="str">
            <v>CE</v>
          </cell>
          <cell r="J416">
            <v>1208.0499999999993</v>
          </cell>
          <cell r="K416">
            <v>-545.94999999999925</v>
          </cell>
          <cell r="L416">
            <v>0</v>
          </cell>
        </row>
        <row r="417">
          <cell r="D417" t="str">
            <v>FINNIFTY25MAY27950CE</v>
          </cell>
          <cell r="E417" t="str">
            <v>FINNIFTY</v>
          </cell>
          <cell r="G417">
            <v>27950</v>
          </cell>
          <cell r="H417" t="str">
            <v>CE</v>
          </cell>
          <cell r="J417">
            <v>0</v>
          </cell>
        </row>
        <row r="418">
          <cell r="C418">
            <v>0</v>
          </cell>
          <cell r="D418" t="str">
            <v>FINNIFTY25MAY24100CE</v>
          </cell>
          <cell r="E418" t="str">
            <v>FINNIFTY</v>
          </cell>
          <cell r="G418">
            <v>24100</v>
          </cell>
          <cell r="H418" t="str">
            <v>CE</v>
          </cell>
          <cell r="J418">
            <v>2358.0499999999993</v>
          </cell>
          <cell r="K418">
            <v>-2358.0499999999993</v>
          </cell>
          <cell r="L418">
            <v>0</v>
          </cell>
        </row>
        <row r="419">
          <cell r="C419">
            <v>173.55</v>
          </cell>
          <cell r="D419" t="str">
            <v>FINNIFTY25MAY26200PE</v>
          </cell>
          <cell r="E419" t="str">
            <v>FINNIFTY</v>
          </cell>
          <cell r="G419">
            <v>26200</v>
          </cell>
          <cell r="H419" t="str">
            <v>PE</v>
          </cell>
          <cell r="J419">
            <v>0</v>
          </cell>
          <cell r="K419">
            <v>174.55</v>
          </cell>
          <cell r="L419">
            <v>45435</v>
          </cell>
        </row>
        <row r="420">
          <cell r="C420">
            <v>222</v>
          </cell>
          <cell r="D420" t="str">
            <v>FINNIFTY25MAY26350PE</v>
          </cell>
          <cell r="E420" t="str">
            <v>FINNIFTY</v>
          </cell>
          <cell r="G420">
            <v>26350</v>
          </cell>
          <cell r="H420" t="str">
            <v>PE</v>
          </cell>
          <cell r="J420">
            <v>0</v>
          </cell>
          <cell r="K420">
            <v>225</v>
          </cell>
          <cell r="L420">
            <v>18785</v>
          </cell>
        </row>
        <row r="421">
          <cell r="C421">
            <v>1447</v>
          </cell>
          <cell r="D421" t="str">
            <v>FINNIFTY25MAY25100CE</v>
          </cell>
          <cell r="E421" t="str">
            <v>FINNIFTY</v>
          </cell>
          <cell r="G421">
            <v>25100</v>
          </cell>
          <cell r="H421" t="str">
            <v>CE</v>
          </cell>
          <cell r="J421">
            <v>1358.0499999999993</v>
          </cell>
          <cell r="K421">
            <v>88.950000000000728</v>
          </cell>
          <cell r="L421">
            <v>0</v>
          </cell>
        </row>
        <row r="422">
          <cell r="C422">
            <v>480.4</v>
          </cell>
          <cell r="D422" t="str">
            <v>FINNIFTY25MAY26250CE</v>
          </cell>
          <cell r="E422" t="str">
            <v>FINNIFTY</v>
          </cell>
          <cell r="G422">
            <v>26250</v>
          </cell>
          <cell r="H422" t="str">
            <v>CE</v>
          </cell>
          <cell r="J422">
            <v>208.04999999999927</v>
          </cell>
          <cell r="K422">
            <v>270.50000000000074</v>
          </cell>
          <cell r="L422">
            <v>5200</v>
          </cell>
        </row>
        <row r="423">
          <cell r="C423">
            <v>0</v>
          </cell>
          <cell r="D423" t="str">
            <v>FINNIFTY25MAY28600PE</v>
          </cell>
          <cell r="E423" t="str">
            <v>FINNIFTY</v>
          </cell>
          <cell r="G423">
            <v>28600</v>
          </cell>
          <cell r="H423" t="str">
            <v>PE</v>
          </cell>
          <cell r="J423">
            <v>2141.9500000000007</v>
          </cell>
          <cell r="K423">
            <v>-2141.9500000000007</v>
          </cell>
          <cell r="L423">
            <v>0</v>
          </cell>
        </row>
        <row r="424">
          <cell r="C424">
            <v>189</v>
          </cell>
          <cell r="D424" t="str">
            <v>FINNIFTY25MAY26800CE</v>
          </cell>
          <cell r="E424" t="str">
            <v>FINNIFTY</v>
          </cell>
          <cell r="G424">
            <v>26800</v>
          </cell>
          <cell r="H424" t="str">
            <v>CE</v>
          </cell>
          <cell r="J424">
            <v>0</v>
          </cell>
          <cell r="K424">
            <v>182</v>
          </cell>
          <cell r="L424">
            <v>37570</v>
          </cell>
        </row>
        <row r="425">
          <cell r="C425">
            <v>755.2</v>
          </cell>
          <cell r="D425" t="str">
            <v>FINNIFTY25MAY25950CE</v>
          </cell>
          <cell r="E425" t="str">
            <v>FINNIFTY</v>
          </cell>
          <cell r="G425">
            <v>25950</v>
          </cell>
          <cell r="H425" t="str">
            <v>CE</v>
          </cell>
          <cell r="J425">
            <v>508.04999999999927</v>
          </cell>
          <cell r="K425">
            <v>247.15000000000077</v>
          </cell>
          <cell r="L425">
            <v>260</v>
          </cell>
        </row>
        <row r="426">
          <cell r="C426">
            <v>204.4</v>
          </cell>
          <cell r="D426" t="str">
            <v>FINNIFTY25MAY26300PE</v>
          </cell>
          <cell r="E426" t="str">
            <v>FINNIFTY</v>
          </cell>
          <cell r="G426">
            <v>26300</v>
          </cell>
          <cell r="H426" t="str">
            <v>PE</v>
          </cell>
          <cell r="J426">
            <v>0</v>
          </cell>
          <cell r="K426">
            <v>203.2</v>
          </cell>
          <cell r="L426">
            <v>62985</v>
          </cell>
        </row>
        <row r="427">
          <cell r="C427">
            <v>76.25</v>
          </cell>
          <cell r="D427" t="str">
            <v>FINNIFTY25MAY25750PE</v>
          </cell>
          <cell r="E427" t="str">
            <v>FINNIFTY</v>
          </cell>
          <cell r="G427">
            <v>25750</v>
          </cell>
          <cell r="H427" t="str">
            <v>PE</v>
          </cell>
          <cell r="J427">
            <v>0</v>
          </cell>
          <cell r="K427">
            <v>81.55</v>
          </cell>
          <cell r="L427">
            <v>3510</v>
          </cell>
        </row>
        <row r="428">
          <cell r="C428">
            <v>14.1</v>
          </cell>
          <cell r="D428" t="str">
            <v>FINNIFTY25MAY28300CE</v>
          </cell>
          <cell r="E428" t="str">
            <v>FINNIFTY</v>
          </cell>
          <cell r="G428">
            <v>28300</v>
          </cell>
          <cell r="H428" t="str">
            <v>CE</v>
          </cell>
          <cell r="J428">
            <v>0</v>
          </cell>
          <cell r="K428">
            <v>13</v>
          </cell>
          <cell r="L428">
            <v>6760</v>
          </cell>
        </row>
        <row r="429">
          <cell r="C429">
            <v>96.1</v>
          </cell>
          <cell r="D429" t="str">
            <v>FINNIFTY25MAY25850PE</v>
          </cell>
          <cell r="E429" t="str">
            <v>FINNIFTY</v>
          </cell>
          <cell r="G429">
            <v>25850</v>
          </cell>
          <cell r="H429" t="str">
            <v>PE</v>
          </cell>
          <cell r="J429">
            <v>0</v>
          </cell>
          <cell r="K429">
            <v>93.5</v>
          </cell>
          <cell r="L429">
            <v>9685</v>
          </cell>
        </row>
        <row r="430">
          <cell r="C430">
            <v>14.3</v>
          </cell>
          <cell r="D430" t="str">
            <v>FINNIFTY25MAY28200CE</v>
          </cell>
          <cell r="E430" t="str">
            <v>FINNIFTY</v>
          </cell>
          <cell r="G430">
            <v>28200</v>
          </cell>
          <cell r="H430" t="str">
            <v>CE</v>
          </cell>
          <cell r="J430">
            <v>0</v>
          </cell>
          <cell r="K430">
            <v>14.95</v>
          </cell>
          <cell r="L430">
            <v>6890</v>
          </cell>
        </row>
        <row r="431">
          <cell r="C431">
            <v>73.45</v>
          </cell>
          <cell r="D431" t="str">
            <v>FINNIFTY25MAY27650CE</v>
          </cell>
          <cell r="E431" t="str">
            <v>FINNIFTY</v>
          </cell>
          <cell r="G431">
            <v>27650</v>
          </cell>
          <cell r="H431" t="str">
            <v>CE</v>
          </cell>
          <cell r="J431">
            <v>0</v>
          </cell>
          <cell r="K431">
            <v>73.45</v>
          </cell>
          <cell r="L431">
            <v>0</v>
          </cell>
        </row>
        <row r="432">
          <cell r="C432">
            <v>142.25</v>
          </cell>
          <cell r="D432" t="str">
            <v>FINNIFTY25MAY26950CE</v>
          </cell>
          <cell r="E432" t="str">
            <v>FINNIFTY</v>
          </cell>
          <cell r="G432">
            <v>26950</v>
          </cell>
          <cell r="H432" t="str">
            <v>CE</v>
          </cell>
          <cell r="J432">
            <v>0</v>
          </cell>
          <cell r="K432">
            <v>137.65</v>
          </cell>
          <cell r="L432">
            <v>5200</v>
          </cell>
        </row>
        <row r="433">
          <cell r="C433">
            <v>89.9</v>
          </cell>
          <cell r="D433" t="str">
            <v>FINNIFTY25MAY25800PE</v>
          </cell>
          <cell r="E433" t="str">
            <v>FINNIFTY</v>
          </cell>
          <cell r="G433">
            <v>25800</v>
          </cell>
          <cell r="H433" t="str">
            <v>PE</v>
          </cell>
          <cell r="J433">
            <v>0</v>
          </cell>
          <cell r="K433">
            <v>88.4</v>
          </cell>
          <cell r="L433">
            <v>13520</v>
          </cell>
        </row>
        <row r="434">
          <cell r="C434">
            <v>2048.1999999999998</v>
          </cell>
          <cell r="D434" t="str">
            <v>FINNIFTY25MAY24000CE</v>
          </cell>
          <cell r="E434" t="str">
            <v>FINNIFTY</v>
          </cell>
          <cell r="G434">
            <v>24000</v>
          </cell>
          <cell r="H434" t="str">
            <v>CE</v>
          </cell>
          <cell r="J434">
            <v>2458.0499999999993</v>
          </cell>
          <cell r="K434">
            <v>-409.84999999999945</v>
          </cell>
          <cell r="L434">
            <v>0</v>
          </cell>
        </row>
        <row r="435">
          <cell r="C435">
            <v>0</v>
          </cell>
          <cell r="D435" t="str">
            <v>FINNIFTY25MAY24350PE</v>
          </cell>
          <cell r="E435" t="str">
            <v>FINNIFTY</v>
          </cell>
          <cell r="G435">
            <v>24350</v>
          </cell>
          <cell r="H435" t="str">
            <v>PE</v>
          </cell>
          <cell r="J435">
            <v>0</v>
          </cell>
          <cell r="K435">
            <v>0</v>
          </cell>
          <cell r="L435">
            <v>0</v>
          </cell>
        </row>
        <row r="436">
          <cell r="C436">
            <v>106.2</v>
          </cell>
          <cell r="D436" t="str">
            <v>FINNIFTY25MAY25900PE</v>
          </cell>
          <cell r="E436" t="str">
            <v>FINNIFTY</v>
          </cell>
          <cell r="G436">
            <v>25900</v>
          </cell>
          <cell r="H436" t="str">
            <v>PE</v>
          </cell>
          <cell r="J436">
            <v>0</v>
          </cell>
          <cell r="K436">
            <v>104.9</v>
          </cell>
          <cell r="L436">
            <v>15535</v>
          </cell>
        </row>
        <row r="437">
          <cell r="C437">
            <v>39.1</v>
          </cell>
          <cell r="D437" t="str">
            <v>FINNIFTY25MAY25250PE</v>
          </cell>
          <cell r="E437" t="str">
            <v>FINNIFTY</v>
          </cell>
          <cell r="G437">
            <v>25250</v>
          </cell>
          <cell r="H437" t="str">
            <v>PE</v>
          </cell>
          <cell r="J437">
            <v>0</v>
          </cell>
          <cell r="K437">
            <v>35.85</v>
          </cell>
          <cell r="L437">
            <v>780</v>
          </cell>
        </row>
        <row r="438">
          <cell r="C438">
            <v>0</v>
          </cell>
          <cell r="D438" t="str">
            <v>FINNIFTY25MAY24700CE</v>
          </cell>
          <cell r="E438" t="str">
            <v>FINNIFTY</v>
          </cell>
          <cell r="G438">
            <v>24700</v>
          </cell>
          <cell r="H438" t="str">
            <v>CE</v>
          </cell>
          <cell r="J438">
            <v>1758.0499999999993</v>
          </cell>
          <cell r="K438">
            <v>-1758.0499999999993</v>
          </cell>
          <cell r="L438">
            <v>0</v>
          </cell>
        </row>
        <row r="439">
          <cell r="C439">
            <v>50.2</v>
          </cell>
          <cell r="D439" t="str">
            <v>FINNIFTY25MAY25450PE</v>
          </cell>
          <cell r="E439" t="str">
            <v>FINNIFTY</v>
          </cell>
          <cell r="G439">
            <v>25450</v>
          </cell>
          <cell r="H439" t="str">
            <v>PE</v>
          </cell>
          <cell r="J439">
            <v>0</v>
          </cell>
          <cell r="K439">
            <v>48.75</v>
          </cell>
          <cell r="L439">
            <v>1885</v>
          </cell>
        </row>
        <row r="440">
          <cell r="C440">
            <v>0</v>
          </cell>
          <cell r="D440" t="str">
            <v>FINNIFTY25MAY24650CE</v>
          </cell>
          <cell r="E440" t="str">
            <v>FINNIFTY</v>
          </cell>
          <cell r="G440">
            <v>24650</v>
          </cell>
          <cell r="H440" t="str">
            <v>CE</v>
          </cell>
          <cell r="J440">
            <v>1808.0499999999993</v>
          </cell>
          <cell r="K440">
            <v>-1808.0499999999993</v>
          </cell>
          <cell r="L440">
            <v>0</v>
          </cell>
        </row>
        <row r="441">
          <cell r="D441" t="str">
            <v>FINNIFTY25MAY28650CE</v>
          </cell>
          <cell r="E441" t="str">
            <v>FINNIFTY</v>
          </cell>
          <cell r="G441">
            <v>28650</v>
          </cell>
          <cell r="H441" t="str">
            <v>CE</v>
          </cell>
          <cell r="J441">
            <v>0</v>
          </cell>
        </row>
        <row r="442">
          <cell r="C442">
            <v>15</v>
          </cell>
          <cell r="D442" t="str">
            <v>FINNIFTY25MAY24400PE</v>
          </cell>
          <cell r="E442" t="str">
            <v>FINNIFTY</v>
          </cell>
          <cell r="G442">
            <v>24400</v>
          </cell>
          <cell r="H442" t="str">
            <v>PE</v>
          </cell>
          <cell r="J442">
            <v>0</v>
          </cell>
          <cell r="K442">
            <v>15.45</v>
          </cell>
          <cell r="L442">
            <v>1885</v>
          </cell>
        </row>
        <row r="443">
          <cell r="C443">
            <v>0</v>
          </cell>
          <cell r="D443" t="str">
            <v>FINNIFTY25MAY24600CE</v>
          </cell>
          <cell r="E443" t="str">
            <v>FINNIFTY</v>
          </cell>
          <cell r="G443">
            <v>24600</v>
          </cell>
          <cell r="H443" t="str">
            <v>CE</v>
          </cell>
          <cell r="J443">
            <v>1858.0499999999993</v>
          </cell>
          <cell r="K443">
            <v>-1858.0499999999993</v>
          </cell>
          <cell r="L443">
            <v>0</v>
          </cell>
        </row>
        <row r="444">
          <cell r="C444">
            <v>418.95</v>
          </cell>
          <cell r="D444" t="str">
            <v>FINNIFTY25MAY26350CE</v>
          </cell>
          <cell r="E444" t="str">
            <v>FINNIFTY</v>
          </cell>
          <cell r="G444">
            <v>26350</v>
          </cell>
          <cell r="H444" t="str">
            <v>CE</v>
          </cell>
          <cell r="J444">
            <v>108.04999999999927</v>
          </cell>
          <cell r="K444">
            <v>295.25000000000074</v>
          </cell>
          <cell r="L444">
            <v>5135</v>
          </cell>
        </row>
        <row r="445">
          <cell r="C445">
            <v>0</v>
          </cell>
          <cell r="D445" t="str">
            <v>FINNIFTY25MAY24350CE</v>
          </cell>
          <cell r="E445" t="str">
            <v>FINNIFTY</v>
          </cell>
          <cell r="G445">
            <v>24350</v>
          </cell>
          <cell r="H445" t="str">
            <v>CE</v>
          </cell>
          <cell r="J445">
            <v>2108.0499999999993</v>
          </cell>
          <cell r="K445">
            <v>-2108.0499999999993</v>
          </cell>
          <cell r="L445">
            <v>0</v>
          </cell>
        </row>
        <row r="446">
          <cell r="C446">
            <v>0</v>
          </cell>
          <cell r="D446" t="str">
            <v>FINNIFTY25MAY28800PE</v>
          </cell>
          <cell r="E446" t="str">
            <v>FINNIFTY</v>
          </cell>
          <cell r="G446">
            <v>28800</v>
          </cell>
          <cell r="H446" t="str">
            <v>PE</v>
          </cell>
          <cell r="J446">
            <v>2341.9500000000007</v>
          </cell>
          <cell r="K446">
            <v>-2341.9500000000007</v>
          </cell>
          <cell r="L446">
            <v>0</v>
          </cell>
        </row>
        <row r="447">
          <cell r="C447">
            <v>66</v>
          </cell>
          <cell r="D447" t="str">
            <v>FINNIFTY25MAY25600PE</v>
          </cell>
          <cell r="E447" t="str">
            <v>FINNIFTY</v>
          </cell>
          <cell r="G447">
            <v>25600</v>
          </cell>
          <cell r="H447" t="str">
            <v>PE</v>
          </cell>
          <cell r="J447">
            <v>0</v>
          </cell>
          <cell r="K447">
            <v>64.05</v>
          </cell>
          <cell r="L447">
            <v>13910</v>
          </cell>
        </row>
        <row r="448">
          <cell r="C448">
            <v>103</v>
          </cell>
          <cell r="D448" t="str">
            <v>FINNIFTY25MAY27100CE</v>
          </cell>
          <cell r="E448" t="str">
            <v>FINNIFTY</v>
          </cell>
          <cell r="G448">
            <v>27100</v>
          </cell>
          <cell r="H448" t="str">
            <v>CE</v>
          </cell>
          <cell r="J448">
            <v>0</v>
          </cell>
          <cell r="K448">
            <v>99.45</v>
          </cell>
          <cell r="L448">
            <v>17745</v>
          </cell>
        </row>
        <row r="449">
          <cell r="C449">
            <v>54.9</v>
          </cell>
          <cell r="D449" t="str">
            <v>FINNIFTY25MAY27400CE</v>
          </cell>
          <cell r="E449" t="str">
            <v>FINNIFTY</v>
          </cell>
          <cell r="G449">
            <v>27400</v>
          </cell>
          <cell r="H449" t="str">
            <v>CE</v>
          </cell>
          <cell r="J449">
            <v>0</v>
          </cell>
          <cell r="K449">
            <v>52.05</v>
          </cell>
          <cell r="L449">
            <v>13000</v>
          </cell>
        </row>
        <row r="450">
          <cell r="C450">
            <v>0</v>
          </cell>
          <cell r="D450" t="str">
            <v>FINNIFTY25MAY27500PE</v>
          </cell>
          <cell r="E450" t="str">
            <v>FINNIFTY</v>
          </cell>
          <cell r="G450">
            <v>27500</v>
          </cell>
          <cell r="H450" t="str">
            <v>PE</v>
          </cell>
          <cell r="J450">
            <v>1041.9500000000007</v>
          </cell>
          <cell r="K450">
            <v>-1041.9500000000007</v>
          </cell>
          <cell r="L450">
            <v>0</v>
          </cell>
        </row>
        <row r="451">
          <cell r="C451">
            <v>964.25</v>
          </cell>
          <cell r="D451" t="str">
            <v>FINNIFTY25MAY25650CE</v>
          </cell>
          <cell r="E451" t="str">
            <v>FINNIFTY</v>
          </cell>
          <cell r="G451">
            <v>25650</v>
          </cell>
          <cell r="H451" t="str">
            <v>CE</v>
          </cell>
          <cell r="J451">
            <v>808.04999999999927</v>
          </cell>
          <cell r="K451">
            <v>156.20000000000073</v>
          </cell>
          <cell r="L451">
            <v>260</v>
          </cell>
        </row>
        <row r="452">
          <cell r="C452">
            <v>670.55</v>
          </cell>
          <cell r="D452" t="str">
            <v>FINNIFTY25MAY26000CE</v>
          </cell>
          <cell r="E452" t="str">
            <v>FINNIFTY</v>
          </cell>
          <cell r="G452">
            <v>26000</v>
          </cell>
          <cell r="H452" t="str">
            <v>CE</v>
          </cell>
          <cell r="J452">
            <v>458.04999999999927</v>
          </cell>
          <cell r="K452">
            <v>211.95000000000073</v>
          </cell>
          <cell r="L452">
            <v>5265</v>
          </cell>
        </row>
        <row r="453">
          <cell r="C453">
            <v>0</v>
          </cell>
          <cell r="D453" t="str">
            <v>FINNIFTY25MAY24400CE</v>
          </cell>
          <cell r="E453" t="str">
            <v>FINNIFTY</v>
          </cell>
          <cell r="G453">
            <v>24400</v>
          </cell>
          <cell r="H453" t="str">
            <v>CE</v>
          </cell>
          <cell r="J453">
            <v>2058.0499999999993</v>
          </cell>
          <cell r="K453">
            <v>-2058.0499999999993</v>
          </cell>
          <cell r="L453">
            <v>0</v>
          </cell>
        </row>
        <row r="454">
          <cell r="C454">
            <v>1758.85</v>
          </cell>
          <cell r="D454" t="str">
            <v>FINNIFTY25MAY24500CE</v>
          </cell>
          <cell r="E454" t="str">
            <v>FINNIFTY</v>
          </cell>
          <cell r="G454">
            <v>24500</v>
          </cell>
          <cell r="H454" t="str">
            <v>CE</v>
          </cell>
          <cell r="J454">
            <v>1958.0499999999993</v>
          </cell>
          <cell r="K454">
            <v>-199.19999999999936</v>
          </cell>
          <cell r="L454">
            <v>0</v>
          </cell>
        </row>
        <row r="455">
          <cell r="C455">
            <v>0</v>
          </cell>
          <cell r="D455" t="str">
            <v>FINNIFTY25MAY28500PE</v>
          </cell>
          <cell r="E455" t="str">
            <v>FINNIFTY</v>
          </cell>
          <cell r="G455">
            <v>28500</v>
          </cell>
          <cell r="H455" t="str">
            <v>PE</v>
          </cell>
          <cell r="J455">
            <v>2041.9500000000007</v>
          </cell>
          <cell r="K455">
            <v>-2041.9500000000007</v>
          </cell>
          <cell r="L455">
            <v>0</v>
          </cell>
        </row>
        <row r="456">
          <cell r="C456">
            <v>20.85</v>
          </cell>
          <cell r="D456" t="str">
            <v>FINNIFTY25MAY24700PE</v>
          </cell>
          <cell r="E456" t="str">
            <v>FINNIFTY</v>
          </cell>
          <cell r="G456">
            <v>24700</v>
          </cell>
          <cell r="H456" t="str">
            <v>PE</v>
          </cell>
          <cell r="J456">
            <v>0</v>
          </cell>
          <cell r="K456">
            <v>18.8</v>
          </cell>
          <cell r="L456">
            <v>4095</v>
          </cell>
        </row>
        <row r="457">
          <cell r="C457">
            <v>818.15</v>
          </cell>
          <cell r="D457" t="str">
            <v>FINNIFTY25MAY26900PE</v>
          </cell>
          <cell r="E457" t="str">
            <v>FINNIFTY</v>
          </cell>
          <cell r="G457">
            <v>26900</v>
          </cell>
          <cell r="H457" t="str">
            <v>PE</v>
          </cell>
          <cell r="J457">
            <v>441.95000000000073</v>
          </cell>
          <cell r="K457">
            <v>376.19999999999925</v>
          </cell>
          <cell r="L457">
            <v>0</v>
          </cell>
        </row>
        <row r="458">
          <cell r="C458">
            <v>1180.05</v>
          </cell>
          <cell r="D458" t="str">
            <v>FINNIFTY25MAY25450CE</v>
          </cell>
          <cell r="E458" t="str">
            <v>FINNIFTY</v>
          </cell>
          <cell r="G458">
            <v>25450</v>
          </cell>
          <cell r="H458" t="str">
            <v>CE</v>
          </cell>
          <cell r="J458">
            <v>1008.0499999999993</v>
          </cell>
          <cell r="K458">
            <v>172.00000000000068</v>
          </cell>
          <cell r="L458">
            <v>65</v>
          </cell>
        </row>
        <row r="459">
          <cell r="C459">
            <v>41.5</v>
          </cell>
          <cell r="D459" t="str">
            <v>FINNIFTY25MAY25350PE</v>
          </cell>
          <cell r="E459" t="str">
            <v>FINNIFTY</v>
          </cell>
          <cell r="G459">
            <v>25350</v>
          </cell>
          <cell r="H459" t="str">
            <v>PE</v>
          </cell>
          <cell r="J459">
            <v>0</v>
          </cell>
          <cell r="K459">
            <v>41.5</v>
          </cell>
          <cell r="L459">
            <v>1365</v>
          </cell>
        </row>
        <row r="460">
          <cell r="C460">
            <v>362.25</v>
          </cell>
          <cell r="D460" t="str">
            <v>FINNIFTY25MAY26450CE</v>
          </cell>
          <cell r="E460" t="str">
            <v>FINNIFTY</v>
          </cell>
          <cell r="G460">
            <v>26450</v>
          </cell>
          <cell r="H460" t="str">
            <v>CE</v>
          </cell>
          <cell r="J460">
            <v>8.0499999999992724</v>
          </cell>
          <cell r="K460">
            <v>334.95000000000073</v>
          </cell>
          <cell r="L460">
            <v>133445</v>
          </cell>
        </row>
        <row r="461">
          <cell r="C461">
            <v>16.45</v>
          </cell>
          <cell r="D461" t="str">
            <v>FINNIFTY25MAY28100CE</v>
          </cell>
          <cell r="E461" t="str">
            <v>FINNIFTY</v>
          </cell>
          <cell r="G461">
            <v>28100</v>
          </cell>
          <cell r="H461" t="str">
            <v>CE</v>
          </cell>
          <cell r="J461">
            <v>0</v>
          </cell>
          <cell r="K461">
            <v>16.350000000000001</v>
          </cell>
          <cell r="L461">
            <v>2600</v>
          </cell>
        </row>
        <row r="462">
          <cell r="C462">
            <v>0</v>
          </cell>
          <cell r="D462" t="str">
            <v>FINNIFTY25MAY24950CE</v>
          </cell>
          <cell r="E462" t="str">
            <v>FINNIFTY</v>
          </cell>
          <cell r="G462">
            <v>24950</v>
          </cell>
          <cell r="H462" t="str">
            <v>CE</v>
          </cell>
          <cell r="J462">
            <v>1508.0499999999993</v>
          </cell>
          <cell r="K462">
            <v>-1508.0499999999993</v>
          </cell>
          <cell r="L462">
            <v>0</v>
          </cell>
        </row>
        <row r="463">
          <cell r="D463" t="str">
            <v>FINNIFTY25MAY28950CE</v>
          </cell>
          <cell r="E463" t="str">
            <v>FINNIFTY</v>
          </cell>
          <cell r="G463">
            <v>28950</v>
          </cell>
          <cell r="H463" t="str">
            <v>CE</v>
          </cell>
          <cell r="J463">
            <v>0</v>
          </cell>
        </row>
        <row r="464">
          <cell r="C464">
            <v>442.35</v>
          </cell>
          <cell r="D464" t="str">
            <v>FINNIFTY25MAY26800PE</v>
          </cell>
          <cell r="E464" t="str">
            <v>FINNIFTY</v>
          </cell>
          <cell r="G464">
            <v>26800</v>
          </cell>
          <cell r="H464" t="str">
            <v>PE</v>
          </cell>
          <cell r="J464">
            <v>341.95000000000073</v>
          </cell>
          <cell r="K464">
            <v>104.29999999999927</v>
          </cell>
          <cell r="L464">
            <v>1885</v>
          </cell>
        </row>
        <row r="465">
          <cell r="C465">
            <v>45.55</v>
          </cell>
          <cell r="D465" t="str">
            <v>FINNIFTY25MAY27500CE</v>
          </cell>
          <cell r="E465" t="str">
            <v>FINNIFTY</v>
          </cell>
          <cell r="G465">
            <v>27500</v>
          </cell>
          <cell r="H465" t="str">
            <v>CE</v>
          </cell>
          <cell r="J465">
            <v>0</v>
          </cell>
          <cell r="K465">
            <v>43.05</v>
          </cell>
          <cell r="L465">
            <v>162175</v>
          </cell>
        </row>
        <row r="466">
          <cell r="C466">
            <v>65.05</v>
          </cell>
          <cell r="D466" t="str">
            <v>FINNIFTY25MAY25650PE</v>
          </cell>
          <cell r="E466" t="str">
            <v>FINNIFTY</v>
          </cell>
          <cell r="G466">
            <v>25650</v>
          </cell>
          <cell r="H466" t="str">
            <v>PE</v>
          </cell>
          <cell r="J466">
            <v>0</v>
          </cell>
          <cell r="K466">
            <v>69</v>
          </cell>
          <cell r="L466">
            <v>3185</v>
          </cell>
        </row>
        <row r="467">
          <cell r="C467">
            <v>23</v>
          </cell>
          <cell r="D467" t="str">
            <v>FINNIFTY25MAY27900CE</v>
          </cell>
          <cell r="E467" t="str">
            <v>FINNIFTY</v>
          </cell>
          <cell r="G467">
            <v>27900</v>
          </cell>
          <cell r="H467" t="str">
            <v>CE</v>
          </cell>
          <cell r="J467">
            <v>0</v>
          </cell>
          <cell r="K467">
            <v>23</v>
          </cell>
          <cell r="L467">
            <v>1820</v>
          </cell>
        </row>
        <row r="468">
          <cell r="C468">
            <v>36.35</v>
          </cell>
          <cell r="D468" t="str">
            <v>FINNIFTY25MAY27600CE</v>
          </cell>
          <cell r="E468" t="str">
            <v>FINNIFTY</v>
          </cell>
          <cell r="G468">
            <v>27600</v>
          </cell>
          <cell r="H468" t="str">
            <v>CE</v>
          </cell>
          <cell r="J468">
            <v>0</v>
          </cell>
          <cell r="K468">
            <v>36</v>
          </cell>
          <cell r="L468">
            <v>5070</v>
          </cell>
        </row>
        <row r="469">
          <cell r="C469">
            <v>0</v>
          </cell>
          <cell r="D469" t="str">
            <v>FINNIFTY25MAY24900CE</v>
          </cell>
          <cell r="E469" t="str">
            <v>FINNIFTY</v>
          </cell>
          <cell r="G469">
            <v>24900</v>
          </cell>
          <cell r="H469" t="str">
            <v>CE</v>
          </cell>
          <cell r="J469">
            <v>1558.0499999999993</v>
          </cell>
          <cell r="K469">
            <v>-1558.0499999999993</v>
          </cell>
          <cell r="L469">
            <v>0</v>
          </cell>
        </row>
        <row r="470">
          <cell r="D470" t="str">
            <v>FINNIFTY25MAY28050CE</v>
          </cell>
          <cell r="E470" t="str">
            <v>FINNIFTY</v>
          </cell>
          <cell r="G470">
            <v>28050</v>
          </cell>
          <cell r="H470" t="str">
            <v>CE</v>
          </cell>
          <cell r="J470">
            <v>0</v>
          </cell>
        </row>
        <row r="471">
          <cell r="C471">
            <v>0</v>
          </cell>
          <cell r="D471" t="str">
            <v>FINNIFTY25MAY28200PE</v>
          </cell>
          <cell r="E471" t="str">
            <v>FINNIFTY</v>
          </cell>
          <cell r="G471">
            <v>28200</v>
          </cell>
          <cell r="H471" t="str">
            <v>PE</v>
          </cell>
          <cell r="J471">
            <v>1741.9500000000007</v>
          </cell>
          <cell r="K471">
            <v>-1741.9500000000007</v>
          </cell>
          <cell r="L471">
            <v>0</v>
          </cell>
        </row>
        <row r="472">
          <cell r="C472">
            <v>0</v>
          </cell>
          <cell r="D472" t="str">
            <v>FINNIFTY25MAY27100PE</v>
          </cell>
          <cell r="E472" t="str">
            <v>FINNIFTY</v>
          </cell>
          <cell r="G472">
            <v>27100</v>
          </cell>
          <cell r="H472" t="str">
            <v>PE</v>
          </cell>
          <cell r="J472">
            <v>641.95000000000073</v>
          </cell>
          <cell r="K472">
            <v>-641.95000000000073</v>
          </cell>
          <cell r="L472">
            <v>0</v>
          </cell>
        </row>
        <row r="473">
          <cell r="C473">
            <v>25.9</v>
          </cell>
          <cell r="D473" t="str">
            <v>FINNIFTY25MAY27800CE</v>
          </cell>
          <cell r="E473" t="str">
            <v>FINNIFTY</v>
          </cell>
          <cell r="G473">
            <v>27800</v>
          </cell>
          <cell r="H473" t="str">
            <v>CE</v>
          </cell>
          <cell r="J473">
            <v>0</v>
          </cell>
          <cell r="K473">
            <v>25</v>
          </cell>
          <cell r="L473">
            <v>2665</v>
          </cell>
        </row>
        <row r="474">
          <cell r="C474">
            <v>47.8</v>
          </cell>
          <cell r="D474" t="str">
            <v>FINNIFTY25MAY25400PE</v>
          </cell>
          <cell r="E474" t="str">
            <v>FINNIFTY</v>
          </cell>
          <cell r="G474">
            <v>25400</v>
          </cell>
          <cell r="H474" t="str">
            <v>PE</v>
          </cell>
          <cell r="J474">
            <v>0</v>
          </cell>
          <cell r="K474">
            <v>46.9</v>
          </cell>
          <cell r="L474">
            <v>15210</v>
          </cell>
        </row>
        <row r="475">
          <cell r="C475">
            <v>20.05</v>
          </cell>
          <cell r="D475" t="str">
            <v>FINNIFTY25MAY24650PE</v>
          </cell>
          <cell r="E475" t="str">
            <v>FINNIFTY</v>
          </cell>
          <cell r="G475">
            <v>24650</v>
          </cell>
          <cell r="H475" t="str">
            <v>PE</v>
          </cell>
          <cell r="J475">
            <v>0</v>
          </cell>
          <cell r="K475">
            <v>17.350000000000001</v>
          </cell>
          <cell r="L475">
            <v>2275</v>
          </cell>
        </row>
        <row r="476">
          <cell r="C476">
            <v>456.85</v>
          </cell>
          <cell r="D476" t="str">
            <v>FINNIFTY25MAY26300CE</v>
          </cell>
          <cell r="E476" t="str">
            <v>FINNIFTY</v>
          </cell>
          <cell r="G476">
            <v>26300</v>
          </cell>
          <cell r="H476" t="str">
            <v>CE</v>
          </cell>
          <cell r="J476">
            <v>158.04999999999927</v>
          </cell>
          <cell r="K476">
            <v>288.20000000000073</v>
          </cell>
          <cell r="L476">
            <v>12610</v>
          </cell>
        </row>
        <row r="477">
          <cell r="C477">
            <v>304.55</v>
          </cell>
          <cell r="D477" t="str">
            <v>FINNIFTY25MAY26550PE</v>
          </cell>
          <cell r="E477" t="str">
            <v>FINNIFTY</v>
          </cell>
          <cell r="G477">
            <v>26550</v>
          </cell>
          <cell r="H477" t="str">
            <v>PE</v>
          </cell>
          <cell r="J477">
            <v>91.950000000000728</v>
          </cell>
          <cell r="K477">
            <v>215.04999999999927</v>
          </cell>
          <cell r="L477">
            <v>27560</v>
          </cell>
        </row>
        <row r="478">
          <cell r="C478">
            <v>848.95</v>
          </cell>
          <cell r="D478" t="str">
            <v>FINNIFTY25MAY25750CE</v>
          </cell>
          <cell r="E478" t="str">
            <v>FINNIFTY</v>
          </cell>
          <cell r="G478">
            <v>25750</v>
          </cell>
          <cell r="H478" t="str">
            <v>CE</v>
          </cell>
          <cell r="J478">
            <v>708.04999999999927</v>
          </cell>
          <cell r="K478">
            <v>140.90000000000077</v>
          </cell>
          <cell r="L478">
            <v>260</v>
          </cell>
        </row>
        <row r="479">
          <cell r="C479">
            <v>0</v>
          </cell>
          <cell r="D479" t="str">
            <v>FINNIFTY25MAY24550CE</v>
          </cell>
          <cell r="E479" t="str">
            <v>FINNIFTY</v>
          </cell>
          <cell r="G479">
            <v>24550</v>
          </cell>
          <cell r="H479" t="str">
            <v>CE</v>
          </cell>
          <cell r="J479">
            <v>1908.0499999999993</v>
          </cell>
          <cell r="K479">
            <v>-1908.0499999999993</v>
          </cell>
          <cell r="L479">
            <v>0</v>
          </cell>
        </row>
        <row r="480">
          <cell r="C480">
            <v>0</v>
          </cell>
          <cell r="D480" t="str">
            <v>FINNIFTY25MAY27250PE</v>
          </cell>
          <cell r="E480" t="str">
            <v>FINNIFTY</v>
          </cell>
          <cell r="G480">
            <v>27250</v>
          </cell>
          <cell r="H480" t="str">
            <v>PE</v>
          </cell>
          <cell r="J480">
            <v>791.95000000000073</v>
          </cell>
          <cell r="K480">
            <v>-791.95000000000073</v>
          </cell>
          <cell r="L480">
            <v>0</v>
          </cell>
        </row>
        <row r="481">
          <cell r="C481">
            <v>73.599999999999994</v>
          </cell>
          <cell r="D481" t="str">
            <v>FINNIFTY25MAY27250CE</v>
          </cell>
          <cell r="E481" t="str">
            <v>FINNIFTY</v>
          </cell>
          <cell r="G481">
            <v>27250</v>
          </cell>
          <cell r="H481" t="str">
            <v>CE</v>
          </cell>
          <cell r="J481">
            <v>0</v>
          </cell>
          <cell r="K481">
            <v>71.3</v>
          </cell>
          <cell r="L481">
            <v>11050</v>
          </cell>
        </row>
        <row r="482">
          <cell r="C482">
            <v>0</v>
          </cell>
          <cell r="D482" t="str">
            <v>FINNIFTY25MAY28300PE</v>
          </cell>
          <cell r="E482" t="str">
            <v>FINNIFTY</v>
          </cell>
          <cell r="G482">
            <v>28300</v>
          </cell>
          <cell r="H482" t="str">
            <v>PE</v>
          </cell>
          <cell r="J482">
            <v>1841.9500000000007</v>
          </cell>
          <cell r="K482">
            <v>-1841.9500000000007</v>
          </cell>
          <cell r="L482">
            <v>0</v>
          </cell>
        </row>
        <row r="483">
          <cell r="C483">
            <v>18.7</v>
          </cell>
          <cell r="D483" t="str">
            <v>FINNIFTY25MAY28000CE</v>
          </cell>
          <cell r="E483" t="str">
            <v>FINNIFTY</v>
          </cell>
          <cell r="G483">
            <v>28000</v>
          </cell>
          <cell r="H483" t="str">
            <v>CE</v>
          </cell>
          <cell r="J483">
            <v>0</v>
          </cell>
          <cell r="K483">
            <v>19.399999999999999</v>
          </cell>
          <cell r="L483">
            <v>110240</v>
          </cell>
        </row>
        <row r="484">
          <cell r="C484">
            <v>113.9</v>
          </cell>
          <cell r="D484" t="str">
            <v>FINNIFTY25MAY25950PE</v>
          </cell>
          <cell r="E484" t="str">
            <v>FINNIFTY</v>
          </cell>
          <cell r="G484">
            <v>25950</v>
          </cell>
          <cell r="H484" t="str">
            <v>PE</v>
          </cell>
          <cell r="J484">
            <v>0</v>
          </cell>
          <cell r="K484">
            <v>114.7</v>
          </cell>
          <cell r="L484">
            <v>9165</v>
          </cell>
        </row>
        <row r="485">
          <cell r="C485">
            <v>780.4</v>
          </cell>
          <cell r="D485" t="str">
            <v>FINNIFTY25MAY25850CE</v>
          </cell>
          <cell r="E485" t="str">
            <v>FINNIFTY</v>
          </cell>
          <cell r="G485">
            <v>25850</v>
          </cell>
          <cell r="H485" t="str">
            <v>CE</v>
          </cell>
          <cell r="J485">
            <v>608.04999999999927</v>
          </cell>
          <cell r="K485">
            <v>172.3500000000007</v>
          </cell>
          <cell r="L485">
            <v>325</v>
          </cell>
        </row>
        <row r="486">
          <cell r="C486">
            <v>20.9</v>
          </cell>
          <cell r="D486" t="str">
            <v>FINNIFTY25MAY24750PE</v>
          </cell>
          <cell r="E486" t="str">
            <v>FINNIFTY</v>
          </cell>
          <cell r="G486">
            <v>24750</v>
          </cell>
          <cell r="H486" t="str">
            <v>PE</v>
          </cell>
          <cell r="J486">
            <v>0</v>
          </cell>
          <cell r="K486">
            <v>20.9</v>
          </cell>
          <cell r="L486">
            <v>585</v>
          </cell>
        </row>
        <row r="487">
          <cell r="D487" t="str">
            <v>FINNIFTY25MAY28450PE</v>
          </cell>
          <cell r="E487" t="str">
            <v>FINNIFTY</v>
          </cell>
          <cell r="G487">
            <v>28450</v>
          </cell>
          <cell r="H487" t="str">
            <v>PE</v>
          </cell>
          <cell r="J487">
            <v>1991.9500000000007</v>
          </cell>
        </row>
        <row r="488">
          <cell r="D488" t="str">
            <v>FINNIFTY25MAY28650PE</v>
          </cell>
          <cell r="E488" t="str">
            <v>FINNIFTY</v>
          </cell>
          <cell r="G488">
            <v>28650</v>
          </cell>
          <cell r="H488" t="str">
            <v>PE</v>
          </cell>
          <cell r="J488">
            <v>2191.9500000000007</v>
          </cell>
        </row>
        <row r="489">
          <cell r="C489">
            <v>383.2</v>
          </cell>
          <cell r="D489" t="str">
            <v>FINNIFTY25MAY26400CE</v>
          </cell>
          <cell r="E489" t="str">
            <v>FINNIFTY</v>
          </cell>
          <cell r="G489">
            <v>26400</v>
          </cell>
          <cell r="H489" t="str">
            <v>CE</v>
          </cell>
          <cell r="J489">
            <v>58.049999999999272</v>
          </cell>
          <cell r="K489">
            <v>320.40000000000072</v>
          </cell>
          <cell r="L489">
            <v>46735</v>
          </cell>
        </row>
        <row r="490">
          <cell r="C490">
            <v>255.2</v>
          </cell>
          <cell r="D490" t="str">
            <v>FINNIFTY25MAY26650CE</v>
          </cell>
          <cell r="E490" t="str">
            <v>FINNIFTY</v>
          </cell>
          <cell r="G490">
            <v>26650</v>
          </cell>
          <cell r="H490" t="str">
            <v>CE</v>
          </cell>
          <cell r="J490">
            <v>0</v>
          </cell>
          <cell r="K490">
            <v>245.65</v>
          </cell>
          <cell r="L490">
            <v>10855</v>
          </cell>
        </row>
        <row r="491">
          <cell r="C491">
            <v>1510</v>
          </cell>
          <cell r="D491" t="str">
            <v>FINNIFTY25MAY28000PE</v>
          </cell>
          <cell r="E491" t="str">
            <v>FINNIFTY</v>
          </cell>
          <cell r="G491">
            <v>28000</v>
          </cell>
          <cell r="H491" t="str">
            <v>PE</v>
          </cell>
          <cell r="J491">
            <v>1541.9500000000007</v>
          </cell>
          <cell r="K491">
            <v>-31.950000000000728</v>
          </cell>
          <cell r="L491">
            <v>0</v>
          </cell>
        </row>
        <row r="492">
          <cell r="C492">
            <v>1168.55</v>
          </cell>
          <cell r="D492" t="str">
            <v>FINNIFTY25MAY25400CE</v>
          </cell>
          <cell r="E492" t="str">
            <v>FINNIFTY</v>
          </cell>
          <cell r="G492">
            <v>25400</v>
          </cell>
          <cell r="H492" t="str">
            <v>CE</v>
          </cell>
          <cell r="J492">
            <v>1058.0499999999993</v>
          </cell>
          <cell r="K492">
            <v>110.50000000000068</v>
          </cell>
          <cell r="L492">
            <v>390</v>
          </cell>
        </row>
        <row r="493">
          <cell r="D493" t="str">
            <v>FINNIFTY25MAY24150PE</v>
          </cell>
          <cell r="E493" t="str">
            <v>FINNIFTY</v>
          </cell>
          <cell r="G493">
            <v>24150</v>
          </cell>
          <cell r="H493" t="str">
            <v>PE</v>
          </cell>
          <cell r="J493">
            <v>0</v>
          </cell>
        </row>
        <row r="494">
          <cell r="C494">
            <v>988.35</v>
          </cell>
          <cell r="D494" t="str">
            <v>FINNIFTY25MAY25600CE</v>
          </cell>
          <cell r="E494" t="str">
            <v>FINNIFTY</v>
          </cell>
          <cell r="G494">
            <v>25600</v>
          </cell>
          <cell r="H494" t="str">
            <v>CE</v>
          </cell>
          <cell r="J494">
            <v>858.04999999999927</v>
          </cell>
          <cell r="K494">
            <v>130.30000000000075</v>
          </cell>
          <cell r="L494">
            <v>1170</v>
          </cell>
        </row>
        <row r="495">
          <cell r="C495">
            <v>806.35</v>
          </cell>
          <cell r="D495" t="str">
            <v>FINNIFTY25MAY27300PE</v>
          </cell>
          <cell r="E495" t="str">
            <v>FINNIFTY</v>
          </cell>
          <cell r="G495">
            <v>27300</v>
          </cell>
          <cell r="H495" t="str">
            <v>PE</v>
          </cell>
          <cell r="J495">
            <v>841.95000000000073</v>
          </cell>
          <cell r="K495">
            <v>-17.700000000000728</v>
          </cell>
          <cell r="L495">
            <v>1950</v>
          </cell>
        </row>
        <row r="496">
          <cell r="C496">
            <v>0</v>
          </cell>
          <cell r="D496" t="str">
            <v>FINNIFTY25MAY28100PE</v>
          </cell>
          <cell r="E496" t="str">
            <v>FINNIFTY</v>
          </cell>
          <cell r="G496">
            <v>28100</v>
          </cell>
          <cell r="H496" t="str">
            <v>PE</v>
          </cell>
          <cell r="J496">
            <v>1641.9500000000007</v>
          </cell>
          <cell r="K496">
            <v>-1641.9500000000007</v>
          </cell>
          <cell r="L496">
            <v>0</v>
          </cell>
        </row>
        <row r="497">
          <cell r="D497" t="str">
            <v>FINNIFTY25MAY28950PE</v>
          </cell>
          <cell r="E497" t="str">
            <v>FINNIFTY</v>
          </cell>
          <cell r="G497">
            <v>28950</v>
          </cell>
          <cell r="H497" t="str">
            <v>PE</v>
          </cell>
          <cell r="J497">
            <v>2491.9500000000007</v>
          </cell>
        </row>
        <row r="498">
          <cell r="C498">
            <v>1093.95</v>
          </cell>
          <cell r="D498" t="str">
            <v>FINNIFTY25MAY25200CE</v>
          </cell>
          <cell r="E498" t="str">
            <v>FINNIFTY</v>
          </cell>
          <cell r="G498">
            <v>25200</v>
          </cell>
          <cell r="H498" t="str">
            <v>CE</v>
          </cell>
          <cell r="J498">
            <v>1258.0499999999993</v>
          </cell>
          <cell r="K498">
            <v>-164.09999999999923</v>
          </cell>
          <cell r="L498">
            <v>0</v>
          </cell>
        </row>
        <row r="499">
          <cell r="C499">
            <v>847.55</v>
          </cell>
          <cell r="D499" t="str">
            <v>FINNIFTY25MAY27350PE</v>
          </cell>
          <cell r="E499" t="str">
            <v>FINNIFTY</v>
          </cell>
          <cell r="G499">
            <v>27350</v>
          </cell>
          <cell r="H499" t="str">
            <v>PE</v>
          </cell>
          <cell r="J499">
            <v>891.95000000000073</v>
          </cell>
          <cell r="K499">
            <v>-17.350000000000705</v>
          </cell>
          <cell r="L499">
            <v>390</v>
          </cell>
        </row>
        <row r="500">
          <cell r="C500">
            <v>24.4</v>
          </cell>
          <cell r="D500" t="str">
            <v>FINNIFTY25MAY24850PE</v>
          </cell>
          <cell r="E500" t="str">
            <v>FINNIFTY</v>
          </cell>
          <cell r="G500">
            <v>24850</v>
          </cell>
          <cell r="H500" t="str">
            <v>PE</v>
          </cell>
          <cell r="J500">
            <v>0</v>
          </cell>
          <cell r="K500">
            <v>21.3</v>
          </cell>
          <cell r="L500">
            <v>715</v>
          </cell>
        </row>
        <row r="501">
          <cell r="C501">
            <v>906.4</v>
          </cell>
          <cell r="D501" t="str">
            <v>FINNIFTY25MAY25700CE</v>
          </cell>
          <cell r="E501" t="str">
            <v>FINNIFTY</v>
          </cell>
          <cell r="G501">
            <v>25700</v>
          </cell>
          <cell r="H501" t="str">
            <v>CE</v>
          </cell>
          <cell r="J501">
            <v>758.04999999999927</v>
          </cell>
          <cell r="K501">
            <v>148.3500000000007</v>
          </cell>
          <cell r="L501">
            <v>260</v>
          </cell>
        </row>
        <row r="502">
          <cell r="C502">
            <v>151.6</v>
          </cell>
          <cell r="D502" t="str">
            <v>FINNIFTY25MAY26900CE</v>
          </cell>
          <cell r="E502" t="str">
            <v>FINNIFTY</v>
          </cell>
          <cell r="G502">
            <v>26900</v>
          </cell>
          <cell r="H502" t="str">
            <v>CE</v>
          </cell>
          <cell r="J502">
            <v>0</v>
          </cell>
          <cell r="K502">
            <v>153.30000000000001</v>
          </cell>
          <cell r="L502">
            <v>29575</v>
          </cell>
        </row>
        <row r="503">
          <cell r="C503">
            <v>0</v>
          </cell>
          <cell r="D503" t="str">
            <v>FINNIFTY25MAY24450CE</v>
          </cell>
          <cell r="E503" t="str">
            <v>FINNIFTY</v>
          </cell>
          <cell r="G503">
            <v>24450</v>
          </cell>
          <cell r="H503" t="str">
            <v>CE</v>
          </cell>
          <cell r="J503">
            <v>2008.0499999999993</v>
          </cell>
          <cell r="K503">
            <v>-2008.0499999999993</v>
          </cell>
          <cell r="L503">
            <v>0</v>
          </cell>
        </row>
        <row r="504">
          <cell r="C504">
            <v>30.8</v>
          </cell>
          <cell r="D504" t="str">
            <v>FINNIFTY25MAY25050PE</v>
          </cell>
          <cell r="E504" t="str">
            <v>FINNIFTY</v>
          </cell>
          <cell r="G504">
            <v>25050</v>
          </cell>
          <cell r="H504" t="str">
            <v>PE</v>
          </cell>
          <cell r="J504">
            <v>0</v>
          </cell>
          <cell r="K504">
            <v>30.35</v>
          </cell>
          <cell r="L504">
            <v>455</v>
          </cell>
        </row>
        <row r="505">
          <cell r="D505" t="str">
            <v>FINNIFTY25MAY28050PE</v>
          </cell>
          <cell r="E505" t="str">
            <v>FINNIFTY</v>
          </cell>
          <cell r="G505">
            <v>28050</v>
          </cell>
          <cell r="H505" t="str">
            <v>PE</v>
          </cell>
          <cell r="J505">
            <v>1591.9500000000007</v>
          </cell>
        </row>
        <row r="506">
          <cell r="C506">
            <v>0</v>
          </cell>
          <cell r="D506" t="str">
            <v>FINNIFTY25MAY27900PE</v>
          </cell>
          <cell r="E506" t="str">
            <v>FINNIFTY</v>
          </cell>
          <cell r="G506">
            <v>27900</v>
          </cell>
          <cell r="H506" t="str">
            <v>PE</v>
          </cell>
          <cell r="J506">
            <v>1441.9500000000007</v>
          </cell>
          <cell r="K506">
            <v>-1441.9500000000007</v>
          </cell>
          <cell r="L506">
            <v>0</v>
          </cell>
        </row>
        <row r="507">
          <cell r="C507">
            <v>42.2</v>
          </cell>
          <cell r="D507" t="str">
            <v>FINNIFTY25MAY27550CE</v>
          </cell>
          <cell r="E507" t="str">
            <v>FINNIFTY</v>
          </cell>
          <cell r="G507">
            <v>27550</v>
          </cell>
          <cell r="H507" t="str">
            <v>CE</v>
          </cell>
          <cell r="J507">
            <v>0</v>
          </cell>
          <cell r="K507">
            <v>42</v>
          </cell>
          <cell r="L507">
            <v>3510</v>
          </cell>
        </row>
        <row r="508">
          <cell r="C508">
            <v>750</v>
          </cell>
          <cell r="D508" t="str">
            <v>FINNIFTY25MAY25900CE</v>
          </cell>
          <cell r="E508" t="str">
            <v>FINNIFTY</v>
          </cell>
          <cell r="G508">
            <v>25900</v>
          </cell>
          <cell r="H508" t="str">
            <v>CE</v>
          </cell>
          <cell r="J508">
            <v>558.04999999999927</v>
          </cell>
          <cell r="K508">
            <v>166.95000000000073</v>
          </cell>
          <cell r="L508">
            <v>1820</v>
          </cell>
        </row>
        <row r="509">
          <cell r="D509" t="str">
            <v>FINNIFTY25MAY28750CE</v>
          </cell>
          <cell r="E509" t="str">
            <v>FINNIFTY</v>
          </cell>
          <cell r="G509">
            <v>28750</v>
          </cell>
          <cell r="H509" t="str">
            <v>CE</v>
          </cell>
          <cell r="J509">
            <v>0</v>
          </cell>
        </row>
        <row r="510">
          <cell r="C510">
            <v>122.25</v>
          </cell>
          <cell r="D510" t="str">
            <v>FINNIFTY25MAY27000CE</v>
          </cell>
          <cell r="E510" t="str">
            <v>FINNIFTY</v>
          </cell>
          <cell r="G510">
            <v>27000</v>
          </cell>
          <cell r="H510" t="str">
            <v>CE</v>
          </cell>
          <cell r="J510">
            <v>0</v>
          </cell>
          <cell r="K510">
            <v>122.3</v>
          </cell>
          <cell r="L510">
            <v>196040</v>
          </cell>
        </row>
        <row r="511">
          <cell r="C511">
            <v>92.9</v>
          </cell>
          <cell r="D511" t="str">
            <v>FINNIFTY25MAY27150CE</v>
          </cell>
          <cell r="E511" t="str">
            <v>FINNIFTY</v>
          </cell>
          <cell r="G511">
            <v>27150</v>
          </cell>
          <cell r="H511" t="str">
            <v>CE</v>
          </cell>
          <cell r="J511">
            <v>0</v>
          </cell>
          <cell r="K511">
            <v>86.9</v>
          </cell>
          <cell r="L511">
            <v>3965</v>
          </cell>
        </row>
        <row r="512">
          <cell r="C512">
            <v>57.35</v>
          </cell>
          <cell r="D512" t="str">
            <v>FINNIFTY25MAY27350CE</v>
          </cell>
          <cell r="E512" t="str">
            <v>FINNIFTY</v>
          </cell>
          <cell r="G512">
            <v>27350</v>
          </cell>
          <cell r="H512" t="str">
            <v>CE</v>
          </cell>
          <cell r="J512">
            <v>0</v>
          </cell>
          <cell r="K512">
            <v>63.2</v>
          </cell>
          <cell r="L512">
            <v>3250</v>
          </cell>
        </row>
        <row r="513">
          <cell r="C513">
            <v>59.35</v>
          </cell>
          <cell r="D513" t="str">
            <v>FINNIFTY25MAY25550PE</v>
          </cell>
          <cell r="E513" t="str">
            <v>FINNIFTY</v>
          </cell>
          <cell r="G513">
            <v>25550</v>
          </cell>
          <cell r="H513" t="str">
            <v>PE</v>
          </cell>
          <cell r="J513">
            <v>0</v>
          </cell>
          <cell r="K513">
            <v>57.35</v>
          </cell>
          <cell r="L513">
            <v>3575</v>
          </cell>
        </row>
        <row r="514">
          <cell r="C514">
            <v>50.15</v>
          </cell>
          <cell r="D514" t="str">
            <v>FINNIFTY25MAY27450CE</v>
          </cell>
          <cell r="E514" t="str">
            <v>FINNIFTY</v>
          </cell>
          <cell r="G514">
            <v>27450</v>
          </cell>
          <cell r="H514" t="str">
            <v>CE</v>
          </cell>
          <cell r="J514">
            <v>0</v>
          </cell>
          <cell r="K514">
            <v>49.5</v>
          </cell>
          <cell r="L514">
            <v>2990</v>
          </cell>
        </row>
        <row r="515">
          <cell r="C515">
            <v>0</v>
          </cell>
          <cell r="D515" t="str">
            <v>FINNIFTY25MAY28400PE</v>
          </cell>
          <cell r="E515" t="str">
            <v>FINNIFTY</v>
          </cell>
          <cell r="G515">
            <v>28400</v>
          </cell>
          <cell r="H515" t="str">
            <v>PE</v>
          </cell>
          <cell r="J515">
            <v>1941.9500000000007</v>
          </cell>
          <cell r="K515">
            <v>-1941.9500000000007</v>
          </cell>
          <cell r="L515">
            <v>0</v>
          </cell>
        </row>
        <row r="516">
          <cell r="C516">
            <v>8.85</v>
          </cell>
          <cell r="D516" t="str">
            <v>FINNIFTY25MAY28700CE</v>
          </cell>
          <cell r="E516" t="str">
            <v>FINNIFTY</v>
          </cell>
          <cell r="G516">
            <v>28700</v>
          </cell>
          <cell r="H516" t="str">
            <v>CE</v>
          </cell>
          <cell r="J516">
            <v>0</v>
          </cell>
          <cell r="K516">
            <v>9</v>
          </cell>
          <cell r="L516">
            <v>1755</v>
          </cell>
        </row>
        <row r="517">
          <cell r="C517">
            <v>7.8</v>
          </cell>
          <cell r="D517" t="str">
            <v>FINNIFTY25MAY28800CE</v>
          </cell>
          <cell r="E517" t="str">
            <v>FINNIFTY</v>
          </cell>
          <cell r="G517">
            <v>28800</v>
          </cell>
          <cell r="H517" t="str">
            <v>CE</v>
          </cell>
          <cell r="J517">
            <v>0</v>
          </cell>
          <cell r="K517">
            <v>8.3000000000000007</v>
          </cell>
          <cell r="L517">
            <v>2600</v>
          </cell>
        </row>
        <row r="518">
          <cell r="D518" t="str">
            <v>FINNIFTY25MAY28850CE</v>
          </cell>
          <cell r="E518" t="str">
            <v>FINNIFTY</v>
          </cell>
          <cell r="G518">
            <v>28850</v>
          </cell>
          <cell r="H518" t="str">
            <v>CE</v>
          </cell>
          <cell r="J518">
            <v>0</v>
          </cell>
        </row>
        <row r="519">
          <cell r="C519">
            <v>321.7</v>
          </cell>
          <cell r="D519" t="str">
            <v>FINNIFTY25MAY26500CE</v>
          </cell>
          <cell r="E519" t="str">
            <v>FINNIFTY</v>
          </cell>
          <cell r="G519">
            <v>26500</v>
          </cell>
          <cell r="H519" t="str">
            <v>CE</v>
          </cell>
          <cell r="J519">
            <v>0</v>
          </cell>
          <cell r="K519">
            <v>318.39999999999998</v>
          </cell>
          <cell r="L519">
            <v>308100</v>
          </cell>
        </row>
        <row r="520">
          <cell r="C520">
            <v>33.25</v>
          </cell>
          <cell r="D520" t="str">
            <v>FINNIFTY25MAY25100PE</v>
          </cell>
          <cell r="E520" t="str">
            <v>FINNIFTY</v>
          </cell>
          <cell r="G520">
            <v>25100</v>
          </cell>
          <cell r="H520" t="str">
            <v>PE</v>
          </cell>
          <cell r="J520">
            <v>0</v>
          </cell>
          <cell r="K520">
            <v>30.1</v>
          </cell>
          <cell r="L520">
            <v>5980</v>
          </cell>
        </row>
        <row r="521">
          <cell r="C521">
            <v>41.8</v>
          </cell>
          <cell r="D521" t="str">
            <v>FINNIFTY25MAY25300PE</v>
          </cell>
          <cell r="E521" t="str">
            <v>FINNIFTY</v>
          </cell>
          <cell r="G521">
            <v>25300</v>
          </cell>
          <cell r="H521" t="str">
            <v>PE</v>
          </cell>
          <cell r="J521">
            <v>0</v>
          </cell>
          <cell r="K521">
            <v>40.450000000000003</v>
          </cell>
          <cell r="L521">
            <v>6630</v>
          </cell>
        </row>
        <row r="522">
          <cell r="C522">
            <v>474.4</v>
          </cell>
          <cell r="D522" t="str">
            <v>FINNIFTY25MAY26850PE</v>
          </cell>
          <cell r="E522" t="str">
            <v>FINNIFTY</v>
          </cell>
          <cell r="G522">
            <v>26850</v>
          </cell>
          <cell r="H522" t="str">
            <v>PE</v>
          </cell>
          <cell r="J522">
            <v>391.95000000000073</v>
          </cell>
          <cell r="K522">
            <v>81.549999999999272</v>
          </cell>
          <cell r="L522">
            <v>325</v>
          </cell>
        </row>
        <row r="523">
          <cell r="C523">
            <v>324.8</v>
          </cell>
          <cell r="D523" t="str">
            <v>FINNIFTY25MAY26600PE</v>
          </cell>
          <cell r="E523" t="str">
            <v>FINNIFTY</v>
          </cell>
          <cell r="G523">
            <v>26600</v>
          </cell>
          <cell r="H523" t="str">
            <v>PE</v>
          </cell>
          <cell r="J523">
            <v>141.95000000000073</v>
          </cell>
          <cell r="K523">
            <v>189.79999999999927</v>
          </cell>
          <cell r="L523">
            <v>31460</v>
          </cell>
        </row>
        <row r="524">
          <cell r="C524">
            <v>628.04999999999995</v>
          </cell>
          <cell r="D524" t="str">
            <v>FINNIFTY25MAY26050CE</v>
          </cell>
          <cell r="E524" t="str">
            <v>FINNIFTY</v>
          </cell>
          <cell r="G524">
            <v>26050</v>
          </cell>
          <cell r="H524" t="str">
            <v>CE</v>
          </cell>
          <cell r="J524">
            <v>408.04999999999927</v>
          </cell>
          <cell r="K524">
            <v>191.65000000000077</v>
          </cell>
          <cell r="L524">
            <v>2860</v>
          </cell>
        </row>
        <row r="525">
          <cell r="C525">
            <v>241</v>
          </cell>
          <cell r="D525" t="str">
            <v>FINNIFTY25MAY26400PE</v>
          </cell>
          <cell r="E525" t="str">
            <v>FINNIFTY</v>
          </cell>
          <cell r="G525">
            <v>26400</v>
          </cell>
          <cell r="H525" t="str">
            <v>PE</v>
          </cell>
          <cell r="J525">
            <v>0</v>
          </cell>
          <cell r="K525">
            <v>241.1</v>
          </cell>
          <cell r="L525">
            <v>98475</v>
          </cell>
        </row>
        <row r="526">
          <cell r="C526">
            <v>17.350000000000001</v>
          </cell>
          <cell r="D526" t="str">
            <v>FINNIFTY25MAY24500PE</v>
          </cell>
          <cell r="E526" t="str">
            <v>FINNIFTY</v>
          </cell>
          <cell r="G526">
            <v>24500</v>
          </cell>
          <cell r="H526" t="str">
            <v>PE</v>
          </cell>
          <cell r="J526">
            <v>0</v>
          </cell>
          <cell r="K526">
            <v>15.95</v>
          </cell>
          <cell r="L526">
            <v>43290</v>
          </cell>
        </row>
        <row r="527">
          <cell r="C527">
            <v>14.3</v>
          </cell>
          <cell r="D527" t="str">
            <v>FINNIFTY25MAY24200PE</v>
          </cell>
          <cell r="E527" t="str">
            <v>FINNIFTY</v>
          </cell>
          <cell r="G527">
            <v>24200</v>
          </cell>
          <cell r="H527" t="str">
            <v>PE</v>
          </cell>
          <cell r="J527">
            <v>0</v>
          </cell>
          <cell r="K527">
            <v>13.4</v>
          </cell>
          <cell r="L527">
            <v>130</v>
          </cell>
        </row>
        <row r="528">
          <cell r="D528" t="str">
            <v>FINNIFTY25MAY28550PE</v>
          </cell>
          <cell r="E528" t="str">
            <v>FINNIFTY</v>
          </cell>
          <cell r="G528">
            <v>28550</v>
          </cell>
          <cell r="H528" t="str">
            <v>PE</v>
          </cell>
          <cell r="J528">
            <v>2091.9500000000007</v>
          </cell>
        </row>
        <row r="529">
          <cell r="C529">
            <v>1433.2</v>
          </cell>
          <cell r="D529" t="str">
            <v>FINNIFTY25MAY24200CE</v>
          </cell>
          <cell r="E529" t="str">
            <v>FINNIFTY</v>
          </cell>
          <cell r="G529">
            <v>24200</v>
          </cell>
          <cell r="H529" t="str">
            <v>CE</v>
          </cell>
          <cell r="J529">
            <v>2258.0499999999993</v>
          </cell>
          <cell r="K529">
            <v>-824.84999999999923</v>
          </cell>
          <cell r="L529">
            <v>0</v>
          </cell>
        </row>
        <row r="530">
          <cell r="C530">
            <v>0</v>
          </cell>
          <cell r="D530" t="str">
            <v>FINNIFTY25MAY24800CE</v>
          </cell>
          <cell r="E530" t="str">
            <v>FINNIFTY</v>
          </cell>
          <cell r="G530">
            <v>24800</v>
          </cell>
          <cell r="H530" t="str">
            <v>CE</v>
          </cell>
          <cell r="J530">
            <v>1658.0499999999993</v>
          </cell>
          <cell r="K530">
            <v>-1658.0499999999993</v>
          </cell>
          <cell r="L530">
            <v>0</v>
          </cell>
        </row>
        <row r="531">
          <cell r="D531" t="str">
            <v>FINNIFTY25MAY28150CE</v>
          </cell>
          <cell r="E531" t="str">
            <v>FINNIFTY</v>
          </cell>
          <cell r="G531">
            <v>28150</v>
          </cell>
          <cell r="H531" t="str">
            <v>CE</v>
          </cell>
          <cell r="J531">
            <v>0</v>
          </cell>
        </row>
        <row r="532">
          <cell r="C532">
            <v>0</v>
          </cell>
          <cell r="D532" t="str">
            <v>FINNIFTY25MAY24250CE</v>
          </cell>
          <cell r="E532" t="str">
            <v>FINNIFTY</v>
          </cell>
          <cell r="G532">
            <v>24250</v>
          </cell>
          <cell r="H532" t="str">
            <v>CE</v>
          </cell>
          <cell r="J532">
            <v>2208.0499999999993</v>
          </cell>
          <cell r="K532">
            <v>-2208.0499999999993</v>
          </cell>
          <cell r="L532">
            <v>0</v>
          </cell>
        </row>
        <row r="533">
          <cell r="C533">
            <v>1350.05</v>
          </cell>
          <cell r="D533" t="str">
            <v>FINNIFTY25MAY27450PE</v>
          </cell>
          <cell r="E533" t="str">
            <v>FINNIFTY</v>
          </cell>
          <cell r="G533">
            <v>27450</v>
          </cell>
          <cell r="H533" t="str">
            <v>PE</v>
          </cell>
          <cell r="J533">
            <v>991.95000000000073</v>
          </cell>
          <cell r="K533">
            <v>358.09999999999923</v>
          </cell>
          <cell r="L533">
            <v>0</v>
          </cell>
        </row>
        <row r="534">
          <cell r="C534">
            <v>23.75</v>
          </cell>
          <cell r="D534" t="str">
            <v>FINNIFTY25MAY24950PE</v>
          </cell>
          <cell r="E534" t="str">
            <v>FINNIFTY</v>
          </cell>
          <cell r="G534">
            <v>24950</v>
          </cell>
          <cell r="H534" t="str">
            <v>PE</v>
          </cell>
          <cell r="J534">
            <v>0</v>
          </cell>
          <cell r="K534">
            <v>23.75</v>
          </cell>
          <cell r="L534">
            <v>1040</v>
          </cell>
        </row>
        <row r="535">
          <cell r="D535" t="str">
            <v>FINNIFTY25MAY28250CE</v>
          </cell>
          <cell r="E535" t="str">
            <v>FINNIFTY</v>
          </cell>
          <cell r="G535">
            <v>28250</v>
          </cell>
          <cell r="H535" t="str">
            <v>CE</v>
          </cell>
          <cell r="J535">
            <v>0</v>
          </cell>
        </row>
        <row r="536">
          <cell r="C536">
            <v>30</v>
          </cell>
          <cell r="D536" t="str">
            <v>FINNIFTY25MAY27700CE</v>
          </cell>
          <cell r="E536" t="str">
            <v>FINNIFTY</v>
          </cell>
          <cell r="G536">
            <v>27700</v>
          </cell>
          <cell r="H536" t="str">
            <v>CE</v>
          </cell>
          <cell r="J536">
            <v>0</v>
          </cell>
          <cell r="K536">
            <v>29.8</v>
          </cell>
          <cell r="L536">
            <v>35490</v>
          </cell>
        </row>
        <row r="537">
          <cell r="C537">
            <v>83.1</v>
          </cell>
          <cell r="D537" t="str">
            <v>FINNIFTY25MAY27200CE</v>
          </cell>
          <cell r="E537" t="str">
            <v>FINNIFTY</v>
          </cell>
          <cell r="G537">
            <v>27200</v>
          </cell>
          <cell r="H537" t="str">
            <v>CE</v>
          </cell>
          <cell r="J537">
            <v>0</v>
          </cell>
          <cell r="K537">
            <v>80.55</v>
          </cell>
          <cell r="L537">
            <v>16770</v>
          </cell>
        </row>
        <row r="538">
          <cell r="C538">
            <v>588.79999999999995</v>
          </cell>
          <cell r="D538" t="str">
            <v>FINNIFTY25MAY26100CE</v>
          </cell>
          <cell r="E538" t="str">
            <v>FINNIFTY</v>
          </cell>
          <cell r="G538">
            <v>26100</v>
          </cell>
          <cell r="H538" t="str">
            <v>CE</v>
          </cell>
          <cell r="J538">
            <v>358.04999999999927</v>
          </cell>
          <cell r="K538">
            <v>226.95000000000073</v>
          </cell>
          <cell r="L538">
            <v>3315</v>
          </cell>
        </row>
        <row r="539">
          <cell r="C539">
            <v>12.75</v>
          </cell>
          <cell r="D539" t="str">
            <v>FINNIFTY25MAY24100PE</v>
          </cell>
          <cell r="E539" t="str">
            <v>FINNIFTY</v>
          </cell>
          <cell r="G539">
            <v>24100</v>
          </cell>
          <cell r="H539" t="str">
            <v>PE</v>
          </cell>
          <cell r="J539">
            <v>0</v>
          </cell>
          <cell r="K539">
            <v>12.75</v>
          </cell>
          <cell r="L539">
            <v>260</v>
          </cell>
        </row>
        <row r="540">
          <cell r="C540">
            <v>183.65</v>
          </cell>
          <cell r="D540" t="str">
            <v>FINNIFTY25MAY26250PE</v>
          </cell>
          <cell r="E540" t="str">
            <v>FINNIFTY</v>
          </cell>
          <cell r="G540">
            <v>26250</v>
          </cell>
          <cell r="H540" t="str">
            <v>PE</v>
          </cell>
          <cell r="J540">
            <v>0</v>
          </cell>
          <cell r="K540">
            <v>188.1</v>
          </cell>
          <cell r="L540">
            <v>14235</v>
          </cell>
        </row>
        <row r="541">
          <cell r="C541">
            <v>160.94999999999999</v>
          </cell>
          <cell r="D541" t="str">
            <v>FINNIFTY25MAY26150PE</v>
          </cell>
          <cell r="E541" t="str">
            <v>FINNIFTY</v>
          </cell>
          <cell r="G541">
            <v>26150</v>
          </cell>
          <cell r="H541" t="str">
            <v>PE</v>
          </cell>
          <cell r="J541">
            <v>0</v>
          </cell>
          <cell r="K541">
            <v>158.94999999999999</v>
          </cell>
          <cell r="L541">
            <v>11765</v>
          </cell>
        </row>
        <row r="542">
          <cell r="D542" t="str">
            <v>FINNIFTY25MAY28350PE</v>
          </cell>
          <cell r="E542" t="str">
            <v>FINNIFTY</v>
          </cell>
          <cell r="G542">
            <v>28350</v>
          </cell>
          <cell r="H542" t="str">
            <v>PE</v>
          </cell>
          <cell r="J542">
            <v>1891.9500000000007</v>
          </cell>
        </row>
        <row r="543">
          <cell r="C543">
            <v>208.15</v>
          </cell>
          <cell r="D543" t="str">
            <v>FINNIFTY25MAY26750CE</v>
          </cell>
          <cell r="E543" t="str">
            <v>FINNIFTY</v>
          </cell>
          <cell r="G543">
            <v>26750</v>
          </cell>
          <cell r="H543" t="str">
            <v>CE</v>
          </cell>
          <cell r="J543">
            <v>0</v>
          </cell>
          <cell r="K543">
            <v>200.45</v>
          </cell>
          <cell r="L543">
            <v>5395</v>
          </cell>
        </row>
        <row r="544">
          <cell r="C544">
            <v>260</v>
          </cell>
          <cell r="D544" t="str">
            <v>FINNIFTY25MAY26450PE</v>
          </cell>
          <cell r="E544" t="str">
            <v>FINNIFTY</v>
          </cell>
          <cell r="G544">
            <v>26450</v>
          </cell>
          <cell r="H544" t="str">
            <v>PE</v>
          </cell>
          <cell r="J544">
            <v>0</v>
          </cell>
          <cell r="K544">
            <v>261</v>
          </cell>
          <cell r="L544">
            <v>113035</v>
          </cell>
        </row>
        <row r="545">
          <cell r="C545">
            <v>146.5</v>
          </cell>
          <cell r="D545" t="str">
            <v>FINNIFTY25MAY26100PE</v>
          </cell>
          <cell r="E545" t="str">
            <v>FINNIFTY</v>
          </cell>
          <cell r="G545">
            <v>26100</v>
          </cell>
          <cell r="H545" t="str">
            <v>PE</v>
          </cell>
          <cell r="J545">
            <v>0</v>
          </cell>
          <cell r="K545">
            <v>145.15</v>
          </cell>
          <cell r="L545">
            <v>23660</v>
          </cell>
        </row>
        <row r="546">
          <cell r="C546">
            <v>285</v>
          </cell>
          <cell r="D546" t="str">
            <v>FINNIFTY25MAY26500PE</v>
          </cell>
          <cell r="E546" t="str">
            <v>FINNIFTY</v>
          </cell>
          <cell r="G546">
            <v>26500</v>
          </cell>
          <cell r="H546" t="str">
            <v>PE</v>
          </cell>
          <cell r="J546">
            <v>41.950000000000728</v>
          </cell>
          <cell r="K546">
            <v>244.24999999999926</v>
          </cell>
          <cell r="L546">
            <v>219245</v>
          </cell>
        </row>
        <row r="547">
          <cell r="C547">
            <v>114.55</v>
          </cell>
          <cell r="D547" t="str">
            <v>FINNIFTY25MAY27050CE</v>
          </cell>
          <cell r="E547" t="str">
            <v>FINNIFTY</v>
          </cell>
          <cell r="G547">
            <v>27050</v>
          </cell>
          <cell r="H547" t="str">
            <v>CE</v>
          </cell>
          <cell r="J547">
            <v>0</v>
          </cell>
          <cell r="K547">
            <v>109.8</v>
          </cell>
          <cell r="L547">
            <v>3380</v>
          </cell>
        </row>
        <row r="548">
          <cell r="C548">
            <v>0</v>
          </cell>
          <cell r="D548" t="str">
            <v>FINNIFTY25MAY28900PE</v>
          </cell>
          <cell r="E548" t="str">
            <v>FINNIFTY</v>
          </cell>
          <cell r="G548">
            <v>28900</v>
          </cell>
          <cell r="H548" t="str">
            <v>PE</v>
          </cell>
          <cell r="J548">
            <v>2441.9500000000007</v>
          </cell>
          <cell r="K548">
            <v>-2441.9500000000007</v>
          </cell>
          <cell r="L548">
            <v>0</v>
          </cell>
        </row>
        <row r="549">
          <cell r="C549">
            <v>16.399999999999999</v>
          </cell>
          <cell r="D549" t="str">
            <v>FINNIFTY25MAY24550PE</v>
          </cell>
          <cell r="E549" t="str">
            <v>FINNIFTY</v>
          </cell>
          <cell r="G549">
            <v>24550</v>
          </cell>
          <cell r="H549" t="str">
            <v>PE</v>
          </cell>
          <cell r="J549">
            <v>0</v>
          </cell>
          <cell r="K549">
            <v>23.45</v>
          </cell>
          <cell r="L549">
            <v>0</v>
          </cell>
        </row>
        <row r="550">
          <cell r="C550">
            <v>66.400000000000006</v>
          </cell>
          <cell r="D550" t="str">
            <v>FINNIFTY25MAY27300CE</v>
          </cell>
          <cell r="E550" t="str">
            <v>FINNIFTY</v>
          </cell>
          <cell r="G550">
            <v>27300</v>
          </cell>
          <cell r="H550" t="str">
            <v>CE</v>
          </cell>
          <cell r="J550">
            <v>0</v>
          </cell>
          <cell r="K550">
            <v>65.7</v>
          </cell>
          <cell r="L550">
            <v>24245</v>
          </cell>
        </row>
        <row r="551">
          <cell r="C551">
            <v>22.2</v>
          </cell>
          <cell r="D551" t="str">
            <v>FINNIFTY25MAY24800PE</v>
          </cell>
          <cell r="E551" t="str">
            <v>FINNIFTY</v>
          </cell>
          <cell r="G551">
            <v>24800</v>
          </cell>
          <cell r="H551" t="str">
            <v>PE</v>
          </cell>
          <cell r="J551">
            <v>0</v>
          </cell>
          <cell r="K551">
            <v>20.399999999999999</v>
          </cell>
          <cell r="L551">
            <v>5135</v>
          </cell>
        </row>
        <row r="552">
          <cell r="C552">
            <v>1069.75</v>
          </cell>
          <cell r="D552" t="str">
            <v>FINNIFTY25MAY25550CE</v>
          </cell>
          <cell r="E552" t="str">
            <v>FINNIFTY</v>
          </cell>
          <cell r="G552">
            <v>25550</v>
          </cell>
          <cell r="H552" t="str">
            <v>CE</v>
          </cell>
          <cell r="J552">
            <v>908.04999999999927</v>
          </cell>
          <cell r="K552">
            <v>161.70000000000073</v>
          </cell>
          <cell r="L552">
            <v>715</v>
          </cell>
        </row>
        <row r="553">
          <cell r="C553">
            <v>18.100000000000001</v>
          </cell>
          <cell r="D553" t="str">
            <v>FINNIFTY25MAY24600PE</v>
          </cell>
          <cell r="E553" t="str">
            <v>FINNIFTY</v>
          </cell>
          <cell r="G553">
            <v>24600</v>
          </cell>
          <cell r="H553" t="str">
            <v>PE</v>
          </cell>
          <cell r="J553">
            <v>0</v>
          </cell>
          <cell r="K553">
            <v>17.3</v>
          </cell>
          <cell r="L553">
            <v>5980</v>
          </cell>
        </row>
        <row r="554">
          <cell r="C554">
            <v>0</v>
          </cell>
          <cell r="D554" t="str">
            <v>FINNIFTY25MAY27600PE</v>
          </cell>
          <cell r="E554" t="str">
            <v>FINNIFTY</v>
          </cell>
          <cell r="G554">
            <v>27600</v>
          </cell>
          <cell r="H554" t="str">
            <v>PE</v>
          </cell>
          <cell r="J554">
            <v>1141.9500000000007</v>
          </cell>
          <cell r="K554">
            <v>-1141.9500000000007</v>
          </cell>
          <cell r="L554">
            <v>0</v>
          </cell>
        </row>
        <row r="555">
          <cell r="C555">
            <v>76.150000000000006</v>
          </cell>
          <cell r="D555" t="str">
            <v>FINNIFTY25MAY25700PE</v>
          </cell>
          <cell r="E555" t="str">
            <v>FINNIFTY</v>
          </cell>
          <cell r="G555">
            <v>25700</v>
          </cell>
          <cell r="H555" t="str">
            <v>PE</v>
          </cell>
          <cell r="J555">
            <v>0</v>
          </cell>
          <cell r="K555">
            <v>75.849999999999994</v>
          </cell>
          <cell r="L555">
            <v>15795</v>
          </cell>
        </row>
        <row r="556">
          <cell r="C556">
            <v>10.25</v>
          </cell>
          <cell r="D556" t="str">
            <v>FINNIFTY25MAY28500CE</v>
          </cell>
          <cell r="E556" t="str">
            <v>FINNIFTY</v>
          </cell>
          <cell r="G556">
            <v>28500</v>
          </cell>
          <cell r="H556" t="str">
            <v>CE</v>
          </cell>
          <cell r="J556">
            <v>0</v>
          </cell>
          <cell r="K556">
            <v>10.6</v>
          </cell>
          <cell r="L556">
            <v>25480</v>
          </cell>
        </row>
        <row r="557">
          <cell r="C557">
            <v>0</v>
          </cell>
          <cell r="D557" t="str">
            <v>FINNIFTY25MAY27700PE</v>
          </cell>
          <cell r="E557" t="str">
            <v>FINNIFTY</v>
          </cell>
          <cell r="G557">
            <v>27700</v>
          </cell>
          <cell r="H557" t="str">
            <v>PE</v>
          </cell>
          <cell r="J557">
            <v>1241.9500000000007</v>
          </cell>
          <cell r="K557">
            <v>-1241.9500000000007</v>
          </cell>
          <cell r="L557">
            <v>0</v>
          </cell>
        </row>
        <row r="558">
          <cell r="C558">
            <v>0</v>
          </cell>
          <cell r="D558" t="str">
            <v>FINNIFTY25MAY24250PE</v>
          </cell>
          <cell r="E558" t="str">
            <v>FINNIFTY</v>
          </cell>
          <cell r="G558">
            <v>24250</v>
          </cell>
          <cell r="H558" t="str">
            <v>PE</v>
          </cell>
          <cell r="J558">
            <v>0</v>
          </cell>
          <cell r="K558">
            <v>0</v>
          </cell>
          <cell r="L558">
            <v>0</v>
          </cell>
        </row>
        <row r="559">
          <cell r="C559">
            <v>0</v>
          </cell>
          <cell r="D559" t="str">
            <v>FINNIFTY25MAY27650PE</v>
          </cell>
          <cell r="E559" t="str">
            <v>FINNIFTY</v>
          </cell>
          <cell r="G559">
            <v>27650</v>
          </cell>
          <cell r="H559" t="str">
            <v>PE</v>
          </cell>
          <cell r="J559">
            <v>1191.9500000000007</v>
          </cell>
          <cell r="K559">
            <v>-1191.9500000000007</v>
          </cell>
          <cell r="L559">
            <v>0</v>
          </cell>
        </row>
        <row r="560">
          <cell r="C560">
            <v>9.8000000000000007</v>
          </cell>
          <cell r="D560" t="str">
            <v>FINNIFTY25MAY28600CE</v>
          </cell>
          <cell r="E560" t="str">
            <v>FINNIFTY</v>
          </cell>
          <cell r="G560">
            <v>28600</v>
          </cell>
          <cell r="H560" t="str">
            <v>CE</v>
          </cell>
          <cell r="J560">
            <v>0</v>
          </cell>
          <cell r="K560">
            <v>9.8000000000000007</v>
          </cell>
          <cell r="L560">
            <v>2145</v>
          </cell>
        </row>
        <row r="561">
          <cell r="D561" t="str">
            <v>FINNIFTY25MAY27950PE</v>
          </cell>
          <cell r="E561" t="str">
            <v>FINNIFTY</v>
          </cell>
          <cell r="G561">
            <v>27950</v>
          </cell>
          <cell r="H561" t="str">
            <v>PE</v>
          </cell>
          <cell r="J561">
            <v>1491.9500000000007</v>
          </cell>
        </row>
        <row r="562">
          <cell r="C562">
            <v>833</v>
          </cell>
          <cell r="D562" t="str">
            <v>FINNIFTY25MAY25800CE</v>
          </cell>
          <cell r="E562" t="str">
            <v>FINNIFTY</v>
          </cell>
          <cell r="G562">
            <v>25800</v>
          </cell>
          <cell r="H562" t="str">
            <v>CE</v>
          </cell>
          <cell r="J562">
            <v>658.04999999999927</v>
          </cell>
          <cell r="K562">
            <v>174.95000000000073</v>
          </cell>
          <cell r="L562">
            <v>390</v>
          </cell>
        </row>
        <row r="563">
          <cell r="C563">
            <v>0</v>
          </cell>
          <cell r="D563" t="str">
            <v>FINNIFTY25MAY28700PE</v>
          </cell>
          <cell r="E563" t="str">
            <v>FINNIFTY</v>
          </cell>
          <cell r="G563">
            <v>28700</v>
          </cell>
          <cell r="H563" t="str">
            <v>PE</v>
          </cell>
          <cell r="J563">
            <v>2241.9500000000007</v>
          </cell>
          <cell r="K563">
            <v>-2241.9500000000007</v>
          </cell>
          <cell r="L563">
            <v>0</v>
          </cell>
        </row>
        <row r="564">
          <cell r="D564" t="str">
            <v>FINNIFTY25MAY28250PE</v>
          </cell>
          <cell r="E564" t="str">
            <v>FINNIFTY</v>
          </cell>
          <cell r="G564">
            <v>28250</v>
          </cell>
          <cell r="H564" t="str">
            <v>PE</v>
          </cell>
          <cell r="J564">
            <v>1791.9500000000007</v>
          </cell>
        </row>
        <row r="565">
          <cell r="C565">
            <v>519.75</v>
          </cell>
          <cell r="D565" t="str">
            <v>FINNIFTY25MAY26200CE</v>
          </cell>
          <cell r="E565" t="str">
            <v>FINNIFTY</v>
          </cell>
          <cell r="G565">
            <v>26200</v>
          </cell>
          <cell r="H565" t="str">
            <v>CE</v>
          </cell>
          <cell r="J565">
            <v>258.04999999999927</v>
          </cell>
          <cell r="K565">
            <v>243.05000000000075</v>
          </cell>
          <cell r="L565">
            <v>10985</v>
          </cell>
        </row>
        <row r="566">
          <cell r="C566">
            <v>6.7</v>
          </cell>
          <cell r="D566" t="str">
            <v>FINNIFTY25MAY28900CE</v>
          </cell>
          <cell r="E566" t="str">
            <v>FINNIFTY</v>
          </cell>
          <cell r="G566">
            <v>28900</v>
          </cell>
          <cell r="H566" t="str">
            <v>CE</v>
          </cell>
          <cell r="J566">
            <v>0</v>
          </cell>
          <cell r="K566">
            <v>7.6</v>
          </cell>
          <cell r="L566">
            <v>1690</v>
          </cell>
        </row>
        <row r="567">
          <cell r="C567">
            <v>1117.55</v>
          </cell>
          <cell r="D567" t="str">
            <v>FINNIFTY25MAY25500CE</v>
          </cell>
          <cell r="E567" t="str">
            <v>FINNIFTY</v>
          </cell>
          <cell r="G567">
            <v>25500</v>
          </cell>
          <cell r="H567" t="str">
            <v>CE</v>
          </cell>
          <cell r="J567">
            <v>958.04999999999927</v>
          </cell>
          <cell r="K567">
            <v>119.55000000000064</v>
          </cell>
          <cell r="L567">
            <v>845</v>
          </cell>
        </row>
        <row r="568">
          <cell r="C568">
            <v>1345.05</v>
          </cell>
          <cell r="D568" t="str">
            <v>FINNIFTY25MAY27400PE</v>
          </cell>
          <cell r="E568" t="str">
            <v>FINNIFTY</v>
          </cell>
          <cell r="G568">
            <v>27400</v>
          </cell>
          <cell r="H568" t="str">
            <v>PE</v>
          </cell>
          <cell r="J568">
            <v>941.95000000000073</v>
          </cell>
          <cell r="K568">
            <v>403.09999999999923</v>
          </cell>
          <cell r="L568">
            <v>0</v>
          </cell>
        </row>
        <row r="569">
          <cell r="C569">
            <v>382.2</v>
          </cell>
          <cell r="D569" t="str">
            <v>FINNIFTY25MAY26700PE</v>
          </cell>
          <cell r="E569" t="str">
            <v>FINNIFTY</v>
          </cell>
          <cell r="G569">
            <v>26700</v>
          </cell>
          <cell r="H569" t="str">
            <v>PE</v>
          </cell>
          <cell r="J569">
            <v>241.95000000000073</v>
          </cell>
          <cell r="K569">
            <v>142.59999999999928</v>
          </cell>
          <cell r="L569">
            <v>4745</v>
          </cell>
        </row>
        <row r="570">
          <cell r="C570">
            <v>0</v>
          </cell>
          <cell r="D570" t="str">
            <v>FINNIFTY25MAY25150CE</v>
          </cell>
          <cell r="E570" t="str">
            <v>FINNIFTY</v>
          </cell>
          <cell r="G570">
            <v>25150</v>
          </cell>
          <cell r="H570" t="str">
            <v>CE</v>
          </cell>
          <cell r="J570">
            <v>1308.0499999999993</v>
          </cell>
          <cell r="K570">
            <v>-1308.0499999999993</v>
          </cell>
          <cell r="L570">
            <v>0</v>
          </cell>
        </row>
        <row r="571">
          <cell r="C571">
            <v>0</v>
          </cell>
          <cell r="D571" t="str">
            <v>FINNIFTY25MAY24300CE</v>
          </cell>
          <cell r="E571" t="str">
            <v>FINNIFTY</v>
          </cell>
          <cell r="G571">
            <v>24300</v>
          </cell>
          <cell r="H571" t="str">
            <v>CE</v>
          </cell>
          <cell r="J571">
            <v>2158.0499999999993</v>
          </cell>
          <cell r="K571">
            <v>-2158.0499999999993</v>
          </cell>
          <cell r="L571">
            <v>0</v>
          </cell>
        </row>
        <row r="572">
          <cell r="C572">
            <v>1130.9000000000001</v>
          </cell>
          <cell r="D572" t="str">
            <v>FINNIFTY25MAY25350CE</v>
          </cell>
          <cell r="E572" t="str">
            <v>FINNIFTY</v>
          </cell>
          <cell r="G572">
            <v>25350</v>
          </cell>
          <cell r="H572" t="str">
            <v>CE</v>
          </cell>
          <cell r="J572">
            <v>1108.0499999999993</v>
          </cell>
          <cell r="K572">
            <v>22.850000000000819</v>
          </cell>
          <cell r="L572">
            <v>0</v>
          </cell>
        </row>
        <row r="573">
          <cell r="C573">
            <v>170.55</v>
          </cell>
          <cell r="D573" t="str">
            <v>FINNIFTY25MAY26850CE</v>
          </cell>
          <cell r="E573" t="str">
            <v>FINNIFTY</v>
          </cell>
          <cell r="G573">
            <v>26850</v>
          </cell>
          <cell r="H573" t="str">
            <v>CE</v>
          </cell>
          <cell r="J573">
            <v>0</v>
          </cell>
          <cell r="K573">
            <v>170</v>
          </cell>
          <cell r="L573">
            <v>9425</v>
          </cell>
        </row>
        <row r="574">
          <cell r="C574">
            <v>0</v>
          </cell>
          <cell r="D574" t="str">
            <v>FINNIFTY25MAY27050PE</v>
          </cell>
          <cell r="E574" t="str">
            <v>FINNIFTY</v>
          </cell>
          <cell r="G574">
            <v>27050</v>
          </cell>
          <cell r="H574" t="str">
            <v>PE</v>
          </cell>
          <cell r="J574">
            <v>591.95000000000073</v>
          </cell>
          <cell r="K574">
            <v>-591.95000000000073</v>
          </cell>
          <cell r="L574">
            <v>0</v>
          </cell>
        </row>
        <row r="575">
          <cell r="D575" t="str">
            <v>FINNIFTY25MAY28550CE</v>
          </cell>
          <cell r="E575" t="str">
            <v>FINNIFTY</v>
          </cell>
          <cell r="G575">
            <v>28550</v>
          </cell>
          <cell r="H575" t="str">
            <v>CE</v>
          </cell>
          <cell r="J575">
            <v>0</v>
          </cell>
        </row>
        <row r="576">
          <cell r="C576">
            <v>0</v>
          </cell>
          <cell r="D576" t="str">
            <v>FINNIFTY25MAY27200PE</v>
          </cell>
          <cell r="E576" t="str">
            <v>FINNIFTY</v>
          </cell>
          <cell r="G576">
            <v>27200</v>
          </cell>
          <cell r="H576" t="str">
            <v>PE</v>
          </cell>
          <cell r="J576">
            <v>741.95000000000073</v>
          </cell>
          <cell r="K576">
            <v>-741.95000000000073</v>
          </cell>
          <cell r="L576">
            <v>0</v>
          </cell>
        </row>
        <row r="577">
          <cell r="C577">
            <v>26.95</v>
          </cell>
          <cell r="D577" t="str">
            <v>FINNIFTY25MAY27750CE</v>
          </cell>
          <cell r="E577" t="str">
            <v>FINNIFTY</v>
          </cell>
          <cell r="G577">
            <v>27750</v>
          </cell>
          <cell r="H577" t="str">
            <v>CE</v>
          </cell>
          <cell r="J577">
            <v>0</v>
          </cell>
          <cell r="K577">
            <v>26.95</v>
          </cell>
          <cell r="L577">
            <v>390</v>
          </cell>
        </row>
        <row r="578">
          <cell r="C578">
            <v>135.1</v>
          </cell>
          <cell r="D578" t="str">
            <v>FINNIFTY25MAY26050PE</v>
          </cell>
          <cell r="E578" t="str">
            <v>FINNIFTY</v>
          </cell>
          <cell r="G578">
            <v>26050</v>
          </cell>
          <cell r="H578" t="str">
            <v>PE</v>
          </cell>
          <cell r="J578">
            <v>0</v>
          </cell>
          <cell r="K578">
            <v>130.15</v>
          </cell>
          <cell r="L578">
            <v>14885</v>
          </cell>
        </row>
        <row r="579">
          <cell r="C579">
            <v>37.25</v>
          </cell>
          <cell r="D579" t="str">
            <v>FINNIFTY25MAY25200PE</v>
          </cell>
          <cell r="E579" t="str">
            <v>FINNIFTY</v>
          </cell>
          <cell r="G579">
            <v>25200</v>
          </cell>
          <cell r="H579" t="str">
            <v>PE</v>
          </cell>
          <cell r="J579">
            <v>0</v>
          </cell>
          <cell r="K579">
            <v>35.6</v>
          </cell>
          <cell r="L579">
            <v>5850</v>
          </cell>
        </row>
        <row r="580">
          <cell r="C580">
            <v>300.85000000000002</v>
          </cell>
          <cell r="D580" t="str">
            <v>FINNIFTY25MAY26550CE</v>
          </cell>
          <cell r="E580" t="str">
            <v>FINNIFTY</v>
          </cell>
          <cell r="G580">
            <v>26550</v>
          </cell>
          <cell r="H580" t="str">
            <v>CE</v>
          </cell>
          <cell r="J580">
            <v>0</v>
          </cell>
          <cell r="K580">
            <v>292.95</v>
          </cell>
          <cell r="L580">
            <v>31915</v>
          </cell>
        </row>
        <row r="581">
          <cell r="C581">
            <v>549.29999999999995</v>
          </cell>
          <cell r="D581" t="str">
            <v>FINNIFTY25MAY26150CE</v>
          </cell>
          <cell r="E581" t="str">
            <v>FINNIFTY</v>
          </cell>
          <cell r="G581">
            <v>26150</v>
          </cell>
          <cell r="H581" t="str">
            <v>CE</v>
          </cell>
          <cell r="J581">
            <v>308.04999999999927</v>
          </cell>
          <cell r="K581">
            <v>230.1000000000007</v>
          </cell>
          <cell r="L581">
            <v>3510</v>
          </cell>
        </row>
        <row r="582">
          <cell r="C582">
            <v>353.85</v>
          </cell>
          <cell r="D582" t="str">
            <v>FINNIFTY25MAY26650PE</v>
          </cell>
          <cell r="E582" t="str">
            <v>FINNIFTY</v>
          </cell>
          <cell r="G582">
            <v>26650</v>
          </cell>
          <cell r="H582" t="str">
            <v>PE</v>
          </cell>
          <cell r="J582">
            <v>191.95000000000073</v>
          </cell>
          <cell r="K582">
            <v>158.34999999999928</v>
          </cell>
          <cell r="L582">
            <v>910</v>
          </cell>
        </row>
        <row r="583">
          <cell r="C583">
            <v>0</v>
          </cell>
          <cell r="D583" t="str">
            <v>FINNIFTY25MAY27550PE</v>
          </cell>
          <cell r="E583" t="str">
            <v>FINNIFTY</v>
          </cell>
          <cell r="G583">
            <v>27550</v>
          </cell>
          <cell r="H583" t="str">
            <v>PE</v>
          </cell>
          <cell r="J583">
            <v>1091.9500000000007</v>
          </cell>
          <cell r="K583">
            <v>-1091.9500000000007</v>
          </cell>
          <cell r="L583">
            <v>0</v>
          </cell>
        </row>
        <row r="584">
          <cell r="C584">
            <v>125</v>
          </cell>
          <cell r="D584" t="str">
            <v>FINNIFTY25MAY26000PE</v>
          </cell>
          <cell r="E584" t="str">
            <v>FINNIFTY</v>
          </cell>
          <cell r="G584">
            <v>26000</v>
          </cell>
          <cell r="H584" t="str">
            <v>PE</v>
          </cell>
          <cell r="J584">
            <v>0</v>
          </cell>
          <cell r="K584">
            <v>124.2</v>
          </cell>
          <cell r="L584">
            <v>109200</v>
          </cell>
        </row>
        <row r="585">
          <cell r="C585">
            <v>406.95</v>
          </cell>
          <cell r="D585" t="str">
            <v>FINNIFTY25MAY26750PE</v>
          </cell>
          <cell r="E585" t="str">
            <v>FINNIFTY</v>
          </cell>
          <cell r="G585">
            <v>26750</v>
          </cell>
          <cell r="H585" t="str">
            <v>PE</v>
          </cell>
          <cell r="J585">
            <v>291.95000000000073</v>
          </cell>
          <cell r="K585">
            <v>117.34999999999928</v>
          </cell>
          <cell r="L585">
            <v>3055</v>
          </cell>
        </row>
        <row r="586">
          <cell r="C586">
            <v>0</v>
          </cell>
          <cell r="D586" t="str">
            <v>FINNIFTY25MAY24850CE</v>
          </cell>
          <cell r="E586" t="str">
            <v>FINNIFTY</v>
          </cell>
          <cell r="G586">
            <v>24850</v>
          </cell>
          <cell r="H586" t="str">
            <v>CE</v>
          </cell>
          <cell r="J586">
            <v>1608.0499999999993</v>
          </cell>
          <cell r="K586">
            <v>-1608.0499999999993</v>
          </cell>
          <cell r="L586">
            <v>0</v>
          </cell>
        </row>
        <row r="587">
          <cell r="C587">
            <v>13.85</v>
          </cell>
          <cell r="D587" t="str">
            <v>FINNIFTY25MAY24300PE</v>
          </cell>
          <cell r="E587" t="str">
            <v>FINNIFTY</v>
          </cell>
          <cell r="G587">
            <v>24300</v>
          </cell>
          <cell r="H587" t="str">
            <v>PE</v>
          </cell>
          <cell r="J587">
            <v>0</v>
          </cell>
          <cell r="K587">
            <v>13.85</v>
          </cell>
          <cell r="L587">
            <v>780</v>
          </cell>
        </row>
        <row r="588">
          <cell r="C588">
            <v>231.15</v>
          </cell>
          <cell r="D588" t="str">
            <v>FINNIFTY25MAY26700CE</v>
          </cell>
          <cell r="E588" t="str">
            <v>FINNIFTY</v>
          </cell>
          <cell r="G588">
            <v>26700</v>
          </cell>
          <cell r="H588" t="str">
            <v>CE</v>
          </cell>
          <cell r="J588">
            <v>0</v>
          </cell>
          <cell r="K588">
            <v>221.15</v>
          </cell>
          <cell r="L588">
            <v>50635</v>
          </cell>
        </row>
        <row r="589">
          <cell r="C589">
            <v>0</v>
          </cell>
          <cell r="D589" t="str">
            <v>FINNIFTY25MAY27800PE</v>
          </cell>
          <cell r="E589" t="str">
            <v>FINNIFTY</v>
          </cell>
          <cell r="G589">
            <v>27800</v>
          </cell>
          <cell r="H589" t="str">
            <v>PE</v>
          </cell>
          <cell r="J589">
            <v>1341.9500000000007</v>
          </cell>
          <cell r="K589">
            <v>-1341.9500000000007</v>
          </cell>
          <cell r="L589">
            <v>0</v>
          </cell>
        </row>
        <row r="590">
          <cell r="D590" t="str">
            <v>FINNIFTY25MAY28150PE</v>
          </cell>
          <cell r="E590" t="str">
            <v>FINNIFTY</v>
          </cell>
          <cell r="G590">
            <v>28150</v>
          </cell>
          <cell r="H590" t="str">
            <v>PE</v>
          </cell>
          <cell r="J590">
            <v>1691.9500000000007</v>
          </cell>
        </row>
        <row r="591">
          <cell r="D591" t="str">
            <v>FINNIFTY25MAY28850PE</v>
          </cell>
          <cell r="E591" t="str">
            <v>FINNIFTY</v>
          </cell>
          <cell r="G591">
            <v>28850</v>
          </cell>
          <cell r="H591" t="str">
            <v>PE</v>
          </cell>
          <cell r="J591">
            <v>2391.9500000000007</v>
          </cell>
        </row>
        <row r="592">
          <cell r="C592">
            <v>56.8</v>
          </cell>
          <cell r="D592" t="str">
            <v>FINNIFTY25MAY25500PE</v>
          </cell>
          <cell r="E592" t="str">
            <v>FINNIFTY</v>
          </cell>
          <cell r="G592">
            <v>25500</v>
          </cell>
          <cell r="H592" t="str">
            <v>PE</v>
          </cell>
          <cell r="J592">
            <v>0</v>
          </cell>
          <cell r="K592">
            <v>54.85</v>
          </cell>
          <cell r="L592">
            <v>150670</v>
          </cell>
        </row>
        <row r="593">
          <cell r="C593">
            <v>0</v>
          </cell>
          <cell r="D593" t="str">
            <v>FINNIFTY25MAY25050CE</v>
          </cell>
          <cell r="E593" t="str">
            <v>FINNIFTY</v>
          </cell>
          <cell r="G593">
            <v>25050</v>
          </cell>
          <cell r="H593" t="str">
            <v>CE</v>
          </cell>
          <cell r="J593">
            <v>1408.0499999999993</v>
          </cell>
          <cell r="K593">
            <v>-1408.0499999999993</v>
          </cell>
          <cell r="L593">
            <v>0</v>
          </cell>
        </row>
        <row r="594">
          <cell r="C594">
            <v>28.95</v>
          </cell>
          <cell r="D594" t="str">
            <v>FINNIFTY25MAY25000PE</v>
          </cell>
          <cell r="E594" t="str">
            <v>FINNIFTY</v>
          </cell>
          <cell r="G594">
            <v>25000</v>
          </cell>
          <cell r="H594" t="str">
            <v>PE</v>
          </cell>
          <cell r="J594">
            <v>0</v>
          </cell>
          <cell r="K594">
            <v>26.7</v>
          </cell>
          <cell r="L594">
            <v>61815</v>
          </cell>
        </row>
        <row r="595">
          <cell r="D595" t="str">
            <v>FINNIFTY25MAY28350CE</v>
          </cell>
          <cell r="E595" t="str">
            <v>FINNIFTY</v>
          </cell>
          <cell r="G595">
            <v>28350</v>
          </cell>
          <cell r="H595" t="str">
            <v>CE</v>
          </cell>
          <cell r="J595">
            <v>0</v>
          </cell>
        </row>
        <row r="596">
          <cell r="C596">
            <v>1399.95</v>
          </cell>
          <cell r="D596" t="str">
            <v>FINNIFTY25MAY25000CE</v>
          </cell>
          <cell r="E596" t="str">
            <v>FINNIFTY</v>
          </cell>
          <cell r="G596">
            <v>25000</v>
          </cell>
          <cell r="H596" t="str">
            <v>CE</v>
          </cell>
          <cell r="J596">
            <v>1458.0499999999993</v>
          </cell>
          <cell r="K596">
            <v>-58.099999999999227</v>
          </cell>
          <cell r="L596">
            <v>0</v>
          </cell>
        </row>
        <row r="597">
          <cell r="C597">
            <v>11.15</v>
          </cell>
          <cell r="D597" t="str">
            <v>FINNIFTY25MAY28400CE</v>
          </cell>
          <cell r="E597" t="str">
            <v>FINNIFTY</v>
          </cell>
          <cell r="G597">
            <v>28400</v>
          </cell>
          <cell r="H597" t="str">
            <v>CE</v>
          </cell>
          <cell r="J597">
            <v>0</v>
          </cell>
          <cell r="K597">
            <v>11.9</v>
          </cell>
          <cell r="L597">
            <v>1885</v>
          </cell>
        </row>
        <row r="598">
          <cell r="D598" t="str">
            <v>FINNIFTY25MAY28450CE</v>
          </cell>
          <cell r="E598" t="str">
            <v>FINNIFTY</v>
          </cell>
          <cell r="G598">
            <v>28450</v>
          </cell>
          <cell r="H598" t="str">
            <v>CE</v>
          </cell>
          <cell r="J598">
            <v>0</v>
          </cell>
        </row>
        <row r="599">
          <cell r="D599" t="str">
            <v>FINNIFTY25MAY24050CE</v>
          </cell>
          <cell r="E599" t="str">
            <v>FINNIFTY</v>
          </cell>
          <cell r="G599">
            <v>24050</v>
          </cell>
          <cell r="H599" t="str">
            <v>CE</v>
          </cell>
          <cell r="J599">
            <v>2408.0499999999993</v>
          </cell>
        </row>
        <row r="600">
          <cell r="C600">
            <v>35.450000000000003</v>
          </cell>
          <cell r="D600" t="str">
            <v>FINNIFTY25MAY25150PE</v>
          </cell>
          <cell r="E600" t="str">
            <v>FINNIFTY</v>
          </cell>
          <cell r="G600">
            <v>25150</v>
          </cell>
          <cell r="H600" t="str">
            <v>PE</v>
          </cell>
          <cell r="J600">
            <v>0</v>
          </cell>
          <cell r="K600">
            <v>34.85</v>
          </cell>
          <cell r="L600">
            <v>1170</v>
          </cell>
        </row>
        <row r="601">
          <cell r="C601">
            <v>23.55</v>
          </cell>
          <cell r="D601" t="str">
            <v>FINNIFTY25MAY24900PE</v>
          </cell>
          <cell r="E601" t="str">
            <v>FINNIFTY</v>
          </cell>
          <cell r="G601">
            <v>24900</v>
          </cell>
          <cell r="H601" t="str">
            <v>PE</v>
          </cell>
          <cell r="J601">
            <v>0</v>
          </cell>
          <cell r="K601">
            <v>23.55</v>
          </cell>
          <cell r="L601">
            <v>5330</v>
          </cell>
        </row>
        <row r="602">
          <cell r="C602">
            <v>15.05</v>
          </cell>
          <cell r="D602" t="str">
            <v>FINNIFTY25MAY24450PE</v>
          </cell>
          <cell r="E602" t="str">
            <v>FINNIFTY</v>
          </cell>
          <cell r="G602">
            <v>24450</v>
          </cell>
          <cell r="H602" t="str">
            <v>PE</v>
          </cell>
          <cell r="J602">
            <v>0</v>
          </cell>
          <cell r="K602">
            <v>15.05</v>
          </cell>
          <cell r="L602">
            <v>390</v>
          </cell>
        </row>
        <row r="603">
          <cell r="D603" t="str">
            <v>FINNIFTY25MAY27850PE</v>
          </cell>
          <cell r="E603" t="str">
            <v>FINNIFTY</v>
          </cell>
          <cell r="G603">
            <v>27850</v>
          </cell>
          <cell r="H603" t="str">
            <v>PE</v>
          </cell>
          <cell r="J603">
            <v>1391.9500000000007</v>
          </cell>
        </row>
        <row r="604">
          <cell r="D604" t="str">
            <v>FINNIFTY25MAY24050PE</v>
          </cell>
          <cell r="E604" t="str">
            <v>FINNIFTY</v>
          </cell>
          <cell r="G604">
            <v>24050</v>
          </cell>
          <cell r="H604" t="str">
            <v>PE</v>
          </cell>
          <cell r="J604">
            <v>0</v>
          </cell>
        </row>
        <row r="605">
          <cell r="C605">
            <v>272</v>
          </cell>
          <cell r="D605" t="str">
            <v>FINNIFTY25MAY26600CE</v>
          </cell>
          <cell r="E605" t="str">
            <v>FINNIFTY</v>
          </cell>
          <cell r="G605">
            <v>26600</v>
          </cell>
          <cell r="H605" t="str">
            <v>CE</v>
          </cell>
          <cell r="J605">
            <v>0</v>
          </cell>
          <cell r="K605">
            <v>269.95</v>
          </cell>
          <cell r="L605">
            <v>69550</v>
          </cell>
        </row>
        <row r="606">
          <cell r="C606">
            <v>0</v>
          </cell>
          <cell r="D606" t="str">
            <v>BANKEX25MAY60500CE</v>
          </cell>
          <cell r="E606" t="str">
            <v>BANKEX</v>
          </cell>
          <cell r="G606">
            <v>60500</v>
          </cell>
          <cell r="H606" t="str">
            <v>CE</v>
          </cell>
          <cell r="J606">
            <v>2474.3099999999977</v>
          </cell>
          <cell r="K606">
            <v>-2474.3099999999977</v>
          </cell>
          <cell r="L606">
            <v>0</v>
          </cell>
        </row>
        <row r="607">
          <cell r="C607">
            <v>0</v>
          </cell>
          <cell r="D607" t="str">
            <v>BANKEX25MAY66700PE</v>
          </cell>
          <cell r="E607" t="str">
            <v>BANKEX</v>
          </cell>
          <cell r="G607">
            <v>66700</v>
          </cell>
          <cell r="H607" t="str">
            <v>PE</v>
          </cell>
          <cell r="J607">
            <v>3725.6900000000023</v>
          </cell>
          <cell r="K607">
            <v>-3725.6900000000023</v>
          </cell>
          <cell r="L607">
            <v>0</v>
          </cell>
        </row>
        <row r="608">
          <cell r="C608">
            <v>0</v>
          </cell>
          <cell r="D608" t="str">
            <v>BANKEX25MAY60400CE</v>
          </cell>
          <cell r="E608" t="str">
            <v>BANKEX</v>
          </cell>
          <cell r="G608">
            <v>60400</v>
          </cell>
          <cell r="H608" t="str">
            <v>CE</v>
          </cell>
          <cell r="J608">
            <v>2574.3099999999977</v>
          </cell>
          <cell r="K608">
            <v>-2574.3099999999977</v>
          </cell>
          <cell r="L608">
            <v>0</v>
          </cell>
        </row>
        <row r="609">
          <cell r="C609">
            <v>0</v>
          </cell>
          <cell r="D609" t="str">
            <v>BANKEX25MAY65700CE</v>
          </cell>
          <cell r="E609" t="str">
            <v>BANKEX</v>
          </cell>
          <cell r="G609">
            <v>65700</v>
          </cell>
          <cell r="H609" t="str">
            <v>CE</v>
          </cell>
          <cell r="J609">
            <v>0</v>
          </cell>
          <cell r="K609">
            <v>0</v>
          </cell>
          <cell r="L609">
            <v>0</v>
          </cell>
        </row>
        <row r="610">
          <cell r="C610">
            <v>0</v>
          </cell>
          <cell r="D610" t="str">
            <v>BANKEX25MAY71100PE</v>
          </cell>
          <cell r="E610" t="str">
            <v>BANKEX</v>
          </cell>
          <cell r="G610">
            <v>71100</v>
          </cell>
          <cell r="H610" t="str">
            <v>PE</v>
          </cell>
          <cell r="J610">
            <v>8125.6900000000023</v>
          </cell>
          <cell r="K610">
            <v>-8125.6900000000023</v>
          </cell>
          <cell r="L610">
            <v>0</v>
          </cell>
        </row>
        <row r="611">
          <cell r="C611">
            <v>0</v>
          </cell>
          <cell r="D611" t="str">
            <v>BANKEX25MAY70700CE</v>
          </cell>
          <cell r="E611" t="str">
            <v>BANKEX</v>
          </cell>
          <cell r="G611">
            <v>70700</v>
          </cell>
          <cell r="H611" t="str">
            <v>CE</v>
          </cell>
          <cell r="J611">
            <v>0</v>
          </cell>
        </row>
        <row r="612">
          <cell r="C612">
            <v>0</v>
          </cell>
          <cell r="D612" t="str">
            <v>BANKEX25MAY67300PE</v>
          </cell>
          <cell r="E612" t="str">
            <v>BANKEX</v>
          </cell>
          <cell r="G612">
            <v>67300</v>
          </cell>
          <cell r="H612" t="str">
            <v>PE</v>
          </cell>
          <cell r="J612">
            <v>4325.6900000000023</v>
          </cell>
          <cell r="K612">
            <v>-4325.6900000000023</v>
          </cell>
          <cell r="L612">
            <v>0</v>
          </cell>
        </row>
        <row r="613">
          <cell r="C613">
            <v>0</v>
          </cell>
          <cell r="D613" t="str">
            <v>BANKEX25MAY68300CE</v>
          </cell>
          <cell r="E613" t="str">
            <v>BANKEX</v>
          </cell>
          <cell r="G613">
            <v>68300</v>
          </cell>
          <cell r="H613" t="str">
            <v>CE</v>
          </cell>
          <cell r="J613">
            <v>0</v>
          </cell>
          <cell r="K613">
            <v>0</v>
          </cell>
          <cell r="L613">
            <v>0</v>
          </cell>
        </row>
        <row r="614">
          <cell r="C614">
            <v>439.7</v>
          </cell>
          <cell r="D614" t="str">
            <v>BANKEX25MAY62600PE</v>
          </cell>
          <cell r="E614" t="str">
            <v>BANKEX</v>
          </cell>
          <cell r="G614">
            <v>62600</v>
          </cell>
          <cell r="H614" t="str">
            <v>PE</v>
          </cell>
          <cell r="J614">
            <v>0</v>
          </cell>
          <cell r="K614">
            <v>441.85</v>
          </cell>
          <cell r="L614">
            <v>720</v>
          </cell>
        </row>
        <row r="615">
          <cell r="C615">
            <v>1702.55</v>
          </cell>
          <cell r="D615" t="str">
            <v>BANKEX25MAY61500CE</v>
          </cell>
          <cell r="E615" t="str">
            <v>BANKEX</v>
          </cell>
          <cell r="G615">
            <v>61500</v>
          </cell>
          <cell r="H615" t="str">
            <v>CE</v>
          </cell>
          <cell r="J615">
            <v>1474.3099999999977</v>
          </cell>
          <cell r="K615">
            <v>228.24000000000228</v>
          </cell>
          <cell r="L615">
            <v>30</v>
          </cell>
        </row>
        <row r="616">
          <cell r="C616">
            <v>0</v>
          </cell>
          <cell r="D616" t="str">
            <v>BANKEX25MAY67000CE</v>
          </cell>
          <cell r="E616" t="str">
            <v>BANKEX</v>
          </cell>
          <cell r="G616">
            <v>67000</v>
          </cell>
          <cell r="H616" t="str">
            <v>CE</v>
          </cell>
          <cell r="J616">
            <v>0</v>
          </cell>
          <cell r="K616">
            <v>0</v>
          </cell>
          <cell r="L616">
            <v>0</v>
          </cell>
        </row>
        <row r="617">
          <cell r="C617">
            <v>0</v>
          </cell>
          <cell r="D617" t="str">
            <v>BANKEX25MAY53500PE</v>
          </cell>
          <cell r="E617" t="str">
            <v>BANKEX</v>
          </cell>
          <cell r="G617">
            <v>53500</v>
          </cell>
          <cell r="H617" t="str">
            <v>PE</v>
          </cell>
          <cell r="J617">
            <v>0</v>
          </cell>
        </row>
        <row r="618">
          <cell r="C618">
            <v>0</v>
          </cell>
          <cell r="D618" t="str">
            <v>BANKEX25MAY58200CE</v>
          </cell>
          <cell r="E618" t="str">
            <v>BANKEX</v>
          </cell>
          <cell r="G618">
            <v>58200</v>
          </cell>
          <cell r="H618" t="str">
            <v>CE</v>
          </cell>
          <cell r="J618">
            <v>4774.3099999999977</v>
          </cell>
          <cell r="K618">
            <v>-4774.3099999999977</v>
          </cell>
          <cell r="L618">
            <v>0</v>
          </cell>
        </row>
        <row r="619">
          <cell r="C619">
            <v>717.7</v>
          </cell>
          <cell r="D619" t="str">
            <v>BANKEX25MAY63000CE</v>
          </cell>
          <cell r="E619" t="str">
            <v>BANKEX</v>
          </cell>
          <cell r="G619">
            <v>63000</v>
          </cell>
          <cell r="H619" t="str">
            <v>CE</v>
          </cell>
          <cell r="J619">
            <v>0</v>
          </cell>
          <cell r="K619">
            <v>715.9</v>
          </cell>
          <cell r="L619">
            <v>9450</v>
          </cell>
        </row>
        <row r="620">
          <cell r="C620">
            <v>0</v>
          </cell>
          <cell r="D620" t="str">
            <v>BANKEX25MAY50700CE</v>
          </cell>
          <cell r="E620" t="str">
            <v>BANKEX</v>
          </cell>
          <cell r="G620">
            <v>50700</v>
          </cell>
          <cell r="H620" t="str">
            <v>CE</v>
          </cell>
          <cell r="J620">
            <v>12274.309999999998</v>
          </cell>
          <cell r="K620">
            <v>-12274.309999999998</v>
          </cell>
          <cell r="L620">
            <v>0</v>
          </cell>
        </row>
        <row r="621">
          <cell r="C621">
            <v>0</v>
          </cell>
          <cell r="D621" t="str">
            <v>BANKEX25MAY53400CE</v>
          </cell>
          <cell r="E621" t="str">
            <v>BANKEX</v>
          </cell>
          <cell r="G621">
            <v>53400</v>
          </cell>
          <cell r="H621" t="str">
            <v>CE</v>
          </cell>
          <cell r="J621">
            <v>9574.3099999999977</v>
          </cell>
          <cell r="K621">
            <v>-9574.3099999999977</v>
          </cell>
          <cell r="L621">
            <v>0</v>
          </cell>
        </row>
        <row r="622">
          <cell r="C622">
            <v>0</v>
          </cell>
          <cell r="D622" t="str">
            <v>BANKEX25MAY58000CE</v>
          </cell>
          <cell r="E622" t="str">
            <v>BANKEX</v>
          </cell>
          <cell r="G622">
            <v>58000</v>
          </cell>
          <cell r="H622" t="str">
            <v>CE</v>
          </cell>
          <cell r="J622">
            <v>4974.3099999999977</v>
          </cell>
          <cell r="K622">
            <v>-4974.3099999999977</v>
          </cell>
          <cell r="L622">
            <v>0</v>
          </cell>
        </row>
        <row r="623">
          <cell r="C623">
            <v>0</v>
          </cell>
          <cell r="D623" t="str">
            <v>BANKEX25MAY56100PE</v>
          </cell>
          <cell r="E623" t="str">
            <v>BANKEX</v>
          </cell>
          <cell r="G623">
            <v>56100</v>
          </cell>
          <cell r="H623" t="str">
            <v>PE</v>
          </cell>
          <cell r="J623">
            <v>0</v>
          </cell>
          <cell r="K623">
            <v>0</v>
          </cell>
          <cell r="L623">
            <v>0</v>
          </cell>
        </row>
        <row r="624">
          <cell r="C624">
            <v>0</v>
          </cell>
          <cell r="D624" t="str">
            <v>BANKEX25MAY54400CE</v>
          </cell>
          <cell r="E624" t="str">
            <v>BANKEX</v>
          </cell>
          <cell r="G624">
            <v>54400</v>
          </cell>
          <cell r="H624" t="str">
            <v>CE</v>
          </cell>
          <cell r="J624">
            <v>8574.3099999999977</v>
          </cell>
          <cell r="K624">
            <v>-8574.3099999999977</v>
          </cell>
          <cell r="L624">
            <v>0</v>
          </cell>
        </row>
        <row r="625">
          <cell r="C625">
            <v>0</v>
          </cell>
          <cell r="D625" t="str">
            <v>BANKEX25MAY51800PE</v>
          </cell>
          <cell r="E625" t="str">
            <v>BANKEX</v>
          </cell>
          <cell r="G625">
            <v>51800</v>
          </cell>
          <cell r="H625" t="str">
            <v>PE</v>
          </cell>
          <cell r="J625">
            <v>0</v>
          </cell>
        </row>
        <row r="626">
          <cell r="C626">
            <v>0</v>
          </cell>
          <cell r="D626" t="str">
            <v>BANKEX25MAY68000CE</v>
          </cell>
          <cell r="E626" t="str">
            <v>BANKEX</v>
          </cell>
          <cell r="G626">
            <v>68000</v>
          </cell>
          <cell r="H626" t="str">
            <v>CE</v>
          </cell>
          <cell r="J626">
            <v>0</v>
          </cell>
          <cell r="K626">
            <v>0</v>
          </cell>
          <cell r="L626">
            <v>0</v>
          </cell>
        </row>
        <row r="627">
          <cell r="C627">
            <v>1963.55</v>
          </cell>
          <cell r="D627" t="str">
            <v>BANKEX25MAY61300CE</v>
          </cell>
          <cell r="E627" t="str">
            <v>BANKEX</v>
          </cell>
          <cell r="G627">
            <v>61300</v>
          </cell>
          <cell r="H627" t="str">
            <v>CE</v>
          </cell>
          <cell r="J627">
            <v>1674.3099999999977</v>
          </cell>
          <cell r="K627">
            <v>146.89000000000237</v>
          </cell>
          <cell r="L627">
            <v>60</v>
          </cell>
        </row>
        <row r="628">
          <cell r="C628">
            <v>0</v>
          </cell>
          <cell r="D628" t="str">
            <v>BANKEX25MAY59700CE</v>
          </cell>
          <cell r="E628" t="str">
            <v>BANKEX</v>
          </cell>
          <cell r="G628">
            <v>59700</v>
          </cell>
          <cell r="H628" t="str">
            <v>CE</v>
          </cell>
          <cell r="J628">
            <v>3274.3099999999977</v>
          </cell>
          <cell r="K628">
            <v>-3274.3099999999977</v>
          </cell>
          <cell r="L628">
            <v>0</v>
          </cell>
        </row>
        <row r="629">
          <cell r="C629">
            <v>0</v>
          </cell>
          <cell r="D629" t="str">
            <v>BANKEX25MAY57500PE</v>
          </cell>
          <cell r="E629" t="str">
            <v>BANKEX</v>
          </cell>
          <cell r="G629">
            <v>57500</v>
          </cell>
          <cell r="H629" t="str">
            <v>PE</v>
          </cell>
          <cell r="J629">
            <v>0</v>
          </cell>
          <cell r="K629">
            <v>0</v>
          </cell>
          <cell r="L629">
            <v>0</v>
          </cell>
        </row>
        <row r="630">
          <cell r="C630">
            <v>0</v>
          </cell>
          <cell r="D630" t="str">
            <v>BANKEX25MAY66000PE</v>
          </cell>
          <cell r="E630" t="str">
            <v>BANKEX</v>
          </cell>
          <cell r="G630">
            <v>66000</v>
          </cell>
          <cell r="H630" t="str">
            <v>PE</v>
          </cell>
          <cell r="J630">
            <v>3025.6900000000023</v>
          </cell>
          <cell r="K630">
            <v>-3025.6900000000023</v>
          </cell>
          <cell r="L630">
            <v>0</v>
          </cell>
        </row>
        <row r="631">
          <cell r="C631">
            <v>0</v>
          </cell>
          <cell r="D631" t="str">
            <v>BANKEX25MAY67900CE</v>
          </cell>
          <cell r="E631" t="str">
            <v>BANKEX</v>
          </cell>
          <cell r="G631">
            <v>67900</v>
          </cell>
          <cell r="H631" t="str">
            <v>CE</v>
          </cell>
          <cell r="J631">
            <v>0</v>
          </cell>
          <cell r="K631">
            <v>0</v>
          </cell>
          <cell r="L631">
            <v>0</v>
          </cell>
        </row>
        <row r="632">
          <cell r="C632">
            <v>0</v>
          </cell>
          <cell r="D632" t="str">
            <v>BANKEX25MAY66300PE</v>
          </cell>
          <cell r="E632" t="str">
            <v>BANKEX</v>
          </cell>
          <cell r="G632">
            <v>66300</v>
          </cell>
          <cell r="H632" t="str">
            <v>PE</v>
          </cell>
          <cell r="J632">
            <v>3325.6900000000023</v>
          </cell>
          <cell r="K632">
            <v>-3325.6900000000023</v>
          </cell>
          <cell r="L632">
            <v>0</v>
          </cell>
        </row>
        <row r="633">
          <cell r="C633">
            <v>0</v>
          </cell>
          <cell r="D633" t="str">
            <v>BANKEX25MAY69200CE</v>
          </cell>
          <cell r="E633" t="str">
            <v>BANKEX</v>
          </cell>
          <cell r="G633">
            <v>69200</v>
          </cell>
          <cell r="H633" t="str">
            <v>CE</v>
          </cell>
          <cell r="J633">
            <v>0</v>
          </cell>
          <cell r="K633">
            <v>0</v>
          </cell>
          <cell r="L633">
            <v>0</v>
          </cell>
        </row>
        <row r="634">
          <cell r="C634">
            <v>0</v>
          </cell>
          <cell r="D634" t="str">
            <v>BANKEX25MAY69400PE</v>
          </cell>
          <cell r="E634" t="str">
            <v>BANKEX</v>
          </cell>
          <cell r="G634">
            <v>69400</v>
          </cell>
          <cell r="H634" t="str">
            <v>PE</v>
          </cell>
          <cell r="J634">
            <v>6425.6900000000023</v>
          </cell>
          <cell r="K634">
            <v>-6425.6900000000023</v>
          </cell>
          <cell r="L634">
            <v>0</v>
          </cell>
        </row>
        <row r="635">
          <cell r="C635">
            <v>0</v>
          </cell>
          <cell r="D635" t="str">
            <v>BANKEX25MAY52800PE</v>
          </cell>
          <cell r="E635" t="str">
            <v>BANKEX</v>
          </cell>
          <cell r="G635">
            <v>52800</v>
          </cell>
          <cell r="H635" t="str">
            <v>PE</v>
          </cell>
          <cell r="J635">
            <v>0</v>
          </cell>
        </row>
        <row r="636">
          <cell r="C636">
            <v>0</v>
          </cell>
          <cell r="D636" t="str">
            <v>BANKEX25MAY65500PE</v>
          </cell>
          <cell r="E636" t="str">
            <v>BANKEX</v>
          </cell>
          <cell r="G636">
            <v>65500</v>
          </cell>
          <cell r="H636" t="str">
            <v>PE</v>
          </cell>
          <cell r="J636">
            <v>2525.6900000000023</v>
          </cell>
          <cell r="K636">
            <v>-2525.6900000000023</v>
          </cell>
          <cell r="L636">
            <v>0</v>
          </cell>
        </row>
        <row r="637">
          <cell r="C637">
            <v>0</v>
          </cell>
          <cell r="D637" t="str">
            <v>BANKEX25MAY68200CE</v>
          </cell>
          <cell r="E637" t="str">
            <v>BANKEX</v>
          </cell>
          <cell r="G637">
            <v>68200</v>
          </cell>
          <cell r="H637" t="str">
            <v>CE</v>
          </cell>
          <cell r="J637">
            <v>0</v>
          </cell>
          <cell r="K637">
            <v>0</v>
          </cell>
          <cell r="L637">
            <v>0</v>
          </cell>
        </row>
        <row r="638">
          <cell r="C638">
            <v>0</v>
          </cell>
          <cell r="D638" t="str">
            <v>BANKEX25MAY50800CE</v>
          </cell>
          <cell r="E638" t="str">
            <v>BANKEX</v>
          </cell>
          <cell r="G638">
            <v>50800</v>
          </cell>
          <cell r="H638" t="str">
            <v>CE</v>
          </cell>
          <cell r="J638">
            <v>12174.309999999998</v>
          </cell>
          <cell r="K638">
            <v>-12174.309999999998</v>
          </cell>
          <cell r="L638">
            <v>0</v>
          </cell>
        </row>
        <row r="639">
          <cell r="C639">
            <v>0</v>
          </cell>
          <cell r="D639" t="str">
            <v>BANKEX25MAY70200CE</v>
          </cell>
          <cell r="E639" t="str">
            <v>BANKEX</v>
          </cell>
          <cell r="G639">
            <v>70200</v>
          </cell>
          <cell r="H639" t="str">
            <v>CE</v>
          </cell>
          <cell r="J639">
            <v>0</v>
          </cell>
          <cell r="K639">
            <v>0</v>
          </cell>
          <cell r="L639">
            <v>0</v>
          </cell>
        </row>
        <row r="640">
          <cell r="C640">
            <v>0</v>
          </cell>
          <cell r="D640" t="str">
            <v>BANKEX25MAY67500CE</v>
          </cell>
          <cell r="E640" t="str">
            <v>BANKEX</v>
          </cell>
          <cell r="G640">
            <v>67500</v>
          </cell>
          <cell r="H640" t="str">
            <v>CE</v>
          </cell>
          <cell r="J640">
            <v>0</v>
          </cell>
          <cell r="K640">
            <v>0</v>
          </cell>
          <cell r="L640">
            <v>0</v>
          </cell>
        </row>
        <row r="641">
          <cell r="C641">
            <v>0</v>
          </cell>
          <cell r="D641" t="str">
            <v>BANKEX25MAY66600PE</v>
          </cell>
          <cell r="E641" t="str">
            <v>BANKEX</v>
          </cell>
          <cell r="G641">
            <v>66600</v>
          </cell>
          <cell r="H641" t="str">
            <v>PE</v>
          </cell>
          <cell r="J641">
            <v>3625.6900000000023</v>
          </cell>
          <cell r="K641">
            <v>-3625.6900000000023</v>
          </cell>
          <cell r="L641">
            <v>0</v>
          </cell>
        </row>
        <row r="642">
          <cell r="C642">
            <v>0</v>
          </cell>
          <cell r="D642" t="str">
            <v>BANKEX25MAY52700PE</v>
          </cell>
          <cell r="E642" t="str">
            <v>BANKEX</v>
          </cell>
          <cell r="G642">
            <v>52700</v>
          </cell>
          <cell r="H642" t="str">
            <v>PE</v>
          </cell>
          <cell r="J642">
            <v>0</v>
          </cell>
        </row>
        <row r="643">
          <cell r="C643">
            <v>1300.2</v>
          </cell>
          <cell r="D643" t="str">
            <v>BANKEX25MAY62000CE</v>
          </cell>
          <cell r="E643" t="str">
            <v>BANKEX</v>
          </cell>
          <cell r="G643">
            <v>62000</v>
          </cell>
          <cell r="H643" t="str">
            <v>CE</v>
          </cell>
          <cell r="J643">
            <v>974.30999999999767</v>
          </cell>
          <cell r="K643">
            <v>325.89000000000237</v>
          </cell>
          <cell r="L643">
            <v>90</v>
          </cell>
        </row>
        <row r="644">
          <cell r="C644">
            <v>0</v>
          </cell>
          <cell r="D644" t="str">
            <v>BANKEX25MAY69500PE</v>
          </cell>
          <cell r="E644" t="str">
            <v>BANKEX</v>
          </cell>
          <cell r="G644">
            <v>69500</v>
          </cell>
          <cell r="H644" t="str">
            <v>PE</v>
          </cell>
          <cell r="J644">
            <v>6525.6900000000023</v>
          </cell>
          <cell r="K644">
            <v>-6525.6900000000023</v>
          </cell>
          <cell r="L644">
            <v>0</v>
          </cell>
        </row>
        <row r="645">
          <cell r="C645">
            <v>0</v>
          </cell>
          <cell r="D645" t="str">
            <v>BANKEX25MAY52600PE</v>
          </cell>
          <cell r="E645" t="str">
            <v>BANKEX</v>
          </cell>
          <cell r="G645">
            <v>52600</v>
          </cell>
          <cell r="H645" t="str">
            <v>PE</v>
          </cell>
          <cell r="J645">
            <v>0</v>
          </cell>
        </row>
        <row r="646">
          <cell r="C646">
            <v>0</v>
          </cell>
          <cell r="D646" t="str">
            <v>BANKEX25MAY54900PE</v>
          </cell>
          <cell r="E646" t="str">
            <v>BANKEX</v>
          </cell>
          <cell r="G646">
            <v>54900</v>
          </cell>
          <cell r="H646" t="str">
            <v>PE</v>
          </cell>
          <cell r="J646">
            <v>0</v>
          </cell>
          <cell r="K646">
            <v>0</v>
          </cell>
          <cell r="L646">
            <v>0</v>
          </cell>
        </row>
        <row r="647">
          <cell r="C647">
            <v>0</v>
          </cell>
          <cell r="D647" t="str">
            <v>BANKEX25MAY52300PE</v>
          </cell>
          <cell r="E647" t="str">
            <v>BANKEX</v>
          </cell>
          <cell r="G647">
            <v>52300</v>
          </cell>
          <cell r="H647" t="str">
            <v>PE</v>
          </cell>
          <cell r="J647">
            <v>0</v>
          </cell>
        </row>
        <row r="648">
          <cell r="C648">
            <v>0</v>
          </cell>
          <cell r="D648" t="str">
            <v>BANKEX25MAY57000PE</v>
          </cell>
          <cell r="E648" t="str">
            <v>BANKEX</v>
          </cell>
          <cell r="G648">
            <v>57000</v>
          </cell>
          <cell r="H648" t="str">
            <v>PE</v>
          </cell>
          <cell r="J648">
            <v>0</v>
          </cell>
          <cell r="K648">
            <v>0</v>
          </cell>
          <cell r="L648">
            <v>0</v>
          </cell>
        </row>
        <row r="649">
          <cell r="C649">
            <v>0</v>
          </cell>
          <cell r="D649" t="str">
            <v>BANKEX25MAY60600CE</v>
          </cell>
          <cell r="E649" t="str">
            <v>BANKEX</v>
          </cell>
          <cell r="G649">
            <v>60600</v>
          </cell>
          <cell r="H649" t="str">
            <v>CE</v>
          </cell>
          <cell r="J649">
            <v>2374.3099999999977</v>
          </cell>
          <cell r="K649">
            <v>-2374.3099999999977</v>
          </cell>
          <cell r="L649">
            <v>0</v>
          </cell>
        </row>
        <row r="650">
          <cell r="C650">
            <v>0</v>
          </cell>
          <cell r="D650" t="str">
            <v>BANKEX25MAY65300CE</v>
          </cell>
          <cell r="E650" t="str">
            <v>BANKEX</v>
          </cell>
          <cell r="G650">
            <v>65300</v>
          </cell>
          <cell r="H650" t="str">
            <v>CE</v>
          </cell>
          <cell r="J650">
            <v>0</v>
          </cell>
          <cell r="K650">
            <v>0</v>
          </cell>
          <cell r="L650">
            <v>0</v>
          </cell>
        </row>
        <row r="651">
          <cell r="C651">
            <v>0</v>
          </cell>
          <cell r="D651" t="str">
            <v>BANKEX25MAY70000CE</v>
          </cell>
          <cell r="E651" t="str">
            <v>BANKEX</v>
          </cell>
          <cell r="G651">
            <v>70000</v>
          </cell>
          <cell r="H651" t="str">
            <v>CE</v>
          </cell>
          <cell r="J651">
            <v>0</v>
          </cell>
          <cell r="K651">
            <v>0</v>
          </cell>
          <cell r="L651">
            <v>0</v>
          </cell>
        </row>
        <row r="652">
          <cell r="C652">
            <v>0</v>
          </cell>
          <cell r="D652" t="str">
            <v>BANKEX25MAY65200CE</v>
          </cell>
          <cell r="E652" t="str">
            <v>BANKEX</v>
          </cell>
          <cell r="G652">
            <v>65200</v>
          </cell>
          <cell r="H652" t="str">
            <v>CE</v>
          </cell>
          <cell r="J652">
            <v>0</v>
          </cell>
          <cell r="K652">
            <v>0</v>
          </cell>
          <cell r="L652">
            <v>0</v>
          </cell>
        </row>
        <row r="653">
          <cell r="C653">
            <v>0</v>
          </cell>
          <cell r="D653" t="str">
            <v>BANKEX25MAY57800PE</v>
          </cell>
          <cell r="E653" t="str">
            <v>BANKEX</v>
          </cell>
          <cell r="G653">
            <v>57800</v>
          </cell>
          <cell r="H653" t="str">
            <v>PE</v>
          </cell>
          <cell r="J653">
            <v>0</v>
          </cell>
          <cell r="K653">
            <v>0</v>
          </cell>
          <cell r="L653">
            <v>0</v>
          </cell>
        </row>
        <row r="654">
          <cell r="C654">
            <v>0</v>
          </cell>
          <cell r="D654" t="str">
            <v>BANKEX25MAY66200CE</v>
          </cell>
          <cell r="E654" t="str">
            <v>BANKEX</v>
          </cell>
          <cell r="G654">
            <v>66200</v>
          </cell>
          <cell r="H654" t="str">
            <v>CE</v>
          </cell>
          <cell r="J654">
            <v>0</v>
          </cell>
          <cell r="K654">
            <v>0</v>
          </cell>
          <cell r="L654">
            <v>0</v>
          </cell>
        </row>
        <row r="655">
          <cell r="C655">
            <v>0</v>
          </cell>
          <cell r="D655" t="str">
            <v>BANKEX25MAY68300PE</v>
          </cell>
          <cell r="E655" t="str">
            <v>BANKEX</v>
          </cell>
          <cell r="G655">
            <v>68300</v>
          </cell>
          <cell r="H655" t="str">
            <v>PE</v>
          </cell>
          <cell r="J655">
            <v>5325.6900000000023</v>
          </cell>
          <cell r="K655">
            <v>-5325.6900000000023</v>
          </cell>
          <cell r="L655">
            <v>0</v>
          </cell>
        </row>
        <row r="656">
          <cell r="C656">
            <v>0</v>
          </cell>
          <cell r="D656" t="str">
            <v>BANKEX25MAY54600PE</v>
          </cell>
          <cell r="E656" t="str">
            <v>BANKEX</v>
          </cell>
          <cell r="G656">
            <v>54600</v>
          </cell>
          <cell r="H656" t="str">
            <v>PE</v>
          </cell>
          <cell r="J656">
            <v>0</v>
          </cell>
          <cell r="K656">
            <v>0</v>
          </cell>
          <cell r="L656">
            <v>0</v>
          </cell>
        </row>
        <row r="657">
          <cell r="C657">
            <v>0</v>
          </cell>
          <cell r="D657" t="str">
            <v>BANKEX25MAY56600CE</v>
          </cell>
          <cell r="E657" t="str">
            <v>BANKEX</v>
          </cell>
          <cell r="G657">
            <v>56600</v>
          </cell>
          <cell r="H657" t="str">
            <v>CE</v>
          </cell>
          <cell r="J657">
            <v>6374.3099999999977</v>
          </cell>
          <cell r="K657">
            <v>-6374.3099999999977</v>
          </cell>
          <cell r="L657">
            <v>0</v>
          </cell>
        </row>
        <row r="658">
          <cell r="C658">
            <v>0</v>
          </cell>
          <cell r="D658" t="str">
            <v>BANKEX25MAY64300PE</v>
          </cell>
          <cell r="E658" t="str">
            <v>BANKEX</v>
          </cell>
          <cell r="G658">
            <v>64300</v>
          </cell>
          <cell r="H658" t="str">
            <v>PE</v>
          </cell>
          <cell r="J658">
            <v>1325.6900000000023</v>
          </cell>
          <cell r="K658">
            <v>-1325.6900000000023</v>
          </cell>
          <cell r="L658">
            <v>0</v>
          </cell>
        </row>
        <row r="659">
          <cell r="C659">
            <v>0</v>
          </cell>
          <cell r="D659" t="str">
            <v>BANKEX25MAY51500CE</v>
          </cell>
          <cell r="E659" t="str">
            <v>BANKEX</v>
          </cell>
          <cell r="G659">
            <v>51500</v>
          </cell>
          <cell r="H659" t="str">
            <v>CE</v>
          </cell>
          <cell r="J659">
            <v>11474.309999999998</v>
          </cell>
          <cell r="K659">
            <v>-11474.309999999998</v>
          </cell>
          <cell r="L659">
            <v>0</v>
          </cell>
        </row>
        <row r="660">
          <cell r="C660">
            <v>0</v>
          </cell>
          <cell r="D660" t="str">
            <v>BANKEX25MAY55400CE</v>
          </cell>
          <cell r="E660" t="str">
            <v>BANKEX</v>
          </cell>
          <cell r="G660">
            <v>55400</v>
          </cell>
          <cell r="H660" t="str">
            <v>CE</v>
          </cell>
          <cell r="J660">
            <v>7574.3099999999977</v>
          </cell>
          <cell r="K660">
            <v>-7574.3099999999977</v>
          </cell>
          <cell r="L660">
            <v>0</v>
          </cell>
        </row>
        <row r="661">
          <cell r="C661">
            <v>0</v>
          </cell>
          <cell r="D661" t="str">
            <v>BANKEX25MAY51600PE</v>
          </cell>
          <cell r="E661" t="str">
            <v>BANKEX</v>
          </cell>
          <cell r="G661">
            <v>51600</v>
          </cell>
          <cell r="H661" t="str">
            <v>PE</v>
          </cell>
          <cell r="J661">
            <v>0</v>
          </cell>
        </row>
        <row r="662">
          <cell r="C662">
            <v>388.85</v>
          </cell>
          <cell r="D662" t="str">
            <v>BANKEX25MAY63800CE</v>
          </cell>
          <cell r="E662" t="str">
            <v>BANKEX</v>
          </cell>
          <cell r="G662">
            <v>63800</v>
          </cell>
          <cell r="H662" t="str">
            <v>CE</v>
          </cell>
          <cell r="J662">
            <v>0</v>
          </cell>
          <cell r="K662">
            <v>388.85</v>
          </cell>
          <cell r="L662">
            <v>60</v>
          </cell>
        </row>
        <row r="663">
          <cell r="C663">
            <v>272.25</v>
          </cell>
          <cell r="D663" t="str">
            <v>BANKEX25MAY64100CE</v>
          </cell>
          <cell r="E663" t="str">
            <v>BANKEX</v>
          </cell>
          <cell r="G663">
            <v>64100</v>
          </cell>
          <cell r="H663" t="str">
            <v>CE</v>
          </cell>
          <cell r="J663">
            <v>0</v>
          </cell>
          <cell r="K663">
            <v>272.25</v>
          </cell>
          <cell r="L663">
            <v>240</v>
          </cell>
        </row>
        <row r="664">
          <cell r="C664">
            <v>0</v>
          </cell>
          <cell r="D664" t="str">
            <v>BANKEX25MAY52300CE</v>
          </cell>
          <cell r="E664" t="str">
            <v>BANKEX</v>
          </cell>
          <cell r="G664">
            <v>52300</v>
          </cell>
          <cell r="H664" t="str">
            <v>CE</v>
          </cell>
          <cell r="J664">
            <v>10674.309999999998</v>
          </cell>
          <cell r="K664">
            <v>-10674.309999999998</v>
          </cell>
          <cell r="L664">
            <v>0</v>
          </cell>
        </row>
        <row r="665">
          <cell r="D665" t="str">
            <v>BANKEX25MAY52100PE</v>
          </cell>
          <cell r="E665" t="str">
            <v>BANKEX</v>
          </cell>
          <cell r="G665">
            <v>52100</v>
          </cell>
          <cell r="H665" t="str">
            <v>PE</v>
          </cell>
          <cell r="J665">
            <v>0</v>
          </cell>
        </row>
        <row r="666">
          <cell r="C666">
            <v>0</v>
          </cell>
          <cell r="D666" t="str">
            <v>BANKEX25MAY50000CE</v>
          </cell>
          <cell r="E666" t="str">
            <v>BANKEX</v>
          </cell>
          <cell r="G666">
            <v>50000</v>
          </cell>
          <cell r="H666" t="str">
            <v>CE</v>
          </cell>
          <cell r="J666">
            <v>12974.309999999998</v>
          </cell>
          <cell r="K666">
            <v>-12974.309999999998</v>
          </cell>
          <cell r="L666">
            <v>0</v>
          </cell>
        </row>
        <row r="667">
          <cell r="C667">
            <v>0</v>
          </cell>
          <cell r="D667" t="str">
            <v>BANKEX25MAY67400CE</v>
          </cell>
          <cell r="E667" t="str">
            <v>BANKEX</v>
          </cell>
          <cell r="G667">
            <v>67400</v>
          </cell>
          <cell r="H667" t="str">
            <v>CE</v>
          </cell>
          <cell r="J667">
            <v>0</v>
          </cell>
          <cell r="K667">
            <v>0</v>
          </cell>
          <cell r="L667">
            <v>0</v>
          </cell>
        </row>
        <row r="668">
          <cell r="C668">
            <v>0</v>
          </cell>
          <cell r="D668" t="str">
            <v>BANKEX25MAY51200PE</v>
          </cell>
          <cell r="E668" t="str">
            <v>BANKEX</v>
          </cell>
          <cell r="G668">
            <v>51200</v>
          </cell>
          <cell r="H668" t="str">
            <v>PE</v>
          </cell>
          <cell r="J668">
            <v>0</v>
          </cell>
          <cell r="K668">
            <v>0</v>
          </cell>
          <cell r="L668">
            <v>0</v>
          </cell>
        </row>
        <row r="669">
          <cell r="C669">
            <v>0</v>
          </cell>
          <cell r="D669" t="str">
            <v>BANKEX25MAY61600CE</v>
          </cell>
          <cell r="E669" t="str">
            <v>BANKEX</v>
          </cell>
          <cell r="G669">
            <v>61600</v>
          </cell>
          <cell r="H669" t="str">
            <v>CE</v>
          </cell>
          <cell r="J669">
            <v>1374.3099999999977</v>
          </cell>
          <cell r="K669">
            <v>-1374.3099999999977</v>
          </cell>
          <cell r="L669">
            <v>0</v>
          </cell>
        </row>
        <row r="670">
          <cell r="C670">
            <v>0</v>
          </cell>
          <cell r="D670" t="str">
            <v>BANKEX25MAY57900CE</v>
          </cell>
          <cell r="E670" t="str">
            <v>BANKEX</v>
          </cell>
          <cell r="G670">
            <v>57900</v>
          </cell>
          <cell r="H670" t="str">
            <v>CE</v>
          </cell>
          <cell r="J670">
            <v>5074.3099999999977</v>
          </cell>
          <cell r="K670">
            <v>-5074.3099999999977</v>
          </cell>
          <cell r="L670">
            <v>0</v>
          </cell>
        </row>
        <row r="671">
          <cell r="D671" t="str">
            <v>BANKEX25MAY70300CE</v>
          </cell>
          <cell r="E671" t="str">
            <v>BANKEX</v>
          </cell>
          <cell r="G671">
            <v>70300</v>
          </cell>
          <cell r="H671" t="str">
            <v>CE</v>
          </cell>
          <cell r="J671">
            <v>0</v>
          </cell>
        </row>
        <row r="672">
          <cell r="C672">
            <v>0</v>
          </cell>
          <cell r="D672" t="str">
            <v>BANKEX25MAY55100PE</v>
          </cell>
          <cell r="E672" t="str">
            <v>BANKEX</v>
          </cell>
          <cell r="G672">
            <v>55100</v>
          </cell>
          <cell r="H672" t="str">
            <v>PE</v>
          </cell>
          <cell r="J672">
            <v>0</v>
          </cell>
          <cell r="K672">
            <v>0</v>
          </cell>
          <cell r="L672">
            <v>0</v>
          </cell>
        </row>
        <row r="673">
          <cell r="C673">
            <v>0</v>
          </cell>
          <cell r="D673" t="str">
            <v>BANKEX25MAY69300PE</v>
          </cell>
          <cell r="E673" t="str">
            <v>BANKEX</v>
          </cell>
          <cell r="G673">
            <v>69300</v>
          </cell>
          <cell r="H673" t="str">
            <v>PE</v>
          </cell>
          <cell r="J673">
            <v>6325.6900000000023</v>
          </cell>
          <cell r="K673">
            <v>-6325.6900000000023</v>
          </cell>
          <cell r="L673">
            <v>0</v>
          </cell>
        </row>
        <row r="674">
          <cell r="C674">
            <v>0</v>
          </cell>
          <cell r="D674" t="str">
            <v>BANKEX25MAY53900PE</v>
          </cell>
          <cell r="E674" t="str">
            <v>BANKEX</v>
          </cell>
          <cell r="G674">
            <v>53900</v>
          </cell>
          <cell r="H674" t="str">
            <v>PE</v>
          </cell>
          <cell r="J674">
            <v>0</v>
          </cell>
        </row>
        <row r="675">
          <cell r="C675">
            <v>0</v>
          </cell>
          <cell r="D675" t="str">
            <v>BANKEX25MAY56500PE</v>
          </cell>
          <cell r="E675" t="str">
            <v>BANKEX</v>
          </cell>
          <cell r="G675">
            <v>56500</v>
          </cell>
          <cell r="H675" t="str">
            <v>PE</v>
          </cell>
          <cell r="J675">
            <v>0</v>
          </cell>
          <cell r="K675">
            <v>0</v>
          </cell>
          <cell r="L675">
            <v>0</v>
          </cell>
        </row>
        <row r="676">
          <cell r="C676">
            <v>0</v>
          </cell>
          <cell r="D676" t="str">
            <v>BANKEX25MAY70100PE</v>
          </cell>
          <cell r="E676" t="str">
            <v>BANKEX</v>
          </cell>
          <cell r="G676">
            <v>70100</v>
          </cell>
          <cell r="H676" t="str">
            <v>PE</v>
          </cell>
          <cell r="J676">
            <v>7125.6900000000023</v>
          </cell>
          <cell r="K676">
            <v>-7125.6900000000023</v>
          </cell>
          <cell r="L676">
            <v>0</v>
          </cell>
        </row>
        <row r="677">
          <cell r="C677">
            <v>513.85</v>
          </cell>
          <cell r="D677" t="str">
            <v>BANKEX25MAY63400CE</v>
          </cell>
          <cell r="E677" t="str">
            <v>BANKEX</v>
          </cell>
          <cell r="G677">
            <v>63400</v>
          </cell>
          <cell r="H677" t="str">
            <v>CE</v>
          </cell>
          <cell r="J677">
            <v>0</v>
          </cell>
          <cell r="K677">
            <v>500.95</v>
          </cell>
          <cell r="L677">
            <v>1350</v>
          </cell>
        </row>
        <row r="678">
          <cell r="C678">
            <v>0</v>
          </cell>
          <cell r="D678" t="str">
            <v>BANKEX25MAY56200PE</v>
          </cell>
          <cell r="E678" t="str">
            <v>BANKEX</v>
          </cell>
          <cell r="G678">
            <v>56200</v>
          </cell>
          <cell r="H678" t="str">
            <v>PE</v>
          </cell>
          <cell r="J678">
            <v>0</v>
          </cell>
          <cell r="K678">
            <v>0</v>
          </cell>
          <cell r="L678">
            <v>0</v>
          </cell>
        </row>
        <row r="679">
          <cell r="C679">
            <v>0</v>
          </cell>
          <cell r="D679" t="str">
            <v>BANKEX25MAY58000PE</v>
          </cell>
          <cell r="E679" t="str">
            <v>BANKEX</v>
          </cell>
          <cell r="G679">
            <v>58000</v>
          </cell>
          <cell r="H679" t="str">
            <v>PE</v>
          </cell>
          <cell r="J679">
            <v>0</v>
          </cell>
          <cell r="K679">
            <v>0</v>
          </cell>
          <cell r="L679">
            <v>0</v>
          </cell>
        </row>
        <row r="680">
          <cell r="C680">
            <v>0</v>
          </cell>
          <cell r="D680" t="str">
            <v>BANKEX25MAY67900PE</v>
          </cell>
          <cell r="E680" t="str">
            <v>BANKEX</v>
          </cell>
          <cell r="G680">
            <v>67900</v>
          </cell>
          <cell r="H680" t="str">
            <v>PE</v>
          </cell>
          <cell r="J680">
            <v>4925.6900000000023</v>
          </cell>
          <cell r="K680">
            <v>-4925.6900000000023</v>
          </cell>
          <cell r="L680">
            <v>0</v>
          </cell>
        </row>
        <row r="681">
          <cell r="C681">
            <v>0</v>
          </cell>
          <cell r="D681" t="str">
            <v>BANKEX25MAY56300PE</v>
          </cell>
          <cell r="E681" t="str">
            <v>BANKEX</v>
          </cell>
          <cell r="G681">
            <v>56300</v>
          </cell>
          <cell r="H681" t="str">
            <v>PE</v>
          </cell>
          <cell r="J681">
            <v>0</v>
          </cell>
          <cell r="K681">
            <v>0</v>
          </cell>
          <cell r="L681">
            <v>0</v>
          </cell>
        </row>
        <row r="682">
          <cell r="C682">
            <v>0</v>
          </cell>
          <cell r="D682" t="str">
            <v>BANKEX25MAY51100PE</v>
          </cell>
          <cell r="E682" t="str">
            <v>BANKEX</v>
          </cell>
          <cell r="G682">
            <v>51100</v>
          </cell>
          <cell r="H682" t="str">
            <v>PE</v>
          </cell>
          <cell r="J682">
            <v>0</v>
          </cell>
        </row>
        <row r="683">
          <cell r="C683">
            <v>0</v>
          </cell>
          <cell r="D683" t="str">
            <v>BANKEX25MAY54100CE</v>
          </cell>
          <cell r="E683" t="str">
            <v>BANKEX</v>
          </cell>
          <cell r="G683">
            <v>54100</v>
          </cell>
          <cell r="H683" t="str">
            <v>CE</v>
          </cell>
          <cell r="J683">
            <v>8874.3099999999977</v>
          </cell>
          <cell r="K683">
            <v>-8874.3099999999977</v>
          </cell>
          <cell r="L683">
            <v>0</v>
          </cell>
        </row>
        <row r="684">
          <cell r="C684">
            <v>0</v>
          </cell>
          <cell r="D684" t="str">
            <v>BANKEX25MAY66900PE</v>
          </cell>
          <cell r="E684" t="str">
            <v>BANKEX</v>
          </cell>
          <cell r="G684">
            <v>66900</v>
          </cell>
          <cell r="H684" t="str">
            <v>PE</v>
          </cell>
          <cell r="J684">
            <v>3925.6900000000023</v>
          </cell>
          <cell r="K684">
            <v>-3925.6900000000023</v>
          </cell>
          <cell r="L684">
            <v>0</v>
          </cell>
        </row>
        <row r="685">
          <cell r="C685">
            <v>0</v>
          </cell>
          <cell r="D685" t="str">
            <v>BANKEX25MAY60900PE</v>
          </cell>
          <cell r="E685" t="str">
            <v>BANKEX</v>
          </cell>
          <cell r="G685">
            <v>60900</v>
          </cell>
          <cell r="H685" t="str">
            <v>PE</v>
          </cell>
          <cell r="J685">
            <v>0</v>
          </cell>
          <cell r="K685">
            <v>0</v>
          </cell>
          <cell r="L685">
            <v>0</v>
          </cell>
        </row>
        <row r="686">
          <cell r="C686">
            <v>0</v>
          </cell>
          <cell r="D686" t="str">
            <v>BANKEX25MAY59300PE</v>
          </cell>
          <cell r="E686" t="str">
            <v>BANKEX</v>
          </cell>
          <cell r="G686">
            <v>59300</v>
          </cell>
          <cell r="H686" t="str">
            <v>PE</v>
          </cell>
          <cell r="J686">
            <v>0</v>
          </cell>
          <cell r="K686">
            <v>0</v>
          </cell>
          <cell r="L686">
            <v>0</v>
          </cell>
        </row>
        <row r="687">
          <cell r="C687">
            <v>0</v>
          </cell>
          <cell r="D687" t="str">
            <v>BANKEX25MAY52900PE</v>
          </cell>
          <cell r="E687" t="str">
            <v>BANKEX</v>
          </cell>
          <cell r="G687">
            <v>52900</v>
          </cell>
          <cell r="H687" t="str">
            <v>PE</v>
          </cell>
          <cell r="J687">
            <v>0</v>
          </cell>
        </row>
        <row r="688">
          <cell r="C688">
            <v>0</v>
          </cell>
          <cell r="D688" t="str">
            <v>BANKEX25MAY55700CE</v>
          </cell>
          <cell r="E688" t="str">
            <v>BANKEX</v>
          </cell>
          <cell r="G688">
            <v>55700</v>
          </cell>
          <cell r="H688" t="str">
            <v>CE</v>
          </cell>
          <cell r="J688">
            <v>7274.3099999999977</v>
          </cell>
          <cell r="K688">
            <v>-7274.3099999999977</v>
          </cell>
          <cell r="L688">
            <v>0</v>
          </cell>
        </row>
        <row r="689">
          <cell r="C689">
            <v>0</v>
          </cell>
          <cell r="D689" t="str">
            <v>BANKEX25MAY50200CE</v>
          </cell>
          <cell r="E689" t="str">
            <v>BANKEX</v>
          </cell>
          <cell r="G689">
            <v>50200</v>
          </cell>
          <cell r="H689" t="str">
            <v>CE</v>
          </cell>
          <cell r="J689">
            <v>12774.309999999998</v>
          </cell>
          <cell r="K689">
            <v>-12774.309999999998</v>
          </cell>
          <cell r="L689">
            <v>0</v>
          </cell>
        </row>
        <row r="690">
          <cell r="C690">
            <v>0</v>
          </cell>
          <cell r="D690" t="str">
            <v>BANKEX25MAY67700CE</v>
          </cell>
          <cell r="E690" t="str">
            <v>BANKEX</v>
          </cell>
          <cell r="G690">
            <v>67700</v>
          </cell>
          <cell r="H690" t="str">
            <v>CE</v>
          </cell>
          <cell r="J690">
            <v>0</v>
          </cell>
          <cell r="K690">
            <v>0</v>
          </cell>
          <cell r="L690">
            <v>0</v>
          </cell>
        </row>
        <row r="691">
          <cell r="C691">
            <v>0</v>
          </cell>
          <cell r="D691" t="str">
            <v>BANKEX25MAY69000PE</v>
          </cell>
          <cell r="E691" t="str">
            <v>BANKEX</v>
          </cell>
          <cell r="G691">
            <v>69000</v>
          </cell>
          <cell r="H691" t="str">
            <v>PE</v>
          </cell>
          <cell r="J691">
            <v>6025.6900000000023</v>
          </cell>
          <cell r="K691">
            <v>-6025.6900000000023</v>
          </cell>
          <cell r="L691">
            <v>0</v>
          </cell>
        </row>
        <row r="692">
          <cell r="C692">
            <v>113.25</v>
          </cell>
          <cell r="D692" t="str">
            <v>BANKEX25MAY65000CE</v>
          </cell>
          <cell r="E692" t="str">
            <v>BANKEX</v>
          </cell>
          <cell r="G692">
            <v>65000</v>
          </cell>
          <cell r="H692" t="str">
            <v>CE</v>
          </cell>
          <cell r="J692">
            <v>0</v>
          </cell>
          <cell r="K692">
            <v>110.5</v>
          </cell>
          <cell r="L692">
            <v>930</v>
          </cell>
        </row>
        <row r="693">
          <cell r="C693">
            <v>0</v>
          </cell>
          <cell r="D693" t="str">
            <v>BANKEX25MAY53500CE</v>
          </cell>
          <cell r="E693" t="str">
            <v>BANKEX</v>
          </cell>
          <cell r="G693">
            <v>53500</v>
          </cell>
          <cell r="H693" t="str">
            <v>CE</v>
          </cell>
          <cell r="J693">
            <v>9474.3099999999977</v>
          </cell>
          <cell r="K693">
            <v>-9474.3099999999977</v>
          </cell>
          <cell r="L693">
            <v>0</v>
          </cell>
        </row>
        <row r="694">
          <cell r="C694">
            <v>0</v>
          </cell>
          <cell r="D694" t="str">
            <v>BANKEX25MAY55200PE</v>
          </cell>
          <cell r="E694" t="str">
            <v>BANKEX</v>
          </cell>
          <cell r="G694">
            <v>55200</v>
          </cell>
          <cell r="H694" t="str">
            <v>PE</v>
          </cell>
          <cell r="J694">
            <v>0</v>
          </cell>
          <cell r="K694">
            <v>0</v>
          </cell>
          <cell r="L694">
            <v>0</v>
          </cell>
        </row>
        <row r="695">
          <cell r="C695">
            <v>78.8</v>
          </cell>
          <cell r="D695" t="str">
            <v>BANKEX25MAY60400PE</v>
          </cell>
          <cell r="E695" t="str">
            <v>BANKEX</v>
          </cell>
          <cell r="G695">
            <v>60400</v>
          </cell>
          <cell r="H695" t="str">
            <v>PE</v>
          </cell>
          <cell r="J695">
            <v>0</v>
          </cell>
          <cell r="K695">
            <v>74.7</v>
          </cell>
          <cell r="L695">
            <v>390</v>
          </cell>
        </row>
        <row r="696">
          <cell r="C696">
            <v>201.4</v>
          </cell>
          <cell r="D696" t="str">
            <v>BANKEX25MAY64400CE</v>
          </cell>
          <cell r="E696" t="str">
            <v>BANKEX</v>
          </cell>
          <cell r="G696">
            <v>64400</v>
          </cell>
          <cell r="H696" t="str">
            <v>CE</v>
          </cell>
          <cell r="J696">
            <v>0</v>
          </cell>
          <cell r="K696">
            <v>199.3</v>
          </cell>
          <cell r="L696">
            <v>990</v>
          </cell>
        </row>
        <row r="697">
          <cell r="C697">
            <v>0</v>
          </cell>
          <cell r="D697" t="str">
            <v>BANKEX25MAY52500CE</v>
          </cell>
          <cell r="E697" t="str">
            <v>BANKEX</v>
          </cell>
          <cell r="G697">
            <v>52500</v>
          </cell>
          <cell r="H697" t="str">
            <v>CE</v>
          </cell>
          <cell r="J697">
            <v>10474.309999999998</v>
          </cell>
          <cell r="K697">
            <v>-10474.309999999998</v>
          </cell>
          <cell r="L697">
            <v>0</v>
          </cell>
        </row>
        <row r="698">
          <cell r="C698">
            <v>1043.0999999999999</v>
          </cell>
          <cell r="D698" t="str">
            <v>BANKEX25MAY62500CE</v>
          </cell>
          <cell r="E698" t="str">
            <v>BANKEX</v>
          </cell>
          <cell r="G698">
            <v>62500</v>
          </cell>
          <cell r="H698" t="str">
            <v>CE</v>
          </cell>
          <cell r="J698">
            <v>474.30999999999767</v>
          </cell>
          <cell r="K698">
            <v>565.09000000000242</v>
          </cell>
          <cell r="L698">
            <v>1650</v>
          </cell>
        </row>
        <row r="699">
          <cell r="C699">
            <v>0</v>
          </cell>
          <cell r="D699" t="str">
            <v>BANKEX25MAY60700PE</v>
          </cell>
          <cell r="E699" t="str">
            <v>BANKEX</v>
          </cell>
          <cell r="G699">
            <v>60700</v>
          </cell>
          <cell r="H699" t="str">
            <v>PE</v>
          </cell>
          <cell r="J699">
            <v>0</v>
          </cell>
          <cell r="K699">
            <v>0</v>
          </cell>
          <cell r="L699">
            <v>0</v>
          </cell>
        </row>
        <row r="700">
          <cell r="C700">
            <v>30</v>
          </cell>
          <cell r="D700" t="str">
            <v>BANKEX25MAY68100CE</v>
          </cell>
          <cell r="E700" t="str">
            <v>BANKEX</v>
          </cell>
          <cell r="G700">
            <v>68100</v>
          </cell>
          <cell r="H700" t="str">
            <v>CE</v>
          </cell>
          <cell r="J700">
            <v>0</v>
          </cell>
          <cell r="K700">
            <v>30</v>
          </cell>
          <cell r="L700">
            <v>90</v>
          </cell>
        </row>
        <row r="701">
          <cell r="C701">
            <v>1323</v>
          </cell>
          <cell r="D701" t="str">
            <v>BANKEX25MAY62100CE</v>
          </cell>
          <cell r="E701" t="str">
            <v>BANKEX</v>
          </cell>
          <cell r="G701">
            <v>62100</v>
          </cell>
          <cell r="H701" t="str">
            <v>CE</v>
          </cell>
          <cell r="J701">
            <v>874.30999999999767</v>
          </cell>
          <cell r="K701">
            <v>405.04000000000224</v>
          </cell>
          <cell r="L701">
            <v>30</v>
          </cell>
        </row>
        <row r="702">
          <cell r="C702">
            <v>0</v>
          </cell>
          <cell r="D702" t="str">
            <v>BANKEX25MAY58900PE</v>
          </cell>
          <cell r="E702" t="str">
            <v>BANKEX</v>
          </cell>
          <cell r="G702">
            <v>58900</v>
          </cell>
          <cell r="H702" t="str">
            <v>PE</v>
          </cell>
          <cell r="J702">
            <v>0</v>
          </cell>
          <cell r="K702">
            <v>0</v>
          </cell>
          <cell r="L702">
            <v>0</v>
          </cell>
        </row>
        <row r="703">
          <cell r="C703">
            <v>0</v>
          </cell>
          <cell r="D703" t="str">
            <v>BANKEX25MAY67500PE</v>
          </cell>
          <cell r="E703" t="str">
            <v>BANKEX</v>
          </cell>
          <cell r="G703">
            <v>67500</v>
          </cell>
          <cell r="H703" t="str">
            <v>PE</v>
          </cell>
          <cell r="J703">
            <v>4525.6900000000023</v>
          </cell>
          <cell r="K703">
            <v>-4525.6900000000023</v>
          </cell>
          <cell r="L703">
            <v>0</v>
          </cell>
        </row>
        <row r="704">
          <cell r="C704">
            <v>0</v>
          </cell>
          <cell r="D704" t="str">
            <v>BANKEX25MAY55400PE</v>
          </cell>
          <cell r="E704" t="str">
            <v>BANKEX</v>
          </cell>
          <cell r="G704">
            <v>55400</v>
          </cell>
          <cell r="H704" t="str">
            <v>PE</v>
          </cell>
          <cell r="J704">
            <v>0</v>
          </cell>
          <cell r="K704">
            <v>0</v>
          </cell>
          <cell r="L704">
            <v>0</v>
          </cell>
        </row>
        <row r="705">
          <cell r="C705">
            <v>0</v>
          </cell>
          <cell r="D705" t="str">
            <v>BANKEX25MAY65600CE</v>
          </cell>
          <cell r="E705" t="str">
            <v>BANKEX</v>
          </cell>
          <cell r="G705">
            <v>65600</v>
          </cell>
          <cell r="H705" t="str">
            <v>CE</v>
          </cell>
          <cell r="J705">
            <v>0</v>
          </cell>
          <cell r="K705">
            <v>0</v>
          </cell>
          <cell r="L705">
            <v>0</v>
          </cell>
        </row>
        <row r="706">
          <cell r="C706">
            <v>0</v>
          </cell>
          <cell r="D706" t="str">
            <v>BANKEX25MAY67800PE</v>
          </cell>
          <cell r="E706" t="str">
            <v>BANKEX</v>
          </cell>
          <cell r="G706">
            <v>67800</v>
          </cell>
          <cell r="H706" t="str">
            <v>PE</v>
          </cell>
          <cell r="J706">
            <v>4825.6900000000023</v>
          </cell>
          <cell r="K706">
            <v>-4825.6900000000023</v>
          </cell>
          <cell r="L706">
            <v>0</v>
          </cell>
        </row>
        <row r="707">
          <cell r="C707">
            <v>0</v>
          </cell>
          <cell r="D707" t="str">
            <v>BANKEX25MAY64900PE</v>
          </cell>
          <cell r="E707" t="str">
            <v>BANKEX</v>
          </cell>
          <cell r="G707">
            <v>64900</v>
          </cell>
          <cell r="H707" t="str">
            <v>PE</v>
          </cell>
          <cell r="J707">
            <v>1925.6900000000023</v>
          </cell>
          <cell r="K707">
            <v>-1925.6900000000023</v>
          </cell>
          <cell r="L707">
            <v>0</v>
          </cell>
        </row>
        <row r="708">
          <cell r="C708">
            <v>0</v>
          </cell>
          <cell r="D708" t="str">
            <v>BANKEX25MAY66700CE</v>
          </cell>
          <cell r="E708" t="str">
            <v>BANKEX</v>
          </cell>
          <cell r="G708">
            <v>66700</v>
          </cell>
          <cell r="H708" t="str">
            <v>CE</v>
          </cell>
          <cell r="J708">
            <v>0</v>
          </cell>
          <cell r="K708">
            <v>0</v>
          </cell>
          <cell r="L708">
            <v>0</v>
          </cell>
        </row>
        <row r="709">
          <cell r="C709">
            <v>1439.25</v>
          </cell>
          <cell r="D709" t="str">
            <v>BANKEX25MAY61800CE</v>
          </cell>
          <cell r="E709" t="str">
            <v>BANKEX</v>
          </cell>
          <cell r="G709">
            <v>61800</v>
          </cell>
          <cell r="H709" t="str">
            <v>CE</v>
          </cell>
          <cell r="J709">
            <v>1174.3099999999977</v>
          </cell>
          <cell r="K709">
            <v>264.94000000000233</v>
          </cell>
          <cell r="L709">
            <v>90</v>
          </cell>
        </row>
        <row r="710">
          <cell r="C710">
            <v>0</v>
          </cell>
          <cell r="D710" t="str">
            <v>BANKEX25MAY52400PE</v>
          </cell>
          <cell r="E710" t="str">
            <v>BANKEX</v>
          </cell>
          <cell r="G710">
            <v>52400</v>
          </cell>
          <cell r="H710" t="str">
            <v>PE</v>
          </cell>
          <cell r="J710">
            <v>0</v>
          </cell>
        </row>
        <row r="711">
          <cell r="C711">
            <v>0</v>
          </cell>
          <cell r="D711" t="str">
            <v>BANKEX25MAY66100PE</v>
          </cell>
          <cell r="E711" t="str">
            <v>BANKEX</v>
          </cell>
          <cell r="G711">
            <v>66100</v>
          </cell>
          <cell r="H711" t="str">
            <v>PE</v>
          </cell>
          <cell r="J711">
            <v>3125.6900000000023</v>
          </cell>
          <cell r="K711">
            <v>-3125.6900000000023</v>
          </cell>
          <cell r="L711">
            <v>0</v>
          </cell>
        </row>
        <row r="712">
          <cell r="C712">
            <v>0</v>
          </cell>
          <cell r="D712" t="str">
            <v>BANKEX25MAY56900CE</v>
          </cell>
          <cell r="E712" t="str">
            <v>BANKEX</v>
          </cell>
          <cell r="G712">
            <v>56900</v>
          </cell>
          <cell r="H712" t="str">
            <v>CE</v>
          </cell>
          <cell r="J712">
            <v>6074.3099999999977</v>
          </cell>
          <cell r="K712">
            <v>-6074.3099999999977</v>
          </cell>
          <cell r="L712">
            <v>0</v>
          </cell>
        </row>
        <row r="713">
          <cell r="C713">
            <v>0</v>
          </cell>
          <cell r="D713" t="str">
            <v>BANKEX25MAY68700PE</v>
          </cell>
          <cell r="E713" t="str">
            <v>BANKEX</v>
          </cell>
          <cell r="G713">
            <v>68700</v>
          </cell>
          <cell r="H713" t="str">
            <v>PE</v>
          </cell>
          <cell r="J713">
            <v>5725.6900000000023</v>
          </cell>
          <cell r="K713">
            <v>-5725.6900000000023</v>
          </cell>
          <cell r="L713">
            <v>0</v>
          </cell>
        </row>
        <row r="714">
          <cell r="C714">
            <v>0</v>
          </cell>
          <cell r="D714" t="str">
            <v>BANKEX25MAY66300CE</v>
          </cell>
          <cell r="E714" t="str">
            <v>BANKEX</v>
          </cell>
          <cell r="G714">
            <v>66300</v>
          </cell>
          <cell r="H714" t="str">
            <v>CE</v>
          </cell>
          <cell r="J714">
            <v>0</v>
          </cell>
          <cell r="K714">
            <v>0</v>
          </cell>
          <cell r="L714">
            <v>0</v>
          </cell>
        </row>
        <row r="715">
          <cell r="C715">
            <v>0</v>
          </cell>
          <cell r="D715" t="str">
            <v>BANKEX25MAY68200PE</v>
          </cell>
          <cell r="E715" t="str">
            <v>BANKEX</v>
          </cell>
          <cell r="G715">
            <v>68200</v>
          </cell>
          <cell r="H715" t="str">
            <v>PE</v>
          </cell>
          <cell r="J715">
            <v>5225.6900000000023</v>
          </cell>
          <cell r="K715">
            <v>-5225.6900000000023</v>
          </cell>
          <cell r="L715">
            <v>0</v>
          </cell>
        </row>
        <row r="716">
          <cell r="C716">
            <v>0</v>
          </cell>
          <cell r="D716" t="str">
            <v>BANKEX25MAY66800CE</v>
          </cell>
          <cell r="E716" t="str">
            <v>BANKEX</v>
          </cell>
          <cell r="G716">
            <v>66800</v>
          </cell>
          <cell r="H716" t="str">
            <v>CE</v>
          </cell>
          <cell r="J716">
            <v>0</v>
          </cell>
          <cell r="K716">
            <v>0</v>
          </cell>
          <cell r="L716">
            <v>0</v>
          </cell>
        </row>
        <row r="717">
          <cell r="C717">
            <v>0</v>
          </cell>
          <cell r="D717" t="str">
            <v>BANKEX25MAY59900CE</v>
          </cell>
          <cell r="E717" t="str">
            <v>BANKEX</v>
          </cell>
          <cell r="G717">
            <v>59900</v>
          </cell>
          <cell r="H717" t="str">
            <v>CE</v>
          </cell>
          <cell r="J717">
            <v>3074.3099999999977</v>
          </cell>
          <cell r="K717">
            <v>-3074.3099999999977</v>
          </cell>
          <cell r="L717">
            <v>0</v>
          </cell>
        </row>
        <row r="718">
          <cell r="C718">
            <v>0</v>
          </cell>
          <cell r="D718" t="str">
            <v>BANKEX25MAY56800CE</v>
          </cell>
          <cell r="E718" t="str">
            <v>BANKEX</v>
          </cell>
          <cell r="G718">
            <v>56800</v>
          </cell>
          <cell r="H718" t="str">
            <v>CE</v>
          </cell>
          <cell r="J718">
            <v>6174.3099999999977</v>
          </cell>
          <cell r="K718">
            <v>-6174.3099999999977</v>
          </cell>
          <cell r="L718">
            <v>0</v>
          </cell>
        </row>
        <row r="719">
          <cell r="C719">
            <v>356.7</v>
          </cell>
          <cell r="D719" t="str">
            <v>BANKEX25MAY62300PE</v>
          </cell>
          <cell r="E719" t="str">
            <v>BANKEX</v>
          </cell>
          <cell r="G719">
            <v>62300</v>
          </cell>
          <cell r="H719" t="str">
            <v>PE</v>
          </cell>
          <cell r="J719">
            <v>0</v>
          </cell>
          <cell r="K719">
            <v>356.7</v>
          </cell>
          <cell r="L719">
            <v>870</v>
          </cell>
        </row>
        <row r="720">
          <cell r="C720">
            <v>0</v>
          </cell>
          <cell r="D720" t="str">
            <v>BANKEX25MAY51700PE</v>
          </cell>
          <cell r="E720" t="str">
            <v>BANKEX</v>
          </cell>
          <cell r="G720">
            <v>51700</v>
          </cell>
          <cell r="H720" t="str">
            <v>PE</v>
          </cell>
          <cell r="J720">
            <v>0</v>
          </cell>
        </row>
        <row r="721">
          <cell r="C721">
            <v>0</v>
          </cell>
          <cell r="D721" t="str">
            <v>BANKEX25MAY52400CE</v>
          </cell>
          <cell r="E721" t="str">
            <v>BANKEX</v>
          </cell>
          <cell r="G721">
            <v>52400</v>
          </cell>
          <cell r="H721" t="str">
            <v>CE</v>
          </cell>
          <cell r="J721">
            <v>10574.309999999998</v>
          </cell>
          <cell r="K721">
            <v>-10574.309999999998</v>
          </cell>
          <cell r="L721">
            <v>0</v>
          </cell>
        </row>
        <row r="722">
          <cell r="C722">
            <v>0</v>
          </cell>
          <cell r="D722" t="str">
            <v>BANKEX25MAY64500PE</v>
          </cell>
          <cell r="E722" t="str">
            <v>BANKEX</v>
          </cell>
          <cell r="G722">
            <v>64500</v>
          </cell>
          <cell r="H722" t="str">
            <v>PE</v>
          </cell>
          <cell r="J722">
            <v>1525.6900000000023</v>
          </cell>
          <cell r="K722">
            <v>-1525.6900000000023</v>
          </cell>
          <cell r="L722">
            <v>0</v>
          </cell>
        </row>
        <row r="723">
          <cell r="C723">
            <v>0</v>
          </cell>
          <cell r="D723" t="str">
            <v>BANKEX25MAY51900CE</v>
          </cell>
          <cell r="E723" t="str">
            <v>BANKEX</v>
          </cell>
          <cell r="G723">
            <v>51900</v>
          </cell>
          <cell r="H723" t="str">
            <v>CE</v>
          </cell>
          <cell r="J723">
            <v>11074.309999999998</v>
          </cell>
          <cell r="K723">
            <v>-11074.309999999998</v>
          </cell>
          <cell r="L723">
            <v>0</v>
          </cell>
        </row>
        <row r="724">
          <cell r="C724">
            <v>0</v>
          </cell>
          <cell r="D724" t="str">
            <v>BANKEX25MAY53200CE</v>
          </cell>
          <cell r="E724" t="str">
            <v>BANKEX</v>
          </cell>
          <cell r="G724">
            <v>53200</v>
          </cell>
          <cell r="H724" t="str">
            <v>CE</v>
          </cell>
          <cell r="J724">
            <v>9774.3099999999977</v>
          </cell>
          <cell r="K724">
            <v>-9774.3099999999977</v>
          </cell>
          <cell r="L724">
            <v>0</v>
          </cell>
        </row>
        <row r="725">
          <cell r="C725">
            <v>0</v>
          </cell>
          <cell r="D725" t="str">
            <v>BANKEX25MAY56700CE</v>
          </cell>
          <cell r="E725" t="str">
            <v>BANKEX</v>
          </cell>
          <cell r="G725">
            <v>56700</v>
          </cell>
          <cell r="H725" t="str">
            <v>CE</v>
          </cell>
          <cell r="J725">
            <v>6274.3099999999977</v>
          </cell>
          <cell r="K725">
            <v>-6274.3099999999977</v>
          </cell>
          <cell r="L725">
            <v>0</v>
          </cell>
        </row>
        <row r="726">
          <cell r="C726">
            <v>0</v>
          </cell>
          <cell r="D726" t="str">
            <v>BANKEX25MAY52000PE</v>
          </cell>
          <cell r="E726" t="str">
            <v>BANKEX</v>
          </cell>
          <cell r="G726">
            <v>52000</v>
          </cell>
          <cell r="H726" t="str">
            <v>PE</v>
          </cell>
          <cell r="J726">
            <v>0</v>
          </cell>
        </row>
        <row r="727">
          <cell r="C727">
            <v>0</v>
          </cell>
          <cell r="D727" t="str">
            <v>BANKEX25MAY55800CE</v>
          </cell>
          <cell r="E727" t="str">
            <v>BANKEX</v>
          </cell>
          <cell r="G727">
            <v>55800</v>
          </cell>
          <cell r="H727" t="str">
            <v>CE</v>
          </cell>
          <cell r="J727">
            <v>7174.3099999999977</v>
          </cell>
          <cell r="K727">
            <v>-7174.3099999999977</v>
          </cell>
          <cell r="L727">
            <v>0</v>
          </cell>
        </row>
        <row r="728">
          <cell r="C728">
            <v>0</v>
          </cell>
          <cell r="D728" t="str">
            <v>BANKEX25MAY55600CE</v>
          </cell>
          <cell r="E728" t="str">
            <v>BANKEX</v>
          </cell>
          <cell r="G728">
            <v>55600</v>
          </cell>
          <cell r="H728" t="str">
            <v>CE</v>
          </cell>
          <cell r="J728">
            <v>7374.3099999999977</v>
          </cell>
          <cell r="K728">
            <v>-7374.3099999999977</v>
          </cell>
          <cell r="L728">
            <v>0</v>
          </cell>
        </row>
        <row r="729">
          <cell r="C729">
            <v>0</v>
          </cell>
          <cell r="D729" t="str">
            <v>BANKEX25MAY56300CE</v>
          </cell>
          <cell r="E729" t="str">
            <v>BANKEX</v>
          </cell>
          <cell r="G729">
            <v>56300</v>
          </cell>
          <cell r="H729" t="str">
            <v>CE</v>
          </cell>
          <cell r="J729">
            <v>6674.3099999999977</v>
          </cell>
          <cell r="K729">
            <v>-6674.3099999999977</v>
          </cell>
          <cell r="L729">
            <v>0</v>
          </cell>
        </row>
        <row r="730">
          <cell r="C730">
            <v>0</v>
          </cell>
          <cell r="D730" t="str">
            <v>BANKEX25MAY57400PE</v>
          </cell>
          <cell r="E730" t="str">
            <v>BANKEX</v>
          </cell>
          <cell r="G730">
            <v>57400</v>
          </cell>
          <cell r="H730" t="str">
            <v>PE</v>
          </cell>
          <cell r="J730">
            <v>0</v>
          </cell>
          <cell r="K730">
            <v>0</v>
          </cell>
          <cell r="L730">
            <v>0</v>
          </cell>
        </row>
        <row r="731">
          <cell r="C731">
            <v>0</v>
          </cell>
          <cell r="D731" t="str">
            <v>BANKEX25MAY59600CE</v>
          </cell>
          <cell r="E731" t="str">
            <v>BANKEX</v>
          </cell>
          <cell r="G731">
            <v>59600</v>
          </cell>
          <cell r="H731" t="str">
            <v>CE</v>
          </cell>
          <cell r="J731">
            <v>3374.3099999999977</v>
          </cell>
          <cell r="K731">
            <v>-3374.3099999999977</v>
          </cell>
          <cell r="L731">
            <v>0</v>
          </cell>
        </row>
        <row r="732">
          <cell r="C732">
            <v>131.05000000000001</v>
          </cell>
          <cell r="D732" t="str">
            <v>BANKEX25MAY61100PE</v>
          </cell>
          <cell r="E732" t="str">
            <v>BANKEX</v>
          </cell>
          <cell r="G732">
            <v>61100</v>
          </cell>
          <cell r="H732" t="str">
            <v>PE</v>
          </cell>
          <cell r="J732">
            <v>0</v>
          </cell>
          <cell r="K732">
            <v>131.05000000000001</v>
          </cell>
          <cell r="L732">
            <v>480</v>
          </cell>
        </row>
        <row r="733">
          <cell r="C733">
            <v>0</v>
          </cell>
          <cell r="D733" t="str">
            <v>BANKEX25MAY55900PE</v>
          </cell>
          <cell r="E733" t="str">
            <v>BANKEX</v>
          </cell>
          <cell r="G733">
            <v>55900</v>
          </cell>
          <cell r="H733" t="str">
            <v>PE</v>
          </cell>
          <cell r="J733">
            <v>0</v>
          </cell>
          <cell r="K733">
            <v>0</v>
          </cell>
          <cell r="L733">
            <v>0</v>
          </cell>
        </row>
        <row r="734">
          <cell r="C734">
            <v>0</v>
          </cell>
          <cell r="D734" t="str">
            <v>BANKEX25MAY59400PE</v>
          </cell>
          <cell r="E734" t="str">
            <v>BANKEX</v>
          </cell>
          <cell r="G734">
            <v>59400</v>
          </cell>
          <cell r="H734" t="str">
            <v>PE</v>
          </cell>
          <cell r="J734">
            <v>0</v>
          </cell>
          <cell r="K734">
            <v>0</v>
          </cell>
          <cell r="L734">
            <v>0</v>
          </cell>
        </row>
        <row r="735">
          <cell r="C735">
            <v>797.3</v>
          </cell>
          <cell r="D735" t="str">
            <v>BANKEX25MAY63400PE</v>
          </cell>
          <cell r="E735" t="str">
            <v>BANKEX</v>
          </cell>
          <cell r="G735">
            <v>63400</v>
          </cell>
          <cell r="H735" t="str">
            <v>PE</v>
          </cell>
          <cell r="J735">
            <v>425.69000000000233</v>
          </cell>
          <cell r="K735">
            <v>375.80999999999767</v>
          </cell>
          <cell r="L735">
            <v>270</v>
          </cell>
        </row>
        <row r="736">
          <cell r="C736">
            <v>0</v>
          </cell>
          <cell r="D736" t="str">
            <v>BANKEX25MAY59700PE</v>
          </cell>
          <cell r="E736" t="str">
            <v>BANKEX</v>
          </cell>
          <cell r="G736">
            <v>59700</v>
          </cell>
          <cell r="H736" t="str">
            <v>PE</v>
          </cell>
          <cell r="J736">
            <v>0</v>
          </cell>
          <cell r="K736">
            <v>0</v>
          </cell>
          <cell r="L736">
            <v>0</v>
          </cell>
        </row>
        <row r="737">
          <cell r="C737">
            <v>0</v>
          </cell>
          <cell r="D737" t="str">
            <v>BANKEX25MAY58700CE</v>
          </cell>
          <cell r="E737" t="str">
            <v>BANKEX</v>
          </cell>
          <cell r="G737">
            <v>58700</v>
          </cell>
          <cell r="H737" t="str">
            <v>CE</v>
          </cell>
          <cell r="J737">
            <v>4274.3099999999977</v>
          </cell>
          <cell r="K737">
            <v>-4274.3099999999977</v>
          </cell>
          <cell r="L737">
            <v>0</v>
          </cell>
        </row>
        <row r="738">
          <cell r="C738">
            <v>0</v>
          </cell>
          <cell r="D738" t="str">
            <v>BANKEX25MAY67000PE</v>
          </cell>
          <cell r="E738" t="str">
            <v>BANKEX</v>
          </cell>
          <cell r="G738">
            <v>67000</v>
          </cell>
          <cell r="H738" t="str">
            <v>PE</v>
          </cell>
          <cell r="J738">
            <v>4025.6900000000023</v>
          </cell>
          <cell r="K738">
            <v>-4025.6900000000023</v>
          </cell>
          <cell r="L738">
            <v>0</v>
          </cell>
        </row>
        <row r="739">
          <cell r="C739">
            <v>0</v>
          </cell>
          <cell r="D739" t="str">
            <v>BANKEX25MAY54500CE</v>
          </cell>
          <cell r="E739" t="str">
            <v>BANKEX</v>
          </cell>
          <cell r="G739">
            <v>54500</v>
          </cell>
          <cell r="H739" t="str">
            <v>CE</v>
          </cell>
          <cell r="J739">
            <v>8474.3099999999977</v>
          </cell>
          <cell r="K739">
            <v>-8474.3099999999977</v>
          </cell>
          <cell r="L739">
            <v>0</v>
          </cell>
        </row>
        <row r="740">
          <cell r="C740">
            <v>0</v>
          </cell>
          <cell r="D740" t="str">
            <v>BANKEX25MAY50600CE</v>
          </cell>
          <cell r="E740" t="str">
            <v>BANKEX</v>
          </cell>
          <cell r="G740">
            <v>50600</v>
          </cell>
          <cell r="H740" t="str">
            <v>CE</v>
          </cell>
          <cell r="J740">
            <v>12374.309999999998</v>
          </cell>
          <cell r="K740">
            <v>-12374.309999999998</v>
          </cell>
          <cell r="L740">
            <v>0</v>
          </cell>
        </row>
        <row r="741">
          <cell r="C741">
            <v>0</v>
          </cell>
          <cell r="D741" t="str">
            <v>BANKEX25MAY69800CE</v>
          </cell>
          <cell r="E741" t="str">
            <v>BANKEX</v>
          </cell>
          <cell r="G741">
            <v>69800</v>
          </cell>
          <cell r="H741" t="str">
            <v>CE</v>
          </cell>
          <cell r="J741">
            <v>0</v>
          </cell>
          <cell r="K741">
            <v>0</v>
          </cell>
          <cell r="L741">
            <v>0</v>
          </cell>
        </row>
        <row r="742">
          <cell r="C742">
            <v>309</v>
          </cell>
          <cell r="D742" t="str">
            <v>BANKEX25MAY62100PE</v>
          </cell>
          <cell r="E742" t="str">
            <v>BANKEX</v>
          </cell>
          <cell r="G742">
            <v>62100</v>
          </cell>
          <cell r="H742" t="str">
            <v>PE</v>
          </cell>
          <cell r="J742">
            <v>0</v>
          </cell>
          <cell r="K742">
            <v>368</v>
          </cell>
          <cell r="L742">
            <v>450</v>
          </cell>
        </row>
        <row r="743">
          <cell r="C743">
            <v>0</v>
          </cell>
          <cell r="D743" t="str">
            <v>BANKEX25MAY55900CE</v>
          </cell>
          <cell r="E743" t="str">
            <v>BANKEX</v>
          </cell>
          <cell r="G743">
            <v>55900</v>
          </cell>
          <cell r="H743" t="str">
            <v>CE</v>
          </cell>
          <cell r="J743">
            <v>7074.3099999999977</v>
          </cell>
          <cell r="K743">
            <v>-7074.3099999999977</v>
          </cell>
          <cell r="L743">
            <v>0</v>
          </cell>
        </row>
        <row r="744">
          <cell r="C744">
            <v>0</v>
          </cell>
          <cell r="D744" t="str">
            <v>BANKEX25MAY58100CE</v>
          </cell>
          <cell r="E744" t="str">
            <v>BANKEX</v>
          </cell>
          <cell r="G744">
            <v>58100</v>
          </cell>
          <cell r="H744" t="str">
            <v>CE</v>
          </cell>
          <cell r="J744">
            <v>4874.3099999999977</v>
          </cell>
          <cell r="K744">
            <v>-4874.3099999999977</v>
          </cell>
          <cell r="L744">
            <v>0</v>
          </cell>
        </row>
        <row r="745">
          <cell r="C745">
            <v>0</v>
          </cell>
          <cell r="D745" t="str">
            <v>BANKEX25MAY67100PE</v>
          </cell>
          <cell r="E745" t="str">
            <v>BANKEX</v>
          </cell>
          <cell r="G745">
            <v>67100</v>
          </cell>
          <cell r="H745" t="str">
            <v>PE</v>
          </cell>
          <cell r="J745">
            <v>4125.6900000000023</v>
          </cell>
          <cell r="K745">
            <v>-4125.6900000000023</v>
          </cell>
          <cell r="L745">
            <v>0</v>
          </cell>
        </row>
        <row r="746">
          <cell r="C746">
            <v>0</v>
          </cell>
          <cell r="D746" t="str">
            <v>BANKEX25MAY64800PE</v>
          </cell>
          <cell r="E746" t="str">
            <v>BANKEX</v>
          </cell>
          <cell r="G746">
            <v>64800</v>
          </cell>
          <cell r="H746" t="str">
            <v>PE</v>
          </cell>
          <cell r="J746">
            <v>1825.6900000000023</v>
          </cell>
          <cell r="K746">
            <v>-1825.6900000000023</v>
          </cell>
          <cell r="L746">
            <v>0</v>
          </cell>
        </row>
        <row r="747">
          <cell r="C747">
            <v>0</v>
          </cell>
          <cell r="D747" t="str">
            <v>BANKEX25MAY68600PE</v>
          </cell>
          <cell r="E747" t="str">
            <v>BANKEX</v>
          </cell>
          <cell r="G747">
            <v>68600</v>
          </cell>
          <cell r="H747" t="str">
            <v>PE</v>
          </cell>
          <cell r="J747">
            <v>5625.6900000000023</v>
          </cell>
          <cell r="K747">
            <v>-5625.6900000000023</v>
          </cell>
          <cell r="L747">
            <v>0</v>
          </cell>
        </row>
        <row r="748">
          <cell r="C748">
            <v>0</v>
          </cell>
          <cell r="D748" t="str">
            <v>BANKEX25MAY57300PE</v>
          </cell>
          <cell r="E748" t="str">
            <v>BANKEX</v>
          </cell>
          <cell r="G748">
            <v>57300</v>
          </cell>
          <cell r="H748" t="str">
            <v>PE</v>
          </cell>
          <cell r="J748">
            <v>0</v>
          </cell>
          <cell r="K748">
            <v>0</v>
          </cell>
          <cell r="L748">
            <v>0</v>
          </cell>
        </row>
        <row r="749">
          <cell r="C749">
            <v>0</v>
          </cell>
          <cell r="D749" t="str">
            <v>BANKEX25MAY70100CE</v>
          </cell>
          <cell r="E749" t="str">
            <v>BANKEX</v>
          </cell>
          <cell r="G749">
            <v>70100</v>
          </cell>
          <cell r="H749" t="str">
            <v>CE</v>
          </cell>
          <cell r="J749">
            <v>0</v>
          </cell>
          <cell r="K749">
            <v>0</v>
          </cell>
          <cell r="L749">
            <v>0</v>
          </cell>
        </row>
        <row r="750">
          <cell r="C750">
            <v>0</v>
          </cell>
          <cell r="D750" t="str">
            <v>BANKEX25MAY51600CE</v>
          </cell>
          <cell r="E750" t="str">
            <v>BANKEX</v>
          </cell>
          <cell r="G750">
            <v>51600</v>
          </cell>
          <cell r="H750" t="str">
            <v>CE</v>
          </cell>
          <cell r="J750">
            <v>11374.309999999998</v>
          </cell>
          <cell r="K750">
            <v>-11374.309999999998</v>
          </cell>
          <cell r="L750">
            <v>0</v>
          </cell>
        </row>
        <row r="751">
          <cell r="C751">
            <v>698.55</v>
          </cell>
          <cell r="D751" t="str">
            <v>BANKEX25MAY63200PE</v>
          </cell>
          <cell r="E751" t="str">
            <v>BANKEX</v>
          </cell>
          <cell r="G751">
            <v>63200</v>
          </cell>
          <cell r="H751" t="str">
            <v>PE</v>
          </cell>
          <cell r="J751">
            <v>225.69000000000233</v>
          </cell>
          <cell r="K751">
            <v>487.30999999999767</v>
          </cell>
          <cell r="L751">
            <v>270</v>
          </cell>
        </row>
        <row r="752">
          <cell r="C752">
            <v>0</v>
          </cell>
          <cell r="D752" t="str">
            <v>BANKEX25MAY53600CE</v>
          </cell>
          <cell r="E752" t="str">
            <v>BANKEX</v>
          </cell>
          <cell r="G752">
            <v>53600</v>
          </cell>
          <cell r="H752" t="str">
            <v>CE</v>
          </cell>
          <cell r="J752">
            <v>9374.3099999999977</v>
          </cell>
          <cell r="K752">
            <v>-9374.3099999999977</v>
          </cell>
          <cell r="L752">
            <v>0</v>
          </cell>
        </row>
        <row r="753">
          <cell r="C753">
            <v>0</v>
          </cell>
          <cell r="D753" t="str">
            <v>BANKEX25MAY65400PE</v>
          </cell>
          <cell r="E753" t="str">
            <v>BANKEX</v>
          </cell>
          <cell r="G753">
            <v>65400</v>
          </cell>
          <cell r="H753" t="str">
            <v>PE</v>
          </cell>
          <cell r="J753">
            <v>2425.6900000000023</v>
          </cell>
          <cell r="K753">
            <v>-2425.6900000000023</v>
          </cell>
          <cell r="L753">
            <v>0</v>
          </cell>
        </row>
        <row r="754">
          <cell r="C754">
            <v>0</v>
          </cell>
          <cell r="D754" t="str">
            <v>BANKEX25MAY52200PE</v>
          </cell>
          <cell r="E754" t="str">
            <v>BANKEX</v>
          </cell>
          <cell r="G754">
            <v>52200</v>
          </cell>
          <cell r="H754" t="str">
            <v>PE</v>
          </cell>
          <cell r="J754">
            <v>0</v>
          </cell>
        </row>
        <row r="755">
          <cell r="C755">
            <v>0</v>
          </cell>
          <cell r="D755" t="str">
            <v>BANKEX25MAY51000PE</v>
          </cell>
          <cell r="E755" t="str">
            <v>BANKEX</v>
          </cell>
          <cell r="G755">
            <v>51000</v>
          </cell>
          <cell r="H755" t="str">
            <v>PE</v>
          </cell>
          <cell r="J755">
            <v>0</v>
          </cell>
        </row>
        <row r="756">
          <cell r="C756">
            <v>0</v>
          </cell>
          <cell r="D756" t="str">
            <v>BANKEX25MAY68900CE</v>
          </cell>
          <cell r="E756" t="str">
            <v>BANKEX</v>
          </cell>
          <cell r="G756">
            <v>68900</v>
          </cell>
          <cell r="H756" t="str">
            <v>CE</v>
          </cell>
          <cell r="J756">
            <v>0</v>
          </cell>
          <cell r="K756">
            <v>0</v>
          </cell>
          <cell r="L756">
            <v>0</v>
          </cell>
        </row>
        <row r="757">
          <cell r="C757">
            <v>0</v>
          </cell>
          <cell r="D757" t="str">
            <v>BANKEX25MAY54400PE</v>
          </cell>
          <cell r="E757" t="str">
            <v>BANKEX</v>
          </cell>
          <cell r="G757">
            <v>54400</v>
          </cell>
          <cell r="H757" t="str">
            <v>PE</v>
          </cell>
          <cell r="J757">
            <v>0</v>
          </cell>
          <cell r="K757">
            <v>0</v>
          </cell>
          <cell r="L757">
            <v>0</v>
          </cell>
        </row>
        <row r="758">
          <cell r="C758">
            <v>0</v>
          </cell>
          <cell r="D758" t="str">
            <v>BANKEX25MAY60000CE</v>
          </cell>
          <cell r="E758" t="str">
            <v>BANKEX</v>
          </cell>
          <cell r="G758">
            <v>60000</v>
          </cell>
          <cell r="H758" t="str">
            <v>CE</v>
          </cell>
          <cell r="J758">
            <v>2974.3099999999977</v>
          </cell>
          <cell r="K758">
            <v>-2974.3099999999977</v>
          </cell>
          <cell r="L758">
            <v>0</v>
          </cell>
        </row>
        <row r="759">
          <cell r="C759">
            <v>0</v>
          </cell>
          <cell r="D759" t="str">
            <v>BANKEX25MAY66900CE</v>
          </cell>
          <cell r="E759" t="str">
            <v>BANKEX</v>
          </cell>
          <cell r="G759">
            <v>66900</v>
          </cell>
          <cell r="H759" t="str">
            <v>CE</v>
          </cell>
          <cell r="J759">
            <v>0</v>
          </cell>
          <cell r="K759">
            <v>0</v>
          </cell>
          <cell r="L759">
            <v>0</v>
          </cell>
        </row>
        <row r="760">
          <cell r="C760">
            <v>0</v>
          </cell>
          <cell r="D760" t="str">
            <v>BANKEX25MAY59500PE</v>
          </cell>
          <cell r="E760" t="str">
            <v>BANKEX</v>
          </cell>
          <cell r="G760">
            <v>59500</v>
          </cell>
          <cell r="H760" t="str">
            <v>PE</v>
          </cell>
          <cell r="J760">
            <v>0</v>
          </cell>
          <cell r="K760">
            <v>0</v>
          </cell>
          <cell r="L760">
            <v>0</v>
          </cell>
        </row>
        <row r="761">
          <cell r="C761">
            <v>0</v>
          </cell>
          <cell r="D761" t="str">
            <v>BANKEX25MAY71300PE</v>
          </cell>
          <cell r="E761" t="str">
            <v>BANKEX</v>
          </cell>
          <cell r="G761">
            <v>71300</v>
          </cell>
          <cell r="H761" t="str">
            <v>PE</v>
          </cell>
          <cell r="J761">
            <v>8325.6900000000023</v>
          </cell>
          <cell r="K761">
            <v>-8325.6900000000023</v>
          </cell>
          <cell r="L761">
            <v>0</v>
          </cell>
        </row>
        <row r="762">
          <cell r="C762">
            <v>239.9</v>
          </cell>
          <cell r="D762" t="str">
            <v>BANKEX25MAY61800PE</v>
          </cell>
          <cell r="E762" t="str">
            <v>BANKEX</v>
          </cell>
          <cell r="G762">
            <v>61800</v>
          </cell>
          <cell r="H762" t="str">
            <v>PE</v>
          </cell>
          <cell r="J762">
            <v>0</v>
          </cell>
          <cell r="K762">
            <v>262.3</v>
          </cell>
          <cell r="L762">
            <v>270</v>
          </cell>
        </row>
        <row r="763">
          <cell r="C763">
            <v>0</v>
          </cell>
          <cell r="D763" t="str">
            <v>BANKEX25MAY70400CE</v>
          </cell>
          <cell r="E763" t="str">
            <v>BANKEX</v>
          </cell>
          <cell r="G763">
            <v>70400</v>
          </cell>
          <cell r="H763" t="str">
            <v>CE</v>
          </cell>
          <cell r="J763">
            <v>0</v>
          </cell>
        </row>
        <row r="764">
          <cell r="C764">
            <v>292</v>
          </cell>
          <cell r="D764" t="str">
            <v>BANKEX25MAY64000CE</v>
          </cell>
          <cell r="E764" t="str">
            <v>BANKEX</v>
          </cell>
          <cell r="G764">
            <v>64000</v>
          </cell>
          <cell r="H764" t="str">
            <v>CE</v>
          </cell>
          <cell r="J764">
            <v>0</v>
          </cell>
          <cell r="K764">
            <v>290</v>
          </cell>
          <cell r="L764">
            <v>450</v>
          </cell>
        </row>
        <row r="765">
          <cell r="C765">
            <v>0</v>
          </cell>
          <cell r="D765" t="str">
            <v>BANKEX25MAY69700PE</v>
          </cell>
          <cell r="E765" t="str">
            <v>BANKEX</v>
          </cell>
          <cell r="G765">
            <v>69700</v>
          </cell>
          <cell r="H765" t="str">
            <v>PE</v>
          </cell>
          <cell r="J765">
            <v>6725.6900000000023</v>
          </cell>
          <cell r="K765">
            <v>-6725.6900000000023</v>
          </cell>
          <cell r="L765">
            <v>0</v>
          </cell>
        </row>
        <row r="766">
          <cell r="C766">
            <v>0</v>
          </cell>
          <cell r="D766" t="str">
            <v>BANKEX25MAY55600PE</v>
          </cell>
          <cell r="E766" t="str">
            <v>BANKEX</v>
          </cell>
          <cell r="G766">
            <v>55600</v>
          </cell>
          <cell r="H766" t="str">
            <v>PE</v>
          </cell>
          <cell r="J766">
            <v>0</v>
          </cell>
          <cell r="K766">
            <v>0</v>
          </cell>
          <cell r="L766">
            <v>0</v>
          </cell>
        </row>
        <row r="767">
          <cell r="D767" t="str">
            <v>BANKEX25MAY53600PE</v>
          </cell>
          <cell r="E767" t="str">
            <v>BANKEX</v>
          </cell>
          <cell r="G767">
            <v>53600</v>
          </cell>
          <cell r="H767" t="str">
            <v>PE</v>
          </cell>
          <cell r="J767">
            <v>0</v>
          </cell>
        </row>
        <row r="768">
          <cell r="C768">
            <v>643.79999999999995</v>
          </cell>
          <cell r="D768" t="str">
            <v>BANKEX25MAY63100PE</v>
          </cell>
          <cell r="E768" t="str">
            <v>BANKEX</v>
          </cell>
          <cell r="G768">
            <v>63100</v>
          </cell>
          <cell r="H768" t="str">
            <v>PE</v>
          </cell>
          <cell r="J768">
            <v>125.69000000000233</v>
          </cell>
          <cell r="K768">
            <v>545.35999999999763</v>
          </cell>
          <cell r="L768">
            <v>420</v>
          </cell>
        </row>
        <row r="769">
          <cell r="C769">
            <v>172.85</v>
          </cell>
          <cell r="D769" t="str">
            <v>BANKEX25MAY61400PE</v>
          </cell>
          <cell r="E769" t="str">
            <v>BANKEX</v>
          </cell>
          <cell r="G769">
            <v>61400</v>
          </cell>
          <cell r="H769" t="str">
            <v>PE</v>
          </cell>
          <cell r="J769">
            <v>0</v>
          </cell>
          <cell r="K769">
            <v>166.85</v>
          </cell>
          <cell r="L769">
            <v>150</v>
          </cell>
        </row>
        <row r="770">
          <cell r="C770">
            <v>0</v>
          </cell>
          <cell r="D770" t="str">
            <v>BANKEX25MAY51000CE</v>
          </cell>
          <cell r="E770" t="str">
            <v>BANKEX</v>
          </cell>
          <cell r="G770">
            <v>51000</v>
          </cell>
          <cell r="H770" t="str">
            <v>CE</v>
          </cell>
          <cell r="J770">
            <v>11974.309999999998</v>
          </cell>
          <cell r="K770">
            <v>-11974.309999999998</v>
          </cell>
          <cell r="L770">
            <v>0</v>
          </cell>
        </row>
        <row r="771">
          <cell r="C771">
            <v>0</v>
          </cell>
          <cell r="D771" t="str">
            <v>BANKEX25MAY50900CE</v>
          </cell>
          <cell r="E771" t="str">
            <v>BANKEX</v>
          </cell>
          <cell r="G771">
            <v>50900</v>
          </cell>
          <cell r="H771" t="str">
            <v>CE</v>
          </cell>
          <cell r="J771">
            <v>12074.309999999998</v>
          </cell>
          <cell r="K771">
            <v>-12074.309999999998</v>
          </cell>
          <cell r="L771">
            <v>0</v>
          </cell>
        </row>
        <row r="772">
          <cell r="C772">
            <v>0</v>
          </cell>
          <cell r="D772" t="str">
            <v>BANKEX25MAY67600PE</v>
          </cell>
          <cell r="E772" t="str">
            <v>BANKEX</v>
          </cell>
          <cell r="G772">
            <v>67600</v>
          </cell>
          <cell r="H772" t="str">
            <v>PE</v>
          </cell>
          <cell r="J772">
            <v>4625.6900000000023</v>
          </cell>
          <cell r="K772">
            <v>-4625.6900000000023</v>
          </cell>
          <cell r="L772">
            <v>0</v>
          </cell>
        </row>
        <row r="773">
          <cell r="C773">
            <v>275</v>
          </cell>
          <cell r="D773" t="str">
            <v>BANKEX25MAY62000PE</v>
          </cell>
          <cell r="E773" t="str">
            <v>BANKEX</v>
          </cell>
          <cell r="G773">
            <v>62000</v>
          </cell>
          <cell r="H773" t="str">
            <v>PE</v>
          </cell>
          <cell r="J773">
            <v>0</v>
          </cell>
          <cell r="K773">
            <v>276.8</v>
          </cell>
          <cell r="L773">
            <v>1620</v>
          </cell>
        </row>
        <row r="774">
          <cell r="C774">
            <v>0</v>
          </cell>
          <cell r="D774" t="str">
            <v>BANKEX25MAY56500CE</v>
          </cell>
          <cell r="E774" t="str">
            <v>BANKEX</v>
          </cell>
          <cell r="G774">
            <v>56500</v>
          </cell>
          <cell r="H774" t="str">
            <v>CE</v>
          </cell>
          <cell r="J774">
            <v>6474.3099999999977</v>
          </cell>
          <cell r="K774">
            <v>-6474.3099999999977</v>
          </cell>
          <cell r="L774">
            <v>0</v>
          </cell>
        </row>
        <row r="775">
          <cell r="C775">
            <v>0</v>
          </cell>
          <cell r="D775" t="str">
            <v>BANKEX25MAY61400CE</v>
          </cell>
          <cell r="E775" t="str">
            <v>BANKEX</v>
          </cell>
          <cell r="G775">
            <v>61400</v>
          </cell>
          <cell r="H775" t="str">
            <v>CE</v>
          </cell>
          <cell r="J775">
            <v>1574.3099999999977</v>
          </cell>
          <cell r="K775">
            <v>-1574.3099999999977</v>
          </cell>
          <cell r="L775">
            <v>0</v>
          </cell>
        </row>
        <row r="776">
          <cell r="C776">
            <v>64.150000000000006</v>
          </cell>
          <cell r="D776" t="str">
            <v>BANKEX25MAY59900PE</v>
          </cell>
          <cell r="E776" t="str">
            <v>BANKEX</v>
          </cell>
          <cell r="G776">
            <v>59900</v>
          </cell>
          <cell r="H776" t="str">
            <v>PE</v>
          </cell>
          <cell r="J776">
            <v>0</v>
          </cell>
          <cell r="K776">
            <v>64.150000000000006</v>
          </cell>
          <cell r="L776">
            <v>210</v>
          </cell>
        </row>
        <row r="777">
          <cell r="C777">
            <v>0</v>
          </cell>
          <cell r="D777" t="str">
            <v>BANKEX25MAY68500CE</v>
          </cell>
          <cell r="E777" t="str">
            <v>BANKEX</v>
          </cell>
          <cell r="G777">
            <v>68500</v>
          </cell>
          <cell r="H777" t="str">
            <v>CE</v>
          </cell>
          <cell r="J777">
            <v>0</v>
          </cell>
          <cell r="K777">
            <v>0</v>
          </cell>
          <cell r="L777">
            <v>0</v>
          </cell>
        </row>
        <row r="778">
          <cell r="C778">
            <v>0</v>
          </cell>
          <cell r="D778" t="str">
            <v>BANKEX25MAY58300PE</v>
          </cell>
          <cell r="E778" t="str">
            <v>BANKEX</v>
          </cell>
          <cell r="G778">
            <v>58300</v>
          </cell>
          <cell r="H778" t="str">
            <v>PE</v>
          </cell>
          <cell r="J778">
            <v>0</v>
          </cell>
          <cell r="K778">
            <v>0</v>
          </cell>
          <cell r="L778">
            <v>0</v>
          </cell>
        </row>
        <row r="779">
          <cell r="C779">
            <v>0</v>
          </cell>
          <cell r="D779" t="str">
            <v>BANKEX25MAY69700CE</v>
          </cell>
          <cell r="E779" t="str">
            <v>BANKEX</v>
          </cell>
          <cell r="G779">
            <v>69700</v>
          </cell>
          <cell r="H779" t="str">
            <v>CE</v>
          </cell>
          <cell r="J779">
            <v>0</v>
          </cell>
          <cell r="K779">
            <v>0</v>
          </cell>
          <cell r="L779">
            <v>0</v>
          </cell>
        </row>
        <row r="780">
          <cell r="C780">
            <v>0</v>
          </cell>
          <cell r="D780" t="str">
            <v>BANKEX25MAY49900PE</v>
          </cell>
          <cell r="E780" t="str">
            <v>BANKEX</v>
          </cell>
          <cell r="G780">
            <v>49900</v>
          </cell>
          <cell r="H780" t="str">
            <v>PE</v>
          </cell>
          <cell r="J780">
            <v>0</v>
          </cell>
          <cell r="K780">
            <v>0</v>
          </cell>
          <cell r="L780">
            <v>0</v>
          </cell>
        </row>
        <row r="781">
          <cell r="C781">
            <v>0</v>
          </cell>
          <cell r="D781" t="str">
            <v>BANKEX25MAY59800CE</v>
          </cell>
          <cell r="E781" t="str">
            <v>BANKEX</v>
          </cell>
          <cell r="G781">
            <v>59800</v>
          </cell>
          <cell r="H781" t="str">
            <v>CE</v>
          </cell>
          <cell r="J781">
            <v>3174.3099999999977</v>
          </cell>
          <cell r="K781">
            <v>-3174.3099999999977</v>
          </cell>
          <cell r="L781">
            <v>0</v>
          </cell>
        </row>
        <row r="782">
          <cell r="C782">
            <v>0</v>
          </cell>
          <cell r="D782" t="str">
            <v>BANKEX25MAY57700CE</v>
          </cell>
          <cell r="E782" t="str">
            <v>BANKEX</v>
          </cell>
          <cell r="G782">
            <v>57700</v>
          </cell>
          <cell r="H782" t="str">
            <v>CE</v>
          </cell>
          <cell r="J782">
            <v>5274.3099999999977</v>
          </cell>
          <cell r="K782">
            <v>-5274.3099999999977</v>
          </cell>
          <cell r="L782">
            <v>0</v>
          </cell>
        </row>
        <row r="783">
          <cell r="C783">
            <v>0</v>
          </cell>
          <cell r="D783" t="str">
            <v>BANKEX25MAY56100CE</v>
          </cell>
          <cell r="E783" t="str">
            <v>BANKEX</v>
          </cell>
          <cell r="G783">
            <v>56100</v>
          </cell>
          <cell r="H783" t="str">
            <v>CE</v>
          </cell>
          <cell r="J783">
            <v>6874.3099999999977</v>
          </cell>
          <cell r="K783">
            <v>-6874.3099999999977</v>
          </cell>
          <cell r="L783">
            <v>0</v>
          </cell>
        </row>
        <row r="784">
          <cell r="C784">
            <v>0</v>
          </cell>
          <cell r="D784" t="str">
            <v>BANKEX25MAY65700PE</v>
          </cell>
          <cell r="E784" t="str">
            <v>BANKEX</v>
          </cell>
          <cell r="G784">
            <v>65700</v>
          </cell>
          <cell r="H784" t="str">
            <v>PE</v>
          </cell>
          <cell r="J784">
            <v>2725.6900000000023</v>
          </cell>
          <cell r="K784">
            <v>-2725.6900000000023</v>
          </cell>
          <cell r="L784">
            <v>0</v>
          </cell>
        </row>
        <row r="785">
          <cell r="C785">
            <v>0</v>
          </cell>
          <cell r="D785" t="str">
            <v>BANKEX25MAY58800CE</v>
          </cell>
          <cell r="E785" t="str">
            <v>BANKEX</v>
          </cell>
          <cell r="G785">
            <v>58800</v>
          </cell>
          <cell r="H785" t="str">
            <v>CE</v>
          </cell>
          <cell r="J785">
            <v>4174.3099999999977</v>
          </cell>
          <cell r="K785">
            <v>-4174.3099999999977</v>
          </cell>
          <cell r="L785">
            <v>0</v>
          </cell>
        </row>
        <row r="786">
          <cell r="C786">
            <v>0</v>
          </cell>
          <cell r="D786" t="str">
            <v>BANKEX25MAY53300PE</v>
          </cell>
          <cell r="E786" t="str">
            <v>BANKEX</v>
          </cell>
          <cell r="G786">
            <v>53300</v>
          </cell>
          <cell r="H786" t="str">
            <v>PE</v>
          </cell>
          <cell r="J786">
            <v>0</v>
          </cell>
        </row>
        <row r="787">
          <cell r="C787">
            <v>0</v>
          </cell>
          <cell r="D787" t="str">
            <v>BANKEX25MAY52800CE</v>
          </cell>
          <cell r="E787" t="str">
            <v>BANKEX</v>
          </cell>
          <cell r="G787">
            <v>52800</v>
          </cell>
          <cell r="H787" t="str">
            <v>CE</v>
          </cell>
          <cell r="J787">
            <v>10174.309999999998</v>
          </cell>
          <cell r="K787">
            <v>-10174.309999999998</v>
          </cell>
          <cell r="L787">
            <v>0</v>
          </cell>
        </row>
        <row r="788">
          <cell r="C788">
            <v>0</v>
          </cell>
          <cell r="D788" t="str">
            <v>BANKEX25MAY69900CE</v>
          </cell>
          <cell r="E788" t="str">
            <v>BANKEX</v>
          </cell>
          <cell r="G788">
            <v>69900</v>
          </cell>
          <cell r="H788" t="str">
            <v>CE</v>
          </cell>
          <cell r="J788">
            <v>0</v>
          </cell>
          <cell r="K788">
            <v>0</v>
          </cell>
          <cell r="L788">
            <v>0</v>
          </cell>
        </row>
        <row r="789">
          <cell r="C789">
            <v>0</v>
          </cell>
          <cell r="D789" t="str">
            <v>BANKEX25MAY70600CE</v>
          </cell>
          <cell r="E789" t="str">
            <v>BANKEX</v>
          </cell>
          <cell r="G789">
            <v>70600</v>
          </cell>
          <cell r="H789" t="str">
            <v>CE</v>
          </cell>
          <cell r="J789">
            <v>0</v>
          </cell>
        </row>
        <row r="790">
          <cell r="C790">
            <v>0</v>
          </cell>
          <cell r="D790" t="str">
            <v>BANKEX25MAY54200PE</v>
          </cell>
          <cell r="E790" t="str">
            <v>BANKEX</v>
          </cell>
          <cell r="G790">
            <v>54200</v>
          </cell>
          <cell r="H790" t="str">
            <v>PE</v>
          </cell>
          <cell r="J790">
            <v>0</v>
          </cell>
          <cell r="K790">
            <v>0</v>
          </cell>
          <cell r="L790">
            <v>0</v>
          </cell>
        </row>
        <row r="791">
          <cell r="C791">
            <v>0</v>
          </cell>
          <cell r="D791" t="str">
            <v>BANKEX25MAY69300CE</v>
          </cell>
          <cell r="E791" t="str">
            <v>BANKEX</v>
          </cell>
          <cell r="G791">
            <v>69300</v>
          </cell>
          <cell r="H791" t="str">
            <v>CE</v>
          </cell>
          <cell r="J791">
            <v>0</v>
          </cell>
          <cell r="K791">
            <v>0</v>
          </cell>
          <cell r="L791">
            <v>0</v>
          </cell>
        </row>
        <row r="792">
          <cell r="C792">
            <v>0</v>
          </cell>
          <cell r="D792" t="str">
            <v>BANKEX25MAY59300CE</v>
          </cell>
          <cell r="E792" t="str">
            <v>BANKEX</v>
          </cell>
          <cell r="G792">
            <v>59300</v>
          </cell>
          <cell r="H792" t="str">
            <v>CE</v>
          </cell>
          <cell r="J792">
            <v>3674.3099999999977</v>
          </cell>
          <cell r="K792">
            <v>-3674.3099999999977</v>
          </cell>
          <cell r="L792">
            <v>0</v>
          </cell>
        </row>
        <row r="793">
          <cell r="C793">
            <v>0</v>
          </cell>
          <cell r="D793" t="str">
            <v>BANKEX25MAY64600PE</v>
          </cell>
          <cell r="E793" t="str">
            <v>BANKEX</v>
          </cell>
          <cell r="G793">
            <v>64600</v>
          </cell>
          <cell r="H793" t="str">
            <v>PE</v>
          </cell>
          <cell r="J793">
            <v>1625.6900000000023</v>
          </cell>
          <cell r="K793">
            <v>-1625.6900000000023</v>
          </cell>
          <cell r="L793">
            <v>0</v>
          </cell>
        </row>
        <row r="794">
          <cell r="C794">
            <v>0</v>
          </cell>
          <cell r="D794" t="str">
            <v>BANKEX25MAY57700PE</v>
          </cell>
          <cell r="E794" t="str">
            <v>BANKEX</v>
          </cell>
          <cell r="G794">
            <v>57700</v>
          </cell>
          <cell r="H794" t="str">
            <v>PE</v>
          </cell>
          <cell r="J794">
            <v>0</v>
          </cell>
          <cell r="K794">
            <v>0</v>
          </cell>
          <cell r="L794">
            <v>0</v>
          </cell>
        </row>
        <row r="795">
          <cell r="C795">
            <v>0</v>
          </cell>
          <cell r="D795" t="str">
            <v>BANKEX25MAY54500PE</v>
          </cell>
          <cell r="E795" t="str">
            <v>BANKEX</v>
          </cell>
          <cell r="G795">
            <v>54500</v>
          </cell>
          <cell r="H795" t="str">
            <v>PE</v>
          </cell>
          <cell r="J795">
            <v>0</v>
          </cell>
          <cell r="K795">
            <v>0</v>
          </cell>
          <cell r="L795">
            <v>0</v>
          </cell>
        </row>
        <row r="796">
          <cell r="C796">
            <v>0</v>
          </cell>
          <cell r="D796" t="str">
            <v>BANKEX25MAY57800CE</v>
          </cell>
          <cell r="E796" t="str">
            <v>BANKEX</v>
          </cell>
          <cell r="G796">
            <v>57800</v>
          </cell>
          <cell r="H796" t="str">
            <v>CE</v>
          </cell>
          <cell r="J796">
            <v>5174.3099999999977</v>
          </cell>
          <cell r="K796">
            <v>-5174.3099999999977</v>
          </cell>
          <cell r="L796">
            <v>0</v>
          </cell>
        </row>
        <row r="797">
          <cell r="C797">
            <v>0</v>
          </cell>
          <cell r="D797" t="str">
            <v>BANKEX25MAY53100PE</v>
          </cell>
          <cell r="E797" t="str">
            <v>BANKEX</v>
          </cell>
          <cell r="G797">
            <v>53100</v>
          </cell>
          <cell r="H797" t="str">
            <v>PE</v>
          </cell>
          <cell r="J797">
            <v>0</v>
          </cell>
        </row>
        <row r="798">
          <cell r="C798">
            <v>0</v>
          </cell>
          <cell r="D798" t="str">
            <v>BANKEX25MAY58400CE</v>
          </cell>
          <cell r="E798" t="str">
            <v>BANKEX</v>
          </cell>
          <cell r="G798">
            <v>58400</v>
          </cell>
          <cell r="H798" t="str">
            <v>CE</v>
          </cell>
          <cell r="J798">
            <v>4574.3099999999977</v>
          </cell>
          <cell r="K798">
            <v>-4574.3099999999977</v>
          </cell>
          <cell r="L798">
            <v>0</v>
          </cell>
        </row>
        <row r="799">
          <cell r="C799">
            <v>0</v>
          </cell>
          <cell r="D799" t="str">
            <v>BANKEX25MAY51300PE</v>
          </cell>
          <cell r="E799" t="str">
            <v>BANKEX</v>
          </cell>
          <cell r="G799">
            <v>51300</v>
          </cell>
          <cell r="H799" t="str">
            <v>PE</v>
          </cell>
          <cell r="J799">
            <v>0</v>
          </cell>
        </row>
        <row r="800">
          <cell r="C800">
            <v>0</v>
          </cell>
          <cell r="D800" t="str">
            <v>BANKEX25MAY65800CE</v>
          </cell>
          <cell r="E800" t="str">
            <v>BANKEX</v>
          </cell>
          <cell r="G800">
            <v>65800</v>
          </cell>
          <cell r="H800" t="str">
            <v>CE</v>
          </cell>
          <cell r="J800">
            <v>0</v>
          </cell>
          <cell r="K800">
            <v>0</v>
          </cell>
          <cell r="L800">
            <v>0</v>
          </cell>
        </row>
        <row r="801">
          <cell r="C801">
            <v>409.7</v>
          </cell>
          <cell r="D801" t="str">
            <v>BANKEX25MAY62500PE</v>
          </cell>
          <cell r="E801" t="str">
            <v>BANKEX</v>
          </cell>
          <cell r="G801">
            <v>62500</v>
          </cell>
          <cell r="H801" t="str">
            <v>PE</v>
          </cell>
          <cell r="J801">
            <v>0</v>
          </cell>
          <cell r="K801">
            <v>415.25</v>
          </cell>
          <cell r="L801">
            <v>2190</v>
          </cell>
        </row>
        <row r="802">
          <cell r="C802">
            <v>0</v>
          </cell>
          <cell r="D802" t="str">
            <v>BANKEX25MAY56000CE</v>
          </cell>
          <cell r="E802" t="str">
            <v>BANKEX</v>
          </cell>
          <cell r="G802">
            <v>56000</v>
          </cell>
          <cell r="H802" t="str">
            <v>CE</v>
          </cell>
          <cell r="J802">
            <v>6974.3099999999977</v>
          </cell>
          <cell r="K802">
            <v>-6974.3099999999977</v>
          </cell>
          <cell r="L802">
            <v>0</v>
          </cell>
        </row>
        <row r="803">
          <cell r="C803">
            <v>0</v>
          </cell>
          <cell r="D803" t="str">
            <v>BANKEX25MAY54300PE</v>
          </cell>
          <cell r="E803" t="str">
            <v>BANKEX</v>
          </cell>
          <cell r="G803">
            <v>54300</v>
          </cell>
          <cell r="H803" t="str">
            <v>PE</v>
          </cell>
          <cell r="J803">
            <v>0</v>
          </cell>
          <cell r="K803">
            <v>0</v>
          </cell>
          <cell r="L803">
            <v>0</v>
          </cell>
        </row>
        <row r="804">
          <cell r="C804">
            <v>2335.75</v>
          </cell>
          <cell r="D804" t="str">
            <v>BANKEX25MAY60800CE</v>
          </cell>
          <cell r="E804" t="str">
            <v>BANKEX</v>
          </cell>
          <cell r="G804">
            <v>60800</v>
          </cell>
          <cell r="H804" t="str">
            <v>CE</v>
          </cell>
          <cell r="J804">
            <v>2174.3099999999977</v>
          </cell>
          <cell r="K804">
            <v>161.44000000000233</v>
          </cell>
          <cell r="L804">
            <v>150</v>
          </cell>
        </row>
        <row r="805">
          <cell r="C805">
            <v>0</v>
          </cell>
          <cell r="D805" t="str">
            <v>BANKEX25MAY54700PE</v>
          </cell>
          <cell r="E805" t="str">
            <v>BANKEX</v>
          </cell>
          <cell r="G805">
            <v>54700</v>
          </cell>
          <cell r="H805" t="str">
            <v>PE</v>
          </cell>
          <cell r="J805">
            <v>0</v>
          </cell>
          <cell r="K805">
            <v>0</v>
          </cell>
          <cell r="L805">
            <v>0</v>
          </cell>
        </row>
        <row r="806">
          <cell r="C806">
            <v>0</v>
          </cell>
          <cell r="D806" t="str">
            <v>BANKEX25MAY55100CE</v>
          </cell>
          <cell r="E806" t="str">
            <v>BANKEX</v>
          </cell>
          <cell r="G806">
            <v>55100</v>
          </cell>
          <cell r="H806" t="str">
            <v>CE</v>
          </cell>
          <cell r="J806">
            <v>7874.3099999999977</v>
          </cell>
          <cell r="K806">
            <v>-7874.3099999999977</v>
          </cell>
          <cell r="L806">
            <v>0</v>
          </cell>
        </row>
        <row r="807">
          <cell r="C807">
            <v>0</v>
          </cell>
          <cell r="D807" t="str">
            <v>BANKEX25MAY58300CE</v>
          </cell>
          <cell r="E807" t="str">
            <v>BANKEX</v>
          </cell>
          <cell r="G807">
            <v>58300</v>
          </cell>
          <cell r="H807" t="str">
            <v>CE</v>
          </cell>
          <cell r="J807">
            <v>4674.3099999999977</v>
          </cell>
          <cell r="K807">
            <v>-4674.3099999999977</v>
          </cell>
          <cell r="L807">
            <v>0</v>
          </cell>
        </row>
        <row r="808">
          <cell r="C808">
            <v>0</v>
          </cell>
          <cell r="D808" t="str">
            <v>BANKEX25MAY58400PE</v>
          </cell>
          <cell r="E808" t="str">
            <v>BANKEX</v>
          </cell>
          <cell r="G808">
            <v>58400</v>
          </cell>
          <cell r="H808" t="str">
            <v>PE</v>
          </cell>
          <cell r="J808">
            <v>0</v>
          </cell>
          <cell r="K808">
            <v>0</v>
          </cell>
          <cell r="L808">
            <v>0</v>
          </cell>
        </row>
        <row r="809">
          <cell r="C809">
            <v>0</v>
          </cell>
          <cell r="D809" t="str">
            <v>BANKEX25MAY71000PE</v>
          </cell>
          <cell r="E809" t="str">
            <v>BANKEX</v>
          </cell>
          <cell r="G809">
            <v>71000</v>
          </cell>
          <cell r="H809" t="str">
            <v>PE</v>
          </cell>
          <cell r="J809">
            <v>8025.6900000000023</v>
          </cell>
          <cell r="K809">
            <v>-8025.6900000000023</v>
          </cell>
          <cell r="L809">
            <v>0</v>
          </cell>
        </row>
        <row r="810">
          <cell r="C810">
            <v>0</v>
          </cell>
          <cell r="D810" t="str">
            <v>BANKEX25MAY69200PE</v>
          </cell>
          <cell r="E810" t="str">
            <v>BANKEX</v>
          </cell>
          <cell r="G810">
            <v>69200</v>
          </cell>
          <cell r="H810" t="str">
            <v>PE</v>
          </cell>
          <cell r="J810">
            <v>6225.6900000000023</v>
          </cell>
          <cell r="K810">
            <v>-6225.6900000000023</v>
          </cell>
          <cell r="L810">
            <v>0</v>
          </cell>
        </row>
        <row r="811">
          <cell r="C811">
            <v>0</v>
          </cell>
          <cell r="D811" t="str">
            <v>BANKEX25MAY58900CE</v>
          </cell>
          <cell r="E811" t="str">
            <v>BANKEX</v>
          </cell>
          <cell r="G811">
            <v>58900</v>
          </cell>
          <cell r="H811" t="str">
            <v>CE</v>
          </cell>
          <cell r="J811">
            <v>4074.3099999999977</v>
          </cell>
          <cell r="K811">
            <v>-4074.3099999999977</v>
          </cell>
          <cell r="L811">
            <v>0</v>
          </cell>
        </row>
        <row r="812">
          <cell r="C812">
            <v>0</v>
          </cell>
          <cell r="D812" t="str">
            <v>BANKEX25MAY59000CE</v>
          </cell>
          <cell r="E812" t="str">
            <v>BANKEX</v>
          </cell>
          <cell r="G812">
            <v>59000</v>
          </cell>
          <cell r="H812" t="str">
            <v>CE</v>
          </cell>
          <cell r="J812">
            <v>3974.3099999999977</v>
          </cell>
          <cell r="K812">
            <v>-3974.3099999999977</v>
          </cell>
          <cell r="L812">
            <v>0</v>
          </cell>
        </row>
        <row r="813">
          <cell r="C813">
            <v>0</v>
          </cell>
          <cell r="D813" t="str">
            <v>BANKEX25MAY63900PE</v>
          </cell>
          <cell r="E813" t="str">
            <v>BANKEX</v>
          </cell>
          <cell r="G813">
            <v>63900</v>
          </cell>
          <cell r="H813" t="str">
            <v>PE</v>
          </cell>
          <cell r="J813">
            <v>925.69000000000233</v>
          </cell>
          <cell r="K813">
            <v>-925.69000000000233</v>
          </cell>
          <cell r="L813">
            <v>0</v>
          </cell>
        </row>
        <row r="814">
          <cell r="C814">
            <v>0</v>
          </cell>
          <cell r="D814" t="str">
            <v>BANKEX25MAY70500PE</v>
          </cell>
          <cell r="E814" t="str">
            <v>BANKEX</v>
          </cell>
          <cell r="G814">
            <v>70500</v>
          </cell>
          <cell r="H814" t="str">
            <v>PE</v>
          </cell>
          <cell r="J814">
            <v>7525.6900000000023</v>
          </cell>
          <cell r="K814">
            <v>-7525.6900000000023</v>
          </cell>
          <cell r="L814">
            <v>0</v>
          </cell>
        </row>
        <row r="815">
          <cell r="C815">
            <v>0</v>
          </cell>
          <cell r="D815" t="str">
            <v>BANKEX25MAY54100PE</v>
          </cell>
          <cell r="E815" t="str">
            <v>BANKEX</v>
          </cell>
          <cell r="G815">
            <v>54100</v>
          </cell>
          <cell r="H815" t="str">
            <v>PE</v>
          </cell>
          <cell r="J815">
            <v>0</v>
          </cell>
          <cell r="K815">
            <v>0</v>
          </cell>
          <cell r="L815">
            <v>0</v>
          </cell>
        </row>
        <row r="816">
          <cell r="C816">
            <v>0</v>
          </cell>
          <cell r="D816" t="str">
            <v>BANKEX25MAY53200PE</v>
          </cell>
          <cell r="E816" t="str">
            <v>BANKEX</v>
          </cell>
          <cell r="G816">
            <v>53200</v>
          </cell>
          <cell r="H816" t="str">
            <v>PE</v>
          </cell>
          <cell r="J816">
            <v>0</v>
          </cell>
        </row>
        <row r="817">
          <cell r="C817">
            <v>0</v>
          </cell>
          <cell r="D817" t="str">
            <v>BANKEX25MAY61000CE</v>
          </cell>
          <cell r="E817" t="str">
            <v>BANKEX</v>
          </cell>
          <cell r="G817">
            <v>61000</v>
          </cell>
          <cell r="H817" t="str">
            <v>CE</v>
          </cell>
          <cell r="J817">
            <v>1974.3099999999977</v>
          </cell>
          <cell r="K817">
            <v>-1974.3099999999977</v>
          </cell>
          <cell r="L817">
            <v>0</v>
          </cell>
        </row>
        <row r="818">
          <cell r="C818">
            <v>0</v>
          </cell>
          <cell r="D818" t="str">
            <v>BANKEX25MAY58600PE</v>
          </cell>
          <cell r="E818" t="str">
            <v>BANKEX</v>
          </cell>
          <cell r="G818">
            <v>58600</v>
          </cell>
          <cell r="H818" t="str">
            <v>PE</v>
          </cell>
          <cell r="J818">
            <v>0</v>
          </cell>
          <cell r="K818">
            <v>0</v>
          </cell>
          <cell r="L818">
            <v>0</v>
          </cell>
        </row>
        <row r="819">
          <cell r="C819">
            <v>0</v>
          </cell>
          <cell r="D819" t="str">
            <v>BANKEX25MAY59500CE</v>
          </cell>
          <cell r="E819" t="str">
            <v>BANKEX</v>
          </cell>
          <cell r="G819">
            <v>59500</v>
          </cell>
          <cell r="H819" t="str">
            <v>CE</v>
          </cell>
          <cell r="J819">
            <v>3474.3099999999977</v>
          </cell>
          <cell r="K819">
            <v>-3474.3099999999977</v>
          </cell>
          <cell r="L819">
            <v>0</v>
          </cell>
        </row>
        <row r="820">
          <cell r="C820">
            <v>66.45</v>
          </cell>
          <cell r="D820" t="str">
            <v>BANKEX25MAY65500CE</v>
          </cell>
          <cell r="E820" t="str">
            <v>BANKEX</v>
          </cell>
          <cell r="G820">
            <v>65500</v>
          </cell>
          <cell r="H820" t="str">
            <v>CE</v>
          </cell>
          <cell r="J820">
            <v>0</v>
          </cell>
          <cell r="K820">
            <v>68.75</v>
          </cell>
          <cell r="L820">
            <v>930</v>
          </cell>
        </row>
        <row r="821">
          <cell r="C821">
            <v>0</v>
          </cell>
          <cell r="D821" t="str">
            <v>BANKEX25MAY51200CE</v>
          </cell>
          <cell r="E821" t="str">
            <v>BANKEX</v>
          </cell>
          <cell r="G821">
            <v>51200</v>
          </cell>
          <cell r="H821" t="str">
            <v>CE</v>
          </cell>
          <cell r="J821">
            <v>11774.309999999998</v>
          </cell>
          <cell r="K821">
            <v>-11774.309999999998</v>
          </cell>
          <cell r="L821">
            <v>0</v>
          </cell>
        </row>
        <row r="822">
          <cell r="C822">
            <v>0</v>
          </cell>
          <cell r="D822" t="str">
            <v>BANKEX25MAY54600CE</v>
          </cell>
          <cell r="E822" t="str">
            <v>BANKEX</v>
          </cell>
          <cell r="G822">
            <v>54600</v>
          </cell>
          <cell r="H822" t="str">
            <v>CE</v>
          </cell>
          <cell r="J822">
            <v>8374.3099999999977</v>
          </cell>
          <cell r="K822">
            <v>-8374.3099999999977</v>
          </cell>
          <cell r="L822">
            <v>0</v>
          </cell>
        </row>
        <row r="823">
          <cell r="C823">
            <v>0</v>
          </cell>
          <cell r="D823" t="str">
            <v>BANKEX25MAY55700PE</v>
          </cell>
          <cell r="E823" t="str">
            <v>BANKEX</v>
          </cell>
          <cell r="G823">
            <v>55700</v>
          </cell>
          <cell r="H823" t="str">
            <v>PE</v>
          </cell>
          <cell r="J823">
            <v>0</v>
          </cell>
          <cell r="K823">
            <v>0</v>
          </cell>
          <cell r="L823">
            <v>0</v>
          </cell>
        </row>
        <row r="824">
          <cell r="C824">
            <v>0</v>
          </cell>
          <cell r="D824" t="str">
            <v>BANKEX25MAY50300CE</v>
          </cell>
          <cell r="E824" t="str">
            <v>BANKEX</v>
          </cell>
          <cell r="G824">
            <v>50300</v>
          </cell>
          <cell r="H824" t="str">
            <v>CE</v>
          </cell>
          <cell r="J824">
            <v>12674.309999999998</v>
          </cell>
          <cell r="K824">
            <v>-12674.309999999998</v>
          </cell>
          <cell r="L824">
            <v>0</v>
          </cell>
        </row>
        <row r="825">
          <cell r="C825">
            <v>622.20000000000005</v>
          </cell>
          <cell r="D825" t="str">
            <v>BANKEX25MAY63200CE</v>
          </cell>
          <cell r="E825" t="str">
            <v>BANKEX</v>
          </cell>
          <cell r="G825">
            <v>63200</v>
          </cell>
          <cell r="H825" t="str">
            <v>CE</v>
          </cell>
          <cell r="J825">
            <v>0</v>
          </cell>
          <cell r="K825">
            <v>581.29999999999995</v>
          </cell>
          <cell r="L825">
            <v>900</v>
          </cell>
        </row>
        <row r="826">
          <cell r="C826">
            <v>0</v>
          </cell>
          <cell r="D826" t="str">
            <v>BANKEX25MAY49900CE</v>
          </cell>
          <cell r="E826" t="str">
            <v>BANKEX</v>
          </cell>
          <cell r="G826">
            <v>49900</v>
          </cell>
          <cell r="H826" t="str">
            <v>CE</v>
          </cell>
          <cell r="J826">
            <v>13074.309999999998</v>
          </cell>
          <cell r="K826">
            <v>-13074.309999999998</v>
          </cell>
          <cell r="L826">
            <v>0</v>
          </cell>
        </row>
        <row r="827">
          <cell r="C827">
            <v>0</v>
          </cell>
          <cell r="D827" t="str">
            <v>BANKEX25MAY67300CE</v>
          </cell>
          <cell r="E827" t="str">
            <v>BANKEX</v>
          </cell>
          <cell r="G827">
            <v>67300</v>
          </cell>
          <cell r="H827" t="str">
            <v>CE</v>
          </cell>
          <cell r="J827">
            <v>0</v>
          </cell>
          <cell r="K827">
            <v>0</v>
          </cell>
          <cell r="L827">
            <v>0</v>
          </cell>
        </row>
        <row r="828">
          <cell r="C828">
            <v>0</v>
          </cell>
          <cell r="D828" t="str">
            <v>BANKEX25MAY68600CE</v>
          </cell>
          <cell r="E828" t="str">
            <v>BANKEX</v>
          </cell>
          <cell r="G828">
            <v>68600</v>
          </cell>
          <cell r="H828" t="str">
            <v>CE</v>
          </cell>
          <cell r="J828">
            <v>0</v>
          </cell>
          <cell r="K828">
            <v>0</v>
          </cell>
          <cell r="L828">
            <v>0</v>
          </cell>
        </row>
        <row r="829">
          <cell r="C829">
            <v>149.85</v>
          </cell>
          <cell r="D829" t="str">
            <v>BANKEX25MAY64700CE</v>
          </cell>
          <cell r="E829" t="str">
            <v>BANKEX</v>
          </cell>
          <cell r="G829">
            <v>64700</v>
          </cell>
          <cell r="H829" t="str">
            <v>CE</v>
          </cell>
          <cell r="J829">
            <v>0</v>
          </cell>
          <cell r="K829">
            <v>144.9</v>
          </cell>
          <cell r="L829">
            <v>480</v>
          </cell>
        </row>
        <row r="830">
          <cell r="C830">
            <v>0</v>
          </cell>
          <cell r="D830" t="str">
            <v>BANKEX25MAY69500CE</v>
          </cell>
          <cell r="E830" t="str">
            <v>BANKEX</v>
          </cell>
          <cell r="G830">
            <v>69500</v>
          </cell>
          <cell r="H830" t="str">
            <v>CE</v>
          </cell>
          <cell r="J830">
            <v>0</v>
          </cell>
          <cell r="K830">
            <v>0</v>
          </cell>
          <cell r="L830">
            <v>0</v>
          </cell>
        </row>
        <row r="831">
          <cell r="C831">
            <v>1598.55</v>
          </cell>
          <cell r="D831" t="str">
            <v>BANKEX25MAY61700CE</v>
          </cell>
          <cell r="E831" t="str">
            <v>BANKEX</v>
          </cell>
          <cell r="G831">
            <v>61700</v>
          </cell>
          <cell r="H831" t="str">
            <v>CE</v>
          </cell>
          <cell r="J831">
            <v>1274.3099999999977</v>
          </cell>
          <cell r="K831">
            <v>324.24000000000228</v>
          </cell>
          <cell r="L831">
            <v>180</v>
          </cell>
        </row>
        <row r="832">
          <cell r="C832">
            <v>0</v>
          </cell>
          <cell r="D832" t="str">
            <v>BANKEX25MAY56400PE</v>
          </cell>
          <cell r="E832" t="str">
            <v>BANKEX</v>
          </cell>
          <cell r="G832">
            <v>56400</v>
          </cell>
          <cell r="H832" t="str">
            <v>PE</v>
          </cell>
          <cell r="J832">
            <v>0</v>
          </cell>
          <cell r="K832">
            <v>0</v>
          </cell>
          <cell r="L832">
            <v>0</v>
          </cell>
        </row>
        <row r="833">
          <cell r="C833">
            <v>20.05</v>
          </cell>
          <cell r="D833" t="str">
            <v>BANKEX25MAY55000PE</v>
          </cell>
          <cell r="E833" t="str">
            <v>BANKEX</v>
          </cell>
          <cell r="G833">
            <v>55000</v>
          </cell>
          <cell r="H833" t="str">
            <v>PE</v>
          </cell>
          <cell r="J833">
            <v>0</v>
          </cell>
          <cell r="K833">
            <v>20.05</v>
          </cell>
          <cell r="L833">
            <v>30</v>
          </cell>
        </row>
        <row r="834">
          <cell r="C834">
            <v>0</v>
          </cell>
          <cell r="D834" t="str">
            <v>BANKEX25MAY65900PE</v>
          </cell>
          <cell r="E834" t="str">
            <v>BANKEX</v>
          </cell>
          <cell r="G834">
            <v>65900</v>
          </cell>
          <cell r="H834" t="str">
            <v>PE</v>
          </cell>
          <cell r="J834">
            <v>2925.6900000000023</v>
          </cell>
          <cell r="K834">
            <v>-2925.6900000000023</v>
          </cell>
          <cell r="L834">
            <v>0</v>
          </cell>
        </row>
        <row r="835">
          <cell r="C835">
            <v>0</v>
          </cell>
          <cell r="D835" t="str">
            <v>BANKEX25MAY69600PE</v>
          </cell>
          <cell r="E835" t="str">
            <v>BANKEX</v>
          </cell>
          <cell r="G835">
            <v>69600</v>
          </cell>
          <cell r="H835" t="str">
            <v>PE</v>
          </cell>
          <cell r="J835">
            <v>6625.6900000000023</v>
          </cell>
          <cell r="K835">
            <v>-6625.6900000000023</v>
          </cell>
          <cell r="L835">
            <v>0</v>
          </cell>
        </row>
        <row r="836">
          <cell r="C836">
            <v>0</v>
          </cell>
          <cell r="D836" t="str">
            <v>BANKEX25MAY69800PE</v>
          </cell>
          <cell r="E836" t="str">
            <v>BANKEX</v>
          </cell>
          <cell r="G836">
            <v>69800</v>
          </cell>
          <cell r="H836" t="str">
            <v>PE</v>
          </cell>
          <cell r="J836">
            <v>6825.6900000000023</v>
          </cell>
          <cell r="K836">
            <v>-6825.6900000000023</v>
          </cell>
          <cell r="L836">
            <v>0</v>
          </cell>
        </row>
        <row r="837">
          <cell r="C837">
            <v>2367.25</v>
          </cell>
          <cell r="D837" t="str">
            <v>BANKEX25MAY60700CE</v>
          </cell>
          <cell r="E837" t="str">
            <v>BANKEX</v>
          </cell>
          <cell r="G837">
            <v>60700</v>
          </cell>
          <cell r="H837" t="str">
            <v>CE</v>
          </cell>
          <cell r="J837">
            <v>2274.3099999999977</v>
          </cell>
          <cell r="K837">
            <v>92.940000000002328</v>
          </cell>
          <cell r="L837">
            <v>60</v>
          </cell>
        </row>
        <row r="838">
          <cell r="C838">
            <v>0</v>
          </cell>
          <cell r="D838" t="str">
            <v>BANKEX25MAY55800PE</v>
          </cell>
          <cell r="E838" t="str">
            <v>BANKEX</v>
          </cell>
          <cell r="G838">
            <v>55800</v>
          </cell>
          <cell r="H838" t="str">
            <v>PE</v>
          </cell>
          <cell r="J838">
            <v>0</v>
          </cell>
          <cell r="K838">
            <v>0</v>
          </cell>
          <cell r="L838">
            <v>0</v>
          </cell>
        </row>
        <row r="839">
          <cell r="C839">
            <v>0</v>
          </cell>
          <cell r="D839" t="str">
            <v>BANKEX25MAY53000PE</v>
          </cell>
          <cell r="E839" t="str">
            <v>BANKEX</v>
          </cell>
          <cell r="G839">
            <v>53000</v>
          </cell>
          <cell r="H839" t="str">
            <v>PE</v>
          </cell>
          <cell r="J839">
            <v>0</v>
          </cell>
        </row>
        <row r="840">
          <cell r="C840">
            <v>0</v>
          </cell>
          <cell r="D840" t="str">
            <v>BANKEX25MAY58500PE</v>
          </cell>
          <cell r="E840" t="str">
            <v>BANKEX</v>
          </cell>
          <cell r="G840">
            <v>58500</v>
          </cell>
          <cell r="H840" t="str">
            <v>PE</v>
          </cell>
          <cell r="J840">
            <v>0</v>
          </cell>
          <cell r="K840">
            <v>0</v>
          </cell>
          <cell r="L840">
            <v>0</v>
          </cell>
        </row>
        <row r="841">
          <cell r="C841">
            <v>0</v>
          </cell>
          <cell r="D841" t="str">
            <v>BANKEX25MAY57400CE</v>
          </cell>
          <cell r="E841" t="str">
            <v>BANKEX</v>
          </cell>
          <cell r="G841">
            <v>57400</v>
          </cell>
          <cell r="H841" t="str">
            <v>CE</v>
          </cell>
          <cell r="J841">
            <v>5574.3099999999977</v>
          </cell>
          <cell r="K841">
            <v>-5574.3099999999977</v>
          </cell>
          <cell r="L841">
            <v>0</v>
          </cell>
        </row>
        <row r="842">
          <cell r="C842">
            <v>211.9</v>
          </cell>
          <cell r="D842" t="str">
            <v>BANKEX25MAY61700PE</v>
          </cell>
          <cell r="E842" t="str">
            <v>BANKEX</v>
          </cell>
          <cell r="G842">
            <v>61700</v>
          </cell>
          <cell r="H842" t="str">
            <v>PE</v>
          </cell>
          <cell r="J842">
            <v>0</v>
          </cell>
          <cell r="K842">
            <v>219.3</v>
          </cell>
          <cell r="L842">
            <v>120</v>
          </cell>
        </row>
        <row r="843">
          <cell r="C843">
            <v>0</v>
          </cell>
          <cell r="D843" t="str">
            <v>BANKEX25MAY59100PE</v>
          </cell>
          <cell r="E843" t="str">
            <v>BANKEX</v>
          </cell>
          <cell r="G843">
            <v>59100</v>
          </cell>
          <cell r="H843" t="str">
            <v>PE</v>
          </cell>
          <cell r="J843">
            <v>0</v>
          </cell>
          <cell r="K843">
            <v>0</v>
          </cell>
          <cell r="L843">
            <v>0</v>
          </cell>
        </row>
        <row r="844">
          <cell r="C844">
            <v>652.35</v>
          </cell>
          <cell r="D844" t="str">
            <v>BANKEX25MAY63100CE</v>
          </cell>
          <cell r="E844" t="str">
            <v>BANKEX</v>
          </cell>
          <cell r="G844">
            <v>63100</v>
          </cell>
          <cell r="H844" t="str">
            <v>CE</v>
          </cell>
          <cell r="J844">
            <v>0</v>
          </cell>
          <cell r="K844">
            <v>663.05</v>
          </cell>
          <cell r="L844">
            <v>1530</v>
          </cell>
        </row>
        <row r="845">
          <cell r="C845">
            <v>0</v>
          </cell>
          <cell r="D845" t="str">
            <v>BANKEX25MAY57600PE</v>
          </cell>
          <cell r="E845" t="str">
            <v>BANKEX</v>
          </cell>
          <cell r="G845">
            <v>57600</v>
          </cell>
          <cell r="H845" t="str">
            <v>PE</v>
          </cell>
          <cell r="J845">
            <v>0</v>
          </cell>
          <cell r="K845">
            <v>0</v>
          </cell>
          <cell r="L845">
            <v>0</v>
          </cell>
        </row>
        <row r="846">
          <cell r="C846">
            <v>0</v>
          </cell>
          <cell r="D846" t="str">
            <v>BANKEX25MAY56900PE</v>
          </cell>
          <cell r="E846" t="str">
            <v>BANKEX</v>
          </cell>
          <cell r="G846">
            <v>56900</v>
          </cell>
          <cell r="H846" t="str">
            <v>PE</v>
          </cell>
          <cell r="J846">
            <v>0</v>
          </cell>
          <cell r="K846">
            <v>0</v>
          </cell>
          <cell r="L846">
            <v>0</v>
          </cell>
        </row>
        <row r="847">
          <cell r="C847">
            <v>0</v>
          </cell>
          <cell r="D847" t="str">
            <v>BANKEX25MAY68800PE</v>
          </cell>
          <cell r="E847" t="str">
            <v>BANKEX</v>
          </cell>
          <cell r="G847">
            <v>68800</v>
          </cell>
          <cell r="H847" t="str">
            <v>PE</v>
          </cell>
          <cell r="J847">
            <v>5825.6900000000023</v>
          </cell>
          <cell r="K847">
            <v>-5825.6900000000023</v>
          </cell>
          <cell r="L847">
            <v>0</v>
          </cell>
        </row>
        <row r="848">
          <cell r="C848">
            <v>0</v>
          </cell>
          <cell r="D848" t="str">
            <v>BANKEX25MAY57200PE</v>
          </cell>
          <cell r="E848" t="str">
            <v>BANKEX</v>
          </cell>
          <cell r="G848">
            <v>57200</v>
          </cell>
          <cell r="H848" t="str">
            <v>PE</v>
          </cell>
          <cell r="J848">
            <v>0</v>
          </cell>
          <cell r="K848">
            <v>0</v>
          </cell>
          <cell r="L848">
            <v>0</v>
          </cell>
        </row>
        <row r="849">
          <cell r="C849">
            <v>0</v>
          </cell>
          <cell r="D849" t="str">
            <v>BANKEX25MAY51500PE</v>
          </cell>
          <cell r="E849" t="str">
            <v>BANKEX</v>
          </cell>
          <cell r="G849">
            <v>51500</v>
          </cell>
          <cell r="H849" t="str">
            <v>PE</v>
          </cell>
          <cell r="J849">
            <v>0</v>
          </cell>
        </row>
        <row r="850">
          <cell r="C850">
            <v>0</v>
          </cell>
          <cell r="D850" t="str">
            <v>BANKEX25MAY66100CE</v>
          </cell>
          <cell r="E850" t="str">
            <v>BANKEX</v>
          </cell>
          <cell r="G850">
            <v>66100</v>
          </cell>
          <cell r="H850" t="str">
            <v>CE</v>
          </cell>
          <cell r="J850">
            <v>0</v>
          </cell>
          <cell r="K850">
            <v>0</v>
          </cell>
          <cell r="L850">
            <v>0</v>
          </cell>
        </row>
        <row r="851">
          <cell r="C851">
            <v>0</v>
          </cell>
          <cell r="D851" t="str">
            <v>BANKEX25MAY71000CE</v>
          </cell>
          <cell r="E851" t="str">
            <v>BANKEX</v>
          </cell>
          <cell r="G851">
            <v>71000</v>
          </cell>
          <cell r="H851" t="str">
            <v>CE</v>
          </cell>
          <cell r="J851">
            <v>0</v>
          </cell>
          <cell r="K851">
            <v>0</v>
          </cell>
          <cell r="L851">
            <v>0</v>
          </cell>
        </row>
        <row r="852">
          <cell r="C852">
            <v>0</v>
          </cell>
          <cell r="D852" t="str">
            <v>BANKEX25MAY70400PE</v>
          </cell>
          <cell r="E852" t="str">
            <v>BANKEX</v>
          </cell>
          <cell r="G852">
            <v>70400</v>
          </cell>
          <cell r="H852" t="str">
            <v>PE</v>
          </cell>
          <cell r="J852">
            <v>7425.6900000000023</v>
          </cell>
          <cell r="K852">
            <v>-7425.6900000000023</v>
          </cell>
          <cell r="L852">
            <v>0</v>
          </cell>
        </row>
        <row r="853">
          <cell r="C853">
            <v>0</v>
          </cell>
          <cell r="D853" t="str">
            <v>BANKEX25MAY52500PE</v>
          </cell>
          <cell r="E853" t="str">
            <v>BANKEX</v>
          </cell>
          <cell r="G853">
            <v>52500</v>
          </cell>
          <cell r="H853" t="str">
            <v>PE</v>
          </cell>
          <cell r="J853">
            <v>0</v>
          </cell>
        </row>
        <row r="854">
          <cell r="C854">
            <v>1033.75</v>
          </cell>
          <cell r="D854" t="str">
            <v>BANKEX25MAY62400CE</v>
          </cell>
          <cell r="E854" t="str">
            <v>BANKEX</v>
          </cell>
          <cell r="G854">
            <v>62400</v>
          </cell>
          <cell r="H854" t="str">
            <v>CE</v>
          </cell>
          <cell r="J854">
            <v>574.30999999999767</v>
          </cell>
          <cell r="K854">
            <v>459.44000000000233</v>
          </cell>
          <cell r="L854">
            <v>150</v>
          </cell>
        </row>
        <row r="855">
          <cell r="C855">
            <v>0</v>
          </cell>
          <cell r="D855" t="str">
            <v>BANKEX25MAY64800CE</v>
          </cell>
          <cell r="E855" t="str">
            <v>BANKEX</v>
          </cell>
          <cell r="G855">
            <v>64800</v>
          </cell>
          <cell r="H855" t="str">
            <v>CE</v>
          </cell>
          <cell r="J855">
            <v>0</v>
          </cell>
          <cell r="K855">
            <v>0</v>
          </cell>
          <cell r="L855">
            <v>0</v>
          </cell>
        </row>
        <row r="856">
          <cell r="C856">
            <v>0</v>
          </cell>
          <cell r="D856" t="str">
            <v>BANKEX25MAY51300CE</v>
          </cell>
          <cell r="E856" t="str">
            <v>BANKEX</v>
          </cell>
          <cell r="G856">
            <v>51300</v>
          </cell>
          <cell r="H856" t="str">
            <v>CE</v>
          </cell>
          <cell r="J856">
            <v>11674.309999999998</v>
          </cell>
          <cell r="K856">
            <v>-11674.309999999998</v>
          </cell>
          <cell r="L856">
            <v>0</v>
          </cell>
        </row>
        <row r="857">
          <cell r="C857">
            <v>449.1</v>
          </cell>
          <cell r="D857" t="str">
            <v>BANKEX25MAY63500CE</v>
          </cell>
          <cell r="E857" t="str">
            <v>BANKEX</v>
          </cell>
          <cell r="G857">
            <v>63500</v>
          </cell>
          <cell r="H857" t="str">
            <v>CE</v>
          </cell>
          <cell r="J857">
            <v>0</v>
          </cell>
          <cell r="K857">
            <v>449.1</v>
          </cell>
          <cell r="L857">
            <v>450</v>
          </cell>
        </row>
        <row r="858">
          <cell r="C858">
            <v>0</v>
          </cell>
          <cell r="D858" t="str">
            <v>BANKEX25MAY64100PE</v>
          </cell>
          <cell r="E858" t="str">
            <v>BANKEX</v>
          </cell>
          <cell r="G858">
            <v>64100</v>
          </cell>
          <cell r="H858" t="str">
            <v>PE</v>
          </cell>
          <cell r="J858">
            <v>1125.6900000000023</v>
          </cell>
          <cell r="K858">
            <v>-1125.6900000000023</v>
          </cell>
          <cell r="L858">
            <v>0</v>
          </cell>
        </row>
        <row r="859">
          <cell r="C859">
            <v>0</v>
          </cell>
          <cell r="D859" t="str">
            <v>BANKEX25MAY70000PE</v>
          </cell>
          <cell r="E859" t="str">
            <v>BANKEX</v>
          </cell>
          <cell r="G859">
            <v>70000</v>
          </cell>
          <cell r="H859" t="str">
            <v>PE</v>
          </cell>
          <cell r="J859">
            <v>7025.6900000000023</v>
          </cell>
          <cell r="K859">
            <v>-7025.6900000000023</v>
          </cell>
          <cell r="L859">
            <v>0</v>
          </cell>
        </row>
        <row r="860">
          <cell r="C860">
            <v>0</v>
          </cell>
          <cell r="D860" t="str">
            <v>BANKEX25MAY51400PE</v>
          </cell>
          <cell r="E860" t="str">
            <v>BANKEX</v>
          </cell>
          <cell r="G860">
            <v>51400</v>
          </cell>
          <cell r="H860" t="str">
            <v>PE</v>
          </cell>
          <cell r="J860">
            <v>0</v>
          </cell>
        </row>
        <row r="861">
          <cell r="C861">
            <v>1431.15</v>
          </cell>
          <cell r="D861" t="str">
            <v>BANKEX25MAY61900CE</v>
          </cell>
          <cell r="E861" t="str">
            <v>BANKEX</v>
          </cell>
          <cell r="G861">
            <v>61900</v>
          </cell>
          <cell r="H861" t="str">
            <v>CE</v>
          </cell>
          <cell r="J861">
            <v>1074.3099999999977</v>
          </cell>
          <cell r="K861">
            <v>356.84000000000242</v>
          </cell>
          <cell r="L861">
            <v>90</v>
          </cell>
        </row>
        <row r="862">
          <cell r="C862">
            <v>0</v>
          </cell>
          <cell r="D862" t="str">
            <v>BANKEX25MAY54800PE</v>
          </cell>
          <cell r="E862" t="str">
            <v>BANKEX</v>
          </cell>
          <cell r="G862">
            <v>54800</v>
          </cell>
          <cell r="H862" t="str">
            <v>PE</v>
          </cell>
          <cell r="J862">
            <v>0</v>
          </cell>
          <cell r="K862">
            <v>0</v>
          </cell>
          <cell r="L862">
            <v>0</v>
          </cell>
        </row>
        <row r="863">
          <cell r="C863">
            <v>1201.7</v>
          </cell>
          <cell r="D863" t="str">
            <v>BANKEX25MAY62200CE</v>
          </cell>
          <cell r="E863" t="str">
            <v>BANKEX</v>
          </cell>
          <cell r="G863">
            <v>62200</v>
          </cell>
          <cell r="H863" t="str">
            <v>CE</v>
          </cell>
          <cell r="J863">
            <v>774.30999999999767</v>
          </cell>
          <cell r="K863">
            <v>427.39000000000237</v>
          </cell>
          <cell r="L863">
            <v>90</v>
          </cell>
        </row>
        <row r="864">
          <cell r="C864">
            <v>0</v>
          </cell>
          <cell r="D864" t="str">
            <v>BANKEX25MAY58700PE</v>
          </cell>
          <cell r="E864" t="str">
            <v>BANKEX</v>
          </cell>
          <cell r="G864">
            <v>58700</v>
          </cell>
          <cell r="H864" t="str">
            <v>PE</v>
          </cell>
          <cell r="J864">
            <v>0</v>
          </cell>
          <cell r="K864">
            <v>0</v>
          </cell>
          <cell r="L864">
            <v>0</v>
          </cell>
        </row>
        <row r="865">
          <cell r="C865">
            <v>0</v>
          </cell>
          <cell r="D865" t="str">
            <v>BANKEX25MAY57900PE</v>
          </cell>
          <cell r="E865" t="str">
            <v>BANKEX</v>
          </cell>
          <cell r="G865">
            <v>57900</v>
          </cell>
          <cell r="H865" t="str">
            <v>PE</v>
          </cell>
          <cell r="J865">
            <v>0</v>
          </cell>
          <cell r="K865">
            <v>0</v>
          </cell>
          <cell r="L865">
            <v>0</v>
          </cell>
        </row>
        <row r="866">
          <cell r="C866">
            <v>0</v>
          </cell>
          <cell r="D866" t="str">
            <v>BANKEX25MAY69100CE</v>
          </cell>
          <cell r="E866" t="str">
            <v>BANKEX</v>
          </cell>
          <cell r="G866">
            <v>69100</v>
          </cell>
          <cell r="H866" t="str">
            <v>CE</v>
          </cell>
          <cell r="J866">
            <v>0</v>
          </cell>
          <cell r="K866">
            <v>0</v>
          </cell>
          <cell r="L866">
            <v>0</v>
          </cell>
        </row>
        <row r="867">
          <cell r="C867">
            <v>0</v>
          </cell>
          <cell r="D867" t="str">
            <v>BANKEX25MAY55300PE</v>
          </cell>
          <cell r="E867" t="str">
            <v>BANKEX</v>
          </cell>
          <cell r="G867">
            <v>55300</v>
          </cell>
          <cell r="H867" t="str">
            <v>PE</v>
          </cell>
          <cell r="J867">
            <v>0</v>
          </cell>
          <cell r="K867">
            <v>0</v>
          </cell>
          <cell r="L867">
            <v>0</v>
          </cell>
        </row>
        <row r="868">
          <cell r="C868">
            <v>125.75</v>
          </cell>
          <cell r="D868" t="str">
            <v>BANKEX25MAY61000PE</v>
          </cell>
          <cell r="E868" t="str">
            <v>BANKEX</v>
          </cell>
          <cell r="G868">
            <v>61000</v>
          </cell>
          <cell r="H868" t="str">
            <v>PE</v>
          </cell>
          <cell r="J868">
            <v>0</v>
          </cell>
          <cell r="K868">
            <v>127.6</v>
          </cell>
          <cell r="L868">
            <v>570</v>
          </cell>
        </row>
        <row r="869">
          <cell r="C869">
            <v>0</v>
          </cell>
          <cell r="D869" t="str">
            <v>BANKEX25MAY63600PE</v>
          </cell>
          <cell r="E869" t="str">
            <v>BANKEX</v>
          </cell>
          <cell r="G869">
            <v>63600</v>
          </cell>
          <cell r="H869" t="str">
            <v>PE</v>
          </cell>
          <cell r="J869">
            <v>625.69000000000233</v>
          </cell>
          <cell r="K869">
            <v>-625.69000000000233</v>
          </cell>
          <cell r="L869">
            <v>0</v>
          </cell>
        </row>
        <row r="870">
          <cell r="C870">
            <v>10.5</v>
          </cell>
          <cell r="D870" t="str">
            <v>BANKEX25MAY71200CE</v>
          </cell>
          <cell r="E870" t="str">
            <v>BANKEX</v>
          </cell>
          <cell r="G870">
            <v>71200</v>
          </cell>
          <cell r="H870" t="str">
            <v>CE</v>
          </cell>
          <cell r="J870">
            <v>0</v>
          </cell>
          <cell r="K870">
            <v>10.5</v>
          </cell>
          <cell r="L870">
            <v>120</v>
          </cell>
        </row>
        <row r="871">
          <cell r="C871">
            <v>0</v>
          </cell>
          <cell r="D871" t="str">
            <v>BANKEX25MAY50400PE</v>
          </cell>
          <cell r="E871" t="str">
            <v>BANKEX</v>
          </cell>
          <cell r="G871">
            <v>50400</v>
          </cell>
          <cell r="H871" t="str">
            <v>PE</v>
          </cell>
          <cell r="J871">
            <v>0</v>
          </cell>
        </row>
        <row r="872">
          <cell r="C872">
            <v>154.5</v>
          </cell>
          <cell r="D872" t="str">
            <v>BANKEX25MAY61200PE</v>
          </cell>
          <cell r="E872" t="str">
            <v>BANKEX</v>
          </cell>
          <cell r="G872">
            <v>61200</v>
          </cell>
          <cell r="H872" t="str">
            <v>PE</v>
          </cell>
          <cell r="J872">
            <v>0</v>
          </cell>
          <cell r="K872">
            <v>154.5</v>
          </cell>
          <cell r="L872">
            <v>300</v>
          </cell>
        </row>
        <row r="873">
          <cell r="C873">
            <v>0</v>
          </cell>
          <cell r="D873" t="str">
            <v>BANKEX25MAY70800CE</v>
          </cell>
          <cell r="E873" t="str">
            <v>BANKEX</v>
          </cell>
          <cell r="G873">
            <v>70800</v>
          </cell>
          <cell r="H873" t="str">
            <v>CE</v>
          </cell>
          <cell r="J873">
            <v>0</v>
          </cell>
        </row>
        <row r="874">
          <cell r="C874">
            <v>0</v>
          </cell>
          <cell r="D874" t="str">
            <v>BANKEX25MAY56600PE</v>
          </cell>
          <cell r="E874" t="str">
            <v>BANKEX</v>
          </cell>
          <cell r="G874">
            <v>56600</v>
          </cell>
          <cell r="H874" t="str">
            <v>PE</v>
          </cell>
          <cell r="J874">
            <v>0</v>
          </cell>
          <cell r="K874">
            <v>0</v>
          </cell>
          <cell r="L874">
            <v>0</v>
          </cell>
        </row>
        <row r="875">
          <cell r="C875">
            <v>0</v>
          </cell>
          <cell r="D875" t="str">
            <v>BANKEX25MAY63900CE</v>
          </cell>
          <cell r="E875" t="str">
            <v>BANKEX</v>
          </cell>
          <cell r="G875">
            <v>63900</v>
          </cell>
          <cell r="H875" t="str">
            <v>CE</v>
          </cell>
          <cell r="J875">
            <v>0</v>
          </cell>
          <cell r="K875">
            <v>0</v>
          </cell>
          <cell r="L875">
            <v>0</v>
          </cell>
        </row>
        <row r="876">
          <cell r="C876">
            <v>0</v>
          </cell>
          <cell r="D876" t="str">
            <v>BANKEX25MAY50200PE</v>
          </cell>
          <cell r="E876" t="str">
            <v>BANKEX</v>
          </cell>
          <cell r="G876">
            <v>50200</v>
          </cell>
          <cell r="H876" t="str">
            <v>PE</v>
          </cell>
          <cell r="J876">
            <v>0</v>
          </cell>
          <cell r="K876">
            <v>0</v>
          </cell>
          <cell r="L876">
            <v>0</v>
          </cell>
        </row>
        <row r="877">
          <cell r="C877">
            <v>0</v>
          </cell>
          <cell r="D877" t="str">
            <v>BANKEX25MAY56000PE</v>
          </cell>
          <cell r="E877" t="str">
            <v>BANKEX</v>
          </cell>
          <cell r="G877">
            <v>56000</v>
          </cell>
          <cell r="H877" t="str">
            <v>PE</v>
          </cell>
          <cell r="J877">
            <v>0</v>
          </cell>
          <cell r="K877">
            <v>0</v>
          </cell>
          <cell r="L877">
            <v>0</v>
          </cell>
        </row>
        <row r="878">
          <cell r="C878">
            <v>0</v>
          </cell>
          <cell r="D878" t="str">
            <v>BANKEX25MAY65100CE</v>
          </cell>
          <cell r="E878" t="str">
            <v>BANKEX</v>
          </cell>
          <cell r="G878">
            <v>65100</v>
          </cell>
          <cell r="H878" t="str">
            <v>CE</v>
          </cell>
          <cell r="J878">
            <v>0</v>
          </cell>
          <cell r="K878">
            <v>0</v>
          </cell>
          <cell r="L878">
            <v>0</v>
          </cell>
        </row>
        <row r="879">
          <cell r="C879">
            <v>0</v>
          </cell>
          <cell r="D879" t="str">
            <v>BANKEX25MAY52100CE</v>
          </cell>
          <cell r="E879" t="str">
            <v>BANKEX</v>
          </cell>
          <cell r="G879">
            <v>52100</v>
          </cell>
          <cell r="H879" t="str">
            <v>CE</v>
          </cell>
          <cell r="J879">
            <v>10874.309999999998</v>
          </cell>
          <cell r="K879">
            <v>-10874.309999999998</v>
          </cell>
          <cell r="L879">
            <v>0</v>
          </cell>
        </row>
        <row r="880">
          <cell r="C880">
            <v>167.35</v>
          </cell>
          <cell r="D880" t="str">
            <v>BANKEX25MAY64600CE</v>
          </cell>
          <cell r="E880" t="str">
            <v>BANKEX</v>
          </cell>
          <cell r="G880">
            <v>64600</v>
          </cell>
          <cell r="H880" t="str">
            <v>CE</v>
          </cell>
          <cell r="J880">
            <v>0</v>
          </cell>
          <cell r="K880">
            <v>161.25</v>
          </cell>
          <cell r="L880">
            <v>300</v>
          </cell>
        </row>
        <row r="881">
          <cell r="C881">
            <v>0</v>
          </cell>
          <cell r="D881" t="str">
            <v>BANKEX25MAY56400CE</v>
          </cell>
          <cell r="E881" t="str">
            <v>BANKEX</v>
          </cell>
          <cell r="G881">
            <v>56400</v>
          </cell>
          <cell r="H881" t="str">
            <v>CE</v>
          </cell>
          <cell r="J881">
            <v>6574.3099999999977</v>
          </cell>
          <cell r="K881">
            <v>-6574.3099999999977</v>
          </cell>
          <cell r="L881">
            <v>0</v>
          </cell>
        </row>
        <row r="882">
          <cell r="C882">
            <v>0</v>
          </cell>
          <cell r="D882" t="str">
            <v>BANKEX25MAY71200PE</v>
          </cell>
          <cell r="E882" t="str">
            <v>BANKEX</v>
          </cell>
          <cell r="G882">
            <v>71200</v>
          </cell>
          <cell r="H882" t="str">
            <v>PE</v>
          </cell>
          <cell r="J882">
            <v>8225.6900000000023</v>
          </cell>
          <cell r="K882">
            <v>-8225.6900000000023</v>
          </cell>
          <cell r="L882">
            <v>0</v>
          </cell>
        </row>
        <row r="883">
          <cell r="C883">
            <v>0</v>
          </cell>
          <cell r="D883" t="str">
            <v>BANKEX25MAY70800PE</v>
          </cell>
          <cell r="E883" t="str">
            <v>BANKEX</v>
          </cell>
          <cell r="G883">
            <v>70800</v>
          </cell>
          <cell r="H883" t="str">
            <v>PE</v>
          </cell>
          <cell r="J883">
            <v>7825.6900000000023</v>
          </cell>
          <cell r="K883">
            <v>-7825.6900000000023</v>
          </cell>
          <cell r="L883">
            <v>0</v>
          </cell>
        </row>
        <row r="884">
          <cell r="C884">
            <v>0</v>
          </cell>
          <cell r="D884" t="str">
            <v>BANKEX25MAY69600CE</v>
          </cell>
          <cell r="E884" t="str">
            <v>BANKEX</v>
          </cell>
          <cell r="G884">
            <v>69600</v>
          </cell>
          <cell r="H884" t="str">
            <v>CE</v>
          </cell>
          <cell r="J884">
            <v>0</v>
          </cell>
          <cell r="K884">
            <v>0</v>
          </cell>
          <cell r="L884">
            <v>0</v>
          </cell>
        </row>
        <row r="885">
          <cell r="C885">
            <v>1953.4</v>
          </cell>
          <cell r="D885" t="str">
            <v>BANKEX25MAY61200CE</v>
          </cell>
          <cell r="E885" t="str">
            <v>BANKEX</v>
          </cell>
          <cell r="G885">
            <v>61200</v>
          </cell>
          <cell r="H885" t="str">
            <v>CE</v>
          </cell>
          <cell r="J885">
            <v>1774.3099999999977</v>
          </cell>
          <cell r="K885">
            <v>179.09000000000242</v>
          </cell>
          <cell r="L885">
            <v>60</v>
          </cell>
        </row>
        <row r="886">
          <cell r="C886">
            <v>884.4</v>
          </cell>
          <cell r="D886" t="str">
            <v>BANKEX25MAY63500PE</v>
          </cell>
          <cell r="E886" t="str">
            <v>BANKEX</v>
          </cell>
          <cell r="G886">
            <v>63500</v>
          </cell>
          <cell r="H886" t="str">
            <v>PE</v>
          </cell>
          <cell r="J886">
            <v>525.69000000000233</v>
          </cell>
          <cell r="K886">
            <v>358.70999999999765</v>
          </cell>
          <cell r="L886">
            <v>150</v>
          </cell>
        </row>
        <row r="887">
          <cell r="C887">
            <v>0</v>
          </cell>
          <cell r="D887" t="str">
            <v>BANKEX25MAY66400PE</v>
          </cell>
          <cell r="E887" t="str">
            <v>BANKEX</v>
          </cell>
          <cell r="G887">
            <v>66400</v>
          </cell>
          <cell r="H887" t="str">
            <v>PE</v>
          </cell>
          <cell r="J887">
            <v>3425.6900000000023</v>
          </cell>
          <cell r="K887">
            <v>-3425.6900000000023</v>
          </cell>
          <cell r="L887">
            <v>0</v>
          </cell>
        </row>
        <row r="888">
          <cell r="C888">
            <v>770.35</v>
          </cell>
          <cell r="D888" t="str">
            <v>BANKEX25MAY63300PE</v>
          </cell>
          <cell r="E888" t="str">
            <v>BANKEX</v>
          </cell>
          <cell r="G888">
            <v>63300</v>
          </cell>
          <cell r="H888" t="str">
            <v>PE</v>
          </cell>
          <cell r="J888">
            <v>325.69000000000233</v>
          </cell>
          <cell r="K888">
            <v>444.65999999999769</v>
          </cell>
          <cell r="L888">
            <v>150</v>
          </cell>
        </row>
        <row r="889">
          <cell r="C889">
            <v>0</v>
          </cell>
          <cell r="D889" t="str">
            <v>BANKEX25MAY65600PE</v>
          </cell>
          <cell r="E889" t="str">
            <v>BANKEX</v>
          </cell>
          <cell r="G889">
            <v>65600</v>
          </cell>
          <cell r="H889" t="str">
            <v>PE</v>
          </cell>
          <cell r="J889">
            <v>2625.6900000000023</v>
          </cell>
          <cell r="K889">
            <v>-2625.6900000000023</v>
          </cell>
          <cell r="L889">
            <v>0</v>
          </cell>
        </row>
        <row r="890">
          <cell r="C890">
            <v>0</v>
          </cell>
          <cell r="D890" t="str">
            <v>BANKEX25MAY70200PE</v>
          </cell>
          <cell r="E890" t="str">
            <v>BANKEX</v>
          </cell>
          <cell r="G890">
            <v>70200</v>
          </cell>
          <cell r="H890" t="str">
            <v>PE</v>
          </cell>
          <cell r="J890">
            <v>7225.6900000000023</v>
          </cell>
          <cell r="K890">
            <v>-7225.6900000000023</v>
          </cell>
          <cell r="L890">
            <v>0</v>
          </cell>
        </row>
        <row r="891">
          <cell r="C891">
            <v>0</v>
          </cell>
          <cell r="D891" t="str">
            <v>BANKEX25MAY65200PE</v>
          </cell>
          <cell r="E891" t="str">
            <v>BANKEX</v>
          </cell>
          <cell r="G891">
            <v>65200</v>
          </cell>
          <cell r="H891" t="str">
            <v>PE</v>
          </cell>
          <cell r="J891">
            <v>2225.6900000000023</v>
          </cell>
          <cell r="K891">
            <v>-2225.6900000000023</v>
          </cell>
          <cell r="L891">
            <v>0</v>
          </cell>
        </row>
        <row r="892">
          <cell r="C892">
            <v>0</v>
          </cell>
          <cell r="D892" t="str">
            <v>BANKEX25MAY50700PE</v>
          </cell>
          <cell r="E892" t="str">
            <v>BANKEX</v>
          </cell>
          <cell r="G892">
            <v>50700</v>
          </cell>
          <cell r="H892" t="str">
            <v>PE</v>
          </cell>
          <cell r="J892">
            <v>0</v>
          </cell>
        </row>
        <row r="893">
          <cell r="C893">
            <v>0</v>
          </cell>
          <cell r="D893" t="str">
            <v>BANKEX25MAY63700PE</v>
          </cell>
          <cell r="E893" t="str">
            <v>BANKEX</v>
          </cell>
          <cell r="G893">
            <v>63700</v>
          </cell>
          <cell r="H893" t="str">
            <v>PE</v>
          </cell>
          <cell r="J893">
            <v>725.69000000000233</v>
          </cell>
          <cell r="K893">
            <v>-725.69000000000233</v>
          </cell>
          <cell r="L893">
            <v>0</v>
          </cell>
        </row>
        <row r="894">
          <cell r="C894">
            <v>0</v>
          </cell>
          <cell r="D894" t="str">
            <v>BANKEX25MAY53800PE</v>
          </cell>
          <cell r="E894" t="str">
            <v>BANKEX</v>
          </cell>
          <cell r="G894">
            <v>53800</v>
          </cell>
          <cell r="H894" t="str">
            <v>PE</v>
          </cell>
          <cell r="J894">
            <v>0</v>
          </cell>
        </row>
        <row r="895">
          <cell r="C895">
            <v>252.15</v>
          </cell>
          <cell r="D895" t="str">
            <v>BANKEX25MAY64200CE</v>
          </cell>
          <cell r="E895" t="str">
            <v>BANKEX</v>
          </cell>
          <cell r="G895">
            <v>64200</v>
          </cell>
          <cell r="H895" t="str">
            <v>CE</v>
          </cell>
          <cell r="J895">
            <v>0</v>
          </cell>
          <cell r="K895">
            <v>252.15</v>
          </cell>
          <cell r="L895">
            <v>120</v>
          </cell>
        </row>
        <row r="896">
          <cell r="C896">
            <v>160.6</v>
          </cell>
          <cell r="D896" t="str">
            <v>BANKEX25MAY61300PE</v>
          </cell>
          <cell r="E896" t="str">
            <v>BANKEX</v>
          </cell>
          <cell r="G896">
            <v>61300</v>
          </cell>
          <cell r="H896" t="str">
            <v>PE</v>
          </cell>
          <cell r="J896">
            <v>0</v>
          </cell>
          <cell r="K896">
            <v>155.69999999999999</v>
          </cell>
          <cell r="L896">
            <v>180</v>
          </cell>
        </row>
        <row r="897">
          <cell r="C897">
            <v>0</v>
          </cell>
          <cell r="D897" t="str">
            <v>BANKEX25MAY52700CE</v>
          </cell>
          <cell r="E897" t="str">
            <v>BANKEX</v>
          </cell>
          <cell r="G897">
            <v>52700</v>
          </cell>
          <cell r="H897" t="str">
            <v>CE</v>
          </cell>
          <cell r="J897">
            <v>10274.309999999998</v>
          </cell>
          <cell r="K897">
            <v>-10274.309999999998</v>
          </cell>
          <cell r="L897">
            <v>0</v>
          </cell>
        </row>
        <row r="898">
          <cell r="C898">
            <v>0</v>
          </cell>
          <cell r="D898" t="str">
            <v>BANKEX25MAY53900CE</v>
          </cell>
          <cell r="E898" t="str">
            <v>BANKEX</v>
          </cell>
          <cell r="G898">
            <v>53900</v>
          </cell>
          <cell r="H898" t="str">
            <v>CE</v>
          </cell>
          <cell r="J898">
            <v>9074.3099999999977</v>
          </cell>
          <cell r="K898">
            <v>-9074.3099999999977</v>
          </cell>
          <cell r="L898">
            <v>0</v>
          </cell>
        </row>
        <row r="899">
          <cell r="C899">
            <v>0</v>
          </cell>
          <cell r="D899" t="str">
            <v>BANKEX25MAY59000PE</v>
          </cell>
          <cell r="E899" t="str">
            <v>BANKEX</v>
          </cell>
          <cell r="G899">
            <v>59000</v>
          </cell>
          <cell r="H899" t="str">
            <v>PE</v>
          </cell>
          <cell r="J899">
            <v>0</v>
          </cell>
          <cell r="K899">
            <v>0</v>
          </cell>
          <cell r="L899">
            <v>0</v>
          </cell>
        </row>
        <row r="900">
          <cell r="C900">
            <v>0</v>
          </cell>
          <cell r="D900" t="str">
            <v>BANKEX25MAY66400CE</v>
          </cell>
          <cell r="E900" t="str">
            <v>BANKEX</v>
          </cell>
          <cell r="G900">
            <v>66400</v>
          </cell>
          <cell r="H900" t="str">
            <v>CE</v>
          </cell>
          <cell r="J900">
            <v>0</v>
          </cell>
          <cell r="K900">
            <v>0</v>
          </cell>
          <cell r="L900">
            <v>0</v>
          </cell>
        </row>
        <row r="901">
          <cell r="C901">
            <v>5.0999999999999996</v>
          </cell>
          <cell r="D901" t="str">
            <v>BANKEX25MAY50000PE</v>
          </cell>
          <cell r="E901" t="str">
            <v>BANKEX</v>
          </cell>
          <cell r="G901">
            <v>50000</v>
          </cell>
          <cell r="H901" t="str">
            <v>PE</v>
          </cell>
          <cell r="J901">
            <v>0</v>
          </cell>
          <cell r="K901">
            <v>0</v>
          </cell>
          <cell r="L901">
            <v>0</v>
          </cell>
        </row>
        <row r="902">
          <cell r="C902">
            <v>0</v>
          </cell>
          <cell r="D902" t="str">
            <v>BANKEX25MAY68400PE</v>
          </cell>
          <cell r="E902" t="str">
            <v>BANKEX</v>
          </cell>
          <cell r="G902">
            <v>68400</v>
          </cell>
          <cell r="H902" t="str">
            <v>PE</v>
          </cell>
          <cell r="J902">
            <v>5425.6900000000023</v>
          </cell>
          <cell r="K902">
            <v>-5425.6900000000023</v>
          </cell>
          <cell r="L902">
            <v>0</v>
          </cell>
        </row>
        <row r="903">
          <cell r="C903">
            <v>0</v>
          </cell>
          <cell r="D903" t="str">
            <v>BANKEX25MAY49700CE</v>
          </cell>
          <cell r="E903" t="str">
            <v>BANKEX</v>
          </cell>
          <cell r="G903">
            <v>49700</v>
          </cell>
          <cell r="H903" t="str">
            <v>CE</v>
          </cell>
          <cell r="J903">
            <v>13274.309999999998</v>
          </cell>
          <cell r="K903">
            <v>-13274.309999999998</v>
          </cell>
          <cell r="L903">
            <v>0</v>
          </cell>
        </row>
        <row r="904">
          <cell r="C904">
            <v>0</v>
          </cell>
          <cell r="D904" t="str">
            <v>BANKEX25MAY70900PE</v>
          </cell>
          <cell r="E904" t="str">
            <v>BANKEX</v>
          </cell>
          <cell r="G904">
            <v>70900</v>
          </cell>
          <cell r="H904" t="str">
            <v>PE</v>
          </cell>
          <cell r="J904">
            <v>7925.6900000000023</v>
          </cell>
          <cell r="K904">
            <v>-7925.6900000000023</v>
          </cell>
          <cell r="L904">
            <v>0</v>
          </cell>
        </row>
        <row r="905">
          <cell r="C905">
            <v>0</v>
          </cell>
          <cell r="D905" t="str">
            <v>BANKEX25MAY58200PE</v>
          </cell>
          <cell r="E905" t="str">
            <v>BANKEX</v>
          </cell>
          <cell r="G905">
            <v>58200</v>
          </cell>
          <cell r="H905" t="str">
            <v>PE</v>
          </cell>
          <cell r="J905">
            <v>0</v>
          </cell>
          <cell r="K905">
            <v>0</v>
          </cell>
          <cell r="L905">
            <v>0</v>
          </cell>
        </row>
        <row r="906">
          <cell r="C906">
            <v>0</v>
          </cell>
          <cell r="D906" t="str">
            <v>BANKEX25MAY52200CE</v>
          </cell>
          <cell r="E906" t="str">
            <v>BANKEX</v>
          </cell>
          <cell r="G906">
            <v>52200</v>
          </cell>
          <cell r="H906" t="str">
            <v>CE</v>
          </cell>
          <cell r="J906">
            <v>10774.309999999998</v>
          </cell>
          <cell r="K906">
            <v>-10774.309999999998</v>
          </cell>
          <cell r="L906">
            <v>0</v>
          </cell>
        </row>
        <row r="907">
          <cell r="C907">
            <v>0</v>
          </cell>
          <cell r="D907" t="str">
            <v>BANKEX25MAY54200CE</v>
          </cell>
          <cell r="E907" t="str">
            <v>BANKEX</v>
          </cell>
          <cell r="G907">
            <v>54200</v>
          </cell>
          <cell r="H907" t="str">
            <v>CE</v>
          </cell>
          <cell r="J907">
            <v>8774.3099999999977</v>
          </cell>
          <cell r="K907">
            <v>-8774.3099999999977</v>
          </cell>
          <cell r="L907">
            <v>0</v>
          </cell>
        </row>
        <row r="908">
          <cell r="C908">
            <v>0</v>
          </cell>
          <cell r="D908" t="str">
            <v>BANKEX25MAY55500CE</v>
          </cell>
          <cell r="E908" t="str">
            <v>BANKEX</v>
          </cell>
          <cell r="G908">
            <v>55500</v>
          </cell>
          <cell r="H908" t="str">
            <v>CE</v>
          </cell>
          <cell r="J908">
            <v>7474.3099999999977</v>
          </cell>
          <cell r="K908">
            <v>-7474.3099999999977</v>
          </cell>
          <cell r="L908">
            <v>0</v>
          </cell>
        </row>
        <row r="909">
          <cell r="C909">
            <v>503</v>
          </cell>
          <cell r="D909" t="str">
            <v>BANKEX25MAY62800PE</v>
          </cell>
          <cell r="E909" t="str">
            <v>BANKEX</v>
          </cell>
          <cell r="G909">
            <v>62800</v>
          </cell>
          <cell r="H909" t="str">
            <v>PE</v>
          </cell>
          <cell r="J909">
            <v>0</v>
          </cell>
          <cell r="K909">
            <v>499.65</v>
          </cell>
          <cell r="L909">
            <v>4080</v>
          </cell>
        </row>
        <row r="910">
          <cell r="C910">
            <v>0</v>
          </cell>
          <cell r="D910" t="str">
            <v>BANKEX25MAY65000PE</v>
          </cell>
          <cell r="E910" t="str">
            <v>BANKEX</v>
          </cell>
          <cell r="G910">
            <v>65000</v>
          </cell>
          <cell r="H910" t="str">
            <v>PE</v>
          </cell>
          <cell r="J910">
            <v>2025.6900000000023</v>
          </cell>
          <cell r="K910">
            <v>-2025.6900000000023</v>
          </cell>
          <cell r="L910">
            <v>0</v>
          </cell>
        </row>
        <row r="911">
          <cell r="C911">
            <v>332.65</v>
          </cell>
          <cell r="D911" t="str">
            <v>BANKEX25MAY62200PE</v>
          </cell>
          <cell r="E911" t="str">
            <v>BANKEX</v>
          </cell>
          <cell r="G911">
            <v>62200</v>
          </cell>
          <cell r="H911" t="str">
            <v>PE</v>
          </cell>
          <cell r="J911">
            <v>0</v>
          </cell>
          <cell r="K911">
            <v>353</v>
          </cell>
          <cell r="L911">
            <v>360</v>
          </cell>
        </row>
        <row r="912">
          <cell r="C912">
            <v>0</v>
          </cell>
          <cell r="D912" t="str">
            <v>BANKEX25MAY59200PE</v>
          </cell>
          <cell r="E912" t="str">
            <v>BANKEX</v>
          </cell>
          <cell r="G912">
            <v>59200</v>
          </cell>
          <cell r="H912" t="str">
            <v>PE</v>
          </cell>
          <cell r="J912">
            <v>0</v>
          </cell>
          <cell r="K912">
            <v>0</v>
          </cell>
          <cell r="L912">
            <v>0</v>
          </cell>
        </row>
        <row r="913">
          <cell r="C913">
            <v>0</v>
          </cell>
          <cell r="D913" t="str">
            <v>BANKEX25MAY51900PE</v>
          </cell>
          <cell r="E913" t="str">
            <v>BANKEX</v>
          </cell>
          <cell r="G913">
            <v>51900</v>
          </cell>
          <cell r="H913" t="str">
            <v>PE</v>
          </cell>
          <cell r="J913">
            <v>0</v>
          </cell>
        </row>
        <row r="914">
          <cell r="C914">
            <v>536.29999999999995</v>
          </cell>
          <cell r="D914" t="str">
            <v>BANKEX25MAY63000PE</v>
          </cell>
          <cell r="E914" t="str">
            <v>BANKEX</v>
          </cell>
          <cell r="G914">
            <v>63000</v>
          </cell>
          <cell r="H914" t="str">
            <v>PE</v>
          </cell>
          <cell r="J914">
            <v>25.690000000002328</v>
          </cell>
          <cell r="K914">
            <v>568.95999999999765</v>
          </cell>
          <cell r="L914">
            <v>6090</v>
          </cell>
        </row>
        <row r="915">
          <cell r="C915">
            <v>0</v>
          </cell>
          <cell r="D915" t="str">
            <v>BANKEX25MAY50500CE</v>
          </cell>
          <cell r="E915" t="str">
            <v>BANKEX</v>
          </cell>
          <cell r="G915">
            <v>50500</v>
          </cell>
          <cell r="H915" t="str">
            <v>CE</v>
          </cell>
          <cell r="J915">
            <v>12474.309999999998</v>
          </cell>
          <cell r="K915">
            <v>-12474.309999999998</v>
          </cell>
          <cell r="L915">
            <v>0</v>
          </cell>
        </row>
        <row r="916">
          <cell r="C916">
            <v>118.2</v>
          </cell>
          <cell r="D916" t="str">
            <v>BANKEX25MAY64900CE</v>
          </cell>
          <cell r="E916" t="str">
            <v>BANKEX</v>
          </cell>
          <cell r="G916">
            <v>64900</v>
          </cell>
          <cell r="H916" t="str">
            <v>CE</v>
          </cell>
          <cell r="J916">
            <v>0</v>
          </cell>
          <cell r="K916">
            <v>115.6</v>
          </cell>
          <cell r="L916">
            <v>510</v>
          </cell>
        </row>
        <row r="917">
          <cell r="C917">
            <v>0</v>
          </cell>
          <cell r="D917" t="str">
            <v>BANKEX25MAY67100CE</v>
          </cell>
          <cell r="E917" t="str">
            <v>BANKEX</v>
          </cell>
          <cell r="G917">
            <v>67100</v>
          </cell>
          <cell r="H917" t="str">
            <v>CE</v>
          </cell>
          <cell r="J917">
            <v>0</v>
          </cell>
          <cell r="K917">
            <v>0</v>
          </cell>
          <cell r="L917">
            <v>0</v>
          </cell>
        </row>
        <row r="918">
          <cell r="C918">
            <v>204.7</v>
          </cell>
          <cell r="D918" t="str">
            <v>BANKEX25MAY61600PE</v>
          </cell>
          <cell r="E918" t="str">
            <v>BANKEX</v>
          </cell>
          <cell r="G918">
            <v>61600</v>
          </cell>
          <cell r="H918" t="str">
            <v>PE</v>
          </cell>
          <cell r="J918">
            <v>0</v>
          </cell>
          <cell r="K918">
            <v>203.25</v>
          </cell>
          <cell r="L918">
            <v>90</v>
          </cell>
        </row>
        <row r="919">
          <cell r="C919">
            <v>0</v>
          </cell>
          <cell r="D919" t="str">
            <v>BANKEX25MAY53100CE</v>
          </cell>
          <cell r="E919" t="str">
            <v>BANKEX</v>
          </cell>
          <cell r="G919">
            <v>53100</v>
          </cell>
          <cell r="H919" t="str">
            <v>CE</v>
          </cell>
          <cell r="J919">
            <v>9874.3099999999977</v>
          </cell>
          <cell r="K919">
            <v>-9874.3099999999977</v>
          </cell>
          <cell r="L919">
            <v>0</v>
          </cell>
        </row>
        <row r="920">
          <cell r="C920">
            <v>0</v>
          </cell>
          <cell r="D920" t="str">
            <v>BANKEX25MAY54900CE</v>
          </cell>
          <cell r="E920" t="str">
            <v>BANKEX</v>
          </cell>
          <cell r="G920">
            <v>54900</v>
          </cell>
          <cell r="H920" t="str">
            <v>CE</v>
          </cell>
          <cell r="J920">
            <v>8074.3099999999977</v>
          </cell>
          <cell r="K920">
            <v>-8074.3099999999977</v>
          </cell>
          <cell r="L920">
            <v>0</v>
          </cell>
        </row>
        <row r="921">
          <cell r="C921">
            <v>0</v>
          </cell>
          <cell r="D921" t="str">
            <v>BANKEX25MAY68900PE</v>
          </cell>
          <cell r="E921" t="str">
            <v>BANKEX</v>
          </cell>
          <cell r="G921">
            <v>68900</v>
          </cell>
          <cell r="H921" t="str">
            <v>PE</v>
          </cell>
          <cell r="J921">
            <v>5925.6900000000023</v>
          </cell>
          <cell r="K921">
            <v>-5925.6900000000023</v>
          </cell>
          <cell r="L921">
            <v>0</v>
          </cell>
        </row>
        <row r="922">
          <cell r="C922">
            <v>0</v>
          </cell>
          <cell r="D922" t="str">
            <v>BANKEX25MAY67400PE</v>
          </cell>
          <cell r="E922" t="str">
            <v>BANKEX</v>
          </cell>
          <cell r="G922">
            <v>67400</v>
          </cell>
          <cell r="H922" t="str">
            <v>PE</v>
          </cell>
          <cell r="J922">
            <v>4425.6900000000023</v>
          </cell>
          <cell r="K922">
            <v>-4425.6900000000023</v>
          </cell>
          <cell r="L922">
            <v>0</v>
          </cell>
        </row>
        <row r="923">
          <cell r="C923">
            <v>0</v>
          </cell>
          <cell r="D923" t="str">
            <v>BANKEX25MAY55200CE</v>
          </cell>
          <cell r="E923" t="str">
            <v>BANKEX</v>
          </cell>
          <cell r="G923">
            <v>55200</v>
          </cell>
          <cell r="H923" t="str">
            <v>CE</v>
          </cell>
          <cell r="J923">
            <v>7774.3099999999977</v>
          </cell>
          <cell r="K923">
            <v>-7774.3099999999977</v>
          </cell>
          <cell r="L923">
            <v>0</v>
          </cell>
        </row>
        <row r="924">
          <cell r="C924">
            <v>0</v>
          </cell>
          <cell r="D924" t="str">
            <v>BANKEX25MAY71100CE</v>
          </cell>
          <cell r="E924" t="str">
            <v>BANKEX</v>
          </cell>
          <cell r="G924">
            <v>71100</v>
          </cell>
          <cell r="H924" t="str">
            <v>CE</v>
          </cell>
          <cell r="J924">
            <v>0</v>
          </cell>
          <cell r="K924">
            <v>0</v>
          </cell>
          <cell r="L924">
            <v>0</v>
          </cell>
        </row>
        <row r="925">
          <cell r="C925">
            <v>0</v>
          </cell>
          <cell r="D925" t="str">
            <v>BANKEX25MAY64700PE</v>
          </cell>
          <cell r="E925" t="str">
            <v>BANKEX</v>
          </cell>
          <cell r="G925">
            <v>64700</v>
          </cell>
          <cell r="H925" t="str">
            <v>PE</v>
          </cell>
          <cell r="J925">
            <v>1725.6900000000023</v>
          </cell>
          <cell r="K925">
            <v>-1725.6900000000023</v>
          </cell>
          <cell r="L925">
            <v>0</v>
          </cell>
        </row>
        <row r="926">
          <cell r="C926">
            <v>0</v>
          </cell>
          <cell r="D926" t="str">
            <v>BANKEX25MAY51800CE</v>
          </cell>
          <cell r="E926" t="str">
            <v>BANKEX</v>
          </cell>
          <cell r="G926">
            <v>51800</v>
          </cell>
          <cell r="H926" t="str">
            <v>CE</v>
          </cell>
          <cell r="J926">
            <v>11174.309999999998</v>
          </cell>
          <cell r="K926">
            <v>-11174.309999999998</v>
          </cell>
          <cell r="L926">
            <v>0</v>
          </cell>
        </row>
        <row r="927">
          <cell r="C927">
            <v>0</v>
          </cell>
          <cell r="D927" t="str">
            <v>BANKEX25MAY69900PE</v>
          </cell>
          <cell r="E927" t="str">
            <v>BANKEX</v>
          </cell>
          <cell r="G927">
            <v>69900</v>
          </cell>
          <cell r="H927" t="str">
            <v>PE</v>
          </cell>
          <cell r="J927">
            <v>6925.6900000000023</v>
          </cell>
          <cell r="K927">
            <v>-6925.6900000000023</v>
          </cell>
          <cell r="L927">
            <v>0</v>
          </cell>
        </row>
        <row r="928">
          <cell r="C928">
            <v>89.7</v>
          </cell>
          <cell r="D928" t="str">
            <v>BANKEX25MAY60500PE</v>
          </cell>
          <cell r="E928" t="str">
            <v>BANKEX</v>
          </cell>
          <cell r="G928">
            <v>60500</v>
          </cell>
          <cell r="H928" t="str">
            <v>PE</v>
          </cell>
          <cell r="J928">
            <v>0</v>
          </cell>
          <cell r="K928">
            <v>87.4</v>
          </cell>
          <cell r="L928">
            <v>240</v>
          </cell>
        </row>
        <row r="929">
          <cell r="C929">
            <v>0</v>
          </cell>
          <cell r="D929" t="str">
            <v>BANKEX25MAY59400CE</v>
          </cell>
          <cell r="E929" t="str">
            <v>BANKEX</v>
          </cell>
          <cell r="G929">
            <v>59400</v>
          </cell>
          <cell r="H929" t="str">
            <v>CE</v>
          </cell>
          <cell r="J929">
            <v>3574.3099999999977</v>
          </cell>
          <cell r="K929">
            <v>-3574.3099999999977</v>
          </cell>
          <cell r="L929">
            <v>0</v>
          </cell>
        </row>
        <row r="930">
          <cell r="C930">
            <v>0</v>
          </cell>
          <cell r="D930" t="str">
            <v>BANKEX25MAY67200CE</v>
          </cell>
          <cell r="E930" t="str">
            <v>BANKEX</v>
          </cell>
          <cell r="G930">
            <v>67200</v>
          </cell>
          <cell r="H930" t="str">
            <v>CE</v>
          </cell>
          <cell r="J930">
            <v>0</v>
          </cell>
          <cell r="K930">
            <v>0</v>
          </cell>
          <cell r="L930">
            <v>0</v>
          </cell>
        </row>
        <row r="931">
          <cell r="C931">
            <v>0</v>
          </cell>
          <cell r="D931" t="str">
            <v>BANKEX25MAY63800PE</v>
          </cell>
          <cell r="E931" t="str">
            <v>BANKEX</v>
          </cell>
          <cell r="G931">
            <v>63800</v>
          </cell>
          <cell r="H931" t="str">
            <v>PE</v>
          </cell>
          <cell r="J931">
            <v>825.69000000000233</v>
          </cell>
          <cell r="K931">
            <v>-825.69000000000233</v>
          </cell>
          <cell r="L931">
            <v>0</v>
          </cell>
        </row>
        <row r="932">
          <cell r="C932">
            <v>0</v>
          </cell>
          <cell r="D932" t="str">
            <v>BANKEX25MAY51700CE</v>
          </cell>
          <cell r="E932" t="str">
            <v>BANKEX</v>
          </cell>
          <cell r="G932">
            <v>51700</v>
          </cell>
          <cell r="H932" t="str">
            <v>CE</v>
          </cell>
          <cell r="J932">
            <v>11274.309999999998</v>
          </cell>
          <cell r="K932">
            <v>-11274.309999999998</v>
          </cell>
          <cell r="L932">
            <v>0</v>
          </cell>
        </row>
        <row r="933">
          <cell r="C933">
            <v>0</v>
          </cell>
          <cell r="D933" t="str">
            <v>BANKEX25MAY68000PE</v>
          </cell>
          <cell r="E933" t="str">
            <v>BANKEX</v>
          </cell>
          <cell r="G933">
            <v>68000</v>
          </cell>
          <cell r="H933" t="str">
            <v>PE</v>
          </cell>
          <cell r="J933">
            <v>5025.6900000000023</v>
          </cell>
          <cell r="K933">
            <v>-5025.6900000000023</v>
          </cell>
          <cell r="L933">
            <v>0</v>
          </cell>
        </row>
        <row r="934">
          <cell r="C934">
            <v>293</v>
          </cell>
          <cell r="D934" t="str">
            <v>BANKEX25MAY61900PE</v>
          </cell>
          <cell r="E934" t="str">
            <v>BANKEX</v>
          </cell>
          <cell r="G934">
            <v>61900</v>
          </cell>
          <cell r="H934" t="str">
            <v>PE</v>
          </cell>
          <cell r="J934">
            <v>0</v>
          </cell>
          <cell r="K934">
            <v>293</v>
          </cell>
          <cell r="L934">
            <v>120</v>
          </cell>
        </row>
        <row r="935">
          <cell r="C935">
            <v>0</v>
          </cell>
          <cell r="D935" t="str">
            <v>BANKEX25MAY56700PE</v>
          </cell>
          <cell r="E935" t="str">
            <v>BANKEX</v>
          </cell>
          <cell r="G935">
            <v>56700</v>
          </cell>
          <cell r="H935" t="str">
            <v>PE</v>
          </cell>
          <cell r="J935">
            <v>0</v>
          </cell>
          <cell r="K935">
            <v>0</v>
          </cell>
          <cell r="L935">
            <v>0</v>
          </cell>
        </row>
        <row r="936">
          <cell r="C936">
            <v>0</v>
          </cell>
          <cell r="D936" t="str">
            <v>BANKEX25MAY53400PE</v>
          </cell>
          <cell r="E936" t="str">
            <v>BANKEX</v>
          </cell>
          <cell r="G936">
            <v>53400</v>
          </cell>
          <cell r="H936" t="str">
            <v>PE</v>
          </cell>
          <cell r="J936">
            <v>0</v>
          </cell>
        </row>
        <row r="937">
          <cell r="C937">
            <v>0</v>
          </cell>
          <cell r="D937" t="str">
            <v>BANKEX25MAY64000PE</v>
          </cell>
          <cell r="E937" t="str">
            <v>BANKEX</v>
          </cell>
          <cell r="G937">
            <v>64000</v>
          </cell>
          <cell r="H937" t="str">
            <v>PE</v>
          </cell>
          <cell r="J937">
            <v>1025.6900000000023</v>
          </cell>
          <cell r="K937">
            <v>-1025.6900000000023</v>
          </cell>
          <cell r="L937">
            <v>0</v>
          </cell>
        </row>
        <row r="938">
          <cell r="C938">
            <v>375.35</v>
          </cell>
          <cell r="D938" t="str">
            <v>BANKEX25MAY62400PE</v>
          </cell>
          <cell r="E938" t="str">
            <v>BANKEX</v>
          </cell>
          <cell r="G938">
            <v>62400</v>
          </cell>
          <cell r="H938" t="str">
            <v>PE</v>
          </cell>
          <cell r="J938">
            <v>0</v>
          </cell>
          <cell r="K938">
            <v>384.3</v>
          </cell>
          <cell r="L938">
            <v>720</v>
          </cell>
        </row>
        <row r="939">
          <cell r="C939">
            <v>0</v>
          </cell>
          <cell r="D939" t="str">
            <v>BANKEX25MAY65300PE</v>
          </cell>
          <cell r="E939" t="str">
            <v>BANKEX</v>
          </cell>
          <cell r="G939">
            <v>65300</v>
          </cell>
          <cell r="H939" t="str">
            <v>PE</v>
          </cell>
          <cell r="J939">
            <v>2325.6900000000023</v>
          </cell>
          <cell r="K939">
            <v>-2325.6900000000023</v>
          </cell>
          <cell r="L939">
            <v>0</v>
          </cell>
        </row>
        <row r="940">
          <cell r="C940">
            <v>0</v>
          </cell>
          <cell r="D940" t="str">
            <v>BANKEX25MAY64400PE</v>
          </cell>
          <cell r="E940" t="str">
            <v>BANKEX</v>
          </cell>
          <cell r="G940">
            <v>64400</v>
          </cell>
          <cell r="H940" t="str">
            <v>PE</v>
          </cell>
          <cell r="J940">
            <v>1425.6900000000023</v>
          </cell>
          <cell r="K940">
            <v>-1425.6900000000023</v>
          </cell>
          <cell r="L940">
            <v>0</v>
          </cell>
        </row>
        <row r="941">
          <cell r="C941">
            <v>0</v>
          </cell>
          <cell r="D941" t="str">
            <v>BANKEX25MAY53700PE</v>
          </cell>
          <cell r="E941" t="str">
            <v>BANKEX</v>
          </cell>
          <cell r="G941">
            <v>53700</v>
          </cell>
          <cell r="H941" t="str">
            <v>PE</v>
          </cell>
          <cell r="J941">
            <v>0</v>
          </cell>
        </row>
        <row r="942">
          <cell r="C942">
            <v>1115.45</v>
          </cell>
          <cell r="D942" t="str">
            <v>BANKEX25MAY62300CE</v>
          </cell>
          <cell r="E942" t="str">
            <v>BANKEX</v>
          </cell>
          <cell r="G942">
            <v>62300</v>
          </cell>
          <cell r="H942" t="str">
            <v>CE</v>
          </cell>
          <cell r="J942">
            <v>674.30999999999767</v>
          </cell>
          <cell r="K942">
            <v>459.19000000000233</v>
          </cell>
          <cell r="L942">
            <v>90</v>
          </cell>
        </row>
        <row r="943">
          <cell r="C943">
            <v>0</v>
          </cell>
          <cell r="D943" t="str">
            <v>BANKEX25MAY67700PE</v>
          </cell>
          <cell r="E943" t="str">
            <v>BANKEX</v>
          </cell>
          <cell r="G943">
            <v>67700</v>
          </cell>
          <cell r="H943" t="str">
            <v>PE</v>
          </cell>
          <cell r="J943">
            <v>4725.6900000000023</v>
          </cell>
          <cell r="K943">
            <v>-4725.6900000000023</v>
          </cell>
          <cell r="L943">
            <v>0</v>
          </cell>
        </row>
        <row r="944">
          <cell r="C944">
            <v>0</v>
          </cell>
          <cell r="D944" t="str">
            <v>BANKEX25MAY53700CE</v>
          </cell>
          <cell r="E944" t="str">
            <v>BANKEX</v>
          </cell>
          <cell r="G944">
            <v>53700</v>
          </cell>
          <cell r="H944" t="str">
            <v>CE</v>
          </cell>
          <cell r="J944">
            <v>9274.3099999999977</v>
          </cell>
          <cell r="K944">
            <v>-9274.3099999999977</v>
          </cell>
          <cell r="L944">
            <v>0</v>
          </cell>
        </row>
        <row r="945">
          <cell r="C945">
            <v>0</v>
          </cell>
          <cell r="D945" t="str">
            <v>BANKEX25MAY66500CE</v>
          </cell>
          <cell r="E945" t="str">
            <v>BANKEX</v>
          </cell>
          <cell r="G945">
            <v>66500</v>
          </cell>
          <cell r="H945" t="str">
            <v>CE</v>
          </cell>
          <cell r="J945">
            <v>0</v>
          </cell>
          <cell r="K945">
            <v>0</v>
          </cell>
          <cell r="L945">
            <v>0</v>
          </cell>
        </row>
        <row r="946">
          <cell r="C946">
            <v>0</v>
          </cell>
          <cell r="D946" t="str">
            <v>BANKEX25MAY56200CE</v>
          </cell>
          <cell r="E946" t="str">
            <v>BANKEX</v>
          </cell>
          <cell r="G946">
            <v>56200</v>
          </cell>
          <cell r="H946" t="str">
            <v>CE</v>
          </cell>
          <cell r="J946">
            <v>6774.3099999999977</v>
          </cell>
          <cell r="K946">
            <v>-6774.3099999999977</v>
          </cell>
          <cell r="L946">
            <v>0</v>
          </cell>
        </row>
        <row r="947">
          <cell r="C947">
            <v>0</v>
          </cell>
          <cell r="D947" t="str">
            <v>BANKEX25MAY66600CE</v>
          </cell>
          <cell r="E947" t="str">
            <v>BANKEX</v>
          </cell>
          <cell r="G947">
            <v>66600</v>
          </cell>
          <cell r="H947" t="str">
            <v>CE</v>
          </cell>
          <cell r="J947">
            <v>0</v>
          </cell>
          <cell r="K947">
            <v>0</v>
          </cell>
          <cell r="L947">
            <v>0</v>
          </cell>
        </row>
        <row r="948">
          <cell r="C948">
            <v>0</v>
          </cell>
          <cell r="D948" t="str">
            <v>BANKEX25MAY58500CE</v>
          </cell>
          <cell r="E948" t="str">
            <v>BANKEX</v>
          </cell>
          <cell r="G948">
            <v>58500</v>
          </cell>
          <cell r="H948" t="str">
            <v>CE</v>
          </cell>
          <cell r="J948">
            <v>4474.3099999999977</v>
          </cell>
          <cell r="K948">
            <v>-4474.3099999999977</v>
          </cell>
          <cell r="L948">
            <v>0</v>
          </cell>
        </row>
        <row r="949">
          <cell r="C949">
            <v>0</v>
          </cell>
          <cell r="D949" t="str">
            <v>BANKEX25MAY57100CE</v>
          </cell>
          <cell r="E949" t="str">
            <v>BANKEX</v>
          </cell>
          <cell r="G949">
            <v>57100</v>
          </cell>
          <cell r="H949" t="str">
            <v>CE</v>
          </cell>
          <cell r="J949">
            <v>5874.3099999999977</v>
          </cell>
          <cell r="K949">
            <v>-5874.3099999999977</v>
          </cell>
          <cell r="L949">
            <v>0</v>
          </cell>
        </row>
        <row r="950">
          <cell r="C950">
            <v>0</v>
          </cell>
          <cell r="D950" t="str">
            <v>BANKEX25MAY53000CE</v>
          </cell>
          <cell r="E950" t="str">
            <v>BANKEX</v>
          </cell>
          <cell r="G950">
            <v>53000</v>
          </cell>
          <cell r="H950" t="str">
            <v>CE</v>
          </cell>
          <cell r="J950">
            <v>9974.3099999999977</v>
          </cell>
          <cell r="K950">
            <v>-9974.3099999999977</v>
          </cell>
          <cell r="L950">
            <v>0</v>
          </cell>
        </row>
        <row r="951">
          <cell r="C951">
            <v>0</v>
          </cell>
          <cell r="D951" t="str">
            <v>BANKEX25MAY70700PE</v>
          </cell>
          <cell r="E951" t="str">
            <v>BANKEX</v>
          </cell>
          <cell r="G951">
            <v>70700</v>
          </cell>
          <cell r="H951" t="str">
            <v>PE</v>
          </cell>
          <cell r="J951">
            <v>7725.6900000000023</v>
          </cell>
          <cell r="K951">
            <v>-7725.6900000000023</v>
          </cell>
          <cell r="L951">
            <v>0</v>
          </cell>
        </row>
        <row r="952">
          <cell r="C952">
            <v>72.3</v>
          </cell>
          <cell r="D952" t="str">
            <v>BANKEX25MAY60100PE</v>
          </cell>
          <cell r="E952" t="str">
            <v>BANKEX</v>
          </cell>
          <cell r="G952">
            <v>60100</v>
          </cell>
          <cell r="H952" t="str">
            <v>PE</v>
          </cell>
          <cell r="J952">
            <v>0</v>
          </cell>
          <cell r="K952">
            <v>72.3</v>
          </cell>
          <cell r="L952">
            <v>210</v>
          </cell>
        </row>
        <row r="953">
          <cell r="C953">
            <v>0</v>
          </cell>
          <cell r="D953" t="str">
            <v>BANKEX25MAY68800CE</v>
          </cell>
          <cell r="E953" t="str">
            <v>BANKEX</v>
          </cell>
          <cell r="G953">
            <v>68800</v>
          </cell>
          <cell r="H953" t="str">
            <v>CE</v>
          </cell>
          <cell r="J953">
            <v>0</v>
          </cell>
          <cell r="K953">
            <v>0</v>
          </cell>
          <cell r="L953">
            <v>0</v>
          </cell>
        </row>
        <row r="954">
          <cell r="C954">
            <v>0</v>
          </cell>
          <cell r="D954" t="str">
            <v>BANKEX25MAY68700CE</v>
          </cell>
          <cell r="E954" t="str">
            <v>BANKEX</v>
          </cell>
          <cell r="G954">
            <v>68700</v>
          </cell>
          <cell r="H954" t="str">
            <v>CE</v>
          </cell>
          <cell r="J954">
            <v>0</v>
          </cell>
          <cell r="K954">
            <v>0</v>
          </cell>
          <cell r="L954">
            <v>0</v>
          </cell>
        </row>
        <row r="955">
          <cell r="C955">
            <v>0</v>
          </cell>
          <cell r="D955" t="str">
            <v>BANKEX25MAY50300PE</v>
          </cell>
          <cell r="E955" t="str">
            <v>BANKEX</v>
          </cell>
          <cell r="G955">
            <v>50300</v>
          </cell>
          <cell r="H955" t="str">
            <v>PE</v>
          </cell>
          <cell r="J955">
            <v>0</v>
          </cell>
        </row>
        <row r="956">
          <cell r="C956">
            <v>0</v>
          </cell>
          <cell r="D956" t="str">
            <v>BANKEX25MAY60200CE</v>
          </cell>
          <cell r="E956" t="str">
            <v>BANKEX</v>
          </cell>
          <cell r="G956">
            <v>60200</v>
          </cell>
          <cell r="H956" t="str">
            <v>CE</v>
          </cell>
          <cell r="J956">
            <v>2774.3099999999977</v>
          </cell>
          <cell r="K956">
            <v>-2774.3099999999977</v>
          </cell>
          <cell r="L956">
            <v>0</v>
          </cell>
        </row>
        <row r="957">
          <cell r="C957">
            <v>0</v>
          </cell>
          <cell r="D957" t="str">
            <v>BANKEX25MAY68100PE</v>
          </cell>
          <cell r="E957" t="str">
            <v>BANKEX</v>
          </cell>
          <cell r="G957">
            <v>68100</v>
          </cell>
          <cell r="H957" t="str">
            <v>PE</v>
          </cell>
          <cell r="J957">
            <v>5125.6900000000023</v>
          </cell>
          <cell r="K957">
            <v>-5125.6900000000023</v>
          </cell>
          <cell r="L957">
            <v>0</v>
          </cell>
        </row>
        <row r="958">
          <cell r="C958">
            <v>74.05</v>
          </cell>
          <cell r="D958" t="str">
            <v>BANKEX25MAY60200PE</v>
          </cell>
          <cell r="E958" t="str">
            <v>BANKEX</v>
          </cell>
          <cell r="G958">
            <v>60200</v>
          </cell>
          <cell r="H958" t="str">
            <v>PE</v>
          </cell>
          <cell r="J958">
            <v>0</v>
          </cell>
          <cell r="K958">
            <v>74.05</v>
          </cell>
          <cell r="L958">
            <v>90</v>
          </cell>
        </row>
        <row r="959">
          <cell r="C959">
            <v>0</v>
          </cell>
          <cell r="D959" t="str">
            <v>BANKEX25MAY65900CE</v>
          </cell>
          <cell r="E959" t="str">
            <v>BANKEX</v>
          </cell>
          <cell r="G959">
            <v>65900</v>
          </cell>
          <cell r="H959" t="str">
            <v>CE</v>
          </cell>
          <cell r="J959">
            <v>0</v>
          </cell>
          <cell r="K959">
            <v>0</v>
          </cell>
          <cell r="L959">
            <v>0</v>
          </cell>
        </row>
        <row r="960">
          <cell r="C960">
            <v>0</v>
          </cell>
          <cell r="D960" t="str">
            <v>BANKEX25MAY60300CE</v>
          </cell>
          <cell r="E960" t="str">
            <v>BANKEX</v>
          </cell>
          <cell r="G960">
            <v>60300</v>
          </cell>
          <cell r="H960" t="str">
            <v>CE</v>
          </cell>
          <cell r="J960">
            <v>2674.3099999999977</v>
          </cell>
          <cell r="K960">
            <v>-2674.3099999999977</v>
          </cell>
          <cell r="L960">
            <v>0</v>
          </cell>
        </row>
        <row r="961">
          <cell r="C961">
            <v>0</v>
          </cell>
          <cell r="D961" t="str">
            <v>BANKEX25MAY57500CE</v>
          </cell>
          <cell r="E961" t="str">
            <v>BANKEX</v>
          </cell>
          <cell r="G961">
            <v>57500</v>
          </cell>
          <cell r="H961" t="str">
            <v>CE</v>
          </cell>
          <cell r="J961">
            <v>5474.3099999999977</v>
          </cell>
          <cell r="K961">
            <v>-5474.3099999999977</v>
          </cell>
          <cell r="L961">
            <v>0</v>
          </cell>
        </row>
        <row r="962">
          <cell r="C962">
            <v>542.79999999999995</v>
          </cell>
          <cell r="D962" t="str">
            <v>BANKEX25MAY62900PE</v>
          </cell>
          <cell r="E962" t="str">
            <v>BANKEX</v>
          </cell>
          <cell r="G962">
            <v>62900</v>
          </cell>
          <cell r="H962" t="str">
            <v>PE</v>
          </cell>
          <cell r="J962">
            <v>0</v>
          </cell>
          <cell r="K962">
            <v>553.54999999999995</v>
          </cell>
          <cell r="L962">
            <v>6510</v>
          </cell>
        </row>
        <row r="963">
          <cell r="C963">
            <v>0</v>
          </cell>
          <cell r="D963" t="str">
            <v>BANKEX25MAY57200CE</v>
          </cell>
          <cell r="E963" t="str">
            <v>BANKEX</v>
          </cell>
          <cell r="G963">
            <v>57200</v>
          </cell>
          <cell r="H963" t="str">
            <v>CE</v>
          </cell>
          <cell r="J963">
            <v>5774.3099999999977</v>
          </cell>
          <cell r="K963">
            <v>-5774.3099999999977</v>
          </cell>
          <cell r="L963">
            <v>0</v>
          </cell>
        </row>
        <row r="964">
          <cell r="C964">
            <v>0</v>
          </cell>
          <cell r="D964" t="str">
            <v>BANKEX25MAY52600CE</v>
          </cell>
          <cell r="E964" t="str">
            <v>BANKEX</v>
          </cell>
          <cell r="G964">
            <v>52600</v>
          </cell>
          <cell r="H964" t="str">
            <v>CE</v>
          </cell>
          <cell r="J964">
            <v>10374.309999999998</v>
          </cell>
          <cell r="K964">
            <v>-10374.309999999998</v>
          </cell>
          <cell r="L964">
            <v>0</v>
          </cell>
        </row>
        <row r="965">
          <cell r="C965">
            <v>124.3</v>
          </cell>
          <cell r="D965" t="str">
            <v>BANKEX25MAY60800PE</v>
          </cell>
          <cell r="E965" t="str">
            <v>BANKEX</v>
          </cell>
          <cell r="G965">
            <v>60800</v>
          </cell>
          <cell r="H965" t="str">
            <v>PE</v>
          </cell>
          <cell r="J965">
            <v>0</v>
          </cell>
          <cell r="K965">
            <v>124.3</v>
          </cell>
          <cell r="L965">
            <v>180</v>
          </cell>
        </row>
        <row r="966">
          <cell r="C966">
            <v>0</v>
          </cell>
          <cell r="D966" t="str">
            <v>BANKEX25MAY51400CE</v>
          </cell>
          <cell r="E966" t="str">
            <v>BANKEX</v>
          </cell>
          <cell r="G966">
            <v>51400</v>
          </cell>
          <cell r="H966" t="str">
            <v>CE</v>
          </cell>
          <cell r="J966">
            <v>11574.309999999998</v>
          </cell>
          <cell r="K966">
            <v>-11574.309999999998</v>
          </cell>
          <cell r="L966">
            <v>0</v>
          </cell>
        </row>
        <row r="967">
          <cell r="C967">
            <v>0</v>
          </cell>
          <cell r="D967" t="str">
            <v>BANKEX25MAY54000PE</v>
          </cell>
          <cell r="E967" t="str">
            <v>BANKEX</v>
          </cell>
          <cell r="G967">
            <v>54000</v>
          </cell>
          <cell r="H967" t="str">
            <v>PE</v>
          </cell>
          <cell r="J967">
            <v>0</v>
          </cell>
          <cell r="K967">
            <v>0</v>
          </cell>
          <cell r="L967">
            <v>0</v>
          </cell>
        </row>
        <row r="968">
          <cell r="C968">
            <v>0</v>
          </cell>
          <cell r="D968" t="str">
            <v>BANKEX25MAY66200PE</v>
          </cell>
          <cell r="E968" t="str">
            <v>BANKEX</v>
          </cell>
          <cell r="G968">
            <v>66200</v>
          </cell>
          <cell r="H968" t="str">
            <v>PE</v>
          </cell>
          <cell r="J968">
            <v>3225.6900000000023</v>
          </cell>
          <cell r="K968">
            <v>-3225.6900000000023</v>
          </cell>
          <cell r="L968">
            <v>0</v>
          </cell>
        </row>
        <row r="969">
          <cell r="C969">
            <v>0</v>
          </cell>
          <cell r="D969" t="str">
            <v>BANKEX25MAY70300PE</v>
          </cell>
          <cell r="E969" t="str">
            <v>BANKEX</v>
          </cell>
          <cell r="G969">
            <v>70300</v>
          </cell>
          <cell r="H969" t="str">
            <v>PE</v>
          </cell>
          <cell r="J969">
            <v>7325.6900000000023</v>
          </cell>
          <cell r="K969">
            <v>-7325.6900000000023</v>
          </cell>
          <cell r="L969">
            <v>0</v>
          </cell>
        </row>
        <row r="970">
          <cell r="C970">
            <v>6.55</v>
          </cell>
          <cell r="D970" t="str">
            <v>BANKEX25MAY50100PE</v>
          </cell>
          <cell r="E970" t="str">
            <v>BANKEX</v>
          </cell>
          <cell r="G970">
            <v>50100</v>
          </cell>
          <cell r="H970" t="str">
            <v>PE</v>
          </cell>
          <cell r="J970">
            <v>0</v>
          </cell>
          <cell r="K970">
            <v>15.2</v>
          </cell>
          <cell r="L970">
            <v>3510</v>
          </cell>
        </row>
        <row r="971">
          <cell r="C971">
            <v>0</v>
          </cell>
          <cell r="D971" t="str">
            <v>BANKEX25MAY56800PE</v>
          </cell>
          <cell r="E971" t="str">
            <v>BANKEX</v>
          </cell>
          <cell r="G971">
            <v>56800</v>
          </cell>
          <cell r="H971" t="str">
            <v>PE</v>
          </cell>
          <cell r="J971">
            <v>0</v>
          </cell>
          <cell r="K971">
            <v>0</v>
          </cell>
          <cell r="L971">
            <v>0</v>
          </cell>
        </row>
        <row r="972">
          <cell r="C972">
            <v>0</v>
          </cell>
          <cell r="D972" t="str">
            <v>BANKEX25MAY65100PE</v>
          </cell>
          <cell r="E972" t="str">
            <v>BANKEX</v>
          </cell>
          <cell r="G972">
            <v>65100</v>
          </cell>
          <cell r="H972" t="str">
            <v>PE</v>
          </cell>
          <cell r="J972">
            <v>2125.6900000000023</v>
          </cell>
          <cell r="K972">
            <v>-2125.6900000000023</v>
          </cell>
          <cell r="L972">
            <v>0</v>
          </cell>
        </row>
        <row r="973">
          <cell r="C973">
            <v>0</v>
          </cell>
          <cell r="D973" t="str">
            <v>BANKEX25MAY50800PE</v>
          </cell>
          <cell r="E973" t="str">
            <v>BANKEX</v>
          </cell>
          <cell r="G973">
            <v>50800</v>
          </cell>
          <cell r="H973" t="str">
            <v>PE</v>
          </cell>
          <cell r="J973">
            <v>0</v>
          </cell>
        </row>
        <row r="974">
          <cell r="C974">
            <v>2314.5500000000002</v>
          </cell>
          <cell r="D974" t="str">
            <v>BANKEX25MAY60900CE</v>
          </cell>
          <cell r="E974" t="str">
            <v>BANKEX</v>
          </cell>
          <cell r="G974">
            <v>60900</v>
          </cell>
          <cell r="H974" t="str">
            <v>CE</v>
          </cell>
          <cell r="J974">
            <v>2074.3099999999977</v>
          </cell>
          <cell r="K974">
            <v>208.79000000000224</v>
          </cell>
          <cell r="L974">
            <v>30</v>
          </cell>
        </row>
        <row r="975">
          <cell r="C975">
            <v>0</v>
          </cell>
          <cell r="D975" t="str">
            <v>BANKEX25MAY59100CE</v>
          </cell>
          <cell r="E975" t="str">
            <v>BANKEX</v>
          </cell>
          <cell r="G975">
            <v>59100</v>
          </cell>
          <cell r="H975" t="str">
            <v>CE</v>
          </cell>
          <cell r="J975">
            <v>3874.3099999999977</v>
          </cell>
          <cell r="K975">
            <v>-3874.3099999999977</v>
          </cell>
          <cell r="L975">
            <v>0</v>
          </cell>
        </row>
        <row r="976">
          <cell r="C976">
            <v>480.2</v>
          </cell>
          <cell r="D976" t="str">
            <v>BANKEX25MAY62700PE</v>
          </cell>
          <cell r="E976" t="str">
            <v>BANKEX</v>
          </cell>
          <cell r="G976">
            <v>62700</v>
          </cell>
          <cell r="H976" t="str">
            <v>PE</v>
          </cell>
          <cell r="J976">
            <v>0</v>
          </cell>
          <cell r="K976">
            <v>480.2</v>
          </cell>
          <cell r="L976">
            <v>1020</v>
          </cell>
        </row>
        <row r="977">
          <cell r="C977">
            <v>0</v>
          </cell>
          <cell r="D977" t="str">
            <v>BANKEX25MAY65800PE</v>
          </cell>
          <cell r="E977" t="str">
            <v>BANKEX</v>
          </cell>
          <cell r="G977">
            <v>65800</v>
          </cell>
          <cell r="H977" t="str">
            <v>PE</v>
          </cell>
          <cell r="J977">
            <v>2825.6900000000023</v>
          </cell>
          <cell r="K977">
            <v>-2825.6900000000023</v>
          </cell>
          <cell r="L977">
            <v>0</v>
          </cell>
        </row>
        <row r="978">
          <cell r="C978">
            <v>222.5</v>
          </cell>
          <cell r="D978" t="str">
            <v>BANKEX25MAY64300CE</v>
          </cell>
          <cell r="E978" t="str">
            <v>BANKEX</v>
          </cell>
          <cell r="G978">
            <v>64300</v>
          </cell>
          <cell r="H978" t="str">
            <v>CE</v>
          </cell>
          <cell r="J978">
            <v>0</v>
          </cell>
          <cell r="K978">
            <v>224.75</v>
          </cell>
          <cell r="L978">
            <v>180</v>
          </cell>
        </row>
        <row r="979">
          <cell r="C979">
            <v>0</v>
          </cell>
          <cell r="D979" t="str">
            <v>BANKEX25MAY53300CE</v>
          </cell>
          <cell r="E979" t="str">
            <v>BANKEX</v>
          </cell>
          <cell r="G979">
            <v>53300</v>
          </cell>
          <cell r="H979" t="str">
            <v>CE</v>
          </cell>
          <cell r="J979">
            <v>9674.3099999999977</v>
          </cell>
          <cell r="K979">
            <v>-9674.3099999999977</v>
          </cell>
          <cell r="L979">
            <v>0</v>
          </cell>
        </row>
        <row r="980">
          <cell r="C980">
            <v>0</v>
          </cell>
          <cell r="D980" t="str">
            <v>BANKEX25MAY57000CE</v>
          </cell>
          <cell r="E980" t="str">
            <v>BANKEX</v>
          </cell>
          <cell r="G980">
            <v>57000</v>
          </cell>
          <cell r="H980" t="str">
            <v>CE</v>
          </cell>
          <cell r="J980">
            <v>5974.3099999999977</v>
          </cell>
          <cell r="K980">
            <v>-5974.3099999999977</v>
          </cell>
          <cell r="L980">
            <v>0</v>
          </cell>
        </row>
        <row r="981">
          <cell r="C981">
            <v>0</v>
          </cell>
          <cell r="D981" t="str">
            <v>BANKEX25MAY71300CE</v>
          </cell>
          <cell r="E981" t="str">
            <v>BANKEX</v>
          </cell>
          <cell r="G981">
            <v>71300</v>
          </cell>
          <cell r="H981" t="str">
            <v>CE</v>
          </cell>
          <cell r="J981">
            <v>0</v>
          </cell>
          <cell r="K981">
            <v>0</v>
          </cell>
          <cell r="L981">
            <v>0</v>
          </cell>
        </row>
        <row r="982">
          <cell r="C982">
            <v>0</v>
          </cell>
          <cell r="D982" t="str">
            <v>BANKEX25MAY54300CE</v>
          </cell>
          <cell r="E982" t="str">
            <v>BANKEX</v>
          </cell>
          <cell r="G982">
            <v>54300</v>
          </cell>
          <cell r="H982" t="str">
            <v>CE</v>
          </cell>
          <cell r="J982">
            <v>8674.3099999999977</v>
          </cell>
          <cell r="K982">
            <v>-8674.3099999999977</v>
          </cell>
          <cell r="L982">
            <v>0</v>
          </cell>
        </row>
        <row r="983">
          <cell r="C983">
            <v>0</v>
          </cell>
          <cell r="D983" t="str">
            <v>BANKEX25MAY66500PE</v>
          </cell>
          <cell r="E983" t="str">
            <v>BANKEX</v>
          </cell>
          <cell r="G983">
            <v>66500</v>
          </cell>
          <cell r="H983" t="str">
            <v>PE</v>
          </cell>
          <cell r="J983">
            <v>3525.6900000000023</v>
          </cell>
          <cell r="K983">
            <v>-3525.6900000000023</v>
          </cell>
          <cell r="L983">
            <v>0</v>
          </cell>
        </row>
        <row r="984">
          <cell r="C984">
            <v>0</v>
          </cell>
          <cell r="D984" t="str">
            <v>BANKEX25MAY67800CE</v>
          </cell>
          <cell r="E984" t="str">
            <v>BANKEX</v>
          </cell>
          <cell r="G984">
            <v>67800</v>
          </cell>
          <cell r="H984" t="str">
            <v>CE</v>
          </cell>
          <cell r="J984">
            <v>0</v>
          </cell>
          <cell r="K984">
            <v>0</v>
          </cell>
          <cell r="L984">
            <v>0</v>
          </cell>
        </row>
        <row r="985">
          <cell r="C985">
            <v>0</v>
          </cell>
          <cell r="D985" t="str">
            <v>BANKEX25MAY58800PE</v>
          </cell>
          <cell r="E985" t="str">
            <v>BANKEX</v>
          </cell>
          <cell r="G985">
            <v>58800</v>
          </cell>
          <cell r="H985" t="str">
            <v>PE</v>
          </cell>
          <cell r="J985">
            <v>0</v>
          </cell>
          <cell r="K985">
            <v>0</v>
          </cell>
          <cell r="L985">
            <v>0</v>
          </cell>
        </row>
        <row r="986">
          <cell r="C986">
            <v>841.65</v>
          </cell>
          <cell r="D986" t="str">
            <v>BANKEX25MAY62800CE</v>
          </cell>
          <cell r="E986" t="str">
            <v>BANKEX</v>
          </cell>
          <cell r="G986">
            <v>62800</v>
          </cell>
          <cell r="H986" t="str">
            <v>CE</v>
          </cell>
          <cell r="J986">
            <v>174.30999999999767</v>
          </cell>
          <cell r="K986">
            <v>612.29000000000235</v>
          </cell>
          <cell r="L986">
            <v>1740</v>
          </cell>
        </row>
        <row r="987">
          <cell r="C987">
            <v>0</v>
          </cell>
          <cell r="D987" t="str">
            <v>BANKEX25MAY50100CE</v>
          </cell>
          <cell r="E987" t="str">
            <v>BANKEX</v>
          </cell>
          <cell r="G987">
            <v>50100</v>
          </cell>
          <cell r="H987" t="str">
            <v>CE</v>
          </cell>
          <cell r="J987">
            <v>12874.309999999998</v>
          </cell>
          <cell r="K987">
            <v>-12874.309999999998</v>
          </cell>
          <cell r="L987">
            <v>0</v>
          </cell>
        </row>
        <row r="988">
          <cell r="C988">
            <v>0</v>
          </cell>
          <cell r="D988" t="str">
            <v>BANKEX25MAY69100PE</v>
          </cell>
          <cell r="E988" t="str">
            <v>BANKEX</v>
          </cell>
          <cell r="G988">
            <v>69100</v>
          </cell>
          <cell r="H988" t="str">
            <v>PE</v>
          </cell>
          <cell r="J988">
            <v>6125.6900000000023</v>
          </cell>
          <cell r="K988">
            <v>-6125.6900000000023</v>
          </cell>
          <cell r="L988">
            <v>0</v>
          </cell>
        </row>
        <row r="989">
          <cell r="C989">
            <v>0</v>
          </cell>
          <cell r="D989" t="str">
            <v>BANKEX25MAY50400CE</v>
          </cell>
          <cell r="E989" t="str">
            <v>BANKEX</v>
          </cell>
          <cell r="G989">
            <v>50400</v>
          </cell>
          <cell r="H989" t="str">
            <v>CE</v>
          </cell>
          <cell r="J989">
            <v>12574.309999999998</v>
          </cell>
          <cell r="K989">
            <v>-12574.309999999998</v>
          </cell>
          <cell r="L989">
            <v>0</v>
          </cell>
        </row>
        <row r="990">
          <cell r="C990">
            <v>0</v>
          </cell>
          <cell r="D990" t="str">
            <v>BANKEX25MAY68500PE</v>
          </cell>
          <cell r="E990" t="str">
            <v>BANKEX</v>
          </cell>
          <cell r="G990">
            <v>68500</v>
          </cell>
          <cell r="H990" t="str">
            <v>PE</v>
          </cell>
          <cell r="J990">
            <v>5525.6900000000023</v>
          </cell>
          <cell r="K990">
            <v>-5525.6900000000023</v>
          </cell>
          <cell r="L990">
            <v>0</v>
          </cell>
        </row>
        <row r="991">
          <cell r="C991">
            <v>0</v>
          </cell>
          <cell r="D991" t="str">
            <v>BANKEX25MAY69400CE</v>
          </cell>
          <cell r="E991" t="str">
            <v>BANKEX</v>
          </cell>
          <cell r="G991">
            <v>69400</v>
          </cell>
          <cell r="H991" t="str">
            <v>CE</v>
          </cell>
          <cell r="J991">
            <v>0</v>
          </cell>
          <cell r="K991">
            <v>0</v>
          </cell>
          <cell r="L991">
            <v>0</v>
          </cell>
        </row>
        <row r="992">
          <cell r="C992">
            <v>0</v>
          </cell>
          <cell r="D992" t="str">
            <v>BANKEX25MAY58600CE</v>
          </cell>
          <cell r="E992" t="str">
            <v>BANKEX</v>
          </cell>
          <cell r="G992">
            <v>58600</v>
          </cell>
          <cell r="H992" t="str">
            <v>CE</v>
          </cell>
          <cell r="J992">
            <v>4374.3099999999977</v>
          </cell>
          <cell r="K992">
            <v>-4374.3099999999977</v>
          </cell>
          <cell r="L992">
            <v>0</v>
          </cell>
        </row>
        <row r="993">
          <cell r="C993">
            <v>0</v>
          </cell>
          <cell r="D993" t="str">
            <v>BANKEX25MAY57600CE</v>
          </cell>
          <cell r="E993" t="str">
            <v>BANKEX</v>
          </cell>
          <cell r="G993">
            <v>57600</v>
          </cell>
          <cell r="H993" t="str">
            <v>CE</v>
          </cell>
          <cell r="J993">
            <v>5374.3099999999977</v>
          </cell>
          <cell r="K993">
            <v>-5374.3099999999977</v>
          </cell>
          <cell r="L993">
            <v>0</v>
          </cell>
        </row>
        <row r="994">
          <cell r="C994">
            <v>0</v>
          </cell>
          <cell r="D994" t="str">
            <v>BANKEX25MAY50500PE</v>
          </cell>
          <cell r="E994" t="str">
            <v>BANKEX</v>
          </cell>
          <cell r="G994">
            <v>50500</v>
          </cell>
          <cell r="H994" t="str">
            <v>PE</v>
          </cell>
          <cell r="J994">
            <v>0</v>
          </cell>
        </row>
        <row r="995">
          <cell r="C995">
            <v>424.85</v>
          </cell>
          <cell r="D995" t="str">
            <v>BANKEX25MAY63600CE</v>
          </cell>
          <cell r="E995" t="str">
            <v>BANKEX</v>
          </cell>
          <cell r="G995">
            <v>63600</v>
          </cell>
          <cell r="H995" t="str">
            <v>CE</v>
          </cell>
          <cell r="J995">
            <v>0</v>
          </cell>
          <cell r="K995">
            <v>421.95</v>
          </cell>
          <cell r="L995">
            <v>240</v>
          </cell>
        </row>
        <row r="996">
          <cell r="D996" t="str">
            <v>BANKEX25MAY50600PE</v>
          </cell>
          <cell r="E996" t="str">
            <v>BANKEX</v>
          </cell>
          <cell r="G996">
            <v>50600</v>
          </cell>
          <cell r="H996" t="str">
            <v>PE</v>
          </cell>
          <cell r="J996">
            <v>0</v>
          </cell>
        </row>
        <row r="997">
          <cell r="C997">
            <v>68.5</v>
          </cell>
          <cell r="D997" t="str">
            <v>BANKEX25MAY65400CE</v>
          </cell>
          <cell r="E997" t="str">
            <v>BANKEX</v>
          </cell>
          <cell r="G997">
            <v>65400</v>
          </cell>
          <cell r="H997" t="str">
            <v>CE</v>
          </cell>
          <cell r="J997">
            <v>0</v>
          </cell>
          <cell r="K997">
            <v>68.5</v>
          </cell>
          <cell r="L997">
            <v>270</v>
          </cell>
        </row>
        <row r="998">
          <cell r="C998">
            <v>0</v>
          </cell>
          <cell r="D998" t="str">
            <v>BANKEX25MAY60100CE</v>
          </cell>
          <cell r="E998" t="str">
            <v>BANKEX</v>
          </cell>
          <cell r="G998">
            <v>60100</v>
          </cell>
          <cell r="H998" t="str">
            <v>CE</v>
          </cell>
          <cell r="J998">
            <v>2874.3099999999977</v>
          </cell>
          <cell r="K998">
            <v>-2874.3099999999977</v>
          </cell>
          <cell r="L998">
            <v>0</v>
          </cell>
        </row>
        <row r="999">
          <cell r="C999">
            <v>0</v>
          </cell>
          <cell r="D999" t="str">
            <v>BANKEX25MAY69000CE</v>
          </cell>
          <cell r="E999" t="str">
            <v>BANKEX</v>
          </cell>
          <cell r="G999">
            <v>69000</v>
          </cell>
          <cell r="H999" t="str">
            <v>CE</v>
          </cell>
          <cell r="J999">
            <v>0</v>
          </cell>
          <cell r="K999">
            <v>0</v>
          </cell>
          <cell r="L999">
            <v>0</v>
          </cell>
        </row>
        <row r="1000">
          <cell r="C1000">
            <v>0</v>
          </cell>
          <cell r="D1000" t="str">
            <v>BANKEX25MAY53800CE</v>
          </cell>
          <cell r="E1000" t="str">
            <v>BANKEX</v>
          </cell>
          <cell r="G1000">
            <v>53800</v>
          </cell>
          <cell r="H1000" t="str">
            <v>CE</v>
          </cell>
          <cell r="J1000">
            <v>9174.3099999999977</v>
          </cell>
          <cell r="K1000">
            <v>-9174.3099999999977</v>
          </cell>
          <cell r="L1000">
            <v>0</v>
          </cell>
        </row>
        <row r="1001">
          <cell r="C1001">
            <v>0</v>
          </cell>
          <cell r="D1001" t="str">
            <v>BANKEX25MAY55000CE</v>
          </cell>
          <cell r="E1001" t="str">
            <v>BANKEX</v>
          </cell>
          <cell r="G1001">
            <v>55000</v>
          </cell>
          <cell r="H1001" t="str">
            <v>CE</v>
          </cell>
          <cell r="J1001">
            <v>7974.3099999999977</v>
          </cell>
          <cell r="K1001">
            <v>-7974.3099999999977</v>
          </cell>
          <cell r="L1001">
            <v>0</v>
          </cell>
        </row>
        <row r="1002">
          <cell r="C1002">
            <v>0</v>
          </cell>
          <cell r="D1002" t="str">
            <v>BANKEX25MAY70900CE</v>
          </cell>
          <cell r="E1002" t="str">
            <v>BANKEX</v>
          </cell>
          <cell r="G1002">
            <v>70900</v>
          </cell>
          <cell r="H1002" t="str">
            <v>CE</v>
          </cell>
          <cell r="J1002">
            <v>0</v>
          </cell>
          <cell r="K1002">
            <v>0</v>
          </cell>
          <cell r="L1002">
            <v>0</v>
          </cell>
        </row>
        <row r="1003">
          <cell r="C1003">
            <v>0</v>
          </cell>
          <cell r="D1003" t="str">
            <v>BANKEX25MAY54800CE</v>
          </cell>
          <cell r="E1003" t="str">
            <v>BANKEX</v>
          </cell>
          <cell r="G1003">
            <v>54800</v>
          </cell>
          <cell r="H1003" t="str">
            <v>CE</v>
          </cell>
          <cell r="J1003">
            <v>8174.3099999999977</v>
          </cell>
          <cell r="K1003">
            <v>-8174.3099999999977</v>
          </cell>
          <cell r="L1003">
            <v>0</v>
          </cell>
        </row>
        <row r="1004">
          <cell r="C1004">
            <v>0</v>
          </cell>
          <cell r="D1004" t="str">
            <v>BANKEX25MAY52000CE</v>
          </cell>
          <cell r="E1004" t="str">
            <v>BANKEX</v>
          </cell>
          <cell r="G1004">
            <v>52000</v>
          </cell>
          <cell r="H1004" t="str">
            <v>CE</v>
          </cell>
          <cell r="J1004">
            <v>10974.309999999998</v>
          </cell>
          <cell r="K1004">
            <v>-10974.309999999998</v>
          </cell>
          <cell r="L1004">
            <v>0</v>
          </cell>
        </row>
        <row r="1005">
          <cell r="C1005">
            <v>947.55</v>
          </cell>
          <cell r="D1005" t="str">
            <v>BANKEX25MAY62600CE</v>
          </cell>
          <cell r="E1005" t="str">
            <v>BANKEX</v>
          </cell>
          <cell r="G1005">
            <v>62600</v>
          </cell>
          <cell r="H1005" t="str">
            <v>CE</v>
          </cell>
          <cell r="J1005">
            <v>374.30999999999767</v>
          </cell>
          <cell r="K1005">
            <v>573.24000000000228</v>
          </cell>
          <cell r="L1005">
            <v>450</v>
          </cell>
        </row>
        <row r="1006">
          <cell r="C1006">
            <v>0</v>
          </cell>
          <cell r="D1006" t="str">
            <v>BANKEX25MAY51100CE</v>
          </cell>
          <cell r="E1006" t="str">
            <v>BANKEX</v>
          </cell>
          <cell r="G1006">
            <v>51100</v>
          </cell>
          <cell r="H1006" t="str">
            <v>CE</v>
          </cell>
          <cell r="J1006">
            <v>11874.309999999998</v>
          </cell>
          <cell r="K1006">
            <v>-11874.309999999998</v>
          </cell>
          <cell r="L1006">
            <v>0</v>
          </cell>
        </row>
        <row r="1007">
          <cell r="C1007">
            <v>0</v>
          </cell>
          <cell r="D1007" t="str">
            <v>BANKEX25MAY70500CE</v>
          </cell>
          <cell r="E1007" t="str">
            <v>BANKEX</v>
          </cell>
          <cell r="G1007">
            <v>70500</v>
          </cell>
          <cell r="H1007" t="str">
            <v>CE</v>
          </cell>
          <cell r="J1007">
            <v>0</v>
          </cell>
        </row>
        <row r="1008">
          <cell r="C1008">
            <v>0</v>
          </cell>
          <cell r="D1008" t="str">
            <v>BANKEX25MAY54000CE</v>
          </cell>
          <cell r="E1008" t="str">
            <v>BANKEX</v>
          </cell>
          <cell r="G1008">
            <v>54000</v>
          </cell>
          <cell r="H1008" t="str">
            <v>CE</v>
          </cell>
          <cell r="J1008">
            <v>8974.3099999999977</v>
          </cell>
          <cell r="K1008">
            <v>-8974.3099999999977</v>
          </cell>
          <cell r="L1008">
            <v>0</v>
          </cell>
        </row>
        <row r="1009">
          <cell r="C1009">
            <v>102.95</v>
          </cell>
          <cell r="D1009" t="str">
            <v>BANKEX25MAY60600PE</v>
          </cell>
          <cell r="E1009" t="str">
            <v>BANKEX</v>
          </cell>
          <cell r="G1009">
            <v>60600</v>
          </cell>
          <cell r="H1009" t="str">
            <v>PE</v>
          </cell>
          <cell r="J1009">
            <v>0</v>
          </cell>
          <cell r="K1009">
            <v>102.95</v>
          </cell>
          <cell r="L1009">
            <v>90</v>
          </cell>
        </row>
        <row r="1010">
          <cell r="C1010">
            <v>0</v>
          </cell>
          <cell r="D1010" t="str">
            <v>BANKEX25MAY57100PE</v>
          </cell>
          <cell r="E1010" t="str">
            <v>BANKEX</v>
          </cell>
          <cell r="G1010">
            <v>57100</v>
          </cell>
          <cell r="H1010" t="str">
            <v>PE</v>
          </cell>
          <cell r="J1010">
            <v>0</v>
          </cell>
          <cell r="K1010">
            <v>0</v>
          </cell>
          <cell r="L1010">
            <v>0</v>
          </cell>
        </row>
        <row r="1011">
          <cell r="C1011">
            <v>0</v>
          </cell>
          <cell r="D1011" t="str">
            <v>BANKEX25MAY49800PE</v>
          </cell>
          <cell r="E1011" t="str">
            <v>BANKEX</v>
          </cell>
          <cell r="G1011">
            <v>49800</v>
          </cell>
          <cell r="H1011" t="str">
            <v>PE</v>
          </cell>
          <cell r="J1011">
            <v>0</v>
          </cell>
          <cell r="K1011">
            <v>0</v>
          </cell>
          <cell r="L1011">
            <v>0</v>
          </cell>
        </row>
        <row r="1012">
          <cell r="C1012">
            <v>0</v>
          </cell>
          <cell r="D1012" t="str">
            <v>BANKEX25MAY66000CE</v>
          </cell>
          <cell r="E1012" t="str">
            <v>BANKEX</v>
          </cell>
          <cell r="G1012">
            <v>66000</v>
          </cell>
          <cell r="H1012" t="str">
            <v>CE</v>
          </cell>
          <cell r="J1012">
            <v>0</v>
          </cell>
          <cell r="K1012">
            <v>0</v>
          </cell>
          <cell r="L1012">
            <v>0</v>
          </cell>
        </row>
        <row r="1013">
          <cell r="C1013">
            <v>0</v>
          </cell>
          <cell r="D1013" t="str">
            <v>BANKEX25MAY49700PE</v>
          </cell>
          <cell r="E1013" t="str">
            <v>BANKEX</v>
          </cell>
          <cell r="G1013">
            <v>49700</v>
          </cell>
          <cell r="H1013" t="str">
            <v>PE</v>
          </cell>
          <cell r="J1013">
            <v>0</v>
          </cell>
          <cell r="K1013">
            <v>0</v>
          </cell>
          <cell r="L1013">
            <v>0</v>
          </cell>
        </row>
        <row r="1014">
          <cell r="C1014">
            <v>394.6</v>
          </cell>
          <cell r="D1014" t="str">
            <v>BANKEX25MAY63700CE</v>
          </cell>
          <cell r="E1014" t="str">
            <v>BANKEX</v>
          </cell>
          <cell r="G1014">
            <v>63700</v>
          </cell>
          <cell r="H1014" t="str">
            <v>CE</v>
          </cell>
          <cell r="J1014">
            <v>0</v>
          </cell>
          <cell r="K1014">
            <v>405.55</v>
          </cell>
          <cell r="L1014">
            <v>600</v>
          </cell>
        </row>
        <row r="1015">
          <cell r="C1015">
            <v>0</v>
          </cell>
          <cell r="D1015" t="str">
            <v>BANKEX25MAY64200PE</v>
          </cell>
          <cell r="E1015" t="str">
            <v>BANKEX</v>
          </cell>
          <cell r="G1015">
            <v>64200</v>
          </cell>
          <cell r="H1015" t="str">
            <v>PE</v>
          </cell>
          <cell r="J1015">
            <v>1225.6900000000023</v>
          </cell>
          <cell r="K1015">
            <v>-1225.6900000000023</v>
          </cell>
          <cell r="L1015">
            <v>0</v>
          </cell>
        </row>
        <row r="1016">
          <cell r="C1016">
            <v>0</v>
          </cell>
          <cell r="D1016" t="str">
            <v>BANKEX25MAY49800CE</v>
          </cell>
          <cell r="E1016" t="str">
            <v>BANKEX</v>
          </cell>
          <cell r="G1016">
            <v>49800</v>
          </cell>
          <cell r="H1016" t="str">
            <v>CE</v>
          </cell>
          <cell r="J1016">
            <v>13174.309999999998</v>
          </cell>
          <cell r="K1016">
            <v>-13174.309999999998</v>
          </cell>
          <cell r="L1016">
            <v>0</v>
          </cell>
        </row>
        <row r="1017">
          <cell r="C1017">
            <v>887.15</v>
          </cell>
          <cell r="D1017" t="str">
            <v>BANKEX25MAY62700CE</v>
          </cell>
          <cell r="E1017" t="str">
            <v>BANKEX</v>
          </cell>
          <cell r="G1017">
            <v>62700</v>
          </cell>
          <cell r="H1017" t="str">
            <v>CE</v>
          </cell>
          <cell r="J1017">
            <v>274.30999999999767</v>
          </cell>
          <cell r="K1017">
            <v>572.59000000000231</v>
          </cell>
          <cell r="L1017">
            <v>600</v>
          </cell>
        </row>
        <row r="1018">
          <cell r="C1018">
            <v>543.6</v>
          </cell>
          <cell r="D1018" t="str">
            <v>BANKEX25MAY63300CE</v>
          </cell>
          <cell r="E1018" t="str">
            <v>BANKEX</v>
          </cell>
          <cell r="G1018">
            <v>63300</v>
          </cell>
          <cell r="H1018" t="str">
            <v>CE</v>
          </cell>
          <cell r="J1018">
            <v>0</v>
          </cell>
          <cell r="K1018">
            <v>543.6</v>
          </cell>
          <cell r="L1018">
            <v>510</v>
          </cell>
        </row>
        <row r="1019">
          <cell r="C1019">
            <v>0</v>
          </cell>
          <cell r="D1019" t="str">
            <v>BANKEX25MAY59200CE</v>
          </cell>
          <cell r="E1019" t="str">
            <v>BANKEX</v>
          </cell>
          <cell r="G1019">
            <v>59200</v>
          </cell>
          <cell r="H1019" t="str">
            <v>CE</v>
          </cell>
          <cell r="J1019">
            <v>3774.3099999999977</v>
          </cell>
          <cell r="K1019">
            <v>-3774.3099999999977</v>
          </cell>
          <cell r="L1019">
            <v>0</v>
          </cell>
        </row>
        <row r="1020">
          <cell r="C1020">
            <v>0</v>
          </cell>
          <cell r="D1020" t="str">
            <v>BANKEX25MAY68400CE</v>
          </cell>
          <cell r="E1020" t="str">
            <v>BANKEX</v>
          </cell>
          <cell r="G1020">
            <v>68400</v>
          </cell>
          <cell r="H1020" t="str">
            <v>CE</v>
          </cell>
          <cell r="J1020">
            <v>0</v>
          </cell>
          <cell r="K1020">
            <v>0</v>
          </cell>
          <cell r="L1020">
            <v>0</v>
          </cell>
        </row>
        <row r="1021">
          <cell r="C1021">
            <v>2037.4</v>
          </cell>
          <cell r="D1021" t="str">
            <v>BANKEX25MAY61100CE</v>
          </cell>
          <cell r="E1021" t="str">
            <v>BANKEX</v>
          </cell>
          <cell r="G1021">
            <v>61100</v>
          </cell>
          <cell r="H1021" t="str">
            <v>CE</v>
          </cell>
          <cell r="J1021">
            <v>1874.3099999999977</v>
          </cell>
          <cell r="K1021">
            <v>163.09000000000242</v>
          </cell>
          <cell r="L1021">
            <v>90</v>
          </cell>
        </row>
        <row r="1022">
          <cell r="C1022">
            <v>0</v>
          </cell>
          <cell r="D1022" t="str">
            <v>BANKEX25MAY50900PE</v>
          </cell>
          <cell r="E1022" t="str">
            <v>BANKEX</v>
          </cell>
          <cell r="G1022">
            <v>50900</v>
          </cell>
          <cell r="H1022" t="str">
            <v>PE</v>
          </cell>
          <cell r="J1022">
            <v>0</v>
          </cell>
        </row>
        <row r="1023">
          <cell r="C1023">
            <v>765</v>
          </cell>
          <cell r="D1023" t="str">
            <v>BANKEX25MAY62900CE</v>
          </cell>
          <cell r="E1023" t="str">
            <v>BANKEX</v>
          </cell>
          <cell r="G1023">
            <v>62900</v>
          </cell>
          <cell r="H1023" t="str">
            <v>CE</v>
          </cell>
          <cell r="J1023">
            <v>74.309999999997672</v>
          </cell>
          <cell r="K1023">
            <v>697.19000000000233</v>
          </cell>
          <cell r="L1023">
            <v>5670</v>
          </cell>
        </row>
        <row r="1024">
          <cell r="C1024">
            <v>0</v>
          </cell>
          <cell r="D1024" t="str">
            <v>BANKEX25MAY67600CE</v>
          </cell>
          <cell r="E1024" t="str">
            <v>BANKEX</v>
          </cell>
          <cell r="G1024">
            <v>67600</v>
          </cell>
          <cell r="H1024" t="str">
            <v>CE</v>
          </cell>
          <cell r="J1024">
            <v>0</v>
          </cell>
          <cell r="K1024">
            <v>0</v>
          </cell>
          <cell r="L1024">
            <v>0</v>
          </cell>
        </row>
        <row r="1025">
          <cell r="C1025">
            <v>72.45</v>
          </cell>
          <cell r="D1025" t="str">
            <v>BANKEX25MAY60000PE</v>
          </cell>
          <cell r="E1025" t="str">
            <v>BANKEX</v>
          </cell>
          <cell r="G1025">
            <v>60000</v>
          </cell>
          <cell r="H1025" t="str">
            <v>PE</v>
          </cell>
          <cell r="J1025">
            <v>0</v>
          </cell>
          <cell r="K1025">
            <v>70</v>
          </cell>
          <cell r="L1025">
            <v>780</v>
          </cell>
        </row>
        <row r="1026">
          <cell r="C1026">
            <v>0</v>
          </cell>
          <cell r="D1026" t="str">
            <v>BANKEX25MAY67200PE</v>
          </cell>
          <cell r="E1026" t="str">
            <v>BANKEX</v>
          </cell>
          <cell r="G1026">
            <v>67200</v>
          </cell>
          <cell r="H1026" t="str">
            <v>PE</v>
          </cell>
          <cell r="J1026">
            <v>4225.6900000000023</v>
          </cell>
          <cell r="K1026">
            <v>-4225.6900000000023</v>
          </cell>
          <cell r="L1026">
            <v>0</v>
          </cell>
        </row>
        <row r="1027">
          <cell r="C1027">
            <v>75.2</v>
          </cell>
          <cell r="D1027" t="str">
            <v>BANKEX25MAY60300PE</v>
          </cell>
          <cell r="E1027" t="str">
            <v>BANKEX</v>
          </cell>
          <cell r="G1027">
            <v>60300</v>
          </cell>
          <cell r="H1027" t="str">
            <v>PE</v>
          </cell>
          <cell r="J1027">
            <v>0</v>
          </cell>
          <cell r="K1027">
            <v>75.099999999999994</v>
          </cell>
          <cell r="L1027">
            <v>930</v>
          </cell>
        </row>
        <row r="1028">
          <cell r="C1028">
            <v>53.9</v>
          </cell>
          <cell r="D1028" t="str">
            <v>BANKEX25MAY59600PE</v>
          </cell>
          <cell r="E1028" t="str">
            <v>BANKEX</v>
          </cell>
          <cell r="G1028">
            <v>59600</v>
          </cell>
          <cell r="H1028" t="str">
            <v>PE</v>
          </cell>
          <cell r="J1028">
            <v>0</v>
          </cell>
          <cell r="K1028">
            <v>53.9</v>
          </cell>
          <cell r="L1028">
            <v>30</v>
          </cell>
        </row>
        <row r="1029">
          <cell r="C1029">
            <v>186.9</v>
          </cell>
          <cell r="D1029" t="str">
            <v>BANKEX25MAY61500PE</v>
          </cell>
          <cell r="E1029" t="str">
            <v>BANKEX</v>
          </cell>
          <cell r="G1029">
            <v>61500</v>
          </cell>
          <cell r="H1029" t="str">
            <v>PE</v>
          </cell>
          <cell r="J1029">
            <v>0</v>
          </cell>
          <cell r="K1029">
            <v>184.95</v>
          </cell>
          <cell r="L1029">
            <v>420</v>
          </cell>
        </row>
        <row r="1030">
          <cell r="C1030">
            <v>0</v>
          </cell>
          <cell r="D1030" t="str">
            <v>BANKEX25MAY59800PE</v>
          </cell>
          <cell r="E1030" t="str">
            <v>BANKEX</v>
          </cell>
          <cell r="G1030">
            <v>59800</v>
          </cell>
          <cell r="H1030" t="str">
            <v>PE</v>
          </cell>
          <cell r="J1030">
            <v>0</v>
          </cell>
          <cell r="K1030">
            <v>0</v>
          </cell>
          <cell r="L1030">
            <v>0</v>
          </cell>
        </row>
        <row r="1031">
          <cell r="C1031">
            <v>0</v>
          </cell>
          <cell r="D1031" t="str">
            <v>BANKEX25MAY54700CE</v>
          </cell>
          <cell r="E1031" t="str">
            <v>BANKEX</v>
          </cell>
          <cell r="G1031">
            <v>54700</v>
          </cell>
          <cell r="H1031" t="str">
            <v>CE</v>
          </cell>
          <cell r="J1031">
            <v>8274.3099999999977</v>
          </cell>
          <cell r="K1031">
            <v>-8274.3099999999977</v>
          </cell>
          <cell r="L1031">
            <v>0</v>
          </cell>
        </row>
        <row r="1032">
          <cell r="C1032">
            <v>0</v>
          </cell>
          <cell r="D1032" t="str">
            <v>BANKEX25MAY66800PE</v>
          </cell>
          <cell r="E1032" t="str">
            <v>BANKEX</v>
          </cell>
          <cell r="G1032">
            <v>66800</v>
          </cell>
          <cell r="H1032" t="str">
            <v>PE</v>
          </cell>
          <cell r="J1032">
            <v>3825.6900000000023</v>
          </cell>
          <cell r="K1032">
            <v>-3825.6900000000023</v>
          </cell>
          <cell r="L1032">
            <v>0</v>
          </cell>
        </row>
        <row r="1033">
          <cell r="C1033">
            <v>0</v>
          </cell>
          <cell r="D1033" t="str">
            <v>BANKEX25MAY55300CE</v>
          </cell>
          <cell r="E1033" t="str">
            <v>BANKEX</v>
          </cell>
          <cell r="G1033">
            <v>55300</v>
          </cell>
          <cell r="H1033" t="str">
            <v>CE</v>
          </cell>
          <cell r="J1033">
            <v>7674.3099999999977</v>
          </cell>
          <cell r="K1033">
            <v>-7674.3099999999977</v>
          </cell>
          <cell r="L1033">
            <v>0</v>
          </cell>
        </row>
        <row r="1034">
          <cell r="C1034">
            <v>0</v>
          </cell>
          <cell r="D1034" t="str">
            <v>BANKEX25MAY57300CE</v>
          </cell>
          <cell r="E1034" t="str">
            <v>BANKEX</v>
          </cell>
          <cell r="G1034">
            <v>57300</v>
          </cell>
          <cell r="H1034" t="str">
            <v>CE</v>
          </cell>
          <cell r="J1034">
            <v>5674.3099999999977</v>
          </cell>
          <cell r="K1034">
            <v>-5674.3099999999977</v>
          </cell>
          <cell r="L1034">
            <v>0</v>
          </cell>
        </row>
        <row r="1035">
          <cell r="C1035">
            <v>0</v>
          </cell>
          <cell r="D1035" t="str">
            <v>BANKEX25MAY52900CE</v>
          </cell>
          <cell r="E1035" t="str">
            <v>BANKEX</v>
          </cell>
          <cell r="G1035">
            <v>52900</v>
          </cell>
          <cell r="H1035" t="str">
            <v>CE</v>
          </cell>
          <cell r="J1035">
            <v>10074.309999999998</v>
          </cell>
          <cell r="K1035">
            <v>-10074.309999999998</v>
          </cell>
          <cell r="L1035">
            <v>0</v>
          </cell>
        </row>
        <row r="1036">
          <cell r="C1036">
            <v>0</v>
          </cell>
          <cell r="D1036" t="str">
            <v>BANKEX25MAY70600PE</v>
          </cell>
          <cell r="E1036" t="str">
            <v>BANKEX</v>
          </cell>
          <cell r="G1036">
            <v>70600</v>
          </cell>
          <cell r="H1036" t="str">
            <v>PE</v>
          </cell>
          <cell r="J1036">
            <v>7625.6900000000023</v>
          </cell>
          <cell r="K1036">
            <v>-7625.6900000000023</v>
          </cell>
          <cell r="L1036">
            <v>0</v>
          </cell>
        </row>
        <row r="1037">
          <cell r="C1037">
            <v>0</v>
          </cell>
          <cell r="D1037" t="str">
            <v>BANKEX25MAY58100PE</v>
          </cell>
          <cell r="E1037" t="str">
            <v>BANKEX</v>
          </cell>
          <cell r="G1037">
            <v>58100</v>
          </cell>
          <cell r="H1037" t="str">
            <v>PE</v>
          </cell>
          <cell r="J1037">
            <v>0</v>
          </cell>
          <cell r="K1037">
            <v>0</v>
          </cell>
          <cell r="L1037">
            <v>0</v>
          </cell>
        </row>
        <row r="1038">
          <cell r="C1038">
            <v>182.55</v>
          </cell>
          <cell r="D1038" t="str">
            <v>BANKEX25MAY64500CE</v>
          </cell>
          <cell r="E1038" t="str">
            <v>BANKEX</v>
          </cell>
          <cell r="G1038">
            <v>64500</v>
          </cell>
          <cell r="H1038" t="str">
            <v>CE</v>
          </cell>
          <cell r="J1038">
            <v>0</v>
          </cell>
          <cell r="K1038">
            <v>177.75</v>
          </cell>
          <cell r="L1038">
            <v>240</v>
          </cell>
        </row>
        <row r="1039">
          <cell r="C1039">
            <v>0</v>
          </cell>
          <cell r="D1039" t="str">
            <v>BANKEX25MAY55500PE</v>
          </cell>
          <cell r="E1039" t="str">
            <v>BANKEX</v>
          </cell>
          <cell r="G1039">
            <v>55500</v>
          </cell>
          <cell r="H1039" t="str">
            <v>PE</v>
          </cell>
          <cell r="J1039">
            <v>0</v>
          </cell>
          <cell r="K1039">
            <v>0</v>
          </cell>
          <cell r="L1039">
            <v>0</v>
          </cell>
        </row>
        <row r="1040">
          <cell r="C1040">
            <v>2452.5</v>
          </cell>
          <cell r="D1040" t="str">
            <v>SENSEX2552084800PE</v>
          </cell>
          <cell r="E1040" t="str">
            <v>SENSEX</v>
          </cell>
          <cell r="G1040">
            <v>84800</v>
          </cell>
          <cell r="H1040" t="str">
            <v>PE</v>
          </cell>
          <cell r="J1040">
            <v>2470.9900000000052</v>
          </cell>
          <cell r="K1040">
            <v>-55.290000000005421</v>
          </cell>
          <cell r="L1040">
            <v>380</v>
          </cell>
        </row>
        <row r="1041">
          <cell r="C1041">
            <v>0</v>
          </cell>
          <cell r="D1041" t="str">
            <v>SENSEX2552088600PE</v>
          </cell>
          <cell r="E1041" t="str">
            <v>SENSEX</v>
          </cell>
          <cell r="G1041">
            <v>88600</v>
          </cell>
          <cell r="H1041" t="str">
            <v>PE</v>
          </cell>
          <cell r="J1041">
            <v>6270.9900000000052</v>
          </cell>
          <cell r="K1041">
            <v>-6270.9900000000052</v>
          </cell>
          <cell r="L1041">
            <v>0</v>
          </cell>
        </row>
        <row r="1042">
          <cell r="C1042">
            <v>0</v>
          </cell>
          <cell r="D1042" t="str">
            <v>SENSEX2552084900PE</v>
          </cell>
          <cell r="E1042" t="str">
            <v>SENSEX</v>
          </cell>
          <cell r="G1042">
            <v>84900</v>
          </cell>
          <cell r="H1042" t="str">
            <v>PE</v>
          </cell>
          <cell r="J1042">
            <v>2570.9900000000052</v>
          </cell>
          <cell r="K1042">
            <v>-2570.9900000000052</v>
          </cell>
          <cell r="L1042">
            <v>0</v>
          </cell>
        </row>
        <row r="1043">
          <cell r="C1043">
            <v>1945.8</v>
          </cell>
          <cell r="D1043" t="str">
            <v>SENSEX2552080500CE</v>
          </cell>
          <cell r="E1043" t="str">
            <v>SENSEX</v>
          </cell>
          <cell r="G1043">
            <v>80500</v>
          </cell>
          <cell r="H1043" t="str">
            <v>CE</v>
          </cell>
          <cell r="J1043">
            <v>1829.0099999999948</v>
          </cell>
          <cell r="K1043">
            <v>80.290000000005193</v>
          </cell>
          <cell r="L1043">
            <v>9140</v>
          </cell>
        </row>
        <row r="1044">
          <cell r="C1044">
            <v>269.89999999999998</v>
          </cell>
          <cell r="D1044" t="str">
            <v>SENSEX2552082800CE</v>
          </cell>
          <cell r="E1044" t="str">
            <v>SENSEX</v>
          </cell>
          <cell r="G1044">
            <v>82800</v>
          </cell>
          <cell r="H1044" t="str">
            <v>CE</v>
          </cell>
          <cell r="J1044">
            <v>0</v>
          </cell>
          <cell r="K1044">
            <v>252.35</v>
          </cell>
          <cell r="L1044">
            <v>6367920</v>
          </cell>
        </row>
        <row r="1045">
          <cell r="C1045">
            <v>0.85</v>
          </cell>
          <cell r="D1045" t="str">
            <v>SENSEX2552067500PE</v>
          </cell>
          <cell r="E1045" t="str">
            <v>SENSEX</v>
          </cell>
          <cell r="G1045">
            <v>67500</v>
          </cell>
          <cell r="H1045" t="str">
            <v>PE</v>
          </cell>
          <cell r="J1045">
            <v>0</v>
          </cell>
          <cell r="K1045">
            <v>1</v>
          </cell>
          <cell r="L1045">
            <v>920</v>
          </cell>
        </row>
        <row r="1046">
          <cell r="C1046">
            <v>29.95</v>
          </cell>
          <cell r="D1046" t="str">
            <v>SENSEX2552084400CE</v>
          </cell>
          <cell r="E1046" t="str">
            <v>SENSEX</v>
          </cell>
          <cell r="G1046">
            <v>84400</v>
          </cell>
          <cell r="H1046" t="str">
            <v>CE</v>
          </cell>
          <cell r="J1046">
            <v>0</v>
          </cell>
          <cell r="K1046">
            <v>29.25</v>
          </cell>
          <cell r="L1046">
            <v>1972220</v>
          </cell>
        </row>
        <row r="1047">
          <cell r="C1047">
            <v>1066.8499999999999</v>
          </cell>
          <cell r="D1047" t="str">
            <v>SENSEX2552081500CE</v>
          </cell>
          <cell r="E1047" t="str">
            <v>SENSEX</v>
          </cell>
          <cell r="G1047">
            <v>81500</v>
          </cell>
          <cell r="H1047" t="str">
            <v>CE</v>
          </cell>
          <cell r="J1047">
            <v>829.00999999999476</v>
          </cell>
          <cell r="K1047">
            <v>193.24000000000524</v>
          </cell>
          <cell r="L1047">
            <v>277860</v>
          </cell>
        </row>
        <row r="1048">
          <cell r="C1048">
            <v>0</v>
          </cell>
          <cell r="D1048" t="str">
            <v>SENSEX2552073900PE</v>
          </cell>
          <cell r="E1048" t="str">
            <v>SENSEX</v>
          </cell>
          <cell r="G1048">
            <v>73900</v>
          </cell>
          <cell r="H1048" t="str">
            <v>PE</v>
          </cell>
          <cell r="J1048">
            <v>0</v>
          </cell>
          <cell r="K1048">
            <v>0</v>
          </cell>
          <cell r="L1048">
            <v>0</v>
          </cell>
        </row>
        <row r="1049">
          <cell r="C1049">
            <v>0</v>
          </cell>
          <cell r="D1049" t="str">
            <v>SENSEX2552076200CE</v>
          </cell>
          <cell r="E1049" t="str">
            <v>SENSEX</v>
          </cell>
          <cell r="G1049">
            <v>76200</v>
          </cell>
          <cell r="H1049" t="str">
            <v>CE</v>
          </cell>
          <cell r="J1049">
            <v>6129.0099999999948</v>
          </cell>
          <cell r="K1049">
            <v>-6129.0099999999948</v>
          </cell>
          <cell r="L1049">
            <v>0</v>
          </cell>
        </row>
        <row r="1050">
          <cell r="C1050">
            <v>3</v>
          </cell>
          <cell r="D1050" t="str">
            <v>SENSEX2552075400PE</v>
          </cell>
          <cell r="E1050" t="str">
            <v>SENSEX</v>
          </cell>
          <cell r="G1050">
            <v>75400</v>
          </cell>
          <cell r="H1050" t="str">
            <v>PE</v>
          </cell>
          <cell r="J1050">
            <v>0</v>
          </cell>
          <cell r="K1050">
            <v>3.05</v>
          </cell>
          <cell r="L1050">
            <v>126060</v>
          </cell>
        </row>
        <row r="1051">
          <cell r="C1051">
            <v>1.3</v>
          </cell>
          <cell r="D1051" t="str">
            <v>SENSEX2552067600PE</v>
          </cell>
          <cell r="E1051" t="str">
            <v>SENSEX</v>
          </cell>
          <cell r="G1051">
            <v>67600</v>
          </cell>
          <cell r="H1051" t="str">
            <v>PE</v>
          </cell>
          <cell r="J1051">
            <v>0</v>
          </cell>
          <cell r="K1051">
            <v>1</v>
          </cell>
          <cell r="L1051">
            <v>480</v>
          </cell>
        </row>
        <row r="1052">
          <cell r="C1052">
            <v>39.549999999999997</v>
          </cell>
          <cell r="D1052" t="str">
            <v>SENSEX2552084200CE</v>
          </cell>
          <cell r="E1052" t="str">
            <v>SENSEX</v>
          </cell>
          <cell r="G1052">
            <v>84200</v>
          </cell>
          <cell r="H1052" t="str">
            <v>CE</v>
          </cell>
          <cell r="J1052">
            <v>0</v>
          </cell>
          <cell r="K1052">
            <v>38.4</v>
          </cell>
          <cell r="L1052">
            <v>2406760</v>
          </cell>
        </row>
        <row r="1053">
          <cell r="C1053">
            <v>0</v>
          </cell>
          <cell r="D1053" t="str">
            <v>SENSEX2552069700CE</v>
          </cell>
          <cell r="E1053" t="str">
            <v>SENSEX</v>
          </cell>
          <cell r="G1053">
            <v>69700</v>
          </cell>
          <cell r="H1053" t="str">
            <v>CE</v>
          </cell>
          <cell r="J1053">
            <v>12629.009999999995</v>
          </cell>
          <cell r="K1053">
            <v>-12629.009999999995</v>
          </cell>
          <cell r="L1053">
            <v>0</v>
          </cell>
        </row>
        <row r="1054">
          <cell r="C1054">
            <v>0</v>
          </cell>
          <cell r="D1054" t="str">
            <v>SENSEX2552067900PE</v>
          </cell>
          <cell r="E1054" t="str">
            <v>SENSEX</v>
          </cell>
          <cell r="G1054">
            <v>67900</v>
          </cell>
          <cell r="H1054" t="str">
            <v>PE</v>
          </cell>
          <cell r="J1054">
            <v>0</v>
          </cell>
          <cell r="K1054">
            <v>0</v>
          </cell>
          <cell r="L1054">
            <v>0</v>
          </cell>
        </row>
        <row r="1055">
          <cell r="C1055">
            <v>0</v>
          </cell>
          <cell r="D1055" t="str">
            <v>SENSEX2552072100CE</v>
          </cell>
          <cell r="E1055" t="str">
            <v>SENSEX</v>
          </cell>
          <cell r="G1055">
            <v>72100</v>
          </cell>
          <cell r="H1055" t="str">
            <v>CE</v>
          </cell>
          <cell r="J1055">
            <v>10229.009999999995</v>
          </cell>
          <cell r="K1055">
            <v>-10229.009999999995</v>
          </cell>
          <cell r="L1055">
            <v>0</v>
          </cell>
        </row>
        <row r="1056">
          <cell r="C1056">
            <v>0</v>
          </cell>
          <cell r="D1056" t="str">
            <v>SENSEX2552087000PE</v>
          </cell>
          <cell r="E1056" t="str">
            <v>SENSEX</v>
          </cell>
          <cell r="G1056">
            <v>87000</v>
          </cell>
          <cell r="H1056" t="str">
            <v>PE</v>
          </cell>
          <cell r="J1056">
            <v>4670.9900000000052</v>
          </cell>
          <cell r="K1056">
            <v>-4670.9900000000052</v>
          </cell>
          <cell r="L1056">
            <v>0</v>
          </cell>
        </row>
        <row r="1057">
          <cell r="C1057">
            <v>0</v>
          </cell>
          <cell r="D1057" t="str">
            <v>SENSEX2552069000CE</v>
          </cell>
          <cell r="E1057" t="str">
            <v>SENSEX</v>
          </cell>
          <cell r="G1057">
            <v>69000</v>
          </cell>
          <cell r="H1057" t="str">
            <v>CE</v>
          </cell>
          <cell r="J1057">
            <v>13329.009999999995</v>
          </cell>
          <cell r="K1057">
            <v>-13329.009999999995</v>
          </cell>
          <cell r="L1057">
            <v>0</v>
          </cell>
        </row>
        <row r="1058">
          <cell r="C1058">
            <v>0</v>
          </cell>
          <cell r="D1058" t="str">
            <v>SENSEX2552090000PE</v>
          </cell>
          <cell r="E1058" t="str">
            <v>SENSEX</v>
          </cell>
          <cell r="G1058">
            <v>90000</v>
          </cell>
          <cell r="H1058" t="str">
            <v>PE</v>
          </cell>
          <cell r="J1058">
            <v>7670.9900000000052</v>
          </cell>
          <cell r="K1058">
            <v>-7670.9900000000052</v>
          </cell>
          <cell r="L1058">
            <v>0</v>
          </cell>
        </row>
        <row r="1059">
          <cell r="C1059">
            <v>1952.9</v>
          </cell>
          <cell r="D1059" t="str">
            <v>SENSEX2552084300PE</v>
          </cell>
          <cell r="E1059" t="str">
            <v>SENSEX</v>
          </cell>
          <cell r="G1059">
            <v>84300</v>
          </cell>
          <cell r="H1059" t="str">
            <v>PE</v>
          </cell>
          <cell r="J1059">
            <v>1970.9900000000052</v>
          </cell>
          <cell r="K1059">
            <v>-64.490000000005239</v>
          </cell>
          <cell r="L1059">
            <v>2220</v>
          </cell>
        </row>
        <row r="1060">
          <cell r="C1060">
            <v>0</v>
          </cell>
          <cell r="D1060" t="str">
            <v>SENSEX2552089400PE</v>
          </cell>
          <cell r="E1060" t="str">
            <v>SENSEX</v>
          </cell>
          <cell r="G1060">
            <v>89400</v>
          </cell>
          <cell r="H1060" t="str">
            <v>PE</v>
          </cell>
          <cell r="J1060">
            <v>7070.9900000000052</v>
          </cell>
          <cell r="K1060">
            <v>-7070.9900000000052</v>
          </cell>
          <cell r="L1060">
            <v>0</v>
          </cell>
        </row>
        <row r="1061">
          <cell r="C1061">
            <v>0</v>
          </cell>
          <cell r="D1061" t="str">
            <v>SENSEX2552066400PE</v>
          </cell>
          <cell r="E1061" t="str">
            <v>SENSEX</v>
          </cell>
          <cell r="G1061">
            <v>66400</v>
          </cell>
          <cell r="H1061" t="str">
            <v>PE</v>
          </cell>
          <cell r="J1061">
            <v>0</v>
          </cell>
          <cell r="K1061">
            <v>0</v>
          </cell>
          <cell r="L1061">
            <v>0</v>
          </cell>
        </row>
        <row r="1062">
          <cell r="C1062">
            <v>554.1</v>
          </cell>
          <cell r="D1062" t="str">
            <v>SENSEX2552082600PE</v>
          </cell>
          <cell r="E1062" t="str">
            <v>SENSEX</v>
          </cell>
          <cell r="G1062">
            <v>82600</v>
          </cell>
          <cell r="H1062" t="str">
            <v>PE</v>
          </cell>
          <cell r="J1062">
            <v>270.99000000000524</v>
          </cell>
          <cell r="K1062">
            <v>281.15999999999474</v>
          </cell>
          <cell r="L1062">
            <v>2096580</v>
          </cell>
        </row>
        <row r="1063">
          <cell r="C1063">
            <v>1388.15</v>
          </cell>
          <cell r="D1063" t="str">
            <v>SENSEX2552083700PE</v>
          </cell>
          <cell r="E1063" t="str">
            <v>SENSEX</v>
          </cell>
          <cell r="G1063">
            <v>83700</v>
          </cell>
          <cell r="H1063" t="str">
            <v>PE</v>
          </cell>
          <cell r="J1063">
            <v>1370.9900000000052</v>
          </cell>
          <cell r="K1063">
            <v>8.5099999999947613</v>
          </cell>
          <cell r="L1063">
            <v>3380</v>
          </cell>
        </row>
        <row r="1064">
          <cell r="C1064">
            <v>85.95</v>
          </cell>
          <cell r="D1064" t="str">
            <v>SENSEX2552080800PE</v>
          </cell>
          <cell r="E1064" t="str">
            <v>SENSEX</v>
          </cell>
          <cell r="G1064">
            <v>80800</v>
          </cell>
          <cell r="H1064" t="str">
            <v>PE</v>
          </cell>
          <cell r="J1064">
            <v>0</v>
          </cell>
          <cell r="K1064">
            <v>73.349999999999994</v>
          </cell>
          <cell r="L1064">
            <v>2754220</v>
          </cell>
        </row>
        <row r="1065">
          <cell r="C1065">
            <v>4.0999999999999996</v>
          </cell>
          <cell r="D1065" t="str">
            <v>SENSEX2552085900CE</v>
          </cell>
          <cell r="E1065" t="str">
            <v>SENSEX</v>
          </cell>
          <cell r="G1065">
            <v>85900</v>
          </cell>
          <cell r="H1065" t="str">
            <v>CE</v>
          </cell>
          <cell r="J1065">
            <v>0</v>
          </cell>
          <cell r="K1065">
            <v>6.35</v>
          </cell>
          <cell r="L1065">
            <v>616000</v>
          </cell>
        </row>
        <row r="1066">
          <cell r="C1066">
            <v>1402</v>
          </cell>
          <cell r="D1066" t="str">
            <v>SENSEX2552081100CE</v>
          </cell>
          <cell r="E1066" t="str">
            <v>SENSEX</v>
          </cell>
          <cell r="G1066">
            <v>81100</v>
          </cell>
          <cell r="H1066" t="str">
            <v>CE</v>
          </cell>
          <cell r="J1066">
            <v>1229.0099999999948</v>
          </cell>
          <cell r="K1066">
            <v>177.74000000000524</v>
          </cell>
          <cell r="L1066">
            <v>18260</v>
          </cell>
        </row>
        <row r="1067">
          <cell r="C1067">
            <v>0</v>
          </cell>
          <cell r="D1067" t="str">
            <v>SENSEX2552065900CE</v>
          </cell>
          <cell r="E1067" t="str">
            <v>SENSEX</v>
          </cell>
          <cell r="G1067">
            <v>65900</v>
          </cell>
          <cell r="H1067" t="str">
            <v>CE</v>
          </cell>
          <cell r="J1067">
            <v>16429.009999999995</v>
          </cell>
          <cell r="K1067">
            <v>-16429.009999999995</v>
          </cell>
          <cell r="L1067">
            <v>0</v>
          </cell>
        </row>
        <row r="1068">
          <cell r="C1068">
            <v>0</v>
          </cell>
          <cell r="D1068" t="str">
            <v>SENSEX2552070000CE</v>
          </cell>
          <cell r="E1068" t="str">
            <v>SENSEX</v>
          </cell>
          <cell r="G1068">
            <v>70000</v>
          </cell>
          <cell r="H1068" t="str">
            <v>CE</v>
          </cell>
          <cell r="J1068">
            <v>12329.009999999995</v>
          </cell>
          <cell r="K1068">
            <v>-12329.009999999995</v>
          </cell>
          <cell r="L1068">
            <v>0</v>
          </cell>
        </row>
        <row r="1069">
          <cell r="C1069">
            <v>0</v>
          </cell>
          <cell r="D1069" t="str">
            <v>SENSEX2552086600PE</v>
          </cell>
          <cell r="E1069" t="str">
            <v>SENSEX</v>
          </cell>
          <cell r="G1069">
            <v>86600</v>
          </cell>
          <cell r="H1069" t="str">
            <v>PE</v>
          </cell>
          <cell r="J1069">
            <v>4270.9900000000052</v>
          </cell>
          <cell r="K1069">
            <v>-4270.9900000000052</v>
          </cell>
          <cell r="L1069">
            <v>0</v>
          </cell>
        </row>
        <row r="1070">
          <cell r="C1070">
            <v>4.25</v>
          </cell>
          <cell r="D1070" t="str">
            <v>SENSEX2552086200CE</v>
          </cell>
          <cell r="E1070" t="str">
            <v>SENSEX</v>
          </cell>
          <cell r="G1070">
            <v>86200</v>
          </cell>
          <cell r="H1070" t="str">
            <v>CE</v>
          </cell>
          <cell r="J1070">
            <v>0</v>
          </cell>
          <cell r="K1070">
            <v>5.15</v>
          </cell>
          <cell r="L1070">
            <v>576100</v>
          </cell>
        </row>
        <row r="1071">
          <cell r="C1071">
            <v>0</v>
          </cell>
          <cell r="D1071" t="str">
            <v>SENSEX2552087900PE</v>
          </cell>
          <cell r="E1071" t="str">
            <v>SENSEX</v>
          </cell>
          <cell r="G1071">
            <v>87900</v>
          </cell>
          <cell r="H1071" t="str">
            <v>PE</v>
          </cell>
          <cell r="J1071">
            <v>5570.9900000000052</v>
          </cell>
          <cell r="K1071">
            <v>-5570.9900000000052</v>
          </cell>
          <cell r="L1071">
            <v>0</v>
          </cell>
        </row>
        <row r="1072">
          <cell r="C1072">
            <v>0</v>
          </cell>
          <cell r="D1072" t="str">
            <v>SENSEX2552076700CE</v>
          </cell>
          <cell r="E1072" t="str">
            <v>SENSEX</v>
          </cell>
          <cell r="G1072">
            <v>76700</v>
          </cell>
          <cell r="H1072" t="str">
            <v>CE</v>
          </cell>
          <cell r="J1072">
            <v>5629.0099999999948</v>
          </cell>
          <cell r="K1072">
            <v>-5629.0099999999948</v>
          </cell>
          <cell r="L1072">
            <v>0</v>
          </cell>
        </row>
        <row r="1073">
          <cell r="C1073">
            <v>0</v>
          </cell>
          <cell r="D1073" t="str">
            <v>SENSEX2552085400PE</v>
          </cell>
          <cell r="E1073" t="str">
            <v>SENSEX</v>
          </cell>
          <cell r="G1073">
            <v>85400</v>
          </cell>
          <cell r="H1073" t="str">
            <v>PE</v>
          </cell>
          <cell r="J1073">
            <v>3070.9900000000052</v>
          </cell>
          <cell r="K1073">
            <v>-3070.9900000000052</v>
          </cell>
          <cell r="L1073">
            <v>0</v>
          </cell>
        </row>
        <row r="1074">
          <cell r="C1074">
            <v>0</v>
          </cell>
          <cell r="D1074" t="str">
            <v>SENSEX2552087500PE</v>
          </cell>
          <cell r="E1074" t="str">
            <v>SENSEX</v>
          </cell>
          <cell r="G1074">
            <v>87500</v>
          </cell>
          <cell r="H1074" t="str">
            <v>PE</v>
          </cell>
          <cell r="J1074">
            <v>5170.9900000000052</v>
          </cell>
          <cell r="K1074">
            <v>-5170.9900000000052</v>
          </cell>
          <cell r="L1074">
            <v>0</v>
          </cell>
        </row>
        <row r="1075">
          <cell r="C1075">
            <v>1.35</v>
          </cell>
          <cell r="D1075" t="str">
            <v>SENSEX2552089400CE</v>
          </cell>
          <cell r="E1075" t="str">
            <v>SENSEX</v>
          </cell>
          <cell r="G1075">
            <v>89400</v>
          </cell>
          <cell r="H1075" t="str">
            <v>CE</v>
          </cell>
          <cell r="J1075">
            <v>0</v>
          </cell>
          <cell r="K1075">
            <v>1.75</v>
          </cell>
          <cell r="L1075">
            <v>30440</v>
          </cell>
        </row>
        <row r="1076">
          <cell r="C1076">
            <v>2920</v>
          </cell>
          <cell r="D1076" t="str">
            <v>SENSEX2552079500CE</v>
          </cell>
          <cell r="E1076" t="str">
            <v>SENSEX</v>
          </cell>
          <cell r="G1076">
            <v>79500</v>
          </cell>
          <cell r="H1076" t="str">
            <v>CE</v>
          </cell>
          <cell r="J1076">
            <v>2829.0099999999948</v>
          </cell>
          <cell r="K1076">
            <v>136.59000000000515</v>
          </cell>
          <cell r="L1076">
            <v>1360</v>
          </cell>
        </row>
        <row r="1077">
          <cell r="C1077">
            <v>0</v>
          </cell>
          <cell r="D1077" t="str">
            <v>SENSEX2552089200PE</v>
          </cell>
          <cell r="E1077" t="str">
            <v>SENSEX</v>
          </cell>
          <cell r="G1077">
            <v>89200</v>
          </cell>
          <cell r="H1077" t="str">
            <v>PE</v>
          </cell>
          <cell r="J1077">
            <v>6870.9900000000052</v>
          </cell>
          <cell r="K1077">
            <v>-6870.9900000000052</v>
          </cell>
          <cell r="L1077">
            <v>0</v>
          </cell>
        </row>
        <row r="1078">
          <cell r="C1078">
            <v>1.5</v>
          </cell>
          <cell r="D1078" t="str">
            <v>SENSEX2552069600PE</v>
          </cell>
          <cell r="E1078" t="str">
            <v>SENSEX</v>
          </cell>
          <cell r="G1078">
            <v>69600</v>
          </cell>
          <cell r="H1078" t="str">
            <v>PE</v>
          </cell>
          <cell r="J1078">
            <v>0</v>
          </cell>
          <cell r="K1078">
            <v>1.25</v>
          </cell>
          <cell r="L1078">
            <v>6880</v>
          </cell>
        </row>
        <row r="1079">
          <cell r="C1079">
            <v>0</v>
          </cell>
          <cell r="D1079" t="str">
            <v>SENSEX2552087300PE</v>
          </cell>
          <cell r="E1079" t="str">
            <v>SENSEX</v>
          </cell>
          <cell r="G1079">
            <v>87300</v>
          </cell>
          <cell r="H1079" t="str">
            <v>PE</v>
          </cell>
          <cell r="J1079">
            <v>4970.9900000000052</v>
          </cell>
          <cell r="K1079">
            <v>-4970.9900000000052</v>
          </cell>
          <cell r="L1079">
            <v>0</v>
          </cell>
        </row>
        <row r="1080">
          <cell r="C1080">
            <v>2.75</v>
          </cell>
          <cell r="D1080" t="str">
            <v>SENSEX2552074200PE</v>
          </cell>
          <cell r="E1080" t="str">
            <v>SENSEX</v>
          </cell>
          <cell r="G1080">
            <v>74200</v>
          </cell>
          <cell r="H1080" t="str">
            <v>PE</v>
          </cell>
          <cell r="J1080">
            <v>0</v>
          </cell>
          <cell r="K1080">
            <v>2.4</v>
          </cell>
          <cell r="L1080">
            <v>27700</v>
          </cell>
        </row>
        <row r="1081">
          <cell r="C1081">
            <v>3108.1</v>
          </cell>
          <cell r="D1081" t="str">
            <v>SENSEX2552079300CE</v>
          </cell>
          <cell r="E1081" t="str">
            <v>SENSEX</v>
          </cell>
          <cell r="G1081">
            <v>79300</v>
          </cell>
          <cell r="H1081" t="str">
            <v>CE</v>
          </cell>
          <cell r="J1081">
            <v>3029.0099999999948</v>
          </cell>
          <cell r="K1081">
            <v>13.440000000005057</v>
          </cell>
          <cell r="L1081">
            <v>80</v>
          </cell>
        </row>
        <row r="1082">
          <cell r="C1082">
            <v>235.45</v>
          </cell>
          <cell r="D1082" t="str">
            <v>SENSEX2552082900CE</v>
          </cell>
          <cell r="E1082" t="str">
            <v>SENSEX</v>
          </cell>
          <cell r="G1082">
            <v>82900</v>
          </cell>
          <cell r="H1082" t="str">
            <v>CE</v>
          </cell>
          <cell r="J1082">
            <v>0</v>
          </cell>
          <cell r="K1082">
            <v>221.15</v>
          </cell>
          <cell r="L1082">
            <v>5083600</v>
          </cell>
        </row>
        <row r="1083">
          <cell r="C1083">
            <v>0</v>
          </cell>
          <cell r="D1083" t="str">
            <v>SENSEX2552073900CE</v>
          </cell>
          <cell r="E1083" t="str">
            <v>SENSEX</v>
          </cell>
          <cell r="G1083">
            <v>73900</v>
          </cell>
          <cell r="H1083" t="str">
            <v>CE</v>
          </cell>
          <cell r="J1083">
            <v>8429.0099999999948</v>
          </cell>
          <cell r="K1083">
            <v>-8429.0099999999948</v>
          </cell>
          <cell r="L1083">
            <v>0</v>
          </cell>
        </row>
        <row r="1084">
          <cell r="C1084">
            <v>6.1</v>
          </cell>
          <cell r="D1084" t="str">
            <v>SENSEX2552076100PE</v>
          </cell>
          <cell r="E1084" t="str">
            <v>SENSEX</v>
          </cell>
          <cell r="G1084">
            <v>76100</v>
          </cell>
          <cell r="H1084" t="str">
            <v>PE</v>
          </cell>
          <cell r="J1084">
            <v>0</v>
          </cell>
          <cell r="K1084">
            <v>3.95</v>
          </cell>
          <cell r="L1084">
            <v>116020</v>
          </cell>
        </row>
        <row r="1085">
          <cell r="C1085">
            <v>0</v>
          </cell>
          <cell r="D1085" t="str">
            <v>SENSEX2552069800CE</v>
          </cell>
          <cell r="E1085" t="str">
            <v>SENSEX</v>
          </cell>
          <cell r="G1085">
            <v>69800</v>
          </cell>
          <cell r="H1085" t="str">
            <v>CE</v>
          </cell>
          <cell r="J1085">
            <v>12529.009999999995</v>
          </cell>
          <cell r="K1085">
            <v>-12529.009999999995</v>
          </cell>
          <cell r="L1085">
            <v>0</v>
          </cell>
        </row>
        <row r="1086">
          <cell r="C1086">
            <v>3</v>
          </cell>
          <cell r="D1086" t="str">
            <v>SENSEX2552075000PE</v>
          </cell>
          <cell r="E1086" t="str">
            <v>SENSEX</v>
          </cell>
          <cell r="G1086">
            <v>75000</v>
          </cell>
          <cell r="H1086" t="str">
            <v>PE</v>
          </cell>
          <cell r="J1086">
            <v>0</v>
          </cell>
          <cell r="K1086">
            <v>2.65</v>
          </cell>
          <cell r="L1086">
            <v>1502720</v>
          </cell>
        </row>
        <row r="1087">
          <cell r="C1087">
            <v>1.5</v>
          </cell>
          <cell r="D1087" t="str">
            <v>SENSEX2552090000CE</v>
          </cell>
          <cell r="E1087" t="str">
            <v>SENSEX</v>
          </cell>
          <cell r="G1087">
            <v>90000</v>
          </cell>
          <cell r="H1087" t="str">
            <v>CE</v>
          </cell>
          <cell r="J1087">
            <v>0</v>
          </cell>
          <cell r="K1087">
            <v>1.65</v>
          </cell>
          <cell r="L1087">
            <v>2522500</v>
          </cell>
        </row>
        <row r="1088">
          <cell r="C1088">
            <v>1.05</v>
          </cell>
          <cell r="D1088" t="str">
            <v>SENSEX2552068000PE</v>
          </cell>
          <cell r="E1088" t="str">
            <v>SENSEX</v>
          </cell>
          <cell r="G1088">
            <v>68000</v>
          </cell>
          <cell r="H1088" t="str">
            <v>PE</v>
          </cell>
          <cell r="J1088">
            <v>0</v>
          </cell>
          <cell r="K1088">
            <v>1.1000000000000001</v>
          </cell>
          <cell r="L1088">
            <v>21680</v>
          </cell>
        </row>
        <row r="1089">
          <cell r="C1089">
            <v>0</v>
          </cell>
          <cell r="D1089" t="str">
            <v>SENSEX2552066200PE</v>
          </cell>
          <cell r="E1089" t="str">
            <v>SENSEX</v>
          </cell>
          <cell r="G1089">
            <v>66200</v>
          </cell>
          <cell r="H1089" t="str">
            <v>PE</v>
          </cell>
          <cell r="J1089">
            <v>0</v>
          </cell>
          <cell r="K1089">
            <v>0</v>
          </cell>
          <cell r="L1089">
            <v>0</v>
          </cell>
        </row>
        <row r="1090">
          <cell r="C1090">
            <v>2133.5</v>
          </cell>
          <cell r="D1090" t="str">
            <v>SENSEX2552080300CE</v>
          </cell>
          <cell r="E1090" t="str">
            <v>SENSEX</v>
          </cell>
          <cell r="G1090">
            <v>80300</v>
          </cell>
          <cell r="H1090" t="str">
            <v>CE</v>
          </cell>
          <cell r="J1090">
            <v>2029.0099999999948</v>
          </cell>
          <cell r="K1090">
            <v>103.44000000000506</v>
          </cell>
          <cell r="L1090">
            <v>900</v>
          </cell>
        </row>
        <row r="1091">
          <cell r="C1091">
            <v>6.4</v>
          </cell>
          <cell r="D1091" t="str">
            <v>SENSEX2552085500CE</v>
          </cell>
          <cell r="E1091" t="str">
            <v>SENSEX</v>
          </cell>
          <cell r="G1091">
            <v>85500</v>
          </cell>
          <cell r="H1091" t="str">
            <v>CE</v>
          </cell>
          <cell r="J1091">
            <v>0</v>
          </cell>
          <cell r="K1091">
            <v>8.5500000000000007</v>
          </cell>
          <cell r="L1091">
            <v>3950020</v>
          </cell>
        </row>
        <row r="1092">
          <cell r="C1092">
            <v>0.95</v>
          </cell>
          <cell r="D1092" t="str">
            <v>SENSEX2552066000PE</v>
          </cell>
          <cell r="E1092" t="str">
            <v>SENSEX</v>
          </cell>
          <cell r="G1092">
            <v>66000</v>
          </cell>
          <cell r="H1092" t="str">
            <v>PE</v>
          </cell>
          <cell r="J1092">
            <v>0</v>
          </cell>
          <cell r="K1092">
            <v>1</v>
          </cell>
          <cell r="L1092">
            <v>284700</v>
          </cell>
        </row>
        <row r="1093">
          <cell r="C1093">
            <v>0</v>
          </cell>
          <cell r="D1093" t="str">
            <v>SENSEX2552075200CE</v>
          </cell>
          <cell r="E1093" t="str">
            <v>SENSEX</v>
          </cell>
          <cell r="G1093">
            <v>75200</v>
          </cell>
          <cell r="H1093" t="str">
            <v>CE</v>
          </cell>
          <cell r="J1093">
            <v>7129.0099999999948</v>
          </cell>
          <cell r="K1093">
            <v>-7129.0099999999948</v>
          </cell>
          <cell r="L1093">
            <v>0</v>
          </cell>
        </row>
        <row r="1094">
          <cell r="C1094">
            <v>0.95</v>
          </cell>
          <cell r="D1094" t="str">
            <v>SENSEX2552066900PE</v>
          </cell>
          <cell r="E1094" t="str">
            <v>SENSEX</v>
          </cell>
          <cell r="G1094">
            <v>66900</v>
          </cell>
          <cell r="H1094" t="str">
            <v>PE</v>
          </cell>
          <cell r="J1094">
            <v>0</v>
          </cell>
          <cell r="K1094">
            <v>0.95</v>
          </cell>
          <cell r="L1094">
            <v>6020</v>
          </cell>
        </row>
        <row r="1095">
          <cell r="C1095">
            <v>0</v>
          </cell>
          <cell r="D1095" t="str">
            <v>SENSEX2552070300CE</v>
          </cell>
          <cell r="E1095" t="str">
            <v>SENSEX</v>
          </cell>
          <cell r="G1095">
            <v>70300</v>
          </cell>
          <cell r="H1095" t="str">
            <v>CE</v>
          </cell>
          <cell r="J1095">
            <v>12029.009999999995</v>
          </cell>
          <cell r="K1095">
            <v>-12029.009999999995</v>
          </cell>
          <cell r="L1095">
            <v>0</v>
          </cell>
        </row>
        <row r="1096">
          <cell r="C1096">
            <v>16.75</v>
          </cell>
          <cell r="D1096" t="str">
            <v>SENSEX2552084700CE</v>
          </cell>
          <cell r="E1096" t="str">
            <v>SENSEX</v>
          </cell>
          <cell r="G1096">
            <v>84700</v>
          </cell>
          <cell r="H1096" t="str">
            <v>CE</v>
          </cell>
          <cell r="J1096">
            <v>0</v>
          </cell>
          <cell r="K1096">
            <v>19.8</v>
          </cell>
          <cell r="L1096">
            <v>2462720</v>
          </cell>
        </row>
        <row r="1097">
          <cell r="C1097">
            <v>2.35</v>
          </cell>
          <cell r="D1097" t="str">
            <v>SENSEX2552088400CE</v>
          </cell>
          <cell r="E1097" t="str">
            <v>SENSEX</v>
          </cell>
          <cell r="G1097">
            <v>88400</v>
          </cell>
          <cell r="H1097" t="str">
            <v>CE</v>
          </cell>
          <cell r="J1097">
            <v>0</v>
          </cell>
          <cell r="K1097">
            <v>2.2000000000000002</v>
          </cell>
          <cell r="L1097">
            <v>30240</v>
          </cell>
        </row>
        <row r="1098">
          <cell r="C1098">
            <v>0</v>
          </cell>
          <cell r="D1098" t="str">
            <v>SENSEX2552086700PE</v>
          </cell>
          <cell r="E1098" t="str">
            <v>SENSEX</v>
          </cell>
          <cell r="G1098">
            <v>86700</v>
          </cell>
          <cell r="H1098" t="str">
            <v>PE</v>
          </cell>
          <cell r="J1098">
            <v>4370.9900000000052</v>
          </cell>
          <cell r="K1098">
            <v>-4370.9900000000052</v>
          </cell>
          <cell r="L1098">
            <v>0</v>
          </cell>
        </row>
        <row r="1099">
          <cell r="C1099">
            <v>0</v>
          </cell>
          <cell r="D1099" t="str">
            <v>SENSEX2552078200CE</v>
          </cell>
          <cell r="E1099" t="str">
            <v>SENSEX</v>
          </cell>
          <cell r="G1099">
            <v>78200</v>
          </cell>
          <cell r="H1099" t="str">
            <v>CE</v>
          </cell>
          <cell r="J1099">
            <v>4129.0099999999948</v>
          </cell>
          <cell r="K1099">
            <v>-4129.0099999999948</v>
          </cell>
          <cell r="L1099">
            <v>0</v>
          </cell>
        </row>
        <row r="1100">
          <cell r="C1100">
            <v>0</v>
          </cell>
          <cell r="D1100" t="str">
            <v>SENSEX2552087600PE</v>
          </cell>
          <cell r="E1100" t="str">
            <v>SENSEX</v>
          </cell>
          <cell r="G1100">
            <v>87600</v>
          </cell>
          <cell r="H1100" t="str">
            <v>PE</v>
          </cell>
          <cell r="J1100">
            <v>5270.9900000000052</v>
          </cell>
          <cell r="K1100">
            <v>-5270.9900000000052</v>
          </cell>
          <cell r="L1100">
            <v>0</v>
          </cell>
        </row>
        <row r="1101">
          <cell r="C1101">
            <v>0</v>
          </cell>
          <cell r="D1101" t="str">
            <v>SENSEX2552089600PE</v>
          </cell>
          <cell r="E1101" t="str">
            <v>SENSEX</v>
          </cell>
          <cell r="G1101">
            <v>89600</v>
          </cell>
          <cell r="H1101" t="str">
            <v>PE</v>
          </cell>
          <cell r="J1101">
            <v>7270.9900000000052</v>
          </cell>
          <cell r="K1101">
            <v>-7270.9900000000052</v>
          </cell>
          <cell r="L1101">
            <v>0</v>
          </cell>
        </row>
        <row r="1102">
          <cell r="C1102">
            <v>25</v>
          </cell>
          <cell r="D1102" t="str">
            <v>SENSEX2552079400PE</v>
          </cell>
          <cell r="E1102" t="str">
            <v>SENSEX</v>
          </cell>
          <cell r="G1102">
            <v>79400</v>
          </cell>
          <cell r="H1102" t="str">
            <v>PE</v>
          </cell>
          <cell r="J1102">
            <v>0</v>
          </cell>
          <cell r="K1102">
            <v>21.5</v>
          </cell>
          <cell r="L1102">
            <v>991600</v>
          </cell>
        </row>
        <row r="1103">
          <cell r="C1103">
            <v>1.1499999999999999</v>
          </cell>
          <cell r="D1103" t="str">
            <v>SENSEX2552070500PE</v>
          </cell>
          <cell r="E1103" t="str">
            <v>SENSEX</v>
          </cell>
          <cell r="G1103">
            <v>70500</v>
          </cell>
          <cell r="H1103" t="str">
            <v>PE</v>
          </cell>
          <cell r="J1103">
            <v>0</v>
          </cell>
          <cell r="K1103">
            <v>1.3</v>
          </cell>
          <cell r="L1103">
            <v>44760</v>
          </cell>
        </row>
        <row r="1104">
          <cell r="C1104">
            <v>42.5</v>
          </cell>
          <cell r="D1104" t="str">
            <v>SENSEX2552084100CE</v>
          </cell>
          <cell r="E1104" t="str">
            <v>SENSEX</v>
          </cell>
          <cell r="G1104">
            <v>84100</v>
          </cell>
          <cell r="H1104" t="str">
            <v>CE</v>
          </cell>
          <cell r="J1104">
            <v>0</v>
          </cell>
          <cell r="K1104">
            <v>43.65</v>
          </cell>
          <cell r="L1104">
            <v>2229120</v>
          </cell>
        </row>
        <row r="1105">
          <cell r="C1105">
            <v>6.2</v>
          </cell>
          <cell r="D1105" t="str">
            <v>SENSEX2552077300PE</v>
          </cell>
          <cell r="E1105" t="str">
            <v>SENSEX</v>
          </cell>
          <cell r="G1105">
            <v>77300</v>
          </cell>
          <cell r="H1105" t="str">
            <v>PE</v>
          </cell>
          <cell r="J1105">
            <v>0</v>
          </cell>
          <cell r="K1105">
            <v>6.8</v>
          </cell>
          <cell r="L1105">
            <v>277320</v>
          </cell>
        </row>
        <row r="1106">
          <cell r="C1106">
            <v>612.95000000000005</v>
          </cell>
          <cell r="D1106" t="str">
            <v>SENSEX2552082700PE</v>
          </cell>
          <cell r="E1106" t="str">
            <v>SENSEX</v>
          </cell>
          <cell r="G1106">
            <v>82700</v>
          </cell>
          <cell r="H1106" t="str">
            <v>PE</v>
          </cell>
          <cell r="J1106">
            <v>370.99000000000524</v>
          </cell>
          <cell r="K1106">
            <v>242.45999999999481</v>
          </cell>
          <cell r="L1106">
            <v>1098060</v>
          </cell>
        </row>
        <row r="1107">
          <cell r="C1107">
            <v>68.95</v>
          </cell>
          <cell r="D1107" t="str">
            <v>SENSEX2552083800CE</v>
          </cell>
          <cell r="E1107" t="str">
            <v>SENSEX</v>
          </cell>
          <cell r="G1107">
            <v>83800</v>
          </cell>
          <cell r="H1107" t="str">
            <v>CE</v>
          </cell>
          <cell r="J1107">
            <v>0</v>
          </cell>
          <cell r="K1107">
            <v>67</v>
          </cell>
          <cell r="L1107">
            <v>4003520</v>
          </cell>
        </row>
        <row r="1108">
          <cell r="C1108">
            <v>0</v>
          </cell>
          <cell r="D1108" t="str">
            <v>SENSEX2552065800CE</v>
          </cell>
          <cell r="E1108" t="str">
            <v>SENSEX</v>
          </cell>
          <cell r="G1108">
            <v>65800</v>
          </cell>
          <cell r="H1108" t="str">
            <v>CE</v>
          </cell>
          <cell r="J1108">
            <v>16529.009999999995</v>
          </cell>
          <cell r="K1108">
            <v>-16529.009999999995</v>
          </cell>
          <cell r="L1108">
            <v>0</v>
          </cell>
        </row>
        <row r="1109">
          <cell r="C1109">
            <v>0</v>
          </cell>
          <cell r="D1109" t="str">
            <v>SENSEX2552071500CE</v>
          </cell>
          <cell r="E1109" t="str">
            <v>SENSEX</v>
          </cell>
          <cell r="G1109">
            <v>71500</v>
          </cell>
          <cell r="H1109" t="str">
            <v>CE</v>
          </cell>
          <cell r="J1109">
            <v>10829.009999999995</v>
          </cell>
          <cell r="K1109">
            <v>-10829.009999999995</v>
          </cell>
          <cell r="L1109">
            <v>0</v>
          </cell>
        </row>
        <row r="1110">
          <cell r="C1110">
            <v>0</v>
          </cell>
          <cell r="D1110" t="str">
            <v>SENSEX2552067800PE</v>
          </cell>
          <cell r="E1110" t="str">
            <v>SENSEX</v>
          </cell>
          <cell r="G1110">
            <v>67800</v>
          </cell>
          <cell r="H1110" t="str">
            <v>PE</v>
          </cell>
          <cell r="J1110">
            <v>0</v>
          </cell>
          <cell r="K1110">
            <v>0</v>
          </cell>
          <cell r="L1110">
            <v>0</v>
          </cell>
        </row>
        <row r="1111">
          <cell r="C1111">
            <v>2.4</v>
          </cell>
          <cell r="D1111" t="str">
            <v>SENSEX2552073800PE</v>
          </cell>
          <cell r="E1111" t="str">
            <v>SENSEX</v>
          </cell>
          <cell r="G1111">
            <v>73800</v>
          </cell>
          <cell r="H1111" t="str">
            <v>PE</v>
          </cell>
          <cell r="J1111">
            <v>0</v>
          </cell>
          <cell r="K1111">
            <v>0</v>
          </cell>
          <cell r="L1111">
            <v>0</v>
          </cell>
        </row>
        <row r="1112">
          <cell r="C1112">
            <v>0</v>
          </cell>
          <cell r="D1112" t="str">
            <v>SENSEX2552071700PE</v>
          </cell>
          <cell r="E1112" t="str">
            <v>SENSEX</v>
          </cell>
          <cell r="G1112">
            <v>71700</v>
          </cell>
          <cell r="H1112" t="str">
            <v>PE</v>
          </cell>
          <cell r="J1112">
            <v>0</v>
          </cell>
          <cell r="K1112">
            <v>0</v>
          </cell>
          <cell r="L1112">
            <v>0</v>
          </cell>
        </row>
        <row r="1113">
          <cell r="C1113">
            <v>0</v>
          </cell>
          <cell r="D1113" t="str">
            <v>SENSEX2552070800PE</v>
          </cell>
          <cell r="E1113" t="str">
            <v>SENSEX</v>
          </cell>
          <cell r="G1113">
            <v>70800</v>
          </cell>
          <cell r="H1113" t="str">
            <v>PE</v>
          </cell>
          <cell r="J1113">
            <v>0</v>
          </cell>
          <cell r="K1113">
            <v>0</v>
          </cell>
          <cell r="L1113">
            <v>0</v>
          </cell>
        </row>
        <row r="1114">
          <cell r="C1114">
            <v>81.3</v>
          </cell>
          <cell r="D1114" t="str">
            <v>SENSEX2552083700CE</v>
          </cell>
          <cell r="E1114" t="str">
            <v>SENSEX</v>
          </cell>
          <cell r="G1114">
            <v>83700</v>
          </cell>
          <cell r="H1114" t="str">
            <v>CE</v>
          </cell>
          <cell r="J1114">
            <v>0</v>
          </cell>
          <cell r="K1114">
            <v>76.3</v>
          </cell>
          <cell r="L1114">
            <v>3982880</v>
          </cell>
        </row>
        <row r="1115">
          <cell r="C1115">
            <v>0</v>
          </cell>
          <cell r="D1115" t="str">
            <v>SENSEX2552074500CE</v>
          </cell>
          <cell r="E1115" t="str">
            <v>SENSEX</v>
          </cell>
          <cell r="G1115">
            <v>74500</v>
          </cell>
          <cell r="H1115" t="str">
            <v>CE</v>
          </cell>
          <cell r="J1115">
            <v>7829.0099999999948</v>
          </cell>
          <cell r="K1115">
            <v>-7829.0099999999948</v>
          </cell>
          <cell r="L1115">
            <v>0</v>
          </cell>
        </row>
        <row r="1116">
          <cell r="C1116">
            <v>51.8</v>
          </cell>
          <cell r="D1116" t="str">
            <v>SENSEX2552084000CE</v>
          </cell>
          <cell r="E1116" t="str">
            <v>SENSEX</v>
          </cell>
          <cell r="G1116">
            <v>84000</v>
          </cell>
          <cell r="H1116" t="str">
            <v>CE</v>
          </cell>
          <cell r="J1116">
            <v>0</v>
          </cell>
          <cell r="K1116">
            <v>50.7</v>
          </cell>
          <cell r="L1116">
            <v>11656420</v>
          </cell>
        </row>
        <row r="1117">
          <cell r="C1117">
            <v>0</v>
          </cell>
          <cell r="D1117" t="str">
            <v>SENSEX2552071200CE</v>
          </cell>
          <cell r="E1117" t="str">
            <v>SENSEX</v>
          </cell>
          <cell r="G1117">
            <v>71200</v>
          </cell>
          <cell r="H1117" t="str">
            <v>CE</v>
          </cell>
          <cell r="J1117">
            <v>11129.009999999995</v>
          </cell>
          <cell r="K1117">
            <v>-11129.009999999995</v>
          </cell>
          <cell r="L1117">
            <v>0</v>
          </cell>
        </row>
        <row r="1118">
          <cell r="C1118">
            <v>0</v>
          </cell>
          <cell r="D1118" t="str">
            <v>SENSEX2552073600PE</v>
          </cell>
          <cell r="E1118" t="str">
            <v>SENSEX</v>
          </cell>
          <cell r="G1118">
            <v>73600</v>
          </cell>
          <cell r="H1118" t="str">
            <v>PE</v>
          </cell>
          <cell r="J1118">
            <v>0</v>
          </cell>
          <cell r="K1118">
            <v>0</v>
          </cell>
          <cell r="L1118">
            <v>0</v>
          </cell>
        </row>
        <row r="1119">
          <cell r="C1119">
            <v>0</v>
          </cell>
          <cell r="D1119" t="str">
            <v>SENSEX2552085800PE</v>
          </cell>
          <cell r="E1119" t="str">
            <v>SENSEX</v>
          </cell>
          <cell r="G1119">
            <v>85800</v>
          </cell>
          <cell r="H1119" t="str">
            <v>PE</v>
          </cell>
          <cell r="J1119">
            <v>3470.9900000000052</v>
          </cell>
          <cell r="K1119">
            <v>-3470.9900000000052</v>
          </cell>
          <cell r="L1119">
            <v>0</v>
          </cell>
        </row>
        <row r="1120">
          <cell r="C1120">
            <v>2430</v>
          </cell>
          <cell r="D1120" t="str">
            <v>SENSEX2552080000CE</v>
          </cell>
          <cell r="E1120" t="str">
            <v>SENSEX</v>
          </cell>
          <cell r="G1120">
            <v>80000</v>
          </cell>
          <cell r="H1120" t="str">
            <v>CE</v>
          </cell>
          <cell r="J1120">
            <v>2329.0099999999948</v>
          </cell>
          <cell r="K1120">
            <v>90.990000000005239</v>
          </cell>
          <cell r="L1120">
            <v>9320</v>
          </cell>
        </row>
        <row r="1121">
          <cell r="C1121">
            <v>3.1</v>
          </cell>
          <cell r="D1121" t="str">
            <v>SENSEX2552075800PE</v>
          </cell>
          <cell r="E1121" t="str">
            <v>SENSEX</v>
          </cell>
          <cell r="G1121">
            <v>75800</v>
          </cell>
          <cell r="H1121" t="str">
            <v>PE</v>
          </cell>
          <cell r="J1121">
            <v>0</v>
          </cell>
          <cell r="K1121">
            <v>3.4</v>
          </cell>
          <cell r="L1121">
            <v>196780</v>
          </cell>
        </row>
        <row r="1122">
          <cell r="C1122">
            <v>8</v>
          </cell>
          <cell r="D1122" t="str">
            <v>SENSEX2552077400PE</v>
          </cell>
          <cell r="E1122" t="str">
            <v>SENSEX</v>
          </cell>
          <cell r="G1122">
            <v>77400</v>
          </cell>
          <cell r="H1122" t="str">
            <v>PE</v>
          </cell>
          <cell r="J1122">
            <v>0</v>
          </cell>
          <cell r="K1122">
            <v>7.25</v>
          </cell>
          <cell r="L1122">
            <v>418920</v>
          </cell>
        </row>
        <row r="1123">
          <cell r="C1123">
            <v>343.15</v>
          </cell>
          <cell r="D1123" t="str">
            <v>SENSEX2552082600CE</v>
          </cell>
          <cell r="E1123" t="str">
            <v>SENSEX</v>
          </cell>
          <cell r="G1123">
            <v>82600</v>
          </cell>
          <cell r="H1123" t="str">
            <v>CE</v>
          </cell>
          <cell r="J1123">
            <v>0</v>
          </cell>
          <cell r="K1123">
            <v>321.60000000000002</v>
          </cell>
          <cell r="L1123">
            <v>7068800</v>
          </cell>
        </row>
        <row r="1124">
          <cell r="C1124">
            <v>609.65</v>
          </cell>
          <cell r="D1124" t="str">
            <v>SENSEX2552082100CE</v>
          </cell>
          <cell r="E1124" t="str">
            <v>SENSEX</v>
          </cell>
          <cell r="G1124">
            <v>82100</v>
          </cell>
          <cell r="H1124" t="str">
            <v>CE</v>
          </cell>
          <cell r="J1124">
            <v>229.00999999999476</v>
          </cell>
          <cell r="K1124">
            <v>350.99000000000524</v>
          </cell>
          <cell r="L1124">
            <v>2420180</v>
          </cell>
        </row>
        <row r="1125">
          <cell r="C1125">
            <v>0</v>
          </cell>
          <cell r="D1125" t="str">
            <v>SENSEX2552077400CE</v>
          </cell>
          <cell r="E1125" t="str">
            <v>SENSEX</v>
          </cell>
          <cell r="G1125">
            <v>77400</v>
          </cell>
          <cell r="H1125" t="str">
            <v>CE</v>
          </cell>
          <cell r="J1125">
            <v>4929.0099999999948</v>
          </cell>
          <cell r="K1125">
            <v>-4929.0099999999948</v>
          </cell>
          <cell r="L1125">
            <v>0</v>
          </cell>
        </row>
        <row r="1126">
          <cell r="C1126">
            <v>2.75</v>
          </cell>
          <cell r="D1126" t="str">
            <v>SENSEX2552074500PE</v>
          </cell>
          <cell r="E1126" t="str">
            <v>SENSEX</v>
          </cell>
          <cell r="G1126">
            <v>74500</v>
          </cell>
          <cell r="H1126" t="str">
            <v>PE</v>
          </cell>
          <cell r="J1126">
            <v>0</v>
          </cell>
          <cell r="K1126">
            <v>2.2999999999999998</v>
          </cell>
          <cell r="L1126">
            <v>1410480</v>
          </cell>
        </row>
        <row r="1127">
          <cell r="C1127">
            <v>16</v>
          </cell>
          <cell r="D1127" t="str">
            <v>SENSEX2552084900CE</v>
          </cell>
          <cell r="E1127" t="str">
            <v>SENSEX</v>
          </cell>
          <cell r="G1127">
            <v>84900</v>
          </cell>
          <cell r="H1127" t="str">
            <v>CE</v>
          </cell>
          <cell r="J1127">
            <v>0</v>
          </cell>
          <cell r="K1127">
            <v>15.9</v>
          </cell>
          <cell r="L1127">
            <v>2102500</v>
          </cell>
        </row>
        <row r="1128">
          <cell r="C1128">
            <v>0</v>
          </cell>
          <cell r="D1128" t="str">
            <v>SENSEX2552069600CE</v>
          </cell>
          <cell r="E1128" t="str">
            <v>SENSEX</v>
          </cell>
          <cell r="G1128">
            <v>69600</v>
          </cell>
          <cell r="H1128" t="str">
            <v>CE</v>
          </cell>
          <cell r="J1128">
            <v>12729.009999999995</v>
          </cell>
          <cell r="K1128">
            <v>-12729.009999999995</v>
          </cell>
          <cell r="L1128">
            <v>0</v>
          </cell>
        </row>
        <row r="1129">
          <cell r="C1129">
            <v>0</v>
          </cell>
          <cell r="D1129" t="str">
            <v>SENSEX2552077200CE</v>
          </cell>
          <cell r="E1129" t="str">
            <v>SENSEX</v>
          </cell>
          <cell r="G1129">
            <v>77200</v>
          </cell>
          <cell r="H1129" t="str">
            <v>CE</v>
          </cell>
          <cell r="J1129">
            <v>5129.0099999999948</v>
          </cell>
          <cell r="K1129">
            <v>-5129.0099999999948</v>
          </cell>
          <cell r="L1129">
            <v>0</v>
          </cell>
        </row>
        <row r="1130">
          <cell r="C1130">
            <v>7350</v>
          </cell>
          <cell r="D1130" t="str">
            <v>SENSEX2552075000CE</v>
          </cell>
          <cell r="E1130" t="str">
            <v>SENSEX</v>
          </cell>
          <cell r="G1130">
            <v>75000</v>
          </cell>
          <cell r="H1130" t="str">
            <v>CE</v>
          </cell>
          <cell r="J1130">
            <v>7329.0099999999948</v>
          </cell>
          <cell r="K1130">
            <v>20.990000000005239</v>
          </cell>
          <cell r="L1130">
            <v>20</v>
          </cell>
        </row>
        <row r="1131">
          <cell r="C1131">
            <v>0</v>
          </cell>
          <cell r="D1131" t="str">
            <v>SENSEX2552088900PE</v>
          </cell>
          <cell r="E1131" t="str">
            <v>SENSEX</v>
          </cell>
          <cell r="G1131">
            <v>88900</v>
          </cell>
          <cell r="H1131" t="str">
            <v>PE</v>
          </cell>
          <cell r="J1131">
            <v>6570.9900000000052</v>
          </cell>
          <cell r="K1131">
            <v>-6570.9900000000052</v>
          </cell>
          <cell r="L1131">
            <v>0</v>
          </cell>
        </row>
        <row r="1132">
          <cell r="C1132">
            <v>3.8</v>
          </cell>
          <cell r="D1132" t="str">
            <v>SENSEX2552075700PE</v>
          </cell>
          <cell r="E1132" t="str">
            <v>SENSEX</v>
          </cell>
          <cell r="G1132">
            <v>75700</v>
          </cell>
          <cell r="H1132" t="str">
            <v>PE</v>
          </cell>
          <cell r="J1132">
            <v>0</v>
          </cell>
          <cell r="K1132">
            <v>3.3</v>
          </cell>
          <cell r="L1132">
            <v>76220</v>
          </cell>
        </row>
        <row r="1133">
          <cell r="C1133">
            <v>0</v>
          </cell>
          <cell r="D1133" t="str">
            <v>SENSEX2552070100CE</v>
          </cell>
          <cell r="E1133" t="str">
            <v>SENSEX</v>
          </cell>
          <cell r="G1133">
            <v>70100</v>
          </cell>
          <cell r="H1133" t="str">
            <v>CE</v>
          </cell>
          <cell r="J1133">
            <v>12229.009999999995</v>
          </cell>
          <cell r="K1133">
            <v>-12229.009999999995</v>
          </cell>
          <cell r="L1133">
            <v>0</v>
          </cell>
        </row>
        <row r="1134">
          <cell r="C1134">
            <v>0</v>
          </cell>
          <cell r="D1134" t="str">
            <v>SENSEX2552072900CE</v>
          </cell>
          <cell r="E1134" t="str">
            <v>SENSEX</v>
          </cell>
          <cell r="G1134">
            <v>72900</v>
          </cell>
          <cell r="H1134" t="str">
            <v>CE</v>
          </cell>
          <cell r="J1134">
            <v>9429.0099999999948</v>
          </cell>
          <cell r="K1134">
            <v>-9429.0099999999948</v>
          </cell>
          <cell r="L1134">
            <v>0</v>
          </cell>
        </row>
        <row r="1135">
          <cell r="C1135">
            <v>0</v>
          </cell>
          <cell r="D1135" t="str">
            <v>SENSEX2552089500PE</v>
          </cell>
          <cell r="E1135" t="str">
            <v>SENSEX</v>
          </cell>
          <cell r="G1135">
            <v>89500</v>
          </cell>
          <cell r="H1135" t="str">
            <v>PE</v>
          </cell>
          <cell r="J1135">
            <v>7170.9900000000052</v>
          </cell>
          <cell r="K1135">
            <v>-7170.9900000000052</v>
          </cell>
          <cell r="L1135">
            <v>0</v>
          </cell>
        </row>
        <row r="1136">
          <cell r="C1136">
            <v>11.55</v>
          </cell>
          <cell r="D1136" t="str">
            <v>SENSEX2552078400PE</v>
          </cell>
          <cell r="E1136" t="str">
            <v>SENSEX</v>
          </cell>
          <cell r="G1136">
            <v>78400</v>
          </cell>
          <cell r="H1136" t="str">
            <v>PE</v>
          </cell>
          <cell r="J1136">
            <v>0</v>
          </cell>
          <cell r="K1136">
            <v>11.1</v>
          </cell>
          <cell r="L1136">
            <v>674420</v>
          </cell>
        </row>
        <row r="1137">
          <cell r="C1137">
            <v>0.9</v>
          </cell>
          <cell r="D1137" t="str">
            <v>SENSEX2552069500PE</v>
          </cell>
          <cell r="E1137" t="str">
            <v>SENSEX</v>
          </cell>
          <cell r="G1137">
            <v>69500</v>
          </cell>
          <cell r="H1137" t="str">
            <v>PE</v>
          </cell>
          <cell r="J1137">
            <v>0</v>
          </cell>
          <cell r="K1137">
            <v>1.35</v>
          </cell>
          <cell r="L1137">
            <v>1880</v>
          </cell>
        </row>
        <row r="1138">
          <cell r="C1138">
            <v>0</v>
          </cell>
          <cell r="D1138" t="str">
            <v>SENSEX2552075600CE</v>
          </cell>
          <cell r="E1138" t="str">
            <v>SENSEX</v>
          </cell>
          <cell r="G1138">
            <v>75600</v>
          </cell>
          <cell r="H1138" t="str">
            <v>CE</v>
          </cell>
          <cell r="J1138">
            <v>6729.0099999999948</v>
          </cell>
          <cell r="K1138">
            <v>-6729.0099999999948</v>
          </cell>
          <cell r="L1138">
            <v>0</v>
          </cell>
        </row>
        <row r="1139">
          <cell r="C1139">
            <v>136.6</v>
          </cell>
          <cell r="D1139" t="str">
            <v>SENSEX2552083300CE</v>
          </cell>
          <cell r="E1139" t="str">
            <v>SENSEX</v>
          </cell>
          <cell r="G1139">
            <v>83300</v>
          </cell>
          <cell r="H1139" t="str">
            <v>CE</v>
          </cell>
          <cell r="J1139">
            <v>0</v>
          </cell>
          <cell r="K1139">
            <v>130.19999999999999</v>
          </cell>
          <cell r="L1139">
            <v>3982160</v>
          </cell>
        </row>
        <row r="1140">
          <cell r="C1140">
            <v>0</v>
          </cell>
          <cell r="D1140" t="str">
            <v>SENSEX2552078400CE</v>
          </cell>
          <cell r="E1140" t="str">
            <v>SENSEX</v>
          </cell>
          <cell r="G1140">
            <v>78400</v>
          </cell>
          <cell r="H1140" t="str">
            <v>CE</v>
          </cell>
          <cell r="J1140">
            <v>3929.0099999999948</v>
          </cell>
          <cell r="K1140">
            <v>-3929.0099999999948</v>
          </cell>
          <cell r="L1140">
            <v>0</v>
          </cell>
        </row>
        <row r="1141">
          <cell r="C1141">
            <v>47.6</v>
          </cell>
          <cell r="D1141" t="str">
            <v>SENSEX2552080200PE</v>
          </cell>
          <cell r="E1141" t="str">
            <v>SENSEX</v>
          </cell>
          <cell r="G1141">
            <v>80200</v>
          </cell>
          <cell r="H1141" t="str">
            <v>PE</v>
          </cell>
          <cell r="J1141">
            <v>0</v>
          </cell>
          <cell r="K1141">
            <v>40.65</v>
          </cell>
          <cell r="L1141">
            <v>1776820</v>
          </cell>
        </row>
        <row r="1142">
          <cell r="C1142">
            <v>1138.3</v>
          </cell>
          <cell r="D1142" t="str">
            <v>SENSEX2552081400CE</v>
          </cell>
          <cell r="E1142" t="str">
            <v>SENSEX</v>
          </cell>
          <cell r="G1142">
            <v>81400</v>
          </cell>
          <cell r="H1142" t="str">
            <v>CE</v>
          </cell>
          <cell r="J1142">
            <v>929.00999999999476</v>
          </cell>
          <cell r="K1142">
            <v>204.24000000000524</v>
          </cell>
          <cell r="L1142">
            <v>51400</v>
          </cell>
        </row>
        <row r="1143">
          <cell r="C1143">
            <v>1660</v>
          </cell>
          <cell r="D1143" t="str">
            <v>SENSEX2552084000PE</v>
          </cell>
          <cell r="E1143" t="str">
            <v>SENSEX</v>
          </cell>
          <cell r="G1143">
            <v>84000</v>
          </cell>
          <cell r="H1143" t="str">
            <v>PE</v>
          </cell>
          <cell r="J1143">
            <v>1670.9900000000052</v>
          </cell>
          <cell r="K1143">
            <v>-2.9900000000052387</v>
          </cell>
          <cell r="L1143">
            <v>8280</v>
          </cell>
        </row>
        <row r="1144">
          <cell r="C1144">
            <v>0</v>
          </cell>
          <cell r="D1144" t="str">
            <v>SENSEX2552067900CE</v>
          </cell>
          <cell r="E1144" t="str">
            <v>SENSEX</v>
          </cell>
          <cell r="G1144">
            <v>67900</v>
          </cell>
          <cell r="H1144" t="str">
            <v>CE</v>
          </cell>
          <cell r="J1144">
            <v>14429.009999999995</v>
          </cell>
          <cell r="K1144">
            <v>-14429.009999999995</v>
          </cell>
          <cell r="L1144">
            <v>0</v>
          </cell>
        </row>
        <row r="1145">
          <cell r="C1145">
            <v>0</v>
          </cell>
          <cell r="D1145" t="str">
            <v>SENSEX2552085500PE</v>
          </cell>
          <cell r="E1145" t="str">
            <v>SENSEX</v>
          </cell>
          <cell r="G1145">
            <v>85500</v>
          </cell>
          <cell r="H1145" t="str">
            <v>PE</v>
          </cell>
          <cell r="J1145">
            <v>3170.9900000000052</v>
          </cell>
          <cell r="K1145">
            <v>-3170.9900000000052</v>
          </cell>
          <cell r="L1145">
            <v>0</v>
          </cell>
        </row>
        <row r="1146">
          <cell r="C1146">
            <v>3.6</v>
          </cell>
          <cell r="D1146" t="str">
            <v>SENSEX2552086300CE</v>
          </cell>
          <cell r="E1146" t="str">
            <v>SENSEX</v>
          </cell>
          <cell r="G1146">
            <v>86300</v>
          </cell>
          <cell r="H1146" t="str">
            <v>CE</v>
          </cell>
          <cell r="J1146">
            <v>0</v>
          </cell>
          <cell r="K1146">
            <v>5.2</v>
          </cell>
          <cell r="L1146">
            <v>871700</v>
          </cell>
        </row>
        <row r="1147">
          <cell r="C1147">
            <v>0</v>
          </cell>
          <cell r="D1147" t="str">
            <v>SENSEX2552076400CE</v>
          </cell>
          <cell r="E1147" t="str">
            <v>SENSEX</v>
          </cell>
          <cell r="G1147">
            <v>76400</v>
          </cell>
          <cell r="H1147" t="str">
            <v>CE</v>
          </cell>
          <cell r="J1147">
            <v>5929.0099999999948</v>
          </cell>
          <cell r="K1147">
            <v>-5929.0099999999948</v>
          </cell>
          <cell r="L1147">
            <v>0</v>
          </cell>
        </row>
        <row r="1148">
          <cell r="C1148">
            <v>1.3</v>
          </cell>
          <cell r="D1148" t="str">
            <v>SENSEX2552070600PE</v>
          </cell>
          <cell r="E1148" t="str">
            <v>SENSEX</v>
          </cell>
          <cell r="G1148">
            <v>70600</v>
          </cell>
          <cell r="H1148" t="str">
            <v>PE</v>
          </cell>
          <cell r="J1148">
            <v>0</v>
          </cell>
          <cell r="K1148">
            <v>0</v>
          </cell>
          <cell r="L1148">
            <v>0</v>
          </cell>
        </row>
        <row r="1149">
          <cell r="C1149">
            <v>0</v>
          </cell>
          <cell r="D1149" t="str">
            <v>SENSEX2552085100PE</v>
          </cell>
          <cell r="E1149" t="str">
            <v>SENSEX</v>
          </cell>
          <cell r="G1149">
            <v>85100</v>
          </cell>
          <cell r="H1149" t="str">
            <v>PE</v>
          </cell>
          <cell r="J1149">
            <v>2770.9900000000052</v>
          </cell>
          <cell r="K1149">
            <v>-2770.9900000000052</v>
          </cell>
          <cell r="L1149">
            <v>0</v>
          </cell>
        </row>
        <row r="1150">
          <cell r="C1150">
            <v>70.849999999999994</v>
          </cell>
          <cell r="D1150" t="str">
            <v>SENSEX2552080600PE</v>
          </cell>
          <cell r="E1150" t="str">
            <v>SENSEX</v>
          </cell>
          <cell r="G1150">
            <v>80600</v>
          </cell>
          <cell r="H1150" t="str">
            <v>PE</v>
          </cell>
          <cell r="J1150">
            <v>0</v>
          </cell>
          <cell r="K1150">
            <v>60.15</v>
          </cell>
          <cell r="L1150">
            <v>2385720</v>
          </cell>
        </row>
        <row r="1151">
          <cell r="C1151">
            <v>4.9000000000000004</v>
          </cell>
          <cell r="D1151" t="str">
            <v>SENSEX2552076700PE</v>
          </cell>
          <cell r="E1151" t="str">
            <v>SENSEX</v>
          </cell>
          <cell r="G1151">
            <v>76700</v>
          </cell>
          <cell r="H1151" t="str">
            <v>PE</v>
          </cell>
          <cell r="J1151">
            <v>0</v>
          </cell>
          <cell r="K1151">
            <v>5.3</v>
          </cell>
          <cell r="L1151">
            <v>119280</v>
          </cell>
        </row>
        <row r="1152">
          <cell r="C1152">
            <v>1.3</v>
          </cell>
          <cell r="D1152" t="str">
            <v>SENSEX2552089800CE</v>
          </cell>
          <cell r="E1152" t="str">
            <v>SENSEX</v>
          </cell>
          <cell r="G1152">
            <v>89800</v>
          </cell>
          <cell r="H1152" t="str">
            <v>CE</v>
          </cell>
          <cell r="J1152">
            <v>0</v>
          </cell>
          <cell r="K1152">
            <v>1.65</v>
          </cell>
          <cell r="L1152">
            <v>63140</v>
          </cell>
        </row>
        <row r="1153">
          <cell r="C1153">
            <v>0</v>
          </cell>
          <cell r="D1153" t="str">
            <v>SENSEX2552072400CE</v>
          </cell>
          <cell r="E1153" t="str">
            <v>SENSEX</v>
          </cell>
          <cell r="G1153">
            <v>72400</v>
          </cell>
          <cell r="H1153" t="str">
            <v>CE</v>
          </cell>
          <cell r="J1153">
            <v>9929.0099999999948</v>
          </cell>
          <cell r="K1153">
            <v>-9929.0099999999948</v>
          </cell>
          <cell r="L1153">
            <v>0</v>
          </cell>
        </row>
        <row r="1154">
          <cell r="C1154">
            <v>0</v>
          </cell>
          <cell r="D1154" t="str">
            <v>SENSEX2552067400CE</v>
          </cell>
          <cell r="E1154" t="str">
            <v>SENSEX</v>
          </cell>
          <cell r="G1154">
            <v>67400</v>
          </cell>
          <cell r="H1154" t="str">
            <v>CE</v>
          </cell>
          <cell r="J1154">
            <v>14929.009999999995</v>
          </cell>
          <cell r="K1154">
            <v>-14929.009999999995</v>
          </cell>
          <cell r="L1154">
            <v>0</v>
          </cell>
        </row>
        <row r="1155">
          <cell r="C1155">
            <v>0</v>
          </cell>
          <cell r="D1155" t="str">
            <v>SENSEX2552069300CE</v>
          </cell>
          <cell r="E1155" t="str">
            <v>SENSEX</v>
          </cell>
          <cell r="G1155">
            <v>69300</v>
          </cell>
          <cell r="H1155" t="str">
            <v>CE</v>
          </cell>
          <cell r="J1155">
            <v>13029.009999999995</v>
          </cell>
          <cell r="K1155">
            <v>-13029.009999999995</v>
          </cell>
          <cell r="L1155">
            <v>0</v>
          </cell>
        </row>
        <row r="1156">
          <cell r="C1156">
            <v>0</v>
          </cell>
          <cell r="D1156" t="str">
            <v>SENSEX2552070400PE</v>
          </cell>
          <cell r="E1156" t="str">
            <v>SENSEX</v>
          </cell>
          <cell r="G1156">
            <v>70400</v>
          </cell>
          <cell r="H1156" t="str">
            <v>PE</v>
          </cell>
          <cell r="J1156">
            <v>0</v>
          </cell>
          <cell r="K1156">
            <v>0</v>
          </cell>
          <cell r="L1156">
            <v>0</v>
          </cell>
        </row>
        <row r="1157">
          <cell r="C1157">
            <v>0</v>
          </cell>
          <cell r="D1157" t="str">
            <v>SENSEX2552072200CE</v>
          </cell>
          <cell r="E1157" t="str">
            <v>SENSEX</v>
          </cell>
          <cell r="G1157">
            <v>72200</v>
          </cell>
          <cell r="H1157" t="str">
            <v>CE</v>
          </cell>
          <cell r="J1157">
            <v>10129.009999999995</v>
          </cell>
          <cell r="K1157">
            <v>-10129.009999999995</v>
          </cell>
          <cell r="L1157">
            <v>0</v>
          </cell>
        </row>
        <row r="1158">
          <cell r="C1158">
            <v>2791.7</v>
          </cell>
          <cell r="D1158" t="str">
            <v>SENSEX2552079600CE</v>
          </cell>
          <cell r="E1158" t="str">
            <v>SENSEX</v>
          </cell>
          <cell r="G1158">
            <v>79600</v>
          </cell>
          <cell r="H1158" t="str">
            <v>CE</v>
          </cell>
          <cell r="J1158">
            <v>2729.0099999999948</v>
          </cell>
          <cell r="K1158">
            <v>70.990000000005239</v>
          </cell>
          <cell r="L1158">
            <v>1160</v>
          </cell>
        </row>
        <row r="1159">
          <cell r="C1159">
            <v>8</v>
          </cell>
          <cell r="D1159" t="str">
            <v>SENSEX2552078000PE</v>
          </cell>
          <cell r="E1159" t="str">
            <v>SENSEX</v>
          </cell>
          <cell r="G1159">
            <v>78000</v>
          </cell>
          <cell r="H1159" t="str">
            <v>PE</v>
          </cell>
          <cell r="J1159">
            <v>0</v>
          </cell>
          <cell r="K1159">
            <v>9.1999999999999993</v>
          </cell>
          <cell r="L1159">
            <v>5244540</v>
          </cell>
        </row>
        <row r="1160">
          <cell r="C1160">
            <v>0</v>
          </cell>
          <cell r="D1160" t="str">
            <v>SENSEX2552067700PE</v>
          </cell>
          <cell r="E1160" t="str">
            <v>SENSEX</v>
          </cell>
          <cell r="G1160">
            <v>67700</v>
          </cell>
          <cell r="H1160" t="str">
            <v>PE</v>
          </cell>
          <cell r="J1160">
            <v>0</v>
          </cell>
          <cell r="K1160">
            <v>0</v>
          </cell>
          <cell r="L1160">
            <v>0</v>
          </cell>
        </row>
        <row r="1161">
          <cell r="C1161">
            <v>0</v>
          </cell>
          <cell r="D1161" t="str">
            <v>SENSEX2552074800PE</v>
          </cell>
          <cell r="E1161" t="str">
            <v>SENSEX</v>
          </cell>
          <cell r="G1161">
            <v>74800</v>
          </cell>
          <cell r="H1161" t="str">
            <v>PE</v>
          </cell>
          <cell r="J1161">
            <v>0</v>
          </cell>
          <cell r="K1161">
            <v>0</v>
          </cell>
          <cell r="L1161">
            <v>0</v>
          </cell>
        </row>
        <row r="1162">
          <cell r="C1162">
            <v>0</v>
          </cell>
          <cell r="D1162" t="str">
            <v>SENSEX2552073500CE</v>
          </cell>
          <cell r="E1162" t="str">
            <v>SENSEX</v>
          </cell>
          <cell r="G1162">
            <v>73500</v>
          </cell>
          <cell r="H1162" t="str">
            <v>CE</v>
          </cell>
          <cell r="J1162">
            <v>8829.0099999999948</v>
          </cell>
          <cell r="K1162">
            <v>-8829.0099999999948</v>
          </cell>
          <cell r="L1162">
            <v>0</v>
          </cell>
        </row>
        <row r="1163">
          <cell r="C1163">
            <v>8.6999999999999993</v>
          </cell>
          <cell r="D1163" t="str">
            <v>SENSEX2552078700PE</v>
          </cell>
          <cell r="E1163" t="str">
            <v>SENSEX</v>
          </cell>
          <cell r="G1163">
            <v>78700</v>
          </cell>
          <cell r="H1163" t="str">
            <v>PE</v>
          </cell>
          <cell r="J1163">
            <v>0</v>
          </cell>
          <cell r="K1163">
            <v>13.4</v>
          </cell>
          <cell r="L1163">
            <v>953980</v>
          </cell>
        </row>
        <row r="1164">
          <cell r="C1164">
            <v>1.85</v>
          </cell>
          <cell r="D1164" t="str">
            <v>SENSEX2552088000CE</v>
          </cell>
          <cell r="E1164" t="str">
            <v>SENSEX</v>
          </cell>
          <cell r="G1164">
            <v>88000</v>
          </cell>
          <cell r="H1164" t="str">
            <v>CE</v>
          </cell>
          <cell r="J1164">
            <v>0</v>
          </cell>
          <cell r="K1164">
            <v>2.35</v>
          </cell>
          <cell r="L1164">
            <v>1697460</v>
          </cell>
        </row>
        <row r="1165">
          <cell r="C1165">
            <v>0</v>
          </cell>
          <cell r="D1165" t="str">
            <v>SENSEX2552071400CE</v>
          </cell>
          <cell r="E1165" t="str">
            <v>SENSEX</v>
          </cell>
          <cell r="G1165">
            <v>71400</v>
          </cell>
          <cell r="H1165" t="str">
            <v>CE</v>
          </cell>
          <cell r="J1165">
            <v>10929.009999999995</v>
          </cell>
          <cell r="K1165">
            <v>-10929.009999999995</v>
          </cell>
          <cell r="L1165">
            <v>0</v>
          </cell>
        </row>
        <row r="1166">
          <cell r="C1166">
            <v>0</v>
          </cell>
          <cell r="D1166" t="str">
            <v>SENSEX2552071200PE</v>
          </cell>
          <cell r="E1166" t="str">
            <v>SENSEX</v>
          </cell>
          <cell r="G1166">
            <v>71200</v>
          </cell>
          <cell r="H1166" t="str">
            <v>PE</v>
          </cell>
          <cell r="J1166">
            <v>0</v>
          </cell>
          <cell r="K1166">
            <v>0</v>
          </cell>
          <cell r="L1166">
            <v>0</v>
          </cell>
        </row>
        <row r="1167">
          <cell r="C1167">
            <v>3392.8</v>
          </cell>
          <cell r="D1167" t="str">
            <v>SENSEX2552079000CE</v>
          </cell>
          <cell r="E1167" t="str">
            <v>SENSEX</v>
          </cell>
          <cell r="G1167">
            <v>79000</v>
          </cell>
          <cell r="H1167" t="str">
            <v>CE</v>
          </cell>
          <cell r="J1167">
            <v>3329.0099999999948</v>
          </cell>
          <cell r="K1167">
            <v>136.99000000000524</v>
          </cell>
          <cell r="L1167">
            <v>1620</v>
          </cell>
        </row>
        <row r="1168">
          <cell r="C1168">
            <v>2</v>
          </cell>
          <cell r="D1168" t="str">
            <v>SENSEX2552087100CE</v>
          </cell>
          <cell r="E1168" t="str">
            <v>SENSEX</v>
          </cell>
          <cell r="G1168">
            <v>87100</v>
          </cell>
          <cell r="H1168" t="str">
            <v>CE</v>
          </cell>
          <cell r="J1168">
            <v>0</v>
          </cell>
          <cell r="K1168">
            <v>3.4</v>
          </cell>
          <cell r="L1168">
            <v>313160</v>
          </cell>
        </row>
        <row r="1169">
          <cell r="C1169">
            <v>0</v>
          </cell>
          <cell r="D1169" t="str">
            <v>SENSEX2552085700PE</v>
          </cell>
          <cell r="E1169" t="str">
            <v>SENSEX</v>
          </cell>
          <cell r="G1169">
            <v>85700</v>
          </cell>
          <cell r="H1169" t="str">
            <v>PE</v>
          </cell>
          <cell r="J1169">
            <v>3370.9900000000052</v>
          </cell>
          <cell r="K1169">
            <v>-3370.9900000000052</v>
          </cell>
          <cell r="L1169">
            <v>0</v>
          </cell>
        </row>
        <row r="1170">
          <cell r="C1170">
            <v>7</v>
          </cell>
          <cell r="D1170" t="str">
            <v>SENSEX2552085300CE</v>
          </cell>
          <cell r="E1170" t="str">
            <v>SENSEX</v>
          </cell>
          <cell r="G1170">
            <v>85300</v>
          </cell>
          <cell r="H1170" t="str">
            <v>CE</v>
          </cell>
          <cell r="J1170">
            <v>0</v>
          </cell>
          <cell r="K1170">
            <v>10.5</v>
          </cell>
          <cell r="L1170">
            <v>1229200</v>
          </cell>
        </row>
        <row r="1171">
          <cell r="C1171">
            <v>0</v>
          </cell>
          <cell r="D1171" t="str">
            <v>SENSEX2552073300CE</v>
          </cell>
          <cell r="E1171" t="str">
            <v>SENSEX</v>
          </cell>
          <cell r="G1171">
            <v>73300</v>
          </cell>
          <cell r="H1171" t="str">
            <v>CE</v>
          </cell>
          <cell r="J1171">
            <v>9029.0099999999948</v>
          </cell>
          <cell r="K1171">
            <v>-9029.0099999999948</v>
          </cell>
          <cell r="L1171">
            <v>0</v>
          </cell>
        </row>
        <row r="1172">
          <cell r="C1172">
            <v>0</v>
          </cell>
          <cell r="D1172" t="str">
            <v>SENSEX2552066000CE</v>
          </cell>
          <cell r="E1172" t="str">
            <v>SENSEX</v>
          </cell>
          <cell r="G1172">
            <v>66000</v>
          </cell>
          <cell r="H1172" t="str">
            <v>CE</v>
          </cell>
          <cell r="J1172">
            <v>16329.009999999995</v>
          </cell>
          <cell r="K1172">
            <v>-16329.009999999995</v>
          </cell>
          <cell r="L1172">
            <v>0</v>
          </cell>
        </row>
        <row r="1173">
          <cell r="C1173">
            <v>0</v>
          </cell>
          <cell r="D1173" t="str">
            <v>SENSEX2552068500CE</v>
          </cell>
          <cell r="E1173" t="str">
            <v>SENSEX</v>
          </cell>
          <cell r="G1173">
            <v>68500</v>
          </cell>
          <cell r="H1173" t="str">
            <v>CE</v>
          </cell>
          <cell r="J1173">
            <v>13829.009999999995</v>
          </cell>
          <cell r="K1173">
            <v>-13829.009999999995</v>
          </cell>
          <cell r="L1173">
            <v>0</v>
          </cell>
        </row>
        <row r="1174">
          <cell r="C1174">
            <v>0</v>
          </cell>
          <cell r="D1174" t="str">
            <v>SENSEX2552086500PE</v>
          </cell>
          <cell r="E1174" t="str">
            <v>SENSEX</v>
          </cell>
          <cell r="G1174">
            <v>86500</v>
          </cell>
          <cell r="H1174" t="str">
            <v>PE</v>
          </cell>
          <cell r="J1174">
            <v>4170.9900000000052</v>
          </cell>
          <cell r="K1174">
            <v>-4170.9900000000052</v>
          </cell>
          <cell r="L1174">
            <v>0</v>
          </cell>
        </row>
        <row r="1175">
          <cell r="C1175">
            <v>0</v>
          </cell>
          <cell r="D1175" t="str">
            <v>SENSEX2552070900PE</v>
          </cell>
          <cell r="E1175" t="str">
            <v>SENSEX</v>
          </cell>
          <cell r="G1175">
            <v>70900</v>
          </cell>
          <cell r="H1175" t="str">
            <v>PE</v>
          </cell>
          <cell r="J1175">
            <v>0</v>
          </cell>
          <cell r="K1175">
            <v>0</v>
          </cell>
          <cell r="L1175">
            <v>0</v>
          </cell>
        </row>
        <row r="1176">
          <cell r="C1176">
            <v>0</v>
          </cell>
          <cell r="D1176" t="str">
            <v>SENSEX2552069200CE</v>
          </cell>
          <cell r="E1176" t="str">
            <v>SENSEX</v>
          </cell>
          <cell r="G1176">
            <v>69200</v>
          </cell>
          <cell r="H1176" t="str">
            <v>CE</v>
          </cell>
          <cell r="J1176">
            <v>13129.009999999995</v>
          </cell>
          <cell r="K1176">
            <v>-13129.009999999995</v>
          </cell>
          <cell r="L1176">
            <v>0</v>
          </cell>
        </row>
        <row r="1177">
          <cell r="C1177">
            <v>816</v>
          </cell>
          <cell r="D1177" t="str">
            <v>SENSEX2552083000PE</v>
          </cell>
          <cell r="E1177" t="str">
            <v>SENSEX</v>
          </cell>
          <cell r="G1177">
            <v>83000</v>
          </cell>
          <cell r="H1177" t="str">
            <v>PE</v>
          </cell>
          <cell r="J1177">
            <v>670.99000000000524</v>
          </cell>
          <cell r="K1177">
            <v>155.00999999999476</v>
          </cell>
          <cell r="L1177">
            <v>542320</v>
          </cell>
        </row>
        <row r="1178">
          <cell r="C1178">
            <v>0</v>
          </cell>
          <cell r="D1178" t="str">
            <v>SENSEX2552070400CE</v>
          </cell>
          <cell r="E1178" t="str">
            <v>SENSEX</v>
          </cell>
          <cell r="G1178">
            <v>70400</v>
          </cell>
          <cell r="H1178" t="str">
            <v>CE</v>
          </cell>
          <cell r="J1178">
            <v>11929.009999999995</v>
          </cell>
          <cell r="K1178">
            <v>-11929.009999999995</v>
          </cell>
          <cell r="L1178">
            <v>0</v>
          </cell>
        </row>
        <row r="1179">
          <cell r="C1179">
            <v>1476</v>
          </cell>
          <cell r="D1179" t="str">
            <v>SENSEX2552083800PE</v>
          </cell>
          <cell r="E1179" t="str">
            <v>SENSEX</v>
          </cell>
          <cell r="G1179">
            <v>83800</v>
          </cell>
          <cell r="H1179" t="str">
            <v>PE</v>
          </cell>
          <cell r="J1179">
            <v>1470.9900000000052</v>
          </cell>
          <cell r="K1179">
            <v>38.809999999994716</v>
          </cell>
          <cell r="L1179">
            <v>3620</v>
          </cell>
        </row>
        <row r="1180">
          <cell r="C1180">
            <v>7.1</v>
          </cell>
          <cell r="D1180" t="str">
            <v>SENSEX2552077500PE</v>
          </cell>
          <cell r="E1180" t="str">
            <v>SENSEX</v>
          </cell>
          <cell r="G1180">
            <v>77500</v>
          </cell>
          <cell r="H1180" t="str">
            <v>PE</v>
          </cell>
          <cell r="J1180">
            <v>0</v>
          </cell>
          <cell r="K1180">
            <v>7.5</v>
          </cell>
          <cell r="L1180">
            <v>2097560</v>
          </cell>
        </row>
        <row r="1181">
          <cell r="C1181">
            <v>0</v>
          </cell>
          <cell r="D1181" t="str">
            <v>SENSEX2552070100PE</v>
          </cell>
          <cell r="E1181" t="str">
            <v>SENSEX</v>
          </cell>
          <cell r="G1181">
            <v>70100</v>
          </cell>
          <cell r="H1181" t="str">
            <v>PE</v>
          </cell>
          <cell r="J1181">
            <v>0</v>
          </cell>
          <cell r="K1181">
            <v>0</v>
          </cell>
          <cell r="L1181">
            <v>0</v>
          </cell>
        </row>
        <row r="1182">
          <cell r="C1182">
            <v>0</v>
          </cell>
          <cell r="D1182" t="str">
            <v>SENSEX2552086900PE</v>
          </cell>
          <cell r="E1182" t="str">
            <v>SENSEX</v>
          </cell>
          <cell r="G1182">
            <v>86900</v>
          </cell>
          <cell r="H1182" t="str">
            <v>PE</v>
          </cell>
          <cell r="J1182">
            <v>4570.9900000000052</v>
          </cell>
          <cell r="K1182">
            <v>-4570.9900000000052</v>
          </cell>
          <cell r="L1182">
            <v>0</v>
          </cell>
        </row>
        <row r="1183">
          <cell r="C1183">
            <v>1.3</v>
          </cell>
          <cell r="D1183" t="str">
            <v>SENSEX2552089500CE</v>
          </cell>
          <cell r="E1183" t="str">
            <v>SENSEX</v>
          </cell>
          <cell r="G1183">
            <v>89500</v>
          </cell>
          <cell r="H1183" t="str">
            <v>CE</v>
          </cell>
          <cell r="J1183">
            <v>0</v>
          </cell>
          <cell r="K1183">
            <v>1.7</v>
          </cell>
          <cell r="L1183">
            <v>732900</v>
          </cell>
        </row>
        <row r="1184">
          <cell r="C1184">
            <v>958.65</v>
          </cell>
          <cell r="D1184" t="str">
            <v>SENSEX2552083200PE</v>
          </cell>
          <cell r="E1184" t="str">
            <v>SENSEX</v>
          </cell>
          <cell r="G1184">
            <v>83200</v>
          </cell>
          <cell r="H1184" t="str">
            <v>PE</v>
          </cell>
          <cell r="J1184">
            <v>870.99000000000524</v>
          </cell>
          <cell r="K1184">
            <v>103.30999999999472</v>
          </cell>
          <cell r="L1184">
            <v>29880</v>
          </cell>
        </row>
        <row r="1185">
          <cell r="C1185">
            <v>0</v>
          </cell>
          <cell r="D1185" t="str">
            <v>SENSEX2552076600CE</v>
          </cell>
          <cell r="E1185" t="str">
            <v>SENSEX</v>
          </cell>
          <cell r="G1185">
            <v>76600</v>
          </cell>
          <cell r="H1185" t="str">
            <v>CE</v>
          </cell>
          <cell r="J1185">
            <v>5729.0099999999948</v>
          </cell>
          <cell r="K1185">
            <v>-5729.0099999999948</v>
          </cell>
          <cell r="L1185">
            <v>0</v>
          </cell>
        </row>
        <row r="1186">
          <cell r="C1186">
            <v>1.55</v>
          </cell>
          <cell r="D1186" t="str">
            <v>SENSEX2552088500CE</v>
          </cell>
          <cell r="E1186" t="str">
            <v>SENSEX</v>
          </cell>
          <cell r="G1186">
            <v>88500</v>
          </cell>
          <cell r="H1186" t="str">
            <v>CE</v>
          </cell>
          <cell r="J1186">
            <v>0</v>
          </cell>
          <cell r="K1186">
            <v>2</v>
          </cell>
          <cell r="L1186">
            <v>378600</v>
          </cell>
        </row>
        <row r="1187">
          <cell r="C1187">
            <v>7</v>
          </cell>
          <cell r="D1187" t="str">
            <v>SENSEX2552078300PE</v>
          </cell>
          <cell r="E1187" t="str">
            <v>SENSEX</v>
          </cell>
          <cell r="G1187">
            <v>78300</v>
          </cell>
          <cell r="H1187" t="str">
            <v>PE</v>
          </cell>
          <cell r="J1187">
            <v>0</v>
          </cell>
          <cell r="K1187">
            <v>10.9</v>
          </cell>
          <cell r="L1187">
            <v>928260</v>
          </cell>
        </row>
        <row r="1188">
          <cell r="C1188">
            <v>549.25</v>
          </cell>
          <cell r="D1188" t="str">
            <v>SENSEX2552082200CE</v>
          </cell>
          <cell r="E1188" t="str">
            <v>SENSEX</v>
          </cell>
          <cell r="G1188">
            <v>82200</v>
          </cell>
          <cell r="H1188" t="str">
            <v>CE</v>
          </cell>
          <cell r="J1188">
            <v>129.00999999999476</v>
          </cell>
          <cell r="K1188">
            <v>390.89000000000522</v>
          </cell>
          <cell r="L1188">
            <v>8856580</v>
          </cell>
        </row>
        <row r="1189">
          <cell r="C1189">
            <v>0</v>
          </cell>
          <cell r="D1189" t="str">
            <v>SENSEX2552075700CE</v>
          </cell>
          <cell r="E1189" t="str">
            <v>SENSEX</v>
          </cell>
          <cell r="G1189">
            <v>75700</v>
          </cell>
          <cell r="H1189" t="str">
            <v>CE</v>
          </cell>
          <cell r="J1189">
            <v>6629.0099999999948</v>
          </cell>
          <cell r="K1189">
            <v>-6629.0099999999948</v>
          </cell>
          <cell r="L1189">
            <v>0</v>
          </cell>
        </row>
        <row r="1190">
          <cell r="C1190">
            <v>175.7</v>
          </cell>
          <cell r="D1190" t="str">
            <v>SENSEX2552083100CE</v>
          </cell>
          <cell r="E1190" t="str">
            <v>SENSEX</v>
          </cell>
          <cell r="G1190">
            <v>83100</v>
          </cell>
          <cell r="H1190" t="str">
            <v>CE</v>
          </cell>
          <cell r="J1190">
            <v>0</v>
          </cell>
          <cell r="K1190">
            <v>169.6</v>
          </cell>
          <cell r="L1190">
            <v>4008940</v>
          </cell>
        </row>
        <row r="1191">
          <cell r="C1191">
            <v>0</v>
          </cell>
          <cell r="D1191" t="str">
            <v>SENSEX2552085200PE</v>
          </cell>
          <cell r="E1191" t="str">
            <v>SENSEX</v>
          </cell>
          <cell r="G1191">
            <v>85200</v>
          </cell>
          <cell r="H1191" t="str">
            <v>PE</v>
          </cell>
          <cell r="J1191">
            <v>2870.9900000000052</v>
          </cell>
          <cell r="K1191">
            <v>-2870.9900000000052</v>
          </cell>
          <cell r="L1191">
            <v>0</v>
          </cell>
        </row>
        <row r="1192">
          <cell r="C1192">
            <v>0</v>
          </cell>
          <cell r="D1192" t="str">
            <v>SENSEX2552078800CE</v>
          </cell>
          <cell r="E1192" t="str">
            <v>SENSEX</v>
          </cell>
          <cell r="G1192">
            <v>78800</v>
          </cell>
          <cell r="H1192" t="str">
            <v>CE</v>
          </cell>
          <cell r="J1192">
            <v>3529.0099999999948</v>
          </cell>
          <cell r="K1192">
            <v>-3529.0099999999948</v>
          </cell>
          <cell r="L1192">
            <v>0</v>
          </cell>
        </row>
        <row r="1193">
          <cell r="C1193">
            <v>0</v>
          </cell>
          <cell r="D1193" t="str">
            <v>SENSEX2552078300CE</v>
          </cell>
          <cell r="E1193" t="str">
            <v>SENSEX</v>
          </cell>
          <cell r="G1193">
            <v>78300</v>
          </cell>
          <cell r="H1193" t="str">
            <v>CE</v>
          </cell>
          <cell r="J1193">
            <v>4029.0099999999948</v>
          </cell>
          <cell r="K1193">
            <v>-4029.0099999999948</v>
          </cell>
          <cell r="L1193">
            <v>0</v>
          </cell>
        </row>
        <row r="1194">
          <cell r="C1194">
            <v>504.45</v>
          </cell>
          <cell r="D1194" t="str">
            <v>SENSEX2552082500PE</v>
          </cell>
          <cell r="E1194" t="str">
            <v>SENSEX</v>
          </cell>
          <cell r="G1194">
            <v>82500</v>
          </cell>
          <cell r="H1194" t="str">
            <v>PE</v>
          </cell>
          <cell r="J1194">
            <v>170.99000000000524</v>
          </cell>
          <cell r="K1194">
            <v>323.00999999999476</v>
          </cell>
          <cell r="L1194">
            <v>8710080</v>
          </cell>
        </row>
        <row r="1195">
          <cell r="C1195">
            <v>115.45</v>
          </cell>
          <cell r="D1195" t="str">
            <v>SENSEX2552081100PE</v>
          </cell>
          <cell r="E1195" t="str">
            <v>SENSEX</v>
          </cell>
          <cell r="G1195">
            <v>81100</v>
          </cell>
          <cell r="H1195" t="str">
            <v>PE</v>
          </cell>
          <cell r="J1195">
            <v>0</v>
          </cell>
          <cell r="K1195">
            <v>100.2</v>
          </cell>
          <cell r="L1195">
            <v>2714540</v>
          </cell>
        </row>
        <row r="1196">
          <cell r="C1196">
            <v>0</v>
          </cell>
          <cell r="D1196" t="str">
            <v>SENSEX2552072900PE</v>
          </cell>
          <cell r="E1196" t="str">
            <v>SENSEX</v>
          </cell>
          <cell r="G1196">
            <v>72900</v>
          </cell>
          <cell r="H1196" t="str">
            <v>PE</v>
          </cell>
          <cell r="J1196">
            <v>0</v>
          </cell>
          <cell r="K1196">
            <v>0</v>
          </cell>
          <cell r="L1196">
            <v>0</v>
          </cell>
        </row>
        <row r="1197">
          <cell r="C1197">
            <v>0</v>
          </cell>
          <cell r="D1197" t="str">
            <v>SENSEX2552088800PE</v>
          </cell>
          <cell r="E1197" t="str">
            <v>SENSEX</v>
          </cell>
          <cell r="G1197">
            <v>88800</v>
          </cell>
          <cell r="H1197" t="str">
            <v>PE</v>
          </cell>
          <cell r="J1197">
            <v>6470.9900000000052</v>
          </cell>
          <cell r="K1197">
            <v>-6470.9900000000052</v>
          </cell>
          <cell r="L1197">
            <v>0</v>
          </cell>
        </row>
        <row r="1198">
          <cell r="C1198">
            <v>5350</v>
          </cell>
          <cell r="D1198" t="str">
            <v>SENSEX2552077000CE</v>
          </cell>
          <cell r="E1198" t="str">
            <v>SENSEX</v>
          </cell>
          <cell r="G1198">
            <v>77000</v>
          </cell>
          <cell r="H1198" t="str">
            <v>CE</v>
          </cell>
          <cell r="J1198">
            <v>5329.0099999999948</v>
          </cell>
          <cell r="K1198">
            <v>20.990000000005239</v>
          </cell>
          <cell r="L1198">
            <v>20</v>
          </cell>
        </row>
        <row r="1199">
          <cell r="C1199">
            <v>3.3</v>
          </cell>
          <cell r="D1199" t="str">
            <v>SENSEX2552076900PE</v>
          </cell>
          <cell r="E1199" t="str">
            <v>SENSEX</v>
          </cell>
          <cell r="G1199">
            <v>76900</v>
          </cell>
          <cell r="H1199" t="str">
            <v>PE</v>
          </cell>
          <cell r="J1199">
            <v>0</v>
          </cell>
          <cell r="K1199">
            <v>5.65</v>
          </cell>
          <cell r="L1199">
            <v>232200</v>
          </cell>
        </row>
        <row r="1200">
          <cell r="C1200">
            <v>0</v>
          </cell>
          <cell r="D1200" t="str">
            <v>SENSEX2552066700PE</v>
          </cell>
          <cell r="E1200" t="str">
            <v>SENSEX</v>
          </cell>
          <cell r="G1200">
            <v>66700</v>
          </cell>
          <cell r="H1200" t="str">
            <v>PE</v>
          </cell>
          <cell r="J1200">
            <v>0</v>
          </cell>
          <cell r="K1200">
            <v>0</v>
          </cell>
          <cell r="L1200">
            <v>0</v>
          </cell>
        </row>
        <row r="1201">
          <cell r="C1201">
            <v>3.75</v>
          </cell>
          <cell r="D1201" t="str">
            <v>SENSEX2552075300PE</v>
          </cell>
          <cell r="E1201" t="str">
            <v>SENSEX</v>
          </cell>
          <cell r="G1201">
            <v>75300</v>
          </cell>
          <cell r="H1201" t="str">
            <v>PE</v>
          </cell>
          <cell r="J1201">
            <v>0</v>
          </cell>
          <cell r="K1201">
            <v>3</v>
          </cell>
          <cell r="L1201">
            <v>45820</v>
          </cell>
        </row>
        <row r="1202">
          <cell r="C1202">
            <v>0</v>
          </cell>
          <cell r="D1202" t="str">
            <v>SENSEX2552067100CE</v>
          </cell>
          <cell r="E1202" t="str">
            <v>SENSEX</v>
          </cell>
          <cell r="G1202">
            <v>67100</v>
          </cell>
          <cell r="H1202" t="str">
            <v>CE</v>
          </cell>
          <cell r="J1202">
            <v>15229.009999999995</v>
          </cell>
          <cell r="K1202">
            <v>-15229.009999999995</v>
          </cell>
          <cell r="L1202">
            <v>0</v>
          </cell>
        </row>
        <row r="1203">
          <cell r="C1203">
            <v>328</v>
          </cell>
          <cell r="D1203" t="str">
            <v>SENSEX2552082100PE</v>
          </cell>
          <cell r="E1203" t="str">
            <v>SENSEX</v>
          </cell>
          <cell r="G1203">
            <v>82100</v>
          </cell>
          <cell r="H1203" t="str">
            <v>PE</v>
          </cell>
          <cell r="J1203">
            <v>0</v>
          </cell>
          <cell r="K1203">
            <v>310.8</v>
          </cell>
          <cell r="L1203">
            <v>7637800</v>
          </cell>
        </row>
        <row r="1204">
          <cell r="C1204">
            <v>15.05</v>
          </cell>
          <cell r="D1204" t="str">
            <v>SENSEX2552079000PE</v>
          </cell>
          <cell r="E1204" t="str">
            <v>SENSEX</v>
          </cell>
          <cell r="G1204">
            <v>79000</v>
          </cell>
          <cell r="H1204" t="str">
            <v>PE</v>
          </cell>
          <cell r="J1204">
            <v>0</v>
          </cell>
          <cell r="K1204">
            <v>16.3</v>
          </cell>
          <cell r="L1204">
            <v>5449760</v>
          </cell>
        </row>
        <row r="1205">
          <cell r="C1205">
            <v>0</v>
          </cell>
          <cell r="D1205" t="str">
            <v>SENSEX2552088000PE</v>
          </cell>
          <cell r="E1205" t="str">
            <v>SENSEX</v>
          </cell>
          <cell r="G1205">
            <v>88000</v>
          </cell>
          <cell r="H1205" t="str">
            <v>PE</v>
          </cell>
          <cell r="J1205">
            <v>5670.9900000000052</v>
          </cell>
          <cell r="K1205">
            <v>-5670.9900000000052</v>
          </cell>
          <cell r="L1205">
            <v>0</v>
          </cell>
        </row>
        <row r="1206">
          <cell r="C1206">
            <v>0</v>
          </cell>
          <cell r="D1206" t="str">
            <v>SENSEX2552078900CE</v>
          </cell>
          <cell r="E1206" t="str">
            <v>SENSEX</v>
          </cell>
          <cell r="G1206">
            <v>78900</v>
          </cell>
          <cell r="H1206" t="str">
            <v>CE</v>
          </cell>
          <cell r="J1206">
            <v>3429.0099999999948</v>
          </cell>
          <cell r="K1206">
            <v>-3429.0099999999948</v>
          </cell>
          <cell r="L1206">
            <v>0</v>
          </cell>
        </row>
        <row r="1207">
          <cell r="C1207">
            <v>5.0999999999999996</v>
          </cell>
          <cell r="D1207" t="str">
            <v>SENSEX2552076200PE</v>
          </cell>
          <cell r="E1207" t="str">
            <v>SENSEX</v>
          </cell>
          <cell r="G1207">
            <v>76200</v>
          </cell>
          <cell r="H1207" t="str">
            <v>PE</v>
          </cell>
          <cell r="J1207">
            <v>0</v>
          </cell>
          <cell r="K1207">
            <v>4</v>
          </cell>
          <cell r="L1207">
            <v>173960</v>
          </cell>
        </row>
        <row r="1208">
          <cell r="C1208">
            <v>0</v>
          </cell>
          <cell r="D1208" t="str">
            <v>SENSEX2552069100CE</v>
          </cell>
          <cell r="E1208" t="str">
            <v>SENSEX</v>
          </cell>
          <cell r="G1208">
            <v>69100</v>
          </cell>
          <cell r="H1208" t="str">
            <v>CE</v>
          </cell>
          <cell r="J1208">
            <v>13229.009999999995</v>
          </cell>
          <cell r="K1208">
            <v>-13229.009999999995</v>
          </cell>
          <cell r="L1208">
            <v>0</v>
          </cell>
        </row>
        <row r="1209">
          <cell r="C1209">
            <v>1.75</v>
          </cell>
          <cell r="D1209" t="str">
            <v>SENSEX2552068500PE</v>
          </cell>
          <cell r="E1209" t="str">
            <v>SENSEX</v>
          </cell>
          <cell r="G1209">
            <v>68500</v>
          </cell>
          <cell r="H1209" t="str">
            <v>PE</v>
          </cell>
          <cell r="J1209">
            <v>0</v>
          </cell>
          <cell r="K1209">
            <v>1.1000000000000001</v>
          </cell>
          <cell r="L1209">
            <v>31900</v>
          </cell>
        </row>
        <row r="1210">
          <cell r="C1210">
            <v>0</v>
          </cell>
          <cell r="D1210" t="str">
            <v>SENSEX2552078600CE</v>
          </cell>
          <cell r="E1210" t="str">
            <v>SENSEX</v>
          </cell>
          <cell r="G1210">
            <v>78600</v>
          </cell>
          <cell r="H1210" t="str">
            <v>CE</v>
          </cell>
          <cell r="J1210">
            <v>3729.0099999999948</v>
          </cell>
          <cell r="K1210">
            <v>-3729.0099999999948</v>
          </cell>
          <cell r="L1210">
            <v>0</v>
          </cell>
        </row>
        <row r="1211">
          <cell r="C1211">
            <v>1.45</v>
          </cell>
          <cell r="D1211" t="str">
            <v>SENSEX2552088100CE</v>
          </cell>
          <cell r="E1211" t="str">
            <v>SENSEX</v>
          </cell>
          <cell r="G1211">
            <v>88100</v>
          </cell>
          <cell r="H1211" t="str">
            <v>CE</v>
          </cell>
          <cell r="J1211">
            <v>0</v>
          </cell>
          <cell r="K1211">
            <v>2.4500000000000002</v>
          </cell>
          <cell r="L1211">
            <v>54080</v>
          </cell>
        </row>
        <row r="1212">
          <cell r="C1212">
            <v>1764.65</v>
          </cell>
          <cell r="D1212" t="str">
            <v>SENSEX2552080700CE</v>
          </cell>
          <cell r="E1212" t="str">
            <v>SENSEX</v>
          </cell>
          <cell r="G1212">
            <v>80700</v>
          </cell>
          <cell r="H1212" t="str">
            <v>CE</v>
          </cell>
          <cell r="J1212">
            <v>1629.0099999999948</v>
          </cell>
          <cell r="K1212">
            <v>117.89000000000533</v>
          </cell>
          <cell r="L1212">
            <v>2840</v>
          </cell>
        </row>
        <row r="1213">
          <cell r="C1213">
            <v>0</v>
          </cell>
          <cell r="D1213" t="str">
            <v>SENSEX2552071700CE</v>
          </cell>
          <cell r="E1213" t="str">
            <v>SENSEX</v>
          </cell>
          <cell r="G1213">
            <v>71700</v>
          </cell>
          <cell r="H1213" t="str">
            <v>CE</v>
          </cell>
          <cell r="J1213">
            <v>10629.009999999995</v>
          </cell>
          <cell r="K1213">
            <v>-10629.009999999995</v>
          </cell>
          <cell r="L1213">
            <v>0</v>
          </cell>
        </row>
        <row r="1214">
          <cell r="C1214">
            <v>5.95</v>
          </cell>
          <cell r="D1214" t="str">
            <v>SENSEX2552085700CE</v>
          </cell>
          <cell r="E1214" t="str">
            <v>SENSEX</v>
          </cell>
          <cell r="G1214">
            <v>85700</v>
          </cell>
          <cell r="H1214" t="str">
            <v>CE</v>
          </cell>
          <cell r="J1214">
            <v>0</v>
          </cell>
          <cell r="K1214">
            <v>7.55</v>
          </cell>
          <cell r="L1214">
            <v>673700</v>
          </cell>
        </row>
        <row r="1215">
          <cell r="C1215">
            <v>0</v>
          </cell>
          <cell r="D1215" t="str">
            <v>SENSEX2552068700PE</v>
          </cell>
          <cell r="E1215" t="str">
            <v>SENSEX</v>
          </cell>
          <cell r="G1215">
            <v>68700</v>
          </cell>
          <cell r="H1215" t="str">
            <v>PE</v>
          </cell>
          <cell r="J1215">
            <v>0</v>
          </cell>
          <cell r="K1215">
            <v>0</v>
          </cell>
          <cell r="L1215">
            <v>0</v>
          </cell>
        </row>
        <row r="1216">
          <cell r="C1216">
            <v>0</v>
          </cell>
          <cell r="D1216" t="str">
            <v>SENSEX2552070800CE</v>
          </cell>
          <cell r="E1216" t="str">
            <v>SENSEX</v>
          </cell>
          <cell r="G1216">
            <v>70800</v>
          </cell>
          <cell r="H1216" t="str">
            <v>CE</v>
          </cell>
          <cell r="J1216">
            <v>11529.009999999995</v>
          </cell>
          <cell r="K1216">
            <v>-11529.009999999995</v>
          </cell>
          <cell r="L1216">
            <v>0</v>
          </cell>
        </row>
        <row r="1217">
          <cell r="C1217">
            <v>0</v>
          </cell>
          <cell r="D1217" t="str">
            <v>SENSEX2552074200CE</v>
          </cell>
          <cell r="E1217" t="str">
            <v>SENSEX</v>
          </cell>
          <cell r="G1217">
            <v>74200</v>
          </cell>
          <cell r="H1217" t="str">
            <v>CE</v>
          </cell>
          <cell r="J1217">
            <v>8129.0099999999948</v>
          </cell>
          <cell r="K1217">
            <v>-8129.0099999999948</v>
          </cell>
          <cell r="L1217">
            <v>0</v>
          </cell>
        </row>
        <row r="1218">
          <cell r="C1218">
            <v>909.5</v>
          </cell>
          <cell r="D1218" t="str">
            <v>SENSEX2552081700CE</v>
          </cell>
          <cell r="E1218" t="str">
            <v>SENSEX</v>
          </cell>
          <cell r="G1218">
            <v>81700</v>
          </cell>
          <cell r="H1218" t="str">
            <v>CE</v>
          </cell>
          <cell r="J1218">
            <v>629.00999999999476</v>
          </cell>
          <cell r="K1218">
            <v>242.49000000000524</v>
          </cell>
          <cell r="L1218">
            <v>165140</v>
          </cell>
        </row>
        <row r="1219">
          <cell r="C1219">
            <v>0</v>
          </cell>
          <cell r="D1219" t="str">
            <v>SENSEX2552066600PE</v>
          </cell>
          <cell r="E1219" t="str">
            <v>SENSEX</v>
          </cell>
          <cell r="G1219">
            <v>66600</v>
          </cell>
          <cell r="H1219" t="str">
            <v>PE</v>
          </cell>
          <cell r="J1219">
            <v>0</v>
          </cell>
          <cell r="K1219">
            <v>0</v>
          </cell>
          <cell r="L1219">
            <v>0</v>
          </cell>
        </row>
        <row r="1220">
          <cell r="C1220">
            <v>11.5</v>
          </cell>
          <cell r="D1220" t="str">
            <v>SENSEX2552078100PE</v>
          </cell>
          <cell r="E1220" t="str">
            <v>SENSEX</v>
          </cell>
          <cell r="G1220">
            <v>78100</v>
          </cell>
          <cell r="H1220" t="str">
            <v>PE</v>
          </cell>
          <cell r="J1220">
            <v>0</v>
          </cell>
          <cell r="K1220">
            <v>9.6999999999999993</v>
          </cell>
          <cell r="L1220">
            <v>520540</v>
          </cell>
        </row>
        <row r="1221">
          <cell r="C1221">
            <v>676.65</v>
          </cell>
          <cell r="D1221" t="str">
            <v>SENSEX2552082000CE</v>
          </cell>
          <cell r="E1221" t="str">
            <v>SENSEX</v>
          </cell>
          <cell r="G1221">
            <v>82000</v>
          </cell>
          <cell r="H1221" t="str">
            <v>CE</v>
          </cell>
          <cell r="J1221">
            <v>329.00999999999476</v>
          </cell>
          <cell r="K1221">
            <v>315.89000000000522</v>
          </cell>
          <cell r="L1221">
            <v>4202820</v>
          </cell>
        </row>
        <row r="1222">
          <cell r="C1222">
            <v>0</v>
          </cell>
          <cell r="D1222" t="str">
            <v>SENSEX2552074100CE</v>
          </cell>
          <cell r="E1222" t="str">
            <v>SENSEX</v>
          </cell>
          <cell r="G1222">
            <v>74100</v>
          </cell>
          <cell r="H1222" t="str">
            <v>CE</v>
          </cell>
          <cell r="J1222">
            <v>8229.0099999999948</v>
          </cell>
          <cell r="K1222">
            <v>-8229.0099999999948</v>
          </cell>
          <cell r="L1222">
            <v>0</v>
          </cell>
        </row>
        <row r="1223">
          <cell r="C1223">
            <v>1.9</v>
          </cell>
          <cell r="D1223" t="str">
            <v>SENSEX2552088300CE</v>
          </cell>
          <cell r="E1223" t="str">
            <v>SENSEX</v>
          </cell>
          <cell r="G1223">
            <v>88300</v>
          </cell>
          <cell r="H1223" t="str">
            <v>CE</v>
          </cell>
          <cell r="J1223">
            <v>0</v>
          </cell>
          <cell r="K1223">
            <v>2.2999999999999998</v>
          </cell>
          <cell r="L1223">
            <v>24740</v>
          </cell>
        </row>
        <row r="1224">
          <cell r="C1224">
            <v>0</v>
          </cell>
          <cell r="D1224" t="str">
            <v>SENSEX2552087100PE</v>
          </cell>
          <cell r="E1224" t="str">
            <v>SENSEX</v>
          </cell>
          <cell r="G1224">
            <v>87100</v>
          </cell>
          <cell r="H1224" t="str">
            <v>PE</v>
          </cell>
          <cell r="J1224">
            <v>4770.9900000000052</v>
          </cell>
          <cell r="K1224">
            <v>-4770.9900000000052</v>
          </cell>
          <cell r="L1224">
            <v>0</v>
          </cell>
        </row>
        <row r="1225">
          <cell r="C1225">
            <v>3.1</v>
          </cell>
          <cell r="D1225" t="str">
            <v>SENSEX2552086600CE</v>
          </cell>
          <cell r="E1225" t="str">
            <v>SENSEX</v>
          </cell>
          <cell r="G1225">
            <v>86600</v>
          </cell>
          <cell r="H1225" t="str">
            <v>CE</v>
          </cell>
          <cell r="J1225">
            <v>0</v>
          </cell>
          <cell r="K1225">
            <v>4.4000000000000004</v>
          </cell>
          <cell r="L1225">
            <v>287480</v>
          </cell>
        </row>
        <row r="1226">
          <cell r="C1226">
            <v>139.94999999999999</v>
          </cell>
          <cell r="D1226" t="str">
            <v>SENSEX2552081300PE</v>
          </cell>
          <cell r="E1226" t="str">
            <v>SENSEX</v>
          </cell>
          <cell r="G1226">
            <v>81300</v>
          </cell>
          <cell r="H1226" t="str">
            <v>PE</v>
          </cell>
          <cell r="J1226">
            <v>0</v>
          </cell>
          <cell r="K1226">
            <v>124</v>
          </cell>
          <cell r="L1226">
            <v>3285860</v>
          </cell>
        </row>
        <row r="1227">
          <cell r="C1227">
            <v>0</v>
          </cell>
          <cell r="D1227" t="str">
            <v>SENSEX2552071000CE</v>
          </cell>
          <cell r="E1227" t="str">
            <v>SENSEX</v>
          </cell>
          <cell r="G1227">
            <v>71000</v>
          </cell>
          <cell r="H1227" t="str">
            <v>CE</v>
          </cell>
          <cell r="J1227">
            <v>11329.009999999995</v>
          </cell>
          <cell r="K1227">
            <v>-11329.009999999995</v>
          </cell>
          <cell r="L1227">
            <v>0</v>
          </cell>
        </row>
        <row r="1228">
          <cell r="C1228">
            <v>0</v>
          </cell>
          <cell r="D1228" t="str">
            <v>SENSEX2552066300PE</v>
          </cell>
          <cell r="E1228" t="str">
            <v>SENSEX</v>
          </cell>
          <cell r="G1228">
            <v>66300</v>
          </cell>
          <cell r="H1228" t="str">
            <v>PE</v>
          </cell>
          <cell r="J1228">
            <v>0</v>
          </cell>
          <cell r="K1228">
            <v>0</v>
          </cell>
          <cell r="L1228">
            <v>0</v>
          </cell>
        </row>
        <row r="1229">
          <cell r="C1229">
            <v>0</v>
          </cell>
          <cell r="D1229" t="str">
            <v>SENSEX2552067100PE</v>
          </cell>
          <cell r="E1229" t="str">
            <v>SENSEX</v>
          </cell>
          <cell r="G1229">
            <v>67100</v>
          </cell>
          <cell r="H1229" t="str">
            <v>PE</v>
          </cell>
          <cell r="J1229">
            <v>0</v>
          </cell>
          <cell r="K1229">
            <v>0</v>
          </cell>
          <cell r="L1229">
            <v>0</v>
          </cell>
        </row>
        <row r="1230">
          <cell r="C1230">
            <v>2.4</v>
          </cell>
          <cell r="D1230" t="str">
            <v>SENSEX2552087000CE</v>
          </cell>
          <cell r="E1230" t="str">
            <v>SENSEX</v>
          </cell>
          <cell r="G1230">
            <v>87000</v>
          </cell>
          <cell r="H1230" t="str">
            <v>CE</v>
          </cell>
          <cell r="J1230">
            <v>0</v>
          </cell>
          <cell r="K1230">
            <v>3.3</v>
          </cell>
          <cell r="L1230">
            <v>2218340</v>
          </cell>
        </row>
        <row r="1231">
          <cell r="C1231">
            <v>0</v>
          </cell>
          <cell r="D1231" t="str">
            <v>SENSEX2552070500CE</v>
          </cell>
          <cell r="E1231" t="str">
            <v>SENSEX</v>
          </cell>
          <cell r="G1231">
            <v>70500</v>
          </cell>
          <cell r="H1231" t="str">
            <v>CE</v>
          </cell>
          <cell r="J1231">
            <v>11829.009999999995</v>
          </cell>
          <cell r="K1231">
            <v>-11829.009999999995</v>
          </cell>
          <cell r="L1231">
            <v>0</v>
          </cell>
        </row>
        <row r="1232">
          <cell r="C1232">
            <v>0</v>
          </cell>
          <cell r="D1232" t="str">
            <v>SENSEX2552065600CE</v>
          </cell>
          <cell r="E1232" t="str">
            <v>SENSEX</v>
          </cell>
          <cell r="G1232">
            <v>65600</v>
          </cell>
          <cell r="H1232" t="str">
            <v>CE</v>
          </cell>
          <cell r="J1232">
            <v>16729.009999999995</v>
          </cell>
          <cell r="K1232">
            <v>-16729.009999999995</v>
          </cell>
          <cell r="L1232">
            <v>0</v>
          </cell>
        </row>
        <row r="1233">
          <cell r="C1233">
            <v>6.1</v>
          </cell>
          <cell r="D1233" t="str">
            <v>SENSEX2552076300PE</v>
          </cell>
          <cell r="E1233" t="str">
            <v>SENSEX</v>
          </cell>
          <cell r="G1233">
            <v>76300</v>
          </cell>
          <cell r="H1233" t="str">
            <v>PE</v>
          </cell>
          <cell r="J1233">
            <v>0</v>
          </cell>
          <cell r="K1233">
            <v>4.5</v>
          </cell>
          <cell r="L1233">
            <v>206920</v>
          </cell>
        </row>
        <row r="1234">
          <cell r="C1234">
            <v>1.1499999999999999</v>
          </cell>
          <cell r="D1234" t="str">
            <v>SENSEX2552071000PE</v>
          </cell>
          <cell r="E1234" t="str">
            <v>SENSEX</v>
          </cell>
          <cell r="G1234">
            <v>71000</v>
          </cell>
          <cell r="H1234" t="str">
            <v>PE</v>
          </cell>
          <cell r="J1234">
            <v>0</v>
          </cell>
          <cell r="K1234">
            <v>1.3</v>
          </cell>
          <cell r="L1234">
            <v>469920</v>
          </cell>
        </row>
        <row r="1235">
          <cell r="C1235">
            <v>0</v>
          </cell>
          <cell r="D1235" t="str">
            <v>SENSEX2552072700PE</v>
          </cell>
          <cell r="E1235" t="str">
            <v>SENSEX</v>
          </cell>
          <cell r="G1235">
            <v>72700</v>
          </cell>
          <cell r="H1235" t="str">
            <v>PE</v>
          </cell>
          <cell r="J1235">
            <v>0</v>
          </cell>
          <cell r="K1235">
            <v>0</v>
          </cell>
          <cell r="L1235">
            <v>0</v>
          </cell>
        </row>
        <row r="1236">
          <cell r="C1236">
            <v>6.75</v>
          </cell>
          <cell r="D1236" t="str">
            <v>SENSEX2552077000PE</v>
          </cell>
          <cell r="E1236" t="str">
            <v>SENSEX</v>
          </cell>
          <cell r="G1236">
            <v>77000</v>
          </cell>
          <cell r="H1236" t="str">
            <v>PE</v>
          </cell>
          <cell r="J1236">
            <v>0</v>
          </cell>
          <cell r="K1236">
            <v>6.05</v>
          </cell>
          <cell r="L1236">
            <v>3551380</v>
          </cell>
        </row>
        <row r="1237">
          <cell r="C1237">
            <v>1</v>
          </cell>
          <cell r="D1237" t="str">
            <v>SENSEX2552065800PE</v>
          </cell>
          <cell r="E1237" t="str">
            <v>SENSEX</v>
          </cell>
          <cell r="G1237">
            <v>65800</v>
          </cell>
          <cell r="H1237" t="str">
            <v>PE</v>
          </cell>
          <cell r="J1237">
            <v>0</v>
          </cell>
          <cell r="K1237">
            <v>1.05</v>
          </cell>
          <cell r="L1237">
            <v>200</v>
          </cell>
        </row>
        <row r="1238">
          <cell r="C1238">
            <v>294</v>
          </cell>
          <cell r="D1238" t="str">
            <v>SENSEX2552082000PE</v>
          </cell>
          <cell r="E1238" t="str">
            <v>SENSEX</v>
          </cell>
          <cell r="G1238">
            <v>82000</v>
          </cell>
          <cell r="H1238" t="str">
            <v>PE</v>
          </cell>
          <cell r="J1238">
            <v>0</v>
          </cell>
          <cell r="K1238">
            <v>276.14999999999998</v>
          </cell>
          <cell r="L1238">
            <v>15529340</v>
          </cell>
        </row>
        <row r="1239">
          <cell r="C1239">
            <v>0</v>
          </cell>
          <cell r="D1239" t="str">
            <v>SENSEX2552068200CE</v>
          </cell>
          <cell r="E1239" t="str">
            <v>SENSEX</v>
          </cell>
          <cell r="G1239">
            <v>68200</v>
          </cell>
          <cell r="H1239" t="str">
            <v>CE</v>
          </cell>
          <cell r="J1239">
            <v>14129.009999999995</v>
          </cell>
          <cell r="K1239">
            <v>-14129.009999999995</v>
          </cell>
          <cell r="L1239">
            <v>0</v>
          </cell>
        </row>
        <row r="1240">
          <cell r="C1240">
            <v>0</v>
          </cell>
          <cell r="D1240" t="str">
            <v>SENSEX2552073600CE</v>
          </cell>
          <cell r="E1240" t="str">
            <v>SENSEX</v>
          </cell>
          <cell r="G1240">
            <v>73600</v>
          </cell>
          <cell r="H1240" t="str">
            <v>CE</v>
          </cell>
          <cell r="J1240">
            <v>8729.0099999999948</v>
          </cell>
          <cell r="K1240">
            <v>-8729.0099999999948</v>
          </cell>
          <cell r="L1240">
            <v>0</v>
          </cell>
        </row>
        <row r="1241">
          <cell r="C1241">
            <v>1757.85</v>
          </cell>
          <cell r="D1241" t="str">
            <v>SENSEX2552084100PE</v>
          </cell>
          <cell r="E1241" t="str">
            <v>SENSEX</v>
          </cell>
          <cell r="G1241">
            <v>84100</v>
          </cell>
          <cell r="H1241" t="str">
            <v>PE</v>
          </cell>
          <cell r="J1241">
            <v>1770.9900000000052</v>
          </cell>
          <cell r="K1241">
            <v>-35.490000000005239</v>
          </cell>
          <cell r="L1241">
            <v>2300</v>
          </cell>
        </row>
        <row r="1242">
          <cell r="C1242">
            <v>0</v>
          </cell>
          <cell r="D1242" t="str">
            <v>SENSEX2552072200PE</v>
          </cell>
          <cell r="E1242" t="str">
            <v>SENSEX</v>
          </cell>
          <cell r="G1242">
            <v>72200</v>
          </cell>
          <cell r="H1242" t="str">
            <v>PE</v>
          </cell>
          <cell r="J1242">
            <v>0</v>
          </cell>
          <cell r="K1242">
            <v>0</v>
          </cell>
          <cell r="L1242">
            <v>0</v>
          </cell>
        </row>
        <row r="1243">
          <cell r="C1243">
            <v>4</v>
          </cell>
          <cell r="D1243" t="str">
            <v>SENSEX2552076800PE</v>
          </cell>
          <cell r="E1243" t="str">
            <v>SENSEX</v>
          </cell>
          <cell r="G1243">
            <v>76800</v>
          </cell>
          <cell r="H1243" t="str">
            <v>PE</v>
          </cell>
          <cell r="J1243">
            <v>0</v>
          </cell>
          <cell r="K1243">
            <v>5.3</v>
          </cell>
          <cell r="L1243">
            <v>130320</v>
          </cell>
        </row>
        <row r="1244">
          <cell r="C1244">
            <v>0</v>
          </cell>
          <cell r="D1244" t="str">
            <v>SENSEX2552069100PE</v>
          </cell>
          <cell r="E1244" t="str">
            <v>SENSEX</v>
          </cell>
          <cell r="G1244">
            <v>69100</v>
          </cell>
          <cell r="H1244" t="str">
            <v>PE</v>
          </cell>
          <cell r="J1244">
            <v>0</v>
          </cell>
          <cell r="K1244">
            <v>0</v>
          </cell>
          <cell r="L1244">
            <v>0</v>
          </cell>
        </row>
        <row r="1245">
          <cell r="C1245">
            <v>0</v>
          </cell>
          <cell r="D1245" t="str">
            <v>SENSEX2552073400CE</v>
          </cell>
          <cell r="E1245" t="str">
            <v>SENSEX</v>
          </cell>
          <cell r="G1245">
            <v>73400</v>
          </cell>
          <cell r="H1245" t="str">
            <v>CE</v>
          </cell>
          <cell r="J1245">
            <v>8929.0099999999948</v>
          </cell>
          <cell r="K1245">
            <v>-8929.0099999999948</v>
          </cell>
          <cell r="L1245">
            <v>0</v>
          </cell>
        </row>
        <row r="1246">
          <cell r="C1246">
            <v>214.6</v>
          </cell>
          <cell r="D1246" t="str">
            <v>SENSEX2552081700PE</v>
          </cell>
          <cell r="E1246" t="str">
            <v>SENSEX</v>
          </cell>
          <cell r="G1246">
            <v>81700</v>
          </cell>
          <cell r="H1246" t="str">
            <v>PE</v>
          </cell>
          <cell r="J1246">
            <v>0</v>
          </cell>
          <cell r="K1246">
            <v>195.1</v>
          </cell>
          <cell r="L1246">
            <v>4358720</v>
          </cell>
        </row>
        <row r="1247">
          <cell r="C1247">
            <v>4.5</v>
          </cell>
          <cell r="D1247" t="str">
            <v>SENSEX2552075900PE</v>
          </cell>
          <cell r="E1247" t="str">
            <v>SENSEX</v>
          </cell>
          <cell r="G1247">
            <v>75900</v>
          </cell>
          <cell r="H1247" t="str">
            <v>PE</v>
          </cell>
          <cell r="J1247">
            <v>0</v>
          </cell>
          <cell r="K1247">
            <v>3.7</v>
          </cell>
          <cell r="L1247">
            <v>48060</v>
          </cell>
        </row>
        <row r="1248">
          <cell r="C1248">
            <v>31</v>
          </cell>
          <cell r="D1248" t="str">
            <v>SENSEX2552079700PE</v>
          </cell>
          <cell r="E1248" t="str">
            <v>SENSEX</v>
          </cell>
          <cell r="G1248">
            <v>79700</v>
          </cell>
          <cell r="H1248" t="str">
            <v>PE</v>
          </cell>
          <cell r="J1248">
            <v>0</v>
          </cell>
          <cell r="K1248">
            <v>26.4</v>
          </cell>
          <cell r="L1248">
            <v>1815840</v>
          </cell>
        </row>
        <row r="1249">
          <cell r="C1249">
            <v>0</v>
          </cell>
          <cell r="D1249" t="str">
            <v>SENSEX2552076300CE</v>
          </cell>
          <cell r="E1249" t="str">
            <v>SENSEX</v>
          </cell>
          <cell r="G1249">
            <v>76300</v>
          </cell>
          <cell r="H1249" t="str">
            <v>CE</v>
          </cell>
          <cell r="J1249">
            <v>6029.0099999999948</v>
          </cell>
          <cell r="K1249">
            <v>-6029.0099999999948</v>
          </cell>
          <cell r="L1249">
            <v>0</v>
          </cell>
        </row>
        <row r="1250">
          <cell r="C1250">
            <v>0</v>
          </cell>
          <cell r="D1250" t="str">
            <v>SENSEX2552086200PE</v>
          </cell>
          <cell r="E1250" t="str">
            <v>SENSEX</v>
          </cell>
          <cell r="G1250">
            <v>86200</v>
          </cell>
          <cell r="H1250" t="str">
            <v>PE</v>
          </cell>
          <cell r="J1250">
            <v>3870.9900000000052</v>
          </cell>
          <cell r="K1250">
            <v>-3870.9900000000052</v>
          </cell>
          <cell r="L1250">
            <v>0</v>
          </cell>
        </row>
        <row r="1251">
          <cell r="C1251">
            <v>367</v>
          </cell>
          <cell r="D1251" t="str">
            <v>SENSEX2552082200PE</v>
          </cell>
          <cell r="E1251" t="str">
            <v>SENSEX</v>
          </cell>
          <cell r="G1251">
            <v>82200</v>
          </cell>
          <cell r="H1251" t="str">
            <v>PE</v>
          </cell>
          <cell r="J1251">
            <v>0</v>
          </cell>
          <cell r="K1251">
            <v>350</v>
          </cell>
          <cell r="L1251">
            <v>11978040</v>
          </cell>
        </row>
        <row r="1252">
          <cell r="C1252">
            <v>0</v>
          </cell>
          <cell r="D1252" t="str">
            <v>SENSEX2552075500CE</v>
          </cell>
          <cell r="E1252" t="str">
            <v>SENSEX</v>
          </cell>
          <cell r="G1252">
            <v>75500</v>
          </cell>
          <cell r="H1252" t="str">
            <v>CE</v>
          </cell>
          <cell r="J1252">
            <v>6829.0099999999948</v>
          </cell>
          <cell r="K1252">
            <v>-6829.0099999999948</v>
          </cell>
          <cell r="L1252">
            <v>0</v>
          </cell>
        </row>
        <row r="1253">
          <cell r="C1253">
            <v>0</v>
          </cell>
          <cell r="D1253" t="str">
            <v>SENSEX2552066100CE</v>
          </cell>
          <cell r="E1253" t="str">
            <v>SENSEX</v>
          </cell>
          <cell r="G1253">
            <v>66100</v>
          </cell>
          <cell r="H1253" t="str">
            <v>CE</v>
          </cell>
          <cell r="J1253">
            <v>16229.009999999995</v>
          </cell>
          <cell r="K1253">
            <v>-16229.009999999995</v>
          </cell>
          <cell r="L1253">
            <v>0</v>
          </cell>
        </row>
        <row r="1254">
          <cell r="C1254">
            <v>0</v>
          </cell>
          <cell r="D1254" t="str">
            <v>SENSEX2552076500CE</v>
          </cell>
          <cell r="E1254" t="str">
            <v>SENSEX</v>
          </cell>
          <cell r="G1254">
            <v>76500</v>
          </cell>
          <cell r="H1254" t="str">
            <v>CE</v>
          </cell>
          <cell r="J1254">
            <v>5829.0099999999948</v>
          </cell>
          <cell r="K1254">
            <v>-5829.0099999999948</v>
          </cell>
          <cell r="L1254">
            <v>0</v>
          </cell>
        </row>
        <row r="1255">
          <cell r="C1255">
            <v>2311.25</v>
          </cell>
          <cell r="D1255" t="str">
            <v>SENSEX2552080100CE</v>
          </cell>
          <cell r="E1255" t="str">
            <v>SENSEX</v>
          </cell>
          <cell r="G1255">
            <v>80100</v>
          </cell>
          <cell r="H1255" t="str">
            <v>CE</v>
          </cell>
          <cell r="J1255">
            <v>2229.0099999999948</v>
          </cell>
          <cell r="K1255">
            <v>90.990000000005239</v>
          </cell>
          <cell r="L1255">
            <v>2640</v>
          </cell>
        </row>
        <row r="1256">
          <cell r="C1256">
            <v>1.6</v>
          </cell>
          <cell r="D1256" t="str">
            <v>SENSEX2552089300CE</v>
          </cell>
          <cell r="E1256" t="str">
            <v>SENSEX</v>
          </cell>
          <cell r="G1256">
            <v>89300</v>
          </cell>
          <cell r="H1256" t="str">
            <v>CE</v>
          </cell>
          <cell r="J1256">
            <v>0</v>
          </cell>
          <cell r="K1256">
            <v>1.85</v>
          </cell>
          <cell r="L1256">
            <v>74760</v>
          </cell>
        </row>
        <row r="1257">
          <cell r="C1257">
            <v>3294.65</v>
          </cell>
          <cell r="D1257" t="str">
            <v>SENSEX2552079100CE</v>
          </cell>
          <cell r="E1257" t="str">
            <v>SENSEX</v>
          </cell>
          <cell r="G1257">
            <v>79100</v>
          </cell>
          <cell r="H1257" t="str">
            <v>CE</v>
          </cell>
          <cell r="J1257">
            <v>3229.0099999999948</v>
          </cell>
          <cell r="K1257">
            <v>65.64000000000533</v>
          </cell>
          <cell r="L1257">
            <v>180</v>
          </cell>
        </row>
        <row r="1258">
          <cell r="C1258">
            <v>2.5</v>
          </cell>
          <cell r="D1258" t="str">
            <v>SENSEX2552075600PE</v>
          </cell>
          <cell r="E1258" t="str">
            <v>SENSEX</v>
          </cell>
          <cell r="G1258">
            <v>75600</v>
          </cell>
          <cell r="H1258" t="str">
            <v>PE</v>
          </cell>
          <cell r="J1258">
            <v>0</v>
          </cell>
          <cell r="K1258">
            <v>3.3</v>
          </cell>
          <cell r="L1258">
            <v>77840</v>
          </cell>
        </row>
        <row r="1259">
          <cell r="C1259">
            <v>26.1</v>
          </cell>
          <cell r="D1259" t="str">
            <v>SENSEX2552079500PE</v>
          </cell>
          <cell r="E1259" t="str">
            <v>SENSEX</v>
          </cell>
          <cell r="G1259">
            <v>79500</v>
          </cell>
          <cell r="H1259" t="str">
            <v>PE</v>
          </cell>
          <cell r="J1259">
            <v>0</v>
          </cell>
          <cell r="K1259">
            <v>23.15</v>
          </cell>
          <cell r="L1259">
            <v>3719760</v>
          </cell>
        </row>
        <row r="1260">
          <cell r="C1260">
            <v>4.2</v>
          </cell>
          <cell r="D1260" t="str">
            <v>SENSEX2552075500PE</v>
          </cell>
          <cell r="E1260" t="str">
            <v>SENSEX</v>
          </cell>
          <cell r="G1260">
            <v>75500</v>
          </cell>
          <cell r="H1260" t="str">
            <v>PE</v>
          </cell>
          <cell r="J1260">
            <v>0</v>
          </cell>
          <cell r="K1260">
            <v>3.15</v>
          </cell>
          <cell r="L1260">
            <v>1062580</v>
          </cell>
        </row>
        <row r="1261">
          <cell r="C1261">
            <v>11</v>
          </cell>
          <cell r="D1261" t="str">
            <v>SENSEX2552085200CE</v>
          </cell>
          <cell r="E1261" t="str">
            <v>SENSEX</v>
          </cell>
          <cell r="G1261">
            <v>85200</v>
          </cell>
          <cell r="H1261" t="str">
            <v>CE</v>
          </cell>
          <cell r="J1261">
            <v>0</v>
          </cell>
          <cell r="K1261">
            <v>11.65</v>
          </cell>
          <cell r="L1261">
            <v>1225420</v>
          </cell>
        </row>
        <row r="1262">
          <cell r="C1262">
            <v>0</v>
          </cell>
          <cell r="D1262" t="str">
            <v>SENSEX2552074300CE</v>
          </cell>
          <cell r="E1262" t="str">
            <v>SENSEX</v>
          </cell>
          <cell r="G1262">
            <v>74300</v>
          </cell>
          <cell r="H1262" t="str">
            <v>CE</v>
          </cell>
          <cell r="J1262">
            <v>8029.0099999999948</v>
          </cell>
          <cell r="K1262">
            <v>-8029.0099999999948</v>
          </cell>
          <cell r="L1262">
            <v>0</v>
          </cell>
        </row>
        <row r="1263">
          <cell r="C1263">
            <v>409.5</v>
          </cell>
          <cell r="D1263" t="str">
            <v>SENSEX2552082300PE</v>
          </cell>
          <cell r="E1263" t="str">
            <v>SENSEX</v>
          </cell>
          <cell r="G1263">
            <v>82300</v>
          </cell>
          <cell r="H1263" t="str">
            <v>PE</v>
          </cell>
          <cell r="J1263">
            <v>0</v>
          </cell>
          <cell r="K1263">
            <v>389.05</v>
          </cell>
          <cell r="L1263">
            <v>15668120</v>
          </cell>
        </row>
        <row r="1264">
          <cell r="C1264">
            <v>2.7</v>
          </cell>
          <cell r="D1264" t="str">
            <v>SENSEX2552074300PE</v>
          </cell>
          <cell r="E1264" t="str">
            <v>SENSEX</v>
          </cell>
          <cell r="G1264">
            <v>74300</v>
          </cell>
          <cell r="H1264" t="str">
            <v>PE</v>
          </cell>
          <cell r="J1264">
            <v>0</v>
          </cell>
          <cell r="K1264">
            <v>2.7</v>
          </cell>
          <cell r="L1264">
            <v>2860</v>
          </cell>
        </row>
        <row r="1265">
          <cell r="C1265">
            <v>17.8</v>
          </cell>
          <cell r="D1265" t="str">
            <v>SENSEX2552084800CE</v>
          </cell>
          <cell r="E1265" t="str">
            <v>SENSEX</v>
          </cell>
          <cell r="G1265">
            <v>84800</v>
          </cell>
          <cell r="H1265" t="str">
            <v>CE</v>
          </cell>
          <cell r="J1265">
            <v>0</v>
          </cell>
          <cell r="K1265">
            <v>17.55</v>
          </cell>
          <cell r="L1265">
            <v>2226780</v>
          </cell>
        </row>
        <row r="1266">
          <cell r="C1266">
            <v>0</v>
          </cell>
          <cell r="D1266" t="str">
            <v>SENSEX2552069700PE</v>
          </cell>
          <cell r="E1266" t="str">
            <v>SENSEX</v>
          </cell>
          <cell r="G1266">
            <v>69700</v>
          </cell>
          <cell r="H1266" t="str">
            <v>PE</v>
          </cell>
          <cell r="J1266">
            <v>0</v>
          </cell>
          <cell r="K1266">
            <v>0</v>
          </cell>
          <cell r="L1266">
            <v>0</v>
          </cell>
        </row>
        <row r="1267">
          <cell r="C1267">
            <v>0</v>
          </cell>
          <cell r="D1267" t="str">
            <v>SENSEX2552068900CE</v>
          </cell>
          <cell r="E1267" t="str">
            <v>SENSEX</v>
          </cell>
          <cell r="G1267">
            <v>68900</v>
          </cell>
          <cell r="H1267" t="str">
            <v>CE</v>
          </cell>
          <cell r="J1267">
            <v>13429.009999999995</v>
          </cell>
          <cell r="K1267">
            <v>-13429.009999999995</v>
          </cell>
          <cell r="L1267">
            <v>0</v>
          </cell>
        </row>
        <row r="1268">
          <cell r="C1268">
            <v>0</v>
          </cell>
          <cell r="D1268" t="str">
            <v>SENSEX2552070900CE</v>
          </cell>
          <cell r="E1268" t="str">
            <v>SENSEX</v>
          </cell>
          <cell r="G1268">
            <v>70900</v>
          </cell>
          <cell r="H1268" t="str">
            <v>CE</v>
          </cell>
          <cell r="J1268">
            <v>11429.009999999995</v>
          </cell>
          <cell r="K1268">
            <v>-11429.009999999995</v>
          </cell>
          <cell r="L1268">
            <v>0</v>
          </cell>
        </row>
        <row r="1269">
          <cell r="C1269">
            <v>39.799999999999997</v>
          </cell>
          <cell r="D1269" t="str">
            <v>SENSEX2552080000PE</v>
          </cell>
          <cell r="E1269" t="str">
            <v>SENSEX</v>
          </cell>
          <cell r="G1269">
            <v>80000</v>
          </cell>
          <cell r="H1269" t="str">
            <v>PE</v>
          </cell>
          <cell r="J1269">
            <v>0</v>
          </cell>
          <cell r="K1269">
            <v>33.950000000000003</v>
          </cell>
          <cell r="L1269">
            <v>8432520</v>
          </cell>
        </row>
        <row r="1270">
          <cell r="C1270">
            <v>0</v>
          </cell>
          <cell r="D1270" t="str">
            <v>SENSEX2552088500PE</v>
          </cell>
          <cell r="E1270" t="str">
            <v>SENSEX</v>
          </cell>
          <cell r="G1270">
            <v>88500</v>
          </cell>
          <cell r="H1270" t="str">
            <v>PE</v>
          </cell>
          <cell r="J1270">
            <v>6170.9900000000052</v>
          </cell>
          <cell r="K1270">
            <v>-6170.9900000000052</v>
          </cell>
          <cell r="L1270">
            <v>0</v>
          </cell>
        </row>
        <row r="1271">
          <cell r="C1271">
            <v>0</v>
          </cell>
          <cell r="D1271" t="str">
            <v>SENSEX2552077600CE</v>
          </cell>
          <cell r="E1271" t="str">
            <v>SENSEX</v>
          </cell>
          <cell r="G1271">
            <v>77600</v>
          </cell>
          <cell r="H1271" t="str">
            <v>CE</v>
          </cell>
          <cell r="J1271">
            <v>4729.0099999999948</v>
          </cell>
          <cell r="K1271">
            <v>-4729.0099999999948</v>
          </cell>
          <cell r="L1271">
            <v>0</v>
          </cell>
        </row>
        <row r="1272">
          <cell r="C1272">
            <v>0</v>
          </cell>
          <cell r="D1272" t="str">
            <v>SENSEX2552068100CE</v>
          </cell>
          <cell r="E1272" t="str">
            <v>SENSEX</v>
          </cell>
          <cell r="G1272">
            <v>68100</v>
          </cell>
          <cell r="H1272" t="str">
            <v>CE</v>
          </cell>
          <cell r="J1272">
            <v>14229.009999999995</v>
          </cell>
          <cell r="K1272">
            <v>-14229.009999999995</v>
          </cell>
          <cell r="L1272">
            <v>0</v>
          </cell>
        </row>
        <row r="1273">
          <cell r="C1273">
            <v>0</v>
          </cell>
          <cell r="D1273" t="str">
            <v>SENSEX2552068100PE</v>
          </cell>
          <cell r="E1273" t="str">
            <v>SENSEX</v>
          </cell>
          <cell r="G1273">
            <v>68100</v>
          </cell>
          <cell r="H1273" t="str">
            <v>PE</v>
          </cell>
          <cell r="J1273">
            <v>0</v>
          </cell>
          <cell r="K1273">
            <v>0</v>
          </cell>
          <cell r="L1273">
            <v>0</v>
          </cell>
        </row>
        <row r="1274">
          <cell r="C1274">
            <v>0</v>
          </cell>
          <cell r="D1274" t="str">
            <v>SENSEX2552069400PE</v>
          </cell>
          <cell r="E1274" t="str">
            <v>SENSEX</v>
          </cell>
          <cell r="G1274">
            <v>69400</v>
          </cell>
          <cell r="H1274" t="str">
            <v>PE</v>
          </cell>
          <cell r="J1274">
            <v>0</v>
          </cell>
          <cell r="K1274">
            <v>0</v>
          </cell>
          <cell r="L1274">
            <v>0</v>
          </cell>
        </row>
        <row r="1275">
          <cell r="C1275">
            <v>1.95</v>
          </cell>
          <cell r="D1275" t="str">
            <v>SENSEX2552088600CE</v>
          </cell>
          <cell r="E1275" t="str">
            <v>SENSEX</v>
          </cell>
          <cell r="G1275">
            <v>88600</v>
          </cell>
          <cell r="H1275" t="str">
            <v>CE</v>
          </cell>
          <cell r="J1275">
            <v>0</v>
          </cell>
          <cell r="K1275">
            <v>2.2000000000000002</v>
          </cell>
          <cell r="L1275">
            <v>36000</v>
          </cell>
        </row>
        <row r="1276">
          <cell r="C1276">
            <v>0</v>
          </cell>
          <cell r="D1276" t="str">
            <v>SENSEX2552074900CE</v>
          </cell>
          <cell r="E1276" t="str">
            <v>SENSEX</v>
          </cell>
          <cell r="G1276">
            <v>74900</v>
          </cell>
          <cell r="H1276" t="str">
            <v>CE</v>
          </cell>
          <cell r="J1276">
            <v>7429.0099999999948</v>
          </cell>
          <cell r="K1276">
            <v>-7429.0099999999948</v>
          </cell>
          <cell r="L1276">
            <v>0</v>
          </cell>
        </row>
        <row r="1277">
          <cell r="C1277">
            <v>0</v>
          </cell>
          <cell r="D1277" t="str">
            <v>SENSEX2552067200CE</v>
          </cell>
          <cell r="E1277" t="str">
            <v>SENSEX</v>
          </cell>
          <cell r="G1277">
            <v>67200</v>
          </cell>
          <cell r="H1277" t="str">
            <v>CE</v>
          </cell>
          <cell r="J1277">
            <v>15129.009999999995</v>
          </cell>
          <cell r="K1277">
            <v>-15129.009999999995</v>
          </cell>
          <cell r="L1277">
            <v>0</v>
          </cell>
        </row>
        <row r="1278">
          <cell r="C1278">
            <v>1976.2</v>
          </cell>
          <cell r="D1278" t="str">
            <v>SENSEX2552084400PE</v>
          </cell>
          <cell r="E1278" t="str">
            <v>SENSEX</v>
          </cell>
          <cell r="G1278">
            <v>84400</v>
          </cell>
          <cell r="H1278" t="str">
            <v>PE</v>
          </cell>
          <cell r="J1278">
            <v>2070.9900000000052</v>
          </cell>
          <cell r="K1278">
            <v>-94.790000000005193</v>
          </cell>
          <cell r="L1278">
            <v>1360</v>
          </cell>
        </row>
        <row r="1279">
          <cell r="C1279">
            <v>0</v>
          </cell>
          <cell r="D1279" t="str">
            <v>SENSEX2552077800CE</v>
          </cell>
          <cell r="E1279" t="str">
            <v>SENSEX</v>
          </cell>
          <cell r="G1279">
            <v>77800</v>
          </cell>
          <cell r="H1279" t="str">
            <v>CE</v>
          </cell>
          <cell r="J1279">
            <v>4529.0099999999948</v>
          </cell>
          <cell r="K1279">
            <v>-4529.0099999999948</v>
          </cell>
          <cell r="L1279">
            <v>0</v>
          </cell>
        </row>
        <row r="1280">
          <cell r="C1280">
            <v>0</v>
          </cell>
          <cell r="D1280" t="str">
            <v>SENSEX2552072700CE</v>
          </cell>
          <cell r="E1280" t="str">
            <v>SENSEX</v>
          </cell>
          <cell r="G1280">
            <v>72700</v>
          </cell>
          <cell r="H1280" t="str">
            <v>CE</v>
          </cell>
          <cell r="J1280">
            <v>9629.0099999999948</v>
          </cell>
          <cell r="K1280">
            <v>-9629.0099999999948</v>
          </cell>
          <cell r="L1280">
            <v>0</v>
          </cell>
        </row>
        <row r="1281">
          <cell r="C1281">
            <v>747.45</v>
          </cell>
          <cell r="D1281" t="str">
            <v>SENSEX2552081900CE</v>
          </cell>
          <cell r="E1281" t="str">
            <v>SENSEX</v>
          </cell>
          <cell r="G1281">
            <v>81900</v>
          </cell>
          <cell r="H1281" t="str">
            <v>CE</v>
          </cell>
          <cell r="J1281">
            <v>429.00999999999476</v>
          </cell>
          <cell r="K1281">
            <v>288.39000000000522</v>
          </cell>
          <cell r="L1281">
            <v>497980</v>
          </cell>
        </row>
        <row r="1282">
          <cell r="C1282">
            <v>441.2</v>
          </cell>
          <cell r="D1282" t="str">
            <v>SENSEX2552082400CE</v>
          </cell>
          <cell r="E1282" t="str">
            <v>SENSEX</v>
          </cell>
          <cell r="G1282">
            <v>82400</v>
          </cell>
          <cell r="H1282" t="str">
            <v>CE</v>
          </cell>
          <cell r="J1282">
            <v>0</v>
          </cell>
          <cell r="K1282">
            <v>414.75</v>
          </cell>
          <cell r="L1282">
            <v>11975620</v>
          </cell>
        </row>
        <row r="1283">
          <cell r="C1283">
            <v>1.8</v>
          </cell>
          <cell r="D1283" t="str">
            <v>SENSEX2552087300CE</v>
          </cell>
          <cell r="E1283" t="str">
            <v>SENSEX</v>
          </cell>
          <cell r="G1283">
            <v>87300</v>
          </cell>
          <cell r="H1283" t="str">
            <v>CE</v>
          </cell>
          <cell r="J1283">
            <v>0</v>
          </cell>
          <cell r="K1283">
            <v>2.95</v>
          </cell>
          <cell r="L1283">
            <v>165360</v>
          </cell>
        </row>
        <row r="1284">
          <cell r="C1284">
            <v>1042.9000000000001</v>
          </cell>
          <cell r="D1284" t="str">
            <v>SENSEX2552083300PE</v>
          </cell>
          <cell r="E1284" t="str">
            <v>SENSEX</v>
          </cell>
          <cell r="G1284">
            <v>83300</v>
          </cell>
          <cell r="H1284" t="str">
            <v>PE</v>
          </cell>
          <cell r="J1284">
            <v>970.99000000000524</v>
          </cell>
          <cell r="K1284">
            <v>79.159999999994852</v>
          </cell>
          <cell r="L1284">
            <v>19000</v>
          </cell>
        </row>
        <row r="1285">
          <cell r="C1285">
            <v>64.95</v>
          </cell>
          <cell r="D1285" t="str">
            <v>SENSEX2552080500PE</v>
          </cell>
          <cell r="E1285" t="str">
            <v>SENSEX</v>
          </cell>
          <cell r="G1285">
            <v>80500</v>
          </cell>
          <cell r="H1285" t="str">
            <v>PE</v>
          </cell>
          <cell r="J1285">
            <v>0</v>
          </cell>
          <cell r="K1285">
            <v>54.45</v>
          </cell>
          <cell r="L1285">
            <v>5056960</v>
          </cell>
        </row>
        <row r="1286">
          <cell r="C1286">
            <v>1.7</v>
          </cell>
          <cell r="D1286" t="str">
            <v>SENSEX2552089700CE</v>
          </cell>
          <cell r="E1286" t="str">
            <v>SENSEX</v>
          </cell>
          <cell r="G1286">
            <v>89700</v>
          </cell>
          <cell r="H1286" t="str">
            <v>CE</v>
          </cell>
          <cell r="J1286">
            <v>0</v>
          </cell>
          <cell r="K1286">
            <v>1.75</v>
          </cell>
          <cell r="L1286">
            <v>46080</v>
          </cell>
        </row>
        <row r="1287">
          <cell r="C1287">
            <v>0</v>
          </cell>
          <cell r="D1287" t="str">
            <v>SENSEX2552074400CE</v>
          </cell>
          <cell r="E1287" t="str">
            <v>SENSEX</v>
          </cell>
          <cell r="G1287">
            <v>74400</v>
          </cell>
          <cell r="H1287" t="str">
            <v>CE</v>
          </cell>
          <cell r="J1287">
            <v>7929.0099999999948</v>
          </cell>
          <cell r="K1287">
            <v>-7929.0099999999948</v>
          </cell>
          <cell r="L1287">
            <v>0</v>
          </cell>
        </row>
        <row r="1288">
          <cell r="C1288">
            <v>0</v>
          </cell>
          <cell r="D1288" t="str">
            <v>SENSEX2552075800CE</v>
          </cell>
          <cell r="E1288" t="str">
            <v>SENSEX</v>
          </cell>
          <cell r="G1288">
            <v>75800</v>
          </cell>
          <cell r="H1288" t="str">
            <v>CE</v>
          </cell>
          <cell r="J1288">
            <v>6529.0099999999948</v>
          </cell>
          <cell r="K1288">
            <v>-6529.0099999999948</v>
          </cell>
          <cell r="L1288">
            <v>0</v>
          </cell>
        </row>
        <row r="1289">
          <cell r="C1289">
            <v>9.8000000000000007</v>
          </cell>
          <cell r="D1289" t="str">
            <v>SENSEX2552085100CE</v>
          </cell>
          <cell r="E1289" t="str">
            <v>SENSEX</v>
          </cell>
          <cell r="G1289">
            <v>85100</v>
          </cell>
          <cell r="H1289" t="str">
            <v>CE</v>
          </cell>
          <cell r="J1289">
            <v>0</v>
          </cell>
          <cell r="K1289">
            <v>12.75</v>
          </cell>
          <cell r="L1289">
            <v>1084480</v>
          </cell>
        </row>
        <row r="1290">
          <cell r="C1290">
            <v>6.25</v>
          </cell>
          <cell r="D1290" t="str">
            <v>SENSEX2552077100PE</v>
          </cell>
          <cell r="E1290" t="str">
            <v>SENSEX</v>
          </cell>
          <cell r="G1290">
            <v>77100</v>
          </cell>
          <cell r="H1290" t="str">
            <v>PE</v>
          </cell>
          <cell r="J1290">
            <v>0</v>
          </cell>
          <cell r="K1290">
            <v>6.2</v>
          </cell>
          <cell r="L1290">
            <v>152220</v>
          </cell>
        </row>
        <row r="1291">
          <cell r="C1291">
            <v>30</v>
          </cell>
          <cell r="D1291" t="str">
            <v>SENSEX2552079600PE</v>
          </cell>
          <cell r="E1291" t="str">
            <v>SENSEX</v>
          </cell>
          <cell r="G1291">
            <v>79600</v>
          </cell>
          <cell r="H1291" t="str">
            <v>PE</v>
          </cell>
          <cell r="J1291">
            <v>0</v>
          </cell>
          <cell r="K1291">
            <v>24.85</v>
          </cell>
          <cell r="L1291">
            <v>1275220</v>
          </cell>
        </row>
        <row r="1292">
          <cell r="C1292">
            <v>3</v>
          </cell>
          <cell r="D1292" t="str">
            <v>SENSEX2552088800CE</v>
          </cell>
          <cell r="E1292" t="str">
            <v>SENSEX</v>
          </cell>
          <cell r="G1292">
            <v>88800</v>
          </cell>
          <cell r="H1292" t="str">
            <v>CE</v>
          </cell>
          <cell r="J1292">
            <v>0</v>
          </cell>
          <cell r="K1292">
            <v>2.1</v>
          </cell>
          <cell r="L1292">
            <v>15100</v>
          </cell>
        </row>
        <row r="1293">
          <cell r="C1293">
            <v>1590.75</v>
          </cell>
          <cell r="D1293" t="str">
            <v>SENSEX2552083900PE</v>
          </cell>
          <cell r="E1293" t="str">
            <v>SENSEX</v>
          </cell>
          <cell r="G1293">
            <v>83900</v>
          </cell>
          <cell r="H1293" t="str">
            <v>PE</v>
          </cell>
          <cell r="J1293">
            <v>1570.9900000000052</v>
          </cell>
          <cell r="K1293">
            <v>-8.3400000000051477</v>
          </cell>
          <cell r="L1293">
            <v>1640</v>
          </cell>
        </row>
        <row r="1294">
          <cell r="C1294">
            <v>0</v>
          </cell>
          <cell r="D1294" t="str">
            <v>SENSEX2552075300CE</v>
          </cell>
          <cell r="E1294" t="str">
            <v>SENSEX</v>
          </cell>
          <cell r="G1294">
            <v>75300</v>
          </cell>
          <cell r="H1294" t="str">
            <v>CE</v>
          </cell>
          <cell r="J1294">
            <v>7029.0099999999948</v>
          </cell>
          <cell r="K1294">
            <v>-7029.0099999999948</v>
          </cell>
          <cell r="L1294">
            <v>0</v>
          </cell>
        </row>
        <row r="1295">
          <cell r="C1295">
            <v>0</v>
          </cell>
          <cell r="D1295" t="str">
            <v>SENSEX2552086400PE</v>
          </cell>
          <cell r="E1295" t="str">
            <v>SENSEX</v>
          </cell>
          <cell r="G1295">
            <v>86400</v>
          </cell>
          <cell r="H1295" t="str">
            <v>PE</v>
          </cell>
          <cell r="J1295">
            <v>4070.9900000000052</v>
          </cell>
          <cell r="K1295">
            <v>-4070.9900000000052</v>
          </cell>
          <cell r="L1295">
            <v>0</v>
          </cell>
        </row>
        <row r="1296">
          <cell r="C1296">
            <v>0</v>
          </cell>
          <cell r="D1296" t="str">
            <v>SENSEX2552086100PE</v>
          </cell>
          <cell r="E1296" t="str">
            <v>SENSEX</v>
          </cell>
          <cell r="G1296">
            <v>86100</v>
          </cell>
          <cell r="H1296" t="str">
            <v>PE</v>
          </cell>
          <cell r="J1296">
            <v>3770.9900000000052</v>
          </cell>
          <cell r="K1296">
            <v>-3770.9900000000052</v>
          </cell>
          <cell r="L1296">
            <v>0</v>
          </cell>
        </row>
        <row r="1297">
          <cell r="C1297">
            <v>0</v>
          </cell>
          <cell r="D1297" t="str">
            <v>SENSEX2552070600CE</v>
          </cell>
          <cell r="E1297" t="str">
            <v>SENSEX</v>
          </cell>
          <cell r="G1297">
            <v>70600</v>
          </cell>
          <cell r="H1297" t="str">
            <v>CE</v>
          </cell>
          <cell r="J1297">
            <v>11729.009999999995</v>
          </cell>
          <cell r="K1297">
            <v>-11729.009999999995</v>
          </cell>
          <cell r="L1297">
            <v>0</v>
          </cell>
        </row>
        <row r="1298">
          <cell r="C1298">
            <v>2722.6</v>
          </cell>
          <cell r="D1298" t="str">
            <v>SENSEX2552079700CE</v>
          </cell>
          <cell r="E1298" t="str">
            <v>SENSEX</v>
          </cell>
          <cell r="G1298">
            <v>79700</v>
          </cell>
          <cell r="H1298" t="str">
            <v>CE</v>
          </cell>
          <cell r="J1298">
            <v>2629.0099999999948</v>
          </cell>
          <cell r="K1298">
            <v>55.540000000005421</v>
          </cell>
          <cell r="L1298">
            <v>440</v>
          </cell>
        </row>
        <row r="1299">
          <cell r="C1299">
            <v>0</v>
          </cell>
          <cell r="D1299" t="str">
            <v>SENSEX2552068000CE</v>
          </cell>
          <cell r="E1299" t="str">
            <v>SENSEX</v>
          </cell>
          <cell r="G1299">
            <v>68000</v>
          </cell>
          <cell r="H1299" t="str">
            <v>CE</v>
          </cell>
          <cell r="J1299">
            <v>14329.009999999995</v>
          </cell>
          <cell r="K1299">
            <v>-14329.009999999995</v>
          </cell>
          <cell r="L1299">
            <v>0</v>
          </cell>
        </row>
        <row r="1300">
          <cell r="C1300">
            <v>0</v>
          </cell>
          <cell r="D1300" t="str">
            <v>SENSEX2552074700CE</v>
          </cell>
          <cell r="E1300" t="str">
            <v>SENSEX</v>
          </cell>
          <cell r="G1300">
            <v>74700</v>
          </cell>
          <cell r="H1300" t="str">
            <v>CE</v>
          </cell>
          <cell r="J1300">
            <v>7629.0099999999948</v>
          </cell>
          <cell r="K1300">
            <v>-7629.0099999999948</v>
          </cell>
          <cell r="L1300">
            <v>0</v>
          </cell>
        </row>
        <row r="1301">
          <cell r="C1301">
            <v>0</v>
          </cell>
          <cell r="D1301" t="str">
            <v>SENSEX2552072600PE</v>
          </cell>
          <cell r="E1301" t="str">
            <v>SENSEX</v>
          </cell>
          <cell r="G1301">
            <v>72600</v>
          </cell>
          <cell r="H1301" t="str">
            <v>PE</v>
          </cell>
          <cell r="J1301">
            <v>0</v>
          </cell>
          <cell r="K1301">
            <v>0</v>
          </cell>
          <cell r="L1301">
            <v>0</v>
          </cell>
        </row>
        <row r="1302">
          <cell r="C1302">
            <v>0</v>
          </cell>
          <cell r="D1302" t="str">
            <v>SENSEX2552067000CE</v>
          </cell>
          <cell r="E1302" t="str">
            <v>SENSEX</v>
          </cell>
          <cell r="G1302">
            <v>67000</v>
          </cell>
          <cell r="H1302" t="str">
            <v>CE</v>
          </cell>
          <cell r="J1302">
            <v>15329.009999999995</v>
          </cell>
          <cell r="K1302">
            <v>-15329.009999999995</v>
          </cell>
          <cell r="L1302">
            <v>0</v>
          </cell>
        </row>
        <row r="1303">
          <cell r="C1303">
            <v>36.1</v>
          </cell>
          <cell r="D1303" t="str">
            <v>SENSEX2552079900PE</v>
          </cell>
          <cell r="E1303" t="str">
            <v>SENSEX</v>
          </cell>
          <cell r="G1303">
            <v>79900</v>
          </cell>
          <cell r="H1303" t="str">
            <v>PE</v>
          </cell>
          <cell r="J1303">
            <v>0</v>
          </cell>
          <cell r="K1303">
            <v>31.45</v>
          </cell>
          <cell r="L1303">
            <v>1890480</v>
          </cell>
        </row>
        <row r="1304">
          <cell r="C1304">
            <v>0</v>
          </cell>
          <cell r="D1304" t="str">
            <v>SENSEX2552068300CE</v>
          </cell>
          <cell r="E1304" t="str">
            <v>SENSEX</v>
          </cell>
          <cell r="G1304">
            <v>68300</v>
          </cell>
          <cell r="H1304" t="str">
            <v>CE</v>
          </cell>
          <cell r="J1304">
            <v>14029.009999999995</v>
          </cell>
          <cell r="K1304">
            <v>-14029.009999999995</v>
          </cell>
          <cell r="L1304">
            <v>0</v>
          </cell>
        </row>
        <row r="1305">
          <cell r="C1305">
            <v>0</v>
          </cell>
          <cell r="D1305" t="str">
            <v>SENSEX2552071900CE</v>
          </cell>
          <cell r="E1305" t="str">
            <v>SENSEX</v>
          </cell>
          <cell r="G1305">
            <v>71900</v>
          </cell>
          <cell r="H1305" t="str">
            <v>CE</v>
          </cell>
          <cell r="J1305">
            <v>10429.009999999995</v>
          </cell>
          <cell r="K1305">
            <v>-10429.009999999995</v>
          </cell>
          <cell r="L1305">
            <v>0</v>
          </cell>
        </row>
        <row r="1306">
          <cell r="C1306">
            <v>1.65</v>
          </cell>
          <cell r="D1306" t="str">
            <v>SENSEX2552073200PE</v>
          </cell>
          <cell r="E1306" t="str">
            <v>SENSEX</v>
          </cell>
          <cell r="G1306">
            <v>73200</v>
          </cell>
          <cell r="H1306" t="str">
            <v>PE</v>
          </cell>
          <cell r="J1306">
            <v>0</v>
          </cell>
          <cell r="K1306">
            <v>1.95</v>
          </cell>
          <cell r="L1306">
            <v>17000</v>
          </cell>
        </row>
        <row r="1307">
          <cell r="C1307">
            <v>0</v>
          </cell>
          <cell r="D1307" t="str">
            <v>SENSEX2552069200PE</v>
          </cell>
          <cell r="E1307" t="str">
            <v>SENSEX</v>
          </cell>
          <cell r="G1307">
            <v>69200</v>
          </cell>
          <cell r="H1307" t="str">
            <v>PE</v>
          </cell>
          <cell r="J1307">
            <v>0</v>
          </cell>
          <cell r="K1307">
            <v>0</v>
          </cell>
          <cell r="L1307">
            <v>0</v>
          </cell>
        </row>
        <row r="1308">
          <cell r="C1308">
            <v>887.95</v>
          </cell>
          <cell r="D1308" t="str">
            <v>SENSEX2552083100PE</v>
          </cell>
          <cell r="E1308" t="str">
            <v>SENSEX</v>
          </cell>
          <cell r="G1308">
            <v>83100</v>
          </cell>
          <cell r="H1308" t="str">
            <v>PE</v>
          </cell>
          <cell r="J1308">
            <v>770.99000000000524</v>
          </cell>
          <cell r="K1308">
            <v>124.00999999999476</v>
          </cell>
          <cell r="L1308">
            <v>60840</v>
          </cell>
        </row>
        <row r="1309">
          <cell r="C1309">
            <v>0</v>
          </cell>
          <cell r="D1309" t="str">
            <v>SENSEX2552066600CE</v>
          </cell>
          <cell r="E1309" t="str">
            <v>SENSEX</v>
          </cell>
          <cell r="G1309">
            <v>66600</v>
          </cell>
          <cell r="H1309" t="str">
            <v>CE</v>
          </cell>
          <cell r="J1309">
            <v>15729.009999999995</v>
          </cell>
          <cell r="K1309">
            <v>-15729.009999999995</v>
          </cell>
          <cell r="L1309">
            <v>0</v>
          </cell>
        </row>
        <row r="1310">
          <cell r="C1310">
            <v>1855.4</v>
          </cell>
          <cell r="D1310" t="str">
            <v>SENSEX2552080600CE</v>
          </cell>
          <cell r="E1310" t="str">
            <v>SENSEX</v>
          </cell>
          <cell r="G1310">
            <v>80600</v>
          </cell>
          <cell r="H1310" t="str">
            <v>CE</v>
          </cell>
          <cell r="J1310">
            <v>1729.0099999999948</v>
          </cell>
          <cell r="K1310">
            <v>168.34000000000515</v>
          </cell>
          <cell r="L1310">
            <v>3240</v>
          </cell>
        </row>
        <row r="1311">
          <cell r="C1311">
            <v>0</v>
          </cell>
          <cell r="D1311" t="str">
            <v>SENSEX2552077100CE</v>
          </cell>
          <cell r="E1311" t="str">
            <v>SENSEX</v>
          </cell>
          <cell r="G1311">
            <v>77100</v>
          </cell>
          <cell r="H1311" t="str">
            <v>CE</v>
          </cell>
          <cell r="J1311">
            <v>5229.0099999999948</v>
          </cell>
          <cell r="K1311">
            <v>-5229.0099999999948</v>
          </cell>
          <cell r="L1311">
            <v>0</v>
          </cell>
        </row>
        <row r="1312">
          <cell r="C1312">
            <v>0</v>
          </cell>
          <cell r="D1312" t="str">
            <v>SENSEX2552076900CE</v>
          </cell>
          <cell r="E1312" t="str">
            <v>SENSEX</v>
          </cell>
          <cell r="G1312">
            <v>76900</v>
          </cell>
          <cell r="H1312" t="str">
            <v>CE</v>
          </cell>
          <cell r="J1312">
            <v>5429.0099999999948</v>
          </cell>
          <cell r="K1312">
            <v>-5429.0099999999948</v>
          </cell>
          <cell r="L1312">
            <v>0</v>
          </cell>
        </row>
        <row r="1313">
          <cell r="C1313">
            <v>0</v>
          </cell>
          <cell r="D1313" t="str">
            <v>SENSEX2552088100PE</v>
          </cell>
          <cell r="E1313" t="str">
            <v>SENSEX</v>
          </cell>
          <cell r="G1313">
            <v>88100</v>
          </cell>
          <cell r="H1313" t="str">
            <v>PE</v>
          </cell>
          <cell r="J1313">
            <v>5770.9900000000052</v>
          </cell>
          <cell r="K1313">
            <v>-5770.9900000000052</v>
          </cell>
          <cell r="L1313">
            <v>0</v>
          </cell>
        </row>
        <row r="1314">
          <cell r="C1314">
            <v>2526.6999999999998</v>
          </cell>
          <cell r="D1314" t="str">
            <v>SENSEX2552079900CE</v>
          </cell>
          <cell r="E1314" t="str">
            <v>SENSEX</v>
          </cell>
          <cell r="G1314">
            <v>79900</v>
          </cell>
          <cell r="H1314" t="str">
            <v>CE</v>
          </cell>
          <cell r="J1314">
            <v>2429.0099999999948</v>
          </cell>
          <cell r="K1314">
            <v>133.79000000000542</v>
          </cell>
          <cell r="L1314">
            <v>180</v>
          </cell>
        </row>
        <row r="1315">
          <cell r="C1315">
            <v>3571</v>
          </cell>
          <cell r="D1315" t="str">
            <v>SENSEX2552086000PE</v>
          </cell>
          <cell r="E1315" t="str">
            <v>SENSEX</v>
          </cell>
          <cell r="G1315">
            <v>86000</v>
          </cell>
          <cell r="H1315" t="str">
            <v>PE</v>
          </cell>
          <cell r="J1315">
            <v>3670.9900000000052</v>
          </cell>
          <cell r="K1315">
            <v>-140.14000000000533</v>
          </cell>
          <cell r="L1315">
            <v>2300</v>
          </cell>
        </row>
        <row r="1316">
          <cell r="C1316">
            <v>2228.75</v>
          </cell>
          <cell r="D1316" t="str">
            <v>SENSEX2552080200CE</v>
          </cell>
          <cell r="E1316" t="str">
            <v>SENSEX</v>
          </cell>
          <cell r="G1316">
            <v>80200</v>
          </cell>
          <cell r="H1316" t="str">
            <v>CE</v>
          </cell>
          <cell r="J1316">
            <v>2129.0099999999948</v>
          </cell>
          <cell r="K1316">
            <v>67.39000000000533</v>
          </cell>
          <cell r="L1316">
            <v>1560</v>
          </cell>
        </row>
        <row r="1317">
          <cell r="C1317">
            <v>0</v>
          </cell>
          <cell r="D1317" t="str">
            <v>SENSEX2552069800PE</v>
          </cell>
          <cell r="E1317" t="str">
            <v>SENSEX</v>
          </cell>
          <cell r="G1317">
            <v>69800</v>
          </cell>
          <cell r="H1317" t="str">
            <v>PE</v>
          </cell>
          <cell r="J1317">
            <v>0</v>
          </cell>
          <cell r="K1317">
            <v>0</v>
          </cell>
          <cell r="L1317">
            <v>0</v>
          </cell>
        </row>
        <row r="1318">
          <cell r="C1318">
            <v>0</v>
          </cell>
          <cell r="D1318" t="str">
            <v>SENSEX2552069900CE</v>
          </cell>
          <cell r="E1318" t="str">
            <v>SENSEX</v>
          </cell>
          <cell r="G1318">
            <v>69900</v>
          </cell>
          <cell r="H1318" t="str">
            <v>CE</v>
          </cell>
          <cell r="J1318">
            <v>12429.009999999995</v>
          </cell>
          <cell r="K1318">
            <v>-12429.009999999995</v>
          </cell>
          <cell r="L1318">
            <v>0</v>
          </cell>
        </row>
        <row r="1319">
          <cell r="C1319">
            <v>2.25</v>
          </cell>
          <cell r="D1319" t="str">
            <v>SENSEX2552073100PE</v>
          </cell>
          <cell r="E1319" t="str">
            <v>SENSEX</v>
          </cell>
          <cell r="G1319">
            <v>73100</v>
          </cell>
          <cell r="H1319" t="str">
            <v>PE</v>
          </cell>
          <cell r="J1319">
            <v>0</v>
          </cell>
          <cell r="K1319">
            <v>1.95</v>
          </cell>
          <cell r="L1319">
            <v>35200</v>
          </cell>
        </row>
        <row r="1320">
          <cell r="C1320">
            <v>0</v>
          </cell>
          <cell r="D1320" t="str">
            <v>SENSEX2552066400CE</v>
          </cell>
          <cell r="E1320" t="str">
            <v>SENSEX</v>
          </cell>
          <cell r="G1320">
            <v>66400</v>
          </cell>
          <cell r="H1320" t="str">
            <v>CE</v>
          </cell>
          <cell r="J1320">
            <v>15929.009999999995</v>
          </cell>
          <cell r="K1320">
            <v>-15929.009999999995</v>
          </cell>
          <cell r="L1320">
            <v>0</v>
          </cell>
        </row>
        <row r="1321">
          <cell r="C1321">
            <v>1670.1</v>
          </cell>
          <cell r="D1321" t="str">
            <v>SENSEX2552080800CE</v>
          </cell>
          <cell r="E1321" t="str">
            <v>SENSEX</v>
          </cell>
          <cell r="G1321">
            <v>80800</v>
          </cell>
          <cell r="H1321" t="str">
            <v>CE</v>
          </cell>
          <cell r="J1321">
            <v>1529.0099999999948</v>
          </cell>
          <cell r="K1321">
            <v>150.99000000000524</v>
          </cell>
          <cell r="L1321">
            <v>8640</v>
          </cell>
        </row>
        <row r="1322">
          <cell r="C1322">
            <v>0</v>
          </cell>
          <cell r="D1322" t="str">
            <v>SENSEX2552075400CE</v>
          </cell>
          <cell r="E1322" t="str">
            <v>SENSEX</v>
          </cell>
          <cell r="G1322">
            <v>75400</v>
          </cell>
          <cell r="H1322" t="str">
            <v>CE</v>
          </cell>
          <cell r="J1322">
            <v>6929.0099999999948</v>
          </cell>
          <cell r="K1322">
            <v>-6929.0099999999948</v>
          </cell>
          <cell r="L1322">
            <v>0</v>
          </cell>
        </row>
        <row r="1323">
          <cell r="C1323">
            <v>0</v>
          </cell>
          <cell r="D1323" t="str">
            <v>SENSEX2552071400PE</v>
          </cell>
          <cell r="E1323" t="str">
            <v>SENSEX</v>
          </cell>
          <cell r="G1323">
            <v>71400</v>
          </cell>
          <cell r="H1323" t="str">
            <v>PE</v>
          </cell>
          <cell r="J1323">
            <v>0</v>
          </cell>
          <cell r="K1323">
            <v>0</v>
          </cell>
          <cell r="L1323">
            <v>0</v>
          </cell>
        </row>
        <row r="1324">
          <cell r="C1324">
            <v>0</v>
          </cell>
          <cell r="D1324" t="str">
            <v>SENSEX2552068800PE</v>
          </cell>
          <cell r="E1324" t="str">
            <v>SENSEX</v>
          </cell>
          <cell r="G1324">
            <v>68800</v>
          </cell>
          <cell r="H1324" t="str">
            <v>PE</v>
          </cell>
          <cell r="J1324">
            <v>0</v>
          </cell>
          <cell r="K1324">
            <v>0</v>
          </cell>
          <cell r="L1324">
            <v>0</v>
          </cell>
        </row>
        <row r="1325">
          <cell r="C1325">
            <v>4390</v>
          </cell>
          <cell r="D1325" t="str">
            <v>SENSEX2552078000CE</v>
          </cell>
          <cell r="E1325" t="str">
            <v>SENSEX</v>
          </cell>
          <cell r="G1325">
            <v>78000</v>
          </cell>
          <cell r="H1325" t="str">
            <v>CE</v>
          </cell>
          <cell r="J1325">
            <v>4329.0099999999948</v>
          </cell>
          <cell r="K1325">
            <v>48.140000000004875</v>
          </cell>
          <cell r="L1325">
            <v>4400</v>
          </cell>
        </row>
        <row r="1326">
          <cell r="C1326">
            <v>1</v>
          </cell>
          <cell r="D1326" t="str">
            <v>SENSEX2552067000PE</v>
          </cell>
          <cell r="E1326" t="str">
            <v>SENSEX</v>
          </cell>
          <cell r="G1326">
            <v>67000</v>
          </cell>
          <cell r="H1326" t="str">
            <v>PE</v>
          </cell>
          <cell r="J1326">
            <v>0</v>
          </cell>
          <cell r="K1326">
            <v>1</v>
          </cell>
          <cell r="L1326">
            <v>2520</v>
          </cell>
        </row>
        <row r="1327">
          <cell r="C1327">
            <v>7</v>
          </cell>
          <cell r="D1327" t="str">
            <v>SENSEX2552077900PE</v>
          </cell>
          <cell r="E1327" t="str">
            <v>SENSEX</v>
          </cell>
          <cell r="G1327">
            <v>77900</v>
          </cell>
          <cell r="H1327" t="str">
            <v>PE</v>
          </cell>
          <cell r="J1327">
            <v>0</v>
          </cell>
          <cell r="K1327">
            <v>8.75</v>
          </cell>
          <cell r="L1327">
            <v>415540</v>
          </cell>
        </row>
        <row r="1328">
          <cell r="C1328">
            <v>59.2</v>
          </cell>
          <cell r="D1328" t="str">
            <v>SENSEX2552080400PE</v>
          </cell>
          <cell r="E1328" t="str">
            <v>SENSEX</v>
          </cell>
          <cell r="G1328">
            <v>80400</v>
          </cell>
          <cell r="H1328" t="str">
            <v>PE</v>
          </cell>
          <cell r="J1328">
            <v>0</v>
          </cell>
          <cell r="K1328">
            <v>48.5</v>
          </cell>
          <cell r="L1328">
            <v>2385640</v>
          </cell>
        </row>
        <row r="1329">
          <cell r="C1329">
            <v>0</v>
          </cell>
          <cell r="D1329" t="str">
            <v>SENSEX2552071800PE</v>
          </cell>
          <cell r="E1329" t="str">
            <v>SENSEX</v>
          </cell>
          <cell r="G1329">
            <v>71800</v>
          </cell>
          <cell r="H1329" t="str">
            <v>PE</v>
          </cell>
          <cell r="J1329">
            <v>0</v>
          </cell>
          <cell r="K1329">
            <v>0</v>
          </cell>
          <cell r="L1329">
            <v>0</v>
          </cell>
        </row>
        <row r="1330">
          <cell r="C1330">
            <v>0.75</v>
          </cell>
          <cell r="D1330" t="str">
            <v>SENSEX2552067400PE</v>
          </cell>
          <cell r="E1330" t="str">
            <v>SENSEX</v>
          </cell>
          <cell r="G1330">
            <v>67400</v>
          </cell>
          <cell r="H1330" t="str">
            <v>PE</v>
          </cell>
          <cell r="J1330">
            <v>0</v>
          </cell>
          <cell r="K1330">
            <v>1</v>
          </cell>
          <cell r="L1330">
            <v>540</v>
          </cell>
        </row>
        <row r="1331">
          <cell r="C1331">
            <v>0</v>
          </cell>
          <cell r="D1331" t="str">
            <v>SENSEX2552073100CE</v>
          </cell>
          <cell r="E1331" t="str">
            <v>SENSEX</v>
          </cell>
          <cell r="G1331">
            <v>73100</v>
          </cell>
          <cell r="H1331" t="str">
            <v>CE</v>
          </cell>
          <cell r="J1331">
            <v>9229.0099999999948</v>
          </cell>
          <cell r="K1331">
            <v>-9229.0099999999948</v>
          </cell>
          <cell r="L1331">
            <v>0</v>
          </cell>
        </row>
        <row r="1332">
          <cell r="C1332">
            <v>0</v>
          </cell>
          <cell r="D1332" t="str">
            <v>SENSEX2552073700PE</v>
          </cell>
          <cell r="E1332" t="str">
            <v>SENSEX</v>
          </cell>
          <cell r="G1332">
            <v>73700</v>
          </cell>
          <cell r="H1332" t="str">
            <v>PE</v>
          </cell>
          <cell r="J1332">
            <v>0</v>
          </cell>
          <cell r="K1332">
            <v>0</v>
          </cell>
          <cell r="L1332">
            <v>0</v>
          </cell>
        </row>
        <row r="1333">
          <cell r="C1333">
            <v>0</v>
          </cell>
          <cell r="D1333" t="str">
            <v>SENSEX2552089100PE</v>
          </cell>
          <cell r="E1333" t="str">
            <v>SENSEX</v>
          </cell>
          <cell r="G1333">
            <v>89100</v>
          </cell>
          <cell r="H1333" t="str">
            <v>PE</v>
          </cell>
          <cell r="J1333">
            <v>6770.9900000000052</v>
          </cell>
          <cell r="K1333">
            <v>-6770.9900000000052</v>
          </cell>
          <cell r="L1333">
            <v>0</v>
          </cell>
        </row>
        <row r="1334">
          <cell r="C1334">
            <v>8.25</v>
          </cell>
          <cell r="D1334" t="str">
            <v>SENSEX2552078600PE</v>
          </cell>
          <cell r="E1334" t="str">
            <v>SENSEX</v>
          </cell>
          <cell r="G1334">
            <v>78600</v>
          </cell>
          <cell r="H1334" t="str">
            <v>PE</v>
          </cell>
          <cell r="J1334">
            <v>0</v>
          </cell>
          <cell r="K1334">
            <v>12.55</v>
          </cell>
          <cell r="L1334">
            <v>903460</v>
          </cell>
        </row>
        <row r="1335">
          <cell r="C1335">
            <v>818.15</v>
          </cell>
          <cell r="D1335" t="str">
            <v>SENSEX2552081800CE</v>
          </cell>
          <cell r="E1335" t="str">
            <v>SENSEX</v>
          </cell>
          <cell r="G1335">
            <v>81800</v>
          </cell>
          <cell r="H1335" t="str">
            <v>CE</v>
          </cell>
          <cell r="J1335">
            <v>529.00999999999476</v>
          </cell>
          <cell r="K1335">
            <v>257.29000000000519</v>
          </cell>
          <cell r="L1335">
            <v>342640</v>
          </cell>
        </row>
        <row r="1336">
          <cell r="C1336">
            <v>0</v>
          </cell>
          <cell r="D1336" t="str">
            <v>SENSEX2552073800CE</v>
          </cell>
          <cell r="E1336" t="str">
            <v>SENSEX</v>
          </cell>
          <cell r="G1336">
            <v>73800</v>
          </cell>
          <cell r="H1336" t="str">
            <v>CE</v>
          </cell>
          <cell r="J1336">
            <v>8529.0099999999948</v>
          </cell>
          <cell r="K1336">
            <v>-8529.0099999999948</v>
          </cell>
          <cell r="L1336">
            <v>0</v>
          </cell>
        </row>
        <row r="1337">
          <cell r="C1337">
            <v>3206.65</v>
          </cell>
          <cell r="D1337" t="str">
            <v>SENSEX2552079200CE</v>
          </cell>
          <cell r="E1337" t="str">
            <v>SENSEX</v>
          </cell>
          <cell r="G1337">
            <v>79200</v>
          </cell>
          <cell r="H1337" t="str">
            <v>CE</v>
          </cell>
          <cell r="J1337">
            <v>3129.0099999999948</v>
          </cell>
          <cell r="K1337">
            <v>79.490000000005239</v>
          </cell>
          <cell r="L1337">
            <v>100</v>
          </cell>
        </row>
        <row r="1338">
          <cell r="C1338">
            <v>0</v>
          </cell>
          <cell r="D1338" t="str">
            <v>SENSEX2552073700CE</v>
          </cell>
          <cell r="E1338" t="str">
            <v>SENSEX</v>
          </cell>
          <cell r="G1338">
            <v>73700</v>
          </cell>
          <cell r="H1338" t="str">
            <v>CE</v>
          </cell>
          <cell r="J1338">
            <v>8629.0099999999948</v>
          </cell>
          <cell r="K1338">
            <v>-8629.0099999999948</v>
          </cell>
          <cell r="L1338">
            <v>0</v>
          </cell>
        </row>
        <row r="1339">
          <cell r="C1339">
            <v>0</v>
          </cell>
          <cell r="D1339" t="str">
            <v>SENSEX2552070700PE</v>
          </cell>
          <cell r="E1339" t="str">
            <v>SENSEX</v>
          </cell>
          <cell r="G1339">
            <v>70700</v>
          </cell>
          <cell r="H1339" t="str">
            <v>PE</v>
          </cell>
          <cell r="J1339">
            <v>0</v>
          </cell>
          <cell r="K1339">
            <v>0</v>
          </cell>
          <cell r="L1339">
            <v>0</v>
          </cell>
        </row>
        <row r="1340">
          <cell r="C1340">
            <v>0</v>
          </cell>
          <cell r="D1340" t="str">
            <v>SENSEX2552068800CE</v>
          </cell>
          <cell r="E1340" t="str">
            <v>SENSEX</v>
          </cell>
          <cell r="G1340">
            <v>68800</v>
          </cell>
          <cell r="H1340" t="str">
            <v>CE</v>
          </cell>
          <cell r="J1340">
            <v>13529.009999999995</v>
          </cell>
          <cell r="K1340">
            <v>-13529.009999999995</v>
          </cell>
          <cell r="L1340">
            <v>0</v>
          </cell>
        </row>
        <row r="1341">
          <cell r="C1341">
            <v>0</v>
          </cell>
          <cell r="D1341" t="str">
            <v>SENSEX2552065700CE</v>
          </cell>
          <cell r="E1341" t="str">
            <v>SENSEX</v>
          </cell>
          <cell r="G1341">
            <v>65700</v>
          </cell>
          <cell r="H1341" t="str">
            <v>CE</v>
          </cell>
          <cell r="J1341">
            <v>16629.009999999995</v>
          </cell>
          <cell r="K1341">
            <v>-16629.009999999995</v>
          </cell>
          <cell r="L1341">
            <v>0</v>
          </cell>
        </row>
        <row r="1342">
          <cell r="C1342">
            <v>5.8</v>
          </cell>
          <cell r="D1342" t="str">
            <v>SENSEX2552076600PE</v>
          </cell>
          <cell r="E1342" t="str">
            <v>SENSEX</v>
          </cell>
          <cell r="G1342">
            <v>76600</v>
          </cell>
          <cell r="H1342" t="str">
            <v>PE</v>
          </cell>
          <cell r="J1342">
            <v>0</v>
          </cell>
          <cell r="K1342">
            <v>5.05</v>
          </cell>
          <cell r="L1342">
            <v>124440</v>
          </cell>
        </row>
        <row r="1343">
          <cell r="C1343">
            <v>0</v>
          </cell>
          <cell r="D1343" t="str">
            <v>SENSEX2552070200PE</v>
          </cell>
          <cell r="E1343" t="str">
            <v>SENSEX</v>
          </cell>
          <cell r="G1343">
            <v>70200</v>
          </cell>
          <cell r="H1343" t="str">
            <v>PE</v>
          </cell>
          <cell r="J1343">
            <v>0</v>
          </cell>
          <cell r="K1343">
            <v>0</v>
          </cell>
          <cell r="L1343">
            <v>0</v>
          </cell>
        </row>
        <row r="1344">
          <cell r="C1344">
            <v>0.85</v>
          </cell>
          <cell r="D1344" t="str">
            <v>SENSEX2552065600PE</v>
          </cell>
          <cell r="E1344" t="str">
            <v>SENSEX</v>
          </cell>
          <cell r="G1344">
            <v>65600</v>
          </cell>
          <cell r="H1344" t="str">
            <v>PE</v>
          </cell>
          <cell r="J1344">
            <v>0</v>
          </cell>
          <cell r="K1344">
            <v>1</v>
          </cell>
          <cell r="L1344">
            <v>494720</v>
          </cell>
        </row>
        <row r="1345">
          <cell r="C1345">
            <v>0</v>
          </cell>
          <cell r="D1345" t="str">
            <v>SENSEX2552066100PE</v>
          </cell>
          <cell r="E1345" t="str">
            <v>SENSEX</v>
          </cell>
          <cell r="G1345">
            <v>66100</v>
          </cell>
          <cell r="H1345" t="str">
            <v>PE</v>
          </cell>
          <cell r="J1345">
            <v>0</v>
          </cell>
          <cell r="K1345">
            <v>0</v>
          </cell>
          <cell r="L1345">
            <v>0</v>
          </cell>
        </row>
        <row r="1346">
          <cell r="C1346">
            <v>2.95</v>
          </cell>
          <cell r="D1346" t="str">
            <v>SENSEX2552087200CE</v>
          </cell>
          <cell r="E1346" t="str">
            <v>SENSEX</v>
          </cell>
          <cell r="G1346">
            <v>87200</v>
          </cell>
          <cell r="H1346" t="str">
            <v>CE</v>
          </cell>
          <cell r="J1346">
            <v>0</v>
          </cell>
          <cell r="K1346">
            <v>3</v>
          </cell>
          <cell r="L1346">
            <v>238380</v>
          </cell>
        </row>
        <row r="1347">
          <cell r="C1347">
            <v>15.9</v>
          </cell>
          <cell r="D1347" t="str">
            <v>SENSEX2552079100PE</v>
          </cell>
          <cell r="E1347" t="str">
            <v>SENSEX</v>
          </cell>
          <cell r="G1347">
            <v>79100</v>
          </cell>
          <cell r="H1347" t="str">
            <v>PE</v>
          </cell>
          <cell r="J1347">
            <v>0</v>
          </cell>
          <cell r="K1347">
            <v>17.45</v>
          </cell>
          <cell r="L1347">
            <v>1030780</v>
          </cell>
        </row>
        <row r="1348">
          <cell r="C1348">
            <v>2.15</v>
          </cell>
          <cell r="D1348" t="str">
            <v>SENSEX2552089100CE</v>
          </cell>
          <cell r="E1348" t="str">
            <v>SENSEX</v>
          </cell>
          <cell r="G1348">
            <v>89100</v>
          </cell>
          <cell r="H1348" t="str">
            <v>CE</v>
          </cell>
          <cell r="J1348">
            <v>0</v>
          </cell>
          <cell r="K1348">
            <v>1.9</v>
          </cell>
          <cell r="L1348">
            <v>32020</v>
          </cell>
        </row>
        <row r="1349">
          <cell r="C1349">
            <v>1.8</v>
          </cell>
          <cell r="D1349" t="str">
            <v>SENSEX2552088900CE</v>
          </cell>
          <cell r="E1349" t="str">
            <v>SENSEX</v>
          </cell>
          <cell r="G1349">
            <v>88900</v>
          </cell>
          <cell r="H1349" t="str">
            <v>CE</v>
          </cell>
          <cell r="J1349">
            <v>0</v>
          </cell>
          <cell r="K1349">
            <v>2.0499999999999998</v>
          </cell>
          <cell r="L1349">
            <v>59520</v>
          </cell>
        </row>
        <row r="1350">
          <cell r="C1350">
            <v>238.55</v>
          </cell>
          <cell r="D1350" t="str">
            <v>SENSEX2552081800PE</v>
          </cell>
          <cell r="E1350" t="str">
            <v>SENSEX</v>
          </cell>
          <cell r="G1350">
            <v>81800</v>
          </cell>
          <cell r="H1350" t="str">
            <v>PE</v>
          </cell>
          <cell r="J1350">
            <v>0</v>
          </cell>
          <cell r="K1350">
            <v>218</v>
          </cell>
          <cell r="L1350">
            <v>5521420</v>
          </cell>
        </row>
        <row r="1351">
          <cell r="C1351">
            <v>0</v>
          </cell>
          <cell r="D1351" t="str">
            <v>SENSEX2552072800PE</v>
          </cell>
          <cell r="E1351" t="str">
            <v>SENSEX</v>
          </cell>
          <cell r="G1351">
            <v>72800</v>
          </cell>
          <cell r="H1351" t="str">
            <v>PE</v>
          </cell>
          <cell r="J1351">
            <v>0</v>
          </cell>
          <cell r="K1351">
            <v>0</v>
          </cell>
          <cell r="L1351">
            <v>0</v>
          </cell>
        </row>
        <row r="1352">
          <cell r="C1352">
            <v>0</v>
          </cell>
          <cell r="D1352" t="str">
            <v>SENSEX2552074400PE</v>
          </cell>
          <cell r="E1352" t="str">
            <v>SENSEX</v>
          </cell>
          <cell r="G1352">
            <v>74400</v>
          </cell>
          <cell r="H1352" t="str">
            <v>PE</v>
          </cell>
          <cell r="J1352">
            <v>0</v>
          </cell>
          <cell r="K1352">
            <v>0</v>
          </cell>
          <cell r="L1352">
            <v>0</v>
          </cell>
        </row>
        <row r="1353">
          <cell r="C1353">
            <v>0</v>
          </cell>
          <cell r="D1353" t="str">
            <v>SENSEX2552066300CE</v>
          </cell>
          <cell r="E1353" t="str">
            <v>SENSEX</v>
          </cell>
          <cell r="G1353">
            <v>66300</v>
          </cell>
          <cell r="H1353" t="str">
            <v>CE</v>
          </cell>
          <cell r="J1353">
            <v>16029.009999999995</v>
          </cell>
          <cell r="K1353">
            <v>-16029.009999999995</v>
          </cell>
          <cell r="L1353">
            <v>0</v>
          </cell>
        </row>
        <row r="1354">
          <cell r="C1354">
            <v>0</v>
          </cell>
          <cell r="D1354" t="str">
            <v>SENSEX2552066800CE</v>
          </cell>
          <cell r="E1354" t="str">
            <v>SENSEX</v>
          </cell>
          <cell r="G1354">
            <v>66800</v>
          </cell>
          <cell r="H1354" t="str">
            <v>CE</v>
          </cell>
          <cell r="J1354">
            <v>15529.009999999995</v>
          </cell>
          <cell r="K1354">
            <v>-15529.009999999995</v>
          </cell>
          <cell r="L1354">
            <v>0</v>
          </cell>
        </row>
        <row r="1355">
          <cell r="C1355">
            <v>1.9</v>
          </cell>
          <cell r="D1355" t="str">
            <v>SENSEX2552087900CE</v>
          </cell>
          <cell r="E1355" t="str">
            <v>SENSEX</v>
          </cell>
          <cell r="G1355">
            <v>87900</v>
          </cell>
          <cell r="H1355" t="str">
            <v>CE</v>
          </cell>
          <cell r="J1355">
            <v>0</v>
          </cell>
          <cell r="K1355">
            <v>2.6</v>
          </cell>
          <cell r="L1355">
            <v>72220</v>
          </cell>
        </row>
        <row r="1356">
          <cell r="C1356">
            <v>1.75</v>
          </cell>
          <cell r="D1356" t="str">
            <v>SENSEX2552073000PE</v>
          </cell>
          <cell r="E1356" t="str">
            <v>SENSEX</v>
          </cell>
          <cell r="G1356">
            <v>73000</v>
          </cell>
          <cell r="H1356" t="str">
            <v>PE</v>
          </cell>
          <cell r="J1356">
            <v>0</v>
          </cell>
          <cell r="K1356">
            <v>1.7</v>
          </cell>
          <cell r="L1356">
            <v>641280</v>
          </cell>
        </row>
        <row r="1357">
          <cell r="C1357">
            <v>4919.3500000000004</v>
          </cell>
          <cell r="D1357" t="str">
            <v>SENSEX2552077500CE</v>
          </cell>
          <cell r="E1357" t="str">
            <v>SENSEX</v>
          </cell>
          <cell r="G1357">
            <v>77500</v>
          </cell>
          <cell r="H1357" t="str">
            <v>CE</v>
          </cell>
          <cell r="J1357">
            <v>4829.0099999999948</v>
          </cell>
          <cell r="K1357">
            <v>123.74000000000524</v>
          </cell>
          <cell r="L1357">
            <v>20</v>
          </cell>
        </row>
        <row r="1358">
          <cell r="C1358">
            <v>2.15</v>
          </cell>
          <cell r="D1358" t="str">
            <v>SENSEX2552074600PE</v>
          </cell>
          <cell r="E1358" t="str">
            <v>SENSEX</v>
          </cell>
          <cell r="G1358">
            <v>74600</v>
          </cell>
          <cell r="H1358" t="str">
            <v>PE</v>
          </cell>
          <cell r="J1358">
            <v>0</v>
          </cell>
          <cell r="K1358">
            <v>2.5</v>
          </cell>
          <cell r="L1358">
            <v>77400</v>
          </cell>
        </row>
        <row r="1359">
          <cell r="C1359">
            <v>4.45</v>
          </cell>
          <cell r="D1359" t="str">
            <v>SENSEX2552086100CE</v>
          </cell>
          <cell r="E1359" t="str">
            <v>SENSEX</v>
          </cell>
          <cell r="G1359">
            <v>86100</v>
          </cell>
          <cell r="H1359" t="str">
            <v>CE</v>
          </cell>
          <cell r="J1359">
            <v>0</v>
          </cell>
          <cell r="K1359">
            <v>5.55</v>
          </cell>
          <cell r="L1359">
            <v>439680</v>
          </cell>
        </row>
        <row r="1360">
          <cell r="C1360">
            <v>0</v>
          </cell>
          <cell r="D1360" t="str">
            <v>SENSEX2552089300PE</v>
          </cell>
          <cell r="E1360" t="str">
            <v>SENSEX</v>
          </cell>
          <cell r="G1360">
            <v>89300</v>
          </cell>
          <cell r="H1360" t="str">
            <v>PE</v>
          </cell>
          <cell r="J1360">
            <v>6970.9900000000052</v>
          </cell>
          <cell r="K1360">
            <v>-6970.9900000000052</v>
          </cell>
          <cell r="L1360">
            <v>0</v>
          </cell>
        </row>
        <row r="1361">
          <cell r="C1361">
            <v>0</v>
          </cell>
          <cell r="D1361" t="str">
            <v>SENSEX2552076800CE</v>
          </cell>
          <cell r="E1361" t="str">
            <v>SENSEX</v>
          </cell>
          <cell r="G1361">
            <v>76800</v>
          </cell>
          <cell r="H1361" t="str">
            <v>CE</v>
          </cell>
          <cell r="J1361">
            <v>5529.0099999999948</v>
          </cell>
          <cell r="K1361">
            <v>-5529.0099999999948</v>
          </cell>
          <cell r="L1361">
            <v>0</v>
          </cell>
        </row>
        <row r="1362">
          <cell r="C1362">
            <v>0</v>
          </cell>
          <cell r="D1362" t="str">
            <v>SENSEX2552067300CE</v>
          </cell>
          <cell r="E1362" t="str">
            <v>SENSEX</v>
          </cell>
          <cell r="G1362">
            <v>67300</v>
          </cell>
          <cell r="H1362" t="str">
            <v>CE</v>
          </cell>
          <cell r="J1362">
            <v>15029.009999999995</v>
          </cell>
          <cell r="K1362">
            <v>-15029.009999999995</v>
          </cell>
          <cell r="L1362">
            <v>0</v>
          </cell>
        </row>
        <row r="1363">
          <cell r="C1363">
            <v>0</v>
          </cell>
          <cell r="D1363" t="str">
            <v>SENSEX2552077700CE</v>
          </cell>
          <cell r="E1363" t="str">
            <v>SENSEX</v>
          </cell>
          <cell r="G1363">
            <v>77700</v>
          </cell>
          <cell r="H1363" t="str">
            <v>CE</v>
          </cell>
          <cell r="J1363">
            <v>4629.0099999999948</v>
          </cell>
          <cell r="K1363">
            <v>-4629.0099999999948</v>
          </cell>
          <cell r="L1363">
            <v>0</v>
          </cell>
        </row>
        <row r="1364">
          <cell r="C1364">
            <v>2609.85</v>
          </cell>
          <cell r="D1364" t="str">
            <v>SENSEX2552079800CE</v>
          </cell>
          <cell r="E1364" t="str">
            <v>SENSEX</v>
          </cell>
          <cell r="G1364">
            <v>79800</v>
          </cell>
          <cell r="H1364" t="str">
            <v>CE</v>
          </cell>
          <cell r="J1364">
            <v>2529.0099999999948</v>
          </cell>
          <cell r="K1364">
            <v>84.14000000000533</v>
          </cell>
          <cell r="L1364">
            <v>340</v>
          </cell>
        </row>
        <row r="1365">
          <cell r="C1365">
            <v>386.75</v>
          </cell>
          <cell r="D1365" t="str">
            <v>SENSEX2552082500CE</v>
          </cell>
          <cell r="E1365" t="str">
            <v>SENSEX</v>
          </cell>
          <cell r="G1365">
            <v>82500</v>
          </cell>
          <cell r="H1365" t="str">
            <v>CE</v>
          </cell>
          <cell r="J1365">
            <v>0</v>
          </cell>
          <cell r="K1365">
            <v>367.2</v>
          </cell>
          <cell r="L1365">
            <v>16358360</v>
          </cell>
        </row>
        <row r="1366">
          <cell r="C1366">
            <v>33.549999999999997</v>
          </cell>
          <cell r="D1366" t="str">
            <v>SENSEX2552084300CE</v>
          </cell>
          <cell r="E1366" t="str">
            <v>SENSEX</v>
          </cell>
          <cell r="G1366">
            <v>84300</v>
          </cell>
          <cell r="H1366" t="str">
            <v>CE</v>
          </cell>
          <cell r="J1366">
            <v>0</v>
          </cell>
          <cell r="K1366">
            <v>33.4</v>
          </cell>
          <cell r="L1366">
            <v>2525300</v>
          </cell>
        </row>
        <row r="1367">
          <cell r="C1367">
            <v>0.9</v>
          </cell>
          <cell r="D1367" t="str">
            <v>SENSEX2552068600PE</v>
          </cell>
          <cell r="E1367" t="str">
            <v>SENSEX</v>
          </cell>
          <cell r="G1367">
            <v>68600</v>
          </cell>
          <cell r="H1367" t="str">
            <v>PE</v>
          </cell>
          <cell r="J1367">
            <v>0</v>
          </cell>
          <cell r="K1367">
            <v>1.1000000000000001</v>
          </cell>
          <cell r="L1367">
            <v>2700</v>
          </cell>
        </row>
        <row r="1368">
          <cell r="C1368">
            <v>2.85</v>
          </cell>
          <cell r="D1368" t="str">
            <v>SENSEX2552073400PE</v>
          </cell>
          <cell r="E1368" t="str">
            <v>SENSEX</v>
          </cell>
          <cell r="G1368">
            <v>73400</v>
          </cell>
          <cell r="H1368" t="str">
            <v>PE</v>
          </cell>
          <cell r="J1368">
            <v>0</v>
          </cell>
          <cell r="K1368">
            <v>2.0499999999999998</v>
          </cell>
          <cell r="L1368">
            <v>25160</v>
          </cell>
        </row>
        <row r="1369">
          <cell r="C1369">
            <v>1.5</v>
          </cell>
          <cell r="D1369" t="str">
            <v>SENSEX2552072000PE</v>
          </cell>
          <cell r="E1369" t="str">
            <v>SENSEX</v>
          </cell>
          <cell r="G1369">
            <v>72000</v>
          </cell>
          <cell r="H1369" t="str">
            <v>PE</v>
          </cell>
          <cell r="J1369">
            <v>0</v>
          </cell>
          <cell r="K1369">
            <v>1.45</v>
          </cell>
          <cell r="L1369">
            <v>538880</v>
          </cell>
        </row>
        <row r="1370">
          <cell r="C1370">
            <v>19</v>
          </cell>
          <cell r="D1370" t="str">
            <v>SENSEX2552084600CE</v>
          </cell>
          <cell r="E1370" t="str">
            <v>SENSEX</v>
          </cell>
          <cell r="G1370">
            <v>84600</v>
          </cell>
          <cell r="H1370" t="str">
            <v>CE</v>
          </cell>
          <cell r="J1370">
            <v>0</v>
          </cell>
          <cell r="K1370">
            <v>22.65</v>
          </cell>
          <cell r="L1370">
            <v>2327900</v>
          </cell>
        </row>
        <row r="1371">
          <cell r="C1371">
            <v>0</v>
          </cell>
          <cell r="D1371" t="str">
            <v>SENSEX2552071900PE</v>
          </cell>
          <cell r="E1371" t="str">
            <v>SENSEX</v>
          </cell>
          <cell r="G1371">
            <v>71900</v>
          </cell>
          <cell r="H1371" t="str">
            <v>PE</v>
          </cell>
          <cell r="J1371">
            <v>0</v>
          </cell>
          <cell r="K1371">
            <v>0</v>
          </cell>
          <cell r="L1371">
            <v>0</v>
          </cell>
        </row>
        <row r="1372">
          <cell r="C1372">
            <v>1317</v>
          </cell>
          <cell r="D1372" t="str">
            <v>SENSEX2552081200CE</v>
          </cell>
          <cell r="E1372" t="str">
            <v>SENSEX</v>
          </cell>
          <cell r="G1372">
            <v>81200</v>
          </cell>
          <cell r="H1372" t="str">
            <v>CE</v>
          </cell>
          <cell r="J1372">
            <v>1129.0099999999948</v>
          </cell>
          <cell r="K1372">
            <v>171.69000000000528</v>
          </cell>
          <cell r="L1372">
            <v>56720</v>
          </cell>
        </row>
        <row r="1373">
          <cell r="C1373">
            <v>3012.9</v>
          </cell>
          <cell r="D1373" t="str">
            <v>SENSEX2552079400CE</v>
          </cell>
          <cell r="E1373" t="str">
            <v>SENSEX</v>
          </cell>
          <cell r="G1373">
            <v>79400</v>
          </cell>
          <cell r="H1373" t="str">
            <v>CE</v>
          </cell>
          <cell r="J1373">
            <v>2929.0099999999948</v>
          </cell>
          <cell r="K1373">
            <v>100.79000000000542</v>
          </cell>
          <cell r="L1373">
            <v>140</v>
          </cell>
        </row>
        <row r="1374">
          <cell r="C1374">
            <v>1.9</v>
          </cell>
          <cell r="D1374" t="str">
            <v>SENSEX2552073500PE</v>
          </cell>
          <cell r="E1374" t="str">
            <v>SENSEX</v>
          </cell>
          <cell r="G1374">
            <v>73500</v>
          </cell>
          <cell r="H1374" t="str">
            <v>PE</v>
          </cell>
          <cell r="J1374">
            <v>0</v>
          </cell>
          <cell r="K1374">
            <v>1.9</v>
          </cell>
          <cell r="L1374">
            <v>324140</v>
          </cell>
        </row>
        <row r="1375">
          <cell r="C1375">
            <v>0</v>
          </cell>
          <cell r="D1375" t="str">
            <v>SENSEX2552068400PE</v>
          </cell>
          <cell r="E1375" t="str">
            <v>SENSEX</v>
          </cell>
          <cell r="G1375">
            <v>68400</v>
          </cell>
          <cell r="H1375" t="str">
            <v>PE</v>
          </cell>
          <cell r="J1375">
            <v>0</v>
          </cell>
          <cell r="K1375">
            <v>0</v>
          </cell>
          <cell r="L1375">
            <v>0</v>
          </cell>
        </row>
        <row r="1376">
          <cell r="C1376">
            <v>0</v>
          </cell>
          <cell r="D1376" t="str">
            <v>SENSEX2552066200CE</v>
          </cell>
          <cell r="E1376" t="str">
            <v>SENSEX</v>
          </cell>
          <cell r="G1376">
            <v>66200</v>
          </cell>
          <cell r="H1376" t="str">
            <v>CE</v>
          </cell>
          <cell r="J1376">
            <v>16129.009999999995</v>
          </cell>
          <cell r="K1376">
            <v>-16129.009999999995</v>
          </cell>
          <cell r="L1376">
            <v>0</v>
          </cell>
        </row>
        <row r="1377">
          <cell r="C1377">
            <v>7.15</v>
          </cell>
          <cell r="D1377" t="str">
            <v>SENSEX2552085400CE</v>
          </cell>
          <cell r="E1377" t="str">
            <v>SENSEX</v>
          </cell>
          <cell r="G1377">
            <v>85400</v>
          </cell>
          <cell r="H1377" t="str">
            <v>CE</v>
          </cell>
          <cell r="J1377">
            <v>0</v>
          </cell>
          <cell r="K1377">
            <v>9.65</v>
          </cell>
          <cell r="L1377">
            <v>896420</v>
          </cell>
        </row>
        <row r="1378">
          <cell r="C1378">
            <v>0</v>
          </cell>
          <cell r="D1378" t="str">
            <v>SENSEX2552071100CE</v>
          </cell>
          <cell r="E1378" t="str">
            <v>SENSEX</v>
          </cell>
          <cell r="G1378">
            <v>71100</v>
          </cell>
          <cell r="H1378" t="str">
            <v>CE</v>
          </cell>
          <cell r="J1378">
            <v>11229.009999999995</v>
          </cell>
          <cell r="K1378">
            <v>-11229.009999999995</v>
          </cell>
          <cell r="L1378">
            <v>0</v>
          </cell>
        </row>
        <row r="1379">
          <cell r="C1379">
            <v>190.05</v>
          </cell>
          <cell r="D1379" t="str">
            <v>SENSEX2552081600PE</v>
          </cell>
          <cell r="E1379" t="str">
            <v>SENSEX</v>
          </cell>
          <cell r="G1379">
            <v>81600</v>
          </cell>
          <cell r="H1379" t="str">
            <v>PE</v>
          </cell>
          <cell r="J1379">
            <v>0</v>
          </cell>
          <cell r="K1379">
            <v>172.65</v>
          </cell>
          <cell r="L1379">
            <v>3751820</v>
          </cell>
        </row>
        <row r="1380">
          <cell r="C1380">
            <v>9.4</v>
          </cell>
          <cell r="D1380" t="str">
            <v>SENSEX2552077800PE</v>
          </cell>
          <cell r="E1380" t="str">
            <v>SENSEX</v>
          </cell>
          <cell r="G1380">
            <v>77800</v>
          </cell>
          <cell r="H1380" t="str">
            <v>PE</v>
          </cell>
          <cell r="J1380">
            <v>0</v>
          </cell>
          <cell r="K1380">
            <v>8.4</v>
          </cell>
          <cell r="L1380">
            <v>357880</v>
          </cell>
        </row>
        <row r="1381">
          <cell r="C1381">
            <v>1.95</v>
          </cell>
          <cell r="D1381" t="str">
            <v>SENSEX2552072400PE</v>
          </cell>
          <cell r="E1381" t="str">
            <v>SENSEX</v>
          </cell>
          <cell r="G1381">
            <v>72400</v>
          </cell>
          <cell r="H1381" t="str">
            <v>PE</v>
          </cell>
          <cell r="J1381">
            <v>0</v>
          </cell>
          <cell r="K1381">
            <v>2</v>
          </cell>
          <cell r="L1381">
            <v>35160</v>
          </cell>
        </row>
        <row r="1382">
          <cell r="C1382">
            <v>980</v>
          </cell>
          <cell r="D1382" t="str">
            <v>SENSEX2552081600CE</v>
          </cell>
          <cell r="E1382" t="str">
            <v>SENSEX</v>
          </cell>
          <cell r="G1382">
            <v>81600</v>
          </cell>
          <cell r="H1382" t="str">
            <v>CE</v>
          </cell>
          <cell r="J1382">
            <v>729.00999999999476</v>
          </cell>
          <cell r="K1382">
            <v>217.29000000000519</v>
          </cell>
          <cell r="L1382">
            <v>131720</v>
          </cell>
        </row>
        <row r="1383">
          <cell r="C1383">
            <v>0</v>
          </cell>
          <cell r="D1383" t="str">
            <v>SENSEX2552072800CE</v>
          </cell>
          <cell r="E1383" t="str">
            <v>SENSEX</v>
          </cell>
          <cell r="G1383">
            <v>72800</v>
          </cell>
          <cell r="H1383" t="str">
            <v>CE</v>
          </cell>
          <cell r="J1383">
            <v>9529.0099999999948</v>
          </cell>
          <cell r="K1383">
            <v>-9529.0099999999948</v>
          </cell>
          <cell r="L1383">
            <v>0</v>
          </cell>
        </row>
        <row r="1384">
          <cell r="C1384">
            <v>0</v>
          </cell>
          <cell r="D1384" t="str">
            <v>SENSEX2552067500CE</v>
          </cell>
          <cell r="E1384" t="str">
            <v>SENSEX</v>
          </cell>
          <cell r="G1384">
            <v>67500</v>
          </cell>
          <cell r="H1384" t="str">
            <v>CE</v>
          </cell>
          <cell r="J1384">
            <v>14829.009999999995</v>
          </cell>
          <cell r="K1384">
            <v>-14829.009999999995</v>
          </cell>
          <cell r="L1384">
            <v>0</v>
          </cell>
        </row>
        <row r="1385">
          <cell r="C1385">
            <v>0.9</v>
          </cell>
          <cell r="D1385" t="str">
            <v>SENSEX2552069000PE</v>
          </cell>
          <cell r="E1385" t="str">
            <v>SENSEX</v>
          </cell>
          <cell r="G1385">
            <v>69000</v>
          </cell>
          <cell r="H1385" t="str">
            <v>PE</v>
          </cell>
          <cell r="J1385">
            <v>0</v>
          </cell>
          <cell r="K1385">
            <v>1.75</v>
          </cell>
          <cell r="L1385">
            <v>15540</v>
          </cell>
        </row>
        <row r="1386">
          <cell r="C1386">
            <v>12.25</v>
          </cell>
          <cell r="D1386" t="str">
            <v>SENSEX2552078200PE</v>
          </cell>
          <cell r="E1386" t="str">
            <v>SENSEX</v>
          </cell>
          <cell r="G1386">
            <v>78200</v>
          </cell>
          <cell r="H1386" t="str">
            <v>PE</v>
          </cell>
          <cell r="J1386">
            <v>0</v>
          </cell>
          <cell r="K1386">
            <v>10.199999999999999</v>
          </cell>
          <cell r="L1386">
            <v>665540</v>
          </cell>
        </row>
        <row r="1387">
          <cell r="C1387">
            <v>0</v>
          </cell>
          <cell r="D1387" t="str">
            <v>SENSEX2552089000PE</v>
          </cell>
          <cell r="E1387" t="str">
            <v>SENSEX</v>
          </cell>
          <cell r="G1387">
            <v>89000</v>
          </cell>
          <cell r="H1387" t="str">
            <v>PE</v>
          </cell>
          <cell r="J1387">
            <v>6670.9900000000052</v>
          </cell>
          <cell r="K1387">
            <v>-6670.9900000000052</v>
          </cell>
          <cell r="L1387">
            <v>0</v>
          </cell>
        </row>
        <row r="1388">
          <cell r="C1388">
            <v>91.6</v>
          </cell>
          <cell r="D1388" t="str">
            <v>SENSEX2552083600CE</v>
          </cell>
          <cell r="E1388" t="str">
            <v>SENSEX</v>
          </cell>
          <cell r="G1388">
            <v>83600</v>
          </cell>
          <cell r="H1388" t="str">
            <v>CE</v>
          </cell>
          <cell r="J1388">
            <v>0</v>
          </cell>
          <cell r="K1388">
            <v>87.2</v>
          </cell>
          <cell r="L1388">
            <v>3536720</v>
          </cell>
        </row>
        <row r="1389">
          <cell r="C1389">
            <v>0</v>
          </cell>
          <cell r="D1389" t="str">
            <v>SENSEX2552085900PE</v>
          </cell>
          <cell r="E1389" t="str">
            <v>SENSEX</v>
          </cell>
          <cell r="G1389">
            <v>85900</v>
          </cell>
          <cell r="H1389" t="str">
            <v>PE</v>
          </cell>
          <cell r="J1389">
            <v>3570.9900000000052</v>
          </cell>
          <cell r="K1389">
            <v>-3570.9900000000052</v>
          </cell>
          <cell r="L1389">
            <v>0</v>
          </cell>
        </row>
        <row r="1390">
          <cell r="C1390">
            <v>0</v>
          </cell>
          <cell r="D1390" t="str">
            <v>SENSEX2552072300CE</v>
          </cell>
          <cell r="E1390" t="str">
            <v>SENSEX</v>
          </cell>
          <cell r="G1390">
            <v>72300</v>
          </cell>
          <cell r="H1390" t="str">
            <v>CE</v>
          </cell>
          <cell r="J1390">
            <v>10029.009999999995</v>
          </cell>
          <cell r="K1390">
            <v>-10029.009999999995</v>
          </cell>
          <cell r="L1390">
            <v>0</v>
          </cell>
        </row>
        <row r="1391">
          <cell r="C1391">
            <v>0</v>
          </cell>
          <cell r="D1391" t="str">
            <v>SENSEX2552075100CE</v>
          </cell>
          <cell r="E1391" t="str">
            <v>SENSEX</v>
          </cell>
          <cell r="G1391">
            <v>75100</v>
          </cell>
          <cell r="H1391" t="str">
            <v>CE</v>
          </cell>
          <cell r="J1391">
            <v>7229.0099999999948</v>
          </cell>
          <cell r="K1391">
            <v>-7229.0099999999948</v>
          </cell>
          <cell r="L1391">
            <v>0</v>
          </cell>
        </row>
        <row r="1392">
          <cell r="C1392">
            <v>9.6999999999999993</v>
          </cell>
          <cell r="D1392" t="str">
            <v>SENSEX2552078900PE</v>
          </cell>
          <cell r="E1392" t="str">
            <v>SENSEX</v>
          </cell>
          <cell r="G1392">
            <v>78900</v>
          </cell>
          <cell r="H1392" t="str">
            <v>PE</v>
          </cell>
          <cell r="J1392">
            <v>0</v>
          </cell>
          <cell r="K1392">
            <v>15.05</v>
          </cell>
          <cell r="L1392">
            <v>743220</v>
          </cell>
        </row>
        <row r="1393">
          <cell r="C1393">
            <v>1.4</v>
          </cell>
          <cell r="D1393" t="str">
            <v>SENSEX2552074100PE</v>
          </cell>
          <cell r="E1393" t="str">
            <v>SENSEX</v>
          </cell>
          <cell r="G1393">
            <v>74100</v>
          </cell>
          <cell r="H1393" t="str">
            <v>PE</v>
          </cell>
          <cell r="J1393">
            <v>0</v>
          </cell>
          <cell r="K1393">
            <v>2.2999999999999998</v>
          </cell>
          <cell r="L1393">
            <v>119080</v>
          </cell>
        </row>
        <row r="1394">
          <cell r="C1394">
            <v>2.2000000000000002</v>
          </cell>
          <cell r="D1394" t="str">
            <v>SENSEX2552074000PE</v>
          </cell>
          <cell r="E1394" t="str">
            <v>SENSEX</v>
          </cell>
          <cell r="G1394">
            <v>74000</v>
          </cell>
          <cell r="H1394" t="str">
            <v>PE</v>
          </cell>
          <cell r="J1394">
            <v>0</v>
          </cell>
          <cell r="K1394">
            <v>2.25</v>
          </cell>
          <cell r="L1394">
            <v>1078080</v>
          </cell>
        </row>
        <row r="1395">
          <cell r="C1395">
            <v>2.8</v>
          </cell>
          <cell r="D1395" t="str">
            <v>SENSEX2552087600CE</v>
          </cell>
          <cell r="E1395" t="str">
            <v>SENSEX</v>
          </cell>
          <cell r="G1395">
            <v>87600</v>
          </cell>
          <cell r="H1395" t="str">
            <v>CE</v>
          </cell>
          <cell r="J1395">
            <v>0</v>
          </cell>
          <cell r="K1395">
            <v>2.75</v>
          </cell>
          <cell r="L1395">
            <v>45260</v>
          </cell>
        </row>
        <row r="1396">
          <cell r="C1396">
            <v>0</v>
          </cell>
          <cell r="D1396" t="str">
            <v>SENSEX2552067600CE</v>
          </cell>
          <cell r="E1396" t="str">
            <v>SENSEX</v>
          </cell>
          <cell r="G1396">
            <v>67600</v>
          </cell>
          <cell r="H1396" t="str">
            <v>CE</v>
          </cell>
          <cell r="J1396">
            <v>14729.009999999995</v>
          </cell>
          <cell r="K1396">
            <v>-14729.009999999995</v>
          </cell>
          <cell r="L1396">
            <v>0</v>
          </cell>
        </row>
        <row r="1397">
          <cell r="C1397">
            <v>0</v>
          </cell>
          <cell r="D1397" t="str">
            <v>SENSEX2552074800CE</v>
          </cell>
          <cell r="E1397" t="str">
            <v>SENSEX</v>
          </cell>
          <cell r="G1397">
            <v>74800</v>
          </cell>
          <cell r="H1397" t="str">
            <v>CE</v>
          </cell>
          <cell r="J1397">
            <v>7529.0099999999948</v>
          </cell>
          <cell r="K1397">
            <v>-7529.0099999999948</v>
          </cell>
          <cell r="L1397">
            <v>0</v>
          </cell>
        </row>
        <row r="1398">
          <cell r="C1398">
            <v>3.5</v>
          </cell>
          <cell r="D1398" t="str">
            <v>SENSEX2552068300PE</v>
          </cell>
          <cell r="E1398" t="str">
            <v>SENSEX</v>
          </cell>
          <cell r="G1398">
            <v>68300</v>
          </cell>
          <cell r="H1398" t="str">
            <v>PE</v>
          </cell>
          <cell r="J1398">
            <v>0</v>
          </cell>
          <cell r="K1398">
            <v>3.5</v>
          </cell>
          <cell r="L1398">
            <v>40</v>
          </cell>
        </row>
        <row r="1399">
          <cell r="C1399">
            <v>1.4</v>
          </cell>
          <cell r="D1399" t="str">
            <v>SENSEX2552089600CE</v>
          </cell>
          <cell r="E1399" t="str">
            <v>SENSEX</v>
          </cell>
          <cell r="G1399">
            <v>89600</v>
          </cell>
          <cell r="H1399" t="str">
            <v>CE</v>
          </cell>
          <cell r="J1399">
            <v>0</v>
          </cell>
          <cell r="K1399">
            <v>1.75</v>
          </cell>
          <cell r="L1399">
            <v>37920</v>
          </cell>
        </row>
        <row r="1400">
          <cell r="C1400">
            <v>0</v>
          </cell>
          <cell r="D1400" t="str">
            <v>SENSEX2552077300CE</v>
          </cell>
          <cell r="E1400" t="str">
            <v>SENSEX</v>
          </cell>
          <cell r="G1400">
            <v>77300</v>
          </cell>
          <cell r="H1400" t="str">
            <v>CE</v>
          </cell>
          <cell r="J1400">
            <v>5029.0099999999948</v>
          </cell>
          <cell r="K1400">
            <v>-5029.0099999999948</v>
          </cell>
          <cell r="L1400">
            <v>0</v>
          </cell>
        </row>
        <row r="1401">
          <cell r="C1401">
            <v>2.5</v>
          </cell>
          <cell r="D1401" t="str">
            <v>SENSEX2552087400CE</v>
          </cell>
          <cell r="E1401" t="str">
            <v>SENSEX</v>
          </cell>
          <cell r="G1401">
            <v>87400</v>
          </cell>
          <cell r="H1401" t="str">
            <v>CE</v>
          </cell>
          <cell r="J1401">
            <v>0</v>
          </cell>
          <cell r="K1401">
            <v>2.95</v>
          </cell>
          <cell r="L1401">
            <v>88040</v>
          </cell>
        </row>
        <row r="1402">
          <cell r="C1402">
            <v>1835.45</v>
          </cell>
          <cell r="D1402" t="str">
            <v>SENSEX2552084200PE</v>
          </cell>
          <cell r="E1402" t="str">
            <v>SENSEX</v>
          </cell>
          <cell r="G1402">
            <v>84200</v>
          </cell>
          <cell r="H1402" t="str">
            <v>PE</v>
          </cell>
          <cell r="J1402">
            <v>1870.9900000000052</v>
          </cell>
          <cell r="K1402">
            <v>-59.340000000005148</v>
          </cell>
          <cell r="L1402">
            <v>2760</v>
          </cell>
        </row>
        <row r="1403">
          <cell r="C1403">
            <v>2.4</v>
          </cell>
          <cell r="D1403" t="str">
            <v>SENSEX2552075100PE</v>
          </cell>
          <cell r="E1403" t="str">
            <v>SENSEX</v>
          </cell>
          <cell r="G1403">
            <v>75100</v>
          </cell>
          <cell r="H1403" t="str">
            <v>PE</v>
          </cell>
          <cell r="J1403">
            <v>0</v>
          </cell>
          <cell r="K1403">
            <v>2.85</v>
          </cell>
          <cell r="L1403">
            <v>43660</v>
          </cell>
        </row>
        <row r="1404">
          <cell r="C1404">
            <v>4.1500000000000004</v>
          </cell>
          <cell r="D1404" t="str">
            <v>SENSEX2552076400PE</v>
          </cell>
          <cell r="E1404" t="str">
            <v>SENSEX</v>
          </cell>
          <cell r="G1404">
            <v>76400</v>
          </cell>
          <cell r="H1404" t="str">
            <v>PE</v>
          </cell>
          <cell r="J1404">
            <v>0</v>
          </cell>
          <cell r="K1404">
            <v>4.5999999999999996</v>
          </cell>
          <cell r="L1404">
            <v>88920</v>
          </cell>
        </row>
        <row r="1405">
          <cell r="C1405">
            <v>0</v>
          </cell>
          <cell r="D1405" t="str">
            <v>SENSEX2552089800PE</v>
          </cell>
          <cell r="E1405" t="str">
            <v>SENSEX</v>
          </cell>
          <cell r="G1405">
            <v>89800</v>
          </cell>
          <cell r="H1405" t="str">
            <v>PE</v>
          </cell>
          <cell r="J1405">
            <v>7470.9900000000052</v>
          </cell>
          <cell r="K1405">
            <v>-7470.9900000000052</v>
          </cell>
          <cell r="L1405">
            <v>0</v>
          </cell>
        </row>
        <row r="1406">
          <cell r="C1406">
            <v>4.3499999999999996</v>
          </cell>
          <cell r="D1406" t="str">
            <v>SENSEX2552085800CE</v>
          </cell>
          <cell r="E1406" t="str">
            <v>SENSEX</v>
          </cell>
          <cell r="G1406">
            <v>85800</v>
          </cell>
          <cell r="H1406" t="str">
            <v>CE</v>
          </cell>
          <cell r="J1406">
            <v>0</v>
          </cell>
          <cell r="K1406">
            <v>6.8</v>
          </cell>
          <cell r="L1406">
            <v>497300</v>
          </cell>
        </row>
        <row r="1407">
          <cell r="C1407">
            <v>0</v>
          </cell>
          <cell r="D1407" t="str">
            <v>SENSEX2552068200PE</v>
          </cell>
          <cell r="E1407" t="str">
            <v>SENSEX</v>
          </cell>
          <cell r="G1407">
            <v>68200</v>
          </cell>
          <cell r="H1407" t="str">
            <v>PE</v>
          </cell>
          <cell r="J1407">
            <v>0</v>
          </cell>
          <cell r="K1407">
            <v>0</v>
          </cell>
          <cell r="L1407">
            <v>0</v>
          </cell>
        </row>
        <row r="1408">
          <cell r="C1408">
            <v>4.5</v>
          </cell>
          <cell r="D1408" t="str">
            <v>SENSEX2552075200PE</v>
          </cell>
          <cell r="E1408" t="str">
            <v>SENSEX</v>
          </cell>
          <cell r="G1408">
            <v>75200</v>
          </cell>
          <cell r="H1408" t="str">
            <v>PE</v>
          </cell>
          <cell r="J1408">
            <v>0</v>
          </cell>
          <cell r="K1408">
            <v>2.9</v>
          </cell>
          <cell r="L1408">
            <v>65780</v>
          </cell>
        </row>
        <row r="1409">
          <cell r="C1409">
            <v>0</v>
          </cell>
          <cell r="D1409" t="str">
            <v>SENSEX2552086800PE</v>
          </cell>
          <cell r="E1409" t="str">
            <v>SENSEX</v>
          </cell>
          <cell r="G1409">
            <v>86800</v>
          </cell>
          <cell r="H1409" t="str">
            <v>PE</v>
          </cell>
          <cell r="J1409">
            <v>4470.9900000000052</v>
          </cell>
          <cell r="K1409">
            <v>-4470.9900000000052</v>
          </cell>
          <cell r="L1409">
            <v>0</v>
          </cell>
        </row>
        <row r="1410">
          <cell r="C1410">
            <v>1220</v>
          </cell>
          <cell r="D1410" t="str">
            <v>SENSEX2552083500PE</v>
          </cell>
          <cell r="E1410" t="str">
            <v>SENSEX</v>
          </cell>
          <cell r="G1410">
            <v>83500</v>
          </cell>
          <cell r="H1410" t="str">
            <v>PE</v>
          </cell>
          <cell r="J1410">
            <v>1170.9900000000052</v>
          </cell>
          <cell r="K1410">
            <v>59.009999999994761</v>
          </cell>
          <cell r="L1410">
            <v>28220</v>
          </cell>
        </row>
        <row r="1411">
          <cell r="C1411">
            <v>0</v>
          </cell>
          <cell r="D1411" t="str">
            <v>SENSEX2552089700PE</v>
          </cell>
          <cell r="E1411" t="str">
            <v>SENSEX</v>
          </cell>
          <cell r="G1411">
            <v>89700</v>
          </cell>
          <cell r="H1411" t="str">
            <v>PE</v>
          </cell>
          <cell r="J1411">
            <v>7370.9900000000052</v>
          </cell>
          <cell r="K1411">
            <v>-7370.9900000000052</v>
          </cell>
          <cell r="L1411">
            <v>0</v>
          </cell>
        </row>
        <row r="1412">
          <cell r="C1412">
            <v>1.45</v>
          </cell>
          <cell r="D1412" t="str">
            <v>SENSEX2552069900PE</v>
          </cell>
          <cell r="E1412" t="str">
            <v>SENSEX</v>
          </cell>
          <cell r="G1412">
            <v>69900</v>
          </cell>
          <cell r="H1412" t="str">
            <v>PE</v>
          </cell>
          <cell r="J1412">
            <v>0</v>
          </cell>
          <cell r="K1412">
            <v>1.2</v>
          </cell>
          <cell r="L1412">
            <v>7300</v>
          </cell>
        </row>
        <row r="1413">
          <cell r="C1413">
            <v>0</v>
          </cell>
          <cell r="D1413" t="str">
            <v>SENSEX2552073200CE</v>
          </cell>
          <cell r="E1413" t="str">
            <v>SENSEX</v>
          </cell>
          <cell r="G1413">
            <v>73200</v>
          </cell>
          <cell r="H1413" t="str">
            <v>CE</v>
          </cell>
          <cell r="J1413">
            <v>9129.0099999999948</v>
          </cell>
          <cell r="K1413">
            <v>-9129.0099999999948</v>
          </cell>
          <cell r="L1413">
            <v>0</v>
          </cell>
        </row>
        <row r="1414">
          <cell r="C1414">
            <v>0</v>
          </cell>
          <cell r="D1414" t="str">
            <v>SENSEX2552069400CE</v>
          </cell>
          <cell r="E1414" t="str">
            <v>SENSEX</v>
          </cell>
          <cell r="G1414">
            <v>69400</v>
          </cell>
          <cell r="H1414" t="str">
            <v>CE</v>
          </cell>
          <cell r="J1414">
            <v>12929.009999999995</v>
          </cell>
          <cell r="K1414">
            <v>-12929.009999999995</v>
          </cell>
          <cell r="L1414">
            <v>0</v>
          </cell>
        </row>
        <row r="1415">
          <cell r="C1415">
            <v>0</v>
          </cell>
          <cell r="D1415" t="str">
            <v>SENSEX2552072000CE</v>
          </cell>
          <cell r="E1415" t="str">
            <v>SENSEX</v>
          </cell>
          <cell r="G1415">
            <v>72000</v>
          </cell>
          <cell r="H1415" t="str">
            <v>CE</v>
          </cell>
          <cell r="J1415">
            <v>10329.009999999995</v>
          </cell>
          <cell r="K1415">
            <v>-10329.009999999995</v>
          </cell>
          <cell r="L1415">
            <v>0</v>
          </cell>
        </row>
        <row r="1416">
          <cell r="C1416">
            <v>59.85</v>
          </cell>
          <cell r="D1416" t="str">
            <v>SENSEX2552083900CE</v>
          </cell>
          <cell r="E1416" t="str">
            <v>SENSEX</v>
          </cell>
          <cell r="G1416">
            <v>83900</v>
          </cell>
          <cell r="H1416" t="str">
            <v>CE</v>
          </cell>
          <cell r="J1416">
            <v>0</v>
          </cell>
          <cell r="K1416">
            <v>58.7</v>
          </cell>
          <cell r="L1416">
            <v>2935900</v>
          </cell>
        </row>
        <row r="1417">
          <cell r="C1417">
            <v>0</v>
          </cell>
          <cell r="D1417" t="str">
            <v>SENSEX2552075900CE</v>
          </cell>
          <cell r="E1417" t="str">
            <v>SENSEX</v>
          </cell>
          <cell r="G1417">
            <v>75900</v>
          </cell>
          <cell r="H1417" t="str">
            <v>CE</v>
          </cell>
          <cell r="J1417">
            <v>6429.0099999999948</v>
          </cell>
          <cell r="K1417">
            <v>-6429.0099999999948</v>
          </cell>
          <cell r="L1417">
            <v>0</v>
          </cell>
        </row>
        <row r="1418">
          <cell r="C1418">
            <v>54.25</v>
          </cell>
          <cell r="D1418" t="str">
            <v>SENSEX2552080300PE</v>
          </cell>
          <cell r="E1418" t="str">
            <v>SENSEX</v>
          </cell>
          <cell r="G1418">
            <v>80300</v>
          </cell>
          <cell r="H1418" t="str">
            <v>PE</v>
          </cell>
          <cell r="J1418">
            <v>0</v>
          </cell>
          <cell r="K1418">
            <v>44.4</v>
          </cell>
          <cell r="L1418">
            <v>1948100</v>
          </cell>
        </row>
        <row r="1419">
          <cell r="C1419">
            <v>12</v>
          </cell>
          <cell r="D1419" t="str">
            <v>SENSEX2552085000CE</v>
          </cell>
          <cell r="E1419" t="str">
            <v>SENSEX</v>
          </cell>
          <cell r="G1419">
            <v>85000</v>
          </cell>
          <cell r="H1419" t="str">
            <v>CE</v>
          </cell>
          <cell r="J1419">
            <v>0</v>
          </cell>
          <cell r="K1419">
            <v>13.95</v>
          </cell>
          <cell r="L1419">
            <v>9624760</v>
          </cell>
        </row>
        <row r="1420">
          <cell r="C1420">
            <v>0</v>
          </cell>
          <cell r="D1420" t="str">
            <v>SENSEX2552088700PE</v>
          </cell>
          <cell r="E1420" t="str">
            <v>SENSEX</v>
          </cell>
          <cell r="G1420">
            <v>88700</v>
          </cell>
          <cell r="H1420" t="str">
            <v>PE</v>
          </cell>
          <cell r="J1420">
            <v>6370.9900000000052</v>
          </cell>
          <cell r="K1420">
            <v>-6370.9900000000052</v>
          </cell>
          <cell r="L1420">
            <v>0</v>
          </cell>
        </row>
        <row r="1421">
          <cell r="C1421">
            <v>1.2</v>
          </cell>
          <cell r="D1421" t="str">
            <v>SENSEX2552070000PE</v>
          </cell>
          <cell r="E1421" t="str">
            <v>SENSEX</v>
          </cell>
          <cell r="G1421">
            <v>70000</v>
          </cell>
          <cell r="H1421" t="str">
            <v>PE</v>
          </cell>
          <cell r="J1421">
            <v>0</v>
          </cell>
          <cell r="K1421">
            <v>1.2</v>
          </cell>
          <cell r="L1421">
            <v>136120</v>
          </cell>
        </row>
        <row r="1422">
          <cell r="C1422">
            <v>0</v>
          </cell>
          <cell r="D1422" t="str">
            <v>SENSEX2552070700CE</v>
          </cell>
          <cell r="E1422" t="str">
            <v>SENSEX</v>
          </cell>
          <cell r="G1422">
            <v>70700</v>
          </cell>
          <cell r="H1422" t="str">
            <v>CE</v>
          </cell>
          <cell r="J1422">
            <v>11629.009999999995</v>
          </cell>
        </row>
        <row r="1423">
          <cell r="C1423">
            <v>17.95</v>
          </cell>
          <cell r="D1423" t="str">
            <v>SENSEX2552079200PE</v>
          </cell>
          <cell r="E1423" t="str">
            <v>SENSEX</v>
          </cell>
          <cell r="G1423">
            <v>79200</v>
          </cell>
          <cell r="H1423" t="str">
            <v>PE</v>
          </cell>
          <cell r="J1423">
            <v>0</v>
          </cell>
          <cell r="K1423">
            <v>18.350000000000001</v>
          </cell>
          <cell r="L1423">
            <v>1058180</v>
          </cell>
        </row>
        <row r="1424">
          <cell r="C1424">
            <v>1.25</v>
          </cell>
          <cell r="D1424" t="str">
            <v>SENSEX2552071500PE</v>
          </cell>
          <cell r="E1424" t="str">
            <v>SENSEX</v>
          </cell>
          <cell r="G1424">
            <v>71500</v>
          </cell>
          <cell r="H1424" t="str">
            <v>PE</v>
          </cell>
          <cell r="J1424">
            <v>0</v>
          </cell>
          <cell r="K1424">
            <v>1.35</v>
          </cell>
          <cell r="L1424">
            <v>544880</v>
          </cell>
        </row>
        <row r="1425">
          <cell r="C1425">
            <v>0</v>
          </cell>
          <cell r="D1425" t="str">
            <v>SENSEX2552069300PE</v>
          </cell>
          <cell r="E1425" t="str">
            <v>SENSEX</v>
          </cell>
          <cell r="G1425">
            <v>69300</v>
          </cell>
          <cell r="H1425" t="str">
            <v>PE</v>
          </cell>
          <cell r="J1425">
            <v>0</v>
          </cell>
          <cell r="K1425">
            <v>0</v>
          </cell>
          <cell r="L1425">
            <v>0</v>
          </cell>
        </row>
        <row r="1426">
          <cell r="C1426">
            <v>0</v>
          </cell>
          <cell r="D1426" t="str">
            <v>SENSEX2552074700PE</v>
          </cell>
          <cell r="E1426" t="str">
            <v>SENSEX</v>
          </cell>
          <cell r="G1426">
            <v>74700</v>
          </cell>
          <cell r="H1426" t="str">
            <v>PE</v>
          </cell>
          <cell r="J1426">
            <v>0</v>
          </cell>
          <cell r="K1426">
            <v>0</v>
          </cell>
          <cell r="L1426">
            <v>0</v>
          </cell>
        </row>
        <row r="1427">
          <cell r="C1427">
            <v>127.9</v>
          </cell>
          <cell r="D1427" t="str">
            <v>SENSEX2552081200PE</v>
          </cell>
          <cell r="E1427" t="str">
            <v>SENSEX</v>
          </cell>
          <cell r="G1427">
            <v>81200</v>
          </cell>
          <cell r="H1427" t="str">
            <v>PE</v>
          </cell>
          <cell r="J1427">
            <v>0</v>
          </cell>
          <cell r="K1427">
            <v>110.75</v>
          </cell>
          <cell r="L1427">
            <v>2822520</v>
          </cell>
        </row>
        <row r="1428">
          <cell r="C1428">
            <v>104.4</v>
          </cell>
          <cell r="D1428" t="str">
            <v>SENSEX2552083500CE</v>
          </cell>
          <cell r="E1428" t="str">
            <v>SENSEX</v>
          </cell>
          <cell r="G1428">
            <v>83500</v>
          </cell>
          <cell r="H1428" t="str">
            <v>CE</v>
          </cell>
          <cell r="J1428">
            <v>0</v>
          </cell>
          <cell r="K1428">
            <v>99.8</v>
          </cell>
          <cell r="L1428">
            <v>8498580</v>
          </cell>
        </row>
        <row r="1429">
          <cell r="C1429">
            <v>0</v>
          </cell>
          <cell r="D1429" t="str">
            <v>SENSEX2552066700CE</v>
          </cell>
          <cell r="E1429" t="str">
            <v>SENSEX</v>
          </cell>
          <cell r="G1429">
            <v>66700</v>
          </cell>
          <cell r="H1429" t="str">
            <v>CE</v>
          </cell>
          <cell r="J1429">
            <v>15629.009999999995</v>
          </cell>
          <cell r="K1429">
            <v>-15629.009999999995</v>
          </cell>
          <cell r="L1429">
            <v>0</v>
          </cell>
        </row>
        <row r="1430">
          <cell r="C1430">
            <v>107.95</v>
          </cell>
          <cell r="D1430" t="str">
            <v>SENSEX2552081000PE</v>
          </cell>
          <cell r="E1430" t="str">
            <v>SENSEX</v>
          </cell>
          <cell r="G1430">
            <v>81000</v>
          </cell>
          <cell r="H1430" t="str">
            <v>PE</v>
          </cell>
          <cell r="J1430">
            <v>0</v>
          </cell>
          <cell r="K1430">
            <v>89.6</v>
          </cell>
          <cell r="L1430">
            <v>10168280</v>
          </cell>
        </row>
        <row r="1431">
          <cell r="C1431">
            <v>0</v>
          </cell>
          <cell r="D1431" t="str">
            <v>SENSEX2552071600CE</v>
          </cell>
          <cell r="E1431" t="str">
            <v>SENSEX</v>
          </cell>
          <cell r="G1431">
            <v>71600</v>
          </cell>
          <cell r="H1431" t="str">
            <v>CE</v>
          </cell>
          <cell r="J1431">
            <v>10729.009999999995</v>
          </cell>
          <cell r="K1431">
            <v>-10729.009999999995</v>
          </cell>
          <cell r="L1431">
            <v>0</v>
          </cell>
        </row>
        <row r="1432">
          <cell r="C1432">
            <v>0</v>
          </cell>
          <cell r="D1432" t="str">
            <v>SENSEX2552085300PE</v>
          </cell>
          <cell r="E1432" t="str">
            <v>SENSEX</v>
          </cell>
          <cell r="G1432">
            <v>85300</v>
          </cell>
          <cell r="H1432" t="str">
            <v>PE</v>
          </cell>
          <cell r="J1432">
            <v>2970.9900000000052</v>
          </cell>
          <cell r="K1432">
            <v>-2970.9900000000052</v>
          </cell>
          <cell r="L1432">
            <v>0</v>
          </cell>
        </row>
        <row r="1433">
          <cell r="C1433">
            <v>202.1</v>
          </cell>
          <cell r="D1433" t="str">
            <v>SENSEX2552083000CE</v>
          </cell>
          <cell r="E1433" t="str">
            <v>SENSEX</v>
          </cell>
          <cell r="G1433">
            <v>83000</v>
          </cell>
          <cell r="H1433" t="str">
            <v>CE</v>
          </cell>
          <cell r="J1433">
            <v>0</v>
          </cell>
          <cell r="K1433">
            <v>196.5</v>
          </cell>
          <cell r="L1433">
            <v>14652220</v>
          </cell>
        </row>
        <row r="1434">
          <cell r="C1434">
            <v>0</v>
          </cell>
          <cell r="D1434" t="str">
            <v>SENSEX2552071800CE</v>
          </cell>
          <cell r="E1434" t="str">
            <v>SENSEX</v>
          </cell>
          <cell r="G1434">
            <v>71800</v>
          </cell>
          <cell r="H1434" t="str">
            <v>CE</v>
          </cell>
          <cell r="J1434">
            <v>10529.009999999995</v>
          </cell>
          <cell r="K1434">
            <v>-10529.009999999995</v>
          </cell>
          <cell r="L1434">
            <v>0</v>
          </cell>
        </row>
        <row r="1435">
          <cell r="C1435">
            <v>2620</v>
          </cell>
          <cell r="D1435" t="str">
            <v>SENSEX2552085000PE</v>
          </cell>
          <cell r="E1435" t="str">
            <v>SENSEX</v>
          </cell>
          <cell r="G1435">
            <v>85000</v>
          </cell>
          <cell r="H1435" t="str">
            <v>PE</v>
          </cell>
          <cell r="J1435">
            <v>2670.9900000000052</v>
          </cell>
          <cell r="K1435">
            <v>-86.990000000005239</v>
          </cell>
          <cell r="L1435">
            <v>4160</v>
          </cell>
        </row>
        <row r="1436">
          <cell r="C1436">
            <v>0</v>
          </cell>
          <cell r="D1436" t="str">
            <v>SENSEX2552067800CE</v>
          </cell>
          <cell r="E1436" t="str">
            <v>SENSEX</v>
          </cell>
          <cell r="G1436">
            <v>67800</v>
          </cell>
          <cell r="H1436" t="str">
            <v>CE</v>
          </cell>
          <cell r="J1436">
            <v>14529.009999999995</v>
          </cell>
        </row>
        <row r="1437">
          <cell r="C1437">
            <v>15.45</v>
          </cell>
          <cell r="D1437" t="str">
            <v>SENSEX2552078800PE</v>
          </cell>
          <cell r="E1437" t="str">
            <v>SENSEX</v>
          </cell>
          <cell r="G1437">
            <v>78800</v>
          </cell>
          <cell r="H1437" t="str">
            <v>PE</v>
          </cell>
          <cell r="J1437">
            <v>0</v>
          </cell>
          <cell r="K1437">
            <v>14</v>
          </cell>
          <cell r="L1437">
            <v>1027260</v>
          </cell>
        </row>
        <row r="1438">
          <cell r="C1438">
            <v>0</v>
          </cell>
          <cell r="D1438" t="str">
            <v>SENSEX2552087700PE</v>
          </cell>
          <cell r="E1438" t="str">
            <v>SENSEX</v>
          </cell>
          <cell r="G1438">
            <v>87700</v>
          </cell>
          <cell r="H1438" t="str">
            <v>PE</v>
          </cell>
          <cell r="J1438">
            <v>5370.9900000000052</v>
          </cell>
          <cell r="K1438">
            <v>-5370.9900000000052</v>
          </cell>
          <cell r="L1438">
            <v>0</v>
          </cell>
        </row>
        <row r="1439">
          <cell r="C1439">
            <v>0</v>
          </cell>
          <cell r="D1439" t="str">
            <v>SENSEX2552078100CE</v>
          </cell>
          <cell r="E1439" t="str">
            <v>SENSEX</v>
          </cell>
          <cell r="G1439">
            <v>78100</v>
          </cell>
          <cell r="H1439" t="str">
            <v>CE</v>
          </cell>
          <cell r="J1439">
            <v>4229.0099999999948</v>
          </cell>
          <cell r="K1439">
            <v>-4229.0099999999948</v>
          </cell>
          <cell r="L1439">
            <v>0</v>
          </cell>
        </row>
        <row r="1440">
          <cell r="C1440">
            <v>2041.4</v>
          </cell>
          <cell r="D1440" t="str">
            <v>SENSEX2552080400CE</v>
          </cell>
          <cell r="E1440" t="str">
            <v>SENSEX</v>
          </cell>
          <cell r="G1440">
            <v>80400</v>
          </cell>
          <cell r="H1440" t="str">
            <v>CE</v>
          </cell>
          <cell r="J1440">
            <v>1929.0099999999948</v>
          </cell>
          <cell r="K1440">
            <v>84.790000000005193</v>
          </cell>
          <cell r="L1440">
            <v>2880</v>
          </cell>
        </row>
        <row r="1441">
          <cell r="C1441">
            <v>0</v>
          </cell>
          <cell r="D1441" t="str">
            <v>SENSEX2552071300PE</v>
          </cell>
          <cell r="E1441" t="str">
            <v>SENSEX</v>
          </cell>
          <cell r="G1441">
            <v>71300</v>
          </cell>
          <cell r="H1441" t="str">
            <v>PE</v>
          </cell>
          <cell r="J1441">
            <v>0</v>
          </cell>
          <cell r="K1441">
            <v>0</v>
          </cell>
          <cell r="L1441">
            <v>0</v>
          </cell>
        </row>
        <row r="1442">
          <cell r="C1442">
            <v>457.35</v>
          </cell>
          <cell r="D1442" t="str">
            <v>SENSEX2552082400PE</v>
          </cell>
          <cell r="E1442" t="str">
            <v>SENSEX</v>
          </cell>
          <cell r="G1442">
            <v>82400</v>
          </cell>
          <cell r="H1442" t="str">
            <v>PE</v>
          </cell>
          <cell r="J1442">
            <v>70.990000000005239</v>
          </cell>
          <cell r="K1442">
            <v>368.65999999999474</v>
          </cell>
          <cell r="L1442">
            <v>9840200</v>
          </cell>
        </row>
        <row r="1443">
          <cell r="C1443">
            <v>1.35</v>
          </cell>
          <cell r="D1443" t="str">
            <v>SENSEX2552072100PE</v>
          </cell>
          <cell r="E1443" t="str">
            <v>SENSEX</v>
          </cell>
          <cell r="G1443">
            <v>72100</v>
          </cell>
          <cell r="H1443" t="str">
            <v>PE</v>
          </cell>
          <cell r="J1443">
            <v>0</v>
          </cell>
          <cell r="K1443">
            <v>1.65</v>
          </cell>
          <cell r="L1443">
            <v>1260</v>
          </cell>
        </row>
        <row r="1444">
          <cell r="C1444">
            <v>5.65</v>
          </cell>
          <cell r="D1444" t="str">
            <v>SENSEX2552085600CE</v>
          </cell>
          <cell r="E1444" t="str">
            <v>SENSEX</v>
          </cell>
          <cell r="G1444">
            <v>85600</v>
          </cell>
          <cell r="H1444" t="str">
            <v>CE</v>
          </cell>
          <cell r="J1444">
            <v>0</v>
          </cell>
          <cell r="K1444">
            <v>8.0500000000000007</v>
          </cell>
          <cell r="L1444">
            <v>960140</v>
          </cell>
        </row>
        <row r="1445">
          <cell r="C1445">
            <v>0</v>
          </cell>
          <cell r="D1445" t="str">
            <v>SENSEX2552073000CE</v>
          </cell>
          <cell r="E1445" t="str">
            <v>SENSEX</v>
          </cell>
          <cell r="G1445">
            <v>73000</v>
          </cell>
          <cell r="H1445" t="str">
            <v>CE</v>
          </cell>
          <cell r="J1445">
            <v>9329.0099999999948</v>
          </cell>
          <cell r="K1445">
            <v>-9329.0099999999948</v>
          </cell>
          <cell r="L1445">
            <v>0</v>
          </cell>
        </row>
        <row r="1446">
          <cell r="C1446">
            <v>1.55</v>
          </cell>
          <cell r="D1446" t="str">
            <v>SENSEX2552088200CE</v>
          </cell>
          <cell r="E1446" t="str">
            <v>SENSEX</v>
          </cell>
          <cell r="G1446">
            <v>88200</v>
          </cell>
          <cell r="H1446" t="str">
            <v>CE</v>
          </cell>
          <cell r="J1446">
            <v>0</v>
          </cell>
          <cell r="K1446">
            <v>2.2999999999999998</v>
          </cell>
          <cell r="L1446">
            <v>27980</v>
          </cell>
        </row>
        <row r="1447">
          <cell r="C1447">
            <v>23.2</v>
          </cell>
          <cell r="D1447" t="str">
            <v>SENSEX2552079300PE</v>
          </cell>
          <cell r="E1447" t="str">
            <v>SENSEX</v>
          </cell>
          <cell r="G1447">
            <v>79300</v>
          </cell>
          <cell r="H1447" t="str">
            <v>PE</v>
          </cell>
          <cell r="J1447">
            <v>0</v>
          </cell>
          <cell r="K1447">
            <v>19.75</v>
          </cell>
          <cell r="L1447">
            <v>1052260</v>
          </cell>
        </row>
        <row r="1448">
          <cell r="C1448">
            <v>302.39999999999998</v>
          </cell>
          <cell r="D1448" t="str">
            <v>SENSEX2552082700CE</v>
          </cell>
          <cell r="E1448" t="str">
            <v>SENSEX</v>
          </cell>
          <cell r="G1448">
            <v>82700</v>
          </cell>
          <cell r="H1448" t="str">
            <v>CE</v>
          </cell>
          <cell r="J1448">
            <v>0</v>
          </cell>
          <cell r="K1448">
            <v>286.8</v>
          </cell>
          <cell r="L1448">
            <v>6232360</v>
          </cell>
        </row>
        <row r="1449">
          <cell r="C1449">
            <v>0</v>
          </cell>
          <cell r="D1449" t="str">
            <v>SENSEX2552072500CE</v>
          </cell>
          <cell r="E1449" t="str">
            <v>SENSEX</v>
          </cell>
          <cell r="G1449">
            <v>72500</v>
          </cell>
          <cell r="H1449" t="str">
            <v>CE</v>
          </cell>
          <cell r="J1449">
            <v>9829.0099999999948</v>
          </cell>
          <cell r="K1449">
            <v>-9829.0099999999948</v>
          </cell>
          <cell r="L1449">
            <v>0</v>
          </cell>
        </row>
        <row r="1450">
          <cell r="C1450">
            <v>0</v>
          </cell>
          <cell r="D1450" t="str">
            <v>SENSEX2552071300CE</v>
          </cell>
          <cell r="E1450" t="str">
            <v>SENSEX</v>
          </cell>
          <cell r="G1450">
            <v>71300</v>
          </cell>
          <cell r="H1450" t="str">
            <v>CE</v>
          </cell>
          <cell r="J1450">
            <v>11029.009999999995</v>
          </cell>
          <cell r="K1450">
            <v>-11029.009999999995</v>
          </cell>
          <cell r="L1450">
            <v>0</v>
          </cell>
        </row>
        <row r="1451">
          <cell r="C1451">
            <v>2.4500000000000002</v>
          </cell>
          <cell r="D1451" t="str">
            <v>SENSEX2552086700CE</v>
          </cell>
          <cell r="E1451" t="str">
            <v>SENSEX</v>
          </cell>
          <cell r="G1451">
            <v>86700</v>
          </cell>
          <cell r="H1451" t="str">
            <v>CE</v>
          </cell>
          <cell r="J1451">
            <v>0</v>
          </cell>
          <cell r="K1451">
            <v>4.2</v>
          </cell>
          <cell r="L1451">
            <v>258000</v>
          </cell>
        </row>
        <row r="1452">
          <cell r="C1452">
            <v>6450</v>
          </cell>
          <cell r="D1452" t="str">
            <v>SENSEX2552076000CE</v>
          </cell>
          <cell r="E1452" t="str">
            <v>SENSEX</v>
          </cell>
          <cell r="G1452">
            <v>76000</v>
          </cell>
          <cell r="H1452" t="str">
            <v>CE</v>
          </cell>
          <cell r="J1452">
            <v>6329.0099999999948</v>
          </cell>
          <cell r="K1452">
            <v>120.99000000000524</v>
          </cell>
          <cell r="L1452">
            <v>1660</v>
          </cell>
        </row>
        <row r="1453">
          <cell r="C1453">
            <v>1.9</v>
          </cell>
          <cell r="D1453" t="str">
            <v>SENSEX2552089200CE</v>
          </cell>
          <cell r="E1453" t="str">
            <v>SENSEX</v>
          </cell>
          <cell r="G1453">
            <v>89200</v>
          </cell>
          <cell r="H1453" t="str">
            <v>CE</v>
          </cell>
          <cell r="J1453">
            <v>0</v>
          </cell>
          <cell r="K1453">
            <v>1.85</v>
          </cell>
          <cell r="L1453">
            <v>22120</v>
          </cell>
        </row>
        <row r="1454">
          <cell r="C1454">
            <v>0</v>
          </cell>
          <cell r="D1454" t="str">
            <v>SENSEX2552066500CE</v>
          </cell>
          <cell r="E1454" t="str">
            <v>SENSEX</v>
          </cell>
          <cell r="G1454">
            <v>66500</v>
          </cell>
          <cell r="H1454" t="str">
            <v>CE</v>
          </cell>
          <cell r="J1454">
            <v>15829.009999999995</v>
          </cell>
          <cell r="K1454">
            <v>-15829.009999999995</v>
          </cell>
          <cell r="L1454">
            <v>0</v>
          </cell>
        </row>
        <row r="1455">
          <cell r="C1455">
            <v>0</v>
          </cell>
          <cell r="D1455" t="str">
            <v>SENSEX2552065900PE</v>
          </cell>
          <cell r="E1455" t="str">
            <v>SENSEX</v>
          </cell>
          <cell r="G1455">
            <v>65900</v>
          </cell>
          <cell r="H1455" t="str">
            <v>PE</v>
          </cell>
          <cell r="J1455">
            <v>0</v>
          </cell>
          <cell r="K1455">
            <v>0</v>
          </cell>
          <cell r="L1455">
            <v>0</v>
          </cell>
        </row>
        <row r="1456">
          <cell r="C1456">
            <v>0</v>
          </cell>
          <cell r="D1456" t="str">
            <v>SENSEX2552073300PE</v>
          </cell>
          <cell r="E1456" t="str">
            <v>SENSEX</v>
          </cell>
          <cell r="G1456">
            <v>73300</v>
          </cell>
          <cell r="H1456" t="str">
            <v>PE</v>
          </cell>
          <cell r="J1456">
            <v>0</v>
          </cell>
          <cell r="K1456">
            <v>0</v>
          </cell>
          <cell r="L1456">
            <v>0</v>
          </cell>
        </row>
        <row r="1457">
          <cell r="C1457">
            <v>0</v>
          </cell>
          <cell r="D1457" t="str">
            <v>SENSEX2552070300PE</v>
          </cell>
          <cell r="E1457" t="str">
            <v>SENSEX</v>
          </cell>
          <cell r="G1457">
            <v>70300</v>
          </cell>
          <cell r="H1457" t="str">
            <v>PE</v>
          </cell>
          <cell r="J1457">
            <v>0</v>
          </cell>
          <cell r="K1457">
            <v>0</v>
          </cell>
          <cell r="L1457">
            <v>0</v>
          </cell>
        </row>
        <row r="1458">
          <cell r="C1458">
            <v>1297.1500000000001</v>
          </cell>
          <cell r="D1458" t="str">
            <v>SENSEX2552083600PE</v>
          </cell>
          <cell r="E1458" t="str">
            <v>SENSEX</v>
          </cell>
          <cell r="G1458">
            <v>83600</v>
          </cell>
          <cell r="H1458" t="str">
            <v>PE</v>
          </cell>
          <cell r="J1458">
            <v>1270.9900000000052</v>
          </cell>
          <cell r="K1458">
            <v>21.209999999994807</v>
          </cell>
          <cell r="L1458">
            <v>6260</v>
          </cell>
        </row>
        <row r="1459">
          <cell r="C1459">
            <v>4.3</v>
          </cell>
          <cell r="D1459" t="str">
            <v>SENSEX2552086000CE</v>
          </cell>
          <cell r="E1459" t="str">
            <v>SENSEX</v>
          </cell>
          <cell r="G1459">
            <v>86000</v>
          </cell>
          <cell r="H1459" t="str">
            <v>CE</v>
          </cell>
          <cell r="J1459">
            <v>0</v>
          </cell>
          <cell r="K1459">
            <v>5.9</v>
          </cell>
          <cell r="L1459">
            <v>4540940</v>
          </cell>
        </row>
        <row r="1460">
          <cell r="C1460">
            <v>157.94999999999999</v>
          </cell>
          <cell r="D1460" t="str">
            <v>SENSEX2552081400PE</v>
          </cell>
          <cell r="E1460" t="str">
            <v>SENSEX</v>
          </cell>
          <cell r="G1460">
            <v>81400</v>
          </cell>
          <cell r="H1460" t="str">
            <v>PE</v>
          </cell>
          <cell r="J1460">
            <v>0</v>
          </cell>
          <cell r="K1460">
            <v>138.15</v>
          </cell>
          <cell r="L1460">
            <v>2982300</v>
          </cell>
        </row>
        <row r="1461">
          <cell r="C1461">
            <v>47.25</v>
          </cell>
          <cell r="D1461" t="str">
            <v>SENSEX2552080100PE</v>
          </cell>
          <cell r="E1461" t="str">
            <v>SENSEX</v>
          </cell>
          <cell r="G1461">
            <v>80100</v>
          </cell>
          <cell r="H1461" t="str">
            <v>PE</v>
          </cell>
          <cell r="J1461">
            <v>0</v>
          </cell>
          <cell r="K1461">
            <v>37.1</v>
          </cell>
          <cell r="L1461">
            <v>1796580</v>
          </cell>
        </row>
        <row r="1462">
          <cell r="C1462">
            <v>2.2999999999999998</v>
          </cell>
          <cell r="D1462" t="str">
            <v>SENSEX2552086800CE</v>
          </cell>
          <cell r="E1462" t="str">
            <v>SENSEX</v>
          </cell>
          <cell r="G1462">
            <v>86800</v>
          </cell>
          <cell r="H1462" t="str">
            <v>CE</v>
          </cell>
          <cell r="J1462">
            <v>0</v>
          </cell>
          <cell r="K1462">
            <v>3.7</v>
          </cell>
          <cell r="L1462">
            <v>359220</v>
          </cell>
        </row>
        <row r="1463">
          <cell r="C1463">
            <v>0</v>
          </cell>
          <cell r="D1463" t="str">
            <v>SENSEX2552071600PE</v>
          </cell>
          <cell r="E1463" t="str">
            <v>SENSEX</v>
          </cell>
          <cell r="G1463">
            <v>71600</v>
          </cell>
          <cell r="H1463" t="str">
            <v>PE</v>
          </cell>
          <cell r="J1463">
            <v>0</v>
          </cell>
          <cell r="K1463">
            <v>0</v>
          </cell>
          <cell r="L1463">
            <v>0</v>
          </cell>
        </row>
        <row r="1464">
          <cell r="C1464">
            <v>0</v>
          </cell>
          <cell r="D1464" t="str">
            <v>SENSEX2552087400PE</v>
          </cell>
          <cell r="E1464" t="str">
            <v>SENSEX</v>
          </cell>
          <cell r="G1464">
            <v>87400</v>
          </cell>
          <cell r="H1464" t="str">
            <v>PE</v>
          </cell>
          <cell r="J1464">
            <v>5070.9900000000052</v>
          </cell>
          <cell r="K1464">
            <v>-5070.9900000000052</v>
          </cell>
          <cell r="L1464">
            <v>0</v>
          </cell>
        </row>
        <row r="1465">
          <cell r="C1465">
            <v>6.6</v>
          </cell>
          <cell r="D1465" t="str">
            <v>SENSEX2552077600PE</v>
          </cell>
          <cell r="E1465" t="str">
            <v>SENSEX</v>
          </cell>
          <cell r="G1465">
            <v>77600</v>
          </cell>
          <cell r="H1465" t="str">
            <v>PE</v>
          </cell>
          <cell r="J1465">
            <v>0</v>
          </cell>
          <cell r="K1465">
            <v>7.6</v>
          </cell>
          <cell r="L1465">
            <v>273480</v>
          </cell>
        </row>
        <row r="1466">
          <cell r="C1466">
            <v>0</v>
          </cell>
          <cell r="D1466" t="str">
            <v>SENSEX2552074600CE</v>
          </cell>
          <cell r="E1466" t="str">
            <v>SENSEX</v>
          </cell>
          <cell r="G1466">
            <v>74600</v>
          </cell>
          <cell r="H1466" t="str">
            <v>CE</v>
          </cell>
          <cell r="J1466">
            <v>7729.0099999999948</v>
          </cell>
          <cell r="K1466">
            <v>-7729.0099999999948</v>
          </cell>
          <cell r="L1466">
            <v>0</v>
          </cell>
        </row>
        <row r="1467">
          <cell r="C1467">
            <v>1.55</v>
          </cell>
          <cell r="D1467" t="str">
            <v>SENSEX2552087800CE</v>
          </cell>
          <cell r="E1467" t="str">
            <v>SENSEX</v>
          </cell>
          <cell r="G1467">
            <v>87800</v>
          </cell>
          <cell r="H1467" t="str">
            <v>CE</v>
          </cell>
          <cell r="J1467">
            <v>0</v>
          </cell>
          <cell r="K1467">
            <v>2.7</v>
          </cell>
          <cell r="L1467">
            <v>79000</v>
          </cell>
        </row>
        <row r="1468">
          <cell r="C1468">
            <v>745</v>
          </cell>
          <cell r="D1468" t="str">
            <v>SENSEX2552082900PE</v>
          </cell>
          <cell r="E1468" t="str">
            <v>SENSEX</v>
          </cell>
          <cell r="G1468">
            <v>82900</v>
          </cell>
          <cell r="H1468" t="str">
            <v>PE</v>
          </cell>
          <cell r="J1468">
            <v>570.99000000000524</v>
          </cell>
          <cell r="K1468">
            <v>179.00999999999476</v>
          </cell>
          <cell r="L1468">
            <v>236920</v>
          </cell>
        </row>
        <row r="1469">
          <cell r="C1469">
            <v>0</v>
          </cell>
          <cell r="D1469" t="str">
            <v>SENSEX2552068700CE</v>
          </cell>
          <cell r="E1469" t="str">
            <v>SENSEX</v>
          </cell>
          <cell r="G1469">
            <v>68700</v>
          </cell>
          <cell r="H1469" t="str">
            <v>CE</v>
          </cell>
          <cell r="J1469">
            <v>13629.009999999995</v>
          </cell>
          <cell r="K1469">
            <v>-13629.009999999995</v>
          </cell>
          <cell r="L1469">
            <v>0</v>
          </cell>
        </row>
        <row r="1470">
          <cell r="C1470">
            <v>0</v>
          </cell>
          <cell r="D1470" t="str">
            <v>SENSEX2552087200PE</v>
          </cell>
          <cell r="E1470" t="str">
            <v>SENSEX</v>
          </cell>
          <cell r="G1470">
            <v>87200</v>
          </cell>
          <cell r="H1470" t="str">
            <v>PE</v>
          </cell>
          <cell r="J1470">
            <v>4870.9900000000052</v>
          </cell>
          <cell r="K1470">
            <v>-4870.9900000000052</v>
          </cell>
          <cell r="L1470">
            <v>0</v>
          </cell>
        </row>
        <row r="1471">
          <cell r="C1471">
            <v>0</v>
          </cell>
          <cell r="D1471" t="str">
            <v>SENSEX2552087800PE</v>
          </cell>
          <cell r="E1471" t="str">
            <v>SENSEX</v>
          </cell>
          <cell r="G1471">
            <v>87800</v>
          </cell>
          <cell r="H1471" t="str">
            <v>PE</v>
          </cell>
          <cell r="J1471">
            <v>5470.9900000000052</v>
          </cell>
          <cell r="K1471">
            <v>-5470.9900000000052</v>
          </cell>
          <cell r="L1471">
            <v>0</v>
          </cell>
        </row>
        <row r="1472">
          <cell r="C1472">
            <v>6.45</v>
          </cell>
          <cell r="D1472" t="str">
            <v>SENSEX2552077700PE</v>
          </cell>
          <cell r="E1472" t="str">
            <v>SENSEX</v>
          </cell>
          <cell r="G1472">
            <v>77700</v>
          </cell>
          <cell r="H1472" t="str">
            <v>PE</v>
          </cell>
          <cell r="J1472">
            <v>0</v>
          </cell>
          <cell r="K1472">
            <v>8</v>
          </cell>
          <cell r="L1472">
            <v>411840</v>
          </cell>
        </row>
        <row r="1473">
          <cell r="C1473">
            <v>1580</v>
          </cell>
          <cell r="D1473" t="str">
            <v>SENSEX2552080900CE</v>
          </cell>
          <cell r="E1473" t="str">
            <v>SENSEX</v>
          </cell>
          <cell r="G1473">
            <v>80900</v>
          </cell>
          <cell r="H1473" t="str">
            <v>CE</v>
          </cell>
          <cell r="J1473">
            <v>1429.0099999999948</v>
          </cell>
          <cell r="K1473">
            <v>155.99000000000524</v>
          </cell>
          <cell r="L1473">
            <v>11620</v>
          </cell>
        </row>
        <row r="1474">
          <cell r="C1474">
            <v>2.2000000000000002</v>
          </cell>
          <cell r="D1474" t="str">
            <v>SENSEX2552086900CE</v>
          </cell>
          <cell r="E1474" t="str">
            <v>SENSEX</v>
          </cell>
          <cell r="G1474">
            <v>86900</v>
          </cell>
          <cell r="H1474" t="str">
            <v>CE</v>
          </cell>
          <cell r="J1474">
            <v>0</v>
          </cell>
          <cell r="K1474">
            <v>3.55</v>
          </cell>
          <cell r="L1474">
            <v>472280</v>
          </cell>
        </row>
        <row r="1475">
          <cell r="C1475">
            <v>0</v>
          </cell>
          <cell r="D1475" t="str">
            <v>SENSEX2552072600CE</v>
          </cell>
          <cell r="E1475" t="str">
            <v>SENSEX</v>
          </cell>
          <cell r="G1475">
            <v>72600</v>
          </cell>
          <cell r="H1475" t="str">
            <v>CE</v>
          </cell>
          <cell r="J1475">
            <v>9729.0099999999948</v>
          </cell>
          <cell r="K1475">
            <v>-9729.0099999999948</v>
          </cell>
          <cell r="L1475">
            <v>0</v>
          </cell>
        </row>
        <row r="1476">
          <cell r="C1476">
            <v>3960</v>
          </cell>
          <cell r="D1476" t="str">
            <v>SENSEX2552078500CE</v>
          </cell>
          <cell r="E1476" t="str">
            <v>SENSEX</v>
          </cell>
          <cell r="G1476">
            <v>78500</v>
          </cell>
          <cell r="H1476" t="str">
            <v>CE</v>
          </cell>
          <cell r="J1476">
            <v>3829.0099999999948</v>
          </cell>
          <cell r="K1476">
            <v>130.99000000000524</v>
          </cell>
          <cell r="L1476">
            <v>260</v>
          </cell>
        </row>
        <row r="1477">
          <cell r="C1477">
            <v>0</v>
          </cell>
          <cell r="D1477" t="str">
            <v>SENSEX2552076100CE</v>
          </cell>
          <cell r="E1477" t="str">
            <v>SENSEX</v>
          </cell>
          <cell r="G1477">
            <v>76100</v>
          </cell>
          <cell r="H1477" t="str">
            <v>CE</v>
          </cell>
          <cell r="J1477">
            <v>6229.0099999999948</v>
          </cell>
          <cell r="K1477">
            <v>-6229.0099999999948</v>
          </cell>
          <cell r="L1477">
            <v>0</v>
          </cell>
        </row>
        <row r="1478">
          <cell r="C1478">
            <v>118.35</v>
          </cell>
          <cell r="D1478" t="str">
            <v>SENSEX2552083400CE</v>
          </cell>
          <cell r="E1478" t="str">
            <v>SENSEX</v>
          </cell>
          <cell r="G1478">
            <v>83400</v>
          </cell>
          <cell r="H1478" t="str">
            <v>CE</v>
          </cell>
          <cell r="J1478">
            <v>0</v>
          </cell>
          <cell r="K1478">
            <v>114.3</v>
          </cell>
          <cell r="L1478">
            <v>3845220</v>
          </cell>
        </row>
        <row r="1479">
          <cell r="C1479">
            <v>82.1</v>
          </cell>
          <cell r="D1479" t="str">
            <v>SENSEX2552080700PE</v>
          </cell>
          <cell r="E1479" t="str">
            <v>SENSEX</v>
          </cell>
          <cell r="G1479">
            <v>80700</v>
          </cell>
          <cell r="H1479" t="str">
            <v>PE</v>
          </cell>
          <cell r="J1479">
            <v>0</v>
          </cell>
          <cell r="K1479">
            <v>66.150000000000006</v>
          </cell>
          <cell r="L1479">
            <v>2696360</v>
          </cell>
        </row>
        <row r="1480">
          <cell r="C1480">
            <v>1.6</v>
          </cell>
          <cell r="D1480" t="str">
            <v>SENSEX2552072500PE</v>
          </cell>
          <cell r="E1480" t="str">
            <v>SENSEX</v>
          </cell>
          <cell r="G1480">
            <v>72500</v>
          </cell>
          <cell r="H1480" t="str">
            <v>PE</v>
          </cell>
          <cell r="J1480">
            <v>0</v>
          </cell>
          <cell r="K1480">
            <v>1.6</v>
          </cell>
          <cell r="L1480">
            <v>132620</v>
          </cell>
        </row>
        <row r="1481">
          <cell r="C1481">
            <v>0</v>
          </cell>
          <cell r="D1481" t="str">
            <v>SENSEX2552077900CE</v>
          </cell>
          <cell r="E1481" t="str">
            <v>SENSEX</v>
          </cell>
          <cell r="G1481">
            <v>77900</v>
          </cell>
          <cell r="H1481" t="str">
            <v>CE</v>
          </cell>
          <cell r="J1481">
            <v>4429.0099999999948</v>
          </cell>
          <cell r="K1481">
            <v>-4429.0099999999948</v>
          </cell>
          <cell r="L1481">
            <v>0</v>
          </cell>
        </row>
        <row r="1482">
          <cell r="C1482">
            <v>0</v>
          </cell>
          <cell r="D1482" t="str">
            <v>SENSEX2552067200PE</v>
          </cell>
          <cell r="E1482" t="str">
            <v>SENSEX</v>
          </cell>
          <cell r="G1482">
            <v>67200</v>
          </cell>
          <cell r="H1482" t="str">
            <v>PE</v>
          </cell>
          <cell r="J1482">
            <v>0</v>
          </cell>
          <cell r="K1482">
            <v>0</v>
          </cell>
          <cell r="L1482">
            <v>0</v>
          </cell>
        </row>
        <row r="1483">
          <cell r="C1483">
            <v>0</v>
          </cell>
          <cell r="D1483" t="str">
            <v>SENSEX2552068600CE</v>
          </cell>
          <cell r="E1483" t="str">
            <v>SENSEX</v>
          </cell>
          <cell r="G1483">
            <v>68600</v>
          </cell>
          <cell r="H1483" t="str">
            <v>CE</v>
          </cell>
          <cell r="J1483">
            <v>13729.009999999995</v>
          </cell>
          <cell r="K1483">
            <v>-13729.009999999995</v>
          </cell>
          <cell r="L1483">
            <v>0</v>
          </cell>
        </row>
        <row r="1484">
          <cell r="C1484">
            <v>4.3499999999999996</v>
          </cell>
          <cell r="D1484" t="str">
            <v>SENSEX2552076000PE</v>
          </cell>
          <cell r="E1484" t="str">
            <v>SENSEX</v>
          </cell>
          <cell r="G1484">
            <v>76000</v>
          </cell>
          <cell r="H1484" t="str">
            <v>PE</v>
          </cell>
          <cell r="J1484">
            <v>0</v>
          </cell>
          <cell r="K1484">
            <v>3.75</v>
          </cell>
          <cell r="L1484">
            <v>1988700</v>
          </cell>
        </row>
        <row r="1485">
          <cell r="C1485">
            <v>97.45</v>
          </cell>
          <cell r="D1485" t="str">
            <v>SENSEX2552080900PE</v>
          </cell>
          <cell r="E1485" t="str">
            <v>SENSEX</v>
          </cell>
          <cell r="G1485">
            <v>80900</v>
          </cell>
          <cell r="H1485" t="str">
            <v>PE</v>
          </cell>
          <cell r="J1485">
            <v>0</v>
          </cell>
          <cell r="K1485">
            <v>81.05</v>
          </cell>
          <cell r="L1485">
            <v>2302760</v>
          </cell>
        </row>
        <row r="1486">
          <cell r="C1486">
            <v>10</v>
          </cell>
          <cell r="D1486" t="str">
            <v>SENSEX2552078500PE</v>
          </cell>
          <cell r="E1486" t="str">
            <v>SENSEX</v>
          </cell>
          <cell r="G1486">
            <v>78500</v>
          </cell>
          <cell r="H1486" t="str">
            <v>PE</v>
          </cell>
          <cell r="J1486">
            <v>0</v>
          </cell>
          <cell r="K1486">
            <v>11.6</v>
          </cell>
          <cell r="L1486">
            <v>3899920</v>
          </cell>
        </row>
        <row r="1487">
          <cell r="C1487">
            <v>0.9</v>
          </cell>
          <cell r="D1487" t="str">
            <v>SENSEX2552065700PE</v>
          </cell>
          <cell r="E1487" t="str">
            <v>SENSEX</v>
          </cell>
          <cell r="G1487">
            <v>65700</v>
          </cell>
          <cell r="H1487" t="str">
            <v>PE</v>
          </cell>
          <cell r="J1487">
            <v>0</v>
          </cell>
          <cell r="K1487">
            <v>1</v>
          </cell>
          <cell r="L1487">
            <v>116520</v>
          </cell>
        </row>
        <row r="1488">
          <cell r="C1488">
            <v>0</v>
          </cell>
          <cell r="D1488" t="str">
            <v>SENSEX2552089900PE</v>
          </cell>
          <cell r="E1488" t="str">
            <v>SENSEX</v>
          </cell>
          <cell r="G1488">
            <v>89900</v>
          </cell>
          <cell r="H1488" t="str">
            <v>PE</v>
          </cell>
          <cell r="J1488">
            <v>7570.9900000000052</v>
          </cell>
          <cell r="K1488">
            <v>-7570.9900000000052</v>
          </cell>
          <cell r="L1488">
            <v>0</v>
          </cell>
        </row>
        <row r="1489">
          <cell r="C1489">
            <v>0</v>
          </cell>
          <cell r="D1489" t="str">
            <v>SENSEX2552088400PE</v>
          </cell>
          <cell r="E1489" t="str">
            <v>SENSEX</v>
          </cell>
          <cell r="G1489">
            <v>88400</v>
          </cell>
          <cell r="H1489" t="str">
            <v>PE</v>
          </cell>
          <cell r="J1489">
            <v>6070.9900000000052</v>
          </cell>
          <cell r="K1489">
            <v>-6070.9900000000052</v>
          </cell>
          <cell r="L1489">
            <v>0</v>
          </cell>
        </row>
        <row r="1490">
          <cell r="C1490">
            <v>0</v>
          </cell>
          <cell r="D1490" t="str">
            <v>SENSEX2552086300PE</v>
          </cell>
          <cell r="E1490" t="str">
            <v>SENSEX</v>
          </cell>
          <cell r="G1490">
            <v>86300</v>
          </cell>
          <cell r="H1490" t="str">
            <v>PE</v>
          </cell>
          <cell r="J1490">
            <v>3970.9900000000052</v>
          </cell>
          <cell r="K1490">
            <v>-3970.9900000000052</v>
          </cell>
          <cell r="L1490">
            <v>0</v>
          </cell>
        </row>
        <row r="1491">
          <cell r="C1491">
            <v>0</v>
          </cell>
          <cell r="D1491" t="str">
            <v>SENSEX2552072300PE</v>
          </cell>
          <cell r="E1491" t="str">
            <v>SENSEX</v>
          </cell>
          <cell r="G1491">
            <v>72300</v>
          </cell>
          <cell r="H1491" t="str">
            <v>PE</v>
          </cell>
          <cell r="J1491">
            <v>0</v>
          </cell>
          <cell r="K1491">
            <v>0</v>
          </cell>
          <cell r="L1491">
            <v>0</v>
          </cell>
        </row>
        <row r="1492">
          <cell r="C1492">
            <v>2.15</v>
          </cell>
          <cell r="D1492" t="str">
            <v>SENSEX2552087700CE</v>
          </cell>
          <cell r="E1492" t="str">
            <v>SENSEX</v>
          </cell>
          <cell r="G1492">
            <v>87700</v>
          </cell>
          <cell r="H1492" t="str">
            <v>CE</v>
          </cell>
          <cell r="J1492">
            <v>0</v>
          </cell>
          <cell r="K1492">
            <v>2.7</v>
          </cell>
          <cell r="L1492">
            <v>74140</v>
          </cell>
        </row>
        <row r="1493">
          <cell r="C1493">
            <v>1506.7</v>
          </cell>
          <cell r="D1493" t="str">
            <v>SENSEX2552081000CE</v>
          </cell>
          <cell r="E1493" t="str">
            <v>SENSEX</v>
          </cell>
          <cell r="G1493">
            <v>81000</v>
          </cell>
          <cell r="H1493" t="str">
            <v>CE</v>
          </cell>
          <cell r="J1493">
            <v>1329.0099999999948</v>
          </cell>
          <cell r="K1493">
            <v>122.94000000000528</v>
          </cell>
          <cell r="L1493">
            <v>58380</v>
          </cell>
        </row>
        <row r="1494">
          <cell r="C1494">
            <v>0</v>
          </cell>
          <cell r="D1494" t="str">
            <v>SENSEX2552067300PE</v>
          </cell>
          <cell r="E1494" t="str">
            <v>SENSEX</v>
          </cell>
          <cell r="G1494">
            <v>67300</v>
          </cell>
          <cell r="H1494" t="str">
            <v>PE</v>
          </cell>
          <cell r="J1494">
            <v>0</v>
          </cell>
          <cell r="K1494">
            <v>0</v>
          </cell>
          <cell r="L1494">
            <v>0</v>
          </cell>
        </row>
        <row r="1495">
          <cell r="C1495">
            <v>0</v>
          </cell>
          <cell r="D1495" t="str">
            <v>SENSEX2552068900PE</v>
          </cell>
          <cell r="E1495" t="str">
            <v>SENSEX</v>
          </cell>
          <cell r="G1495">
            <v>68900</v>
          </cell>
          <cell r="H1495" t="str">
            <v>PE</v>
          </cell>
          <cell r="J1495">
            <v>0</v>
          </cell>
          <cell r="K1495">
            <v>0</v>
          </cell>
          <cell r="L1495">
            <v>0</v>
          </cell>
        </row>
        <row r="1496">
          <cell r="C1496">
            <v>0.9</v>
          </cell>
          <cell r="D1496" t="str">
            <v>SENSEX2552066500PE</v>
          </cell>
          <cell r="E1496" t="str">
            <v>SENSEX</v>
          </cell>
          <cell r="G1496">
            <v>66500</v>
          </cell>
          <cell r="H1496" t="str">
            <v>PE</v>
          </cell>
          <cell r="J1496">
            <v>0</v>
          </cell>
          <cell r="K1496">
            <v>1</v>
          </cell>
          <cell r="L1496">
            <v>43120</v>
          </cell>
        </row>
        <row r="1497">
          <cell r="C1497">
            <v>263.7</v>
          </cell>
          <cell r="D1497" t="str">
            <v>SENSEX2552081900PE</v>
          </cell>
          <cell r="E1497" t="str">
            <v>SENSEX</v>
          </cell>
          <cell r="G1497">
            <v>81900</v>
          </cell>
          <cell r="H1497" t="str">
            <v>PE</v>
          </cell>
          <cell r="J1497">
            <v>0</v>
          </cell>
          <cell r="K1497">
            <v>245</v>
          </cell>
          <cell r="L1497">
            <v>5082500</v>
          </cell>
        </row>
        <row r="1498">
          <cell r="C1498">
            <v>490.65</v>
          </cell>
          <cell r="D1498" t="str">
            <v>SENSEX2552082300CE</v>
          </cell>
          <cell r="E1498" t="str">
            <v>SENSEX</v>
          </cell>
          <cell r="G1498">
            <v>82300</v>
          </cell>
          <cell r="H1498" t="str">
            <v>CE</v>
          </cell>
          <cell r="J1498">
            <v>29.009999999994761</v>
          </cell>
          <cell r="K1498">
            <v>435.39000000000522</v>
          </cell>
          <cell r="L1498">
            <v>15619160</v>
          </cell>
        </row>
        <row r="1499">
          <cell r="C1499">
            <v>1.8</v>
          </cell>
          <cell r="D1499" t="str">
            <v>SENSEX2552087500CE</v>
          </cell>
          <cell r="E1499" t="str">
            <v>SENSEX</v>
          </cell>
          <cell r="G1499">
            <v>87500</v>
          </cell>
          <cell r="H1499" t="str">
            <v>CE</v>
          </cell>
          <cell r="J1499">
            <v>0</v>
          </cell>
          <cell r="K1499">
            <v>2.75</v>
          </cell>
          <cell r="L1499">
            <v>1150520</v>
          </cell>
        </row>
        <row r="1500">
          <cell r="C1500">
            <v>32.799999999999997</v>
          </cell>
          <cell r="D1500" t="str">
            <v>SENSEX2552079800PE</v>
          </cell>
          <cell r="E1500" t="str">
            <v>SENSEX</v>
          </cell>
          <cell r="G1500">
            <v>79800</v>
          </cell>
          <cell r="H1500" t="str">
            <v>PE</v>
          </cell>
          <cell r="J1500">
            <v>0</v>
          </cell>
          <cell r="K1500">
            <v>28.9</v>
          </cell>
          <cell r="L1500">
            <v>1661060</v>
          </cell>
        </row>
        <row r="1501">
          <cell r="C1501">
            <v>6.6</v>
          </cell>
          <cell r="D1501" t="str">
            <v>SENSEX2552077200PE</v>
          </cell>
          <cell r="E1501" t="str">
            <v>SENSEX</v>
          </cell>
          <cell r="G1501">
            <v>77200</v>
          </cell>
          <cell r="H1501" t="str">
            <v>PE</v>
          </cell>
          <cell r="J1501">
            <v>0</v>
          </cell>
          <cell r="K1501">
            <v>6.4</v>
          </cell>
          <cell r="L1501">
            <v>227520</v>
          </cell>
        </row>
        <row r="1502">
          <cell r="C1502">
            <v>3</v>
          </cell>
          <cell r="D1502" t="str">
            <v>SENSEX2552088700CE</v>
          </cell>
          <cell r="E1502" t="str">
            <v>SENSEX</v>
          </cell>
          <cell r="G1502">
            <v>88700</v>
          </cell>
          <cell r="H1502" t="str">
            <v>CE</v>
          </cell>
          <cell r="J1502">
            <v>0</v>
          </cell>
          <cell r="K1502">
            <v>2.15</v>
          </cell>
          <cell r="L1502">
            <v>8500</v>
          </cell>
        </row>
        <row r="1503">
          <cell r="C1503">
            <v>0</v>
          </cell>
          <cell r="D1503" t="str">
            <v>SENSEX2552078700CE</v>
          </cell>
          <cell r="E1503" t="str">
            <v>SENSEX</v>
          </cell>
          <cell r="G1503">
            <v>78700</v>
          </cell>
          <cell r="H1503" t="str">
            <v>CE</v>
          </cell>
          <cell r="J1503">
            <v>3629.0099999999948</v>
          </cell>
          <cell r="K1503">
            <v>-3629.0099999999948</v>
          </cell>
          <cell r="L1503">
            <v>0</v>
          </cell>
        </row>
        <row r="1504">
          <cell r="C1504">
            <v>0</v>
          </cell>
          <cell r="D1504" t="str">
            <v>SENSEX2552068400CE</v>
          </cell>
          <cell r="E1504" t="str">
            <v>SENSEX</v>
          </cell>
          <cell r="G1504">
            <v>68400</v>
          </cell>
          <cell r="H1504" t="str">
            <v>CE</v>
          </cell>
          <cell r="J1504">
            <v>13929.009999999995</v>
          </cell>
          <cell r="K1504">
            <v>-13929.009999999995</v>
          </cell>
          <cell r="L1504">
            <v>0</v>
          </cell>
        </row>
        <row r="1505">
          <cell r="C1505">
            <v>157.19999999999999</v>
          </cell>
          <cell r="D1505" t="str">
            <v>SENSEX2552083200CE</v>
          </cell>
          <cell r="E1505" t="str">
            <v>SENSEX</v>
          </cell>
          <cell r="G1505">
            <v>83200</v>
          </cell>
          <cell r="H1505" t="str">
            <v>CE</v>
          </cell>
          <cell r="J1505">
            <v>0</v>
          </cell>
          <cell r="K1505">
            <v>149.19999999999999</v>
          </cell>
          <cell r="L1505">
            <v>3991360</v>
          </cell>
        </row>
        <row r="1506">
          <cell r="C1506">
            <v>0</v>
          </cell>
          <cell r="D1506" t="str">
            <v>SENSEX2552069500CE</v>
          </cell>
          <cell r="E1506" t="str">
            <v>SENSEX</v>
          </cell>
          <cell r="G1506">
            <v>69500</v>
          </cell>
          <cell r="H1506" t="str">
            <v>CE</v>
          </cell>
          <cell r="J1506">
            <v>12829.009999999995</v>
          </cell>
          <cell r="K1506">
            <v>-12829.009999999995</v>
          </cell>
          <cell r="L1506">
            <v>0</v>
          </cell>
        </row>
        <row r="1507">
          <cell r="C1507">
            <v>1</v>
          </cell>
          <cell r="D1507" t="str">
            <v>SENSEX2552071100PE</v>
          </cell>
          <cell r="E1507" t="str">
            <v>SENSEX</v>
          </cell>
          <cell r="G1507">
            <v>71100</v>
          </cell>
          <cell r="H1507" t="str">
            <v>PE</v>
          </cell>
          <cell r="J1507">
            <v>0</v>
          </cell>
          <cell r="K1507">
            <v>1.5</v>
          </cell>
          <cell r="L1507">
            <v>1920</v>
          </cell>
        </row>
        <row r="1508">
          <cell r="C1508">
            <v>681.4</v>
          </cell>
          <cell r="D1508" t="str">
            <v>SENSEX2552082800PE</v>
          </cell>
          <cell r="E1508" t="str">
            <v>SENSEX</v>
          </cell>
          <cell r="G1508">
            <v>82800</v>
          </cell>
          <cell r="H1508" t="str">
            <v>PE</v>
          </cell>
          <cell r="J1508">
            <v>470.99000000000524</v>
          </cell>
          <cell r="K1508">
            <v>206.75999999999476</v>
          </cell>
          <cell r="L1508">
            <v>571380</v>
          </cell>
        </row>
        <row r="1509">
          <cell r="C1509">
            <v>0</v>
          </cell>
          <cell r="D1509" t="str">
            <v>SENSEX2552088300PE</v>
          </cell>
          <cell r="E1509" t="str">
            <v>SENSEX</v>
          </cell>
          <cell r="G1509">
            <v>88300</v>
          </cell>
          <cell r="H1509" t="str">
            <v>PE</v>
          </cell>
          <cell r="J1509">
            <v>5970.9900000000052</v>
          </cell>
          <cell r="K1509">
            <v>-5970.9900000000052</v>
          </cell>
          <cell r="L1509">
            <v>0</v>
          </cell>
        </row>
        <row r="1510">
          <cell r="C1510">
            <v>8370</v>
          </cell>
          <cell r="D1510" t="str">
            <v>SENSEX2552074000CE</v>
          </cell>
          <cell r="E1510" t="str">
            <v>SENSEX</v>
          </cell>
          <cell r="G1510">
            <v>74000</v>
          </cell>
          <cell r="H1510" t="str">
            <v>CE</v>
          </cell>
          <cell r="J1510">
            <v>8329.0099999999948</v>
          </cell>
          <cell r="K1510">
            <v>40.990000000005239</v>
          </cell>
          <cell r="L1510">
            <v>300</v>
          </cell>
        </row>
        <row r="1511">
          <cell r="C1511">
            <v>1245.75</v>
          </cell>
          <cell r="D1511" t="str">
            <v>SENSEX2552081300CE</v>
          </cell>
          <cell r="E1511" t="str">
            <v>SENSEX</v>
          </cell>
          <cell r="G1511">
            <v>81300</v>
          </cell>
          <cell r="H1511" t="str">
            <v>CE</v>
          </cell>
          <cell r="J1511">
            <v>1029.0099999999948</v>
          </cell>
          <cell r="K1511">
            <v>192.19000000000528</v>
          </cell>
          <cell r="L1511">
            <v>39280</v>
          </cell>
        </row>
        <row r="1512">
          <cell r="C1512">
            <v>0</v>
          </cell>
          <cell r="D1512" t="str">
            <v>SENSEX2552088200PE</v>
          </cell>
          <cell r="E1512" t="str">
            <v>SENSEX</v>
          </cell>
          <cell r="G1512">
            <v>88200</v>
          </cell>
          <cell r="H1512" t="str">
            <v>PE</v>
          </cell>
          <cell r="J1512">
            <v>5870.9900000000052</v>
          </cell>
          <cell r="K1512">
            <v>-5870.9900000000052</v>
          </cell>
          <cell r="L1512">
            <v>0</v>
          </cell>
        </row>
        <row r="1513">
          <cell r="C1513">
            <v>0</v>
          </cell>
          <cell r="D1513" t="str">
            <v>SENSEX2552070200CE</v>
          </cell>
          <cell r="E1513" t="str">
            <v>SENSEX</v>
          </cell>
          <cell r="G1513">
            <v>70200</v>
          </cell>
          <cell r="H1513" t="str">
            <v>CE</v>
          </cell>
          <cell r="J1513">
            <v>12129.009999999995</v>
          </cell>
          <cell r="K1513">
            <v>-12129.009999999995</v>
          </cell>
          <cell r="L1513">
            <v>0</v>
          </cell>
        </row>
        <row r="1514">
          <cell r="C1514">
            <v>0</v>
          </cell>
          <cell r="D1514" t="str">
            <v>SENSEX2552066900CE</v>
          </cell>
          <cell r="E1514" t="str">
            <v>SENSEX</v>
          </cell>
          <cell r="G1514">
            <v>66900</v>
          </cell>
          <cell r="H1514" t="str">
            <v>CE</v>
          </cell>
          <cell r="J1514">
            <v>15429.009999999995</v>
          </cell>
          <cell r="K1514">
            <v>-15429.009999999995</v>
          </cell>
          <cell r="L1514">
            <v>0</v>
          </cell>
        </row>
        <row r="1515">
          <cell r="C1515">
            <v>1.55</v>
          </cell>
          <cell r="D1515" t="str">
            <v>SENSEX2552089000CE</v>
          </cell>
          <cell r="E1515" t="str">
            <v>SENSEX</v>
          </cell>
          <cell r="G1515">
            <v>89000</v>
          </cell>
          <cell r="H1515" t="str">
            <v>CE</v>
          </cell>
          <cell r="J1515">
            <v>0</v>
          </cell>
          <cell r="K1515">
            <v>1.75</v>
          </cell>
          <cell r="L1515">
            <v>701460</v>
          </cell>
        </row>
        <row r="1516">
          <cell r="C1516">
            <v>1.3</v>
          </cell>
          <cell r="D1516" t="str">
            <v>SENSEX2552089900CE</v>
          </cell>
          <cell r="E1516" t="str">
            <v>SENSEX</v>
          </cell>
          <cell r="G1516">
            <v>89900</v>
          </cell>
          <cell r="H1516" t="str">
            <v>CE</v>
          </cell>
          <cell r="J1516">
            <v>0</v>
          </cell>
          <cell r="K1516">
            <v>1.6</v>
          </cell>
          <cell r="L1516">
            <v>881360</v>
          </cell>
        </row>
        <row r="1517">
          <cell r="C1517">
            <v>1124</v>
          </cell>
          <cell r="D1517" t="str">
            <v>SENSEX2552083400PE</v>
          </cell>
          <cell r="E1517" t="str">
            <v>SENSEX</v>
          </cell>
          <cell r="G1517">
            <v>83400</v>
          </cell>
          <cell r="H1517" t="str">
            <v>PE</v>
          </cell>
          <cell r="J1517">
            <v>1070.9900000000052</v>
          </cell>
          <cell r="K1517">
            <v>51.659999999994852</v>
          </cell>
          <cell r="L1517">
            <v>7780</v>
          </cell>
        </row>
        <row r="1518">
          <cell r="C1518">
            <v>3.65</v>
          </cell>
          <cell r="D1518" t="str">
            <v>SENSEX2552086500CE</v>
          </cell>
          <cell r="E1518" t="str">
            <v>SENSEX</v>
          </cell>
          <cell r="G1518">
            <v>86500</v>
          </cell>
          <cell r="H1518" t="str">
            <v>CE</v>
          </cell>
          <cell r="J1518">
            <v>0</v>
          </cell>
          <cell r="K1518">
            <v>4.55</v>
          </cell>
          <cell r="L1518">
            <v>2397980</v>
          </cell>
        </row>
        <row r="1519">
          <cell r="C1519">
            <v>0</v>
          </cell>
          <cell r="D1519" t="str">
            <v>SENSEX2552085600PE</v>
          </cell>
          <cell r="E1519" t="str">
            <v>SENSEX</v>
          </cell>
          <cell r="G1519">
            <v>85600</v>
          </cell>
          <cell r="H1519" t="str">
            <v>PE</v>
          </cell>
          <cell r="J1519">
            <v>3270.9900000000052</v>
          </cell>
          <cell r="K1519">
            <v>-3270.9900000000052</v>
          </cell>
          <cell r="L1519">
            <v>0</v>
          </cell>
        </row>
        <row r="1520">
          <cell r="C1520">
            <v>1.3</v>
          </cell>
          <cell r="D1520" t="str">
            <v>SENSEX2552066800PE</v>
          </cell>
          <cell r="E1520" t="str">
            <v>SENSEX</v>
          </cell>
          <cell r="G1520">
            <v>66800</v>
          </cell>
          <cell r="H1520" t="str">
            <v>PE</v>
          </cell>
          <cell r="J1520">
            <v>0</v>
          </cell>
          <cell r="K1520">
            <v>1.2</v>
          </cell>
          <cell r="L1520">
            <v>5940</v>
          </cell>
        </row>
        <row r="1521">
          <cell r="C1521">
            <v>22.25</v>
          </cell>
          <cell r="D1521" t="str">
            <v>SENSEX2552084500CE</v>
          </cell>
          <cell r="E1521" t="str">
            <v>SENSEX</v>
          </cell>
          <cell r="G1521">
            <v>84500</v>
          </cell>
          <cell r="H1521" t="str">
            <v>CE</v>
          </cell>
          <cell r="J1521">
            <v>0</v>
          </cell>
          <cell r="K1521">
            <v>25.7</v>
          </cell>
          <cell r="L1521">
            <v>7099320</v>
          </cell>
        </row>
        <row r="1522">
          <cell r="C1522">
            <v>3.35</v>
          </cell>
          <cell r="D1522" t="str">
            <v>SENSEX2552086400CE</v>
          </cell>
          <cell r="E1522" t="str">
            <v>SENSEX</v>
          </cell>
          <cell r="G1522">
            <v>86400</v>
          </cell>
          <cell r="H1522" t="str">
            <v>CE</v>
          </cell>
          <cell r="J1522">
            <v>0</v>
          </cell>
          <cell r="K1522">
            <v>4.8499999999999996</v>
          </cell>
          <cell r="L1522">
            <v>512980</v>
          </cell>
        </row>
        <row r="1523">
          <cell r="C1523">
            <v>2234.25</v>
          </cell>
          <cell r="D1523" t="str">
            <v>SENSEX2552084600PE</v>
          </cell>
          <cell r="E1523" t="str">
            <v>SENSEX</v>
          </cell>
          <cell r="G1523">
            <v>84600</v>
          </cell>
          <cell r="H1523" t="str">
            <v>PE</v>
          </cell>
          <cell r="J1523">
            <v>2270.9900000000052</v>
          </cell>
          <cell r="K1523">
            <v>-70.990000000005239</v>
          </cell>
          <cell r="L1523">
            <v>5260</v>
          </cell>
        </row>
        <row r="1524">
          <cell r="C1524">
            <v>2305.15</v>
          </cell>
          <cell r="D1524" t="str">
            <v>SENSEX2552084700PE</v>
          </cell>
          <cell r="E1524" t="str">
            <v>SENSEX</v>
          </cell>
          <cell r="G1524">
            <v>84700</v>
          </cell>
          <cell r="H1524" t="str">
            <v>PE</v>
          </cell>
          <cell r="J1524">
            <v>2370.9900000000052</v>
          </cell>
          <cell r="K1524">
            <v>7.0099999999947613</v>
          </cell>
          <cell r="L1524">
            <v>540</v>
          </cell>
        </row>
        <row r="1525">
          <cell r="C1525">
            <v>0</v>
          </cell>
          <cell r="D1525" t="str">
            <v>SENSEX2552067700CE</v>
          </cell>
          <cell r="E1525" t="str">
            <v>SENSEX</v>
          </cell>
          <cell r="G1525">
            <v>67700</v>
          </cell>
          <cell r="H1525" t="str">
            <v>CE</v>
          </cell>
          <cell r="J1525">
            <v>14629.009999999995</v>
          </cell>
          <cell r="K1525">
            <v>-14629.009999999995</v>
          </cell>
          <cell r="L1525">
            <v>0</v>
          </cell>
        </row>
        <row r="1526">
          <cell r="C1526">
            <v>171.1</v>
          </cell>
          <cell r="D1526" t="str">
            <v>SENSEX2552081500PE</v>
          </cell>
          <cell r="E1526" t="str">
            <v>SENSEX</v>
          </cell>
          <cell r="G1526">
            <v>81500</v>
          </cell>
          <cell r="H1526" t="str">
            <v>PE</v>
          </cell>
          <cell r="J1526">
            <v>0</v>
          </cell>
          <cell r="K1526">
            <v>154.25</v>
          </cell>
          <cell r="L1526">
            <v>8636460</v>
          </cell>
        </row>
        <row r="1527">
          <cell r="C1527">
            <v>2.0499999999999998</v>
          </cell>
          <cell r="D1527" t="str">
            <v>SENSEX2552074900PE</v>
          </cell>
          <cell r="E1527" t="str">
            <v>SENSEX</v>
          </cell>
          <cell r="G1527">
            <v>74900</v>
          </cell>
          <cell r="H1527" t="str">
            <v>PE</v>
          </cell>
          <cell r="J1527">
            <v>0</v>
          </cell>
          <cell r="K1527">
            <v>2.7</v>
          </cell>
          <cell r="L1527">
            <v>90500</v>
          </cell>
        </row>
        <row r="1528">
          <cell r="C1528">
            <v>2132.75</v>
          </cell>
          <cell r="D1528" t="str">
            <v>SENSEX2552084500PE</v>
          </cell>
          <cell r="E1528" t="str">
            <v>SENSEX</v>
          </cell>
          <cell r="G1528">
            <v>84500</v>
          </cell>
          <cell r="H1528" t="str">
            <v>PE</v>
          </cell>
          <cell r="J1528">
            <v>2170.9900000000052</v>
          </cell>
          <cell r="K1528">
            <v>-31.540000000005421</v>
          </cell>
          <cell r="L1528">
            <v>3440</v>
          </cell>
        </row>
        <row r="1529">
          <cell r="C1529">
            <v>4.75</v>
          </cell>
          <cell r="D1529" t="str">
            <v>SENSEX2552076500PE</v>
          </cell>
          <cell r="E1529" t="str">
            <v>SENSEX</v>
          </cell>
          <cell r="G1529">
            <v>76500</v>
          </cell>
          <cell r="H1529" t="str">
            <v>PE</v>
          </cell>
          <cell r="J1529">
            <v>0</v>
          </cell>
          <cell r="K1529">
            <v>4.7</v>
          </cell>
          <cell r="L1529">
            <v>1370860</v>
          </cell>
        </row>
        <row r="1530">
          <cell r="C1530">
            <v>26559.1</v>
          </cell>
          <cell r="D1530" t="str">
            <v>FINNIFTY25JULFUT</v>
          </cell>
          <cell r="E1530" t="str">
            <v>FINNIFTY</v>
          </cell>
          <cell r="L1530">
            <v>0</v>
          </cell>
        </row>
        <row r="1531">
          <cell r="C1531">
            <v>67593.399999999994</v>
          </cell>
          <cell r="D1531" t="str">
            <v>NIFTYNXT5025JULFUT</v>
          </cell>
          <cell r="E1531" t="str">
            <v>NIFTYNXT50</v>
          </cell>
          <cell r="L1531">
            <v>250</v>
          </cell>
        </row>
        <row r="1532">
          <cell r="C1532">
            <v>25194.5</v>
          </cell>
          <cell r="D1532" t="str">
            <v>NIFTY25JUNFUT</v>
          </cell>
          <cell r="E1532" t="str">
            <v>NIFTY</v>
          </cell>
          <cell r="L1532">
            <v>642225</v>
          </cell>
        </row>
        <row r="1533">
          <cell r="C1533">
            <v>55725</v>
          </cell>
          <cell r="D1533" t="str">
            <v>BANKNIFTY25JUNFUT</v>
          </cell>
          <cell r="E1533" t="str">
            <v>BANKNIFTY</v>
          </cell>
          <cell r="L1533">
            <v>113070</v>
          </cell>
        </row>
        <row r="1534">
          <cell r="C1534">
            <v>55516.2</v>
          </cell>
          <cell r="D1534" t="str">
            <v>BANKNIFTY25MAYFUT</v>
          </cell>
          <cell r="E1534" t="str">
            <v>BANKNIFTY</v>
          </cell>
          <cell r="L1534">
            <v>606630</v>
          </cell>
        </row>
        <row r="1535">
          <cell r="C1535">
            <v>26625.1</v>
          </cell>
          <cell r="D1535" t="str">
            <v>FINNIFTY25JUNFUT</v>
          </cell>
          <cell r="E1535" t="str">
            <v>FINNIFTY</v>
          </cell>
          <cell r="L1535">
            <v>2925</v>
          </cell>
        </row>
        <row r="1536">
          <cell r="C1536">
            <v>12945.45</v>
          </cell>
          <cell r="D1536" t="str">
            <v>MIDCPNIFTY25JULFUT</v>
          </cell>
          <cell r="E1536" t="str">
            <v>MIDCPNIFTY</v>
          </cell>
          <cell r="L1536">
            <v>4480</v>
          </cell>
        </row>
        <row r="1537">
          <cell r="C1537">
            <v>12880.85</v>
          </cell>
          <cell r="D1537" t="str">
            <v>MIDCPNIFTY25JUNFUT</v>
          </cell>
          <cell r="E1537" t="str">
            <v>MIDCPNIFTY</v>
          </cell>
          <cell r="L1537">
            <v>51240</v>
          </cell>
        </row>
        <row r="1538">
          <cell r="C1538">
            <v>12835.7</v>
          </cell>
          <cell r="D1538" t="str">
            <v>MIDCPNIFTY25MAYFUT</v>
          </cell>
          <cell r="E1538" t="str">
            <v>MIDCPNIFTY</v>
          </cell>
          <cell r="L1538">
            <v>379920</v>
          </cell>
        </row>
        <row r="1539">
          <cell r="C1539">
            <v>25325</v>
          </cell>
          <cell r="D1539" t="str">
            <v>NIFTY25JULFUT</v>
          </cell>
          <cell r="E1539" t="str">
            <v>NIFTY</v>
          </cell>
          <cell r="L1539">
            <v>192000</v>
          </cell>
        </row>
        <row r="1540">
          <cell r="C1540">
            <v>67481.8</v>
          </cell>
          <cell r="D1540" t="str">
            <v>NIFTYNXT5025JUNFUT</v>
          </cell>
          <cell r="E1540" t="str">
            <v>NIFTYNXT50</v>
          </cell>
          <cell r="L1540">
            <v>1550</v>
          </cell>
        </row>
        <row r="1541">
          <cell r="C1541">
            <v>25081.9</v>
          </cell>
          <cell r="D1541" t="str">
            <v>NIFTY25MAYFUT</v>
          </cell>
          <cell r="E1541" t="str">
            <v>NIFTY</v>
          </cell>
          <cell r="L1541">
            <v>3897375</v>
          </cell>
        </row>
        <row r="1542">
          <cell r="C1542">
            <v>26510</v>
          </cell>
          <cell r="D1542" t="str">
            <v>FINNIFTY25MAYFUT</v>
          </cell>
          <cell r="E1542" t="str">
            <v>FINNIFTY</v>
          </cell>
          <cell r="L1542">
            <v>12675</v>
          </cell>
        </row>
        <row r="1543">
          <cell r="C1543">
            <v>67215</v>
          </cell>
          <cell r="D1543" t="str">
            <v>NIFTYNXT5025MAYFUT</v>
          </cell>
          <cell r="E1543" t="str">
            <v>NIFTYNXT50</v>
          </cell>
          <cell r="L1543">
            <v>7325</v>
          </cell>
        </row>
        <row r="1544">
          <cell r="C1544">
            <v>55871.6</v>
          </cell>
          <cell r="D1544" t="str">
            <v>BANKNIFTY25JULFUT</v>
          </cell>
          <cell r="E1544" t="str">
            <v>BANKNIFTY</v>
          </cell>
          <cell r="L1544">
            <v>23450</v>
          </cell>
        </row>
        <row r="1545">
          <cell r="C1545">
            <v>0</v>
          </cell>
          <cell r="D1545" t="str">
            <v>SENSEX25603FUT</v>
          </cell>
          <cell r="E1545" t="str">
            <v>SENSEX</v>
          </cell>
          <cell r="L1545">
            <v>0</v>
          </cell>
        </row>
        <row r="1546">
          <cell r="C1546">
            <v>82405.75</v>
          </cell>
          <cell r="D1546" t="str">
            <v>SENSEX25520FUT</v>
          </cell>
          <cell r="E1546" t="str">
            <v>SENSEX</v>
          </cell>
          <cell r="L1546">
            <v>21840</v>
          </cell>
        </row>
        <row r="1547">
          <cell r="C1547">
            <v>0</v>
          </cell>
          <cell r="D1547" t="str">
            <v>SENSEX5025JUNFUT</v>
          </cell>
          <cell r="E1547" t="str">
            <v>SENSEX50</v>
          </cell>
          <cell r="L1547">
            <v>0</v>
          </cell>
        </row>
        <row r="1548">
          <cell r="C1548">
            <v>0</v>
          </cell>
          <cell r="D1548" t="str">
            <v>BANKEX25JULFUT</v>
          </cell>
          <cell r="E1548" t="str">
            <v>BANKEX</v>
          </cell>
          <cell r="L1548">
            <v>0</v>
          </cell>
        </row>
        <row r="1549">
          <cell r="C1549">
            <v>0</v>
          </cell>
          <cell r="D1549" t="str">
            <v>SENSEX25701FUT</v>
          </cell>
          <cell r="E1549" t="str">
            <v>SENSEX</v>
          </cell>
          <cell r="L1549">
            <v>0</v>
          </cell>
        </row>
        <row r="1550">
          <cell r="C1550">
            <v>82945.899999999994</v>
          </cell>
          <cell r="D1550" t="str">
            <v>SENSEX25JUNFUT</v>
          </cell>
          <cell r="E1550" t="str">
            <v>SENSEX</v>
          </cell>
          <cell r="L1550">
            <v>140</v>
          </cell>
        </row>
        <row r="1551">
          <cell r="C1551">
            <v>0</v>
          </cell>
          <cell r="D1551" t="str">
            <v>SENSEX25JULFUT</v>
          </cell>
          <cell r="E1551" t="str">
            <v>SENSEX</v>
          </cell>
          <cell r="L1551">
            <v>0</v>
          </cell>
        </row>
        <row r="1552">
          <cell r="C1552">
            <v>63157.65</v>
          </cell>
          <cell r="D1552" t="str">
            <v>BANKEX25MAYFUT</v>
          </cell>
          <cell r="E1552" t="str">
            <v>BANKEX</v>
          </cell>
          <cell r="L1552">
            <v>90</v>
          </cell>
        </row>
        <row r="1553">
          <cell r="C1553">
            <v>0</v>
          </cell>
          <cell r="D1553" t="str">
            <v>SENSEX25617FUT</v>
          </cell>
          <cell r="E1553" t="str">
            <v>SENSEX</v>
          </cell>
          <cell r="L1553">
            <v>0</v>
          </cell>
        </row>
        <row r="1554">
          <cell r="C1554">
            <v>0</v>
          </cell>
          <cell r="D1554" t="str">
            <v>SENSEX25610FUT</v>
          </cell>
          <cell r="E1554" t="str">
            <v>SENSEX</v>
          </cell>
          <cell r="L1554">
            <v>0</v>
          </cell>
        </row>
        <row r="1555">
          <cell r="C1555">
            <v>0</v>
          </cell>
          <cell r="D1555" t="str">
            <v>SENSEX5025JULFUT</v>
          </cell>
          <cell r="E1555" t="str">
            <v>SENSEX50</v>
          </cell>
          <cell r="L1555">
            <v>0</v>
          </cell>
        </row>
        <row r="1556">
          <cell r="C1556">
            <v>0</v>
          </cell>
          <cell r="D1556" t="str">
            <v>SENSEX5025MAYFUT</v>
          </cell>
          <cell r="E1556" t="str">
            <v>SENSEX50</v>
          </cell>
          <cell r="L1556">
            <v>0</v>
          </cell>
        </row>
        <row r="1557">
          <cell r="C1557">
            <v>63496.9</v>
          </cell>
          <cell r="D1557" t="str">
            <v>BANKEX25JUNFUT</v>
          </cell>
          <cell r="E1557" t="str">
            <v>BANKEX</v>
          </cell>
          <cell r="L1557">
            <v>30</v>
          </cell>
        </row>
        <row r="1558">
          <cell r="C1558">
            <v>82495</v>
          </cell>
          <cell r="D1558" t="str">
            <v>SENSEX25MAYFUT</v>
          </cell>
          <cell r="E1558" t="str">
            <v>SENSEX</v>
          </cell>
          <cell r="L1558">
            <v>5960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C0E3007-C56D-41D2-8E11-682AAAC8E453}" autoFormatId="16" applyNumberFormats="0" applyBorderFormats="0" applyFontFormats="0" applyPatternFormats="0" applyAlignmentFormats="0" applyWidthHeightFormats="0">
  <queryTableRefresh nextId="42" unboundColumnsRight="8">
    <queryTableFields count="37">
      <queryTableField id="1" name="Broker" tableColumnId="1"/>
      <queryTableField id="2" name="ClientID" tableColumnId="2"/>
      <queryTableField id="3" name="AppOrderID" tableColumnId="3"/>
      <queryTableField id="4" name="GeneratedBy" tableColumnId="4"/>
      <queryTableField id="5" name="ExchangeInstrumentID" tableColumnId="5"/>
      <queryTableField id="6" name="ExchangeSegment" tableColumnId="6"/>
      <queryTableField id="7" name="OrderSide" tableColumnId="7"/>
      <queryTableField id="8" name="OrderType" tableColumnId="8"/>
      <queryTableField id="9" name="ProductType" tableColumnId="9"/>
      <queryTableField id="10" name="OrderPrice" tableColumnId="10"/>
      <queryTableField id="11" name="OrderQuantity" tableColumnId="11"/>
      <queryTableField id="12" name="OrderStopPrice" tableColumnId="12"/>
      <queryTableField id="13" name="OrderStatus" tableColumnId="13"/>
      <queryTableField id="14" name="OrderAverageTradedPrice" tableColumnId="14"/>
      <queryTableField id="15" name="OrderGeneratedDateTime" tableColumnId="15"/>
      <queryTableField id="16" name="ExchangeTransactTime" tableColumnId="16"/>
      <queryTableField id="17" name="TradingSymbol" tableColumnId="17"/>
      <queryTableField id="18" name="CancelRejectReason" tableColumnId="18"/>
      <queryTableField id="19" name="OrderUniqueIdentifier" tableColumnId="19"/>
      <queryTableField id="20" name="TRADING SYMBOL" tableColumnId="20"/>
      <queryTableField id="21" name="SYMBOL" tableColumnId="21"/>
      <queryTableField id="22" name="INSTRUMENT NAME" tableColumnId="22"/>
      <queryTableField id="23" name="STRIKE" tableColumnId="23"/>
      <queryTableField id="24" name="OPTION TYPE" tableColumnId="24"/>
      <queryTableField id="25" name="NetQty" tableColumnId="25"/>
      <queryTableField id="26" name="OrderTime" tableColumnId="26"/>
      <queryTableField id="27" name="ExecutionTime" tableColumnId="27"/>
      <queryTableField id="28" name="Main/Hedge" tableColumnId="28"/>
      <queryTableField id="29" name="TradeTim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9" dataBound="0" tableColumnId="39"/>
      <queryTableField id="40" dataBound="0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323C2-F901-48C9-AE01-CEB050DACC82}" name="MIS" displayName="MIS" ref="A1:AK11810" tableType="queryTable" totalsRowShown="0">
  <sortState xmlns:xlrd2="http://schemas.microsoft.com/office/spreadsheetml/2017/richdata2" ref="A2:AK11810">
    <sortCondition ref="P1:P11810"/>
  </sortState>
  <tableColumns count="37">
    <tableColumn id="1" xr3:uid="{32118394-D9EB-42B3-842E-0C042249BB65}" uniqueName="1" name="Broker" queryTableFieldId="1"/>
    <tableColumn id="2" xr3:uid="{2E2BB42B-1406-4A9A-A056-9FF6169295BF}" uniqueName="2" name="ClientID" queryTableFieldId="2"/>
    <tableColumn id="3" xr3:uid="{8F46070E-6AC5-48A2-A4DA-EF44F1090CA1}" uniqueName="3" name="AppOrderID" queryTableFieldId="3"/>
    <tableColumn id="4" xr3:uid="{8D31B9B1-E01C-4F58-9763-039A1D559F86}" uniqueName="4" name="GeneratedBy" queryTableFieldId="4"/>
    <tableColumn id="5" xr3:uid="{A9D39F4A-CEEE-43BA-B98E-268AD98FE809}" uniqueName="5" name="ExchangeInstrumentID" queryTableFieldId="5"/>
    <tableColumn id="6" xr3:uid="{10F0814E-E37C-48FD-B64F-334D983D1C2F}" uniqueName="6" name="ExchangeSegment" queryTableFieldId="6"/>
    <tableColumn id="7" xr3:uid="{6719191C-6ABC-48F4-8CC7-B21524298E56}" uniqueName="7" name="OrderSide" queryTableFieldId="7"/>
    <tableColumn id="8" xr3:uid="{41128642-793E-4160-90DC-BDE099BEB5D0}" uniqueName="8" name="OrderType" queryTableFieldId="8"/>
    <tableColumn id="9" xr3:uid="{B996422C-284E-4A44-B2DB-851875957E33}" uniqueName="9" name="ProductType" queryTableFieldId="9"/>
    <tableColumn id="10" xr3:uid="{DF205655-76DF-4073-8C43-C34D9180B3D3}" uniqueName="10" name="OrderPrice" queryTableFieldId="10"/>
    <tableColumn id="11" xr3:uid="{AE43CBD3-F2F7-46BF-9D57-A0B51DB01773}" uniqueName="11" name="OrderQuantity" queryTableFieldId="11"/>
    <tableColumn id="12" xr3:uid="{22B44732-8570-4780-8272-B541E4C2D39F}" uniqueName="12" name="OrderStopPrice" queryTableFieldId="12"/>
    <tableColumn id="13" xr3:uid="{B8EDAED7-6F6C-4B37-AA10-8EEA894F6315}" uniqueName="13" name="OrderStatus" queryTableFieldId="13"/>
    <tableColumn id="14" xr3:uid="{D50F4E1E-2642-4CA4-9A38-6BEC481402EE}" uniqueName="14" name="OrderAverageTradedPrice" queryTableFieldId="14"/>
    <tableColumn id="15" xr3:uid="{4C33CFDA-6184-4C83-92E4-EEFF3C723153}" uniqueName="15" name="OrderGeneratedDateTime" queryTableFieldId="15"/>
    <tableColumn id="16" xr3:uid="{C37FA49A-D791-41FB-9A74-386F79F3ED34}" uniqueName="16" name="ExchangeTransactTime" queryTableFieldId="16"/>
    <tableColumn id="17" xr3:uid="{3A985619-AE87-40EC-9905-91CD9EEEB7B0}" uniqueName="17" name="TradingSymbol" queryTableFieldId="17"/>
    <tableColumn id="18" xr3:uid="{69B2945E-29B6-422E-9509-EC85D2AF584B}" uniqueName="18" name="CancelRejectReason" queryTableFieldId="18"/>
    <tableColumn id="19" xr3:uid="{B38CA3C2-7BBF-4FB5-976F-B726168E5451}" uniqueName="19" name="OrderUniqueIdentifier" queryTableFieldId="19"/>
    <tableColumn id="20" xr3:uid="{D42CD518-7448-4A11-8FEF-8168390070B2}" uniqueName="20" name="TRADING SYMBOL" queryTableFieldId="20"/>
    <tableColumn id="21" xr3:uid="{95337669-EB1D-4C02-AE11-170B74931C80}" uniqueName="21" name="SYMBOL" queryTableFieldId="21"/>
    <tableColumn id="22" xr3:uid="{BE0E5873-49DC-4483-858D-FE16666188AC}" uniqueName="22" name="INSTRUMENT NAME" queryTableFieldId="22"/>
    <tableColumn id="23" xr3:uid="{B099156F-3089-47E4-893A-52DD0267E332}" uniqueName="23" name="STRIKE" queryTableFieldId="23"/>
    <tableColumn id="24" xr3:uid="{958705B9-CDD8-40C7-BFF9-76BAA99F3739}" uniqueName="24" name="OPTION TYPE" queryTableFieldId="24"/>
    <tableColumn id="25" xr3:uid="{0663A693-9EED-4227-929E-70CFE2BDBD84}" uniqueName="25" name="NetQty" queryTableFieldId="25"/>
    <tableColumn id="26" xr3:uid="{22F68ABE-F6E2-404B-82B2-626E443BBCE5}" uniqueName="26" name="OrderTime" queryTableFieldId="26"/>
    <tableColumn id="27" xr3:uid="{324FB956-4595-4B06-8A5B-5073140AE2E9}" uniqueName="27" name="ExecutionTime" queryTableFieldId="27"/>
    <tableColumn id="28" xr3:uid="{376445FF-2532-4EC7-AFCD-08C1C6151771}" uniqueName="28" name="Main/Hedge" queryTableFieldId="28"/>
    <tableColumn id="29" xr3:uid="{04022BB8-8FD4-4980-893F-77AECF33D7A2}" uniqueName="29" name="TradeTime" queryTableFieldId="29"/>
    <tableColumn id="30" xr3:uid="{0558CE56-4E35-4DE5-90B5-011FCC838BC3}" uniqueName="30" name="LTP" queryTableFieldId="30">
      <calculatedColumnFormula>_xlfn.XLOOKUP(MIS[[#This Row],[TRADING SYMBOL]],[1]Sheet1!$D:$D,[1]Sheet1!$C:$C)</calculatedColumnFormula>
    </tableColumn>
    <tableColumn id="31" xr3:uid="{D39997A7-CF20-4FCB-BD4C-0645ABFB365D}" uniqueName="31" name="VALUE" queryTableFieldId="31">
      <calculatedColumnFormula>MIS[[#This Row],[OrderAverageTradedPrice]]*MIS[[#This Row],[OrderQuantity]]</calculatedColumnFormula>
    </tableColumn>
    <tableColumn id="32" xr3:uid="{F2EEACD2-FDDA-475C-9B61-8E9C3DF0AD39}" uniqueName="32" name="LIVE_VALUE" queryTableFieldId="32">
      <calculatedColumnFormula>MIS[[#This Row],[LTP]]*MIS[[#This Row],[OrderQuantity]]</calculatedColumnFormula>
    </tableColumn>
    <tableColumn id="33" xr3:uid="{C320C5FE-540E-495E-A06D-5636DB383058}" uniqueName="33" name="PNL" queryTableFieldId="33">
      <calculatedColumnFormula>IF(MIS[[#This Row],[OrderSide]]="SELL",MIS[[#This Row],[VALUE]]-MIS[[#This Row],[LIVE_VALUE]],MIS[[#This Row],[LIVE_VALUE]]-MIS[[#This Row],[VALUE]])</calculatedColumnFormula>
    </tableColumn>
    <tableColumn id="34" xr3:uid="{98832AF1-2A4F-441F-97ED-4CE4ABA64158}" uniqueName="34" name="PRODUCT" queryTableFieldId="34">
      <calculatedColumnFormula array="1">IF(LEFT(MIS[[#This Row],[OrderUniqueIdentifier]],3)="sce","SCENARIO_"&amp;RIGHT(MIS[[#This Row],[OrderUniqueIdentifier]],1),_xlfn._xlws.FILTER(Table7[Column1],ISNUMBER(SEARCH(Table7[Column1],MIS[[#This Row],[OrderUniqueIdentifier]])),""))</calculatedColumnFormula>
    </tableColumn>
    <tableColumn id="35" xr3:uid="{FEEE0C07-1485-4E92-A9FA-7AA360F9882B}" uniqueName="35" name="Column1" queryTableFieldId="35">
      <calculatedColumnFormula>MIS[[#This Row],[TRADING SYMBOL]]</calculatedColumnFormula>
    </tableColumn>
    <tableColumn id="39" xr3:uid="{27BAF470-C0B4-408E-8DD8-1D18F38E1E5F}" uniqueName="39" name="Column2" queryTableFieldId="39">
      <calculatedColumnFormula>IF(RIGHT(MIS[[#This Row],[Main/Hedge]],4)="MAIN","MAIN","HEDGE")</calculatedColumnFormula>
    </tableColumn>
    <tableColumn id="36" xr3:uid="{86C12ABC-F241-4B93-98A8-E48077868C1D}" uniqueName="36" name="Column3" queryTableFieldId="40">
      <calculatedColumnFormula array="1">_xlfn._xlws.FILTER(Table4[Column1],ISNUMBER(SEARCH(Table4[Column1],MIS[[#This Row],[OrderUniqueIdentifier]])),"")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375BD8-A886-4337-8A2C-5B21A174F814}" name="Table4" displayName="Table4" ref="AN2:AN9" totalsRowShown="0">
  <autoFilter ref="AN2:AN9" xr:uid="{49375BD8-A886-4337-8A2C-5B21A174F814}"/>
  <tableColumns count="1">
    <tableColumn id="1" xr3:uid="{69D8B63F-C749-4E90-B99E-76FC09C6CA20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20235-D7C1-403D-89A2-20B64D39923E}" name="Table7" displayName="Table7" ref="AP2:AP11" totalsRowShown="0">
  <autoFilter ref="AP2:AP11" xr:uid="{57320235-D7C1-403D-89A2-20B64D39923E}"/>
  <tableColumns count="1">
    <tableColumn id="1" xr3:uid="{98045821-0AE8-4068-AAC6-089113B9602A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1884F-D47A-4993-9A7E-31C57F537310}" name="Table2" displayName="Table2" ref="A1:A2" totalsRowShown="0">
  <autoFilter ref="A1:A2" xr:uid="{8F21884F-D47A-4993-9A7E-31C57F537310}"/>
  <tableColumns count="1">
    <tableColumn id="1" xr3:uid="{C28C6931-AD81-4353-9EF3-7D2E344D7851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D62997-FE37-453F-984E-CA38899DF315}" name="Table3" displayName="Table3" ref="A1:D267" totalsRowShown="0">
  <tableColumns count="4">
    <tableColumn id="1" xr3:uid="{DBC732CB-0D3B-4C00-B056-59654CB3D66B}" name="Column1"/>
    <tableColumn id="2" xr3:uid="{4C185C37-58FF-422E-9FAC-3C328534AB0C}" name="Column2"/>
    <tableColumn id="3" xr3:uid="{A28C096D-9009-48BF-8299-9B1BAA630FB1}" name="Column3"/>
    <tableColumn id="4" xr3:uid="{E00C3E69-D379-4B37-8A24-99FD19E1AD7D}" name="Column4" dataDxfId="4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E3E1CD-1294-4EB6-982D-391A6111062A}" name="Table5" displayName="Table5" ref="A1:A8" totalsRowShown="0">
  <autoFilter ref="A1:A8" xr:uid="{07E3E1CD-1294-4EB6-982D-391A6111062A}"/>
  <tableColumns count="1">
    <tableColumn id="1" xr3:uid="{2ED372A0-EE23-4868-AB67-2983527E432F}" name="Inclu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140C-361D-4351-B131-64E39EED0353}">
  <sheetPr codeName="Sheet1"/>
  <dimension ref="A1:AP11810"/>
  <sheetViews>
    <sheetView topLeftCell="S1" workbookViewId="0">
      <selection activeCell="AG1" sqref="AG1"/>
    </sheetView>
  </sheetViews>
  <sheetFormatPr defaultRowHeight="15" x14ac:dyDescent="0.25"/>
  <cols>
    <col min="1" max="1" width="12" bestFit="1" customWidth="1"/>
    <col min="2" max="2" width="12.7109375" bestFit="1" customWidth="1"/>
    <col min="3" max="3" width="11.5703125" bestFit="1" customWidth="1"/>
    <col min="4" max="4" width="12.5703125" bestFit="1" customWidth="1"/>
    <col min="5" max="5" width="21.42578125" bestFit="1" customWidth="1"/>
    <col min="6" max="6" width="17.42578125" bestFit="1" customWidth="1"/>
    <col min="7" max="7" width="10" bestFit="1" customWidth="1"/>
    <col min="8" max="8" width="10.42578125" bestFit="1" customWidth="1"/>
    <col min="9" max="9" width="12.140625" bestFit="1" customWidth="1"/>
    <col min="10" max="10" width="10.5703125" bestFit="1" customWidth="1"/>
    <col min="11" max="11" width="14" bestFit="1" customWidth="1"/>
    <col min="12" max="12" width="14.7109375" bestFit="1" customWidth="1"/>
    <col min="13" max="13" width="11.5703125" bestFit="1" customWidth="1"/>
    <col min="14" max="14" width="24.42578125" bestFit="1" customWidth="1"/>
    <col min="15" max="15" width="24.5703125" bestFit="1" customWidth="1"/>
    <col min="16" max="16" width="21.42578125" bestFit="1" customWidth="1"/>
    <col min="17" max="17" width="26.5703125" bestFit="1" customWidth="1"/>
    <col min="18" max="18" width="81.140625" bestFit="1" customWidth="1"/>
    <col min="19" max="19" width="21.42578125" bestFit="1" customWidth="1"/>
    <col min="20" max="20" width="20" bestFit="1" customWidth="1"/>
    <col min="21" max="21" width="8.140625" bestFit="1" customWidth="1"/>
    <col min="22" max="22" width="18.7109375" bestFit="1" customWidth="1"/>
    <col min="23" max="23" width="6.85546875" bestFit="1" customWidth="1"/>
    <col min="24" max="24" width="12.5703125" bestFit="1" customWidth="1"/>
    <col min="25" max="25" width="7.42578125" bestFit="1" customWidth="1"/>
    <col min="26" max="26" width="10.5703125" bestFit="1" customWidth="1"/>
    <col min="27" max="27" width="14.28515625" bestFit="1" customWidth="1"/>
    <col min="28" max="28" width="12" bestFit="1" customWidth="1"/>
    <col min="29" max="29" width="10.42578125" bestFit="1" customWidth="1"/>
    <col min="30" max="30" width="7" bestFit="1" customWidth="1"/>
    <col min="31" max="31" width="10" bestFit="1" customWidth="1"/>
    <col min="32" max="32" width="11.42578125" bestFit="1" customWidth="1"/>
    <col min="33" max="33" width="9.7109375" bestFit="1" customWidth="1"/>
    <col min="34" max="34" width="11.85546875" bestFit="1" customWidth="1"/>
    <col min="35" max="35" width="20" bestFit="1" customWidth="1"/>
    <col min="36" max="36" width="8.85546875" bestFit="1" customWidth="1"/>
    <col min="37" max="38" width="11.85546875" bestFit="1" customWidth="1"/>
    <col min="42" max="42" width="11" customWidth="1"/>
  </cols>
  <sheetData>
    <row r="1" spans="1:42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t="s">
        <v>0</v>
      </c>
      <c r="AE1" t="s">
        <v>1</v>
      </c>
      <c r="AF1" t="s">
        <v>2</v>
      </c>
      <c r="AG1" t="s">
        <v>3</v>
      </c>
      <c r="AH1" t="s">
        <v>10</v>
      </c>
      <c r="AI1" t="s">
        <v>4</v>
      </c>
      <c r="AJ1" t="s">
        <v>5</v>
      </c>
      <c r="AK1" t="s">
        <v>6</v>
      </c>
    </row>
    <row r="2" spans="1:42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>
        <f>_xlfn.XLOOKUP(MIS[[#This Row],[TRADING SYMBOL]],[1]Sheet1!$D:$D,[1]Sheet1!$C:$C)</f>
        <v>4.0999999999999996</v>
      </c>
      <c r="AE2">
        <f>MIS[[#This Row],[OrderAverageTradedPrice]]*MIS[[#This Row],[OrderQuantity]]</f>
        <v>1716</v>
      </c>
      <c r="AF2">
        <f>MIS[[#This Row],[LTP]]*MIS[[#This Row],[OrderQuantity]]</f>
        <v>983.99999999999989</v>
      </c>
      <c r="AG2">
        <f>IF(MIS[[#This Row],[OrderSide]]="SELL",MIS[[#This Row],[VALUE]]-MIS[[#This Row],[LIVE_VALUE]],MIS[[#This Row],[LIVE_VALUE]]-MIS[[#This Row],[VALUE]])</f>
        <v>-732.00000000000011</v>
      </c>
      <c r="AH2" t="str" cm="1">
        <f t="array" ref="AH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" t="str">
        <f>MIS[[#This Row],[TRADING SYMBOL]]</f>
        <v>SENSEX2552085900CE</v>
      </c>
      <c r="AJ2" t="str">
        <f>IF(RIGHT(MIS[[#This Row],[Main/Hedge]],4)="MAIN","MAIN","HEDGE")</f>
        <v>HEDGE</v>
      </c>
      <c r="AK2" t="str" cm="1">
        <f t="array" ref="AK2">_xlfn._xlws.FILTER(Table4[Column1],ISNUMBER(SEARCH(Table4[Column1],MIS[[#This Row],[OrderUniqueIdentifier]])),"")</f>
        <v>XYT</v>
      </c>
      <c r="AN2" t="s">
        <v>4</v>
      </c>
      <c r="AP2" t="s">
        <v>4</v>
      </c>
    </row>
    <row r="3" spans="1:42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>
        <f>_xlfn.XLOOKUP(MIS[[#This Row],[TRADING SYMBOL]],[1]Sheet1!$D:$D,[1]Sheet1!$C:$C)</f>
        <v>3.15</v>
      </c>
      <c r="AE3">
        <f>MIS[[#This Row],[OrderAverageTradedPrice]]*MIS[[#This Row],[OrderQuantity]]</f>
        <v>787.5</v>
      </c>
      <c r="AF3">
        <f>MIS[[#This Row],[LTP]]*MIS[[#This Row],[OrderQuantity]]</f>
        <v>708.75</v>
      </c>
      <c r="AG3">
        <f>IF(MIS[[#This Row],[OrderSide]]="SELL",MIS[[#This Row],[VALUE]]-MIS[[#This Row],[LIVE_VALUE]],MIS[[#This Row],[LIVE_VALUE]]-MIS[[#This Row],[VALUE]])</f>
        <v>-78.75</v>
      </c>
      <c r="AH3" t="str" cm="1">
        <f t="array" ref="AH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" t="str">
        <f>MIS[[#This Row],[TRADING SYMBOL]]</f>
        <v>NIFTY2552226300CE</v>
      </c>
      <c r="AJ3" t="str">
        <f>IF(RIGHT(MIS[[#This Row],[Main/Hedge]],4)="MAIN","MAIN","HEDGE")</f>
        <v>HEDGE</v>
      </c>
      <c r="AK3" t="str" cm="1">
        <f t="array" ref="AK3">_xlfn._xlws.FILTER(Table4[Column1],ISNUMBER(SEARCH(Table4[Column1],MIS[[#This Row],[OrderUniqueIdentifier]])),"")</f>
        <v>VWAP</v>
      </c>
      <c r="AN3" t="s">
        <v>31</v>
      </c>
      <c r="AP3" t="s">
        <v>31</v>
      </c>
    </row>
    <row r="4" spans="1:42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>
        <f>_xlfn.XLOOKUP(MIS[[#This Row],[TRADING SYMBOL]],[1]Sheet1!$D:$D,[1]Sheet1!$C:$C)</f>
        <v>4.0999999999999996</v>
      </c>
      <c r="AE4">
        <f>MIS[[#This Row],[OrderAverageTradedPrice]]*MIS[[#This Row],[OrderQuantity]]</f>
        <v>286</v>
      </c>
      <c r="AF4">
        <f>MIS[[#This Row],[LTP]]*MIS[[#This Row],[OrderQuantity]]</f>
        <v>164</v>
      </c>
      <c r="AG4">
        <f>IF(MIS[[#This Row],[OrderSide]]="SELL",MIS[[#This Row],[VALUE]]-MIS[[#This Row],[LIVE_VALUE]],MIS[[#This Row],[LIVE_VALUE]]-MIS[[#This Row],[VALUE]])</f>
        <v>-122</v>
      </c>
      <c r="AH4" t="str" cm="1">
        <f t="array" ref="AH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" t="str">
        <f>MIS[[#This Row],[TRADING SYMBOL]]</f>
        <v>SENSEX2552085900CE</v>
      </c>
      <c r="AJ4" t="str">
        <f>IF(RIGHT(MIS[[#This Row],[Main/Hedge]],4)="MAIN","MAIN","HEDGE")</f>
        <v>HEDGE</v>
      </c>
      <c r="AK4" t="str" cm="1">
        <f t="array" ref="AK4">_xlfn._xlws.FILTER(Table4[Column1],ISNUMBER(SEARCH(Table4[Column1],MIS[[#This Row],[OrderUniqueIdentifier]])),"")</f>
        <v>XYT</v>
      </c>
      <c r="AN4" t="s">
        <v>32</v>
      </c>
      <c r="AP4" t="s">
        <v>32</v>
      </c>
    </row>
    <row r="5" spans="1:42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>
        <f>_xlfn.XLOOKUP(MIS[[#This Row],[TRADING SYMBOL]],[1]Sheet1!$D:$D,[1]Sheet1!$C:$C)</f>
        <v>3.15</v>
      </c>
      <c r="AE5">
        <f>MIS[[#This Row],[OrderAverageTradedPrice]]*MIS[[#This Row],[OrderQuantity]]</f>
        <v>6300</v>
      </c>
      <c r="AF5">
        <f>MIS[[#This Row],[LTP]]*MIS[[#This Row],[OrderQuantity]]</f>
        <v>5670</v>
      </c>
      <c r="AG5">
        <f>IF(MIS[[#This Row],[OrderSide]]="SELL",MIS[[#This Row],[VALUE]]-MIS[[#This Row],[LIVE_VALUE]],MIS[[#This Row],[LIVE_VALUE]]-MIS[[#This Row],[VALUE]])</f>
        <v>-630</v>
      </c>
      <c r="AH5" t="str" cm="1">
        <f t="array" ref="AH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" t="str">
        <f>MIS[[#This Row],[TRADING SYMBOL]]</f>
        <v>NIFTY2552226300CE</v>
      </c>
      <c r="AJ5" t="str">
        <f>IF(RIGHT(MIS[[#This Row],[Main/Hedge]],4)="MAIN","MAIN","HEDGE")</f>
        <v>HEDGE</v>
      </c>
      <c r="AK5" t="str" cm="1">
        <f t="array" ref="AK5">_xlfn._xlws.FILTER(Table4[Column1],ISNUMBER(SEARCH(Table4[Column1],MIS[[#This Row],[OrderUniqueIdentifier]])),"")</f>
        <v>VWAP</v>
      </c>
      <c r="AN5" t="s">
        <v>33</v>
      </c>
      <c r="AP5" t="s">
        <v>33</v>
      </c>
    </row>
    <row r="6" spans="1:42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>
        <f>_xlfn.XLOOKUP(MIS[[#This Row],[TRADING SYMBOL]],[1]Sheet1!$D:$D,[1]Sheet1!$C:$C)</f>
        <v>4.0999999999999996</v>
      </c>
      <c r="AE6">
        <f>MIS[[#This Row],[OrderAverageTradedPrice]]*MIS[[#This Row],[OrderQuantity]]</f>
        <v>576</v>
      </c>
      <c r="AF6">
        <f>MIS[[#This Row],[LTP]]*MIS[[#This Row],[OrderQuantity]]</f>
        <v>328</v>
      </c>
      <c r="AG6">
        <f>IF(MIS[[#This Row],[OrderSide]]="SELL",MIS[[#This Row],[VALUE]]-MIS[[#This Row],[LIVE_VALUE]],MIS[[#This Row],[LIVE_VALUE]]-MIS[[#This Row],[VALUE]])</f>
        <v>-248</v>
      </c>
      <c r="AH6" t="str" cm="1">
        <f t="array" ref="AH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" t="str">
        <f>MIS[[#This Row],[TRADING SYMBOL]]</f>
        <v>SENSEX2552085900CE</v>
      </c>
      <c r="AJ6" t="str">
        <f>IF(RIGHT(MIS[[#This Row],[Main/Hedge]],4)="MAIN","MAIN","HEDGE")</f>
        <v>HEDGE</v>
      </c>
      <c r="AK6" t="str" cm="1">
        <f t="array" ref="AK6">_xlfn._xlws.FILTER(Table4[Column1],ISNUMBER(SEARCH(Table4[Column1],MIS[[#This Row],[OrderUniqueIdentifier]])),"")</f>
        <v>XYT</v>
      </c>
      <c r="AN6" t="s">
        <v>43</v>
      </c>
      <c r="AP6" t="s">
        <v>43</v>
      </c>
    </row>
    <row r="7" spans="1:42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>
        <f>_xlfn.XLOOKUP(MIS[[#This Row],[TRADING SYMBOL]],[1]Sheet1!$D:$D,[1]Sheet1!$C:$C)</f>
        <v>4.0999999999999996</v>
      </c>
      <c r="AE7">
        <f>MIS[[#This Row],[OrderAverageTradedPrice]]*MIS[[#This Row],[OrderQuantity]]</f>
        <v>144</v>
      </c>
      <c r="AF7">
        <f>MIS[[#This Row],[LTP]]*MIS[[#This Row],[OrderQuantity]]</f>
        <v>82</v>
      </c>
      <c r="AG7">
        <f>IF(MIS[[#This Row],[OrderSide]]="SELL",MIS[[#This Row],[VALUE]]-MIS[[#This Row],[LIVE_VALUE]],MIS[[#This Row],[LIVE_VALUE]]-MIS[[#This Row],[VALUE]])</f>
        <v>-62</v>
      </c>
      <c r="AH7" t="str" cm="1">
        <f t="array" ref="AH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" t="str">
        <f>MIS[[#This Row],[TRADING SYMBOL]]</f>
        <v>SENSEX2552085900CE</v>
      </c>
      <c r="AJ7" t="str">
        <f>IF(RIGHT(MIS[[#This Row],[Main/Hedge]],4)="MAIN","MAIN","HEDGE")</f>
        <v>HEDGE</v>
      </c>
      <c r="AK7" t="str" cm="1">
        <f t="array" ref="AK7">_xlfn._xlws.FILTER(Table4[Column1],ISNUMBER(SEARCH(Table4[Column1],MIS[[#This Row],[OrderUniqueIdentifier]])),"")</f>
        <v>XYT</v>
      </c>
      <c r="AN7" t="s">
        <v>34</v>
      </c>
      <c r="AP7" t="s">
        <v>35</v>
      </c>
    </row>
    <row r="8" spans="1:42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>
        <f>_xlfn.XLOOKUP(MIS[[#This Row],[TRADING SYMBOL]],[1]Sheet1!$D:$D,[1]Sheet1!$C:$C)</f>
        <v>3.15</v>
      </c>
      <c r="AE8">
        <f>MIS[[#This Row],[OrderAverageTradedPrice]]*MIS[[#This Row],[OrderQuantity]]</f>
        <v>525</v>
      </c>
      <c r="AF8">
        <f>MIS[[#This Row],[LTP]]*MIS[[#This Row],[OrderQuantity]]</f>
        <v>472.5</v>
      </c>
      <c r="AG8">
        <f>IF(MIS[[#This Row],[OrderSide]]="SELL",MIS[[#This Row],[VALUE]]-MIS[[#This Row],[LIVE_VALUE]],MIS[[#This Row],[LIVE_VALUE]]-MIS[[#This Row],[VALUE]])</f>
        <v>-52.5</v>
      </c>
      <c r="AH8" t="str" cm="1">
        <f t="array" ref="AH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" t="str">
        <f>MIS[[#This Row],[TRADING SYMBOL]]</f>
        <v>NIFTY2552226300CE</v>
      </c>
      <c r="AJ8" t="str">
        <f>IF(RIGHT(MIS[[#This Row],[Main/Hedge]],4)="MAIN","MAIN","HEDGE")</f>
        <v>HEDGE</v>
      </c>
      <c r="AK8" t="str" cm="1">
        <f t="array" ref="AK8">_xlfn._xlws.FILTER(Table4[Column1],ISNUMBER(SEARCH(Table4[Column1],MIS[[#This Row],[OrderUniqueIdentifier]])),"")</f>
        <v>VWAP</v>
      </c>
      <c r="AN8" t="s">
        <v>40</v>
      </c>
      <c r="AP8" t="s">
        <v>36</v>
      </c>
    </row>
    <row r="9" spans="1:42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>
        <f>_xlfn.XLOOKUP(MIS[[#This Row],[TRADING SYMBOL]],[1]Sheet1!$D:$D,[1]Sheet1!$C:$C)</f>
        <v>3.15</v>
      </c>
      <c r="AE9">
        <f>MIS[[#This Row],[OrderAverageTradedPrice]]*MIS[[#This Row],[OrderQuantity]]</f>
        <v>787.5</v>
      </c>
      <c r="AF9">
        <f>MIS[[#This Row],[LTP]]*MIS[[#This Row],[OrderQuantity]]</f>
        <v>708.75</v>
      </c>
      <c r="AG9">
        <f>IF(MIS[[#This Row],[OrderSide]]="SELL",MIS[[#This Row],[VALUE]]-MIS[[#This Row],[LIVE_VALUE]],MIS[[#This Row],[LIVE_VALUE]]-MIS[[#This Row],[VALUE]])</f>
        <v>-78.75</v>
      </c>
      <c r="AH9" t="str" cm="1">
        <f t="array" ref="AH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" t="str">
        <f>MIS[[#This Row],[TRADING SYMBOL]]</f>
        <v>NIFTY2552226300CE</v>
      </c>
      <c r="AJ9" t="str">
        <f>IF(RIGHT(MIS[[#This Row],[Main/Hedge]],4)="MAIN","MAIN","HEDGE")</f>
        <v>HEDGE</v>
      </c>
      <c r="AK9" t="str" cm="1">
        <f t="array" ref="AK9">_xlfn._xlws.FILTER(Table4[Column1],ISNUMBER(SEARCH(Table4[Column1],MIS[[#This Row],[OrderUniqueIdentifier]])),"")</f>
        <v>VWAP</v>
      </c>
      <c r="AN9" t="s">
        <v>41</v>
      </c>
      <c r="AP9" t="s">
        <v>37</v>
      </c>
    </row>
    <row r="10" spans="1:42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>
        <f>_xlfn.XLOOKUP(MIS[[#This Row],[TRADING SYMBOL]],[1]Sheet1!$D:$D,[1]Sheet1!$C:$C)</f>
        <v>4.0999999999999996</v>
      </c>
      <c r="AE10">
        <f>MIS[[#This Row],[OrderAverageTradedPrice]]*MIS[[#This Row],[OrderQuantity]]</f>
        <v>288</v>
      </c>
      <c r="AF10">
        <f>MIS[[#This Row],[LTP]]*MIS[[#This Row],[OrderQuantity]]</f>
        <v>164</v>
      </c>
      <c r="AG10">
        <f>IF(MIS[[#This Row],[OrderSide]]="SELL",MIS[[#This Row],[VALUE]]-MIS[[#This Row],[LIVE_VALUE]],MIS[[#This Row],[LIVE_VALUE]]-MIS[[#This Row],[VALUE]])</f>
        <v>-124</v>
      </c>
      <c r="AH10" t="str" cm="1">
        <f t="array" ref="AH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" t="str">
        <f>MIS[[#This Row],[TRADING SYMBOL]]</f>
        <v>SENSEX2552085900CE</v>
      </c>
      <c r="AJ10" t="str">
        <f>IF(RIGHT(MIS[[#This Row],[Main/Hedge]],4)="MAIN","MAIN","HEDGE")</f>
        <v>HEDGE</v>
      </c>
      <c r="AK10" t="str" cm="1">
        <f t="array" ref="AK10">_xlfn._xlws.FILTER(Table4[Column1],ISNUMBER(SEARCH(Table4[Column1],MIS[[#This Row],[OrderUniqueIdentifier]])),"")</f>
        <v>XYT</v>
      </c>
      <c r="AP10" t="s">
        <v>38</v>
      </c>
    </row>
    <row r="11" spans="1:42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>
        <f>_xlfn.XLOOKUP(MIS[[#This Row],[TRADING SYMBOL]],[1]Sheet1!$D:$D,[1]Sheet1!$C:$C)</f>
        <v>3.15</v>
      </c>
      <c r="AE11">
        <f>MIS[[#This Row],[OrderAverageTradedPrice]]*MIS[[#This Row],[OrderQuantity]]</f>
        <v>262.5</v>
      </c>
      <c r="AF11">
        <f>MIS[[#This Row],[LTP]]*MIS[[#This Row],[OrderQuantity]]</f>
        <v>236.25</v>
      </c>
      <c r="AG11">
        <f>IF(MIS[[#This Row],[OrderSide]]="SELL",MIS[[#This Row],[VALUE]]-MIS[[#This Row],[LIVE_VALUE]],MIS[[#This Row],[LIVE_VALUE]]-MIS[[#This Row],[VALUE]])</f>
        <v>-26.25</v>
      </c>
      <c r="AH11" t="str" cm="1">
        <f t="array" ref="AH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" t="str">
        <f>MIS[[#This Row],[TRADING SYMBOL]]</f>
        <v>NIFTY2552226300CE</v>
      </c>
      <c r="AJ11" t="str">
        <f>IF(RIGHT(MIS[[#This Row],[Main/Hedge]],4)="MAIN","MAIN","HEDGE")</f>
        <v>HEDGE</v>
      </c>
      <c r="AK11" t="str" cm="1">
        <f t="array" ref="AK11">_xlfn._xlws.FILTER(Table4[Column1],ISNUMBER(SEARCH(Table4[Column1],MIS[[#This Row],[OrderUniqueIdentifier]])),"")</f>
        <v>VWAP</v>
      </c>
      <c r="AP11" t="s">
        <v>40</v>
      </c>
    </row>
    <row r="12" spans="1:42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>
        <f>_xlfn.XLOOKUP(MIS[[#This Row],[TRADING SYMBOL]],[1]Sheet1!$D:$D,[1]Sheet1!$C:$C)</f>
        <v>4.0999999999999996</v>
      </c>
      <c r="AE12">
        <f>MIS[[#This Row],[OrderAverageTradedPrice]]*MIS[[#This Row],[OrderQuantity]]</f>
        <v>144</v>
      </c>
      <c r="AF12">
        <f>MIS[[#This Row],[LTP]]*MIS[[#This Row],[OrderQuantity]]</f>
        <v>82</v>
      </c>
      <c r="AG12">
        <f>IF(MIS[[#This Row],[OrderSide]]="SELL",MIS[[#This Row],[VALUE]]-MIS[[#This Row],[LIVE_VALUE]],MIS[[#This Row],[LIVE_VALUE]]-MIS[[#This Row],[VALUE]])</f>
        <v>-62</v>
      </c>
      <c r="AH12" t="str" cm="1">
        <f t="array" ref="AH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" t="str">
        <f>MIS[[#This Row],[TRADING SYMBOL]]</f>
        <v>SENSEX2552085900CE</v>
      </c>
      <c r="AJ12" t="str">
        <f>IF(RIGHT(MIS[[#This Row],[Main/Hedge]],4)="MAIN","MAIN","HEDGE")</f>
        <v>HEDGE</v>
      </c>
      <c r="AK12" t="str" cm="1">
        <f t="array" ref="AK12">_xlfn._xlws.FILTER(Table4[Column1],ISNUMBER(SEARCH(Table4[Column1],MIS[[#This Row],[OrderUniqueIdentifier]])),"")</f>
        <v>XYT</v>
      </c>
    </row>
    <row r="13" spans="1:42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>
        <f>_xlfn.XLOOKUP(MIS[[#This Row],[TRADING SYMBOL]],[1]Sheet1!$D:$D,[1]Sheet1!$C:$C)</f>
        <v>3.15</v>
      </c>
      <c r="AE13">
        <f>MIS[[#This Row],[OrderAverageTradedPrice]]*MIS[[#This Row],[OrderQuantity]]</f>
        <v>2362.5</v>
      </c>
      <c r="AF13">
        <f>MIS[[#This Row],[LTP]]*MIS[[#This Row],[OrderQuantity]]</f>
        <v>2126.25</v>
      </c>
      <c r="AG13">
        <f>IF(MIS[[#This Row],[OrderSide]]="SELL",MIS[[#This Row],[VALUE]]-MIS[[#This Row],[LIVE_VALUE]],MIS[[#This Row],[LIVE_VALUE]]-MIS[[#This Row],[VALUE]])</f>
        <v>-236.25</v>
      </c>
      <c r="AH13" t="str" cm="1">
        <f t="array" ref="AH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" t="str">
        <f>MIS[[#This Row],[TRADING SYMBOL]]</f>
        <v>NIFTY2552226300CE</v>
      </c>
      <c r="AJ13" t="str">
        <f>IF(RIGHT(MIS[[#This Row],[Main/Hedge]],4)="MAIN","MAIN","HEDGE")</f>
        <v>HEDGE</v>
      </c>
      <c r="AK13" t="str" cm="1">
        <f t="array" ref="AK13">_xlfn._xlws.FILTER(Table4[Column1],ISNUMBER(SEARCH(Table4[Column1],MIS[[#This Row],[OrderUniqueIdentifier]])),"")</f>
        <v>VWAP</v>
      </c>
    </row>
    <row r="14" spans="1:42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>
        <f>_xlfn.XLOOKUP(MIS[[#This Row],[TRADING SYMBOL]],[1]Sheet1!$D:$D,[1]Sheet1!$C:$C)</f>
        <v>10</v>
      </c>
      <c r="AE14">
        <f>MIS[[#This Row],[OrderAverageTradedPrice]]*MIS[[#This Row],[OrderQuantity]]</f>
        <v>836</v>
      </c>
      <c r="AF14">
        <f>MIS[[#This Row],[LTP]]*MIS[[#This Row],[OrderQuantity]]</f>
        <v>400</v>
      </c>
      <c r="AG14">
        <f>IF(MIS[[#This Row],[OrderSide]]="SELL",MIS[[#This Row],[VALUE]]-MIS[[#This Row],[LIVE_VALUE]],MIS[[#This Row],[LIVE_VALUE]]-MIS[[#This Row],[VALUE]])</f>
        <v>-436</v>
      </c>
      <c r="AH14" t="str" cm="1">
        <f t="array" ref="AH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" t="str">
        <f>MIS[[#This Row],[TRADING SYMBOL]]</f>
        <v>SENSEX2552078500PE</v>
      </c>
      <c r="AJ14" t="str">
        <f>IF(RIGHT(MIS[[#This Row],[Main/Hedge]],4)="MAIN","MAIN","HEDGE")</f>
        <v>HEDGE</v>
      </c>
      <c r="AK14" t="str" cm="1">
        <f t="array" ref="AK14">_xlfn._xlws.FILTER(Table4[Column1],ISNUMBER(SEARCH(Table4[Column1],MIS[[#This Row],[OrderUniqueIdentifier]])),"")</f>
        <v>XYT</v>
      </c>
    </row>
    <row r="15" spans="1:42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>
        <f>_xlfn.XLOOKUP(MIS[[#This Row],[TRADING SYMBOL]],[1]Sheet1!$D:$D,[1]Sheet1!$C:$C)</f>
        <v>11.55</v>
      </c>
      <c r="AE15">
        <f>MIS[[#This Row],[OrderAverageTradedPrice]]*MIS[[#This Row],[OrderQuantity]]</f>
        <v>4737</v>
      </c>
      <c r="AF15">
        <f>MIS[[#This Row],[LTP]]*MIS[[#This Row],[OrderQuantity]]</f>
        <v>2772</v>
      </c>
      <c r="AG15">
        <f>IF(MIS[[#This Row],[OrderSide]]="SELL",MIS[[#This Row],[VALUE]]-MIS[[#This Row],[LIVE_VALUE]],MIS[[#This Row],[LIVE_VALUE]]-MIS[[#This Row],[VALUE]])</f>
        <v>-1965</v>
      </c>
      <c r="AH15" t="str" cm="1">
        <f t="array" ref="AH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" t="str">
        <f>MIS[[#This Row],[TRADING SYMBOL]]</f>
        <v>SENSEX2552078400PE</v>
      </c>
      <c r="AJ15" t="str">
        <f>IF(RIGHT(MIS[[#This Row],[Main/Hedge]],4)="MAIN","MAIN","HEDGE")</f>
        <v>HEDGE</v>
      </c>
      <c r="AK15" t="str" cm="1">
        <f t="array" ref="AK15">_xlfn._xlws.FILTER(Table4[Column1],ISNUMBER(SEARCH(Table4[Column1],MIS[[#This Row],[OrderUniqueIdentifier]])),"")</f>
        <v>XYT</v>
      </c>
    </row>
    <row r="16" spans="1:42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>
        <f>_xlfn.XLOOKUP(MIS[[#This Row],[TRADING SYMBOL]],[1]Sheet1!$D:$D,[1]Sheet1!$C:$C)</f>
        <v>10</v>
      </c>
      <c r="AE16">
        <f>MIS[[#This Row],[OrderAverageTradedPrice]]*MIS[[#This Row],[OrderQuantity]]</f>
        <v>416</v>
      </c>
      <c r="AF16">
        <f>MIS[[#This Row],[LTP]]*MIS[[#This Row],[OrderQuantity]]</f>
        <v>200</v>
      </c>
      <c r="AG16">
        <f>IF(MIS[[#This Row],[OrderSide]]="SELL",MIS[[#This Row],[VALUE]]-MIS[[#This Row],[LIVE_VALUE]],MIS[[#This Row],[LIVE_VALUE]]-MIS[[#This Row],[VALUE]])</f>
        <v>-216</v>
      </c>
      <c r="AH16" t="str" cm="1">
        <f t="array" ref="AH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" t="str">
        <f>MIS[[#This Row],[TRADING SYMBOL]]</f>
        <v>SENSEX2552078500PE</v>
      </c>
      <c r="AJ16" t="str">
        <f>IF(RIGHT(MIS[[#This Row],[Main/Hedge]],4)="MAIN","MAIN","HEDGE")</f>
        <v>HEDGE</v>
      </c>
      <c r="AK16" t="str" cm="1">
        <f t="array" ref="AK16">_xlfn._xlws.FILTER(Table4[Column1],ISNUMBER(SEARCH(Table4[Column1],MIS[[#This Row],[OrderUniqueIdentifier]])),"")</f>
        <v>XYT</v>
      </c>
    </row>
    <row r="17" spans="1:37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>
        <f>_xlfn.XLOOKUP(MIS[[#This Row],[TRADING SYMBOL]],[1]Sheet1!$D:$D,[1]Sheet1!$C:$C)</f>
        <v>8.1999999999999993</v>
      </c>
      <c r="AE17">
        <f>MIS[[#This Row],[OrderAverageTradedPrice]]*MIS[[#This Row],[OrderQuantity]]</f>
        <v>2576.25</v>
      </c>
      <c r="AF17">
        <f>MIS[[#This Row],[LTP]]*MIS[[#This Row],[OrderQuantity]]</f>
        <v>1844.9999999999998</v>
      </c>
      <c r="AG17">
        <f>IF(MIS[[#This Row],[OrderSide]]="SELL",MIS[[#This Row],[VALUE]]-MIS[[#This Row],[LIVE_VALUE]],MIS[[#This Row],[LIVE_VALUE]]-MIS[[#This Row],[VALUE]])</f>
        <v>-731.25000000000023</v>
      </c>
      <c r="AH17" t="str" cm="1">
        <f t="array" ref="AH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" t="str">
        <f>MIS[[#This Row],[TRADING SYMBOL]]</f>
        <v>NIFTY2552223700PE</v>
      </c>
      <c r="AJ17" t="str">
        <f>IF(RIGHT(MIS[[#This Row],[Main/Hedge]],4)="MAIN","MAIN","HEDGE")</f>
        <v>HEDGE</v>
      </c>
      <c r="AK17" t="str" cm="1">
        <f t="array" ref="AK17">_xlfn._xlws.FILTER(Table4[Column1],ISNUMBER(SEARCH(Table4[Column1],MIS[[#This Row],[OrderUniqueIdentifier]])),"")</f>
        <v>VWAP</v>
      </c>
    </row>
    <row r="18" spans="1:37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>
        <f>_xlfn.XLOOKUP(MIS[[#This Row],[TRADING SYMBOL]],[1]Sheet1!$D:$D,[1]Sheet1!$C:$C)</f>
        <v>8.1999999999999993</v>
      </c>
      <c r="AE18">
        <f>MIS[[#This Row],[OrderAverageTradedPrice]]*MIS[[#This Row],[OrderQuantity]]</f>
        <v>7695</v>
      </c>
      <c r="AF18">
        <f>MIS[[#This Row],[LTP]]*MIS[[#This Row],[OrderQuantity]]</f>
        <v>5534.9999999999991</v>
      </c>
      <c r="AG18">
        <f>IF(MIS[[#This Row],[OrderSide]]="SELL",MIS[[#This Row],[VALUE]]-MIS[[#This Row],[LIVE_VALUE]],MIS[[#This Row],[LIVE_VALUE]]-MIS[[#This Row],[VALUE]])</f>
        <v>-2160.0000000000009</v>
      </c>
      <c r="AH18" t="str" cm="1">
        <f t="array" ref="AH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" t="str">
        <f>MIS[[#This Row],[TRADING SYMBOL]]</f>
        <v>NIFTY2552223700PE</v>
      </c>
      <c r="AJ18" t="str">
        <f>IF(RIGHT(MIS[[#This Row],[Main/Hedge]],4)="MAIN","MAIN","HEDGE")</f>
        <v>HEDGE</v>
      </c>
      <c r="AK18" t="str" cm="1">
        <f t="array" ref="AK18">_xlfn._xlws.FILTER(Table4[Column1],ISNUMBER(SEARCH(Table4[Column1],MIS[[#This Row],[OrderUniqueIdentifier]])),"")</f>
        <v>VWAP</v>
      </c>
    </row>
    <row r="19" spans="1:37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>
        <f>_xlfn.XLOOKUP(MIS[[#This Row],[TRADING SYMBOL]],[1]Sheet1!$D:$D,[1]Sheet1!$C:$C)</f>
        <v>10</v>
      </c>
      <c r="AE19">
        <f>MIS[[#This Row],[OrderAverageTradedPrice]]*MIS[[#This Row],[OrderQuantity]]</f>
        <v>1660</v>
      </c>
      <c r="AF19">
        <f>MIS[[#This Row],[LTP]]*MIS[[#This Row],[OrderQuantity]]</f>
        <v>800</v>
      </c>
      <c r="AG19">
        <f>IF(MIS[[#This Row],[OrderSide]]="SELL",MIS[[#This Row],[VALUE]]-MIS[[#This Row],[LIVE_VALUE]],MIS[[#This Row],[LIVE_VALUE]]-MIS[[#This Row],[VALUE]])</f>
        <v>-860</v>
      </c>
      <c r="AH19" t="str" cm="1">
        <f t="array" ref="AH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" t="str">
        <f>MIS[[#This Row],[TRADING SYMBOL]]</f>
        <v>SENSEX2552078500PE</v>
      </c>
      <c r="AJ19" t="str">
        <f>IF(RIGHT(MIS[[#This Row],[Main/Hedge]],4)="MAIN","MAIN","HEDGE")</f>
        <v>HEDGE</v>
      </c>
      <c r="AK19" t="str" cm="1">
        <f t="array" ref="AK19">_xlfn._xlws.FILTER(Table4[Column1],ISNUMBER(SEARCH(Table4[Column1],MIS[[#This Row],[OrderUniqueIdentifier]])),"")</f>
        <v>XYT</v>
      </c>
    </row>
    <row r="20" spans="1:37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>
        <f>_xlfn.XLOOKUP(MIS[[#This Row],[TRADING SYMBOL]],[1]Sheet1!$D:$D,[1]Sheet1!$C:$C)</f>
        <v>10</v>
      </c>
      <c r="AE20">
        <f>MIS[[#This Row],[OrderAverageTradedPrice]]*MIS[[#This Row],[OrderQuantity]]</f>
        <v>418</v>
      </c>
      <c r="AF20">
        <f>MIS[[#This Row],[LTP]]*MIS[[#This Row],[OrderQuantity]]</f>
        <v>200</v>
      </c>
      <c r="AG20">
        <f>IF(MIS[[#This Row],[OrderSide]]="SELL",MIS[[#This Row],[VALUE]]-MIS[[#This Row],[LIVE_VALUE]],MIS[[#This Row],[LIVE_VALUE]]-MIS[[#This Row],[VALUE]])</f>
        <v>-218</v>
      </c>
      <c r="AH20" t="str" cm="1">
        <f t="array" ref="AH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" t="str">
        <f>MIS[[#This Row],[TRADING SYMBOL]]</f>
        <v>SENSEX2552078500PE</v>
      </c>
      <c r="AJ20" t="str">
        <f>IF(RIGHT(MIS[[#This Row],[Main/Hedge]],4)="MAIN","MAIN","HEDGE")</f>
        <v>HEDGE</v>
      </c>
      <c r="AK20" t="str" cm="1">
        <f t="array" ref="AK20">_xlfn._xlws.FILTER(Table4[Column1],ISNUMBER(SEARCH(Table4[Column1],MIS[[#This Row],[OrderUniqueIdentifier]])),"")</f>
        <v>XYT</v>
      </c>
    </row>
    <row r="21" spans="1:37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>
        <f>_xlfn.XLOOKUP(MIS[[#This Row],[TRADING SYMBOL]],[1]Sheet1!$D:$D,[1]Sheet1!$C:$C)</f>
        <v>8.1999999999999993</v>
      </c>
      <c r="AE21">
        <f>MIS[[#This Row],[OrderAverageTradedPrice]]*MIS[[#This Row],[OrderQuantity]]</f>
        <v>1717.5</v>
      </c>
      <c r="AF21">
        <f>MIS[[#This Row],[LTP]]*MIS[[#This Row],[OrderQuantity]]</f>
        <v>1230</v>
      </c>
      <c r="AG21">
        <f>IF(MIS[[#This Row],[OrderSide]]="SELL",MIS[[#This Row],[VALUE]]-MIS[[#This Row],[LIVE_VALUE]],MIS[[#This Row],[LIVE_VALUE]]-MIS[[#This Row],[VALUE]])</f>
        <v>-487.5</v>
      </c>
      <c r="AH21" t="str" cm="1">
        <f t="array" ref="AH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" t="str">
        <f>MIS[[#This Row],[TRADING SYMBOL]]</f>
        <v>NIFTY2552223700PE</v>
      </c>
      <c r="AJ21" t="str">
        <f>IF(RIGHT(MIS[[#This Row],[Main/Hedge]],4)="MAIN","MAIN","HEDGE")</f>
        <v>HEDGE</v>
      </c>
      <c r="AK21" t="str" cm="1">
        <f t="array" ref="AK21">_xlfn._xlws.FILTER(Table4[Column1],ISNUMBER(SEARCH(Table4[Column1],MIS[[#This Row],[OrderUniqueIdentifier]])),"")</f>
        <v>VWAP</v>
      </c>
    </row>
    <row r="22" spans="1:37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>
        <f>_xlfn.XLOOKUP(MIS[[#This Row],[TRADING SYMBOL]],[1]Sheet1!$D:$D,[1]Sheet1!$C:$C)</f>
        <v>8.1999999999999993</v>
      </c>
      <c r="AE22">
        <f>MIS[[#This Row],[OrderAverageTradedPrice]]*MIS[[#This Row],[OrderQuantity]]</f>
        <v>2576.25</v>
      </c>
      <c r="AF22">
        <f>MIS[[#This Row],[LTP]]*MIS[[#This Row],[OrderQuantity]]</f>
        <v>1844.9999999999998</v>
      </c>
      <c r="AG22">
        <f>IF(MIS[[#This Row],[OrderSide]]="SELL",MIS[[#This Row],[VALUE]]-MIS[[#This Row],[LIVE_VALUE]],MIS[[#This Row],[LIVE_VALUE]]-MIS[[#This Row],[VALUE]])</f>
        <v>-731.25000000000023</v>
      </c>
      <c r="AH22" t="str" cm="1">
        <f t="array" ref="AH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" t="str">
        <f>MIS[[#This Row],[TRADING SYMBOL]]</f>
        <v>NIFTY2552223700PE</v>
      </c>
      <c r="AJ22" t="str">
        <f>IF(RIGHT(MIS[[#This Row],[Main/Hedge]],4)="MAIN","MAIN","HEDGE")</f>
        <v>HEDGE</v>
      </c>
      <c r="AK22" t="str" cm="1">
        <f t="array" ref="AK22">_xlfn._xlws.FILTER(Table4[Column1],ISNUMBER(SEARCH(Table4[Column1],MIS[[#This Row],[OrderUniqueIdentifier]])),"")</f>
        <v>VWAP</v>
      </c>
    </row>
    <row r="23" spans="1:37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>
        <f>_xlfn.XLOOKUP(MIS[[#This Row],[TRADING SYMBOL]],[1]Sheet1!$D:$D,[1]Sheet1!$C:$C)</f>
        <v>11.55</v>
      </c>
      <c r="AE23">
        <f>MIS[[#This Row],[OrderAverageTradedPrice]]*MIS[[#This Row],[OrderQuantity]]</f>
        <v>792</v>
      </c>
      <c r="AF23">
        <f>MIS[[#This Row],[LTP]]*MIS[[#This Row],[OrderQuantity]]</f>
        <v>462</v>
      </c>
      <c r="AG23">
        <f>IF(MIS[[#This Row],[OrderSide]]="SELL",MIS[[#This Row],[VALUE]]-MIS[[#This Row],[LIVE_VALUE]],MIS[[#This Row],[LIVE_VALUE]]-MIS[[#This Row],[VALUE]])</f>
        <v>-330</v>
      </c>
      <c r="AH23" t="str" cm="1">
        <f t="array" ref="AH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" t="str">
        <f>MIS[[#This Row],[TRADING SYMBOL]]</f>
        <v>SENSEX2552078400PE</v>
      </c>
      <c r="AJ23" t="str">
        <f>IF(RIGHT(MIS[[#This Row],[Main/Hedge]],4)="MAIN","MAIN","HEDGE")</f>
        <v>HEDGE</v>
      </c>
      <c r="AK23" t="str" cm="1">
        <f t="array" ref="AK23">_xlfn._xlws.FILTER(Table4[Column1],ISNUMBER(SEARCH(Table4[Column1],MIS[[#This Row],[OrderUniqueIdentifier]])),"")</f>
        <v>XYT</v>
      </c>
    </row>
    <row r="24" spans="1:37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>
        <f>_xlfn.XLOOKUP(MIS[[#This Row],[TRADING SYMBOL]],[1]Sheet1!$D:$D,[1]Sheet1!$C:$C)</f>
        <v>8.1999999999999993</v>
      </c>
      <c r="AE24">
        <f>MIS[[#This Row],[OrderAverageTradedPrice]]*MIS[[#This Row],[OrderQuantity]]</f>
        <v>858.75</v>
      </c>
      <c r="AF24">
        <f>MIS[[#This Row],[LTP]]*MIS[[#This Row],[OrderQuantity]]</f>
        <v>615</v>
      </c>
      <c r="AG24">
        <f>IF(MIS[[#This Row],[OrderSide]]="SELL",MIS[[#This Row],[VALUE]]-MIS[[#This Row],[LIVE_VALUE]],MIS[[#This Row],[LIVE_VALUE]]-MIS[[#This Row],[VALUE]])</f>
        <v>-243.75</v>
      </c>
      <c r="AH24" t="str" cm="1">
        <f t="array" ref="AH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" t="str">
        <f>MIS[[#This Row],[TRADING SYMBOL]]</f>
        <v>NIFTY2552223700PE</v>
      </c>
      <c r="AJ24" t="str">
        <f>IF(RIGHT(MIS[[#This Row],[Main/Hedge]],4)="MAIN","MAIN","HEDGE")</f>
        <v>HEDGE</v>
      </c>
      <c r="AK24" t="str" cm="1">
        <f t="array" ref="AK24">_xlfn._xlws.FILTER(Table4[Column1],ISNUMBER(SEARCH(Table4[Column1],MIS[[#This Row],[OrderUniqueIdentifier]])),"")</f>
        <v>VWAP</v>
      </c>
    </row>
    <row r="25" spans="1:37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>
        <f>_xlfn.XLOOKUP(MIS[[#This Row],[TRADING SYMBOL]],[1]Sheet1!$D:$D,[1]Sheet1!$C:$C)</f>
        <v>3.15</v>
      </c>
      <c r="AE25">
        <f>MIS[[#This Row],[OrderAverageTradedPrice]]*MIS[[#This Row],[OrderQuantity]]</f>
        <v>517.5</v>
      </c>
      <c r="AF25">
        <f>MIS[[#This Row],[LTP]]*MIS[[#This Row],[OrderQuantity]]</f>
        <v>472.5</v>
      </c>
      <c r="AG25">
        <f>IF(MIS[[#This Row],[OrderSide]]="SELL",MIS[[#This Row],[VALUE]]-MIS[[#This Row],[LIVE_VALUE]],MIS[[#This Row],[LIVE_VALUE]]-MIS[[#This Row],[VALUE]])</f>
        <v>-45</v>
      </c>
      <c r="AH25" t="str" cm="1">
        <f t="array" ref="AH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" t="str">
        <f>MIS[[#This Row],[TRADING SYMBOL]]</f>
        <v>NIFTY2552226300CE</v>
      </c>
      <c r="AJ25" t="str">
        <f>IF(RIGHT(MIS[[#This Row],[Main/Hedge]],4)="MAIN","MAIN","HEDGE")</f>
        <v>HEDGE</v>
      </c>
      <c r="AK25" t="str" cm="1">
        <f t="array" ref="AK25">_xlfn._xlws.FILTER(Table4[Column1],ISNUMBER(SEARCH(Table4[Column1],MIS[[#This Row],[OrderUniqueIdentifier]])),"")</f>
        <v>VWAP</v>
      </c>
    </row>
    <row r="26" spans="1:37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>
        <f>_xlfn.XLOOKUP(MIS[[#This Row],[TRADING SYMBOL]],[1]Sheet1!$D:$D,[1]Sheet1!$C:$C)</f>
        <v>4.0999999999999996</v>
      </c>
      <c r="AE26">
        <f>MIS[[#This Row],[OrderAverageTradedPrice]]*MIS[[#This Row],[OrderQuantity]]</f>
        <v>568</v>
      </c>
      <c r="AF26">
        <f>MIS[[#This Row],[LTP]]*MIS[[#This Row],[OrderQuantity]]</f>
        <v>328</v>
      </c>
      <c r="AG26">
        <f>IF(MIS[[#This Row],[OrderSide]]="SELL",MIS[[#This Row],[VALUE]]-MIS[[#This Row],[LIVE_VALUE]],MIS[[#This Row],[LIVE_VALUE]]-MIS[[#This Row],[VALUE]])</f>
        <v>-240</v>
      </c>
      <c r="AH26" t="str" cm="1">
        <f t="array" ref="AH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" t="str">
        <f>MIS[[#This Row],[TRADING SYMBOL]]</f>
        <v>SENSEX2552085900CE</v>
      </c>
      <c r="AJ26" t="str">
        <f>IF(RIGHT(MIS[[#This Row],[Main/Hedge]],4)="MAIN","MAIN","HEDGE")</f>
        <v>HEDGE</v>
      </c>
      <c r="AK26" t="str" cm="1">
        <f t="array" ref="AK26">_xlfn._xlws.FILTER(Table4[Column1],ISNUMBER(SEARCH(Table4[Column1],MIS[[#This Row],[OrderUniqueIdentifier]])),"")</f>
        <v>XYT</v>
      </c>
    </row>
    <row r="27" spans="1:37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>
        <f>_xlfn.XLOOKUP(MIS[[#This Row],[TRADING SYMBOL]],[1]Sheet1!$D:$D,[1]Sheet1!$C:$C)</f>
        <v>4.0999999999999996</v>
      </c>
      <c r="AE27">
        <f>MIS[[#This Row],[OrderAverageTradedPrice]]*MIS[[#This Row],[OrderQuantity]]</f>
        <v>143</v>
      </c>
      <c r="AF27">
        <f>MIS[[#This Row],[LTP]]*MIS[[#This Row],[OrderQuantity]]</f>
        <v>82</v>
      </c>
      <c r="AG27">
        <f>IF(MIS[[#This Row],[OrderSide]]="SELL",MIS[[#This Row],[VALUE]]-MIS[[#This Row],[LIVE_VALUE]],MIS[[#This Row],[LIVE_VALUE]]-MIS[[#This Row],[VALUE]])</f>
        <v>-61</v>
      </c>
      <c r="AH27" t="str" cm="1">
        <f t="array" ref="AH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" t="str">
        <f>MIS[[#This Row],[TRADING SYMBOL]]</f>
        <v>SENSEX2552085900CE</v>
      </c>
      <c r="AJ27" t="str">
        <f>IF(RIGHT(MIS[[#This Row],[Main/Hedge]],4)="MAIN","MAIN","HEDGE")</f>
        <v>HEDGE</v>
      </c>
      <c r="AK27" t="str" cm="1">
        <f t="array" ref="AK27">_xlfn._xlws.FILTER(Table4[Column1],ISNUMBER(SEARCH(Table4[Column1],MIS[[#This Row],[OrderUniqueIdentifier]])),"")</f>
        <v>XYT</v>
      </c>
    </row>
    <row r="28" spans="1:37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>
        <f>_xlfn.XLOOKUP(MIS[[#This Row],[TRADING SYMBOL]],[1]Sheet1!$D:$D,[1]Sheet1!$C:$C)</f>
        <v>11.55</v>
      </c>
      <c r="AE28">
        <f>MIS[[#This Row],[OrderAverageTradedPrice]]*MIS[[#This Row],[OrderQuantity]]</f>
        <v>1578</v>
      </c>
      <c r="AF28">
        <f>MIS[[#This Row],[LTP]]*MIS[[#This Row],[OrderQuantity]]</f>
        <v>924</v>
      </c>
      <c r="AG28">
        <f>IF(MIS[[#This Row],[OrderSide]]="SELL",MIS[[#This Row],[VALUE]]-MIS[[#This Row],[LIVE_VALUE]],MIS[[#This Row],[LIVE_VALUE]]-MIS[[#This Row],[VALUE]])</f>
        <v>-654</v>
      </c>
      <c r="AH28" t="str" cm="1">
        <f t="array" ref="AH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" t="str">
        <f>MIS[[#This Row],[TRADING SYMBOL]]</f>
        <v>SENSEX2552078400PE</v>
      </c>
      <c r="AJ28" t="str">
        <f>IF(RIGHT(MIS[[#This Row],[Main/Hedge]],4)="MAIN","MAIN","HEDGE")</f>
        <v>HEDGE</v>
      </c>
      <c r="AK28" t="str" cm="1">
        <f t="array" ref="AK28">_xlfn._xlws.FILTER(Table4[Column1],ISNUMBER(SEARCH(Table4[Column1],MIS[[#This Row],[OrderUniqueIdentifier]])),"")</f>
        <v>XYT</v>
      </c>
    </row>
    <row r="29" spans="1:37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>
        <f>_xlfn.XLOOKUP(MIS[[#This Row],[TRADING SYMBOL]],[1]Sheet1!$D:$D,[1]Sheet1!$C:$C)</f>
        <v>3.15</v>
      </c>
      <c r="AE29">
        <f>MIS[[#This Row],[OrderAverageTradedPrice]]*MIS[[#This Row],[OrderQuantity]]</f>
        <v>517.5</v>
      </c>
      <c r="AF29">
        <f>MIS[[#This Row],[LTP]]*MIS[[#This Row],[OrderQuantity]]</f>
        <v>472.5</v>
      </c>
      <c r="AG29">
        <f>IF(MIS[[#This Row],[OrderSide]]="SELL",MIS[[#This Row],[VALUE]]-MIS[[#This Row],[LIVE_VALUE]],MIS[[#This Row],[LIVE_VALUE]]-MIS[[#This Row],[VALUE]])</f>
        <v>-45</v>
      </c>
      <c r="AH29" t="str" cm="1">
        <f t="array" ref="AH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" t="str">
        <f>MIS[[#This Row],[TRADING SYMBOL]]</f>
        <v>NIFTY2552226300CE</v>
      </c>
      <c r="AJ29" t="str">
        <f>IF(RIGHT(MIS[[#This Row],[Main/Hedge]],4)="MAIN","MAIN","HEDGE")</f>
        <v>HEDGE</v>
      </c>
      <c r="AK29" t="str" cm="1">
        <f t="array" ref="AK29">_xlfn._xlws.FILTER(Table4[Column1],ISNUMBER(SEARCH(Table4[Column1],MIS[[#This Row],[OrderUniqueIdentifier]])),"")</f>
        <v>VWAP</v>
      </c>
    </row>
    <row r="30" spans="1:37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>
        <f>_xlfn.XLOOKUP(MIS[[#This Row],[TRADING SYMBOL]],[1]Sheet1!$D:$D,[1]Sheet1!$C:$C)</f>
        <v>4.0999999999999996</v>
      </c>
      <c r="AE30">
        <f>MIS[[#This Row],[OrderAverageTradedPrice]]*MIS[[#This Row],[OrderQuantity]]</f>
        <v>143</v>
      </c>
      <c r="AF30">
        <f>MIS[[#This Row],[LTP]]*MIS[[#This Row],[OrderQuantity]]</f>
        <v>82</v>
      </c>
      <c r="AG30">
        <f>IF(MIS[[#This Row],[OrderSide]]="SELL",MIS[[#This Row],[VALUE]]-MIS[[#This Row],[LIVE_VALUE]],MIS[[#This Row],[LIVE_VALUE]]-MIS[[#This Row],[VALUE]])</f>
        <v>-61</v>
      </c>
      <c r="AH30" t="str" cm="1">
        <f t="array" ref="AH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" t="str">
        <f>MIS[[#This Row],[TRADING SYMBOL]]</f>
        <v>SENSEX2552085900CE</v>
      </c>
      <c r="AJ30" t="str">
        <f>IF(RIGHT(MIS[[#This Row],[Main/Hedge]],4)="MAIN","MAIN","HEDGE")</f>
        <v>HEDGE</v>
      </c>
      <c r="AK30" t="str" cm="1">
        <f t="array" ref="AK30">_xlfn._xlws.FILTER(Table4[Column1],ISNUMBER(SEARCH(Table4[Column1],MIS[[#This Row],[OrderUniqueIdentifier]])),"")</f>
        <v>XYT</v>
      </c>
    </row>
    <row r="31" spans="1:37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>
        <f>_xlfn.XLOOKUP(MIS[[#This Row],[TRADING SYMBOL]],[1]Sheet1!$D:$D,[1]Sheet1!$C:$C)</f>
        <v>8.1999999999999993</v>
      </c>
      <c r="AE31">
        <f>MIS[[#This Row],[OrderAverageTradedPrice]]*MIS[[#This Row],[OrderQuantity]]</f>
        <v>20632.5</v>
      </c>
      <c r="AF31">
        <f>MIS[[#This Row],[LTP]]*MIS[[#This Row],[OrderQuantity]]</f>
        <v>14759.999999999998</v>
      </c>
      <c r="AG31">
        <f>IF(MIS[[#This Row],[OrderSide]]="SELL",MIS[[#This Row],[VALUE]]-MIS[[#This Row],[LIVE_VALUE]],MIS[[#This Row],[LIVE_VALUE]]-MIS[[#This Row],[VALUE]])</f>
        <v>-5872.5000000000018</v>
      </c>
      <c r="AH31" t="str" cm="1">
        <f t="array" ref="AH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" t="str">
        <f>MIS[[#This Row],[TRADING SYMBOL]]</f>
        <v>NIFTY2552223700PE</v>
      </c>
      <c r="AJ31" t="str">
        <f>IF(RIGHT(MIS[[#This Row],[Main/Hedge]],4)="MAIN","MAIN","HEDGE")</f>
        <v>HEDGE</v>
      </c>
      <c r="AK31" t="str" cm="1">
        <f t="array" ref="AK31">_xlfn._xlws.FILTER(Table4[Column1],ISNUMBER(SEARCH(Table4[Column1],MIS[[#This Row],[OrderUniqueIdentifier]])),"")</f>
        <v>VWAP</v>
      </c>
    </row>
    <row r="32" spans="1:37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>
        <f>_xlfn.XLOOKUP(MIS[[#This Row],[TRADING SYMBOL]],[1]Sheet1!$D:$D,[1]Sheet1!$C:$C)</f>
        <v>3.15</v>
      </c>
      <c r="AE32">
        <f>MIS[[#This Row],[OrderAverageTradedPrice]]*MIS[[#This Row],[OrderQuantity]]</f>
        <v>258.75</v>
      </c>
      <c r="AF32">
        <f>MIS[[#This Row],[LTP]]*MIS[[#This Row],[OrderQuantity]]</f>
        <v>236.25</v>
      </c>
      <c r="AG32">
        <f>IF(MIS[[#This Row],[OrderSide]]="SELL",MIS[[#This Row],[VALUE]]-MIS[[#This Row],[LIVE_VALUE]],MIS[[#This Row],[LIVE_VALUE]]-MIS[[#This Row],[VALUE]])</f>
        <v>-22.5</v>
      </c>
      <c r="AH32" t="str" cm="1">
        <f t="array" ref="AH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" t="str">
        <f>MIS[[#This Row],[TRADING SYMBOL]]</f>
        <v>NIFTY2552226300CE</v>
      </c>
      <c r="AJ32" t="str">
        <f>IF(RIGHT(MIS[[#This Row],[Main/Hedge]],4)="MAIN","MAIN","HEDGE")</f>
        <v>HEDGE</v>
      </c>
      <c r="AK32" t="str" cm="1">
        <f t="array" ref="AK32">_xlfn._xlws.FILTER(Table4[Column1],ISNUMBER(SEARCH(Table4[Column1],MIS[[#This Row],[OrderUniqueIdentifier]])),"")</f>
        <v>VWAP</v>
      </c>
    </row>
    <row r="33" spans="1:37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>
        <f>_xlfn.XLOOKUP(MIS[[#This Row],[TRADING SYMBOL]],[1]Sheet1!$D:$D,[1]Sheet1!$C:$C)</f>
        <v>4.0999999999999996</v>
      </c>
      <c r="AE33">
        <f>MIS[[#This Row],[OrderAverageTradedPrice]]*MIS[[#This Row],[OrderQuantity]]</f>
        <v>143</v>
      </c>
      <c r="AF33">
        <f>MIS[[#This Row],[LTP]]*MIS[[#This Row],[OrderQuantity]]</f>
        <v>82</v>
      </c>
      <c r="AG33">
        <f>IF(MIS[[#This Row],[OrderSide]]="SELL",MIS[[#This Row],[VALUE]]-MIS[[#This Row],[LIVE_VALUE]],MIS[[#This Row],[LIVE_VALUE]]-MIS[[#This Row],[VALUE]])</f>
        <v>-61</v>
      </c>
      <c r="AH33" t="str" cm="1">
        <f t="array" ref="AH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" t="str">
        <f>MIS[[#This Row],[TRADING SYMBOL]]</f>
        <v>SENSEX2552085900CE</v>
      </c>
      <c r="AJ33" t="str">
        <f>IF(RIGHT(MIS[[#This Row],[Main/Hedge]],4)="MAIN","MAIN","HEDGE")</f>
        <v>HEDGE</v>
      </c>
      <c r="AK33" t="str" cm="1">
        <f t="array" ref="AK33">_xlfn._xlws.FILTER(Table4[Column1],ISNUMBER(SEARCH(Table4[Column1],MIS[[#This Row],[OrderUniqueIdentifier]])),"")</f>
        <v>XYT</v>
      </c>
    </row>
    <row r="34" spans="1:37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>
        <f>_xlfn.XLOOKUP(MIS[[#This Row],[TRADING SYMBOL]],[1]Sheet1!$D:$D,[1]Sheet1!$C:$C)</f>
        <v>4.0999999999999996</v>
      </c>
      <c r="AE34">
        <f>MIS[[#This Row],[OrderAverageTradedPrice]]*MIS[[#This Row],[OrderQuantity]]</f>
        <v>572</v>
      </c>
      <c r="AF34">
        <f>MIS[[#This Row],[LTP]]*MIS[[#This Row],[OrderQuantity]]</f>
        <v>328</v>
      </c>
      <c r="AG34">
        <f>IF(MIS[[#This Row],[OrderSide]]="SELL",MIS[[#This Row],[VALUE]]-MIS[[#This Row],[LIVE_VALUE]],MIS[[#This Row],[LIVE_VALUE]]-MIS[[#This Row],[VALUE]])</f>
        <v>-244</v>
      </c>
      <c r="AH34" t="str" cm="1">
        <f t="array" ref="AH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" t="str">
        <f>MIS[[#This Row],[TRADING SYMBOL]]</f>
        <v>SENSEX2552085900CE</v>
      </c>
      <c r="AJ34" t="str">
        <f>IF(RIGHT(MIS[[#This Row],[Main/Hedge]],4)="MAIN","MAIN","HEDGE")</f>
        <v>HEDGE</v>
      </c>
      <c r="AK34" t="str" cm="1">
        <f t="array" ref="AK34">_xlfn._xlws.FILTER(Table4[Column1],ISNUMBER(SEARCH(Table4[Column1],MIS[[#This Row],[OrderUniqueIdentifier]])),"")</f>
        <v>XYT</v>
      </c>
    </row>
    <row r="35" spans="1:37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>
        <f>_xlfn.XLOOKUP(MIS[[#This Row],[TRADING SYMBOL]],[1]Sheet1!$D:$D,[1]Sheet1!$C:$C)</f>
        <v>4.0999999999999996</v>
      </c>
      <c r="AE35">
        <f>MIS[[#This Row],[OrderAverageTradedPrice]]*MIS[[#This Row],[OrderQuantity]]</f>
        <v>143</v>
      </c>
      <c r="AF35">
        <f>MIS[[#This Row],[LTP]]*MIS[[#This Row],[OrderQuantity]]</f>
        <v>82</v>
      </c>
      <c r="AG35">
        <f>IF(MIS[[#This Row],[OrderSide]]="SELL",MIS[[#This Row],[VALUE]]-MIS[[#This Row],[LIVE_VALUE]],MIS[[#This Row],[LIVE_VALUE]]-MIS[[#This Row],[VALUE]])</f>
        <v>-61</v>
      </c>
      <c r="AH35" t="str" cm="1">
        <f t="array" ref="AH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" t="str">
        <f>MIS[[#This Row],[TRADING SYMBOL]]</f>
        <v>SENSEX2552085900CE</v>
      </c>
      <c r="AJ35" t="str">
        <f>IF(RIGHT(MIS[[#This Row],[Main/Hedge]],4)="MAIN","MAIN","HEDGE")</f>
        <v>HEDGE</v>
      </c>
      <c r="AK35" t="str" cm="1">
        <f t="array" ref="AK35">_xlfn._xlws.FILTER(Table4[Column1],ISNUMBER(SEARCH(Table4[Column1],MIS[[#This Row],[OrderUniqueIdentifier]])),"")</f>
        <v>XYT</v>
      </c>
    </row>
    <row r="36" spans="1:37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>
        <f>_xlfn.XLOOKUP(MIS[[#This Row],[TRADING SYMBOL]],[1]Sheet1!$D:$D,[1]Sheet1!$C:$C)</f>
        <v>4.0999999999999996</v>
      </c>
      <c r="AE36">
        <f>MIS[[#This Row],[OrderAverageTradedPrice]]*MIS[[#This Row],[OrderQuantity]]</f>
        <v>429</v>
      </c>
      <c r="AF36">
        <f>MIS[[#This Row],[LTP]]*MIS[[#This Row],[OrderQuantity]]</f>
        <v>245.99999999999997</v>
      </c>
      <c r="AG36">
        <f>IF(MIS[[#This Row],[OrderSide]]="SELL",MIS[[#This Row],[VALUE]]-MIS[[#This Row],[LIVE_VALUE]],MIS[[#This Row],[LIVE_VALUE]]-MIS[[#This Row],[VALUE]])</f>
        <v>-183.00000000000003</v>
      </c>
      <c r="AH36" t="str" cm="1">
        <f t="array" ref="AH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" t="str">
        <f>MIS[[#This Row],[TRADING SYMBOL]]</f>
        <v>SENSEX2552085900CE</v>
      </c>
      <c r="AJ36" t="str">
        <f>IF(RIGHT(MIS[[#This Row],[Main/Hedge]],4)="MAIN","MAIN","HEDGE")</f>
        <v>HEDGE</v>
      </c>
      <c r="AK36" t="str" cm="1">
        <f t="array" ref="AK36">_xlfn._xlws.FILTER(Table4[Column1],ISNUMBER(SEARCH(Table4[Column1],MIS[[#This Row],[OrderUniqueIdentifier]])),"")</f>
        <v>XYT</v>
      </c>
    </row>
    <row r="37" spans="1:37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>
        <f>_xlfn.XLOOKUP(MIS[[#This Row],[TRADING SYMBOL]],[1]Sheet1!$D:$D,[1]Sheet1!$C:$C)</f>
        <v>4.0999999999999996</v>
      </c>
      <c r="AE37">
        <f>MIS[[#This Row],[OrderAverageTradedPrice]]*MIS[[#This Row],[OrderQuantity]]</f>
        <v>286</v>
      </c>
      <c r="AF37">
        <f>MIS[[#This Row],[LTP]]*MIS[[#This Row],[OrderQuantity]]</f>
        <v>164</v>
      </c>
      <c r="AG37">
        <f>IF(MIS[[#This Row],[OrderSide]]="SELL",MIS[[#This Row],[VALUE]]-MIS[[#This Row],[LIVE_VALUE]],MIS[[#This Row],[LIVE_VALUE]]-MIS[[#This Row],[VALUE]])</f>
        <v>-122</v>
      </c>
      <c r="AH37" t="str" cm="1">
        <f t="array" ref="AH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" t="str">
        <f>MIS[[#This Row],[TRADING SYMBOL]]</f>
        <v>SENSEX2552085900CE</v>
      </c>
      <c r="AJ37" t="str">
        <f>IF(RIGHT(MIS[[#This Row],[Main/Hedge]],4)="MAIN","MAIN","HEDGE")</f>
        <v>HEDGE</v>
      </c>
      <c r="AK37" t="str" cm="1">
        <f t="array" ref="AK37">_xlfn._xlws.FILTER(Table4[Column1],ISNUMBER(SEARCH(Table4[Column1],MIS[[#This Row],[OrderUniqueIdentifier]])),"")</f>
        <v>XYT</v>
      </c>
    </row>
    <row r="38" spans="1:37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>
        <f>_xlfn.XLOOKUP(MIS[[#This Row],[TRADING SYMBOL]],[1]Sheet1!$D:$D,[1]Sheet1!$C:$C)</f>
        <v>4.0999999999999996</v>
      </c>
      <c r="AE38">
        <f>MIS[[#This Row],[OrderAverageTradedPrice]]*MIS[[#This Row],[OrderQuantity]]</f>
        <v>1144</v>
      </c>
      <c r="AF38">
        <f>MIS[[#This Row],[LTP]]*MIS[[#This Row],[OrderQuantity]]</f>
        <v>656</v>
      </c>
      <c r="AG38">
        <f>IF(MIS[[#This Row],[OrderSide]]="SELL",MIS[[#This Row],[VALUE]]-MIS[[#This Row],[LIVE_VALUE]],MIS[[#This Row],[LIVE_VALUE]]-MIS[[#This Row],[VALUE]])</f>
        <v>-488</v>
      </c>
      <c r="AH38" t="str" cm="1">
        <f t="array" ref="AH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" t="str">
        <f>MIS[[#This Row],[TRADING SYMBOL]]</f>
        <v>SENSEX2552085900CE</v>
      </c>
      <c r="AJ38" t="str">
        <f>IF(RIGHT(MIS[[#This Row],[Main/Hedge]],4)="MAIN","MAIN","HEDGE")</f>
        <v>HEDGE</v>
      </c>
      <c r="AK38" t="str" cm="1">
        <f t="array" ref="AK38">_xlfn._xlws.FILTER(Table4[Column1],ISNUMBER(SEARCH(Table4[Column1],MIS[[#This Row],[OrderUniqueIdentifier]])),"")</f>
        <v>XYT</v>
      </c>
    </row>
    <row r="39" spans="1:37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>
        <f>_xlfn.XLOOKUP(MIS[[#This Row],[TRADING SYMBOL]],[1]Sheet1!$D:$D,[1]Sheet1!$C:$C)</f>
        <v>11.55</v>
      </c>
      <c r="AE39">
        <f>MIS[[#This Row],[OrderAverageTradedPrice]]*MIS[[#This Row],[OrderQuantity]]</f>
        <v>3136</v>
      </c>
      <c r="AF39">
        <f>MIS[[#This Row],[LTP]]*MIS[[#This Row],[OrderQuantity]]</f>
        <v>1848</v>
      </c>
      <c r="AG39">
        <f>IF(MIS[[#This Row],[OrderSide]]="SELL",MIS[[#This Row],[VALUE]]-MIS[[#This Row],[LIVE_VALUE]],MIS[[#This Row],[LIVE_VALUE]]-MIS[[#This Row],[VALUE]])</f>
        <v>-1288</v>
      </c>
      <c r="AH39" t="str" cm="1">
        <f t="array" ref="AH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" t="str">
        <f>MIS[[#This Row],[TRADING SYMBOL]]</f>
        <v>SENSEX2552078400PE</v>
      </c>
      <c r="AJ39" t="str">
        <f>IF(RIGHT(MIS[[#This Row],[Main/Hedge]],4)="MAIN","MAIN","HEDGE")</f>
        <v>HEDGE</v>
      </c>
      <c r="AK39" t="str" cm="1">
        <f t="array" ref="AK39">_xlfn._xlws.FILTER(Table4[Column1],ISNUMBER(SEARCH(Table4[Column1],MIS[[#This Row],[OrderUniqueIdentifier]])),"")</f>
        <v>XYT</v>
      </c>
    </row>
    <row r="40" spans="1:37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>
        <f>_xlfn.XLOOKUP(MIS[[#This Row],[TRADING SYMBOL]],[1]Sheet1!$D:$D,[1]Sheet1!$C:$C)</f>
        <v>4.0999999999999996</v>
      </c>
      <c r="AE40">
        <f>MIS[[#This Row],[OrderAverageTradedPrice]]*MIS[[#This Row],[OrderQuantity]]</f>
        <v>143</v>
      </c>
      <c r="AF40">
        <f>MIS[[#This Row],[LTP]]*MIS[[#This Row],[OrderQuantity]]</f>
        <v>82</v>
      </c>
      <c r="AG40">
        <f>IF(MIS[[#This Row],[OrderSide]]="SELL",MIS[[#This Row],[VALUE]]-MIS[[#This Row],[LIVE_VALUE]],MIS[[#This Row],[LIVE_VALUE]]-MIS[[#This Row],[VALUE]])</f>
        <v>-61</v>
      </c>
      <c r="AH40" t="str" cm="1">
        <f t="array" ref="AH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" t="str">
        <f>MIS[[#This Row],[TRADING SYMBOL]]</f>
        <v>SENSEX2552085900CE</v>
      </c>
      <c r="AJ40" t="str">
        <f>IF(RIGHT(MIS[[#This Row],[Main/Hedge]],4)="MAIN","MAIN","HEDGE")</f>
        <v>HEDGE</v>
      </c>
      <c r="AK40" t="str" cm="1">
        <f t="array" ref="AK40">_xlfn._xlws.FILTER(Table4[Column1],ISNUMBER(SEARCH(Table4[Column1],MIS[[#This Row],[OrderUniqueIdentifier]])),"")</f>
        <v>XYT</v>
      </c>
    </row>
    <row r="41" spans="1:37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>
        <f>_xlfn.XLOOKUP(MIS[[#This Row],[TRADING SYMBOL]],[1]Sheet1!$D:$D,[1]Sheet1!$C:$C)</f>
        <v>4.0999999999999996</v>
      </c>
      <c r="AE41">
        <f>MIS[[#This Row],[OrderAverageTradedPrice]]*MIS[[#This Row],[OrderQuantity]]</f>
        <v>429</v>
      </c>
      <c r="AF41">
        <f>MIS[[#This Row],[LTP]]*MIS[[#This Row],[OrderQuantity]]</f>
        <v>245.99999999999997</v>
      </c>
      <c r="AG41">
        <f>IF(MIS[[#This Row],[OrderSide]]="SELL",MIS[[#This Row],[VALUE]]-MIS[[#This Row],[LIVE_VALUE]],MIS[[#This Row],[LIVE_VALUE]]-MIS[[#This Row],[VALUE]])</f>
        <v>-183.00000000000003</v>
      </c>
      <c r="AH41" t="str" cm="1">
        <f t="array" ref="AH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" t="str">
        <f>MIS[[#This Row],[TRADING SYMBOL]]</f>
        <v>SENSEX2552085900CE</v>
      </c>
      <c r="AJ41" t="str">
        <f>IF(RIGHT(MIS[[#This Row],[Main/Hedge]],4)="MAIN","MAIN","HEDGE")</f>
        <v>HEDGE</v>
      </c>
      <c r="AK41" t="str" cm="1">
        <f t="array" ref="AK41">_xlfn._xlws.FILTER(Table4[Column1],ISNUMBER(SEARCH(Table4[Column1],MIS[[#This Row],[OrderUniqueIdentifier]])),"")</f>
        <v>XYT</v>
      </c>
    </row>
    <row r="42" spans="1:37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>
        <f>_xlfn.XLOOKUP(MIS[[#This Row],[TRADING SYMBOL]],[1]Sheet1!$D:$D,[1]Sheet1!$C:$C)</f>
        <v>11.55</v>
      </c>
      <c r="AE42">
        <f>MIS[[#This Row],[OrderAverageTradedPrice]]*MIS[[#This Row],[OrderQuantity]]</f>
        <v>394</v>
      </c>
      <c r="AF42">
        <f>MIS[[#This Row],[LTP]]*MIS[[#This Row],[OrderQuantity]]</f>
        <v>231</v>
      </c>
      <c r="AG42">
        <f>IF(MIS[[#This Row],[OrderSide]]="SELL",MIS[[#This Row],[VALUE]]-MIS[[#This Row],[LIVE_VALUE]],MIS[[#This Row],[LIVE_VALUE]]-MIS[[#This Row],[VALUE]])</f>
        <v>-163</v>
      </c>
      <c r="AH42" t="str" cm="1">
        <f t="array" ref="AH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" t="str">
        <f>MIS[[#This Row],[TRADING SYMBOL]]</f>
        <v>SENSEX2552078400PE</v>
      </c>
      <c r="AJ42" t="str">
        <f>IF(RIGHT(MIS[[#This Row],[Main/Hedge]],4)="MAIN","MAIN","HEDGE")</f>
        <v>HEDGE</v>
      </c>
      <c r="AK42" t="str" cm="1">
        <f t="array" ref="AK42">_xlfn._xlws.FILTER(Table4[Column1],ISNUMBER(SEARCH(Table4[Column1],MIS[[#This Row],[OrderUniqueIdentifier]])),"")</f>
        <v>XYT</v>
      </c>
    </row>
    <row r="43" spans="1:37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>
        <f>_xlfn.XLOOKUP(MIS[[#This Row],[TRADING SYMBOL]],[1]Sheet1!$D:$D,[1]Sheet1!$C:$C)</f>
        <v>3.15</v>
      </c>
      <c r="AE43">
        <f>MIS[[#This Row],[OrderAverageTradedPrice]]*MIS[[#This Row],[OrderQuantity]]</f>
        <v>517.5</v>
      </c>
      <c r="AF43">
        <f>MIS[[#This Row],[LTP]]*MIS[[#This Row],[OrderQuantity]]</f>
        <v>472.5</v>
      </c>
      <c r="AG43">
        <f>IF(MIS[[#This Row],[OrderSide]]="SELL",MIS[[#This Row],[VALUE]]-MIS[[#This Row],[LIVE_VALUE]],MIS[[#This Row],[LIVE_VALUE]]-MIS[[#This Row],[VALUE]])</f>
        <v>-45</v>
      </c>
      <c r="AH43" t="str" cm="1">
        <f t="array" ref="AH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" t="str">
        <f>MIS[[#This Row],[TRADING SYMBOL]]</f>
        <v>NIFTY2552226300CE</v>
      </c>
      <c r="AJ43" t="str">
        <f>IF(RIGHT(MIS[[#This Row],[Main/Hedge]],4)="MAIN","MAIN","HEDGE")</f>
        <v>HEDGE</v>
      </c>
      <c r="AK43" t="str" cm="1">
        <f t="array" ref="AK43">_xlfn._xlws.FILTER(Table4[Column1],ISNUMBER(SEARCH(Table4[Column1],MIS[[#This Row],[OrderUniqueIdentifier]])),"")</f>
        <v>VWAP</v>
      </c>
    </row>
    <row r="44" spans="1:37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>
        <f>_xlfn.XLOOKUP(MIS[[#This Row],[TRADING SYMBOL]],[1]Sheet1!$D:$D,[1]Sheet1!$C:$C)</f>
        <v>4.0999999999999996</v>
      </c>
      <c r="AE44">
        <f>MIS[[#This Row],[OrderAverageTradedPrice]]*MIS[[#This Row],[OrderQuantity]]</f>
        <v>143</v>
      </c>
      <c r="AF44">
        <f>MIS[[#This Row],[LTP]]*MIS[[#This Row],[OrderQuantity]]</f>
        <v>82</v>
      </c>
      <c r="AG44">
        <f>IF(MIS[[#This Row],[OrderSide]]="SELL",MIS[[#This Row],[VALUE]]-MIS[[#This Row],[LIVE_VALUE]],MIS[[#This Row],[LIVE_VALUE]]-MIS[[#This Row],[VALUE]])</f>
        <v>-61</v>
      </c>
      <c r="AH44" t="str" cm="1">
        <f t="array" ref="AH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" t="str">
        <f>MIS[[#This Row],[TRADING SYMBOL]]</f>
        <v>SENSEX2552085900CE</v>
      </c>
      <c r="AJ44" t="str">
        <f>IF(RIGHT(MIS[[#This Row],[Main/Hedge]],4)="MAIN","MAIN","HEDGE")</f>
        <v>HEDGE</v>
      </c>
      <c r="AK44" t="str" cm="1">
        <f t="array" ref="AK44">_xlfn._xlws.FILTER(Table4[Column1],ISNUMBER(SEARCH(Table4[Column1],MIS[[#This Row],[OrderUniqueIdentifier]])),"")</f>
        <v>XYT</v>
      </c>
    </row>
    <row r="45" spans="1:37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>
        <f>_xlfn.XLOOKUP(MIS[[#This Row],[TRADING SYMBOL]],[1]Sheet1!$D:$D,[1]Sheet1!$C:$C)</f>
        <v>4.0999999999999996</v>
      </c>
      <c r="AE45">
        <f>MIS[[#This Row],[OrderAverageTradedPrice]]*MIS[[#This Row],[OrderQuantity]]</f>
        <v>143</v>
      </c>
      <c r="AF45">
        <f>MIS[[#This Row],[LTP]]*MIS[[#This Row],[OrderQuantity]]</f>
        <v>82</v>
      </c>
      <c r="AG45">
        <f>IF(MIS[[#This Row],[OrderSide]]="SELL",MIS[[#This Row],[VALUE]]-MIS[[#This Row],[LIVE_VALUE]],MIS[[#This Row],[LIVE_VALUE]]-MIS[[#This Row],[VALUE]])</f>
        <v>-61</v>
      </c>
      <c r="AH45" t="str" cm="1">
        <f t="array" ref="AH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" t="str">
        <f>MIS[[#This Row],[TRADING SYMBOL]]</f>
        <v>SENSEX2552085900CE</v>
      </c>
      <c r="AJ45" t="str">
        <f>IF(RIGHT(MIS[[#This Row],[Main/Hedge]],4)="MAIN","MAIN","HEDGE")</f>
        <v>HEDGE</v>
      </c>
      <c r="AK45" t="str" cm="1">
        <f t="array" ref="AK45">_xlfn._xlws.FILTER(Table4[Column1],ISNUMBER(SEARCH(Table4[Column1],MIS[[#This Row],[OrderUniqueIdentifier]])),"")</f>
        <v>XYT</v>
      </c>
    </row>
    <row r="46" spans="1:37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>
        <f>_xlfn.XLOOKUP(MIS[[#This Row],[TRADING SYMBOL]],[1]Sheet1!$D:$D,[1]Sheet1!$C:$C)</f>
        <v>4.0999999999999996</v>
      </c>
      <c r="AE46">
        <f>MIS[[#This Row],[OrderAverageTradedPrice]]*MIS[[#This Row],[OrderQuantity]]</f>
        <v>143</v>
      </c>
      <c r="AF46">
        <f>MIS[[#This Row],[LTP]]*MIS[[#This Row],[OrderQuantity]]</f>
        <v>82</v>
      </c>
      <c r="AG46">
        <f>IF(MIS[[#This Row],[OrderSide]]="SELL",MIS[[#This Row],[VALUE]]-MIS[[#This Row],[LIVE_VALUE]],MIS[[#This Row],[LIVE_VALUE]]-MIS[[#This Row],[VALUE]])</f>
        <v>-61</v>
      </c>
      <c r="AH46" t="str" cm="1">
        <f t="array" ref="AH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" t="str">
        <f>MIS[[#This Row],[TRADING SYMBOL]]</f>
        <v>SENSEX2552085900CE</v>
      </c>
      <c r="AJ46" t="str">
        <f>IF(RIGHT(MIS[[#This Row],[Main/Hedge]],4)="MAIN","MAIN","HEDGE")</f>
        <v>HEDGE</v>
      </c>
      <c r="AK46" t="str" cm="1">
        <f t="array" ref="AK46">_xlfn._xlws.FILTER(Table4[Column1],ISNUMBER(SEARCH(Table4[Column1],MIS[[#This Row],[OrderUniqueIdentifier]])),"")</f>
        <v>XYT</v>
      </c>
    </row>
    <row r="47" spans="1:37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>
        <f>_xlfn.XLOOKUP(MIS[[#This Row],[TRADING SYMBOL]],[1]Sheet1!$D:$D,[1]Sheet1!$C:$C)</f>
        <v>10</v>
      </c>
      <c r="AE47">
        <f>MIS[[#This Row],[OrderAverageTradedPrice]]*MIS[[#This Row],[OrderQuantity]]</f>
        <v>408</v>
      </c>
      <c r="AF47">
        <f>MIS[[#This Row],[LTP]]*MIS[[#This Row],[OrderQuantity]]</f>
        <v>200</v>
      </c>
      <c r="AG47">
        <f>IF(MIS[[#This Row],[OrderSide]]="SELL",MIS[[#This Row],[VALUE]]-MIS[[#This Row],[LIVE_VALUE]],MIS[[#This Row],[LIVE_VALUE]]-MIS[[#This Row],[VALUE]])</f>
        <v>-208</v>
      </c>
      <c r="AH47" t="str" cm="1">
        <f t="array" ref="AH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" t="str">
        <f>MIS[[#This Row],[TRADING SYMBOL]]</f>
        <v>SENSEX2552078500PE</v>
      </c>
      <c r="AJ47" t="str">
        <f>IF(RIGHT(MIS[[#This Row],[Main/Hedge]],4)="MAIN","MAIN","HEDGE")</f>
        <v>HEDGE</v>
      </c>
      <c r="AK47" t="str" cm="1">
        <f t="array" ref="AK47">_xlfn._xlws.FILTER(Table4[Column1],ISNUMBER(SEARCH(Table4[Column1],MIS[[#This Row],[OrderUniqueIdentifier]])),"")</f>
        <v>XYT</v>
      </c>
    </row>
    <row r="48" spans="1:37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>
        <f>_xlfn.XLOOKUP(MIS[[#This Row],[TRADING SYMBOL]],[1]Sheet1!$D:$D,[1]Sheet1!$C:$C)</f>
        <v>8.1999999999999993</v>
      </c>
      <c r="AE48">
        <f>MIS[[#This Row],[OrderAverageTradedPrice]]*MIS[[#This Row],[OrderQuantity]]</f>
        <v>1717.5</v>
      </c>
      <c r="AF48">
        <f>MIS[[#This Row],[LTP]]*MIS[[#This Row],[OrderQuantity]]</f>
        <v>1230</v>
      </c>
      <c r="AG48">
        <f>IF(MIS[[#This Row],[OrderSide]]="SELL",MIS[[#This Row],[VALUE]]-MIS[[#This Row],[LIVE_VALUE]],MIS[[#This Row],[LIVE_VALUE]]-MIS[[#This Row],[VALUE]])</f>
        <v>-487.5</v>
      </c>
      <c r="AH48" t="str" cm="1">
        <f t="array" ref="AH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" t="str">
        <f>MIS[[#This Row],[TRADING SYMBOL]]</f>
        <v>NIFTY2552223700PE</v>
      </c>
      <c r="AJ48" t="str">
        <f>IF(RIGHT(MIS[[#This Row],[Main/Hedge]],4)="MAIN","MAIN","HEDGE")</f>
        <v>HEDGE</v>
      </c>
      <c r="AK48" t="str" cm="1">
        <f t="array" ref="AK48">_xlfn._xlws.FILTER(Table4[Column1],ISNUMBER(SEARCH(Table4[Column1],MIS[[#This Row],[OrderUniqueIdentifier]])),"")</f>
        <v>VWAP</v>
      </c>
    </row>
    <row r="49" spans="1:3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>
        <f>_xlfn.XLOOKUP(MIS[[#This Row],[TRADING SYMBOL]],[1]Sheet1!$D:$D,[1]Sheet1!$C:$C)</f>
        <v>3.15</v>
      </c>
      <c r="AE49">
        <f>MIS[[#This Row],[OrderAverageTradedPrice]]*MIS[[#This Row],[OrderQuantity]]</f>
        <v>258.75</v>
      </c>
      <c r="AF49">
        <f>MIS[[#This Row],[LTP]]*MIS[[#This Row],[OrderQuantity]]</f>
        <v>236.25</v>
      </c>
      <c r="AG49">
        <f>IF(MIS[[#This Row],[OrderSide]]="SELL",MIS[[#This Row],[VALUE]]-MIS[[#This Row],[LIVE_VALUE]],MIS[[#This Row],[LIVE_VALUE]]-MIS[[#This Row],[VALUE]])</f>
        <v>-22.5</v>
      </c>
      <c r="AH49" t="str" cm="1">
        <f t="array" ref="AH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" t="str">
        <f>MIS[[#This Row],[TRADING SYMBOL]]</f>
        <v>NIFTY2552226300CE</v>
      </c>
      <c r="AJ49" t="str">
        <f>IF(RIGHT(MIS[[#This Row],[Main/Hedge]],4)="MAIN","MAIN","HEDGE")</f>
        <v>HEDGE</v>
      </c>
      <c r="AK49" t="str" cm="1">
        <f t="array" ref="AK49">_xlfn._xlws.FILTER(Table4[Column1],ISNUMBER(SEARCH(Table4[Column1],MIS[[#This Row],[OrderUniqueIdentifier]])),"")</f>
        <v>VWAP</v>
      </c>
    </row>
    <row r="50" spans="1:37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>
        <f>_xlfn.XLOOKUP(MIS[[#This Row],[TRADING SYMBOL]],[1]Sheet1!$D:$D,[1]Sheet1!$C:$C)</f>
        <v>8.1999999999999993</v>
      </c>
      <c r="AE50">
        <f>MIS[[#This Row],[OrderAverageTradedPrice]]*MIS[[#This Row],[OrderQuantity]]</f>
        <v>862.5</v>
      </c>
      <c r="AF50">
        <f>MIS[[#This Row],[LTP]]*MIS[[#This Row],[OrderQuantity]]</f>
        <v>615</v>
      </c>
      <c r="AG50">
        <f>IF(MIS[[#This Row],[OrderSide]]="SELL",MIS[[#This Row],[VALUE]]-MIS[[#This Row],[LIVE_VALUE]],MIS[[#This Row],[LIVE_VALUE]]-MIS[[#This Row],[VALUE]])</f>
        <v>-247.5</v>
      </c>
      <c r="AH50" t="str" cm="1">
        <f t="array" ref="AH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" t="str">
        <f>MIS[[#This Row],[TRADING SYMBOL]]</f>
        <v>NIFTY2552223700PE</v>
      </c>
      <c r="AJ50" t="str">
        <f>IF(RIGHT(MIS[[#This Row],[Main/Hedge]],4)="MAIN","MAIN","HEDGE")</f>
        <v>HEDGE</v>
      </c>
      <c r="AK50" t="str" cm="1">
        <f t="array" ref="AK50">_xlfn._xlws.FILTER(Table4[Column1],ISNUMBER(SEARCH(Table4[Column1],MIS[[#This Row],[OrderUniqueIdentifier]])),"")</f>
        <v>VWAP</v>
      </c>
    </row>
    <row r="51" spans="1:37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>
        <f>_xlfn.XLOOKUP(MIS[[#This Row],[TRADING SYMBOL]],[1]Sheet1!$D:$D,[1]Sheet1!$C:$C)</f>
        <v>10</v>
      </c>
      <c r="AE51">
        <f>MIS[[#This Row],[OrderAverageTradedPrice]]*MIS[[#This Row],[OrderQuantity]]</f>
        <v>409</v>
      </c>
      <c r="AF51">
        <f>MIS[[#This Row],[LTP]]*MIS[[#This Row],[OrderQuantity]]</f>
        <v>200</v>
      </c>
      <c r="AG51">
        <f>IF(MIS[[#This Row],[OrderSide]]="SELL",MIS[[#This Row],[VALUE]]-MIS[[#This Row],[LIVE_VALUE]],MIS[[#This Row],[LIVE_VALUE]]-MIS[[#This Row],[VALUE]])</f>
        <v>-209</v>
      </c>
      <c r="AH51" t="str" cm="1">
        <f t="array" ref="AH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" t="str">
        <f>MIS[[#This Row],[TRADING SYMBOL]]</f>
        <v>SENSEX2552078500PE</v>
      </c>
      <c r="AJ51" t="str">
        <f>IF(RIGHT(MIS[[#This Row],[Main/Hedge]],4)="MAIN","MAIN","HEDGE")</f>
        <v>HEDGE</v>
      </c>
      <c r="AK51" t="str" cm="1">
        <f t="array" ref="AK51">_xlfn._xlws.FILTER(Table4[Column1],ISNUMBER(SEARCH(Table4[Column1],MIS[[#This Row],[OrderUniqueIdentifier]])),"")</f>
        <v>XYT</v>
      </c>
    </row>
    <row r="52" spans="1:37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>
        <f>_xlfn.XLOOKUP(MIS[[#This Row],[TRADING SYMBOL]],[1]Sheet1!$D:$D,[1]Sheet1!$C:$C)</f>
        <v>4.0999999999999996</v>
      </c>
      <c r="AE52">
        <f>MIS[[#This Row],[OrderAverageTradedPrice]]*MIS[[#This Row],[OrderQuantity]]</f>
        <v>1001</v>
      </c>
      <c r="AF52">
        <f>MIS[[#This Row],[LTP]]*MIS[[#This Row],[OrderQuantity]]</f>
        <v>574</v>
      </c>
      <c r="AG52">
        <f>IF(MIS[[#This Row],[OrderSide]]="SELL",MIS[[#This Row],[VALUE]]-MIS[[#This Row],[LIVE_VALUE]],MIS[[#This Row],[LIVE_VALUE]]-MIS[[#This Row],[VALUE]])</f>
        <v>-427</v>
      </c>
      <c r="AH52" t="str" cm="1">
        <f t="array" ref="AH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" t="str">
        <f>MIS[[#This Row],[TRADING SYMBOL]]</f>
        <v>SENSEX2552085900CE</v>
      </c>
      <c r="AJ52" t="str">
        <f>IF(RIGHT(MIS[[#This Row],[Main/Hedge]],4)="MAIN","MAIN","HEDGE")</f>
        <v>HEDGE</v>
      </c>
      <c r="AK52" t="str" cm="1">
        <f t="array" ref="AK52">_xlfn._xlws.FILTER(Table4[Column1],ISNUMBER(SEARCH(Table4[Column1],MIS[[#This Row],[OrderUniqueIdentifier]])),"")</f>
        <v>XYT</v>
      </c>
    </row>
    <row r="53" spans="1:37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>
        <f>_xlfn.XLOOKUP(MIS[[#This Row],[TRADING SYMBOL]],[1]Sheet1!$D:$D,[1]Sheet1!$C:$C)</f>
        <v>3.15</v>
      </c>
      <c r="AE53">
        <f>MIS[[#This Row],[OrderAverageTradedPrice]]*MIS[[#This Row],[OrderQuantity]]</f>
        <v>262.5</v>
      </c>
      <c r="AF53">
        <f>MIS[[#This Row],[LTP]]*MIS[[#This Row],[OrderQuantity]]</f>
        <v>236.25</v>
      </c>
      <c r="AG53">
        <f>IF(MIS[[#This Row],[OrderSide]]="SELL",MIS[[#This Row],[VALUE]]-MIS[[#This Row],[LIVE_VALUE]],MIS[[#This Row],[LIVE_VALUE]]-MIS[[#This Row],[VALUE]])</f>
        <v>-26.25</v>
      </c>
      <c r="AH53" t="str" cm="1">
        <f t="array" ref="AH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" t="str">
        <f>MIS[[#This Row],[TRADING SYMBOL]]</f>
        <v>NIFTY2552226300CE</v>
      </c>
      <c r="AJ53" t="str">
        <f>IF(RIGHT(MIS[[#This Row],[Main/Hedge]],4)="MAIN","MAIN","HEDGE")</f>
        <v>HEDGE</v>
      </c>
      <c r="AK53" t="str" cm="1">
        <f t="array" ref="AK53">_xlfn._xlws.FILTER(Table4[Column1],ISNUMBER(SEARCH(Table4[Column1],MIS[[#This Row],[OrderUniqueIdentifier]])),"")</f>
        <v>VWAP</v>
      </c>
    </row>
    <row r="54" spans="1:37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>
        <f>_xlfn.XLOOKUP(MIS[[#This Row],[TRADING SYMBOL]],[1]Sheet1!$D:$D,[1]Sheet1!$C:$C)</f>
        <v>4.0999999999999996</v>
      </c>
      <c r="AE54">
        <f>MIS[[#This Row],[OrderAverageTradedPrice]]*MIS[[#This Row],[OrderQuantity]]</f>
        <v>143</v>
      </c>
      <c r="AF54">
        <f>MIS[[#This Row],[LTP]]*MIS[[#This Row],[OrderQuantity]]</f>
        <v>82</v>
      </c>
      <c r="AG54">
        <f>IF(MIS[[#This Row],[OrderSide]]="SELL",MIS[[#This Row],[VALUE]]-MIS[[#This Row],[LIVE_VALUE]],MIS[[#This Row],[LIVE_VALUE]]-MIS[[#This Row],[VALUE]])</f>
        <v>-61</v>
      </c>
      <c r="AH54" t="str" cm="1">
        <f t="array" ref="AH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" t="str">
        <f>MIS[[#This Row],[TRADING SYMBOL]]</f>
        <v>SENSEX2552085900CE</v>
      </c>
      <c r="AJ54" t="str">
        <f>IF(RIGHT(MIS[[#This Row],[Main/Hedge]],4)="MAIN","MAIN","HEDGE")</f>
        <v>HEDGE</v>
      </c>
      <c r="AK54" t="str" cm="1">
        <f t="array" ref="AK54">_xlfn._xlws.FILTER(Table4[Column1],ISNUMBER(SEARCH(Table4[Column1],MIS[[#This Row],[OrderUniqueIdentifier]])),"")</f>
        <v>XYT</v>
      </c>
    </row>
    <row r="55" spans="1:37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>
        <f>_xlfn.XLOOKUP(MIS[[#This Row],[TRADING SYMBOL]],[1]Sheet1!$D:$D,[1]Sheet1!$C:$C)</f>
        <v>8.1999999999999993</v>
      </c>
      <c r="AE55">
        <f>MIS[[#This Row],[OrderAverageTradedPrice]]*MIS[[#This Row],[OrderQuantity]]</f>
        <v>858.75</v>
      </c>
      <c r="AF55">
        <f>MIS[[#This Row],[LTP]]*MIS[[#This Row],[OrderQuantity]]</f>
        <v>615</v>
      </c>
      <c r="AG55">
        <f>IF(MIS[[#This Row],[OrderSide]]="SELL",MIS[[#This Row],[VALUE]]-MIS[[#This Row],[LIVE_VALUE]],MIS[[#This Row],[LIVE_VALUE]]-MIS[[#This Row],[VALUE]])</f>
        <v>-243.75</v>
      </c>
      <c r="AH55" t="str" cm="1">
        <f t="array" ref="AH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" t="str">
        <f>MIS[[#This Row],[TRADING SYMBOL]]</f>
        <v>NIFTY2552223700PE</v>
      </c>
      <c r="AJ55" t="str">
        <f>IF(RIGHT(MIS[[#This Row],[Main/Hedge]],4)="MAIN","MAIN","HEDGE")</f>
        <v>HEDGE</v>
      </c>
      <c r="AK55" t="str" cm="1">
        <f t="array" ref="AK55">_xlfn._xlws.FILTER(Table4[Column1],ISNUMBER(SEARCH(Table4[Column1],MIS[[#This Row],[OrderUniqueIdentifier]])),"")</f>
        <v>VWAP</v>
      </c>
    </row>
    <row r="56" spans="1:37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>
        <f>_xlfn.XLOOKUP(MIS[[#This Row],[TRADING SYMBOL]],[1]Sheet1!$D:$D,[1]Sheet1!$C:$C)</f>
        <v>10</v>
      </c>
      <c r="AE56">
        <f>MIS[[#This Row],[OrderAverageTradedPrice]]*MIS[[#This Row],[OrderQuantity]]</f>
        <v>409</v>
      </c>
      <c r="AF56">
        <f>MIS[[#This Row],[LTP]]*MIS[[#This Row],[OrderQuantity]]</f>
        <v>200</v>
      </c>
      <c r="AG56">
        <f>IF(MIS[[#This Row],[OrderSide]]="SELL",MIS[[#This Row],[VALUE]]-MIS[[#This Row],[LIVE_VALUE]],MIS[[#This Row],[LIVE_VALUE]]-MIS[[#This Row],[VALUE]])</f>
        <v>-209</v>
      </c>
      <c r="AH56" t="str" cm="1">
        <f t="array" ref="AH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" t="str">
        <f>MIS[[#This Row],[TRADING SYMBOL]]</f>
        <v>SENSEX2552078500PE</v>
      </c>
      <c r="AJ56" t="str">
        <f>IF(RIGHT(MIS[[#This Row],[Main/Hedge]],4)="MAIN","MAIN","HEDGE")</f>
        <v>HEDGE</v>
      </c>
      <c r="AK56" t="str" cm="1">
        <f t="array" ref="AK56">_xlfn._xlws.FILTER(Table4[Column1],ISNUMBER(SEARCH(Table4[Column1],MIS[[#This Row],[OrderUniqueIdentifier]])),"")</f>
        <v>XYT</v>
      </c>
    </row>
    <row r="57" spans="1:37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>
        <f>_xlfn.XLOOKUP(MIS[[#This Row],[TRADING SYMBOL]],[1]Sheet1!$D:$D,[1]Sheet1!$C:$C)</f>
        <v>4.0999999999999996</v>
      </c>
      <c r="AE57">
        <f>MIS[[#This Row],[OrderAverageTradedPrice]]*MIS[[#This Row],[OrderQuantity]]</f>
        <v>286</v>
      </c>
      <c r="AF57">
        <f>MIS[[#This Row],[LTP]]*MIS[[#This Row],[OrderQuantity]]</f>
        <v>164</v>
      </c>
      <c r="AG57">
        <f>IF(MIS[[#This Row],[OrderSide]]="SELL",MIS[[#This Row],[VALUE]]-MIS[[#This Row],[LIVE_VALUE]],MIS[[#This Row],[LIVE_VALUE]]-MIS[[#This Row],[VALUE]])</f>
        <v>-122</v>
      </c>
      <c r="AH57" t="str" cm="1">
        <f t="array" ref="AH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" t="str">
        <f>MIS[[#This Row],[TRADING SYMBOL]]</f>
        <v>SENSEX2552085900CE</v>
      </c>
      <c r="AJ57" t="str">
        <f>IF(RIGHT(MIS[[#This Row],[Main/Hedge]],4)="MAIN","MAIN","HEDGE")</f>
        <v>HEDGE</v>
      </c>
      <c r="AK57" t="str" cm="1">
        <f t="array" ref="AK57">_xlfn._xlws.FILTER(Table4[Column1],ISNUMBER(SEARCH(Table4[Column1],MIS[[#This Row],[OrderUniqueIdentifier]])),"")</f>
        <v>XYT</v>
      </c>
    </row>
    <row r="58" spans="1:37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>
        <f>_xlfn.XLOOKUP(MIS[[#This Row],[TRADING SYMBOL]],[1]Sheet1!$D:$D,[1]Sheet1!$C:$C)</f>
        <v>3.15</v>
      </c>
      <c r="AE58">
        <f>MIS[[#This Row],[OrderAverageTradedPrice]]*MIS[[#This Row],[OrderQuantity]]</f>
        <v>2070</v>
      </c>
      <c r="AF58">
        <f>MIS[[#This Row],[LTP]]*MIS[[#This Row],[OrderQuantity]]</f>
        <v>1890</v>
      </c>
      <c r="AG58">
        <f>IF(MIS[[#This Row],[OrderSide]]="SELL",MIS[[#This Row],[VALUE]]-MIS[[#This Row],[LIVE_VALUE]],MIS[[#This Row],[LIVE_VALUE]]-MIS[[#This Row],[VALUE]])</f>
        <v>-180</v>
      </c>
      <c r="AH58" t="str" cm="1">
        <f t="array" ref="AH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" t="str">
        <f>MIS[[#This Row],[TRADING SYMBOL]]</f>
        <v>NIFTY2552226300CE</v>
      </c>
      <c r="AJ58" t="str">
        <f>IF(RIGHT(MIS[[#This Row],[Main/Hedge]],4)="MAIN","MAIN","HEDGE")</f>
        <v>HEDGE</v>
      </c>
      <c r="AK58" t="str" cm="1">
        <f t="array" ref="AK58">_xlfn._xlws.FILTER(Table4[Column1],ISNUMBER(SEARCH(Table4[Column1],MIS[[#This Row],[OrderUniqueIdentifier]])),"")</f>
        <v>VWAP</v>
      </c>
    </row>
    <row r="59" spans="1:37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>
        <f>_xlfn.XLOOKUP(MIS[[#This Row],[TRADING SYMBOL]],[1]Sheet1!$D:$D,[1]Sheet1!$C:$C)</f>
        <v>10</v>
      </c>
      <c r="AE59">
        <f>MIS[[#This Row],[OrderAverageTradedPrice]]*MIS[[#This Row],[OrderQuantity]]</f>
        <v>1636</v>
      </c>
      <c r="AF59">
        <f>MIS[[#This Row],[LTP]]*MIS[[#This Row],[OrderQuantity]]</f>
        <v>800</v>
      </c>
      <c r="AG59">
        <f>IF(MIS[[#This Row],[OrderSide]]="SELL",MIS[[#This Row],[VALUE]]-MIS[[#This Row],[LIVE_VALUE]],MIS[[#This Row],[LIVE_VALUE]]-MIS[[#This Row],[VALUE]])</f>
        <v>-836</v>
      </c>
      <c r="AH59" t="str" cm="1">
        <f t="array" ref="AH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" t="str">
        <f>MIS[[#This Row],[TRADING SYMBOL]]</f>
        <v>SENSEX2552078500PE</v>
      </c>
      <c r="AJ59" t="str">
        <f>IF(RIGHT(MIS[[#This Row],[Main/Hedge]],4)="MAIN","MAIN","HEDGE")</f>
        <v>HEDGE</v>
      </c>
      <c r="AK59" t="str" cm="1">
        <f t="array" ref="AK59">_xlfn._xlws.FILTER(Table4[Column1],ISNUMBER(SEARCH(Table4[Column1],MIS[[#This Row],[OrderUniqueIdentifier]])),"")</f>
        <v>XYT</v>
      </c>
    </row>
    <row r="60" spans="1:37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>
        <f>_xlfn.XLOOKUP(MIS[[#This Row],[TRADING SYMBOL]],[1]Sheet1!$D:$D,[1]Sheet1!$C:$C)</f>
        <v>4.0999999999999996</v>
      </c>
      <c r="AE60">
        <f>MIS[[#This Row],[OrderAverageTradedPrice]]*MIS[[#This Row],[OrderQuantity]]</f>
        <v>143</v>
      </c>
      <c r="AF60">
        <f>MIS[[#This Row],[LTP]]*MIS[[#This Row],[OrderQuantity]]</f>
        <v>82</v>
      </c>
      <c r="AG60">
        <f>IF(MIS[[#This Row],[OrderSide]]="SELL",MIS[[#This Row],[VALUE]]-MIS[[#This Row],[LIVE_VALUE]],MIS[[#This Row],[LIVE_VALUE]]-MIS[[#This Row],[VALUE]])</f>
        <v>-61</v>
      </c>
      <c r="AH60" t="str" cm="1">
        <f t="array" ref="AH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" t="str">
        <f>MIS[[#This Row],[TRADING SYMBOL]]</f>
        <v>SENSEX2552085900CE</v>
      </c>
      <c r="AJ60" t="str">
        <f>IF(RIGHT(MIS[[#This Row],[Main/Hedge]],4)="MAIN","MAIN","HEDGE")</f>
        <v>HEDGE</v>
      </c>
      <c r="AK60" t="str" cm="1">
        <f t="array" ref="AK60">_xlfn._xlws.FILTER(Table4[Column1],ISNUMBER(SEARCH(Table4[Column1],MIS[[#This Row],[OrderUniqueIdentifier]])),"")</f>
        <v>XYT</v>
      </c>
    </row>
    <row r="61" spans="1:37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>
        <f>_xlfn.XLOOKUP(MIS[[#This Row],[TRADING SYMBOL]],[1]Sheet1!$D:$D,[1]Sheet1!$C:$C)</f>
        <v>4.0999999999999996</v>
      </c>
      <c r="AE61">
        <f>MIS[[#This Row],[OrderAverageTradedPrice]]*MIS[[#This Row],[OrderQuantity]]</f>
        <v>1003.9999999999998</v>
      </c>
      <c r="AF61">
        <f>MIS[[#This Row],[LTP]]*MIS[[#This Row],[OrderQuantity]]</f>
        <v>574</v>
      </c>
      <c r="AG61">
        <f>IF(MIS[[#This Row],[OrderSide]]="SELL",MIS[[#This Row],[VALUE]]-MIS[[#This Row],[LIVE_VALUE]],MIS[[#This Row],[LIVE_VALUE]]-MIS[[#This Row],[VALUE]])</f>
        <v>-429.99999999999977</v>
      </c>
      <c r="AH61" t="str" cm="1">
        <f t="array" ref="AH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" t="str">
        <f>MIS[[#This Row],[TRADING SYMBOL]]</f>
        <v>SENSEX2552085900CE</v>
      </c>
      <c r="AJ61" t="str">
        <f>IF(RIGHT(MIS[[#This Row],[Main/Hedge]],4)="MAIN","MAIN","HEDGE")</f>
        <v>HEDGE</v>
      </c>
      <c r="AK61" t="str" cm="1">
        <f t="array" ref="AK61">_xlfn._xlws.FILTER(Table4[Column1],ISNUMBER(SEARCH(Table4[Column1],MIS[[#This Row],[OrderUniqueIdentifier]])),"")</f>
        <v>XYT</v>
      </c>
    </row>
    <row r="62" spans="1:37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>
        <f>_xlfn.XLOOKUP(MIS[[#This Row],[TRADING SYMBOL]],[1]Sheet1!$D:$D,[1]Sheet1!$C:$C)</f>
        <v>10</v>
      </c>
      <c r="AE62">
        <f>MIS[[#This Row],[OrderAverageTradedPrice]]*MIS[[#This Row],[OrderQuantity]]</f>
        <v>2842</v>
      </c>
      <c r="AF62">
        <f>MIS[[#This Row],[LTP]]*MIS[[#This Row],[OrderQuantity]]</f>
        <v>1400</v>
      </c>
      <c r="AG62">
        <f>IF(MIS[[#This Row],[OrderSide]]="SELL",MIS[[#This Row],[VALUE]]-MIS[[#This Row],[LIVE_VALUE]],MIS[[#This Row],[LIVE_VALUE]]-MIS[[#This Row],[VALUE]])</f>
        <v>-1442</v>
      </c>
      <c r="AH62" t="str" cm="1">
        <f t="array" ref="AH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" t="str">
        <f>MIS[[#This Row],[TRADING SYMBOL]]</f>
        <v>SENSEX2552078500PE</v>
      </c>
      <c r="AJ62" t="str">
        <f>IF(RIGHT(MIS[[#This Row],[Main/Hedge]],4)="MAIN","MAIN","HEDGE")</f>
        <v>HEDGE</v>
      </c>
      <c r="AK62" t="str" cm="1">
        <f t="array" ref="AK62">_xlfn._xlws.FILTER(Table4[Column1],ISNUMBER(SEARCH(Table4[Column1],MIS[[#This Row],[OrderUniqueIdentifier]])),"")</f>
        <v>XYT</v>
      </c>
    </row>
    <row r="63" spans="1:37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>
        <f>_xlfn.XLOOKUP(MIS[[#This Row],[TRADING SYMBOL]],[1]Sheet1!$D:$D,[1]Sheet1!$C:$C)</f>
        <v>3.15</v>
      </c>
      <c r="AE63">
        <f>MIS[[#This Row],[OrderAverageTradedPrice]]*MIS[[#This Row],[OrderQuantity]]</f>
        <v>525</v>
      </c>
      <c r="AF63">
        <f>MIS[[#This Row],[LTP]]*MIS[[#This Row],[OrderQuantity]]</f>
        <v>472.5</v>
      </c>
      <c r="AG63">
        <f>IF(MIS[[#This Row],[OrderSide]]="SELL",MIS[[#This Row],[VALUE]]-MIS[[#This Row],[LIVE_VALUE]],MIS[[#This Row],[LIVE_VALUE]]-MIS[[#This Row],[VALUE]])</f>
        <v>-52.5</v>
      </c>
      <c r="AH63" t="str" cm="1">
        <f t="array" ref="AH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3" t="str">
        <f>MIS[[#This Row],[TRADING SYMBOL]]</f>
        <v>NIFTY2552226300CE</v>
      </c>
      <c r="AJ63" t="str">
        <f>IF(RIGHT(MIS[[#This Row],[Main/Hedge]],4)="MAIN","MAIN","HEDGE")</f>
        <v>HEDGE</v>
      </c>
      <c r="AK63" t="str" cm="1">
        <f t="array" ref="AK63">_xlfn._xlws.FILTER(Table4[Column1],ISNUMBER(SEARCH(Table4[Column1],MIS[[#This Row],[OrderUniqueIdentifier]])),"")</f>
        <v>VWAP</v>
      </c>
    </row>
    <row r="64" spans="1:37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>
        <f>_xlfn.XLOOKUP(MIS[[#This Row],[TRADING SYMBOL]],[1]Sheet1!$D:$D,[1]Sheet1!$C:$C)</f>
        <v>10</v>
      </c>
      <c r="AE64">
        <f>MIS[[#This Row],[OrderAverageTradedPrice]]*MIS[[#This Row],[OrderQuantity]]</f>
        <v>408</v>
      </c>
      <c r="AF64">
        <f>MIS[[#This Row],[LTP]]*MIS[[#This Row],[OrderQuantity]]</f>
        <v>200</v>
      </c>
      <c r="AG64">
        <f>IF(MIS[[#This Row],[OrderSide]]="SELL",MIS[[#This Row],[VALUE]]-MIS[[#This Row],[LIVE_VALUE]],MIS[[#This Row],[LIVE_VALUE]]-MIS[[#This Row],[VALUE]])</f>
        <v>-208</v>
      </c>
      <c r="AH64" t="str" cm="1">
        <f t="array" ref="AH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" t="str">
        <f>MIS[[#This Row],[TRADING SYMBOL]]</f>
        <v>SENSEX2552078500PE</v>
      </c>
      <c r="AJ64" t="str">
        <f>IF(RIGHT(MIS[[#This Row],[Main/Hedge]],4)="MAIN","MAIN","HEDGE")</f>
        <v>HEDGE</v>
      </c>
      <c r="AK64" t="str" cm="1">
        <f t="array" ref="AK64">_xlfn._xlws.FILTER(Table4[Column1],ISNUMBER(SEARCH(Table4[Column1],MIS[[#This Row],[OrderUniqueIdentifier]])),"")</f>
        <v>XYT</v>
      </c>
    </row>
    <row r="65" spans="1:37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>
        <f>_xlfn.XLOOKUP(MIS[[#This Row],[TRADING SYMBOL]],[1]Sheet1!$D:$D,[1]Sheet1!$C:$C)</f>
        <v>4.0999999999999996</v>
      </c>
      <c r="AE65">
        <f>MIS[[#This Row],[OrderAverageTradedPrice]]*MIS[[#This Row],[OrderQuantity]]</f>
        <v>143</v>
      </c>
      <c r="AF65">
        <f>MIS[[#This Row],[LTP]]*MIS[[#This Row],[OrderQuantity]]</f>
        <v>82</v>
      </c>
      <c r="AG65">
        <f>IF(MIS[[#This Row],[OrderSide]]="SELL",MIS[[#This Row],[VALUE]]-MIS[[#This Row],[LIVE_VALUE]],MIS[[#This Row],[LIVE_VALUE]]-MIS[[#This Row],[VALUE]])</f>
        <v>-61</v>
      </c>
      <c r="AH65" t="str" cm="1">
        <f t="array" ref="AH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" t="str">
        <f>MIS[[#This Row],[TRADING SYMBOL]]</f>
        <v>SENSEX2552085900CE</v>
      </c>
      <c r="AJ65" t="str">
        <f>IF(RIGHT(MIS[[#This Row],[Main/Hedge]],4)="MAIN","MAIN","HEDGE")</f>
        <v>HEDGE</v>
      </c>
      <c r="AK65" t="str" cm="1">
        <f t="array" ref="AK65">_xlfn._xlws.FILTER(Table4[Column1],ISNUMBER(SEARCH(Table4[Column1],MIS[[#This Row],[OrderUniqueIdentifier]])),"")</f>
        <v>XYT</v>
      </c>
    </row>
    <row r="66" spans="1:37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>
        <f>_xlfn.XLOOKUP(MIS[[#This Row],[TRADING SYMBOL]],[1]Sheet1!$D:$D,[1]Sheet1!$C:$C)</f>
        <v>3.15</v>
      </c>
      <c r="AE66">
        <f>MIS[[#This Row],[OrderAverageTradedPrice]]*MIS[[#This Row],[OrderQuantity]]</f>
        <v>517.5</v>
      </c>
      <c r="AF66">
        <f>MIS[[#This Row],[LTP]]*MIS[[#This Row],[OrderQuantity]]</f>
        <v>472.5</v>
      </c>
      <c r="AG66">
        <f>IF(MIS[[#This Row],[OrderSide]]="SELL",MIS[[#This Row],[VALUE]]-MIS[[#This Row],[LIVE_VALUE]],MIS[[#This Row],[LIVE_VALUE]]-MIS[[#This Row],[VALUE]])</f>
        <v>-45</v>
      </c>
      <c r="AH66" t="str" cm="1">
        <f t="array" ref="AH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6" t="str">
        <f>MIS[[#This Row],[TRADING SYMBOL]]</f>
        <v>NIFTY2552226300CE</v>
      </c>
      <c r="AJ66" t="str">
        <f>IF(RIGHT(MIS[[#This Row],[Main/Hedge]],4)="MAIN","MAIN","HEDGE")</f>
        <v>HEDGE</v>
      </c>
      <c r="AK66" t="str" cm="1">
        <f t="array" ref="AK66">_xlfn._xlws.FILTER(Table4[Column1],ISNUMBER(SEARCH(Table4[Column1],MIS[[#This Row],[OrderUniqueIdentifier]])),"")</f>
        <v>VWAP</v>
      </c>
    </row>
    <row r="67" spans="1:37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>
        <f>_xlfn.XLOOKUP(MIS[[#This Row],[TRADING SYMBOL]],[1]Sheet1!$D:$D,[1]Sheet1!$C:$C)</f>
        <v>11.55</v>
      </c>
      <c r="AE67">
        <f>MIS[[#This Row],[OrderAverageTradedPrice]]*MIS[[#This Row],[OrderQuantity]]</f>
        <v>1167</v>
      </c>
      <c r="AF67">
        <f>MIS[[#This Row],[LTP]]*MIS[[#This Row],[OrderQuantity]]</f>
        <v>693</v>
      </c>
      <c r="AG67">
        <f>IF(MIS[[#This Row],[OrderSide]]="SELL",MIS[[#This Row],[VALUE]]-MIS[[#This Row],[LIVE_VALUE]],MIS[[#This Row],[LIVE_VALUE]]-MIS[[#This Row],[VALUE]])</f>
        <v>-474</v>
      </c>
      <c r="AH67" t="str" cm="1">
        <f t="array" ref="AH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" t="str">
        <f>MIS[[#This Row],[TRADING SYMBOL]]</f>
        <v>SENSEX2552078400PE</v>
      </c>
      <c r="AJ67" t="str">
        <f>IF(RIGHT(MIS[[#This Row],[Main/Hedge]],4)="MAIN","MAIN","HEDGE")</f>
        <v>HEDGE</v>
      </c>
      <c r="AK67" t="str" cm="1">
        <f t="array" ref="AK67">_xlfn._xlws.FILTER(Table4[Column1],ISNUMBER(SEARCH(Table4[Column1],MIS[[#This Row],[OrderUniqueIdentifier]])),"")</f>
        <v>XYT</v>
      </c>
    </row>
    <row r="68" spans="1:37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>
        <f>_xlfn.XLOOKUP(MIS[[#This Row],[TRADING SYMBOL]],[1]Sheet1!$D:$D,[1]Sheet1!$C:$C)</f>
        <v>3.15</v>
      </c>
      <c r="AE68">
        <f>MIS[[#This Row],[OrderAverageTradedPrice]]*MIS[[#This Row],[OrderQuantity]]</f>
        <v>1552.5</v>
      </c>
      <c r="AF68">
        <f>MIS[[#This Row],[LTP]]*MIS[[#This Row],[OrderQuantity]]</f>
        <v>1417.5</v>
      </c>
      <c r="AG68">
        <f>IF(MIS[[#This Row],[OrderSide]]="SELL",MIS[[#This Row],[VALUE]]-MIS[[#This Row],[LIVE_VALUE]],MIS[[#This Row],[LIVE_VALUE]]-MIS[[#This Row],[VALUE]])</f>
        <v>-135</v>
      </c>
      <c r="AH68" t="str" cm="1">
        <f t="array" ref="AH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8" t="str">
        <f>MIS[[#This Row],[TRADING SYMBOL]]</f>
        <v>NIFTY2552226300CE</v>
      </c>
      <c r="AJ68" t="str">
        <f>IF(RIGHT(MIS[[#This Row],[Main/Hedge]],4)="MAIN","MAIN","HEDGE")</f>
        <v>HEDGE</v>
      </c>
      <c r="AK68" t="str" cm="1">
        <f t="array" ref="AK68">_xlfn._xlws.FILTER(Table4[Column1],ISNUMBER(SEARCH(Table4[Column1],MIS[[#This Row],[OrderUniqueIdentifier]])),"")</f>
        <v>VWAP</v>
      </c>
    </row>
    <row r="69" spans="1:37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>
        <f>_xlfn.XLOOKUP(MIS[[#This Row],[TRADING SYMBOL]],[1]Sheet1!$D:$D,[1]Sheet1!$C:$C)</f>
        <v>4.0999999999999996</v>
      </c>
      <c r="AE69">
        <f>MIS[[#This Row],[OrderAverageTradedPrice]]*MIS[[#This Row],[OrderQuantity]]</f>
        <v>429</v>
      </c>
      <c r="AF69">
        <f>MIS[[#This Row],[LTP]]*MIS[[#This Row],[OrderQuantity]]</f>
        <v>245.99999999999997</v>
      </c>
      <c r="AG69">
        <f>IF(MIS[[#This Row],[OrderSide]]="SELL",MIS[[#This Row],[VALUE]]-MIS[[#This Row],[LIVE_VALUE]],MIS[[#This Row],[LIVE_VALUE]]-MIS[[#This Row],[VALUE]])</f>
        <v>-183.00000000000003</v>
      </c>
      <c r="AH69" t="str" cm="1">
        <f t="array" ref="AH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" t="str">
        <f>MIS[[#This Row],[TRADING SYMBOL]]</f>
        <v>SENSEX2552085900CE</v>
      </c>
      <c r="AJ69" t="str">
        <f>IF(RIGHT(MIS[[#This Row],[Main/Hedge]],4)="MAIN","MAIN","HEDGE")</f>
        <v>HEDGE</v>
      </c>
      <c r="AK69" t="str" cm="1">
        <f t="array" ref="AK69">_xlfn._xlws.FILTER(Table4[Column1],ISNUMBER(SEARCH(Table4[Column1],MIS[[#This Row],[OrderUniqueIdentifier]])),"")</f>
        <v>XYT</v>
      </c>
    </row>
    <row r="70" spans="1:37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>
        <f>_xlfn.XLOOKUP(MIS[[#This Row],[TRADING SYMBOL]],[1]Sheet1!$D:$D,[1]Sheet1!$C:$C)</f>
        <v>11.55</v>
      </c>
      <c r="AE70">
        <f>MIS[[#This Row],[OrderAverageTradedPrice]]*MIS[[#This Row],[OrderQuantity]]</f>
        <v>1167</v>
      </c>
      <c r="AF70">
        <f>MIS[[#This Row],[LTP]]*MIS[[#This Row],[OrderQuantity]]</f>
        <v>693</v>
      </c>
      <c r="AG70">
        <f>IF(MIS[[#This Row],[OrderSide]]="SELL",MIS[[#This Row],[VALUE]]-MIS[[#This Row],[LIVE_VALUE]],MIS[[#This Row],[LIVE_VALUE]]-MIS[[#This Row],[VALUE]])</f>
        <v>-474</v>
      </c>
      <c r="AH70" t="str" cm="1">
        <f t="array" ref="AH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" t="str">
        <f>MIS[[#This Row],[TRADING SYMBOL]]</f>
        <v>SENSEX2552078400PE</v>
      </c>
      <c r="AJ70" t="str">
        <f>IF(RIGHT(MIS[[#This Row],[Main/Hedge]],4)="MAIN","MAIN","HEDGE")</f>
        <v>HEDGE</v>
      </c>
      <c r="AK70" t="str" cm="1">
        <f t="array" ref="AK70">_xlfn._xlws.FILTER(Table4[Column1],ISNUMBER(SEARCH(Table4[Column1],MIS[[#This Row],[OrderUniqueIdentifier]])),"")</f>
        <v>XYT</v>
      </c>
    </row>
    <row r="71" spans="1:37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>
        <f>_xlfn.XLOOKUP(MIS[[#This Row],[TRADING SYMBOL]],[1]Sheet1!$D:$D,[1]Sheet1!$C:$C)</f>
        <v>3.15</v>
      </c>
      <c r="AE71">
        <f>MIS[[#This Row],[OrderAverageTradedPrice]]*MIS[[#This Row],[OrderQuantity]]</f>
        <v>776.25</v>
      </c>
      <c r="AF71">
        <f>MIS[[#This Row],[LTP]]*MIS[[#This Row],[OrderQuantity]]</f>
        <v>708.75</v>
      </c>
      <c r="AG71">
        <f>IF(MIS[[#This Row],[OrderSide]]="SELL",MIS[[#This Row],[VALUE]]-MIS[[#This Row],[LIVE_VALUE]],MIS[[#This Row],[LIVE_VALUE]]-MIS[[#This Row],[VALUE]])</f>
        <v>-67.5</v>
      </c>
      <c r="AH71" t="str" cm="1">
        <f t="array" ref="AH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1" t="str">
        <f>MIS[[#This Row],[TRADING SYMBOL]]</f>
        <v>NIFTY2552226300CE</v>
      </c>
      <c r="AJ71" t="str">
        <f>IF(RIGHT(MIS[[#This Row],[Main/Hedge]],4)="MAIN","MAIN","HEDGE")</f>
        <v>HEDGE</v>
      </c>
      <c r="AK71" t="str" cm="1">
        <f t="array" ref="AK71">_xlfn._xlws.FILTER(Table4[Column1],ISNUMBER(SEARCH(Table4[Column1],MIS[[#This Row],[OrderUniqueIdentifier]])),"")</f>
        <v>VWAP</v>
      </c>
    </row>
    <row r="72" spans="1:37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>
        <f>_xlfn.XLOOKUP(MIS[[#This Row],[TRADING SYMBOL]],[1]Sheet1!$D:$D,[1]Sheet1!$C:$C)</f>
        <v>10</v>
      </c>
      <c r="AE72">
        <f>MIS[[#This Row],[OrderAverageTradedPrice]]*MIS[[#This Row],[OrderQuantity]]</f>
        <v>820</v>
      </c>
      <c r="AF72">
        <f>MIS[[#This Row],[LTP]]*MIS[[#This Row],[OrderQuantity]]</f>
        <v>400</v>
      </c>
      <c r="AG72">
        <f>IF(MIS[[#This Row],[OrderSide]]="SELL",MIS[[#This Row],[VALUE]]-MIS[[#This Row],[LIVE_VALUE]],MIS[[#This Row],[LIVE_VALUE]]-MIS[[#This Row],[VALUE]])</f>
        <v>-420</v>
      </c>
      <c r="AH72" t="str" cm="1">
        <f t="array" ref="AH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" t="str">
        <f>MIS[[#This Row],[TRADING SYMBOL]]</f>
        <v>SENSEX2552078500PE</v>
      </c>
      <c r="AJ72" t="str">
        <f>IF(RIGHT(MIS[[#This Row],[Main/Hedge]],4)="MAIN","MAIN","HEDGE")</f>
        <v>HEDGE</v>
      </c>
      <c r="AK72" t="str" cm="1">
        <f t="array" ref="AK72">_xlfn._xlws.FILTER(Table4[Column1],ISNUMBER(SEARCH(Table4[Column1],MIS[[#This Row],[OrderUniqueIdentifier]])),"")</f>
        <v>XYT</v>
      </c>
    </row>
    <row r="73" spans="1:37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>
        <f>_xlfn.XLOOKUP(MIS[[#This Row],[TRADING SYMBOL]],[1]Sheet1!$D:$D,[1]Sheet1!$C:$C)</f>
        <v>4.0999999999999996</v>
      </c>
      <c r="AE73">
        <f>MIS[[#This Row],[OrderAverageTradedPrice]]*MIS[[#This Row],[OrderQuantity]]</f>
        <v>144</v>
      </c>
      <c r="AF73">
        <f>MIS[[#This Row],[LTP]]*MIS[[#This Row],[OrderQuantity]]</f>
        <v>82</v>
      </c>
      <c r="AG73">
        <f>IF(MIS[[#This Row],[OrderSide]]="SELL",MIS[[#This Row],[VALUE]]-MIS[[#This Row],[LIVE_VALUE]],MIS[[#This Row],[LIVE_VALUE]]-MIS[[#This Row],[VALUE]])</f>
        <v>-62</v>
      </c>
      <c r="AH73" t="str" cm="1">
        <f t="array" ref="AH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" t="str">
        <f>MIS[[#This Row],[TRADING SYMBOL]]</f>
        <v>SENSEX2552085900CE</v>
      </c>
      <c r="AJ73" t="str">
        <f>IF(RIGHT(MIS[[#This Row],[Main/Hedge]],4)="MAIN","MAIN","HEDGE")</f>
        <v>HEDGE</v>
      </c>
      <c r="AK73" t="str" cm="1">
        <f t="array" ref="AK73">_xlfn._xlws.FILTER(Table4[Column1],ISNUMBER(SEARCH(Table4[Column1],MIS[[#This Row],[OrderUniqueIdentifier]])),"")</f>
        <v>XYT</v>
      </c>
    </row>
    <row r="74" spans="1:37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>
        <f>_xlfn.XLOOKUP(MIS[[#This Row],[TRADING SYMBOL]],[1]Sheet1!$D:$D,[1]Sheet1!$C:$C)</f>
        <v>3.15</v>
      </c>
      <c r="AE74">
        <f>MIS[[#This Row],[OrderAverageTradedPrice]]*MIS[[#This Row],[OrderQuantity]]</f>
        <v>517.5</v>
      </c>
      <c r="AF74">
        <f>MIS[[#This Row],[LTP]]*MIS[[#This Row],[OrderQuantity]]</f>
        <v>472.5</v>
      </c>
      <c r="AG74">
        <f>IF(MIS[[#This Row],[OrderSide]]="SELL",MIS[[#This Row],[VALUE]]-MIS[[#This Row],[LIVE_VALUE]],MIS[[#This Row],[LIVE_VALUE]]-MIS[[#This Row],[VALUE]])</f>
        <v>-45</v>
      </c>
      <c r="AH74" t="str" cm="1">
        <f t="array" ref="AH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4" t="str">
        <f>MIS[[#This Row],[TRADING SYMBOL]]</f>
        <v>NIFTY2552226300CE</v>
      </c>
      <c r="AJ74" t="str">
        <f>IF(RIGHT(MIS[[#This Row],[Main/Hedge]],4)="MAIN","MAIN","HEDGE")</f>
        <v>HEDGE</v>
      </c>
      <c r="AK74" t="str" cm="1">
        <f t="array" ref="AK74">_xlfn._xlws.FILTER(Table4[Column1],ISNUMBER(SEARCH(Table4[Column1],MIS[[#This Row],[OrderUniqueIdentifier]])),"")</f>
        <v>VWAP</v>
      </c>
    </row>
    <row r="75" spans="1:37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>
        <f>_xlfn.XLOOKUP(MIS[[#This Row],[TRADING SYMBOL]],[1]Sheet1!$D:$D,[1]Sheet1!$C:$C)</f>
        <v>8.1999999999999993</v>
      </c>
      <c r="AE75">
        <f>MIS[[#This Row],[OrderAverageTradedPrice]]*MIS[[#This Row],[OrderQuantity]]</f>
        <v>1725</v>
      </c>
      <c r="AF75">
        <f>MIS[[#This Row],[LTP]]*MIS[[#This Row],[OrderQuantity]]</f>
        <v>1230</v>
      </c>
      <c r="AG75">
        <f>IF(MIS[[#This Row],[OrderSide]]="SELL",MIS[[#This Row],[VALUE]]-MIS[[#This Row],[LIVE_VALUE]],MIS[[#This Row],[LIVE_VALUE]]-MIS[[#This Row],[VALUE]])</f>
        <v>-495</v>
      </c>
      <c r="AH75" t="str" cm="1">
        <f t="array" ref="AH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5" t="str">
        <f>MIS[[#This Row],[TRADING SYMBOL]]</f>
        <v>NIFTY2552223700PE</v>
      </c>
      <c r="AJ75" t="str">
        <f>IF(RIGHT(MIS[[#This Row],[Main/Hedge]],4)="MAIN","MAIN","HEDGE")</f>
        <v>HEDGE</v>
      </c>
      <c r="AK75" t="str" cm="1">
        <f t="array" ref="AK75">_xlfn._xlws.FILTER(Table4[Column1],ISNUMBER(SEARCH(Table4[Column1],MIS[[#This Row],[OrderUniqueIdentifier]])),"")</f>
        <v>VWAP</v>
      </c>
    </row>
    <row r="76" spans="1:37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>
        <f>_xlfn.XLOOKUP(MIS[[#This Row],[TRADING SYMBOL]],[1]Sheet1!$D:$D,[1]Sheet1!$C:$C)</f>
        <v>10</v>
      </c>
      <c r="AE76">
        <f>MIS[[#This Row],[OrderAverageTradedPrice]]*MIS[[#This Row],[OrderQuantity]]</f>
        <v>409</v>
      </c>
      <c r="AF76">
        <f>MIS[[#This Row],[LTP]]*MIS[[#This Row],[OrderQuantity]]</f>
        <v>200</v>
      </c>
      <c r="AG76">
        <f>IF(MIS[[#This Row],[OrderSide]]="SELL",MIS[[#This Row],[VALUE]]-MIS[[#This Row],[LIVE_VALUE]],MIS[[#This Row],[LIVE_VALUE]]-MIS[[#This Row],[VALUE]])</f>
        <v>-209</v>
      </c>
      <c r="AH76" t="str" cm="1">
        <f t="array" ref="AH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" t="str">
        <f>MIS[[#This Row],[TRADING SYMBOL]]</f>
        <v>SENSEX2552078500PE</v>
      </c>
      <c r="AJ76" t="str">
        <f>IF(RIGHT(MIS[[#This Row],[Main/Hedge]],4)="MAIN","MAIN","HEDGE")</f>
        <v>HEDGE</v>
      </c>
      <c r="AK76" t="str" cm="1">
        <f t="array" ref="AK76">_xlfn._xlws.FILTER(Table4[Column1],ISNUMBER(SEARCH(Table4[Column1],MIS[[#This Row],[OrderUniqueIdentifier]])),"")</f>
        <v>XYT</v>
      </c>
    </row>
    <row r="77" spans="1:37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>
        <f>_xlfn.XLOOKUP(MIS[[#This Row],[TRADING SYMBOL]],[1]Sheet1!$D:$D,[1]Sheet1!$C:$C)</f>
        <v>3.15</v>
      </c>
      <c r="AE77">
        <f>MIS[[#This Row],[OrderAverageTradedPrice]]*MIS[[#This Row],[OrderQuantity]]</f>
        <v>1050</v>
      </c>
      <c r="AF77">
        <f>MIS[[#This Row],[LTP]]*MIS[[#This Row],[OrderQuantity]]</f>
        <v>945</v>
      </c>
      <c r="AG77">
        <f>IF(MIS[[#This Row],[OrderSide]]="SELL",MIS[[#This Row],[VALUE]]-MIS[[#This Row],[LIVE_VALUE]],MIS[[#This Row],[LIVE_VALUE]]-MIS[[#This Row],[VALUE]])</f>
        <v>-105</v>
      </c>
      <c r="AH77" t="str" cm="1">
        <f t="array" ref="AH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7" t="str">
        <f>MIS[[#This Row],[TRADING SYMBOL]]</f>
        <v>NIFTY2552226300CE</v>
      </c>
      <c r="AJ77" t="str">
        <f>IF(RIGHT(MIS[[#This Row],[Main/Hedge]],4)="MAIN","MAIN","HEDGE")</f>
        <v>HEDGE</v>
      </c>
      <c r="AK77" t="str" cm="1">
        <f t="array" ref="AK77">_xlfn._xlws.FILTER(Table4[Column1],ISNUMBER(SEARCH(Table4[Column1],MIS[[#This Row],[OrderUniqueIdentifier]])),"")</f>
        <v>VWAP</v>
      </c>
    </row>
    <row r="78" spans="1:37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>
        <f>_xlfn.XLOOKUP(MIS[[#This Row],[TRADING SYMBOL]],[1]Sheet1!$D:$D,[1]Sheet1!$C:$C)</f>
        <v>4.0999999999999996</v>
      </c>
      <c r="AE78">
        <f>MIS[[#This Row],[OrderAverageTradedPrice]]*MIS[[#This Row],[OrderQuantity]]</f>
        <v>286</v>
      </c>
      <c r="AF78">
        <f>MIS[[#This Row],[LTP]]*MIS[[#This Row],[OrderQuantity]]</f>
        <v>164</v>
      </c>
      <c r="AG78">
        <f>IF(MIS[[#This Row],[OrderSide]]="SELL",MIS[[#This Row],[VALUE]]-MIS[[#This Row],[LIVE_VALUE]],MIS[[#This Row],[LIVE_VALUE]]-MIS[[#This Row],[VALUE]])</f>
        <v>-122</v>
      </c>
      <c r="AH78" t="str" cm="1">
        <f t="array" ref="AH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" t="str">
        <f>MIS[[#This Row],[TRADING SYMBOL]]</f>
        <v>SENSEX2552085900CE</v>
      </c>
      <c r="AJ78" t="str">
        <f>IF(RIGHT(MIS[[#This Row],[Main/Hedge]],4)="MAIN","MAIN","HEDGE")</f>
        <v>HEDGE</v>
      </c>
      <c r="AK78" t="str" cm="1">
        <f t="array" ref="AK78">_xlfn._xlws.FILTER(Table4[Column1],ISNUMBER(SEARCH(Table4[Column1],MIS[[#This Row],[OrderUniqueIdentifier]])),"")</f>
        <v>XYT</v>
      </c>
    </row>
    <row r="79" spans="1:37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>
        <f>_xlfn.XLOOKUP(MIS[[#This Row],[TRADING SYMBOL]],[1]Sheet1!$D:$D,[1]Sheet1!$C:$C)</f>
        <v>4.0999999999999996</v>
      </c>
      <c r="AE79">
        <f>MIS[[#This Row],[OrderAverageTradedPrice]]*MIS[[#This Row],[OrderQuantity]]</f>
        <v>144</v>
      </c>
      <c r="AF79">
        <f>MIS[[#This Row],[LTP]]*MIS[[#This Row],[OrderQuantity]]</f>
        <v>82</v>
      </c>
      <c r="AG79">
        <f>IF(MIS[[#This Row],[OrderSide]]="SELL",MIS[[#This Row],[VALUE]]-MIS[[#This Row],[LIVE_VALUE]],MIS[[#This Row],[LIVE_VALUE]]-MIS[[#This Row],[VALUE]])</f>
        <v>-62</v>
      </c>
      <c r="AH79" t="str" cm="1">
        <f t="array" ref="AH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" t="str">
        <f>MIS[[#This Row],[TRADING SYMBOL]]</f>
        <v>SENSEX2552085900CE</v>
      </c>
      <c r="AJ79" t="str">
        <f>IF(RIGHT(MIS[[#This Row],[Main/Hedge]],4)="MAIN","MAIN","HEDGE")</f>
        <v>HEDGE</v>
      </c>
      <c r="AK79" t="str" cm="1">
        <f t="array" ref="AK79">_xlfn._xlws.FILTER(Table4[Column1],ISNUMBER(SEARCH(Table4[Column1],MIS[[#This Row],[OrderUniqueIdentifier]])),"")</f>
        <v>XYT</v>
      </c>
    </row>
    <row r="80" spans="1:37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>
        <f>_xlfn.XLOOKUP(MIS[[#This Row],[TRADING SYMBOL]],[1]Sheet1!$D:$D,[1]Sheet1!$C:$C)</f>
        <v>10</v>
      </c>
      <c r="AE80">
        <f>MIS[[#This Row],[OrderAverageTradedPrice]]*MIS[[#This Row],[OrderQuantity]]</f>
        <v>407</v>
      </c>
      <c r="AF80">
        <f>MIS[[#This Row],[LTP]]*MIS[[#This Row],[OrderQuantity]]</f>
        <v>200</v>
      </c>
      <c r="AG80">
        <f>IF(MIS[[#This Row],[OrderSide]]="SELL",MIS[[#This Row],[VALUE]]-MIS[[#This Row],[LIVE_VALUE]],MIS[[#This Row],[LIVE_VALUE]]-MIS[[#This Row],[VALUE]])</f>
        <v>-207</v>
      </c>
      <c r="AH80" t="str" cm="1">
        <f t="array" ref="AH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" t="str">
        <f>MIS[[#This Row],[TRADING SYMBOL]]</f>
        <v>SENSEX2552078500PE</v>
      </c>
      <c r="AJ80" t="str">
        <f>IF(RIGHT(MIS[[#This Row],[Main/Hedge]],4)="MAIN","MAIN","HEDGE")</f>
        <v>HEDGE</v>
      </c>
      <c r="AK80" t="str" cm="1">
        <f t="array" ref="AK80">_xlfn._xlws.FILTER(Table4[Column1],ISNUMBER(SEARCH(Table4[Column1],MIS[[#This Row],[OrderUniqueIdentifier]])),"")</f>
        <v>XYT</v>
      </c>
    </row>
    <row r="81" spans="1:37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>
        <f>_xlfn.XLOOKUP(MIS[[#This Row],[TRADING SYMBOL]],[1]Sheet1!$D:$D,[1]Sheet1!$C:$C)</f>
        <v>3.15</v>
      </c>
      <c r="AE81">
        <f>MIS[[#This Row],[OrderAverageTradedPrice]]*MIS[[#This Row],[OrderQuantity]]</f>
        <v>258.75</v>
      </c>
      <c r="AF81">
        <f>MIS[[#This Row],[LTP]]*MIS[[#This Row],[OrderQuantity]]</f>
        <v>236.25</v>
      </c>
      <c r="AG81">
        <f>IF(MIS[[#This Row],[OrderSide]]="SELL",MIS[[#This Row],[VALUE]]-MIS[[#This Row],[LIVE_VALUE]],MIS[[#This Row],[LIVE_VALUE]]-MIS[[#This Row],[VALUE]])</f>
        <v>-22.5</v>
      </c>
      <c r="AH81" t="str" cm="1">
        <f t="array" ref="AH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1" t="str">
        <f>MIS[[#This Row],[TRADING SYMBOL]]</f>
        <v>NIFTY2552226300CE</v>
      </c>
      <c r="AJ81" t="str">
        <f>IF(RIGHT(MIS[[#This Row],[Main/Hedge]],4)="MAIN","MAIN","HEDGE")</f>
        <v>HEDGE</v>
      </c>
      <c r="AK81" t="str" cm="1">
        <f t="array" ref="AK81">_xlfn._xlws.FILTER(Table4[Column1],ISNUMBER(SEARCH(Table4[Column1],MIS[[#This Row],[OrderUniqueIdentifier]])),"")</f>
        <v>VWAP</v>
      </c>
    </row>
    <row r="82" spans="1:37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>
        <f>_xlfn.XLOOKUP(MIS[[#This Row],[TRADING SYMBOL]],[1]Sheet1!$D:$D,[1]Sheet1!$C:$C)</f>
        <v>4.0999999999999996</v>
      </c>
      <c r="AE82">
        <f>MIS[[#This Row],[OrderAverageTradedPrice]]*MIS[[#This Row],[OrderQuantity]]</f>
        <v>864</v>
      </c>
      <c r="AF82">
        <f>MIS[[#This Row],[LTP]]*MIS[[#This Row],[OrderQuantity]]</f>
        <v>491.99999999999994</v>
      </c>
      <c r="AG82">
        <f>IF(MIS[[#This Row],[OrderSide]]="SELL",MIS[[#This Row],[VALUE]]-MIS[[#This Row],[LIVE_VALUE]],MIS[[#This Row],[LIVE_VALUE]]-MIS[[#This Row],[VALUE]])</f>
        <v>-372.00000000000006</v>
      </c>
      <c r="AH82" t="str" cm="1">
        <f t="array" ref="AH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" t="str">
        <f>MIS[[#This Row],[TRADING SYMBOL]]</f>
        <v>SENSEX2552085900CE</v>
      </c>
      <c r="AJ82" t="str">
        <f>IF(RIGHT(MIS[[#This Row],[Main/Hedge]],4)="MAIN","MAIN","HEDGE")</f>
        <v>HEDGE</v>
      </c>
      <c r="AK82" t="str" cm="1">
        <f t="array" ref="AK82">_xlfn._xlws.FILTER(Table4[Column1],ISNUMBER(SEARCH(Table4[Column1],MIS[[#This Row],[OrderUniqueIdentifier]])),"")</f>
        <v>XYT</v>
      </c>
    </row>
    <row r="83" spans="1:37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>
        <f>_xlfn.XLOOKUP(MIS[[#This Row],[TRADING SYMBOL]],[1]Sheet1!$D:$D,[1]Sheet1!$C:$C)</f>
        <v>4.0999999999999996</v>
      </c>
      <c r="AE83">
        <f>MIS[[#This Row],[OrderAverageTradedPrice]]*MIS[[#This Row],[OrderQuantity]]</f>
        <v>288</v>
      </c>
      <c r="AF83">
        <f>MIS[[#This Row],[LTP]]*MIS[[#This Row],[OrderQuantity]]</f>
        <v>164</v>
      </c>
      <c r="AG83">
        <f>IF(MIS[[#This Row],[OrderSide]]="SELL",MIS[[#This Row],[VALUE]]-MIS[[#This Row],[LIVE_VALUE]],MIS[[#This Row],[LIVE_VALUE]]-MIS[[#This Row],[VALUE]])</f>
        <v>-124</v>
      </c>
      <c r="AH83" t="str" cm="1">
        <f t="array" ref="AH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" t="str">
        <f>MIS[[#This Row],[TRADING SYMBOL]]</f>
        <v>SENSEX2552085900CE</v>
      </c>
      <c r="AJ83" t="str">
        <f>IF(RIGHT(MIS[[#This Row],[Main/Hedge]],4)="MAIN","MAIN","HEDGE")</f>
        <v>HEDGE</v>
      </c>
      <c r="AK83" t="str" cm="1">
        <f t="array" ref="AK83">_xlfn._xlws.FILTER(Table4[Column1],ISNUMBER(SEARCH(Table4[Column1],MIS[[#This Row],[OrderUniqueIdentifier]])),"")</f>
        <v>XYT</v>
      </c>
    </row>
    <row r="84" spans="1:37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>
        <f>_xlfn.XLOOKUP(MIS[[#This Row],[TRADING SYMBOL]],[1]Sheet1!$D:$D,[1]Sheet1!$C:$C)</f>
        <v>3.15</v>
      </c>
      <c r="AE84">
        <f>MIS[[#This Row],[OrderAverageTradedPrice]]*MIS[[#This Row],[OrderQuantity]]</f>
        <v>1837.5</v>
      </c>
      <c r="AF84">
        <f>MIS[[#This Row],[LTP]]*MIS[[#This Row],[OrderQuantity]]</f>
        <v>1653.75</v>
      </c>
      <c r="AG84">
        <f>IF(MIS[[#This Row],[OrderSide]]="SELL",MIS[[#This Row],[VALUE]]-MIS[[#This Row],[LIVE_VALUE]],MIS[[#This Row],[LIVE_VALUE]]-MIS[[#This Row],[VALUE]])</f>
        <v>-183.75</v>
      </c>
      <c r="AH84" t="str" cm="1">
        <f t="array" ref="AH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4" t="str">
        <f>MIS[[#This Row],[TRADING SYMBOL]]</f>
        <v>NIFTY2552226300CE</v>
      </c>
      <c r="AJ84" t="str">
        <f>IF(RIGHT(MIS[[#This Row],[Main/Hedge]],4)="MAIN","MAIN","HEDGE")</f>
        <v>HEDGE</v>
      </c>
      <c r="AK84" t="str" cm="1">
        <f t="array" ref="AK84">_xlfn._xlws.FILTER(Table4[Column1],ISNUMBER(SEARCH(Table4[Column1],MIS[[#This Row],[OrderUniqueIdentifier]])),"")</f>
        <v>VWAP</v>
      </c>
    </row>
    <row r="85" spans="1:37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>
        <f>_xlfn.XLOOKUP(MIS[[#This Row],[TRADING SYMBOL]],[1]Sheet1!$D:$D,[1]Sheet1!$C:$C)</f>
        <v>10</v>
      </c>
      <c r="AE85">
        <f>MIS[[#This Row],[OrderAverageTradedPrice]]*MIS[[#This Row],[OrderQuantity]]</f>
        <v>1221</v>
      </c>
      <c r="AF85">
        <f>MIS[[#This Row],[LTP]]*MIS[[#This Row],[OrderQuantity]]</f>
        <v>600</v>
      </c>
      <c r="AG85">
        <f>IF(MIS[[#This Row],[OrderSide]]="SELL",MIS[[#This Row],[VALUE]]-MIS[[#This Row],[LIVE_VALUE]],MIS[[#This Row],[LIVE_VALUE]]-MIS[[#This Row],[VALUE]])</f>
        <v>-621</v>
      </c>
      <c r="AH85" t="str" cm="1">
        <f t="array" ref="AH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" t="str">
        <f>MIS[[#This Row],[TRADING SYMBOL]]</f>
        <v>SENSEX2552078500PE</v>
      </c>
      <c r="AJ85" t="str">
        <f>IF(RIGHT(MIS[[#This Row],[Main/Hedge]],4)="MAIN","MAIN","HEDGE")</f>
        <v>HEDGE</v>
      </c>
      <c r="AK85" t="str" cm="1">
        <f t="array" ref="AK85">_xlfn._xlws.FILTER(Table4[Column1],ISNUMBER(SEARCH(Table4[Column1],MIS[[#This Row],[OrderUniqueIdentifier]])),"")</f>
        <v>XYT</v>
      </c>
    </row>
    <row r="86" spans="1:37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>
        <f>_xlfn.XLOOKUP(MIS[[#This Row],[TRADING SYMBOL]],[1]Sheet1!$D:$D,[1]Sheet1!$C:$C)</f>
        <v>4.0999999999999996</v>
      </c>
      <c r="AE86">
        <f>MIS[[#This Row],[OrderAverageTradedPrice]]*MIS[[#This Row],[OrderQuantity]]</f>
        <v>720</v>
      </c>
      <c r="AF86">
        <f>MIS[[#This Row],[LTP]]*MIS[[#This Row],[OrderQuantity]]</f>
        <v>409.99999999999994</v>
      </c>
      <c r="AG86">
        <f>IF(MIS[[#This Row],[OrderSide]]="SELL",MIS[[#This Row],[VALUE]]-MIS[[#This Row],[LIVE_VALUE]],MIS[[#This Row],[LIVE_VALUE]]-MIS[[#This Row],[VALUE]])</f>
        <v>-310.00000000000006</v>
      </c>
      <c r="AH86" t="str" cm="1">
        <f t="array" ref="AH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" t="str">
        <f>MIS[[#This Row],[TRADING SYMBOL]]</f>
        <v>SENSEX2552085900CE</v>
      </c>
      <c r="AJ86" t="str">
        <f>IF(RIGHT(MIS[[#This Row],[Main/Hedge]],4)="MAIN","MAIN","HEDGE")</f>
        <v>HEDGE</v>
      </c>
      <c r="AK86" t="str" cm="1">
        <f t="array" ref="AK86">_xlfn._xlws.FILTER(Table4[Column1],ISNUMBER(SEARCH(Table4[Column1],MIS[[#This Row],[OrderUniqueIdentifier]])),"")</f>
        <v>XYT</v>
      </c>
    </row>
    <row r="87" spans="1:37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>
        <f>_xlfn.XLOOKUP(MIS[[#This Row],[TRADING SYMBOL]],[1]Sheet1!$D:$D,[1]Sheet1!$C:$C)</f>
        <v>4.0999999999999996</v>
      </c>
      <c r="AE87">
        <f>MIS[[#This Row],[OrderAverageTradedPrice]]*MIS[[#This Row],[OrderQuantity]]</f>
        <v>144</v>
      </c>
      <c r="AF87">
        <f>MIS[[#This Row],[LTP]]*MIS[[#This Row],[OrderQuantity]]</f>
        <v>82</v>
      </c>
      <c r="AG87">
        <f>IF(MIS[[#This Row],[OrderSide]]="SELL",MIS[[#This Row],[VALUE]]-MIS[[#This Row],[LIVE_VALUE]],MIS[[#This Row],[LIVE_VALUE]]-MIS[[#This Row],[VALUE]])</f>
        <v>-62</v>
      </c>
      <c r="AH87" t="str" cm="1">
        <f t="array" ref="AH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" t="str">
        <f>MIS[[#This Row],[TRADING SYMBOL]]</f>
        <v>SENSEX2552085900CE</v>
      </c>
      <c r="AJ87" t="str">
        <f>IF(RIGHT(MIS[[#This Row],[Main/Hedge]],4)="MAIN","MAIN","HEDGE")</f>
        <v>HEDGE</v>
      </c>
      <c r="AK87" t="str" cm="1">
        <f t="array" ref="AK87">_xlfn._xlws.FILTER(Table4[Column1],ISNUMBER(SEARCH(Table4[Column1],MIS[[#This Row],[OrderUniqueIdentifier]])),"")</f>
        <v>XYT</v>
      </c>
    </row>
    <row r="88" spans="1:37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>
        <f>_xlfn.XLOOKUP(MIS[[#This Row],[TRADING SYMBOL]],[1]Sheet1!$D:$D,[1]Sheet1!$C:$C)</f>
        <v>3.15</v>
      </c>
      <c r="AE88">
        <f>MIS[[#This Row],[OrderAverageTradedPrice]]*MIS[[#This Row],[OrderQuantity]]</f>
        <v>262.5</v>
      </c>
      <c r="AF88">
        <f>MIS[[#This Row],[LTP]]*MIS[[#This Row],[OrderQuantity]]</f>
        <v>236.25</v>
      </c>
      <c r="AG88">
        <f>IF(MIS[[#This Row],[OrderSide]]="SELL",MIS[[#This Row],[VALUE]]-MIS[[#This Row],[LIVE_VALUE]],MIS[[#This Row],[LIVE_VALUE]]-MIS[[#This Row],[VALUE]])</f>
        <v>-26.25</v>
      </c>
      <c r="AH88" t="str" cm="1">
        <f t="array" ref="AH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8" t="str">
        <f>MIS[[#This Row],[TRADING SYMBOL]]</f>
        <v>NIFTY2552226300CE</v>
      </c>
      <c r="AJ88" t="str">
        <f>IF(RIGHT(MIS[[#This Row],[Main/Hedge]],4)="MAIN","MAIN","HEDGE")</f>
        <v>HEDGE</v>
      </c>
      <c r="AK88" t="str" cm="1">
        <f t="array" ref="AK88">_xlfn._xlws.FILTER(Table4[Column1],ISNUMBER(SEARCH(Table4[Column1],MIS[[#This Row],[OrderUniqueIdentifier]])),"")</f>
        <v>VWAP</v>
      </c>
    </row>
    <row r="89" spans="1:37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>
        <f>_xlfn.XLOOKUP(MIS[[#This Row],[TRADING SYMBOL]],[1]Sheet1!$D:$D,[1]Sheet1!$C:$C)</f>
        <v>3.15</v>
      </c>
      <c r="AE89">
        <f>MIS[[#This Row],[OrderAverageTradedPrice]]*MIS[[#This Row],[OrderQuantity]]</f>
        <v>262.5</v>
      </c>
      <c r="AF89">
        <f>MIS[[#This Row],[LTP]]*MIS[[#This Row],[OrderQuantity]]</f>
        <v>236.25</v>
      </c>
      <c r="AG89">
        <f>IF(MIS[[#This Row],[OrderSide]]="SELL",MIS[[#This Row],[VALUE]]-MIS[[#This Row],[LIVE_VALUE]],MIS[[#This Row],[LIVE_VALUE]]-MIS[[#This Row],[VALUE]])</f>
        <v>-26.25</v>
      </c>
      <c r="AH89" t="str" cm="1">
        <f t="array" ref="AH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9" t="str">
        <f>MIS[[#This Row],[TRADING SYMBOL]]</f>
        <v>NIFTY2552226300CE</v>
      </c>
      <c r="AJ89" t="str">
        <f>IF(RIGHT(MIS[[#This Row],[Main/Hedge]],4)="MAIN","MAIN","HEDGE")</f>
        <v>HEDGE</v>
      </c>
      <c r="AK89" t="str" cm="1">
        <f t="array" ref="AK89">_xlfn._xlws.FILTER(Table4[Column1],ISNUMBER(SEARCH(Table4[Column1],MIS[[#This Row],[OrderUniqueIdentifier]])),"")</f>
        <v>VWAP</v>
      </c>
    </row>
    <row r="90" spans="1:37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>
        <f>_xlfn.XLOOKUP(MIS[[#This Row],[TRADING SYMBOL]],[1]Sheet1!$D:$D,[1]Sheet1!$C:$C)</f>
        <v>4.0999999999999996</v>
      </c>
      <c r="AE90">
        <f>MIS[[#This Row],[OrderAverageTradedPrice]]*MIS[[#This Row],[OrderQuantity]]</f>
        <v>144</v>
      </c>
      <c r="AF90">
        <f>MIS[[#This Row],[LTP]]*MIS[[#This Row],[OrderQuantity]]</f>
        <v>82</v>
      </c>
      <c r="AG90">
        <f>IF(MIS[[#This Row],[OrderSide]]="SELL",MIS[[#This Row],[VALUE]]-MIS[[#This Row],[LIVE_VALUE]],MIS[[#This Row],[LIVE_VALUE]]-MIS[[#This Row],[VALUE]])</f>
        <v>-62</v>
      </c>
      <c r="AH90" t="str" cm="1">
        <f t="array" ref="AH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" t="str">
        <f>MIS[[#This Row],[TRADING SYMBOL]]</f>
        <v>SENSEX2552085900CE</v>
      </c>
      <c r="AJ90" t="str">
        <f>IF(RIGHT(MIS[[#This Row],[Main/Hedge]],4)="MAIN","MAIN","HEDGE")</f>
        <v>HEDGE</v>
      </c>
      <c r="AK90" t="str" cm="1">
        <f t="array" ref="AK90">_xlfn._xlws.FILTER(Table4[Column1],ISNUMBER(SEARCH(Table4[Column1],MIS[[#This Row],[OrderUniqueIdentifier]])),"")</f>
        <v>XYT</v>
      </c>
    </row>
    <row r="91" spans="1:37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>
        <f>_xlfn.XLOOKUP(MIS[[#This Row],[TRADING SYMBOL]],[1]Sheet1!$D:$D,[1]Sheet1!$C:$C)</f>
        <v>10</v>
      </c>
      <c r="AE91">
        <f>MIS[[#This Row],[OrderAverageTradedPrice]]*MIS[[#This Row],[OrderQuantity]]</f>
        <v>407</v>
      </c>
      <c r="AF91">
        <f>MIS[[#This Row],[LTP]]*MIS[[#This Row],[OrderQuantity]]</f>
        <v>200</v>
      </c>
      <c r="AG91">
        <f>IF(MIS[[#This Row],[OrderSide]]="SELL",MIS[[#This Row],[VALUE]]-MIS[[#This Row],[LIVE_VALUE]],MIS[[#This Row],[LIVE_VALUE]]-MIS[[#This Row],[VALUE]])</f>
        <v>-207</v>
      </c>
      <c r="AH91" t="str" cm="1">
        <f t="array" ref="AH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" t="str">
        <f>MIS[[#This Row],[TRADING SYMBOL]]</f>
        <v>SENSEX2552078500PE</v>
      </c>
      <c r="AJ91" t="str">
        <f>IF(RIGHT(MIS[[#This Row],[Main/Hedge]],4)="MAIN","MAIN","HEDGE")</f>
        <v>HEDGE</v>
      </c>
      <c r="AK91" t="str" cm="1">
        <f t="array" ref="AK91">_xlfn._xlws.FILTER(Table4[Column1],ISNUMBER(SEARCH(Table4[Column1],MIS[[#This Row],[OrderUniqueIdentifier]])),"")</f>
        <v>XYT</v>
      </c>
    </row>
    <row r="92" spans="1:37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>
        <f>_xlfn.XLOOKUP(MIS[[#This Row],[TRADING SYMBOL]],[1]Sheet1!$D:$D,[1]Sheet1!$C:$C)</f>
        <v>4.0999999999999996</v>
      </c>
      <c r="AE92">
        <f>MIS[[#This Row],[OrderAverageTradedPrice]]*MIS[[#This Row],[OrderQuantity]]</f>
        <v>720</v>
      </c>
      <c r="AF92">
        <f>MIS[[#This Row],[LTP]]*MIS[[#This Row],[OrderQuantity]]</f>
        <v>409.99999999999994</v>
      </c>
      <c r="AG92">
        <f>IF(MIS[[#This Row],[OrderSide]]="SELL",MIS[[#This Row],[VALUE]]-MIS[[#This Row],[LIVE_VALUE]],MIS[[#This Row],[LIVE_VALUE]]-MIS[[#This Row],[VALUE]])</f>
        <v>-310.00000000000006</v>
      </c>
      <c r="AH92" t="str" cm="1">
        <f t="array" ref="AH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" t="str">
        <f>MIS[[#This Row],[TRADING SYMBOL]]</f>
        <v>SENSEX2552085900CE</v>
      </c>
      <c r="AJ92" t="str">
        <f>IF(RIGHT(MIS[[#This Row],[Main/Hedge]],4)="MAIN","MAIN","HEDGE")</f>
        <v>HEDGE</v>
      </c>
      <c r="AK92" t="str" cm="1">
        <f t="array" ref="AK92">_xlfn._xlws.FILTER(Table4[Column1],ISNUMBER(SEARCH(Table4[Column1],MIS[[#This Row],[OrderUniqueIdentifier]])),"")</f>
        <v>XYT</v>
      </c>
    </row>
    <row r="93" spans="1:37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>
        <f>_xlfn.XLOOKUP(MIS[[#This Row],[TRADING SYMBOL]],[1]Sheet1!$D:$D,[1]Sheet1!$C:$C)</f>
        <v>8.1999999999999993</v>
      </c>
      <c r="AE93">
        <f>MIS[[#This Row],[OrderAverageTradedPrice]]*MIS[[#This Row],[OrderQuantity]]</f>
        <v>1725</v>
      </c>
      <c r="AF93">
        <f>MIS[[#This Row],[LTP]]*MIS[[#This Row],[OrderQuantity]]</f>
        <v>1230</v>
      </c>
      <c r="AG93">
        <f>IF(MIS[[#This Row],[OrderSide]]="SELL",MIS[[#This Row],[VALUE]]-MIS[[#This Row],[LIVE_VALUE]],MIS[[#This Row],[LIVE_VALUE]]-MIS[[#This Row],[VALUE]])</f>
        <v>-495</v>
      </c>
      <c r="AH93" t="str" cm="1">
        <f t="array" ref="AH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" t="str">
        <f>MIS[[#This Row],[TRADING SYMBOL]]</f>
        <v>NIFTY2552223700PE</v>
      </c>
      <c r="AJ93" t="str">
        <f>IF(RIGHT(MIS[[#This Row],[Main/Hedge]],4)="MAIN","MAIN","HEDGE")</f>
        <v>HEDGE</v>
      </c>
      <c r="AK93" t="str" cm="1">
        <f t="array" ref="AK93">_xlfn._xlws.FILTER(Table4[Column1],ISNUMBER(SEARCH(Table4[Column1],MIS[[#This Row],[OrderUniqueIdentifier]])),"")</f>
        <v>VWAP</v>
      </c>
    </row>
    <row r="94" spans="1:37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>
        <f>_xlfn.XLOOKUP(MIS[[#This Row],[TRADING SYMBOL]],[1]Sheet1!$D:$D,[1]Sheet1!$C:$C)</f>
        <v>10</v>
      </c>
      <c r="AE94">
        <f>MIS[[#This Row],[OrderAverageTradedPrice]]*MIS[[#This Row],[OrderQuantity]]</f>
        <v>409</v>
      </c>
      <c r="AF94">
        <f>MIS[[#This Row],[LTP]]*MIS[[#This Row],[OrderQuantity]]</f>
        <v>200</v>
      </c>
      <c r="AG94">
        <f>IF(MIS[[#This Row],[OrderSide]]="SELL",MIS[[#This Row],[VALUE]]-MIS[[#This Row],[LIVE_VALUE]],MIS[[#This Row],[LIVE_VALUE]]-MIS[[#This Row],[VALUE]])</f>
        <v>-209</v>
      </c>
      <c r="AH94" t="str" cm="1">
        <f t="array" ref="AH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" t="str">
        <f>MIS[[#This Row],[TRADING SYMBOL]]</f>
        <v>SENSEX2552078500PE</v>
      </c>
      <c r="AJ94" t="str">
        <f>IF(RIGHT(MIS[[#This Row],[Main/Hedge]],4)="MAIN","MAIN","HEDGE")</f>
        <v>HEDGE</v>
      </c>
      <c r="AK94" t="str" cm="1">
        <f t="array" ref="AK94">_xlfn._xlws.FILTER(Table4[Column1],ISNUMBER(SEARCH(Table4[Column1],MIS[[#This Row],[OrderUniqueIdentifier]])),"")</f>
        <v>XYT</v>
      </c>
    </row>
    <row r="95" spans="1:37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>
        <f>_xlfn.XLOOKUP(MIS[[#This Row],[TRADING SYMBOL]],[1]Sheet1!$D:$D,[1]Sheet1!$C:$C)</f>
        <v>4.0999999999999996</v>
      </c>
      <c r="AE95">
        <f>MIS[[#This Row],[OrderAverageTradedPrice]]*MIS[[#This Row],[OrderQuantity]]</f>
        <v>143</v>
      </c>
      <c r="AF95">
        <f>MIS[[#This Row],[LTP]]*MIS[[#This Row],[OrderQuantity]]</f>
        <v>82</v>
      </c>
      <c r="AG95">
        <f>IF(MIS[[#This Row],[OrderSide]]="SELL",MIS[[#This Row],[VALUE]]-MIS[[#This Row],[LIVE_VALUE]],MIS[[#This Row],[LIVE_VALUE]]-MIS[[#This Row],[VALUE]])</f>
        <v>-61</v>
      </c>
      <c r="AH95" t="str" cm="1">
        <f t="array" ref="AH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" t="str">
        <f>MIS[[#This Row],[TRADING SYMBOL]]</f>
        <v>SENSEX2552085900CE</v>
      </c>
      <c r="AJ95" t="str">
        <f>IF(RIGHT(MIS[[#This Row],[Main/Hedge]],4)="MAIN","MAIN","HEDGE")</f>
        <v>HEDGE</v>
      </c>
      <c r="AK95" t="str" cm="1">
        <f t="array" ref="AK95">_xlfn._xlws.FILTER(Table4[Column1],ISNUMBER(SEARCH(Table4[Column1],MIS[[#This Row],[OrderUniqueIdentifier]])),"")</f>
        <v>XYT</v>
      </c>
    </row>
    <row r="96" spans="1:37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>
        <f>_xlfn.XLOOKUP(MIS[[#This Row],[TRADING SYMBOL]],[1]Sheet1!$D:$D,[1]Sheet1!$C:$C)</f>
        <v>3.15</v>
      </c>
      <c r="AE96">
        <f>MIS[[#This Row],[OrderAverageTradedPrice]]*MIS[[#This Row],[OrderQuantity]]</f>
        <v>525</v>
      </c>
      <c r="AF96">
        <f>MIS[[#This Row],[LTP]]*MIS[[#This Row],[OrderQuantity]]</f>
        <v>472.5</v>
      </c>
      <c r="AG96">
        <f>IF(MIS[[#This Row],[OrderSide]]="SELL",MIS[[#This Row],[VALUE]]-MIS[[#This Row],[LIVE_VALUE]],MIS[[#This Row],[LIVE_VALUE]]-MIS[[#This Row],[VALUE]])</f>
        <v>-52.5</v>
      </c>
      <c r="AH96" t="str" cm="1">
        <f t="array" ref="AH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" t="str">
        <f>MIS[[#This Row],[TRADING SYMBOL]]</f>
        <v>NIFTY2552226300CE</v>
      </c>
      <c r="AJ96" t="str">
        <f>IF(RIGHT(MIS[[#This Row],[Main/Hedge]],4)="MAIN","MAIN","HEDGE")</f>
        <v>HEDGE</v>
      </c>
      <c r="AK96" t="str" cm="1">
        <f t="array" ref="AK96">_xlfn._xlws.FILTER(Table4[Column1],ISNUMBER(SEARCH(Table4[Column1],MIS[[#This Row],[OrderUniqueIdentifier]])),"")</f>
        <v>VWAP</v>
      </c>
    </row>
    <row r="97" spans="1:37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>
        <f>_xlfn.XLOOKUP(MIS[[#This Row],[TRADING SYMBOL]],[1]Sheet1!$D:$D,[1]Sheet1!$C:$C)</f>
        <v>3.15</v>
      </c>
      <c r="AE97">
        <f>MIS[[#This Row],[OrderAverageTradedPrice]]*MIS[[#This Row],[OrderQuantity]]</f>
        <v>1575</v>
      </c>
      <c r="AF97">
        <f>MIS[[#This Row],[LTP]]*MIS[[#This Row],[OrderQuantity]]</f>
        <v>1417.5</v>
      </c>
      <c r="AG97">
        <f>IF(MIS[[#This Row],[OrderSide]]="SELL",MIS[[#This Row],[VALUE]]-MIS[[#This Row],[LIVE_VALUE]],MIS[[#This Row],[LIVE_VALUE]]-MIS[[#This Row],[VALUE]])</f>
        <v>-157.5</v>
      </c>
      <c r="AH97" t="str" cm="1">
        <f t="array" ref="AH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" t="str">
        <f>MIS[[#This Row],[TRADING SYMBOL]]</f>
        <v>NIFTY2552226300CE</v>
      </c>
      <c r="AJ97" t="str">
        <f>IF(RIGHT(MIS[[#This Row],[Main/Hedge]],4)="MAIN","MAIN","HEDGE")</f>
        <v>HEDGE</v>
      </c>
      <c r="AK97" t="str" cm="1">
        <f t="array" ref="AK97">_xlfn._xlws.FILTER(Table4[Column1],ISNUMBER(SEARCH(Table4[Column1],MIS[[#This Row],[OrderUniqueIdentifier]])),"")</f>
        <v>VWAP</v>
      </c>
    </row>
    <row r="98" spans="1:37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f>_xlfn.XLOOKUP(MIS[[#This Row],[TRADING SYMBOL]],[1]Sheet1!$D:$D,[1]Sheet1!$C:$C)</f>
        <v>4.0999999999999996</v>
      </c>
      <c r="AE98">
        <f>MIS[[#This Row],[OrderAverageTradedPrice]]*MIS[[#This Row],[OrderQuantity]]</f>
        <v>429.9999999999996</v>
      </c>
      <c r="AF98">
        <f>MIS[[#This Row],[LTP]]*MIS[[#This Row],[OrderQuantity]]</f>
        <v>245.99999999999997</v>
      </c>
      <c r="AG98">
        <f>IF(MIS[[#This Row],[OrderSide]]="SELL",MIS[[#This Row],[VALUE]]-MIS[[#This Row],[LIVE_VALUE]],MIS[[#This Row],[LIVE_VALUE]]-MIS[[#This Row],[VALUE]])</f>
        <v>-183.99999999999963</v>
      </c>
      <c r="AH98" t="str" cm="1">
        <f t="array" ref="AH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" t="str">
        <f>MIS[[#This Row],[TRADING SYMBOL]]</f>
        <v>SENSEX2552085900CE</v>
      </c>
      <c r="AJ98" t="str">
        <f>IF(RIGHT(MIS[[#This Row],[Main/Hedge]],4)="MAIN","MAIN","HEDGE")</f>
        <v>HEDGE</v>
      </c>
      <c r="AK98" t="str" cm="1">
        <f t="array" ref="AK98">_xlfn._xlws.FILTER(Table4[Column1],ISNUMBER(SEARCH(Table4[Column1],MIS[[#This Row],[OrderUniqueIdentifier]])),"")</f>
        <v>XYT</v>
      </c>
    </row>
    <row r="99" spans="1:37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f>_xlfn.XLOOKUP(MIS[[#This Row],[TRADING SYMBOL]],[1]Sheet1!$D:$D,[1]Sheet1!$C:$C)</f>
        <v>3.15</v>
      </c>
      <c r="AE99">
        <f>MIS[[#This Row],[OrderAverageTradedPrice]]*MIS[[#This Row],[OrderQuantity]]</f>
        <v>258.75</v>
      </c>
      <c r="AF99">
        <f>MIS[[#This Row],[LTP]]*MIS[[#This Row],[OrderQuantity]]</f>
        <v>236.25</v>
      </c>
      <c r="AG99">
        <f>IF(MIS[[#This Row],[OrderSide]]="SELL",MIS[[#This Row],[VALUE]]-MIS[[#This Row],[LIVE_VALUE]],MIS[[#This Row],[LIVE_VALUE]]-MIS[[#This Row],[VALUE]])</f>
        <v>-22.5</v>
      </c>
      <c r="AH99" t="str" cm="1">
        <f t="array" ref="AH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" t="str">
        <f>MIS[[#This Row],[TRADING SYMBOL]]</f>
        <v>NIFTY2552226300CE</v>
      </c>
      <c r="AJ99" t="str">
        <f>IF(RIGHT(MIS[[#This Row],[Main/Hedge]],4)="MAIN","MAIN","HEDGE")</f>
        <v>HEDGE</v>
      </c>
      <c r="AK99" t="str" cm="1">
        <f t="array" ref="AK99">_xlfn._xlws.FILTER(Table4[Column1],ISNUMBER(SEARCH(Table4[Column1],MIS[[#This Row],[OrderUniqueIdentifier]])),"")</f>
        <v>VWAP</v>
      </c>
    </row>
    <row r="100" spans="1:37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f>_xlfn.XLOOKUP(MIS[[#This Row],[TRADING SYMBOL]],[1]Sheet1!$D:$D,[1]Sheet1!$C:$C)</f>
        <v>10</v>
      </c>
      <c r="AE100">
        <f>MIS[[#This Row],[OrderAverageTradedPrice]]*MIS[[#This Row],[OrderQuantity]]</f>
        <v>408</v>
      </c>
      <c r="AF100">
        <f>MIS[[#This Row],[LTP]]*MIS[[#This Row],[OrderQuantity]]</f>
        <v>200</v>
      </c>
      <c r="AG100">
        <f>IF(MIS[[#This Row],[OrderSide]]="SELL",MIS[[#This Row],[VALUE]]-MIS[[#This Row],[LIVE_VALUE]],MIS[[#This Row],[LIVE_VALUE]]-MIS[[#This Row],[VALUE]])</f>
        <v>-208</v>
      </c>
      <c r="AH100" t="str" cm="1">
        <f t="array" ref="AH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" t="str">
        <f>MIS[[#This Row],[TRADING SYMBOL]]</f>
        <v>SENSEX2552078500PE</v>
      </c>
      <c r="AJ100" t="str">
        <f>IF(RIGHT(MIS[[#This Row],[Main/Hedge]],4)="MAIN","MAIN","HEDGE")</f>
        <v>HEDGE</v>
      </c>
      <c r="AK100" t="str" cm="1">
        <f t="array" ref="AK100">_xlfn._xlws.FILTER(Table4[Column1],ISNUMBER(SEARCH(Table4[Column1],MIS[[#This Row],[OrderUniqueIdentifier]])),"")</f>
        <v>XYT</v>
      </c>
    </row>
    <row r="101" spans="1:37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f>_xlfn.XLOOKUP(MIS[[#This Row],[TRADING SYMBOL]],[1]Sheet1!$D:$D,[1]Sheet1!$C:$C)</f>
        <v>3.15</v>
      </c>
      <c r="AE101">
        <f>MIS[[#This Row],[OrderAverageTradedPrice]]*MIS[[#This Row],[OrderQuantity]]</f>
        <v>525</v>
      </c>
      <c r="AF101">
        <f>MIS[[#This Row],[LTP]]*MIS[[#This Row],[OrderQuantity]]</f>
        <v>472.5</v>
      </c>
      <c r="AG101">
        <f>IF(MIS[[#This Row],[OrderSide]]="SELL",MIS[[#This Row],[VALUE]]-MIS[[#This Row],[LIVE_VALUE]],MIS[[#This Row],[LIVE_VALUE]]-MIS[[#This Row],[VALUE]])</f>
        <v>-52.5</v>
      </c>
      <c r="AH101" t="str" cm="1">
        <f t="array" ref="AH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" t="str">
        <f>MIS[[#This Row],[TRADING SYMBOL]]</f>
        <v>NIFTY2552226300CE</v>
      </c>
      <c r="AJ101" t="str">
        <f>IF(RIGHT(MIS[[#This Row],[Main/Hedge]],4)="MAIN","MAIN","HEDGE")</f>
        <v>HEDGE</v>
      </c>
      <c r="AK101" t="str" cm="1">
        <f t="array" ref="AK101">_xlfn._xlws.FILTER(Table4[Column1],ISNUMBER(SEARCH(Table4[Column1],MIS[[#This Row],[OrderUniqueIdentifier]])),"")</f>
        <v>VWAP</v>
      </c>
    </row>
    <row r="102" spans="1:37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f>_xlfn.XLOOKUP(MIS[[#This Row],[TRADING SYMBOL]],[1]Sheet1!$D:$D,[1]Sheet1!$C:$C)</f>
        <v>4.0999999999999996</v>
      </c>
      <c r="AE102">
        <f>MIS[[#This Row],[OrderAverageTradedPrice]]*MIS[[#This Row],[OrderQuantity]]</f>
        <v>144</v>
      </c>
      <c r="AF102">
        <f>MIS[[#This Row],[LTP]]*MIS[[#This Row],[OrderQuantity]]</f>
        <v>82</v>
      </c>
      <c r="AG102">
        <f>IF(MIS[[#This Row],[OrderSide]]="SELL",MIS[[#This Row],[VALUE]]-MIS[[#This Row],[LIVE_VALUE]],MIS[[#This Row],[LIVE_VALUE]]-MIS[[#This Row],[VALUE]])</f>
        <v>-62</v>
      </c>
      <c r="AH102" t="str" cm="1">
        <f t="array" ref="AH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" t="str">
        <f>MIS[[#This Row],[TRADING SYMBOL]]</f>
        <v>SENSEX2552085900CE</v>
      </c>
      <c r="AJ102" t="str">
        <f>IF(RIGHT(MIS[[#This Row],[Main/Hedge]],4)="MAIN","MAIN","HEDGE")</f>
        <v>HEDGE</v>
      </c>
      <c r="AK102" t="str" cm="1">
        <f t="array" ref="AK102">_xlfn._xlws.FILTER(Table4[Column1],ISNUMBER(SEARCH(Table4[Column1],MIS[[#This Row],[OrderUniqueIdentifier]])),"")</f>
        <v>XYT</v>
      </c>
    </row>
    <row r="103" spans="1:37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f>_xlfn.XLOOKUP(MIS[[#This Row],[TRADING SYMBOL]],[1]Sheet1!$D:$D,[1]Sheet1!$C:$C)</f>
        <v>10</v>
      </c>
      <c r="AE103">
        <f>MIS[[#This Row],[OrderAverageTradedPrice]]*MIS[[#This Row],[OrderQuantity]]</f>
        <v>406</v>
      </c>
      <c r="AF103">
        <f>MIS[[#This Row],[LTP]]*MIS[[#This Row],[OrderQuantity]]</f>
        <v>200</v>
      </c>
      <c r="AG103">
        <f>IF(MIS[[#This Row],[OrderSide]]="SELL",MIS[[#This Row],[VALUE]]-MIS[[#This Row],[LIVE_VALUE]],MIS[[#This Row],[LIVE_VALUE]]-MIS[[#This Row],[VALUE]])</f>
        <v>-206</v>
      </c>
      <c r="AH103" t="str" cm="1">
        <f t="array" ref="AH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" t="str">
        <f>MIS[[#This Row],[TRADING SYMBOL]]</f>
        <v>SENSEX2552078500PE</v>
      </c>
      <c r="AJ103" t="str">
        <f>IF(RIGHT(MIS[[#This Row],[Main/Hedge]],4)="MAIN","MAIN","HEDGE")</f>
        <v>HEDGE</v>
      </c>
      <c r="AK103" t="str" cm="1">
        <f t="array" ref="AK103">_xlfn._xlws.FILTER(Table4[Column1],ISNUMBER(SEARCH(Table4[Column1],MIS[[#This Row],[OrderUniqueIdentifier]])),"")</f>
        <v>XYT</v>
      </c>
    </row>
    <row r="104" spans="1:37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f>_xlfn.XLOOKUP(MIS[[#This Row],[TRADING SYMBOL]],[1]Sheet1!$D:$D,[1]Sheet1!$C:$C)</f>
        <v>4.0999999999999996</v>
      </c>
      <c r="AE104">
        <f>MIS[[#This Row],[OrderAverageTradedPrice]]*MIS[[#This Row],[OrderQuantity]]</f>
        <v>286</v>
      </c>
      <c r="AF104">
        <f>MIS[[#This Row],[LTP]]*MIS[[#This Row],[OrderQuantity]]</f>
        <v>164</v>
      </c>
      <c r="AG104">
        <f>IF(MIS[[#This Row],[OrderSide]]="SELL",MIS[[#This Row],[VALUE]]-MIS[[#This Row],[LIVE_VALUE]],MIS[[#This Row],[LIVE_VALUE]]-MIS[[#This Row],[VALUE]])</f>
        <v>-122</v>
      </c>
      <c r="AH104" t="str" cm="1">
        <f t="array" ref="AH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" t="str">
        <f>MIS[[#This Row],[TRADING SYMBOL]]</f>
        <v>SENSEX2552085900CE</v>
      </c>
      <c r="AJ104" t="str">
        <f>IF(RIGHT(MIS[[#This Row],[Main/Hedge]],4)="MAIN","MAIN","HEDGE")</f>
        <v>HEDGE</v>
      </c>
      <c r="AK104" t="str" cm="1">
        <f t="array" ref="AK104">_xlfn._xlws.FILTER(Table4[Column1],ISNUMBER(SEARCH(Table4[Column1],MIS[[#This Row],[OrderUniqueIdentifier]])),"")</f>
        <v>XYT</v>
      </c>
    </row>
    <row r="105" spans="1:37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f>_xlfn.XLOOKUP(MIS[[#This Row],[TRADING SYMBOL]],[1]Sheet1!$D:$D,[1]Sheet1!$C:$C)</f>
        <v>3.15</v>
      </c>
      <c r="AE105">
        <f>MIS[[#This Row],[OrderAverageTradedPrice]]*MIS[[#This Row],[OrderQuantity]]</f>
        <v>1293.75</v>
      </c>
      <c r="AF105">
        <f>MIS[[#This Row],[LTP]]*MIS[[#This Row],[OrderQuantity]]</f>
        <v>1181.25</v>
      </c>
      <c r="AG105">
        <f>IF(MIS[[#This Row],[OrderSide]]="SELL",MIS[[#This Row],[VALUE]]-MIS[[#This Row],[LIVE_VALUE]],MIS[[#This Row],[LIVE_VALUE]]-MIS[[#This Row],[VALUE]])</f>
        <v>-112.5</v>
      </c>
      <c r="AH105" t="str" cm="1">
        <f t="array" ref="AH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5" t="str">
        <f>MIS[[#This Row],[TRADING SYMBOL]]</f>
        <v>NIFTY2552226300CE</v>
      </c>
      <c r="AJ105" t="str">
        <f>IF(RIGHT(MIS[[#This Row],[Main/Hedge]],4)="MAIN","MAIN","HEDGE")</f>
        <v>HEDGE</v>
      </c>
      <c r="AK105" t="str" cm="1">
        <f t="array" ref="AK105">_xlfn._xlws.FILTER(Table4[Column1],ISNUMBER(SEARCH(Table4[Column1],MIS[[#This Row],[OrderUniqueIdentifier]])),"")</f>
        <v>VWAP</v>
      </c>
    </row>
    <row r="106" spans="1:37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f>_xlfn.XLOOKUP(MIS[[#This Row],[TRADING SYMBOL]],[1]Sheet1!$D:$D,[1]Sheet1!$C:$C)</f>
        <v>8.1999999999999993</v>
      </c>
      <c r="AE106">
        <f>MIS[[#This Row],[OrderAverageTradedPrice]]*MIS[[#This Row],[OrderQuantity]]</f>
        <v>4312.5</v>
      </c>
      <c r="AF106">
        <f>MIS[[#This Row],[LTP]]*MIS[[#This Row],[OrderQuantity]]</f>
        <v>3074.9999999999995</v>
      </c>
      <c r="AG106">
        <f>IF(MIS[[#This Row],[OrderSide]]="SELL",MIS[[#This Row],[VALUE]]-MIS[[#This Row],[LIVE_VALUE]],MIS[[#This Row],[LIVE_VALUE]]-MIS[[#This Row],[VALUE]])</f>
        <v>-1237.5000000000005</v>
      </c>
      <c r="AH106" t="str" cm="1">
        <f t="array" ref="AH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6" t="str">
        <f>MIS[[#This Row],[TRADING SYMBOL]]</f>
        <v>NIFTY2552223700PE</v>
      </c>
      <c r="AJ106" t="str">
        <f>IF(RIGHT(MIS[[#This Row],[Main/Hedge]],4)="MAIN","MAIN","HEDGE")</f>
        <v>HEDGE</v>
      </c>
      <c r="AK106" t="str" cm="1">
        <f t="array" ref="AK106">_xlfn._xlws.FILTER(Table4[Column1],ISNUMBER(SEARCH(Table4[Column1],MIS[[#This Row],[OrderUniqueIdentifier]])),"")</f>
        <v>VWAP</v>
      </c>
    </row>
    <row r="107" spans="1:37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f>_xlfn.XLOOKUP(MIS[[#This Row],[TRADING SYMBOL]],[1]Sheet1!$D:$D,[1]Sheet1!$C:$C)</f>
        <v>4.0999999999999996</v>
      </c>
      <c r="AE107">
        <f>MIS[[#This Row],[OrderAverageTradedPrice]]*MIS[[#This Row],[OrderQuantity]]</f>
        <v>429</v>
      </c>
      <c r="AF107">
        <f>MIS[[#This Row],[LTP]]*MIS[[#This Row],[OrderQuantity]]</f>
        <v>245.99999999999997</v>
      </c>
      <c r="AG107">
        <f>IF(MIS[[#This Row],[OrderSide]]="SELL",MIS[[#This Row],[VALUE]]-MIS[[#This Row],[LIVE_VALUE]],MIS[[#This Row],[LIVE_VALUE]]-MIS[[#This Row],[VALUE]])</f>
        <v>-183.00000000000003</v>
      </c>
      <c r="AH107" t="str" cm="1">
        <f t="array" ref="AH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" t="str">
        <f>MIS[[#This Row],[TRADING SYMBOL]]</f>
        <v>SENSEX2552085900CE</v>
      </c>
      <c r="AJ107" t="str">
        <f>IF(RIGHT(MIS[[#This Row],[Main/Hedge]],4)="MAIN","MAIN","HEDGE")</f>
        <v>HEDGE</v>
      </c>
      <c r="AK107" t="str" cm="1">
        <f t="array" ref="AK107">_xlfn._xlws.FILTER(Table4[Column1],ISNUMBER(SEARCH(Table4[Column1],MIS[[#This Row],[OrderUniqueIdentifier]])),"")</f>
        <v>XYT</v>
      </c>
    </row>
    <row r="108" spans="1:37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f>_xlfn.XLOOKUP(MIS[[#This Row],[TRADING SYMBOL]],[1]Sheet1!$D:$D,[1]Sheet1!$C:$C)</f>
        <v>11.55</v>
      </c>
      <c r="AE108">
        <f>MIS[[#This Row],[OrderAverageTradedPrice]]*MIS[[#This Row],[OrderQuantity]]</f>
        <v>1161</v>
      </c>
      <c r="AF108">
        <f>MIS[[#This Row],[LTP]]*MIS[[#This Row],[OrderQuantity]]</f>
        <v>693</v>
      </c>
      <c r="AG108">
        <f>IF(MIS[[#This Row],[OrderSide]]="SELL",MIS[[#This Row],[VALUE]]-MIS[[#This Row],[LIVE_VALUE]],MIS[[#This Row],[LIVE_VALUE]]-MIS[[#This Row],[VALUE]])</f>
        <v>-468</v>
      </c>
      <c r="AH108" t="str" cm="1">
        <f t="array" ref="AH1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" t="str">
        <f>MIS[[#This Row],[TRADING SYMBOL]]</f>
        <v>SENSEX2552078400PE</v>
      </c>
      <c r="AJ108" t="str">
        <f>IF(RIGHT(MIS[[#This Row],[Main/Hedge]],4)="MAIN","MAIN","HEDGE")</f>
        <v>HEDGE</v>
      </c>
      <c r="AK108" t="str" cm="1">
        <f t="array" ref="AK108">_xlfn._xlws.FILTER(Table4[Column1],ISNUMBER(SEARCH(Table4[Column1],MIS[[#This Row],[OrderUniqueIdentifier]])),"")</f>
        <v>XYT</v>
      </c>
    </row>
    <row r="109" spans="1:37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f>_xlfn.XLOOKUP(MIS[[#This Row],[TRADING SYMBOL]],[1]Sheet1!$D:$D,[1]Sheet1!$C:$C)</f>
        <v>4.0999999999999996</v>
      </c>
      <c r="AE109">
        <f>MIS[[#This Row],[OrderAverageTradedPrice]]*MIS[[#This Row],[OrderQuantity]]</f>
        <v>143</v>
      </c>
      <c r="AF109">
        <f>MIS[[#This Row],[LTP]]*MIS[[#This Row],[OrderQuantity]]</f>
        <v>82</v>
      </c>
      <c r="AG109">
        <f>IF(MIS[[#This Row],[OrderSide]]="SELL",MIS[[#This Row],[VALUE]]-MIS[[#This Row],[LIVE_VALUE]],MIS[[#This Row],[LIVE_VALUE]]-MIS[[#This Row],[VALUE]])</f>
        <v>-61</v>
      </c>
      <c r="AH109" t="str" cm="1">
        <f t="array" ref="AH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" t="str">
        <f>MIS[[#This Row],[TRADING SYMBOL]]</f>
        <v>SENSEX2552085900CE</v>
      </c>
      <c r="AJ109" t="str">
        <f>IF(RIGHT(MIS[[#This Row],[Main/Hedge]],4)="MAIN","MAIN","HEDGE")</f>
        <v>HEDGE</v>
      </c>
      <c r="AK109" t="str" cm="1">
        <f t="array" ref="AK109">_xlfn._xlws.FILTER(Table4[Column1],ISNUMBER(SEARCH(Table4[Column1],MIS[[#This Row],[OrderUniqueIdentifier]])),"")</f>
        <v>XYT</v>
      </c>
    </row>
    <row r="110" spans="1:37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f>_xlfn.XLOOKUP(MIS[[#This Row],[TRADING SYMBOL]],[1]Sheet1!$D:$D,[1]Sheet1!$C:$C)</f>
        <v>4.0999999999999996</v>
      </c>
      <c r="AE110">
        <f>MIS[[#This Row],[OrderAverageTradedPrice]]*MIS[[#This Row],[OrderQuantity]]</f>
        <v>1872</v>
      </c>
      <c r="AF110">
        <f>MIS[[#This Row],[LTP]]*MIS[[#This Row],[OrderQuantity]]</f>
        <v>1066</v>
      </c>
      <c r="AG110">
        <f>IF(MIS[[#This Row],[OrderSide]]="SELL",MIS[[#This Row],[VALUE]]-MIS[[#This Row],[LIVE_VALUE]],MIS[[#This Row],[LIVE_VALUE]]-MIS[[#This Row],[VALUE]])</f>
        <v>-806</v>
      </c>
      <c r="AH110" t="str" cm="1">
        <f t="array" ref="AH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" t="str">
        <f>MIS[[#This Row],[TRADING SYMBOL]]</f>
        <v>SENSEX2552085900CE</v>
      </c>
      <c r="AJ110" t="str">
        <f>IF(RIGHT(MIS[[#This Row],[Main/Hedge]],4)="MAIN","MAIN","HEDGE")</f>
        <v>HEDGE</v>
      </c>
      <c r="AK110" t="str" cm="1">
        <f t="array" ref="AK110">_xlfn._xlws.FILTER(Table4[Column1],ISNUMBER(SEARCH(Table4[Column1],MIS[[#This Row],[OrderUniqueIdentifier]])),"")</f>
        <v>XYT</v>
      </c>
    </row>
    <row r="111" spans="1:37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>
        <f>_xlfn.XLOOKUP(MIS[[#This Row],[TRADING SYMBOL]],[1]Sheet1!$D:$D,[1]Sheet1!$C:$C)</f>
        <v>4.0999999999999996</v>
      </c>
      <c r="AE111">
        <f>MIS[[#This Row],[OrderAverageTradedPrice]]*MIS[[#This Row],[OrderQuantity]]</f>
        <v>432</v>
      </c>
      <c r="AF111">
        <f>MIS[[#This Row],[LTP]]*MIS[[#This Row],[OrderQuantity]]</f>
        <v>245.99999999999997</v>
      </c>
      <c r="AG111">
        <f>IF(MIS[[#This Row],[OrderSide]]="SELL",MIS[[#This Row],[VALUE]]-MIS[[#This Row],[LIVE_VALUE]],MIS[[#This Row],[LIVE_VALUE]]-MIS[[#This Row],[VALUE]])</f>
        <v>-186.00000000000003</v>
      </c>
      <c r="AH111" t="str" cm="1">
        <f t="array" ref="AH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1" t="str">
        <f>MIS[[#This Row],[TRADING SYMBOL]]</f>
        <v>SENSEX2552085900CE</v>
      </c>
      <c r="AJ111" t="str">
        <f>IF(RIGHT(MIS[[#This Row],[Main/Hedge]],4)="MAIN","MAIN","HEDGE")</f>
        <v>HEDGE</v>
      </c>
      <c r="AK111" t="str" cm="1">
        <f t="array" ref="AK111">_xlfn._xlws.FILTER(Table4[Column1],ISNUMBER(SEARCH(Table4[Column1],MIS[[#This Row],[OrderUniqueIdentifier]])),"")</f>
        <v>XYT</v>
      </c>
    </row>
    <row r="112" spans="1:37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>
        <f>_xlfn.XLOOKUP(MIS[[#This Row],[TRADING SYMBOL]],[1]Sheet1!$D:$D,[1]Sheet1!$C:$C)</f>
        <v>4.0999999999999996</v>
      </c>
      <c r="AE112">
        <f>MIS[[#This Row],[OrderAverageTradedPrice]]*MIS[[#This Row],[OrderQuantity]]</f>
        <v>1008</v>
      </c>
      <c r="AF112">
        <f>MIS[[#This Row],[LTP]]*MIS[[#This Row],[OrderQuantity]]</f>
        <v>574</v>
      </c>
      <c r="AG112">
        <f>IF(MIS[[#This Row],[OrderSide]]="SELL",MIS[[#This Row],[VALUE]]-MIS[[#This Row],[LIVE_VALUE]],MIS[[#This Row],[LIVE_VALUE]]-MIS[[#This Row],[VALUE]])</f>
        <v>-434</v>
      </c>
      <c r="AH112" t="str" cm="1">
        <f t="array" ref="AH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2" t="str">
        <f>MIS[[#This Row],[TRADING SYMBOL]]</f>
        <v>SENSEX2552085900CE</v>
      </c>
      <c r="AJ112" t="str">
        <f>IF(RIGHT(MIS[[#This Row],[Main/Hedge]],4)="MAIN","MAIN","HEDGE")</f>
        <v>HEDGE</v>
      </c>
      <c r="AK112" t="str" cm="1">
        <f t="array" ref="AK112">_xlfn._xlws.FILTER(Table4[Column1],ISNUMBER(SEARCH(Table4[Column1],MIS[[#This Row],[OrderUniqueIdentifier]])),"")</f>
        <v>XYT</v>
      </c>
    </row>
    <row r="113" spans="1:37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>
        <f>_xlfn.XLOOKUP(MIS[[#This Row],[TRADING SYMBOL]],[1]Sheet1!$D:$D,[1]Sheet1!$C:$C)</f>
        <v>3.15</v>
      </c>
      <c r="AE113">
        <f>MIS[[#This Row],[OrderAverageTradedPrice]]*MIS[[#This Row],[OrderQuantity]]</f>
        <v>1597.5</v>
      </c>
      <c r="AF113">
        <f>MIS[[#This Row],[LTP]]*MIS[[#This Row],[OrderQuantity]]</f>
        <v>1417.5</v>
      </c>
      <c r="AG113">
        <f>IF(MIS[[#This Row],[OrderSide]]="SELL",MIS[[#This Row],[VALUE]]-MIS[[#This Row],[LIVE_VALUE]],MIS[[#This Row],[LIVE_VALUE]]-MIS[[#This Row],[VALUE]])</f>
        <v>-180</v>
      </c>
      <c r="AH113" t="str" cm="1">
        <f t="array" ref="AH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3" t="str">
        <f>MIS[[#This Row],[TRADING SYMBOL]]</f>
        <v>NIFTY2552226300CE</v>
      </c>
      <c r="AJ113" t="str">
        <f>IF(RIGHT(MIS[[#This Row],[Main/Hedge]],4)="MAIN","MAIN","HEDGE")</f>
        <v>HEDGE</v>
      </c>
      <c r="AK113" t="str" cm="1">
        <f t="array" ref="AK113">_xlfn._xlws.FILTER(Table4[Column1],ISNUMBER(SEARCH(Table4[Column1],MIS[[#This Row],[OrderUniqueIdentifier]])),"")</f>
        <v>VWAP</v>
      </c>
    </row>
    <row r="114" spans="1:37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>
        <f>_xlfn.XLOOKUP(MIS[[#This Row],[TRADING SYMBOL]],[1]Sheet1!$D:$D,[1]Sheet1!$C:$C)</f>
        <v>4.0999999999999996</v>
      </c>
      <c r="AE114">
        <f>MIS[[#This Row],[OrderAverageTradedPrice]]*MIS[[#This Row],[OrderQuantity]]</f>
        <v>435</v>
      </c>
      <c r="AF114">
        <f>MIS[[#This Row],[LTP]]*MIS[[#This Row],[OrderQuantity]]</f>
        <v>245.99999999999997</v>
      </c>
      <c r="AG114">
        <f>IF(MIS[[#This Row],[OrderSide]]="SELL",MIS[[#This Row],[VALUE]]-MIS[[#This Row],[LIVE_VALUE]],MIS[[#This Row],[LIVE_VALUE]]-MIS[[#This Row],[VALUE]])</f>
        <v>-189.00000000000003</v>
      </c>
      <c r="AH114" t="str" cm="1">
        <f t="array" ref="AH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4" t="str">
        <f>MIS[[#This Row],[TRADING SYMBOL]]</f>
        <v>SENSEX2552085900CE</v>
      </c>
      <c r="AJ114" t="str">
        <f>IF(RIGHT(MIS[[#This Row],[Main/Hedge]],4)="MAIN","MAIN","HEDGE")</f>
        <v>HEDGE</v>
      </c>
      <c r="AK114" t="str" cm="1">
        <f t="array" ref="AK114">_xlfn._xlws.FILTER(Table4[Column1],ISNUMBER(SEARCH(Table4[Column1],MIS[[#This Row],[OrderUniqueIdentifier]])),"")</f>
        <v>XYT</v>
      </c>
    </row>
    <row r="115" spans="1:37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>
        <f>_xlfn.XLOOKUP(MIS[[#This Row],[TRADING SYMBOL]],[1]Sheet1!$D:$D,[1]Sheet1!$C:$C)</f>
        <v>4.0999999999999996</v>
      </c>
      <c r="AE115">
        <f>MIS[[#This Row],[OrderAverageTradedPrice]]*MIS[[#This Row],[OrderQuantity]]</f>
        <v>288</v>
      </c>
      <c r="AF115">
        <f>MIS[[#This Row],[LTP]]*MIS[[#This Row],[OrderQuantity]]</f>
        <v>164</v>
      </c>
      <c r="AG115">
        <f>IF(MIS[[#This Row],[OrderSide]]="SELL",MIS[[#This Row],[VALUE]]-MIS[[#This Row],[LIVE_VALUE]],MIS[[#This Row],[LIVE_VALUE]]-MIS[[#This Row],[VALUE]])</f>
        <v>-124</v>
      </c>
      <c r="AH115" t="str" cm="1">
        <f t="array" ref="AH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" t="str">
        <f>MIS[[#This Row],[TRADING SYMBOL]]</f>
        <v>SENSEX2552085900CE</v>
      </c>
      <c r="AJ115" t="str">
        <f>IF(RIGHT(MIS[[#This Row],[Main/Hedge]],4)="MAIN","MAIN","HEDGE")</f>
        <v>HEDGE</v>
      </c>
      <c r="AK115" t="str" cm="1">
        <f t="array" ref="AK115">_xlfn._xlws.FILTER(Table4[Column1],ISNUMBER(SEARCH(Table4[Column1],MIS[[#This Row],[OrderUniqueIdentifier]])),"")</f>
        <v>XYT</v>
      </c>
    </row>
    <row r="116" spans="1:37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>
        <f>_xlfn.XLOOKUP(MIS[[#This Row],[TRADING SYMBOL]],[1]Sheet1!$D:$D,[1]Sheet1!$C:$C)</f>
        <v>3.15</v>
      </c>
      <c r="AE116">
        <f>MIS[[#This Row],[OrderAverageTradedPrice]]*MIS[[#This Row],[OrderQuantity]]</f>
        <v>1597.5</v>
      </c>
      <c r="AF116">
        <f>MIS[[#This Row],[LTP]]*MIS[[#This Row],[OrderQuantity]]</f>
        <v>1417.5</v>
      </c>
      <c r="AG116">
        <f>IF(MIS[[#This Row],[OrderSide]]="SELL",MIS[[#This Row],[VALUE]]-MIS[[#This Row],[LIVE_VALUE]],MIS[[#This Row],[LIVE_VALUE]]-MIS[[#This Row],[VALUE]])</f>
        <v>-180</v>
      </c>
      <c r="AH116" t="str" cm="1">
        <f t="array" ref="AH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6" t="str">
        <f>MIS[[#This Row],[TRADING SYMBOL]]</f>
        <v>NIFTY2552226300CE</v>
      </c>
      <c r="AJ116" t="str">
        <f>IF(RIGHT(MIS[[#This Row],[Main/Hedge]],4)="MAIN","MAIN","HEDGE")</f>
        <v>HEDGE</v>
      </c>
      <c r="AK116" t="str" cm="1">
        <f t="array" ref="AK116">_xlfn._xlws.FILTER(Table4[Column1],ISNUMBER(SEARCH(Table4[Column1],MIS[[#This Row],[OrderUniqueIdentifier]])),"")</f>
        <v>VWAP</v>
      </c>
    </row>
    <row r="117" spans="1:37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>
        <f>_xlfn.XLOOKUP(MIS[[#This Row],[TRADING SYMBOL]],[1]Sheet1!$D:$D,[1]Sheet1!$C:$C)</f>
        <v>4.0999999999999996</v>
      </c>
      <c r="AE117">
        <f>MIS[[#This Row],[OrderAverageTradedPrice]]*MIS[[#This Row],[OrderQuantity]]</f>
        <v>432</v>
      </c>
      <c r="AF117">
        <f>MIS[[#This Row],[LTP]]*MIS[[#This Row],[OrderQuantity]]</f>
        <v>245.99999999999997</v>
      </c>
      <c r="AG117">
        <f>IF(MIS[[#This Row],[OrderSide]]="SELL",MIS[[#This Row],[VALUE]]-MIS[[#This Row],[LIVE_VALUE]],MIS[[#This Row],[LIVE_VALUE]]-MIS[[#This Row],[VALUE]])</f>
        <v>-186.00000000000003</v>
      </c>
      <c r="AH117" t="str" cm="1">
        <f t="array" ref="AH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" t="str">
        <f>MIS[[#This Row],[TRADING SYMBOL]]</f>
        <v>SENSEX2552085900CE</v>
      </c>
      <c r="AJ117" t="str">
        <f>IF(RIGHT(MIS[[#This Row],[Main/Hedge]],4)="MAIN","MAIN","HEDGE")</f>
        <v>HEDGE</v>
      </c>
      <c r="AK117" t="str" cm="1">
        <f t="array" ref="AK117">_xlfn._xlws.FILTER(Table4[Column1],ISNUMBER(SEARCH(Table4[Column1],MIS[[#This Row],[OrderUniqueIdentifier]])),"")</f>
        <v>XYT</v>
      </c>
    </row>
    <row r="118" spans="1:37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>
        <f>_xlfn.XLOOKUP(MIS[[#This Row],[TRADING SYMBOL]],[1]Sheet1!$D:$D,[1]Sheet1!$C:$C)</f>
        <v>3.15</v>
      </c>
      <c r="AE118">
        <f>MIS[[#This Row],[OrderAverageTradedPrice]]*MIS[[#This Row],[OrderQuantity]]</f>
        <v>3727.5</v>
      </c>
      <c r="AF118">
        <f>MIS[[#This Row],[LTP]]*MIS[[#This Row],[OrderQuantity]]</f>
        <v>3307.5</v>
      </c>
      <c r="AG118">
        <f>IF(MIS[[#This Row],[OrderSide]]="SELL",MIS[[#This Row],[VALUE]]-MIS[[#This Row],[LIVE_VALUE]],MIS[[#This Row],[LIVE_VALUE]]-MIS[[#This Row],[VALUE]])</f>
        <v>-420</v>
      </c>
      <c r="AH118" t="str" cm="1">
        <f t="array" ref="AH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" t="str">
        <f>MIS[[#This Row],[TRADING SYMBOL]]</f>
        <v>NIFTY2552226300CE</v>
      </c>
      <c r="AJ118" t="str">
        <f>IF(RIGHT(MIS[[#This Row],[Main/Hedge]],4)="MAIN","MAIN","HEDGE")</f>
        <v>HEDGE</v>
      </c>
      <c r="AK118" t="str" cm="1">
        <f t="array" ref="AK118">_xlfn._xlws.FILTER(Table4[Column1],ISNUMBER(SEARCH(Table4[Column1],MIS[[#This Row],[OrderUniqueIdentifier]])),"")</f>
        <v>VWAP</v>
      </c>
    </row>
    <row r="119" spans="1:37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>
        <f>_xlfn.XLOOKUP(MIS[[#This Row],[TRADING SYMBOL]],[1]Sheet1!$D:$D,[1]Sheet1!$C:$C)</f>
        <v>10</v>
      </c>
      <c r="AE119">
        <f>MIS[[#This Row],[OrderAverageTradedPrice]]*MIS[[#This Row],[OrderQuantity]]</f>
        <v>2842.9999999999918</v>
      </c>
      <c r="AF119">
        <f>MIS[[#This Row],[LTP]]*MIS[[#This Row],[OrderQuantity]]</f>
        <v>1400</v>
      </c>
      <c r="AG119">
        <f>IF(MIS[[#This Row],[OrderSide]]="SELL",MIS[[#This Row],[VALUE]]-MIS[[#This Row],[LIVE_VALUE]],MIS[[#This Row],[LIVE_VALUE]]-MIS[[#This Row],[VALUE]])</f>
        <v>-1442.9999999999918</v>
      </c>
      <c r="AH119" t="str" cm="1">
        <f t="array" ref="AH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9" t="str">
        <f>MIS[[#This Row],[TRADING SYMBOL]]</f>
        <v>SENSEX2552078500PE</v>
      </c>
      <c r="AJ119" t="str">
        <f>IF(RIGHT(MIS[[#This Row],[Main/Hedge]],4)="MAIN","MAIN","HEDGE")</f>
        <v>HEDGE</v>
      </c>
      <c r="AK119" t="str" cm="1">
        <f t="array" ref="AK119">_xlfn._xlws.FILTER(Table4[Column1],ISNUMBER(SEARCH(Table4[Column1],MIS[[#This Row],[OrderUniqueIdentifier]])),"")</f>
        <v>XYT</v>
      </c>
    </row>
    <row r="120" spans="1:37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>
        <f>_xlfn.XLOOKUP(MIS[[#This Row],[TRADING SYMBOL]],[1]Sheet1!$D:$D,[1]Sheet1!$C:$C)</f>
        <v>8.1999999999999993</v>
      </c>
      <c r="AE120">
        <f>MIS[[#This Row],[OrderAverageTradedPrice]]*MIS[[#This Row],[OrderQuantity]]</f>
        <v>862.5</v>
      </c>
      <c r="AF120">
        <f>MIS[[#This Row],[LTP]]*MIS[[#This Row],[OrderQuantity]]</f>
        <v>615</v>
      </c>
      <c r="AG120">
        <f>IF(MIS[[#This Row],[OrderSide]]="SELL",MIS[[#This Row],[VALUE]]-MIS[[#This Row],[LIVE_VALUE]],MIS[[#This Row],[LIVE_VALUE]]-MIS[[#This Row],[VALUE]])</f>
        <v>-247.5</v>
      </c>
      <c r="AH120" t="str" cm="1">
        <f t="array" ref="AH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" t="str">
        <f>MIS[[#This Row],[TRADING SYMBOL]]</f>
        <v>NIFTY2552223700PE</v>
      </c>
      <c r="AJ120" t="str">
        <f>IF(RIGHT(MIS[[#This Row],[Main/Hedge]],4)="MAIN","MAIN","HEDGE")</f>
        <v>HEDGE</v>
      </c>
      <c r="AK120" t="str" cm="1">
        <f t="array" ref="AK120">_xlfn._xlws.FILTER(Table4[Column1],ISNUMBER(SEARCH(Table4[Column1],MIS[[#This Row],[OrderUniqueIdentifier]])),"")</f>
        <v>VWAP</v>
      </c>
    </row>
    <row r="121" spans="1:37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>
        <f>_xlfn.XLOOKUP(MIS[[#This Row],[TRADING SYMBOL]],[1]Sheet1!$D:$D,[1]Sheet1!$C:$C)</f>
        <v>10</v>
      </c>
      <c r="AE121">
        <f>MIS[[#This Row],[OrderAverageTradedPrice]]*MIS[[#This Row],[OrderQuantity]]</f>
        <v>406</v>
      </c>
      <c r="AF121">
        <f>MIS[[#This Row],[LTP]]*MIS[[#This Row],[OrderQuantity]]</f>
        <v>200</v>
      </c>
      <c r="AG121">
        <f>IF(MIS[[#This Row],[OrderSide]]="SELL",MIS[[#This Row],[VALUE]]-MIS[[#This Row],[LIVE_VALUE]],MIS[[#This Row],[LIVE_VALUE]]-MIS[[#This Row],[VALUE]])</f>
        <v>-206</v>
      </c>
      <c r="AH121" t="str" cm="1">
        <f t="array" ref="AH1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1" t="str">
        <f>MIS[[#This Row],[TRADING SYMBOL]]</f>
        <v>SENSEX2552078500PE</v>
      </c>
      <c r="AJ121" t="str">
        <f>IF(RIGHT(MIS[[#This Row],[Main/Hedge]],4)="MAIN","MAIN","HEDGE")</f>
        <v>HEDGE</v>
      </c>
      <c r="AK121" t="str" cm="1">
        <f t="array" ref="AK121">_xlfn._xlws.FILTER(Table4[Column1],ISNUMBER(SEARCH(Table4[Column1],MIS[[#This Row],[OrderUniqueIdentifier]])),"")</f>
        <v>XYT</v>
      </c>
    </row>
    <row r="122" spans="1:37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>
        <f>_xlfn.XLOOKUP(MIS[[#This Row],[TRADING SYMBOL]],[1]Sheet1!$D:$D,[1]Sheet1!$C:$C)</f>
        <v>3.15</v>
      </c>
      <c r="AE122">
        <f>MIS[[#This Row],[OrderAverageTradedPrice]]*MIS[[#This Row],[OrderQuantity]]</f>
        <v>1050</v>
      </c>
      <c r="AF122">
        <f>MIS[[#This Row],[LTP]]*MIS[[#This Row],[OrderQuantity]]</f>
        <v>945</v>
      </c>
      <c r="AG122">
        <f>IF(MIS[[#This Row],[OrderSide]]="SELL",MIS[[#This Row],[VALUE]]-MIS[[#This Row],[LIVE_VALUE]],MIS[[#This Row],[LIVE_VALUE]]-MIS[[#This Row],[VALUE]])</f>
        <v>-105</v>
      </c>
      <c r="AH122" t="str" cm="1">
        <f t="array" ref="AH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" t="str">
        <f>MIS[[#This Row],[TRADING SYMBOL]]</f>
        <v>NIFTY2552226300CE</v>
      </c>
      <c r="AJ122" t="str">
        <f>IF(RIGHT(MIS[[#This Row],[Main/Hedge]],4)="MAIN","MAIN","HEDGE")</f>
        <v>HEDGE</v>
      </c>
      <c r="AK122" t="str" cm="1">
        <f t="array" ref="AK122">_xlfn._xlws.FILTER(Table4[Column1],ISNUMBER(SEARCH(Table4[Column1],MIS[[#This Row],[OrderUniqueIdentifier]])),"")</f>
        <v>VWAP</v>
      </c>
    </row>
    <row r="123" spans="1:37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>
        <f>_xlfn.XLOOKUP(MIS[[#This Row],[TRADING SYMBOL]],[1]Sheet1!$D:$D,[1]Sheet1!$C:$C)</f>
        <v>11.55</v>
      </c>
      <c r="AE123">
        <f>MIS[[#This Row],[OrderAverageTradedPrice]]*MIS[[#This Row],[OrderQuantity]]</f>
        <v>778</v>
      </c>
      <c r="AF123">
        <f>MIS[[#This Row],[LTP]]*MIS[[#This Row],[OrderQuantity]]</f>
        <v>462</v>
      </c>
      <c r="AG123">
        <f>IF(MIS[[#This Row],[OrderSide]]="SELL",MIS[[#This Row],[VALUE]]-MIS[[#This Row],[LIVE_VALUE]],MIS[[#This Row],[LIVE_VALUE]]-MIS[[#This Row],[VALUE]])</f>
        <v>-316</v>
      </c>
      <c r="AH123" t="str" cm="1">
        <f t="array" ref="AH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3" t="str">
        <f>MIS[[#This Row],[TRADING SYMBOL]]</f>
        <v>SENSEX2552078400PE</v>
      </c>
      <c r="AJ123" t="str">
        <f>IF(RIGHT(MIS[[#This Row],[Main/Hedge]],4)="MAIN","MAIN","HEDGE")</f>
        <v>HEDGE</v>
      </c>
      <c r="AK123" t="str" cm="1">
        <f t="array" ref="AK123">_xlfn._xlws.FILTER(Table4[Column1],ISNUMBER(SEARCH(Table4[Column1],MIS[[#This Row],[OrderUniqueIdentifier]])),"")</f>
        <v>XYT</v>
      </c>
    </row>
    <row r="124" spans="1:37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>
        <f>_xlfn.XLOOKUP(MIS[[#This Row],[TRADING SYMBOL]],[1]Sheet1!$D:$D,[1]Sheet1!$C:$C)</f>
        <v>4.0999999999999996</v>
      </c>
      <c r="AE124">
        <f>MIS[[#This Row],[OrderAverageTradedPrice]]*MIS[[#This Row],[OrderQuantity]]</f>
        <v>435</v>
      </c>
      <c r="AF124">
        <f>MIS[[#This Row],[LTP]]*MIS[[#This Row],[OrderQuantity]]</f>
        <v>245.99999999999997</v>
      </c>
      <c r="AG124">
        <f>IF(MIS[[#This Row],[OrderSide]]="SELL",MIS[[#This Row],[VALUE]]-MIS[[#This Row],[LIVE_VALUE]],MIS[[#This Row],[LIVE_VALUE]]-MIS[[#This Row],[VALUE]])</f>
        <v>-189.00000000000003</v>
      </c>
      <c r="AH124" t="str" cm="1">
        <f t="array" ref="AH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4" t="str">
        <f>MIS[[#This Row],[TRADING SYMBOL]]</f>
        <v>SENSEX2552085900CE</v>
      </c>
      <c r="AJ124" t="str">
        <f>IF(RIGHT(MIS[[#This Row],[Main/Hedge]],4)="MAIN","MAIN","HEDGE")</f>
        <v>HEDGE</v>
      </c>
      <c r="AK124" t="str" cm="1">
        <f t="array" ref="AK124">_xlfn._xlws.FILTER(Table4[Column1],ISNUMBER(SEARCH(Table4[Column1],MIS[[#This Row],[OrderUniqueIdentifier]])),"")</f>
        <v>XYT</v>
      </c>
    </row>
    <row r="125" spans="1:37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>
        <f>_xlfn.XLOOKUP(MIS[[#This Row],[TRADING SYMBOL]],[1]Sheet1!$D:$D,[1]Sheet1!$C:$C)</f>
        <v>4.0999999999999996</v>
      </c>
      <c r="AE125">
        <f>MIS[[#This Row],[OrderAverageTradedPrice]]*MIS[[#This Row],[OrderQuantity]]</f>
        <v>145</v>
      </c>
      <c r="AF125">
        <f>MIS[[#This Row],[LTP]]*MIS[[#This Row],[OrderQuantity]]</f>
        <v>82</v>
      </c>
      <c r="AG125">
        <f>IF(MIS[[#This Row],[OrderSide]]="SELL",MIS[[#This Row],[VALUE]]-MIS[[#This Row],[LIVE_VALUE]],MIS[[#This Row],[LIVE_VALUE]]-MIS[[#This Row],[VALUE]])</f>
        <v>-63</v>
      </c>
      <c r="AH125" t="str" cm="1">
        <f t="array" ref="AH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5" t="str">
        <f>MIS[[#This Row],[TRADING SYMBOL]]</f>
        <v>SENSEX2552085900CE</v>
      </c>
      <c r="AJ125" t="str">
        <f>IF(RIGHT(MIS[[#This Row],[Main/Hedge]],4)="MAIN","MAIN","HEDGE")</f>
        <v>HEDGE</v>
      </c>
      <c r="AK125" t="str" cm="1">
        <f t="array" ref="AK125">_xlfn._xlws.FILTER(Table4[Column1],ISNUMBER(SEARCH(Table4[Column1],MIS[[#This Row],[OrderUniqueIdentifier]])),"")</f>
        <v>XYT</v>
      </c>
    </row>
    <row r="126" spans="1:37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>
        <f>_xlfn.XLOOKUP(MIS[[#This Row],[TRADING SYMBOL]],[1]Sheet1!$D:$D,[1]Sheet1!$C:$C)</f>
        <v>3.15</v>
      </c>
      <c r="AE126">
        <f>MIS[[#This Row],[OrderAverageTradedPrice]]*MIS[[#This Row],[OrderQuantity]]</f>
        <v>532.5</v>
      </c>
      <c r="AF126">
        <f>MIS[[#This Row],[LTP]]*MIS[[#This Row],[OrderQuantity]]</f>
        <v>472.5</v>
      </c>
      <c r="AG126">
        <f>IF(MIS[[#This Row],[OrderSide]]="SELL",MIS[[#This Row],[VALUE]]-MIS[[#This Row],[LIVE_VALUE]],MIS[[#This Row],[LIVE_VALUE]]-MIS[[#This Row],[VALUE]])</f>
        <v>-60</v>
      </c>
      <c r="AH126" t="str" cm="1">
        <f t="array" ref="AH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" t="str">
        <f>MIS[[#This Row],[TRADING SYMBOL]]</f>
        <v>NIFTY2552226300CE</v>
      </c>
      <c r="AJ126" t="str">
        <f>IF(RIGHT(MIS[[#This Row],[Main/Hedge]],4)="MAIN","MAIN","HEDGE")</f>
        <v>HEDGE</v>
      </c>
      <c r="AK126" t="str" cm="1">
        <f t="array" ref="AK126">_xlfn._xlws.FILTER(Table4[Column1],ISNUMBER(SEARCH(Table4[Column1],MIS[[#This Row],[OrderUniqueIdentifier]])),"")</f>
        <v>VWAP</v>
      </c>
    </row>
    <row r="127" spans="1:37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>
        <f>_xlfn.XLOOKUP(MIS[[#This Row],[TRADING SYMBOL]],[1]Sheet1!$D:$D,[1]Sheet1!$C:$C)</f>
        <v>8.1999999999999993</v>
      </c>
      <c r="AE127">
        <f>MIS[[#This Row],[OrderAverageTradedPrice]]*MIS[[#This Row],[OrderQuantity]]</f>
        <v>6900</v>
      </c>
      <c r="AF127">
        <f>MIS[[#This Row],[LTP]]*MIS[[#This Row],[OrderQuantity]]</f>
        <v>4920</v>
      </c>
      <c r="AG127">
        <f>IF(MIS[[#This Row],[OrderSide]]="SELL",MIS[[#This Row],[VALUE]]-MIS[[#This Row],[LIVE_VALUE]],MIS[[#This Row],[LIVE_VALUE]]-MIS[[#This Row],[VALUE]])</f>
        <v>-1980</v>
      </c>
      <c r="AH127" t="str" cm="1">
        <f t="array" ref="AH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" t="str">
        <f>MIS[[#This Row],[TRADING SYMBOL]]</f>
        <v>NIFTY2552223700PE</v>
      </c>
      <c r="AJ127" t="str">
        <f>IF(RIGHT(MIS[[#This Row],[Main/Hedge]],4)="MAIN","MAIN","HEDGE")</f>
        <v>HEDGE</v>
      </c>
      <c r="AK127" t="str" cm="1">
        <f t="array" ref="AK127">_xlfn._xlws.FILTER(Table4[Column1],ISNUMBER(SEARCH(Table4[Column1],MIS[[#This Row],[OrderUniqueIdentifier]])),"")</f>
        <v>VWAP</v>
      </c>
    </row>
    <row r="128" spans="1:37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>
        <f>_xlfn.XLOOKUP(MIS[[#This Row],[TRADING SYMBOL]],[1]Sheet1!$D:$D,[1]Sheet1!$C:$C)</f>
        <v>3.15</v>
      </c>
      <c r="AE128">
        <f>MIS[[#This Row],[OrderAverageTradedPrice]]*MIS[[#This Row],[OrderQuantity]]</f>
        <v>266.25</v>
      </c>
      <c r="AF128">
        <f>MIS[[#This Row],[LTP]]*MIS[[#This Row],[OrderQuantity]]</f>
        <v>236.25</v>
      </c>
      <c r="AG128">
        <f>IF(MIS[[#This Row],[OrderSide]]="SELL",MIS[[#This Row],[VALUE]]-MIS[[#This Row],[LIVE_VALUE]],MIS[[#This Row],[LIVE_VALUE]]-MIS[[#This Row],[VALUE]])</f>
        <v>-30</v>
      </c>
      <c r="AH128" t="str" cm="1">
        <f t="array" ref="AH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" t="str">
        <f>MIS[[#This Row],[TRADING SYMBOL]]</f>
        <v>NIFTY2552226300CE</v>
      </c>
      <c r="AJ128" t="str">
        <f>IF(RIGHT(MIS[[#This Row],[Main/Hedge]],4)="MAIN","MAIN","HEDGE")</f>
        <v>HEDGE</v>
      </c>
      <c r="AK128" t="str" cm="1">
        <f t="array" ref="AK128">_xlfn._xlws.FILTER(Table4[Column1],ISNUMBER(SEARCH(Table4[Column1],MIS[[#This Row],[OrderUniqueIdentifier]])),"")</f>
        <v>VWAP</v>
      </c>
    </row>
    <row r="129" spans="1:37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>
        <f>_xlfn.XLOOKUP(MIS[[#This Row],[TRADING SYMBOL]],[1]Sheet1!$D:$D,[1]Sheet1!$C:$C)</f>
        <v>10</v>
      </c>
      <c r="AE129">
        <f>MIS[[#This Row],[OrderAverageTradedPrice]]*MIS[[#This Row],[OrderQuantity]]</f>
        <v>407</v>
      </c>
      <c r="AF129">
        <f>MIS[[#This Row],[LTP]]*MIS[[#This Row],[OrderQuantity]]</f>
        <v>200</v>
      </c>
      <c r="AG129">
        <f>IF(MIS[[#This Row],[OrderSide]]="SELL",MIS[[#This Row],[VALUE]]-MIS[[#This Row],[LIVE_VALUE]],MIS[[#This Row],[LIVE_VALUE]]-MIS[[#This Row],[VALUE]])</f>
        <v>-207</v>
      </c>
      <c r="AH129" t="str" cm="1">
        <f t="array" ref="AH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9" t="str">
        <f>MIS[[#This Row],[TRADING SYMBOL]]</f>
        <v>SENSEX2552078500PE</v>
      </c>
      <c r="AJ129" t="str">
        <f>IF(RIGHT(MIS[[#This Row],[Main/Hedge]],4)="MAIN","MAIN","HEDGE")</f>
        <v>HEDGE</v>
      </c>
      <c r="AK129" t="str" cm="1">
        <f t="array" ref="AK129">_xlfn._xlws.FILTER(Table4[Column1],ISNUMBER(SEARCH(Table4[Column1],MIS[[#This Row],[OrderUniqueIdentifier]])),"")</f>
        <v>XYT</v>
      </c>
    </row>
    <row r="130" spans="1:37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>
        <f>_xlfn.XLOOKUP(MIS[[#This Row],[TRADING SYMBOL]],[1]Sheet1!$D:$D,[1]Sheet1!$C:$C)</f>
        <v>4.0999999999999996</v>
      </c>
      <c r="AE130">
        <f>MIS[[#This Row],[OrderAverageTradedPrice]]*MIS[[#This Row],[OrderQuantity]]</f>
        <v>145</v>
      </c>
      <c r="AF130">
        <f>MIS[[#This Row],[LTP]]*MIS[[#This Row],[OrderQuantity]]</f>
        <v>82</v>
      </c>
      <c r="AG130">
        <f>IF(MIS[[#This Row],[OrderSide]]="SELL",MIS[[#This Row],[VALUE]]-MIS[[#This Row],[LIVE_VALUE]],MIS[[#This Row],[LIVE_VALUE]]-MIS[[#This Row],[VALUE]])</f>
        <v>-63</v>
      </c>
      <c r="AH130" t="str" cm="1">
        <f t="array" ref="AH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0" t="str">
        <f>MIS[[#This Row],[TRADING SYMBOL]]</f>
        <v>SENSEX2552085900CE</v>
      </c>
      <c r="AJ130" t="str">
        <f>IF(RIGHT(MIS[[#This Row],[Main/Hedge]],4)="MAIN","MAIN","HEDGE")</f>
        <v>HEDGE</v>
      </c>
      <c r="AK130" t="str" cm="1">
        <f t="array" ref="AK130">_xlfn._xlws.FILTER(Table4[Column1],ISNUMBER(SEARCH(Table4[Column1],MIS[[#This Row],[OrderUniqueIdentifier]])),"")</f>
        <v>XYT</v>
      </c>
    </row>
    <row r="131" spans="1:37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>
        <f>_xlfn.XLOOKUP(MIS[[#This Row],[TRADING SYMBOL]],[1]Sheet1!$D:$D,[1]Sheet1!$C:$C)</f>
        <v>3.15</v>
      </c>
      <c r="AE131">
        <f>MIS[[#This Row],[OrderAverageTradedPrice]]*MIS[[#This Row],[OrderQuantity]]</f>
        <v>532.5</v>
      </c>
      <c r="AF131">
        <f>MIS[[#This Row],[LTP]]*MIS[[#This Row],[OrderQuantity]]</f>
        <v>472.5</v>
      </c>
      <c r="AG131">
        <f>IF(MIS[[#This Row],[OrderSide]]="SELL",MIS[[#This Row],[VALUE]]-MIS[[#This Row],[LIVE_VALUE]],MIS[[#This Row],[LIVE_VALUE]]-MIS[[#This Row],[VALUE]])</f>
        <v>-60</v>
      </c>
      <c r="AH131" t="str" cm="1">
        <f t="array" ref="AH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" t="str">
        <f>MIS[[#This Row],[TRADING SYMBOL]]</f>
        <v>NIFTY2552226300CE</v>
      </c>
      <c r="AJ131" t="str">
        <f>IF(RIGHT(MIS[[#This Row],[Main/Hedge]],4)="MAIN","MAIN","HEDGE")</f>
        <v>HEDGE</v>
      </c>
      <c r="AK131" t="str" cm="1">
        <f t="array" ref="AK131">_xlfn._xlws.FILTER(Table4[Column1],ISNUMBER(SEARCH(Table4[Column1],MIS[[#This Row],[OrderUniqueIdentifier]])),"")</f>
        <v>VWAP</v>
      </c>
    </row>
    <row r="132" spans="1:37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>
        <f>_xlfn.XLOOKUP(MIS[[#This Row],[TRADING SYMBOL]],[1]Sheet1!$D:$D,[1]Sheet1!$C:$C)</f>
        <v>3.15</v>
      </c>
      <c r="AE132">
        <f>MIS[[#This Row],[OrderAverageTradedPrice]]*MIS[[#This Row],[OrderQuantity]]</f>
        <v>266.25</v>
      </c>
      <c r="AF132">
        <f>MIS[[#This Row],[LTP]]*MIS[[#This Row],[OrderQuantity]]</f>
        <v>236.25</v>
      </c>
      <c r="AG132">
        <f>IF(MIS[[#This Row],[OrderSide]]="SELL",MIS[[#This Row],[VALUE]]-MIS[[#This Row],[LIVE_VALUE]],MIS[[#This Row],[LIVE_VALUE]]-MIS[[#This Row],[VALUE]])</f>
        <v>-30</v>
      </c>
      <c r="AH132" t="str" cm="1">
        <f t="array" ref="AH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" t="str">
        <f>MIS[[#This Row],[TRADING SYMBOL]]</f>
        <v>NIFTY2552226300CE</v>
      </c>
      <c r="AJ132" t="str">
        <f>IF(RIGHT(MIS[[#This Row],[Main/Hedge]],4)="MAIN","MAIN","HEDGE")</f>
        <v>HEDGE</v>
      </c>
      <c r="AK132" t="str" cm="1">
        <f t="array" ref="AK132">_xlfn._xlws.FILTER(Table4[Column1],ISNUMBER(SEARCH(Table4[Column1],MIS[[#This Row],[OrderUniqueIdentifier]])),"")</f>
        <v>VWAP</v>
      </c>
    </row>
    <row r="133" spans="1:37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>
        <f>_xlfn.XLOOKUP(MIS[[#This Row],[TRADING SYMBOL]],[1]Sheet1!$D:$D,[1]Sheet1!$C:$C)</f>
        <v>4.0999999999999996</v>
      </c>
      <c r="AE133">
        <f>MIS[[#This Row],[OrderAverageTradedPrice]]*MIS[[#This Row],[OrderQuantity]]</f>
        <v>143</v>
      </c>
      <c r="AF133">
        <f>MIS[[#This Row],[LTP]]*MIS[[#This Row],[OrderQuantity]]</f>
        <v>82</v>
      </c>
      <c r="AG133">
        <f>IF(MIS[[#This Row],[OrderSide]]="SELL",MIS[[#This Row],[VALUE]]-MIS[[#This Row],[LIVE_VALUE]],MIS[[#This Row],[LIVE_VALUE]]-MIS[[#This Row],[VALUE]])</f>
        <v>-61</v>
      </c>
      <c r="AH133" t="str" cm="1">
        <f t="array" ref="AH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3" t="str">
        <f>MIS[[#This Row],[TRADING SYMBOL]]</f>
        <v>SENSEX2552085900CE</v>
      </c>
      <c r="AJ133" t="str">
        <f>IF(RIGHT(MIS[[#This Row],[Main/Hedge]],4)="MAIN","MAIN","HEDGE")</f>
        <v>HEDGE</v>
      </c>
      <c r="AK133" t="str" cm="1">
        <f t="array" ref="AK133">_xlfn._xlws.FILTER(Table4[Column1],ISNUMBER(SEARCH(Table4[Column1],MIS[[#This Row],[OrderUniqueIdentifier]])),"")</f>
        <v>XYT</v>
      </c>
    </row>
    <row r="134" spans="1:37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>
        <f>_xlfn.XLOOKUP(MIS[[#This Row],[TRADING SYMBOL]],[1]Sheet1!$D:$D,[1]Sheet1!$C:$C)</f>
        <v>3.15</v>
      </c>
      <c r="AE134">
        <f>MIS[[#This Row],[OrderAverageTradedPrice]]*MIS[[#This Row],[OrderQuantity]]</f>
        <v>3675</v>
      </c>
      <c r="AF134">
        <f>MIS[[#This Row],[LTP]]*MIS[[#This Row],[OrderQuantity]]</f>
        <v>3307.5</v>
      </c>
      <c r="AG134">
        <f>IF(MIS[[#This Row],[OrderSide]]="SELL",MIS[[#This Row],[VALUE]]-MIS[[#This Row],[LIVE_VALUE]],MIS[[#This Row],[LIVE_VALUE]]-MIS[[#This Row],[VALUE]])</f>
        <v>-367.5</v>
      </c>
      <c r="AH134" t="str" cm="1">
        <f t="array" ref="AH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" t="str">
        <f>MIS[[#This Row],[TRADING SYMBOL]]</f>
        <v>NIFTY2552226300CE</v>
      </c>
      <c r="AJ134" t="str">
        <f>IF(RIGHT(MIS[[#This Row],[Main/Hedge]],4)="MAIN","MAIN","HEDGE")</f>
        <v>HEDGE</v>
      </c>
      <c r="AK134" t="str" cm="1">
        <f t="array" ref="AK134">_xlfn._xlws.FILTER(Table4[Column1],ISNUMBER(SEARCH(Table4[Column1],MIS[[#This Row],[OrderUniqueIdentifier]])),"")</f>
        <v>VWAP</v>
      </c>
    </row>
    <row r="135" spans="1:37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>
        <f>_xlfn.XLOOKUP(MIS[[#This Row],[TRADING SYMBOL]],[1]Sheet1!$D:$D,[1]Sheet1!$C:$C)</f>
        <v>8.1999999999999993</v>
      </c>
      <c r="AE135">
        <f>MIS[[#This Row],[OrderAverageTradedPrice]]*MIS[[#This Row],[OrderQuantity]]</f>
        <v>1725</v>
      </c>
      <c r="AF135">
        <f>MIS[[#This Row],[LTP]]*MIS[[#This Row],[OrderQuantity]]</f>
        <v>1230</v>
      </c>
      <c r="AG135">
        <f>IF(MIS[[#This Row],[OrderSide]]="SELL",MIS[[#This Row],[VALUE]]-MIS[[#This Row],[LIVE_VALUE]],MIS[[#This Row],[LIVE_VALUE]]-MIS[[#This Row],[VALUE]])</f>
        <v>-495</v>
      </c>
      <c r="AH135" t="str" cm="1">
        <f t="array" ref="AH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" t="str">
        <f>MIS[[#This Row],[TRADING SYMBOL]]</f>
        <v>NIFTY2552223700PE</v>
      </c>
      <c r="AJ135" t="str">
        <f>IF(RIGHT(MIS[[#This Row],[Main/Hedge]],4)="MAIN","MAIN","HEDGE")</f>
        <v>HEDGE</v>
      </c>
      <c r="AK135" t="str" cm="1">
        <f t="array" ref="AK135">_xlfn._xlws.FILTER(Table4[Column1],ISNUMBER(SEARCH(Table4[Column1],MIS[[#This Row],[OrderUniqueIdentifier]])),"")</f>
        <v>VWAP</v>
      </c>
    </row>
    <row r="136" spans="1:37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>
        <f>_xlfn.XLOOKUP(MIS[[#This Row],[TRADING SYMBOL]],[1]Sheet1!$D:$D,[1]Sheet1!$C:$C)</f>
        <v>4.0999999999999996</v>
      </c>
      <c r="AE136">
        <f>MIS[[#This Row],[OrderAverageTradedPrice]]*MIS[[#This Row],[OrderQuantity]]</f>
        <v>290</v>
      </c>
      <c r="AF136">
        <f>MIS[[#This Row],[LTP]]*MIS[[#This Row],[OrderQuantity]]</f>
        <v>164</v>
      </c>
      <c r="AG136">
        <f>IF(MIS[[#This Row],[OrderSide]]="SELL",MIS[[#This Row],[VALUE]]-MIS[[#This Row],[LIVE_VALUE]],MIS[[#This Row],[LIVE_VALUE]]-MIS[[#This Row],[VALUE]])</f>
        <v>-126</v>
      </c>
      <c r="AH136" t="str" cm="1">
        <f t="array" ref="AH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6" t="str">
        <f>MIS[[#This Row],[TRADING SYMBOL]]</f>
        <v>SENSEX2552085900CE</v>
      </c>
      <c r="AJ136" t="str">
        <f>IF(RIGHT(MIS[[#This Row],[Main/Hedge]],4)="MAIN","MAIN","HEDGE")</f>
        <v>HEDGE</v>
      </c>
      <c r="AK136" t="str" cm="1">
        <f t="array" ref="AK136">_xlfn._xlws.FILTER(Table4[Column1],ISNUMBER(SEARCH(Table4[Column1],MIS[[#This Row],[OrderUniqueIdentifier]])),"")</f>
        <v>XYT</v>
      </c>
    </row>
    <row r="137" spans="1:37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>
        <f>_xlfn.XLOOKUP(MIS[[#This Row],[TRADING SYMBOL]],[1]Sheet1!$D:$D,[1]Sheet1!$C:$C)</f>
        <v>4.0999999999999996</v>
      </c>
      <c r="AE137">
        <f>MIS[[#This Row],[OrderAverageTradedPrice]]*MIS[[#This Row],[OrderQuantity]]</f>
        <v>144</v>
      </c>
      <c r="AF137">
        <f>MIS[[#This Row],[LTP]]*MIS[[#This Row],[OrderQuantity]]</f>
        <v>82</v>
      </c>
      <c r="AG137">
        <f>IF(MIS[[#This Row],[OrderSide]]="SELL",MIS[[#This Row],[VALUE]]-MIS[[#This Row],[LIVE_VALUE]],MIS[[#This Row],[LIVE_VALUE]]-MIS[[#This Row],[VALUE]])</f>
        <v>-62</v>
      </c>
      <c r="AH137" t="str" cm="1">
        <f t="array" ref="AH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7" t="str">
        <f>MIS[[#This Row],[TRADING SYMBOL]]</f>
        <v>SENSEX2552085900CE</v>
      </c>
      <c r="AJ137" t="str">
        <f>IF(RIGHT(MIS[[#This Row],[Main/Hedge]],4)="MAIN","MAIN","HEDGE")</f>
        <v>HEDGE</v>
      </c>
      <c r="AK137" t="str" cm="1">
        <f t="array" ref="AK137">_xlfn._xlws.FILTER(Table4[Column1],ISNUMBER(SEARCH(Table4[Column1],MIS[[#This Row],[OrderUniqueIdentifier]])),"")</f>
        <v>XYT</v>
      </c>
    </row>
    <row r="138" spans="1:37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>
        <f>_xlfn.XLOOKUP(MIS[[#This Row],[TRADING SYMBOL]],[1]Sheet1!$D:$D,[1]Sheet1!$C:$C)</f>
        <v>3.15</v>
      </c>
      <c r="AE138">
        <f>MIS[[#This Row],[OrderAverageTradedPrice]]*MIS[[#This Row],[OrderQuantity]]</f>
        <v>532.5</v>
      </c>
      <c r="AF138">
        <f>MIS[[#This Row],[LTP]]*MIS[[#This Row],[OrderQuantity]]</f>
        <v>472.5</v>
      </c>
      <c r="AG138">
        <f>IF(MIS[[#This Row],[OrderSide]]="SELL",MIS[[#This Row],[VALUE]]-MIS[[#This Row],[LIVE_VALUE]],MIS[[#This Row],[LIVE_VALUE]]-MIS[[#This Row],[VALUE]])</f>
        <v>-60</v>
      </c>
      <c r="AH138" t="str" cm="1">
        <f t="array" ref="AH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" t="str">
        <f>MIS[[#This Row],[TRADING SYMBOL]]</f>
        <v>NIFTY2552226300CE</v>
      </c>
      <c r="AJ138" t="str">
        <f>IF(RIGHT(MIS[[#This Row],[Main/Hedge]],4)="MAIN","MAIN","HEDGE")</f>
        <v>HEDGE</v>
      </c>
      <c r="AK138" t="str" cm="1">
        <f t="array" ref="AK138">_xlfn._xlws.FILTER(Table4[Column1],ISNUMBER(SEARCH(Table4[Column1],MIS[[#This Row],[OrderUniqueIdentifier]])),"")</f>
        <v>VWAP</v>
      </c>
    </row>
    <row r="139" spans="1:37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>
        <f>_xlfn.XLOOKUP(MIS[[#This Row],[TRADING SYMBOL]],[1]Sheet1!$D:$D,[1]Sheet1!$C:$C)</f>
        <v>4.0999999999999996</v>
      </c>
      <c r="AE139">
        <f>MIS[[#This Row],[OrderAverageTradedPrice]]*MIS[[#This Row],[OrderQuantity]]</f>
        <v>145</v>
      </c>
      <c r="AF139">
        <f>MIS[[#This Row],[LTP]]*MIS[[#This Row],[OrderQuantity]]</f>
        <v>82</v>
      </c>
      <c r="AG139">
        <f>IF(MIS[[#This Row],[OrderSide]]="SELL",MIS[[#This Row],[VALUE]]-MIS[[#This Row],[LIVE_VALUE]],MIS[[#This Row],[LIVE_VALUE]]-MIS[[#This Row],[VALUE]])</f>
        <v>-63</v>
      </c>
      <c r="AH139" t="str" cm="1">
        <f t="array" ref="AH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9" t="str">
        <f>MIS[[#This Row],[TRADING SYMBOL]]</f>
        <v>SENSEX2552085900CE</v>
      </c>
      <c r="AJ139" t="str">
        <f>IF(RIGHT(MIS[[#This Row],[Main/Hedge]],4)="MAIN","MAIN","HEDGE")</f>
        <v>HEDGE</v>
      </c>
      <c r="AK139" t="str" cm="1">
        <f t="array" ref="AK139">_xlfn._xlws.FILTER(Table4[Column1],ISNUMBER(SEARCH(Table4[Column1],MIS[[#This Row],[OrderUniqueIdentifier]])),"")</f>
        <v>XYT</v>
      </c>
    </row>
    <row r="140" spans="1:37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>
        <f>_xlfn.XLOOKUP(MIS[[#This Row],[TRADING SYMBOL]],[1]Sheet1!$D:$D,[1]Sheet1!$C:$C)</f>
        <v>10</v>
      </c>
      <c r="AE140">
        <f>MIS[[#This Row],[OrderAverageTradedPrice]]*MIS[[#This Row],[OrderQuantity]]</f>
        <v>408</v>
      </c>
      <c r="AF140">
        <f>MIS[[#This Row],[LTP]]*MIS[[#This Row],[OrderQuantity]]</f>
        <v>200</v>
      </c>
      <c r="AG140">
        <f>IF(MIS[[#This Row],[OrderSide]]="SELL",MIS[[#This Row],[VALUE]]-MIS[[#This Row],[LIVE_VALUE]],MIS[[#This Row],[LIVE_VALUE]]-MIS[[#This Row],[VALUE]])</f>
        <v>-208</v>
      </c>
      <c r="AH140" t="str" cm="1">
        <f t="array" ref="AH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0" t="str">
        <f>MIS[[#This Row],[TRADING SYMBOL]]</f>
        <v>SENSEX2552078500PE</v>
      </c>
      <c r="AJ140" t="str">
        <f>IF(RIGHT(MIS[[#This Row],[Main/Hedge]],4)="MAIN","MAIN","HEDGE")</f>
        <v>HEDGE</v>
      </c>
      <c r="AK140" t="str" cm="1">
        <f t="array" ref="AK140">_xlfn._xlws.FILTER(Table4[Column1],ISNUMBER(SEARCH(Table4[Column1],MIS[[#This Row],[OrderUniqueIdentifier]])),"")</f>
        <v>XYT</v>
      </c>
    </row>
    <row r="141" spans="1:37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>
        <f>_xlfn.XLOOKUP(MIS[[#This Row],[TRADING SYMBOL]],[1]Sheet1!$D:$D,[1]Sheet1!$C:$C)</f>
        <v>8.1999999999999993</v>
      </c>
      <c r="AE141">
        <f>MIS[[#This Row],[OrderAverageTradedPrice]]*MIS[[#This Row],[OrderQuantity]]</f>
        <v>1725</v>
      </c>
      <c r="AF141">
        <f>MIS[[#This Row],[LTP]]*MIS[[#This Row],[OrderQuantity]]</f>
        <v>1230</v>
      </c>
      <c r="AG141">
        <f>IF(MIS[[#This Row],[OrderSide]]="SELL",MIS[[#This Row],[VALUE]]-MIS[[#This Row],[LIVE_VALUE]],MIS[[#This Row],[LIVE_VALUE]]-MIS[[#This Row],[VALUE]])</f>
        <v>-495</v>
      </c>
      <c r="AH141" t="str" cm="1">
        <f t="array" ref="AH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1" t="str">
        <f>MIS[[#This Row],[TRADING SYMBOL]]</f>
        <v>NIFTY2552223700PE</v>
      </c>
      <c r="AJ141" t="str">
        <f>IF(RIGHT(MIS[[#This Row],[Main/Hedge]],4)="MAIN","MAIN","HEDGE")</f>
        <v>HEDGE</v>
      </c>
      <c r="AK141" t="str" cm="1">
        <f t="array" ref="AK141">_xlfn._xlws.FILTER(Table4[Column1],ISNUMBER(SEARCH(Table4[Column1],MIS[[#This Row],[OrderUniqueIdentifier]])),"")</f>
        <v>VWAP</v>
      </c>
    </row>
    <row r="142" spans="1:37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>
        <f>_xlfn.XLOOKUP(MIS[[#This Row],[TRADING SYMBOL]],[1]Sheet1!$D:$D,[1]Sheet1!$C:$C)</f>
        <v>3.15</v>
      </c>
      <c r="AE142">
        <f>MIS[[#This Row],[OrderAverageTradedPrice]]*MIS[[#This Row],[OrderQuantity]]</f>
        <v>1597.5</v>
      </c>
      <c r="AF142">
        <f>MIS[[#This Row],[LTP]]*MIS[[#This Row],[OrderQuantity]]</f>
        <v>1417.5</v>
      </c>
      <c r="AG142">
        <f>IF(MIS[[#This Row],[OrderSide]]="SELL",MIS[[#This Row],[VALUE]]-MIS[[#This Row],[LIVE_VALUE]],MIS[[#This Row],[LIVE_VALUE]]-MIS[[#This Row],[VALUE]])</f>
        <v>-180</v>
      </c>
      <c r="AH142" t="str" cm="1">
        <f t="array" ref="AH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2" t="str">
        <f>MIS[[#This Row],[TRADING SYMBOL]]</f>
        <v>NIFTY2552226300CE</v>
      </c>
      <c r="AJ142" t="str">
        <f>IF(RIGHT(MIS[[#This Row],[Main/Hedge]],4)="MAIN","MAIN","HEDGE")</f>
        <v>HEDGE</v>
      </c>
      <c r="AK142" t="str" cm="1">
        <f t="array" ref="AK142">_xlfn._xlws.FILTER(Table4[Column1],ISNUMBER(SEARCH(Table4[Column1],MIS[[#This Row],[OrderUniqueIdentifier]])),"")</f>
        <v>VWAP</v>
      </c>
    </row>
    <row r="143" spans="1:37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>
        <f>_xlfn.XLOOKUP(MIS[[#This Row],[TRADING SYMBOL]],[1]Sheet1!$D:$D,[1]Sheet1!$C:$C)</f>
        <v>4.0999999999999996</v>
      </c>
      <c r="AE143">
        <f>MIS[[#This Row],[OrderAverageTradedPrice]]*MIS[[#This Row],[OrderQuantity]]</f>
        <v>429</v>
      </c>
      <c r="AF143">
        <f>MIS[[#This Row],[LTP]]*MIS[[#This Row],[OrderQuantity]]</f>
        <v>245.99999999999997</v>
      </c>
      <c r="AG143">
        <f>IF(MIS[[#This Row],[OrderSide]]="SELL",MIS[[#This Row],[VALUE]]-MIS[[#This Row],[LIVE_VALUE]],MIS[[#This Row],[LIVE_VALUE]]-MIS[[#This Row],[VALUE]])</f>
        <v>-183.00000000000003</v>
      </c>
      <c r="AH143" t="str" cm="1">
        <f t="array" ref="AH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3" t="str">
        <f>MIS[[#This Row],[TRADING SYMBOL]]</f>
        <v>SENSEX2552085900CE</v>
      </c>
      <c r="AJ143" t="str">
        <f>IF(RIGHT(MIS[[#This Row],[Main/Hedge]],4)="MAIN","MAIN","HEDGE")</f>
        <v>HEDGE</v>
      </c>
      <c r="AK143" t="str" cm="1">
        <f t="array" ref="AK143">_xlfn._xlws.FILTER(Table4[Column1],ISNUMBER(SEARCH(Table4[Column1],MIS[[#This Row],[OrderUniqueIdentifier]])),"")</f>
        <v>XYT</v>
      </c>
    </row>
    <row r="144" spans="1:37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>
        <f>_xlfn.XLOOKUP(MIS[[#This Row],[TRADING SYMBOL]],[1]Sheet1!$D:$D,[1]Sheet1!$C:$C)</f>
        <v>8.1999999999999993</v>
      </c>
      <c r="AE144">
        <f>MIS[[#This Row],[OrderAverageTradedPrice]]*MIS[[#This Row],[OrderQuantity]]</f>
        <v>5175</v>
      </c>
      <c r="AF144">
        <f>MIS[[#This Row],[LTP]]*MIS[[#This Row],[OrderQuantity]]</f>
        <v>3689.9999999999995</v>
      </c>
      <c r="AG144">
        <f>IF(MIS[[#This Row],[OrderSide]]="SELL",MIS[[#This Row],[VALUE]]-MIS[[#This Row],[LIVE_VALUE]],MIS[[#This Row],[LIVE_VALUE]]-MIS[[#This Row],[VALUE]])</f>
        <v>-1485.0000000000005</v>
      </c>
      <c r="AH144" t="str" cm="1">
        <f t="array" ref="AH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" t="str">
        <f>MIS[[#This Row],[TRADING SYMBOL]]</f>
        <v>NIFTY2552223700PE</v>
      </c>
      <c r="AJ144" t="str">
        <f>IF(RIGHT(MIS[[#This Row],[Main/Hedge]],4)="MAIN","MAIN","HEDGE")</f>
        <v>HEDGE</v>
      </c>
      <c r="AK144" t="str" cm="1">
        <f t="array" ref="AK144">_xlfn._xlws.FILTER(Table4[Column1],ISNUMBER(SEARCH(Table4[Column1],MIS[[#This Row],[OrderUniqueIdentifier]])),"")</f>
        <v>VWAP</v>
      </c>
    </row>
    <row r="145" spans="1:37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>
        <f>_xlfn.XLOOKUP(MIS[[#This Row],[TRADING SYMBOL]],[1]Sheet1!$D:$D,[1]Sheet1!$C:$C)</f>
        <v>8.1999999999999993</v>
      </c>
      <c r="AE145">
        <f>MIS[[#This Row],[OrderAverageTradedPrice]]*MIS[[#This Row],[OrderQuantity]]</f>
        <v>2587.5</v>
      </c>
      <c r="AF145">
        <f>MIS[[#This Row],[LTP]]*MIS[[#This Row],[OrderQuantity]]</f>
        <v>1844.9999999999998</v>
      </c>
      <c r="AG145">
        <f>IF(MIS[[#This Row],[OrderSide]]="SELL",MIS[[#This Row],[VALUE]]-MIS[[#This Row],[LIVE_VALUE]],MIS[[#This Row],[LIVE_VALUE]]-MIS[[#This Row],[VALUE]])</f>
        <v>-742.50000000000023</v>
      </c>
      <c r="AH145" t="str" cm="1">
        <f t="array" ref="AH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" t="str">
        <f>MIS[[#This Row],[TRADING SYMBOL]]</f>
        <v>NIFTY2552223700PE</v>
      </c>
      <c r="AJ145" t="str">
        <f>IF(RIGHT(MIS[[#This Row],[Main/Hedge]],4)="MAIN","MAIN","HEDGE")</f>
        <v>HEDGE</v>
      </c>
      <c r="AK145" t="str" cm="1">
        <f t="array" ref="AK145">_xlfn._xlws.FILTER(Table4[Column1],ISNUMBER(SEARCH(Table4[Column1],MIS[[#This Row],[OrderUniqueIdentifier]])),"")</f>
        <v>VWAP</v>
      </c>
    </row>
    <row r="146" spans="1:37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>
        <f>_xlfn.XLOOKUP(MIS[[#This Row],[TRADING SYMBOL]],[1]Sheet1!$D:$D,[1]Sheet1!$C:$C)</f>
        <v>3.15</v>
      </c>
      <c r="AE146">
        <f>MIS[[#This Row],[OrderAverageTradedPrice]]*MIS[[#This Row],[OrderQuantity]]</f>
        <v>532.5</v>
      </c>
      <c r="AF146">
        <f>MIS[[#This Row],[LTP]]*MIS[[#This Row],[OrderQuantity]]</f>
        <v>472.5</v>
      </c>
      <c r="AG146">
        <f>IF(MIS[[#This Row],[OrderSide]]="SELL",MIS[[#This Row],[VALUE]]-MIS[[#This Row],[LIVE_VALUE]],MIS[[#This Row],[LIVE_VALUE]]-MIS[[#This Row],[VALUE]])</f>
        <v>-60</v>
      </c>
      <c r="AH146" t="str" cm="1">
        <f t="array" ref="AH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" t="str">
        <f>MIS[[#This Row],[TRADING SYMBOL]]</f>
        <v>NIFTY2552226300CE</v>
      </c>
      <c r="AJ146" t="str">
        <f>IF(RIGHT(MIS[[#This Row],[Main/Hedge]],4)="MAIN","MAIN","HEDGE")</f>
        <v>HEDGE</v>
      </c>
      <c r="AK146" t="str" cm="1">
        <f t="array" ref="AK146">_xlfn._xlws.FILTER(Table4[Column1],ISNUMBER(SEARCH(Table4[Column1],MIS[[#This Row],[OrderUniqueIdentifier]])),"")</f>
        <v>VWAP</v>
      </c>
    </row>
    <row r="147" spans="1:37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>
        <f>_xlfn.XLOOKUP(MIS[[#This Row],[TRADING SYMBOL]],[1]Sheet1!$D:$D,[1]Sheet1!$C:$C)</f>
        <v>10</v>
      </c>
      <c r="AE147">
        <f>MIS[[#This Row],[OrderAverageTradedPrice]]*MIS[[#This Row],[OrderQuantity]]</f>
        <v>406</v>
      </c>
      <c r="AF147">
        <f>MIS[[#This Row],[LTP]]*MIS[[#This Row],[OrderQuantity]]</f>
        <v>200</v>
      </c>
      <c r="AG147">
        <f>IF(MIS[[#This Row],[OrderSide]]="SELL",MIS[[#This Row],[VALUE]]-MIS[[#This Row],[LIVE_VALUE]],MIS[[#This Row],[LIVE_VALUE]]-MIS[[#This Row],[VALUE]])</f>
        <v>-206</v>
      </c>
      <c r="AH147" t="str" cm="1">
        <f t="array" ref="AH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7" t="str">
        <f>MIS[[#This Row],[TRADING SYMBOL]]</f>
        <v>SENSEX2552078500PE</v>
      </c>
      <c r="AJ147" t="str">
        <f>IF(RIGHT(MIS[[#This Row],[Main/Hedge]],4)="MAIN","MAIN","HEDGE")</f>
        <v>HEDGE</v>
      </c>
      <c r="AK147" t="str" cm="1">
        <f t="array" ref="AK147">_xlfn._xlws.FILTER(Table4[Column1],ISNUMBER(SEARCH(Table4[Column1],MIS[[#This Row],[OrderUniqueIdentifier]])),"")</f>
        <v>XYT</v>
      </c>
    </row>
    <row r="148" spans="1:37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>
        <f>_xlfn.XLOOKUP(MIS[[#This Row],[TRADING SYMBOL]],[1]Sheet1!$D:$D,[1]Sheet1!$C:$C)</f>
        <v>3.15</v>
      </c>
      <c r="AE148">
        <f>MIS[[#This Row],[OrderAverageTradedPrice]]*MIS[[#This Row],[OrderQuantity]]</f>
        <v>266.25</v>
      </c>
      <c r="AF148">
        <f>MIS[[#This Row],[LTP]]*MIS[[#This Row],[OrderQuantity]]</f>
        <v>236.25</v>
      </c>
      <c r="AG148">
        <f>IF(MIS[[#This Row],[OrderSide]]="SELL",MIS[[#This Row],[VALUE]]-MIS[[#This Row],[LIVE_VALUE]],MIS[[#This Row],[LIVE_VALUE]]-MIS[[#This Row],[VALUE]])</f>
        <v>-30</v>
      </c>
      <c r="AH148" t="str" cm="1">
        <f t="array" ref="AH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" t="str">
        <f>MIS[[#This Row],[TRADING SYMBOL]]</f>
        <v>NIFTY2552226300CE</v>
      </c>
      <c r="AJ148" t="str">
        <f>IF(RIGHT(MIS[[#This Row],[Main/Hedge]],4)="MAIN","MAIN","HEDGE")</f>
        <v>HEDGE</v>
      </c>
      <c r="AK148" t="str" cm="1">
        <f t="array" ref="AK148">_xlfn._xlws.FILTER(Table4[Column1],ISNUMBER(SEARCH(Table4[Column1],MIS[[#This Row],[OrderUniqueIdentifier]])),"")</f>
        <v>VWAP</v>
      </c>
    </row>
    <row r="149" spans="1:37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>
        <f>_xlfn.XLOOKUP(MIS[[#This Row],[TRADING SYMBOL]],[1]Sheet1!$D:$D,[1]Sheet1!$C:$C)</f>
        <v>4.0999999999999996</v>
      </c>
      <c r="AE149">
        <f>MIS[[#This Row],[OrderAverageTradedPrice]]*MIS[[#This Row],[OrderQuantity]]</f>
        <v>144</v>
      </c>
      <c r="AF149">
        <f>MIS[[#This Row],[LTP]]*MIS[[#This Row],[OrderQuantity]]</f>
        <v>82</v>
      </c>
      <c r="AG149">
        <f>IF(MIS[[#This Row],[OrderSide]]="SELL",MIS[[#This Row],[VALUE]]-MIS[[#This Row],[LIVE_VALUE]],MIS[[#This Row],[LIVE_VALUE]]-MIS[[#This Row],[VALUE]])</f>
        <v>-62</v>
      </c>
      <c r="AH149" t="str" cm="1">
        <f t="array" ref="AH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9" t="str">
        <f>MIS[[#This Row],[TRADING SYMBOL]]</f>
        <v>SENSEX2552085900CE</v>
      </c>
      <c r="AJ149" t="str">
        <f>IF(RIGHT(MIS[[#This Row],[Main/Hedge]],4)="MAIN","MAIN","HEDGE")</f>
        <v>HEDGE</v>
      </c>
      <c r="AK149" t="str" cm="1">
        <f t="array" ref="AK149">_xlfn._xlws.FILTER(Table4[Column1],ISNUMBER(SEARCH(Table4[Column1],MIS[[#This Row],[OrderUniqueIdentifier]])),"")</f>
        <v>XYT</v>
      </c>
    </row>
    <row r="150" spans="1:37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>
        <f>_xlfn.XLOOKUP(MIS[[#This Row],[TRADING SYMBOL]],[1]Sheet1!$D:$D,[1]Sheet1!$C:$C)</f>
        <v>4.0999999999999996</v>
      </c>
      <c r="AE150">
        <f>MIS[[#This Row],[OrderAverageTradedPrice]]*MIS[[#This Row],[OrderQuantity]]</f>
        <v>143</v>
      </c>
      <c r="AF150">
        <f>MIS[[#This Row],[LTP]]*MIS[[#This Row],[OrderQuantity]]</f>
        <v>82</v>
      </c>
      <c r="AG150">
        <f>IF(MIS[[#This Row],[OrderSide]]="SELL",MIS[[#This Row],[VALUE]]-MIS[[#This Row],[LIVE_VALUE]],MIS[[#This Row],[LIVE_VALUE]]-MIS[[#This Row],[VALUE]])</f>
        <v>-61</v>
      </c>
      <c r="AH150" t="str" cm="1">
        <f t="array" ref="AH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0" t="str">
        <f>MIS[[#This Row],[TRADING SYMBOL]]</f>
        <v>SENSEX2552085900CE</v>
      </c>
      <c r="AJ150" t="str">
        <f>IF(RIGHT(MIS[[#This Row],[Main/Hedge]],4)="MAIN","MAIN","HEDGE")</f>
        <v>HEDGE</v>
      </c>
      <c r="AK150" t="str" cm="1">
        <f t="array" ref="AK150">_xlfn._xlws.FILTER(Table4[Column1],ISNUMBER(SEARCH(Table4[Column1],MIS[[#This Row],[OrderUniqueIdentifier]])),"")</f>
        <v>XYT</v>
      </c>
    </row>
    <row r="151" spans="1:37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>
        <f>_xlfn.XLOOKUP(MIS[[#This Row],[TRADING SYMBOL]],[1]Sheet1!$D:$D,[1]Sheet1!$C:$C)</f>
        <v>3.15</v>
      </c>
      <c r="AE151">
        <f>MIS[[#This Row],[OrderAverageTradedPrice]]*MIS[[#This Row],[OrderQuantity]]</f>
        <v>525</v>
      </c>
      <c r="AF151">
        <f>MIS[[#This Row],[LTP]]*MIS[[#This Row],[OrderQuantity]]</f>
        <v>472.5</v>
      </c>
      <c r="AG151">
        <f>IF(MIS[[#This Row],[OrderSide]]="SELL",MIS[[#This Row],[VALUE]]-MIS[[#This Row],[LIVE_VALUE]],MIS[[#This Row],[LIVE_VALUE]]-MIS[[#This Row],[VALUE]])</f>
        <v>-52.5</v>
      </c>
      <c r="AH151" t="str" cm="1">
        <f t="array" ref="AH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" t="str">
        <f>MIS[[#This Row],[TRADING SYMBOL]]</f>
        <v>NIFTY2552226300CE</v>
      </c>
      <c r="AJ151" t="str">
        <f>IF(RIGHT(MIS[[#This Row],[Main/Hedge]],4)="MAIN","MAIN","HEDGE")</f>
        <v>HEDGE</v>
      </c>
      <c r="AK151" t="str" cm="1">
        <f t="array" ref="AK151">_xlfn._xlws.FILTER(Table4[Column1],ISNUMBER(SEARCH(Table4[Column1],MIS[[#This Row],[OrderUniqueIdentifier]])),"")</f>
        <v>VWAP</v>
      </c>
    </row>
    <row r="152" spans="1:37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>
        <f>_xlfn.XLOOKUP(MIS[[#This Row],[TRADING SYMBOL]],[1]Sheet1!$D:$D,[1]Sheet1!$C:$C)</f>
        <v>3.15</v>
      </c>
      <c r="AE152">
        <f>MIS[[#This Row],[OrderAverageTradedPrice]]*MIS[[#This Row],[OrderQuantity]]</f>
        <v>1597.5</v>
      </c>
      <c r="AF152">
        <f>MIS[[#This Row],[LTP]]*MIS[[#This Row],[OrderQuantity]]</f>
        <v>1417.5</v>
      </c>
      <c r="AG152">
        <f>IF(MIS[[#This Row],[OrderSide]]="SELL",MIS[[#This Row],[VALUE]]-MIS[[#This Row],[LIVE_VALUE]],MIS[[#This Row],[LIVE_VALUE]]-MIS[[#This Row],[VALUE]])</f>
        <v>-180</v>
      </c>
      <c r="AH152" t="str" cm="1">
        <f t="array" ref="AH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" t="str">
        <f>MIS[[#This Row],[TRADING SYMBOL]]</f>
        <v>NIFTY2552226300CE</v>
      </c>
      <c r="AJ152" t="str">
        <f>IF(RIGHT(MIS[[#This Row],[Main/Hedge]],4)="MAIN","MAIN","HEDGE")</f>
        <v>HEDGE</v>
      </c>
      <c r="AK152" t="str" cm="1">
        <f t="array" ref="AK152">_xlfn._xlws.FILTER(Table4[Column1],ISNUMBER(SEARCH(Table4[Column1],MIS[[#This Row],[OrderUniqueIdentifier]])),"")</f>
        <v>VWAP</v>
      </c>
    </row>
    <row r="153" spans="1:37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>
        <f>_xlfn.XLOOKUP(MIS[[#This Row],[TRADING SYMBOL]],[1]Sheet1!$D:$D,[1]Sheet1!$C:$C)</f>
        <v>4.0999999999999996</v>
      </c>
      <c r="AE153">
        <f>MIS[[#This Row],[OrderAverageTradedPrice]]*MIS[[#This Row],[OrderQuantity]]</f>
        <v>432</v>
      </c>
      <c r="AF153">
        <f>MIS[[#This Row],[LTP]]*MIS[[#This Row],[OrderQuantity]]</f>
        <v>245.99999999999997</v>
      </c>
      <c r="AG153">
        <f>IF(MIS[[#This Row],[OrderSide]]="SELL",MIS[[#This Row],[VALUE]]-MIS[[#This Row],[LIVE_VALUE]],MIS[[#This Row],[LIVE_VALUE]]-MIS[[#This Row],[VALUE]])</f>
        <v>-186.00000000000003</v>
      </c>
      <c r="AH153" t="str" cm="1">
        <f t="array" ref="AH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3" t="str">
        <f>MIS[[#This Row],[TRADING SYMBOL]]</f>
        <v>SENSEX2552085900CE</v>
      </c>
      <c r="AJ153" t="str">
        <f>IF(RIGHT(MIS[[#This Row],[Main/Hedge]],4)="MAIN","MAIN","HEDGE")</f>
        <v>HEDGE</v>
      </c>
      <c r="AK153" t="str" cm="1">
        <f t="array" ref="AK153">_xlfn._xlws.FILTER(Table4[Column1],ISNUMBER(SEARCH(Table4[Column1],MIS[[#This Row],[OrderUniqueIdentifier]])),"")</f>
        <v>XYT</v>
      </c>
    </row>
    <row r="154" spans="1:37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>
        <f>_xlfn.XLOOKUP(MIS[[#This Row],[TRADING SYMBOL]],[1]Sheet1!$D:$D,[1]Sheet1!$C:$C)</f>
        <v>4.0999999999999996</v>
      </c>
      <c r="AE154">
        <f>MIS[[#This Row],[OrderAverageTradedPrice]]*MIS[[#This Row],[OrderQuantity]]</f>
        <v>288</v>
      </c>
      <c r="AF154">
        <f>MIS[[#This Row],[LTP]]*MIS[[#This Row],[OrderQuantity]]</f>
        <v>164</v>
      </c>
      <c r="AG154">
        <f>IF(MIS[[#This Row],[OrderSide]]="SELL",MIS[[#This Row],[VALUE]]-MIS[[#This Row],[LIVE_VALUE]],MIS[[#This Row],[LIVE_VALUE]]-MIS[[#This Row],[VALUE]])</f>
        <v>-124</v>
      </c>
      <c r="AH154" t="str" cm="1">
        <f t="array" ref="AH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4" t="str">
        <f>MIS[[#This Row],[TRADING SYMBOL]]</f>
        <v>SENSEX2552085900CE</v>
      </c>
      <c r="AJ154" t="str">
        <f>IF(RIGHT(MIS[[#This Row],[Main/Hedge]],4)="MAIN","MAIN","HEDGE")</f>
        <v>HEDGE</v>
      </c>
      <c r="AK154" t="str" cm="1">
        <f t="array" ref="AK154">_xlfn._xlws.FILTER(Table4[Column1],ISNUMBER(SEARCH(Table4[Column1],MIS[[#This Row],[OrderUniqueIdentifier]])),"")</f>
        <v>XYT</v>
      </c>
    </row>
    <row r="155" spans="1:37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>
        <f>_xlfn.XLOOKUP(MIS[[#This Row],[TRADING SYMBOL]],[1]Sheet1!$D:$D,[1]Sheet1!$C:$C)</f>
        <v>4.0999999999999996</v>
      </c>
      <c r="AE155">
        <f>MIS[[#This Row],[OrderAverageTradedPrice]]*MIS[[#This Row],[OrderQuantity]]</f>
        <v>290</v>
      </c>
      <c r="AF155">
        <f>MIS[[#This Row],[LTP]]*MIS[[#This Row],[OrderQuantity]]</f>
        <v>164</v>
      </c>
      <c r="AG155">
        <f>IF(MIS[[#This Row],[OrderSide]]="SELL",MIS[[#This Row],[VALUE]]-MIS[[#This Row],[LIVE_VALUE]],MIS[[#This Row],[LIVE_VALUE]]-MIS[[#This Row],[VALUE]])</f>
        <v>-126</v>
      </c>
      <c r="AH155" t="str" cm="1">
        <f t="array" ref="AH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5" t="str">
        <f>MIS[[#This Row],[TRADING SYMBOL]]</f>
        <v>SENSEX2552085900CE</v>
      </c>
      <c r="AJ155" t="str">
        <f>IF(RIGHT(MIS[[#This Row],[Main/Hedge]],4)="MAIN","MAIN","HEDGE")</f>
        <v>HEDGE</v>
      </c>
      <c r="AK155" t="str" cm="1">
        <f t="array" ref="AK155">_xlfn._xlws.FILTER(Table4[Column1],ISNUMBER(SEARCH(Table4[Column1],MIS[[#This Row],[OrderUniqueIdentifier]])),"")</f>
        <v>XYT</v>
      </c>
    </row>
    <row r="156" spans="1:37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>
        <f>_xlfn.XLOOKUP(MIS[[#This Row],[TRADING SYMBOL]],[1]Sheet1!$D:$D,[1]Sheet1!$C:$C)</f>
        <v>3.15</v>
      </c>
      <c r="AE156">
        <f>MIS[[#This Row],[OrderAverageTradedPrice]]*MIS[[#This Row],[OrderQuantity]]</f>
        <v>532.5</v>
      </c>
      <c r="AF156">
        <f>MIS[[#This Row],[LTP]]*MIS[[#This Row],[OrderQuantity]]</f>
        <v>472.5</v>
      </c>
      <c r="AG156">
        <f>IF(MIS[[#This Row],[OrderSide]]="SELL",MIS[[#This Row],[VALUE]]-MIS[[#This Row],[LIVE_VALUE]],MIS[[#This Row],[LIVE_VALUE]]-MIS[[#This Row],[VALUE]])</f>
        <v>-60</v>
      </c>
      <c r="AH156" t="str" cm="1">
        <f t="array" ref="AH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" t="str">
        <f>MIS[[#This Row],[TRADING SYMBOL]]</f>
        <v>NIFTY2552226300CE</v>
      </c>
      <c r="AJ156" t="str">
        <f>IF(RIGHT(MIS[[#This Row],[Main/Hedge]],4)="MAIN","MAIN","HEDGE")</f>
        <v>HEDGE</v>
      </c>
      <c r="AK156" t="str" cm="1">
        <f t="array" ref="AK156">_xlfn._xlws.FILTER(Table4[Column1],ISNUMBER(SEARCH(Table4[Column1],MIS[[#This Row],[OrderUniqueIdentifier]])),"")</f>
        <v>VWAP</v>
      </c>
    </row>
    <row r="157" spans="1:37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>
        <f>_xlfn.XLOOKUP(MIS[[#This Row],[TRADING SYMBOL]],[1]Sheet1!$D:$D,[1]Sheet1!$C:$C)</f>
        <v>8.1999999999999993</v>
      </c>
      <c r="AE157">
        <f>MIS[[#This Row],[OrderAverageTradedPrice]]*MIS[[#This Row],[OrderQuantity]]</f>
        <v>3450</v>
      </c>
      <c r="AF157">
        <f>MIS[[#This Row],[LTP]]*MIS[[#This Row],[OrderQuantity]]</f>
        <v>2460</v>
      </c>
      <c r="AG157">
        <f>IF(MIS[[#This Row],[OrderSide]]="SELL",MIS[[#This Row],[VALUE]]-MIS[[#This Row],[LIVE_VALUE]],MIS[[#This Row],[LIVE_VALUE]]-MIS[[#This Row],[VALUE]])</f>
        <v>-990</v>
      </c>
      <c r="AH157" t="str" cm="1">
        <f t="array" ref="AH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" t="str">
        <f>MIS[[#This Row],[TRADING SYMBOL]]</f>
        <v>NIFTY2552223700PE</v>
      </c>
      <c r="AJ157" t="str">
        <f>IF(RIGHT(MIS[[#This Row],[Main/Hedge]],4)="MAIN","MAIN","HEDGE")</f>
        <v>HEDGE</v>
      </c>
      <c r="AK157" t="str" cm="1">
        <f t="array" ref="AK157">_xlfn._xlws.FILTER(Table4[Column1],ISNUMBER(SEARCH(Table4[Column1],MIS[[#This Row],[OrderUniqueIdentifier]])),"")</f>
        <v>VWAP</v>
      </c>
    </row>
    <row r="158" spans="1:37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>
        <f>_xlfn.XLOOKUP(MIS[[#This Row],[TRADING SYMBOL]],[1]Sheet1!$D:$D,[1]Sheet1!$C:$C)</f>
        <v>11.55</v>
      </c>
      <c r="AE158">
        <f>MIS[[#This Row],[OrderAverageTradedPrice]]*MIS[[#This Row],[OrderQuantity]]</f>
        <v>776</v>
      </c>
      <c r="AF158">
        <f>MIS[[#This Row],[LTP]]*MIS[[#This Row],[OrderQuantity]]</f>
        <v>462</v>
      </c>
      <c r="AG158">
        <f>IF(MIS[[#This Row],[OrderSide]]="SELL",MIS[[#This Row],[VALUE]]-MIS[[#This Row],[LIVE_VALUE]],MIS[[#This Row],[LIVE_VALUE]]-MIS[[#This Row],[VALUE]])</f>
        <v>-314</v>
      </c>
      <c r="AH158" t="str" cm="1">
        <f t="array" ref="AH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8" t="str">
        <f>MIS[[#This Row],[TRADING SYMBOL]]</f>
        <v>SENSEX2552078400PE</v>
      </c>
      <c r="AJ158" t="str">
        <f>IF(RIGHT(MIS[[#This Row],[Main/Hedge]],4)="MAIN","MAIN","HEDGE")</f>
        <v>HEDGE</v>
      </c>
      <c r="AK158" t="str" cm="1">
        <f t="array" ref="AK158">_xlfn._xlws.FILTER(Table4[Column1],ISNUMBER(SEARCH(Table4[Column1],MIS[[#This Row],[OrderUniqueIdentifier]])),"")</f>
        <v>XYT</v>
      </c>
    </row>
    <row r="159" spans="1:37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>
        <f>_xlfn.XLOOKUP(MIS[[#This Row],[TRADING SYMBOL]],[1]Sheet1!$D:$D,[1]Sheet1!$C:$C)</f>
        <v>3.15</v>
      </c>
      <c r="AE159">
        <f>MIS[[#This Row],[OrderAverageTradedPrice]]*MIS[[#This Row],[OrderQuantity]]</f>
        <v>266.25</v>
      </c>
      <c r="AF159">
        <f>MIS[[#This Row],[LTP]]*MIS[[#This Row],[OrderQuantity]]</f>
        <v>236.25</v>
      </c>
      <c r="AG159">
        <f>IF(MIS[[#This Row],[OrderSide]]="SELL",MIS[[#This Row],[VALUE]]-MIS[[#This Row],[LIVE_VALUE]],MIS[[#This Row],[LIVE_VALUE]]-MIS[[#This Row],[VALUE]])</f>
        <v>-30</v>
      </c>
      <c r="AH159" t="str" cm="1">
        <f t="array" ref="AH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" t="str">
        <f>MIS[[#This Row],[TRADING SYMBOL]]</f>
        <v>NIFTY2552226300CE</v>
      </c>
      <c r="AJ159" t="str">
        <f>IF(RIGHT(MIS[[#This Row],[Main/Hedge]],4)="MAIN","MAIN","HEDGE")</f>
        <v>HEDGE</v>
      </c>
      <c r="AK159" t="str" cm="1">
        <f t="array" ref="AK159">_xlfn._xlws.FILTER(Table4[Column1],ISNUMBER(SEARCH(Table4[Column1],MIS[[#This Row],[OrderUniqueIdentifier]])),"")</f>
        <v>VWAP</v>
      </c>
    </row>
    <row r="160" spans="1:37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>
        <f>_xlfn.XLOOKUP(MIS[[#This Row],[TRADING SYMBOL]],[1]Sheet1!$D:$D,[1]Sheet1!$C:$C)</f>
        <v>4.0999999999999996</v>
      </c>
      <c r="AE160">
        <f>MIS[[#This Row],[OrderAverageTradedPrice]]*MIS[[#This Row],[OrderQuantity]]</f>
        <v>144</v>
      </c>
      <c r="AF160">
        <f>MIS[[#This Row],[LTP]]*MIS[[#This Row],[OrderQuantity]]</f>
        <v>82</v>
      </c>
      <c r="AG160">
        <f>IF(MIS[[#This Row],[OrderSide]]="SELL",MIS[[#This Row],[VALUE]]-MIS[[#This Row],[LIVE_VALUE]],MIS[[#This Row],[LIVE_VALUE]]-MIS[[#This Row],[VALUE]])</f>
        <v>-62</v>
      </c>
      <c r="AH160" t="str" cm="1">
        <f t="array" ref="AH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0" t="str">
        <f>MIS[[#This Row],[TRADING SYMBOL]]</f>
        <v>SENSEX2552085900CE</v>
      </c>
      <c r="AJ160" t="str">
        <f>IF(RIGHT(MIS[[#This Row],[Main/Hedge]],4)="MAIN","MAIN","HEDGE")</f>
        <v>HEDGE</v>
      </c>
      <c r="AK160" t="str" cm="1">
        <f t="array" ref="AK160">_xlfn._xlws.FILTER(Table4[Column1],ISNUMBER(SEARCH(Table4[Column1],MIS[[#This Row],[OrderUniqueIdentifier]])),"")</f>
        <v>XYT</v>
      </c>
    </row>
    <row r="161" spans="1:37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>
        <f>_xlfn.XLOOKUP(MIS[[#This Row],[TRADING SYMBOL]],[1]Sheet1!$D:$D,[1]Sheet1!$C:$C)</f>
        <v>8.1999999999999993</v>
      </c>
      <c r="AE161">
        <f>MIS[[#This Row],[OrderAverageTradedPrice]]*MIS[[#This Row],[OrderQuantity]]</f>
        <v>862.5</v>
      </c>
      <c r="AF161">
        <f>MIS[[#This Row],[LTP]]*MIS[[#This Row],[OrderQuantity]]</f>
        <v>615</v>
      </c>
      <c r="AG161">
        <f>IF(MIS[[#This Row],[OrderSide]]="SELL",MIS[[#This Row],[VALUE]]-MIS[[#This Row],[LIVE_VALUE]],MIS[[#This Row],[LIVE_VALUE]]-MIS[[#This Row],[VALUE]])</f>
        <v>-247.5</v>
      </c>
      <c r="AH161" t="str" cm="1">
        <f t="array" ref="AH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1" t="str">
        <f>MIS[[#This Row],[TRADING SYMBOL]]</f>
        <v>NIFTY2552223700PE</v>
      </c>
      <c r="AJ161" t="str">
        <f>IF(RIGHT(MIS[[#This Row],[Main/Hedge]],4)="MAIN","MAIN","HEDGE")</f>
        <v>HEDGE</v>
      </c>
      <c r="AK161" t="str" cm="1">
        <f t="array" ref="AK161">_xlfn._xlws.FILTER(Table4[Column1],ISNUMBER(SEARCH(Table4[Column1],MIS[[#This Row],[OrderUniqueIdentifier]])),"")</f>
        <v>VWAP</v>
      </c>
    </row>
    <row r="162" spans="1:37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>
        <f>_xlfn.XLOOKUP(MIS[[#This Row],[TRADING SYMBOL]],[1]Sheet1!$D:$D,[1]Sheet1!$C:$C)</f>
        <v>3.15</v>
      </c>
      <c r="AE162">
        <f>MIS[[#This Row],[OrderAverageTradedPrice]]*MIS[[#This Row],[OrderQuantity]]</f>
        <v>3150</v>
      </c>
      <c r="AF162">
        <f>MIS[[#This Row],[LTP]]*MIS[[#This Row],[OrderQuantity]]</f>
        <v>2835</v>
      </c>
      <c r="AG162">
        <f>IF(MIS[[#This Row],[OrderSide]]="SELL",MIS[[#This Row],[VALUE]]-MIS[[#This Row],[LIVE_VALUE]],MIS[[#This Row],[LIVE_VALUE]]-MIS[[#This Row],[VALUE]])</f>
        <v>-315</v>
      </c>
      <c r="AH162" t="str" cm="1">
        <f t="array" ref="AH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2" t="str">
        <f>MIS[[#This Row],[TRADING SYMBOL]]</f>
        <v>NIFTY2552226300CE</v>
      </c>
      <c r="AJ162" t="str">
        <f>IF(RIGHT(MIS[[#This Row],[Main/Hedge]],4)="MAIN","MAIN","HEDGE")</f>
        <v>HEDGE</v>
      </c>
      <c r="AK162" t="str" cm="1">
        <f t="array" ref="AK162">_xlfn._xlws.FILTER(Table4[Column1],ISNUMBER(SEARCH(Table4[Column1],MIS[[#This Row],[OrderUniqueIdentifier]])),"")</f>
        <v>VWAP</v>
      </c>
    </row>
    <row r="163" spans="1:37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>
        <f>_xlfn.XLOOKUP(MIS[[#This Row],[TRADING SYMBOL]],[1]Sheet1!$D:$D,[1]Sheet1!$C:$C)</f>
        <v>10</v>
      </c>
      <c r="AE163">
        <f>MIS[[#This Row],[OrderAverageTradedPrice]]*MIS[[#This Row],[OrderQuantity]]</f>
        <v>2442</v>
      </c>
      <c r="AF163">
        <f>MIS[[#This Row],[LTP]]*MIS[[#This Row],[OrderQuantity]]</f>
        <v>1200</v>
      </c>
      <c r="AG163">
        <f>IF(MIS[[#This Row],[OrderSide]]="SELL",MIS[[#This Row],[VALUE]]-MIS[[#This Row],[LIVE_VALUE]],MIS[[#This Row],[LIVE_VALUE]]-MIS[[#This Row],[VALUE]])</f>
        <v>-1242</v>
      </c>
      <c r="AH163" t="str" cm="1">
        <f t="array" ref="AH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3" t="str">
        <f>MIS[[#This Row],[TRADING SYMBOL]]</f>
        <v>SENSEX2552078500PE</v>
      </c>
      <c r="AJ163" t="str">
        <f>IF(RIGHT(MIS[[#This Row],[Main/Hedge]],4)="MAIN","MAIN","HEDGE")</f>
        <v>HEDGE</v>
      </c>
      <c r="AK163" t="str" cm="1">
        <f t="array" ref="AK163">_xlfn._xlws.FILTER(Table4[Column1],ISNUMBER(SEARCH(Table4[Column1],MIS[[#This Row],[OrderUniqueIdentifier]])),"")</f>
        <v>XYT</v>
      </c>
    </row>
    <row r="164" spans="1:37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>
        <f>_xlfn.XLOOKUP(MIS[[#This Row],[TRADING SYMBOL]],[1]Sheet1!$D:$D,[1]Sheet1!$C:$C)</f>
        <v>3.15</v>
      </c>
      <c r="AE164">
        <f>MIS[[#This Row],[OrderAverageTradedPrice]]*MIS[[#This Row],[OrderQuantity]]</f>
        <v>798.75</v>
      </c>
      <c r="AF164">
        <f>MIS[[#This Row],[LTP]]*MIS[[#This Row],[OrderQuantity]]</f>
        <v>708.75</v>
      </c>
      <c r="AG164">
        <f>IF(MIS[[#This Row],[OrderSide]]="SELL",MIS[[#This Row],[VALUE]]-MIS[[#This Row],[LIVE_VALUE]],MIS[[#This Row],[LIVE_VALUE]]-MIS[[#This Row],[VALUE]])</f>
        <v>-90</v>
      </c>
      <c r="AH164" t="str" cm="1">
        <f t="array" ref="AH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4" t="str">
        <f>MIS[[#This Row],[TRADING SYMBOL]]</f>
        <v>NIFTY2552226300CE</v>
      </c>
      <c r="AJ164" t="str">
        <f>IF(RIGHT(MIS[[#This Row],[Main/Hedge]],4)="MAIN","MAIN","HEDGE")</f>
        <v>HEDGE</v>
      </c>
      <c r="AK164" t="str" cm="1">
        <f t="array" ref="AK164">_xlfn._xlws.FILTER(Table4[Column1],ISNUMBER(SEARCH(Table4[Column1],MIS[[#This Row],[OrderUniqueIdentifier]])),"")</f>
        <v>VWAP</v>
      </c>
    </row>
    <row r="165" spans="1:37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>
        <f>_xlfn.XLOOKUP(MIS[[#This Row],[TRADING SYMBOL]],[1]Sheet1!$D:$D,[1]Sheet1!$C:$C)</f>
        <v>10</v>
      </c>
      <c r="AE165">
        <f>MIS[[#This Row],[OrderAverageTradedPrice]]*MIS[[#This Row],[OrderQuantity]]</f>
        <v>814</v>
      </c>
      <c r="AF165">
        <f>MIS[[#This Row],[LTP]]*MIS[[#This Row],[OrderQuantity]]</f>
        <v>400</v>
      </c>
      <c r="AG165">
        <f>IF(MIS[[#This Row],[OrderSide]]="SELL",MIS[[#This Row],[VALUE]]-MIS[[#This Row],[LIVE_VALUE]],MIS[[#This Row],[LIVE_VALUE]]-MIS[[#This Row],[VALUE]])</f>
        <v>-414</v>
      </c>
      <c r="AH165" t="str" cm="1">
        <f t="array" ref="AH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5" t="str">
        <f>MIS[[#This Row],[TRADING SYMBOL]]</f>
        <v>SENSEX2552078500PE</v>
      </c>
      <c r="AJ165" t="str">
        <f>IF(RIGHT(MIS[[#This Row],[Main/Hedge]],4)="MAIN","MAIN","HEDGE")</f>
        <v>HEDGE</v>
      </c>
      <c r="AK165" t="str" cm="1">
        <f t="array" ref="AK165">_xlfn._xlws.FILTER(Table4[Column1],ISNUMBER(SEARCH(Table4[Column1],MIS[[#This Row],[OrderUniqueIdentifier]])),"")</f>
        <v>XYT</v>
      </c>
    </row>
    <row r="166" spans="1:37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>
        <f>_xlfn.XLOOKUP(MIS[[#This Row],[TRADING SYMBOL]],[1]Sheet1!$D:$D,[1]Sheet1!$C:$C)</f>
        <v>8.1999999999999993</v>
      </c>
      <c r="AE166">
        <f>MIS[[#This Row],[OrderAverageTradedPrice]]*MIS[[#This Row],[OrderQuantity]]</f>
        <v>6037.5</v>
      </c>
      <c r="AF166">
        <f>MIS[[#This Row],[LTP]]*MIS[[#This Row],[OrderQuantity]]</f>
        <v>4305</v>
      </c>
      <c r="AG166">
        <f>IF(MIS[[#This Row],[OrderSide]]="SELL",MIS[[#This Row],[VALUE]]-MIS[[#This Row],[LIVE_VALUE]],MIS[[#This Row],[LIVE_VALUE]]-MIS[[#This Row],[VALUE]])</f>
        <v>-1732.5</v>
      </c>
      <c r="AH166" t="str" cm="1">
        <f t="array" ref="AH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6" t="str">
        <f>MIS[[#This Row],[TRADING SYMBOL]]</f>
        <v>NIFTY2552223700PE</v>
      </c>
      <c r="AJ166" t="str">
        <f>IF(RIGHT(MIS[[#This Row],[Main/Hedge]],4)="MAIN","MAIN","HEDGE")</f>
        <v>HEDGE</v>
      </c>
      <c r="AK166" t="str" cm="1">
        <f t="array" ref="AK166">_xlfn._xlws.FILTER(Table4[Column1],ISNUMBER(SEARCH(Table4[Column1],MIS[[#This Row],[OrderUniqueIdentifier]])),"")</f>
        <v>VWAP</v>
      </c>
    </row>
    <row r="167" spans="1:37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>
        <f>_xlfn.XLOOKUP(MIS[[#This Row],[TRADING SYMBOL]],[1]Sheet1!$D:$D,[1]Sheet1!$C:$C)</f>
        <v>4.0999999999999996</v>
      </c>
      <c r="AE167">
        <f>MIS[[#This Row],[OrderAverageTradedPrice]]*MIS[[#This Row],[OrderQuantity]]</f>
        <v>145</v>
      </c>
      <c r="AF167">
        <f>MIS[[#This Row],[LTP]]*MIS[[#This Row],[OrderQuantity]]</f>
        <v>82</v>
      </c>
      <c r="AG167">
        <f>IF(MIS[[#This Row],[OrderSide]]="SELL",MIS[[#This Row],[VALUE]]-MIS[[#This Row],[LIVE_VALUE]],MIS[[#This Row],[LIVE_VALUE]]-MIS[[#This Row],[VALUE]])</f>
        <v>-63</v>
      </c>
      <c r="AH167" t="str" cm="1">
        <f t="array" ref="AH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7" t="str">
        <f>MIS[[#This Row],[TRADING SYMBOL]]</f>
        <v>SENSEX2552085900CE</v>
      </c>
      <c r="AJ167" t="str">
        <f>IF(RIGHT(MIS[[#This Row],[Main/Hedge]],4)="MAIN","MAIN","HEDGE")</f>
        <v>HEDGE</v>
      </c>
      <c r="AK167" t="str" cm="1">
        <f t="array" ref="AK167">_xlfn._xlws.FILTER(Table4[Column1],ISNUMBER(SEARCH(Table4[Column1],MIS[[#This Row],[OrderUniqueIdentifier]])),"")</f>
        <v>XYT</v>
      </c>
    </row>
    <row r="168" spans="1:37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>
        <f>_xlfn.XLOOKUP(MIS[[#This Row],[TRADING SYMBOL]],[1]Sheet1!$D:$D,[1]Sheet1!$C:$C)</f>
        <v>3.15</v>
      </c>
      <c r="AE168">
        <f>MIS[[#This Row],[OrderAverageTradedPrice]]*MIS[[#This Row],[OrderQuantity]]</f>
        <v>2928.75</v>
      </c>
      <c r="AF168">
        <f>MIS[[#This Row],[LTP]]*MIS[[#This Row],[OrderQuantity]]</f>
        <v>2598.75</v>
      </c>
      <c r="AG168">
        <f>IF(MIS[[#This Row],[OrderSide]]="SELL",MIS[[#This Row],[VALUE]]-MIS[[#This Row],[LIVE_VALUE]],MIS[[#This Row],[LIVE_VALUE]]-MIS[[#This Row],[VALUE]])</f>
        <v>-330</v>
      </c>
      <c r="AH168" t="str" cm="1">
        <f t="array" ref="AH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8" t="str">
        <f>MIS[[#This Row],[TRADING SYMBOL]]</f>
        <v>NIFTY2552226300CE</v>
      </c>
      <c r="AJ168" t="str">
        <f>IF(RIGHT(MIS[[#This Row],[Main/Hedge]],4)="MAIN","MAIN","HEDGE")</f>
        <v>HEDGE</v>
      </c>
      <c r="AK168" t="str" cm="1">
        <f t="array" ref="AK168">_xlfn._xlws.FILTER(Table4[Column1],ISNUMBER(SEARCH(Table4[Column1],MIS[[#This Row],[OrderUniqueIdentifier]])),"")</f>
        <v>VWAP</v>
      </c>
    </row>
    <row r="169" spans="1:37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>
        <f>_xlfn.XLOOKUP(MIS[[#This Row],[TRADING SYMBOL]],[1]Sheet1!$D:$D,[1]Sheet1!$C:$C)</f>
        <v>10</v>
      </c>
      <c r="AE169">
        <f>MIS[[#This Row],[OrderAverageTradedPrice]]*MIS[[#This Row],[OrderQuantity]]</f>
        <v>2035.0000000000002</v>
      </c>
      <c r="AF169">
        <f>MIS[[#This Row],[LTP]]*MIS[[#This Row],[OrderQuantity]]</f>
        <v>1000</v>
      </c>
      <c r="AG169">
        <f>IF(MIS[[#This Row],[OrderSide]]="SELL",MIS[[#This Row],[VALUE]]-MIS[[#This Row],[LIVE_VALUE]],MIS[[#This Row],[LIVE_VALUE]]-MIS[[#This Row],[VALUE]])</f>
        <v>-1035.0000000000002</v>
      </c>
      <c r="AH169" t="str" cm="1">
        <f t="array" ref="AH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9" t="str">
        <f>MIS[[#This Row],[TRADING SYMBOL]]</f>
        <v>SENSEX2552078500PE</v>
      </c>
      <c r="AJ169" t="str">
        <f>IF(RIGHT(MIS[[#This Row],[Main/Hedge]],4)="MAIN","MAIN","HEDGE")</f>
        <v>HEDGE</v>
      </c>
      <c r="AK169" t="str" cm="1">
        <f t="array" ref="AK169">_xlfn._xlws.FILTER(Table4[Column1],ISNUMBER(SEARCH(Table4[Column1],MIS[[#This Row],[OrderUniqueIdentifier]])),"")</f>
        <v>XYT</v>
      </c>
    </row>
    <row r="170" spans="1:37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>
        <f>_xlfn.XLOOKUP(MIS[[#This Row],[TRADING SYMBOL]],[1]Sheet1!$D:$D,[1]Sheet1!$C:$C)</f>
        <v>10</v>
      </c>
      <c r="AE170">
        <f>MIS[[#This Row],[OrderAverageTradedPrice]]*MIS[[#This Row],[OrderQuantity]]</f>
        <v>407</v>
      </c>
      <c r="AF170">
        <f>MIS[[#This Row],[LTP]]*MIS[[#This Row],[OrderQuantity]]</f>
        <v>200</v>
      </c>
      <c r="AG170">
        <f>IF(MIS[[#This Row],[OrderSide]]="SELL",MIS[[#This Row],[VALUE]]-MIS[[#This Row],[LIVE_VALUE]],MIS[[#This Row],[LIVE_VALUE]]-MIS[[#This Row],[VALUE]])</f>
        <v>-207</v>
      </c>
      <c r="AH170" t="str" cm="1">
        <f t="array" ref="AH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0" t="str">
        <f>MIS[[#This Row],[TRADING SYMBOL]]</f>
        <v>SENSEX2552078500PE</v>
      </c>
      <c r="AJ170" t="str">
        <f>IF(RIGHT(MIS[[#This Row],[Main/Hedge]],4)="MAIN","MAIN","HEDGE")</f>
        <v>HEDGE</v>
      </c>
      <c r="AK170" t="str" cm="1">
        <f t="array" ref="AK170">_xlfn._xlws.FILTER(Table4[Column1],ISNUMBER(SEARCH(Table4[Column1],MIS[[#This Row],[OrderUniqueIdentifier]])),"")</f>
        <v>XYT</v>
      </c>
    </row>
    <row r="171" spans="1:37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>
        <f>_xlfn.XLOOKUP(MIS[[#This Row],[TRADING SYMBOL]],[1]Sheet1!$D:$D,[1]Sheet1!$C:$C)</f>
        <v>8.1999999999999993</v>
      </c>
      <c r="AE171">
        <f>MIS[[#This Row],[OrderAverageTradedPrice]]*MIS[[#This Row],[OrderQuantity]]</f>
        <v>862.5</v>
      </c>
      <c r="AF171">
        <f>MIS[[#This Row],[LTP]]*MIS[[#This Row],[OrderQuantity]]</f>
        <v>615</v>
      </c>
      <c r="AG171">
        <f>IF(MIS[[#This Row],[OrderSide]]="SELL",MIS[[#This Row],[VALUE]]-MIS[[#This Row],[LIVE_VALUE]],MIS[[#This Row],[LIVE_VALUE]]-MIS[[#This Row],[VALUE]])</f>
        <v>-247.5</v>
      </c>
      <c r="AH171" t="str" cm="1">
        <f t="array" ref="AH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1" t="str">
        <f>MIS[[#This Row],[TRADING SYMBOL]]</f>
        <v>NIFTY2552223700PE</v>
      </c>
      <c r="AJ171" t="str">
        <f>IF(RIGHT(MIS[[#This Row],[Main/Hedge]],4)="MAIN","MAIN","HEDGE")</f>
        <v>HEDGE</v>
      </c>
      <c r="AK171" t="str" cm="1">
        <f t="array" ref="AK171">_xlfn._xlws.FILTER(Table4[Column1],ISNUMBER(SEARCH(Table4[Column1],MIS[[#This Row],[OrderUniqueIdentifier]])),"")</f>
        <v>VWAP</v>
      </c>
    </row>
    <row r="172" spans="1:37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>
        <f>_xlfn.XLOOKUP(MIS[[#This Row],[TRADING SYMBOL]],[1]Sheet1!$D:$D,[1]Sheet1!$C:$C)</f>
        <v>8.1999999999999993</v>
      </c>
      <c r="AE172">
        <f>MIS[[#This Row],[OrderAverageTradedPrice]]*MIS[[#This Row],[OrderQuantity]]</f>
        <v>862.5</v>
      </c>
      <c r="AF172">
        <f>MIS[[#This Row],[LTP]]*MIS[[#This Row],[OrderQuantity]]</f>
        <v>615</v>
      </c>
      <c r="AG172">
        <f>IF(MIS[[#This Row],[OrderSide]]="SELL",MIS[[#This Row],[VALUE]]-MIS[[#This Row],[LIVE_VALUE]],MIS[[#This Row],[LIVE_VALUE]]-MIS[[#This Row],[VALUE]])</f>
        <v>-247.5</v>
      </c>
      <c r="AH172" t="str" cm="1">
        <f t="array" ref="AH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2" t="str">
        <f>MIS[[#This Row],[TRADING SYMBOL]]</f>
        <v>NIFTY2552223700PE</v>
      </c>
      <c r="AJ172" t="str">
        <f>IF(RIGHT(MIS[[#This Row],[Main/Hedge]],4)="MAIN","MAIN","HEDGE")</f>
        <v>HEDGE</v>
      </c>
      <c r="AK172" t="str" cm="1">
        <f t="array" ref="AK172">_xlfn._xlws.FILTER(Table4[Column1],ISNUMBER(SEARCH(Table4[Column1],MIS[[#This Row],[OrderUniqueIdentifier]])),"")</f>
        <v>VWAP</v>
      </c>
    </row>
    <row r="173" spans="1:37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>
        <f>_xlfn.XLOOKUP(MIS[[#This Row],[TRADING SYMBOL]],[1]Sheet1!$D:$D,[1]Sheet1!$C:$C)</f>
        <v>3.15</v>
      </c>
      <c r="AE173">
        <f>MIS[[#This Row],[OrderAverageTradedPrice]]*MIS[[#This Row],[OrderQuantity]]</f>
        <v>2662.5</v>
      </c>
      <c r="AF173">
        <f>MIS[[#This Row],[LTP]]*MIS[[#This Row],[OrderQuantity]]</f>
        <v>2362.5</v>
      </c>
      <c r="AG173">
        <f>IF(MIS[[#This Row],[OrderSide]]="SELL",MIS[[#This Row],[VALUE]]-MIS[[#This Row],[LIVE_VALUE]],MIS[[#This Row],[LIVE_VALUE]]-MIS[[#This Row],[VALUE]])</f>
        <v>-300</v>
      </c>
      <c r="AH173" t="str" cm="1">
        <f t="array" ref="AH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3" t="str">
        <f>MIS[[#This Row],[TRADING SYMBOL]]</f>
        <v>NIFTY2552226300CE</v>
      </c>
      <c r="AJ173" t="str">
        <f>IF(RIGHT(MIS[[#This Row],[Main/Hedge]],4)="MAIN","MAIN","HEDGE")</f>
        <v>HEDGE</v>
      </c>
      <c r="AK173" t="str" cm="1">
        <f t="array" ref="AK173">_xlfn._xlws.FILTER(Table4[Column1],ISNUMBER(SEARCH(Table4[Column1],MIS[[#This Row],[OrderUniqueIdentifier]])),"")</f>
        <v>VWAP</v>
      </c>
    </row>
    <row r="174" spans="1:37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>
        <f>_xlfn.XLOOKUP(MIS[[#This Row],[TRADING SYMBOL]],[1]Sheet1!$D:$D,[1]Sheet1!$C:$C)</f>
        <v>10</v>
      </c>
      <c r="AE174">
        <f>MIS[[#This Row],[OrderAverageTradedPrice]]*MIS[[#This Row],[OrderQuantity]]</f>
        <v>2035.0000000000002</v>
      </c>
      <c r="AF174">
        <f>MIS[[#This Row],[LTP]]*MIS[[#This Row],[OrderQuantity]]</f>
        <v>1000</v>
      </c>
      <c r="AG174">
        <f>IF(MIS[[#This Row],[OrderSide]]="SELL",MIS[[#This Row],[VALUE]]-MIS[[#This Row],[LIVE_VALUE]],MIS[[#This Row],[LIVE_VALUE]]-MIS[[#This Row],[VALUE]])</f>
        <v>-1035.0000000000002</v>
      </c>
      <c r="AH174" t="str" cm="1">
        <f t="array" ref="AH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4" t="str">
        <f>MIS[[#This Row],[TRADING SYMBOL]]</f>
        <v>SENSEX2552078500PE</v>
      </c>
      <c r="AJ174" t="str">
        <f>IF(RIGHT(MIS[[#This Row],[Main/Hedge]],4)="MAIN","MAIN","HEDGE")</f>
        <v>HEDGE</v>
      </c>
      <c r="AK174" t="str" cm="1">
        <f t="array" ref="AK174">_xlfn._xlws.FILTER(Table4[Column1],ISNUMBER(SEARCH(Table4[Column1],MIS[[#This Row],[OrderUniqueIdentifier]])),"")</f>
        <v>XYT</v>
      </c>
    </row>
    <row r="175" spans="1:37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>
        <f>_xlfn.XLOOKUP(MIS[[#This Row],[TRADING SYMBOL]],[1]Sheet1!$D:$D,[1]Sheet1!$C:$C)</f>
        <v>10</v>
      </c>
      <c r="AE175">
        <f>MIS[[#This Row],[OrderAverageTradedPrice]]*MIS[[#This Row],[OrderQuantity]]</f>
        <v>406</v>
      </c>
      <c r="AF175">
        <f>MIS[[#This Row],[LTP]]*MIS[[#This Row],[OrderQuantity]]</f>
        <v>200</v>
      </c>
      <c r="AG175">
        <f>IF(MIS[[#This Row],[OrderSide]]="SELL",MIS[[#This Row],[VALUE]]-MIS[[#This Row],[LIVE_VALUE]],MIS[[#This Row],[LIVE_VALUE]]-MIS[[#This Row],[VALUE]])</f>
        <v>-206</v>
      </c>
      <c r="AH175" t="str" cm="1">
        <f t="array" ref="AH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5" t="str">
        <f>MIS[[#This Row],[TRADING SYMBOL]]</f>
        <v>SENSEX2552078500PE</v>
      </c>
      <c r="AJ175" t="str">
        <f>IF(RIGHT(MIS[[#This Row],[Main/Hedge]],4)="MAIN","MAIN","HEDGE")</f>
        <v>HEDGE</v>
      </c>
      <c r="AK175" t="str" cm="1">
        <f t="array" ref="AK175">_xlfn._xlws.FILTER(Table4[Column1],ISNUMBER(SEARCH(Table4[Column1],MIS[[#This Row],[OrderUniqueIdentifier]])),"")</f>
        <v>XYT</v>
      </c>
    </row>
    <row r="176" spans="1:37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>
        <f>_xlfn.XLOOKUP(MIS[[#This Row],[TRADING SYMBOL]],[1]Sheet1!$D:$D,[1]Sheet1!$C:$C)</f>
        <v>3.15</v>
      </c>
      <c r="AE176">
        <f>MIS[[#This Row],[OrderAverageTradedPrice]]*MIS[[#This Row],[OrderQuantity]]</f>
        <v>532.5</v>
      </c>
      <c r="AF176">
        <f>MIS[[#This Row],[LTP]]*MIS[[#This Row],[OrderQuantity]]</f>
        <v>472.5</v>
      </c>
      <c r="AG176">
        <f>IF(MIS[[#This Row],[OrderSide]]="SELL",MIS[[#This Row],[VALUE]]-MIS[[#This Row],[LIVE_VALUE]],MIS[[#This Row],[LIVE_VALUE]]-MIS[[#This Row],[VALUE]])</f>
        <v>-60</v>
      </c>
      <c r="AH176" t="str" cm="1">
        <f t="array" ref="AH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6" t="str">
        <f>MIS[[#This Row],[TRADING SYMBOL]]</f>
        <v>NIFTY2552226300CE</v>
      </c>
      <c r="AJ176" t="str">
        <f>IF(RIGHT(MIS[[#This Row],[Main/Hedge]],4)="MAIN","MAIN","HEDGE")</f>
        <v>HEDGE</v>
      </c>
      <c r="AK176" t="str" cm="1">
        <f t="array" ref="AK176">_xlfn._xlws.FILTER(Table4[Column1],ISNUMBER(SEARCH(Table4[Column1],MIS[[#This Row],[OrderUniqueIdentifier]])),"")</f>
        <v>VWAP</v>
      </c>
    </row>
    <row r="177" spans="1:37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>
        <f>_xlfn.XLOOKUP(MIS[[#This Row],[TRADING SYMBOL]],[1]Sheet1!$D:$D,[1]Sheet1!$C:$C)</f>
        <v>4.0999999999999996</v>
      </c>
      <c r="AE177">
        <f>MIS[[#This Row],[OrderAverageTradedPrice]]*MIS[[#This Row],[OrderQuantity]]</f>
        <v>143</v>
      </c>
      <c r="AF177">
        <f>MIS[[#This Row],[LTP]]*MIS[[#This Row],[OrderQuantity]]</f>
        <v>82</v>
      </c>
      <c r="AG177">
        <f>IF(MIS[[#This Row],[OrderSide]]="SELL",MIS[[#This Row],[VALUE]]-MIS[[#This Row],[LIVE_VALUE]],MIS[[#This Row],[LIVE_VALUE]]-MIS[[#This Row],[VALUE]])</f>
        <v>-61</v>
      </c>
      <c r="AH177" t="str" cm="1">
        <f t="array" ref="AH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7" t="str">
        <f>MIS[[#This Row],[TRADING SYMBOL]]</f>
        <v>SENSEX2552085900CE</v>
      </c>
      <c r="AJ177" t="str">
        <f>IF(RIGHT(MIS[[#This Row],[Main/Hedge]],4)="MAIN","MAIN","HEDGE")</f>
        <v>HEDGE</v>
      </c>
      <c r="AK177" t="str" cm="1">
        <f t="array" ref="AK177">_xlfn._xlws.FILTER(Table4[Column1],ISNUMBER(SEARCH(Table4[Column1],MIS[[#This Row],[OrderUniqueIdentifier]])),"")</f>
        <v>XYT</v>
      </c>
    </row>
    <row r="178" spans="1:37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>
        <f>_xlfn.XLOOKUP(MIS[[#This Row],[TRADING SYMBOL]],[1]Sheet1!$D:$D,[1]Sheet1!$C:$C)</f>
        <v>8.1999999999999993</v>
      </c>
      <c r="AE178">
        <f>MIS[[#This Row],[OrderAverageTradedPrice]]*MIS[[#This Row],[OrderQuantity]]</f>
        <v>5175</v>
      </c>
      <c r="AF178">
        <f>MIS[[#This Row],[LTP]]*MIS[[#This Row],[OrderQuantity]]</f>
        <v>3689.9999999999995</v>
      </c>
      <c r="AG178">
        <f>IF(MIS[[#This Row],[OrderSide]]="SELL",MIS[[#This Row],[VALUE]]-MIS[[#This Row],[LIVE_VALUE]],MIS[[#This Row],[LIVE_VALUE]]-MIS[[#This Row],[VALUE]])</f>
        <v>-1485.0000000000005</v>
      </c>
      <c r="AH178" t="str" cm="1">
        <f t="array" ref="AH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8" t="str">
        <f>MIS[[#This Row],[TRADING SYMBOL]]</f>
        <v>NIFTY2552223700PE</v>
      </c>
      <c r="AJ178" t="str">
        <f>IF(RIGHT(MIS[[#This Row],[Main/Hedge]],4)="MAIN","MAIN","HEDGE")</f>
        <v>HEDGE</v>
      </c>
      <c r="AK178" t="str" cm="1">
        <f t="array" ref="AK178">_xlfn._xlws.FILTER(Table4[Column1],ISNUMBER(SEARCH(Table4[Column1],MIS[[#This Row],[OrderUniqueIdentifier]])),"")</f>
        <v>VWAP</v>
      </c>
    </row>
    <row r="179" spans="1:37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>
        <f>_xlfn.XLOOKUP(MIS[[#This Row],[TRADING SYMBOL]],[1]Sheet1!$D:$D,[1]Sheet1!$C:$C)</f>
        <v>11.55</v>
      </c>
      <c r="AE179">
        <f>MIS[[#This Row],[OrderAverageTradedPrice]]*MIS[[#This Row],[OrderQuantity]]</f>
        <v>1170</v>
      </c>
      <c r="AF179">
        <f>MIS[[#This Row],[LTP]]*MIS[[#This Row],[OrderQuantity]]</f>
        <v>693</v>
      </c>
      <c r="AG179">
        <f>IF(MIS[[#This Row],[OrderSide]]="SELL",MIS[[#This Row],[VALUE]]-MIS[[#This Row],[LIVE_VALUE]],MIS[[#This Row],[LIVE_VALUE]]-MIS[[#This Row],[VALUE]])</f>
        <v>-477</v>
      </c>
      <c r="AH179" t="str" cm="1">
        <f t="array" ref="AH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9" t="str">
        <f>MIS[[#This Row],[TRADING SYMBOL]]</f>
        <v>SENSEX2552078400PE</v>
      </c>
      <c r="AJ179" t="str">
        <f>IF(RIGHT(MIS[[#This Row],[Main/Hedge]],4)="MAIN","MAIN","HEDGE")</f>
        <v>HEDGE</v>
      </c>
      <c r="AK179" t="str" cm="1">
        <f t="array" ref="AK179">_xlfn._xlws.FILTER(Table4[Column1],ISNUMBER(SEARCH(Table4[Column1],MIS[[#This Row],[OrderUniqueIdentifier]])),"")</f>
        <v>XYT</v>
      </c>
    </row>
    <row r="180" spans="1:37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>
        <f>_xlfn.XLOOKUP(MIS[[#This Row],[TRADING SYMBOL]],[1]Sheet1!$D:$D,[1]Sheet1!$C:$C)</f>
        <v>8.1999999999999993</v>
      </c>
      <c r="AE180">
        <f>MIS[[#This Row],[OrderAverageTradedPrice]]*MIS[[#This Row],[OrderQuantity]]</f>
        <v>858.75</v>
      </c>
      <c r="AF180">
        <f>MIS[[#This Row],[LTP]]*MIS[[#This Row],[OrderQuantity]]</f>
        <v>615</v>
      </c>
      <c r="AG180">
        <f>IF(MIS[[#This Row],[OrderSide]]="SELL",MIS[[#This Row],[VALUE]]-MIS[[#This Row],[LIVE_VALUE]],MIS[[#This Row],[LIVE_VALUE]]-MIS[[#This Row],[VALUE]])</f>
        <v>-243.75</v>
      </c>
      <c r="AH180" t="str" cm="1">
        <f t="array" ref="AH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0" t="str">
        <f>MIS[[#This Row],[TRADING SYMBOL]]</f>
        <v>NIFTY2552223700PE</v>
      </c>
      <c r="AJ180" t="str">
        <f>IF(RIGHT(MIS[[#This Row],[Main/Hedge]],4)="MAIN","MAIN","HEDGE")</f>
        <v>HEDGE</v>
      </c>
      <c r="AK180" t="str" cm="1">
        <f t="array" ref="AK180">_xlfn._xlws.FILTER(Table4[Column1],ISNUMBER(SEARCH(Table4[Column1],MIS[[#This Row],[OrderUniqueIdentifier]])),"")</f>
        <v>VWAP</v>
      </c>
    </row>
    <row r="181" spans="1:37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>
        <f>_xlfn.XLOOKUP(MIS[[#This Row],[TRADING SYMBOL]],[1]Sheet1!$D:$D,[1]Sheet1!$C:$C)</f>
        <v>8.1999999999999993</v>
      </c>
      <c r="AE181">
        <f>MIS[[#This Row],[OrderAverageTradedPrice]]*MIS[[#This Row],[OrderQuantity]]</f>
        <v>1725</v>
      </c>
      <c r="AF181">
        <f>MIS[[#This Row],[LTP]]*MIS[[#This Row],[OrderQuantity]]</f>
        <v>1230</v>
      </c>
      <c r="AG181">
        <f>IF(MIS[[#This Row],[OrderSide]]="SELL",MIS[[#This Row],[VALUE]]-MIS[[#This Row],[LIVE_VALUE]],MIS[[#This Row],[LIVE_VALUE]]-MIS[[#This Row],[VALUE]])</f>
        <v>-495</v>
      </c>
      <c r="AH181" t="str" cm="1">
        <f t="array" ref="AH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1" t="str">
        <f>MIS[[#This Row],[TRADING SYMBOL]]</f>
        <v>NIFTY2552223700PE</v>
      </c>
      <c r="AJ181" t="str">
        <f>IF(RIGHT(MIS[[#This Row],[Main/Hedge]],4)="MAIN","MAIN","HEDGE")</f>
        <v>HEDGE</v>
      </c>
      <c r="AK181" t="str" cm="1">
        <f t="array" ref="AK181">_xlfn._xlws.FILTER(Table4[Column1],ISNUMBER(SEARCH(Table4[Column1],MIS[[#This Row],[OrderUniqueIdentifier]])),"")</f>
        <v>VWAP</v>
      </c>
    </row>
    <row r="182" spans="1:37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>
        <f>_xlfn.XLOOKUP(MIS[[#This Row],[TRADING SYMBOL]],[1]Sheet1!$D:$D,[1]Sheet1!$C:$C)</f>
        <v>4.0999999999999996</v>
      </c>
      <c r="AE182">
        <f>MIS[[#This Row],[OrderAverageTradedPrice]]*MIS[[#This Row],[OrderQuantity]]</f>
        <v>290</v>
      </c>
      <c r="AF182">
        <f>MIS[[#This Row],[LTP]]*MIS[[#This Row],[OrderQuantity]]</f>
        <v>164</v>
      </c>
      <c r="AG182">
        <f>IF(MIS[[#This Row],[OrderSide]]="SELL",MIS[[#This Row],[VALUE]]-MIS[[#This Row],[LIVE_VALUE]],MIS[[#This Row],[LIVE_VALUE]]-MIS[[#This Row],[VALUE]])</f>
        <v>-126</v>
      </c>
      <c r="AH182" t="str" cm="1">
        <f t="array" ref="AH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2" t="str">
        <f>MIS[[#This Row],[TRADING SYMBOL]]</f>
        <v>SENSEX2552085900CE</v>
      </c>
      <c r="AJ182" t="str">
        <f>IF(RIGHT(MIS[[#This Row],[Main/Hedge]],4)="MAIN","MAIN","HEDGE")</f>
        <v>HEDGE</v>
      </c>
      <c r="AK182" t="str" cm="1">
        <f t="array" ref="AK182">_xlfn._xlws.FILTER(Table4[Column1],ISNUMBER(SEARCH(Table4[Column1],MIS[[#This Row],[OrderUniqueIdentifier]])),"")</f>
        <v>XYT</v>
      </c>
    </row>
    <row r="183" spans="1:37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>
        <f>_xlfn.XLOOKUP(MIS[[#This Row],[TRADING SYMBOL]],[1]Sheet1!$D:$D,[1]Sheet1!$C:$C)</f>
        <v>3.15</v>
      </c>
      <c r="AE183">
        <f>MIS[[#This Row],[OrderAverageTradedPrice]]*MIS[[#This Row],[OrderQuantity]]</f>
        <v>787.5</v>
      </c>
      <c r="AF183">
        <f>MIS[[#This Row],[LTP]]*MIS[[#This Row],[OrderQuantity]]</f>
        <v>708.75</v>
      </c>
      <c r="AG183">
        <f>IF(MIS[[#This Row],[OrderSide]]="SELL",MIS[[#This Row],[VALUE]]-MIS[[#This Row],[LIVE_VALUE]],MIS[[#This Row],[LIVE_VALUE]]-MIS[[#This Row],[VALUE]])</f>
        <v>-78.75</v>
      </c>
      <c r="AH183" t="str" cm="1">
        <f t="array" ref="AH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3" t="str">
        <f>MIS[[#This Row],[TRADING SYMBOL]]</f>
        <v>NIFTY2552226300CE</v>
      </c>
      <c r="AJ183" t="str">
        <f>IF(RIGHT(MIS[[#This Row],[Main/Hedge]],4)="MAIN","MAIN","HEDGE")</f>
        <v>HEDGE</v>
      </c>
      <c r="AK183" t="str" cm="1">
        <f t="array" ref="AK183">_xlfn._xlws.FILTER(Table4[Column1],ISNUMBER(SEARCH(Table4[Column1],MIS[[#This Row],[OrderUniqueIdentifier]])),"")</f>
        <v>VWAP</v>
      </c>
    </row>
    <row r="184" spans="1:37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>
        <f>_xlfn.XLOOKUP(MIS[[#This Row],[TRADING SYMBOL]],[1]Sheet1!$D:$D,[1]Sheet1!$C:$C)</f>
        <v>10</v>
      </c>
      <c r="AE184">
        <f>MIS[[#This Row],[OrderAverageTradedPrice]]*MIS[[#This Row],[OrderQuantity]]</f>
        <v>812</v>
      </c>
      <c r="AF184">
        <f>MIS[[#This Row],[LTP]]*MIS[[#This Row],[OrderQuantity]]</f>
        <v>400</v>
      </c>
      <c r="AG184">
        <f>IF(MIS[[#This Row],[OrderSide]]="SELL",MIS[[#This Row],[VALUE]]-MIS[[#This Row],[LIVE_VALUE]],MIS[[#This Row],[LIVE_VALUE]]-MIS[[#This Row],[VALUE]])</f>
        <v>-412</v>
      </c>
      <c r="AH184" t="str" cm="1">
        <f t="array" ref="AH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4" t="str">
        <f>MIS[[#This Row],[TRADING SYMBOL]]</f>
        <v>SENSEX2552078500PE</v>
      </c>
      <c r="AJ184" t="str">
        <f>IF(RIGHT(MIS[[#This Row],[Main/Hedge]],4)="MAIN","MAIN","HEDGE")</f>
        <v>HEDGE</v>
      </c>
      <c r="AK184" t="str" cm="1">
        <f t="array" ref="AK184">_xlfn._xlws.FILTER(Table4[Column1],ISNUMBER(SEARCH(Table4[Column1],MIS[[#This Row],[OrderUniqueIdentifier]])),"")</f>
        <v>XYT</v>
      </c>
    </row>
    <row r="185" spans="1:37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>
        <f>_xlfn.XLOOKUP(MIS[[#This Row],[TRADING SYMBOL]],[1]Sheet1!$D:$D,[1]Sheet1!$C:$C)</f>
        <v>4.0999999999999996</v>
      </c>
      <c r="AE185">
        <f>MIS[[#This Row],[OrderAverageTradedPrice]]*MIS[[#This Row],[OrderQuantity]]</f>
        <v>288</v>
      </c>
      <c r="AF185">
        <f>MIS[[#This Row],[LTP]]*MIS[[#This Row],[OrderQuantity]]</f>
        <v>164</v>
      </c>
      <c r="AG185">
        <f>IF(MIS[[#This Row],[OrderSide]]="SELL",MIS[[#This Row],[VALUE]]-MIS[[#This Row],[LIVE_VALUE]],MIS[[#This Row],[LIVE_VALUE]]-MIS[[#This Row],[VALUE]])</f>
        <v>-124</v>
      </c>
      <c r="AH185" t="str" cm="1">
        <f t="array" ref="AH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5" t="str">
        <f>MIS[[#This Row],[TRADING SYMBOL]]</f>
        <v>SENSEX2552085900CE</v>
      </c>
      <c r="AJ185" t="str">
        <f>IF(RIGHT(MIS[[#This Row],[Main/Hedge]],4)="MAIN","MAIN","HEDGE")</f>
        <v>HEDGE</v>
      </c>
      <c r="AK185" t="str" cm="1">
        <f t="array" ref="AK185">_xlfn._xlws.FILTER(Table4[Column1],ISNUMBER(SEARCH(Table4[Column1],MIS[[#This Row],[OrderUniqueIdentifier]])),"")</f>
        <v>XYT</v>
      </c>
    </row>
    <row r="186" spans="1:37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>
        <f>_xlfn.XLOOKUP(MIS[[#This Row],[TRADING SYMBOL]],[1]Sheet1!$D:$D,[1]Sheet1!$C:$C)</f>
        <v>3.15</v>
      </c>
      <c r="AE186">
        <f>MIS[[#This Row],[OrderAverageTradedPrice]]*MIS[[#This Row],[OrderQuantity]]</f>
        <v>262.5</v>
      </c>
      <c r="AF186">
        <f>MIS[[#This Row],[LTP]]*MIS[[#This Row],[OrderQuantity]]</f>
        <v>236.25</v>
      </c>
      <c r="AG186">
        <f>IF(MIS[[#This Row],[OrderSide]]="SELL",MIS[[#This Row],[VALUE]]-MIS[[#This Row],[LIVE_VALUE]],MIS[[#This Row],[LIVE_VALUE]]-MIS[[#This Row],[VALUE]])</f>
        <v>-26.25</v>
      </c>
      <c r="AH186" t="str" cm="1">
        <f t="array" ref="AH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6" t="str">
        <f>MIS[[#This Row],[TRADING SYMBOL]]</f>
        <v>NIFTY2552226300CE</v>
      </c>
      <c r="AJ186" t="str">
        <f>IF(RIGHT(MIS[[#This Row],[Main/Hedge]],4)="MAIN","MAIN","HEDGE")</f>
        <v>HEDGE</v>
      </c>
      <c r="AK186" t="str" cm="1">
        <f t="array" ref="AK186">_xlfn._xlws.FILTER(Table4[Column1],ISNUMBER(SEARCH(Table4[Column1],MIS[[#This Row],[OrderUniqueIdentifier]])),"")</f>
        <v>VWAP</v>
      </c>
    </row>
    <row r="187" spans="1:37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>
        <f>_xlfn.XLOOKUP(MIS[[#This Row],[TRADING SYMBOL]],[1]Sheet1!$D:$D,[1]Sheet1!$C:$C)</f>
        <v>8.1999999999999993</v>
      </c>
      <c r="AE187">
        <f>MIS[[#This Row],[OrderAverageTradedPrice]]*MIS[[#This Row],[OrderQuantity]]</f>
        <v>862.5</v>
      </c>
      <c r="AF187">
        <f>MIS[[#This Row],[LTP]]*MIS[[#This Row],[OrderQuantity]]</f>
        <v>615</v>
      </c>
      <c r="AG187">
        <f>IF(MIS[[#This Row],[OrderSide]]="SELL",MIS[[#This Row],[VALUE]]-MIS[[#This Row],[LIVE_VALUE]],MIS[[#This Row],[LIVE_VALUE]]-MIS[[#This Row],[VALUE]])</f>
        <v>-247.5</v>
      </c>
      <c r="AH187" t="str" cm="1">
        <f t="array" ref="AH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7" t="str">
        <f>MIS[[#This Row],[TRADING SYMBOL]]</f>
        <v>NIFTY2552223700PE</v>
      </c>
      <c r="AJ187" t="str">
        <f>IF(RIGHT(MIS[[#This Row],[Main/Hedge]],4)="MAIN","MAIN","HEDGE")</f>
        <v>HEDGE</v>
      </c>
      <c r="AK187" t="str" cm="1">
        <f t="array" ref="AK187">_xlfn._xlws.FILTER(Table4[Column1],ISNUMBER(SEARCH(Table4[Column1],MIS[[#This Row],[OrderUniqueIdentifier]])),"")</f>
        <v>VWAP</v>
      </c>
    </row>
    <row r="188" spans="1:37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>
        <f>_xlfn.XLOOKUP(MIS[[#This Row],[TRADING SYMBOL]],[1]Sheet1!$D:$D,[1]Sheet1!$C:$C)</f>
        <v>10</v>
      </c>
      <c r="AE188">
        <f>MIS[[#This Row],[OrderAverageTradedPrice]]*MIS[[#This Row],[OrderQuantity]]</f>
        <v>407</v>
      </c>
      <c r="AF188">
        <f>MIS[[#This Row],[LTP]]*MIS[[#This Row],[OrderQuantity]]</f>
        <v>200</v>
      </c>
      <c r="AG188">
        <f>IF(MIS[[#This Row],[OrderSide]]="SELL",MIS[[#This Row],[VALUE]]-MIS[[#This Row],[LIVE_VALUE]],MIS[[#This Row],[LIVE_VALUE]]-MIS[[#This Row],[VALUE]])</f>
        <v>-207</v>
      </c>
      <c r="AH188" t="str" cm="1">
        <f t="array" ref="AH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8" t="str">
        <f>MIS[[#This Row],[TRADING SYMBOL]]</f>
        <v>SENSEX2552078500PE</v>
      </c>
      <c r="AJ188" t="str">
        <f>IF(RIGHT(MIS[[#This Row],[Main/Hedge]],4)="MAIN","MAIN","HEDGE")</f>
        <v>HEDGE</v>
      </c>
      <c r="AK188" t="str" cm="1">
        <f t="array" ref="AK188">_xlfn._xlws.FILTER(Table4[Column1],ISNUMBER(SEARCH(Table4[Column1],MIS[[#This Row],[OrderUniqueIdentifier]])),"")</f>
        <v>XYT</v>
      </c>
    </row>
    <row r="189" spans="1:37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>
        <f>_xlfn.XLOOKUP(MIS[[#This Row],[TRADING SYMBOL]],[1]Sheet1!$D:$D,[1]Sheet1!$C:$C)</f>
        <v>4.0999999999999996</v>
      </c>
      <c r="AE189">
        <f>MIS[[#This Row],[OrderAverageTradedPrice]]*MIS[[#This Row],[OrderQuantity]]</f>
        <v>2002</v>
      </c>
      <c r="AF189">
        <f>MIS[[#This Row],[LTP]]*MIS[[#This Row],[OrderQuantity]]</f>
        <v>1148</v>
      </c>
      <c r="AG189">
        <f>IF(MIS[[#This Row],[OrderSide]]="SELL",MIS[[#This Row],[VALUE]]-MIS[[#This Row],[LIVE_VALUE]],MIS[[#This Row],[LIVE_VALUE]]-MIS[[#This Row],[VALUE]])</f>
        <v>-854</v>
      </c>
      <c r="AH189" t="str" cm="1">
        <f t="array" ref="AH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9" t="str">
        <f>MIS[[#This Row],[TRADING SYMBOL]]</f>
        <v>SENSEX2552085900CE</v>
      </c>
      <c r="AJ189" t="str">
        <f>IF(RIGHT(MIS[[#This Row],[Main/Hedge]],4)="MAIN","MAIN","HEDGE")</f>
        <v>HEDGE</v>
      </c>
      <c r="AK189" t="str" cm="1">
        <f t="array" ref="AK189">_xlfn._xlws.FILTER(Table4[Column1],ISNUMBER(SEARCH(Table4[Column1],MIS[[#This Row],[OrderUniqueIdentifier]])),"")</f>
        <v>XYT</v>
      </c>
    </row>
    <row r="190" spans="1:37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>
        <f>_xlfn.XLOOKUP(MIS[[#This Row],[TRADING SYMBOL]],[1]Sheet1!$D:$D,[1]Sheet1!$C:$C)</f>
        <v>11.55</v>
      </c>
      <c r="AE190">
        <f>MIS[[#This Row],[OrderAverageTradedPrice]]*MIS[[#This Row],[OrderQuantity]]</f>
        <v>5446</v>
      </c>
      <c r="AF190">
        <f>MIS[[#This Row],[LTP]]*MIS[[#This Row],[OrderQuantity]]</f>
        <v>3234</v>
      </c>
      <c r="AG190">
        <f>IF(MIS[[#This Row],[OrderSide]]="SELL",MIS[[#This Row],[VALUE]]-MIS[[#This Row],[LIVE_VALUE]],MIS[[#This Row],[LIVE_VALUE]]-MIS[[#This Row],[VALUE]])</f>
        <v>-2212</v>
      </c>
      <c r="AH190" t="str" cm="1">
        <f t="array" ref="AH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0" t="str">
        <f>MIS[[#This Row],[TRADING SYMBOL]]</f>
        <v>SENSEX2552078400PE</v>
      </c>
      <c r="AJ190" t="str">
        <f>IF(RIGHT(MIS[[#This Row],[Main/Hedge]],4)="MAIN","MAIN","HEDGE")</f>
        <v>HEDGE</v>
      </c>
      <c r="AK190" t="str" cm="1">
        <f t="array" ref="AK190">_xlfn._xlws.FILTER(Table4[Column1],ISNUMBER(SEARCH(Table4[Column1],MIS[[#This Row],[OrderUniqueIdentifier]])),"")</f>
        <v>XYT</v>
      </c>
    </row>
    <row r="191" spans="1:37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>
        <f>_xlfn.XLOOKUP(MIS[[#This Row],[TRADING SYMBOL]],[1]Sheet1!$D:$D,[1]Sheet1!$C:$C)</f>
        <v>11.55</v>
      </c>
      <c r="AE191">
        <f>MIS[[#This Row],[OrderAverageTradedPrice]]*MIS[[#This Row],[OrderQuantity]]</f>
        <v>5032.9999999999982</v>
      </c>
      <c r="AF191">
        <f>MIS[[#This Row],[LTP]]*MIS[[#This Row],[OrderQuantity]]</f>
        <v>3003</v>
      </c>
      <c r="AG191">
        <f>IF(MIS[[#This Row],[OrderSide]]="SELL",MIS[[#This Row],[VALUE]]-MIS[[#This Row],[LIVE_VALUE]],MIS[[#This Row],[LIVE_VALUE]]-MIS[[#This Row],[VALUE]])</f>
        <v>-2029.9999999999982</v>
      </c>
      <c r="AH191" t="str" cm="1">
        <f t="array" ref="AH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1" t="str">
        <f>MIS[[#This Row],[TRADING SYMBOL]]</f>
        <v>SENSEX2552078400PE</v>
      </c>
      <c r="AJ191" t="str">
        <f>IF(RIGHT(MIS[[#This Row],[Main/Hedge]],4)="MAIN","MAIN","HEDGE")</f>
        <v>HEDGE</v>
      </c>
      <c r="AK191" t="str" cm="1">
        <f t="array" ref="AK191">_xlfn._xlws.FILTER(Table4[Column1],ISNUMBER(SEARCH(Table4[Column1],MIS[[#This Row],[OrderUniqueIdentifier]])),"")</f>
        <v>XYT</v>
      </c>
    </row>
    <row r="192" spans="1:37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>
        <f>_xlfn.XLOOKUP(MIS[[#This Row],[TRADING SYMBOL]],[1]Sheet1!$D:$D,[1]Sheet1!$C:$C)</f>
        <v>11.55</v>
      </c>
      <c r="AE192">
        <f>MIS[[#This Row],[OrderAverageTradedPrice]]*MIS[[#This Row],[OrderQuantity]]</f>
        <v>1164</v>
      </c>
      <c r="AF192">
        <f>MIS[[#This Row],[LTP]]*MIS[[#This Row],[OrderQuantity]]</f>
        <v>693</v>
      </c>
      <c r="AG192">
        <f>IF(MIS[[#This Row],[OrderSide]]="SELL",MIS[[#This Row],[VALUE]]-MIS[[#This Row],[LIVE_VALUE]],MIS[[#This Row],[LIVE_VALUE]]-MIS[[#This Row],[VALUE]])</f>
        <v>-471</v>
      </c>
      <c r="AH192" t="str" cm="1">
        <f t="array" ref="AH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2" t="str">
        <f>MIS[[#This Row],[TRADING SYMBOL]]</f>
        <v>SENSEX2552078400PE</v>
      </c>
      <c r="AJ192" t="str">
        <f>IF(RIGHT(MIS[[#This Row],[Main/Hedge]],4)="MAIN","MAIN","HEDGE")</f>
        <v>HEDGE</v>
      </c>
      <c r="AK192" t="str" cm="1">
        <f t="array" ref="AK192">_xlfn._xlws.FILTER(Table4[Column1],ISNUMBER(SEARCH(Table4[Column1],MIS[[#This Row],[OrderUniqueIdentifier]])),"")</f>
        <v>XYT</v>
      </c>
    </row>
    <row r="193" spans="1:37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>
        <f>_xlfn.XLOOKUP(MIS[[#This Row],[TRADING SYMBOL]],[1]Sheet1!$D:$D,[1]Sheet1!$C:$C)</f>
        <v>4.0999999999999996</v>
      </c>
      <c r="AE193">
        <f>MIS[[#This Row],[OrderAverageTradedPrice]]*MIS[[#This Row],[OrderQuantity]]</f>
        <v>576</v>
      </c>
      <c r="AF193">
        <f>MIS[[#This Row],[LTP]]*MIS[[#This Row],[OrderQuantity]]</f>
        <v>328</v>
      </c>
      <c r="AG193">
        <f>IF(MIS[[#This Row],[OrderSide]]="SELL",MIS[[#This Row],[VALUE]]-MIS[[#This Row],[LIVE_VALUE]],MIS[[#This Row],[LIVE_VALUE]]-MIS[[#This Row],[VALUE]])</f>
        <v>-248</v>
      </c>
      <c r="AH193" t="str" cm="1">
        <f t="array" ref="AH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3" t="str">
        <f>MIS[[#This Row],[TRADING SYMBOL]]</f>
        <v>SENSEX2552085900CE</v>
      </c>
      <c r="AJ193" t="str">
        <f>IF(RIGHT(MIS[[#This Row],[Main/Hedge]],4)="MAIN","MAIN","HEDGE")</f>
        <v>HEDGE</v>
      </c>
      <c r="AK193" t="str" cm="1">
        <f t="array" ref="AK193">_xlfn._xlws.FILTER(Table4[Column1],ISNUMBER(SEARCH(Table4[Column1],MIS[[#This Row],[OrderUniqueIdentifier]])),"")</f>
        <v>XYT</v>
      </c>
    </row>
    <row r="194" spans="1:37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>
        <f>_xlfn.XLOOKUP(MIS[[#This Row],[TRADING SYMBOL]],[1]Sheet1!$D:$D,[1]Sheet1!$C:$C)</f>
        <v>11.55</v>
      </c>
      <c r="AE194">
        <f>MIS[[#This Row],[OrderAverageTradedPrice]]*MIS[[#This Row],[OrderQuantity]]</f>
        <v>1560</v>
      </c>
      <c r="AF194">
        <f>MIS[[#This Row],[LTP]]*MIS[[#This Row],[OrderQuantity]]</f>
        <v>924</v>
      </c>
      <c r="AG194">
        <f>IF(MIS[[#This Row],[OrderSide]]="SELL",MIS[[#This Row],[VALUE]]-MIS[[#This Row],[LIVE_VALUE]],MIS[[#This Row],[LIVE_VALUE]]-MIS[[#This Row],[VALUE]])</f>
        <v>-636</v>
      </c>
      <c r="AH194" t="str" cm="1">
        <f t="array" ref="AH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4" t="str">
        <f>MIS[[#This Row],[TRADING SYMBOL]]</f>
        <v>SENSEX2552078400PE</v>
      </c>
      <c r="AJ194" t="str">
        <f>IF(RIGHT(MIS[[#This Row],[Main/Hedge]],4)="MAIN","MAIN","HEDGE")</f>
        <v>HEDGE</v>
      </c>
      <c r="AK194" t="str" cm="1">
        <f t="array" ref="AK194">_xlfn._xlws.FILTER(Table4[Column1],ISNUMBER(SEARCH(Table4[Column1],MIS[[#This Row],[OrderUniqueIdentifier]])),"")</f>
        <v>XYT</v>
      </c>
    </row>
    <row r="195" spans="1:37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>
        <f>_xlfn.XLOOKUP(MIS[[#This Row],[TRADING SYMBOL]],[1]Sheet1!$D:$D,[1]Sheet1!$C:$C)</f>
        <v>4.0999999999999996</v>
      </c>
      <c r="AE195">
        <f>MIS[[#This Row],[OrderAverageTradedPrice]]*MIS[[#This Row],[OrderQuantity]]</f>
        <v>576</v>
      </c>
      <c r="AF195">
        <f>MIS[[#This Row],[LTP]]*MIS[[#This Row],[OrderQuantity]]</f>
        <v>328</v>
      </c>
      <c r="AG195">
        <f>IF(MIS[[#This Row],[OrderSide]]="SELL",MIS[[#This Row],[VALUE]]-MIS[[#This Row],[LIVE_VALUE]],MIS[[#This Row],[LIVE_VALUE]]-MIS[[#This Row],[VALUE]])</f>
        <v>-248</v>
      </c>
      <c r="AH195" t="str" cm="1">
        <f t="array" ref="AH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5" t="str">
        <f>MIS[[#This Row],[TRADING SYMBOL]]</f>
        <v>SENSEX2552085900CE</v>
      </c>
      <c r="AJ195" t="str">
        <f>IF(RIGHT(MIS[[#This Row],[Main/Hedge]],4)="MAIN","MAIN","HEDGE")</f>
        <v>HEDGE</v>
      </c>
      <c r="AK195" t="str" cm="1">
        <f t="array" ref="AK195">_xlfn._xlws.FILTER(Table4[Column1],ISNUMBER(SEARCH(Table4[Column1],MIS[[#This Row],[OrderUniqueIdentifier]])),"")</f>
        <v>XYT</v>
      </c>
    </row>
    <row r="196" spans="1:37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>
        <f>_xlfn.XLOOKUP(MIS[[#This Row],[TRADING SYMBOL]],[1]Sheet1!$D:$D,[1]Sheet1!$C:$C)</f>
        <v>11.55</v>
      </c>
      <c r="AE196">
        <f>MIS[[#This Row],[OrderAverageTradedPrice]]*MIS[[#This Row],[OrderQuantity]]</f>
        <v>1564</v>
      </c>
      <c r="AF196">
        <f>MIS[[#This Row],[LTP]]*MIS[[#This Row],[OrderQuantity]]</f>
        <v>924</v>
      </c>
      <c r="AG196">
        <f>IF(MIS[[#This Row],[OrderSide]]="SELL",MIS[[#This Row],[VALUE]]-MIS[[#This Row],[LIVE_VALUE]],MIS[[#This Row],[LIVE_VALUE]]-MIS[[#This Row],[VALUE]])</f>
        <v>-640</v>
      </c>
      <c r="AH196" t="str" cm="1">
        <f t="array" ref="AH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6" t="str">
        <f>MIS[[#This Row],[TRADING SYMBOL]]</f>
        <v>SENSEX2552078400PE</v>
      </c>
      <c r="AJ196" t="str">
        <f>IF(RIGHT(MIS[[#This Row],[Main/Hedge]],4)="MAIN","MAIN","HEDGE")</f>
        <v>HEDGE</v>
      </c>
      <c r="AK196" t="str" cm="1">
        <f t="array" ref="AK196">_xlfn._xlws.FILTER(Table4[Column1],ISNUMBER(SEARCH(Table4[Column1],MIS[[#This Row],[OrderUniqueIdentifier]])),"")</f>
        <v>XYT</v>
      </c>
    </row>
    <row r="197" spans="1:37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>
        <f>_xlfn.XLOOKUP(MIS[[#This Row],[TRADING SYMBOL]],[1]Sheet1!$D:$D,[1]Sheet1!$C:$C)</f>
        <v>4.0999999999999996</v>
      </c>
      <c r="AE197">
        <f>MIS[[#This Row],[OrderAverageTradedPrice]]*MIS[[#This Row],[OrderQuantity]]</f>
        <v>432</v>
      </c>
      <c r="AF197">
        <f>MIS[[#This Row],[LTP]]*MIS[[#This Row],[OrderQuantity]]</f>
        <v>245.99999999999997</v>
      </c>
      <c r="AG197">
        <f>IF(MIS[[#This Row],[OrderSide]]="SELL",MIS[[#This Row],[VALUE]]-MIS[[#This Row],[LIVE_VALUE]],MIS[[#This Row],[LIVE_VALUE]]-MIS[[#This Row],[VALUE]])</f>
        <v>-186.00000000000003</v>
      </c>
      <c r="AH197" t="str" cm="1">
        <f t="array" ref="AH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7" t="str">
        <f>MIS[[#This Row],[TRADING SYMBOL]]</f>
        <v>SENSEX2552085900CE</v>
      </c>
      <c r="AJ197" t="str">
        <f>IF(RIGHT(MIS[[#This Row],[Main/Hedge]],4)="MAIN","MAIN","HEDGE")</f>
        <v>HEDGE</v>
      </c>
      <c r="AK197" t="str" cm="1">
        <f t="array" ref="AK197">_xlfn._xlws.FILTER(Table4[Column1],ISNUMBER(SEARCH(Table4[Column1],MIS[[#This Row],[OrderUniqueIdentifier]])),"")</f>
        <v>XYT</v>
      </c>
    </row>
    <row r="198" spans="1:37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>
        <f>_xlfn.XLOOKUP(MIS[[#This Row],[TRADING SYMBOL]],[1]Sheet1!$D:$D,[1]Sheet1!$C:$C)</f>
        <v>11.55</v>
      </c>
      <c r="AE198">
        <f>MIS[[#This Row],[OrderAverageTradedPrice]]*MIS[[#This Row],[OrderQuantity]]</f>
        <v>1171.999999999998</v>
      </c>
      <c r="AF198">
        <f>MIS[[#This Row],[LTP]]*MIS[[#This Row],[OrderQuantity]]</f>
        <v>693</v>
      </c>
      <c r="AG198">
        <f>IF(MIS[[#This Row],[OrderSide]]="SELL",MIS[[#This Row],[VALUE]]-MIS[[#This Row],[LIVE_VALUE]],MIS[[#This Row],[LIVE_VALUE]]-MIS[[#This Row],[VALUE]])</f>
        <v>-478.99999999999795</v>
      </c>
      <c r="AH198" t="str" cm="1">
        <f t="array" ref="AH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8" t="str">
        <f>MIS[[#This Row],[TRADING SYMBOL]]</f>
        <v>SENSEX2552078400PE</v>
      </c>
      <c r="AJ198" t="str">
        <f>IF(RIGHT(MIS[[#This Row],[Main/Hedge]],4)="MAIN","MAIN","HEDGE")</f>
        <v>HEDGE</v>
      </c>
      <c r="AK198" t="str" cm="1">
        <f t="array" ref="AK198">_xlfn._xlws.FILTER(Table4[Column1],ISNUMBER(SEARCH(Table4[Column1],MIS[[#This Row],[OrderUniqueIdentifier]])),"")</f>
        <v>XYT</v>
      </c>
    </row>
    <row r="199" spans="1:37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>
        <f>_xlfn.XLOOKUP(MIS[[#This Row],[TRADING SYMBOL]],[1]Sheet1!$D:$D,[1]Sheet1!$C:$C)</f>
        <v>4.0999999999999996</v>
      </c>
      <c r="AE199">
        <f>MIS[[#This Row],[OrderAverageTradedPrice]]*MIS[[#This Row],[OrderQuantity]]</f>
        <v>580</v>
      </c>
      <c r="AF199">
        <f>MIS[[#This Row],[LTP]]*MIS[[#This Row],[OrderQuantity]]</f>
        <v>328</v>
      </c>
      <c r="AG199">
        <f>IF(MIS[[#This Row],[OrderSide]]="SELL",MIS[[#This Row],[VALUE]]-MIS[[#This Row],[LIVE_VALUE]],MIS[[#This Row],[LIVE_VALUE]]-MIS[[#This Row],[VALUE]])</f>
        <v>-252</v>
      </c>
      <c r="AH199" t="str" cm="1">
        <f t="array" ref="AH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9" t="str">
        <f>MIS[[#This Row],[TRADING SYMBOL]]</f>
        <v>SENSEX2552085900CE</v>
      </c>
      <c r="AJ199" t="str">
        <f>IF(RIGHT(MIS[[#This Row],[Main/Hedge]],4)="MAIN","MAIN","HEDGE")</f>
        <v>HEDGE</v>
      </c>
      <c r="AK199" t="str" cm="1">
        <f t="array" ref="AK199">_xlfn._xlws.FILTER(Table4[Column1],ISNUMBER(SEARCH(Table4[Column1],MIS[[#This Row],[OrderUniqueIdentifier]])),"")</f>
        <v>XYT</v>
      </c>
    </row>
    <row r="200" spans="1:37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>
        <f>_xlfn.XLOOKUP(MIS[[#This Row],[TRADING SYMBOL]],[1]Sheet1!$D:$D,[1]Sheet1!$C:$C)</f>
        <v>4.0999999999999996</v>
      </c>
      <c r="AE200">
        <f>MIS[[#This Row],[OrderAverageTradedPrice]]*MIS[[#This Row],[OrderQuantity]]</f>
        <v>288</v>
      </c>
      <c r="AF200">
        <f>MIS[[#This Row],[LTP]]*MIS[[#This Row],[OrderQuantity]]</f>
        <v>164</v>
      </c>
      <c r="AG200">
        <f>IF(MIS[[#This Row],[OrderSide]]="SELL",MIS[[#This Row],[VALUE]]-MIS[[#This Row],[LIVE_VALUE]],MIS[[#This Row],[LIVE_VALUE]]-MIS[[#This Row],[VALUE]])</f>
        <v>-124</v>
      </c>
      <c r="AH200" t="str" cm="1">
        <f t="array" ref="AH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0" t="str">
        <f>MIS[[#This Row],[TRADING SYMBOL]]</f>
        <v>SENSEX2552085900CE</v>
      </c>
      <c r="AJ200" t="str">
        <f>IF(RIGHT(MIS[[#This Row],[Main/Hedge]],4)="MAIN","MAIN","HEDGE")</f>
        <v>HEDGE</v>
      </c>
      <c r="AK200" t="str" cm="1">
        <f t="array" ref="AK200">_xlfn._xlws.FILTER(Table4[Column1],ISNUMBER(SEARCH(Table4[Column1],MIS[[#This Row],[OrderUniqueIdentifier]])),"")</f>
        <v>XYT</v>
      </c>
    </row>
    <row r="201" spans="1:37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>
        <f>_xlfn.XLOOKUP(MIS[[#This Row],[TRADING SYMBOL]],[1]Sheet1!$D:$D,[1]Sheet1!$C:$C)</f>
        <v>4.0999999999999996</v>
      </c>
      <c r="AE201">
        <f>MIS[[#This Row],[OrderAverageTradedPrice]]*MIS[[#This Row],[OrderQuantity]]</f>
        <v>288</v>
      </c>
      <c r="AF201">
        <f>MIS[[#This Row],[LTP]]*MIS[[#This Row],[OrderQuantity]]</f>
        <v>164</v>
      </c>
      <c r="AG201">
        <f>IF(MIS[[#This Row],[OrderSide]]="SELL",MIS[[#This Row],[VALUE]]-MIS[[#This Row],[LIVE_VALUE]],MIS[[#This Row],[LIVE_VALUE]]-MIS[[#This Row],[VALUE]])</f>
        <v>-124</v>
      </c>
      <c r="AH201" t="str" cm="1">
        <f t="array" ref="AH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1" t="str">
        <f>MIS[[#This Row],[TRADING SYMBOL]]</f>
        <v>SENSEX2552085900CE</v>
      </c>
      <c r="AJ201" t="str">
        <f>IF(RIGHT(MIS[[#This Row],[Main/Hedge]],4)="MAIN","MAIN","HEDGE")</f>
        <v>HEDGE</v>
      </c>
      <c r="AK201" t="str" cm="1">
        <f t="array" ref="AK201">_xlfn._xlws.FILTER(Table4[Column1],ISNUMBER(SEARCH(Table4[Column1],MIS[[#This Row],[OrderUniqueIdentifier]])),"")</f>
        <v>XYT</v>
      </c>
    </row>
    <row r="202" spans="1:37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>
        <f>_xlfn.XLOOKUP(MIS[[#This Row],[TRADING SYMBOL]],[1]Sheet1!$D:$D,[1]Sheet1!$C:$C)</f>
        <v>3.15</v>
      </c>
      <c r="AE202">
        <f>MIS[[#This Row],[OrderAverageTradedPrice]]*MIS[[#This Row],[OrderQuantity]]</f>
        <v>3727.5</v>
      </c>
      <c r="AF202">
        <f>MIS[[#This Row],[LTP]]*MIS[[#This Row],[OrderQuantity]]</f>
        <v>3307.5</v>
      </c>
      <c r="AG202">
        <f>IF(MIS[[#This Row],[OrderSide]]="SELL",MIS[[#This Row],[VALUE]]-MIS[[#This Row],[LIVE_VALUE]],MIS[[#This Row],[LIVE_VALUE]]-MIS[[#This Row],[VALUE]])</f>
        <v>-420</v>
      </c>
      <c r="AH202" t="str" cm="1">
        <f t="array" ref="AH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2" t="str">
        <f>MIS[[#This Row],[TRADING SYMBOL]]</f>
        <v>NIFTY2552226300CE</v>
      </c>
      <c r="AJ202" t="str">
        <f>IF(RIGHT(MIS[[#This Row],[Main/Hedge]],4)="MAIN","MAIN","HEDGE")</f>
        <v>HEDGE</v>
      </c>
      <c r="AK202" t="str" cm="1">
        <f t="array" ref="AK202">_xlfn._xlws.FILTER(Table4[Column1],ISNUMBER(SEARCH(Table4[Column1],MIS[[#This Row],[OrderUniqueIdentifier]])),"")</f>
        <v>VWAP</v>
      </c>
    </row>
    <row r="203" spans="1:37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>
        <f>_xlfn.XLOOKUP(MIS[[#This Row],[TRADING SYMBOL]],[1]Sheet1!$D:$D,[1]Sheet1!$C:$C)</f>
        <v>10</v>
      </c>
      <c r="AE203">
        <f>MIS[[#This Row],[OrderAverageTradedPrice]]*MIS[[#This Row],[OrderQuantity]]</f>
        <v>2856</v>
      </c>
      <c r="AF203">
        <f>MIS[[#This Row],[LTP]]*MIS[[#This Row],[OrderQuantity]]</f>
        <v>1400</v>
      </c>
      <c r="AG203">
        <f>IF(MIS[[#This Row],[OrderSide]]="SELL",MIS[[#This Row],[VALUE]]-MIS[[#This Row],[LIVE_VALUE]],MIS[[#This Row],[LIVE_VALUE]]-MIS[[#This Row],[VALUE]])</f>
        <v>-1456</v>
      </c>
      <c r="AH203" t="str" cm="1">
        <f t="array" ref="AH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3" t="str">
        <f>MIS[[#This Row],[TRADING SYMBOL]]</f>
        <v>SENSEX2552078500PE</v>
      </c>
      <c r="AJ203" t="str">
        <f>IF(RIGHT(MIS[[#This Row],[Main/Hedge]],4)="MAIN","MAIN","HEDGE")</f>
        <v>HEDGE</v>
      </c>
      <c r="AK203" t="str" cm="1">
        <f t="array" ref="AK203">_xlfn._xlws.FILTER(Table4[Column1],ISNUMBER(SEARCH(Table4[Column1],MIS[[#This Row],[OrderUniqueIdentifier]])),"")</f>
        <v>XYT</v>
      </c>
    </row>
    <row r="204" spans="1:37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>
        <f>_xlfn.XLOOKUP(MIS[[#This Row],[TRADING SYMBOL]],[1]Sheet1!$D:$D,[1]Sheet1!$C:$C)</f>
        <v>8.1999999999999993</v>
      </c>
      <c r="AE204">
        <f>MIS[[#This Row],[OrderAverageTradedPrice]]*MIS[[#This Row],[OrderQuantity]]</f>
        <v>5175</v>
      </c>
      <c r="AF204">
        <f>MIS[[#This Row],[LTP]]*MIS[[#This Row],[OrderQuantity]]</f>
        <v>3689.9999999999995</v>
      </c>
      <c r="AG204">
        <f>IF(MIS[[#This Row],[OrderSide]]="SELL",MIS[[#This Row],[VALUE]]-MIS[[#This Row],[LIVE_VALUE]],MIS[[#This Row],[LIVE_VALUE]]-MIS[[#This Row],[VALUE]])</f>
        <v>-1485.0000000000005</v>
      </c>
      <c r="AH204" t="str" cm="1">
        <f t="array" ref="AH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4" t="str">
        <f>MIS[[#This Row],[TRADING SYMBOL]]</f>
        <v>NIFTY2552223700PE</v>
      </c>
      <c r="AJ204" t="str">
        <f>IF(RIGHT(MIS[[#This Row],[Main/Hedge]],4)="MAIN","MAIN","HEDGE")</f>
        <v>HEDGE</v>
      </c>
      <c r="AK204" t="str" cm="1">
        <f t="array" ref="AK204">_xlfn._xlws.FILTER(Table4[Column1],ISNUMBER(SEARCH(Table4[Column1],MIS[[#This Row],[OrderUniqueIdentifier]])),"")</f>
        <v>VWAP</v>
      </c>
    </row>
    <row r="205" spans="1:37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>
        <f>_xlfn.XLOOKUP(MIS[[#This Row],[TRADING SYMBOL]],[1]Sheet1!$D:$D,[1]Sheet1!$C:$C)</f>
        <v>11.55</v>
      </c>
      <c r="AE205">
        <f>MIS[[#This Row],[OrderAverageTradedPrice]]*MIS[[#This Row],[OrderQuantity]]</f>
        <v>1170</v>
      </c>
      <c r="AF205">
        <f>MIS[[#This Row],[LTP]]*MIS[[#This Row],[OrderQuantity]]</f>
        <v>693</v>
      </c>
      <c r="AG205">
        <f>IF(MIS[[#This Row],[OrderSide]]="SELL",MIS[[#This Row],[VALUE]]-MIS[[#This Row],[LIVE_VALUE]],MIS[[#This Row],[LIVE_VALUE]]-MIS[[#This Row],[VALUE]])</f>
        <v>-477</v>
      </c>
      <c r="AH205" t="str" cm="1">
        <f t="array" ref="AH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5" t="str">
        <f>MIS[[#This Row],[TRADING SYMBOL]]</f>
        <v>SENSEX2552078400PE</v>
      </c>
      <c r="AJ205" t="str">
        <f>IF(RIGHT(MIS[[#This Row],[Main/Hedge]],4)="MAIN","MAIN","HEDGE")</f>
        <v>HEDGE</v>
      </c>
      <c r="AK205" t="str" cm="1">
        <f t="array" ref="AK205">_xlfn._xlws.FILTER(Table4[Column1],ISNUMBER(SEARCH(Table4[Column1],MIS[[#This Row],[OrderUniqueIdentifier]])),"")</f>
        <v>XYT</v>
      </c>
    </row>
    <row r="206" spans="1:37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>
        <f>_xlfn.XLOOKUP(MIS[[#This Row],[TRADING SYMBOL]],[1]Sheet1!$D:$D,[1]Sheet1!$C:$C)</f>
        <v>3.15</v>
      </c>
      <c r="AE206">
        <f>MIS[[#This Row],[OrderAverageTradedPrice]]*MIS[[#This Row],[OrderQuantity]]</f>
        <v>532.5</v>
      </c>
      <c r="AF206">
        <f>MIS[[#This Row],[LTP]]*MIS[[#This Row],[OrderQuantity]]</f>
        <v>472.5</v>
      </c>
      <c r="AG206">
        <f>IF(MIS[[#This Row],[OrderSide]]="SELL",MIS[[#This Row],[VALUE]]-MIS[[#This Row],[LIVE_VALUE]],MIS[[#This Row],[LIVE_VALUE]]-MIS[[#This Row],[VALUE]])</f>
        <v>-60</v>
      </c>
      <c r="AH206" t="str" cm="1">
        <f t="array" ref="AH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6" t="str">
        <f>MIS[[#This Row],[TRADING SYMBOL]]</f>
        <v>NIFTY2552226300CE</v>
      </c>
      <c r="AJ206" t="str">
        <f>IF(RIGHT(MIS[[#This Row],[Main/Hedge]],4)="MAIN","MAIN","HEDGE")</f>
        <v>HEDGE</v>
      </c>
      <c r="AK206" t="str" cm="1">
        <f t="array" ref="AK206">_xlfn._xlws.FILTER(Table4[Column1],ISNUMBER(SEARCH(Table4[Column1],MIS[[#This Row],[OrderUniqueIdentifier]])),"")</f>
        <v>VWAP</v>
      </c>
    </row>
    <row r="207" spans="1:37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>
        <f>_xlfn.XLOOKUP(MIS[[#This Row],[TRADING SYMBOL]],[1]Sheet1!$D:$D,[1]Sheet1!$C:$C)</f>
        <v>4.0999999999999996</v>
      </c>
      <c r="AE207">
        <f>MIS[[#This Row],[OrderAverageTradedPrice]]*MIS[[#This Row],[OrderQuantity]]</f>
        <v>144</v>
      </c>
      <c r="AF207">
        <f>MIS[[#This Row],[LTP]]*MIS[[#This Row],[OrderQuantity]]</f>
        <v>82</v>
      </c>
      <c r="AG207">
        <f>IF(MIS[[#This Row],[OrderSide]]="SELL",MIS[[#This Row],[VALUE]]-MIS[[#This Row],[LIVE_VALUE]],MIS[[#This Row],[LIVE_VALUE]]-MIS[[#This Row],[VALUE]])</f>
        <v>-62</v>
      </c>
      <c r="AH207" t="str" cm="1">
        <f t="array" ref="AH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7" t="str">
        <f>MIS[[#This Row],[TRADING SYMBOL]]</f>
        <v>SENSEX2552085900CE</v>
      </c>
      <c r="AJ207" t="str">
        <f>IF(RIGHT(MIS[[#This Row],[Main/Hedge]],4)="MAIN","MAIN","HEDGE")</f>
        <v>HEDGE</v>
      </c>
      <c r="AK207" t="str" cm="1">
        <f t="array" ref="AK207">_xlfn._xlws.FILTER(Table4[Column1],ISNUMBER(SEARCH(Table4[Column1],MIS[[#This Row],[OrderUniqueIdentifier]])),"")</f>
        <v>XYT</v>
      </c>
    </row>
    <row r="208" spans="1:37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>
        <f>_xlfn.XLOOKUP(MIS[[#This Row],[TRADING SYMBOL]],[1]Sheet1!$D:$D,[1]Sheet1!$C:$C)</f>
        <v>4.0999999999999996</v>
      </c>
      <c r="AE208">
        <f>MIS[[#This Row],[OrderAverageTradedPrice]]*MIS[[#This Row],[OrderQuantity]]</f>
        <v>144</v>
      </c>
      <c r="AF208">
        <f>MIS[[#This Row],[LTP]]*MIS[[#This Row],[OrderQuantity]]</f>
        <v>82</v>
      </c>
      <c r="AG208">
        <f>IF(MIS[[#This Row],[OrderSide]]="SELL",MIS[[#This Row],[VALUE]]-MIS[[#This Row],[LIVE_VALUE]],MIS[[#This Row],[LIVE_VALUE]]-MIS[[#This Row],[VALUE]])</f>
        <v>-62</v>
      </c>
      <c r="AH208" t="str" cm="1">
        <f t="array" ref="AH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8" t="str">
        <f>MIS[[#This Row],[TRADING SYMBOL]]</f>
        <v>SENSEX2552085900CE</v>
      </c>
      <c r="AJ208" t="str">
        <f>IF(RIGHT(MIS[[#This Row],[Main/Hedge]],4)="MAIN","MAIN","HEDGE")</f>
        <v>HEDGE</v>
      </c>
      <c r="AK208" t="str" cm="1">
        <f t="array" ref="AK208">_xlfn._xlws.FILTER(Table4[Column1],ISNUMBER(SEARCH(Table4[Column1],MIS[[#This Row],[OrderUniqueIdentifier]])),"")</f>
        <v>XYT</v>
      </c>
    </row>
    <row r="209" spans="1:37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>
        <f>_xlfn.XLOOKUP(MIS[[#This Row],[TRADING SYMBOL]],[1]Sheet1!$D:$D,[1]Sheet1!$C:$C)</f>
        <v>3.15</v>
      </c>
      <c r="AE209">
        <f>MIS[[#This Row],[OrderAverageTradedPrice]]*MIS[[#This Row],[OrderQuantity]]</f>
        <v>1065</v>
      </c>
      <c r="AF209">
        <f>MIS[[#This Row],[LTP]]*MIS[[#This Row],[OrderQuantity]]</f>
        <v>945</v>
      </c>
      <c r="AG209">
        <f>IF(MIS[[#This Row],[OrderSide]]="SELL",MIS[[#This Row],[VALUE]]-MIS[[#This Row],[LIVE_VALUE]],MIS[[#This Row],[LIVE_VALUE]]-MIS[[#This Row],[VALUE]])</f>
        <v>-120</v>
      </c>
      <c r="AH209" t="str" cm="1">
        <f t="array" ref="AH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9" t="str">
        <f>MIS[[#This Row],[TRADING SYMBOL]]</f>
        <v>NIFTY2552226300CE</v>
      </c>
      <c r="AJ209" t="str">
        <f>IF(RIGHT(MIS[[#This Row],[Main/Hedge]],4)="MAIN","MAIN","HEDGE")</f>
        <v>HEDGE</v>
      </c>
      <c r="AK209" t="str" cm="1">
        <f t="array" ref="AK209">_xlfn._xlws.FILTER(Table4[Column1],ISNUMBER(SEARCH(Table4[Column1],MIS[[#This Row],[OrderUniqueIdentifier]])),"")</f>
        <v>VWAP</v>
      </c>
    </row>
    <row r="210" spans="1:37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>
        <f>_xlfn.XLOOKUP(MIS[[#This Row],[TRADING SYMBOL]],[1]Sheet1!$D:$D,[1]Sheet1!$C:$C)</f>
        <v>10</v>
      </c>
      <c r="AE210">
        <f>MIS[[#This Row],[OrderAverageTradedPrice]]*MIS[[#This Row],[OrderQuantity]]</f>
        <v>816</v>
      </c>
      <c r="AF210">
        <f>MIS[[#This Row],[LTP]]*MIS[[#This Row],[OrderQuantity]]</f>
        <v>400</v>
      </c>
      <c r="AG210">
        <f>IF(MIS[[#This Row],[OrderSide]]="SELL",MIS[[#This Row],[VALUE]]-MIS[[#This Row],[LIVE_VALUE]],MIS[[#This Row],[LIVE_VALUE]]-MIS[[#This Row],[VALUE]])</f>
        <v>-416</v>
      </c>
      <c r="AH210" t="str" cm="1">
        <f t="array" ref="AH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0" t="str">
        <f>MIS[[#This Row],[TRADING SYMBOL]]</f>
        <v>SENSEX2552078500PE</v>
      </c>
      <c r="AJ210" t="str">
        <f>IF(RIGHT(MIS[[#This Row],[Main/Hedge]],4)="MAIN","MAIN","HEDGE")</f>
        <v>HEDGE</v>
      </c>
      <c r="AK210" t="str" cm="1">
        <f t="array" ref="AK210">_xlfn._xlws.FILTER(Table4[Column1],ISNUMBER(SEARCH(Table4[Column1],MIS[[#This Row],[OrderUniqueIdentifier]])),"")</f>
        <v>XYT</v>
      </c>
    </row>
    <row r="211" spans="1:37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>
        <f>_xlfn.XLOOKUP(MIS[[#This Row],[TRADING SYMBOL]],[1]Sheet1!$D:$D,[1]Sheet1!$C:$C)</f>
        <v>3.15</v>
      </c>
      <c r="AE211">
        <f>MIS[[#This Row],[OrderAverageTradedPrice]]*MIS[[#This Row],[OrderQuantity]]</f>
        <v>1050</v>
      </c>
      <c r="AF211">
        <f>MIS[[#This Row],[LTP]]*MIS[[#This Row],[OrderQuantity]]</f>
        <v>945</v>
      </c>
      <c r="AG211">
        <f>IF(MIS[[#This Row],[OrderSide]]="SELL",MIS[[#This Row],[VALUE]]-MIS[[#This Row],[LIVE_VALUE]],MIS[[#This Row],[LIVE_VALUE]]-MIS[[#This Row],[VALUE]])</f>
        <v>-105</v>
      </c>
      <c r="AH211" t="str" cm="1">
        <f t="array" ref="AH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1" t="str">
        <f>MIS[[#This Row],[TRADING SYMBOL]]</f>
        <v>NIFTY2552226300CE</v>
      </c>
      <c r="AJ211" t="str">
        <f>IF(RIGHT(MIS[[#This Row],[Main/Hedge]],4)="MAIN","MAIN","HEDGE")</f>
        <v>HEDGE</v>
      </c>
      <c r="AK211" t="str" cm="1">
        <f t="array" ref="AK211">_xlfn._xlws.FILTER(Table4[Column1],ISNUMBER(SEARCH(Table4[Column1],MIS[[#This Row],[OrderUniqueIdentifier]])),"")</f>
        <v>VWAP</v>
      </c>
    </row>
    <row r="212" spans="1:37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>
        <f>_xlfn.XLOOKUP(MIS[[#This Row],[TRADING SYMBOL]],[1]Sheet1!$D:$D,[1]Sheet1!$C:$C)</f>
        <v>4.0999999999999996</v>
      </c>
      <c r="AE212">
        <f>MIS[[#This Row],[OrderAverageTradedPrice]]*MIS[[#This Row],[OrderQuantity]]</f>
        <v>432</v>
      </c>
      <c r="AF212">
        <f>MIS[[#This Row],[LTP]]*MIS[[#This Row],[OrderQuantity]]</f>
        <v>245.99999999999997</v>
      </c>
      <c r="AG212">
        <f>IF(MIS[[#This Row],[OrderSide]]="SELL",MIS[[#This Row],[VALUE]]-MIS[[#This Row],[LIVE_VALUE]],MIS[[#This Row],[LIVE_VALUE]]-MIS[[#This Row],[VALUE]])</f>
        <v>-186.00000000000003</v>
      </c>
      <c r="AH212" t="str" cm="1">
        <f t="array" ref="AH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2" t="str">
        <f>MIS[[#This Row],[TRADING SYMBOL]]</f>
        <v>SENSEX2552085900CE</v>
      </c>
      <c r="AJ212" t="str">
        <f>IF(RIGHT(MIS[[#This Row],[Main/Hedge]],4)="MAIN","MAIN","HEDGE")</f>
        <v>HEDGE</v>
      </c>
      <c r="AK212" t="str" cm="1">
        <f t="array" ref="AK212">_xlfn._xlws.FILTER(Table4[Column1],ISNUMBER(SEARCH(Table4[Column1],MIS[[#This Row],[OrderUniqueIdentifier]])),"")</f>
        <v>XYT</v>
      </c>
    </row>
    <row r="213" spans="1:37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>
        <f>_xlfn.XLOOKUP(MIS[[#This Row],[TRADING SYMBOL]],[1]Sheet1!$D:$D,[1]Sheet1!$C:$C)</f>
        <v>3.15</v>
      </c>
      <c r="AE213">
        <f>MIS[[#This Row],[OrderAverageTradedPrice]]*MIS[[#This Row],[OrderQuantity]]</f>
        <v>266.25</v>
      </c>
      <c r="AF213">
        <f>MIS[[#This Row],[LTP]]*MIS[[#This Row],[OrderQuantity]]</f>
        <v>236.25</v>
      </c>
      <c r="AG213">
        <f>IF(MIS[[#This Row],[OrderSide]]="SELL",MIS[[#This Row],[VALUE]]-MIS[[#This Row],[LIVE_VALUE]],MIS[[#This Row],[LIVE_VALUE]]-MIS[[#This Row],[VALUE]])</f>
        <v>-30</v>
      </c>
      <c r="AH213" t="str" cm="1">
        <f t="array" ref="AH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3" t="str">
        <f>MIS[[#This Row],[TRADING SYMBOL]]</f>
        <v>NIFTY2552226300CE</v>
      </c>
      <c r="AJ213" t="str">
        <f>IF(RIGHT(MIS[[#This Row],[Main/Hedge]],4)="MAIN","MAIN","HEDGE")</f>
        <v>HEDGE</v>
      </c>
      <c r="AK213" t="str" cm="1">
        <f t="array" ref="AK213">_xlfn._xlws.FILTER(Table4[Column1],ISNUMBER(SEARCH(Table4[Column1],MIS[[#This Row],[OrderUniqueIdentifier]])),"")</f>
        <v>VWAP</v>
      </c>
    </row>
    <row r="214" spans="1:37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>
        <f>_xlfn.XLOOKUP(MIS[[#This Row],[TRADING SYMBOL]],[1]Sheet1!$D:$D,[1]Sheet1!$C:$C)</f>
        <v>8.1999999999999993</v>
      </c>
      <c r="AE214">
        <f>MIS[[#This Row],[OrderAverageTradedPrice]]*MIS[[#This Row],[OrderQuantity]]</f>
        <v>5175</v>
      </c>
      <c r="AF214">
        <f>MIS[[#This Row],[LTP]]*MIS[[#This Row],[OrderQuantity]]</f>
        <v>3689.9999999999995</v>
      </c>
      <c r="AG214">
        <f>IF(MIS[[#This Row],[OrderSide]]="SELL",MIS[[#This Row],[VALUE]]-MIS[[#This Row],[LIVE_VALUE]],MIS[[#This Row],[LIVE_VALUE]]-MIS[[#This Row],[VALUE]])</f>
        <v>-1485.0000000000005</v>
      </c>
      <c r="AH214" t="str" cm="1">
        <f t="array" ref="AH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4" t="str">
        <f>MIS[[#This Row],[TRADING SYMBOL]]</f>
        <v>NIFTY2552223700PE</v>
      </c>
      <c r="AJ214" t="str">
        <f>IF(RIGHT(MIS[[#This Row],[Main/Hedge]],4)="MAIN","MAIN","HEDGE")</f>
        <v>HEDGE</v>
      </c>
      <c r="AK214" t="str" cm="1">
        <f t="array" ref="AK214">_xlfn._xlws.FILTER(Table4[Column1],ISNUMBER(SEARCH(Table4[Column1],MIS[[#This Row],[OrderUniqueIdentifier]])),"")</f>
        <v>VWAP</v>
      </c>
    </row>
    <row r="215" spans="1:37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>
        <f>_xlfn.XLOOKUP(MIS[[#This Row],[TRADING SYMBOL]],[1]Sheet1!$D:$D,[1]Sheet1!$C:$C)</f>
        <v>11.55</v>
      </c>
      <c r="AE215">
        <f>MIS[[#This Row],[OrderAverageTradedPrice]]*MIS[[#This Row],[OrderQuantity]]</f>
        <v>1173</v>
      </c>
      <c r="AF215">
        <f>MIS[[#This Row],[LTP]]*MIS[[#This Row],[OrderQuantity]]</f>
        <v>693</v>
      </c>
      <c r="AG215">
        <f>IF(MIS[[#This Row],[OrderSide]]="SELL",MIS[[#This Row],[VALUE]]-MIS[[#This Row],[LIVE_VALUE]],MIS[[#This Row],[LIVE_VALUE]]-MIS[[#This Row],[VALUE]])</f>
        <v>-480</v>
      </c>
      <c r="AH215" t="str" cm="1">
        <f t="array" ref="AH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5" t="str">
        <f>MIS[[#This Row],[TRADING SYMBOL]]</f>
        <v>SENSEX2552078400PE</v>
      </c>
      <c r="AJ215" t="str">
        <f>IF(RIGHT(MIS[[#This Row],[Main/Hedge]],4)="MAIN","MAIN","HEDGE")</f>
        <v>HEDGE</v>
      </c>
      <c r="AK215" t="str" cm="1">
        <f t="array" ref="AK215">_xlfn._xlws.FILTER(Table4[Column1],ISNUMBER(SEARCH(Table4[Column1],MIS[[#This Row],[OrderUniqueIdentifier]])),"")</f>
        <v>XYT</v>
      </c>
    </row>
    <row r="216" spans="1:37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>
        <f>_xlfn.XLOOKUP(MIS[[#This Row],[TRADING SYMBOL]],[1]Sheet1!$D:$D,[1]Sheet1!$C:$C)</f>
        <v>8.1999999999999993</v>
      </c>
      <c r="AE216">
        <f>MIS[[#This Row],[OrderAverageTradedPrice]]*MIS[[#This Row],[OrderQuantity]]</f>
        <v>12075</v>
      </c>
      <c r="AF216">
        <f>MIS[[#This Row],[LTP]]*MIS[[#This Row],[OrderQuantity]]</f>
        <v>8610</v>
      </c>
      <c r="AG216">
        <f>IF(MIS[[#This Row],[OrderSide]]="SELL",MIS[[#This Row],[VALUE]]-MIS[[#This Row],[LIVE_VALUE]],MIS[[#This Row],[LIVE_VALUE]]-MIS[[#This Row],[VALUE]])</f>
        <v>-3465</v>
      </c>
      <c r="AH216" t="str" cm="1">
        <f t="array" ref="AH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6" t="str">
        <f>MIS[[#This Row],[TRADING SYMBOL]]</f>
        <v>NIFTY2552223700PE</v>
      </c>
      <c r="AJ216" t="str">
        <f>IF(RIGHT(MIS[[#This Row],[Main/Hedge]],4)="MAIN","MAIN","HEDGE")</f>
        <v>HEDGE</v>
      </c>
      <c r="AK216" t="str" cm="1">
        <f t="array" ref="AK216">_xlfn._xlws.FILTER(Table4[Column1],ISNUMBER(SEARCH(Table4[Column1],MIS[[#This Row],[OrderUniqueIdentifier]])),"")</f>
        <v>VWAP</v>
      </c>
    </row>
    <row r="217" spans="1:37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>
        <f>_xlfn.XLOOKUP(MIS[[#This Row],[TRADING SYMBOL]],[1]Sheet1!$D:$D,[1]Sheet1!$C:$C)</f>
        <v>4.0999999999999996</v>
      </c>
      <c r="AE217">
        <f>MIS[[#This Row],[OrderAverageTradedPrice]]*MIS[[#This Row],[OrderQuantity]]</f>
        <v>144</v>
      </c>
      <c r="AF217">
        <f>MIS[[#This Row],[LTP]]*MIS[[#This Row],[OrderQuantity]]</f>
        <v>82</v>
      </c>
      <c r="AG217">
        <f>IF(MIS[[#This Row],[OrderSide]]="SELL",MIS[[#This Row],[VALUE]]-MIS[[#This Row],[LIVE_VALUE]],MIS[[#This Row],[LIVE_VALUE]]-MIS[[#This Row],[VALUE]])</f>
        <v>-62</v>
      </c>
      <c r="AH217" t="str" cm="1">
        <f t="array" ref="AH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7" t="str">
        <f>MIS[[#This Row],[TRADING SYMBOL]]</f>
        <v>SENSEX2552085900CE</v>
      </c>
      <c r="AJ217" t="str">
        <f>IF(RIGHT(MIS[[#This Row],[Main/Hedge]],4)="MAIN","MAIN","HEDGE")</f>
        <v>HEDGE</v>
      </c>
      <c r="AK217" t="str" cm="1">
        <f t="array" ref="AK217">_xlfn._xlws.FILTER(Table4[Column1],ISNUMBER(SEARCH(Table4[Column1],MIS[[#This Row],[OrderUniqueIdentifier]])),"")</f>
        <v>XYT</v>
      </c>
    </row>
    <row r="218" spans="1:37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>
        <f>_xlfn.XLOOKUP(MIS[[#This Row],[TRADING SYMBOL]],[1]Sheet1!$D:$D,[1]Sheet1!$C:$C)</f>
        <v>3.15</v>
      </c>
      <c r="AE218">
        <f>MIS[[#This Row],[OrderAverageTradedPrice]]*MIS[[#This Row],[OrderQuantity]]</f>
        <v>525</v>
      </c>
      <c r="AF218">
        <f>MIS[[#This Row],[LTP]]*MIS[[#This Row],[OrderQuantity]]</f>
        <v>472.5</v>
      </c>
      <c r="AG218">
        <f>IF(MIS[[#This Row],[OrderSide]]="SELL",MIS[[#This Row],[VALUE]]-MIS[[#This Row],[LIVE_VALUE]],MIS[[#This Row],[LIVE_VALUE]]-MIS[[#This Row],[VALUE]])</f>
        <v>-52.5</v>
      </c>
      <c r="AH218" t="str" cm="1">
        <f t="array" ref="AH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8" t="str">
        <f>MIS[[#This Row],[TRADING SYMBOL]]</f>
        <v>NIFTY2552226300CE</v>
      </c>
      <c r="AJ218" t="str">
        <f>IF(RIGHT(MIS[[#This Row],[Main/Hedge]],4)="MAIN","MAIN","HEDGE")</f>
        <v>HEDGE</v>
      </c>
      <c r="AK218" t="str" cm="1">
        <f t="array" ref="AK218">_xlfn._xlws.FILTER(Table4[Column1],ISNUMBER(SEARCH(Table4[Column1],MIS[[#This Row],[OrderUniqueIdentifier]])),"")</f>
        <v>VWAP</v>
      </c>
    </row>
    <row r="219" spans="1:37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>
        <f>_xlfn.XLOOKUP(MIS[[#This Row],[TRADING SYMBOL]],[1]Sheet1!$D:$D,[1]Sheet1!$C:$C)</f>
        <v>8.1999999999999993</v>
      </c>
      <c r="AE219">
        <f>MIS[[#This Row],[OrderAverageTradedPrice]]*MIS[[#This Row],[OrderQuantity]]</f>
        <v>1725</v>
      </c>
      <c r="AF219">
        <f>MIS[[#This Row],[LTP]]*MIS[[#This Row],[OrderQuantity]]</f>
        <v>1230</v>
      </c>
      <c r="AG219">
        <f>IF(MIS[[#This Row],[OrderSide]]="SELL",MIS[[#This Row],[VALUE]]-MIS[[#This Row],[LIVE_VALUE]],MIS[[#This Row],[LIVE_VALUE]]-MIS[[#This Row],[VALUE]])</f>
        <v>-495</v>
      </c>
      <c r="AH219" t="str" cm="1">
        <f t="array" ref="AH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9" t="str">
        <f>MIS[[#This Row],[TRADING SYMBOL]]</f>
        <v>NIFTY2552223700PE</v>
      </c>
      <c r="AJ219" t="str">
        <f>IF(RIGHT(MIS[[#This Row],[Main/Hedge]],4)="MAIN","MAIN","HEDGE")</f>
        <v>HEDGE</v>
      </c>
      <c r="AK219" t="str" cm="1">
        <f t="array" ref="AK219">_xlfn._xlws.FILTER(Table4[Column1],ISNUMBER(SEARCH(Table4[Column1],MIS[[#This Row],[OrderUniqueIdentifier]])),"")</f>
        <v>VWAP</v>
      </c>
    </row>
    <row r="220" spans="1:37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>
        <f>_xlfn.XLOOKUP(MIS[[#This Row],[TRADING SYMBOL]],[1]Sheet1!$D:$D,[1]Sheet1!$C:$C)</f>
        <v>4.0999999999999996</v>
      </c>
      <c r="AE220">
        <f>MIS[[#This Row],[OrderAverageTradedPrice]]*MIS[[#This Row],[OrderQuantity]]</f>
        <v>144</v>
      </c>
      <c r="AF220">
        <f>MIS[[#This Row],[LTP]]*MIS[[#This Row],[OrderQuantity]]</f>
        <v>82</v>
      </c>
      <c r="AG220">
        <f>IF(MIS[[#This Row],[OrderSide]]="SELL",MIS[[#This Row],[VALUE]]-MIS[[#This Row],[LIVE_VALUE]],MIS[[#This Row],[LIVE_VALUE]]-MIS[[#This Row],[VALUE]])</f>
        <v>-62</v>
      </c>
      <c r="AH220" t="str" cm="1">
        <f t="array" ref="AH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0" t="str">
        <f>MIS[[#This Row],[TRADING SYMBOL]]</f>
        <v>SENSEX2552085900CE</v>
      </c>
      <c r="AJ220" t="str">
        <f>IF(RIGHT(MIS[[#This Row],[Main/Hedge]],4)="MAIN","MAIN","HEDGE")</f>
        <v>HEDGE</v>
      </c>
      <c r="AK220" t="str" cm="1">
        <f t="array" ref="AK220">_xlfn._xlws.FILTER(Table4[Column1],ISNUMBER(SEARCH(Table4[Column1],MIS[[#This Row],[OrderUniqueIdentifier]])),"")</f>
        <v>XYT</v>
      </c>
    </row>
    <row r="221" spans="1:37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>
        <f>_xlfn.XLOOKUP(MIS[[#This Row],[TRADING SYMBOL]],[1]Sheet1!$D:$D,[1]Sheet1!$C:$C)</f>
        <v>3.15</v>
      </c>
      <c r="AE221">
        <f>MIS[[#This Row],[OrderAverageTradedPrice]]*MIS[[#This Row],[OrderQuantity]]</f>
        <v>532.5</v>
      </c>
      <c r="AF221">
        <f>MIS[[#This Row],[LTP]]*MIS[[#This Row],[OrderQuantity]]</f>
        <v>472.5</v>
      </c>
      <c r="AG221">
        <f>IF(MIS[[#This Row],[OrderSide]]="SELL",MIS[[#This Row],[VALUE]]-MIS[[#This Row],[LIVE_VALUE]],MIS[[#This Row],[LIVE_VALUE]]-MIS[[#This Row],[VALUE]])</f>
        <v>-60</v>
      </c>
      <c r="AH221" t="str" cm="1">
        <f t="array" ref="AH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1" t="str">
        <f>MIS[[#This Row],[TRADING SYMBOL]]</f>
        <v>NIFTY2552226300CE</v>
      </c>
      <c r="AJ221" t="str">
        <f>IF(RIGHT(MIS[[#This Row],[Main/Hedge]],4)="MAIN","MAIN","HEDGE")</f>
        <v>HEDGE</v>
      </c>
      <c r="AK221" t="str" cm="1">
        <f t="array" ref="AK221">_xlfn._xlws.FILTER(Table4[Column1],ISNUMBER(SEARCH(Table4[Column1],MIS[[#This Row],[OrderUniqueIdentifier]])),"")</f>
        <v>VWAP</v>
      </c>
    </row>
    <row r="222" spans="1:37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>
        <f>_xlfn.XLOOKUP(MIS[[#This Row],[TRADING SYMBOL]],[1]Sheet1!$D:$D,[1]Sheet1!$C:$C)</f>
        <v>8.1999999999999993</v>
      </c>
      <c r="AE222">
        <f>MIS[[#This Row],[OrderAverageTradedPrice]]*MIS[[#This Row],[OrderQuantity]]</f>
        <v>1725</v>
      </c>
      <c r="AF222">
        <f>MIS[[#This Row],[LTP]]*MIS[[#This Row],[OrderQuantity]]</f>
        <v>1230</v>
      </c>
      <c r="AG222">
        <f>IF(MIS[[#This Row],[OrderSide]]="SELL",MIS[[#This Row],[VALUE]]-MIS[[#This Row],[LIVE_VALUE]],MIS[[#This Row],[LIVE_VALUE]]-MIS[[#This Row],[VALUE]])</f>
        <v>-495</v>
      </c>
      <c r="AH222" t="str" cm="1">
        <f t="array" ref="AH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2" t="str">
        <f>MIS[[#This Row],[TRADING SYMBOL]]</f>
        <v>NIFTY2552223700PE</v>
      </c>
      <c r="AJ222" t="str">
        <f>IF(RIGHT(MIS[[#This Row],[Main/Hedge]],4)="MAIN","MAIN","HEDGE")</f>
        <v>HEDGE</v>
      </c>
      <c r="AK222" t="str" cm="1">
        <f t="array" ref="AK222">_xlfn._xlws.FILTER(Table4[Column1],ISNUMBER(SEARCH(Table4[Column1],MIS[[#This Row],[OrderUniqueIdentifier]])),"")</f>
        <v>VWAP</v>
      </c>
    </row>
    <row r="223" spans="1:37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>
        <f>_xlfn.XLOOKUP(MIS[[#This Row],[TRADING SYMBOL]],[1]Sheet1!$D:$D,[1]Sheet1!$C:$C)</f>
        <v>8.1999999999999993</v>
      </c>
      <c r="AE223">
        <f>MIS[[#This Row],[OrderAverageTradedPrice]]*MIS[[#This Row],[OrderQuantity]]</f>
        <v>3450</v>
      </c>
      <c r="AF223">
        <f>MIS[[#This Row],[LTP]]*MIS[[#This Row],[OrderQuantity]]</f>
        <v>2460</v>
      </c>
      <c r="AG223">
        <f>IF(MIS[[#This Row],[OrderSide]]="SELL",MIS[[#This Row],[VALUE]]-MIS[[#This Row],[LIVE_VALUE]],MIS[[#This Row],[LIVE_VALUE]]-MIS[[#This Row],[VALUE]])</f>
        <v>-990</v>
      </c>
      <c r="AH223" t="str" cm="1">
        <f t="array" ref="AH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3" t="str">
        <f>MIS[[#This Row],[TRADING SYMBOL]]</f>
        <v>NIFTY2552223700PE</v>
      </c>
      <c r="AJ223" t="str">
        <f>IF(RIGHT(MIS[[#This Row],[Main/Hedge]],4)="MAIN","MAIN","HEDGE")</f>
        <v>HEDGE</v>
      </c>
      <c r="AK223" t="str" cm="1">
        <f t="array" ref="AK223">_xlfn._xlws.FILTER(Table4[Column1],ISNUMBER(SEARCH(Table4[Column1],MIS[[#This Row],[OrderUniqueIdentifier]])),"")</f>
        <v>VWAP</v>
      </c>
    </row>
    <row r="224" spans="1:37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>
        <f>_xlfn.XLOOKUP(MIS[[#This Row],[TRADING SYMBOL]],[1]Sheet1!$D:$D,[1]Sheet1!$C:$C)</f>
        <v>3.15</v>
      </c>
      <c r="AE224">
        <f>MIS[[#This Row],[OrderAverageTradedPrice]]*MIS[[#This Row],[OrderQuantity]]</f>
        <v>1863.75</v>
      </c>
      <c r="AF224">
        <f>MIS[[#This Row],[LTP]]*MIS[[#This Row],[OrderQuantity]]</f>
        <v>1653.75</v>
      </c>
      <c r="AG224">
        <f>IF(MIS[[#This Row],[OrderSide]]="SELL",MIS[[#This Row],[VALUE]]-MIS[[#This Row],[LIVE_VALUE]],MIS[[#This Row],[LIVE_VALUE]]-MIS[[#This Row],[VALUE]])</f>
        <v>-210</v>
      </c>
      <c r="AH224" t="str" cm="1">
        <f t="array" ref="AH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4" t="str">
        <f>MIS[[#This Row],[TRADING SYMBOL]]</f>
        <v>NIFTY2552226300CE</v>
      </c>
      <c r="AJ224" t="str">
        <f>IF(RIGHT(MIS[[#This Row],[Main/Hedge]],4)="MAIN","MAIN","HEDGE")</f>
        <v>HEDGE</v>
      </c>
      <c r="AK224" t="str" cm="1">
        <f t="array" ref="AK224">_xlfn._xlws.FILTER(Table4[Column1],ISNUMBER(SEARCH(Table4[Column1],MIS[[#This Row],[OrderUniqueIdentifier]])),"")</f>
        <v>VWAP</v>
      </c>
    </row>
    <row r="225" spans="1:37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>
        <f>_xlfn.XLOOKUP(MIS[[#This Row],[TRADING SYMBOL]],[1]Sheet1!$D:$D,[1]Sheet1!$C:$C)</f>
        <v>10</v>
      </c>
      <c r="AE225">
        <f>MIS[[#This Row],[OrderAverageTradedPrice]]*MIS[[#This Row],[OrderQuantity]]</f>
        <v>1224</v>
      </c>
      <c r="AF225">
        <f>MIS[[#This Row],[LTP]]*MIS[[#This Row],[OrderQuantity]]</f>
        <v>600</v>
      </c>
      <c r="AG225">
        <f>IF(MIS[[#This Row],[OrderSide]]="SELL",MIS[[#This Row],[VALUE]]-MIS[[#This Row],[LIVE_VALUE]],MIS[[#This Row],[LIVE_VALUE]]-MIS[[#This Row],[VALUE]])</f>
        <v>-624</v>
      </c>
      <c r="AH225" t="str" cm="1">
        <f t="array" ref="AH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5" t="str">
        <f>MIS[[#This Row],[TRADING SYMBOL]]</f>
        <v>SENSEX2552078500PE</v>
      </c>
      <c r="AJ225" t="str">
        <f>IF(RIGHT(MIS[[#This Row],[Main/Hedge]],4)="MAIN","MAIN","HEDGE")</f>
        <v>HEDGE</v>
      </c>
      <c r="AK225" t="str" cm="1">
        <f t="array" ref="AK225">_xlfn._xlws.FILTER(Table4[Column1],ISNUMBER(SEARCH(Table4[Column1],MIS[[#This Row],[OrderUniqueIdentifier]])),"")</f>
        <v>XYT</v>
      </c>
    </row>
    <row r="226" spans="1:37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>
        <f>_xlfn.XLOOKUP(MIS[[#This Row],[TRADING SYMBOL]],[1]Sheet1!$D:$D,[1]Sheet1!$C:$C)</f>
        <v>10</v>
      </c>
      <c r="AE226">
        <f>MIS[[#This Row],[OrderAverageTradedPrice]]*MIS[[#This Row],[OrderQuantity]]</f>
        <v>408</v>
      </c>
      <c r="AF226">
        <f>MIS[[#This Row],[LTP]]*MIS[[#This Row],[OrderQuantity]]</f>
        <v>200</v>
      </c>
      <c r="AG226">
        <f>IF(MIS[[#This Row],[OrderSide]]="SELL",MIS[[#This Row],[VALUE]]-MIS[[#This Row],[LIVE_VALUE]],MIS[[#This Row],[LIVE_VALUE]]-MIS[[#This Row],[VALUE]])</f>
        <v>-208</v>
      </c>
      <c r="AH226" t="str" cm="1">
        <f t="array" ref="AH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6" t="str">
        <f>MIS[[#This Row],[TRADING SYMBOL]]</f>
        <v>SENSEX2552078500PE</v>
      </c>
      <c r="AJ226" t="str">
        <f>IF(RIGHT(MIS[[#This Row],[Main/Hedge]],4)="MAIN","MAIN","HEDGE")</f>
        <v>HEDGE</v>
      </c>
      <c r="AK226" t="str" cm="1">
        <f t="array" ref="AK226">_xlfn._xlws.FILTER(Table4[Column1],ISNUMBER(SEARCH(Table4[Column1],MIS[[#This Row],[OrderUniqueIdentifier]])),"")</f>
        <v>XYT</v>
      </c>
    </row>
    <row r="227" spans="1:37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>
        <f>_xlfn.XLOOKUP(MIS[[#This Row],[TRADING SYMBOL]],[1]Sheet1!$D:$D,[1]Sheet1!$C:$C)</f>
        <v>8.1999999999999993</v>
      </c>
      <c r="AE227">
        <f>MIS[[#This Row],[OrderAverageTradedPrice]]*MIS[[#This Row],[OrderQuantity]]</f>
        <v>1725</v>
      </c>
      <c r="AF227">
        <f>MIS[[#This Row],[LTP]]*MIS[[#This Row],[OrderQuantity]]</f>
        <v>1230</v>
      </c>
      <c r="AG227">
        <f>IF(MIS[[#This Row],[OrderSide]]="SELL",MIS[[#This Row],[VALUE]]-MIS[[#This Row],[LIVE_VALUE]],MIS[[#This Row],[LIVE_VALUE]]-MIS[[#This Row],[VALUE]])</f>
        <v>-495</v>
      </c>
      <c r="AH227" t="str" cm="1">
        <f t="array" ref="AH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7" t="str">
        <f>MIS[[#This Row],[TRADING SYMBOL]]</f>
        <v>NIFTY2552223700PE</v>
      </c>
      <c r="AJ227" t="str">
        <f>IF(RIGHT(MIS[[#This Row],[Main/Hedge]],4)="MAIN","MAIN","HEDGE")</f>
        <v>HEDGE</v>
      </c>
      <c r="AK227" t="str" cm="1">
        <f t="array" ref="AK227">_xlfn._xlws.FILTER(Table4[Column1],ISNUMBER(SEARCH(Table4[Column1],MIS[[#This Row],[OrderUniqueIdentifier]])),"")</f>
        <v>VWAP</v>
      </c>
    </row>
    <row r="228" spans="1:37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>
        <f>_xlfn.XLOOKUP(MIS[[#This Row],[TRADING SYMBOL]],[1]Sheet1!$D:$D,[1]Sheet1!$C:$C)</f>
        <v>3.15</v>
      </c>
      <c r="AE228">
        <f>MIS[[#This Row],[OrderAverageTradedPrice]]*MIS[[#This Row],[OrderQuantity]]</f>
        <v>532.5</v>
      </c>
      <c r="AF228">
        <f>MIS[[#This Row],[LTP]]*MIS[[#This Row],[OrderQuantity]]</f>
        <v>472.5</v>
      </c>
      <c r="AG228">
        <f>IF(MIS[[#This Row],[OrderSide]]="SELL",MIS[[#This Row],[VALUE]]-MIS[[#This Row],[LIVE_VALUE]],MIS[[#This Row],[LIVE_VALUE]]-MIS[[#This Row],[VALUE]])</f>
        <v>-60</v>
      </c>
      <c r="AH228" t="str" cm="1">
        <f t="array" ref="AH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8" t="str">
        <f>MIS[[#This Row],[TRADING SYMBOL]]</f>
        <v>NIFTY2552226300CE</v>
      </c>
      <c r="AJ228" t="str">
        <f>IF(RIGHT(MIS[[#This Row],[Main/Hedge]],4)="MAIN","MAIN","HEDGE")</f>
        <v>HEDGE</v>
      </c>
      <c r="AK228" t="str" cm="1">
        <f t="array" ref="AK228">_xlfn._xlws.FILTER(Table4[Column1],ISNUMBER(SEARCH(Table4[Column1],MIS[[#This Row],[OrderUniqueIdentifier]])),"")</f>
        <v>VWAP</v>
      </c>
    </row>
    <row r="229" spans="1:37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>
        <f>_xlfn.XLOOKUP(MIS[[#This Row],[TRADING SYMBOL]],[1]Sheet1!$D:$D,[1]Sheet1!$C:$C)</f>
        <v>4.0999999999999996</v>
      </c>
      <c r="AE229">
        <f>MIS[[#This Row],[OrderAverageTradedPrice]]*MIS[[#This Row],[OrderQuantity]]</f>
        <v>144</v>
      </c>
      <c r="AF229">
        <f>MIS[[#This Row],[LTP]]*MIS[[#This Row],[OrderQuantity]]</f>
        <v>82</v>
      </c>
      <c r="AG229">
        <f>IF(MIS[[#This Row],[OrderSide]]="SELL",MIS[[#This Row],[VALUE]]-MIS[[#This Row],[LIVE_VALUE]],MIS[[#This Row],[LIVE_VALUE]]-MIS[[#This Row],[VALUE]])</f>
        <v>-62</v>
      </c>
      <c r="AH229" t="str" cm="1">
        <f t="array" ref="AH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9" t="str">
        <f>MIS[[#This Row],[TRADING SYMBOL]]</f>
        <v>SENSEX2552085900CE</v>
      </c>
      <c r="AJ229" t="str">
        <f>IF(RIGHT(MIS[[#This Row],[Main/Hedge]],4)="MAIN","MAIN","HEDGE")</f>
        <v>HEDGE</v>
      </c>
      <c r="AK229" t="str" cm="1">
        <f t="array" ref="AK229">_xlfn._xlws.FILTER(Table4[Column1],ISNUMBER(SEARCH(Table4[Column1],MIS[[#This Row],[OrderUniqueIdentifier]])),"")</f>
        <v>XYT</v>
      </c>
    </row>
    <row r="230" spans="1:37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>
        <f>_xlfn.XLOOKUP(MIS[[#This Row],[TRADING SYMBOL]],[1]Sheet1!$D:$D,[1]Sheet1!$C:$C)</f>
        <v>8.1999999999999993</v>
      </c>
      <c r="AE230">
        <f>MIS[[#This Row],[OrderAverageTradedPrice]]*MIS[[#This Row],[OrderQuantity]]</f>
        <v>862.5</v>
      </c>
      <c r="AF230">
        <f>MIS[[#This Row],[LTP]]*MIS[[#This Row],[OrderQuantity]]</f>
        <v>615</v>
      </c>
      <c r="AG230">
        <f>IF(MIS[[#This Row],[OrderSide]]="SELL",MIS[[#This Row],[VALUE]]-MIS[[#This Row],[LIVE_VALUE]],MIS[[#This Row],[LIVE_VALUE]]-MIS[[#This Row],[VALUE]])</f>
        <v>-247.5</v>
      </c>
      <c r="AH230" t="str" cm="1">
        <f t="array" ref="AH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0" t="str">
        <f>MIS[[#This Row],[TRADING SYMBOL]]</f>
        <v>NIFTY2552223700PE</v>
      </c>
      <c r="AJ230" t="str">
        <f>IF(RIGHT(MIS[[#This Row],[Main/Hedge]],4)="MAIN","MAIN","HEDGE")</f>
        <v>HEDGE</v>
      </c>
      <c r="AK230" t="str" cm="1">
        <f t="array" ref="AK230">_xlfn._xlws.FILTER(Table4[Column1],ISNUMBER(SEARCH(Table4[Column1],MIS[[#This Row],[OrderUniqueIdentifier]])),"")</f>
        <v>VWAP</v>
      </c>
    </row>
    <row r="231" spans="1:37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>
        <f>_xlfn.XLOOKUP(MIS[[#This Row],[TRADING SYMBOL]],[1]Sheet1!$D:$D,[1]Sheet1!$C:$C)</f>
        <v>10</v>
      </c>
      <c r="AE231">
        <f>MIS[[#This Row],[OrderAverageTradedPrice]]*MIS[[#This Row],[OrderQuantity]]</f>
        <v>408</v>
      </c>
      <c r="AF231">
        <f>MIS[[#This Row],[LTP]]*MIS[[#This Row],[OrderQuantity]]</f>
        <v>200</v>
      </c>
      <c r="AG231">
        <f>IF(MIS[[#This Row],[OrderSide]]="SELL",MIS[[#This Row],[VALUE]]-MIS[[#This Row],[LIVE_VALUE]],MIS[[#This Row],[LIVE_VALUE]]-MIS[[#This Row],[VALUE]])</f>
        <v>-208</v>
      </c>
      <c r="AH231" t="str" cm="1">
        <f t="array" ref="AH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1" t="str">
        <f>MIS[[#This Row],[TRADING SYMBOL]]</f>
        <v>SENSEX2552078500PE</v>
      </c>
      <c r="AJ231" t="str">
        <f>IF(RIGHT(MIS[[#This Row],[Main/Hedge]],4)="MAIN","MAIN","HEDGE")</f>
        <v>HEDGE</v>
      </c>
      <c r="AK231" t="str" cm="1">
        <f t="array" ref="AK231">_xlfn._xlws.FILTER(Table4[Column1],ISNUMBER(SEARCH(Table4[Column1],MIS[[#This Row],[OrderUniqueIdentifier]])),"")</f>
        <v>XYT</v>
      </c>
    </row>
    <row r="232" spans="1:37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>
        <f>_xlfn.XLOOKUP(MIS[[#This Row],[TRADING SYMBOL]],[1]Sheet1!$D:$D,[1]Sheet1!$C:$C)</f>
        <v>8.1999999999999993</v>
      </c>
      <c r="AE232">
        <f>MIS[[#This Row],[OrderAverageTradedPrice]]*MIS[[#This Row],[OrderQuantity]]</f>
        <v>1725</v>
      </c>
      <c r="AF232">
        <f>MIS[[#This Row],[LTP]]*MIS[[#This Row],[OrderQuantity]]</f>
        <v>1230</v>
      </c>
      <c r="AG232">
        <f>IF(MIS[[#This Row],[OrderSide]]="SELL",MIS[[#This Row],[VALUE]]-MIS[[#This Row],[LIVE_VALUE]],MIS[[#This Row],[LIVE_VALUE]]-MIS[[#This Row],[VALUE]])</f>
        <v>-495</v>
      </c>
      <c r="AH232" t="str" cm="1">
        <f t="array" ref="AH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2" t="str">
        <f>MIS[[#This Row],[TRADING SYMBOL]]</f>
        <v>NIFTY2552223700PE</v>
      </c>
      <c r="AJ232" t="str">
        <f>IF(RIGHT(MIS[[#This Row],[Main/Hedge]],4)="MAIN","MAIN","HEDGE")</f>
        <v>HEDGE</v>
      </c>
      <c r="AK232" t="str" cm="1">
        <f t="array" ref="AK232">_xlfn._xlws.FILTER(Table4[Column1],ISNUMBER(SEARCH(Table4[Column1],MIS[[#This Row],[OrderUniqueIdentifier]])),"")</f>
        <v>VWAP</v>
      </c>
    </row>
    <row r="233" spans="1:37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>
        <f>_xlfn.XLOOKUP(MIS[[#This Row],[TRADING SYMBOL]],[1]Sheet1!$D:$D,[1]Sheet1!$C:$C)</f>
        <v>3.15</v>
      </c>
      <c r="AE233">
        <f>MIS[[#This Row],[OrderAverageTradedPrice]]*MIS[[#This Row],[OrderQuantity]]</f>
        <v>532.5</v>
      </c>
      <c r="AF233">
        <f>MIS[[#This Row],[LTP]]*MIS[[#This Row],[OrderQuantity]]</f>
        <v>472.5</v>
      </c>
      <c r="AG233">
        <f>IF(MIS[[#This Row],[OrderSide]]="SELL",MIS[[#This Row],[VALUE]]-MIS[[#This Row],[LIVE_VALUE]],MIS[[#This Row],[LIVE_VALUE]]-MIS[[#This Row],[VALUE]])</f>
        <v>-60</v>
      </c>
      <c r="AH233" t="str" cm="1">
        <f t="array" ref="AH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3" t="str">
        <f>MIS[[#This Row],[TRADING SYMBOL]]</f>
        <v>NIFTY2552226300CE</v>
      </c>
      <c r="AJ233" t="str">
        <f>IF(RIGHT(MIS[[#This Row],[Main/Hedge]],4)="MAIN","MAIN","HEDGE")</f>
        <v>HEDGE</v>
      </c>
      <c r="AK233" t="str" cm="1">
        <f t="array" ref="AK233">_xlfn._xlws.FILTER(Table4[Column1],ISNUMBER(SEARCH(Table4[Column1],MIS[[#This Row],[OrderUniqueIdentifier]])),"")</f>
        <v>VWAP</v>
      </c>
    </row>
    <row r="234" spans="1:37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>
        <f>_xlfn.XLOOKUP(MIS[[#This Row],[TRADING SYMBOL]],[1]Sheet1!$D:$D,[1]Sheet1!$C:$C)</f>
        <v>3.15</v>
      </c>
      <c r="AE234">
        <f>MIS[[#This Row],[OrderAverageTradedPrice]]*MIS[[#This Row],[OrderQuantity]]</f>
        <v>1863.75</v>
      </c>
      <c r="AF234">
        <f>MIS[[#This Row],[LTP]]*MIS[[#This Row],[OrderQuantity]]</f>
        <v>1653.75</v>
      </c>
      <c r="AG234">
        <f>IF(MIS[[#This Row],[OrderSide]]="SELL",MIS[[#This Row],[VALUE]]-MIS[[#This Row],[LIVE_VALUE]],MIS[[#This Row],[LIVE_VALUE]]-MIS[[#This Row],[VALUE]])</f>
        <v>-210</v>
      </c>
      <c r="AH234" t="str" cm="1">
        <f t="array" ref="AH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4" t="str">
        <f>MIS[[#This Row],[TRADING SYMBOL]]</f>
        <v>NIFTY2552226300CE</v>
      </c>
      <c r="AJ234" t="str">
        <f>IF(RIGHT(MIS[[#This Row],[Main/Hedge]],4)="MAIN","MAIN","HEDGE")</f>
        <v>HEDGE</v>
      </c>
      <c r="AK234" t="str" cm="1">
        <f t="array" ref="AK234">_xlfn._xlws.FILTER(Table4[Column1],ISNUMBER(SEARCH(Table4[Column1],MIS[[#This Row],[OrderUniqueIdentifier]])),"")</f>
        <v>VWAP</v>
      </c>
    </row>
    <row r="235" spans="1:37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>
        <f>_xlfn.XLOOKUP(MIS[[#This Row],[TRADING SYMBOL]],[1]Sheet1!$D:$D,[1]Sheet1!$C:$C)</f>
        <v>4.0999999999999996</v>
      </c>
      <c r="AE235">
        <f>MIS[[#This Row],[OrderAverageTradedPrice]]*MIS[[#This Row],[OrderQuantity]]</f>
        <v>580</v>
      </c>
      <c r="AF235">
        <f>MIS[[#This Row],[LTP]]*MIS[[#This Row],[OrderQuantity]]</f>
        <v>328</v>
      </c>
      <c r="AG235">
        <f>IF(MIS[[#This Row],[OrderSide]]="SELL",MIS[[#This Row],[VALUE]]-MIS[[#This Row],[LIVE_VALUE]],MIS[[#This Row],[LIVE_VALUE]]-MIS[[#This Row],[VALUE]])</f>
        <v>-252</v>
      </c>
      <c r="AH235" t="str" cm="1">
        <f t="array" ref="AH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5" t="str">
        <f>MIS[[#This Row],[TRADING SYMBOL]]</f>
        <v>SENSEX2552085900CE</v>
      </c>
      <c r="AJ235" t="str">
        <f>IF(RIGHT(MIS[[#This Row],[Main/Hedge]],4)="MAIN","MAIN","HEDGE")</f>
        <v>HEDGE</v>
      </c>
      <c r="AK235" t="str" cm="1">
        <f t="array" ref="AK235">_xlfn._xlws.FILTER(Table4[Column1],ISNUMBER(SEARCH(Table4[Column1],MIS[[#This Row],[OrderUniqueIdentifier]])),"")</f>
        <v>XYT</v>
      </c>
    </row>
    <row r="236" spans="1:37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>
        <f>_xlfn.XLOOKUP(MIS[[#This Row],[TRADING SYMBOL]],[1]Sheet1!$D:$D,[1]Sheet1!$C:$C)</f>
        <v>10</v>
      </c>
      <c r="AE236">
        <f>MIS[[#This Row],[OrderAverageTradedPrice]]*MIS[[#This Row],[OrderQuantity]]</f>
        <v>1628</v>
      </c>
      <c r="AF236">
        <f>MIS[[#This Row],[LTP]]*MIS[[#This Row],[OrderQuantity]]</f>
        <v>800</v>
      </c>
      <c r="AG236">
        <f>IF(MIS[[#This Row],[OrderSide]]="SELL",MIS[[#This Row],[VALUE]]-MIS[[#This Row],[LIVE_VALUE]],MIS[[#This Row],[LIVE_VALUE]]-MIS[[#This Row],[VALUE]])</f>
        <v>-828</v>
      </c>
      <c r="AH236" t="str" cm="1">
        <f t="array" ref="AH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6" t="str">
        <f>MIS[[#This Row],[TRADING SYMBOL]]</f>
        <v>SENSEX2552078500PE</v>
      </c>
      <c r="AJ236" t="str">
        <f>IF(RIGHT(MIS[[#This Row],[Main/Hedge]],4)="MAIN","MAIN","HEDGE")</f>
        <v>HEDGE</v>
      </c>
      <c r="AK236" t="str" cm="1">
        <f t="array" ref="AK236">_xlfn._xlws.FILTER(Table4[Column1],ISNUMBER(SEARCH(Table4[Column1],MIS[[#This Row],[OrderUniqueIdentifier]])),"")</f>
        <v>XYT</v>
      </c>
    </row>
    <row r="237" spans="1:37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>
        <f>_xlfn.XLOOKUP(MIS[[#This Row],[TRADING SYMBOL]],[1]Sheet1!$D:$D,[1]Sheet1!$C:$C)</f>
        <v>8.1999999999999993</v>
      </c>
      <c r="AE237">
        <f>MIS[[#This Row],[OrderAverageTradedPrice]]*MIS[[#This Row],[OrderQuantity]]</f>
        <v>862.5</v>
      </c>
      <c r="AF237">
        <f>MIS[[#This Row],[LTP]]*MIS[[#This Row],[OrderQuantity]]</f>
        <v>615</v>
      </c>
      <c r="AG237">
        <f>IF(MIS[[#This Row],[OrderSide]]="SELL",MIS[[#This Row],[VALUE]]-MIS[[#This Row],[LIVE_VALUE]],MIS[[#This Row],[LIVE_VALUE]]-MIS[[#This Row],[VALUE]])</f>
        <v>-247.5</v>
      </c>
      <c r="AH237" t="str" cm="1">
        <f t="array" ref="AH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7" t="str">
        <f>MIS[[#This Row],[TRADING SYMBOL]]</f>
        <v>NIFTY2552223700PE</v>
      </c>
      <c r="AJ237" t="str">
        <f>IF(RIGHT(MIS[[#This Row],[Main/Hedge]],4)="MAIN","MAIN","HEDGE")</f>
        <v>HEDGE</v>
      </c>
      <c r="AK237" t="str" cm="1">
        <f t="array" ref="AK237">_xlfn._xlws.FILTER(Table4[Column1],ISNUMBER(SEARCH(Table4[Column1],MIS[[#This Row],[OrderUniqueIdentifier]])),"")</f>
        <v>VWAP</v>
      </c>
    </row>
    <row r="238" spans="1:37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>
        <f>_xlfn.XLOOKUP(MIS[[#This Row],[TRADING SYMBOL]],[1]Sheet1!$D:$D,[1]Sheet1!$C:$C)</f>
        <v>10</v>
      </c>
      <c r="AE238">
        <f>MIS[[#This Row],[OrderAverageTradedPrice]]*MIS[[#This Row],[OrderQuantity]]</f>
        <v>407</v>
      </c>
      <c r="AF238">
        <f>MIS[[#This Row],[LTP]]*MIS[[#This Row],[OrderQuantity]]</f>
        <v>200</v>
      </c>
      <c r="AG238">
        <f>IF(MIS[[#This Row],[OrderSide]]="SELL",MIS[[#This Row],[VALUE]]-MIS[[#This Row],[LIVE_VALUE]],MIS[[#This Row],[LIVE_VALUE]]-MIS[[#This Row],[VALUE]])</f>
        <v>-207</v>
      </c>
      <c r="AH238" t="str" cm="1">
        <f t="array" ref="AH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8" t="str">
        <f>MIS[[#This Row],[TRADING SYMBOL]]</f>
        <v>SENSEX2552078500PE</v>
      </c>
      <c r="AJ238" t="str">
        <f>IF(RIGHT(MIS[[#This Row],[Main/Hedge]],4)="MAIN","MAIN","HEDGE")</f>
        <v>HEDGE</v>
      </c>
      <c r="AK238" t="str" cm="1">
        <f t="array" ref="AK238">_xlfn._xlws.FILTER(Table4[Column1],ISNUMBER(SEARCH(Table4[Column1],MIS[[#This Row],[OrderUniqueIdentifier]])),"")</f>
        <v>XYT</v>
      </c>
    </row>
    <row r="239" spans="1:37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>
        <f>_xlfn.XLOOKUP(MIS[[#This Row],[TRADING SYMBOL]],[1]Sheet1!$D:$D,[1]Sheet1!$C:$C)</f>
        <v>8.1999999999999993</v>
      </c>
      <c r="AE239">
        <f>MIS[[#This Row],[OrderAverageTradedPrice]]*MIS[[#This Row],[OrderQuantity]]</f>
        <v>12075</v>
      </c>
      <c r="AF239">
        <f>MIS[[#This Row],[LTP]]*MIS[[#This Row],[OrderQuantity]]</f>
        <v>8610</v>
      </c>
      <c r="AG239">
        <f>IF(MIS[[#This Row],[OrderSide]]="SELL",MIS[[#This Row],[VALUE]]-MIS[[#This Row],[LIVE_VALUE]],MIS[[#This Row],[LIVE_VALUE]]-MIS[[#This Row],[VALUE]])</f>
        <v>-3465</v>
      </c>
      <c r="AH239" t="str" cm="1">
        <f t="array" ref="AH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9" t="str">
        <f>MIS[[#This Row],[TRADING SYMBOL]]</f>
        <v>NIFTY2552223700PE</v>
      </c>
      <c r="AJ239" t="str">
        <f>IF(RIGHT(MIS[[#This Row],[Main/Hedge]],4)="MAIN","MAIN","HEDGE")</f>
        <v>HEDGE</v>
      </c>
      <c r="AK239" t="str" cm="1">
        <f t="array" ref="AK239">_xlfn._xlws.FILTER(Table4[Column1],ISNUMBER(SEARCH(Table4[Column1],MIS[[#This Row],[OrderUniqueIdentifier]])),"")</f>
        <v>VWAP</v>
      </c>
    </row>
    <row r="240" spans="1:37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>
        <f>_xlfn.XLOOKUP(MIS[[#This Row],[TRADING SYMBOL]],[1]Sheet1!$D:$D,[1]Sheet1!$C:$C)</f>
        <v>4.0999999999999996</v>
      </c>
      <c r="AE240">
        <f>MIS[[#This Row],[OrderAverageTradedPrice]]*MIS[[#This Row],[OrderQuantity]]</f>
        <v>144</v>
      </c>
      <c r="AF240">
        <f>MIS[[#This Row],[LTP]]*MIS[[#This Row],[OrderQuantity]]</f>
        <v>82</v>
      </c>
      <c r="AG240">
        <f>IF(MIS[[#This Row],[OrderSide]]="SELL",MIS[[#This Row],[VALUE]]-MIS[[#This Row],[LIVE_VALUE]],MIS[[#This Row],[LIVE_VALUE]]-MIS[[#This Row],[VALUE]])</f>
        <v>-62</v>
      </c>
      <c r="AH240" t="str" cm="1">
        <f t="array" ref="AH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0" t="str">
        <f>MIS[[#This Row],[TRADING SYMBOL]]</f>
        <v>SENSEX2552085900CE</v>
      </c>
      <c r="AJ240" t="str">
        <f>IF(RIGHT(MIS[[#This Row],[Main/Hedge]],4)="MAIN","MAIN","HEDGE")</f>
        <v>HEDGE</v>
      </c>
      <c r="AK240" t="str" cm="1">
        <f t="array" ref="AK240">_xlfn._xlws.FILTER(Table4[Column1],ISNUMBER(SEARCH(Table4[Column1],MIS[[#This Row],[OrderUniqueIdentifier]])),"")</f>
        <v>XYT</v>
      </c>
    </row>
    <row r="241" spans="1:37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>
        <f>_xlfn.XLOOKUP(MIS[[#This Row],[TRADING SYMBOL]],[1]Sheet1!$D:$D,[1]Sheet1!$C:$C)</f>
        <v>3.15</v>
      </c>
      <c r="AE241">
        <f>MIS[[#This Row],[OrderAverageTradedPrice]]*MIS[[#This Row],[OrderQuantity]]</f>
        <v>798.75</v>
      </c>
      <c r="AF241">
        <f>MIS[[#This Row],[LTP]]*MIS[[#This Row],[OrderQuantity]]</f>
        <v>708.75</v>
      </c>
      <c r="AG241">
        <f>IF(MIS[[#This Row],[OrderSide]]="SELL",MIS[[#This Row],[VALUE]]-MIS[[#This Row],[LIVE_VALUE]],MIS[[#This Row],[LIVE_VALUE]]-MIS[[#This Row],[VALUE]])</f>
        <v>-90</v>
      </c>
      <c r="AH241" t="str" cm="1">
        <f t="array" ref="AH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1" t="str">
        <f>MIS[[#This Row],[TRADING SYMBOL]]</f>
        <v>NIFTY2552226300CE</v>
      </c>
      <c r="AJ241" t="str">
        <f>IF(RIGHT(MIS[[#This Row],[Main/Hedge]],4)="MAIN","MAIN","HEDGE")</f>
        <v>HEDGE</v>
      </c>
      <c r="AK241" t="str" cm="1">
        <f t="array" ref="AK241">_xlfn._xlws.FILTER(Table4[Column1],ISNUMBER(SEARCH(Table4[Column1],MIS[[#This Row],[OrderUniqueIdentifier]])),"")</f>
        <v>VWAP</v>
      </c>
    </row>
    <row r="242" spans="1:37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>
        <f>_xlfn.XLOOKUP(MIS[[#This Row],[TRADING SYMBOL]],[1]Sheet1!$D:$D,[1]Sheet1!$C:$C)</f>
        <v>10</v>
      </c>
      <c r="AE242">
        <f>MIS[[#This Row],[OrderAverageTradedPrice]]*MIS[[#This Row],[OrderQuantity]]</f>
        <v>816</v>
      </c>
      <c r="AF242">
        <f>MIS[[#This Row],[LTP]]*MIS[[#This Row],[OrderQuantity]]</f>
        <v>400</v>
      </c>
      <c r="AG242">
        <f>IF(MIS[[#This Row],[OrderSide]]="SELL",MIS[[#This Row],[VALUE]]-MIS[[#This Row],[LIVE_VALUE]],MIS[[#This Row],[LIVE_VALUE]]-MIS[[#This Row],[VALUE]])</f>
        <v>-416</v>
      </c>
      <c r="AH242" t="str" cm="1">
        <f t="array" ref="AH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2" t="str">
        <f>MIS[[#This Row],[TRADING SYMBOL]]</f>
        <v>SENSEX2552078500PE</v>
      </c>
      <c r="AJ242" t="str">
        <f>IF(RIGHT(MIS[[#This Row],[Main/Hedge]],4)="MAIN","MAIN","HEDGE")</f>
        <v>HEDGE</v>
      </c>
      <c r="AK242" t="str" cm="1">
        <f t="array" ref="AK242">_xlfn._xlws.FILTER(Table4[Column1],ISNUMBER(SEARCH(Table4[Column1],MIS[[#This Row],[OrderUniqueIdentifier]])),"")</f>
        <v>XYT</v>
      </c>
    </row>
    <row r="243" spans="1:37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>
        <f>_xlfn.XLOOKUP(MIS[[#This Row],[TRADING SYMBOL]],[1]Sheet1!$D:$D,[1]Sheet1!$C:$C)</f>
        <v>10</v>
      </c>
      <c r="AE243">
        <f>MIS[[#This Row],[OrderAverageTradedPrice]]*MIS[[#This Row],[OrderQuantity]]</f>
        <v>408</v>
      </c>
      <c r="AF243">
        <f>MIS[[#This Row],[LTP]]*MIS[[#This Row],[OrderQuantity]]</f>
        <v>200</v>
      </c>
      <c r="AG243">
        <f>IF(MIS[[#This Row],[OrderSide]]="SELL",MIS[[#This Row],[VALUE]]-MIS[[#This Row],[LIVE_VALUE]],MIS[[#This Row],[LIVE_VALUE]]-MIS[[#This Row],[VALUE]])</f>
        <v>-208</v>
      </c>
      <c r="AH243" t="str" cm="1">
        <f t="array" ref="AH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3" t="str">
        <f>MIS[[#This Row],[TRADING SYMBOL]]</f>
        <v>SENSEX2552078500PE</v>
      </c>
      <c r="AJ243" t="str">
        <f>IF(RIGHT(MIS[[#This Row],[Main/Hedge]],4)="MAIN","MAIN","HEDGE")</f>
        <v>HEDGE</v>
      </c>
      <c r="AK243" t="str" cm="1">
        <f t="array" ref="AK243">_xlfn._xlws.FILTER(Table4[Column1],ISNUMBER(SEARCH(Table4[Column1],MIS[[#This Row],[OrderUniqueIdentifier]])),"")</f>
        <v>XYT</v>
      </c>
    </row>
    <row r="244" spans="1:37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>
        <f>_xlfn.XLOOKUP(MIS[[#This Row],[TRADING SYMBOL]],[1]Sheet1!$D:$D,[1]Sheet1!$C:$C)</f>
        <v>8.1999999999999993</v>
      </c>
      <c r="AE244">
        <f>MIS[[#This Row],[OrderAverageTradedPrice]]*MIS[[#This Row],[OrderQuantity]]</f>
        <v>1725</v>
      </c>
      <c r="AF244">
        <f>MIS[[#This Row],[LTP]]*MIS[[#This Row],[OrderQuantity]]</f>
        <v>1230</v>
      </c>
      <c r="AG244">
        <f>IF(MIS[[#This Row],[OrderSide]]="SELL",MIS[[#This Row],[VALUE]]-MIS[[#This Row],[LIVE_VALUE]],MIS[[#This Row],[LIVE_VALUE]]-MIS[[#This Row],[VALUE]])</f>
        <v>-495</v>
      </c>
      <c r="AH244" t="str" cm="1">
        <f t="array" ref="AH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4" t="str">
        <f>MIS[[#This Row],[TRADING SYMBOL]]</f>
        <v>NIFTY2552223700PE</v>
      </c>
      <c r="AJ244" t="str">
        <f>IF(RIGHT(MIS[[#This Row],[Main/Hedge]],4)="MAIN","MAIN","HEDGE")</f>
        <v>HEDGE</v>
      </c>
      <c r="AK244" t="str" cm="1">
        <f t="array" ref="AK244">_xlfn._xlws.FILTER(Table4[Column1],ISNUMBER(SEARCH(Table4[Column1],MIS[[#This Row],[OrderUniqueIdentifier]])),"")</f>
        <v>VWAP</v>
      </c>
    </row>
    <row r="245" spans="1:37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>
        <f>_xlfn.XLOOKUP(MIS[[#This Row],[TRADING SYMBOL]],[1]Sheet1!$D:$D,[1]Sheet1!$C:$C)</f>
        <v>3.15</v>
      </c>
      <c r="AE245">
        <f>MIS[[#This Row],[OrderAverageTradedPrice]]*MIS[[#This Row],[OrderQuantity]]</f>
        <v>266.25</v>
      </c>
      <c r="AF245">
        <f>MIS[[#This Row],[LTP]]*MIS[[#This Row],[OrderQuantity]]</f>
        <v>236.25</v>
      </c>
      <c r="AG245">
        <f>IF(MIS[[#This Row],[OrderSide]]="SELL",MIS[[#This Row],[VALUE]]-MIS[[#This Row],[LIVE_VALUE]],MIS[[#This Row],[LIVE_VALUE]]-MIS[[#This Row],[VALUE]])</f>
        <v>-30</v>
      </c>
      <c r="AH245" t="str" cm="1">
        <f t="array" ref="AH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5" t="str">
        <f>MIS[[#This Row],[TRADING SYMBOL]]</f>
        <v>NIFTY2552226300CE</v>
      </c>
      <c r="AJ245" t="str">
        <f>IF(RIGHT(MIS[[#This Row],[Main/Hedge]],4)="MAIN","MAIN","HEDGE")</f>
        <v>HEDGE</v>
      </c>
      <c r="AK245" t="str" cm="1">
        <f t="array" ref="AK245">_xlfn._xlws.FILTER(Table4[Column1],ISNUMBER(SEARCH(Table4[Column1],MIS[[#This Row],[OrderUniqueIdentifier]])),"")</f>
        <v>VWAP</v>
      </c>
    </row>
    <row r="246" spans="1:37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>
        <f>_xlfn.XLOOKUP(MIS[[#This Row],[TRADING SYMBOL]],[1]Sheet1!$D:$D,[1]Sheet1!$C:$C)</f>
        <v>8.1999999999999993</v>
      </c>
      <c r="AE246">
        <f>MIS[[#This Row],[OrderAverageTradedPrice]]*MIS[[#This Row],[OrderQuantity]]</f>
        <v>862.5</v>
      </c>
      <c r="AF246">
        <f>MIS[[#This Row],[LTP]]*MIS[[#This Row],[OrderQuantity]]</f>
        <v>615</v>
      </c>
      <c r="AG246">
        <f>IF(MIS[[#This Row],[OrderSide]]="SELL",MIS[[#This Row],[VALUE]]-MIS[[#This Row],[LIVE_VALUE]],MIS[[#This Row],[LIVE_VALUE]]-MIS[[#This Row],[VALUE]])</f>
        <v>-247.5</v>
      </c>
      <c r="AH246" t="str" cm="1">
        <f t="array" ref="AH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6" t="str">
        <f>MIS[[#This Row],[TRADING SYMBOL]]</f>
        <v>NIFTY2552223700PE</v>
      </c>
      <c r="AJ246" t="str">
        <f>IF(RIGHT(MIS[[#This Row],[Main/Hedge]],4)="MAIN","MAIN","HEDGE")</f>
        <v>HEDGE</v>
      </c>
      <c r="AK246" t="str" cm="1">
        <f t="array" ref="AK246">_xlfn._xlws.FILTER(Table4[Column1],ISNUMBER(SEARCH(Table4[Column1],MIS[[#This Row],[OrderUniqueIdentifier]])),"")</f>
        <v>VWAP</v>
      </c>
    </row>
    <row r="247" spans="1:37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>
        <f>_xlfn.XLOOKUP(MIS[[#This Row],[TRADING SYMBOL]],[1]Sheet1!$D:$D,[1]Sheet1!$C:$C)</f>
        <v>10</v>
      </c>
      <c r="AE247">
        <f>MIS[[#This Row],[OrderAverageTradedPrice]]*MIS[[#This Row],[OrderQuantity]]</f>
        <v>408</v>
      </c>
      <c r="AF247">
        <f>MIS[[#This Row],[LTP]]*MIS[[#This Row],[OrderQuantity]]</f>
        <v>200</v>
      </c>
      <c r="AG247">
        <f>IF(MIS[[#This Row],[OrderSide]]="SELL",MIS[[#This Row],[VALUE]]-MIS[[#This Row],[LIVE_VALUE]],MIS[[#This Row],[LIVE_VALUE]]-MIS[[#This Row],[VALUE]])</f>
        <v>-208</v>
      </c>
      <c r="AH247" t="str" cm="1">
        <f t="array" ref="AH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7" t="str">
        <f>MIS[[#This Row],[TRADING SYMBOL]]</f>
        <v>SENSEX2552078500PE</v>
      </c>
      <c r="AJ247" t="str">
        <f>IF(RIGHT(MIS[[#This Row],[Main/Hedge]],4)="MAIN","MAIN","HEDGE")</f>
        <v>HEDGE</v>
      </c>
      <c r="AK247" t="str" cm="1">
        <f t="array" ref="AK247">_xlfn._xlws.FILTER(Table4[Column1],ISNUMBER(SEARCH(Table4[Column1],MIS[[#This Row],[OrderUniqueIdentifier]])),"")</f>
        <v>XYT</v>
      </c>
    </row>
    <row r="248" spans="1:37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>
        <f>_xlfn.XLOOKUP(MIS[[#This Row],[TRADING SYMBOL]],[1]Sheet1!$D:$D,[1]Sheet1!$C:$C)</f>
        <v>8.1999999999999993</v>
      </c>
      <c r="AE248">
        <f>MIS[[#This Row],[OrderAverageTradedPrice]]*MIS[[#This Row],[OrderQuantity]]</f>
        <v>5175</v>
      </c>
      <c r="AF248">
        <f>MIS[[#This Row],[LTP]]*MIS[[#This Row],[OrderQuantity]]</f>
        <v>3689.9999999999995</v>
      </c>
      <c r="AG248">
        <f>IF(MIS[[#This Row],[OrderSide]]="SELL",MIS[[#This Row],[VALUE]]-MIS[[#This Row],[LIVE_VALUE]],MIS[[#This Row],[LIVE_VALUE]]-MIS[[#This Row],[VALUE]])</f>
        <v>-1485.0000000000005</v>
      </c>
      <c r="AH248" t="str" cm="1">
        <f t="array" ref="AH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8" t="str">
        <f>MIS[[#This Row],[TRADING SYMBOL]]</f>
        <v>NIFTY2552223700PE</v>
      </c>
      <c r="AJ248" t="str">
        <f>IF(RIGHT(MIS[[#This Row],[Main/Hedge]],4)="MAIN","MAIN","HEDGE")</f>
        <v>HEDGE</v>
      </c>
      <c r="AK248" t="str" cm="1">
        <f t="array" ref="AK248">_xlfn._xlws.FILTER(Table4[Column1],ISNUMBER(SEARCH(Table4[Column1],MIS[[#This Row],[OrderUniqueIdentifier]])),"")</f>
        <v>VWAP</v>
      </c>
    </row>
    <row r="249" spans="1:37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>
        <f>_xlfn.XLOOKUP(MIS[[#This Row],[TRADING SYMBOL]],[1]Sheet1!$D:$D,[1]Sheet1!$C:$C)</f>
        <v>11.55</v>
      </c>
      <c r="AE249">
        <f>MIS[[#This Row],[OrderAverageTradedPrice]]*MIS[[#This Row],[OrderQuantity]]</f>
        <v>1173</v>
      </c>
      <c r="AF249">
        <f>MIS[[#This Row],[LTP]]*MIS[[#This Row],[OrderQuantity]]</f>
        <v>693</v>
      </c>
      <c r="AG249">
        <f>IF(MIS[[#This Row],[OrderSide]]="SELL",MIS[[#This Row],[VALUE]]-MIS[[#This Row],[LIVE_VALUE]],MIS[[#This Row],[LIVE_VALUE]]-MIS[[#This Row],[VALUE]])</f>
        <v>-480</v>
      </c>
      <c r="AH249" t="str" cm="1">
        <f t="array" ref="AH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9" t="str">
        <f>MIS[[#This Row],[TRADING SYMBOL]]</f>
        <v>SENSEX2552078400PE</v>
      </c>
      <c r="AJ249" t="str">
        <f>IF(RIGHT(MIS[[#This Row],[Main/Hedge]],4)="MAIN","MAIN","HEDGE")</f>
        <v>HEDGE</v>
      </c>
      <c r="AK249" t="str" cm="1">
        <f t="array" ref="AK249">_xlfn._xlws.FILTER(Table4[Column1],ISNUMBER(SEARCH(Table4[Column1],MIS[[#This Row],[OrderUniqueIdentifier]])),"")</f>
        <v>XYT</v>
      </c>
    </row>
    <row r="250" spans="1:37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>
        <f>_xlfn.XLOOKUP(MIS[[#This Row],[TRADING SYMBOL]],[1]Sheet1!$D:$D,[1]Sheet1!$C:$C)</f>
        <v>8.1999999999999993</v>
      </c>
      <c r="AE250">
        <f>MIS[[#This Row],[OrderAverageTradedPrice]]*MIS[[#This Row],[OrderQuantity]]</f>
        <v>1725</v>
      </c>
      <c r="AF250">
        <f>MIS[[#This Row],[LTP]]*MIS[[#This Row],[OrderQuantity]]</f>
        <v>1230</v>
      </c>
      <c r="AG250">
        <f>IF(MIS[[#This Row],[OrderSide]]="SELL",MIS[[#This Row],[VALUE]]-MIS[[#This Row],[LIVE_VALUE]],MIS[[#This Row],[LIVE_VALUE]]-MIS[[#This Row],[VALUE]])</f>
        <v>-495</v>
      </c>
      <c r="AH250" t="str" cm="1">
        <f t="array" ref="AH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0" t="str">
        <f>MIS[[#This Row],[TRADING SYMBOL]]</f>
        <v>NIFTY2552223700PE</v>
      </c>
      <c r="AJ250" t="str">
        <f>IF(RIGHT(MIS[[#This Row],[Main/Hedge]],4)="MAIN","MAIN","HEDGE")</f>
        <v>HEDGE</v>
      </c>
      <c r="AK250" t="str" cm="1">
        <f t="array" ref="AK250">_xlfn._xlws.FILTER(Table4[Column1],ISNUMBER(SEARCH(Table4[Column1],MIS[[#This Row],[OrderUniqueIdentifier]])),"")</f>
        <v>VWAP</v>
      </c>
    </row>
    <row r="251" spans="1:37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>
        <f>_xlfn.XLOOKUP(MIS[[#This Row],[TRADING SYMBOL]],[1]Sheet1!$D:$D,[1]Sheet1!$C:$C)</f>
        <v>8.1999999999999993</v>
      </c>
      <c r="AE251">
        <f>MIS[[#This Row],[OrderAverageTradedPrice]]*MIS[[#This Row],[OrderQuantity]]</f>
        <v>862.5</v>
      </c>
      <c r="AF251">
        <f>MIS[[#This Row],[LTP]]*MIS[[#This Row],[OrderQuantity]]</f>
        <v>615</v>
      </c>
      <c r="AG251">
        <f>IF(MIS[[#This Row],[OrderSide]]="SELL",MIS[[#This Row],[VALUE]]-MIS[[#This Row],[LIVE_VALUE]],MIS[[#This Row],[LIVE_VALUE]]-MIS[[#This Row],[VALUE]])</f>
        <v>-247.5</v>
      </c>
      <c r="AH251" t="str" cm="1">
        <f t="array" ref="AH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1" t="str">
        <f>MIS[[#This Row],[TRADING SYMBOL]]</f>
        <v>NIFTY2552223700PE</v>
      </c>
      <c r="AJ251" t="str">
        <f>IF(RIGHT(MIS[[#This Row],[Main/Hedge]],4)="MAIN","MAIN","HEDGE")</f>
        <v>HEDGE</v>
      </c>
      <c r="AK251" t="str" cm="1">
        <f t="array" ref="AK251">_xlfn._xlws.FILTER(Table4[Column1],ISNUMBER(SEARCH(Table4[Column1],MIS[[#This Row],[OrderUniqueIdentifier]])),"")</f>
        <v>VWAP</v>
      </c>
    </row>
    <row r="252" spans="1:37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>
        <f>_xlfn.XLOOKUP(MIS[[#This Row],[TRADING SYMBOL]],[1]Sheet1!$D:$D,[1]Sheet1!$C:$C)</f>
        <v>10</v>
      </c>
      <c r="AE252">
        <f>MIS[[#This Row],[OrderAverageTradedPrice]]*MIS[[#This Row],[OrderQuantity]]</f>
        <v>408</v>
      </c>
      <c r="AF252">
        <f>MIS[[#This Row],[LTP]]*MIS[[#This Row],[OrderQuantity]]</f>
        <v>200</v>
      </c>
      <c r="AG252">
        <f>IF(MIS[[#This Row],[OrderSide]]="SELL",MIS[[#This Row],[VALUE]]-MIS[[#This Row],[LIVE_VALUE]],MIS[[#This Row],[LIVE_VALUE]]-MIS[[#This Row],[VALUE]])</f>
        <v>-208</v>
      </c>
      <c r="AH252" t="str" cm="1">
        <f t="array" ref="AH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2" t="str">
        <f>MIS[[#This Row],[TRADING SYMBOL]]</f>
        <v>SENSEX2552078500PE</v>
      </c>
      <c r="AJ252" t="str">
        <f>IF(RIGHT(MIS[[#This Row],[Main/Hedge]],4)="MAIN","MAIN","HEDGE")</f>
        <v>HEDGE</v>
      </c>
      <c r="AK252" t="str" cm="1">
        <f t="array" ref="AK252">_xlfn._xlws.FILTER(Table4[Column1],ISNUMBER(SEARCH(Table4[Column1],MIS[[#This Row],[OrderUniqueIdentifier]])),"")</f>
        <v>XYT</v>
      </c>
    </row>
    <row r="253" spans="1:37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>
        <f>_xlfn.XLOOKUP(MIS[[#This Row],[TRADING SYMBOL]],[1]Sheet1!$D:$D,[1]Sheet1!$C:$C)</f>
        <v>10</v>
      </c>
      <c r="AE253">
        <f>MIS[[#This Row],[OrderAverageTradedPrice]]*MIS[[#This Row],[OrderQuantity]]</f>
        <v>407</v>
      </c>
      <c r="AF253">
        <f>MIS[[#This Row],[LTP]]*MIS[[#This Row],[OrderQuantity]]</f>
        <v>200</v>
      </c>
      <c r="AG253">
        <f>IF(MIS[[#This Row],[OrderSide]]="SELL",MIS[[#This Row],[VALUE]]-MIS[[#This Row],[LIVE_VALUE]],MIS[[#This Row],[LIVE_VALUE]]-MIS[[#This Row],[VALUE]])</f>
        <v>-207</v>
      </c>
      <c r="AH253" t="str" cm="1">
        <f t="array" ref="AH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3" t="str">
        <f>MIS[[#This Row],[TRADING SYMBOL]]</f>
        <v>SENSEX2552078500PE</v>
      </c>
      <c r="AJ253" t="str">
        <f>IF(RIGHT(MIS[[#This Row],[Main/Hedge]],4)="MAIN","MAIN","HEDGE")</f>
        <v>HEDGE</v>
      </c>
      <c r="AK253" t="str" cm="1">
        <f t="array" ref="AK253">_xlfn._xlws.FILTER(Table4[Column1],ISNUMBER(SEARCH(Table4[Column1],MIS[[#This Row],[OrderUniqueIdentifier]])),"")</f>
        <v>XYT</v>
      </c>
    </row>
    <row r="254" spans="1:37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>
        <f>_xlfn.XLOOKUP(MIS[[#This Row],[TRADING SYMBOL]],[1]Sheet1!$D:$D,[1]Sheet1!$C:$C)</f>
        <v>8.1999999999999993</v>
      </c>
      <c r="AE254">
        <f>MIS[[#This Row],[OrderAverageTradedPrice]]*MIS[[#This Row],[OrderQuantity]]</f>
        <v>1725</v>
      </c>
      <c r="AF254">
        <f>MIS[[#This Row],[LTP]]*MIS[[#This Row],[OrderQuantity]]</f>
        <v>1230</v>
      </c>
      <c r="AG254">
        <f>IF(MIS[[#This Row],[OrderSide]]="SELL",MIS[[#This Row],[VALUE]]-MIS[[#This Row],[LIVE_VALUE]],MIS[[#This Row],[LIVE_VALUE]]-MIS[[#This Row],[VALUE]])</f>
        <v>-495</v>
      </c>
      <c r="AH254" t="str" cm="1">
        <f t="array" ref="AH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4" t="str">
        <f>MIS[[#This Row],[TRADING SYMBOL]]</f>
        <v>NIFTY2552223700PE</v>
      </c>
      <c r="AJ254" t="str">
        <f>IF(RIGHT(MIS[[#This Row],[Main/Hedge]],4)="MAIN","MAIN","HEDGE")</f>
        <v>HEDGE</v>
      </c>
      <c r="AK254" t="str" cm="1">
        <f t="array" ref="AK254">_xlfn._xlws.FILTER(Table4[Column1],ISNUMBER(SEARCH(Table4[Column1],MIS[[#This Row],[OrderUniqueIdentifier]])),"")</f>
        <v>VWAP</v>
      </c>
    </row>
    <row r="255" spans="1:37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>
        <f>_xlfn.XLOOKUP(MIS[[#This Row],[TRADING SYMBOL]],[1]Sheet1!$D:$D,[1]Sheet1!$C:$C)</f>
        <v>8.1999999999999993</v>
      </c>
      <c r="AE255">
        <f>MIS[[#This Row],[OrderAverageTradedPrice]]*MIS[[#This Row],[OrderQuantity]]</f>
        <v>5175</v>
      </c>
      <c r="AF255">
        <f>MIS[[#This Row],[LTP]]*MIS[[#This Row],[OrderQuantity]]</f>
        <v>3689.9999999999995</v>
      </c>
      <c r="AG255">
        <f>IF(MIS[[#This Row],[OrderSide]]="SELL",MIS[[#This Row],[VALUE]]-MIS[[#This Row],[LIVE_VALUE]],MIS[[#This Row],[LIVE_VALUE]]-MIS[[#This Row],[VALUE]])</f>
        <v>-1485.0000000000005</v>
      </c>
      <c r="AH255" t="str" cm="1">
        <f t="array" ref="AH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5" t="str">
        <f>MIS[[#This Row],[TRADING SYMBOL]]</f>
        <v>NIFTY2552223700PE</v>
      </c>
      <c r="AJ255" t="str">
        <f>IF(RIGHT(MIS[[#This Row],[Main/Hedge]],4)="MAIN","MAIN","HEDGE")</f>
        <v>HEDGE</v>
      </c>
      <c r="AK255" t="str" cm="1">
        <f t="array" ref="AK255">_xlfn._xlws.FILTER(Table4[Column1],ISNUMBER(SEARCH(Table4[Column1],MIS[[#This Row],[OrderUniqueIdentifier]])),"")</f>
        <v>VWAP</v>
      </c>
    </row>
    <row r="256" spans="1:37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>
        <f>_xlfn.XLOOKUP(MIS[[#This Row],[TRADING SYMBOL]],[1]Sheet1!$D:$D,[1]Sheet1!$C:$C)</f>
        <v>11.55</v>
      </c>
      <c r="AE256">
        <f>MIS[[#This Row],[OrderAverageTradedPrice]]*MIS[[#This Row],[OrderQuantity]]</f>
        <v>1173</v>
      </c>
      <c r="AF256">
        <f>MIS[[#This Row],[LTP]]*MIS[[#This Row],[OrderQuantity]]</f>
        <v>693</v>
      </c>
      <c r="AG256">
        <f>IF(MIS[[#This Row],[OrderSide]]="SELL",MIS[[#This Row],[VALUE]]-MIS[[#This Row],[LIVE_VALUE]],MIS[[#This Row],[LIVE_VALUE]]-MIS[[#This Row],[VALUE]])</f>
        <v>-480</v>
      </c>
      <c r="AH256" t="str" cm="1">
        <f t="array" ref="AH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6" t="str">
        <f>MIS[[#This Row],[TRADING SYMBOL]]</f>
        <v>SENSEX2552078400PE</v>
      </c>
      <c r="AJ256" t="str">
        <f>IF(RIGHT(MIS[[#This Row],[Main/Hedge]],4)="MAIN","MAIN","HEDGE")</f>
        <v>HEDGE</v>
      </c>
      <c r="AK256" t="str" cm="1">
        <f t="array" ref="AK256">_xlfn._xlws.FILTER(Table4[Column1],ISNUMBER(SEARCH(Table4[Column1],MIS[[#This Row],[OrderUniqueIdentifier]])),"")</f>
        <v>XYT</v>
      </c>
    </row>
    <row r="257" spans="1:37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>
        <f>_xlfn.XLOOKUP(MIS[[#This Row],[TRADING SYMBOL]],[1]Sheet1!$D:$D,[1]Sheet1!$C:$C)</f>
        <v>3.15</v>
      </c>
      <c r="AE257">
        <f>MIS[[#This Row],[OrderAverageTradedPrice]]*MIS[[#This Row],[OrderQuantity]]</f>
        <v>787.5</v>
      </c>
      <c r="AF257">
        <f>MIS[[#This Row],[LTP]]*MIS[[#This Row],[OrderQuantity]]</f>
        <v>708.75</v>
      </c>
      <c r="AG257">
        <f>IF(MIS[[#This Row],[OrderSide]]="SELL",MIS[[#This Row],[VALUE]]-MIS[[#This Row],[LIVE_VALUE]],MIS[[#This Row],[LIVE_VALUE]]-MIS[[#This Row],[VALUE]])</f>
        <v>-78.75</v>
      </c>
      <c r="AH257" t="str" cm="1">
        <f t="array" ref="AH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7" t="str">
        <f>MIS[[#This Row],[TRADING SYMBOL]]</f>
        <v>NIFTY2552226300CE</v>
      </c>
      <c r="AJ257" t="str">
        <f>IF(RIGHT(MIS[[#This Row],[Main/Hedge]],4)="MAIN","MAIN","HEDGE")</f>
        <v>HEDGE</v>
      </c>
      <c r="AK257" t="str" cm="1">
        <f t="array" ref="AK257">_xlfn._xlws.FILTER(Table4[Column1],ISNUMBER(SEARCH(Table4[Column1],MIS[[#This Row],[OrderUniqueIdentifier]])),"")</f>
        <v>VWAP</v>
      </c>
    </row>
    <row r="258" spans="1:37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>
        <f>_xlfn.XLOOKUP(MIS[[#This Row],[TRADING SYMBOL]],[1]Sheet1!$D:$D,[1]Sheet1!$C:$C)</f>
        <v>8.1999999999999993</v>
      </c>
      <c r="AE258">
        <f>MIS[[#This Row],[OrderAverageTradedPrice]]*MIS[[#This Row],[OrderQuantity]]</f>
        <v>2587.5</v>
      </c>
      <c r="AF258">
        <f>MIS[[#This Row],[LTP]]*MIS[[#This Row],[OrderQuantity]]</f>
        <v>1844.9999999999998</v>
      </c>
      <c r="AG258">
        <f>IF(MIS[[#This Row],[OrderSide]]="SELL",MIS[[#This Row],[VALUE]]-MIS[[#This Row],[LIVE_VALUE]],MIS[[#This Row],[LIVE_VALUE]]-MIS[[#This Row],[VALUE]])</f>
        <v>-742.50000000000023</v>
      </c>
      <c r="AH258" t="str" cm="1">
        <f t="array" ref="AH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8" t="str">
        <f>MIS[[#This Row],[TRADING SYMBOL]]</f>
        <v>NIFTY2552223700PE</v>
      </c>
      <c r="AJ258" t="str">
        <f>IF(RIGHT(MIS[[#This Row],[Main/Hedge]],4)="MAIN","MAIN","HEDGE")</f>
        <v>HEDGE</v>
      </c>
      <c r="AK258" t="str" cm="1">
        <f t="array" ref="AK258">_xlfn._xlws.FILTER(Table4[Column1],ISNUMBER(SEARCH(Table4[Column1],MIS[[#This Row],[OrderUniqueIdentifier]])),"")</f>
        <v>VWAP</v>
      </c>
    </row>
    <row r="259" spans="1:37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>
        <f>_xlfn.XLOOKUP(MIS[[#This Row],[TRADING SYMBOL]],[1]Sheet1!$D:$D,[1]Sheet1!$C:$C)</f>
        <v>10</v>
      </c>
      <c r="AE259">
        <f>MIS[[#This Row],[OrderAverageTradedPrice]]*MIS[[#This Row],[OrderQuantity]]</f>
        <v>816</v>
      </c>
      <c r="AF259">
        <f>MIS[[#This Row],[LTP]]*MIS[[#This Row],[OrderQuantity]]</f>
        <v>400</v>
      </c>
      <c r="AG259">
        <f>IF(MIS[[#This Row],[OrderSide]]="SELL",MIS[[#This Row],[VALUE]]-MIS[[#This Row],[LIVE_VALUE]],MIS[[#This Row],[LIVE_VALUE]]-MIS[[#This Row],[VALUE]])</f>
        <v>-416</v>
      </c>
      <c r="AH259" t="str" cm="1">
        <f t="array" ref="AH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9" t="str">
        <f>MIS[[#This Row],[TRADING SYMBOL]]</f>
        <v>SENSEX2552078500PE</v>
      </c>
      <c r="AJ259" t="str">
        <f>IF(RIGHT(MIS[[#This Row],[Main/Hedge]],4)="MAIN","MAIN","HEDGE")</f>
        <v>HEDGE</v>
      </c>
      <c r="AK259" t="str" cm="1">
        <f t="array" ref="AK259">_xlfn._xlws.FILTER(Table4[Column1],ISNUMBER(SEARCH(Table4[Column1],MIS[[#This Row],[OrderUniqueIdentifier]])),"")</f>
        <v>XYT</v>
      </c>
    </row>
    <row r="260" spans="1:37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>
        <f>_xlfn.XLOOKUP(MIS[[#This Row],[TRADING SYMBOL]],[1]Sheet1!$D:$D,[1]Sheet1!$C:$C)</f>
        <v>3.15</v>
      </c>
      <c r="AE260">
        <f>MIS[[#This Row],[OrderAverageTradedPrice]]*MIS[[#This Row],[OrderQuantity]]</f>
        <v>798.75</v>
      </c>
      <c r="AF260">
        <f>MIS[[#This Row],[LTP]]*MIS[[#This Row],[OrderQuantity]]</f>
        <v>708.75</v>
      </c>
      <c r="AG260">
        <f>IF(MIS[[#This Row],[OrderSide]]="SELL",MIS[[#This Row],[VALUE]]-MIS[[#This Row],[LIVE_VALUE]],MIS[[#This Row],[LIVE_VALUE]]-MIS[[#This Row],[VALUE]])</f>
        <v>-90</v>
      </c>
      <c r="AH260" t="str" cm="1">
        <f t="array" ref="AH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0" t="str">
        <f>MIS[[#This Row],[TRADING SYMBOL]]</f>
        <v>NIFTY2552226300CE</v>
      </c>
      <c r="AJ260" t="str">
        <f>IF(RIGHT(MIS[[#This Row],[Main/Hedge]],4)="MAIN","MAIN","HEDGE")</f>
        <v>HEDGE</v>
      </c>
      <c r="AK260" t="str" cm="1">
        <f t="array" ref="AK260">_xlfn._xlws.FILTER(Table4[Column1],ISNUMBER(SEARCH(Table4[Column1],MIS[[#This Row],[OrderUniqueIdentifier]])),"")</f>
        <v>VWAP</v>
      </c>
    </row>
    <row r="261" spans="1:37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>
        <f>_xlfn.XLOOKUP(MIS[[#This Row],[TRADING SYMBOL]],[1]Sheet1!$D:$D,[1]Sheet1!$C:$C)</f>
        <v>11.55</v>
      </c>
      <c r="AE261">
        <f>MIS[[#This Row],[OrderAverageTradedPrice]]*MIS[[#This Row],[OrderQuantity]]</f>
        <v>778</v>
      </c>
      <c r="AF261">
        <f>MIS[[#This Row],[LTP]]*MIS[[#This Row],[OrderQuantity]]</f>
        <v>462</v>
      </c>
      <c r="AG261">
        <f>IF(MIS[[#This Row],[OrderSide]]="SELL",MIS[[#This Row],[VALUE]]-MIS[[#This Row],[LIVE_VALUE]],MIS[[#This Row],[LIVE_VALUE]]-MIS[[#This Row],[VALUE]])</f>
        <v>-316</v>
      </c>
      <c r="AH261" t="str" cm="1">
        <f t="array" ref="AH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1" t="str">
        <f>MIS[[#This Row],[TRADING SYMBOL]]</f>
        <v>SENSEX2552078400PE</v>
      </c>
      <c r="AJ261" t="str">
        <f>IF(RIGHT(MIS[[#This Row],[Main/Hedge]],4)="MAIN","MAIN","HEDGE")</f>
        <v>HEDGE</v>
      </c>
      <c r="AK261" t="str" cm="1">
        <f t="array" ref="AK261">_xlfn._xlws.FILTER(Table4[Column1],ISNUMBER(SEARCH(Table4[Column1],MIS[[#This Row],[OrderUniqueIdentifier]])),"")</f>
        <v>XYT</v>
      </c>
    </row>
    <row r="262" spans="1:37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>
        <f>_xlfn.XLOOKUP(MIS[[#This Row],[TRADING SYMBOL]],[1]Sheet1!$D:$D,[1]Sheet1!$C:$C)</f>
        <v>4.0999999999999996</v>
      </c>
      <c r="AE262">
        <f>MIS[[#This Row],[OrderAverageTradedPrice]]*MIS[[#This Row],[OrderQuantity]]</f>
        <v>145</v>
      </c>
      <c r="AF262">
        <f>MIS[[#This Row],[LTP]]*MIS[[#This Row],[OrderQuantity]]</f>
        <v>82</v>
      </c>
      <c r="AG262">
        <f>IF(MIS[[#This Row],[OrderSide]]="SELL",MIS[[#This Row],[VALUE]]-MIS[[#This Row],[LIVE_VALUE]],MIS[[#This Row],[LIVE_VALUE]]-MIS[[#This Row],[VALUE]])</f>
        <v>-63</v>
      </c>
      <c r="AH262" t="str" cm="1">
        <f t="array" ref="AH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2" t="str">
        <f>MIS[[#This Row],[TRADING SYMBOL]]</f>
        <v>SENSEX2552085900CE</v>
      </c>
      <c r="AJ262" t="str">
        <f>IF(RIGHT(MIS[[#This Row],[Main/Hedge]],4)="MAIN","MAIN","HEDGE")</f>
        <v>HEDGE</v>
      </c>
      <c r="AK262" t="str" cm="1">
        <f t="array" ref="AK262">_xlfn._xlws.FILTER(Table4[Column1],ISNUMBER(SEARCH(Table4[Column1],MIS[[#This Row],[OrderUniqueIdentifier]])),"")</f>
        <v>XYT</v>
      </c>
    </row>
    <row r="263" spans="1:37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>
        <f>_xlfn.XLOOKUP(MIS[[#This Row],[TRADING SYMBOL]],[1]Sheet1!$D:$D,[1]Sheet1!$C:$C)</f>
        <v>10</v>
      </c>
      <c r="AE263">
        <f>MIS[[#This Row],[OrderAverageTradedPrice]]*MIS[[#This Row],[OrderQuantity]]</f>
        <v>407</v>
      </c>
      <c r="AF263">
        <f>MIS[[#This Row],[LTP]]*MIS[[#This Row],[OrderQuantity]]</f>
        <v>200</v>
      </c>
      <c r="AG263">
        <f>IF(MIS[[#This Row],[OrderSide]]="SELL",MIS[[#This Row],[VALUE]]-MIS[[#This Row],[LIVE_VALUE]],MIS[[#This Row],[LIVE_VALUE]]-MIS[[#This Row],[VALUE]])</f>
        <v>-207</v>
      </c>
      <c r="AH263" t="str" cm="1">
        <f t="array" ref="AH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3" t="str">
        <f>MIS[[#This Row],[TRADING SYMBOL]]</f>
        <v>SENSEX2552078500PE</v>
      </c>
      <c r="AJ263" t="str">
        <f>IF(RIGHT(MIS[[#This Row],[Main/Hedge]],4)="MAIN","MAIN","HEDGE")</f>
        <v>HEDGE</v>
      </c>
      <c r="AK263" t="str" cm="1">
        <f t="array" ref="AK263">_xlfn._xlws.FILTER(Table4[Column1],ISNUMBER(SEARCH(Table4[Column1],MIS[[#This Row],[OrderUniqueIdentifier]])),"")</f>
        <v>XYT</v>
      </c>
    </row>
    <row r="264" spans="1:37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>
        <f>_xlfn.XLOOKUP(MIS[[#This Row],[TRADING SYMBOL]],[1]Sheet1!$D:$D,[1]Sheet1!$C:$C)</f>
        <v>8.1999999999999993</v>
      </c>
      <c r="AE264">
        <f>MIS[[#This Row],[OrderAverageTradedPrice]]*MIS[[#This Row],[OrderQuantity]]</f>
        <v>1725</v>
      </c>
      <c r="AF264">
        <f>MIS[[#This Row],[LTP]]*MIS[[#This Row],[OrderQuantity]]</f>
        <v>1230</v>
      </c>
      <c r="AG264">
        <f>IF(MIS[[#This Row],[OrderSide]]="SELL",MIS[[#This Row],[VALUE]]-MIS[[#This Row],[LIVE_VALUE]],MIS[[#This Row],[LIVE_VALUE]]-MIS[[#This Row],[VALUE]])</f>
        <v>-495</v>
      </c>
      <c r="AH264" t="str" cm="1">
        <f t="array" ref="AH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4" t="str">
        <f>MIS[[#This Row],[TRADING SYMBOL]]</f>
        <v>NIFTY2552223700PE</v>
      </c>
      <c r="AJ264" t="str">
        <f>IF(RIGHT(MIS[[#This Row],[Main/Hedge]],4)="MAIN","MAIN","HEDGE")</f>
        <v>HEDGE</v>
      </c>
      <c r="AK264" t="str" cm="1">
        <f t="array" ref="AK264">_xlfn._xlws.FILTER(Table4[Column1],ISNUMBER(SEARCH(Table4[Column1],MIS[[#This Row],[OrderUniqueIdentifier]])),"")</f>
        <v>VWAP</v>
      </c>
    </row>
    <row r="265" spans="1:37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>
        <f>_xlfn.XLOOKUP(MIS[[#This Row],[TRADING SYMBOL]],[1]Sheet1!$D:$D,[1]Sheet1!$C:$C)</f>
        <v>8.1999999999999993</v>
      </c>
      <c r="AE265">
        <f>MIS[[#This Row],[OrderAverageTradedPrice]]*MIS[[#This Row],[OrderQuantity]]</f>
        <v>862.5</v>
      </c>
      <c r="AF265">
        <f>MIS[[#This Row],[LTP]]*MIS[[#This Row],[OrderQuantity]]</f>
        <v>615</v>
      </c>
      <c r="AG265">
        <f>IF(MIS[[#This Row],[OrderSide]]="SELL",MIS[[#This Row],[VALUE]]-MIS[[#This Row],[LIVE_VALUE]],MIS[[#This Row],[LIVE_VALUE]]-MIS[[#This Row],[VALUE]])</f>
        <v>-247.5</v>
      </c>
      <c r="AH265" t="str" cm="1">
        <f t="array" ref="AH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5" t="str">
        <f>MIS[[#This Row],[TRADING SYMBOL]]</f>
        <v>NIFTY2552223700PE</v>
      </c>
      <c r="AJ265" t="str">
        <f>IF(RIGHT(MIS[[#This Row],[Main/Hedge]],4)="MAIN","MAIN","HEDGE")</f>
        <v>HEDGE</v>
      </c>
      <c r="AK265" t="str" cm="1">
        <f t="array" ref="AK265">_xlfn._xlws.FILTER(Table4[Column1],ISNUMBER(SEARCH(Table4[Column1],MIS[[#This Row],[OrderUniqueIdentifier]])),"")</f>
        <v>VWAP</v>
      </c>
    </row>
    <row r="266" spans="1:37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>
        <f>_xlfn.XLOOKUP(MIS[[#This Row],[TRADING SYMBOL]],[1]Sheet1!$D:$D,[1]Sheet1!$C:$C)</f>
        <v>10</v>
      </c>
      <c r="AE266">
        <f>MIS[[#This Row],[OrderAverageTradedPrice]]*MIS[[#This Row],[OrderQuantity]]</f>
        <v>408</v>
      </c>
      <c r="AF266">
        <f>MIS[[#This Row],[LTP]]*MIS[[#This Row],[OrderQuantity]]</f>
        <v>200</v>
      </c>
      <c r="AG266">
        <f>IF(MIS[[#This Row],[OrderSide]]="SELL",MIS[[#This Row],[VALUE]]-MIS[[#This Row],[LIVE_VALUE]],MIS[[#This Row],[LIVE_VALUE]]-MIS[[#This Row],[VALUE]])</f>
        <v>-208</v>
      </c>
      <c r="AH266" t="str" cm="1">
        <f t="array" ref="AH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6" t="str">
        <f>MIS[[#This Row],[TRADING SYMBOL]]</f>
        <v>SENSEX2552078500PE</v>
      </c>
      <c r="AJ266" t="str">
        <f>IF(RIGHT(MIS[[#This Row],[Main/Hedge]],4)="MAIN","MAIN","HEDGE")</f>
        <v>HEDGE</v>
      </c>
      <c r="AK266" t="str" cm="1">
        <f t="array" ref="AK266">_xlfn._xlws.FILTER(Table4[Column1],ISNUMBER(SEARCH(Table4[Column1],MIS[[#This Row],[OrderUniqueIdentifier]])),"")</f>
        <v>XYT</v>
      </c>
    </row>
    <row r="267" spans="1:37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>
        <f>_xlfn.XLOOKUP(MIS[[#This Row],[TRADING SYMBOL]],[1]Sheet1!$D:$D,[1]Sheet1!$C:$C)</f>
        <v>8.1999999999999993</v>
      </c>
      <c r="AE267">
        <f>MIS[[#This Row],[OrderAverageTradedPrice]]*MIS[[#This Row],[OrderQuantity]]</f>
        <v>10350</v>
      </c>
      <c r="AF267">
        <f>MIS[[#This Row],[LTP]]*MIS[[#This Row],[OrderQuantity]]</f>
        <v>7379.9999999999991</v>
      </c>
      <c r="AG267">
        <f>IF(MIS[[#This Row],[OrderSide]]="SELL",MIS[[#This Row],[VALUE]]-MIS[[#This Row],[LIVE_VALUE]],MIS[[#This Row],[LIVE_VALUE]]-MIS[[#This Row],[VALUE]])</f>
        <v>-2970.0000000000009</v>
      </c>
      <c r="AH267" t="str" cm="1">
        <f t="array" ref="AH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7" t="str">
        <f>MIS[[#This Row],[TRADING SYMBOL]]</f>
        <v>NIFTY2552223700PE</v>
      </c>
      <c r="AJ267" t="str">
        <f>IF(RIGHT(MIS[[#This Row],[Main/Hedge]],4)="MAIN","MAIN","HEDGE")</f>
        <v>HEDGE</v>
      </c>
      <c r="AK267" t="str" cm="1">
        <f t="array" ref="AK267">_xlfn._xlws.FILTER(Table4[Column1],ISNUMBER(SEARCH(Table4[Column1],MIS[[#This Row],[OrderUniqueIdentifier]])),"")</f>
        <v>VWAP</v>
      </c>
    </row>
    <row r="268" spans="1:37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>
        <f>_xlfn.XLOOKUP(MIS[[#This Row],[TRADING SYMBOL]],[1]Sheet1!$D:$D,[1]Sheet1!$C:$C)</f>
        <v>8.1999999999999993</v>
      </c>
      <c r="AE268">
        <f>MIS[[#This Row],[OrderAverageTradedPrice]]*MIS[[#This Row],[OrderQuantity]]</f>
        <v>2587.5</v>
      </c>
      <c r="AF268">
        <f>MIS[[#This Row],[LTP]]*MIS[[#This Row],[OrderQuantity]]</f>
        <v>1844.9999999999998</v>
      </c>
      <c r="AG268">
        <f>IF(MIS[[#This Row],[OrderSide]]="SELL",MIS[[#This Row],[VALUE]]-MIS[[#This Row],[LIVE_VALUE]],MIS[[#This Row],[LIVE_VALUE]]-MIS[[#This Row],[VALUE]])</f>
        <v>-742.50000000000023</v>
      </c>
      <c r="AH268" t="str" cm="1">
        <f t="array" ref="AH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8" t="str">
        <f>MIS[[#This Row],[TRADING SYMBOL]]</f>
        <v>NIFTY2552223700PE</v>
      </c>
      <c r="AJ268" t="str">
        <f>IF(RIGHT(MIS[[#This Row],[Main/Hedge]],4)="MAIN","MAIN","HEDGE")</f>
        <v>HEDGE</v>
      </c>
      <c r="AK268" t="str" cm="1">
        <f t="array" ref="AK268">_xlfn._xlws.FILTER(Table4[Column1],ISNUMBER(SEARCH(Table4[Column1],MIS[[#This Row],[OrderUniqueIdentifier]])),"")</f>
        <v>VWAP</v>
      </c>
    </row>
    <row r="269" spans="1:37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>
        <f>_xlfn.XLOOKUP(MIS[[#This Row],[TRADING SYMBOL]],[1]Sheet1!$D:$D,[1]Sheet1!$C:$C)</f>
        <v>3.15</v>
      </c>
      <c r="AE269">
        <f>MIS[[#This Row],[OrderAverageTradedPrice]]*MIS[[#This Row],[OrderQuantity]]</f>
        <v>266.25</v>
      </c>
      <c r="AF269">
        <f>MIS[[#This Row],[LTP]]*MIS[[#This Row],[OrderQuantity]]</f>
        <v>236.25</v>
      </c>
      <c r="AG269">
        <f>IF(MIS[[#This Row],[OrderSide]]="SELL",MIS[[#This Row],[VALUE]]-MIS[[#This Row],[LIVE_VALUE]],MIS[[#This Row],[LIVE_VALUE]]-MIS[[#This Row],[VALUE]])</f>
        <v>-30</v>
      </c>
      <c r="AH269" t="str" cm="1">
        <f t="array" ref="AH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9" t="str">
        <f>MIS[[#This Row],[TRADING SYMBOL]]</f>
        <v>NIFTY2552226300CE</v>
      </c>
      <c r="AJ269" t="str">
        <f>IF(RIGHT(MIS[[#This Row],[Main/Hedge]],4)="MAIN","MAIN","HEDGE")</f>
        <v>HEDGE</v>
      </c>
      <c r="AK269" t="str" cm="1">
        <f t="array" ref="AK269">_xlfn._xlws.FILTER(Table4[Column1],ISNUMBER(SEARCH(Table4[Column1],MIS[[#This Row],[OrderUniqueIdentifier]])),"")</f>
        <v>VWAP</v>
      </c>
    </row>
    <row r="270" spans="1:37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>
        <f>_xlfn.XLOOKUP(MIS[[#This Row],[TRADING SYMBOL]],[1]Sheet1!$D:$D,[1]Sheet1!$C:$C)</f>
        <v>10</v>
      </c>
      <c r="AE270">
        <f>MIS[[#This Row],[OrderAverageTradedPrice]]*MIS[[#This Row],[OrderQuantity]]</f>
        <v>408</v>
      </c>
      <c r="AF270">
        <f>MIS[[#This Row],[LTP]]*MIS[[#This Row],[OrderQuantity]]</f>
        <v>200</v>
      </c>
      <c r="AG270">
        <f>IF(MIS[[#This Row],[OrderSide]]="SELL",MIS[[#This Row],[VALUE]]-MIS[[#This Row],[LIVE_VALUE]],MIS[[#This Row],[LIVE_VALUE]]-MIS[[#This Row],[VALUE]])</f>
        <v>-208</v>
      </c>
      <c r="AH270" t="str" cm="1">
        <f t="array" ref="AH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0" t="str">
        <f>MIS[[#This Row],[TRADING SYMBOL]]</f>
        <v>SENSEX2552078500PE</v>
      </c>
      <c r="AJ270" t="str">
        <f>IF(RIGHT(MIS[[#This Row],[Main/Hedge]],4)="MAIN","MAIN","HEDGE")</f>
        <v>HEDGE</v>
      </c>
      <c r="AK270" t="str" cm="1">
        <f t="array" ref="AK270">_xlfn._xlws.FILTER(Table4[Column1],ISNUMBER(SEARCH(Table4[Column1],MIS[[#This Row],[OrderUniqueIdentifier]])),"")</f>
        <v>XYT</v>
      </c>
    </row>
    <row r="271" spans="1:37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>
        <f>_xlfn.XLOOKUP(MIS[[#This Row],[TRADING SYMBOL]],[1]Sheet1!$D:$D,[1]Sheet1!$C:$C)</f>
        <v>3.15</v>
      </c>
      <c r="AE271">
        <f>MIS[[#This Row],[OrderAverageTradedPrice]]*MIS[[#This Row],[OrderQuantity]]</f>
        <v>787.5</v>
      </c>
      <c r="AF271">
        <f>MIS[[#This Row],[LTP]]*MIS[[#This Row],[OrderQuantity]]</f>
        <v>708.75</v>
      </c>
      <c r="AG271">
        <f>IF(MIS[[#This Row],[OrderSide]]="SELL",MIS[[#This Row],[VALUE]]-MIS[[#This Row],[LIVE_VALUE]],MIS[[#This Row],[LIVE_VALUE]]-MIS[[#This Row],[VALUE]])</f>
        <v>-78.75</v>
      </c>
      <c r="AH271" t="str" cm="1">
        <f t="array" ref="AH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1" t="str">
        <f>MIS[[#This Row],[TRADING SYMBOL]]</f>
        <v>NIFTY2552226300CE</v>
      </c>
      <c r="AJ271" t="str">
        <f>IF(RIGHT(MIS[[#This Row],[Main/Hedge]],4)="MAIN","MAIN","HEDGE")</f>
        <v>HEDGE</v>
      </c>
      <c r="AK271" t="str" cm="1">
        <f t="array" ref="AK271">_xlfn._xlws.FILTER(Table4[Column1],ISNUMBER(SEARCH(Table4[Column1],MIS[[#This Row],[OrderUniqueIdentifier]])),"")</f>
        <v>VWAP</v>
      </c>
    </row>
    <row r="272" spans="1:37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>
        <f>_xlfn.XLOOKUP(MIS[[#This Row],[TRADING SYMBOL]],[1]Sheet1!$D:$D,[1]Sheet1!$C:$C)</f>
        <v>4.0999999999999996</v>
      </c>
      <c r="AE272">
        <f>MIS[[#This Row],[OrderAverageTradedPrice]]*MIS[[#This Row],[OrderQuantity]]</f>
        <v>288</v>
      </c>
      <c r="AF272">
        <f>MIS[[#This Row],[LTP]]*MIS[[#This Row],[OrderQuantity]]</f>
        <v>164</v>
      </c>
      <c r="AG272">
        <f>IF(MIS[[#This Row],[OrderSide]]="SELL",MIS[[#This Row],[VALUE]]-MIS[[#This Row],[LIVE_VALUE]],MIS[[#This Row],[LIVE_VALUE]]-MIS[[#This Row],[VALUE]])</f>
        <v>-124</v>
      </c>
      <c r="AH272" t="str" cm="1">
        <f t="array" ref="AH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2" t="str">
        <f>MIS[[#This Row],[TRADING SYMBOL]]</f>
        <v>SENSEX2552085900CE</v>
      </c>
      <c r="AJ272" t="str">
        <f>IF(RIGHT(MIS[[#This Row],[Main/Hedge]],4)="MAIN","MAIN","HEDGE")</f>
        <v>HEDGE</v>
      </c>
      <c r="AK272" t="str" cm="1">
        <f t="array" ref="AK272">_xlfn._xlws.FILTER(Table4[Column1],ISNUMBER(SEARCH(Table4[Column1],MIS[[#This Row],[OrderUniqueIdentifier]])),"")</f>
        <v>XYT</v>
      </c>
    </row>
    <row r="273" spans="1:37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>
        <f>_xlfn.XLOOKUP(MIS[[#This Row],[TRADING SYMBOL]],[1]Sheet1!$D:$D,[1]Sheet1!$C:$C)</f>
        <v>8.1999999999999993</v>
      </c>
      <c r="AE273">
        <f>MIS[[#This Row],[OrderAverageTradedPrice]]*MIS[[#This Row],[OrderQuantity]]</f>
        <v>9487.5</v>
      </c>
      <c r="AF273">
        <f>MIS[[#This Row],[LTP]]*MIS[[#This Row],[OrderQuantity]]</f>
        <v>6764.9999999999991</v>
      </c>
      <c r="AG273">
        <f>IF(MIS[[#This Row],[OrderSide]]="SELL",MIS[[#This Row],[VALUE]]-MIS[[#This Row],[LIVE_VALUE]],MIS[[#This Row],[LIVE_VALUE]]-MIS[[#This Row],[VALUE]])</f>
        <v>-2722.5000000000009</v>
      </c>
      <c r="AH273" t="str" cm="1">
        <f t="array" ref="AH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3" t="str">
        <f>MIS[[#This Row],[TRADING SYMBOL]]</f>
        <v>NIFTY2552223700PE</v>
      </c>
      <c r="AJ273" t="str">
        <f>IF(RIGHT(MIS[[#This Row],[Main/Hedge]],4)="MAIN","MAIN","HEDGE")</f>
        <v>HEDGE</v>
      </c>
      <c r="AK273" t="str" cm="1">
        <f t="array" ref="AK273">_xlfn._xlws.FILTER(Table4[Column1],ISNUMBER(SEARCH(Table4[Column1],MIS[[#This Row],[OrderUniqueIdentifier]])),"")</f>
        <v>VWAP</v>
      </c>
    </row>
    <row r="274" spans="1:37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>
        <f>_xlfn.XLOOKUP(MIS[[#This Row],[TRADING SYMBOL]],[1]Sheet1!$D:$D,[1]Sheet1!$C:$C)</f>
        <v>8.1999999999999993</v>
      </c>
      <c r="AE274">
        <f>MIS[[#This Row],[OrderAverageTradedPrice]]*MIS[[#This Row],[OrderQuantity]]</f>
        <v>8625</v>
      </c>
      <c r="AF274">
        <f>MIS[[#This Row],[LTP]]*MIS[[#This Row],[OrderQuantity]]</f>
        <v>6149.9999999999991</v>
      </c>
      <c r="AG274">
        <f>IF(MIS[[#This Row],[OrderSide]]="SELL",MIS[[#This Row],[VALUE]]-MIS[[#This Row],[LIVE_VALUE]],MIS[[#This Row],[LIVE_VALUE]]-MIS[[#This Row],[VALUE]])</f>
        <v>-2475.0000000000009</v>
      </c>
      <c r="AH274" t="str" cm="1">
        <f t="array" ref="AH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4" t="str">
        <f>MIS[[#This Row],[TRADING SYMBOL]]</f>
        <v>NIFTY2552223700PE</v>
      </c>
      <c r="AJ274" t="str">
        <f>IF(RIGHT(MIS[[#This Row],[Main/Hedge]],4)="MAIN","MAIN","HEDGE")</f>
        <v>HEDGE</v>
      </c>
      <c r="AK274" t="str" cm="1">
        <f t="array" ref="AK274">_xlfn._xlws.FILTER(Table4[Column1],ISNUMBER(SEARCH(Table4[Column1],MIS[[#This Row],[OrderUniqueIdentifier]])),"")</f>
        <v>VWAP</v>
      </c>
    </row>
    <row r="275" spans="1:37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>
        <f>_xlfn.XLOOKUP(MIS[[#This Row],[TRADING SYMBOL]],[1]Sheet1!$D:$D,[1]Sheet1!$C:$C)</f>
        <v>8.1999999999999993</v>
      </c>
      <c r="AE275">
        <f>MIS[[#This Row],[OrderAverageTradedPrice]]*MIS[[#This Row],[OrderQuantity]]</f>
        <v>1725</v>
      </c>
      <c r="AF275">
        <f>MIS[[#This Row],[LTP]]*MIS[[#This Row],[OrderQuantity]]</f>
        <v>1230</v>
      </c>
      <c r="AG275">
        <f>IF(MIS[[#This Row],[OrderSide]]="SELL",MIS[[#This Row],[VALUE]]-MIS[[#This Row],[LIVE_VALUE]],MIS[[#This Row],[LIVE_VALUE]]-MIS[[#This Row],[VALUE]])</f>
        <v>-495</v>
      </c>
      <c r="AH275" t="str" cm="1">
        <f t="array" ref="AH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5" t="str">
        <f>MIS[[#This Row],[TRADING SYMBOL]]</f>
        <v>NIFTY2552223700PE</v>
      </c>
      <c r="AJ275" t="str">
        <f>IF(RIGHT(MIS[[#This Row],[Main/Hedge]],4)="MAIN","MAIN","HEDGE")</f>
        <v>HEDGE</v>
      </c>
      <c r="AK275" t="str" cm="1">
        <f t="array" ref="AK275">_xlfn._xlws.FILTER(Table4[Column1],ISNUMBER(SEARCH(Table4[Column1],MIS[[#This Row],[OrderUniqueIdentifier]])),"")</f>
        <v>VWAP</v>
      </c>
    </row>
    <row r="276" spans="1:37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>
        <f>_xlfn.XLOOKUP(MIS[[#This Row],[TRADING SYMBOL]],[1]Sheet1!$D:$D,[1]Sheet1!$C:$C)</f>
        <v>4.0999999999999996</v>
      </c>
      <c r="AE276">
        <f>MIS[[#This Row],[OrderAverageTradedPrice]]*MIS[[#This Row],[OrderQuantity]]</f>
        <v>144</v>
      </c>
      <c r="AF276">
        <f>MIS[[#This Row],[LTP]]*MIS[[#This Row],[OrderQuantity]]</f>
        <v>82</v>
      </c>
      <c r="AG276">
        <f>IF(MIS[[#This Row],[OrderSide]]="SELL",MIS[[#This Row],[VALUE]]-MIS[[#This Row],[LIVE_VALUE]],MIS[[#This Row],[LIVE_VALUE]]-MIS[[#This Row],[VALUE]])</f>
        <v>-62</v>
      </c>
      <c r="AH276" t="str" cm="1">
        <f t="array" ref="AH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6" t="str">
        <f>MIS[[#This Row],[TRADING SYMBOL]]</f>
        <v>SENSEX2552085900CE</v>
      </c>
      <c r="AJ276" t="str">
        <f>IF(RIGHT(MIS[[#This Row],[Main/Hedge]],4)="MAIN","MAIN","HEDGE")</f>
        <v>HEDGE</v>
      </c>
      <c r="AK276" t="str" cm="1">
        <f t="array" ref="AK276">_xlfn._xlws.FILTER(Table4[Column1],ISNUMBER(SEARCH(Table4[Column1],MIS[[#This Row],[OrderUniqueIdentifier]])),"")</f>
        <v>XYT</v>
      </c>
    </row>
    <row r="277" spans="1:37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>
        <f>_xlfn.XLOOKUP(MIS[[#This Row],[TRADING SYMBOL]],[1]Sheet1!$D:$D,[1]Sheet1!$C:$C)</f>
        <v>8.1999999999999993</v>
      </c>
      <c r="AE277">
        <f>MIS[[#This Row],[OrderAverageTradedPrice]]*MIS[[#This Row],[OrderQuantity]]</f>
        <v>1725</v>
      </c>
      <c r="AF277">
        <f>MIS[[#This Row],[LTP]]*MIS[[#This Row],[OrderQuantity]]</f>
        <v>1230</v>
      </c>
      <c r="AG277">
        <f>IF(MIS[[#This Row],[OrderSide]]="SELL",MIS[[#This Row],[VALUE]]-MIS[[#This Row],[LIVE_VALUE]],MIS[[#This Row],[LIVE_VALUE]]-MIS[[#This Row],[VALUE]])</f>
        <v>-495</v>
      </c>
      <c r="AH277" t="str" cm="1">
        <f t="array" ref="AH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7" t="str">
        <f>MIS[[#This Row],[TRADING SYMBOL]]</f>
        <v>NIFTY2552223700PE</v>
      </c>
      <c r="AJ277" t="str">
        <f>IF(RIGHT(MIS[[#This Row],[Main/Hedge]],4)="MAIN","MAIN","HEDGE")</f>
        <v>HEDGE</v>
      </c>
      <c r="AK277" t="str" cm="1">
        <f t="array" ref="AK277">_xlfn._xlws.FILTER(Table4[Column1],ISNUMBER(SEARCH(Table4[Column1],MIS[[#This Row],[OrderUniqueIdentifier]])),"")</f>
        <v>VWAP</v>
      </c>
    </row>
    <row r="278" spans="1:37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>
        <f>_xlfn.XLOOKUP(MIS[[#This Row],[TRADING SYMBOL]],[1]Sheet1!$D:$D,[1]Sheet1!$C:$C)</f>
        <v>10</v>
      </c>
      <c r="AE278">
        <f>MIS[[#This Row],[OrderAverageTradedPrice]]*MIS[[#This Row],[OrderQuantity]]</f>
        <v>407</v>
      </c>
      <c r="AF278">
        <f>MIS[[#This Row],[LTP]]*MIS[[#This Row],[OrderQuantity]]</f>
        <v>200</v>
      </c>
      <c r="AG278">
        <f>IF(MIS[[#This Row],[OrderSide]]="SELL",MIS[[#This Row],[VALUE]]-MIS[[#This Row],[LIVE_VALUE]],MIS[[#This Row],[LIVE_VALUE]]-MIS[[#This Row],[VALUE]])</f>
        <v>-207</v>
      </c>
      <c r="AH278" t="str" cm="1">
        <f t="array" ref="AH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8" t="str">
        <f>MIS[[#This Row],[TRADING SYMBOL]]</f>
        <v>SENSEX2552078500PE</v>
      </c>
      <c r="AJ278" t="str">
        <f>IF(RIGHT(MIS[[#This Row],[Main/Hedge]],4)="MAIN","MAIN","HEDGE")</f>
        <v>HEDGE</v>
      </c>
      <c r="AK278" t="str" cm="1">
        <f t="array" ref="AK278">_xlfn._xlws.FILTER(Table4[Column1],ISNUMBER(SEARCH(Table4[Column1],MIS[[#This Row],[OrderUniqueIdentifier]])),"")</f>
        <v>XYT</v>
      </c>
    </row>
    <row r="279" spans="1:37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>
        <f>_xlfn.XLOOKUP(MIS[[#This Row],[TRADING SYMBOL]],[1]Sheet1!$D:$D,[1]Sheet1!$C:$C)</f>
        <v>3.15</v>
      </c>
      <c r="AE279">
        <f>MIS[[#This Row],[OrderAverageTradedPrice]]*MIS[[#This Row],[OrderQuantity]]</f>
        <v>532.5</v>
      </c>
      <c r="AF279">
        <f>MIS[[#This Row],[LTP]]*MIS[[#This Row],[OrderQuantity]]</f>
        <v>472.5</v>
      </c>
      <c r="AG279">
        <f>IF(MIS[[#This Row],[OrderSide]]="SELL",MIS[[#This Row],[VALUE]]-MIS[[#This Row],[LIVE_VALUE]],MIS[[#This Row],[LIVE_VALUE]]-MIS[[#This Row],[VALUE]])</f>
        <v>-60</v>
      </c>
      <c r="AH279" t="str" cm="1">
        <f t="array" ref="AH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9" t="str">
        <f>MIS[[#This Row],[TRADING SYMBOL]]</f>
        <v>NIFTY2552226300CE</v>
      </c>
      <c r="AJ279" t="str">
        <f>IF(RIGHT(MIS[[#This Row],[Main/Hedge]],4)="MAIN","MAIN","HEDGE")</f>
        <v>HEDGE</v>
      </c>
      <c r="AK279" t="str" cm="1">
        <f t="array" ref="AK279">_xlfn._xlws.FILTER(Table4[Column1],ISNUMBER(SEARCH(Table4[Column1],MIS[[#This Row],[OrderUniqueIdentifier]])),"")</f>
        <v>VWAP</v>
      </c>
    </row>
    <row r="280" spans="1:37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>
        <f>_xlfn.XLOOKUP(MIS[[#This Row],[TRADING SYMBOL]],[1]Sheet1!$D:$D,[1]Sheet1!$C:$C)</f>
        <v>4.0999999999999996</v>
      </c>
      <c r="AE280">
        <f>MIS[[#This Row],[OrderAverageTradedPrice]]*MIS[[#This Row],[OrderQuantity]]</f>
        <v>145</v>
      </c>
      <c r="AF280">
        <f>MIS[[#This Row],[LTP]]*MIS[[#This Row],[OrderQuantity]]</f>
        <v>82</v>
      </c>
      <c r="AG280">
        <f>IF(MIS[[#This Row],[OrderSide]]="SELL",MIS[[#This Row],[VALUE]]-MIS[[#This Row],[LIVE_VALUE]],MIS[[#This Row],[LIVE_VALUE]]-MIS[[#This Row],[VALUE]])</f>
        <v>-63</v>
      </c>
      <c r="AH280" t="str" cm="1">
        <f t="array" ref="AH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0" t="str">
        <f>MIS[[#This Row],[TRADING SYMBOL]]</f>
        <v>SENSEX2552085900CE</v>
      </c>
      <c r="AJ280" t="str">
        <f>IF(RIGHT(MIS[[#This Row],[Main/Hedge]],4)="MAIN","MAIN","HEDGE")</f>
        <v>HEDGE</v>
      </c>
      <c r="AK280" t="str" cm="1">
        <f t="array" ref="AK280">_xlfn._xlws.FILTER(Table4[Column1],ISNUMBER(SEARCH(Table4[Column1],MIS[[#This Row],[OrderUniqueIdentifier]])),"")</f>
        <v>XYT</v>
      </c>
    </row>
    <row r="281" spans="1:37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>
        <f>_xlfn.XLOOKUP(MIS[[#This Row],[TRADING SYMBOL]],[1]Sheet1!$D:$D,[1]Sheet1!$C:$C)</f>
        <v>10</v>
      </c>
      <c r="AE281">
        <f>MIS[[#This Row],[OrderAverageTradedPrice]]*MIS[[#This Row],[OrderQuantity]]</f>
        <v>407</v>
      </c>
      <c r="AF281">
        <f>MIS[[#This Row],[LTP]]*MIS[[#This Row],[OrderQuantity]]</f>
        <v>200</v>
      </c>
      <c r="AG281">
        <f>IF(MIS[[#This Row],[OrderSide]]="SELL",MIS[[#This Row],[VALUE]]-MIS[[#This Row],[LIVE_VALUE]],MIS[[#This Row],[LIVE_VALUE]]-MIS[[#This Row],[VALUE]])</f>
        <v>-207</v>
      </c>
      <c r="AH281" t="str" cm="1">
        <f t="array" ref="AH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1" t="str">
        <f>MIS[[#This Row],[TRADING SYMBOL]]</f>
        <v>SENSEX2552078500PE</v>
      </c>
      <c r="AJ281" t="str">
        <f>IF(RIGHT(MIS[[#This Row],[Main/Hedge]],4)="MAIN","MAIN","HEDGE")</f>
        <v>HEDGE</v>
      </c>
      <c r="AK281" t="str" cm="1">
        <f t="array" ref="AK281">_xlfn._xlws.FILTER(Table4[Column1],ISNUMBER(SEARCH(Table4[Column1],MIS[[#This Row],[OrderUniqueIdentifier]])),"")</f>
        <v>XYT</v>
      </c>
    </row>
    <row r="282" spans="1:37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>
        <f>_xlfn.XLOOKUP(MIS[[#This Row],[TRADING SYMBOL]],[1]Sheet1!$D:$D,[1]Sheet1!$C:$C)</f>
        <v>3.15</v>
      </c>
      <c r="AE282">
        <f>MIS[[#This Row],[OrderAverageTradedPrice]]*MIS[[#This Row],[OrderQuantity]]</f>
        <v>266.25</v>
      </c>
      <c r="AF282">
        <f>MIS[[#This Row],[LTP]]*MIS[[#This Row],[OrderQuantity]]</f>
        <v>236.25</v>
      </c>
      <c r="AG282">
        <f>IF(MIS[[#This Row],[OrderSide]]="SELL",MIS[[#This Row],[VALUE]]-MIS[[#This Row],[LIVE_VALUE]],MIS[[#This Row],[LIVE_VALUE]]-MIS[[#This Row],[VALUE]])</f>
        <v>-30</v>
      </c>
      <c r="AH282" t="str" cm="1">
        <f t="array" ref="AH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2" t="str">
        <f>MIS[[#This Row],[TRADING SYMBOL]]</f>
        <v>NIFTY2552226300CE</v>
      </c>
      <c r="AJ282" t="str">
        <f>IF(RIGHT(MIS[[#This Row],[Main/Hedge]],4)="MAIN","MAIN","HEDGE")</f>
        <v>HEDGE</v>
      </c>
      <c r="AK282" t="str" cm="1">
        <f t="array" ref="AK282">_xlfn._xlws.FILTER(Table4[Column1],ISNUMBER(SEARCH(Table4[Column1],MIS[[#This Row],[OrderUniqueIdentifier]])),"")</f>
        <v>VWAP</v>
      </c>
    </row>
    <row r="283" spans="1:37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>
        <f>_xlfn.XLOOKUP(MIS[[#This Row],[TRADING SYMBOL]],[1]Sheet1!$D:$D,[1]Sheet1!$C:$C)</f>
        <v>4.0999999999999996</v>
      </c>
      <c r="AE283">
        <f>MIS[[#This Row],[OrderAverageTradedPrice]]*MIS[[#This Row],[OrderQuantity]]</f>
        <v>144</v>
      </c>
      <c r="AF283">
        <f>MIS[[#This Row],[LTP]]*MIS[[#This Row],[OrderQuantity]]</f>
        <v>82</v>
      </c>
      <c r="AG283">
        <f>IF(MIS[[#This Row],[OrderSide]]="SELL",MIS[[#This Row],[VALUE]]-MIS[[#This Row],[LIVE_VALUE]],MIS[[#This Row],[LIVE_VALUE]]-MIS[[#This Row],[VALUE]])</f>
        <v>-62</v>
      </c>
      <c r="AH283" t="str" cm="1">
        <f t="array" ref="AH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3" t="str">
        <f>MIS[[#This Row],[TRADING SYMBOL]]</f>
        <v>SENSEX2552085900CE</v>
      </c>
      <c r="AJ283" t="str">
        <f>IF(RIGHT(MIS[[#This Row],[Main/Hedge]],4)="MAIN","MAIN","HEDGE")</f>
        <v>HEDGE</v>
      </c>
      <c r="AK283" t="str" cm="1">
        <f t="array" ref="AK283">_xlfn._xlws.FILTER(Table4[Column1],ISNUMBER(SEARCH(Table4[Column1],MIS[[#This Row],[OrderUniqueIdentifier]])),"")</f>
        <v>XYT</v>
      </c>
    </row>
    <row r="284" spans="1:37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>
        <f>_xlfn.XLOOKUP(MIS[[#This Row],[TRADING SYMBOL]],[1]Sheet1!$D:$D,[1]Sheet1!$C:$C)</f>
        <v>3.15</v>
      </c>
      <c r="AE284">
        <f>MIS[[#This Row],[OrderAverageTradedPrice]]*MIS[[#This Row],[OrderQuantity]]</f>
        <v>532.5</v>
      </c>
      <c r="AF284">
        <f>MIS[[#This Row],[LTP]]*MIS[[#This Row],[OrderQuantity]]</f>
        <v>472.5</v>
      </c>
      <c r="AG284">
        <f>IF(MIS[[#This Row],[OrderSide]]="SELL",MIS[[#This Row],[VALUE]]-MIS[[#This Row],[LIVE_VALUE]],MIS[[#This Row],[LIVE_VALUE]]-MIS[[#This Row],[VALUE]])</f>
        <v>-60</v>
      </c>
      <c r="AH284" t="str" cm="1">
        <f t="array" ref="AH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4" t="str">
        <f>MIS[[#This Row],[TRADING SYMBOL]]</f>
        <v>NIFTY2552226300CE</v>
      </c>
      <c r="AJ284" t="str">
        <f>IF(RIGHT(MIS[[#This Row],[Main/Hedge]],4)="MAIN","MAIN","HEDGE")</f>
        <v>HEDGE</v>
      </c>
      <c r="AK284" t="str" cm="1">
        <f t="array" ref="AK284">_xlfn._xlws.FILTER(Table4[Column1],ISNUMBER(SEARCH(Table4[Column1],MIS[[#This Row],[OrderUniqueIdentifier]])),"")</f>
        <v>VWAP</v>
      </c>
    </row>
    <row r="285" spans="1:37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>
        <f>_xlfn.XLOOKUP(MIS[[#This Row],[TRADING SYMBOL]],[1]Sheet1!$D:$D,[1]Sheet1!$C:$C)</f>
        <v>4.0999999999999996</v>
      </c>
      <c r="AE285">
        <f>MIS[[#This Row],[OrderAverageTradedPrice]]*MIS[[#This Row],[OrderQuantity]]</f>
        <v>144</v>
      </c>
      <c r="AF285">
        <f>MIS[[#This Row],[LTP]]*MIS[[#This Row],[OrderQuantity]]</f>
        <v>82</v>
      </c>
      <c r="AG285">
        <f>IF(MIS[[#This Row],[OrderSide]]="SELL",MIS[[#This Row],[VALUE]]-MIS[[#This Row],[LIVE_VALUE]],MIS[[#This Row],[LIVE_VALUE]]-MIS[[#This Row],[VALUE]])</f>
        <v>-62</v>
      </c>
      <c r="AH285" t="str" cm="1">
        <f t="array" ref="AH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5" t="str">
        <f>MIS[[#This Row],[TRADING SYMBOL]]</f>
        <v>SENSEX2552085900CE</v>
      </c>
      <c r="AJ285" t="str">
        <f>IF(RIGHT(MIS[[#This Row],[Main/Hedge]],4)="MAIN","MAIN","HEDGE")</f>
        <v>HEDGE</v>
      </c>
      <c r="AK285" t="str" cm="1">
        <f t="array" ref="AK285">_xlfn._xlws.FILTER(Table4[Column1],ISNUMBER(SEARCH(Table4[Column1],MIS[[#This Row],[OrderUniqueIdentifier]])),"")</f>
        <v>XYT</v>
      </c>
    </row>
    <row r="286" spans="1:37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>
        <f>_xlfn.XLOOKUP(MIS[[#This Row],[TRADING SYMBOL]],[1]Sheet1!$D:$D,[1]Sheet1!$C:$C)</f>
        <v>3.15</v>
      </c>
      <c r="AE286">
        <f>MIS[[#This Row],[OrderAverageTradedPrice]]*MIS[[#This Row],[OrderQuantity]]</f>
        <v>532.5</v>
      </c>
      <c r="AF286">
        <f>MIS[[#This Row],[LTP]]*MIS[[#This Row],[OrderQuantity]]</f>
        <v>472.5</v>
      </c>
      <c r="AG286">
        <f>IF(MIS[[#This Row],[OrderSide]]="SELL",MIS[[#This Row],[VALUE]]-MIS[[#This Row],[LIVE_VALUE]],MIS[[#This Row],[LIVE_VALUE]]-MIS[[#This Row],[VALUE]])</f>
        <v>-60</v>
      </c>
      <c r="AH286" t="str" cm="1">
        <f t="array" ref="AH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6" t="str">
        <f>MIS[[#This Row],[TRADING SYMBOL]]</f>
        <v>NIFTY2552226300CE</v>
      </c>
      <c r="AJ286" t="str">
        <f>IF(RIGHT(MIS[[#This Row],[Main/Hedge]],4)="MAIN","MAIN","HEDGE")</f>
        <v>HEDGE</v>
      </c>
      <c r="AK286" t="str" cm="1">
        <f t="array" ref="AK286">_xlfn._xlws.FILTER(Table4[Column1],ISNUMBER(SEARCH(Table4[Column1],MIS[[#This Row],[OrderUniqueIdentifier]])),"")</f>
        <v>VWAP</v>
      </c>
    </row>
    <row r="287" spans="1:37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>
        <f>_xlfn.XLOOKUP(MIS[[#This Row],[TRADING SYMBOL]],[1]Sheet1!$D:$D,[1]Sheet1!$C:$C)</f>
        <v>3.15</v>
      </c>
      <c r="AE287">
        <f>MIS[[#This Row],[OrderAverageTradedPrice]]*MIS[[#This Row],[OrderQuantity]]</f>
        <v>787.5</v>
      </c>
      <c r="AF287">
        <f>MIS[[#This Row],[LTP]]*MIS[[#This Row],[OrderQuantity]]</f>
        <v>708.75</v>
      </c>
      <c r="AG287">
        <f>IF(MIS[[#This Row],[OrderSide]]="SELL",MIS[[#This Row],[VALUE]]-MIS[[#This Row],[LIVE_VALUE]],MIS[[#This Row],[LIVE_VALUE]]-MIS[[#This Row],[VALUE]])</f>
        <v>-78.75</v>
      </c>
      <c r="AH287" t="str" cm="1">
        <f t="array" ref="AH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7" t="str">
        <f>MIS[[#This Row],[TRADING SYMBOL]]</f>
        <v>NIFTY2552226300CE</v>
      </c>
      <c r="AJ287" t="str">
        <f>IF(RIGHT(MIS[[#This Row],[Main/Hedge]],4)="MAIN","MAIN","HEDGE")</f>
        <v>HEDGE</v>
      </c>
      <c r="AK287" t="str" cm="1">
        <f t="array" ref="AK287">_xlfn._xlws.FILTER(Table4[Column1],ISNUMBER(SEARCH(Table4[Column1],MIS[[#This Row],[OrderUniqueIdentifier]])),"")</f>
        <v>VWAP</v>
      </c>
    </row>
    <row r="288" spans="1:37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>
        <f>_xlfn.XLOOKUP(MIS[[#This Row],[TRADING SYMBOL]],[1]Sheet1!$D:$D,[1]Sheet1!$C:$C)</f>
        <v>8.1999999999999993</v>
      </c>
      <c r="AE288">
        <f>MIS[[#This Row],[OrderAverageTradedPrice]]*MIS[[#This Row],[OrderQuantity]]</f>
        <v>2587.5</v>
      </c>
      <c r="AF288">
        <f>MIS[[#This Row],[LTP]]*MIS[[#This Row],[OrderQuantity]]</f>
        <v>1844.9999999999998</v>
      </c>
      <c r="AG288">
        <f>IF(MIS[[#This Row],[OrderSide]]="SELL",MIS[[#This Row],[VALUE]]-MIS[[#This Row],[LIVE_VALUE]],MIS[[#This Row],[LIVE_VALUE]]-MIS[[#This Row],[VALUE]])</f>
        <v>-742.50000000000023</v>
      </c>
      <c r="AH288" t="str" cm="1">
        <f t="array" ref="AH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8" t="str">
        <f>MIS[[#This Row],[TRADING SYMBOL]]</f>
        <v>NIFTY2552223700PE</v>
      </c>
      <c r="AJ288" t="str">
        <f>IF(RIGHT(MIS[[#This Row],[Main/Hedge]],4)="MAIN","MAIN","HEDGE")</f>
        <v>HEDGE</v>
      </c>
      <c r="AK288" t="str" cm="1">
        <f t="array" ref="AK288">_xlfn._xlws.FILTER(Table4[Column1],ISNUMBER(SEARCH(Table4[Column1],MIS[[#This Row],[OrderUniqueIdentifier]])),"")</f>
        <v>VWAP</v>
      </c>
    </row>
    <row r="289" spans="1:37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>
        <f>_xlfn.XLOOKUP(MIS[[#This Row],[TRADING SYMBOL]],[1]Sheet1!$D:$D,[1]Sheet1!$C:$C)</f>
        <v>10</v>
      </c>
      <c r="AE289">
        <f>MIS[[#This Row],[OrderAverageTradedPrice]]*MIS[[#This Row],[OrderQuantity]]</f>
        <v>816</v>
      </c>
      <c r="AF289">
        <f>MIS[[#This Row],[LTP]]*MIS[[#This Row],[OrderQuantity]]</f>
        <v>400</v>
      </c>
      <c r="AG289">
        <f>IF(MIS[[#This Row],[OrderSide]]="SELL",MIS[[#This Row],[VALUE]]-MIS[[#This Row],[LIVE_VALUE]],MIS[[#This Row],[LIVE_VALUE]]-MIS[[#This Row],[VALUE]])</f>
        <v>-416</v>
      </c>
      <c r="AH289" t="str" cm="1">
        <f t="array" ref="AH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9" t="str">
        <f>MIS[[#This Row],[TRADING SYMBOL]]</f>
        <v>SENSEX2552078500PE</v>
      </c>
      <c r="AJ289" t="str">
        <f>IF(RIGHT(MIS[[#This Row],[Main/Hedge]],4)="MAIN","MAIN","HEDGE")</f>
        <v>HEDGE</v>
      </c>
      <c r="AK289" t="str" cm="1">
        <f t="array" ref="AK289">_xlfn._xlws.FILTER(Table4[Column1],ISNUMBER(SEARCH(Table4[Column1],MIS[[#This Row],[OrderUniqueIdentifier]])),"")</f>
        <v>XYT</v>
      </c>
    </row>
    <row r="290" spans="1:37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>
        <f>_xlfn.XLOOKUP(MIS[[#This Row],[TRADING SYMBOL]],[1]Sheet1!$D:$D,[1]Sheet1!$C:$C)</f>
        <v>8.1999999999999993</v>
      </c>
      <c r="AE290">
        <f>MIS[[#This Row],[OrderAverageTradedPrice]]*MIS[[#This Row],[OrderQuantity]]</f>
        <v>2587.5</v>
      </c>
      <c r="AF290">
        <f>MIS[[#This Row],[LTP]]*MIS[[#This Row],[OrderQuantity]]</f>
        <v>1844.9999999999998</v>
      </c>
      <c r="AG290">
        <f>IF(MIS[[#This Row],[OrderSide]]="SELL",MIS[[#This Row],[VALUE]]-MIS[[#This Row],[LIVE_VALUE]],MIS[[#This Row],[LIVE_VALUE]]-MIS[[#This Row],[VALUE]])</f>
        <v>-742.50000000000023</v>
      </c>
      <c r="AH290" t="str" cm="1">
        <f t="array" ref="AH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0" t="str">
        <f>MIS[[#This Row],[TRADING SYMBOL]]</f>
        <v>NIFTY2552223700PE</v>
      </c>
      <c r="AJ290" t="str">
        <f>IF(RIGHT(MIS[[#This Row],[Main/Hedge]],4)="MAIN","MAIN","HEDGE")</f>
        <v>HEDGE</v>
      </c>
      <c r="AK290" t="str" cm="1">
        <f t="array" ref="AK290">_xlfn._xlws.FILTER(Table4[Column1],ISNUMBER(SEARCH(Table4[Column1],MIS[[#This Row],[OrderUniqueIdentifier]])),"")</f>
        <v>VWAP</v>
      </c>
    </row>
    <row r="291" spans="1:37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>
        <f>_xlfn.XLOOKUP(MIS[[#This Row],[TRADING SYMBOL]],[1]Sheet1!$D:$D,[1]Sheet1!$C:$C)</f>
        <v>4.0999999999999996</v>
      </c>
      <c r="AE291">
        <f>MIS[[#This Row],[OrderAverageTradedPrice]]*MIS[[#This Row],[OrderQuantity]]</f>
        <v>144</v>
      </c>
      <c r="AF291">
        <f>MIS[[#This Row],[LTP]]*MIS[[#This Row],[OrderQuantity]]</f>
        <v>82</v>
      </c>
      <c r="AG291">
        <f>IF(MIS[[#This Row],[OrderSide]]="SELL",MIS[[#This Row],[VALUE]]-MIS[[#This Row],[LIVE_VALUE]],MIS[[#This Row],[LIVE_VALUE]]-MIS[[#This Row],[VALUE]])</f>
        <v>-62</v>
      </c>
      <c r="AH291" t="str" cm="1">
        <f t="array" ref="AH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1" t="str">
        <f>MIS[[#This Row],[TRADING SYMBOL]]</f>
        <v>SENSEX2552085900CE</v>
      </c>
      <c r="AJ291" t="str">
        <f>IF(RIGHT(MIS[[#This Row],[Main/Hedge]],4)="MAIN","MAIN","HEDGE")</f>
        <v>HEDGE</v>
      </c>
      <c r="AK291" t="str" cm="1">
        <f t="array" ref="AK291">_xlfn._xlws.FILTER(Table4[Column1],ISNUMBER(SEARCH(Table4[Column1],MIS[[#This Row],[OrderUniqueIdentifier]])),"")</f>
        <v>XYT</v>
      </c>
    </row>
    <row r="292" spans="1:37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>
        <f>_xlfn.XLOOKUP(MIS[[#This Row],[TRADING SYMBOL]],[1]Sheet1!$D:$D,[1]Sheet1!$C:$C)</f>
        <v>4.0999999999999996</v>
      </c>
      <c r="AE292">
        <f>MIS[[#This Row],[OrderAverageTradedPrice]]*MIS[[#This Row],[OrderQuantity]]</f>
        <v>432</v>
      </c>
      <c r="AF292">
        <f>MIS[[#This Row],[LTP]]*MIS[[#This Row],[OrderQuantity]]</f>
        <v>245.99999999999997</v>
      </c>
      <c r="AG292">
        <f>IF(MIS[[#This Row],[OrderSide]]="SELL",MIS[[#This Row],[VALUE]]-MIS[[#This Row],[LIVE_VALUE]],MIS[[#This Row],[LIVE_VALUE]]-MIS[[#This Row],[VALUE]])</f>
        <v>-186.00000000000003</v>
      </c>
      <c r="AH292" t="str" cm="1">
        <f t="array" ref="AH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2" t="str">
        <f>MIS[[#This Row],[TRADING SYMBOL]]</f>
        <v>SENSEX2552085900CE</v>
      </c>
      <c r="AJ292" t="str">
        <f>IF(RIGHT(MIS[[#This Row],[Main/Hedge]],4)="MAIN","MAIN","HEDGE")</f>
        <v>HEDGE</v>
      </c>
      <c r="AK292" t="str" cm="1">
        <f t="array" ref="AK292">_xlfn._xlws.FILTER(Table4[Column1],ISNUMBER(SEARCH(Table4[Column1],MIS[[#This Row],[OrderUniqueIdentifier]])),"")</f>
        <v>XYT</v>
      </c>
    </row>
    <row r="293" spans="1:37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>
        <f>_xlfn.XLOOKUP(MIS[[#This Row],[TRADING SYMBOL]],[1]Sheet1!$D:$D,[1]Sheet1!$C:$C)</f>
        <v>3.15</v>
      </c>
      <c r="AE293">
        <f>MIS[[#This Row],[OrderAverageTradedPrice]]*MIS[[#This Row],[OrderQuantity]]</f>
        <v>1331.25</v>
      </c>
      <c r="AF293">
        <f>MIS[[#This Row],[LTP]]*MIS[[#This Row],[OrderQuantity]]</f>
        <v>1181.25</v>
      </c>
      <c r="AG293">
        <f>IF(MIS[[#This Row],[OrderSide]]="SELL",MIS[[#This Row],[VALUE]]-MIS[[#This Row],[LIVE_VALUE]],MIS[[#This Row],[LIVE_VALUE]]-MIS[[#This Row],[VALUE]])</f>
        <v>-150</v>
      </c>
      <c r="AH293" t="str" cm="1">
        <f t="array" ref="AH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3" t="str">
        <f>MIS[[#This Row],[TRADING SYMBOL]]</f>
        <v>NIFTY2552226300CE</v>
      </c>
      <c r="AJ293" t="str">
        <f>IF(RIGHT(MIS[[#This Row],[Main/Hedge]],4)="MAIN","MAIN","HEDGE")</f>
        <v>HEDGE</v>
      </c>
      <c r="AK293" t="str" cm="1">
        <f t="array" ref="AK293">_xlfn._xlws.FILTER(Table4[Column1],ISNUMBER(SEARCH(Table4[Column1],MIS[[#This Row],[OrderUniqueIdentifier]])),"")</f>
        <v>VWAP</v>
      </c>
    </row>
    <row r="294" spans="1:37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>
        <f>_xlfn.XLOOKUP(MIS[[#This Row],[TRADING SYMBOL]],[1]Sheet1!$D:$D,[1]Sheet1!$C:$C)</f>
        <v>10</v>
      </c>
      <c r="AE294">
        <f>MIS[[#This Row],[OrderAverageTradedPrice]]*MIS[[#This Row],[OrderQuantity]]</f>
        <v>816</v>
      </c>
      <c r="AF294">
        <f>MIS[[#This Row],[LTP]]*MIS[[#This Row],[OrderQuantity]]</f>
        <v>400</v>
      </c>
      <c r="AG294">
        <f>IF(MIS[[#This Row],[OrderSide]]="SELL",MIS[[#This Row],[VALUE]]-MIS[[#This Row],[LIVE_VALUE]],MIS[[#This Row],[LIVE_VALUE]]-MIS[[#This Row],[VALUE]])</f>
        <v>-416</v>
      </c>
      <c r="AH294" t="str" cm="1">
        <f t="array" ref="AH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4" t="str">
        <f>MIS[[#This Row],[TRADING SYMBOL]]</f>
        <v>SENSEX2552078500PE</v>
      </c>
      <c r="AJ294" t="str">
        <f>IF(RIGHT(MIS[[#This Row],[Main/Hedge]],4)="MAIN","MAIN","HEDGE")</f>
        <v>HEDGE</v>
      </c>
      <c r="AK294" t="str" cm="1">
        <f t="array" ref="AK294">_xlfn._xlws.FILTER(Table4[Column1],ISNUMBER(SEARCH(Table4[Column1],MIS[[#This Row],[OrderUniqueIdentifier]])),"")</f>
        <v>XYT</v>
      </c>
    </row>
    <row r="295" spans="1:37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>
        <f>_xlfn.XLOOKUP(MIS[[#This Row],[TRADING SYMBOL]],[1]Sheet1!$D:$D,[1]Sheet1!$C:$C)</f>
        <v>11.55</v>
      </c>
      <c r="AE295">
        <f>MIS[[#This Row],[OrderAverageTradedPrice]]*MIS[[#This Row],[OrderQuantity]]</f>
        <v>1564</v>
      </c>
      <c r="AF295">
        <f>MIS[[#This Row],[LTP]]*MIS[[#This Row],[OrderQuantity]]</f>
        <v>924</v>
      </c>
      <c r="AG295">
        <f>IF(MIS[[#This Row],[OrderSide]]="SELL",MIS[[#This Row],[VALUE]]-MIS[[#This Row],[LIVE_VALUE]],MIS[[#This Row],[LIVE_VALUE]]-MIS[[#This Row],[VALUE]])</f>
        <v>-640</v>
      </c>
      <c r="AH295" t="str" cm="1">
        <f t="array" ref="AH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5" t="str">
        <f>MIS[[#This Row],[TRADING SYMBOL]]</f>
        <v>SENSEX2552078400PE</v>
      </c>
      <c r="AJ295" t="str">
        <f>IF(RIGHT(MIS[[#This Row],[Main/Hedge]],4)="MAIN","MAIN","HEDGE")</f>
        <v>HEDGE</v>
      </c>
      <c r="AK295" t="str" cm="1">
        <f t="array" ref="AK295">_xlfn._xlws.FILTER(Table4[Column1],ISNUMBER(SEARCH(Table4[Column1],MIS[[#This Row],[OrderUniqueIdentifier]])),"")</f>
        <v>XYT</v>
      </c>
    </row>
    <row r="296" spans="1:37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>
        <f>_xlfn.XLOOKUP(MIS[[#This Row],[TRADING SYMBOL]],[1]Sheet1!$D:$D,[1]Sheet1!$C:$C)</f>
        <v>4.0999999999999996</v>
      </c>
      <c r="AE296">
        <f>MIS[[#This Row],[OrderAverageTradedPrice]]*MIS[[#This Row],[OrderQuantity]]</f>
        <v>1152</v>
      </c>
      <c r="AF296">
        <f>MIS[[#This Row],[LTP]]*MIS[[#This Row],[OrderQuantity]]</f>
        <v>656</v>
      </c>
      <c r="AG296">
        <f>IF(MIS[[#This Row],[OrderSide]]="SELL",MIS[[#This Row],[VALUE]]-MIS[[#This Row],[LIVE_VALUE]],MIS[[#This Row],[LIVE_VALUE]]-MIS[[#This Row],[VALUE]])</f>
        <v>-496</v>
      </c>
      <c r="AH296" t="str" cm="1">
        <f t="array" ref="AH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6" t="str">
        <f>MIS[[#This Row],[TRADING SYMBOL]]</f>
        <v>SENSEX2552085900CE</v>
      </c>
      <c r="AJ296" t="str">
        <f>IF(RIGHT(MIS[[#This Row],[Main/Hedge]],4)="MAIN","MAIN","HEDGE")</f>
        <v>HEDGE</v>
      </c>
      <c r="AK296" t="str" cm="1">
        <f t="array" ref="AK296">_xlfn._xlws.FILTER(Table4[Column1],ISNUMBER(SEARCH(Table4[Column1],MIS[[#This Row],[OrderUniqueIdentifier]])),"")</f>
        <v>XYT</v>
      </c>
    </row>
    <row r="297" spans="1:37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>
        <f>_xlfn.XLOOKUP(MIS[[#This Row],[TRADING SYMBOL]],[1]Sheet1!$D:$D,[1]Sheet1!$C:$C)</f>
        <v>11.55</v>
      </c>
      <c r="AE297">
        <f>MIS[[#This Row],[OrderAverageTradedPrice]]*MIS[[#This Row],[OrderQuantity]]</f>
        <v>3120</v>
      </c>
      <c r="AF297">
        <f>MIS[[#This Row],[LTP]]*MIS[[#This Row],[OrderQuantity]]</f>
        <v>1848</v>
      </c>
      <c r="AG297">
        <f>IF(MIS[[#This Row],[OrderSide]]="SELL",MIS[[#This Row],[VALUE]]-MIS[[#This Row],[LIVE_VALUE]],MIS[[#This Row],[LIVE_VALUE]]-MIS[[#This Row],[VALUE]])</f>
        <v>-1272</v>
      </c>
      <c r="AH297" t="str" cm="1">
        <f t="array" ref="AH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7" t="str">
        <f>MIS[[#This Row],[TRADING SYMBOL]]</f>
        <v>SENSEX2552078400PE</v>
      </c>
      <c r="AJ297" t="str">
        <f>IF(RIGHT(MIS[[#This Row],[Main/Hedge]],4)="MAIN","MAIN","HEDGE")</f>
        <v>HEDGE</v>
      </c>
      <c r="AK297" t="str" cm="1">
        <f t="array" ref="AK297">_xlfn._xlws.FILTER(Table4[Column1],ISNUMBER(SEARCH(Table4[Column1],MIS[[#This Row],[OrderUniqueIdentifier]])),"")</f>
        <v>XYT</v>
      </c>
    </row>
    <row r="298" spans="1:37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>
        <f>_xlfn.XLOOKUP(MIS[[#This Row],[TRADING SYMBOL]],[1]Sheet1!$D:$D,[1]Sheet1!$C:$C)</f>
        <v>3.15</v>
      </c>
      <c r="AE298">
        <f>MIS[[#This Row],[OrderAverageTradedPrice]]*MIS[[#This Row],[OrderQuantity]]</f>
        <v>787.5</v>
      </c>
      <c r="AF298">
        <f>MIS[[#This Row],[LTP]]*MIS[[#This Row],[OrderQuantity]]</f>
        <v>708.75</v>
      </c>
      <c r="AG298">
        <f>IF(MIS[[#This Row],[OrderSide]]="SELL",MIS[[#This Row],[VALUE]]-MIS[[#This Row],[LIVE_VALUE]],MIS[[#This Row],[LIVE_VALUE]]-MIS[[#This Row],[VALUE]])</f>
        <v>-78.75</v>
      </c>
      <c r="AH298" t="str" cm="1">
        <f t="array" ref="AH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8" t="str">
        <f>MIS[[#This Row],[TRADING SYMBOL]]</f>
        <v>NIFTY2552226300CE</v>
      </c>
      <c r="AJ298" t="str">
        <f>IF(RIGHT(MIS[[#This Row],[Main/Hedge]],4)="MAIN","MAIN","HEDGE")</f>
        <v>HEDGE</v>
      </c>
      <c r="AK298" t="str" cm="1">
        <f t="array" ref="AK298">_xlfn._xlws.FILTER(Table4[Column1],ISNUMBER(SEARCH(Table4[Column1],MIS[[#This Row],[OrderUniqueIdentifier]])),"")</f>
        <v>VWAP</v>
      </c>
    </row>
    <row r="299" spans="1:37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>
        <f>_xlfn.XLOOKUP(MIS[[#This Row],[TRADING SYMBOL]],[1]Sheet1!$D:$D,[1]Sheet1!$C:$C)</f>
        <v>8.1999999999999993</v>
      </c>
      <c r="AE299">
        <f>MIS[[#This Row],[OrderAverageTradedPrice]]*MIS[[#This Row],[OrderQuantity]]</f>
        <v>2587.5</v>
      </c>
      <c r="AF299">
        <f>MIS[[#This Row],[LTP]]*MIS[[#This Row],[OrderQuantity]]</f>
        <v>1844.9999999999998</v>
      </c>
      <c r="AG299">
        <f>IF(MIS[[#This Row],[OrderSide]]="SELL",MIS[[#This Row],[VALUE]]-MIS[[#This Row],[LIVE_VALUE]],MIS[[#This Row],[LIVE_VALUE]]-MIS[[#This Row],[VALUE]])</f>
        <v>-742.50000000000023</v>
      </c>
      <c r="AH299" t="str" cm="1">
        <f t="array" ref="AH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9" t="str">
        <f>MIS[[#This Row],[TRADING SYMBOL]]</f>
        <v>NIFTY2552223700PE</v>
      </c>
      <c r="AJ299" t="str">
        <f>IF(RIGHT(MIS[[#This Row],[Main/Hedge]],4)="MAIN","MAIN","HEDGE")</f>
        <v>HEDGE</v>
      </c>
      <c r="AK299" t="str" cm="1">
        <f t="array" ref="AK299">_xlfn._xlws.FILTER(Table4[Column1],ISNUMBER(SEARCH(Table4[Column1],MIS[[#This Row],[OrderUniqueIdentifier]])),"")</f>
        <v>VWAP</v>
      </c>
    </row>
    <row r="300" spans="1:37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>
        <f>_xlfn.XLOOKUP(MIS[[#This Row],[TRADING SYMBOL]],[1]Sheet1!$D:$D,[1]Sheet1!$C:$C)</f>
        <v>3.15</v>
      </c>
      <c r="AE300">
        <f>MIS[[#This Row],[OrderAverageTradedPrice]]*MIS[[#This Row],[OrderQuantity]]</f>
        <v>787.5</v>
      </c>
      <c r="AF300">
        <f>MIS[[#This Row],[LTP]]*MIS[[#This Row],[OrderQuantity]]</f>
        <v>708.75</v>
      </c>
      <c r="AG300">
        <f>IF(MIS[[#This Row],[OrderSide]]="SELL",MIS[[#This Row],[VALUE]]-MIS[[#This Row],[LIVE_VALUE]],MIS[[#This Row],[LIVE_VALUE]]-MIS[[#This Row],[VALUE]])</f>
        <v>-78.75</v>
      </c>
      <c r="AH300" t="str" cm="1">
        <f t="array" ref="AH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" t="str">
        <f>MIS[[#This Row],[TRADING SYMBOL]]</f>
        <v>NIFTY2552226300CE</v>
      </c>
      <c r="AJ300" t="str">
        <f>IF(RIGHT(MIS[[#This Row],[Main/Hedge]],4)="MAIN","MAIN","HEDGE")</f>
        <v>HEDGE</v>
      </c>
      <c r="AK300" t="str" cm="1">
        <f t="array" ref="AK300">_xlfn._xlws.FILTER(Table4[Column1],ISNUMBER(SEARCH(Table4[Column1],MIS[[#This Row],[OrderUniqueIdentifier]])),"")</f>
        <v>VWAP</v>
      </c>
    </row>
    <row r="301" spans="1:37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>
        <f>_xlfn.XLOOKUP(MIS[[#This Row],[TRADING SYMBOL]],[1]Sheet1!$D:$D,[1]Sheet1!$C:$C)</f>
        <v>8.1999999999999993</v>
      </c>
      <c r="AE301">
        <f>MIS[[#This Row],[OrderAverageTradedPrice]]*MIS[[#This Row],[OrderQuantity]]</f>
        <v>2587.5</v>
      </c>
      <c r="AF301">
        <f>MIS[[#This Row],[LTP]]*MIS[[#This Row],[OrderQuantity]]</f>
        <v>1844.9999999999998</v>
      </c>
      <c r="AG301">
        <f>IF(MIS[[#This Row],[OrderSide]]="SELL",MIS[[#This Row],[VALUE]]-MIS[[#This Row],[LIVE_VALUE]],MIS[[#This Row],[LIVE_VALUE]]-MIS[[#This Row],[VALUE]])</f>
        <v>-742.50000000000023</v>
      </c>
      <c r="AH301" t="str" cm="1">
        <f t="array" ref="AH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" t="str">
        <f>MIS[[#This Row],[TRADING SYMBOL]]</f>
        <v>NIFTY2552223700PE</v>
      </c>
      <c r="AJ301" t="str">
        <f>IF(RIGHT(MIS[[#This Row],[Main/Hedge]],4)="MAIN","MAIN","HEDGE")</f>
        <v>HEDGE</v>
      </c>
      <c r="AK301" t="str" cm="1">
        <f t="array" ref="AK301">_xlfn._xlws.FILTER(Table4[Column1],ISNUMBER(SEARCH(Table4[Column1],MIS[[#This Row],[OrderUniqueIdentifier]])),"")</f>
        <v>VWAP</v>
      </c>
    </row>
    <row r="302" spans="1:37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>
        <f>_xlfn.XLOOKUP(MIS[[#This Row],[TRADING SYMBOL]],[1]Sheet1!$D:$D,[1]Sheet1!$C:$C)</f>
        <v>10</v>
      </c>
      <c r="AE302">
        <f>MIS[[#This Row],[OrderAverageTradedPrice]]*MIS[[#This Row],[OrderQuantity]]</f>
        <v>814</v>
      </c>
      <c r="AF302">
        <f>MIS[[#This Row],[LTP]]*MIS[[#This Row],[OrderQuantity]]</f>
        <v>400</v>
      </c>
      <c r="AG302">
        <f>IF(MIS[[#This Row],[OrderSide]]="SELL",MIS[[#This Row],[VALUE]]-MIS[[#This Row],[LIVE_VALUE]],MIS[[#This Row],[LIVE_VALUE]]-MIS[[#This Row],[VALUE]])</f>
        <v>-414</v>
      </c>
      <c r="AH302" t="str" cm="1">
        <f t="array" ref="AH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2" t="str">
        <f>MIS[[#This Row],[TRADING SYMBOL]]</f>
        <v>SENSEX2552078500PE</v>
      </c>
      <c r="AJ302" t="str">
        <f>IF(RIGHT(MIS[[#This Row],[Main/Hedge]],4)="MAIN","MAIN","HEDGE")</f>
        <v>HEDGE</v>
      </c>
      <c r="AK302" t="str" cm="1">
        <f t="array" ref="AK302">_xlfn._xlws.FILTER(Table4[Column1],ISNUMBER(SEARCH(Table4[Column1],MIS[[#This Row],[OrderUniqueIdentifier]])),"")</f>
        <v>XYT</v>
      </c>
    </row>
    <row r="303" spans="1:37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>
        <f>_xlfn.XLOOKUP(MIS[[#This Row],[TRADING SYMBOL]],[1]Sheet1!$D:$D,[1]Sheet1!$C:$C)</f>
        <v>8.1999999999999993</v>
      </c>
      <c r="AE303">
        <f>MIS[[#This Row],[OrderAverageTradedPrice]]*MIS[[#This Row],[OrderQuantity]]</f>
        <v>12022.5</v>
      </c>
      <c r="AF303">
        <f>MIS[[#This Row],[LTP]]*MIS[[#This Row],[OrderQuantity]]</f>
        <v>8610</v>
      </c>
      <c r="AG303">
        <f>IF(MIS[[#This Row],[OrderSide]]="SELL",MIS[[#This Row],[VALUE]]-MIS[[#This Row],[LIVE_VALUE]],MIS[[#This Row],[LIVE_VALUE]]-MIS[[#This Row],[VALUE]])</f>
        <v>-3412.5</v>
      </c>
      <c r="AH303" t="str" cm="1">
        <f t="array" ref="AH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" t="str">
        <f>MIS[[#This Row],[TRADING SYMBOL]]</f>
        <v>NIFTY2552223700PE</v>
      </c>
      <c r="AJ303" t="str">
        <f>IF(RIGHT(MIS[[#This Row],[Main/Hedge]],4)="MAIN","MAIN","HEDGE")</f>
        <v>HEDGE</v>
      </c>
      <c r="AK303" t="str" cm="1">
        <f t="array" ref="AK303">_xlfn._xlws.FILTER(Table4[Column1],ISNUMBER(SEARCH(Table4[Column1],MIS[[#This Row],[OrderUniqueIdentifier]])),"")</f>
        <v>VWAP</v>
      </c>
    </row>
    <row r="304" spans="1:37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>
        <f>_xlfn.XLOOKUP(MIS[[#This Row],[TRADING SYMBOL]],[1]Sheet1!$D:$D,[1]Sheet1!$C:$C)</f>
        <v>3.15</v>
      </c>
      <c r="AE304">
        <f>MIS[[#This Row],[OrderAverageTradedPrice]]*MIS[[#This Row],[OrderQuantity]]</f>
        <v>787.5</v>
      </c>
      <c r="AF304">
        <f>MIS[[#This Row],[LTP]]*MIS[[#This Row],[OrderQuantity]]</f>
        <v>708.75</v>
      </c>
      <c r="AG304">
        <f>IF(MIS[[#This Row],[OrderSide]]="SELL",MIS[[#This Row],[VALUE]]-MIS[[#This Row],[LIVE_VALUE]],MIS[[#This Row],[LIVE_VALUE]]-MIS[[#This Row],[VALUE]])</f>
        <v>-78.75</v>
      </c>
      <c r="AH304" t="str" cm="1">
        <f t="array" ref="AH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" t="str">
        <f>MIS[[#This Row],[TRADING SYMBOL]]</f>
        <v>NIFTY2552226300CE</v>
      </c>
      <c r="AJ304" t="str">
        <f>IF(RIGHT(MIS[[#This Row],[Main/Hedge]],4)="MAIN","MAIN","HEDGE")</f>
        <v>HEDGE</v>
      </c>
      <c r="AK304" t="str" cm="1">
        <f t="array" ref="AK304">_xlfn._xlws.FILTER(Table4[Column1],ISNUMBER(SEARCH(Table4[Column1],MIS[[#This Row],[OrderUniqueIdentifier]])),"")</f>
        <v>VWAP</v>
      </c>
    </row>
    <row r="305" spans="1:37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>
        <f>_xlfn.XLOOKUP(MIS[[#This Row],[TRADING SYMBOL]],[1]Sheet1!$D:$D,[1]Sheet1!$C:$C)</f>
        <v>4.0999999999999996</v>
      </c>
      <c r="AE305">
        <f>MIS[[#This Row],[OrderAverageTradedPrice]]*MIS[[#This Row],[OrderQuantity]]</f>
        <v>288</v>
      </c>
      <c r="AF305">
        <f>MIS[[#This Row],[LTP]]*MIS[[#This Row],[OrderQuantity]]</f>
        <v>164</v>
      </c>
      <c r="AG305">
        <f>IF(MIS[[#This Row],[OrderSide]]="SELL",MIS[[#This Row],[VALUE]]-MIS[[#This Row],[LIVE_VALUE]],MIS[[#This Row],[LIVE_VALUE]]-MIS[[#This Row],[VALUE]])</f>
        <v>-124</v>
      </c>
      <c r="AH305" t="str" cm="1">
        <f t="array" ref="AH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5" t="str">
        <f>MIS[[#This Row],[TRADING SYMBOL]]</f>
        <v>SENSEX2552085900CE</v>
      </c>
      <c r="AJ305" t="str">
        <f>IF(RIGHT(MIS[[#This Row],[Main/Hedge]],4)="MAIN","MAIN","HEDGE")</f>
        <v>HEDGE</v>
      </c>
      <c r="AK305" t="str" cm="1">
        <f t="array" ref="AK305">_xlfn._xlws.FILTER(Table4[Column1],ISNUMBER(SEARCH(Table4[Column1],MIS[[#This Row],[OrderUniqueIdentifier]])),"")</f>
        <v>XYT</v>
      </c>
    </row>
    <row r="306" spans="1:37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>
        <f>_xlfn.XLOOKUP(MIS[[#This Row],[TRADING SYMBOL]],[1]Sheet1!$D:$D,[1]Sheet1!$C:$C)</f>
        <v>10</v>
      </c>
      <c r="AE306">
        <f>MIS[[#This Row],[OrderAverageTradedPrice]]*MIS[[#This Row],[OrderQuantity]]</f>
        <v>812</v>
      </c>
      <c r="AF306">
        <f>MIS[[#This Row],[LTP]]*MIS[[#This Row],[OrderQuantity]]</f>
        <v>400</v>
      </c>
      <c r="AG306">
        <f>IF(MIS[[#This Row],[OrderSide]]="SELL",MIS[[#This Row],[VALUE]]-MIS[[#This Row],[LIVE_VALUE]],MIS[[#This Row],[LIVE_VALUE]]-MIS[[#This Row],[VALUE]])</f>
        <v>-412</v>
      </c>
      <c r="AH306" t="str" cm="1">
        <f t="array" ref="AH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6" t="str">
        <f>MIS[[#This Row],[TRADING SYMBOL]]</f>
        <v>SENSEX2552078500PE</v>
      </c>
      <c r="AJ306" t="str">
        <f>IF(RIGHT(MIS[[#This Row],[Main/Hedge]],4)="MAIN","MAIN","HEDGE")</f>
        <v>HEDGE</v>
      </c>
      <c r="AK306" t="str" cm="1">
        <f t="array" ref="AK306">_xlfn._xlws.FILTER(Table4[Column1],ISNUMBER(SEARCH(Table4[Column1],MIS[[#This Row],[OrderUniqueIdentifier]])),"")</f>
        <v>XYT</v>
      </c>
    </row>
    <row r="307" spans="1:37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>
        <f>_xlfn.XLOOKUP(MIS[[#This Row],[TRADING SYMBOL]],[1]Sheet1!$D:$D,[1]Sheet1!$C:$C)</f>
        <v>8.1999999999999993</v>
      </c>
      <c r="AE307">
        <f>MIS[[#This Row],[OrderAverageTradedPrice]]*MIS[[#This Row],[OrderQuantity]]</f>
        <v>1725</v>
      </c>
      <c r="AF307">
        <f>MIS[[#This Row],[LTP]]*MIS[[#This Row],[OrderQuantity]]</f>
        <v>1230</v>
      </c>
      <c r="AG307">
        <f>IF(MIS[[#This Row],[OrderSide]]="SELL",MIS[[#This Row],[VALUE]]-MIS[[#This Row],[LIVE_VALUE]],MIS[[#This Row],[LIVE_VALUE]]-MIS[[#This Row],[VALUE]])</f>
        <v>-495</v>
      </c>
      <c r="AH307" t="str" cm="1">
        <f t="array" ref="AH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" t="str">
        <f>MIS[[#This Row],[TRADING SYMBOL]]</f>
        <v>NIFTY2552223700PE</v>
      </c>
      <c r="AJ307" t="str">
        <f>IF(RIGHT(MIS[[#This Row],[Main/Hedge]],4)="MAIN","MAIN","HEDGE")</f>
        <v>HEDGE</v>
      </c>
      <c r="AK307" t="str" cm="1">
        <f t="array" ref="AK307">_xlfn._xlws.FILTER(Table4[Column1],ISNUMBER(SEARCH(Table4[Column1],MIS[[#This Row],[OrderUniqueIdentifier]])),"")</f>
        <v>VWAP</v>
      </c>
    </row>
    <row r="308" spans="1:37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>
        <f>_xlfn.XLOOKUP(MIS[[#This Row],[TRADING SYMBOL]],[1]Sheet1!$D:$D,[1]Sheet1!$C:$C)</f>
        <v>10</v>
      </c>
      <c r="AE308">
        <f>MIS[[#This Row],[OrderAverageTradedPrice]]*MIS[[#This Row],[OrderQuantity]]</f>
        <v>406</v>
      </c>
      <c r="AF308">
        <f>MIS[[#This Row],[LTP]]*MIS[[#This Row],[OrderQuantity]]</f>
        <v>200</v>
      </c>
      <c r="AG308">
        <f>IF(MIS[[#This Row],[OrderSide]]="SELL",MIS[[#This Row],[VALUE]]-MIS[[#This Row],[LIVE_VALUE]],MIS[[#This Row],[LIVE_VALUE]]-MIS[[#This Row],[VALUE]])</f>
        <v>-206</v>
      </c>
      <c r="AH308" t="str" cm="1">
        <f t="array" ref="AH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8" t="str">
        <f>MIS[[#This Row],[TRADING SYMBOL]]</f>
        <v>SENSEX2552078500PE</v>
      </c>
      <c r="AJ308" t="str">
        <f>IF(RIGHT(MIS[[#This Row],[Main/Hedge]],4)="MAIN","MAIN","HEDGE")</f>
        <v>HEDGE</v>
      </c>
      <c r="AK308" t="str" cm="1">
        <f t="array" ref="AK308">_xlfn._xlws.FILTER(Table4[Column1],ISNUMBER(SEARCH(Table4[Column1],MIS[[#This Row],[OrderUniqueIdentifier]])),"")</f>
        <v>XYT</v>
      </c>
    </row>
    <row r="309" spans="1:37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>
        <f>_xlfn.XLOOKUP(MIS[[#This Row],[TRADING SYMBOL]],[1]Sheet1!$D:$D,[1]Sheet1!$C:$C)</f>
        <v>3.15</v>
      </c>
      <c r="AE309">
        <f>MIS[[#This Row],[OrderAverageTradedPrice]]*MIS[[#This Row],[OrderQuantity]]</f>
        <v>787.5</v>
      </c>
      <c r="AF309">
        <f>MIS[[#This Row],[LTP]]*MIS[[#This Row],[OrderQuantity]]</f>
        <v>708.75</v>
      </c>
      <c r="AG309">
        <f>IF(MIS[[#This Row],[OrderSide]]="SELL",MIS[[#This Row],[VALUE]]-MIS[[#This Row],[LIVE_VALUE]],MIS[[#This Row],[LIVE_VALUE]]-MIS[[#This Row],[VALUE]])</f>
        <v>-78.75</v>
      </c>
      <c r="AH309" t="str" cm="1">
        <f t="array" ref="AH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" t="str">
        <f>MIS[[#This Row],[TRADING SYMBOL]]</f>
        <v>NIFTY2552226300CE</v>
      </c>
      <c r="AJ309" t="str">
        <f>IF(RIGHT(MIS[[#This Row],[Main/Hedge]],4)="MAIN","MAIN","HEDGE")</f>
        <v>HEDGE</v>
      </c>
      <c r="AK309" t="str" cm="1">
        <f t="array" ref="AK309">_xlfn._xlws.FILTER(Table4[Column1],ISNUMBER(SEARCH(Table4[Column1],MIS[[#This Row],[OrderUniqueIdentifier]])),"")</f>
        <v>VWAP</v>
      </c>
    </row>
    <row r="310" spans="1:37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>
        <f>_xlfn.XLOOKUP(MIS[[#This Row],[TRADING SYMBOL]],[1]Sheet1!$D:$D,[1]Sheet1!$C:$C)</f>
        <v>4.0999999999999996</v>
      </c>
      <c r="AE310">
        <f>MIS[[#This Row],[OrderAverageTradedPrice]]*MIS[[#This Row],[OrderQuantity]]</f>
        <v>145</v>
      </c>
      <c r="AF310">
        <f>MIS[[#This Row],[LTP]]*MIS[[#This Row],[OrderQuantity]]</f>
        <v>82</v>
      </c>
      <c r="AG310">
        <f>IF(MIS[[#This Row],[OrderSide]]="SELL",MIS[[#This Row],[VALUE]]-MIS[[#This Row],[LIVE_VALUE]],MIS[[#This Row],[LIVE_VALUE]]-MIS[[#This Row],[VALUE]])</f>
        <v>-63</v>
      </c>
      <c r="AH310" t="str" cm="1">
        <f t="array" ref="AH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0" t="str">
        <f>MIS[[#This Row],[TRADING SYMBOL]]</f>
        <v>SENSEX2552085900CE</v>
      </c>
      <c r="AJ310" t="str">
        <f>IF(RIGHT(MIS[[#This Row],[Main/Hedge]],4)="MAIN","MAIN","HEDGE")</f>
        <v>HEDGE</v>
      </c>
      <c r="AK310" t="str" cm="1">
        <f t="array" ref="AK310">_xlfn._xlws.FILTER(Table4[Column1],ISNUMBER(SEARCH(Table4[Column1],MIS[[#This Row],[OrderUniqueIdentifier]])),"")</f>
        <v>XYT</v>
      </c>
    </row>
    <row r="311" spans="1:37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>
        <f>_xlfn.XLOOKUP(MIS[[#This Row],[TRADING SYMBOL]],[1]Sheet1!$D:$D,[1]Sheet1!$C:$C)</f>
        <v>3.15</v>
      </c>
      <c r="AE311">
        <f>MIS[[#This Row],[OrderAverageTradedPrice]]*MIS[[#This Row],[OrderQuantity]]</f>
        <v>262.5</v>
      </c>
      <c r="AF311">
        <f>MIS[[#This Row],[LTP]]*MIS[[#This Row],[OrderQuantity]]</f>
        <v>236.25</v>
      </c>
      <c r="AG311">
        <f>IF(MIS[[#This Row],[OrderSide]]="SELL",MIS[[#This Row],[VALUE]]-MIS[[#This Row],[LIVE_VALUE]],MIS[[#This Row],[LIVE_VALUE]]-MIS[[#This Row],[VALUE]])</f>
        <v>-26.25</v>
      </c>
      <c r="AH311" t="str" cm="1">
        <f t="array" ref="AH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" t="str">
        <f>MIS[[#This Row],[TRADING SYMBOL]]</f>
        <v>NIFTY2552226300CE</v>
      </c>
      <c r="AJ311" t="str">
        <f>IF(RIGHT(MIS[[#This Row],[Main/Hedge]],4)="MAIN","MAIN","HEDGE")</f>
        <v>HEDGE</v>
      </c>
      <c r="AK311" t="str" cm="1">
        <f t="array" ref="AK311">_xlfn._xlws.FILTER(Table4[Column1],ISNUMBER(SEARCH(Table4[Column1],MIS[[#This Row],[OrderUniqueIdentifier]])),"")</f>
        <v>VWAP</v>
      </c>
    </row>
    <row r="312" spans="1:37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>
        <f>_xlfn.XLOOKUP(MIS[[#This Row],[TRADING SYMBOL]],[1]Sheet1!$D:$D,[1]Sheet1!$C:$C)</f>
        <v>8.1999999999999993</v>
      </c>
      <c r="AE312">
        <f>MIS[[#This Row],[OrderAverageTradedPrice]]*MIS[[#This Row],[OrderQuantity]]</f>
        <v>3435</v>
      </c>
      <c r="AF312">
        <f>MIS[[#This Row],[LTP]]*MIS[[#This Row],[OrderQuantity]]</f>
        <v>2460</v>
      </c>
      <c r="AG312">
        <f>IF(MIS[[#This Row],[OrderSide]]="SELL",MIS[[#This Row],[VALUE]]-MIS[[#This Row],[LIVE_VALUE]],MIS[[#This Row],[LIVE_VALUE]]-MIS[[#This Row],[VALUE]])</f>
        <v>-975</v>
      </c>
      <c r="AH312" t="str" cm="1">
        <f t="array" ref="AH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" t="str">
        <f>MIS[[#This Row],[TRADING SYMBOL]]</f>
        <v>NIFTY2552223700PE</v>
      </c>
      <c r="AJ312" t="str">
        <f>IF(RIGHT(MIS[[#This Row],[Main/Hedge]],4)="MAIN","MAIN","HEDGE")</f>
        <v>HEDGE</v>
      </c>
      <c r="AK312" t="str" cm="1">
        <f t="array" ref="AK312">_xlfn._xlws.FILTER(Table4[Column1],ISNUMBER(SEARCH(Table4[Column1],MIS[[#This Row],[OrderUniqueIdentifier]])),"")</f>
        <v>VWAP</v>
      </c>
    </row>
    <row r="313" spans="1:37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>
        <f>_xlfn.XLOOKUP(MIS[[#This Row],[TRADING SYMBOL]],[1]Sheet1!$D:$D,[1]Sheet1!$C:$C)</f>
        <v>8.1999999999999993</v>
      </c>
      <c r="AE313">
        <f>MIS[[#This Row],[OrderAverageTradedPrice]]*MIS[[#This Row],[OrderQuantity]]</f>
        <v>3450</v>
      </c>
      <c r="AF313">
        <f>MIS[[#This Row],[LTP]]*MIS[[#This Row],[OrderQuantity]]</f>
        <v>2460</v>
      </c>
      <c r="AG313">
        <f>IF(MIS[[#This Row],[OrderSide]]="SELL",MIS[[#This Row],[VALUE]]-MIS[[#This Row],[LIVE_VALUE]],MIS[[#This Row],[LIVE_VALUE]]-MIS[[#This Row],[VALUE]])</f>
        <v>-990</v>
      </c>
      <c r="AH313" t="str" cm="1">
        <f t="array" ref="AH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" t="str">
        <f>MIS[[#This Row],[TRADING SYMBOL]]</f>
        <v>NIFTY2552223700PE</v>
      </c>
      <c r="AJ313" t="str">
        <f>IF(RIGHT(MIS[[#This Row],[Main/Hedge]],4)="MAIN","MAIN","HEDGE")</f>
        <v>HEDGE</v>
      </c>
      <c r="AK313" t="str" cm="1">
        <f t="array" ref="AK313">_xlfn._xlws.FILTER(Table4[Column1],ISNUMBER(SEARCH(Table4[Column1],MIS[[#This Row],[OrderUniqueIdentifier]])),"")</f>
        <v>VWAP</v>
      </c>
    </row>
    <row r="314" spans="1:37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>
        <f>_xlfn.XLOOKUP(MIS[[#This Row],[TRADING SYMBOL]],[1]Sheet1!$D:$D,[1]Sheet1!$C:$C)</f>
        <v>11.55</v>
      </c>
      <c r="AE314">
        <f>MIS[[#This Row],[OrderAverageTradedPrice]]*MIS[[#This Row],[OrderQuantity]]</f>
        <v>1162.999999999998</v>
      </c>
      <c r="AF314">
        <f>MIS[[#This Row],[LTP]]*MIS[[#This Row],[OrderQuantity]]</f>
        <v>693</v>
      </c>
      <c r="AG314">
        <f>IF(MIS[[#This Row],[OrderSide]]="SELL",MIS[[#This Row],[VALUE]]-MIS[[#This Row],[LIVE_VALUE]],MIS[[#This Row],[LIVE_VALUE]]-MIS[[#This Row],[VALUE]])</f>
        <v>-469.99999999999795</v>
      </c>
      <c r="AH314" t="str" cm="1">
        <f t="array" ref="AH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4" t="str">
        <f>MIS[[#This Row],[TRADING SYMBOL]]</f>
        <v>SENSEX2552078400PE</v>
      </c>
      <c r="AJ314" t="str">
        <f>IF(RIGHT(MIS[[#This Row],[Main/Hedge]],4)="MAIN","MAIN","HEDGE")</f>
        <v>HEDGE</v>
      </c>
      <c r="AK314" t="str" cm="1">
        <f t="array" ref="AK314">_xlfn._xlws.FILTER(Table4[Column1],ISNUMBER(SEARCH(Table4[Column1],MIS[[#This Row],[OrderUniqueIdentifier]])),"")</f>
        <v>XYT</v>
      </c>
    </row>
    <row r="315" spans="1:37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>
        <f>_xlfn.XLOOKUP(MIS[[#This Row],[TRADING SYMBOL]],[1]Sheet1!$D:$D,[1]Sheet1!$C:$C)</f>
        <v>8.1999999999999993</v>
      </c>
      <c r="AE315">
        <f>MIS[[#This Row],[OrderAverageTradedPrice]]*MIS[[#This Row],[OrderQuantity]]</f>
        <v>858.75</v>
      </c>
      <c r="AF315">
        <f>MIS[[#This Row],[LTP]]*MIS[[#This Row],[OrderQuantity]]</f>
        <v>615</v>
      </c>
      <c r="AG315">
        <f>IF(MIS[[#This Row],[OrderSide]]="SELL",MIS[[#This Row],[VALUE]]-MIS[[#This Row],[LIVE_VALUE]],MIS[[#This Row],[LIVE_VALUE]]-MIS[[#This Row],[VALUE]])</f>
        <v>-243.75</v>
      </c>
      <c r="AH315" t="str" cm="1">
        <f t="array" ref="AH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" t="str">
        <f>MIS[[#This Row],[TRADING SYMBOL]]</f>
        <v>NIFTY2552223700PE</v>
      </c>
      <c r="AJ315" t="str">
        <f>IF(RIGHT(MIS[[#This Row],[Main/Hedge]],4)="MAIN","MAIN","HEDGE")</f>
        <v>HEDGE</v>
      </c>
      <c r="AK315" t="str" cm="1">
        <f t="array" ref="AK315">_xlfn._xlws.FILTER(Table4[Column1],ISNUMBER(SEARCH(Table4[Column1],MIS[[#This Row],[OrderUniqueIdentifier]])),"")</f>
        <v>VWAP</v>
      </c>
    </row>
    <row r="316" spans="1:37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>
        <f>_xlfn.XLOOKUP(MIS[[#This Row],[TRADING SYMBOL]],[1]Sheet1!$D:$D,[1]Sheet1!$C:$C)</f>
        <v>10</v>
      </c>
      <c r="AE316">
        <f>MIS[[#This Row],[OrderAverageTradedPrice]]*MIS[[#This Row],[OrderQuantity]]</f>
        <v>408</v>
      </c>
      <c r="AF316">
        <f>MIS[[#This Row],[LTP]]*MIS[[#This Row],[OrderQuantity]]</f>
        <v>200</v>
      </c>
      <c r="AG316">
        <f>IF(MIS[[#This Row],[OrderSide]]="SELL",MIS[[#This Row],[VALUE]]-MIS[[#This Row],[LIVE_VALUE]],MIS[[#This Row],[LIVE_VALUE]]-MIS[[#This Row],[VALUE]])</f>
        <v>-208</v>
      </c>
      <c r="AH316" t="str" cm="1">
        <f t="array" ref="AH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6" t="str">
        <f>MIS[[#This Row],[TRADING SYMBOL]]</f>
        <v>SENSEX2552078500PE</v>
      </c>
      <c r="AJ316" t="str">
        <f>IF(RIGHT(MIS[[#This Row],[Main/Hedge]],4)="MAIN","MAIN","HEDGE")</f>
        <v>HEDGE</v>
      </c>
      <c r="AK316" t="str" cm="1">
        <f t="array" ref="AK316">_xlfn._xlws.FILTER(Table4[Column1],ISNUMBER(SEARCH(Table4[Column1],MIS[[#This Row],[OrderUniqueIdentifier]])),"")</f>
        <v>XYT</v>
      </c>
    </row>
    <row r="317" spans="1:37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>
        <f>_xlfn.XLOOKUP(MIS[[#This Row],[TRADING SYMBOL]],[1]Sheet1!$D:$D,[1]Sheet1!$C:$C)</f>
        <v>8.1999999999999993</v>
      </c>
      <c r="AE317">
        <f>MIS[[#This Row],[OrderAverageTradedPrice]]*MIS[[#This Row],[OrderQuantity]]</f>
        <v>1725</v>
      </c>
      <c r="AF317">
        <f>MIS[[#This Row],[LTP]]*MIS[[#This Row],[OrderQuantity]]</f>
        <v>1230</v>
      </c>
      <c r="AG317">
        <f>IF(MIS[[#This Row],[OrderSide]]="SELL",MIS[[#This Row],[VALUE]]-MIS[[#This Row],[LIVE_VALUE]],MIS[[#This Row],[LIVE_VALUE]]-MIS[[#This Row],[VALUE]])</f>
        <v>-495</v>
      </c>
      <c r="AH317" t="str" cm="1">
        <f t="array" ref="AH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" t="str">
        <f>MIS[[#This Row],[TRADING SYMBOL]]</f>
        <v>NIFTY2552223700PE</v>
      </c>
      <c r="AJ317" t="str">
        <f>IF(RIGHT(MIS[[#This Row],[Main/Hedge]],4)="MAIN","MAIN","HEDGE")</f>
        <v>HEDGE</v>
      </c>
      <c r="AK317" t="str" cm="1">
        <f t="array" ref="AK317">_xlfn._xlws.FILTER(Table4[Column1],ISNUMBER(SEARCH(Table4[Column1],MIS[[#This Row],[OrderUniqueIdentifier]])),"")</f>
        <v>VWAP</v>
      </c>
    </row>
    <row r="318" spans="1:37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>
        <f>_xlfn.XLOOKUP(MIS[[#This Row],[TRADING SYMBOL]],[1]Sheet1!$D:$D,[1]Sheet1!$C:$C)</f>
        <v>10</v>
      </c>
      <c r="AE318">
        <f>MIS[[#This Row],[OrderAverageTradedPrice]]*MIS[[#This Row],[OrderQuantity]]</f>
        <v>406</v>
      </c>
      <c r="AF318">
        <f>MIS[[#This Row],[LTP]]*MIS[[#This Row],[OrderQuantity]]</f>
        <v>200</v>
      </c>
      <c r="AG318">
        <f>IF(MIS[[#This Row],[OrderSide]]="SELL",MIS[[#This Row],[VALUE]]-MIS[[#This Row],[LIVE_VALUE]],MIS[[#This Row],[LIVE_VALUE]]-MIS[[#This Row],[VALUE]])</f>
        <v>-206</v>
      </c>
      <c r="AH318" t="str" cm="1">
        <f t="array" ref="AH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8" t="str">
        <f>MIS[[#This Row],[TRADING SYMBOL]]</f>
        <v>SENSEX2552078500PE</v>
      </c>
      <c r="AJ318" t="str">
        <f>IF(RIGHT(MIS[[#This Row],[Main/Hedge]],4)="MAIN","MAIN","HEDGE")</f>
        <v>HEDGE</v>
      </c>
      <c r="AK318" t="str" cm="1">
        <f t="array" ref="AK318">_xlfn._xlws.FILTER(Table4[Column1],ISNUMBER(SEARCH(Table4[Column1],MIS[[#This Row],[OrderUniqueIdentifier]])),"")</f>
        <v>XYT</v>
      </c>
    </row>
    <row r="319" spans="1:37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>
        <f>_xlfn.XLOOKUP(MIS[[#This Row],[TRADING SYMBOL]],[1]Sheet1!$D:$D,[1]Sheet1!$C:$C)</f>
        <v>8.1999999999999993</v>
      </c>
      <c r="AE319">
        <f>MIS[[#This Row],[OrderAverageTradedPrice]]*MIS[[#This Row],[OrderQuantity]]</f>
        <v>6037.5</v>
      </c>
      <c r="AF319">
        <f>MIS[[#This Row],[LTP]]*MIS[[#This Row],[OrderQuantity]]</f>
        <v>4305</v>
      </c>
      <c r="AG319">
        <f>IF(MIS[[#This Row],[OrderSide]]="SELL",MIS[[#This Row],[VALUE]]-MIS[[#This Row],[LIVE_VALUE]],MIS[[#This Row],[LIVE_VALUE]]-MIS[[#This Row],[VALUE]])</f>
        <v>-1732.5</v>
      </c>
      <c r="AH319" t="str" cm="1">
        <f t="array" ref="AH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9" t="str">
        <f>MIS[[#This Row],[TRADING SYMBOL]]</f>
        <v>NIFTY2552223700PE</v>
      </c>
      <c r="AJ319" t="str">
        <f>IF(RIGHT(MIS[[#This Row],[Main/Hedge]],4)="MAIN","MAIN","HEDGE")</f>
        <v>HEDGE</v>
      </c>
      <c r="AK319" t="str" cm="1">
        <f t="array" ref="AK319">_xlfn._xlws.FILTER(Table4[Column1],ISNUMBER(SEARCH(Table4[Column1],MIS[[#This Row],[OrderUniqueIdentifier]])),"")</f>
        <v>VWAP</v>
      </c>
    </row>
    <row r="320" spans="1:37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>
        <f>_xlfn.XLOOKUP(MIS[[#This Row],[TRADING SYMBOL]],[1]Sheet1!$D:$D,[1]Sheet1!$C:$C)</f>
        <v>8.1999999999999993</v>
      </c>
      <c r="AE320">
        <f>MIS[[#This Row],[OrderAverageTradedPrice]]*MIS[[#This Row],[OrderQuantity]]</f>
        <v>1725</v>
      </c>
      <c r="AF320">
        <f>MIS[[#This Row],[LTP]]*MIS[[#This Row],[OrderQuantity]]</f>
        <v>1230</v>
      </c>
      <c r="AG320">
        <f>IF(MIS[[#This Row],[OrderSide]]="SELL",MIS[[#This Row],[VALUE]]-MIS[[#This Row],[LIVE_VALUE]],MIS[[#This Row],[LIVE_VALUE]]-MIS[[#This Row],[VALUE]])</f>
        <v>-495</v>
      </c>
      <c r="AH320" t="str" cm="1">
        <f t="array" ref="AH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0" t="str">
        <f>MIS[[#This Row],[TRADING SYMBOL]]</f>
        <v>NIFTY2552223700PE</v>
      </c>
      <c r="AJ320" t="str">
        <f>IF(RIGHT(MIS[[#This Row],[Main/Hedge]],4)="MAIN","MAIN","HEDGE")</f>
        <v>HEDGE</v>
      </c>
      <c r="AK320" t="str" cm="1">
        <f t="array" ref="AK320">_xlfn._xlws.FILTER(Table4[Column1],ISNUMBER(SEARCH(Table4[Column1],MIS[[#This Row],[OrderUniqueIdentifier]])),"")</f>
        <v>VWAP</v>
      </c>
    </row>
    <row r="321" spans="1:37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>
        <f>_xlfn.XLOOKUP(MIS[[#This Row],[TRADING SYMBOL]],[1]Sheet1!$D:$D,[1]Sheet1!$C:$C)</f>
        <v>11.55</v>
      </c>
      <c r="AE321">
        <f>MIS[[#This Row],[OrderAverageTradedPrice]]*MIS[[#This Row],[OrderQuantity]]</f>
        <v>389</v>
      </c>
      <c r="AF321">
        <f>MIS[[#This Row],[LTP]]*MIS[[#This Row],[OrderQuantity]]</f>
        <v>231</v>
      </c>
      <c r="AG321">
        <f>IF(MIS[[#This Row],[OrderSide]]="SELL",MIS[[#This Row],[VALUE]]-MIS[[#This Row],[LIVE_VALUE]],MIS[[#This Row],[LIVE_VALUE]]-MIS[[#This Row],[VALUE]])</f>
        <v>-158</v>
      </c>
      <c r="AH321" t="str" cm="1">
        <f t="array" ref="AH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1" t="str">
        <f>MIS[[#This Row],[TRADING SYMBOL]]</f>
        <v>SENSEX2552078400PE</v>
      </c>
      <c r="AJ321" t="str">
        <f>IF(RIGHT(MIS[[#This Row],[Main/Hedge]],4)="MAIN","MAIN","HEDGE")</f>
        <v>HEDGE</v>
      </c>
      <c r="AK321" t="str" cm="1">
        <f t="array" ref="AK321">_xlfn._xlws.FILTER(Table4[Column1],ISNUMBER(SEARCH(Table4[Column1],MIS[[#This Row],[OrderUniqueIdentifier]])),"")</f>
        <v>XYT</v>
      </c>
    </row>
    <row r="322" spans="1:37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>
        <f>_xlfn.XLOOKUP(MIS[[#This Row],[TRADING SYMBOL]],[1]Sheet1!$D:$D,[1]Sheet1!$C:$C)</f>
        <v>4.0999999999999996</v>
      </c>
      <c r="AE322">
        <f>MIS[[#This Row],[OrderAverageTradedPrice]]*MIS[[#This Row],[OrderQuantity]]</f>
        <v>145</v>
      </c>
      <c r="AF322">
        <f>MIS[[#This Row],[LTP]]*MIS[[#This Row],[OrderQuantity]]</f>
        <v>82</v>
      </c>
      <c r="AG322">
        <f>IF(MIS[[#This Row],[OrderSide]]="SELL",MIS[[#This Row],[VALUE]]-MIS[[#This Row],[LIVE_VALUE]],MIS[[#This Row],[LIVE_VALUE]]-MIS[[#This Row],[VALUE]])</f>
        <v>-63</v>
      </c>
      <c r="AH322" t="str" cm="1">
        <f t="array" ref="AH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2" t="str">
        <f>MIS[[#This Row],[TRADING SYMBOL]]</f>
        <v>SENSEX2552085900CE</v>
      </c>
      <c r="AJ322" t="str">
        <f>IF(RIGHT(MIS[[#This Row],[Main/Hedge]],4)="MAIN","MAIN","HEDGE")</f>
        <v>HEDGE</v>
      </c>
      <c r="AK322" t="str" cm="1">
        <f t="array" ref="AK322">_xlfn._xlws.FILTER(Table4[Column1],ISNUMBER(SEARCH(Table4[Column1],MIS[[#This Row],[OrderUniqueIdentifier]])),"")</f>
        <v>XYT</v>
      </c>
    </row>
    <row r="323" spans="1:37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>
        <f>_xlfn.XLOOKUP(MIS[[#This Row],[TRADING SYMBOL]],[1]Sheet1!$D:$D,[1]Sheet1!$C:$C)</f>
        <v>3.15</v>
      </c>
      <c r="AE323">
        <f>MIS[[#This Row],[OrderAverageTradedPrice]]*MIS[[#This Row],[OrderQuantity]]</f>
        <v>262.5</v>
      </c>
      <c r="AF323">
        <f>MIS[[#This Row],[LTP]]*MIS[[#This Row],[OrderQuantity]]</f>
        <v>236.25</v>
      </c>
      <c r="AG323">
        <f>IF(MIS[[#This Row],[OrderSide]]="SELL",MIS[[#This Row],[VALUE]]-MIS[[#This Row],[LIVE_VALUE]],MIS[[#This Row],[LIVE_VALUE]]-MIS[[#This Row],[VALUE]])</f>
        <v>-26.25</v>
      </c>
      <c r="AH323" t="str" cm="1">
        <f t="array" ref="AH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3" t="str">
        <f>MIS[[#This Row],[TRADING SYMBOL]]</f>
        <v>NIFTY2552226300CE</v>
      </c>
      <c r="AJ323" t="str">
        <f>IF(RIGHT(MIS[[#This Row],[Main/Hedge]],4)="MAIN","MAIN","HEDGE")</f>
        <v>HEDGE</v>
      </c>
      <c r="AK323" t="str" cm="1">
        <f t="array" ref="AK323">_xlfn._xlws.FILTER(Table4[Column1],ISNUMBER(SEARCH(Table4[Column1],MIS[[#This Row],[OrderUniqueIdentifier]])),"")</f>
        <v>VWAP</v>
      </c>
    </row>
    <row r="324" spans="1:37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>
        <f>_xlfn.XLOOKUP(MIS[[#This Row],[TRADING SYMBOL]],[1]Sheet1!$D:$D,[1]Sheet1!$C:$C)</f>
        <v>4.0999999999999996</v>
      </c>
      <c r="AE324">
        <f>MIS[[#This Row],[OrderAverageTradedPrice]]*MIS[[#This Row],[OrderQuantity]]</f>
        <v>144</v>
      </c>
      <c r="AF324">
        <f>MIS[[#This Row],[LTP]]*MIS[[#This Row],[OrderQuantity]]</f>
        <v>82</v>
      </c>
      <c r="AG324">
        <f>IF(MIS[[#This Row],[OrderSide]]="SELL",MIS[[#This Row],[VALUE]]-MIS[[#This Row],[LIVE_VALUE]],MIS[[#This Row],[LIVE_VALUE]]-MIS[[#This Row],[VALUE]])</f>
        <v>-62</v>
      </c>
      <c r="AH324" t="str" cm="1">
        <f t="array" ref="AH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4" t="str">
        <f>MIS[[#This Row],[TRADING SYMBOL]]</f>
        <v>SENSEX2552085900CE</v>
      </c>
      <c r="AJ324" t="str">
        <f>IF(RIGHT(MIS[[#This Row],[Main/Hedge]],4)="MAIN","MAIN","HEDGE")</f>
        <v>HEDGE</v>
      </c>
      <c r="AK324" t="str" cm="1">
        <f t="array" ref="AK324">_xlfn._xlws.FILTER(Table4[Column1],ISNUMBER(SEARCH(Table4[Column1],MIS[[#This Row],[OrderUniqueIdentifier]])),"")</f>
        <v>XYT</v>
      </c>
    </row>
    <row r="325" spans="1:37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>
        <f>_xlfn.XLOOKUP(MIS[[#This Row],[TRADING SYMBOL]],[1]Sheet1!$D:$D,[1]Sheet1!$C:$C)</f>
        <v>8.1999999999999993</v>
      </c>
      <c r="AE325">
        <f>MIS[[#This Row],[OrderAverageTradedPrice]]*MIS[[#This Row],[OrderQuantity]]</f>
        <v>1725</v>
      </c>
      <c r="AF325">
        <f>MIS[[#This Row],[LTP]]*MIS[[#This Row],[OrderQuantity]]</f>
        <v>1230</v>
      </c>
      <c r="AG325">
        <f>IF(MIS[[#This Row],[OrderSide]]="SELL",MIS[[#This Row],[VALUE]]-MIS[[#This Row],[LIVE_VALUE]],MIS[[#This Row],[LIVE_VALUE]]-MIS[[#This Row],[VALUE]])</f>
        <v>-495</v>
      </c>
      <c r="AH325" t="str" cm="1">
        <f t="array" ref="AH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5" t="str">
        <f>MIS[[#This Row],[TRADING SYMBOL]]</f>
        <v>NIFTY2552223700PE</v>
      </c>
      <c r="AJ325" t="str">
        <f>IF(RIGHT(MIS[[#This Row],[Main/Hedge]],4)="MAIN","MAIN","HEDGE")</f>
        <v>HEDGE</v>
      </c>
      <c r="AK325" t="str" cm="1">
        <f t="array" ref="AK325">_xlfn._xlws.FILTER(Table4[Column1],ISNUMBER(SEARCH(Table4[Column1],MIS[[#This Row],[OrderUniqueIdentifier]])),"")</f>
        <v>VWAP</v>
      </c>
    </row>
    <row r="326" spans="1:37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>
        <f>_xlfn.XLOOKUP(MIS[[#This Row],[TRADING SYMBOL]],[1]Sheet1!$D:$D,[1]Sheet1!$C:$C)</f>
        <v>8.1999999999999993</v>
      </c>
      <c r="AE326">
        <f>MIS[[#This Row],[OrderAverageTradedPrice]]*MIS[[#This Row],[OrderQuantity]]</f>
        <v>6018.7499999999918</v>
      </c>
      <c r="AF326">
        <f>MIS[[#This Row],[LTP]]*MIS[[#This Row],[OrderQuantity]]</f>
        <v>4305</v>
      </c>
      <c r="AG326">
        <f>IF(MIS[[#This Row],[OrderSide]]="SELL",MIS[[#This Row],[VALUE]]-MIS[[#This Row],[LIVE_VALUE]],MIS[[#This Row],[LIVE_VALUE]]-MIS[[#This Row],[VALUE]])</f>
        <v>-1713.7499999999918</v>
      </c>
      <c r="AH326" t="str" cm="1">
        <f t="array" ref="AH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6" t="str">
        <f>MIS[[#This Row],[TRADING SYMBOL]]</f>
        <v>NIFTY2552223700PE</v>
      </c>
      <c r="AJ326" t="str">
        <f>IF(RIGHT(MIS[[#This Row],[Main/Hedge]],4)="MAIN","MAIN","HEDGE")</f>
        <v>HEDGE</v>
      </c>
      <c r="AK326" t="str" cm="1">
        <f t="array" ref="AK326">_xlfn._xlws.FILTER(Table4[Column1],ISNUMBER(SEARCH(Table4[Column1],MIS[[#This Row],[OrderUniqueIdentifier]])),"")</f>
        <v>VWAP</v>
      </c>
    </row>
    <row r="327" spans="1:37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>
        <f>_xlfn.XLOOKUP(MIS[[#This Row],[TRADING SYMBOL]],[1]Sheet1!$D:$D,[1]Sheet1!$C:$C)</f>
        <v>4.0999999999999996</v>
      </c>
      <c r="AE327">
        <f>MIS[[#This Row],[OrderAverageTradedPrice]]*MIS[[#This Row],[OrderQuantity]]</f>
        <v>144</v>
      </c>
      <c r="AF327">
        <f>MIS[[#This Row],[LTP]]*MIS[[#This Row],[OrderQuantity]]</f>
        <v>82</v>
      </c>
      <c r="AG327">
        <f>IF(MIS[[#This Row],[OrderSide]]="SELL",MIS[[#This Row],[VALUE]]-MIS[[#This Row],[LIVE_VALUE]],MIS[[#This Row],[LIVE_VALUE]]-MIS[[#This Row],[VALUE]])</f>
        <v>-62</v>
      </c>
      <c r="AH327" t="str" cm="1">
        <f t="array" ref="AH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7" t="str">
        <f>MIS[[#This Row],[TRADING SYMBOL]]</f>
        <v>SENSEX2552085900CE</v>
      </c>
      <c r="AJ327" t="str">
        <f>IF(RIGHT(MIS[[#This Row],[Main/Hedge]],4)="MAIN","MAIN","HEDGE")</f>
        <v>HEDGE</v>
      </c>
      <c r="AK327" t="str" cm="1">
        <f t="array" ref="AK327">_xlfn._xlws.FILTER(Table4[Column1],ISNUMBER(SEARCH(Table4[Column1],MIS[[#This Row],[OrderUniqueIdentifier]])),"")</f>
        <v>XYT</v>
      </c>
    </row>
    <row r="328" spans="1:37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>
        <f>_xlfn.XLOOKUP(MIS[[#This Row],[TRADING SYMBOL]],[1]Sheet1!$D:$D,[1]Sheet1!$C:$C)</f>
        <v>3.15</v>
      </c>
      <c r="AE328">
        <f>MIS[[#This Row],[OrderAverageTradedPrice]]*MIS[[#This Row],[OrderQuantity]]</f>
        <v>262.5</v>
      </c>
      <c r="AF328">
        <f>MIS[[#This Row],[LTP]]*MIS[[#This Row],[OrderQuantity]]</f>
        <v>236.25</v>
      </c>
      <c r="AG328">
        <f>IF(MIS[[#This Row],[OrderSide]]="SELL",MIS[[#This Row],[VALUE]]-MIS[[#This Row],[LIVE_VALUE]],MIS[[#This Row],[LIVE_VALUE]]-MIS[[#This Row],[VALUE]])</f>
        <v>-26.25</v>
      </c>
      <c r="AH328" t="str" cm="1">
        <f t="array" ref="AH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8" t="str">
        <f>MIS[[#This Row],[TRADING SYMBOL]]</f>
        <v>NIFTY2552226300CE</v>
      </c>
      <c r="AJ328" t="str">
        <f>IF(RIGHT(MIS[[#This Row],[Main/Hedge]],4)="MAIN","MAIN","HEDGE")</f>
        <v>HEDGE</v>
      </c>
      <c r="AK328" t="str" cm="1">
        <f t="array" ref="AK328">_xlfn._xlws.FILTER(Table4[Column1],ISNUMBER(SEARCH(Table4[Column1],MIS[[#This Row],[OrderUniqueIdentifier]])),"")</f>
        <v>VWAP</v>
      </c>
    </row>
    <row r="329" spans="1:37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>
        <f>_xlfn.XLOOKUP(MIS[[#This Row],[TRADING SYMBOL]],[1]Sheet1!$D:$D,[1]Sheet1!$C:$C)</f>
        <v>3.15</v>
      </c>
      <c r="AE329">
        <f>MIS[[#This Row],[OrderAverageTradedPrice]]*MIS[[#This Row],[OrderQuantity]]</f>
        <v>525</v>
      </c>
      <c r="AF329">
        <f>MIS[[#This Row],[LTP]]*MIS[[#This Row],[OrderQuantity]]</f>
        <v>472.5</v>
      </c>
      <c r="AG329">
        <f>IF(MIS[[#This Row],[OrderSide]]="SELL",MIS[[#This Row],[VALUE]]-MIS[[#This Row],[LIVE_VALUE]],MIS[[#This Row],[LIVE_VALUE]]-MIS[[#This Row],[VALUE]])</f>
        <v>-52.5</v>
      </c>
      <c r="AH329" t="str" cm="1">
        <f t="array" ref="AH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9" t="str">
        <f>MIS[[#This Row],[TRADING SYMBOL]]</f>
        <v>NIFTY2552226300CE</v>
      </c>
      <c r="AJ329" t="str">
        <f>IF(RIGHT(MIS[[#This Row],[Main/Hedge]],4)="MAIN","MAIN","HEDGE")</f>
        <v>HEDGE</v>
      </c>
      <c r="AK329" t="str" cm="1">
        <f t="array" ref="AK329">_xlfn._xlws.FILTER(Table4[Column1],ISNUMBER(SEARCH(Table4[Column1],MIS[[#This Row],[OrderUniqueIdentifier]])),"")</f>
        <v>VWAP</v>
      </c>
    </row>
    <row r="330" spans="1:37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>
        <f>_xlfn.XLOOKUP(MIS[[#This Row],[TRADING SYMBOL]],[1]Sheet1!$D:$D,[1]Sheet1!$C:$C)</f>
        <v>8.1999999999999993</v>
      </c>
      <c r="AE330">
        <f>MIS[[#This Row],[OrderAverageTradedPrice]]*MIS[[#This Row],[OrderQuantity]]</f>
        <v>1721.25</v>
      </c>
      <c r="AF330">
        <f>MIS[[#This Row],[LTP]]*MIS[[#This Row],[OrderQuantity]]</f>
        <v>1230</v>
      </c>
      <c r="AG330">
        <f>IF(MIS[[#This Row],[OrderSide]]="SELL",MIS[[#This Row],[VALUE]]-MIS[[#This Row],[LIVE_VALUE]],MIS[[#This Row],[LIVE_VALUE]]-MIS[[#This Row],[VALUE]])</f>
        <v>-491.25</v>
      </c>
      <c r="AH330" t="str" cm="1">
        <f t="array" ref="AH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0" t="str">
        <f>MIS[[#This Row],[TRADING SYMBOL]]</f>
        <v>NIFTY2552223700PE</v>
      </c>
      <c r="AJ330" t="str">
        <f>IF(RIGHT(MIS[[#This Row],[Main/Hedge]],4)="MAIN","MAIN","HEDGE")</f>
        <v>HEDGE</v>
      </c>
      <c r="AK330" t="str" cm="1">
        <f t="array" ref="AK330">_xlfn._xlws.FILTER(Table4[Column1],ISNUMBER(SEARCH(Table4[Column1],MIS[[#This Row],[OrderUniqueIdentifier]])),"")</f>
        <v>VWAP</v>
      </c>
    </row>
    <row r="331" spans="1:37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>
        <f>_xlfn.XLOOKUP(MIS[[#This Row],[TRADING SYMBOL]],[1]Sheet1!$D:$D,[1]Sheet1!$C:$C)</f>
        <v>10</v>
      </c>
      <c r="AE331">
        <f>MIS[[#This Row],[OrderAverageTradedPrice]]*MIS[[#This Row],[OrderQuantity]]</f>
        <v>407</v>
      </c>
      <c r="AF331">
        <f>MIS[[#This Row],[LTP]]*MIS[[#This Row],[OrderQuantity]]</f>
        <v>200</v>
      </c>
      <c r="AG331">
        <f>IF(MIS[[#This Row],[OrderSide]]="SELL",MIS[[#This Row],[VALUE]]-MIS[[#This Row],[LIVE_VALUE]],MIS[[#This Row],[LIVE_VALUE]]-MIS[[#This Row],[VALUE]])</f>
        <v>-207</v>
      </c>
      <c r="AH331" t="str" cm="1">
        <f t="array" ref="AH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1" t="str">
        <f>MIS[[#This Row],[TRADING SYMBOL]]</f>
        <v>SENSEX2552078500PE</v>
      </c>
      <c r="AJ331" t="str">
        <f>IF(RIGHT(MIS[[#This Row],[Main/Hedge]],4)="MAIN","MAIN","HEDGE")</f>
        <v>HEDGE</v>
      </c>
      <c r="AK331" t="str" cm="1">
        <f t="array" ref="AK331">_xlfn._xlws.FILTER(Table4[Column1],ISNUMBER(SEARCH(Table4[Column1],MIS[[#This Row],[OrderUniqueIdentifier]])),"")</f>
        <v>XYT</v>
      </c>
    </row>
    <row r="332" spans="1:37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>
        <f>_xlfn.XLOOKUP(MIS[[#This Row],[TRADING SYMBOL]],[1]Sheet1!$D:$D,[1]Sheet1!$C:$C)</f>
        <v>8.1999999999999993</v>
      </c>
      <c r="AE332">
        <f>MIS[[#This Row],[OrderAverageTradedPrice]]*MIS[[#This Row],[OrderQuantity]]</f>
        <v>2587.5</v>
      </c>
      <c r="AF332">
        <f>MIS[[#This Row],[LTP]]*MIS[[#This Row],[OrderQuantity]]</f>
        <v>1844.9999999999998</v>
      </c>
      <c r="AG332">
        <f>IF(MIS[[#This Row],[OrderSide]]="SELL",MIS[[#This Row],[VALUE]]-MIS[[#This Row],[LIVE_VALUE]],MIS[[#This Row],[LIVE_VALUE]]-MIS[[#This Row],[VALUE]])</f>
        <v>-742.50000000000023</v>
      </c>
      <c r="AH332" t="str" cm="1">
        <f t="array" ref="AH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2" t="str">
        <f>MIS[[#This Row],[TRADING SYMBOL]]</f>
        <v>NIFTY2552223700PE</v>
      </c>
      <c r="AJ332" t="str">
        <f>IF(RIGHT(MIS[[#This Row],[Main/Hedge]],4)="MAIN","MAIN","HEDGE")</f>
        <v>HEDGE</v>
      </c>
      <c r="AK332" t="str" cm="1">
        <f t="array" ref="AK332">_xlfn._xlws.FILTER(Table4[Column1],ISNUMBER(SEARCH(Table4[Column1],MIS[[#This Row],[OrderUniqueIdentifier]])),"")</f>
        <v>VWAP</v>
      </c>
    </row>
    <row r="333" spans="1:37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>
        <f>_xlfn.XLOOKUP(MIS[[#This Row],[TRADING SYMBOL]],[1]Sheet1!$D:$D,[1]Sheet1!$C:$C)</f>
        <v>3.15</v>
      </c>
      <c r="AE333">
        <f>MIS[[#This Row],[OrderAverageTradedPrice]]*MIS[[#This Row],[OrderQuantity]]</f>
        <v>525</v>
      </c>
      <c r="AF333">
        <f>MIS[[#This Row],[LTP]]*MIS[[#This Row],[OrderQuantity]]</f>
        <v>472.5</v>
      </c>
      <c r="AG333">
        <f>IF(MIS[[#This Row],[OrderSide]]="SELL",MIS[[#This Row],[VALUE]]-MIS[[#This Row],[LIVE_VALUE]],MIS[[#This Row],[LIVE_VALUE]]-MIS[[#This Row],[VALUE]])</f>
        <v>-52.5</v>
      </c>
      <c r="AH333" t="str" cm="1">
        <f t="array" ref="AH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3" t="str">
        <f>MIS[[#This Row],[TRADING SYMBOL]]</f>
        <v>NIFTY2552226300CE</v>
      </c>
      <c r="AJ333" t="str">
        <f>IF(RIGHT(MIS[[#This Row],[Main/Hedge]],4)="MAIN","MAIN","HEDGE")</f>
        <v>HEDGE</v>
      </c>
      <c r="AK333" t="str" cm="1">
        <f t="array" ref="AK333">_xlfn._xlws.FILTER(Table4[Column1],ISNUMBER(SEARCH(Table4[Column1],MIS[[#This Row],[OrderUniqueIdentifier]])),"")</f>
        <v>VWAP</v>
      </c>
    </row>
    <row r="334" spans="1:37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>
        <f>_xlfn.XLOOKUP(MIS[[#This Row],[TRADING SYMBOL]],[1]Sheet1!$D:$D,[1]Sheet1!$C:$C)</f>
        <v>4.0999999999999996</v>
      </c>
      <c r="AE334">
        <f>MIS[[#This Row],[OrderAverageTradedPrice]]*MIS[[#This Row],[OrderQuantity]]</f>
        <v>288</v>
      </c>
      <c r="AF334">
        <f>MIS[[#This Row],[LTP]]*MIS[[#This Row],[OrderQuantity]]</f>
        <v>164</v>
      </c>
      <c r="AG334">
        <f>IF(MIS[[#This Row],[OrderSide]]="SELL",MIS[[#This Row],[VALUE]]-MIS[[#This Row],[LIVE_VALUE]],MIS[[#This Row],[LIVE_VALUE]]-MIS[[#This Row],[VALUE]])</f>
        <v>-124</v>
      </c>
      <c r="AH334" t="str" cm="1">
        <f t="array" ref="AH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4" t="str">
        <f>MIS[[#This Row],[TRADING SYMBOL]]</f>
        <v>SENSEX2552085900CE</v>
      </c>
      <c r="AJ334" t="str">
        <f>IF(RIGHT(MIS[[#This Row],[Main/Hedge]],4)="MAIN","MAIN","HEDGE")</f>
        <v>HEDGE</v>
      </c>
      <c r="AK334" t="str" cm="1">
        <f t="array" ref="AK334">_xlfn._xlws.FILTER(Table4[Column1],ISNUMBER(SEARCH(Table4[Column1],MIS[[#This Row],[OrderUniqueIdentifier]])),"")</f>
        <v>XYT</v>
      </c>
    </row>
    <row r="335" spans="1:37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>
        <f>_xlfn.XLOOKUP(MIS[[#This Row],[TRADING SYMBOL]],[1]Sheet1!$D:$D,[1]Sheet1!$C:$C)</f>
        <v>10</v>
      </c>
      <c r="AE335">
        <f>MIS[[#This Row],[OrderAverageTradedPrice]]*MIS[[#This Row],[OrderQuantity]]</f>
        <v>810</v>
      </c>
      <c r="AF335">
        <f>MIS[[#This Row],[LTP]]*MIS[[#This Row],[OrderQuantity]]</f>
        <v>400</v>
      </c>
      <c r="AG335">
        <f>IF(MIS[[#This Row],[OrderSide]]="SELL",MIS[[#This Row],[VALUE]]-MIS[[#This Row],[LIVE_VALUE]],MIS[[#This Row],[LIVE_VALUE]]-MIS[[#This Row],[VALUE]])</f>
        <v>-410</v>
      </c>
      <c r="AH335" t="str" cm="1">
        <f t="array" ref="AH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5" t="str">
        <f>MIS[[#This Row],[TRADING SYMBOL]]</f>
        <v>SENSEX2552078500PE</v>
      </c>
      <c r="AJ335" t="str">
        <f>IF(RIGHT(MIS[[#This Row],[Main/Hedge]],4)="MAIN","MAIN","HEDGE")</f>
        <v>HEDGE</v>
      </c>
      <c r="AK335" t="str" cm="1">
        <f t="array" ref="AK335">_xlfn._xlws.FILTER(Table4[Column1],ISNUMBER(SEARCH(Table4[Column1],MIS[[#This Row],[OrderUniqueIdentifier]])),"")</f>
        <v>XYT</v>
      </c>
    </row>
    <row r="336" spans="1:37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>
        <f>_xlfn.XLOOKUP(MIS[[#This Row],[TRADING SYMBOL]],[1]Sheet1!$D:$D,[1]Sheet1!$C:$C)</f>
        <v>3.15</v>
      </c>
      <c r="AE336">
        <f>MIS[[#This Row],[OrderAverageTradedPrice]]*MIS[[#This Row],[OrderQuantity]]</f>
        <v>262.5</v>
      </c>
      <c r="AF336">
        <f>MIS[[#This Row],[LTP]]*MIS[[#This Row],[OrderQuantity]]</f>
        <v>236.25</v>
      </c>
      <c r="AG336">
        <f>IF(MIS[[#This Row],[OrderSide]]="SELL",MIS[[#This Row],[VALUE]]-MIS[[#This Row],[LIVE_VALUE]],MIS[[#This Row],[LIVE_VALUE]]-MIS[[#This Row],[VALUE]])</f>
        <v>-26.25</v>
      </c>
      <c r="AH336" t="str" cm="1">
        <f t="array" ref="AH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6" t="str">
        <f>MIS[[#This Row],[TRADING SYMBOL]]</f>
        <v>NIFTY2552226300CE</v>
      </c>
      <c r="AJ336" t="str">
        <f>IF(RIGHT(MIS[[#This Row],[Main/Hedge]],4)="MAIN","MAIN","HEDGE")</f>
        <v>HEDGE</v>
      </c>
      <c r="AK336" t="str" cm="1">
        <f t="array" ref="AK336">_xlfn._xlws.FILTER(Table4[Column1],ISNUMBER(SEARCH(Table4[Column1],MIS[[#This Row],[OrderUniqueIdentifier]])),"")</f>
        <v>VWAP</v>
      </c>
    </row>
    <row r="337" spans="1:37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>
        <f>_xlfn.XLOOKUP(MIS[[#This Row],[TRADING SYMBOL]],[1]Sheet1!$D:$D,[1]Sheet1!$C:$C)</f>
        <v>8.1999999999999993</v>
      </c>
      <c r="AE337">
        <f>MIS[[#This Row],[OrderAverageTradedPrice]]*MIS[[#This Row],[OrderQuantity]]</f>
        <v>862.5</v>
      </c>
      <c r="AF337">
        <f>MIS[[#This Row],[LTP]]*MIS[[#This Row],[OrderQuantity]]</f>
        <v>615</v>
      </c>
      <c r="AG337">
        <f>IF(MIS[[#This Row],[OrderSide]]="SELL",MIS[[#This Row],[VALUE]]-MIS[[#This Row],[LIVE_VALUE]],MIS[[#This Row],[LIVE_VALUE]]-MIS[[#This Row],[VALUE]])</f>
        <v>-247.5</v>
      </c>
      <c r="AH337" t="str" cm="1">
        <f t="array" ref="AH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7" t="str">
        <f>MIS[[#This Row],[TRADING SYMBOL]]</f>
        <v>NIFTY2552223700PE</v>
      </c>
      <c r="AJ337" t="str">
        <f>IF(RIGHT(MIS[[#This Row],[Main/Hedge]],4)="MAIN","MAIN","HEDGE")</f>
        <v>HEDGE</v>
      </c>
      <c r="AK337" t="str" cm="1">
        <f t="array" ref="AK337">_xlfn._xlws.FILTER(Table4[Column1],ISNUMBER(SEARCH(Table4[Column1],MIS[[#This Row],[OrderUniqueIdentifier]])),"")</f>
        <v>VWAP</v>
      </c>
    </row>
    <row r="338" spans="1:37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>
        <f>_xlfn.XLOOKUP(MIS[[#This Row],[TRADING SYMBOL]],[1]Sheet1!$D:$D,[1]Sheet1!$C:$C)</f>
        <v>8.1999999999999993</v>
      </c>
      <c r="AE338">
        <f>MIS[[#This Row],[OrderAverageTradedPrice]]*MIS[[#This Row],[OrderQuantity]]</f>
        <v>2576.25</v>
      </c>
      <c r="AF338">
        <f>MIS[[#This Row],[LTP]]*MIS[[#This Row],[OrderQuantity]]</f>
        <v>1844.9999999999998</v>
      </c>
      <c r="AG338">
        <f>IF(MIS[[#This Row],[OrderSide]]="SELL",MIS[[#This Row],[VALUE]]-MIS[[#This Row],[LIVE_VALUE]],MIS[[#This Row],[LIVE_VALUE]]-MIS[[#This Row],[VALUE]])</f>
        <v>-731.25000000000023</v>
      </c>
      <c r="AH338" t="str" cm="1">
        <f t="array" ref="AH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8" t="str">
        <f>MIS[[#This Row],[TRADING SYMBOL]]</f>
        <v>NIFTY2552223700PE</v>
      </c>
      <c r="AJ338" t="str">
        <f>IF(RIGHT(MIS[[#This Row],[Main/Hedge]],4)="MAIN","MAIN","HEDGE")</f>
        <v>HEDGE</v>
      </c>
      <c r="AK338" t="str" cm="1">
        <f t="array" ref="AK338">_xlfn._xlws.FILTER(Table4[Column1],ISNUMBER(SEARCH(Table4[Column1],MIS[[#This Row],[OrderUniqueIdentifier]])),"")</f>
        <v>VWAP</v>
      </c>
    </row>
    <row r="339" spans="1:37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>
        <f>_xlfn.XLOOKUP(MIS[[#This Row],[TRADING SYMBOL]],[1]Sheet1!$D:$D,[1]Sheet1!$C:$C)</f>
        <v>8.1999999999999993</v>
      </c>
      <c r="AE339">
        <f>MIS[[#This Row],[OrderAverageTradedPrice]]*MIS[[#This Row],[OrderQuantity]]</f>
        <v>862.5</v>
      </c>
      <c r="AF339">
        <f>MIS[[#This Row],[LTP]]*MIS[[#This Row],[OrderQuantity]]</f>
        <v>615</v>
      </c>
      <c r="AG339">
        <f>IF(MIS[[#This Row],[OrderSide]]="SELL",MIS[[#This Row],[VALUE]]-MIS[[#This Row],[LIVE_VALUE]],MIS[[#This Row],[LIVE_VALUE]]-MIS[[#This Row],[VALUE]])</f>
        <v>-247.5</v>
      </c>
      <c r="AH339" t="str" cm="1">
        <f t="array" ref="AH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9" t="str">
        <f>MIS[[#This Row],[TRADING SYMBOL]]</f>
        <v>NIFTY2552223700PE</v>
      </c>
      <c r="AJ339" t="str">
        <f>IF(RIGHT(MIS[[#This Row],[Main/Hedge]],4)="MAIN","MAIN","HEDGE")</f>
        <v>HEDGE</v>
      </c>
      <c r="AK339" t="str" cm="1">
        <f t="array" ref="AK339">_xlfn._xlws.FILTER(Table4[Column1],ISNUMBER(SEARCH(Table4[Column1],MIS[[#This Row],[OrderUniqueIdentifier]])),"")</f>
        <v>VWAP</v>
      </c>
    </row>
    <row r="340" spans="1:37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>
        <f>_xlfn.XLOOKUP(MIS[[#This Row],[TRADING SYMBOL]],[1]Sheet1!$D:$D,[1]Sheet1!$C:$C)</f>
        <v>8.1999999999999993</v>
      </c>
      <c r="AE340">
        <f>MIS[[#This Row],[OrderAverageTradedPrice]]*MIS[[#This Row],[OrderQuantity]]</f>
        <v>2587.5</v>
      </c>
      <c r="AF340">
        <f>MIS[[#This Row],[LTP]]*MIS[[#This Row],[OrderQuantity]]</f>
        <v>1844.9999999999998</v>
      </c>
      <c r="AG340">
        <f>IF(MIS[[#This Row],[OrderSide]]="SELL",MIS[[#This Row],[VALUE]]-MIS[[#This Row],[LIVE_VALUE]],MIS[[#This Row],[LIVE_VALUE]]-MIS[[#This Row],[VALUE]])</f>
        <v>-742.50000000000023</v>
      </c>
      <c r="AH340" t="str" cm="1">
        <f t="array" ref="AH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0" t="str">
        <f>MIS[[#This Row],[TRADING SYMBOL]]</f>
        <v>NIFTY2552223700PE</v>
      </c>
      <c r="AJ340" t="str">
        <f>IF(RIGHT(MIS[[#This Row],[Main/Hedge]],4)="MAIN","MAIN","HEDGE")</f>
        <v>HEDGE</v>
      </c>
      <c r="AK340" t="str" cm="1">
        <f t="array" ref="AK340">_xlfn._xlws.FILTER(Table4[Column1],ISNUMBER(SEARCH(Table4[Column1],MIS[[#This Row],[OrderUniqueIdentifier]])),"")</f>
        <v>VWAP</v>
      </c>
    </row>
    <row r="341" spans="1:37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>
        <f>_xlfn.XLOOKUP(MIS[[#This Row],[TRADING SYMBOL]],[1]Sheet1!$D:$D,[1]Sheet1!$C:$C)</f>
        <v>10</v>
      </c>
      <c r="AE341">
        <f>MIS[[#This Row],[OrderAverageTradedPrice]]*MIS[[#This Row],[OrderQuantity]]</f>
        <v>812</v>
      </c>
      <c r="AF341">
        <f>MIS[[#This Row],[LTP]]*MIS[[#This Row],[OrderQuantity]]</f>
        <v>400</v>
      </c>
      <c r="AG341">
        <f>IF(MIS[[#This Row],[OrderSide]]="SELL",MIS[[#This Row],[VALUE]]-MIS[[#This Row],[LIVE_VALUE]],MIS[[#This Row],[LIVE_VALUE]]-MIS[[#This Row],[VALUE]])</f>
        <v>-412</v>
      </c>
      <c r="AH341" t="str" cm="1">
        <f t="array" ref="AH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1" t="str">
        <f>MIS[[#This Row],[TRADING SYMBOL]]</f>
        <v>SENSEX2552078500PE</v>
      </c>
      <c r="AJ341" t="str">
        <f>IF(RIGHT(MIS[[#This Row],[Main/Hedge]],4)="MAIN","MAIN","HEDGE")</f>
        <v>HEDGE</v>
      </c>
      <c r="AK341" t="str" cm="1">
        <f t="array" ref="AK341">_xlfn._xlws.FILTER(Table4[Column1],ISNUMBER(SEARCH(Table4[Column1],MIS[[#This Row],[OrderUniqueIdentifier]])),"")</f>
        <v>XYT</v>
      </c>
    </row>
    <row r="342" spans="1:37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>
        <f>_xlfn.XLOOKUP(MIS[[#This Row],[TRADING SYMBOL]],[1]Sheet1!$D:$D,[1]Sheet1!$C:$C)</f>
        <v>4.0999999999999996</v>
      </c>
      <c r="AE342">
        <f>MIS[[#This Row],[OrderAverageTradedPrice]]*MIS[[#This Row],[OrderQuantity]]</f>
        <v>290</v>
      </c>
      <c r="AF342">
        <f>MIS[[#This Row],[LTP]]*MIS[[#This Row],[OrderQuantity]]</f>
        <v>164</v>
      </c>
      <c r="AG342">
        <f>IF(MIS[[#This Row],[OrderSide]]="SELL",MIS[[#This Row],[VALUE]]-MIS[[#This Row],[LIVE_VALUE]],MIS[[#This Row],[LIVE_VALUE]]-MIS[[#This Row],[VALUE]])</f>
        <v>-126</v>
      </c>
      <c r="AH342" t="str" cm="1">
        <f t="array" ref="AH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2" t="str">
        <f>MIS[[#This Row],[TRADING SYMBOL]]</f>
        <v>SENSEX2552085900CE</v>
      </c>
      <c r="AJ342" t="str">
        <f>IF(RIGHT(MIS[[#This Row],[Main/Hedge]],4)="MAIN","MAIN","HEDGE")</f>
        <v>HEDGE</v>
      </c>
      <c r="AK342" t="str" cm="1">
        <f t="array" ref="AK342">_xlfn._xlws.FILTER(Table4[Column1],ISNUMBER(SEARCH(Table4[Column1],MIS[[#This Row],[OrderUniqueIdentifier]])),"")</f>
        <v>XYT</v>
      </c>
    </row>
    <row r="343" spans="1:37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>
        <f>_xlfn.XLOOKUP(MIS[[#This Row],[TRADING SYMBOL]],[1]Sheet1!$D:$D,[1]Sheet1!$C:$C)</f>
        <v>3.15</v>
      </c>
      <c r="AE343">
        <f>MIS[[#This Row],[OrderAverageTradedPrice]]*MIS[[#This Row],[OrderQuantity]]</f>
        <v>262.5</v>
      </c>
      <c r="AF343">
        <f>MIS[[#This Row],[LTP]]*MIS[[#This Row],[OrderQuantity]]</f>
        <v>236.25</v>
      </c>
      <c r="AG343">
        <f>IF(MIS[[#This Row],[OrderSide]]="SELL",MIS[[#This Row],[VALUE]]-MIS[[#This Row],[LIVE_VALUE]],MIS[[#This Row],[LIVE_VALUE]]-MIS[[#This Row],[VALUE]])</f>
        <v>-26.25</v>
      </c>
      <c r="AH343" t="str" cm="1">
        <f t="array" ref="AH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3" t="str">
        <f>MIS[[#This Row],[TRADING SYMBOL]]</f>
        <v>NIFTY2552226300CE</v>
      </c>
      <c r="AJ343" t="str">
        <f>IF(RIGHT(MIS[[#This Row],[Main/Hedge]],4)="MAIN","MAIN","HEDGE")</f>
        <v>HEDGE</v>
      </c>
      <c r="AK343" t="str" cm="1">
        <f t="array" ref="AK343">_xlfn._xlws.FILTER(Table4[Column1],ISNUMBER(SEARCH(Table4[Column1],MIS[[#This Row],[OrderUniqueIdentifier]])),"")</f>
        <v>VWAP</v>
      </c>
    </row>
    <row r="344" spans="1:37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>
        <f>_xlfn.XLOOKUP(MIS[[#This Row],[TRADING SYMBOL]],[1]Sheet1!$D:$D,[1]Sheet1!$C:$C)</f>
        <v>4.0999999999999996</v>
      </c>
      <c r="AE344">
        <f>MIS[[#This Row],[OrderAverageTradedPrice]]*MIS[[#This Row],[OrderQuantity]]</f>
        <v>145</v>
      </c>
      <c r="AF344">
        <f>MIS[[#This Row],[LTP]]*MIS[[#This Row],[OrderQuantity]]</f>
        <v>82</v>
      </c>
      <c r="AG344">
        <f>IF(MIS[[#This Row],[OrderSide]]="SELL",MIS[[#This Row],[VALUE]]-MIS[[#This Row],[LIVE_VALUE]],MIS[[#This Row],[LIVE_VALUE]]-MIS[[#This Row],[VALUE]])</f>
        <v>-63</v>
      </c>
      <c r="AH344" t="str" cm="1">
        <f t="array" ref="AH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4" t="str">
        <f>MIS[[#This Row],[TRADING SYMBOL]]</f>
        <v>SENSEX2552085900CE</v>
      </c>
      <c r="AJ344" t="str">
        <f>IF(RIGHT(MIS[[#This Row],[Main/Hedge]],4)="MAIN","MAIN","HEDGE")</f>
        <v>HEDGE</v>
      </c>
      <c r="AK344" t="str" cm="1">
        <f t="array" ref="AK344">_xlfn._xlws.FILTER(Table4[Column1],ISNUMBER(SEARCH(Table4[Column1],MIS[[#This Row],[OrderUniqueIdentifier]])),"")</f>
        <v>XYT</v>
      </c>
    </row>
    <row r="345" spans="1:37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>
        <f>_xlfn.XLOOKUP(MIS[[#This Row],[TRADING SYMBOL]],[1]Sheet1!$D:$D,[1]Sheet1!$C:$C)</f>
        <v>3.15</v>
      </c>
      <c r="AE345">
        <f>MIS[[#This Row],[OrderAverageTradedPrice]]*MIS[[#This Row],[OrderQuantity]]</f>
        <v>525</v>
      </c>
      <c r="AF345">
        <f>MIS[[#This Row],[LTP]]*MIS[[#This Row],[OrderQuantity]]</f>
        <v>472.5</v>
      </c>
      <c r="AG345">
        <f>IF(MIS[[#This Row],[OrderSide]]="SELL",MIS[[#This Row],[VALUE]]-MIS[[#This Row],[LIVE_VALUE]],MIS[[#This Row],[LIVE_VALUE]]-MIS[[#This Row],[VALUE]])</f>
        <v>-52.5</v>
      </c>
      <c r="AH345" t="str" cm="1">
        <f t="array" ref="AH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" t="str">
        <f>MIS[[#This Row],[TRADING SYMBOL]]</f>
        <v>NIFTY2552226300CE</v>
      </c>
      <c r="AJ345" t="str">
        <f>IF(RIGHT(MIS[[#This Row],[Main/Hedge]],4)="MAIN","MAIN","HEDGE")</f>
        <v>HEDGE</v>
      </c>
      <c r="AK345" t="str" cm="1">
        <f t="array" ref="AK345">_xlfn._xlws.FILTER(Table4[Column1],ISNUMBER(SEARCH(Table4[Column1],MIS[[#This Row],[OrderUniqueIdentifier]])),"")</f>
        <v>VWAP</v>
      </c>
    </row>
    <row r="346" spans="1:37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>
        <f>_xlfn.XLOOKUP(MIS[[#This Row],[TRADING SYMBOL]],[1]Sheet1!$D:$D,[1]Sheet1!$C:$C)</f>
        <v>8.1999999999999993</v>
      </c>
      <c r="AE346">
        <f>MIS[[#This Row],[OrderAverageTradedPrice]]*MIS[[#This Row],[OrderQuantity]]</f>
        <v>1725</v>
      </c>
      <c r="AF346">
        <f>MIS[[#This Row],[LTP]]*MIS[[#This Row],[OrderQuantity]]</f>
        <v>1230</v>
      </c>
      <c r="AG346">
        <f>IF(MIS[[#This Row],[OrderSide]]="SELL",MIS[[#This Row],[VALUE]]-MIS[[#This Row],[LIVE_VALUE]],MIS[[#This Row],[LIVE_VALUE]]-MIS[[#This Row],[VALUE]])</f>
        <v>-495</v>
      </c>
      <c r="AH346" t="str" cm="1">
        <f t="array" ref="AH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" t="str">
        <f>MIS[[#This Row],[TRADING SYMBOL]]</f>
        <v>NIFTY2552223700PE</v>
      </c>
      <c r="AJ346" t="str">
        <f>IF(RIGHT(MIS[[#This Row],[Main/Hedge]],4)="MAIN","MAIN","HEDGE")</f>
        <v>HEDGE</v>
      </c>
      <c r="AK346" t="str" cm="1">
        <f t="array" ref="AK346">_xlfn._xlws.FILTER(Table4[Column1],ISNUMBER(SEARCH(Table4[Column1],MIS[[#This Row],[OrderUniqueIdentifier]])),"")</f>
        <v>VWAP</v>
      </c>
    </row>
    <row r="347" spans="1:37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>
        <f>_xlfn.XLOOKUP(MIS[[#This Row],[TRADING SYMBOL]],[1]Sheet1!$D:$D,[1]Sheet1!$C:$C)</f>
        <v>8.1999999999999993</v>
      </c>
      <c r="AE347">
        <f>MIS[[#This Row],[OrderAverageTradedPrice]]*MIS[[#This Row],[OrderQuantity]]</f>
        <v>1725</v>
      </c>
      <c r="AF347">
        <f>MIS[[#This Row],[LTP]]*MIS[[#This Row],[OrderQuantity]]</f>
        <v>1230</v>
      </c>
      <c r="AG347">
        <f>IF(MIS[[#This Row],[OrderSide]]="SELL",MIS[[#This Row],[VALUE]]-MIS[[#This Row],[LIVE_VALUE]],MIS[[#This Row],[LIVE_VALUE]]-MIS[[#This Row],[VALUE]])</f>
        <v>-495</v>
      </c>
      <c r="AH347" t="str" cm="1">
        <f t="array" ref="AH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" t="str">
        <f>MIS[[#This Row],[TRADING SYMBOL]]</f>
        <v>NIFTY2552223700PE</v>
      </c>
      <c r="AJ347" t="str">
        <f>IF(RIGHT(MIS[[#This Row],[Main/Hedge]],4)="MAIN","MAIN","HEDGE")</f>
        <v>HEDGE</v>
      </c>
      <c r="AK347" t="str" cm="1">
        <f t="array" ref="AK347">_xlfn._xlws.FILTER(Table4[Column1],ISNUMBER(SEARCH(Table4[Column1],MIS[[#This Row],[OrderUniqueIdentifier]])),"")</f>
        <v>VWAP</v>
      </c>
    </row>
    <row r="348" spans="1:37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>
        <f>_xlfn.XLOOKUP(MIS[[#This Row],[TRADING SYMBOL]],[1]Sheet1!$D:$D,[1]Sheet1!$C:$C)</f>
        <v>8.1999999999999993</v>
      </c>
      <c r="AE348">
        <f>MIS[[#This Row],[OrderAverageTradedPrice]]*MIS[[#This Row],[OrderQuantity]]</f>
        <v>862.5</v>
      </c>
      <c r="AF348">
        <f>MIS[[#This Row],[LTP]]*MIS[[#This Row],[OrderQuantity]]</f>
        <v>615</v>
      </c>
      <c r="AG348">
        <f>IF(MIS[[#This Row],[OrderSide]]="SELL",MIS[[#This Row],[VALUE]]-MIS[[#This Row],[LIVE_VALUE]],MIS[[#This Row],[LIVE_VALUE]]-MIS[[#This Row],[VALUE]])</f>
        <v>-247.5</v>
      </c>
      <c r="AH348" t="str" cm="1">
        <f t="array" ref="AH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" t="str">
        <f>MIS[[#This Row],[TRADING SYMBOL]]</f>
        <v>NIFTY2552223700PE</v>
      </c>
      <c r="AJ348" t="str">
        <f>IF(RIGHT(MIS[[#This Row],[Main/Hedge]],4)="MAIN","MAIN","HEDGE")</f>
        <v>HEDGE</v>
      </c>
      <c r="AK348" t="str" cm="1">
        <f t="array" ref="AK348">_xlfn._xlws.FILTER(Table4[Column1],ISNUMBER(SEARCH(Table4[Column1],MIS[[#This Row],[OrderUniqueIdentifier]])),"")</f>
        <v>VWAP</v>
      </c>
    </row>
    <row r="349" spans="1:37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>
        <f>_xlfn.XLOOKUP(MIS[[#This Row],[TRADING SYMBOL]],[1]Sheet1!$D:$D,[1]Sheet1!$C:$C)</f>
        <v>8.1999999999999993</v>
      </c>
      <c r="AE349">
        <f>MIS[[#This Row],[OrderAverageTradedPrice]]*MIS[[#This Row],[OrderQuantity]]</f>
        <v>1725</v>
      </c>
      <c r="AF349">
        <f>MIS[[#This Row],[LTP]]*MIS[[#This Row],[OrderQuantity]]</f>
        <v>1230</v>
      </c>
      <c r="AG349">
        <f>IF(MIS[[#This Row],[OrderSide]]="SELL",MIS[[#This Row],[VALUE]]-MIS[[#This Row],[LIVE_VALUE]],MIS[[#This Row],[LIVE_VALUE]]-MIS[[#This Row],[VALUE]])</f>
        <v>-495</v>
      </c>
      <c r="AH349" t="str" cm="1">
        <f t="array" ref="AH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" t="str">
        <f>MIS[[#This Row],[TRADING SYMBOL]]</f>
        <v>NIFTY2552223700PE</v>
      </c>
      <c r="AJ349" t="str">
        <f>IF(RIGHT(MIS[[#This Row],[Main/Hedge]],4)="MAIN","MAIN","HEDGE")</f>
        <v>HEDGE</v>
      </c>
      <c r="AK349" t="str" cm="1">
        <f t="array" ref="AK349">_xlfn._xlws.FILTER(Table4[Column1],ISNUMBER(SEARCH(Table4[Column1],MIS[[#This Row],[OrderUniqueIdentifier]])),"")</f>
        <v>VWAP</v>
      </c>
    </row>
    <row r="350" spans="1:37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>
        <f>_xlfn.XLOOKUP(MIS[[#This Row],[TRADING SYMBOL]],[1]Sheet1!$D:$D,[1]Sheet1!$C:$C)</f>
        <v>8.1999999999999993</v>
      </c>
      <c r="AE350">
        <f>MIS[[#This Row],[OrderAverageTradedPrice]]*MIS[[#This Row],[OrderQuantity]]</f>
        <v>1725</v>
      </c>
      <c r="AF350">
        <f>MIS[[#This Row],[LTP]]*MIS[[#This Row],[OrderQuantity]]</f>
        <v>1230</v>
      </c>
      <c r="AG350">
        <f>IF(MIS[[#This Row],[OrderSide]]="SELL",MIS[[#This Row],[VALUE]]-MIS[[#This Row],[LIVE_VALUE]],MIS[[#This Row],[LIVE_VALUE]]-MIS[[#This Row],[VALUE]])</f>
        <v>-495</v>
      </c>
      <c r="AH350" t="str" cm="1">
        <f t="array" ref="AH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" t="str">
        <f>MIS[[#This Row],[TRADING SYMBOL]]</f>
        <v>NIFTY2552223700PE</v>
      </c>
      <c r="AJ350" t="str">
        <f>IF(RIGHT(MIS[[#This Row],[Main/Hedge]],4)="MAIN","MAIN","HEDGE")</f>
        <v>HEDGE</v>
      </c>
      <c r="AK350" t="str" cm="1">
        <f t="array" ref="AK350">_xlfn._xlws.FILTER(Table4[Column1],ISNUMBER(SEARCH(Table4[Column1],MIS[[#This Row],[OrderUniqueIdentifier]])),"")</f>
        <v>VWAP</v>
      </c>
    </row>
    <row r="351" spans="1:37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>
        <f>_xlfn.XLOOKUP(MIS[[#This Row],[TRADING SYMBOL]],[1]Sheet1!$D:$D,[1]Sheet1!$C:$C)</f>
        <v>3.15</v>
      </c>
      <c r="AE351">
        <f>MIS[[#This Row],[OrderAverageTradedPrice]]*MIS[[#This Row],[OrderQuantity]]</f>
        <v>787.5</v>
      </c>
      <c r="AF351">
        <f>MIS[[#This Row],[LTP]]*MIS[[#This Row],[OrderQuantity]]</f>
        <v>708.75</v>
      </c>
      <c r="AG351">
        <f>IF(MIS[[#This Row],[OrderSide]]="SELL",MIS[[#This Row],[VALUE]]-MIS[[#This Row],[LIVE_VALUE]],MIS[[#This Row],[LIVE_VALUE]]-MIS[[#This Row],[VALUE]])</f>
        <v>-78.75</v>
      </c>
      <c r="AH351" t="str" cm="1">
        <f t="array" ref="AH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" t="str">
        <f>MIS[[#This Row],[TRADING SYMBOL]]</f>
        <v>NIFTY2552226300CE</v>
      </c>
      <c r="AJ351" t="str">
        <f>IF(RIGHT(MIS[[#This Row],[Main/Hedge]],4)="MAIN","MAIN","HEDGE")</f>
        <v>HEDGE</v>
      </c>
      <c r="AK351" t="str" cm="1">
        <f t="array" ref="AK351">_xlfn._xlws.FILTER(Table4[Column1],ISNUMBER(SEARCH(Table4[Column1],MIS[[#This Row],[OrderUniqueIdentifier]])),"")</f>
        <v>VWAP</v>
      </c>
    </row>
    <row r="352" spans="1:37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>
        <f>_xlfn.XLOOKUP(MIS[[#This Row],[TRADING SYMBOL]],[1]Sheet1!$D:$D,[1]Sheet1!$C:$C)</f>
        <v>10</v>
      </c>
      <c r="AE352">
        <f>MIS[[#This Row],[OrderAverageTradedPrice]]*MIS[[#This Row],[OrderQuantity]]</f>
        <v>406</v>
      </c>
      <c r="AF352">
        <f>MIS[[#This Row],[LTP]]*MIS[[#This Row],[OrderQuantity]]</f>
        <v>200</v>
      </c>
      <c r="AG352">
        <f>IF(MIS[[#This Row],[OrderSide]]="SELL",MIS[[#This Row],[VALUE]]-MIS[[#This Row],[LIVE_VALUE]],MIS[[#This Row],[LIVE_VALUE]]-MIS[[#This Row],[VALUE]])</f>
        <v>-206</v>
      </c>
      <c r="AH352" t="str" cm="1">
        <f t="array" ref="AH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2" t="str">
        <f>MIS[[#This Row],[TRADING SYMBOL]]</f>
        <v>SENSEX2552078500PE</v>
      </c>
      <c r="AJ352" t="str">
        <f>IF(RIGHT(MIS[[#This Row],[Main/Hedge]],4)="MAIN","MAIN","HEDGE")</f>
        <v>HEDGE</v>
      </c>
      <c r="AK352" t="str" cm="1">
        <f t="array" ref="AK352">_xlfn._xlws.FILTER(Table4[Column1],ISNUMBER(SEARCH(Table4[Column1],MIS[[#This Row],[OrderUniqueIdentifier]])),"")</f>
        <v>XYT</v>
      </c>
    </row>
    <row r="353" spans="1:37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>
        <f>_xlfn.XLOOKUP(MIS[[#This Row],[TRADING SYMBOL]],[1]Sheet1!$D:$D,[1]Sheet1!$C:$C)</f>
        <v>3.15</v>
      </c>
      <c r="AE353">
        <f>MIS[[#This Row],[OrderAverageTradedPrice]]*MIS[[#This Row],[OrderQuantity]]</f>
        <v>1312.5</v>
      </c>
      <c r="AF353">
        <f>MIS[[#This Row],[LTP]]*MIS[[#This Row],[OrderQuantity]]</f>
        <v>1181.25</v>
      </c>
      <c r="AG353">
        <f>IF(MIS[[#This Row],[OrderSide]]="SELL",MIS[[#This Row],[VALUE]]-MIS[[#This Row],[LIVE_VALUE]],MIS[[#This Row],[LIVE_VALUE]]-MIS[[#This Row],[VALUE]])</f>
        <v>-131.25</v>
      </c>
      <c r="AH353" t="str" cm="1">
        <f t="array" ref="AH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" t="str">
        <f>MIS[[#This Row],[TRADING SYMBOL]]</f>
        <v>NIFTY2552226300CE</v>
      </c>
      <c r="AJ353" t="str">
        <f>IF(RIGHT(MIS[[#This Row],[Main/Hedge]],4)="MAIN","MAIN","HEDGE")</f>
        <v>HEDGE</v>
      </c>
      <c r="AK353" t="str" cm="1">
        <f t="array" ref="AK353">_xlfn._xlws.FILTER(Table4[Column1],ISNUMBER(SEARCH(Table4[Column1],MIS[[#This Row],[OrderUniqueIdentifier]])),"")</f>
        <v>VWAP</v>
      </c>
    </row>
    <row r="354" spans="1:37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>
        <f>_xlfn.XLOOKUP(MIS[[#This Row],[TRADING SYMBOL]],[1]Sheet1!$D:$D,[1]Sheet1!$C:$C)</f>
        <v>8.1999999999999993</v>
      </c>
      <c r="AE354">
        <f>MIS[[#This Row],[OrderAverageTradedPrice]]*MIS[[#This Row],[OrderQuantity]]</f>
        <v>4312.5</v>
      </c>
      <c r="AF354">
        <f>MIS[[#This Row],[LTP]]*MIS[[#This Row],[OrderQuantity]]</f>
        <v>3074.9999999999995</v>
      </c>
      <c r="AG354">
        <f>IF(MIS[[#This Row],[OrderSide]]="SELL",MIS[[#This Row],[VALUE]]-MIS[[#This Row],[LIVE_VALUE]],MIS[[#This Row],[LIVE_VALUE]]-MIS[[#This Row],[VALUE]])</f>
        <v>-1237.5000000000005</v>
      </c>
      <c r="AH354" t="str" cm="1">
        <f t="array" ref="AH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" t="str">
        <f>MIS[[#This Row],[TRADING SYMBOL]]</f>
        <v>NIFTY2552223700PE</v>
      </c>
      <c r="AJ354" t="str">
        <f>IF(RIGHT(MIS[[#This Row],[Main/Hedge]],4)="MAIN","MAIN","HEDGE")</f>
        <v>HEDGE</v>
      </c>
      <c r="AK354" t="str" cm="1">
        <f t="array" ref="AK354">_xlfn._xlws.FILTER(Table4[Column1],ISNUMBER(SEARCH(Table4[Column1],MIS[[#This Row],[OrderUniqueIdentifier]])),"")</f>
        <v>VWAP</v>
      </c>
    </row>
    <row r="355" spans="1:37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>
        <f>_xlfn.XLOOKUP(MIS[[#This Row],[TRADING SYMBOL]],[1]Sheet1!$D:$D,[1]Sheet1!$C:$C)</f>
        <v>3.15</v>
      </c>
      <c r="AE355">
        <f>MIS[[#This Row],[OrderAverageTradedPrice]]*MIS[[#This Row],[OrderQuantity]]</f>
        <v>262.5</v>
      </c>
      <c r="AF355">
        <f>MIS[[#This Row],[LTP]]*MIS[[#This Row],[OrderQuantity]]</f>
        <v>236.25</v>
      </c>
      <c r="AG355">
        <f>IF(MIS[[#This Row],[OrderSide]]="SELL",MIS[[#This Row],[VALUE]]-MIS[[#This Row],[LIVE_VALUE]],MIS[[#This Row],[LIVE_VALUE]]-MIS[[#This Row],[VALUE]])</f>
        <v>-26.25</v>
      </c>
      <c r="AH355" t="str" cm="1">
        <f t="array" ref="AH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" t="str">
        <f>MIS[[#This Row],[TRADING SYMBOL]]</f>
        <v>NIFTY2552226300CE</v>
      </c>
      <c r="AJ355" t="str">
        <f>IF(RIGHT(MIS[[#This Row],[Main/Hedge]],4)="MAIN","MAIN","HEDGE")</f>
        <v>HEDGE</v>
      </c>
      <c r="AK355" t="str" cm="1">
        <f t="array" ref="AK355">_xlfn._xlws.FILTER(Table4[Column1],ISNUMBER(SEARCH(Table4[Column1],MIS[[#This Row],[OrderUniqueIdentifier]])),"")</f>
        <v>VWAP</v>
      </c>
    </row>
    <row r="356" spans="1:37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>
        <f>_xlfn.XLOOKUP(MIS[[#This Row],[TRADING SYMBOL]],[1]Sheet1!$D:$D,[1]Sheet1!$C:$C)</f>
        <v>3.15</v>
      </c>
      <c r="AE356">
        <f>MIS[[#This Row],[OrderAverageTradedPrice]]*MIS[[#This Row],[OrderQuantity]]</f>
        <v>1575</v>
      </c>
      <c r="AF356">
        <f>MIS[[#This Row],[LTP]]*MIS[[#This Row],[OrderQuantity]]</f>
        <v>1417.5</v>
      </c>
      <c r="AG356">
        <f>IF(MIS[[#This Row],[OrderSide]]="SELL",MIS[[#This Row],[VALUE]]-MIS[[#This Row],[LIVE_VALUE]],MIS[[#This Row],[LIVE_VALUE]]-MIS[[#This Row],[VALUE]])</f>
        <v>-157.5</v>
      </c>
      <c r="AH356" t="str" cm="1">
        <f t="array" ref="AH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" t="str">
        <f>MIS[[#This Row],[TRADING SYMBOL]]</f>
        <v>NIFTY2552226300CE</v>
      </c>
      <c r="AJ356" t="str">
        <f>IF(RIGHT(MIS[[#This Row],[Main/Hedge]],4)="MAIN","MAIN","HEDGE")</f>
        <v>HEDGE</v>
      </c>
      <c r="AK356" t="str" cm="1">
        <f t="array" ref="AK356">_xlfn._xlws.FILTER(Table4[Column1],ISNUMBER(SEARCH(Table4[Column1],MIS[[#This Row],[OrderUniqueIdentifier]])),"")</f>
        <v>VWAP</v>
      </c>
    </row>
    <row r="357" spans="1:37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>
        <f>_xlfn.XLOOKUP(MIS[[#This Row],[TRADING SYMBOL]],[1]Sheet1!$D:$D,[1]Sheet1!$C:$C)</f>
        <v>4.0999999999999996</v>
      </c>
      <c r="AE357">
        <f>MIS[[#This Row],[OrderAverageTradedPrice]]*MIS[[#This Row],[OrderQuantity]]</f>
        <v>576</v>
      </c>
      <c r="AF357">
        <f>MIS[[#This Row],[LTP]]*MIS[[#This Row],[OrderQuantity]]</f>
        <v>328</v>
      </c>
      <c r="AG357">
        <f>IF(MIS[[#This Row],[OrderSide]]="SELL",MIS[[#This Row],[VALUE]]-MIS[[#This Row],[LIVE_VALUE]],MIS[[#This Row],[LIVE_VALUE]]-MIS[[#This Row],[VALUE]])</f>
        <v>-248</v>
      </c>
      <c r="AH357" t="str" cm="1">
        <f t="array" ref="AH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7" t="str">
        <f>MIS[[#This Row],[TRADING SYMBOL]]</f>
        <v>SENSEX2552085900CE</v>
      </c>
      <c r="AJ357" t="str">
        <f>IF(RIGHT(MIS[[#This Row],[Main/Hedge]],4)="MAIN","MAIN","HEDGE")</f>
        <v>HEDGE</v>
      </c>
      <c r="AK357" t="str" cm="1">
        <f t="array" ref="AK357">_xlfn._xlws.FILTER(Table4[Column1],ISNUMBER(SEARCH(Table4[Column1],MIS[[#This Row],[OrderUniqueIdentifier]])),"")</f>
        <v>XYT</v>
      </c>
    </row>
    <row r="358" spans="1:37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>
        <f>_xlfn.XLOOKUP(MIS[[#This Row],[TRADING SYMBOL]],[1]Sheet1!$D:$D,[1]Sheet1!$C:$C)</f>
        <v>10</v>
      </c>
      <c r="AE358">
        <f>MIS[[#This Row],[OrderAverageTradedPrice]]*MIS[[#This Row],[OrderQuantity]]</f>
        <v>1628</v>
      </c>
      <c r="AF358">
        <f>MIS[[#This Row],[LTP]]*MIS[[#This Row],[OrderQuantity]]</f>
        <v>800</v>
      </c>
      <c r="AG358">
        <f>IF(MIS[[#This Row],[OrderSide]]="SELL",MIS[[#This Row],[VALUE]]-MIS[[#This Row],[LIVE_VALUE]],MIS[[#This Row],[LIVE_VALUE]]-MIS[[#This Row],[VALUE]])</f>
        <v>-828</v>
      </c>
      <c r="AH358" t="str" cm="1">
        <f t="array" ref="AH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8" t="str">
        <f>MIS[[#This Row],[TRADING SYMBOL]]</f>
        <v>SENSEX2552078500PE</v>
      </c>
      <c r="AJ358" t="str">
        <f>IF(RIGHT(MIS[[#This Row],[Main/Hedge]],4)="MAIN","MAIN","HEDGE")</f>
        <v>HEDGE</v>
      </c>
      <c r="AK358" t="str" cm="1">
        <f t="array" ref="AK358">_xlfn._xlws.FILTER(Table4[Column1],ISNUMBER(SEARCH(Table4[Column1],MIS[[#This Row],[OrderUniqueIdentifier]])),"")</f>
        <v>XYT</v>
      </c>
    </row>
    <row r="359" spans="1:37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>
        <f>_xlfn.XLOOKUP(MIS[[#This Row],[TRADING SYMBOL]],[1]Sheet1!$D:$D,[1]Sheet1!$C:$C)</f>
        <v>37.299999999999997</v>
      </c>
      <c r="AE359">
        <f>MIS[[#This Row],[OrderAverageTradedPrice]]*MIS[[#This Row],[OrderQuantity]]</f>
        <v>21476.25</v>
      </c>
      <c r="AF359">
        <f>MIS[[#This Row],[LTP]]*MIS[[#This Row],[OrderQuantity]]</f>
        <v>16785</v>
      </c>
      <c r="AG359">
        <f>IF(MIS[[#This Row],[OrderSide]]="SELL",MIS[[#This Row],[VALUE]]-MIS[[#This Row],[LIVE_VALUE]],MIS[[#This Row],[LIVE_VALUE]]-MIS[[#This Row],[VALUE]])</f>
        <v>-4691.25</v>
      </c>
      <c r="AH359" t="str" cm="1">
        <f t="array" ref="AH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9" t="str">
        <f>MIS[[#This Row],[TRADING SYMBOL]]</f>
        <v>NIFTY2552225500CE</v>
      </c>
      <c r="AJ359" t="str">
        <f>IF(RIGHT(MIS[[#This Row],[Main/Hedge]],4)="MAIN","MAIN","HEDGE")</f>
        <v>HEDGE</v>
      </c>
      <c r="AK359" t="str" cm="1">
        <f t="array" ref="AK359">_xlfn._xlws.FILTER(Table4[Column1],ISNUMBER(SEARCH(Table4[Column1],MIS[[#This Row],[OrderUniqueIdentifier]])),"")</f>
        <v>VWAP</v>
      </c>
    </row>
    <row r="360" spans="1:37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>
        <f>_xlfn.XLOOKUP(MIS[[#This Row],[TRADING SYMBOL]],[1]Sheet1!$D:$D,[1]Sheet1!$C:$C)</f>
        <v>3.15</v>
      </c>
      <c r="AE360">
        <f>MIS[[#This Row],[OrderAverageTradedPrice]]*MIS[[#This Row],[OrderQuantity]]</f>
        <v>262.5</v>
      </c>
      <c r="AF360">
        <f>MIS[[#This Row],[LTP]]*MIS[[#This Row],[OrderQuantity]]</f>
        <v>236.25</v>
      </c>
      <c r="AG360">
        <f>IF(MIS[[#This Row],[OrderSide]]="SELL",MIS[[#This Row],[VALUE]]-MIS[[#This Row],[LIVE_VALUE]],MIS[[#This Row],[LIVE_VALUE]]-MIS[[#This Row],[VALUE]])</f>
        <v>-26.25</v>
      </c>
      <c r="AH360" t="str" cm="1">
        <f t="array" ref="AH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0" t="str">
        <f>MIS[[#This Row],[TRADING SYMBOL]]</f>
        <v>NIFTY2552226300CE</v>
      </c>
      <c r="AJ360" t="str">
        <f>IF(RIGHT(MIS[[#This Row],[Main/Hedge]],4)="MAIN","MAIN","HEDGE")</f>
        <v>HEDGE</v>
      </c>
      <c r="AK360" t="str" cm="1">
        <f t="array" ref="AK360">_xlfn._xlws.FILTER(Table4[Column1],ISNUMBER(SEARCH(Table4[Column1],MIS[[#This Row],[OrderUniqueIdentifier]])),"")</f>
        <v>VWAP</v>
      </c>
    </row>
    <row r="361" spans="1:37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>
        <f>_xlfn.XLOOKUP(MIS[[#This Row],[TRADING SYMBOL]],[1]Sheet1!$D:$D,[1]Sheet1!$C:$C)</f>
        <v>4.0999999999999996</v>
      </c>
      <c r="AE361">
        <f>MIS[[#This Row],[OrderAverageTradedPrice]]*MIS[[#This Row],[OrderQuantity]]</f>
        <v>145</v>
      </c>
      <c r="AF361">
        <f>MIS[[#This Row],[LTP]]*MIS[[#This Row],[OrderQuantity]]</f>
        <v>82</v>
      </c>
      <c r="AG361">
        <f>IF(MIS[[#This Row],[OrderSide]]="SELL",MIS[[#This Row],[VALUE]]-MIS[[#This Row],[LIVE_VALUE]],MIS[[#This Row],[LIVE_VALUE]]-MIS[[#This Row],[VALUE]])</f>
        <v>-63</v>
      </c>
      <c r="AH361" t="str" cm="1">
        <f t="array" ref="AH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1" t="str">
        <f>MIS[[#This Row],[TRADING SYMBOL]]</f>
        <v>SENSEX2552085900CE</v>
      </c>
      <c r="AJ361" t="str">
        <f>IF(RIGHT(MIS[[#This Row],[Main/Hedge]],4)="MAIN","MAIN","HEDGE")</f>
        <v>HEDGE</v>
      </c>
      <c r="AK361" t="str" cm="1">
        <f t="array" ref="AK361">_xlfn._xlws.FILTER(Table4[Column1],ISNUMBER(SEARCH(Table4[Column1],MIS[[#This Row],[OrderUniqueIdentifier]])),"")</f>
        <v>XYT</v>
      </c>
    </row>
    <row r="362" spans="1:37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>
        <f>_xlfn.XLOOKUP(MIS[[#This Row],[TRADING SYMBOL]],[1]Sheet1!$D:$D,[1]Sheet1!$C:$C)</f>
        <v>4.0999999999999996</v>
      </c>
      <c r="AE362">
        <f>MIS[[#This Row],[OrderAverageTradedPrice]]*MIS[[#This Row],[OrderQuantity]]</f>
        <v>725</v>
      </c>
      <c r="AF362">
        <f>MIS[[#This Row],[LTP]]*MIS[[#This Row],[OrderQuantity]]</f>
        <v>409.99999999999994</v>
      </c>
      <c r="AG362">
        <f>IF(MIS[[#This Row],[OrderSide]]="SELL",MIS[[#This Row],[VALUE]]-MIS[[#This Row],[LIVE_VALUE]],MIS[[#This Row],[LIVE_VALUE]]-MIS[[#This Row],[VALUE]])</f>
        <v>-315.00000000000006</v>
      </c>
      <c r="AH362" t="str" cm="1">
        <f t="array" ref="AH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2" t="str">
        <f>MIS[[#This Row],[TRADING SYMBOL]]</f>
        <v>SENSEX2552085900CE</v>
      </c>
      <c r="AJ362" t="str">
        <f>IF(RIGHT(MIS[[#This Row],[Main/Hedge]],4)="MAIN","MAIN","HEDGE")</f>
        <v>HEDGE</v>
      </c>
      <c r="AK362" t="str" cm="1">
        <f t="array" ref="AK362">_xlfn._xlws.FILTER(Table4[Column1],ISNUMBER(SEARCH(Table4[Column1],MIS[[#This Row],[OrderUniqueIdentifier]])),"")</f>
        <v>XYT</v>
      </c>
    </row>
    <row r="363" spans="1:37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>
        <f>_xlfn.XLOOKUP(MIS[[#This Row],[TRADING SYMBOL]],[1]Sheet1!$D:$D,[1]Sheet1!$C:$C)</f>
        <v>11.55</v>
      </c>
      <c r="AE363">
        <f>MIS[[#This Row],[OrderAverageTradedPrice]]*MIS[[#This Row],[OrderQuantity]]</f>
        <v>1951.0000000000002</v>
      </c>
      <c r="AF363">
        <f>MIS[[#This Row],[LTP]]*MIS[[#This Row],[OrderQuantity]]</f>
        <v>1155</v>
      </c>
      <c r="AG363">
        <f>IF(MIS[[#This Row],[OrderSide]]="SELL",MIS[[#This Row],[VALUE]]-MIS[[#This Row],[LIVE_VALUE]],MIS[[#This Row],[LIVE_VALUE]]-MIS[[#This Row],[VALUE]])</f>
        <v>-796.00000000000023</v>
      </c>
      <c r="AH363" t="str" cm="1">
        <f t="array" ref="AH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3" t="str">
        <f>MIS[[#This Row],[TRADING SYMBOL]]</f>
        <v>SENSEX2552078400PE</v>
      </c>
      <c r="AJ363" t="str">
        <f>IF(RIGHT(MIS[[#This Row],[Main/Hedge]],4)="MAIN","MAIN","HEDGE")</f>
        <v>HEDGE</v>
      </c>
      <c r="AK363" t="str" cm="1">
        <f t="array" ref="AK363">_xlfn._xlws.FILTER(Table4[Column1],ISNUMBER(SEARCH(Table4[Column1],MIS[[#This Row],[OrderUniqueIdentifier]])),"")</f>
        <v>XYT</v>
      </c>
    </row>
    <row r="364" spans="1:37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>
        <f>_xlfn.XLOOKUP(MIS[[#This Row],[TRADING SYMBOL]],[1]Sheet1!$D:$D,[1]Sheet1!$C:$C)</f>
        <v>4.0999999999999996</v>
      </c>
      <c r="AE364">
        <f>MIS[[#This Row],[OrderAverageTradedPrice]]*MIS[[#This Row],[OrderQuantity]]</f>
        <v>1305</v>
      </c>
      <c r="AF364">
        <f>MIS[[#This Row],[LTP]]*MIS[[#This Row],[OrderQuantity]]</f>
        <v>737.99999999999989</v>
      </c>
      <c r="AG364">
        <f>IF(MIS[[#This Row],[OrderSide]]="SELL",MIS[[#This Row],[VALUE]]-MIS[[#This Row],[LIVE_VALUE]],MIS[[#This Row],[LIVE_VALUE]]-MIS[[#This Row],[VALUE]])</f>
        <v>-567.00000000000011</v>
      </c>
      <c r="AH364" t="str" cm="1">
        <f t="array" ref="AH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4" t="str">
        <f>MIS[[#This Row],[TRADING SYMBOL]]</f>
        <v>SENSEX2552085900CE</v>
      </c>
      <c r="AJ364" t="str">
        <f>IF(RIGHT(MIS[[#This Row],[Main/Hedge]],4)="MAIN","MAIN","HEDGE")</f>
        <v>HEDGE</v>
      </c>
      <c r="AK364" t="str" cm="1">
        <f t="array" ref="AK364">_xlfn._xlws.FILTER(Table4[Column1],ISNUMBER(SEARCH(Table4[Column1],MIS[[#This Row],[OrderUniqueIdentifier]])),"")</f>
        <v>XYT</v>
      </c>
    </row>
    <row r="365" spans="1:37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>
        <f>_xlfn.XLOOKUP(MIS[[#This Row],[TRADING SYMBOL]],[1]Sheet1!$D:$D,[1]Sheet1!$C:$C)</f>
        <v>11.55</v>
      </c>
      <c r="AE365">
        <f>MIS[[#This Row],[OrderAverageTradedPrice]]*MIS[[#This Row],[OrderQuantity]]</f>
        <v>3524.9999999999941</v>
      </c>
      <c r="AF365">
        <f>MIS[[#This Row],[LTP]]*MIS[[#This Row],[OrderQuantity]]</f>
        <v>2079</v>
      </c>
      <c r="AG365">
        <f>IF(MIS[[#This Row],[OrderSide]]="SELL",MIS[[#This Row],[VALUE]]-MIS[[#This Row],[LIVE_VALUE]],MIS[[#This Row],[LIVE_VALUE]]-MIS[[#This Row],[VALUE]])</f>
        <v>-1445.9999999999941</v>
      </c>
      <c r="AH365" t="str" cm="1">
        <f t="array" ref="AH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5" t="str">
        <f>MIS[[#This Row],[TRADING SYMBOL]]</f>
        <v>SENSEX2552078400PE</v>
      </c>
      <c r="AJ365" t="str">
        <f>IF(RIGHT(MIS[[#This Row],[Main/Hedge]],4)="MAIN","MAIN","HEDGE")</f>
        <v>HEDGE</v>
      </c>
      <c r="AK365" t="str" cm="1">
        <f t="array" ref="AK365">_xlfn._xlws.FILTER(Table4[Column1],ISNUMBER(SEARCH(Table4[Column1],MIS[[#This Row],[OrderUniqueIdentifier]])),"")</f>
        <v>XYT</v>
      </c>
    </row>
    <row r="366" spans="1:37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>
        <f>_xlfn.XLOOKUP(MIS[[#This Row],[TRADING SYMBOL]],[1]Sheet1!$D:$D,[1]Sheet1!$C:$C)</f>
        <v>4.0999999999999996</v>
      </c>
      <c r="AE366">
        <f>MIS[[#This Row],[OrderAverageTradedPrice]]*MIS[[#This Row],[OrderQuantity]]</f>
        <v>1885</v>
      </c>
      <c r="AF366">
        <f>MIS[[#This Row],[LTP]]*MIS[[#This Row],[OrderQuantity]]</f>
        <v>1066</v>
      </c>
      <c r="AG366">
        <f>IF(MIS[[#This Row],[OrderSide]]="SELL",MIS[[#This Row],[VALUE]]-MIS[[#This Row],[LIVE_VALUE]],MIS[[#This Row],[LIVE_VALUE]]-MIS[[#This Row],[VALUE]])</f>
        <v>-819</v>
      </c>
      <c r="AH366" t="str" cm="1">
        <f t="array" ref="AH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6" t="str">
        <f>MIS[[#This Row],[TRADING SYMBOL]]</f>
        <v>SENSEX2552085900CE</v>
      </c>
      <c r="AJ366" t="str">
        <f>IF(RIGHT(MIS[[#This Row],[Main/Hedge]],4)="MAIN","MAIN","HEDGE")</f>
        <v>HEDGE</v>
      </c>
      <c r="AK366" t="str" cm="1">
        <f t="array" ref="AK366">_xlfn._xlws.FILTER(Table4[Column1],ISNUMBER(SEARCH(Table4[Column1],MIS[[#This Row],[OrderUniqueIdentifier]])),"")</f>
        <v>XYT</v>
      </c>
    </row>
    <row r="367" spans="1:37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>
        <f>_xlfn.XLOOKUP(MIS[[#This Row],[TRADING SYMBOL]],[1]Sheet1!$D:$D,[1]Sheet1!$C:$C)</f>
        <v>11.55</v>
      </c>
      <c r="AE367">
        <f>MIS[[#This Row],[OrderAverageTradedPrice]]*MIS[[#This Row],[OrderQuantity]]</f>
        <v>5091.9999999999782</v>
      </c>
      <c r="AF367">
        <f>MIS[[#This Row],[LTP]]*MIS[[#This Row],[OrderQuantity]]</f>
        <v>3003</v>
      </c>
      <c r="AG367">
        <f>IF(MIS[[#This Row],[OrderSide]]="SELL",MIS[[#This Row],[VALUE]]-MIS[[#This Row],[LIVE_VALUE]],MIS[[#This Row],[LIVE_VALUE]]-MIS[[#This Row],[VALUE]])</f>
        <v>-2088.9999999999782</v>
      </c>
      <c r="AH367" t="str" cm="1">
        <f t="array" ref="AH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7" t="str">
        <f>MIS[[#This Row],[TRADING SYMBOL]]</f>
        <v>SENSEX2552078400PE</v>
      </c>
      <c r="AJ367" t="str">
        <f>IF(RIGHT(MIS[[#This Row],[Main/Hedge]],4)="MAIN","MAIN","HEDGE")</f>
        <v>HEDGE</v>
      </c>
      <c r="AK367" t="str" cm="1">
        <f t="array" ref="AK367">_xlfn._xlws.FILTER(Table4[Column1],ISNUMBER(SEARCH(Table4[Column1],MIS[[#This Row],[OrderUniqueIdentifier]])),"")</f>
        <v>XYT</v>
      </c>
    </row>
    <row r="368" spans="1:37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>
        <f>_xlfn.XLOOKUP(MIS[[#This Row],[TRADING SYMBOL]],[1]Sheet1!$D:$D,[1]Sheet1!$C:$C)</f>
        <v>10</v>
      </c>
      <c r="AE368">
        <f>MIS[[#This Row],[OrderAverageTradedPrice]]*MIS[[#This Row],[OrderQuantity]]</f>
        <v>810</v>
      </c>
      <c r="AF368">
        <f>MIS[[#This Row],[LTP]]*MIS[[#This Row],[OrderQuantity]]</f>
        <v>400</v>
      </c>
      <c r="AG368">
        <f>IF(MIS[[#This Row],[OrderSide]]="SELL",MIS[[#This Row],[VALUE]]-MIS[[#This Row],[LIVE_VALUE]],MIS[[#This Row],[LIVE_VALUE]]-MIS[[#This Row],[VALUE]])</f>
        <v>-410</v>
      </c>
      <c r="AH368" t="str" cm="1">
        <f t="array" ref="AH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8" t="str">
        <f>MIS[[#This Row],[TRADING SYMBOL]]</f>
        <v>SENSEX2552078500PE</v>
      </c>
      <c r="AJ368" t="str">
        <f>IF(RIGHT(MIS[[#This Row],[Main/Hedge]],4)="MAIN","MAIN","HEDGE")</f>
        <v>HEDGE</v>
      </c>
      <c r="AK368" t="str" cm="1">
        <f t="array" ref="AK368">_xlfn._xlws.FILTER(Table4[Column1],ISNUMBER(SEARCH(Table4[Column1],MIS[[#This Row],[OrderUniqueIdentifier]])),"")</f>
        <v>XYT</v>
      </c>
    </row>
    <row r="369" spans="1:37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>
        <f>_xlfn.XLOOKUP(MIS[[#This Row],[TRADING SYMBOL]],[1]Sheet1!$D:$D,[1]Sheet1!$C:$C)</f>
        <v>8.1999999999999993</v>
      </c>
      <c r="AE369">
        <f>MIS[[#This Row],[OrderAverageTradedPrice]]*MIS[[#This Row],[OrderQuantity]]</f>
        <v>2587.5</v>
      </c>
      <c r="AF369">
        <f>MIS[[#This Row],[LTP]]*MIS[[#This Row],[OrderQuantity]]</f>
        <v>1844.9999999999998</v>
      </c>
      <c r="AG369">
        <f>IF(MIS[[#This Row],[OrderSide]]="SELL",MIS[[#This Row],[VALUE]]-MIS[[#This Row],[LIVE_VALUE]],MIS[[#This Row],[LIVE_VALUE]]-MIS[[#This Row],[VALUE]])</f>
        <v>-742.50000000000023</v>
      </c>
      <c r="AH369" t="str" cm="1">
        <f t="array" ref="AH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9" t="str">
        <f>MIS[[#This Row],[TRADING SYMBOL]]</f>
        <v>NIFTY2552223700PE</v>
      </c>
      <c r="AJ369" t="str">
        <f>IF(RIGHT(MIS[[#This Row],[Main/Hedge]],4)="MAIN","MAIN","HEDGE")</f>
        <v>HEDGE</v>
      </c>
      <c r="AK369" t="str" cm="1">
        <f t="array" ref="AK369">_xlfn._xlws.FILTER(Table4[Column1],ISNUMBER(SEARCH(Table4[Column1],MIS[[#This Row],[OrderUniqueIdentifier]])),"")</f>
        <v>VWAP</v>
      </c>
    </row>
    <row r="370" spans="1:37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>
        <f>_xlfn.XLOOKUP(MIS[[#This Row],[TRADING SYMBOL]],[1]Sheet1!$D:$D,[1]Sheet1!$C:$C)</f>
        <v>8.1999999999999993</v>
      </c>
      <c r="AE370">
        <f>MIS[[#This Row],[OrderAverageTradedPrice]]*MIS[[#This Row],[OrderQuantity]]</f>
        <v>2587.5</v>
      </c>
      <c r="AF370">
        <f>MIS[[#This Row],[LTP]]*MIS[[#This Row],[OrderQuantity]]</f>
        <v>1844.9999999999998</v>
      </c>
      <c r="AG370">
        <f>IF(MIS[[#This Row],[OrderSide]]="SELL",MIS[[#This Row],[VALUE]]-MIS[[#This Row],[LIVE_VALUE]],MIS[[#This Row],[LIVE_VALUE]]-MIS[[#This Row],[VALUE]])</f>
        <v>-742.50000000000023</v>
      </c>
      <c r="AH370" t="str" cm="1">
        <f t="array" ref="AH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0" t="str">
        <f>MIS[[#This Row],[TRADING SYMBOL]]</f>
        <v>NIFTY2552223700PE</v>
      </c>
      <c r="AJ370" t="str">
        <f>IF(RIGHT(MIS[[#This Row],[Main/Hedge]],4)="MAIN","MAIN","HEDGE")</f>
        <v>HEDGE</v>
      </c>
      <c r="AK370" t="str" cm="1">
        <f t="array" ref="AK370">_xlfn._xlws.FILTER(Table4[Column1],ISNUMBER(SEARCH(Table4[Column1],MIS[[#This Row],[OrderUniqueIdentifier]])),"")</f>
        <v>VWAP</v>
      </c>
    </row>
    <row r="371" spans="1:37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>
        <f>_xlfn.XLOOKUP(MIS[[#This Row],[TRADING SYMBOL]],[1]Sheet1!$D:$D,[1]Sheet1!$C:$C)</f>
        <v>10</v>
      </c>
      <c r="AE371">
        <f>MIS[[#This Row],[OrderAverageTradedPrice]]*MIS[[#This Row],[OrderQuantity]]</f>
        <v>405</v>
      </c>
      <c r="AF371">
        <f>MIS[[#This Row],[LTP]]*MIS[[#This Row],[OrderQuantity]]</f>
        <v>200</v>
      </c>
      <c r="AG371">
        <f>IF(MIS[[#This Row],[OrderSide]]="SELL",MIS[[#This Row],[VALUE]]-MIS[[#This Row],[LIVE_VALUE]],MIS[[#This Row],[LIVE_VALUE]]-MIS[[#This Row],[VALUE]])</f>
        <v>-205</v>
      </c>
      <c r="AH371" t="str" cm="1">
        <f t="array" ref="AH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1" t="str">
        <f>MIS[[#This Row],[TRADING SYMBOL]]</f>
        <v>SENSEX2552078500PE</v>
      </c>
      <c r="AJ371" t="str">
        <f>IF(RIGHT(MIS[[#This Row],[Main/Hedge]],4)="MAIN","MAIN","HEDGE")</f>
        <v>HEDGE</v>
      </c>
      <c r="AK371" t="str" cm="1">
        <f t="array" ref="AK371">_xlfn._xlws.FILTER(Table4[Column1],ISNUMBER(SEARCH(Table4[Column1],MIS[[#This Row],[OrderUniqueIdentifier]])),"")</f>
        <v>XYT</v>
      </c>
    </row>
    <row r="372" spans="1:37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>
        <f>_xlfn.XLOOKUP(MIS[[#This Row],[TRADING SYMBOL]],[1]Sheet1!$D:$D,[1]Sheet1!$C:$C)</f>
        <v>10</v>
      </c>
      <c r="AE372">
        <f>MIS[[#This Row],[OrderAverageTradedPrice]]*MIS[[#This Row],[OrderQuantity]]</f>
        <v>405</v>
      </c>
      <c r="AF372">
        <f>MIS[[#This Row],[LTP]]*MIS[[#This Row],[OrderQuantity]]</f>
        <v>200</v>
      </c>
      <c r="AG372">
        <f>IF(MIS[[#This Row],[OrderSide]]="SELL",MIS[[#This Row],[VALUE]]-MIS[[#This Row],[LIVE_VALUE]],MIS[[#This Row],[LIVE_VALUE]]-MIS[[#This Row],[VALUE]])</f>
        <v>-205</v>
      </c>
      <c r="AH372" t="str" cm="1">
        <f t="array" ref="AH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2" t="str">
        <f>MIS[[#This Row],[TRADING SYMBOL]]</f>
        <v>SENSEX2552078500PE</v>
      </c>
      <c r="AJ372" t="str">
        <f>IF(RIGHT(MIS[[#This Row],[Main/Hedge]],4)="MAIN","MAIN","HEDGE")</f>
        <v>HEDGE</v>
      </c>
      <c r="AK372" t="str" cm="1">
        <f t="array" ref="AK372">_xlfn._xlws.FILTER(Table4[Column1],ISNUMBER(SEARCH(Table4[Column1],MIS[[#This Row],[OrderUniqueIdentifier]])),"")</f>
        <v>XYT</v>
      </c>
    </row>
    <row r="373" spans="1:37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>
        <f>_xlfn.XLOOKUP(MIS[[#This Row],[TRADING SYMBOL]],[1]Sheet1!$D:$D,[1]Sheet1!$C:$C)</f>
        <v>8.1999999999999993</v>
      </c>
      <c r="AE373">
        <f>MIS[[#This Row],[OrderAverageTradedPrice]]*MIS[[#This Row],[OrderQuantity]]</f>
        <v>862.5</v>
      </c>
      <c r="AF373">
        <f>MIS[[#This Row],[LTP]]*MIS[[#This Row],[OrderQuantity]]</f>
        <v>615</v>
      </c>
      <c r="AG373">
        <f>IF(MIS[[#This Row],[OrderSide]]="SELL",MIS[[#This Row],[VALUE]]-MIS[[#This Row],[LIVE_VALUE]],MIS[[#This Row],[LIVE_VALUE]]-MIS[[#This Row],[VALUE]])</f>
        <v>-247.5</v>
      </c>
      <c r="AH373" t="str" cm="1">
        <f t="array" ref="AH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3" t="str">
        <f>MIS[[#This Row],[TRADING SYMBOL]]</f>
        <v>NIFTY2552223700PE</v>
      </c>
      <c r="AJ373" t="str">
        <f>IF(RIGHT(MIS[[#This Row],[Main/Hedge]],4)="MAIN","MAIN","HEDGE")</f>
        <v>HEDGE</v>
      </c>
      <c r="AK373" t="str" cm="1">
        <f t="array" ref="AK373">_xlfn._xlws.FILTER(Table4[Column1],ISNUMBER(SEARCH(Table4[Column1],MIS[[#This Row],[OrderUniqueIdentifier]])),"")</f>
        <v>VWAP</v>
      </c>
    </row>
    <row r="374" spans="1:37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>
        <f>_xlfn.XLOOKUP(MIS[[#This Row],[TRADING SYMBOL]],[1]Sheet1!$D:$D,[1]Sheet1!$C:$C)</f>
        <v>3.15</v>
      </c>
      <c r="AE374">
        <f>MIS[[#This Row],[OrderAverageTradedPrice]]*MIS[[#This Row],[OrderQuantity]]</f>
        <v>2887.5</v>
      </c>
      <c r="AF374">
        <f>MIS[[#This Row],[LTP]]*MIS[[#This Row],[OrderQuantity]]</f>
        <v>2598.75</v>
      </c>
      <c r="AG374">
        <f>IF(MIS[[#This Row],[OrderSide]]="SELL",MIS[[#This Row],[VALUE]]-MIS[[#This Row],[LIVE_VALUE]],MIS[[#This Row],[LIVE_VALUE]]-MIS[[#This Row],[VALUE]])</f>
        <v>-288.75</v>
      </c>
      <c r="AH374" t="str" cm="1">
        <f t="array" ref="AH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4" t="str">
        <f>MIS[[#This Row],[TRADING SYMBOL]]</f>
        <v>NIFTY2552226300CE</v>
      </c>
      <c r="AJ374" t="str">
        <f>IF(RIGHT(MIS[[#This Row],[Main/Hedge]],4)="MAIN","MAIN","HEDGE")</f>
        <v>HEDGE</v>
      </c>
      <c r="AK374" t="str" cm="1">
        <f t="array" ref="AK374">_xlfn._xlws.FILTER(Table4[Column1],ISNUMBER(SEARCH(Table4[Column1],MIS[[#This Row],[OrderUniqueIdentifier]])),"")</f>
        <v>VWAP</v>
      </c>
    </row>
    <row r="375" spans="1:37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>
        <f>_xlfn.XLOOKUP(MIS[[#This Row],[TRADING SYMBOL]],[1]Sheet1!$D:$D,[1]Sheet1!$C:$C)</f>
        <v>10</v>
      </c>
      <c r="AE375">
        <f>MIS[[#This Row],[OrderAverageTradedPrice]]*MIS[[#This Row],[OrderQuantity]]</f>
        <v>406</v>
      </c>
      <c r="AF375">
        <f>MIS[[#This Row],[LTP]]*MIS[[#This Row],[OrderQuantity]]</f>
        <v>200</v>
      </c>
      <c r="AG375">
        <f>IF(MIS[[#This Row],[OrderSide]]="SELL",MIS[[#This Row],[VALUE]]-MIS[[#This Row],[LIVE_VALUE]],MIS[[#This Row],[LIVE_VALUE]]-MIS[[#This Row],[VALUE]])</f>
        <v>-206</v>
      </c>
      <c r="AH375" t="str" cm="1">
        <f t="array" ref="AH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5" t="str">
        <f>MIS[[#This Row],[TRADING SYMBOL]]</f>
        <v>SENSEX2552078500PE</v>
      </c>
      <c r="AJ375" t="str">
        <f>IF(RIGHT(MIS[[#This Row],[Main/Hedge]],4)="MAIN","MAIN","HEDGE")</f>
        <v>HEDGE</v>
      </c>
      <c r="AK375" t="str" cm="1">
        <f t="array" ref="AK375">_xlfn._xlws.FILTER(Table4[Column1],ISNUMBER(SEARCH(Table4[Column1],MIS[[#This Row],[OrderUniqueIdentifier]])),"")</f>
        <v>XYT</v>
      </c>
    </row>
    <row r="376" spans="1:37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>
        <f>_xlfn.XLOOKUP(MIS[[#This Row],[TRADING SYMBOL]],[1]Sheet1!$D:$D,[1]Sheet1!$C:$C)</f>
        <v>8.1999999999999993</v>
      </c>
      <c r="AE376">
        <f>MIS[[#This Row],[OrderAverageTradedPrice]]*MIS[[#This Row],[OrderQuantity]]</f>
        <v>862.5</v>
      </c>
      <c r="AF376">
        <f>MIS[[#This Row],[LTP]]*MIS[[#This Row],[OrderQuantity]]</f>
        <v>615</v>
      </c>
      <c r="AG376">
        <f>IF(MIS[[#This Row],[OrderSide]]="SELL",MIS[[#This Row],[VALUE]]-MIS[[#This Row],[LIVE_VALUE]],MIS[[#This Row],[LIVE_VALUE]]-MIS[[#This Row],[VALUE]])</f>
        <v>-247.5</v>
      </c>
      <c r="AH376" t="str" cm="1">
        <f t="array" ref="AH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6" t="str">
        <f>MIS[[#This Row],[TRADING SYMBOL]]</f>
        <v>NIFTY2552223700PE</v>
      </c>
      <c r="AJ376" t="str">
        <f>IF(RIGHT(MIS[[#This Row],[Main/Hedge]],4)="MAIN","MAIN","HEDGE")</f>
        <v>HEDGE</v>
      </c>
      <c r="AK376" t="str" cm="1">
        <f t="array" ref="AK376">_xlfn._xlws.FILTER(Table4[Column1],ISNUMBER(SEARCH(Table4[Column1],MIS[[#This Row],[OrderUniqueIdentifier]])),"")</f>
        <v>VWAP</v>
      </c>
    </row>
    <row r="377" spans="1:37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>
        <f>_xlfn.XLOOKUP(MIS[[#This Row],[TRADING SYMBOL]],[1]Sheet1!$D:$D,[1]Sheet1!$C:$C)</f>
        <v>10</v>
      </c>
      <c r="AE377">
        <f>MIS[[#This Row],[OrderAverageTradedPrice]]*MIS[[#This Row],[OrderQuantity]]</f>
        <v>406</v>
      </c>
      <c r="AF377">
        <f>MIS[[#This Row],[LTP]]*MIS[[#This Row],[OrderQuantity]]</f>
        <v>200</v>
      </c>
      <c r="AG377">
        <f>IF(MIS[[#This Row],[OrderSide]]="SELL",MIS[[#This Row],[VALUE]]-MIS[[#This Row],[LIVE_VALUE]],MIS[[#This Row],[LIVE_VALUE]]-MIS[[#This Row],[VALUE]])</f>
        <v>-206</v>
      </c>
      <c r="AH377" t="str" cm="1">
        <f t="array" ref="AH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7" t="str">
        <f>MIS[[#This Row],[TRADING SYMBOL]]</f>
        <v>SENSEX2552078500PE</v>
      </c>
      <c r="AJ377" t="str">
        <f>IF(RIGHT(MIS[[#This Row],[Main/Hedge]],4)="MAIN","MAIN","HEDGE")</f>
        <v>HEDGE</v>
      </c>
      <c r="AK377" t="str" cm="1">
        <f t="array" ref="AK377">_xlfn._xlws.FILTER(Table4[Column1],ISNUMBER(SEARCH(Table4[Column1],MIS[[#This Row],[OrderUniqueIdentifier]])),"")</f>
        <v>XYT</v>
      </c>
    </row>
    <row r="378" spans="1:37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>
        <f>_xlfn.XLOOKUP(MIS[[#This Row],[TRADING SYMBOL]],[1]Sheet1!$D:$D,[1]Sheet1!$C:$C)</f>
        <v>10</v>
      </c>
      <c r="AE378">
        <f>MIS[[#This Row],[OrderAverageTradedPrice]]*MIS[[#This Row],[OrderQuantity]]</f>
        <v>406</v>
      </c>
      <c r="AF378">
        <f>MIS[[#This Row],[LTP]]*MIS[[#This Row],[OrderQuantity]]</f>
        <v>200</v>
      </c>
      <c r="AG378">
        <f>IF(MIS[[#This Row],[OrderSide]]="SELL",MIS[[#This Row],[VALUE]]-MIS[[#This Row],[LIVE_VALUE]],MIS[[#This Row],[LIVE_VALUE]]-MIS[[#This Row],[VALUE]])</f>
        <v>-206</v>
      </c>
      <c r="AH378" t="str" cm="1">
        <f t="array" ref="AH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8" t="str">
        <f>MIS[[#This Row],[TRADING SYMBOL]]</f>
        <v>SENSEX2552078500PE</v>
      </c>
      <c r="AJ378" t="str">
        <f>IF(RIGHT(MIS[[#This Row],[Main/Hedge]],4)="MAIN","MAIN","HEDGE")</f>
        <v>HEDGE</v>
      </c>
      <c r="AK378" t="str" cm="1">
        <f t="array" ref="AK378">_xlfn._xlws.FILTER(Table4[Column1],ISNUMBER(SEARCH(Table4[Column1],MIS[[#This Row],[OrderUniqueIdentifier]])),"")</f>
        <v>XYT</v>
      </c>
    </row>
    <row r="379" spans="1:37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>
        <f>_xlfn.XLOOKUP(MIS[[#This Row],[TRADING SYMBOL]],[1]Sheet1!$D:$D,[1]Sheet1!$C:$C)</f>
        <v>8.1999999999999993</v>
      </c>
      <c r="AE379">
        <f>MIS[[#This Row],[OrderAverageTradedPrice]]*MIS[[#This Row],[OrderQuantity]]</f>
        <v>862.5</v>
      </c>
      <c r="AF379">
        <f>MIS[[#This Row],[LTP]]*MIS[[#This Row],[OrderQuantity]]</f>
        <v>615</v>
      </c>
      <c r="AG379">
        <f>IF(MIS[[#This Row],[OrderSide]]="SELL",MIS[[#This Row],[VALUE]]-MIS[[#This Row],[LIVE_VALUE]],MIS[[#This Row],[LIVE_VALUE]]-MIS[[#This Row],[VALUE]])</f>
        <v>-247.5</v>
      </c>
      <c r="AH379" t="str" cm="1">
        <f t="array" ref="AH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9" t="str">
        <f>MIS[[#This Row],[TRADING SYMBOL]]</f>
        <v>NIFTY2552223700PE</v>
      </c>
      <c r="AJ379" t="str">
        <f>IF(RIGHT(MIS[[#This Row],[Main/Hedge]],4)="MAIN","MAIN","HEDGE")</f>
        <v>HEDGE</v>
      </c>
      <c r="AK379" t="str" cm="1">
        <f t="array" ref="AK379">_xlfn._xlws.FILTER(Table4[Column1],ISNUMBER(SEARCH(Table4[Column1],MIS[[#This Row],[OrderUniqueIdentifier]])),"")</f>
        <v>VWAP</v>
      </c>
    </row>
    <row r="380" spans="1:37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>
        <f>_xlfn.XLOOKUP(MIS[[#This Row],[TRADING SYMBOL]],[1]Sheet1!$D:$D,[1]Sheet1!$C:$C)</f>
        <v>3.15</v>
      </c>
      <c r="AE380">
        <f>MIS[[#This Row],[OrderAverageTradedPrice]]*MIS[[#This Row],[OrderQuantity]]</f>
        <v>262.5</v>
      </c>
      <c r="AF380">
        <f>MIS[[#This Row],[LTP]]*MIS[[#This Row],[OrderQuantity]]</f>
        <v>236.25</v>
      </c>
      <c r="AG380">
        <f>IF(MIS[[#This Row],[OrderSide]]="SELL",MIS[[#This Row],[VALUE]]-MIS[[#This Row],[LIVE_VALUE]],MIS[[#This Row],[LIVE_VALUE]]-MIS[[#This Row],[VALUE]])</f>
        <v>-26.25</v>
      </c>
      <c r="AH380" t="str" cm="1">
        <f t="array" ref="AH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0" t="str">
        <f>MIS[[#This Row],[TRADING SYMBOL]]</f>
        <v>NIFTY2552226300CE</v>
      </c>
      <c r="AJ380" t="str">
        <f>IF(RIGHT(MIS[[#This Row],[Main/Hedge]],4)="MAIN","MAIN","HEDGE")</f>
        <v>HEDGE</v>
      </c>
      <c r="AK380" t="str" cm="1">
        <f t="array" ref="AK380">_xlfn._xlws.FILTER(Table4[Column1],ISNUMBER(SEARCH(Table4[Column1],MIS[[#This Row],[OrderUniqueIdentifier]])),"")</f>
        <v>VWAP</v>
      </c>
    </row>
    <row r="381" spans="1:37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>
        <f>_xlfn.XLOOKUP(MIS[[#This Row],[TRADING SYMBOL]],[1]Sheet1!$D:$D,[1]Sheet1!$C:$C)</f>
        <v>8.1999999999999993</v>
      </c>
      <c r="AE381">
        <f>MIS[[#This Row],[OrderAverageTradedPrice]]*MIS[[#This Row],[OrderQuantity]]</f>
        <v>862.5</v>
      </c>
      <c r="AF381">
        <f>MIS[[#This Row],[LTP]]*MIS[[#This Row],[OrderQuantity]]</f>
        <v>615</v>
      </c>
      <c r="AG381">
        <f>IF(MIS[[#This Row],[OrderSide]]="SELL",MIS[[#This Row],[VALUE]]-MIS[[#This Row],[LIVE_VALUE]],MIS[[#This Row],[LIVE_VALUE]]-MIS[[#This Row],[VALUE]])</f>
        <v>-247.5</v>
      </c>
      <c r="AH381" t="str" cm="1">
        <f t="array" ref="AH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1" t="str">
        <f>MIS[[#This Row],[TRADING SYMBOL]]</f>
        <v>NIFTY2552223700PE</v>
      </c>
      <c r="AJ381" t="str">
        <f>IF(RIGHT(MIS[[#This Row],[Main/Hedge]],4)="MAIN","MAIN","HEDGE")</f>
        <v>HEDGE</v>
      </c>
      <c r="AK381" t="str" cm="1">
        <f t="array" ref="AK381">_xlfn._xlws.FILTER(Table4[Column1],ISNUMBER(SEARCH(Table4[Column1],MIS[[#This Row],[OrderUniqueIdentifier]])),"")</f>
        <v>VWAP</v>
      </c>
    </row>
    <row r="382" spans="1:37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>
        <f>_xlfn.XLOOKUP(MIS[[#This Row],[TRADING SYMBOL]],[1]Sheet1!$D:$D,[1]Sheet1!$C:$C)</f>
        <v>8.1999999999999993</v>
      </c>
      <c r="AE382">
        <f>MIS[[#This Row],[OrderAverageTradedPrice]]*MIS[[#This Row],[OrderQuantity]]</f>
        <v>1725</v>
      </c>
      <c r="AF382">
        <f>MIS[[#This Row],[LTP]]*MIS[[#This Row],[OrderQuantity]]</f>
        <v>1230</v>
      </c>
      <c r="AG382">
        <f>IF(MIS[[#This Row],[OrderSide]]="SELL",MIS[[#This Row],[VALUE]]-MIS[[#This Row],[LIVE_VALUE]],MIS[[#This Row],[LIVE_VALUE]]-MIS[[#This Row],[VALUE]])</f>
        <v>-495</v>
      </c>
      <c r="AH382" t="str" cm="1">
        <f t="array" ref="AH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2" t="str">
        <f>MIS[[#This Row],[TRADING SYMBOL]]</f>
        <v>NIFTY2552223700PE</v>
      </c>
      <c r="AJ382" t="str">
        <f>IF(RIGHT(MIS[[#This Row],[Main/Hedge]],4)="MAIN","MAIN","HEDGE")</f>
        <v>HEDGE</v>
      </c>
      <c r="AK382" t="str" cm="1">
        <f t="array" ref="AK382">_xlfn._xlws.FILTER(Table4[Column1],ISNUMBER(SEARCH(Table4[Column1],MIS[[#This Row],[OrderUniqueIdentifier]])),"")</f>
        <v>VWAP</v>
      </c>
    </row>
    <row r="383" spans="1:37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>
        <f>_xlfn.XLOOKUP(MIS[[#This Row],[TRADING SYMBOL]],[1]Sheet1!$D:$D,[1]Sheet1!$C:$C)</f>
        <v>3.15</v>
      </c>
      <c r="AE383">
        <f>MIS[[#This Row],[OrderAverageTradedPrice]]*MIS[[#This Row],[OrderQuantity]]</f>
        <v>262.5</v>
      </c>
      <c r="AF383">
        <f>MIS[[#This Row],[LTP]]*MIS[[#This Row],[OrderQuantity]]</f>
        <v>236.25</v>
      </c>
      <c r="AG383">
        <f>IF(MIS[[#This Row],[OrderSide]]="SELL",MIS[[#This Row],[VALUE]]-MIS[[#This Row],[LIVE_VALUE]],MIS[[#This Row],[LIVE_VALUE]]-MIS[[#This Row],[VALUE]])</f>
        <v>-26.25</v>
      </c>
      <c r="AH383" t="str" cm="1">
        <f t="array" ref="AH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3" t="str">
        <f>MIS[[#This Row],[TRADING SYMBOL]]</f>
        <v>NIFTY2552226300CE</v>
      </c>
      <c r="AJ383" t="str">
        <f>IF(RIGHT(MIS[[#This Row],[Main/Hedge]],4)="MAIN","MAIN","HEDGE")</f>
        <v>HEDGE</v>
      </c>
      <c r="AK383" t="str" cm="1">
        <f t="array" ref="AK383">_xlfn._xlws.FILTER(Table4[Column1],ISNUMBER(SEARCH(Table4[Column1],MIS[[#This Row],[OrderUniqueIdentifier]])),"")</f>
        <v>VWAP</v>
      </c>
    </row>
    <row r="384" spans="1:37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>
        <f>_xlfn.XLOOKUP(MIS[[#This Row],[TRADING SYMBOL]],[1]Sheet1!$D:$D,[1]Sheet1!$C:$C)</f>
        <v>8.1999999999999993</v>
      </c>
      <c r="AE384">
        <f>MIS[[#This Row],[OrderAverageTradedPrice]]*MIS[[#This Row],[OrderQuantity]]</f>
        <v>862.5</v>
      </c>
      <c r="AF384">
        <f>MIS[[#This Row],[LTP]]*MIS[[#This Row],[OrderQuantity]]</f>
        <v>615</v>
      </c>
      <c r="AG384">
        <f>IF(MIS[[#This Row],[OrderSide]]="SELL",MIS[[#This Row],[VALUE]]-MIS[[#This Row],[LIVE_VALUE]],MIS[[#This Row],[LIVE_VALUE]]-MIS[[#This Row],[VALUE]])</f>
        <v>-247.5</v>
      </c>
      <c r="AH384" t="str" cm="1">
        <f t="array" ref="AH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4" t="str">
        <f>MIS[[#This Row],[TRADING SYMBOL]]</f>
        <v>NIFTY2552223700PE</v>
      </c>
      <c r="AJ384" t="str">
        <f>IF(RIGHT(MIS[[#This Row],[Main/Hedge]],4)="MAIN","MAIN","HEDGE")</f>
        <v>HEDGE</v>
      </c>
      <c r="AK384" t="str" cm="1">
        <f t="array" ref="AK384">_xlfn._xlws.FILTER(Table4[Column1],ISNUMBER(SEARCH(Table4[Column1],MIS[[#This Row],[OrderUniqueIdentifier]])),"")</f>
        <v>VWAP</v>
      </c>
    </row>
    <row r="385" spans="1:37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>
        <f>_xlfn.XLOOKUP(MIS[[#This Row],[TRADING SYMBOL]],[1]Sheet1!$D:$D,[1]Sheet1!$C:$C)</f>
        <v>10</v>
      </c>
      <c r="AE385">
        <f>MIS[[#This Row],[OrderAverageTradedPrice]]*MIS[[#This Row],[OrderQuantity]]</f>
        <v>812</v>
      </c>
      <c r="AF385">
        <f>MIS[[#This Row],[LTP]]*MIS[[#This Row],[OrderQuantity]]</f>
        <v>400</v>
      </c>
      <c r="AG385">
        <f>IF(MIS[[#This Row],[OrderSide]]="SELL",MIS[[#This Row],[VALUE]]-MIS[[#This Row],[LIVE_VALUE]],MIS[[#This Row],[LIVE_VALUE]]-MIS[[#This Row],[VALUE]])</f>
        <v>-412</v>
      </c>
      <c r="AH385" t="str" cm="1">
        <f t="array" ref="AH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5" t="str">
        <f>MIS[[#This Row],[TRADING SYMBOL]]</f>
        <v>SENSEX2552078500PE</v>
      </c>
      <c r="AJ385" t="str">
        <f>IF(RIGHT(MIS[[#This Row],[Main/Hedge]],4)="MAIN","MAIN","HEDGE")</f>
        <v>HEDGE</v>
      </c>
      <c r="AK385" t="str" cm="1">
        <f t="array" ref="AK385">_xlfn._xlws.FILTER(Table4[Column1],ISNUMBER(SEARCH(Table4[Column1],MIS[[#This Row],[OrderUniqueIdentifier]])),"")</f>
        <v>XYT</v>
      </c>
    </row>
    <row r="386" spans="1:37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>
        <f>_xlfn.XLOOKUP(MIS[[#This Row],[TRADING SYMBOL]],[1]Sheet1!$D:$D,[1]Sheet1!$C:$C)</f>
        <v>8.1999999999999993</v>
      </c>
      <c r="AE386">
        <f>MIS[[#This Row],[OrderAverageTradedPrice]]*MIS[[#This Row],[OrderQuantity]]</f>
        <v>862.5</v>
      </c>
      <c r="AF386">
        <f>MIS[[#This Row],[LTP]]*MIS[[#This Row],[OrderQuantity]]</f>
        <v>615</v>
      </c>
      <c r="AG386">
        <f>IF(MIS[[#This Row],[OrderSide]]="SELL",MIS[[#This Row],[VALUE]]-MIS[[#This Row],[LIVE_VALUE]],MIS[[#This Row],[LIVE_VALUE]]-MIS[[#This Row],[VALUE]])</f>
        <v>-247.5</v>
      </c>
      <c r="AH386" t="str" cm="1">
        <f t="array" ref="AH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6" t="str">
        <f>MIS[[#This Row],[TRADING SYMBOL]]</f>
        <v>NIFTY2552223700PE</v>
      </c>
      <c r="AJ386" t="str">
        <f>IF(RIGHT(MIS[[#This Row],[Main/Hedge]],4)="MAIN","MAIN","HEDGE")</f>
        <v>HEDGE</v>
      </c>
      <c r="AK386" t="str" cm="1">
        <f t="array" ref="AK386">_xlfn._xlws.FILTER(Table4[Column1],ISNUMBER(SEARCH(Table4[Column1],MIS[[#This Row],[OrderUniqueIdentifier]])),"")</f>
        <v>VWAP</v>
      </c>
    </row>
    <row r="387" spans="1:37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>
        <f>_xlfn.XLOOKUP(MIS[[#This Row],[TRADING SYMBOL]],[1]Sheet1!$D:$D,[1]Sheet1!$C:$C)</f>
        <v>10</v>
      </c>
      <c r="AE387">
        <f>MIS[[#This Row],[OrderAverageTradedPrice]]*MIS[[#This Row],[OrderQuantity]]</f>
        <v>406</v>
      </c>
      <c r="AF387">
        <f>MIS[[#This Row],[LTP]]*MIS[[#This Row],[OrderQuantity]]</f>
        <v>200</v>
      </c>
      <c r="AG387">
        <f>IF(MIS[[#This Row],[OrderSide]]="SELL",MIS[[#This Row],[VALUE]]-MIS[[#This Row],[LIVE_VALUE]],MIS[[#This Row],[LIVE_VALUE]]-MIS[[#This Row],[VALUE]])</f>
        <v>-206</v>
      </c>
      <c r="AH387" t="str" cm="1">
        <f t="array" ref="AH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" t="str">
        <f>MIS[[#This Row],[TRADING SYMBOL]]</f>
        <v>SENSEX2552078500PE</v>
      </c>
      <c r="AJ387" t="str">
        <f>IF(RIGHT(MIS[[#This Row],[Main/Hedge]],4)="MAIN","MAIN","HEDGE")</f>
        <v>HEDGE</v>
      </c>
      <c r="AK387" t="str" cm="1">
        <f t="array" ref="AK387">_xlfn._xlws.FILTER(Table4[Column1],ISNUMBER(SEARCH(Table4[Column1],MIS[[#This Row],[OrderUniqueIdentifier]])),"")</f>
        <v>XYT</v>
      </c>
    </row>
    <row r="388" spans="1:37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>
        <f>_xlfn.XLOOKUP(MIS[[#This Row],[TRADING SYMBOL]],[1]Sheet1!$D:$D,[1]Sheet1!$C:$C)</f>
        <v>3.15</v>
      </c>
      <c r="AE388">
        <f>MIS[[#This Row],[OrderAverageTradedPrice]]*MIS[[#This Row],[OrderQuantity]]</f>
        <v>525</v>
      </c>
      <c r="AF388">
        <f>MIS[[#This Row],[LTP]]*MIS[[#This Row],[OrderQuantity]]</f>
        <v>472.5</v>
      </c>
      <c r="AG388">
        <f>IF(MIS[[#This Row],[OrderSide]]="SELL",MIS[[#This Row],[VALUE]]-MIS[[#This Row],[LIVE_VALUE]],MIS[[#This Row],[LIVE_VALUE]]-MIS[[#This Row],[VALUE]])</f>
        <v>-52.5</v>
      </c>
      <c r="AH388" t="str" cm="1">
        <f t="array" ref="AH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8" t="str">
        <f>MIS[[#This Row],[TRADING SYMBOL]]</f>
        <v>NIFTY2552226300CE</v>
      </c>
      <c r="AJ388" t="str">
        <f>IF(RIGHT(MIS[[#This Row],[Main/Hedge]],4)="MAIN","MAIN","HEDGE")</f>
        <v>HEDGE</v>
      </c>
      <c r="AK388" t="str" cm="1">
        <f t="array" ref="AK388">_xlfn._xlws.FILTER(Table4[Column1],ISNUMBER(SEARCH(Table4[Column1],MIS[[#This Row],[OrderUniqueIdentifier]])),"")</f>
        <v>VWAP</v>
      </c>
    </row>
    <row r="389" spans="1:37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>
        <f>_xlfn.XLOOKUP(MIS[[#This Row],[TRADING SYMBOL]],[1]Sheet1!$D:$D,[1]Sheet1!$C:$C)</f>
        <v>11.55</v>
      </c>
      <c r="AE389">
        <f>MIS[[#This Row],[OrderAverageTradedPrice]]*MIS[[#This Row],[OrderQuantity]]</f>
        <v>391</v>
      </c>
      <c r="AF389">
        <f>MIS[[#This Row],[LTP]]*MIS[[#This Row],[OrderQuantity]]</f>
        <v>231</v>
      </c>
      <c r="AG389">
        <f>IF(MIS[[#This Row],[OrderSide]]="SELL",MIS[[#This Row],[VALUE]]-MIS[[#This Row],[LIVE_VALUE]],MIS[[#This Row],[LIVE_VALUE]]-MIS[[#This Row],[VALUE]])</f>
        <v>-160</v>
      </c>
      <c r="AH389" t="str" cm="1">
        <f t="array" ref="AH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" t="str">
        <f>MIS[[#This Row],[TRADING SYMBOL]]</f>
        <v>SENSEX2552078400PE</v>
      </c>
      <c r="AJ389" t="str">
        <f>IF(RIGHT(MIS[[#This Row],[Main/Hedge]],4)="MAIN","MAIN","HEDGE")</f>
        <v>HEDGE</v>
      </c>
      <c r="AK389" t="str" cm="1">
        <f t="array" ref="AK389">_xlfn._xlws.FILTER(Table4[Column1],ISNUMBER(SEARCH(Table4[Column1],MIS[[#This Row],[OrderUniqueIdentifier]])),"")</f>
        <v>XYT</v>
      </c>
    </row>
    <row r="390" spans="1:37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>
        <f>_xlfn.XLOOKUP(MIS[[#This Row],[TRADING SYMBOL]],[1]Sheet1!$D:$D,[1]Sheet1!$C:$C)</f>
        <v>10</v>
      </c>
      <c r="AE390">
        <f>MIS[[#This Row],[OrderAverageTradedPrice]]*MIS[[#This Row],[OrderQuantity]]</f>
        <v>406</v>
      </c>
      <c r="AF390">
        <f>MIS[[#This Row],[LTP]]*MIS[[#This Row],[OrderQuantity]]</f>
        <v>200</v>
      </c>
      <c r="AG390">
        <f>IF(MIS[[#This Row],[OrderSide]]="SELL",MIS[[#This Row],[VALUE]]-MIS[[#This Row],[LIVE_VALUE]],MIS[[#This Row],[LIVE_VALUE]]-MIS[[#This Row],[VALUE]])</f>
        <v>-206</v>
      </c>
      <c r="AH390" t="str" cm="1">
        <f t="array" ref="AH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" t="str">
        <f>MIS[[#This Row],[TRADING SYMBOL]]</f>
        <v>SENSEX2552078500PE</v>
      </c>
      <c r="AJ390" t="str">
        <f>IF(RIGHT(MIS[[#This Row],[Main/Hedge]],4)="MAIN","MAIN","HEDGE")</f>
        <v>HEDGE</v>
      </c>
      <c r="AK390" t="str" cm="1">
        <f t="array" ref="AK390">_xlfn._xlws.FILTER(Table4[Column1],ISNUMBER(SEARCH(Table4[Column1],MIS[[#This Row],[OrderUniqueIdentifier]])),"")</f>
        <v>XYT</v>
      </c>
    </row>
    <row r="391" spans="1:37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>
        <f>_xlfn.XLOOKUP(MIS[[#This Row],[TRADING SYMBOL]],[1]Sheet1!$D:$D,[1]Sheet1!$C:$C)</f>
        <v>10</v>
      </c>
      <c r="AE391">
        <f>MIS[[#This Row],[OrderAverageTradedPrice]]*MIS[[#This Row],[OrderQuantity]]</f>
        <v>406</v>
      </c>
      <c r="AF391">
        <f>MIS[[#This Row],[LTP]]*MIS[[#This Row],[OrderQuantity]]</f>
        <v>200</v>
      </c>
      <c r="AG391">
        <f>IF(MIS[[#This Row],[OrderSide]]="SELL",MIS[[#This Row],[VALUE]]-MIS[[#This Row],[LIVE_VALUE]],MIS[[#This Row],[LIVE_VALUE]]-MIS[[#This Row],[VALUE]])</f>
        <v>-206</v>
      </c>
      <c r="AH391" t="str" cm="1">
        <f t="array" ref="AH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" t="str">
        <f>MIS[[#This Row],[TRADING SYMBOL]]</f>
        <v>SENSEX2552078500PE</v>
      </c>
      <c r="AJ391" t="str">
        <f>IF(RIGHT(MIS[[#This Row],[Main/Hedge]],4)="MAIN","MAIN","HEDGE")</f>
        <v>HEDGE</v>
      </c>
      <c r="AK391" t="str" cm="1">
        <f t="array" ref="AK391">_xlfn._xlws.FILTER(Table4[Column1],ISNUMBER(SEARCH(Table4[Column1],MIS[[#This Row],[OrderUniqueIdentifier]])),"")</f>
        <v>XYT</v>
      </c>
    </row>
    <row r="392" spans="1:37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>
        <f>_xlfn.XLOOKUP(MIS[[#This Row],[TRADING SYMBOL]],[1]Sheet1!$D:$D,[1]Sheet1!$C:$C)</f>
        <v>8.1999999999999993</v>
      </c>
      <c r="AE392">
        <f>MIS[[#This Row],[OrderAverageTradedPrice]]*MIS[[#This Row],[OrderQuantity]]</f>
        <v>2587.5</v>
      </c>
      <c r="AF392">
        <f>MIS[[#This Row],[LTP]]*MIS[[#This Row],[OrderQuantity]]</f>
        <v>1844.9999999999998</v>
      </c>
      <c r="AG392">
        <f>IF(MIS[[#This Row],[OrderSide]]="SELL",MIS[[#This Row],[VALUE]]-MIS[[#This Row],[LIVE_VALUE]],MIS[[#This Row],[LIVE_VALUE]]-MIS[[#This Row],[VALUE]])</f>
        <v>-742.50000000000023</v>
      </c>
      <c r="AH392" t="str" cm="1">
        <f t="array" ref="AH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2" t="str">
        <f>MIS[[#This Row],[TRADING SYMBOL]]</f>
        <v>NIFTY2552223700PE</v>
      </c>
      <c r="AJ392" t="str">
        <f>IF(RIGHT(MIS[[#This Row],[Main/Hedge]],4)="MAIN","MAIN","HEDGE")</f>
        <v>HEDGE</v>
      </c>
      <c r="AK392" t="str" cm="1">
        <f t="array" ref="AK392">_xlfn._xlws.FILTER(Table4[Column1],ISNUMBER(SEARCH(Table4[Column1],MIS[[#This Row],[OrderUniqueIdentifier]])),"")</f>
        <v>VWAP</v>
      </c>
    </row>
    <row r="393" spans="1:37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>
        <f>_xlfn.XLOOKUP(MIS[[#This Row],[TRADING SYMBOL]],[1]Sheet1!$D:$D,[1]Sheet1!$C:$C)</f>
        <v>8.1999999999999993</v>
      </c>
      <c r="AE393">
        <f>MIS[[#This Row],[OrderAverageTradedPrice]]*MIS[[#This Row],[OrderQuantity]]</f>
        <v>4312.5</v>
      </c>
      <c r="AF393">
        <f>MIS[[#This Row],[LTP]]*MIS[[#This Row],[OrderQuantity]]</f>
        <v>3074.9999999999995</v>
      </c>
      <c r="AG393">
        <f>IF(MIS[[#This Row],[OrderSide]]="SELL",MIS[[#This Row],[VALUE]]-MIS[[#This Row],[LIVE_VALUE]],MIS[[#This Row],[LIVE_VALUE]]-MIS[[#This Row],[VALUE]])</f>
        <v>-1237.5000000000005</v>
      </c>
      <c r="AH393" t="str" cm="1">
        <f t="array" ref="AH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3" t="str">
        <f>MIS[[#This Row],[TRADING SYMBOL]]</f>
        <v>NIFTY2552223700PE</v>
      </c>
      <c r="AJ393" t="str">
        <f>IF(RIGHT(MIS[[#This Row],[Main/Hedge]],4)="MAIN","MAIN","HEDGE")</f>
        <v>HEDGE</v>
      </c>
      <c r="AK393" t="str" cm="1">
        <f t="array" ref="AK393">_xlfn._xlws.FILTER(Table4[Column1],ISNUMBER(SEARCH(Table4[Column1],MIS[[#This Row],[OrderUniqueIdentifier]])),"")</f>
        <v>VWAP</v>
      </c>
    </row>
    <row r="394" spans="1:37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>
        <f>_xlfn.XLOOKUP(MIS[[#This Row],[TRADING SYMBOL]],[1]Sheet1!$D:$D,[1]Sheet1!$C:$C)</f>
        <v>10</v>
      </c>
      <c r="AE394">
        <f>MIS[[#This Row],[OrderAverageTradedPrice]]*MIS[[#This Row],[OrderQuantity]]</f>
        <v>1218</v>
      </c>
      <c r="AF394">
        <f>MIS[[#This Row],[LTP]]*MIS[[#This Row],[OrderQuantity]]</f>
        <v>600</v>
      </c>
      <c r="AG394">
        <f>IF(MIS[[#This Row],[OrderSide]]="SELL",MIS[[#This Row],[VALUE]]-MIS[[#This Row],[LIVE_VALUE]],MIS[[#This Row],[LIVE_VALUE]]-MIS[[#This Row],[VALUE]])</f>
        <v>-618</v>
      </c>
      <c r="AH394" t="str" cm="1">
        <f t="array" ref="AH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" t="str">
        <f>MIS[[#This Row],[TRADING SYMBOL]]</f>
        <v>SENSEX2552078500PE</v>
      </c>
      <c r="AJ394" t="str">
        <f>IF(RIGHT(MIS[[#This Row],[Main/Hedge]],4)="MAIN","MAIN","HEDGE")</f>
        <v>HEDGE</v>
      </c>
      <c r="AK394" t="str" cm="1">
        <f t="array" ref="AK394">_xlfn._xlws.FILTER(Table4[Column1],ISNUMBER(SEARCH(Table4[Column1],MIS[[#This Row],[OrderUniqueIdentifier]])),"")</f>
        <v>XYT</v>
      </c>
    </row>
    <row r="395" spans="1:37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>
        <f>_xlfn.XLOOKUP(MIS[[#This Row],[TRADING SYMBOL]],[1]Sheet1!$D:$D,[1]Sheet1!$C:$C)</f>
        <v>8.1999999999999993</v>
      </c>
      <c r="AE395">
        <f>MIS[[#This Row],[OrderAverageTradedPrice]]*MIS[[#This Row],[OrderQuantity]]</f>
        <v>862.5</v>
      </c>
      <c r="AF395">
        <f>MIS[[#This Row],[LTP]]*MIS[[#This Row],[OrderQuantity]]</f>
        <v>615</v>
      </c>
      <c r="AG395">
        <f>IF(MIS[[#This Row],[OrderSide]]="SELL",MIS[[#This Row],[VALUE]]-MIS[[#This Row],[LIVE_VALUE]],MIS[[#This Row],[LIVE_VALUE]]-MIS[[#This Row],[VALUE]])</f>
        <v>-247.5</v>
      </c>
      <c r="AH395" t="str" cm="1">
        <f t="array" ref="AH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5" t="str">
        <f>MIS[[#This Row],[TRADING SYMBOL]]</f>
        <v>NIFTY2552223700PE</v>
      </c>
      <c r="AJ395" t="str">
        <f>IF(RIGHT(MIS[[#This Row],[Main/Hedge]],4)="MAIN","MAIN","HEDGE")</f>
        <v>HEDGE</v>
      </c>
      <c r="AK395" t="str" cm="1">
        <f t="array" ref="AK395">_xlfn._xlws.FILTER(Table4[Column1],ISNUMBER(SEARCH(Table4[Column1],MIS[[#This Row],[OrderUniqueIdentifier]])),"")</f>
        <v>VWAP</v>
      </c>
    </row>
    <row r="396" spans="1:37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>
        <f>_xlfn.XLOOKUP(MIS[[#This Row],[TRADING SYMBOL]],[1]Sheet1!$D:$D,[1]Sheet1!$C:$C)</f>
        <v>3.15</v>
      </c>
      <c r="AE396">
        <f>MIS[[#This Row],[OrderAverageTradedPrice]]*MIS[[#This Row],[OrderQuantity]]</f>
        <v>525</v>
      </c>
      <c r="AF396">
        <f>MIS[[#This Row],[LTP]]*MIS[[#This Row],[OrderQuantity]]</f>
        <v>472.5</v>
      </c>
      <c r="AG396">
        <f>IF(MIS[[#This Row],[OrderSide]]="SELL",MIS[[#This Row],[VALUE]]-MIS[[#This Row],[LIVE_VALUE]],MIS[[#This Row],[LIVE_VALUE]]-MIS[[#This Row],[VALUE]])</f>
        <v>-52.5</v>
      </c>
      <c r="AH396" t="str" cm="1">
        <f t="array" ref="AH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6" t="str">
        <f>MIS[[#This Row],[TRADING SYMBOL]]</f>
        <v>NIFTY2552226300CE</v>
      </c>
      <c r="AJ396" t="str">
        <f>IF(RIGHT(MIS[[#This Row],[Main/Hedge]],4)="MAIN","MAIN","HEDGE")</f>
        <v>HEDGE</v>
      </c>
      <c r="AK396" t="str" cm="1">
        <f t="array" ref="AK396">_xlfn._xlws.FILTER(Table4[Column1],ISNUMBER(SEARCH(Table4[Column1],MIS[[#This Row],[OrderUniqueIdentifier]])),"")</f>
        <v>VWAP</v>
      </c>
    </row>
    <row r="397" spans="1:37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>
        <f>_xlfn.XLOOKUP(MIS[[#This Row],[TRADING SYMBOL]],[1]Sheet1!$D:$D,[1]Sheet1!$C:$C)</f>
        <v>8.1999999999999993</v>
      </c>
      <c r="AE397">
        <f>MIS[[#This Row],[OrderAverageTradedPrice]]*MIS[[#This Row],[OrderQuantity]]</f>
        <v>5175</v>
      </c>
      <c r="AF397">
        <f>MIS[[#This Row],[LTP]]*MIS[[#This Row],[OrderQuantity]]</f>
        <v>3689.9999999999995</v>
      </c>
      <c r="AG397">
        <f>IF(MIS[[#This Row],[OrderSide]]="SELL",MIS[[#This Row],[VALUE]]-MIS[[#This Row],[LIVE_VALUE]],MIS[[#This Row],[LIVE_VALUE]]-MIS[[#This Row],[VALUE]])</f>
        <v>-1485.0000000000005</v>
      </c>
      <c r="AH397" t="str" cm="1">
        <f t="array" ref="AH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7" t="str">
        <f>MIS[[#This Row],[TRADING SYMBOL]]</f>
        <v>NIFTY2552223700PE</v>
      </c>
      <c r="AJ397" t="str">
        <f>IF(RIGHT(MIS[[#This Row],[Main/Hedge]],4)="MAIN","MAIN","HEDGE")</f>
        <v>HEDGE</v>
      </c>
      <c r="AK397" t="str" cm="1">
        <f t="array" ref="AK397">_xlfn._xlws.FILTER(Table4[Column1],ISNUMBER(SEARCH(Table4[Column1],MIS[[#This Row],[OrderUniqueIdentifier]])),"")</f>
        <v>VWAP</v>
      </c>
    </row>
    <row r="398" spans="1:37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>
        <f>_xlfn.XLOOKUP(MIS[[#This Row],[TRADING SYMBOL]],[1]Sheet1!$D:$D,[1]Sheet1!$C:$C)</f>
        <v>8.1999999999999993</v>
      </c>
      <c r="AE398">
        <f>MIS[[#This Row],[OrderAverageTradedPrice]]*MIS[[#This Row],[OrderQuantity]]</f>
        <v>862.5</v>
      </c>
      <c r="AF398">
        <f>MIS[[#This Row],[LTP]]*MIS[[#This Row],[OrderQuantity]]</f>
        <v>615</v>
      </c>
      <c r="AG398">
        <f>IF(MIS[[#This Row],[OrderSide]]="SELL",MIS[[#This Row],[VALUE]]-MIS[[#This Row],[LIVE_VALUE]],MIS[[#This Row],[LIVE_VALUE]]-MIS[[#This Row],[VALUE]])</f>
        <v>-247.5</v>
      </c>
      <c r="AH398" t="str" cm="1">
        <f t="array" ref="AH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8" t="str">
        <f>MIS[[#This Row],[TRADING SYMBOL]]</f>
        <v>NIFTY2552223700PE</v>
      </c>
      <c r="AJ398" t="str">
        <f>IF(RIGHT(MIS[[#This Row],[Main/Hedge]],4)="MAIN","MAIN","HEDGE")</f>
        <v>HEDGE</v>
      </c>
      <c r="AK398" t="str" cm="1">
        <f t="array" ref="AK398">_xlfn._xlws.FILTER(Table4[Column1],ISNUMBER(SEARCH(Table4[Column1],MIS[[#This Row],[OrderUniqueIdentifier]])),"")</f>
        <v>VWAP</v>
      </c>
    </row>
    <row r="399" spans="1:37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>
        <f>_xlfn.XLOOKUP(MIS[[#This Row],[TRADING SYMBOL]],[1]Sheet1!$D:$D,[1]Sheet1!$C:$C)</f>
        <v>10</v>
      </c>
      <c r="AE399">
        <f>MIS[[#This Row],[OrderAverageTradedPrice]]*MIS[[#This Row],[OrderQuantity]]</f>
        <v>404</v>
      </c>
      <c r="AF399">
        <f>MIS[[#This Row],[LTP]]*MIS[[#This Row],[OrderQuantity]]</f>
        <v>200</v>
      </c>
      <c r="AG399">
        <f>IF(MIS[[#This Row],[OrderSide]]="SELL",MIS[[#This Row],[VALUE]]-MIS[[#This Row],[LIVE_VALUE]],MIS[[#This Row],[LIVE_VALUE]]-MIS[[#This Row],[VALUE]])</f>
        <v>-204</v>
      </c>
      <c r="AH399" t="str" cm="1">
        <f t="array" ref="AH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" t="str">
        <f>MIS[[#This Row],[TRADING SYMBOL]]</f>
        <v>SENSEX2552078500PE</v>
      </c>
      <c r="AJ399" t="str">
        <f>IF(RIGHT(MIS[[#This Row],[Main/Hedge]],4)="MAIN","MAIN","HEDGE")</f>
        <v>HEDGE</v>
      </c>
      <c r="AK399" t="str" cm="1">
        <f t="array" ref="AK399">_xlfn._xlws.FILTER(Table4[Column1],ISNUMBER(SEARCH(Table4[Column1],MIS[[#This Row],[OrderUniqueIdentifier]])),"")</f>
        <v>XYT</v>
      </c>
    </row>
    <row r="400" spans="1:37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>
        <f>_xlfn.XLOOKUP(MIS[[#This Row],[TRADING SYMBOL]],[1]Sheet1!$D:$D,[1]Sheet1!$C:$C)</f>
        <v>4.0999999999999996</v>
      </c>
      <c r="AE400">
        <f>MIS[[#This Row],[OrderAverageTradedPrice]]*MIS[[#This Row],[OrderQuantity]]</f>
        <v>144</v>
      </c>
      <c r="AF400">
        <f>MIS[[#This Row],[LTP]]*MIS[[#This Row],[OrderQuantity]]</f>
        <v>82</v>
      </c>
      <c r="AG400">
        <f>IF(MIS[[#This Row],[OrderSide]]="SELL",MIS[[#This Row],[VALUE]]-MIS[[#This Row],[LIVE_VALUE]],MIS[[#This Row],[LIVE_VALUE]]-MIS[[#This Row],[VALUE]])</f>
        <v>-62</v>
      </c>
      <c r="AH400" t="str" cm="1">
        <f t="array" ref="AH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" t="str">
        <f>MIS[[#This Row],[TRADING SYMBOL]]</f>
        <v>SENSEX2552085900CE</v>
      </c>
      <c r="AJ400" t="str">
        <f>IF(RIGHT(MIS[[#This Row],[Main/Hedge]],4)="MAIN","MAIN","HEDGE")</f>
        <v>HEDGE</v>
      </c>
      <c r="AK400" t="str" cm="1">
        <f t="array" ref="AK400">_xlfn._xlws.FILTER(Table4[Column1],ISNUMBER(SEARCH(Table4[Column1],MIS[[#This Row],[OrderUniqueIdentifier]])),"")</f>
        <v>XYT</v>
      </c>
    </row>
    <row r="401" spans="1:37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>
        <f>_xlfn.XLOOKUP(MIS[[#This Row],[TRADING SYMBOL]],[1]Sheet1!$D:$D,[1]Sheet1!$C:$C)</f>
        <v>3.15</v>
      </c>
      <c r="AE401">
        <f>MIS[[#This Row],[OrderAverageTradedPrice]]*MIS[[#This Row],[OrderQuantity]]</f>
        <v>1312.5</v>
      </c>
      <c r="AF401">
        <f>MIS[[#This Row],[LTP]]*MIS[[#This Row],[OrderQuantity]]</f>
        <v>1181.25</v>
      </c>
      <c r="AG401">
        <f>IF(MIS[[#This Row],[OrderSide]]="SELL",MIS[[#This Row],[VALUE]]-MIS[[#This Row],[LIVE_VALUE]],MIS[[#This Row],[LIVE_VALUE]]-MIS[[#This Row],[VALUE]])</f>
        <v>-131.25</v>
      </c>
      <c r="AH401" t="str" cm="1">
        <f t="array" ref="AH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1" t="str">
        <f>MIS[[#This Row],[TRADING SYMBOL]]</f>
        <v>NIFTY2552226300CE</v>
      </c>
      <c r="AJ401" t="str">
        <f>IF(RIGHT(MIS[[#This Row],[Main/Hedge]],4)="MAIN","MAIN","HEDGE")</f>
        <v>HEDGE</v>
      </c>
      <c r="AK401" t="str" cm="1">
        <f t="array" ref="AK401">_xlfn._xlws.FILTER(Table4[Column1],ISNUMBER(SEARCH(Table4[Column1],MIS[[#This Row],[OrderUniqueIdentifier]])),"")</f>
        <v>VWAP</v>
      </c>
    </row>
    <row r="402" spans="1:37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>
        <f>_xlfn.XLOOKUP(MIS[[#This Row],[TRADING SYMBOL]],[1]Sheet1!$D:$D,[1]Sheet1!$C:$C)</f>
        <v>3.15</v>
      </c>
      <c r="AE402">
        <f>MIS[[#This Row],[OrderAverageTradedPrice]]*MIS[[#This Row],[OrderQuantity]]</f>
        <v>1575</v>
      </c>
      <c r="AF402">
        <f>MIS[[#This Row],[LTP]]*MIS[[#This Row],[OrderQuantity]]</f>
        <v>1417.5</v>
      </c>
      <c r="AG402">
        <f>IF(MIS[[#This Row],[OrderSide]]="SELL",MIS[[#This Row],[VALUE]]-MIS[[#This Row],[LIVE_VALUE]],MIS[[#This Row],[LIVE_VALUE]]-MIS[[#This Row],[VALUE]])</f>
        <v>-157.5</v>
      </c>
      <c r="AH402" t="str" cm="1">
        <f t="array" ref="AH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2" t="str">
        <f>MIS[[#This Row],[TRADING SYMBOL]]</f>
        <v>NIFTY2552226300CE</v>
      </c>
      <c r="AJ402" t="str">
        <f>IF(RIGHT(MIS[[#This Row],[Main/Hedge]],4)="MAIN","MAIN","HEDGE")</f>
        <v>HEDGE</v>
      </c>
      <c r="AK402" t="str" cm="1">
        <f t="array" ref="AK402">_xlfn._xlws.FILTER(Table4[Column1],ISNUMBER(SEARCH(Table4[Column1],MIS[[#This Row],[OrderUniqueIdentifier]])),"")</f>
        <v>VWAP</v>
      </c>
    </row>
    <row r="403" spans="1:37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>
        <f>_xlfn.XLOOKUP(MIS[[#This Row],[TRADING SYMBOL]],[1]Sheet1!$D:$D,[1]Sheet1!$C:$C)</f>
        <v>4.0999999999999996</v>
      </c>
      <c r="AE403">
        <f>MIS[[#This Row],[OrderAverageTradedPrice]]*MIS[[#This Row],[OrderQuantity]]</f>
        <v>432</v>
      </c>
      <c r="AF403">
        <f>MIS[[#This Row],[LTP]]*MIS[[#This Row],[OrderQuantity]]</f>
        <v>245.99999999999997</v>
      </c>
      <c r="AG403">
        <f>IF(MIS[[#This Row],[OrderSide]]="SELL",MIS[[#This Row],[VALUE]]-MIS[[#This Row],[LIVE_VALUE]],MIS[[#This Row],[LIVE_VALUE]]-MIS[[#This Row],[VALUE]])</f>
        <v>-186.00000000000003</v>
      </c>
      <c r="AH403" t="str" cm="1">
        <f t="array" ref="AH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3" t="str">
        <f>MIS[[#This Row],[TRADING SYMBOL]]</f>
        <v>SENSEX2552085900CE</v>
      </c>
      <c r="AJ403" t="str">
        <f>IF(RIGHT(MIS[[#This Row],[Main/Hedge]],4)="MAIN","MAIN","HEDGE")</f>
        <v>HEDGE</v>
      </c>
      <c r="AK403" t="str" cm="1">
        <f t="array" ref="AK403">_xlfn._xlws.FILTER(Table4[Column1],ISNUMBER(SEARCH(Table4[Column1],MIS[[#This Row],[OrderUniqueIdentifier]])),"")</f>
        <v>XYT</v>
      </c>
    </row>
    <row r="404" spans="1:37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>
        <f>_xlfn.XLOOKUP(MIS[[#This Row],[TRADING SYMBOL]],[1]Sheet1!$D:$D,[1]Sheet1!$C:$C)</f>
        <v>3.15</v>
      </c>
      <c r="AE404">
        <f>MIS[[#This Row],[OrderAverageTradedPrice]]*MIS[[#This Row],[OrderQuantity]]</f>
        <v>262.5</v>
      </c>
      <c r="AF404">
        <f>MIS[[#This Row],[LTP]]*MIS[[#This Row],[OrderQuantity]]</f>
        <v>236.25</v>
      </c>
      <c r="AG404">
        <f>IF(MIS[[#This Row],[OrderSide]]="SELL",MIS[[#This Row],[VALUE]]-MIS[[#This Row],[LIVE_VALUE]],MIS[[#This Row],[LIVE_VALUE]]-MIS[[#This Row],[VALUE]])</f>
        <v>-26.25</v>
      </c>
      <c r="AH404" t="str" cm="1">
        <f t="array" ref="AH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4" t="str">
        <f>MIS[[#This Row],[TRADING SYMBOL]]</f>
        <v>NIFTY2552226300CE</v>
      </c>
      <c r="AJ404" t="str">
        <f>IF(RIGHT(MIS[[#This Row],[Main/Hedge]],4)="MAIN","MAIN","HEDGE")</f>
        <v>HEDGE</v>
      </c>
      <c r="AK404" t="str" cm="1">
        <f t="array" ref="AK404">_xlfn._xlws.FILTER(Table4[Column1],ISNUMBER(SEARCH(Table4[Column1],MIS[[#This Row],[OrderUniqueIdentifier]])),"")</f>
        <v>VWAP</v>
      </c>
    </row>
    <row r="405" spans="1:37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>
        <f>_xlfn.XLOOKUP(MIS[[#This Row],[TRADING SYMBOL]],[1]Sheet1!$D:$D,[1]Sheet1!$C:$C)</f>
        <v>8.1999999999999993</v>
      </c>
      <c r="AE405">
        <f>MIS[[#This Row],[OrderAverageTradedPrice]]*MIS[[#This Row],[OrderQuantity]]</f>
        <v>866.25</v>
      </c>
      <c r="AF405">
        <f>MIS[[#This Row],[LTP]]*MIS[[#This Row],[OrderQuantity]]</f>
        <v>615</v>
      </c>
      <c r="AG405">
        <f>IF(MIS[[#This Row],[OrderSide]]="SELL",MIS[[#This Row],[VALUE]]-MIS[[#This Row],[LIVE_VALUE]],MIS[[#This Row],[LIVE_VALUE]]-MIS[[#This Row],[VALUE]])</f>
        <v>-251.25</v>
      </c>
      <c r="AH405" t="str" cm="1">
        <f t="array" ref="AH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" t="str">
        <f>MIS[[#This Row],[TRADING SYMBOL]]</f>
        <v>NIFTY2552223700PE</v>
      </c>
      <c r="AJ405" t="str">
        <f>IF(RIGHT(MIS[[#This Row],[Main/Hedge]],4)="MAIN","MAIN","HEDGE")</f>
        <v>HEDGE</v>
      </c>
      <c r="AK405" t="str" cm="1">
        <f t="array" ref="AK405">_xlfn._xlws.FILTER(Table4[Column1],ISNUMBER(SEARCH(Table4[Column1],MIS[[#This Row],[OrderUniqueIdentifier]])),"")</f>
        <v>VWAP</v>
      </c>
    </row>
    <row r="406" spans="1:37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>
        <f>_xlfn.XLOOKUP(MIS[[#This Row],[TRADING SYMBOL]],[1]Sheet1!$D:$D,[1]Sheet1!$C:$C)</f>
        <v>4.0999999999999996</v>
      </c>
      <c r="AE406">
        <f>MIS[[#This Row],[OrderAverageTradedPrice]]*MIS[[#This Row],[OrderQuantity]]</f>
        <v>144</v>
      </c>
      <c r="AF406">
        <f>MIS[[#This Row],[LTP]]*MIS[[#This Row],[OrderQuantity]]</f>
        <v>82</v>
      </c>
      <c r="AG406">
        <f>IF(MIS[[#This Row],[OrderSide]]="SELL",MIS[[#This Row],[VALUE]]-MIS[[#This Row],[LIVE_VALUE]],MIS[[#This Row],[LIVE_VALUE]]-MIS[[#This Row],[VALUE]])</f>
        <v>-62</v>
      </c>
      <c r="AH406" t="str" cm="1">
        <f t="array" ref="AH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6" t="str">
        <f>MIS[[#This Row],[TRADING SYMBOL]]</f>
        <v>SENSEX2552085900CE</v>
      </c>
      <c r="AJ406" t="str">
        <f>IF(RIGHT(MIS[[#This Row],[Main/Hedge]],4)="MAIN","MAIN","HEDGE")</f>
        <v>HEDGE</v>
      </c>
      <c r="AK406" t="str" cm="1">
        <f t="array" ref="AK406">_xlfn._xlws.FILTER(Table4[Column1],ISNUMBER(SEARCH(Table4[Column1],MIS[[#This Row],[OrderUniqueIdentifier]])),"")</f>
        <v>XYT</v>
      </c>
    </row>
    <row r="407" spans="1:37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>
        <f>_xlfn.XLOOKUP(MIS[[#This Row],[TRADING SYMBOL]],[1]Sheet1!$D:$D,[1]Sheet1!$C:$C)</f>
        <v>10</v>
      </c>
      <c r="AE407">
        <f>MIS[[#This Row],[OrderAverageTradedPrice]]*MIS[[#This Row],[OrderQuantity]]</f>
        <v>406</v>
      </c>
      <c r="AF407">
        <f>MIS[[#This Row],[LTP]]*MIS[[#This Row],[OrderQuantity]]</f>
        <v>200</v>
      </c>
      <c r="AG407">
        <f>IF(MIS[[#This Row],[OrderSide]]="SELL",MIS[[#This Row],[VALUE]]-MIS[[#This Row],[LIVE_VALUE]],MIS[[#This Row],[LIVE_VALUE]]-MIS[[#This Row],[VALUE]])</f>
        <v>-206</v>
      </c>
      <c r="AH407" t="str" cm="1">
        <f t="array" ref="AH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7" t="str">
        <f>MIS[[#This Row],[TRADING SYMBOL]]</f>
        <v>SENSEX2552078500PE</v>
      </c>
      <c r="AJ407" t="str">
        <f>IF(RIGHT(MIS[[#This Row],[Main/Hedge]],4)="MAIN","MAIN","HEDGE")</f>
        <v>HEDGE</v>
      </c>
      <c r="AK407" t="str" cm="1">
        <f t="array" ref="AK407">_xlfn._xlws.FILTER(Table4[Column1],ISNUMBER(SEARCH(Table4[Column1],MIS[[#This Row],[OrderUniqueIdentifier]])),"")</f>
        <v>XYT</v>
      </c>
    </row>
    <row r="408" spans="1:37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>
        <f>_xlfn.XLOOKUP(MIS[[#This Row],[TRADING SYMBOL]],[1]Sheet1!$D:$D,[1]Sheet1!$C:$C)</f>
        <v>4.0999999999999996</v>
      </c>
      <c r="AE408">
        <f>MIS[[#This Row],[OrderAverageTradedPrice]]*MIS[[#This Row],[OrderQuantity]]</f>
        <v>144</v>
      </c>
      <c r="AF408">
        <f>MIS[[#This Row],[LTP]]*MIS[[#This Row],[OrderQuantity]]</f>
        <v>82</v>
      </c>
      <c r="AG408">
        <f>IF(MIS[[#This Row],[OrderSide]]="SELL",MIS[[#This Row],[VALUE]]-MIS[[#This Row],[LIVE_VALUE]],MIS[[#This Row],[LIVE_VALUE]]-MIS[[#This Row],[VALUE]])</f>
        <v>-62</v>
      </c>
      <c r="AH408" t="str" cm="1">
        <f t="array" ref="AH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" t="str">
        <f>MIS[[#This Row],[TRADING SYMBOL]]</f>
        <v>SENSEX2552085900CE</v>
      </c>
      <c r="AJ408" t="str">
        <f>IF(RIGHT(MIS[[#This Row],[Main/Hedge]],4)="MAIN","MAIN","HEDGE")</f>
        <v>HEDGE</v>
      </c>
      <c r="AK408" t="str" cm="1">
        <f t="array" ref="AK408">_xlfn._xlws.FILTER(Table4[Column1],ISNUMBER(SEARCH(Table4[Column1],MIS[[#This Row],[OrderUniqueIdentifier]])),"")</f>
        <v>XYT</v>
      </c>
    </row>
    <row r="409" spans="1:37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>
        <f>_xlfn.XLOOKUP(MIS[[#This Row],[TRADING SYMBOL]],[1]Sheet1!$D:$D,[1]Sheet1!$C:$C)</f>
        <v>10</v>
      </c>
      <c r="AE409">
        <f>MIS[[#This Row],[OrderAverageTradedPrice]]*MIS[[#This Row],[OrderQuantity]]</f>
        <v>407</v>
      </c>
      <c r="AF409">
        <f>MIS[[#This Row],[LTP]]*MIS[[#This Row],[OrderQuantity]]</f>
        <v>200</v>
      </c>
      <c r="AG409">
        <f>IF(MIS[[#This Row],[OrderSide]]="SELL",MIS[[#This Row],[VALUE]]-MIS[[#This Row],[LIVE_VALUE]],MIS[[#This Row],[LIVE_VALUE]]-MIS[[#This Row],[VALUE]])</f>
        <v>-207</v>
      </c>
      <c r="AH409" t="str" cm="1">
        <f t="array" ref="AH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" t="str">
        <f>MIS[[#This Row],[TRADING SYMBOL]]</f>
        <v>SENSEX2552078500PE</v>
      </c>
      <c r="AJ409" t="str">
        <f>IF(RIGHT(MIS[[#This Row],[Main/Hedge]],4)="MAIN","MAIN","HEDGE")</f>
        <v>HEDGE</v>
      </c>
      <c r="AK409" t="str" cm="1">
        <f t="array" ref="AK409">_xlfn._xlws.FILTER(Table4[Column1],ISNUMBER(SEARCH(Table4[Column1],MIS[[#This Row],[OrderUniqueIdentifier]])),"")</f>
        <v>XYT</v>
      </c>
    </row>
    <row r="410" spans="1:37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>
        <f>_xlfn.XLOOKUP(MIS[[#This Row],[TRADING SYMBOL]],[1]Sheet1!$D:$D,[1]Sheet1!$C:$C)</f>
        <v>3.15</v>
      </c>
      <c r="AE410">
        <f>MIS[[#This Row],[OrderAverageTradedPrice]]*MIS[[#This Row],[OrderQuantity]]</f>
        <v>262.5</v>
      </c>
      <c r="AF410">
        <f>MIS[[#This Row],[LTP]]*MIS[[#This Row],[OrderQuantity]]</f>
        <v>236.25</v>
      </c>
      <c r="AG410">
        <f>IF(MIS[[#This Row],[OrderSide]]="SELL",MIS[[#This Row],[VALUE]]-MIS[[#This Row],[LIVE_VALUE]],MIS[[#This Row],[LIVE_VALUE]]-MIS[[#This Row],[VALUE]])</f>
        <v>-26.25</v>
      </c>
      <c r="AH410" t="str" cm="1">
        <f t="array" ref="AH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" t="str">
        <f>MIS[[#This Row],[TRADING SYMBOL]]</f>
        <v>NIFTY2552226300CE</v>
      </c>
      <c r="AJ410" t="str">
        <f>IF(RIGHT(MIS[[#This Row],[Main/Hedge]],4)="MAIN","MAIN","HEDGE")</f>
        <v>HEDGE</v>
      </c>
      <c r="AK410" t="str" cm="1">
        <f t="array" ref="AK410">_xlfn._xlws.FILTER(Table4[Column1],ISNUMBER(SEARCH(Table4[Column1],MIS[[#This Row],[OrderUniqueIdentifier]])),"")</f>
        <v>VWAP</v>
      </c>
    </row>
    <row r="411" spans="1:37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>
        <f>_xlfn.XLOOKUP(MIS[[#This Row],[TRADING SYMBOL]],[1]Sheet1!$D:$D,[1]Sheet1!$C:$C)</f>
        <v>8.1999999999999993</v>
      </c>
      <c r="AE411">
        <f>MIS[[#This Row],[OrderAverageTradedPrice]]*MIS[[#This Row],[OrderQuantity]]</f>
        <v>862.5</v>
      </c>
      <c r="AF411">
        <f>MIS[[#This Row],[LTP]]*MIS[[#This Row],[OrderQuantity]]</f>
        <v>615</v>
      </c>
      <c r="AG411">
        <f>IF(MIS[[#This Row],[OrderSide]]="SELL",MIS[[#This Row],[VALUE]]-MIS[[#This Row],[LIVE_VALUE]],MIS[[#This Row],[LIVE_VALUE]]-MIS[[#This Row],[VALUE]])</f>
        <v>-247.5</v>
      </c>
      <c r="AH411" t="str" cm="1">
        <f t="array" ref="AH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" t="str">
        <f>MIS[[#This Row],[TRADING SYMBOL]]</f>
        <v>NIFTY2552223700PE</v>
      </c>
      <c r="AJ411" t="str">
        <f>IF(RIGHT(MIS[[#This Row],[Main/Hedge]],4)="MAIN","MAIN","HEDGE")</f>
        <v>HEDGE</v>
      </c>
      <c r="AK411" t="str" cm="1">
        <f t="array" ref="AK411">_xlfn._xlws.FILTER(Table4[Column1],ISNUMBER(SEARCH(Table4[Column1],MIS[[#This Row],[OrderUniqueIdentifier]])),"")</f>
        <v>VWAP</v>
      </c>
    </row>
    <row r="412" spans="1:37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>
        <f>_xlfn.XLOOKUP(MIS[[#This Row],[TRADING SYMBOL]],[1]Sheet1!$D:$D,[1]Sheet1!$C:$C)</f>
        <v>4.0999999999999996</v>
      </c>
      <c r="AE412">
        <f>MIS[[#This Row],[OrderAverageTradedPrice]]*MIS[[#This Row],[OrderQuantity]]</f>
        <v>720</v>
      </c>
      <c r="AF412">
        <f>MIS[[#This Row],[LTP]]*MIS[[#This Row],[OrderQuantity]]</f>
        <v>409.99999999999994</v>
      </c>
      <c r="AG412">
        <f>IF(MIS[[#This Row],[OrderSide]]="SELL",MIS[[#This Row],[VALUE]]-MIS[[#This Row],[LIVE_VALUE]],MIS[[#This Row],[LIVE_VALUE]]-MIS[[#This Row],[VALUE]])</f>
        <v>-310.00000000000006</v>
      </c>
      <c r="AH412" t="str" cm="1">
        <f t="array" ref="AH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" t="str">
        <f>MIS[[#This Row],[TRADING SYMBOL]]</f>
        <v>SENSEX2552085900CE</v>
      </c>
      <c r="AJ412" t="str">
        <f>IF(RIGHT(MIS[[#This Row],[Main/Hedge]],4)="MAIN","MAIN","HEDGE")</f>
        <v>HEDGE</v>
      </c>
      <c r="AK412" t="str" cm="1">
        <f t="array" ref="AK412">_xlfn._xlws.FILTER(Table4[Column1],ISNUMBER(SEARCH(Table4[Column1],MIS[[#This Row],[OrderUniqueIdentifier]])),"")</f>
        <v>XYT</v>
      </c>
    </row>
    <row r="413" spans="1:37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>
        <f>_xlfn.XLOOKUP(MIS[[#This Row],[TRADING SYMBOL]],[1]Sheet1!$D:$D,[1]Sheet1!$C:$C)</f>
        <v>8.1999999999999993</v>
      </c>
      <c r="AE413">
        <f>MIS[[#This Row],[OrderAverageTradedPrice]]*MIS[[#This Row],[OrderQuantity]]</f>
        <v>1725</v>
      </c>
      <c r="AF413">
        <f>MIS[[#This Row],[LTP]]*MIS[[#This Row],[OrderQuantity]]</f>
        <v>1230</v>
      </c>
      <c r="AG413">
        <f>IF(MIS[[#This Row],[OrderSide]]="SELL",MIS[[#This Row],[VALUE]]-MIS[[#This Row],[LIVE_VALUE]],MIS[[#This Row],[LIVE_VALUE]]-MIS[[#This Row],[VALUE]])</f>
        <v>-495</v>
      </c>
      <c r="AH413" t="str" cm="1">
        <f t="array" ref="AH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" t="str">
        <f>MIS[[#This Row],[TRADING SYMBOL]]</f>
        <v>NIFTY2552223700PE</v>
      </c>
      <c r="AJ413" t="str">
        <f>IF(RIGHT(MIS[[#This Row],[Main/Hedge]],4)="MAIN","MAIN","HEDGE")</f>
        <v>HEDGE</v>
      </c>
      <c r="AK413" t="str" cm="1">
        <f t="array" ref="AK413">_xlfn._xlws.FILTER(Table4[Column1],ISNUMBER(SEARCH(Table4[Column1],MIS[[#This Row],[OrderUniqueIdentifier]])),"")</f>
        <v>VWAP</v>
      </c>
    </row>
    <row r="414" spans="1:37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>
        <f>_xlfn.XLOOKUP(MIS[[#This Row],[TRADING SYMBOL]],[1]Sheet1!$D:$D,[1]Sheet1!$C:$C)</f>
        <v>8.1999999999999993</v>
      </c>
      <c r="AE414">
        <f>MIS[[#This Row],[OrderAverageTradedPrice]]*MIS[[#This Row],[OrderQuantity]]</f>
        <v>1725</v>
      </c>
      <c r="AF414">
        <f>MIS[[#This Row],[LTP]]*MIS[[#This Row],[OrderQuantity]]</f>
        <v>1230</v>
      </c>
      <c r="AG414">
        <f>IF(MIS[[#This Row],[OrderSide]]="SELL",MIS[[#This Row],[VALUE]]-MIS[[#This Row],[LIVE_VALUE]],MIS[[#This Row],[LIVE_VALUE]]-MIS[[#This Row],[VALUE]])</f>
        <v>-495</v>
      </c>
      <c r="AH414" t="str" cm="1">
        <f t="array" ref="AH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" t="str">
        <f>MIS[[#This Row],[TRADING SYMBOL]]</f>
        <v>NIFTY2552223700PE</v>
      </c>
      <c r="AJ414" t="str">
        <f>IF(RIGHT(MIS[[#This Row],[Main/Hedge]],4)="MAIN","MAIN","HEDGE")</f>
        <v>HEDGE</v>
      </c>
      <c r="AK414" t="str" cm="1">
        <f t="array" ref="AK414">_xlfn._xlws.FILTER(Table4[Column1],ISNUMBER(SEARCH(Table4[Column1],MIS[[#This Row],[OrderUniqueIdentifier]])),"")</f>
        <v>VWAP</v>
      </c>
    </row>
    <row r="415" spans="1:37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>
        <f>_xlfn.XLOOKUP(MIS[[#This Row],[TRADING SYMBOL]],[1]Sheet1!$D:$D,[1]Sheet1!$C:$C)</f>
        <v>3.15</v>
      </c>
      <c r="AE415">
        <f>MIS[[#This Row],[OrderAverageTradedPrice]]*MIS[[#This Row],[OrderQuantity]]</f>
        <v>532.5</v>
      </c>
      <c r="AF415">
        <f>MIS[[#This Row],[LTP]]*MIS[[#This Row],[OrderQuantity]]</f>
        <v>472.5</v>
      </c>
      <c r="AG415">
        <f>IF(MIS[[#This Row],[OrderSide]]="SELL",MIS[[#This Row],[VALUE]]-MIS[[#This Row],[LIVE_VALUE]],MIS[[#This Row],[LIVE_VALUE]]-MIS[[#This Row],[VALUE]])</f>
        <v>-60</v>
      </c>
      <c r="AH415" t="str" cm="1">
        <f t="array" ref="AH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" t="str">
        <f>MIS[[#This Row],[TRADING SYMBOL]]</f>
        <v>NIFTY2552226300CE</v>
      </c>
      <c r="AJ415" t="str">
        <f>IF(RIGHT(MIS[[#This Row],[Main/Hedge]],4)="MAIN","MAIN","HEDGE")</f>
        <v>HEDGE</v>
      </c>
      <c r="AK415" t="str" cm="1">
        <f t="array" ref="AK415">_xlfn._xlws.FILTER(Table4[Column1],ISNUMBER(SEARCH(Table4[Column1],MIS[[#This Row],[OrderUniqueIdentifier]])),"")</f>
        <v>VWAP</v>
      </c>
    </row>
    <row r="416" spans="1:37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>
        <f>_xlfn.XLOOKUP(MIS[[#This Row],[TRADING SYMBOL]],[1]Sheet1!$D:$D,[1]Sheet1!$C:$C)</f>
        <v>10</v>
      </c>
      <c r="AE416">
        <f>MIS[[#This Row],[OrderAverageTradedPrice]]*MIS[[#This Row],[OrderQuantity]]</f>
        <v>406</v>
      </c>
      <c r="AF416">
        <f>MIS[[#This Row],[LTP]]*MIS[[#This Row],[OrderQuantity]]</f>
        <v>200</v>
      </c>
      <c r="AG416">
        <f>IF(MIS[[#This Row],[OrderSide]]="SELL",MIS[[#This Row],[VALUE]]-MIS[[#This Row],[LIVE_VALUE]],MIS[[#This Row],[LIVE_VALUE]]-MIS[[#This Row],[VALUE]])</f>
        <v>-206</v>
      </c>
      <c r="AH416" t="str" cm="1">
        <f t="array" ref="AH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" t="str">
        <f>MIS[[#This Row],[TRADING SYMBOL]]</f>
        <v>SENSEX2552078500PE</v>
      </c>
      <c r="AJ416" t="str">
        <f>IF(RIGHT(MIS[[#This Row],[Main/Hedge]],4)="MAIN","MAIN","HEDGE")</f>
        <v>HEDGE</v>
      </c>
      <c r="AK416" t="str" cm="1">
        <f t="array" ref="AK416">_xlfn._xlws.FILTER(Table4[Column1],ISNUMBER(SEARCH(Table4[Column1],MIS[[#This Row],[OrderUniqueIdentifier]])),"")</f>
        <v>XYT</v>
      </c>
    </row>
    <row r="417" spans="1:37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>
        <f>_xlfn.XLOOKUP(MIS[[#This Row],[TRADING SYMBOL]],[1]Sheet1!$D:$D,[1]Sheet1!$C:$C)</f>
        <v>4.0999999999999996</v>
      </c>
      <c r="AE417">
        <f>MIS[[#This Row],[OrderAverageTradedPrice]]*MIS[[#This Row],[OrderQuantity]]</f>
        <v>282</v>
      </c>
      <c r="AF417">
        <f>MIS[[#This Row],[LTP]]*MIS[[#This Row],[OrderQuantity]]</f>
        <v>164</v>
      </c>
      <c r="AG417">
        <f>IF(MIS[[#This Row],[OrderSide]]="SELL",MIS[[#This Row],[VALUE]]-MIS[[#This Row],[LIVE_VALUE]],MIS[[#This Row],[LIVE_VALUE]]-MIS[[#This Row],[VALUE]])</f>
        <v>-118</v>
      </c>
      <c r="AH417" t="str" cm="1">
        <f t="array" ref="AH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" t="str">
        <f>MIS[[#This Row],[TRADING SYMBOL]]</f>
        <v>SENSEX2552085900CE</v>
      </c>
      <c r="AJ417" t="str">
        <f>IF(RIGHT(MIS[[#This Row],[Main/Hedge]],4)="MAIN","MAIN","HEDGE")</f>
        <v>HEDGE</v>
      </c>
      <c r="AK417" t="str" cm="1">
        <f t="array" ref="AK417">_xlfn._xlws.FILTER(Table4[Column1],ISNUMBER(SEARCH(Table4[Column1],MIS[[#This Row],[OrderUniqueIdentifier]])),"")</f>
        <v>XYT</v>
      </c>
    </row>
    <row r="418" spans="1:37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>
        <f>_xlfn.XLOOKUP(MIS[[#This Row],[TRADING SYMBOL]],[1]Sheet1!$D:$D,[1]Sheet1!$C:$C)</f>
        <v>10</v>
      </c>
      <c r="AE418">
        <f>MIS[[#This Row],[OrderAverageTradedPrice]]*MIS[[#This Row],[OrderQuantity]]</f>
        <v>802</v>
      </c>
      <c r="AF418">
        <f>MIS[[#This Row],[LTP]]*MIS[[#This Row],[OrderQuantity]]</f>
        <v>400</v>
      </c>
      <c r="AG418">
        <f>IF(MIS[[#This Row],[OrderSide]]="SELL",MIS[[#This Row],[VALUE]]-MIS[[#This Row],[LIVE_VALUE]],MIS[[#This Row],[LIVE_VALUE]]-MIS[[#This Row],[VALUE]])</f>
        <v>-402</v>
      </c>
      <c r="AH418" t="str" cm="1">
        <f t="array" ref="AH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" t="str">
        <f>MIS[[#This Row],[TRADING SYMBOL]]</f>
        <v>SENSEX2552078500PE</v>
      </c>
      <c r="AJ418" t="str">
        <f>IF(RIGHT(MIS[[#This Row],[Main/Hedge]],4)="MAIN","MAIN","HEDGE")</f>
        <v>HEDGE</v>
      </c>
      <c r="AK418" t="str" cm="1">
        <f t="array" ref="AK418">_xlfn._xlws.FILTER(Table4[Column1],ISNUMBER(SEARCH(Table4[Column1],MIS[[#This Row],[OrderUniqueIdentifier]])),"")</f>
        <v>XYT</v>
      </c>
    </row>
    <row r="419" spans="1:37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>
        <f>_xlfn.XLOOKUP(MIS[[#This Row],[TRADING SYMBOL]],[1]Sheet1!$D:$D,[1]Sheet1!$C:$C)</f>
        <v>4.0999999999999996</v>
      </c>
      <c r="AE419">
        <f>MIS[[#This Row],[OrderAverageTradedPrice]]*MIS[[#This Row],[OrderQuantity]]</f>
        <v>143</v>
      </c>
      <c r="AF419">
        <f>MIS[[#This Row],[LTP]]*MIS[[#This Row],[OrderQuantity]]</f>
        <v>82</v>
      </c>
      <c r="AG419">
        <f>IF(MIS[[#This Row],[OrderSide]]="SELL",MIS[[#This Row],[VALUE]]-MIS[[#This Row],[LIVE_VALUE]],MIS[[#This Row],[LIVE_VALUE]]-MIS[[#This Row],[VALUE]])</f>
        <v>-61</v>
      </c>
      <c r="AH419" t="str" cm="1">
        <f t="array" ref="AH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" t="str">
        <f>MIS[[#This Row],[TRADING SYMBOL]]</f>
        <v>SENSEX2552085900CE</v>
      </c>
      <c r="AJ419" t="str">
        <f>IF(RIGHT(MIS[[#This Row],[Main/Hedge]],4)="MAIN","MAIN","HEDGE")</f>
        <v>HEDGE</v>
      </c>
      <c r="AK419" t="str" cm="1">
        <f t="array" ref="AK419">_xlfn._xlws.FILTER(Table4[Column1],ISNUMBER(SEARCH(Table4[Column1],MIS[[#This Row],[OrderUniqueIdentifier]])),"")</f>
        <v>XYT</v>
      </c>
    </row>
    <row r="420" spans="1:37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>
        <f>_xlfn.XLOOKUP(MIS[[#This Row],[TRADING SYMBOL]],[1]Sheet1!$D:$D,[1]Sheet1!$C:$C)</f>
        <v>10</v>
      </c>
      <c r="AE420">
        <f>MIS[[#This Row],[OrderAverageTradedPrice]]*MIS[[#This Row],[OrderQuantity]]</f>
        <v>401</v>
      </c>
      <c r="AF420">
        <f>MIS[[#This Row],[LTP]]*MIS[[#This Row],[OrderQuantity]]</f>
        <v>200</v>
      </c>
      <c r="AG420">
        <f>IF(MIS[[#This Row],[OrderSide]]="SELL",MIS[[#This Row],[VALUE]]-MIS[[#This Row],[LIVE_VALUE]],MIS[[#This Row],[LIVE_VALUE]]-MIS[[#This Row],[VALUE]])</f>
        <v>-201</v>
      </c>
      <c r="AH420" t="str" cm="1">
        <f t="array" ref="AH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" t="str">
        <f>MIS[[#This Row],[TRADING SYMBOL]]</f>
        <v>SENSEX2552078500PE</v>
      </c>
      <c r="AJ420" t="str">
        <f>IF(RIGHT(MIS[[#This Row],[Main/Hedge]],4)="MAIN","MAIN","HEDGE")</f>
        <v>HEDGE</v>
      </c>
      <c r="AK420" t="str" cm="1">
        <f t="array" ref="AK420">_xlfn._xlws.FILTER(Table4[Column1],ISNUMBER(SEARCH(Table4[Column1],MIS[[#This Row],[OrderUniqueIdentifier]])),"")</f>
        <v>XYT</v>
      </c>
    </row>
    <row r="421" spans="1:37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>
        <f>_xlfn.XLOOKUP(MIS[[#This Row],[TRADING SYMBOL]],[1]Sheet1!$D:$D,[1]Sheet1!$C:$C)</f>
        <v>3.15</v>
      </c>
      <c r="AE421">
        <f>MIS[[#This Row],[OrderAverageTradedPrice]]*MIS[[#This Row],[OrderQuantity]]</f>
        <v>262.5</v>
      </c>
      <c r="AF421">
        <f>MIS[[#This Row],[LTP]]*MIS[[#This Row],[OrderQuantity]]</f>
        <v>236.25</v>
      </c>
      <c r="AG421">
        <f>IF(MIS[[#This Row],[OrderSide]]="SELL",MIS[[#This Row],[VALUE]]-MIS[[#This Row],[LIVE_VALUE]],MIS[[#This Row],[LIVE_VALUE]]-MIS[[#This Row],[VALUE]])</f>
        <v>-26.25</v>
      </c>
      <c r="AH421" t="str" cm="1">
        <f t="array" ref="AH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" t="str">
        <f>MIS[[#This Row],[TRADING SYMBOL]]</f>
        <v>NIFTY2552226300CE</v>
      </c>
      <c r="AJ421" t="str">
        <f>IF(RIGHT(MIS[[#This Row],[Main/Hedge]],4)="MAIN","MAIN","HEDGE")</f>
        <v>HEDGE</v>
      </c>
      <c r="AK421" t="str" cm="1">
        <f t="array" ref="AK421">_xlfn._xlws.FILTER(Table4[Column1],ISNUMBER(SEARCH(Table4[Column1],MIS[[#This Row],[OrderUniqueIdentifier]])),"")</f>
        <v>VWAP</v>
      </c>
    </row>
    <row r="422" spans="1:37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>
        <f>_xlfn.XLOOKUP(MIS[[#This Row],[TRADING SYMBOL]],[1]Sheet1!$D:$D,[1]Sheet1!$C:$C)</f>
        <v>8.1999999999999993</v>
      </c>
      <c r="AE422">
        <f>MIS[[#This Row],[OrderAverageTradedPrice]]*MIS[[#This Row],[OrderQuantity]]</f>
        <v>858.75</v>
      </c>
      <c r="AF422">
        <f>MIS[[#This Row],[LTP]]*MIS[[#This Row],[OrderQuantity]]</f>
        <v>615</v>
      </c>
      <c r="AG422">
        <f>IF(MIS[[#This Row],[OrderSide]]="SELL",MIS[[#This Row],[VALUE]]-MIS[[#This Row],[LIVE_VALUE]],MIS[[#This Row],[LIVE_VALUE]]-MIS[[#This Row],[VALUE]])</f>
        <v>-243.75</v>
      </c>
      <c r="AH422" t="str" cm="1">
        <f t="array" ref="AH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" t="str">
        <f>MIS[[#This Row],[TRADING SYMBOL]]</f>
        <v>NIFTY2552223700PE</v>
      </c>
      <c r="AJ422" t="str">
        <f>IF(RIGHT(MIS[[#This Row],[Main/Hedge]],4)="MAIN","MAIN","HEDGE")</f>
        <v>HEDGE</v>
      </c>
      <c r="AK422" t="str" cm="1">
        <f t="array" ref="AK422">_xlfn._xlws.FILTER(Table4[Column1],ISNUMBER(SEARCH(Table4[Column1],MIS[[#This Row],[OrderUniqueIdentifier]])),"")</f>
        <v>VWAP</v>
      </c>
    </row>
    <row r="423" spans="1:37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>
        <f>_xlfn.XLOOKUP(MIS[[#This Row],[TRADING SYMBOL]],[1]Sheet1!$D:$D,[1]Sheet1!$C:$C)</f>
        <v>4.0999999999999996</v>
      </c>
      <c r="AE423">
        <f>MIS[[#This Row],[OrderAverageTradedPrice]]*MIS[[#This Row],[OrderQuantity]]</f>
        <v>141</v>
      </c>
      <c r="AF423">
        <f>MIS[[#This Row],[LTP]]*MIS[[#This Row],[OrderQuantity]]</f>
        <v>82</v>
      </c>
      <c r="AG423">
        <f>IF(MIS[[#This Row],[OrderSide]]="SELL",MIS[[#This Row],[VALUE]]-MIS[[#This Row],[LIVE_VALUE]],MIS[[#This Row],[LIVE_VALUE]]-MIS[[#This Row],[VALUE]])</f>
        <v>-59</v>
      </c>
      <c r="AH423" t="str" cm="1">
        <f t="array" ref="AH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" t="str">
        <f>MIS[[#This Row],[TRADING SYMBOL]]</f>
        <v>SENSEX2552085900CE</v>
      </c>
      <c r="AJ423" t="str">
        <f>IF(RIGHT(MIS[[#This Row],[Main/Hedge]],4)="MAIN","MAIN","HEDGE")</f>
        <v>HEDGE</v>
      </c>
      <c r="AK423" t="str" cm="1">
        <f t="array" ref="AK423">_xlfn._xlws.FILTER(Table4[Column1],ISNUMBER(SEARCH(Table4[Column1],MIS[[#This Row],[OrderUniqueIdentifier]])),"")</f>
        <v>XYT</v>
      </c>
    </row>
    <row r="424" spans="1:37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>
        <f>_xlfn.XLOOKUP(MIS[[#This Row],[TRADING SYMBOL]],[1]Sheet1!$D:$D,[1]Sheet1!$C:$C)</f>
        <v>10</v>
      </c>
      <c r="AE424">
        <f>MIS[[#This Row],[OrderAverageTradedPrice]]*MIS[[#This Row],[OrderQuantity]]</f>
        <v>402</v>
      </c>
      <c r="AF424">
        <f>MIS[[#This Row],[LTP]]*MIS[[#This Row],[OrderQuantity]]</f>
        <v>200</v>
      </c>
      <c r="AG424">
        <f>IF(MIS[[#This Row],[OrderSide]]="SELL",MIS[[#This Row],[VALUE]]-MIS[[#This Row],[LIVE_VALUE]],MIS[[#This Row],[LIVE_VALUE]]-MIS[[#This Row],[VALUE]])</f>
        <v>-202</v>
      </c>
      <c r="AH424" t="str" cm="1">
        <f t="array" ref="AH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" t="str">
        <f>MIS[[#This Row],[TRADING SYMBOL]]</f>
        <v>SENSEX2552078500PE</v>
      </c>
      <c r="AJ424" t="str">
        <f>IF(RIGHT(MIS[[#This Row],[Main/Hedge]],4)="MAIN","MAIN","HEDGE")</f>
        <v>HEDGE</v>
      </c>
      <c r="AK424" t="str" cm="1">
        <f t="array" ref="AK424">_xlfn._xlws.FILTER(Table4[Column1],ISNUMBER(SEARCH(Table4[Column1],MIS[[#This Row],[OrderUniqueIdentifier]])),"")</f>
        <v>XYT</v>
      </c>
    </row>
    <row r="425" spans="1:37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>
        <f>_xlfn.XLOOKUP(MIS[[#This Row],[TRADING SYMBOL]],[1]Sheet1!$D:$D,[1]Sheet1!$C:$C)</f>
        <v>4.0999999999999996</v>
      </c>
      <c r="AE425">
        <f>MIS[[#This Row],[OrderAverageTradedPrice]]*MIS[[#This Row],[OrderQuantity]]</f>
        <v>284</v>
      </c>
      <c r="AF425">
        <f>MIS[[#This Row],[LTP]]*MIS[[#This Row],[OrderQuantity]]</f>
        <v>164</v>
      </c>
      <c r="AG425">
        <f>IF(MIS[[#This Row],[OrderSide]]="SELL",MIS[[#This Row],[VALUE]]-MIS[[#This Row],[LIVE_VALUE]],MIS[[#This Row],[LIVE_VALUE]]-MIS[[#This Row],[VALUE]])</f>
        <v>-120</v>
      </c>
      <c r="AH425" t="str" cm="1">
        <f t="array" ref="AH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" t="str">
        <f>MIS[[#This Row],[TRADING SYMBOL]]</f>
        <v>SENSEX2552085900CE</v>
      </c>
      <c r="AJ425" t="str">
        <f>IF(RIGHT(MIS[[#This Row],[Main/Hedge]],4)="MAIN","MAIN","HEDGE")</f>
        <v>HEDGE</v>
      </c>
      <c r="AK425" t="str" cm="1">
        <f t="array" ref="AK425">_xlfn._xlws.FILTER(Table4[Column1],ISNUMBER(SEARCH(Table4[Column1],MIS[[#This Row],[OrderUniqueIdentifier]])),"")</f>
        <v>XYT</v>
      </c>
    </row>
    <row r="426" spans="1:37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>
        <f>_xlfn.XLOOKUP(MIS[[#This Row],[TRADING SYMBOL]],[1]Sheet1!$D:$D,[1]Sheet1!$C:$C)</f>
        <v>4.0999999999999996</v>
      </c>
      <c r="AE426">
        <f>MIS[[#This Row],[OrderAverageTradedPrice]]*MIS[[#This Row],[OrderQuantity]]</f>
        <v>564</v>
      </c>
      <c r="AF426">
        <f>MIS[[#This Row],[LTP]]*MIS[[#This Row],[OrderQuantity]]</f>
        <v>328</v>
      </c>
      <c r="AG426">
        <f>IF(MIS[[#This Row],[OrderSide]]="SELL",MIS[[#This Row],[VALUE]]-MIS[[#This Row],[LIVE_VALUE]],MIS[[#This Row],[LIVE_VALUE]]-MIS[[#This Row],[VALUE]])</f>
        <v>-236</v>
      </c>
      <c r="AH426" t="str" cm="1">
        <f t="array" ref="AH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" t="str">
        <f>MIS[[#This Row],[TRADING SYMBOL]]</f>
        <v>SENSEX2552085900CE</v>
      </c>
      <c r="AJ426" t="str">
        <f>IF(RIGHT(MIS[[#This Row],[Main/Hedge]],4)="MAIN","MAIN","HEDGE")</f>
        <v>HEDGE</v>
      </c>
      <c r="AK426" t="str" cm="1">
        <f t="array" ref="AK426">_xlfn._xlws.FILTER(Table4[Column1],ISNUMBER(SEARCH(Table4[Column1],MIS[[#This Row],[OrderUniqueIdentifier]])),"")</f>
        <v>XYT</v>
      </c>
    </row>
    <row r="427" spans="1:37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>
        <f>_xlfn.XLOOKUP(MIS[[#This Row],[TRADING SYMBOL]],[1]Sheet1!$D:$D,[1]Sheet1!$C:$C)</f>
        <v>10</v>
      </c>
      <c r="AE427">
        <f>MIS[[#This Row],[OrderAverageTradedPrice]]*MIS[[#This Row],[OrderQuantity]]</f>
        <v>1604</v>
      </c>
      <c r="AF427">
        <f>MIS[[#This Row],[LTP]]*MIS[[#This Row],[OrderQuantity]]</f>
        <v>800</v>
      </c>
      <c r="AG427">
        <f>IF(MIS[[#This Row],[OrderSide]]="SELL",MIS[[#This Row],[VALUE]]-MIS[[#This Row],[LIVE_VALUE]],MIS[[#This Row],[LIVE_VALUE]]-MIS[[#This Row],[VALUE]])</f>
        <v>-804</v>
      </c>
      <c r="AH427" t="str" cm="1">
        <f t="array" ref="AH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" t="str">
        <f>MIS[[#This Row],[TRADING SYMBOL]]</f>
        <v>SENSEX2552078500PE</v>
      </c>
      <c r="AJ427" t="str">
        <f>IF(RIGHT(MIS[[#This Row],[Main/Hedge]],4)="MAIN","MAIN","HEDGE")</f>
        <v>HEDGE</v>
      </c>
      <c r="AK427" t="str" cm="1">
        <f t="array" ref="AK427">_xlfn._xlws.FILTER(Table4[Column1],ISNUMBER(SEARCH(Table4[Column1],MIS[[#This Row],[OrderUniqueIdentifier]])),"")</f>
        <v>XYT</v>
      </c>
    </row>
    <row r="428" spans="1:37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>
        <f>_xlfn.XLOOKUP(MIS[[#This Row],[TRADING SYMBOL]],[1]Sheet1!$D:$D,[1]Sheet1!$C:$C)</f>
        <v>8.1999999999999993</v>
      </c>
      <c r="AE428">
        <f>MIS[[#This Row],[OrderAverageTradedPrice]]*MIS[[#This Row],[OrderQuantity]]</f>
        <v>4312.5</v>
      </c>
      <c r="AF428">
        <f>MIS[[#This Row],[LTP]]*MIS[[#This Row],[OrderQuantity]]</f>
        <v>3074.9999999999995</v>
      </c>
      <c r="AG428">
        <f>IF(MIS[[#This Row],[OrderSide]]="SELL",MIS[[#This Row],[VALUE]]-MIS[[#This Row],[LIVE_VALUE]],MIS[[#This Row],[LIVE_VALUE]]-MIS[[#This Row],[VALUE]])</f>
        <v>-1237.5000000000005</v>
      </c>
      <c r="AH428" t="str" cm="1">
        <f t="array" ref="AH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" t="str">
        <f>MIS[[#This Row],[TRADING SYMBOL]]</f>
        <v>NIFTY2552223700PE</v>
      </c>
      <c r="AJ428" t="str">
        <f>IF(RIGHT(MIS[[#This Row],[Main/Hedge]],4)="MAIN","MAIN","HEDGE")</f>
        <v>HEDGE</v>
      </c>
      <c r="AK428" t="str" cm="1">
        <f t="array" ref="AK428">_xlfn._xlws.FILTER(Table4[Column1],ISNUMBER(SEARCH(Table4[Column1],MIS[[#This Row],[OrderUniqueIdentifier]])),"")</f>
        <v>VWAP</v>
      </c>
    </row>
    <row r="429" spans="1:37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>
        <f>_xlfn.XLOOKUP(MIS[[#This Row],[TRADING SYMBOL]],[1]Sheet1!$D:$D,[1]Sheet1!$C:$C)</f>
        <v>4.0999999999999996</v>
      </c>
      <c r="AE429">
        <f>MIS[[#This Row],[OrderAverageTradedPrice]]*MIS[[#This Row],[OrderQuantity]]</f>
        <v>432</v>
      </c>
      <c r="AF429">
        <f>MIS[[#This Row],[LTP]]*MIS[[#This Row],[OrderQuantity]]</f>
        <v>245.99999999999997</v>
      </c>
      <c r="AG429">
        <f>IF(MIS[[#This Row],[OrderSide]]="SELL",MIS[[#This Row],[VALUE]]-MIS[[#This Row],[LIVE_VALUE]],MIS[[#This Row],[LIVE_VALUE]]-MIS[[#This Row],[VALUE]])</f>
        <v>-186.00000000000003</v>
      </c>
      <c r="AH429" t="str" cm="1">
        <f t="array" ref="AH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" t="str">
        <f>MIS[[#This Row],[TRADING SYMBOL]]</f>
        <v>SENSEX2552085900CE</v>
      </c>
      <c r="AJ429" t="str">
        <f>IF(RIGHT(MIS[[#This Row],[Main/Hedge]],4)="MAIN","MAIN","HEDGE")</f>
        <v>HEDGE</v>
      </c>
      <c r="AK429" t="str" cm="1">
        <f t="array" ref="AK429">_xlfn._xlws.FILTER(Table4[Column1],ISNUMBER(SEARCH(Table4[Column1],MIS[[#This Row],[OrderUniqueIdentifier]])),"")</f>
        <v>XYT</v>
      </c>
    </row>
    <row r="430" spans="1:37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>
        <f>_xlfn.XLOOKUP(MIS[[#This Row],[TRADING SYMBOL]],[1]Sheet1!$D:$D,[1]Sheet1!$C:$C)</f>
        <v>11.55</v>
      </c>
      <c r="AE430">
        <f>MIS[[#This Row],[OrderAverageTradedPrice]]*MIS[[#This Row],[OrderQuantity]]</f>
        <v>1173</v>
      </c>
      <c r="AF430">
        <f>MIS[[#This Row],[LTP]]*MIS[[#This Row],[OrderQuantity]]</f>
        <v>693</v>
      </c>
      <c r="AG430">
        <f>IF(MIS[[#This Row],[OrderSide]]="SELL",MIS[[#This Row],[VALUE]]-MIS[[#This Row],[LIVE_VALUE]],MIS[[#This Row],[LIVE_VALUE]]-MIS[[#This Row],[VALUE]])</f>
        <v>-480</v>
      </c>
      <c r="AH430" t="str" cm="1">
        <f t="array" ref="AH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" t="str">
        <f>MIS[[#This Row],[TRADING SYMBOL]]</f>
        <v>SENSEX2552078400PE</v>
      </c>
      <c r="AJ430" t="str">
        <f>IF(RIGHT(MIS[[#This Row],[Main/Hedge]],4)="MAIN","MAIN","HEDGE")</f>
        <v>HEDGE</v>
      </c>
      <c r="AK430" t="str" cm="1">
        <f t="array" ref="AK430">_xlfn._xlws.FILTER(Table4[Column1],ISNUMBER(SEARCH(Table4[Column1],MIS[[#This Row],[OrderUniqueIdentifier]])),"")</f>
        <v>XYT</v>
      </c>
    </row>
    <row r="431" spans="1:37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>
        <f>_xlfn.XLOOKUP(MIS[[#This Row],[TRADING SYMBOL]],[1]Sheet1!$D:$D,[1]Sheet1!$C:$C)</f>
        <v>8.1999999999999993</v>
      </c>
      <c r="AE431">
        <f>MIS[[#This Row],[OrderAverageTradedPrice]]*MIS[[#This Row],[OrderQuantity]]</f>
        <v>5175</v>
      </c>
      <c r="AF431">
        <f>MIS[[#This Row],[LTP]]*MIS[[#This Row],[OrderQuantity]]</f>
        <v>3689.9999999999995</v>
      </c>
      <c r="AG431">
        <f>IF(MIS[[#This Row],[OrderSide]]="SELL",MIS[[#This Row],[VALUE]]-MIS[[#This Row],[LIVE_VALUE]],MIS[[#This Row],[LIVE_VALUE]]-MIS[[#This Row],[VALUE]])</f>
        <v>-1485.0000000000005</v>
      </c>
      <c r="AH431" t="str" cm="1">
        <f t="array" ref="AH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" t="str">
        <f>MIS[[#This Row],[TRADING SYMBOL]]</f>
        <v>NIFTY2552223700PE</v>
      </c>
      <c r="AJ431" t="str">
        <f>IF(RIGHT(MIS[[#This Row],[Main/Hedge]],4)="MAIN","MAIN","HEDGE")</f>
        <v>HEDGE</v>
      </c>
      <c r="AK431" t="str" cm="1">
        <f t="array" ref="AK431">_xlfn._xlws.FILTER(Table4[Column1],ISNUMBER(SEARCH(Table4[Column1],MIS[[#This Row],[OrderUniqueIdentifier]])),"")</f>
        <v>VWAP</v>
      </c>
    </row>
    <row r="432" spans="1:37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>
        <f>_xlfn.XLOOKUP(MIS[[#This Row],[TRADING SYMBOL]],[1]Sheet1!$D:$D,[1]Sheet1!$C:$C)</f>
        <v>11.55</v>
      </c>
      <c r="AE432">
        <f>MIS[[#This Row],[OrderAverageTradedPrice]]*MIS[[#This Row],[OrderQuantity]]</f>
        <v>1165.9999999999982</v>
      </c>
      <c r="AF432">
        <f>MIS[[#This Row],[LTP]]*MIS[[#This Row],[OrderQuantity]]</f>
        <v>693</v>
      </c>
      <c r="AG432">
        <f>IF(MIS[[#This Row],[OrderSide]]="SELL",MIS[[#This Row],[VALUE]]-MIS[[#This Row],[LIVE_VALUE]],MIS[[#This Row],[LIVE_VALUE]]-MIS[[#This Row],[VALUE]])</f>
        <v>-472.99999999999818</v>
      </c>
      <c r="AH432" t="str" cm="1">
        <f t="array" ref="AH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" t="str">
        <f>MIS[[#This Row],[TRADING SYMBOL]]</f>
        <v>SENSEX2552078400PE</v>
      </c>
      <c r="AJ432" t="str">
        <f>IF(RIGHT(MIS[[#This Row],[Main/Hedge]],4)="MAIN","MAIN","HEDGE")</f>
        <v>HEDGE</v>
      </c>
      <c r="AK432" t="str" cm="1">
        <f t="array" ref="AK432">_xlfn._xlws.FILTER(Table4[Column1],ISNUMBER(SEARCH(Table4[Column1],MIS[[#This Row],[OrderUniqueIdentifier]])),"")</f>
        <v>XYT</v>
      </c>
    </row>
    <row r="433" spans="1:37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>
        <f>_xlfn.XLOOKUP(MIS[[#This Row],[TRADING SYMBOL]],[1]Sheet1!$D:$D,[1]Sheet1!$C:$C)</f>
        <v>3.15</v>
      </c>
      <c r="AE433">
        <f>MIS[[#This Row],[OrderAverageTradedPrice]]*MIS[[#This Row],[OrderQuantity]]</f>
        <v>532.5</v>
      </c>
      <c r="AF433">
        <f>MIS[[#This Row],[LTP]]*MIS[[#This Row],[OrderQuantity]]</f>
        <v>472.5</v>
      </c>
      <c r="AG433">
        <f>IF(MIS[[#This Row],[OrderSide]]="SELL",MIS[[#This Row],[VALUE]]-MIS[[#This Row],[LIVE_VALUE]],MIS[[#This Row],[LIVE_VALUE]]-MIS[[#This Row],[VALUE]])</f>
        <v>-60</v>
      </c>
      <c r="AH433" t="str" cm="1">
        <f t="array" ref="AH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3" t="str">
        <f>MIS[[#This Row],[TRADING SYMBOL]]</f>
        <v>NIFTY2552226300CE</v>
      </c>
      <c r="AJ433" t="str">
        <f>IF(RIGHT(MIS[[#This Row],[Main/Hedge]],4)="MAIN","MAIN","HEDGE")</f>
        <v>HEDGE</v>
      </c>
      <c r="AK433" t="str" cm="1">
        <f t="array" ref="AK433">_xlfn._xlws.FILTER(Table4[Column1],ISNUMBER(SEARCH(Table4[Column1],MIS[[#This Row],[OrderUniqueIdentifier]])),"")</f>
        <v>VWAP</v>
      </c>
    </row>
    <row r="434" spans="1:37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>
        <f>_xlfn.XLOOKUP(MIS[[#This Row],[TRADING SYMBOL]],[1]Sheet1!$D:$D,[1]Sheet1!$C:$C)</f>
        <v>4.0999999999999996</v>
      </c>
      <c r="AE434">
        <f>MIS[[#This Row],[OrderAverageTradedPrice]]*MIS[[#This Row],[OrderQuantity]]</f>
        <v>141</v>
      </c>
      <c r="AF434">
        <f>MIS[[#This Row],[LTP]]*MIS[[#This Row],[OrderQuantity]]</f>
        <v>82</v>
      </c>
      <c r="AG434">
        <f>IF(MIS[[#This Row],[OrderSide]]="SELL",MIS[[#This Row],[VALUE]]-MIS[[#This Row],[LIVE_VALUE]],MIS[[#This Row],[LIVE_VALUE]]-MIS[[#This Row],[VALUE]])</f>
        <v>-59</v>
      </c>
      <c r="AH434" t="str" cm="1">
        <f t="array" ref="AH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" t="str">
        <f>MIS[[#This Row],[TRADING SYMBOL]]</f>
        <v>SENSEX2552085900CE</v>
      </c>
      <c r="AJ434" t="str">
        <f>IF(RIGHT(MIS[[#This Row],[Main/Hedge]],4)="MAIN","MAIN","HEDGE")</f>
        <v>HEDGE</v>
      </c>
      <c r="AK434" t="str" cm="1">
        <f t="array" ref="AK434">_xlfn._xlws.FILTER(Table4[Column1],ISNUMBER(SEARCH(Table4[Column1],MIS[[#This Row],[OrderUniqueIdentifier]])),"")</f>
        <v>XYT</v>
      </c>
    </row>
    <row r="435" spans="1:37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>
        <f>_xlfn.XLOOKUP(MIS[[#This Row],[TRADING SYMBOL]],[1]Sheet1!$D:$D,[1]Sheet1!$C:$C)</f>
        <v>10</v>
      </c>
      <c r="AE435">
        <f>MIS[[#This Row],[OrderAverageTradedPrice]]*MIS[[#This Row],[OrderQuantity]]</f>
        <v>402</v>
      </c>
      <c r="AF435">
        <f>MIS[[#This Row],[LTP]]*MIS[[#This Row],[OrderQuantity]]</f>
        <v>200</v>
      </c>
      <c r="AG435">
        <f>IF(MIS[[#This Row],[OrderSide]]="SELL",MIS[[#This Row],[VALUE]]-MIS[[#This Row],[LIVE_VALUE]],MIS[[#This Row],[LIVE_VALUE]]-MIS[[#This Row],[VALUE]])</f>
        <v>-202</v>
      </c>
      <c r="AH435" t="str" cm="1">
        <f t="array" ref="AH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" t="str">
        <f>MIS[[#This Row],[TRADING SYMBOL]]</f>
        <v>SENSEX2552078500PE</v>
      </c>
      <c r="AJ435" t="str">
        <f>IF(RIGHT(MIS[[#This Row],[Main/Hedge]],4)="MAIN","MAIN","HEDGE")</f>
        <v>HEDGE</v>
      </c>
      <c r="AK435" t="str" cm="1">
        <f t="array" ref="AK435">_xlfn._xlws.FILTER(Table4[Column1],ISNUMBER(SEARCH(Table4[Column1],MIS[[#This Row],[OrderUniqueIdentifier]])),"")</f>
        <v>XYT</v>
      </c>
    </row>
    <row r="436" spans="1:37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>
        <f>_xlfn.XLOOKUP(MIS[[#This Row],[TRADING SYMBOL]],[1]Sheet1!$D:$D,[1]Sheet1!$C:$C)</f>
        <v>3.15</v>
      </c>
      <c r="AE436">
        <f>MIS[[#This Row],[OrderAverageTradedPrice]]*MIS[[#This Row],[OrderQuantity]]</f>
        <v>525</v>
      </c>
      <c r="AF436">
        <f>MIS[[#This Row],[LTP]]*MIS[[#This Row],[OrderQuantity]]</f>
        <v>472.5</v>
      </c>
      <c r="AG436">
        <f>IF(MIS[[#This Row],[OrderSide]]="SELL",MIS[[#This Row],[VALUE]]-MIS[[#This Row],[LIVE_VALUE]],MIS[[#This Row],[LIVE_VALUE]]-MIS[[#This Row],[VALUE]])</f>
        <v>-52.5</v>
      </c>
      <c r="AH436" t="str" cm="1">
        <f t="array" ref="AH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6" t="str">
        <f>MIS[[#This Row],[TRADING SYMBOL]]</f>
        <v>NIFTY2552226300CE</v>
      </c>
      <c r="AJ436" t="str">
        <f>IF(RIGHT(MIS[[#This Row],[Main/Hedge]],4)="MAIN","MAIN","HEDGE")</f>
        <v>HEDGE</v>
      </c>
      <c r="AK436" t="str" cm="1">
        <f t="array" ref="AK436">_xlfn._xlws.FILTER(Table4[Column1],ISNUMBER(SEARCH(Table4[Column1],MIS[[#This Row],[OrderUniqueIdentifier]])),"")</f>
        <v>VWAP</v>
      </c>
    </row>
    <row r="437" spans="1:37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>
        <f>_xlfn.XLOOKUP(MIS[[#This Row],[TRADING SYMBOL]],[1]Sheet1!$D:$D,[1]Sheet1!$C:$C)</f>
        <v>8.1999999999999993</v>
      </c>
      <c r="AE437">
        <f>MIS[[#This Row],[OrderAverageTradedPrice]]*MIS[[#This Row],[OrderQuantity]]</f>
        <v>1717.5</v>
      </c>
      <c r="AF437">
        <f>MIS[[#This Row],[LTP]]*MIS[[#This Row],[OrderQuantity]]</f>
        <v>1230</v>
      </c>
      <c r="AG437">
        <f>IF(MIS[[#This Row],[OrderSide]]="SELL",MIS[[#This Row],[VALUE]]-MIS[[#This Row],[LIVE_VALUE]],MIS[[#This Row],[LIVE_VALUE]]-MIS[[#This Row],[VALUE]])</f>
        <v>-487.5</v>
      </c>
      <c r="AH437" t="str" cm="1">
        <f t="array" ref="AH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7" t="str">
        <f>MIS[[#This Row],[TRADING SYMBOL]]</f>
        <v>NIFTY2552223700PE</v>
      </c>
      <c r="AJ437" t="str">
        <f>IF(RIGHT(MIS[[#This Row],[Main/Hedge]],4)="MAIN","MAIN","HEDGE")</f>
        <v>HEDGE</v>
      </c>
      <c r="AK437" t="str" cm="1">
        <f t="array" ref="AK437">_xlfn._xlws.FILTER(Table4[Column1],ISNUMBER(SEARCH(Table4[Column1],MIS[[#This Row],[OrderUniqueIdentifier]])),"")</f>
        <v>VWAP</v>
      </c>
    </row>
    <row r="438" spans="1:37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>
        <f>_xlfn.XLOOKUP(MIS[[#This Row],[TRADING SYMBOL]],[1]Sheet1!$D:$D,[1]Sheet1!$C:$C)</f>
        <v>4.0999999999999996</v>
      </c>
      <c r="AE438">
        <f>MIS[[#This Row],[OrderAverageTradedPrice]]*MIS[[#This Row],[OrderQuantity]]</f>
        <v>141</v>
      </c>
      <c r="AF438">
        <f>MIS[[#This Row],[LTP]]*MIS[[#This Row],[OrderQuantity]]</f>
        <v>82</v>
      </c>
      <c r="AG438">
        <f>IF(MIS[[#This Row],[OrderSide]]="SELL",MIS[[#This Row],[VALUE]]-MIS[[#This Row],[LIVE_VALUE]],MIS[[#This Row],[LIVE_VALUE]]-MIS[[#This Row],[VALUE]])</f>
        <v>-59</v>
      </c>
      <c r="AH438" t="str" cm="1">
        <f t="array" ref="AH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" t="str">
        <f>MIS[[#This Row],[TRADING SYMBOL]]</f>
        <v>SENSEX2552085900CE</v>
      </c>
      <c r="AJ438" t="str">
        <f>IF(RIGHT(MIS[[#This Row],[Main/Hedge]],4)="MAIN","MAIN","HEDGE")</f>
        <v>HEDGE</v>
      </c>
      <c r="AK438" t="str" cm="1">
        <f t="array" ref="AK438">_xlfn._xlws.FILTER(Table4[Column1],ISNUMBER(SEARCH(Table4[Column1],MIS[[#This Row],[OrderUniqueIdentifier]])),"")</f>
        <v>XYT</v>
      </c>
    </row>
    <row r="439" spans="1:37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>
        <f>_xlfn.XLOOKUP(MIS[[#This Row],[TRADING SYMBOL]],[1]Sheet1!$D:$D,[1]Sheet1!$C:$C)</f>
        <v>11.55</v>
      </c>
      <c r="AE439">
        <f>MIS[[#This Row],[OrderAverageTradedPrice]]*MIS[[#This Row],[OrderQuantity]]</f>
        <v>386</v>
      </c>
      <c r="AF439">
        <f>MIS[[#This Row],[LTP]]*MIS[[#This Row],[OrderQuantity]]</f>
        <v>231</v>
      </c>
      <c r="AG439">
        <f>IF(MIS[[#This Row],[OrderSide]]="SELL",MIS[[#This Row],[VALUE]]-MIS[[#This Row],[LIVE_VALUE]],MIS[[#This Row],[LIVE_VALUE]]-MIS[[#This Row],[VALUE]])</f>
        <v>-155</v>
      </c>
      <c r="AH439" t="str" cm="1">
        <f t="array" ref="AH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" t="str">
        <f>MIS[[#This Row],[TRADING SYMBOL]]</f>
        <v>SENSEX2552078400PE</v>
      </c>
      <c r="AJ439" t="str">
        <f>IF(RIGHT(MIS[[#This Row],[Main/Hedge]],4)="MAIN","MAIN","HEDGE")</f>
        <v>HEDGE</v>
      </c>
      <c r="AK439" t="str" cm="1">
        <f t="array" ref="AK439">_xlfn._xlws.FILTER(Table4[Column1],ISNUMBER(SEARCH(Table4[Column1],MIS[[#This Row],[OrderUniqueIdentifier]])),"")</f>
        <v>XYT</v>
      </c>
    </row>
    <row r="440" spans="1:37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>
        <f>_xlfn.XLOOKUP(MIS[[#This Row],[TRADING SYMBOL]],[1]Sheet1!$D:$D,[1]Sheet1!$C:$C)</f>
        <v>3.15</v>
      </c>
      <c r="AE440">
        <f>MIS[[#This Row],[OrderAverageTradedPrice]]*MIS[[#This Row],[OrderQuantity]]</f>
        <v>525</v>
      </c>
      <c r="AF440">
        <f>MIS[[#This Row],[LTP]]*MIS[[#This Row],[OrderQuantity]]</f>
        <v>472.5</v>
      </c>
      <c r="AG440">
        <f>IF(MIS[[#This Row],[OrderSide]]="SELL",MIS[[#This Row],[VALUE]]-MIS[[#This Row],[LIVE_VALUE]],MIS[[#This Row],[LIVE_VALUE]]-MIS[[#This Row],[VALUE]])</f>
        <v>-52.5</v>
      </c>
      <c r="AH440" t="str" cm="1">
        <f t="array" ref="AH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0" t="str">
        <f>MIS[[#This Row],[TRADING SYMBOL]]</f>
        <v>NIFTY2552226300CE</v>
      </c>
      <c r="AJ440" t="str">
        <f>IF(RIGHT(MIS[[#This Row],[Main/Hedge]],4)="MAIN","MAIN","HEDGE")</f>
        <v>HEDGE</v>
      </c>
      <c r="AK440" t="str" cm="1">
        <f t="array" ref="AK440">_xlfn._xlws.FILTER(Table4[Column1],ISNUMBER(SEARCH(Table4[Column1],MIS[[#This Row],[OrderUniqueIdentifier]])),"")</f>
        <v>VWAP</v>
      </c>
    </row>
    <row r="441" spans="1:37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>
        <f>_xlfn.XLOOKUP(MIS[[#This Row],[TRADING SYMBOL]],[1]Sheet1!$D:$D,[1]Sheet1!$C:$C)</f>
        <v>8.1999999999999993</v>
      </c>
      <c r="AE441">
        <f>MIS[[#This Row],[OrderAverageTradedPrice]]*MIS[[#This Row],[OrderQuantity]]</f>
        <v>1717.5</v>
      </c>
      <c r="AF441">
        <f>MIS[[#This Row],[LTP]]*MIS[[#This Row],[OrderQuantity]]</f>
        <v>1230</v>
      </c>
      <c r="AG441">
        <f>IF(MIS[[#This Row],[OrderSide]]="SELL",MIS[[#This Row],[VALUE]]-MIS[[#This Row],[LIVE_VALUE]],MIS[[#This Row],[LIVE_VALUE]]-MIS[[#This Row],[VALUE]])</f>
        <v>-487.5</v>
      </c>
      <c r="AH441" t="str" cm="1">
        <f t="array" ref="AH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1" t="str">
        <f>MIS[[#This Row],[TRADING SYMBOL]]</f>
        <v>NIFTY2552223700PE</v>
      </c>
      <c r="AJ441" t="str">
        <f>IF(RIGHT(MIS[[#This Row],[Main/Hedge]],4)="MAIN","MAIN","HEDGE")</f>
        <v>HEDGE</v>
      </c>
      <c r="AK441" t="str" cm="1">
        <f t="array" ref="AK441">_xlfn._xlws.FILTER(Table4[Column1],ISNUMBER(SEARCH(Table4[Column1],MIS[[#This Row],[OrderUniqueIdentifier]])),"")</f>
        <v>VWAP</v>
      </c>
    </row>
    <row r="442" spans="1:37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>
        <f>_xlfn.XLOOKUP(MIS[[#This Row],[TRADING SYMBOL]],[1]Sheet1!$D:$D,[1]Sheet1!$C:$C)</f>
        <v>4.0999999999999996</v>
      </c>
      <c r="AE442">
        <f>MIS[[#This Row],[OrderAverageTradedPrice]]*MIS[[#This Row],[OrderQuantity]]</f>
        <v>284</v>
      </c>
      <c r="AF442">
        <f>MIS[[#This Row],[LTP]]*MIS[[#This Row],[OrderQuantity]]</f>
        <v>164</v>
      </c>
      <c r="AG442">
        <f>IF(MIS[[#This Row],[OrderSide]]="SELL",MIS[[#This Row],[VALUE]]-MIS[[#This Row],[LIVE_VALUE]],MIS[[#This Row],[LIVE_VALUE]]-MIS[[#This Row],[VALUE]])</f>
        <v>-120</v>
      </c>
      <c r="AH442" t="str" cm="1">
        <f t="array" ref="AH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" t="str">
        <f>MIS[[#This Row],[TRADING SYMBOL]]</f>
        <v>SENSEX2552085900CE</v>
      </c>
      <c r="AJ442" t="str">
        <f>IF(RIGHT(MIS[[#This Row],[Main/Hedge]],4)="MAIN","MAIN","HEDGE")</f>
        <v>HEDGE</v>
      </c>
      <c r="AK442" t="str" cm="1">
        <f t="array" ref="AK442">_xlfn._xlws.FILTER(Table4[Column1],ISNUMBER(SEARCH(Table4[Column1],MIS[[#This Row],[OrderUniqueIdentifier]])),"")</f>
        <v>XYT</v>
      </c>
    </row>
    <row r="443" spans="1:37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>
        <f>_xlfn.XLOOKUP(MIS[[#This Row],[TRADING SYMBOL]],[1]Sheet1!$D:$D,[1]Sheet1!$C:$C)</f>
        <v>11.55</v>
      </c>
      <c r="AE443">
        <f>MIS[[#This Row],[OrderAverageTradedPrice]]*MIS[[#This Row],[OrderQuantity]]</f>
        <v>780</v>
      </c>
      <c r="AF443">
        <f>MIS[[#This Row],[LTP]]*MIS[[#This Row],[OrderQuantity]]</f>
        <v>462</v>
      </c>
      <c r="AG443">
        <f>IF(MIS[[#This Row],[OrderSide]]="SELL",MIS[[#This Row],[VALUE]]-MIS[[#This Row],[LIVE_VALUE]],MIS[[#This Row],[LIVE_VALUE]]-MIS[[#This Row],[VALUE]])</f>
        <v>-318</v>
      </c>
      <c r="AH443" t="str" cm="1">
        <f t="array" ref="AH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" t="str">
        <f>MIS[[#This Row],[TRADING SYMBOL]]</f>
        <v>SENSEX2552078400PE</v>
      </c>
      <c r="AJ443" t="str">
        <f>IF(RIGHT(MIS[[#This Row],[Main/Hedge]],4)="MAIN","MAIN","HEDGE")</f>
        <v>HEDGE</v>
      </c>
      <c r="AK443" t="str" cm="1">
        <f t="array" ref="AK443">_xlfn._xlws.FILTER(Table4[Column1],ISNUMBER(SEARCH(Table4[Column1],MIS[[#This Row],[OrderUniqueIdentifier]])),"")</f>
        <v>XYT</v>
      </c>
    </row>
    <row r="444" spans="1:37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>
        <f>_xlfn.XLOOKUP(MIS[[#This Row],[TRADING SYMBOL]],[1]Sheet1!$D:$D,[1]Sheet1!$C:$C)</f>
        <v>3.15</v>
      </c>
      <c r="AE444">
        <f>MIS[[#This Row],[OrderAverageTradedPrice]]*MIS[[#This Row],[OrderQuantity]]</f>
        <v>262.5</v>
      </c>
      <c r="AF444">
        <f>MIS[[#This Row],[LTP]]*MIS[[#This Row],[OrderQuantity]]</f>
        <v>236.25</v>
      </c>
      <c r="AG444">
        <f>IF(MIS[[#This Row],[OrderSide]]="SELL",MIS[[#This Row],[VALUE]]-MIS[[#This Row],[LIVE_VALUE]],MIS[[#This Row],[LIVE_VALUE]]-MIS[[#This Row],[VALUE]])</f>
        <v>-26.25</v>
      </c>
      <c r="AH444" t="str" cm="1">
        <f t="array" ref="AH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4" t="str">
        <f>MIS[[#This Row],[TRADING SYMBOL]]</f>
        <v>NIFTY2552226300CE</v>
      </c>
      <c r="AJ444" t="str">
        <f>IF(RIGHT(MIS[[#This Row],[Main/Hedge]],4)="MAIN","MAIN","HEDGE")</f>
        <v>HEDGE</v>
      </c>
      <c r="AK444" t="str" cm="1">
        <f t="array" ref="AK444">_xlfn._xlws.FILTER(Table4[Column1],ISNUMBER(SEARCH(Table4[Column1],MIS[[#This Row],[OrderUniqueIdentifier]])),"")</f>
        <v>VWAP</v>
      </c>
    </row>
    <row r="445" spans="1:37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>
        <f>_xlfn.XLOOKUP(MIS[[#This Row],[TRADING SYMBOL]],[1]Sheet1!$D:$D,[1]Sheet1!$C:$C)</f>
        <v>8.1999999999999993</v>
      </c>
      <c r="AE445">
        <f>MIS[[#This Row],[OrderAverageTradedPrice]]*MIS[[#This Row],[OrderQuantity]]</f>
        <v>862.5</v>
      </c>
      <c r="AF445">
        <f>MIS[[#This Row],[LTP]]*MIS[[#This Row],[OrderQuantity]]</f>
        <v>615</v>
      </c>
      <c r="AG445">
        <f>IF(MIS[[#This Row],[OrderSide]]="SELL",MIS[[#This Row],[VALUE]]-MIS[[#This Row],[LIVE_VALUE]],MIS[[#This Row],[LIVE_VALUE]]-MIS[[#This Row],[VALUE]])</f>
        <v>-247.5</v>
      </c>
      <c r="AH445" t="str" cm="1">
        <f t="array" ref="AH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5" t="str">
        <f>MIS[[#This Row],[TRADING SYMBOL]]</f>
        <v>NIFTY2552223700PE</v>
      </c>
      <c r="AJ445" t="str">
        <f>IF(RIGHT(MIS[[#This Row],[Main/Hedge]],4)="MAIN","MAIN","HEDGE")</f>
        <v>HEDGE</v>
      </c>
      <c r="AK445" t="str" cm="1">
        <f t="array" ref="AK445">_xlfn._xlws.FILTER(Table4[Column1],ISNUMBER(SEARCH(Table4[Column1],MIS[[#This Row],[OrderUniqueIdentifier]])),"")</f>
        <v>VWAP</v>
      </c>
    </row>
    <row r="446" spans="1:37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>
        <f>_xlfn.XLOOKUP(MIS[[#This Row],[TRADING SYMBOL]],[1]Sheet1!$D:$D,[1]Sheet1!$C:$C)</f>
        <v>3.15</v>
      </c>
      <c r="AE446">
        <f>MIS[[#This Row],[OrderAverageTradedPrice]]*MIS[[#This Row],[OrderQuantity]]</f>
        <v>2625</v>
      </c>
      <c r="AF446">
        <f>MIS[[#This Row],[LTP]]*MIS[[#This Row],[OrderQuantity]]</f>
        <v>2362.5</v>
      </c>
      <c r="AG446">
        <f>IF(MIS[[#This Row],[OrderSide]]="SELL",MIS[[#This Row],[VALUE]]-MIS[[#This Row],[LIVE_VALUE]],MIS[[#This Row],[LIVE_VALUE]]-MIS[[#This Row],[VALUE]])</f>
        <v>-262.5</v>
      </c>
      <c r="AH446" t="str" cm="1">
        <f t="array" ref="AH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6" t="str">
        <f>MIS[[#This Row],[TRADING SYMBOL]]</f>
        <v>NIFTY2552226300CE</v>
      </c>
      <c r="AJ446" t="str">
        <f>IF(RIGHT(MIS[[#This Row],[Main/Hedge]],4)="MAIN","MAIN","HEDGE")</f>
        <v>HEDGE</v>
      </c>
      <c r="AK446" t="str" cm="1">
        <f t="array" ref="AK446">_xlfn._xlws.FILTER(Table4[Column1],ISNUMBER(SEARCH(Table4[Column1],MIS[[#This Row],[OrderUniqueIdentifier]])),"")</f>
        <v>VWAP</v>
      </c>
    </row>
    <row r="447" spans="1:37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>
        <f>_xlfn.XLOOKUP(MIS[[#This Row],[TRADING SYMBOL]],[1]Sheet1!$D:$D,[1]Sheet1!$C:$C)</f>
        <v>8.1999999999999993</v>
      </c>
      <c r="AE447">
        <f>MIS[[#This Row],[OrderAverageTradedPrice]]*MIS[[#This Row],[OrderQuantity]]</f>
        <v>8587.5</v>
      </c>
      <c r="AF447">
        <f>MIS[[#This Row],[LTP]]*MIS[[#This Row],[OrderQuantity]]</f>
        <v>6149.9999999999991</v>
      </c>
      <c r="AG447">
        <f>IF(MIS[[#This Row],[OrderSide]]="SELL",MIS[[#This Row],[VALUE]]-MIS[[#This Row],[LIVE_VALUE]],MIS[[#This Row],[LIVE_VALUE]]-MIS[[#This Row],[VALUE]])</f>
        <v>-2437.5000000000009</v>
      </c>
      <c r="AH447" t="str" cm="1">
        <f t="array" ref="AH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7" t="str">
        <f>MIS[[#This Row],[TRADING SYMBOL]]</f>
        <v>NIFTY2552223700PE</v>
      </c>
      <c r="AJ447" t="str">
        <f>IF(RIGHT(MIS[[#This Row],[Main/Hedge]],4)="MAIN","MAIN","HEDGE")</f>
        <v>HEDGE</v>
      </c>
      <c r="AK447" t="str" cm="1">
        <f t="array" ref="AK447">_xlfn._xlws.FILTER(Table4[Column1],ISNUMBER(SEARCH(Table4[Column1],MIS[[#This Row],[OrderUniqueIdentifier]])),"")</f>
        <v>VWAP</v>
      </c>
    </row>
    <row r="448" spans="1:37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>
        <f>_xlfn.XLOOKUP(MIS[[#This Row],[TRADING SYMBOL]],[1]Sheet1!$D:$D,[1]Sheet1!$C:$C)</f>
        <v>10</v>
      </c>
      <c r="AE448">
        <f>MIS[[#This Row],[OrderAverageTradedPrice]]*MIS[[#This Row],[OrderQuantity]]</f>
        <v>2025</v>
      </c>
      <c r="AF448">
        <f>MIS[[#This Row],[LTP]]*MIS[[#This Row],[OrderQuantity]]</f>
        <v>1000</v>
      </c>
      <c r="AG448">
        <f>IF(MIS[[#This Row],[OrderSide]]="SELL",MIS[[#This Row],[VALUE]]-MIS[[#This Row],[LIVE_VALUE]],MIS[[#This Row],[LIVE_VALUE]]-MIS[[#This Row],[VALUE]])</f>
        <v>-1025</v>
      </c>
      <c r="AH448" t="str" cm="1">
        <f t="array" ref="AH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" t="str">
        <f>MIS[[#This Row],[TRADING SYMBOL]]</f>
        <v>SENSEX2552078500PE</v>
      </c>
      <c r="AJ448" t="str">
        <f>IF(RIGHT(MIS[[#This Row],[Main/Hedge]],4)="MAIN","MAIN","HEDGE")</f>
        <v>HEDGE</v>
      </c>
      <c r="AK448" t="str" cm="1">
        <f t="array" ref="AK448">_xlfn._xlws.FILTER(Table4[Column1],ISNUMBER(SEARCH(Table4[Column1],MIS[[#This Row],[OrderUniqueIdentifier]])),"")</f>
        <v>XYT</v>
      </c>
    </row>
    <row r="449" spans="1:37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>
        <f>_xlfn.XLOOKUP(MIS[[#This Row],[TRADING SYMBOL]],[1]Sheet1!$D:$D,[1]Sheet1!$C:$C)</f>
        <v>8.1999999999999993</v>
      </c>
      <c r="AE449">
        <f>MIS[[#This Row],[OrderAverageTradedPrice]]*MIS[[#This Row],[OrderQuantity]]</f>
        <v>1725</v>
      </c>
      <c r="AF449">
        <f>MIS[[#This Row],[LTP]]*MIS[[#This Row],[OrderQuantity]]</f>
        <v>1230</v>
      </c>
      <c r="AG449">
        <f>IF(MIS[[#This Row],[OrderSide]]="SELL",MIS[[#This Row],[VALUE]]-MIS[[#This Row],[LIVE_VALUE]],MIS[[#This Row],[LIVE_VALUE]]-MIS[[#This Row],[VALUE]])</f>
        <v>-495</v>
      </c>
      <c r="AH449" t="str" cm="1">
        <f t="array" ref="AH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9" t="str">
        <f>MIS[[#This Row],[TRADING SYMBOL]]</f>
        <v>NIFTY2552223700PE</v>
      </c>
      <c r="AJ449" t="str">
        <f>IF(RIGHT(MIS[[#This Row],[Main/Hedge]],4)="MAIN","MAIN","HEDGE")</f>
        <v>HEDGE</v>
      </c>
      <c r="AK449" t="str" cm="1">
        <f t="array" ref="AK449">_xlfn._xlws.FILTER(Table4[Column1],ISNUMBER(SEARCH(Table4[Column1],MIS[[#This Row],[OrderUniqueIdentifier]])),"")</f>
        <v>VWAP</v>
      </c>
    </row>
    <row r="450" spans="1:37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>
        <f>_xlfn.XLOOKUP(MIS[[#This Row],[TRADING SYMBOL]],[1]Sheet1!$D:$D,[1]Sheet1!$C:$C)</f>
        <v>3.15</v>
      </c>
      <c r="AE450">
        <f>MIS[[#This Row],[OrderAverageTradedPrice]]*MIS[[#This Row],[OrderQuantity]]</f>
        <v>798.75</v>
      </c>
      <c r="AF450">
        <f>MIS[[#This Row],[LTP]]*MIS[[#This Row],[OrderQuantity]]</f>
        <v>708.75</v>
      </c>
      <c r="AG450">
        <f>IF(MIS[[#This Row],[OrderSide]]="SELL",MIS[[#This Row],[VALUE]]-MIS[[#This Row],[LIVE_VALUE]],MIS[[#This Row],[LIVE_VALUE]]-MIS[[#This Row],[VALUE]])</f>
        <v>-90</v>
      </c>
      <c r="AH450" t="str" cm="1">
        <f t="array" ref="AH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0" t="str">
        <f>MIS[[#This Row],[TRADING SYMBOL]]</f>
        <v>NIFTY2552226300CE</v>
      </c>
      <c r="AJ450" t="str">
        <f>IF(RIGHT(MIS[[#This Row],[Main/Hedge]],4)="MAIN","MAIN","HEDGE")</f>
        <v>HEDGE</v>
      </c>
      <c r="AK450" t="str" cm="1">
        <f t="array" ref="AK450">_xlfn._xlws.FILTER(Table4[Column1],ISNUMBER(SEARCH(Table4[Column1],MIS[[#This Row],[OrderUniqueIdentifier]])),"")</f>
        <v>VWAP</v>
      </c>
    </row>
    <row r="451" spans="1:37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>
        <f>_xlfn.XLOOKUP(MIS[[#This Row],[TRADING SYMBOL]],[1]Sheet1!$D:$D,[1]Sheet1!$C:$C)</f>
        <v>8.1999999999999993</v>
      </c>
      <c r="AE451">
        <f>MIS[[#This Row],[OrderAverageTradedPrice]]*MIS[[#This Row],[OrderQuantity]]</f>
        <v>2565</v>
      </c>
      <c r="AF451">
        <f>MIS[[#This Row],[LTP]]*MIS[[#This Row],[OrderQuantity]]</f>
        <v>1844.9999999999998</v>
      </c>
      <c r="AG451">
        <f>IF(MIS[[#This Row],[OrderSide]]="SELL",MIS[[#This Row],[VALUE]]-MIS[[#This Row],[LIVE_VALUE]],MIS[[#This Row],[LIVE_VALUE]]-MIS[[#This Row],[VALUE]])</f>
        <v>-720.00000000000023</v>
      </c>
      <c r="AH451" t="str" cm="1">
        <f t="array" ref="AH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1" t="str">
        <f>MIS[[#This Row],[TRADING SYMBOL]]</f>
        <v>NIFTY2552223700PE</v>
      </c>
      <c r="AJ451" t="str">
        <f>IF(RIGHT(MIS[[#This Row],[Main/Hedge]],4)="MAIN","MAIN","HEDGE")</f>
        <v>HEDGE</v>
      </c>
      <c r="AK451" t="str" cm="1">
        <f t="array" ref="AK451">_xlfn._xlws.FILTER(Table4[Column1],ISNUMBER(SEARCH(Table4[Column1],MIS[[#This Row],[OrderUniqueIdentifier]])),"")</f>
        <v>VWAP</v>
      </c>
    </row>
    <row r="452" spans="1:37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>
        <f>_xlfn.XLOOKUP(MIS[[#This Row],[TRADING SYMBOL]],[1]Sheet1!$D:$D,[1]Sheet1!$C:$C)</f>
        <v>3.15</v>
      </c>
      <c r="AE452">
        <f>MIS[[#This Row],[OrderAverageTradedPrice]]*MIS[[#This Row],[OrderQuantity]]</f>
        <v>532.5</v>
      </c>
      <c r="AF452">
        <f>MIS[[#This Row],[LTP]]*MIS[[#This Row],[OrderQuantity]]</f>
        <v>472.5</v>
      </c>
      <c r="AG452">
        <f>IF(MIS[[#This Row],[OrderSide]]="SELL",MIS[[#This Row],[VALUE]]-MIS[[#This Row],[LIVE_VALUE]],MIS[[#This Row],[LIVE_VALUE]]-MIS[[#This Row],[VALUE]])</f>
        <v>-60</v>
      </c>
      <c r="AH452" t="str" cm="1">
        <f t="array" ref="AH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2" t="str">
        <f>MIS[[#This Row],[TRADING SYMBOL]]</f>
        <v>NIFTY2552226300CE</v>
      </c>
      <c r="AJ452" t="str">
        <f>IF(RIGHT(MIS[[#This Row],[Main/Hedge]],4)="MAIN","MAIN","HEDGE")</f>
        <v>HEDGE</v>
      </c>
      <c r="AK452" t="str" cm="1">
        <f t="array" ref="AK452">_xlfn._xlws.FILTER(Table4[Column1],ISNUMBER(SEARCH(Table4[Column1],MIS[[#This Row],[OrderUniqueIdentifier]])),"")</f>
        <v>VWAP</v>
      </c>
    </row>
    <row r="453" spans="1:37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>
        <f>_xlfn.XLOOKUP(MIS[[#This Row],[TRADING SYMBOL]],[1]Sheet1!$D:$D,[1]Sheet1!$C:$C)</f>
        <v>8.1999999999999993</v>
      </c>
      <c r="AE453">
        <f>MIS[[#This Row],[OrderAverageTradedPrice]]*MIS[[#This Row],[OrderQuantity]]</f>
        <v>1702.5</v>
      </c>
      <c r="AF453">
        <f>MIS[[#This Row],[LTP]]*MIS[[#This Row],[OrderQuantity]]</f>
        <v>1230</v>
      </c>
      <c r="AG453">
        <f>IF(MIS[[#This Row],[OrderSide]]="SELL",MIS[[#This Row],[VALUE]]-MIS[[#This Row],[LIVE_VALUE]],MIS[[#This Row],[LIVE_VALUE]]-MIS[[#This Row],[VALUE]])</f>
        <v>-472.5</v>
      </c>
      <c r="AH453" t="str" cm="1">
        <f t="array" ref="AH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3" t="str">
        <f>MIS[[#This Row],[TRADING SYMBOL]]</f>
        <v>NIFTY2552223700PE</v>
      </c>
      <c r="AJ453" t="str">
        <f>IF(RIGHT(MIS[[#This Row],[Main/Hedge]],4)="MAIN","MAIN","HEDGE")</f>
        <v>HEDGE</v>
      </c>
      <c r="AK453" t="str" cm="1">
        <f t="array" ref="AK453">_xlfn._xlws.FILTER(Table4[Column1],ISNUMBER(SEARCH(Table4[Column1],MIS[[#This Row],[OrderUniqueIdentifier]])),"")</f>
        <v>VWAP</v>
      </c>
    </row>
    <row r="454" spans="1:37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>
        <f>_xlfn.XLOOKUP(MIS[[#This Row],[TRADING SYMBOL]],[1]Sheet1!$D:$D,[1]Sheet1!$C:$C)</f>
        <v>3.15</v>
      </c>
      <c r="AE454">
        <f>MIS[[#This Row],[OrderAverageTradedPrice]]*MIS[[#This Row],[OrderQuantity]]</f>
        <v>787.5</v>
      </c>
      <c r="AF454">
        <f>MIS[[#This Row],[LTP]]*MIS[[#This Row],[OrderQuantity]]</f>
        <v>708.75</v>
      </c>
      <c r="AG454">
        <f>IF(MIS[[#This Row],[OrderSide]]="SELL",MIS[[#This Row],[VALUE]]-MIS[[#This Row],[LIVE_VALUE]],MIS[[#This Row],[LIVE_VALUE]]-MIS[[#This Row],[VALUE]])</f>
        <v>-78.75</v>
      </c>
      <c r="AH454" t="str" cm="1">
        <f t="array" ref="AH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4" t="str">
        <f>MIS[[#This Row],[TRADING SYMBOL]]</f>
        <v>NIFTY2552226300CE</v>
      </c>
      <c r="AJ454" t="str">
        <f>IF(RIGHT(MIS[[#This Row],[Main/Hedge]],4)="MAIN","MAIN","HEDGE")</f>
        <v>HEDGE</v>
      </c>
      <c r="AK454" t="str" cm="1">
        <f t="array" ref="AK454">_xlfn._xlws.FILTER(Table4[Column1],ISNUMBER(SEARCH(Table4[Column1],MIS[[#This Row],[OrderUniqueIdentifier]])),"")</f>
        <v>VWAP</v>
      </c>
    </row>
    <row r="455" spans="1:37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>
        <f>_xlfn.XLOOKUP(MIS[[#This Row],[TRADING SYMBOL]],[1]Sheet1!$D:$D,[1]Sheet1!$C:$C)</f>
        <v>10</v>
      </c>
      <c r="AE455">
        <f>MIS[[#This Row],[OrderAverageTradedPrice]]*MIS[[#This Row],[OrderQuantity]]</f>
        <v>800</v>
      </c>
      <c r="AF455">
        <f>MIS[[#This Row],[LTP]]*MIS[[#This Row],[OrderQuantity]]</f>
        <v>400</v>
      </c>
      <c r="AG455">
        <f>IF(MIS[[#This Row],[OrderSide]]="SELL",MIS[[#This Row],[VALUE]]-MIS[[#This Row],[LIVE_VALUE]],MIS[[#This Row],[LIVE_VALUE]]-MIS[[#This Row],[VALUE]])</f>
        <v>-400</v>
      </c>
      <c r="AH455" t="str" cm="1">
        <f t="array" ref="AH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" t="str">
        <f>MIS[[#This Row],[TRADING SYMBOL]]</f>
        <v>SENSEX2552078500PE</v>
      </c>
      <c r="AJ455" t="str">
        <f>IF(RIGHT(MIS[[#This Row],[Main/Hedge]],4)="MAIN","MAIN","HEDGE")</f>
        <v>HEDGE</v>
      </c>
      <c r="AK455" t="str" cm="1">
        <f t="array" ref="AK455">_xlfn._xlws.FILTER(Table4[Column1],ISNUMBER(SEARCH(Table4[Column1],MIS[[#This Row],[OrderUniqueIdentifier]])),"")</f>
        <v>XYT</v>
      </c>
    </row>
    <row r="456" spans="1:37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>
        <f>_xlfn.XLOOKUP(MIS[[#This Row],[TRADING SYMBOL]],[1]Sheet1!$D:$D,[1]Sheet1!$C:$C)</f>
        <v>3.15</v>
      </c>
      <c r="AE456">
        <f>MIS[[#This Row],[OrderAverageTradedPrice]]*MIS[[#This Row],[OrderQuantity]]</f>
        <v>532.5</v>
      </c>
      <c r="AF456">
        <f>MIS[[#This Row],[LTP]]*MIS[[#This Row],[OrderQuantity]]</f>
        <v>472.5</v>
      </c>
      <c r="AG456">
        <f>IF(MIS[[#This Row],[OrderSide]]="SELL",MIS[[#This Row],[VALUE]]-MIS[[#This Row],[LIVE_VALUE]],MIS[[#This Row],[LIVE_VALUE]]-MIS[[#This Row],[VALUE]])</f>
        <v>-60</v>
      </c>
      <c r="AH456" t="str" cm="1">
        <f t="array" ref="AH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" t="str">
        <f>MIS[[#This Row],[TRADING SYMBOL]]</f>
        <v>NIFTY2552226300CE</v>
      </c>
      <c r="AJ456" t="str">
        <f>IF(RIGHT(MIS[[#This Row],[Main/Hedge]],4)="MAIN","MAIN","HEDGE")</f>
        <v>HEDGE</v>
      </c>
      <c r="AK456" t="str" cm="1">
        <f t="array" ref="AK456">_xlfn._xlws.FILTER(Table4[Column1],ISNUMBER(SEARCH(Table4[Column1],MIS[[#This Row],[OrderUniqueIdentifier]])),"")</f>
        <v>VWAP</v>
      </c>
    </row>
    <row r="457" spans="1:37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>
        <f>_xlfn.XLOOKUP(MIS[[#This Row],[TRADING SYMBOL]],[1]Sheet1!$D:$D,[1]Sheet1!$C:$C)</f>
        <v>8.1999999999999993</v>
      </c>
      <c r="AE457">
        <f>MIS[[#This Row],[OrderAverageTradedPrice]]*MIS[[#This Row],[OrderQuantity]]</f>
        <v>1702.5</v>
      </c>
      <c r="AF457">
        <f>MIS[[#This Row],[LTP]]*MIS[[#This Row],[OrderQuantity]]</f>
        <v>1230</v>
      </c>
      <c r="AG457">
        <f>IF(MIS[[#This Row],[OrderSide]]="SELL",MIS[[#This Row],[VALUE]]-MIS[[#This Row],[LIVE_VALUE]],MIS[[#This Row],[LIVE_VALUE]]-MIS[[#This Row],[VALUE]])</f>
        <v>-472.5</v>
      </c>
      <c r="AH457" t="str" cm="1">
        <f t="array" ref="AH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" t="str">
        <f>MIS[[#This Row],[TRADING SYMBOL]]</f>
        <v>NIFTY2552223700PE</v>
      </c>
      <c r="AJ457" t="str">
        <f>IF(RIGHT(MIS[[#This Row],[Main/Hedge]],4)="MAIN","MAIN","HEDGE")</f>
        <v>HEDGE</v>
      </c>
      <c r="AK457" t="str" cm="1">
        <f t="array" ref="AK457">_xlfn._xlws.FILTER(Table4[Column1],ISNUMBER(SEARCH(Table4[Column1],MIS[[#This Row],[OrderUniqueIdentifier]])),"")</f>
        <v>VWAP</v>
      </c>
    </row>
    <row r="458" spans="1:37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>
        <f>_xlfn.XLOOKUP(MIS[[#This Row],[TRADING SYMBOL]],[1]Sheet1!$D:$D,[1]Sheet1!$C:$C)</f>
        <v>4.0999999999999996</v>
      </c>
      <c r="AE458">
        <f>MIS[[#This Row],[OrderAverageTradedPrice]]*MIS[[#This Row],[OrderQuantity]]</f>
        <v>141</v>
      </c>
      <c r="AF458">
        <f>MIS[[#This Row],[LTP]]*MIS[[#This Row],[OrderQuantity]]</f>
        <v>82</v>
      </c>
      <c r="AG458">
        <f>IF(MIS[[#This Row],[OrderSide]]="SELL",MIS[[#This Row],[VALUE]]-MIS[[#This Row],[LIVE_VALUE]],MIS[[#This Row],[LIVE_VALUE]]-MIS[[#This Row],[VALUE]])</f>
        <v>-59</v>
      </c>
      <c r="AH458" t="str" cm="1">
        <f t="array" ref="AH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" t="str">
        <f>MIS[[#This Row],[TRADING SYMBOL]]</f>
        <v>SENSEX2552085900CE</v>
      </c>
      <c r="AJ458" t="str">
        <f>IF(RIGHT(MIS[[#This Row],[Main/Hedge]],4)="MAIN","MAIN","HEDGE")</f>
        <v>HEDGE</v>
      </c>
      <c r="AK458" t="str" cm="1">
        <f t="array" ref="AK458">_xlfn._xlws.FILTER(Table4[Column1],ISNUMBER(SEARCH(Table4[Column1],MIS[[#This Row],[OrderUniqueIdentifier]])),"")</f>
        <v>XYT</v>
      </c>
    </row>
    <row r="459" spans="1:37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>
        <f>_xlfn.XLOOKUP(MIS[[#This Row],[TRADING SYMBOL]],[1]Sheet1!$D:$D,[1]Sheet1!$C:$C)</f>
        <v>10</v>
      </c>
      <c r="AE459">
        <f>MIS[[#This Row],[OrderAverageTradedPrice]]*MIS[[#This Row],[OrderQuantity]]</f>
        <v>400</v>
      </c>
      <c r="AF459">
        <f>MIS[[#This Row],[LTP]]*MIS[[#This Row],[OrderQuantity]]</f>
        <v>200</v>
      </c>
      <c r="AG459">
        <f>IF(MIS[[#This Row],[OrderSide]]="SELL",MIS[[#This Row],[VALUE]]-MIS[[#This Row],[LIVE_VALUE]],MIS[[#This Row],[LIVE_VALUE]]-MIS[[#This Row],[VALUE]])</f>
        <v>-200</v>
      </c>
      <c r="AH459" t="str" cm="1">
        <f t="array" ref="AH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" t="str">
        <f>MIS[[#This Row],[TRADING SYMBOL]]</f>
        <v>SENSEX2552078500PE</v>
      </c>
      <c r="AJ459" t="str">
        <f>IF(RIGHT(MIS[[#This Row],[Main/Hedge]],4)="MAIN","MAIN","HEDGE")</f>
        <v>HEDGE</v>
      </c>
      <c r="AK459" t="str" cm="1">
        <f t="array" ref="AK459">_xlfn._xlws.FILTER(Table4[Column1],ISNUMBER(SEARCH(Table4[Column1],MIS[[#This Row],[OrderUniqueIdentifier]])),"")</f>
        <v>XYT</v>
      </c>
    </row>
    <row r="460" spans="1:37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>
        <f>_xlfn.XLOOKUP(MIS[[#This Row],[TRADING SYMBOL]],[1]Sheet1!$D:$D,[1]Sheet1!$C:$C)</f>
        <v>3.15</v>
      </c>
      <c r="AE460">
        <f>MIS[[#This Row],[OrderAverageTradedPrice]]*MIS[[#This Row],[OrderQuantity]]</f>
        <v>525</v>
      </c>
      <c r="AF460">
        <f>MIS[[#This Row],[LTP]]*MIS[[#This Row],[OrderQuantity]]</f>
        <v>472.5</v>
      </c>
      <c r="AG460">
        <f>IF(MIS[[#This Row],[OrderSide]]="SELL",MIS[[#This Row],[VALUE]]-MIS[[#This Row],[LIVE_VALUE]],MIS[[#This Row],[LIVE_VALUE]]-MIS[[#This Row],[VALUE]])</f>
        <v>-52.5</v>
      </c>
      <c r="AH460" t="str" cm="1">
        <f t="array" ref="AH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" t="str">
        <f>MIS[[#This Row],[TRADING SYMBOL]]</f>
        <v>NIFTY2552226300CE</v>
      </c>
      <c r="AJ460" t="str">
        <f>IF(RIGHT(MIS[[#This Row],[Main/Hedge]],4)="MAIN","MAIN","HEDGE")</f>
        <v>HEDGE</v>
      </c>
      <c r="AK460" t="str" cm="1">
        <f t="array" ref="AK460">_xlfn._xlws.FILTER(Table4[Column1],ISNUMBER(SEARCH(Table4[Column1],MIS[[#This Row],[OrderUniqueIdentifier]])),"")</f>
        <v>VWAP</v>
      </c>
    </row>
    <row r="461" spans="1:37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>
        <f>_xlfn.XLOOKUP(MIS[[#This Row],[TRADING SYMBOL]],[1]Sheet1!$D:$D,[1]Sheet1!$C:$C)</f>
        <v>4.0999999999999996</v>
      </c>
      <c r="AE461">
        <f>MIS[[#This Row],[OrderAverageTradedPrice]]*MIS[[#This Row],[OrderQuantity]]</f>
        <v>141</v>
      </c>
      <c r="AF461">
        <f>MIS[[#This Row],[LTP]]*MIS[[#This Row],[OrderQuantity]]</f>
        <v>82</v>
      </c>
      <c r="AG461">
        <f>IF(MIS[[#This Row],[OrderSide]]="SELL",MIS[[#This Row],[VALUE]]-MIS[[#This Row],[LIVE_VALUE]],MIS[[#This Row],[LIVE_VALUE]]-MIS[[#This Row],[VALUE]])</f>
        <v>-59</v>
      </c>
      <c r="AH461" t="str" cm="1">
        <f t="array" ref="AH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" t="str">
        <f>MIS[[#This Row],[TRADING SYMBOL]]</f>
        <v>SENSEX2552085900CE</v>
      </c>
      <c r="AJ461" t="str">
        <f>IF(RIGHT(MIS[[#This Row],[Main/Hedge]],4)="MAIN","MAIN","HEDGE")</f>
        <v>HEDGE</v>
      </c>
      <c r="AK461" t="str" cm="1">
        <f t="array" ref="AK461">_xlfn._xlws.FILTER(Table4[Column1],ISNUMBER(SEARCH(Table4[Column1],MIS[[#This Row],[OrderUniqueIdentifier]])),"")</f>
        <v>XYT</v>
      </c>
    </row>
    <row r="462" spans="1:37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>
        <f>_xlfn.XLOOKUP(MIS[[#This Row],[TRADING SYMBOL]],[1]Sheet1!$D:$D,[1]Sheet1!$C:$C)</f>
        <v>10</v>
      </c>
      <c r="AE462">
        <f>MIS[[#This Row],[OrderAverageTradedPrice]]*MIS[[#This Row],[OrderQuantity]]</f>
        <v>402</v>
      </c>
      <c r="AF462">
        <f>MIS[[#This Row],[LTP]]*MIS[[#This Row],[OrderQuantity]]</f>
        <v>200</v>
      </c>
      <c r="AG462">
        <f>IF(MIS[[#This Row],[OrderSide]]="SELL",MIS[[#This Row],[VALUE]]-MIS[[#This Row],[LIVE_VALUE]],MIS[[#This Row],[LIVE_VALUE]]-MIS[[#This Row],[VALUE]])</f>
        <v>-202</v>
      </c>
      <c r="AH462" t="str" cm="1">
        <f t="array" ref="AH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2" t="str">
        <f>MIS[[#This Row],[TRADING SYMBOL]]</f>
        <v>SENSEX2552078500PE</v>
      </c>
      <c r="AJ462" t="str">
        <f>IF(RIGHT(MIS[[#This Row],[Main/Hedge]],4)="MAIN","MAIN","HEDGE")</f>
        <v>HEDGE</v>
      </c>
      <c r="AK462" t="str" cm="1">
        <f t="array" ref="AK462">_xlfn._xlws.FILTER(Table4[Column1],ISNUMBER(SEARCH(Table4[Column1],MIS[[#This Row],[OrderUniqueIdentifier]])),"")</f>
        <v>XYT</v>
      </c>
    </row>
    <row r="463" spans="1:37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>
        <f>_xlfn.XLOOKUP(MIS[[#This Row],[TRADING SYMBOL]],[1]Sheet1!$D:$D,[1]Sheet1!$C:$C)</f>
        <v>3.15</v>
      </c>
      <c r="AE463">
        <f>MIS[[#This Row],[OrderAverageTradedPrice]]*MIS[[#This Row],[OrderQuantity]]</f>
        <v>2130</v>
      </c>
      <c r="AF463">
        <f>MIS[[#This Row],[LTP]]*MIS[[#This Row],[OrderQuantity]]</f>
        <v>1890</v>
      </c>
      <c r="AG463">
        <f>IF(MIS[[#This Row],[OrderSide]]="SELL",MIS[[#This Row],[VALUE]]-MIS[[#This Row],[LIVE_VALUE]],MIS[[#This Row],[LIVE_VALUE]]-MIS[[#This Row],[VALUE]])</f>
        <v>-240</v>
      </c>
      <c r="AH463" t="str" cm="1">
        <f t="array" ref="AH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" t="str">
        <f>MIS[[#This Row],[TRADING SYMBOL]]</f>
        <v>NIFTY2552226300CE</v>
      </c>
      <c r="AJ463" t="str">
        <f>IF(RIGHT(MIS[[#This Row],[Main/Hedge]],4)="MAIN","MAIN","HEDGE")</f>
        <v>HEDGE</v>
      </c>
      <c r="AK463" t="str" cm="1">
        <f t="array" ref="AK463">_xlfn._xlws.FILTER(Table4[Column1],ISNUMBER(SEARCH(Table4[Column1],MIS[[#This Row],[OrderUniqueIdentifier]])),"")</f>
        <v>VWAP</v>
      </c>
    </row>
    <row r="464" spans="1:37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>
        <f>_xlfn.XLOOKUP(MIS[[#This Row],[TRADING SYMBOL]],[1]Sheet1!$D:$D,[1]Sheet1!$C:$C)</f>
        <v>8.1999999999999993</v>
      </c>
      <c r="AE464">
        <f>MIS[[#This Row],[OrderAverageTradedPrice]]*MIS[[#This Row],[OrderQuantity]]</f>
        <v>6840</v>
      </c>
      <c r="AF464">
        <f>MIS[[#This Row],[LTP]]*MIS[[#This Row],[OrderQuantity]]</f>
        <v>4920</v>
      </c>
      <c r="AG464">
        <f>IF(MIS[[#This Row],[OrderSide]]="SELL",MIS[[#This Row],[VALUE]]-MIS[[#This Row],[LIVE_VALUE]],MIS[[#This Row],[LIVE_VALUE]]-MIS[[#This Row],[VALUE]])</f>
        <v>-1920</v>
      </c>
      <c r="AH464" t="str" cm="1">
        <f t="array" ref="AH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" t="str">
        <f>MIS[[#This Row],[TRADING SYMBOL]]</f>
        <v>NIFTY2552223700PE</v>
      </c>
      <c r="AJ464" t="str">
        <f>IF(RIGHT(MIS[[#This Row],[Main/Hedge]],4)="MAIN","MAIN","HEDGE")</f>
        <v>HEDGE</v>
      </c>
      <c r="AK464" t="str" cm="1">
        <f t="array" ref="AK464">_xlfn._xlws.FILTER(Table4[Column1],ISNUMBER(SEARCH(Table4[Column1],MIS[[#This Row],[OrderUniqueIdentifier]])),"")</f>
        <v>VWAP</v>
      </c>
    </row>
    <row r="465" spans="1:37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>
        <f>_xlfn.XLOOKUP(MIS[[#This Row],[TRADING SYMBOL]],[1]Sheet1!$D:$D,[1]Sheet1!$C:$C)</f>
        <v>8.1999999999999993</v>
      </c>
      <c r="AE465">
        <f>MIS[[#This Row],[OrderAverageTradedPrice]]*MIS[[#This Row],[OrderQuantity]]</f>
        <v>1717.5</v>
      </c>
      <c r="AF465">
        <f>MIS[[#This Row],[LTP]]*MIS[[#This Row],[OrderQuantity]]</f>
        <v>1230</v>
      </c>
      <c r="AG465">
        <f>IF(MIS[[#This Row],[OrderSide]]="SELL",MIS[[#This Row],[VALUE]]-MIS[[#This Row],[LIVE_VALUE]],MIS[[#This Row],[LIVE_VALUE]]-MIS[[#This Row],[VALUE]])</f>
        <v>-487.5</v>
      </c>
      <c r="AH465" t="str" cm="1">
        <f t="array" ref="AH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" t="str">
        <f>MIS[[#This Row],[TRADING SYMBOL]]</f>
        <v>NIFTY2552223700PE</v>
      </c>
      <c r="AJ465" t="str">
        <f>IF(RIGHT(MIS[[#This Row],[Main/Hedge]],4)="MAIN","MAIN","HEDGE")</f>
        <v>HEDGE</v>
      </c>
      <c r="AK465" t="str" cm="1">
        <f t="array" ref="AK465">_xlfn._xlws.FILTER(Table4[Column1],ISNUMBER(SEARCH(Table4[Column1],MIS[[#This Row],[OrderUniqueIdentifier]])),"")</f>
        <v>VWAP</v>
      </c>
    </row>
    <row r="466" spans="1:37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>
        <f>_xlfn.XLOOKUP(MIS[[#This Row],[TRADING SYMBOL]],[1]Sheet1!$D:$D,[1]Sheet1!$C:$C)</f>
        <v>3.15</v>
      </c>
      <c r="AE466">
        <f>MIS[[#This Row],[OrderAverageTradedPrice]]*MIS[[#This Row],[OrderQuantity]]</f>
        <v>2362.5</v>
      </c>
      <c r="AF466">
        <f>MIS[[#This Row],[LTP]]*MIS[[#This Row],[OrderQuantity]]</f>
        <v>2126.25</v>
      </c>
      <c r="AG466">
        <f>IF(MIS[[#This Row],[OrderSide]]="SELL",MIS[[#This Row],[VALUE]]-MIS[[#This Row],[LIVE_VALUE]],MIS[[#This Row],[LIVE_VALUE]]-MIS[[#This Row],[VALUE]])</f>
        <v>-236.25</v>
      </c>
      <c r="AH466" t="str" cm="1">
        <f t="array" ref="AH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" t="str">
        <f>MIS[[#This Row],[TRADING SYMBOL]]</f>
        <v>NIFTY2552226300CE</v>
      </c>
      <c r="AJ466" t="str">
        <f>IF(RIGHT(MIS[[#This Row],[Main/Hedge]],4)="MAIN","MAIN","HEDGE")</f>
        <v>HEDGE</v>
      </c>
      <c r="AK466" t="str" cm="1">
        <f t="array" ref="AK466">_xlfn._xlws.FILTER(Table4[Column1],ISNUMBER(SEARCH(Table4[Column1],MIS[[#This Row],[OrderUniqueIdentifier]])),"")</f>
        <v>VWAP</v>
      </c>
    </row>
    <row r="467" spans="1:37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>
        <f>_xlfn.XLOOKUP(MIS[[#This Row],[TRADING SYMBOL]],[1]Sheet1!$D:$D,[1]Sheet1!$C:$C)</f>
        <v>8.1999999999999993</v>
      </c>
      <c r="AE467">
        <f>MIS[[#This Row],[OrderAverageTradedPrice]]*MIS[[#This Row],[OrderQuantity]]</f>
        <v>7695</v>
      </c>
      <c r="AF467">
        <f>MIS[[#This Row],[LTP]]*MIS[[#This Row],[OrderQuantity]]</f>
        <v>5534.9999999999991</v>
      </c>
      <c r="AG467">
        <f>IF(MIS[[#This Row],[OrderSide]]="SELL",MIS[[#This Row],[VALUE]]-MIS[[#This Row],[LIVE_VALUE]],MIS[[#This Row],[LIVE_VALUE]]-MIS[[#This Row],[VALUE]])</f>
        <v>-2160.0000000000009</v>
      </c>
      <c r="AH467" t="str" cm="1">
        <f t="array" ref="AH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" t="str">
        <f>MIS[[#This Row],[TRADING SYMBOL]]</f>
        <v>NIFTY2552223700PE</v>
      </c>
      <c r="AJ467" t="str">
        <f>IF(RIGHT(MIS[[#This Row],[Main/Hedge]],4)="MAIN","MAIN","HEDGE")</f>
        <v>HEDGE</v>
      </c>
      <c r="AK467" t="str" cm="1">
        <f t="array" ref="AK467">_xlfn._xlws.FILTER(Table4[Column1],ISNUMBER(SEARCH(Table4[Column1],MIS[[#This Row],[OrderUniqueIdentifier]])),"")</f>
        <v>VWAP</v>
      </c>
    </row>
    <row r="468" spans="1:37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>
        <f>_xlfn.XLOOKUP(MIS[[#This Row],[TRADING SYMBOL]],[1]Sheet1!$D:$D,[1]Sheet1!$C:$C)</f>
        <v>8.1999999999999993</v>
      </c>
      <c r="AE468">
        <f>MIS[[#This Row],[OrderAverageTradedPrice]]*MIS[[#This Row],[OrderQuantity]]</f>
        <v>9405</v>
      </c>
      <c r="AF468">
        <f>MIS[[#This Row],[LTP]]*MIS[[#This Row],[OrderQuantity]]</f>
        <v>6764.9999999999991</v>
      </c>
      <c r="AG468">
        <f>IF(MIS[[#This Row],[OrderSide]]="SELL",MIS[[#This Row],[VALUE]]-MIS[[#This Row],[LIVE_VALUE]],MIS[[#This Row],[LIVE_VALUE]]-MIS[[#This Row],[VALUE]])</f>
        <v>-2640.0000000000009</v>
      </c>
      <c r="AH468" t="str" cm="1">
        <f t="array" ref="AH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" t="str">
        <f>MIS[[#This Row],[TRADING SYMBOL]]</f>
        <v>NIFTY2552223700PE</v>
      </c>
      <c r="AJ468" t="str">
        <f>IF(RIGHT(MIS[[#This Row],[Main/Hedge]],4)="MAIN","MAIN","HEDGE")</f>
        <v>HEDGE</v>
      </c>
      <c r="AK468" t="str" cm="1">
        <f t="array" ref="AK468">_xlfn._xlws.FILTER(Table4[Column1],ISNUMBER(SEARCH(Table4[Column1],MIS[[#This Row],[OrderUniqueIdentifier]])),"")</f>
        <v>VWAP</v>
      </c>
    </row>
    <row r="469" spans="1:37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>
        <f>_xlfn.XLOOKUP(MIS[[#This Row],[TRADING SYMBOL]],[1]Sheet1!$D:$D,[1]Sheet1!$C:$C)</f>
        <v>3.15</v>
      </c>
      <c r="AE469">
        <f>MIS[[#This Row],[OrderAverageTradedPrice]]*MIS[[#This Row],[OrderQuantity]]</f>
        <v>1863.75</v>
      </c>
      <c r="AF469">
        <f>MIS[[#This Row],[LTP]]*MIS[[#This Row],[OrderQuantity]]</f>
        <v>1653.75</v>
      </c>
      <c r="AG469">
        <f>IF(MIS[[#This Row],[OrderSide]]="SELL",MIS[[#This Row],[VALUE]]-MIS[[#This Row],[LIVE_VALUE]],MIS[[#This Row],[LIVE_VALUE]]-MIS[[#This Row],[VALUE]])</f>
        <v>-210</v>
      </c>
      <c r="AH469" t="str" cm="1">
        <f t="array" ref="AH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" t="str">
        <f>MIS[[#This Row],[TRADING SYMBOL]]</f>
        <v>NIFTY2552226300CE</v>
      </c>
      <c r="AJ469" t="str">
        <f>IF(RIGHT(MIS[[#This Row],[Main/Hedge]],4)="MAIN","MAIN","HEDGE")</f>
        <v>HEDGE</v>
      </c>
      <c r="AK469" t="str" cm="1">
        <f t="array" ref="AK469">_xlfn._xlws.FILTER(Table4[Column1],ISNUMBER(SEARCH(Table4[Column1],MIS[[#This Row],[OrderUniqueIdentifier]])),"")</f>
        <v>VWAP</v>
      </c>
    </row>
    <row r="470" spans="1:37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>
        <f>_xlfn.XLOOKUP(MIS[[#This Row],[TRADING SYMBOL]],[1]Sheet1!$D:$D,[1]Sheet1!$C:$C)</f>
        <v>3.15</v>
      </c>
      <c r="AE470">
        <f>MIS[[#This Row],[OrderAverageTradedPrice]]*MIS[[#This Row],[OrderQuantity]]</f>
        <v>4200</v>
      </c>
      <c r="AF470">
        <f>MIS[[#This Row],[LTP]]*MIS[[#This Row],[OrderQuantity]]</f>
        <v>3780</v>
      </c>
      <c r="AG470">
        <f>IF(MIS[[#This Row],[OrderSide]]="SELL",MIS[[#This Row],[VALUE]]-MIS[[#This Row],[LIVE_VALUE]],MIS[[#This Row],[LIVE_VALUE]]-MIS[[#This Row],[VALUE]])</f>
        <v>-420</v>
      </c>
      <c r="AH470" t="str" cm="1">
        <f t="array" ref="AH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" t="str">
        <f>MIS[[#This Row],[TRADING SYMBOL]]</f>
        <v>NIFTY2552226300CE</v>
      </c>
      <c r="AJ470" t="str">
        <f>IF(RIGHT(MIS[[#This Row],[Main/Hedge]],4)="MAIN","MAIN","HEDGE")</f>
        <v>HEDGE</v>
      </c>
      <c r="AK470" t="str" cm="1">
        <f t="array" ref="AK470">_xlfn._xlws.FILTER(Table4[Column1],ISNUMBER(SEARCH(Table4[Column1],MIS[[#This Row],[OrderUniqueIdentifier]])),"")</f>
        <v>VWAP</v>
      </c>
    </row>
    <row r="471" spans="1:37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>
        <f>_xlfn.XLOOKUP(MIS[[#This Row],[TRADING SYMBOL]],[1]Sheet1!$D:$D,[1]Sheet1!$C:$C)</f>
        <v>3.15</v>
      </c>
      <c r="AE471">
        <f>MIS[[#This Row],[OrderAverageTradedPrice]]*MIS[[#This Row],[OrderQuantity]]</f>
        <v>787.5</v>
      </c>
      <c r="AF471">
        <f>MIS[[#This Row],[LTP]]*MIS[[#This Row],[OrderQuantity]]</f>
        <v>708.75</v>
      </c>
      <c r="AG471">
        <f>IF(MIS[[#This Row],[OrderSide]]="SELL",MIS[[#This Row],[VALUE]]-MIS[[#This Row],[LIVE_VALUE]],MIS[[#This Row],[LIVE_VALUE]]-MIS[[#This Row],[VALUE]])</f>
        <v>-78.75</v>
      </c>
      <c r="AH471" t="str" cm="1">
        <f t="array" ref="AH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" t="str">
        <f>MIS[[#This Row],[TRADING SYMBOL]]</f>
        <v>NIFTY2552226300CE</v>
      </c>
      <c r="AJ471" t="str">
        <f>IF(RIGHT(MIS[[#This Row],[Main/Hedge]],4)="MAIN","MAIN","HEDGE")</f>
        <v>HEDGE</v>
      </c>
      <c r="AK471" t="str" cm="1">
        <f t="array" ref="AK471">_xlfn._xlws.FILTER(Table4[Column1],ISNUMBER(SEARCH(Table4[Column1],MIS[[#This Row],[OrderUniqueIdentifier]])),"")</f>
        <v>VWAP</v>
      </c>
    </row>
    <row r="472" spans="1:37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>
        <f>_xlfn.XLOOKUP(MIS[[#This Row],[TRADING SYMBOL]],[1]Sheet1!$D:$D,[1]Sheet1!$C:$C)</f>
        <v>8.1999999999999993</v>
      </c>
      <c r="AE472">
        <f>MIS[[#This Row],[OrderAverageTradedPrice]]*MIS[[#This Row],[OrderQuantity]]</f>
        <v>2565</v>
      </c>
      <c r="AF472">
        <f>MIS[[#This Row],[LTP]]*MIS[[#This Row],[OrderQuantity]]</f>
        <v>1844.9999999999998</v>
      </c>
      <c r="AG472">
        <f>IF(MIS[[#This Row],[OrderSide]]="SELL",MIS[[#This Row],[VALUE]]-MIS[[#This Row],[LIVE_VALUE]],MIS[[#This Row],[LIVE_VALUE]]-MIS[[#This Row],[VALUE]])</f>
        <v>-720.00000000000023</v>
      </c>
      <c r="AH472" t="str" cm="1">
        <f t="array" ref="AH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" t="str">
        <f>MIS[[#This Row],[TRADING SYMBOL]]</f>
        <v>NIFTY2552223700PE</v>
      </c>
      <c r="AJ472" t="str">
        <f>IF(RIGHT(MIS[[#This Row],[Main/Hedge]],4)="MAIN","MAIN","HEDGE")</f>
        <v>HEDGE</v>
      </c>
      <c r="AK472" t="str" cm="1">
        <f t="array" ref="AK472">_xlfn._xlws.FILTER(Table4[Column1],ISNUMBER(SEARCH(Table4[Column1],MIS[[#This Row],[OrderUniqueIdentifier]])),"")</f>
        <v>VWAP</v>
      </c>
    </row>
    <row r="473" spans="1:37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>
        <f>_xlfn.XLOOKUP(MIS[[#This Row],[TRADING SYMBOL]],[1]Sheet1!$D:$D,[1]Sheet1!$C:$C)</f>
        <v>8.1999999999999993</v>
      </c>
      <c r="AE473">
        <f>MIS[[#This Row],[OrderAverageTradedPrice]]*MIS[[#This Row],[OrderQuantity]]</f>
        <v>2553.75</v>
      </c>
      <c r="AF473">
        <f>MIS[[#This Row],[LTP]]*MIS[[#This Row],[OrderQuantity]]</f>
        <v>1844.9999999999998</v>
      </c>
      <c r="AG473">
        <f>IF(MIS[[#This Row],[OrderSide]]="SELL",MIS[[#This Row],[VALUE]]-MIS[[#This Row],[LIVE_VALUE]],MIS[[#This Row],[LIVE_VALUE]]-MIS[[#This Row],[VALUE]])</f>
        <v>-708.75000000000023</v>
      </c>
      <c r="AH473" t="str" cm="1">
        <f t="array" ref="AH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" t="str">
        <f>MIS[[#This Row],[TRADING SYMBOL]]</f>
        <v>NIFTY2552223700PE</v>
      </c>
      <c r="AJ473" t="str">
        <f>IF(RIGHT(MIS[[#This Row],[Main/Hedge]],4)="MAIN","MAIN","HEDGE")</f>
        <v>HEDGE</v>
      </c>
      <c r="AK473" t="str" cm="1">
        <f t="array" ref="AK473">_xlfn._xlws.FILTER(Table4[Column1],ISNUMBER(SEARCH(Table4[Column1],MIS[[#This Row],[OrderUniqueIdentifier]])),"")</f>
        <v>VWAP</v>
      </c>
    </row>
    <row r="474" spans="1:37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>
        <f>_xlfn.XLOOKUP(MIS[[#This Row],[TRADING SYMBOL]],[1]Sheet1!$D:$D,[1]Sheet1!$C:$C)</f>
        <v>8.1999999999999993</v>
      </c>
      <c r="AE474">
        <f>MIS[[#This Row],[OrderAverageTradedPrice]]*MIS[[#This Row],[OrderQuantity]]</f>
        <v>1702.5</v>
      </c>
      <c r="AF474">
        <f>MIS[[#This Row],[LTP]]*MIS[[#This Row],[OrderQuantity]]</f>
        <v>1230</v>
      </c>
      <c r="AG474">
        <f>IF(MIS[[#This Row],[OrderSide]]="SELL",MIS[[#This Row],[VALUE]]-MIS[[#This Row],[LIVE_VALUE]],MIS[[#This Row],[LIVE_VALUE]]-MIS[[#This Row],[VALUE]])</f>
        <v>-472.5</v>
      </c>
      <c r="AH474" t="str" cm="1">
        <f t="array" ref="AH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" t="str">
        <f>MIS[[#This Row],[TRADING SYMBOL]]</f>
        <v>NIFTY2552223700PE</v>
      </c>
      <c r="AJ474" t="str">
        <f>IF(RIGHT(MIS[[#This Row],[Main/Hedge]],4)="MAIN","MAIN","HEDGE")</f>
        <v>HEDGE</v>
      </c>
      <c r="AK474" t="str" cm="1">
        <f t="array" ref="AK474">_xlfn._xlws.FILTER(Table4[Column1],ISNUMBER(SEARCH(Table4[Column1],MIS[[#This Row],[OrderUniqueIdentifier]])),"")</f>
        <v>VWAP</v>
      </c>
    </row>
    <row r="475" spans="1:37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>
        <f>_xlfn.XLOOKUP(MIS[[#This Row],[TRADING SYMBOL]],[1]Sheet1!$D:$D,[1]Sheet1!$C:$C)</f>
        <v>42.9</v>
      </c>
      <c r="AE475">
        <f>MIS[[#This Row],[OrderAverageTradedPrice]]*MIS[[#This Row],[OrderQuantity]]</f>
        <v>15345</v>
      </c>
      <c r="AF475">
        <f>MIS[[#This Row],[LTP]]*MIS[[#This Row],[OrderQuantity]]</f>
        <v>12870</v>
      </c>
      <c r="AG475">
        <f>IF(MIS[[#This Row],[OrderSide]]="SELL",MIS[[#This Row],[VALUE]]-MIS[[#This Row],[LIVE_VALUE]],MIS[[#This Row],[LIVE_VALUE]]-MIS[[#This Row],[VALUE]])</f>
        <v>-2475</v>
      </c>
      <c r="AH475" t="str" cm="1">
        <f t="array" ref="AH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" t="str">
        <f>MIS[[#This Row],[TRADING SYMBOL]]</f>
        <v>NIFTY2552224500PE</v>
      </c>
      <c r="AJ475" t="str">
        <f>IF(RIGHT(MIS[[#This Row],[Main/Hedge]],4)="MAIN","MAIN","HEDGE")</f>
        <v>HEDGE</v>
      </c>
      <c r="AK475" t="str" cm="1">
        <f t="array" ref="AK475">_xlfn._xlws.FILTER(Table4[Column1],ISNUMBER(SEARCH(Table4[Column1],MIS[[#This Row],[OrderUniqueIdentifier]])),"")</f>
        <v>VWAP</v>
      </c>
    </row>
    <row r="476" spans="1:37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>
        <f>_xlfn.XLOOKUP(MIS[[#This Row],[TRADING SYMBOL]],[1]Sheet1!$D:$D,[1]Sheet1!$C:$C)</f>
        <v>8.1999999999999993</v>
      </c>
      <c r="AE476">
        <f>MIS[[#This Row],[OrderAverageTradedPrice]]*MIS[[#This Row],[OrderQuantity]]</f>
        <v>5985</v>
      </c>
      <c r="AF476">
        <f>MIS[[#This Row],[LTP]]*MIS[[#This Row],[OrderQuantity]]</f>
        <v>4305</v>
      </c>
      <c r="AG476">
        <f>IF(MIS[[#This Row],[OrderSide]]="SELL",MIS[[#This Row],[VALUE]]-MIS[[#This Row],[LIVE_VALUE]],MIS[[#This Row],[LIVE_VALUE]]-MIS[[#This Row],[VALUE]])</f>
        <v>-1680</v>
      </c>
      <c r="AH476" t="str" cm="1">
        <f t="array" ref="AH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" t="str">
        <f>MIS[[#This Row],[TRADING SYMBOL]]</f>
        <v>NIFTY2552223700PE</v>
      </c>
      <c r="AJ476" t="str">
        <f>IF(RIGHT(MIS[[#This Row],[Main/Hedge]],4)="MAIN","MAIN","HEDGE")</f>
        <v>HEDGE</v>
      </c>
      <c r="AK476" t="str" cm="1">
        <f t="array" ref="AK476">_xlfn._xlws.FILTER(Table4[Column1],ISNUMBER(SEARCH(Table4[Column1],MIS[[#This Row],[OrderUniqueIdentifier]])),"")</f>
        <v>VWAP</v>
      </c>
    </row>
    <row r="477" spans="1:37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>
        <f>_xlfn.XLOOKUP(MIS[[#This Row],[TRADING SYMBOL]],[1]Sheet1!$D:$D,[1]Sheet1!$C:$C)</f>
        <v>8.1999999999999993</v>
      </c>
      <c r="AE477">
        <f>MIS[[#This Row],[OrderAverageTradedPrice]]*MIS[[#This Row],[OrderQuantity]]</f>
        <v>13680</v>
      </c>
      <c r="AF477">
        <f>MIS[[#This Row],[LTP]]*MIS[[#This Row],[OrderQuantity]]</f>
        <v>9840</v>
      </c>
      <c r="AG477">
        <f>IF(MIS[[#This Row],[OrderSide]]="SELL",MIS[[#This Row],[VALUE]]-MIS[[#This Row],[LIVE_VALUE]],MIS[[#This Row],[LIVE_VALUE]]-MIS[[#This Row],[VALUE]])</f>
        <v>-3840</v>
      </c>
      <c r="AH477" t="str" cm="1">
        <f t="array" ref="AH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" t="str">
        <f>MIS[[#This Row],[TRADING SYMBOL]]</f>
        <v>NIFTY2552223700PE</v>
      </c>
      <c r="AJ477" t="str">
        <f>IF(RIGHT(MIS[[#This Row],[Main/Hedge]],4)="MAIN","MAIN","HEDGE")</f>
        <v>HEDGE</v>
      </c>
      <c r="AK477" t="str" cm="1">
        <f t="array" ref="AK477">_xlfn._xlws.FILTER(Table4[Column1],ISNUMBER(SEARCH(Table4[Column1],MIS[[#This Row],[OrderUniqueIdentifier]])),"")</f>
        <v>VWAP</v>
      </c>
    </row>
    <row r="478" spans="1:37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>
        <f>_xlfn.XLOOKUP(MIS[[#This Row],[TRADING SYMBOL]],[1]Sheet1!$D:$D,[1]Sheet1!$C:$C)</f>
        <v>12</v>
      </c>
      <c r="AE478">
        <f>MIS[[#This Row],[OrderAverageTradedPrice]]*MIS[[#This Row],[OrderQuantity]]</f>
        <v>1101</v>
      </c>
      <c r="AF478">
        <f>MIS[[#This Row],[LTP]]*MIS[[#This Row],[OrderQuantity]]</f>
        <v>720</v>
      </c>
      <c r="AG478">
        <f>IF(MIS[[#This Row],[OrderSide]]="SELL",MIS[[#This Row],[VALUE]]-MIS[[#This Row],[LIVE_VALUE]],MIS[[#This Row],[LIVE_VALUE]]-MIS[[#This Row],[VALUE]])</f>
        <v>-381</v>
      </c>
      <c r="AH478" t="str" cm="1">
        <f t="array" ref="AH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" t="str">
        <f>MIS[[#This Row],[TRADING SYMBOL]]</f>
        <v>SENSEX2552085000CE</v>
      </c>
      <c r="AJ478" t="str">
        <f>IF(RIGHT(MIS[[#This Row],[Main/Hedge]],4)="MAIN","MAIN","HEDGE")</f>
        <v>HEDGE</v>
      </c>
      <c r="AK478" t="str" cm="1">
        <f t="array" ref="AK478">_xlfn._xlws.FILTER(Table4[Column1],ISNUMBER(SEARCH(Table4[Column1],MIS[[#This Row],[OrderUniqueIdentifier]])),"")</f>
        <v>XYT</v>
      </c>
    </row>
    <row r="479" spans="1:37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>
        <f>_xlfn.XLOOKUP(MIS[[#This Row],[TRADING SYMBOL]],[1]Sheet1!$D:$D,[1]Sheet1!$C:$C)</f>
        <v>4.3</v>
      </c>
      <c r="AE479">
        <f>MIS[[#This Row],[OrderAverageTradedPrice]]*MIS[[#This Row],[OrderQuantity]]</f>
        <v>640</v>
      </c>
      <c r="AF479">
        <f>MIS[[#This Row],[LTP]]*MIS[[#This Row],[OrderQuantity]]</f>
        <v>430</v>
      </c>
      <c r="AG479">
        <f>IF(MIS[[#This Row],[OrderSide]]="SELL",MIS[[#This Row],[VALUE]]-MIS[[#This Row],[LIVE_VALUE]],MIS[[#This Row],[LIVE_VALUE]]-MIS[[#This Row],[VALUE]])</f>
        <v>-210</v>
      </c>
      <c r="AH479" t="str" cm="1">
        <f t="array" ref="AH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" t="str">
        <f>MIS[[#This Row],[TRADING SYMBOL]]</f>
        <v>SENSEX2552086000CE</v>
      </c>
      <c r="AJ479" t="str">
        <f>IF(RIGHT(MIS[[#This Row],[Main/Hedge]],4)="MAIN","MAIN","HEDGE")</f>
        <v>HEDGE</v>
      </c>
      <c r="AK479" t="str" cm="1">
        <f t="array" ref="AK479">_xlfn._xlws.FILTER(Table4[Column1],ISNUMBER(SEARCH(Table4[Column1],MIS[[#This Row],[OrderUniqueIdentifier]])),"")</f>
        <v>XYT</v>
      </c>
    </row>
    <row r="480" spans="1:37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>
        <f>_xlfn.XLOOKUP(MIS[[#This Row],[TRADING SYMBOL]],[1]Sheet1!$D:$D,[1]Sheet1!$C:$C)</f>
        <v>3.15</v>
      </c>
      <c r="AE480">
        <f>MIS[[#This Row],[OrderAverageTradedPrice]]*MIS[[#This Row],[OrderQuantity]]</f>
        <v>6480</v>
      </c>
      <c r="AF480">
        <f>MIS[[#This Row],[LTP]]*MIS[[#This Row],[OrderQuantity]]</f>
        <v>5670</v>
      </c>
      <c r="AG480">
        <f>IF(MIS[[#This Row],[OrderSide]]="SELL",MIS[[#This Row],[VALUE]]-MIS[[#This Row],[LIVE_VALUE]],MIS[[#This Row],[LIVE_VALUE]]-MIS[[#This Row],[VALUE]])</f>
        <v>-810</v>
      </c>
      <c r="AH480" t="str" cm="1">
        <f t="array" ref="AH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" t="str">
        <f>MIS[[#This Row],[TRADING SYMBOL]]</f>
        <v>NIFTY2552226300CE</v>
      </c>
      <c r="AJ480" t="str">
        <f>IF(RIGHT(MIS[[#This Row],[Main/Hedge]],4)="MAIN","MAIN","HEDGE")</f>
        <v>HEDGE</v>
      </c>
      <c r="AK480" t="str" cm="1">
        <f t="array" ref="AK480">_xlfn._xlws.FILTER(Table4[Column1],ISNUMBER(SEARCH(Table4[Column1],MIS[[#This Row],[OrderUniqueIdentifier]])),"")</f>
        <v>VWAP</v>
      </c>
    </row>
    <row r="481" spans="1:37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>
        <f>_xlfn.XLOOKUP(MIS[[#This Row],[TRADING SYMBOL]],[1]Sheet1!$D:$D,[1]Sheet1!$C:$C)</f>
        <v>3.15</v>
      </c>
      <c r="AE481">
        <f>MIS[[#This Row],[OrderAverageTradedPrice]]*MIS[[#This Row],[OrderQuantity]]</f>
        <v>1942.5</v>
      </c>
      <c r="AF481">
        <f>MIS[[#This Row],[LTP]]*MIS[[#This Row],[OrderQuantity]]</f>
        <v>1653.75</v>
      </c>
      <c r="AG481">
        <f>IF(MIS[[#This Row],[OrderSide]]="SELL",MIS[[#This Row],[VALUE]]-MIS[[#This Row],[LIVE_VALUE]],MIS[[#This Row],[LIVE_VALUE]]-MIS[[#This Row],[VALUE]])</f>
        <v>-288.75</v>
      </c>
      <c r="AH481" t="str" cm="1">
        <f t="array" ref="AH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" t="str">
        <f>MIS[[#This Row],[TRADING SYMBOL]]</f>
        <v>NIFTY2552226300CE</v>
      </c>
      <c r="AJ481" t="str">
        <f>IF(RIGHT(MIS[[#This Row],[Main/Hedge]],4)="MAIN","MAIN","HEDGE")</f>
        <v>HEDGE</v>
      </c>
      <c r="AK481" t="str" cm="1">
        <f t="array" ref="AK481">_xlfn._xlws.FILTER(Table4[Column1],ISNUMBER(SEARCH(Table4[Column1],MIS[[#This Row],[OrderUniqueIdentifier]])),"")</f>
        <v>VWAP</v>
      </c>
    </row>
    <row r="482" spans="1:37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>
        <f>_xlfn.XLOOKUP(MIS[[#This Row],[TRADING SYMBOL]],[1]Sheet1!$D:$D,[1]Sheet1!$C:$C)</f>
        <v>3.15</v>
      </c>
      <c r="AE482">
        <f>MIS[[#This Row],[OrderAverageTradedPrice]]*MIS[[#This Row],[OrderQuantity]]</f>
        <v>6480</v>
      </c>
      <c r="AF482">
        <f>MIS[[#This Row],[LTP]]*MIS[[#This Row],[OrderQuantity]]</f>
        <v>5670</v>
      </c>
      <c r="AG482">
        <f>IF(MIS[[#This Row],[OrderSide]]="SELL",MIS[[#This Row],[VALUE]]-MIS[[#This Row],[LIVE_VALUE]],MIS[[#This Row],[LIVE_VALUE]]-MIS[[#This Row],[VALUE]])</f>
        <v>-810</v>
      </c>
      <c r="AH482" t="str" cm="1">
        <f t="array" ref="AH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" t="str">
        <f>MIS[[#This Row],[TRADING SYMBOL]]</f>
        <v>NIFTY2552226300CE</v>
      </c>
      <c r="AJ482" t="str">
        <f>IF(RIGHT(MIS[[#This Row],[Main/Hedge]],4)="MAIN","MAIN","HEDGE")</f>
        <v>HEDGE</v>
      </c>
      <c r="AK482" t="str" cm="1">
        <f t="array" ref="AK482">_xlfn._xlws.FILTER(Table4[Column1],ISNUMBER(SEARCH(Table4[Column1],MIS[[#This Row],[OrderUniqueIdentifier]])),"")</f>
        <v>VWAP</v>
      </c>
    </row>
    <row r="483" spans="1:37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>
        <f>_xlfn.XLOOKUP(MIS[[#This Row],[TRADING SYMBOL]],[1]Sheet1!$D:$D,[1]Sheet1!$C:$C)</f>
        <v>3.15</v>
      </c>
      <c r="AE483">
        <f>MIS[[#This Row],[OrderAverageTradedPrice]]*MIS[[#This Row],[OrderQuantity]]</f>
        <v>1080</v>
      </c>
      <c r="AF483">
        <f>MIS[[#This Row],[LTP]]*MIS[[#This Row],[OrderQuantity]]</f>
        <v>945</v>
      </c>
      <c r="AG483">
        <f>IF(MIS[[#This Row],[OrderSide]]="SELL",MIS[[#This Row],[VALUE]]-MIS[[#This Row],[LIVE_VALUE]],MIS[[#This Row],[LIVE_VALUE]]-MIS[[#This Row],[VALUE]])</f>
        <v>-135</v>
      </c>
      <c r="AH483" t="str" cm="1">
        <f t="array" ref="AH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" t="str">
        <f>MIS[[#This Row],[TRADING SYMBOL]]</f>
        <v>NIFTY2552226300CE</v>
      </c>
      <c r="AJ483" t="str">
        <f>IF(RIGHT(MIS[[#This Row],[Main/Hedge]],4)="MAIN","MAIN","HEDGE")</f>
        <v>HEDGE</v>
      </c>
      <c r="AK483" t="str" cm="1">
        <f t="array" ref="AK483">_xlfn._xlws.FILTER(Table4[Column1],ISNUMBER(SEARCH(Table4[Column1],MIS[[#This Row],[OrderUniqueIdentifier]])),"")</f>
        <v>VWAP</v>
      </c>
    </row>
    <row r="484" spans="1:37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>
        <f>_xlfn.XLOOKUP(MIS[[#This Row],[TRADING SYMBOL]],[1]Sheet1!$D:$D,[1]Sheet1!$C:$C)</f>
        <v>8.1999999999999993</v>
      </c>
      <c r="AE484">
        <f>MIS[[#This Row],[OrderAverageTradedPrice]]*MIS[[#This Row],[OrderQuantity]]</f>
        <v>20520</v>
      </c>
      <c r="AF484">
        <f>MIS[[#This Row],[LTP]]*MIS[[#This Row],[OrderQuantity]]</f>
        <v>14759.999999999998</v>
      </c>
      <c r="AG484">
        <f>IF(MIS[[#This Row],[OrderSide]]="SELL",MIS[[#This Row],[VALUE]]-MIS[[#This Row],[LIVE_VALUE]],MIS[[#This Row],[LIVE_VALUE]]-MIS[[#This Row],[VALUE]])</f>
        <v>-5760.0000000000018</v>
      </c>
      <c r="AH484" t="str" cm="1">
        <f t="array" ref="AH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" t="str">
        <f>MIS[[#This Row],[TRADING SYMBOL]]</f>
        <v>NIFTY2552223700PE</v>
      </c>
      <c r="AJ484" t="str">
        <f>IF(RIGHT(MIS[[#This Row],[Main/Hedge]],4)="MAIN","MAIN","HEDGE")</f>
        <v>HEDGE</v>
      </c>
      <c r="AK484" t="str" cm="1">
        <f t="array" ref="AK484">_xlfn._xlws.FILTER(Table4[Column1],ISNUMBER(SEARCH(Table4[Column1],MIS[[#This Row],[OrderUniqueIdentifier]])),"")</f>
        <v>VWAP</v>
      </c>
    </row>
    <row r="485" spans="1:37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>
        <f>_xlfn.XLOOKUP(MIS[[#This Row],[TRADING SYMBOL]],[1]Sheet1!$D:$D,[1]Sheet1!$C:$C)</f>
        <v>8.1999999999999993</v>
      </c>
      <c r="AE485">
        <f>MIS[[#This Row],[OrderAverageTradedPrice]]*MIS[[#This Row],[OrderQuantity]]</f>
        <v>3420</v>
      </c>
      <c r="AF485">
        <f>MIS[[#This Row],[LTP]]*MIS[[#This Row],[OrderQuantity]]</f>
        <v>2460</v>
      </c>
      <c r="AG485">
        <f>IF(MIS[[#This Row],[OrderSide]]="SELL",MIS[[#This Row],[VALUE]]-MIS[[#This Row],[LIVE_VALUE]],MIS[[#This Row],[LIVE_VALUE]]-MIS[[#This Row],[VALUE]])</f>
        <v>-960</v>
      </c>
      <c r="AH485" t="str" cm="1">
        <f t="array" ref="AH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" t="str">
        <f>MIS[[#This Row],[TRADING SYMBOL]]</f>
        <v>NIFTY2552223700PE</v>
      </c>
      <c r="AJ485" t="str">
        <f>IF(RIGHT(MIS[[#This Row],[Main/Hedge]],4)="MAIN","MAIN","HEDGE")</f>
        <v>HEDGE</v>
      </c>
      <c r="AK485" t="str" cm="1">
        <f t="array" ref="AK485">_xlfn._xlws.FILTER(Table4[Column1],ISNUMBER(SEARCH(Table4[Column1],MIS[[#This Row],[OrderUniqueIdentifier]])),"")</f>
        <v>VWAP</v>
      </c>
    </row>
    <row r="486" spans="1:37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>
        <f>_xlfn.XLOOKUP(MIS[[#This Row],[TRADING SYMBOL]],[1]Sheet1!$D:$D,[1]Sheet1!$C:$C)</f>
        <v>3.15</v>
      </c>
      <c r="AE486">
        <f>MIS[[#This Row],[OrderAverageTradedPrice]]*MIS[[#This Row],[OrderQuantity]]</f>
        <v>1890</v>
      </c>
      <c r="AF486">
        <f>MIS[[#This Row],[LTP]]*MIS[[#This Row],[OrderQuantity]]</f>
        <v>1653.75</v>
      </c>
      <c r="AG486">
        <f>IF(MIS[[#This Row],[OrderSide]]="SELL",MIS[[#This Row],[VALUE]]-MIS[[#This Row],[LIVE_VALUE]],MIS[[#This Row],[LIVE_VALUE]]-MIS[[#This Row],[VALUE]])</f>
        <v>-236.25</v>
      </c>
      <c r="AH486" t="str" cm="1">
        <f t="array" ref="AH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" t="str">
        <f>MIS[[#This Row],[TRADING SYMBOL]]</f>
        <v>NIFTY2552226300CE</v>
      </c>
      <c r="AJ486" t="str">
        <f>IF(RIGHT(MIS[[#This Row],[Main/Hedge]],4)="MAIN","MAIN","HEDGE")</f>
        <v>HEDGE</v>
      </c>
      <c r="AK486" t="str" cm="1">
        <f t="array" ref="AK486">_xlfn._xlws.FILTER(Table4[Column1],ISNUMBER(SEARCH(Table4[Column1],MIS[[#This Row],[OrderUniqueIdentifier]])),"")</f>
        <v>VWAP</v>
      </c>
    </row>
    <row r="487" spans="1:37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>
        <f>_xlfn.XLOOKUP(MIS[[#This Row],[TRADING SYMBOL]],[1]Sheet1!$D:$D,[1]Sheet1!$C:$C)</f>
        <v>8.1999999999999993</v>
      </c>
      <c r="AE487">
        <f>MIS[[#This Row],[OrderAverageTradedPrice]]*MIS[[#This Row],[OrderQuantity]]</f>
        <v>5985</v>
      </c>
      <c r="AF487">
        <f>MIS[[#This Row],[LTP]]*MIS[[#This Row],[OrderQuantity]]</f>
        <v>4305</v>
      </c>
      <c r="AG487">
        <f>IF(MIS[[#This Row],[OrderSide]]="SELL",MIS[[#This Row],[VALUE]]-MIS[[#This Row],[LIVE_VALUE]],MIS[[#This Row],[LIVE_VALUE]]-MIS[[#This Row],[VALUE]])</f>
        <v>-1680</v>
      </c>
      <c r="AH487" t="str" cm="1">
        <f t="array" ref="AH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" t="str">
        <f>MIS[[#This Row],[TRADING SYMBOL]]</f>
        <v>NIFTY2552223700PE</v>
      </c>
      <c r="AJ487" t="str">
        <f>IF(RIGHT(MIS[[#This Row],[Main/Hedge]],4)="MAIN","MAIN","HEDGE")</f>
        <v>HEDGE</v>
      </c>
      <c r="AK487" t="str" cm="1">
        <f t="array" ref="AK487">_xlfn._xlws.FILTER(Table4[Column1],ISNUMBER(SEARCH(Table4[Column1],MIS[[#This Row],[OrderUniqueIdentifier]])),"")</f>
        <v>VWAP</v>
      </c>
    </row>
    <row r="488" spans="1:37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>
        <f>_xlfn.XLOOKUP(MIS[[#This Row],[TRADING SYMBOL]],[1]Sheet1!$D:$D,[1]Sheet1!$C:$C)</f>
        <v>3.15</v>
      </c>
      <c r="AE488">
        <f>MIS[[#This Row],[OrderAverageTradedPrice]]*MIS[[#This Row],[OrderQuantity]]</f>
        <v>2220</v>
      </c>
      <c r="AF488">
        <f>MIS[[#This Row],[LTP]]*MIS[[#This Row],[OrderQuantity]]</f>
        <v>1890</v>
      </c>
      <c r="AG488">
        <f>IF(MIS[[#This Row],[OrderSide]]="SELL",MIS[[#This Row],[VALUE]]-MIS[[#This Row],[LIVE_VALUE]],MIS[[#This Row],[LIVE_VALUE]]-MIS[[#This Row],[VALUE]])</f>
        <v>-330</v>
      </c>
      <c r="AH488" t="str" cm="1">
        <f t="array" ref="AH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" t="str">
        <f>MIS[[#This Row],[TRADING SYMBOL]]</f>
        <v>NIFTY2552226300CE</v>
      </c>
      <c r="AJ488" t="str">
        <f>IF(RIGHT(MIS[[#This Row],[Main/Hedge]],4)="MAIN","MAIN","HEDGE")</f>
        <v>HEDGE</v>
      </c>
      <c r="AK488" t="str" cm="1">
        <f t="array" ref="AK488">_xlfn._xlws.FILTER(Table4[Column1],ISNUMBER(SEARCH(Table4[Column1],MIS[[#This Row],[OrderUniqueIdentifier]])),"")</f>
        <v>VWAP</v>
      </c>
    </row>
    <row r="489" spans="1:37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>
        <f>_xlfn.XLOOKUP(MIS[[#This Row],[TRADING SYMBOL]],[1]Sheet1!$D:$D,[1]Sheet1!$C:$C)</f>
        <v>3.15</v>
      </c>
      <c r="AE489">
        <f>MIS[[#This Row],[OrderAverageTradedPrice]]*MIS[[#This Row],[OrderQuantity]]</f>
        <v>1665</v>
      </c>
      <c r="AF489">
        <f>MIS[[#This Row],[LTP]]*MIS[[#This Row],[OrderQuantity]]</f>
        <v>1417.5</v>
      </c>
      <c r="AG489">
        <f>IF(MIS[[#This Row],[OrderSide]]="SELL",MIS[[#This Row],[VALUE]]-MIS[[#This Row],[LIVE_VALUE]],MIS[[#This Row],[LIVE_VALUE]]-MIS[[#This Row],[VALUE]])</f>
        <v>-247.5</v>
      </c>
      <c r="AH489" t="str" cm="1">
        <f t="array" ref="AH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" t="str">
        <f>MIS[[#This Row],[TRADING SYMBOL]]</f>
        <v>NIFTY2552226300CE</v>
      </c>
      <c r="AJ489" t="str">
        <f>IF(RIGHT(MIS[[#This Row],[Main/Hedge]],4)="MAIN","MAIN","HEDGE")</f>
        <v>HEDGE</v>
      </c>
      <c r="AK489" t="str" cm="1">
        <f t="array" ref="AK489">_xlfn._xlws.FILTER(Table4[Column1],ISNUMBER(SEARCH(Table4[Column1],MIS[[#This Row],[OrderUniqueIdentifier]])),"")</f>
        <v>VWAP</v>
      </c>
    </row>
    <row r="490" spans="1:37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>
        <f>_xlfn.XLOOKUP(MIS[[#This Row],[TRADING SYMBOL]],[1]Sheet1!$D:$D,[1]Sheet1!$C:$C)</f>
        <v>26.1</v>
      </c>
      <c r="AE490">
        <f>MIS[[#This Row],[OrderAverageTradedPrice]]*MIS[[#This Row],[OrderQuantity]]</f>
        <v>2397</v>
      </c>
      <c r="AF490">
        <f>MIS[[#This Row],[LTP]]*MIS[[#This Row],[OrderQuantity]]</f>
        <v>1566</v>
      </c>
      <c r="AG490">
        <f>IF(MIS[[#This Row],[OrderSide]]="SELL",MIS[[#This Row],[VALUE]]-MIS[[#This Row],[LIVE_VALUE]],MIS[[#This Row],[LIVE_VALUE]]-MIS[[#This Row],[VALUE]])</f>
        <v>-831</v>
      </c>
      <c r="AH490" t="str" cm="1">
        <f t="array" ref="AH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" t="str">
        <f>MIS[[#This Row],[TRADING SYMBOL]]</f>
        <v>SENSEX2552079500PE</v>
      </c>
      <c r="AJ490" t="str">
        <f>IF(RIGHT(MIS[[#This Row],[Main/Hedge]],4)="MAIN","MAIN","HEDGE")</f>
        <v>HEDGE</v>
      </c>
      <c r="AK490" t="str" cm="1">
        <f t="array" ref="AK490">_xlfn._xlws.FILTER(Table4[Column1],ISNUMBER(SEARCH(Table4[Column1],MIS[[#This Row],[OrderUniqueIdentifier]])),"")</f>
        <v>XYT</v>
      </c>
    </row>
    <row r="491" spans="1:37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>
        <f>_xlfn.XLOOKUP(MIS[[#This Row],[TRADING SYMBOL]],[1]Sheet1!$D:$D,[1]Sheet1!$C:$C)</f>
        <v>8.1999999999999993</v>
      </c>
      <c r="AE491">
        <f>MIS[[#This Row],[OrderAverageTradedPrice]]*MIS[[#This Row],[OrderQuantity]]</f>
        <v>20542.5</v>
      </c>
      <c r="AF491">
        <f>MIS[[#This Row],[LTP]]*MIS[[#This Row],[OrderQuantity]]</f>
        <v>14759.999999999998</v>
      </c>
      <c r="AG491">
        <f>IF(MIS[[#This Row],[OrderSide]]="SELL",MIS[[#This Row],[VALUE]]-MIS[[#This Row],[LIVE_VALUE]],MIS[[#This Row],[LIVE_VALUE]]-MIS[[#This Row],[VALUE]])</f>
        <v>-5782.5000000000018</v>
      </c>
      <c r="AH491" t="str" cm="1">
        <f t="array" ref="AH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1" t="str">
        <f>MIS[[#This Row],[TRADING SYMBOL]]</f>
        <v>NIFTY2552223700PE</v>
      </c>
      <c r="AJ491" t="str">
        <f>IF(RIGHT(MIS[[#This Row],[Main/Hedge]],4)="MAIN","MAIN","HEDGE")</f>
        <v>HEDGE</v>
      </c>
      <c r="AK491" t="str" cm="1">
        <f t="array" ref="AK491">_xlfn._xlws.FILTER(Table4[Column1],ISNUMBER(SEARCH(Table4[Column1],MIS[[#This Row],[OrderUniqueIdentifier]])),"")</f>
        <v>VWAP</v>
      </c>
    </row>
    <row r="492" spans="1:37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>
        <f>_xlfn.XLOOKUP(MIS[[#This Row],[TRADING SYMBOL]],[1]Sheet1!$D:$D,[1]Sheet1!$C:$C)</f>
        <v>8.1999999999999993</v>
      </c>
      <c r="AE492">
        <f>MIS[[#This Row],[OrderAverageTradedPrice]]*MIS[[#This Row],[OrderQuantity]]</f>
        <v>6003.7499999999545</v>
      </c>
      <c r="AF492">
        <f>MIS[[#This Row],[LTP]]*MIS[[#This Row],[OrderQuantity]]</f>
        <v>4305</v>
      </c>
      <c r="AG492">
        <f>IF(MIS[[#This Row],[OrderSide]]="SELL",MIS[[#This Row],[VALUE]]-MIS[[#This Row],[LIVE_VALUE]],MIS[[#This Row],[LIVE_VALUE]]-MIS[[#This Row],[VALUE]])</f>
        <v>-1698.7499999999545</v>
      </c>
      <c r="AH492" t="str" cm="1">
        <f t="array" ref="AH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2" t="str">
        <f>MIS[[#This Row],[TRADING SYMBOL]]</f>
        <v>NIFTY2552223700PE</v>
      </c>
      <c r="AJ492" t="str">
        <f>IF(RIGHT(MIS[[#This Row],[Main/Hedge]],4)="MAIN","MAIN","HEDGE")</f>
        <v>HEDGE</v>
      </c>
      <c r="AK492" t="str" cm="1">
        <f t="array" ref="AK492">_xlfn._xlws.FILTER(Table4[Column1],ISNUMBER(SEARCH(Table4[Column1],MIS[[#This Row],[OrderUniqueIdentifier]])),"")</f>
        <v>VWAP</v>
      </c>
    </row>
    <row r="493" spans="1:37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>
        <f>_xlfn.XLOOKUP(MIS[[#This Row],[TRADING SYMBOL]],[1]Sheet1!$D:$D,[1]Sheet1!$C:$C)</f>
        <v>3.15</v>
      </c>
      <c r="AE493">
        <f>MIS[[#This Row],[OrderAverageTradedPrice]]*MIS[[#This Row],[OrderQuantity]]</f>
        <v>2220</v>
      </c>
      <c r="AF493">
        <f>MIS[[#This Row],[LTP]]*MIS[[#This Row],[OrderQuantity]]</f>
        <v>1890</v>
      </c>
      <c r="AG493">
        <f>IF(MIS[[#This Row],[OrderSide]]="SELL",MIS[[#This Row],[VALUE]]-MIS[[#This Row],[LIVE_VALUE]],MIS[[#This Row],[LIVE_VALUE]]-MIS[[#This Row],[VALUE]])</f>
        <v>-330</v>
      </c>
      <c r="AH493" t="str" cm="1">
        <f t="array" ref="AH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3" t="str">
        <f>MIS[[#This Row],[TRADING SYMBOL]]</f>
        <v>NIFTY2552226300CE</v>
      </c>
      <c r="AJ493" t="str">
        <f>IF(RIGHT(MIS[[#This Row],[Main/Hedge]],4)="MAIN","MAIN","HEDGE")</f>
        <v>HEDGE</v>
      </c>
      <c r="AK493" t="str" cm="1">
        <f t="array" ref="AK493">_xlfn._xlws.FILTER(Table4[Column1],ISNUMBER(SEARCH(Table4[Column1],MIS[[#This Row],[OrderUniqueIdentifier]])),"")</f>
        <v>VWAP</v>
      </c>
    </row>
    <row r="494" spans="1:37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>
        <f>_xlfn.XLOOKUP(MIS[[#This Row],[TRADING SYMBOL]],[1]Sheet1!$D:$D,[1]Sheet1!$C:$C)</f>
        <v>8.1999999999999993</v>
      </c>
      <c r="AE494">
        <f>MIS[[#This Row],[OrderAverageTradedPrice]]*MIS[[#This Row],[OrderQuantity]]</f>
        <v>6870</v>
      </c>
      <c r="AF494">
        <f>MIS[[#This Row],[LTP]]*MIS[[#This Row],[OrderQuantity]]</f>
        <v>4920</v>
      </c>
      <c r="AG494">
        <f>IF(MIS[[#This Row],[OrderSide]]="SELL",MIS[[#This Row],[VALUE]]-MIS[[#This Row],[LIVE_VALUE]],MIS[[#This Row],[LIVE_VALUE]]-MIS[[#This Row],[VALUE]])</f>
        <v>-1950</v>
      </c>
      <c r="AH494" t="str" cm="1">
        <f t="array" ref="AH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4" t="str">
        <f>MIS[[#This Row],[TRADING SYMBOL]]</f>
        <v>NIFTY2552223700PE</v>
      </c>
      <c r="AJ494" t="str">
        <f>IF(RIGHT(MIS[[#This Row],[Main/Hedge]],4)="MAIN","MAIN","HEDGE")</f>
        <v>HEDGE</v>
      </c>
      <c r="AK494" t="str" cm="1">
        <f t="array" ref="AK494">_xlfn._xlws.FILTER(Table4[Column1],ISNUMBER(SEARCH(Table4[Column1],MIS[[#This Row],[OrderUniqueIdentifier]])),"")</f>
        <v>VWAP</v>
      </c>
    </row>
    <row r="495" spans="1:37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>
        <f>_xlfn.XLOOKUP(MIS[[#This Row],[TRADING SYMBOL]],[1]Sheet1!$D:$D,[1]Sheet1!$C:$C)</f>
        <v>8.1999999999999993</v>
      </c>
      <c r="AE495">
        <f>MIS[[#This Row],[OrderAverageTradedPrice]]*MIS[[#This Row],[OrderQuantity]]</f>
        <v>6840</v>
      </c>
      <c r="AF495">
        <f>MIS[[#This Row],[LTP]]*MIS[[#This Row],[OrderQuantity]]</f>
        <v>4920</v>
      </c>
      <c r="AG495">
        <f>IF(MIS[[#This Row],[OrderSide]]="SELL",MIS[[#This Row],[VALUE]]-MIS[[#This Row],[LIVE_VALUE]],MIS[[#This Row],[LIVE_VALUE]]-MIS[[#This Row],[VALUE]])</f>
        <v>-1920</v>
      </c>
      <c r="AH495" t="str" cm="1">
        <f t="array" ref="AH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5" t="str">
        <f>MIS[[#This Row],[TRADING SYMBOL]]</f>
        <v>NIFTY2552223700PE</v>
      </c>
      <c r="AJ495" t="str">
        <f>IF(RIGHT(MIS[[#This Row],[Main/Hedge]],4)="MAIN","MAIN","HEDGE")</f>
        <v>HEDGE</v>
      </c>
      <c r="AK495" t="str" cm="1">
        <f t="array" ref="AK495">_xlfn._xlws.FILTER(Table4[Column1],ISNUMBER(SEARCH(Table4[Column1],MIS[[#This Row],[OrderUniqueIdentifier]])),"")</f>
        <v>VWAP</v>
      </c>
    </row>
    <row r="496" spans="1:37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>
        <f>_xlfn.XLOOKUP(MIS[[#This Row],[TRADING SYMBOL]],[1]Sheet1!$D:$D,[1]Sheet1!$C:$C)</f>
        <v>8.1999999999999993</v>
      </c>
      <c r="AE496">
        <f>MIS[[#This Row],[OrderAverageTradedPrice]]*MIS[[#This Row],[OrderQuantity]]</f>
        <v>5130</v>
      </c>
      <c r="AF496">
        <f>MIS[[#This Row],[LTP]]*MIS[[#This Row],[OrderQuantity]]</f>
        <v>3689.9999999999995</v>
      </c>
      <c r="AG496">
        <f>IF(MIS[[#This Row],[OrderSide]]="SELL",MIS[[#This Row],[VALUE]]-MIS[[#This Row],[LIVE_VALUE]],MIS[[#This Row],[LIVE_VALUE]]-MIS[[#This Row],[VALUE]])</f>
        <v>-1440.0000000000005</v>
      </c>
      <c r="AH496" t="str" cm="1">
        <f t="array" ref="AH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6" t="str">
        <f>MIS[[#This Row],[TRADING SYMBOL]]</f>
        <v>NIFTY2552223700PE</v>
      </c>
      <c r="AJ496" t="str">
        <f>IF(RIGHT(MIS[[#This Row],[Main/Hedge]],4)="MAIN","MAIN","HEDGE")</f>
        <v>HEDGE</v>
      </c>
      <c r="AK496" t="str" cm="1">
        <f t="array" ref="AK496">_xlfn._xlws.FILTER(Table4[Column1],ISNUMBER(SEARCH(Table4[Column1],MIS[[#This Row],[OrderUniqueIdentifier]])),"")</f>
        <v>VWAP</v>
      </c>
    </row>
    <row r="497" spans="1:37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>
        <f>_xlfn.XLOOKUP(MIS[[#This Row],[TRADING SYMBOL]],[1]Sheet1!$D:$D,[1]Sheet1!$C:$C)</f>
        <v>3.15</v>
      </c>
      <c r="AE497">
        <f>MIS[[#This Row],[OrderAverageTradedPrice]]*MIS[[#This Row],[OrderQuantity]]</f>
        <v>3052.5</v>
      </c>
      <c r="AF497">
        <f>MIS[[#This Row],[LTP]]*MIS[[#This Row],[OrderQuantity]]</f>
        <v>2598.75</v>
      </c>
      <c r="AG497">
        <f>IF(MIS[[#This Row],[OrderSide]]="SELL",MIS[[#This Row],[VALUE]]-MIS[[#This Row],[LIVE_VALUE]],MIS[[#This Row],[LIVE_VALUE]]-MIS[[#This Row],[VALUE]])</f>
        <v>-453.75</v>
      </c>
      <c r="AH497" t="str" cm="1">
        <f t="array" ref="AH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7" t="str">
        <f>MIS[[#This Row],[TRADING SYMBOL]]</f>
        <v>NIFTY2552226300CE</v>
      </c>
      <c r="AJ497" t="str">
        <f>IF(RIGHT(MIS[[#This Row],[Main/Hedge]],4)="MAIN","MAIN","HEDGE")</f>
        <v>HEDGE</v>
      </c>
      <c r="AK497" t="str" cm="1">
        <f t="array" ref="AK497">_xlfn._xlws.FILTER(Table4[Column1],ISNUMBER(SEARCH(Table4[Column1],MIS[[#This Row],[OrderUniqueIdentifier]])),"")</f>
        <v>VWAP</v>
      </c>
    </row>
    <row r="498" spans="1:37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>
        <f>_xlfn.XLOOKUP(MIS[[#This Row],[TRADING SYMBOL]],[1]Sheet1!$D:$D,[1]Sheet1!$C:$C)</f>
        <v>8.1999999999999993</v>
      </c>
      <c r="AE498">
        <f>MIS[[#This Row],[OrderAverageTradedPrice]]*MIS[[#This Row],[OrderQuantity]]</f>
        <v>9487.5</v>
      </c>
      <c r="AF498">
        <f>MIS[[#This Row],[LTP]]*MIS[[#This Row],[OrderQuantity]]</f>
        <v>6764.9999999999991</v>
      </c>
      <c r="AG498">
        <f>IF(MIS[[#This Row],[OrderSide]]="SELL",MIS[[#This Row],[VALUE]]-MIS[[#This Row],[LIVE_VALUE]],MIS[[#This Row],[LIVE_VALUE]]-MIS[[#This Row],[VALUE]])</f>
        <v>-2722.5000000000009</v>
      </c>
      <c r="AH498" t="str" cm="1">
        <f t="array" ref="AH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8" t="str">
        <f>MIS[[#This Row],[TRADING SYMBOL]]</f>
        <v>NIFTY2552223700PE</v>
      </c>
      <c r="AJ498" t="str">
        <f>IF(RIGHT(MIS[[#This Row],[Main/Hedge]],4)="MAIN","MAIN","HEDGE")</f>
        <v>HEDGE</v>
      </c>
      <c r="AK498" t="str" cm="1">
        <f t="array" ref="AK498">_xlfn._xlws.FILTER(Table4[Column1],ISNUMBER(SEARCH(Table4[Column1],MIS[[#This Row],[OrderUniqueIdentifier]])),"")</f>
        <v>VWAP</v>
      </c>
    </row>
    <row r="499" spans="1:37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>
        <f>_xlfn.XLOOKUP(MIS[[#This Row],[TRADING SYMBOL]],[1]Sheet1!$D:$D,[1]Sheet1!$C:$C)</f>
        <v>3.15</v>
      </c>
      <c r="AE499">
        <f>MIS[[#This Row],[OrderAverageTradedPrice]]*MIS[[#This Row],[OrderQuantity]]</f>
        <v>4717.5</v>
      </c>
      <c r="AF499">
        <f>MIS[[#This Row],[LTP]]*MIS[[#This Row],[OrderQuantity]]</f>
        <v>4016.25</v>
      </c>
      <c r="AG499">
        <f>IF(MIS[[#This Row],[OrderSide]]="SELL",MIS[[#This Row],[VALUE]]-MIS[[#This Row],[LIVE_VALUE]],MIS[[#This Row],[LIVE_VALUE]]-MIS[[#This Row],[VALUE]])</f>
        <v>-701.25</v>
      </c>
      <c r="AH499" t="str" cm="1">
        <f t="array" ref="AH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" t="str">
        <f>MIS[[#This Row],[TRADING SYMBOL]]</f>
        <v>NIFTY2552226300CE</v>
      </c>
      <c r="AJ499" t="str">
        <f>IF(RIGHT(MIS[[#This Row],[Main/Hedge]],4)="MAIN","MAIN","HEDGE")</f>
        <v>HEDGE</v>
      </c>
      <c r="AK499" t="str" cm="1">
        <f t="array" ref="AK499">_xlfn._xlws.FILTER(Table4[Column1],ISNUMBER(SEARCH(Table4[Column1],MIS[[#This Row],[OrderUniqueIdentifier]])),"")</f>
        <v>VWAP</v>
      </c>
    </row>
    <row r="500" spans="1:37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>
        <f>_xlfn.XLOOKUP(MIS[[#This Row],[TRADING SYMBOL]],[1]Sheet1!$D:$D,[1]Sheet1!$C:$C)</f>
        <v>3.15</v>
      </c>
      <c r="AE500">
        <f>MIS[[#This Row],[OrderAverageTradedPrice]]*MIS[[#This Row],[OrderQuantity]]</f>
        <v>562.5</v>
      </c>
      <c r="AF500">
        <f>MIS[[#This Row],[LTP]]*MIS[[#This Row],[OrderQuantity]]</f>
        <v>472.5</v>
      </c>
      <c r="AG500">
        <f>IF(MIS[[#This Row],[OrderSide]]="SELL",MIS[[#This Row],[VALUE]]-MIS[[#This Row],[LIVE_VALUE]],MIS[[#This Row],[LIVE_VALUE]]-MIS[[#This Row],[VALUE]])</f>
        <v>-90</v>
      </c>
      <c r="AH500" t="str" cm="1">
        <f t="array" ref="AH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" t="str">
        <f>MIS[[#This Row],[TRADING SYMBOL]]</f>
        <v>NIFTY2552226300CE</v>
      </c>
      <c r="AJ500" t="str">
        <f>IF(RIGHT(MIS[[#This Row],[Main/Hedge]],4)="MAIN","MAIN","HEDGE")</f>
        <v>HEDGE</v>
      </c>
      <c r="AK500" t="str" cm="1">
        <f t="array" ref="AK500">_xlfn._xlws.FILTER(Table4[Column1],ISNUMBER(SEARCH(Table4[Column1],MIS[[#This Row],[OrderUniqueIdentifier]])),"")</f>
        <v>VWAP</v>
      </c>
    </row>
    <row r="501" spans="1:37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>
        <f>_xlfn.XLOOKUP(MIS[[#This Row],[TRADING SYMBOL]],[1]Sheet1!$D:$D,[1]Sheet1!$C:$C)</f>
        <v>8.1999999999999993</v>
      </c>
      <c r="AE501">
        <f>MIS[[#This Row],[OrderAverageTradedPrice]]*MIS[[#This Row],[OrderQuantity]]</f>
        <v>1717.5</v>
      </c>
      <c r="AF501">
        <f>MIS[[#This Row],[LTP]]*MIS[[#This Row],[OrderQuantity]]</f>
        <v>1230</v>
      </c>
      <c r="AG501">
        <f>IF(MIS[[#This Row],[OrderSide]]="SELL",MIS[[#This Row],[VALUE]]-MIS[[#This Row],[LIVE_VALUE]],MIS[[#This Row],[LIVE_VALUE]]-MIS[[#This Row],[VALUE]])</f>
        <v>-487.5</v>
      </c>
      <c r="AH501" t="str" cm="1">
        <f t="array" ref="AH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" t="str">
        <f>MIS[[#This Row],[TRADING SYMBOL]]</f>
        <v>NIFTY2552223700PE</v>
      </c>
      <c r="AJ501" t="str">
        <f>IF(RIGHT(MIS[[#This Row],[Main/Hedge]],4)="MAIN","MAIN","HEDGE")</f>
        <v>HEDGE</v>
      </c>
      <c r="AK501" t="str" cm="1">
        <f t="array" ref="AK501">_xlfn._xlws.FILTER(Table4[Column1],ISNUMBER(SEARCH(Table4[Column1],MIS[[#This Row],[OrderUniqueIdentifier]])),"")</f>
        <v>VWAP</v>
      </c>
    </row>
    <row r="502" spans="1:37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>
        <f>_xlfn.XLOOKUP(MIS[[#This Row],[TRADING SYMBOL]],[1]Sheet1!$D:$D,[1]Sheet1!$C:$C)</f>
        <v>3.15</v>
      </c>
      <c r="AE502">
        <f>MIS[[#This Row],[OrderAverageTradedPrice]]*MIS[[#This Row],[OrderQuantity]]</f>
        <v>5343.75</v>
      </c>
      <c r="AF502">
        <f>MIS[[#This Row],[LTP]]*MIS[[#This Row],[OrderQuantity]]</f>
        <v>4488.75</v>
      </c>
      <c r="AG502">
        <f>IF(MIS[[#This Row],[OrderSide]]="SELL",MIS[[#This Row],[VALUE]]-MIS[[#This Row],[LIVE_VALUE]],MIS[[#This Row],[LIVE_VALUE]]-MIS[[#This Row],[VALUE]])</f>
        <v>-855</v>
      </c>
      <c r="AH502" t="str" cm="1">
        <f t="array" ref="AH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" t="str">
        <f>MIS[[#This Row],[TRADING SYMBOL]]</f>
        <v>NIFTY2552226300CE</v>
      </c>
      <c r="AJ502" t="str">
        <f>IF(RIGHT(MIS[[#This Row],[Main/Hedge]],4)="MAIN","MAIN","HEDGE")</f>
        <v>HEDGE</v>
      </c>
      <c r="AK502" t="str" cm="1">
        <f t="array" ref="AK502">_xlfn._xlws.FILTER(Table4[Column1],ISNUMBER(SEARCH(Table4[Column1],MIS[[#This Row],[OrderUniqueIdentifier]])),"")</f>
        <v>VWAP</v>
      </c>
    </row>
    <row r="503" spans="1:37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>
        <f>_xlfn.XLOOKUP(MIS[[#This Row],[TRADING SYMBOL]],[1]Sheet1!$D:$D,[1]Sheet1!$C:$C)</f>
        <v>8.1999999999999993</v>
      </c>
      <c r="AE503">
        <f>MIS[[#This Row],[OrderAverageTradedPrice]]*MIS[[#This Row],[OrderQuantity]]</f>
        <v>16282.49999999988</v>
      </c>
      <c r="AF503">
        <f>MIS[[#This Row],[LTP]]*MIS[[#This Row],[OrderQuantity]]</f>
        <v>11684.999999999998</v>
      </c>
      <c r="AG503">
        <f>IF(MIS[[#This Row],[OrderSide]]="SELL",MIS[[#This Row],[VALUE]]-MIS[[#This Row],[LIVE_VALUE]],MIS[[#This Row],[LIVE_VALUE]]-MIS[[#This Row],[VALUE]])</f>
        <v>-4597.4999999998818</v>
      </c>
      <c r="AH503" t="str" cm="1">
        <f t="array" ref="AH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" t="str">
        <f>MIS[[#This Row],[TRADING SYMBOL]]</f>
        <v>NIFTY2552223700PE</v>
      </c>
      <c r="AJ503" t="str">
        <f>IF(RIGHT(MIS[[#This Row],[Main/Hedge]],4)="MAIN","MAIN","HEDGE")</f>
        <v>HEDGE</v>
      </c>
      <c r="AK503" t="str" cm="1">
        <f t="array" ref="AK503">_xlfn._xlws.FILTER(Table4[Column1],ISNUMBER(SEARCH(Table4[Column1],MIS[[#This Row],[OrderUniqueIdentifier]])),"")</f>
        <v>VWAP</v>
      </c>
    </row>
    <row r="504" spans="1:37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>
        <f>_xlfn.XLOOKUP(MIS[[#This Row],[TRADING SYMBOL]],[1]Sheet1!$D:$D,[1]Sheet1!$C:$C)</f>
        <v>3.15</v>
      </c>
      <c r="AE504">
        <f>MIS[[#This Row],[OrderAverageTradedPrice]]*MIS[[#This Row],[OrderQuantity]]</f>
        <v>6750</v>
      </c>
      <c r="AF504">
        <f>MIS[[#This Row],[LTP]]*MIS[[#This Row],[OrderQuantity]]</f>
        <v>5670</v>
      </c>
      <c r="AG504">
        <f>IF(MIS[[#This Row],[OrderSide]]="SELL",MIS[[#This Row],[VALUE]]-MIS[[#This Row],[LIVE_VALUE]],MIS[[#This Row],[LIVE_VALUE]]-MIS[[#This Row],[VALUE]])</f>
        <v>-1080</v>
      </c>
      <c r="AH504" t="str" cm="1">
        <f t="array" ref="AH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" t="str">
        <f>MIS[[#This Row],[TRADING SYMBOL]]</f>
        <v>NIFTY2552226300CE</v>
      </c>
      <c r="AJ504" t="str">
        <f>IF(RIGHT(MIS[[#This Row],[Main/Hedge]],4)="MAIN","MAIN","HEDGE")</f>
        <v>HEDGE</v>
      </c>
      <c r="AK504" t="str" cm="1">
        <f t="array" ref="AK504">_xlfn._xlws.FILTER(Table4[Column1],ISNUMBER(SEARCH(Table4[Column1],MIS[[#This Row],[OrderUniqueIdentifier]])),"")</f>
        <v>VWAP</v>
      </c>
    </row>
    <row r="505" spans="1:37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>
        <f>_xlfn.XLOOKUP(MIS[[#This Row],[TRADING SYMBOL]],[1]Sheet1!$D:$D,[1]Sheet1!$C:$C)</f>
        <v>8.1999999999999993</v>
      </c>
      <c r="AE505">
        <f>MIS[[#This Row],[OrderAverageTradedPrice]]*MIS[[#This Row],[OrderQuantity]]</f>
        <v>14606.249999999902</v>
      </c>
      <c r="AF505">
        <f>MIS[[#This Row],[LTP]]*MIS[[#This Row],[OrderQuantity]]</f>
        <v>10455</v>
      </c>
      <c r="AG505">
        <f>IF(MIS[[#This Row],[OrderSide]]="SELL",MIS[[#This Row],[VALUE]]-MIS[[#This Row],[LIVE_VALUE]],MIS[[#This Row],[LIVE_VALUE]]-MIS[[#This Row],[VALUE]])</f>
        <v>-4151.2499999999018</v>
      </c>
      <c r="AH505" t="str" cm="1">
        <f t="array" ref="AH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" t="str">
        <f>MIS[[#This Row],[TRADING SYMBOL]]</f>
        <v>NIFTY2552223700PE</v>
      </c>
      <c r="AJ505" t="str">
        <f>IF(RIGHT(MIS[[#This Row],[Main/Hedge]],4)="MAIN","MAIN","HEDGE")</f>
        <v>HEDGE</v>
      </c>
      <c r="AK505" t="str" cm="1">
        <f t="array" ref="AK505">_xlfn._xlws.FILTER(Table4[Column1],ISNUMBER(SEARCH(Table4[Column1],MIS[[#This Row],[OrderUniqueIdentifier]])),"")</f>
        <v>VWAP</v>
      </c>
    </row>
    <row r="506" spans="1:37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>
        <f>_xlfn.XLOOKUP(MIS[[#This Row],[TRADING SYMBOL]],[1]Sheet1!$D:$D,[1]Sheet1!$C:$C)</f>
        <v>10</v>
      </c>
      <c r="AE506">
        <f>MIS[[#This Row],[OrderAverageTradedPrice]]*MIS[[#This Row],[OrderQuantity]]</f>
        <v>1960.0000000000002</v>
      </c>
      <c r="AF506">
        <f>MIS[[#This Row],[LTP]]*MIS[[#This Row],[OrderQuantity]]</f>
        <v>1000</v>
      </c>
      <c r="AG506">
        <f>IF(MIS[[#This Row],[OrderSide]]="SELL",MIS[[#This Row],[VALUE]]-MIS[[#This Row],[LIVE_VALUE]],MIS[[#This Row],[LIVE_VALUE]]-MIS[[#This Row],[VALUE]])</f>
        <v>-960.00000000000023</v>
      </c>
      <c r="AH506" t="str" cm="1">
        <f t="array" ref="AH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" t="str">
        <f>MIS[[#This Row],[TRADING SYMBOL]]</f>
        <v>SENSEX2552078500PE</v>
      </c>
      <c r="AJ506" t="str">
        <f>IF(RIGHT(MIS[[#This Row],[Main/Hedge]],4)="MAIN","MAIN","HEDGE")</f>
        <v>HEDGE</v>
      </c>
      <c r="AK506" t="str" cm="1">
        <f t="array" ref="AK506">_xlfn._xlws.FILTER(Table4[Column1],ISNUMBER(SEARCH(Table4[Column1],MIS[[#This Row],[OrderUniqueIdentifier]])),"")</f>
        <v>XYT</v>
      </c>
    </row>
    <row r="507" spans="1:37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>
        <f>_xlfn.XLOOKUP(MIS[[#This Row],[TRADING SYMBOL]],[1]Sheet1!$D:$D,[1]Sheet1!$C:$C)</f>
        <v>3.15</v>
      </c>
      <c r="AE507">
        <f>MIS[[#This Row],[OrderAverageTradedPrice]]*MIS[[#This Row],[OrderQuantity]]</f>
        <v>562.5</v>
      </c>
      <c r="AF507">
        <f>MIS[[#This Row],[LTP]]*MIS[[#This Row],[OrderQuantity]]</f>
        <v>472.5</v>
      </c>
      <c r="AG507">
        <f>IF(MIS[[#This Row],[OrderSide]]="SELL",MIS[[#This Row],[VALUE]]-MIS[[#This Row],[LIVE_VALUE]],MIS[[#This Row],[LIVE_VALUE]]-MIS[[#This Row],[VALUE]])</f>
        <v>-90</v>
      </c>
      <c r="AH507" t="str" cm="1">
        <f t="array" ref="AH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" t="str">
        <f>MIS[[#This Row],[TRADING SYMBOL]]</f>
        <v>NIFTY2552226300CE</v>
      </c>
      <c r="AJ507" t="str">
        <f>IF(RIGHT(MIS[[#This Row],[Main/Hedge]],4)="MAIN","MAIN","HEDGE")</f>
        <v>HEDGE</v>
      </c>
      <c r="AK507" t="str" cm="1">
        <f t="array" ref="AK507">_xlfn._xlws.FILTER(Table4[Column1],ISNUMBER(SEARCH(Table4[Column1],MIS[[#This Row],[OrderUniqueIdentifier]])),"")</f>
        <v>VWAP</v>
      </c>
    </row>
    <row r="508" spans="1:37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>
        <f>_xlfn.XLOOKUP(MIS[[#This Row],[TRADING SYMBOL]],[1]Sheet1!$D:$D,[1]Sheet1!$C:$C)</f>
        <v>3.15</v>
      </c>
      <c r="AE508">
        <f>MIS[[#This Row],[OrderAverageTradedPrice]]*MIS[[#This Row],[OrderQuantity]]</f>
        <v>2812.5</v>
      </c>
      <c r="AF508">
        <f>MIS[[#This Row],[LTP]]*MIS[[#This Row],[OrderQuantity]]</f>
        <v>2362.5</v>
      </c>
      <c r="AG508">
        <f>IF(MIS[[#This Row],[OrderSide]]="SELL",MIS[[#This Row],[VALUE]]-MIS[[#This Row],[LIVE_VALUE]],MIS[[#This Row],[LIVE_VALUE]]-MIS[[#This Row],[VALUE]])</f>
        <v>-450</v>
      </c>
      <c r="AH508" t="str" cm="1">
        <f t="array" ref="AH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" t="str">
        <f>MIS[[#This Row],[TRADING SYMBOL]]</f>
        <v>NIFTY2552226300CE</v>
      </c>
      <c r="AJ508" t="str">
        <f>IF(RIGHT(MIS[[#This Row],[Main/Hedge]],4)="MAIN","MAIN","HEDGE")</f>
        <v>HEDGE</v>
      </c>
      <c r="AK508" t="str" cm="1">
        <f t="array" ref="AK508">_xlfn._xlws.FILTER(Table4[Column1],ISNUMBER(SEARCH(Table4[Column1],MIS[[#This Row],[OrderUniqueIdentifier]])),"")</f>
        <v>VWAP</v>
      </c>
    </row>
    <row r="509" spans="1:37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>
        <f>_xlfn.XLOOKUP(MIS[[#This Row],[TRADING SYMBOL]],[1]Sheet1!$D:$D,[1]Sheet1!$C:$C)</f>
        <v>8.1999999999999993</v>
      </c>
      <c r="AE509">
        <f>MIS[[#This Row],[OrderAverageTradedPrice]]*MIS[[#This Row],[OrderQuantity]]</f>
        <v>8587.5</v>
      </c>
      <c r="AF509">
        <f>MIS[[#This Row],[LTP]]*MIS[[#This Row],[OrderQuantity]]</f>
        <v>6149.9999999999991</v>
      </c>
      <c r="AG509">
        <f>IF(MIS[[#This Row],[OrderSide]]="SELL",MIS[[#This Row],[VALUE]]-MIS[[#This Row],[LIVE_VALUE]],MIS[[#This Row],[LIVE_VALUE]]-MIS[[#This Row],[VALUE]])</f>
        <v>-2437.5000000000009</v>
      </c>
      <c r="AH509" t="str" cm="1">
        <f t="array" ref="AH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" t="str">
        <f>MIS[[#This Row],[TRADING SYMBOL]]</f>
        <v>NIFTY2552223700PE</v>
      </c>
      <c r="AJ509" t="str">
        <f>IF(RIGHT(MIS[[#This Row],[Main/Hedge]],4)="MAIN","MAIN","HEDGE")</f>
        <v>HEDGE</v>
      </c>
      <c r="AK509" t="str" cm="1">
        <f t="array" ref="AK509">_xlfn._xlws.FILTER(Table4[Column1],ISNUMBER(SEARCH(Table4[Column1],MIS[[#This Row],[OrderUniqueIdentifier]])),"")</f>
        <v>VWAP</v>
      </c>
    </row>
    <row r="510" spans="1:37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>
        <f>_xlfn.XLOOKUP(MIS[[#This Row],[TRADING SYMBOL]],[1]Sheet1!$D:$D,[1]Sheet1!$C:$C)</f>
        <v>3.15</v>
      </c>
      <c r="AE510">
        <f>MIS[[#This Row],[OrderAverageTradedPrice]]*MIS[[#This Row],[OrderQuantity]]</f>
        <v>1125</v>
      </c>
      <c r="AF510">
        <f>MIS[[#This Row],[LTP]]*MIS[[#This Row],[OrderQuantity]]</f>
        <v>945</v>
      </c>
      <c r="AG510">
        <f>IF(MIS[[#This Row],[OrderSide]]="SELL",MIS[[#This Row],[VALUE]]-MIS[[#This Row],[LIVE_VALUE]],MIS[[#This Row],[LIVE_VALUE]]-MIS[[#This Row],[VALUE]])</f>
        <v>-180</v>
      </c>
      <c r="AH510" t="str" cm="1">
        <f t="array" ref="AH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" t="str">
        <f>MIS[[#This Row],[TRADING SYMBOL]]</f>
        <v>NIFTY2552226300CE</v>
      </c>
      <c r="AJ510" t="str">
        <f>IF(RIGHT(MIS[[#This Row],[Main/Hedge]],4)="MAIN","MAIN","HEDGE")</f>
        <v>HEDGE</v>
      </c>
      <c r="AK510" t="str" cm="1">
        <f t="array" ref="AK510">_xlfn._xlws.FILTER(Table4[Column1],ISNUMBER(SEARCH(Table4[Column1],MIS[[#This Row],[OrderUniqueIdentifier]])),"")</f>
        <v>VWAP</v>
      </c>
    </row>
    <row r="511" spans="1:37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>
        <f>_xlfn.XLOOKUP(MIS[[#This Row],[TRADING SYMBOL]],[1]Sheet1!$D:$D,[1]Sheet1!$C:$C)</f>
        <v>8.1999999999999993</v>
      </c>
      <c r="AE511">
        <f>MIS[[#This Row],[OrderAverageTradedPrice]]*MIS[[#This Row],[OrderQuantity]]</f>
        <v>20677.5</v>
      </c>
      <c r="AF511">
        <f>MIS[[#This Row],[LTP]]*MIS[[#This Row],[OrderQuantity]]</f>
        <v>14759.999999999998</v>
      </c>
      <c r="AG511">
        <f>IF(MIS[[#This Row],[OrderSide]]="SELL",MIS[[#This Row],[VALUE]]-MIS[[#This Row],[LIVE_VALUE]],MIS[[#This Row],[LIVE_VALUE]]-MIS[[#This Row],[VALUE]])</f>
        <v>-5917.5000000000018</v>
      </c>
      <c r="AH511" t="str" cm="1">
        <f t="array" ref="AH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" t="str">
        <f>MIS[[#This Row],[TRADING SYMBOL]]</f>
        <v>NIFTY2552223700PE</v>
      </c>
      <c r="AJ511" t="str">
        <f>IF(RIGHT(MIS[[#This Row],[Main/Hedge]],4)="MAIN","MAIN","HEDGE")</f>
        <v>HEDGE</v>
      </c>
      <c r="AK511" t="str" cm="1">
        <f t="array" ref="AK511">_xlfn._xlws.FILTER(Table4[Column1],ISNUMBER(SEARCH(Table4[Column1],MIS[[#This Row],[OrderUniqueIdentifier]])),"")</f>
        <v>VWAP</v>
      </c>
    </row>
    <row r="512" spans="1:37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>
        <f>_xlfn.XLOOKUP(MIS[[#This Row],[TRADING SYMBOL]],[1]Sheet1!$D:$D,[1]Sheet1!$C:$C)</f>
        <v>8.1999999999999993</v>
      </c>
      <c r="AE512">
        <f>MIS[[#This Row],[OrderAverageTradedPrice]]*MIS[[#This Row],[OrderQuantity]]</f>
        <v>3435</v>
      </c>
      <c r="AF512">
        <f>MIS[[#This Row],[LTP]]*MIS[[#This Row],[OrderQuantity]]</f>
        <v>2460</v>
      </c>
      <c r="AG512">
        <f>IF(MIS[[#This Row],[OrderSide]]="SELL",MIS[[#This Row],[VALUE]]-MIS[[#This Row],[LIVE_VALUE]],MIS[[#This Row],[LIVE_VALUE]]-MIS[[#This Row],[VALUE]])</f>
        <v>-975</v>
      </c>
      <c r="AH512" t="str" cm="1">
        <f t="array" ref="AH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" t="str">
        <f>MIS[[#This Row],[TRADING SYMBOL]]</f>
        <v>NIFTY2552223700PE</v>
      </c>
      <c r="AJ512" t="str">
        <f>IF(RIGHT(MIS[[#This Row],[Main/Hedge]],4)="MAIN","MAIN","HEDGE")</f>
        <v>HEDGE</v>
      </c>
      <c r="AK512" t="str" cm="1">
        <f t="array" ref="AK512">_xlfn._xlws.FILTER(Table4[Column1],ISNUMBER(SEARCH(Table4[Column1],MIS[[#This Row],[OrderUniqueIdentifier]])),"")</f>
        <v>VWAP</v>
      </c>
    </row>
    <row r="513" spans="1:37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>
        <f>_xlfn.XLOOKUP(MIS[[#This Row],[TRADING SYMBOL]],[1]Sheet1!$D:$D,[1]Sheet1!$C:$C)</f>
        <v>8.1999999999999993</v>
      </c>
      <c r="AE513">
        <f>MIS[[#This Row],[OrderAverageTradedPrice]]*MIS[[#This Row],[OrderQuantity]]</f>
        <v>1732.5</v>
      </c>
      <c r="AF513">
        <f>MIS[[#This Row],[LTP]]*MIS[[#This Row],[OrderQuantity]]</f>
        <v>1230</v>
      </c>
      <c r="AG513">
        <f>IF(MIS[[#This Row],[OrderSide]]="SELL",MIS[[#This Row],[VALUE]]-MIS[[#This Row],[LIVE_VALUE]],MIS[[#This Row],[LIVE_VALUE]]-MIS[[#This Row],[VALUE]])</f>
        <v>-502.5</v>
      </c>
      <c r="AH513" t="str" cm="1">
        <f t="array" ref="AH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" t="str">
        <f>MIS[[#This Row],[TRADING SYMBOL]]</f>
        <v>NIFTY2552223700PE</v>
      </c>
      <c r="AJ513" t="str">
        <f>IF(RIGHT(MIS[[#This Row],[Main/Hedge]],4)="MAIN","MAIN","HEDGE")</f>
        <v>HEDGE</v>
      </c>
      <c r="AK513" t="str" cm="1">
        <f t="array" ref="AK513">_xlfn._xlws.FILTER(Table4[Column1],ISNUMBER(SEARCH(Table4[Column1],MIS[[#This Row],[OrderUniqueIdentifier]])),"")</f>
        <v>VWAP</v>
      </c>
    </row>
    <row r="514" spans="1:37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>
        <f>_xlfn.XLOOKUP(MIS[[#This Row],[TRADING SYMBOL]],[1]Sheet1!$D:$D,[1]Sheet1!$C:$C)</f>
        <v>12</v>
      </c>
      <c r="AE514">
        <f>MIS[[#This Row],[OrderAverageTradedPrice]]*MIS[[#This Row],[OrderQuantity]]</f>
        <v>2842</v>
      </c>
      <c r="AF514">
        <f>MIS[[#This Row],[LTP]]*MIS[[#This Row],[OrderQuantity]]</f>
        <v>1680</v>
      </c>
      <c r="AG514">
        <f>IF(MIS[[#This Row],[OrderSide]]="SELL",MIS[[#This Row],[VALUE]]-MIS[[#This Row],[LIVE_VALUE]],MIS[[#This Row],[LIVE_VALUE]]-MIS[[#This Row],[VALUE]])</f>
        <v>-1162</v>
      </c>
      <c r="AH514" t="str" cm="1">
        <f t="array" ref="AH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4" t="str">
        <f>MIS[[#This Row],[TRADING SYMBOL]]</f>
        <v>SENSEX2552085000CE</v>
      </c>
      <c r="AJ514" t="str">
        <f>IF(RIGHT(MIS[[#This Row],[Main/Hedge]],4)="MAIN","MAIN","HEDGE")</f>
        <v>HEDGE</v>
      </c>
      <c r="AK514" t="str" cm="1">
        <f t="array" ref="AK514">_xlfn._xlws.FILTER(Table4[Column1],ISNUMBER(SEARCH(Table4[Column1],MIS[[#This Row],[OrderUniqueIdentifier]])),"")</f>
        <v>XYT</v>
      </c>
    </row>
    <row r="515" spans="1:37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>
        <f>_xlfn.XLOOKUP(MIS[[#This Row],[TRADING SYMBOL]],[1]Sheet1!$D:$D,[1]Sheet1!$C:$C)</f>
        <v>4.3</v>
      </c>
      <c r="AE515">
        <f>MIS[[#This Row],[OrderAverageTradedPrice]]*MIS[[#This Row],[OrderQuantity]]</f>
        <v>139</v>
      </c>
      <c r="AF515">
        <f>MIS[[#This Row],[LTP]]*MIS[[#This Row],[OrderQuantity]]</f>
        <v>86</v>
      </c>
      <c r="AG515">
        <f>IF(MIS[[#This Row],[OrderSide]]="SELL",MIS[[#This Row],[VALUE]]-MIS[[#This Row],[LIVE_VALUE]],MIS[[#This Row],[LIVE_VALUE]]-MIS[[#This Row],[VALUE]])</f>
        <v>-53</v>
      </c>
      <c r="AH515" t="str" cm="1">
        <f t="array" ref="AH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5" t="str">
        <f>MIS[[#This Row],[TRADING SYMBOL]]</f>
        <v>SENSEX2552086000CE</v>
      </c>
      <c r="AJ515" t="str">
        <f>IF(RIGHT(MIS[[#This Row],[Main/Hedge]],4)="MAIN","MAIN","HEDGE")</f>
        <v>HEDGE</v>
      </c>
      <c r="AK515" t="str" cm="1">
        <f t="array" ref="AK515">_xlfn._xlws.FILTER(Table4[Column1],ISNUMBER(SEARCH(Table4[Column1],MIS[[#This Row],[OrderUniqueIdentifier]])),"")</f>
        <v>XYT</v>
      </c>
    </row>
    <row r="516" spans="1:37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>
        <f>_xlfn.XLOOKUP(MIS[[#This Row],[TRADING SYMBOL]],[1]Sheet1!$D:$D,[1]Sheet1!$C:$C)</f>
        <v>26.1</v>
      </c>
      <c r="AE516">
        <f>MIS[[#This Row],[OrderAverageTradedPrice]]*MIS[[#This Row],[OrderQuantity]]</f>
        <v>5488</v>
      </c>
      <c r="AF516">
        <f>MIS[[#This Row],[LTP]]*MIS[[#This Row],[OrderQuantity]]</f>
        <v>3654</v>
      </c>
      <c r="AG516">
        <f>IF(MIS[[#This Row],[OrderSide]]="SELL",MIS[[#This Row],[VALUE]]-MIS[[#This Row],[LIVE_VALUE]],MIS[[#This Row],[LIVE_VALUE]]-MIS[[#This Row],[VALUE]])</f>
        <v>-1834</v>
      </c>
      <c r="AH516" t="str" cm="1">
        <f t="array" ref="AH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6" t="str">
        <f>MIS[[#This Row],[TRADING SYMBOL]]</f>
        <v>SENSEX2552079500PE</v>
      </c>
      <c r="AJ516" t="str">
        <f>IF(RIGHT(MIS[[#This Row],[Main/Hedge]],4)="MAIN","MAIN","HEDGE")</f>
        <v>HEDGE</v>
      </c>
      <c r="AK516" t="str" cm="1">
        <f t="array" ref="AK516">_xlfn._xlws.FILTER(Table4[Column1],ISNUMBER(SEARCH(Table4[Column1],MIS[[#This Row],[OrderUniqueIdentifier]])),"")</f>
        <v>XYT</v>
      </c>
    </row>
    <row r="517" spans="1:37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>
        <f>_xlfn.XLOOKUP(MIS[[#This Row],[TRADING SYMBOL]],[1]Sheet1!$D:$D,[1]Sheet1!$C:$C)</f>
        <v>10</v>
      </c>
      <c r="AE517">
        <f>MIS[[#This Row],[OrderAverageTradedPrice]]*MIS[[#This Row],[OrderQuantity]]</f>
        <v>389</v>
      </c>
      <c r="AF517">
        <f>MIS[[#This Row],[LTP]]*MIS[[#This Row],[OrderQuantity]]</f>
        <v>200</v>
      </c>
      <c r="AG517">
        <f>IF(MIS[[#This Row],[OrderSide]]="SELL",MIS[[#This Row],[VALUE]]-MIS[[#This Row],[LIVE_VALUE]],MIS[[#This Row],[LIVE_VALUE]]-MIS[[#This Row],[VALUE]])</f>
        <v>-189</v>
      </c>
      <c r="AH517" t="str" cm="1">
        <f t="array" ref="AH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7" t="str">
        <f>MIS[[#This Row],[TRADING SYMBOL]]</f>
        <v>SENSEX2552078500PE</v>
      </c>
      <c r="AJ517" t="str">
        <f>IF(RIGHT(MIS[[#This Row],[Main/Hedge]],4)="MAIN","MAIN","HEDGE")</f>
        <v>HEDGE</v>
      </c>
      <c r="AK517" t="str" cm="1">
        <f t="array" ref="AK517">_xlfn._xlws.FILTER(Table4[Column1],ISNUMBER(SEARCH(Table4[Column1],MIS[[#This Row],[OrderUniqueIdentifier]])),"")</f>
        <v>XYT</v>
      </c>
    </row>
    <row r="518" spans="1:37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>
        <f>_xlfn.XLOOKUP(MIS[[#This Row],[TRADING SYMBOL]],[1]Sheet1!$D:$D,[1]Sheet1!$C:$C)</f>
        <v>42.9</v>
      </c>
      <c r="AE518">
        <f>MIS[[#This Row],[OrderAverageTradedPrice]]*MIS[[#This Row],[OrderQuantity]]</f>
        <v>22972.5</v>
      </c>
      <c r="AF518">
        <f>MIS[[#This Row],[LTP]]*MIS[[#This Row],[OrderQuantity]]</f>
        <v>19305</v>
      </c>
      <c r="AG518">
        <f>IF(MIS[[#This Row],[OrderSide]]="SELL",MIS[[#This Row],[VALUE]]-MIS[[#This Row],[LIVE_VALUE]],MIS[[#This Row],[LIVE_VALUE]]-MIS[[#This Row],[VALUE]])</f>
        <v>-3667.5</v>
      </c>
      <c r="AH518" t="str" cm="1">
        <f t="array" ref="AH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" t="str">
        <f>MIS[[#This Row],[TRADING SYMBOL]]</f>
        <v>NIFTY2552224500PE</v>
      </c>
      <c r="AJ518" t="str">
        <f>IF(RIGHT(MIS[[#This Row],[Main/Hedge]],4)="MAIN","MAIN","HEDGE")</f>
        <v>HEDGE</v>
      </c>
      <c r="AK518" t="str" cm="1">
        <f t="array" ref="AK518">_xlfn._xlws.FILTER(Table4[Column1],ISNUMBER(SEARCH(Table4[Column1],MIS[[#This Row],[OrderUniqueIdentifier]])),"")</f>
        <v>VWAP</v>
      </c>
    </row>
    <row r="519" spans="1:37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>
        <f>_xlfn.XLOOKUP(MIS[[#This Row],[TRADING SYMBOL]],[1]Sheet1!$D:$D,[1]Sheet1!$C:$C)</f>
        <v>12</v>
      </c>
      <c r="AE519">
        <f>MIS[[#This Row],[OrderAverageTradedPrice]]*MIS[[#This Row],[OrderQuantity]]</f>
        <v>1584</v>
      </c>
      <c r="AF519">
        <f>MIS[[#This Row],[LTP]]*MIS[[#This Row],[OrderQuantity]]</f>
        <v>960</v>
      </c>
      <c r="AG519">
        <f>IF(MIS[[#This Row],[OrderSide]]="SELL",MIS[[#This Row],[VALUE]]-MIS[[#This Row],[LIVE_VALUE]],MIS[[#This Row],[LIVE_VALUE]]-MIS[[#This Row],[VALUE]])</f>
        <v>-624</v>
      </c>
      <c r="AH519" t="str" cm="1">
        <f t="array" ref="AH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" t="str">
        <f>MIS[[#This Row],[TRADING SYMBOL]]</f>
        <v>SENSEX2552085000CE</v>
      </c>
      <c r="AJ519" t="str">
        <f>IF(RIGHT(MIS[[#This Row],[Main/Hedge]],4)="MAIN","MAIN","HEDGE")</f>
        <v>HEDGE</v>
      </c>
      <c r="AK519" t="str" cm="1">
        <f t="array" ref="AK519">_xlfn._xlws.FILTER(Table4[Column1],ISNUMBER(SEARCH(Table4[Column1],MIS[[#This Row],[OrderUniqueIdentifier]])),"")</f>
        <v>XYT</v>
      </c>
    </row>
    <row r="520" spans="1:37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>
        <f>_xlfn.XLOOKUP(MIS[[#This Row],[TRADING SYMBOL]],[1]Sheet1!$D:$D,[1]Sheet1!$C:$C)</f>
        <v>12</v>
      </c>
      <c r="AE520">
        <f>MIS[[#This Row],[OrderAverageTradedPrice]]*MIS[[#This Row],[OrderQuantity]]</f>
        <v>6737.99999999999</v>
      </c>
      <c r="AF520">
        <f>MIS[[#This Row],[LTP]]*MIS[[#This Row],[OrderQuantity]]</f>
        <v>4080</v>
      </c>
      <c r="AG520">
        <f>IF(MIS[[#This Row],[OrderSide]]="SELL",MIS[[#This Row],[VALUE]]-MIS[[#This Row],[LIVE_VALUE]],MIS[[#This Row],[LIVE_VALUE]]-MIS[[#This Row],[VALUE]])</f>
        <v>-2657.99999999999</v>
      </c>
      <c r="AH520" t="str" cm="1">
        <f t="array" ref="AH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0" t="str">
        <f>MIS[[#This Row],[TRADING SYMBOL]]</f>
        <v>SENSEX2552085000CE</v>
      </c>
      <c r="AJ520" t="str">
        <f>IF(RIGHT(MIS[[#This Row],[Main/Hedge]],4)="MAIN","MAIN","HEDGE")</f>
        <v>HEDGE</v>
      </c>
      <c r="AK520" t="str" cm="1">
        <f t="array" ref="AK520">_xlfn._xlws.FILTER(Table4[Column1],ISNUMBER(SEARCH(Table4[Column1],MIS[[#This Row],[OrderUniqueIdentifier]])),"")</f>
        <v>XYT</v>
      </c>
    </row>
    <row r="521" spans="1:37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>
        <f>_xlfn.XLOOKUP(MIS[[#This Row],[TRADING SYMBOL]],[1]Sheet1!$D:$D,[1]Sheet1!$C:$C)</f>
        <v>26.1</v>
      </c>
      <c r="AE521">
        <f>MIS[[#This Row],[OrderAverageTradedPrice]]*MIS[[#This Row],[OrderQuantity]]</f>
        <v>3132</v>
      </c>
      <c r="AF521">
        <f>MIS[[#This Row],[LTP]]*MIS[[#This Row],[OrderQuantity]]</f>
        <v>2088</v>
      </c>
      <c r="AG521">
        <f>IF(MIS[[#This Row],[OrderSide]]="SELL",MIS[[#This Row],[VALUE]]-MIS[[#This Row],[LIVE_VALUE]],MIS[[#This Row],[LIVE_VALUE]]-MIS[[#This Row],[VALUE]])</f>
        <v>-1044</v>
      </c>
      <c r="AH521" t="str" cm="1">
        <f t="array" ref="AH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1" t="str">
        <f>MIS[[#This Row],[TRADING SYMBOL]]</f>
        <v>SENSEX2552079500PE</v>
      </c>
      <c r="AJ521" t="str">
        <f>IF(RIGHT(MIS[[#This Row],[Main/Hedge]],4)="MAIN","MAIN","HEDGE")</f>
        <v>HEDGE</v>
      </c>
      <c r="AK521" t="str" cm="1">
        <f t="array" ref="AK521">_xlfn._xlws.FILTER(Table4[Column1],ISNUMBER(SEARCH(Table4[Column1],MIS[[#This Row],[OrderUniqueIdentifier]])),"")</f>
        <v>XYT</v>
      </c>
    </row>
    <row r="522" spans="1:37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>
        <f>_xlfn.XLOOKUP(MIS[[#This Row],[TRADING SYMBOL]],[1]Sheet1!$D:$D,[1]Sheet1!$C:$C)</f>
        <v>26.1</v>
      </c>
      <c r="AE522">
        <f>MIS[[#This Row],[OrderAverageTradedPrice]]*MIS[[#This Row],[OrderQuantity]]</f>
        <v>13388.999999999973</v>
      </c>
      <c r="AF522">
        <f>MIS[[#This Row],[LTP]]*MIS[[#This Row],[OrderQuantity]]</f>
        <v>8874</v>
      </c>
      <c r="AG522">
        <f>IF(MIS[[#This Row],[OrderSide]]="SELL",MIS[[#This Row],[VALUE]]-MIS[[#This Row],[LIVE_VALUE]],MIS[[#This Row],[LIVE_VALUE]]-MIS[[#This Row],[VALUE]])</f>
        <v>-4514.9999999999727</v>
      </c>
      <c r="AH522" t="str" cm="1">
        <f t="array" ref="AH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2" t="str">
        <f>MIS[[#This Row],[TRADING SYMBOL]]</f>
        <v>SENSEX2552079500PE</v>
      </c>
      <c r="AJ522" t="str">
        <f>IF(RIGHT(MIS[[#This Row],[Main/Hedge]],4)="MAIN","MAIN","HEDGE")</f>
        <v>HEDGE</v>
      </c>
      <c r="AK522" t="str" cm="1">
        <f t="array" ref="AK522">_xlfn._xlws.FILTER(Table4[Column1],ISNUMBER(SEARCH(Table4[Column1],MIS[[#This Row],[OrderUniqueIdentifier]])),"")</f>
        <v>XYT</v>
      </c>
    </row>
    <row r="523" spans="1:37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>
        <f>_xlfn.XLOOKUP(MIS[[#This Row],[TRADING SYMBOL]],[1]Sheet1!$D:$D,[1]Sheet1!$C:$C)</f>
        <v>4.3</v>
      </c>
      <c r="AE523">
        <f>MIS[[#This Row],[OrderAverageTradedPrice]]*MIS[[#This Row],[OrderQuantity]]</f>
        <v>138</v>
      </c>
      <c r="AF523">
        <f>MIS[[#This Row],[LTP]]*MIS[[#This Row],[OrderQuantity]]</f>
        <v>86</v>
      </c>
      <c r="AG523">
        <f>IF(MIS[[#This Row],[OrderSide]]="SELL",MIS[[#This Row],[VALUE]]-MIS[[#This Row],[LIVE_VALUE]],MIS[[#This Row],[LIVE_VALUE]]-MIS[[#This Row],[VALUE]])</f>
        <v>-52</v>
      </c>
      <c r="AH523" t="str" cm="1">
        <f t="array" ref="AH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3" t="str">
        <f>MIS[[#This Row],[TRADING SYMBOL]]</f>
        <v>SENSEX2552086000CE</v>
      </c>
      <c r="AJ523" t="str">
        <f>IF(RIGHT(MIS[[#This Row],[Main/Hedge]],4)="MAIN","MAIN","HEDGE")</f>
        <v>HEDGE</v>
      </c>
      <c r="AK523" t="str" cm="1">
        <f t="array" ref="AK523">_xlfn._xlws.FILTER(Table4[Column1],ISNUMBER(SEARCH(Table4[Column1],MIS[[#This Row],[OrderUniqueIdentifier]])),"")</f>
        <v>XYT</v>
      </c>
    </row>
    <row r="524" spans="1:37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>
        <f>_xlfn.XLOOKUP(MIS[[#This Row],[TRADING SYMBOL]],[1]Sheet1!$D:$D,[1]Sheet1!$C:$C)</f>
        <v>10</v>
      </c>
      <c r="AE524">
        <f>MIS[[#This Row],[OrderAverageTradedPrice]]*MIS[[#This Row],[OrderQuantity]]</f>
        <v>390</v>
      </c>
      <c r="AF524">
        <f>MIS[[#This Row],[LTP]]*MIS[[#This Row],[OrderQuantity]]</f>
        <v>200</v>
      </c>
      <c r="AG524">
        <f>IF(MIS[[#This Row],[OrderSide]]="SELL",MIS[[#This Row],[VALUE]]-MIS[[#This Row],[LIVE_VALUE]],MIS[[#This Row],[LIVE_VALUE]]-MIS[[#This Row],[VALUE]])</f>
        <v>-190</v>
      </c>
      <c r="AH524" t="str" cm="1">
        <f t="array" ref="AH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4" t="str">
        <f>MIS[[#This Row],[TRADING SYMBOL]]</f>
        <v>SENSEX2552078500PE</v>
      </c>
      <c r="AJ524" t="str">
        <f>IF(RIGHT(MIS[[#This Row],[Main/Hedge]],4)="MAIN","MAIN","HEDGE")</f>
        <v>HEDGE</v>
      </c>
      <c r="AK524" t="str" cm="1">
        <f t="array" ref="AK524">_xlfn._xlws.FILTER(Table4[Column1],ISNUMBER(SEARCH(Table4[Column1],MIS[[#This Row],[OrderUniqueIdentifier]])),"")</f>
        <v>XYT</v>
      </c>
    </row>
    <row r="525" spans="1:37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>
        <f>_xlfn.XLOOKUP(MIS[[#This Row],[TRADING SYMBOL]],[1]Sheet1!$D:$D,[1]Sheet1!$C:$C)</f>
        <v>12</v>
      </c>
      <c r="AE525">
        <f>MIS[[#This Row],[OrderAverageTradedPrice]]*MIS[[#This Row],[OrderQuantity]]</f>
        <v>1576</v>
      </c>
      <c r="AF525">
        <f>MIS[[#This Row],[LTP]]*MIS[[#This Row],[OrderQuantity]]</f>
        <v>960</v>
      </c>
      <c r="AG525">
        <f>IF(MIS[[#This Row],[OrderSide]]="SELL",MIS[[#This Row],[VALUE]]-MIS[[#This Row],[LIVE_VALUE]],MIS[[#This Row],[LIVE_VALUE]]-MIS[[#This Row],[VALUE]])</f>
        <v>-616</v>
      </c>
      <c r="AH525" t="str" cm="1">
        <f t="array" ref="AH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5" t="str">
        <f>MIS[[#This Row],[TRADING SYMBOL]]</f>
        <v>SENSEX2552085000CE</v>
      </c>
      <c r="AJ525" t="str">
        <f>IF(RIGHT(MIS[[#This Row],[Main/Hedge]],4)="MAIN","MAIN","HEDGE")</f>
        <v>HEDGE</v>
      </c>
      <c r="AK525" t="str" cm="1">
        <f t="array" ref="AK525">_xlfn._xlws.FILTER(Table4[Column1],ISNUMBER(SEARCH(Table4[Column1],MIS[[#This Row],[OrderUniqueIdentifier]])),"")</f>
        <v>XYT</v>
      </c>
    </row>
    <row r="526" spans="1:37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>
        <f>_xlfn.XLOOKUP(MIS[[#This Row],[TRADING SYMBOL]],[1]Sheet1!$D:$D,[1]Sheet1!$C:$C)</f>
        <v>26.1</v>
      </c>
      <c r="AE526">
        <f>MIS[[#This Row],[OrderAverageTradedPrice]]*MIS[[#This Row],[OrderQuantity]]</f>
        <v>3152</v>
      </c>
      <c r="AF526">
        <f>MIS[[#This Row],[LTP]]*MIS[[#This Row],[OrderQuantity]]</f>
        <v>2088</v>
      </c>
      <c r="AG526">
        <f>IF(MIS[[#This Row],[OrderSide]]="SELL",MIS[[#This Row],[VALUE]]-MIS[[#This Row],[LIVE_VALUE]],MIS[[#This Row],[LIVE_VALUE]]-MIS[[#This Row],[VALUE]])</f>
        <v>-1064</v>
      </c>
      <c r="AH526" t="str" cm="1">
        <f t="array" ref="AH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6" t="str">
        <f>MIS[[#This Row],[TRADING SYMBOL]]</f>
        <v>SENSEX2552079500PE</v>
      </c>
      <c r="AJ526" t="str">
        <f>IF(RIGHT(MIS[[#This Row],[Main/Hedge]],4)="MAIN","MAIN","HEDGE")</f>
        <v>HEDGE</v>
      </c>
      <c r="AK526" t="str" cm="1">
        <f t="array" ref="AK526">_xlfn._xlws.FILTER(Table4[Column1],ISNUMBER(SEARCH(Table4[Column1],MIS[[#This Row],[OrderUniqueIdentifier]])),"")</f>
        <v>XYT</v>
      </c>
    </row>
    <row r="527" spans="1:37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>
        <f>_xlfn.XLOOKUP(MIS[[#This Row],[TRADING SYMBOL]],[1]Sheet1!$D:$D,[1]Sheet1!$C:$C)</f>
        <v>37.299999999999997</v>
      </c>
      <c r="AE527">
        <f>MIS[[#This Row],[OrderAverageTradedPrice]]*MIS[[#This Row],[OrderQuantity]]</f>
        <v>15585</v>
      </c>
      <c r="AF527">
        <f>MIS[[#This Row],[LTP]]*MIS[[#This Row],[OrderQuantity]]</f>
        <v>11190</v>
      </c>
      <c r="AG527">
        <f>IF(MIS[[#This Row],[OrderSide]]="SELL",MIS[[#This Row],[VALUE]]-MIS[[#This Row],[LIVE_VALUE]],MIS[[#This Row],[LIVE_VALUE]]-MIS[[#This Row],[VALUE]])</f>
        <v>-4395</v>
      </c>
      <c r="AH527" t="str" cm="1">
        <f t="array" ref="AH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" t="str">
        <f>MIS[[#This Row],[TRADING SYMBOL]]</f>
        <v>NIFTY2552225500CE</v>
      </c>
      <c r="AJ527" t="str">
        <f>IF(RIGHT(MIS[[#This Row],[Main/Hedge]],4)="MAIN","MAIN","HEDGE")</f>
        <v>HEDGE</v>
      </c>
      <c r="AK527" t="str" cm="1">
        <f t="array" ref="AK527">_xlfn._xlws.FILTER(Table4[Column1],ISNUMBER(SEARCH(Table4[Column1],MIS[[#This Row],[OrderUniqueIdentifier]])),"")</f>
        <v>VWAP</v>
      </c>
    </row>
    <row r="528" spans="1:37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>
        <f>_xlfn.XLOOKUP(MIS[[#This Row],[TRADING SYMBOL]],[1]Sheet1!$D:$D,[1]Sheet1!$C:$C)</f>
        <v>37.299999999999997</v>
      </c>
      <c r="AE528">
        <f>MIS[[#This Row],[OrderAverageTradedPrice]]*MIS[[#This Row],[OrderQuantity]]</f>
        <v>49308.749999999978</v>
      </c>
      <c r="AF528">
        <f>MIS[[#This Row],[LTP]]*MIS[[#This Row],[OrderQuantity]]</f>
        <v>36367.5</v>
      </c>
      <c r="AG528">
        <f>IF(MIS[[#This Row],[OrderSide]]="SELL",MIS[[#This Row],[VALUE]]-MIS[[#This Row],[LIVE_VALUE]],MIS[[#This Row],[LIVE_VALUE]]-MIS[[#This Row],[VALUE]])</f>
        <v>-12941.249999999978</v>
      </c>
      <c r="AH528" t="str" cm="1">
        <f t="array" ref="AH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" t="str">
        <f>MIS[[#This Row],[TRADING SYMBOL]]</f>
        <v>NIFTY2552225500CE</v>
      </c>
      <c r="AJ528" t="str">
        <f>IF(RIGHT(MIS[[#This Row],[Main/Hedge]],4)="MAIN","MAIN","HEDGE")</f>
        <v>HEDGE</v>
      </c>
      <c r="AK528" t="str" cm="1">
        <f t="array" ref="AK528">_xlfn._xlws.FILTER(Table4[Column1],ISNUMBER(SEARCH(Table4[Column1],MIS[[#This Row],[OrderUniqueIdentifier]])),"")</f>
        <v>VWAP</v>
      </c>
    </row>
    <row r="529" spans="1:37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>
        <f>_xlfn.XLOOKUP(MIS[[#This Row],[TRADING SYMBOL]],[1]Sheet1!$D:$D,[1]Sheet1!$C:$C)</f>
        <v>37.299999999999997</v>
      </c>
      <c r="AE529">
        <f>MIS[[#This Row],[OrderAverageTradedPrice]]*MIS[[#This Row],[OrderQuantity]]</f>
        <v>26493.749999999993</v>
      </c>
      <c r="AF529">
        <f>MIS[[#This Row],[LTP]]*MIS[[#This Row],[OrderQuantity]]</f>
        <v>19582.5</v>
      </c>
      <c r="AG529">
        <f>IF(MIS[[#This Row],[OrderSide]]="SELL",MIS[[#This Row],[VALUE]]-MIS[[#This Row],[LIVE_VALUE]],MIS[[#This Row],[LIVE_VALUE]]-MIS[[#This Row],[VALUE]])</f>
        <v>-6911.2499999999927</v>
      </c>
      <c r="AH529" t="str" cm="1">
        <f t="array" ref="AH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" t="str">
        <f>MIS[[#This Row],[TRADING SYMBOL]]</f>
        <v>NIFTY2552225500CE</v>
      </c>
      <c r="AJ529" t="str">
        <f>IF(RIGHT(MIS[[#This Row],[Main/Hedge]],4)="MAIN","MAIN","HEDGE")</f>
        <v>HEDGE</v>
      </c>
      <c r="AK529" t="str" cm="1">
        <f t="array" ref="AK529">_xlfn._xlws.FILTER(Table4[Column1],ISNUMBER(SEARCH(Table4[Column1],MIS[[#This Row],[OrderUniqueIdentifier]])),"")</f>
        <v>VWAP</v>
      </c>
    </row>
    <row r="530" spans="1:37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>
        <f>_xlfn.XLOOKUP(MIS[[#This Row],[TRADING SYMBOL]],[1]Sheet1!$D:$D,[1]Sheet1!$C:$C)</f>
        <v>42.9</v>
      </c>
      <c r="AE530">
        <f>MIS[[#This Row],[OrderAverageTradedPrice]]*MIS[[#This Row],[OrderQuantity]]</f>
        <v>56587.5</v>
      </c>
      <c r="AF530">
        <f>MIS[[#This Row],[LTP]]*MIS[[#This Row],[OrderQuantity]]</f>
        <v>48262.5</v>
      </c>
      <c r="AG530">
        <f>IF(MIS[[#This Row],[OrderSide]]="SELL",MIS[[#This Row],[VALUE]]-MIS[[#This Row],[LIVE_VALUE]],MIS[[#This Row],[LIVE_VALUE]]-MIS[[#This Row],[VALUE]])</f>
        <v>-8325</v>
      </c>
      <c r="AH530" t="str" cm="1">
        <f t="array" ref="AH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" t="str">
        <f>MIS[[#This Row],[TRADING SYMBOL]]</f>
        <v>NIFTY2552224500PE</v>
      </c>
      <c r="AJ530" t="str">
        <f>IF(RIGHT(MIS[[#This Row],[Main/Hedge]],4)="MAIN","MAIN","HEDGE")</f>
        <v>HEDGE</v>
      </c>
      <c r="AK530" t="str" cm="1">
        <f t="array" ref="AK530">_xlfn._xlws.FILTER(Table4[Column1],ISNUMBER(SEARCH(Table4[Column1],MIS[[#This Row],[OrderUniqueIdentifier]])),"")</f>
        <v>VWAP</v>
      </c>
    </row>
    <row r="531" spans="1:37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>
        <f>_xlfn.XLOOKUP(MIS[[#This Row],[TRADING SYMBOL]],[1]Sheet1!$D:$D,[1]Sheet1!$C:$C)</f>
        <v>42.9</v>
      </c>
      <c r="AE531">
        <f>MIS[[#This Row],[OrderAverageTradedPrice]]*MIS[[#This Row],[OrderQuantity]]</f>
        <v>3776.25</v>
      </c>
      <c r="AF531">
        <f>MIS[[#This Row],[LTP]]*MIS[[#This Row],[OrderQuantity]]</f>
        <v>3217.5</v>
      </c>
      <c r="AG531">
        <f>IF(MIS[[#This Row],[OrderSide]]="SELL",MIS[[#This Row],[VALUE]]-MIS[[#This Row],[LIVE_VALUE]],MIS[[#This Row],[LIVE_VALUE]]-MIS[[#This Row],[VALUE]])</f>
        <v>-558.75</v>
      </c>
      <c r="AH531" t="str" cm="1">
        <f t="array" ref="AH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" t="str">
        <f>MIS[[#This Row],[TRADING SYMBOL]]</f>
        <v>NIFTY2552224500PE</v>
      </c>
      <c r="AJ531" t="str">
        <f>IF(RIGHT(MIS[[#This Row],[Main/Hedge]],4)="MAIN","MAIN","HEDGE")</f>
        <v>HEDGE</v>
      </c>
      <c r="AK531" t="str" cm="1">
        <f t="array" ref="AK531">_xlfn._xlws.FILTER(Table4[Column1],ISNUMBER(SEARCH(Table4[Column1],MIS[[#This Row],[OrderUniqueIdentifier]])),"")</f>
        <v>VWAP</v>
      </c>
    </row>
    <row r="532" spans="1:37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>
        <f>_xlfn.XLOOKUP(MIS[[#This Row],[TRADING SYMBOL]],[1]Sheet1!$D:$D,[1]Sheet1!$C:$C)</f>
        <v>37.299999999999997</v>
      </c>
      <c r="AE532">
        <f>MIS[[#This Row],[OrderAverageTradedPrice]]*MIS[[#This Row],[OrderQuantity]]</f>
        <v>90952.499999999869</v>
      </c>
      <c r="AF532">
        <f>MIS[[#This Row],[LTP]]*MIS[[#This Row],[OrderQuantity]]</f>
        <v>67140</v>
      </c>
      <c r="AG532">
        <f>IF(MIS[[#This Row],[OrderSide]]="SELL",MIS[[#This Row],[VALUE]]-MIS[[#This Row],[LIVE_VALUE]],MIS[[#This Row],[LIVE_VALUE]]-MIS[[#This Row],[VALUE]])</f>
        <v>-23812.499999999869</v>
      </c>
      <c r="AH532" t="str" cm="1">
        <f t="array" ref="AH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" t="str">
        <f>MIS[[#This Row],[TRADING SYMBOL]]</f>
        <v>NIFTY2552225500CE</v>
      </c>
      <c r="AJ532" t="str">
        <f>IF(RIGHT(MIS[[#This Row],[Main/Hedge]],4)="MAIN","MAIN","HEDGE")</f>
        <v>HEDGE</v>
      </c>
      <c r="AK532" t="str" cm="1">
        <f t="array" ref="AK532">_xlfn._xlws.FILTER(Table4[Column1],ISNUMBER(SEARCH(Table4[Column1],MIS[[#This Row],[OrderUniqueIdentifier]])),"")</f>
        <v>VWAP</v>
      </c>
    </row>
    <row r="533" spans="1:37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>
        <f>_xlfn.XLOOKUP(MIS[[#This Row],[TRADING SYMBOL]],[1]Sheet1!$D:$D,[1]Sheet1!$C:$C)</f>
        <v>37.299999999999997</v>
      </c>
      <c r="AE533">
        <f>MIS[[#This Row],[OrderAverageTradedPrice]]*MIS[[#This Row],[OrderQuantity]]</f>
        <v>45498.749999999942</v>
      </c>
      <c r="AF533">
        <f>MIS[[#This Row],[LTP]]*MIS[[#This Row],[OrderQuantity]]</f>
        <v>33570</v>
      </c>
      <c r="AG533">
        <f>IF(MIS[[#This Row],[OrderSide]]="SELL",MIS[[#This Row],[VALUE]]-MIS[[#This Row],[LIVE_VALUE]],MIS[[#This Row],[LIVE_VALUE]]-MIS[[#This Row],[VALUE]])</f>
        <v>-11928.749999999942</v>
      </c>
      <c r="AH533" t="str" cm="1">
        <f t="array" ref="AH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" t="str">
        <f>MIS[[#This Row],[TRADING SYMBOL]]</f>
        <v>NIFTY2552225500CE</v>
      </c>
      <c r="AJ533" t="str">
        <f>IF(RIGHT(MIS[[#This Row],[Main/Hedge]],4)="MAIN","MAIN","HEDGE")</f>
        <v>HEDGE</v>
      </c>
      <c r="AK533" t="str" cm="1">
        <f t="array" ref="AK533">_xlfn._xlws.FILTER(Table4[Column1],ISNUMBER(SEARCH(Table4[Column1],MIS[[#This Row],[OrderUniqueIdentifier]])),"")</f>
        <v>VWAP</v>
      </c>
    </row>
    <row r="534" spans="1:37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>
        <f>_xlfn.XLOOKUP(MIS[[#This Row],[TRADING SYMBOL]],[1]Sheet1!$D:$D,[1]Sheet1!$C:$C)</f>
        <v>42.9</v>
      </c>
      <c r="AE534">
        <f>MIS[[#This Row],[OrderAverageTradedPrice]]*MIS[[#This Row],[OrderQuantity]]</f>
        <v>91421.249999999942</v>
      </c>
      <c r="AF534">
        <f>MIS[[#This Row],[LTP]]*MIS[[#This Row],[OrderQuantity]]</f>
        <v>77220</v>
      </c>
      <c r="AG534">
        <f>IF(MIS[[#This Row],[OrderSide]]="SELL",MIS[[#This Row],[VALUE]]-MIS[[#This Row],[LIVE_VALUE]],MIS[[#This Row],[LIVE_VALUE]]-MIS[[#This Row],[VALUE]])</f>
        <v>-14201.249999999942</v>
      </c>
      <c r="AH534" t="str" cm="1">
        <f t="array" ref="AH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" t="str">
        <f>MIS[[#This Row],[TRADING SYMBOL]]</f>
        <v>NIFTY2552224500PE</v>
      </c>
      <c r="AJ534" t="str">
        <f>IF(RIGHT(MIS[[#This Row],[Main/Hedge]],4)="MAIN","MAIN","HEDGE")</f>
        <v>HEDGE</v>
      </c>
      <c r="AK534" t="str" cm="1">
        <f t="array" ref="AK534">_xlfn._xlws.FILTER(Table4[Column1],ISNUMBER(SEARCH(Table4[Column1],MIS[[#This Row],[OrderUniqueIdentifier]])),"")</f>
        <v>VWAP</v>
      </c>
    </row>
    <row r="535" spans="1:37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>
        <f>_xlfn.XLOOKUP(MIS[[#This Row],[TRADING SYMBOL]],[1]Sheet1!$D:$D,[1]Sheet1!$C:$C)</f>
        <v>42.9</v>
      </c>
      <c r="AE535">
        <f>MIS[[#This Row],[OrderAverageTradedPrice]]*MIS[[#This Row],[OrderQuantity]]</f>
        <v>45637.499999999971</v>
      </c>
      <c r="AF535">
        <f>MIS[[#This Row],[LTP]]*MIS[[#This Row],[OrderQuantity]]</f>
        <v>38610</v>
      </c>
      <c r="AG535">
        <f>IF(MIS[[#This Row],[OrderSide]]="SELL",MIS[[#This Row],[VALUE]]-MIS[[#This Row],[LIVE_VALUE]],MIS[[#This Row],[LIVE_VALUE]]-MIS[[#This Row],[VALUE]])</f>
        <v>-7027.4999999999709</v>
      </c>
      <c r="AH535" t="str" cm="1">
        <f t="array" ref="AH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" t="str">
        <f>MIS[[#This Row],[TRADING SYMBOL]]</f>
        <v>NIFTY2552224500PE</v>
      </c>
      <c r="AJ535" t="str">
        <f>IF(RIGHT(MIS[[#This Row],[Main/Hedge]],4)="MAIN","MAIN","HEDGE")</f>
        <v>HEDGE</v>
      </c>
      <c r="AK535" t="str" cm="1">
        <f t="array" ref="AK535">_xlfn._xlws.FILTER(Table4[Column1],ISNUMBER(SEARCH(Table4[Column1],MIS[[#This Row],[OrderUniqueIdentifier]])),"")</f>
        <v>VWAP</v>
      </c>
    </row>
    <row r="536" spans="1:37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>
        <f>_xlfn.XLOOKUP(MIS[[#This Row],[TRADING SYMBOL]],[1]Sheet1!$D:$D,[1]Sheet1!$C:$C)</f>
        <v>37.299999999999997</v>
      </c>
      <c r="AE536">
        <f>MIS[[#This Row],[OrderAverageTradedPrice]]*MIS[[#This Row],[OrderQuantity]]</f>
        <v>26433.75</v>
      </c>
      <c r="AF536">
        <f>MIS[[#This Row],[LTP]]*MIS[[#This Row],[OrderQuantity]]</f>
        <v>19582.5</v>
      </c>
      <c r="AG536">
        <f>IF(MIS[[#This Row],[OrderSide]]="SELL",MIS[[#This Row],[VALUE]]-MIS[[#This Row],[LIVE_VALUE]],MIS[[#This Row],[LIVE_VALUE]]-MIS[[#This Row],[VALUE]])</f>
        <v>-6851.25</v>
      </c>
      <c r="AH536" t="str" cm="1">
        <f t="array" ref="AH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" t="str">
        <f>MIS[[#This Row],[TRADING SYMBOL]]</f>
        <v>NIFTY2552225500CE</v>
      </c>
      <c r="AJ536" t="str">
        <f>IF(RIGHT(MIS[[#This Row],[Main/Hedge]],4)="MAIN","MAIN","HEDGE")</f>
        <v>HEDGE</v>
      </c>
      <c r="AK536" t="str" cm="1">
        <f t="array" ref="AK536">_xlfn._xlws.FILTER(Table4[Column1],ISNUMBER(SEARCH(Table4[Column1],MIS[[#This Row],[OrderUniqueIdentifier]])),"")</f>
        <v>VWAP</v>
      </c>
    </row>
    <row r="537" spans="1:37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>
        <f>_xlfn.XLOOKUP(MIS[[#This Row],[TRADING SYMBOL]],[1]Sheet1!$D:$D,[1]Sheet1!$C:$C)</f>
        <v>42.9</v>
      </c>
      <c r="AE537">
        <f>MIS[[#This Row],[OrderAverageTradedPrice]]*MIS[[#This Row],[OrderQuantity]]</f>
        <v>26553.749999999985</v>
      </c>
      <c r="AF537">
        <f>MIS[[#This Row],[LTP]]*MIS[[#This Row],[OrderQuantity]]</f>
        <v>22522.5</v>
      </c>
      <c r="AG537">
        <f>IF(MIS[[#This Row],[OrderSide]]="SELL",MIS[[#This Row],[VALUE]]-MIS[[#This Row],[LIVE_VALUE]],MIS[[#This Row],[LIVE_VALUE]]-MIS[[#This Row],[VALUE]])</f>
        <v>-4031.2499999999854</v>
      </c>
      <c r="AH537" t="str" cm="1">
        <f t="array" ref="AH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" t="str">
        <f>MIS[[#This Row],[TRADING SYMBOL]]</f>
        <v>NIFTY2552224500PE</v>
      </c>
      <c r="AJ537" t="str">
        <f>IF(RIGHT(MIS[[#This Row],[Main/Hedge]],4)="MAIN","MAIN","HEDGE")</f>
        <v>HEDGE</v>
      </c>
      <c r="AK537" t="str" cm="1">
        <f t="array" ref="AK537">_xlfn._xlws.FILTER(Table4[Column1],ISNUMBER(SEARCH(Table4[Column1],MIS[[#This Row],[OrderUniqueIdentifier]])),"")</f>
        <v>VWAP</v>
      </c>
    </row>
    <row r="538" spans="1:37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>
        <f>_xlfn.XLOOKUP(MIS[[#This Row],[TRADING SYMBOL]],[1]Sheet1!$D:$D,[1]Sheet1!$C:$C)</f>
        <v>91.6</v>
      </c>
      <c r="AE538">
        <f>MIS[[#This Row],[OrderAverageTradedPrice]]*MIS[[#This Row],[OrderQuantity]]</f>
        <v>11599</v>
      </c>
      <c r="AF538">
        <f>MIS[[#This Row],[LTP]]*MIS[[#This Row],[OrderQuantity]]</f>
        <v>7328</v>
      </c>
      <c r="AG538">
        <f>IF(MIS[[#This Row],[OrderSide]]="SELL",MIS[[#This Row],[VALUE]]-MIS[[#This Row],[LIVE_VALUE]],MIS[[#This Row],[LIVE_VALUE]]-MIS[[#This Row],[VALUE]])</f>
        <v>4271</v>
      </c>
      <c r="AH538" t="str" cm="1">
        <f t="array" ref="AH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8" t="str">
        <f>MIS[[#This Row],[TRADING SYMBOL]]</f>
        <v>SENSEX2552083600CE</v>
      </c>
      <c r="AJ538" t="str">
        <f>IF(RIGHT(MIS[[#This Row],[Main/Hedge]],4)="MAIN","MAIN","HEDGE")</f>
        <v>MAIN</v>
      </c>
      <c r="AK538" t="str" cm="1">
        <f t="array" ref="AK538">_xlfn._xlws.FILTER(Table4[Column1],ISNUMBER(SEARCH(Table4[Column1],MIS[[#This Row],[OrderUniqueIdentifier]])),"")</f>
        <v>XYT</v>
      </c>
    </row>
    <row r="539" spans="1:37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>
        <f>_xlfn.XLOOKUP(MIS[[#This Row],[TRADING SYMBOL]],[1]Sheet1!$D:$D,[1]Sheet1!$C:$C)</f>
        <v>91.6</v>
      </c>
      <c r="AE539">
        <f>MIS[[#This Row],[OrderAverageTradedPrice]]*MIS[[#This Row],[OrderQuantity]]</f>
        <v>34759.99999999992</v>
      </c>
      <c r="AF539">
        <f>MIS[[#This Row],[LTP]]*MIS[[#This Row],[OrderQuantity]]</f>
        <v>21984</v>
      </c>
      <c r="AG539">
        <f>IF(MIS[[#This Row],[OrderSide]]="SELL",MIS[[#This Row],[VALUE]]-MIS[[#This Row],[LIVE_VALUE]],MIS[[#This Row],[LIVE_VALUE]]-MIS[[#This Row],[VALUE]])</f>
        <v>12775.99999999992</v>
      </c>
      <c r="AH539" t="str" cm="1">
        <f t="array" ref="AH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9" t="str">
        <f>MIS[[#This Row],[TRADING SYMBOL]]</f>
        <v>SENSEX2552083600CE</v>
      </c>
      <c r="AJ539" t="str">
        <f>IF(RIGHT(MIS[[#This Row],[Main/Hedge]],4)="MAIN","MAIN","HEDGE")</f>
        <v>MAIN</v>
      </c>
      <c r="AK539" t="str" cm="1">
        <f t="array" ref="AK539">_xlfn._xlws.FILTER(Table4[Column1],ISNUMBER(SEARCH(Table4[Column1],MIS[[#This Row],[OrderUniqueIdentifier]])),"")</f>
        <v>XYT</v>
      </c>
    </row>
    <row r="540" spans="1:37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>
        <f>_xlfn.XLOOKUP(MIS[[#This Row],[TRADING SYMBOL]],[1]Sheet1!$D:$D,[1]Sheet1!$C:$C)</f>
        <v>91.6</v>
      </c>
      <c r="AE540">
        <f>MIS[[#This Row],[OrderAverageTradedPrice]]*MIS[[#This Row],[OrderQuantity]]</f>
        <v>2900</v>
      </c>
      <c r="AF540">
        <f>MIS[[#This Row],[LTP]]*MIS[[#This Row],[OrderQuantity]]</f>
        <v>1832</v>
      </c>
      <c r="AG540">
        <f>IF(MIS[[#This Row],[OrderSide]]="SELL",MIS[[#This Row],[VALUE]]-MIS[[#This Row],[LIVE_VALUE]],MIS[[#This Row],[LIVE_VALUE]]-MIS[[#This Row],[VALUE]])</f>
        <v>1068</v>
      </c>
      <c r="AH540" t="str" cm="1">
        <f t="array" ref="AH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0" t="str">
        <f>MIS[[#This Row],[TRADING SYMBOL]]</f>
        <v>SENSEX2552083600CE</v>
      </c>
      <c r="AJ540" t="str">
        <f>IF(RIGHT(MIS[[#This Row],[Main/Hedge]],4)="MAIN","MAIN","HEDGE")</f>
        <v>MAIN</v>
      </c>
      <c r="AK540" t="str" cm="1">
        <f t="array" ref="AK540">_xlfn._xlws.FILTER(Table4[Column1],ISNUMBER(SEARCH(Table4[Column1],MIS[[#This Row],[OrderUniqueIdentifier]])),"")</f>
        <v>XYT</v>
      </c>
    </row>
    <row r="541" spans="1:37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>
        <f>_xlfn.XLOOKUP(MIS[[#This Row],[TRADING SYMBOL]],[1]Sheet1!$D:$D,[1]Sheet1!$C:$C)</f>
        <v>115.45</v>
      </c>
      <c r="AE541">
        <f>MIS[[#This Row],[OrderAverageTradedPrice]]*MIS[[#This Row],[OrderQuantity]]</f>
        <v>12192</v>
      </c>
      <c r="AF541">
        <f>MIS[[#This Row],[LTP]]*MIS[[#This Row],[OrderQuantity]]</f>
        <v>9236</v>
      </c>
      <c r="AG541">
        <f>IF(MIS[[#This Row],[OrderSide]]="SELL",MIS[[#This Row],[VALUE]]-MIS[[#This Row],[LIVE_VALUE]],MIS[[#This Row],[LIVE_VALUE]]-MIS[[#This Row],[VALUE]])</f>
        <v>2956</v>
      </c>
      <c r="AH541" t="str" cm="1">
        <f t="array" ref="AH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1" t="str">
        <f>MIS[[#This Row],[TRADING SYMBOL]]</f>
        <v>SENSEX2552081100PE</v>
      </c>
      <c r="AJ541" t="str">
        <f>IF(RIGHT(MIS[[#This Row],[Main/Hedge]],4)="MAIN","MAIN","HEDGE")</f>
        <v>MAIN</v>
      </c>
      <c r="AK541" t="str" cm="1">
        <f t="array" ref="AK541">_xlfn._xlws.FILTER(Table4[Column1],ISNUMBER(SEARCH(Table4[Column1],MIS[[#This Row],[OrderUniqueIdentifier]])),"")</f>
        <v>XYT</v>
      </c>
    </row>
    <row r="542" spans="1:37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>
        <f>_xlfn.XLOOKUP(MIS[[#This Row],[TRADING SYMBOL]],[1]Sheet1!$D:$D,[1]Sheet1!$C:$C)</f>
        <v>91.6</v>
      </c>
      <c r="AE542">
        <f>MIS[[#This Row],[OrderAverageTradedPrice]]*MIS[[#This Row],[OrderQuantity]]</f>
        <v>2877</v>
      </c>
      <c r="AF542">
        <f>MIS[[#This Row],[LTP]]*MIS[[#This Row],[OrderQuantity]]</f>
        <v>1832</v>
      </c>
      <c r="AG542">
        <f>IF(MIS[[#This Row],[OrderSide]]="SELL",MIS[[#This Row],[VALUE]]-MIS[[#This Row],[LIVE_VALUE]],MIS[[#This Row],[LIVE_VALUE]]-MIS[[#This Row],[VALUE]])</f>
        <v>1045</v>
      </c>
      <c r="AH542" t="str" cm="1">
        <f t="array" ref="AH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2" t="str">
        <f>MIS[[#This Row],[TRADING SYMBOL]]</f>
        <v>SENSEX2552083600CE</v>
      </c>
      <c r="AJ542" t="str">
        <f>IF(RIGHT(MIS[[#This Row],[Main/Hedge]],4)="MAIN","MAIN","HEDGE")</f>
        <v>MAIN</v>
      </c>
      <c r="AK542" t="str" cm="1">
        <f t="array" ref="AK542">_xlfn._xlws.FILTER(Table4[Column1],ISNUMBER(SEARCH(Table4[Column1],MIS[[#This Row],[OrderUniqueIdentifier]])),"")</f>
        <v>XYT</v>
      </c>
    </row>
    <row r="543" spans="1:37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>
        <f>_xlfn.XLOOKUP(MIS[[#This Row],[TRADING SYMBOL]],[1]Sheet1!$D:$D,[1]Sheet1!$C:$C)</f>
        <v>91.6</v>
      </c>
      <c r="AE543">
        <f>MIS[[#This Row],[OrderAverageTradedPrice]]*MIS[[#This Row],[OrderQuantity]]</f>
        <v>5780</v>
      </c>
      <c r="AF543">
        <f>MIS[[#This Row],[LTP]]*MIS[[#This Row],[OrderQuantity]]</f>
        <v>3664</v>
      </c>
      <c r="AG543">
        <f>IF(MIS[[#This Row],[OrderSide]]="SELL",MIS[[#This Row],[VALUE]]-MIS[[#This Row],[LIVE_VALUE]],MIS[[#This Row],[LIVE_VALUE]]-MIS[[#This Row],[VALUE]])</f>
        <v>2116</v>
      </c>
      <c r="AH543" t="str" cm="1">
        <f t="array" ref="AH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3" t="str">
        <f>MIS[[#This Row],[TRADING SYMBOL]]</f>
        <v>SENSEX2552083600CE</v>
      </c>
      <c r="AJ543" t="str">
        <f>IF(RIGHT(MIS[[#This Row],[Main/Hedge]],4)="MAIN","MAIN","HEDGE")</f>
        <v>MAIN</v>
      </c>
      <c r="AK543" t="str" cm="1">
        <f t="array" ref="AK543">_xlfn._xlws.FILTER(Table4[Column1],ISNUMBER(SEARCH(Table4[Column1],MIS[[#This Row],[OrderUniqueIdentifier]])),"")</f>
        <v>XYT</v>
      </c>
    </row>
    <row r="544" spans="1:37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>
        <f>_xlfn.XLOOKUP(MIS[[#This Row],[TRADING SYMBOL]],[1]Sheet1!$D:$D,[1]Sheet1!$C:$C)</f>
        <v>115.45</v>
      </c>
      <c r="AE544">
        <f>MIS[[#This Row],[OrderAverageTradedPrice]]*MIS[[#This Row],[OrderQuantity]]</f>
        <v>6075</v>
      </c>
      <c r="AF544">
        <f>MIS[[#This Row],[LTP]]*MIS[[#This Row],[OrderQuantity]]</f>
        <v>4618</v>
      </c>
      <c r="AG544">
        <f>IF(MIS[[#This Row],[OrderSide]]="SELL",MIS[[#This Row],[VALUE]]-MIS[[#This Row],[LIVE_VALUE]],MIS[[#This Row],[LIVE_VALUE]]-MIS[[#This Row],[VALUE]])</f>
        <v>1457</v>
      </c>
      <c r="AH544" t="str" cm="1">
        <f t="array" ref="AH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4" t="str">
        <f>MIS[[#This Row],[TRADING SYMBOL]]</f>
        <v>SENSEX2552081100PE</v>
      </c>
      <c r="AJ544" t="str">
        <f>IF(RIGHT(MIS[[#This Row],[Main/Hedge]],4)="MAIN","MAIN","HEDGE")</f>
        <v>MAIN</v>
      </c>
      <c r="AK544" t="str" cm="1">
        <f t="array" ref="AK544">_xlfn._xlws.FILTER(Table4[Column1],ISNUMBER(SEARCH(Table4[Column1],MIS[[#This Row],[OrderUniqueIdentifier]])),"")</f>
        <v>XYT</v>
      </c>
    </row>
    <row r="545" spans="1:37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>
        <f>_xlfn.XLOOKUP(MIS[[#This Row],[TRADING SYMBOL]],[1]Sheet1!$D:$D,[1]Sheet1!$C:$C)</f>
        <v>115.45</v>
      </c>
      <c r="AE545">
        <f>MIS[[#This Row],[OrderAverageTradedPrice]]*MIS[[#This Row],[OrderQuantity]]</f>
        <v>36382.99999999992</v>
      </c>
      <c r="AF545">
        <f>MIS[[#This Row],[LTP]]*MIS[[#This Row],[OrderQuantity]]</f>
        <v>27708</v>
      </c>
      <c r="AG545">
        <f>IF(MIS[[#This Row],[OrderSide]]="SELL",MIS[[#This Row],[VALUE]]-MIS[[#This Row],[LIVE_VALUE]],MIS[[#This Row],[LIVE_VALUE]]-MIS[[#This Row],[VALUE]])</f>
        <v>8674.99999999992</v>
      </c>
      <c r="AH545" t="str" cm="1">
        <f t="array" ref="AH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5" t="str">
        <f>MIS[[#This Row],[TRADING SYMBOL]]</f>
        <v>SENSEX2552081100PE</v>
      </c>
      <c r="AJ545" t="str">
        <f>IF(RIGHT(MIS[[#This Row],[Main/Hedge]],4)="MAIN","MAIN","HEDGE")</f>
        <v>MAIN</v>
      </c>
      <c r="AK545" t="str" cm="1">
        <f t="array" ref="AK545">_xlfn._xlws.FILTER(Table4[Column1],ISNUMBER(SEARCH(Table4[Column1],MIS[[#This Row],[OrderUniqueIdentifier]])),"")</f>
        <v>XYT</v>
      </c>
    </row>
    <row r="546" spans="1:37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>
        <f>_xlfn.XLOOKUP(MIS[[#This Row],[TRADING SYMBOL]],[1]Sheet1!$D:$D,[1]Sheet1!$C:$C)</f>
        <v>91.6</v>
      </c>
      <c r="AE546">
        <f>MIS[[#This Row],[OrderAverageTradedPrice]]*MIS[[#This Row],[OrderQuantity]]</f>
        <v>2910</v>
      </c>
      <c r="AF546">
        <f>MIS[[#This Row],[LTP]]*MIS[[#This Row],[OrderQuantity]]</f>
        <v>1832</v>
      </c>
      <c r="AG546">
        <f>IF(MIS[[#This Row],[OrderSide]]="SELL",MIS[[#This Row],[VALUE]]-MIS[[#This Row],[LIVE_VALUE]],MIS[[#This Row],[LIVE_VALUE]]-MIS[[#This Row],[VALUE]])</f>
        <v>1078</v>
      </c>
      <c r="AH546" t="str" cm="1">
        <f t="array" ref="AH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6" t="str">
        <f>MIS[[#This Row],[TRADING SYMBOL]]</f>
        <v>SENSEX2552083600CE</v>
      </c>
      <c r="AJ546" t="str">
        <f>IF(RIGHT(MIS[[#This Row],[Main/Hedge]],4)="MAIN","MAIN","HEDGE")</f>
        <v>MAIN</v>
      </c>
      <c r="AK546" t="str" cm="1">
        <f t="array" ref="AK546">_xlfn._xlws.FILTER(Table4[Column1],ISNUMBER(SEARCH(Table4[Column1],MIS[[#This Row],[OrderUniqueIdentifier]])),"")</f>
        <v>XYT</v>
      </c>
    </row>
    <row r="547" spans="1:37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>
        <f>_xlfn.XLOOKUP(MIS[[#This Row],[TRADING SYMBOL]],[1]Sheet1!$D:$D,[1]Sheet1!$C:$C)</f>
        <v>91.6</v>
      </c>
      <c r="AE547">
        <f>MIS[[#This Row],[OrderAverageTradedPrice]]*MIS[[#This Row],[OrderQuantity]]</f>
        <v>11635</v>
      </c>
      <c r="AF547">
        <f>MIS[[#This Row],[LTP]]*MIS[[#This Row],[OrderQuantity]]</f>
        <v>7328</v>
      </c>
      <c r="AG547">
        <f>IF(MIS[[#This Row],[OrderSide]]="SELL",MIS[[#This Row],[VALUE]]-MIS[[#This Row],[LIVE_VALUE]],MIS[[#This Row],[LIVE_VALUE]]-MIS[[#This Row],[VALUE]])</f>
        <v>4307</v>
      </c>
      <c r="AH547" t="str" cm="1">
        <f t="array" ref="AH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7" t="str">
        <f>MIS[[#This Row],[TRADING SYMBOL]]</f>
        <v>SENSEX2552083600CE</v>
      </c>
      <c r="AJ547" t="str">
        <f>IF(RIGHT(MIS[[#This Row],[Main/Hedge]],4)="MAIN","MAIN","HEDGE")</f>
        <v>MAIN</v>
      </c>
      <c r="AK547" t="str" cm="1">
        <f t="array" ref="AK547">_xlfn._xlws.FILTER(Table4[Column1],ISNUMBER(SEARCH(Table4[Column1],MIS[[#This Row],[OrderUniqueIdentifier]])),"")</f>
        <v>XYT</v>
      </c>
    </row>
    <row r="548" spans="1:37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>
        <f>_xlfn.XLOOKUP(MIS[[#This Row],[TRADING SYMBOL]],[1]Sheet1!$D:$D,[1]Sheet1!$C:$C)</f>
        <v>91.6</v>
      </c>
      <c r="AE548">
        <f>MIS[[#This Row],[OrderAverageTradedPrice]]*MIS[[#This Row],[OrderQuantity]]</f>
        <v>11521</v>
      </c>
      <c r="AF548">
        <f>MIS[[#This Row],[LTP]]*MIS[[#This Row],[OrderQuantity]]</f>
        <v>7328</v>
      </c>
      <c r="AG548">
        <f>IF(MIS[[#This Row],[OrderSide]]="SELL",MIS[[#This Row],[VALUE]]-MIS[[#This Row],[LIVE_VALUE]],MIS[[#This Row],[LIVE_VALUE]]-MIS[[#This Row],[VALUE]])</f>
        <v>4193</v>
      </c>
      <c r="AH548" t="str" cm="1">
        <f t="array" ref="AH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8" t="str">
        <f>MIS[[#This Row],[TRADING SYMBOL]]</f>
        <v>SENSEX2552083600CE</v>
      </c>
      <c r="AJ548" t="str">
        <f>IF(RIGHT(MIS[[#This Row],[Main/Hedge]],4)="MAIN","MAIN","HEDGE")</f>
        <v>MAIN</v>
      </c>
      <c r="AK548" t="str" cm="1">
        <f t="array" ref="AK548">_xlfn._xlws.FILTER(Table4[Column1],ISNUMBER(SEARCH(Table4[Column1],MIS[[#This Row],[OrderUniqueIdentifier]])),"")</f>
        <v>XYT</v>
      </c>
    </row>
    <row r="549" spans="1:37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>
        <f>_xlfn.XLOOKUP(MIS[[#This Row],[TRADING SYMBOL]],[1]Sheet1!$D:$D,[1]Sheet1!$C:$C)</f>
        <v>91.6</v>
      </c>
      <c r="AE549">
        <f>MIS[[#This Row],[OrderAverageTradedPrice]]*MIS[[#This Row],[OrderQuantity]]</f>
        <v>2883</v>
      </c>
      <c r="AF549">
        <f>MIS[[#This Row],[LTP]]*MIS[[#This Row],[OrderQuantity]]</f>
        <v>1832</v>
      </c>
      <c r="AG549">
        <f>IF(MIS[[#This Row],[OrderSide]]="SELL",MIS[[#This Row],[VALUE]]-MIS[[#This Row],[LIVE_VALUE]],MIS[[#This Row],[LIVE_VALUE]]-MIS[[#This Row],[VALUE]])</f>
        <v>1051</v>
      </c>
      <c r="AH549" t="str" cm="1">
        <f t="array" ref="AH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9" t="str">
        <f>MIS[[#This Row],[TRADING SYMBOL]]</f>
        <v>SENSEX2552083600CE</v>
      </c>
      <c r="AJ549" t="str">
        <f>IF(RIGHT(MIS[[#This Row],[Main/Hedge]],4)="MAIN","MAIN","HEDGE")</f>
        <v>MAIN</v>
      </c>
      <c r="AK549" t="str" cm="1">
        <f t="array" ref="AK549">_xlfn._xlws.FILTER(Table4[Column1],ISNUMBER(SEARCH(Table4[Column1],MIS[[#This Row],[OrderUniqueIdentifier]])),"")</f>
        <v>XYT</v>
      </c>
    </row>
    <row r="550" spans="1:37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>
        <f>_xlfn.XLOOKUP(MIS[[#This Row],[TRADING SYMBOL]],[1]Sheet1!$D:$D,[1]Sheet1!$C:$C)</f>
        <v>91.6</v>
      </c>
      <c r="AE550">
        <f>MIS[[#This Row],[OrderAverageTradedPrice]]*MIS[[#This Row],[OrderQuantity]]</f>
        <v>8739.99999999996</v>
      </c>
      <c r="AF550">
        <f>MIS[[#This Row],[LTP]]*MIS[[#This Row],[OrderQuantity]]</f>
        <v>5496</v>
      </c>
      <c r="AG550">
        <f>IF(MIS[[#This Row],[OrderSide]]="SELL",MIS[[#This Row],[VALUE]]-MIS[[#This Row],[LIVE_VALUE]],MIS[[#This Row],[LIVE_VALUE]]-MIS[[#This Row],[VALUE]])</f>
        <v>3243.99999999996</v>
      </c>
      <c r="AH550" t="str" cm="1">
        <f t="array" ref="AH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0" t="str">
        <f>MIS[[#This Row],[TRADING SYMBOL]]</f>
        <v>SENSEX2552083600CE</v>
      </c>
      <c r="AJ550" t="str">
        <f>IF(RIGHT(MIS[[#This Row],[Main/Hedge]],4)="MAIN","MAIN","HEDGE")</f>
        <v>MAIN</v>
      </c>
      <c r="AK550" t="str" cm="1">
        <f t="array" ref="AK550">_xlfn._xlws.FILTER(Table4[Column1],ISNUMBER(SEARCH(Table4[Column1],MIS[[#This Row],[OrderUniqueIdentifier]])),"")</f>
        <v>XYT</v>
      </c>
    </row>
    <row r="551" spans="1:37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>
        <f>_xlfn.XLOOKUP(MIS[[#This Row],[TRADING SYMBOL]],[1]Sheet1!$D:$D,[1]Sheet1!$C:$C)</f>
        <v>91.6</v>
      </c>
      <c r="AE551">
        <f>MIS[[#This Row],[OrderAverageTradedPrice]]*MIS[[#This Row],[OrderQuantity]]</f>
        <v>5788</v>
      </c>
      <c r="AF551">
        <f>MIS[[#This Row],[LTP]]*MIS[[#This Row],[OrderQuantity]]</f>
        <v>3664</v>
      </c>
      <c r="AG551">
        <f>IF(MIS[[#This Row],[OrderSide]]="SELL",MIS[[#This Row],[VALUE]]-MIS[[#This Row],[LIVE_VALUE]],MIS[[#This Row],[LIVE_VALUE]]-MIS[[#This Row],[VALUE]])</f>
        <v>2124</v>
      </c>
      <c r="AH551" t="str" cm="1">
        <f t="array" ref="AH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1" t="str">
        <f>MIS[[#This Row],[TRADING SYMBOL]]</f>
        <v>SENSEX2552083600CE</v>
      </c>
      <c r="AJ551" t="str">
        <f>IF(RIGHT(MIS[[#This Row],[Main/Hedge]],4)="MAIN","MAIN","HEDGE")</f>
        <v>MAIN</v>
      </c>
      <c r="AK551" t="str" cm="1">
        <f t="array" ref="AK551">_xlfn._xlws.FILTER(Table4[Column1],ISNUMBER(SEARCH(Table4[Column1],MIS[[#This Row],[OrderUniqueIdentifier]])),"")</f>
        <v>XYT</v>
      </c>
    </row>
    <row r="552" spans="1:37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>
        <f>_xlfn.XLOOKUP(MIS[[#This Row],[TRADING SYMBOL]],[1]Sheet1!$D:$D,[1]Sheet1!$C:$C)</f>
        <v>91.6</v>
      </c>
      <c r="AE552">
        <f>MIS[[#This Row],[OrderAverageTradedPrice]]*MIS[[#This Row],[OrderQuantity]]</f>
        <v>23182</v>
      </c>
      <c r="AF552">
        <f>MIS[[#This Row],[LTP]]*MIS[[#This Row],[OrderQuantity]]</f>
        <v>14656</v>
      </c>
      <c r="AG552">
        <f>IF(MIS[[#This Row],[OrderSide]]="SELL",MIS[[#This Row],[VALUE]]-MIS[[#This Row],[LIVE_VALUE]],MIS[[#This Row],[LIVE_VALUE]]-MIS[[#This Row],[VALUE]])</f>
        <v>8526</v>
      </c>
      <c r="AH552" t="str" cm="1">
        <f t="array" ref="AH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2" t="str">
        <f>MIS[[#This Row],[TRADING SYMBOL]]</f>
        <v>SENSEX2552083600CE</v>
      </c>
      <c r="AJ552" t="str">
        <f>IF(RIGHT(MIS[[#This Row],[Main/Hedge]],4)="MAIN","MAIN","HEDGE")</f>
        <v>MAIN</v>
      </c>
      <c r="AK552" t="str" cm="1">
        <f t="array" ref="AK552">_xlfn._xlws.FILTER(Table4[Column1],ISNUMBER(SEARCH(Table4[Column1],MIS[[#This Row],[OrderUniqueIdentifier]])),"")</f>
        <v>XYT</v>
      </c>
    </row>
    <row r="553" spans="1:37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>
        <f>_xlfn.XLOOKUP(MIS[[#This Row],[TRADING SYMBOL]],[1]Sheet1!$D:$D,[1]Sheet1!$C:$C)</f>
        <v>115.45</v>
      </c>
      <c r="AE553">
        <f>MIS[[#This Row],[OrderAverageTradedPrice]]*MIS[[#This Row],[OrderQuantity]]</f>
        <v>24374</v>
      </c>
      <c r="AF553">
        <f>MIS[[#This Row],[LTP]]*MIS[[#This Row],[OrderQuantity]]</f>
        <v>18472</v>
      </c>
      <c r="AG553">
        <f>IF(MIS[[#This Row],[OrderSide]]="SELL",MIS[[#This Row],[VALUE]]-MIS[[#This Row],[LIVE_VALUE]],MIS[[#This Row],[LIVE_VALUE]]-MIS[[#This Row],[VALUE]])</f>
        <v>5902</v>
      </c>
      <c r="AH553" t="str" cm="1">
        <f t="array" ref="AH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3" t="str">
        <f>MIS[[#This Row],[TRADING SYMBOL]]</f>
        <v>SENSEX2552081100PE</v>
      </c>
      <c r="AJ553" t="str">
        <f>IF(RIGHT(MIS[[#This Row],[Main/Hedge]],4)="MAIN","MAIN","HEDGE")</f>
        <v>MAIN</v>
      </c>
      <c r="AK553" t="str" cm="1">
        <f t="array" ref="AK553">_xlfn._xlws.FILTER(Table4[Column1],ISNUMBER(SEARCH(Table4[Column1],MIS[[#This Row],[OrderUniqueIdentifier]])),"")</f>
        <v>XYT</v>
      </c>
    </row>
    <row r="554" spans="1:37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>
        <f>_xlfn.XLOOKUP(MIS[[#This Row],[TRADING SYMBOL]],[1]Sheet1!$D:$D,[1]Sheet1!$C:$C)</f>
        <v>91.6</v>
      </c>
      <c r="AE554">
        <f>MIS[[#This Row],[OrderAverageTradedPrice]]*MIS[[#This Row],[OrderQuantity]]</f>
        <v>2908</v>
      </c>
      <c r="AF554">
        <f>MIS[[#This Row],[LTP]]*MIS[[#This Row],[OrderQuantity]]</f>
        <v>1832</v>
      </c>
      <c r="AG554">
        <f>IF(MIS[[#This Row],[OrderSide]]="SELL",MIS[[#This Row],[VALUE]]-MIS[[#This Row],[LIVE_VALUE]],MIS[[#This Row],[LIVE_VALUE]]-MIS[[#This Row],[VALUE]])</f>
        <v>1076</v>
      </c>
      <c r="AH554" t="str" cm="1">
        <f t="array" ref="AH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4" t="str">
        <f>MIS[[#This Row],[TRADING SYMBOL]]</f>
        <v>SENSEX2552083600CE</v>
      </c>
      <c r="AJ554" t="str">
        <f>IF(RIGHT(MIS[[#This Row],[Main/Hedge]],4)="MAIN","MAIN","HEDGE")</f>
        <v>MAIN</v>
      </c>
      <c r="AK554" t="str" cm="1">
        <f t="array" ref="AK554">_xlfn._xlws.FILTER(Table4[Column1],ISNUMBER(SEARCH(Table4[Column1],MIS[[#This Row],[OrderUniqueIdentifier]])),"")</f>
        <v>XYT</v>
      </c>
    </row>
    <row r="555" spans="1:37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>
        <f>_xlfn.XLOOKUP(MIS[[#This Row],[TRADING SYMBOL]],[1]Sheet1!$D:$D,[1]Sheet1!$C:$C)</f>
        <v>91.6</v>
      </c>
      <c r="AE555">
        <f>MIS[[#This Row],[OrderAverageTradedPrice]]*MIS[[#This Row],[OrderQuantity]]</f>
        <v>8649</v>
      </c>
      <c r="AF555">
        <f>MIS[[#This Row],[LTP]]*MIS[[#This Row],[OrderQuantity]]</f>
        <v>5496</v>
      </c>
      <c r="AG555">
        <f>IF(MIS[[#This Row],[OrderSide]]="SELL",MIS[[#This Row],[VALUE]]-MIS[[#This Row],[LIVE_VALUE]],MIS[[#This Row],[LIVE_VALUE]]-MIS[[#This Row],[VALUE]])</f>
        <v>3153</v>
      </c>
      <c r="AH555" t="str" cm="1">
        <f t="array" ref="AH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5" t="str">
        <f>MIS[[#This Row],[TRADING SYMBOL]]</f>
        <v>SENSEX2552083600CE</v>
      </c>
      <c r="AJ555" t="str">
        <f>IF(RIGHT(MIS[[#This Row],[Main/Hedge]],4)="MAIN","MAIN","HEDGE")</f>
        <v>MAIN</v>
      </c>
      <c r="AK555" t="str" cm="1">
        <f t="array" ref="AK555">_xlfn._xlws.FILTER(Table4[Column1],ISNUMBER(SEARCH(Table4[Column1],MIS[[#This Row],[OrderUniqueIdentifier]])),"")</f>
        <v>XYT</v>
      </c>
    </row>
    <row r="556" spans="1:37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>
        <f>_xlfn.XLOOKUP(MIS[[#This Row],[TRADING SYMBOL]],[1]Sheet1!$D:$D,[1]Sheet1!$C:$C)</f>
        <v>91.6</v>
      </c>
      <c r="AE556">
        <f>MIS[[#This Row],[OrderAverageTradedPrice]]*MIS[[#This Row],[OrderQuantity]]</f>
        <v>2908</v>
      </c>
      <c r="AF556">
        <f>MIS[[#This Row],[LTP]]*MIS[[#This Row],[OrderQuantity]]</f>
        <v>1832</v>
      </c>
      <c r="AG556">
        <f>IF(MIS[[#This Row],[OrderSide]]="SELL",MIS[[#This Row],[VALUE]]-MIS[[#This Row],[LIVE_VALUE]],MIS[[#This Row],[LIVE_VALUE]]-MIS[[#This Row],[VALUE]])</f>
        <v>1076</v>
      </c>
      <c r="AH556" t="str" cm="1">
        <f t="array" ref="AH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6" t="str">
        <f>MIS[[#This Row],[TRADING SYMBOL]]</f>
        <v>SENSEX2552083600CE</v>
      </c>
      <c r="AJ556" t="str">
        <f>IF(RIGHT(MIS[[#This Row],[Main/Hedge]],4)="MAIN","MAIN","HEDGE")</f>
        <v>MAIN</v>
      </c>
      <c r="AK556" t="str" cm="1">
        <f t="array" ref="AK556">_xlfn._xlws.FILTER(Table4[Column1],ISNUMBER(SEARCH(Table4[Column1],MIS[[#This Row],[OrderUniqueIdentifier]])),"")</f>
        <v>XYT</v>
      </c>
    </row>
    <row r="557" spans="1:37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>
        <f>_xlfn.XLOOKUP(MIS[[#This Row],[TRADING SYMBOL]],[1]Sheet1!$D:$D,[1]Sheet1!$C:$C)</f>
        <v>115.45</v>
      </c>
      <c r="AE557">
        <f>MIS[[#This Row],[OrderAverageTradedPrice]]*MIS[[#This Row],[OrderQuantity]]</f>
        <v>3034</v>
      </c>
      <c r="AF557">
        <f>MIS[[#This Row],[LTP]]*MIS[[#This Row],[OrderQuantity]]</f>
        <v>2309</v>
      </c>
      <c r="AG557">
        <f>IF(MIS[[#This Row],[OrderSide]]="SELL",MIS[[#This Row],[VALUE]]-MIS[[#This Row],[LIVE_VALUE]],MIS[[#This Row],[LIVE_VALUE]]-MIS[[#This Row],[VALUE]])</f>
        <v>725</v>
      </c>
      <c r="AH557" t="str" cm="1">
        <f t="array" ref="AH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7" t="str">
        <f>MIS[[#This Row],[TRADING SYMBOL]]</f>
        <v>SENSEX2552081100PE</v>
      </c>
      <c r="AJ557" t="str">
        <f>IF(RIGHT(MIS[[#This Row],[Main/Hedge]],4)="MAIN","MAIN","HEDGE")</f>
        <v>MAIN</v>
      </c>
      <c r="AK557" t="str" cm="1">
        <f t="array" ref="AK557">_xlfn._xlws.FILTER(Table4[Column1],ISNUMBER(SEARCH(Table4[Column1],MIS[[#This Row],[OrderUniqueIdentifier]])),"")</f>
        <v>XYT</v>
      </c>
    </row>
    <row r="558" spans="1:37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>
        <f>_xlfn.XLOOKUP(MIS[[#This Row],[TRADING SYMBOL]],[1]Sheet1!$D:$D,[1]Sheet1!$C:$C)</f>
        <v>91.6</v>
      </c>
      <c r="AE558">
        <f>MIS[[#This Row],[OrderAverageTradedPrice]]*MIS[[#This Row],[OrderQuantity]]</f>
        <v>2896</v>
      </c>
      <c r="AF558">
        <f>MIS[[#This Row],[LTP]]*MIS[[#This Row],[OrderQuantity]]</f>
        <v>1832</v>
      </c>
      <c r="AG558">
        <f>IF(MIS[[#This Row],[OrderSide]]="SELL",MIS[[#This Row],[VALUE]]-MIS[[#This Row],[LIVE_VALUE]],MIS[[#This Row],[LIVE_VALUE]]-MIS[[#This Row],[VALUE]])</f>
        <v>1064</v>
      </c>
      <c r="AH558" t="str" cm="1">
        <f t="array" ref="AH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8" t="str">
        <f>MIS[[#This Row],[TRADING SYMBOL]]</f>
        <v>SENSEX2552083600CE</v>
      </c>
      <c r="AJ558" t="str">
        <f>IF(RIGHT(MIS[[#This Row],[Main/Hedge]],4)="MAIN","MAIN","HEDGE")</f>
        <v>MAIN</v>
      </c>
      <c r="AK558" t="str" cm="1">
        <f t="array" ref="AK558">_xlfn._xlws.FILTER(Table4[Column1],ISNUMBER(SEARCH(Table4[Column1],MIS[[#This Row],[OrderUniqueIdentifier]])),"")</f>
        <v>XYT</v>
      </c>
    </row>
    <row r="559" spans="1:37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>
        <f>_xlfn.XLOOKUP(MIS[[#This Row],[TRADING SYMBOL]],[1]Sheet1!$D:$D,[1]Sheet1!$C:$C)</f>
        <v>115.45</v>
      </c>
      <c r="AE559">
        <f>MIS[[#This Row],[OrderAverageTradedPrice]]*MIS[[#This Row],[OrderQuantity]]</f>
        <v>3040</v>
      </c>
      <c r="AF559">
        <f>MIS[[#This Row],[LTP]]*MIS[[#This Row],[OrderQuantity]]</f>
        <v>2309</v>
      </c>
      <c r="AG559">
        <f>IF(MIS[[#This Row],[OrderSide]]="SELL",MIS[[#This Row],[VALUE]]-MIS[[#This Row],[LIVE_VALUE]],MIS[[#This Row],[LIVE_VALUE]]-MIS[[#This Row],[VALUE]])</f>
        <v>731</v>
      </c>
      <c r="AH559" t="str" cm="1">
        <f t="array" ref="AH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9" t="str">
        <f>MIS[[#This Row],[TRADING SYMBOL]]</f>
        <v>SENSEX2552081100PE</v>
      </c>
      <c r="AJ559" t="str">
        <f>IF(RIGHT(MIS[[#This Row],[Main/Hedge]],4)="MAIN","MAIN","HEDGE")</f>
        <v>MAIN</v>
      </c>
      <c r="AK559" t="str" cm="1">
        <f t="array" ref="AK559">_xlfn._xlws.FILTER(Table4[Column1],ISNUMBER(SEARCH(Table4[Column1],MIS[[#This Row],[OrderUniqueIdentifier]])),"")</f>
        <v>XYT</v>
      </c>
    </row>
    <row r="560" spans="1:37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>
        <f>_xlfn.XLOOKUP(MIS[[#This Row],[TRADING SYMBOL]],[1]Sheet1!$D:$D,[1]Sheet1!$C:$C)</f>
        <v>91.6</v>
      </c>
      <c r="AE560">
        <f>MIS[[#This Row],[OrderAverageTradedPrice]]*MIS[[#This Row],[OrderQuantity]]</f>
        <v>2883</v>
      </c>
      <c r="AF560">
        <f>MIS[[#This Row],[LTP]]*MIS[[#This Row],[OrderQuantity]]</f>
        <v>1832</v>
      </c>
      <c r="AG560">
        <f>IF(MIS[[#This Row],[OrderSide]]="SELL",MIS[[#This Row],[VALUE]]-MIS[[#This Row],[LIVE_VALUE]],MIS[[#This Row],[LIVE_VALUE]]-MIS[[#This Row],[VALUE]])</f>
        <v>1051</v>
      </c>
      <c r="AH560" t="str" cm="1">
        <f t="array" ref="AH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0" t="str">
        <f>MIS[[#This Row],[TRADING SYMBOL]]</f>
        <v>SENSEX2552083600CE</v>
      </c>
      <c r="AJ560" t="str">
        <f>IF(RIGHT(MIS[[#This Row],[Main/Hedge]],4)="MAIN","MAIN","HEDGE")</f>
        <v>MAIN</v>
      </c>
      <c r="AK560" t="str" cm="1">
        <f t="array" ref="AK560">_xlfn._xlws.FILTER(Table4[Column1],ISNUMBER(SEARCH(Table4[Column1],MIS[[#This Row],[OrderUniqueIdentifier]])),"")</f>
        <v>XYT</v>
      </c>
    </row>
    <row r="561" spans="1:37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>
        <f>_xlfn.XLOOKUP(MIS[[#This Row],[TRADING SYMBOL]],[1]Sheet1!$D:$D,[1]Sheet1!$C:$C)</f>
        <v>115.45</v>
      </c>
      <c r="AE561">
        <f>MIS[[#This Row],[OrderAverageTradedPrice]]*MIS[[#This Row],[OrderQuantity]]</f>
        <v>3046</v>
      </c>
      <c r="AF561">
        <f>MIS[[#This Row],[LTP]]*MIS[[#This Row],[OrderQuantity]]</f>
        <v>2309</v>
      </c>
      <c r="AG561">
        <f>IF(MIS[[#This Row],[OrderSide]]="SELL",MIS[[#This Row],[VALUE]]-MIS[[#This Row],[LIVE_VALUE]],MIS[[#This Row],[LIVE_VALUE]]-MIS[[#This Row],[VALUE]])</f>
        <v>737</v>
      </c>
      <c r="AH561" t="str" cm="1">
        <f t="array" ref="AH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1" t="str">
        <f>MIS[[#This Row],[TRADING SYMBOL]]</f>
        <v>SENSEX2552081100PE</v>
      </c>
      <c r="AJ561" t="str">
        <f>IF(RIGHT(MIS[[#This Row],[Main/Hedge]],4)="MAIN","MAIN","HEDGE")</f>
        <v>MAIN</v>
      </c>
      <c r="AK561" t="str" cm="1">
        <f t="array" ref="AK561">_xlfn._xlws.FILTER(Table4[Column1],ISNUMBER(SEARCH(Table4[Column1],MIS[[#This Row],[OrderUniqueIdentifier]])),"")</f>
        <v>XYT</v>
      </c>
    </row>
    <row r="562" spans="1:37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>
        <f>_xlfn.XLOOKUP(MIS[[#This Row],[TRADING SYMBOL]],[1]Sheet1!$D:$D,[1]Sheet1!$C:$C)</f>
        <v>91.6</v>
      </c>
      <c r="AE562">
        <f>MIS[[#This Row],[OrderAverageTradedPrice]]*MIS[[#This Row],[OrderQuantity]]</f>
        <v>20105.999999999898</v>
      </c>
      <c r="AF562">
        <f>MIS[[#This Row],[LTP]]*MIS[[#This Row],[OrderQuantity]]</f>
        <v>12824</v>
      </c>
      <c r="AG562">
        <f>IF(MIS[[#This Row],[OrderSide]]="SELL",MIS[[#This Row],[VALUE]]-MIS[[#This Row],[LIVE_VALUE]],MIS[[#This Row],[LIVE_VALUE]]-MIS[[#This Row],[VALUE]])</f>
        <v>7281.9999999998981</v>
      </c>
      <c r="AH562" t="str" cm="1">
        <f t="array" ref="AH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2" t="str">
        <f>MIS[[#This Row],[TRADING SYMBOL]]</f>
        <v>SENSEX2552083600CE</v>
      </c>
      <c r="AJ562" t="str">
        <f>IF(RIGHT(MIS[[#This Row],[Main/Hedge]],4)="MAIN","MAIN","HEDGE")</f>
        <v>MAIN</v>
      </c>
      <c r="AK562" t="str" cm="1">
        <f t="array" ref="AK562">_xlfn._xlws.FILTER(Table4[Column1],ISNUMBER(SEARCH(Table4[Column1],MIS[[#This Row],[OrderUniqueIdentifier]])),"")</f>
        <v>XYT</v>
      </c>
    </row>
    <row r="563" spans="1:37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>
        <f>_xlfn.XLOOKUP(MIS[[#This Row],[TRADING SYMBOL]],[1]Sheet1!$D:$D,[1]Sheet1!$C:$C)</f>
        <v>91.6</v>
      </c>
      <c r="AE563">
        <f>MIS[[#This Row],[OrderAverageTradedPrice]]*MIS[[#This Row],[OrderQuantity]]</f>
        <v>2867</v>
      </c>
      <c r="AF563">
        <f>MIS[[#This Row],[LTP]]*MIS[[#This Row],[OrderQuantity]]</f>
        <v>1832</v>
      </c>
      <c r="AG563">
        <f>IF(MIS[[#This Row],[OrderSide]]="SELL",MIS[[#This Row],[VALUE]]-MIS[[#This Row],[LIVE_VALUE]],MIS[[#This Row],[LIVE_VALUE]]-MIS[[#This Row],[VALUE]])</f>
        <v>1035</v>
      </c>
      <c r="AH563" t="str" cm="1">
        <f t="array" ref="AH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3" t="str">
        <f>MIS[[#This Row],[TRADING SYMBOL]]</f>
        <v>SENSEX2552083600CE</v>
      </c>
      <c r="AJ563" t="str">
        <f>IF(RIGHT(MIS[[#This Row],[Main/Hedge]],4)="MAIN","MAIN","HEDGE")</f>
        <v>MAIN</v>
      </c>
      <c r="AK563" t="str" cm="1">
        <f t="array" ref="AK563">_xlfn._xlws.FILTER(Table4[Column1],ISNUMBER(SEARCH(Table4[Column1],MIS[[#This Row],[OrderUniqueIdentifier]])),"")</f>
        <v>XYT</v>
      </c>
    </row>
    <row r="564" spans="1:37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>
        <f>_xlfn.XLOOKUP(MIS[[#This Row],[TRADING SYMBOL]],[1]Sheet1!$D:$D,[1]Sheet1!$C:$C)</f>
        <v>115.45</v>
      </c>
      <c r="AE564">
        <f>MIS[[#This Row],[OrderAverageTradedPrice]]*MIS[[#This Row],[OrderQuantity]]</f>
        <v>3039</v>
      </c>
      <c r="AF564">
        <f>MIS[[#This Row],[LTP]]*MIS[[#This Row],[OrderQuantity]]</f>
        <v>2309</v>
      </c>
      <c r="AG564">
        <f>IF(MIS[[#This Row],[OrderSide]]="SELL",MIS[[#This Row],[VALUE]]-MIS[[#This Row],[LIVE_VALUE]],MIS[[#This Row],[LIVE_VALUE]]-MIS[[#This Row],[VALUE]])</f>
        <v>730</v>
      </c>
      <c r="AH564" t="str" cm="1">
        <f t="array" ref="AH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4" t="str">
        <f>MIS[[#This Row],[TRADING SYMBOL]]</f>
        <v>SENSEX2552081100PE</v>
      </c>
      <c r="AJ564" t="str">
        <f>IF(RIGHT(MIS[[#This Row],[Main/Hedge]],4)="MAIN","MAIN","HEDGE")</f>
        <v>MAIN</v>
      </c>
      <c r="AK564" t="str" cm="1">
        <f t="array" ref="AK564">_xlfn._xlws.FILTER(Table4[Column1],ISNUMBER(SEARCH(Table4[Column1],MIS[[#This Row],[OrderUniqueIdentifier]])),"")</f>
        <v>XYT</v>
      </c>
    </row>
    <row r="565" spans="1:37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>
        <f>_xlfn.XLOOKUP(MIS[[#This Row],[TRADING SYMBOL]],[1]Sheet1!$D:$D,[1]Sheet1!$C:$C)</f>
        <v>115.45</v>
      </c>
      <c r="AE565">
        <f>MIS[[#This Row],[OrderAverageTradedPrice]]*MIS[[#This Row],[OrderQuantity]]</f>
        <v>12164</v>
      </c>
      <c r="AF565">
        <f>MIS[[#This Row],[LTP]]*MIS[[#This Row],[OrderQuantity]]</f>
        <v>9236</v>
      </c>
      <c r="AG565">
        <f>IF(MIS[[#This Row],[OrderSide]]="SELL",MIS[[#This Row],[VALUE]]-MIS[[#This Row],[LIVE_VALUE]],MIS[[#This Row],[LIVE_VALUE]]-MIS[[#This Row],[VALUE]])</f>
        <v>2928</v>
      </c>
      <c r="AH565" t="str" cm="1">
        <f t="array" ref="AH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5" t="str">
        <f>MIS[[#This Row],[TRADING SYMBOL]]</f>
        <v>SENSEX2552081100PE</v>
      </c>
      <c r="AJ565" t="str">
        <f>IF(RIGHT(MIS[[#This Row],[Main/Hedge]],4)="MAIN","MAIN","HEDGE")</f>
        <v>MAIN</v>
      </c>
      <c r="AK565" t="str" cm="1">
        <f t="array" ref="AK565">_xlfn._xlws.FILTER(Table4[Column1],ISNUMBER(SEARCH(Table4[Column1],MIS[[#This Row],[OrderUniqueIdentifier]])),"")</f>
        <v>XYT</v>
      </c>
    </row>
    <row r="566" spans="1:37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>
        <f>_xlfn.XLOOKUP(MIS[[#This Row],[TRADING SYMBOL]],[1]Sheet1!$D:$D,[1]Sheet1!$C:$C)</f>
        <v>115.45</v>
      </c>
      <c r="AE566">
        <f>MIS[[#This Row],[OrderAverageTradedPrice]]*MIS[[#This Row],[OrderQuantity]]</f>
        <v>12162</v>
      </c>
      <c r="AF566">
        <f>MIS[[#This Row],[LTP]]*MIS[[#This Row],[OrderQuantity]]</f>
        <v>9236</v>
      </c>
      <c r="AG566">
        <f>IF(MIS[[#This Row],[OrderSide]]="SELL",MIS[[#This Row],[VALUE]]-MIS[[#This Row],[LIVE_VALUE]],MIS[[#This Row],[LIVE_VALUE]]-MIS[[#This Row],[VALUE]])</f>
        <v>2926</v>
      </c>
      <c r="AH566" t="str" cm="1">
        <f t="array" ref="AH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6" t="str">
        <f>MIS[[#This Row],[TRADING SYMBOL]]</f>
        <v>SENSEX2552081100PE</v>
      </c>
      <c r="AJ566" t="str">
        <f>IF(RIGHT(MIS[[#This Row],[Main/Hedge]],4)="MAIN","MAIN","HEDGE")</f>
        <v>MAIN</v>
      </c>
      <c r="AK566" t="str" cm="1">
        <f t="array" ref="AK566">_xlfn._xlws.FILTER(Table4[Column1],ISNUMBER(SEARCH(Table4[Column1],MIS[[#This Row],[OrderUniqueIdentifier]])),"")</f>
        <v>XYT</v>
      </c>
    </row>
    <row r="567" spans="1:37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>
        <f>_xlfn.XLOOKUP(MIS[[#This Row],[TRADING SYMBOL]],[1]Sheet1!$D:$D,[1]Sheet1!$C:$C)</f>
        <v>91.6</v>
      </c>
      <c r="AE567">
        <f>MIS[[#This Row],[OrderAverageTradedPrice]]*MIS[[#This Row],[OrderQuantity]]</f>
        <v>2888</v>
      </c>
      <c r="AF567">
        <f>MIS[[#This Row],[LTP]]*MIS[[#This Row],[OrderQuantity]]</f>
        <v>1832</v>
      </c>
      <c r="AG567">
        <f>IF(MIS[[#This Row],[OrderSide]]="SELL",MIS[[#This Row],[VALUE]]-MIS[[#This Row],[LIVE_VALUE]],MIS[[#This Row],[LIVE_VALUE]]-MIS[[#This Row],[VALUE]])</f>
        <v>1056</v>
      </c>
      <c r="AH567" t="str" cm="1">
        <f t="array" ref="AH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7" t="str">
        <f>MIS[[#This Row],[TRADING SYMBOL]]</f>
        <v>SENSEX2552083600CE</v>
      </c>
      <c r="AJ567" t="str">
        <f>IF(RIGHT(MIS[[#This Row],[Main/Hedge]],4)="MAIN","MAIN","HEDGE")</f>
        <v>MAIN</v>
      </c>
      <c r="AK567" t="str" cm="1">
        <f t="array" ref="AK567">_xlfn._xlws.FILTER(Table4[Column1],ISNUMBER(SEARCH(Table4[Column1],MIS[[#This Row],[OrderUniqueIdentifier]])),"")</f>
        <v>XYT</v>
      </c>
    </row>
    <row r="568" spans="1:37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>
        <f>_xlfn.XLOOKUP(MIS[[#This Row],[TRADING SYMBOL]],[1]Sheet1!$D:$D,[1]Sheet1!$C:$C)</f>
        <v>91.6</v>
      </c>
      <c r="AE568">
        <f>MIS[[#This Row],[OrderAverageTradedPrice]]*MIS[[#This Row],[OrderQuantity]]</f>
        <v>2878</v>
      </c>
      <c r="AF568">
        <f>MIS[[#This Row],[LTP]]*MIS[[#This Row],[OrderQuantity]]</f>
        <v>1832</v>
      </c>
      <c r="AG568">
        <f>IF(MIS[[#This Row],[OrderSide]]="SELL",MIS[[#This Row],[VALUE]]-MIS[[#This Row],[LIVE_VALUE]],MIS[[#This Row],[LIVE_VALUE]]-MIS[[#This Row],[VALUE]])</f>
        <v>1046</v>
      </c>
      <c r="AH568" t="str" cm="1">
        <f t="array" ref="AH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8" t="str">
        <f>MIS[[#This Row],[TRADING SYMBOL]]</f>
        <v>SENSEX2552083600CE</v>
      </c>
      <c r="AJ568" t="str">
        <f>IF(RIGHT(MIS[[#This Row],[Main/Hedge]],4)="MAIN","MAIN","HEDGE")</f>
        <v>MAIN</v>
      </c>
      <c r="AK568" t="str" cm="1">
        <f t="array" ref="AK568">_xlfn._xlws.FILTER(Table4[Column1],ISNUMBER(SEARCH(Table4[Column1],MIS[[#This Row],[OrderUniqueIdentifier]])),"")</f>
        <v>XYT</v>
      </c>
    </row>
    <row r="569" spans="1:37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>
        <f>_xlfn.XLOOKUP(MIS[[#This Row],[TRADING SYMBOL]],[1]Sheet1!$D:$D,[1]Sheet1!$C:$C)</f>
        <v>91.6</v>
      </c>
      <c r="AE569">
        <f>MIS[[#This Row],[OrderAverageTradedPrice]]*MIS[[#This Row],[OrderQuantity]]</f>
        <v>20149.999999999938</v>
      </c>
      <c r="AF569">
        <f>MIS[[#This Row],[LTP]]*MIS[[#This Row],[OrderQuantity]]</f>
        <v>12824</v>
      </c>
      <c r="AG569">
        <f>IF(MIS[[#This Row],[OrderSide]]="SELL",MIS[[#This Row],[VALUE]]-MIS[[#This Row],[LIVE_VALUE]],MIS[[#This Row],[LIVE_VALUE]]-MIS[[#This Row],[VALUE]])</f>
        <v>7325.9999999999382</v>
      </c>
      <c r="AH569" t="str" cm="1">
        <f t="array" ref="AH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9" t="str">
        <f>MIS[[#This Row],[TRADING SYMBOL]]</f>
        <v>SENSEX2552083600CE</v>
      </c>
      <c r="AJ569" t="str">
        <f>IF(RIGHT(MIS[[#This Row],[Main/Hedge]],4)="MAIN","MAIN","HEDGE")</f>
        <v>MAIN</v>
      </c>
      <c r="AK569" t="str" cm="1">
        <f t="array" ref="AK569">_xlfn._xlws.FILTER(Table4[Column1],ISNUMBER(SEARCH(Table4[Column1],MIS[[#This Row],[OrderUniqueIdentifier]])),"")</f>
        <v>XYT</v>
      </c>
    </row>
    <row r="570" spans="1:37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>
        <f>_xlfn.XLOOKUP(MIS[[#This Row],[TRADING SYMBOL]],[1]Sheet1!$D:$D,[1]Sheet1!$C:$C)</f>
        <v>115.45</v>
      </c>
      <c r="AE570">
        <f>MIS[[#This Row],[OrderAverageTradedPrice]]*MIS[[#This Row],[OrderQuantity]]</f>
        <v>21329.99999999988</v>
      </c>
      <c r="AF570">
        <f>MIS[[#This Row],[LTP]]*MIS[[#This Row],[OrderQuantity]]</f>
        <v>16163</v>
      </c>
      <c r="AG570">
        <f>IF(MIS[[#This Row],[OrderSide]]="SELL",MIS[[#This Row],[VALUE]]-MIS[[#This Row],[LIVE_VALUE]],MIS[[#This Row],[LIVE_VALUE]]-MIS[[#This Row],[VALUE]])</f>
        <v>5166.9999999998799</v>
      </c>
      <c r="AH570" t="str" cm="1">
        <f t="array" ref="AH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0" t="str">
        <f>MIS[[#This Row],[TRADING SYMBOL]]</f>
        <v>SENSEX2552081100PE</v>
      </c>
      <c r="AJ570" t="str">
        <f>IF(RIGHT(MIS[[#This Row],[Main/Hedge]],4)="MAIN","MAIN","HEDGE")</f>
        <v>MAIN</v>
      </c>
      <c r="AK570" t="str" cm="1">
        <f t="array" ref="AK570">_xlfn._xlws.FILTER(Table4[Column1],ISNUMBER(SEARCH(Table4[Column1],MIS[[#This Row],[OrderUniqueIdentifier]])),"")</f>
        <v>XYT</v>
      </c>
    </row>
    <row r="571" spans="1:37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>
        <f>_xlfn.XLOOKUP(MIS[[#This Row],[TRADING SYMBOL]],[1]Sheet1!$D:$D,[1]Sheet1!$C:$C)</f>
        <v>115.45</v>
      </c>
      <c r="AE571">
        <f>MIS[[#This Row],[OrderAverageTradedPrice]]*MIS[[#This Row],[OrderQuantity]]</f>
        <v>3030</v>
      </c>
      <c r="AF571">
        <f>MIS[[#This Row],[LTP]]*MIS[[#This Row],[OrderQuantity]]</f>
        <v>2309</v>
      </c>
      <c r="AG571">
        <f>IF(MIS[[#This Row],[OrderSide]]="SELL",MIS[[#This Row],[VALUE]]-MIS[[#This Row],[LIVE_VALUE]],MIS[[#This Row],[LIVE_VALUE]]-MIS[[#This Row],[VALUE]])</f>
        <v>721</v>
      </c>
      <c r="AH571" t="str" cm="1">
        <f t="array" ref="AH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1" t="str">
        <f>MIS[[#This Row],[TRADING SYMBOL]]</f>
        <v>SENSEX2552081100PE</v>
      </c>
      <c r="AJ571" t="str">
        <f>IF(RIGHT(MIS[[#This Row],[Main/Hedge]],4)="MAIN","MAIN","HEDGE")</f>
        <v>MAIN</v>
      </c>
      <c r="AK571" t="str" cm="1">
        <f t="array" ref="AK571">_xlfn._xlws.FILTER(Table4[Column1],ISNUMBER(SEARCH(Table4[Column1],MIS[[#This Row],[OrderUniqueIdentifier]])),"")</f>
        <v>XYT</v>
      </c>
    </row>
    <row r="572" spans="1:37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>
        <f>_xlfn.XLOOKUP(MIS[[#This Row],[TRADING SYMBOL]],[1]Sheet1!$D:$D,[1]Sheet1!$C:$C)</f>
        <v>91.6</v>
      </c>
      <c r="AE572">
        <f>MIS[[#This Row],[OrderAverageTradedPrice]]*MIS[[#This Row],[OrderQuantity]]</f>
        <v>2888</v>
      </c>
      <c r="AF572">
        <f>MIS[[#This Row],[LTP]]*MIS[[#This Row],[OrderQuantity]]</f>
        <v>1832</v>
      </c>
      <c r="AG572">
        <f>IF(MIS[[#This Row],[OrderSide]]="SELL",MIS[[#This Row],[VALUE]]-MIS[[#This Row],[LIVE_VALUE]],MIS[[#This Row],[LIVE_VALUE]]-MIS[[#This Row],[VALUE]])</f>
        <v>1056</v>
      </c>
      <c r="AH572" t="str" cm="1">
        <f t="array" ref="AH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2" t="str">
        <f>MIS[[#This Row],[TRADING SYMBOL]]</f>
        <v>SENSEX2552083600CE</v>
      </c>
      <c r="AJ572" t="str">
        <f>IF(RIGHT(MIS[[#This Row],[Main/Hedge]],4)="MAIN","MAIN","HEDGE")</f>
        <v>MAIN</v>
      </c>
      <c r="AK572" t="str" cm="1">
        <f t="array" ref="AK572">_xlfn._xlws.FILTER(Table4[Column1],ISNUMBER(SEARCH(Table4[Column1],MIS[[#This Row],[OrderUniqueIdentifier]])),"")</f>
        <v>XYT</v>
      </c>
    </row>
    <row r="573" spans="1:37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>
        <f>_xlfn.XLOOKUP(MIS[[#This Row],[TRADING SYMBOL]],[1]Sheet1!$D:$D,[1]Sheet1!$C:$C)</f>
        <v>115.45</v>
      </c>
      <c r="AE573">
        <f>MIS[[#This Row],[OrderAverageTradedPrice]]*MIS[[#This Row],[OrderQuantity]]</f>
        <v>9123</v>
      </c>
      <c r="AF573">
        <f>MIS[[#This Row],[LTP]]*MIS[[#This Row],[OrderQuantity]]</f>
        <v>6927</v>
      </c>
      <c r="AG573">
        <f>IF(MIS[[#This Row],[OrderSide]]="SELL",MIS[[#This Row],[VALUE]]-MIS[[#This Row],[LIVE_VALUE]],MIS[[#This Row],[LIVE_VALUE]]-MIS[[#This Row],[VALUE]])</f>
        <v>2196</v>
      </c>
      <c r="AH573" t="str" cm="1">
        <f t="array" ref="AH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3" t="str">
        <f>MIS[[#This Row],[TRADING SYMBOL]]</f>
        <v>SENSEX2552081100PE</v>
      </c>
      <c r="AJ573" t="str">
        <f>IF(RIGHT(MIS[[#This Row],[Main/Hedge]],4)="MAIN","MAIN","HEDGE")</f>
        <v>MAIN</v>
      </c>
      <c r="AK573" t="str" cm="1">
        <f t="array" ref="AK573">_xlfn._xlws.FILTER(Table4[Column1],ISNUMBER(SEARCH(Table4[Column1],MIS[[#This Row],[OrderUniqueIdentifier]])),"")</f>
        <v>XYT</v>
      </c>
    </row>
    <row r="574" spans="1:37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>
        <f>_xlfn.XLOOKUP(MIS[[#This Row],[TRADING SYMBOL]],[1]Sheet1!$D:$D,[1]Sheet1!$C:$C)</f>
        <v>91.6</v>
      </c>
      <c r="AE574">
        <f>MIS[[#This Row],[OrderAverageTradedPrice]]*MIS[[#This Row],[OrderQuantity]]</f>
        <v>8667.99999999996</v>
      </c>
      <c r="AF574">
        <f>MIS[[#This Row],[LTP]]*MIS[[#This Row],[OrderQuantity]]</f>
        <v>5496</v>
      </c>
      <c r="AG574">
        <f>IF(MIS[[#This Row],[OrderSide]]="SELL",MIS[[#This Row],[VALUE]]-MIS[[#This Row],[LIVE_VALUE]],MIS[[#This Row],[LIVE_VALUE]]-MIS[[#This Row],[VALUE]])</f>
        <v>3171.99999999996</v>
      </c>
      <c r="AH574" t="str" cm="1">
        <f t="array" ref="AH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4" t="str">
        <f>MIS[[#This Row],[TRADING SYMBOL]]</f>
        <v>SENSEX2552083600CE</v>
      </c>
      <c r="AJ574" t="str">
        <f>IF(RIGHT(MIS[[#This Row],[Main/Hedge]],4)="MAIN","MAIN","HEDGE")</f>
        <v>MAIN</v>
      </c>
      <c r="AK574" t="str" cm="1">
        <f t="array" ref="AK574">_xlfn._xlws.FILTER(Table4[Column1],ISNUMBER(SEARCH(Table4[Column1],MIS[[#This Row],[OrderUniqueIdentifier]])),"")</f>
        <v>XYT</v>
      </c>
    </row>
    <row r="575" spans="1:37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>
        <f>_xlfn.XLOOKUP(MIS[[#This Row],[TRADING SYMBOL]],[1]Sheet1!$D:$D,[1]Sheet1!$C:$C)</f>
        <v>115.45</v>
      </c>
      <c r="AE575">
        <f>MIS[[#This Row],[OrderAverageTradedPrice]]*MIS[[#This Row],[OrderQuantity]]</f>
        <v>6070</v>
      </c>
      <c r="AF575">
        <f>MIS[[#This Row],[LTP]]*MIS[[#This Row],[OrderQuantity]]</f>
        <v>4618</v>
      </c>
      <c r="AG575">
        <f>IF(MIS[[#This Row],[OrderSide]]="SELL",MIS[[#This Row],[VALUE]]-MIS[[#This Row],[LIVE_VALUE]],MIS[[#This Row],[LIVE_VALUE]]-MIS[[#This Row],[VALUE]])</f>
        <v>1452</v>
      </c>
      <c r="AH575" t="str" cm="1">
        <f t="array" ref="AH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5" t="str">
        <f>MIS[[#This Row],[TRADING SYMBOL]]</f>
        <v>SENSEX2552081100PE</v>
      </c>
      <c r="AJ575" t="str">
        <f>IF(RIGHT(MIS[[#This Row],[Main/Hedge]],4)="MAIN","MAIN","HEDGE")</f>
        <v>MAIN</v>
      </c>
      <c r="AK575" t="str" cm="1">
        <f t="array" ref="AK575">_xlfn._xlws.FILTER(Table4[Column1],ISNUMBER(SEARCH(Table4[Column1],MIS[[#This Row],[OrderUniqueIdentifier]])),"")</f>
        <v>XYT</v>
      </c>
    </row>
    <row r="576" spans="1:37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>
        <f>_xlfn.XLOOKUP(MIS[[#This Row],[TRADING SYMBOL]],[1]Sheet1!$D:$D,[1]Sheet1!$C:$C)</f>
        <v>91.6</v>
      </c>
      <c r="AE576">
        <f>MIS[[#This Row],[OrderAverageTradedPrice]]*MIS[[#This Row],[OrderQuantity]]</f>
        <v>2889</v>
      </c>
      <c r="AF576">
        <f>MIS[[#This Row],[LTP]]*MIS[[#This Row],[OrderQuantity]]</f>
        <v>1832</v>
      </c>
      <c r="AG576">
        <f>IF(MIS[[#This Row],[OrderSide]]="SELL",MIS[[#This Row],[VALUE]]-MIS[[#This Row],[LIVE_VALUE]],MIS[[#This Row],[LIVE_VALUE]]-MIS[[#This Row],[VALUE]])</f>
        <v>1057</v>
      </c>
      <c r="AH576" t="str" cm="1">
        <f t="array" ref="AH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6" t="str">
        <f>MIS[[#This Row],[TRADING SYMBOL]]</f>
        <v>SENSEX2552083600CE</v>
      </c>
      <c r="AJ576" t="str">
        <f>IF(RIGHT(MIS[[#This Row],[Main/Hedge]],4)="MAIN","MAIN","HEDGE")</f>
        <v>MAIN</v>
      </c>
      <c r="AK576" t="str" cm="1">
        <f t="array" ref="AK576">_xlfn._xlws.FILTER(Table4[Column1],ISNUMBER(SEARCH(Table4[Column1],MIS[[#This Row],[OrderUniqueIdentifier]])),"")</f>
        <v>XYT</v>
      </c>
    </row>
    <row r="577" spans="1:37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>
        <f>_xlfn.XLOOKUP(MIS[[#This Row],[TRADING SYMBOL]],[1]Sheet1!$D:$D,[1]Sheet1!$C:$C)</f>
        <v>115.45</v>
      </c>
      <c r="AE577">
        <f>MIS[[#This Row],[OrderAverageTradedPrice]]*MIS[[#This Row],[OrderQuantity]]</f>
        <v>3044</v>
      </c>
      <c r="AF577">
        <f>MIS[[#This Row],[LTP]]*MIS[[#This Row],[OrderQuantity]]</f>
        <v>2309</v>
      </c>
      <c r="AG577">
        <f>IF(MIS[[#This Row],[OrderSide]]="SELL",MIS[[#This Row],[VALUE]]-MIS[[#This Row],[LIVE_VALUE]],MIS[[#This Row],[LIVE_VALUE]]-MIS[[#This Row],[VALUE]])</f>
        <v>735</v>
      </c>
      <c r="AH577" t="str" cm="1">
        <f t="array" ref="AH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7" t="str">
        <f>MIS[[#This Row],[TRADING SYMBOL]]</f>
        <v>SENSEX2552081100PE</v>
      </c>
      <c r="AJ577" t="str">
        <f>IF(RIGHT(MIS[[#This Row],[Main/Hedge]],4)="MAIN","MAIN","HEDGE")</f>
        <v>MAIN</v>
      </c>
      <c r="AK577" t="str" cm="1">
        <f t="array" ref="AK577">_xlfn._xlws.FILTER(Table4[Column1],ISNUMBER(SEARCH(Table4[Column1],MIS[[#This Row],[OrderUniqueIdentifier]])),"")</f>
        <v>XYT</v>
      </c>
    </row>
    <row r="578" spans="1:37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>
        <f>_xlfn.XLOOKUP(MIS[[#This Row],[TRADING SYMBOL]],[1]Sheet1!$D:$D,[1]Sheet1!$C:$C)</f>
        <v>91.6</v>
      </c>
      <c r="AE578">
        <f>MIS[[#This Row],[OrderAverageTradedPrice]]*MIS[[#This Row],[OrderQuantity]]</f>
        <v>5772</v>
      </c>
      <c r="AF578">
        <f>MIS[[#This Row],[LTP]]*MIS[[#This Row],[OrderQuantity]]</f>
        <v>3664</v>
      </c>
      <c r="AG578">
        <f>IF(MIS[[#This Row],[OrderSide]]="SELL",MIS[[#This Row],[VALUE]]-MIS[[#This Row],[LIVE_VALUE]],MIS[[#This Row],[LIVE_VALUE]]-MIS[[#This Row],[VALUE]])</f>
        <v>2108</v>
      </c>
      <c r="AH578" t="str" cm="1">
        <f t="array" ref="AH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8" t="str">
        <f>MIS[[#This Row],[TRADING SYMBOL]]</f>
        <v>SENSEX2552083600CE</v>
      </c>
      <c r="AJ578" t="str">
        <f>IF(RIGHT(MIS[[#This Row],[Main/Hedge]],4)="MAIN","MAIN","HEDGE")</f>
        <v>MAIN</v>
      </c>
      <c r="AK578" t="str" cm="1">
        <f t="array" ref="AK578">_xlfn._xlws.FILTER(Table4[Column1],ISNUMBER(SEARCH(Table4[Column1],MIS[[#This Row],[OrderUniqueIdentifier]])),"")</f>
        <v>XYT</v>
      </c>
    </row>
    <row r="579" spans="1:37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>
        <f>_xlfn.XLOOKUP(MIS[[#This Row],[TRADING SYMBOL]],[1]Sheet1!$D:$D,[1]Sheet1!$C:$C)</f>
        <v>91.6</v>
      </c>
      <c r="AE579">
        <f>MIS[[#This Row],[OrderAverageTradedPrice]]*MIS[[#This Row],[OrderQuantity]]</f>
        <v>5770</v>
      </c>
      <c r="AF579">
        <f>MIS[[#This Row],[LTP]]*MIS[[#This Row],[OrderQuantity]]</f>
        <v>3664</v>
      </c>
      <c r="AG579">
        <f>IF(MIS[[#This Row],[OrderSide]]="SELL",MIS[[#This Row],[VALUE]]-MIS[[#This Row],[LIVE_VALUE]],MIS[[#This Row],[LIVE_VALUE]]-MIS[[#This Row],[VALUE]])</f>
        <v>2106</v>
      </c>
      <c r="AH579" t="str" cm="1">
        <f t="array" ref="AH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9" t="str">
        <f>MIS[[#This Row],[TRADING SYMBOL]]</f>
        <v>SENSEX2552083600CE</v>
      </c>
      <c r="AJ579" t="str">
        <f>IF(RIGHT(MIS[[#This Row],[Main/Hedge]],4)="MAIN","MAIN","HEDGE")</f>
        <v>MAIN</v>
      </c>
      <c r="AK579" t="str" cm="1">
        <f t="array" ref="AK579">_xlfn._xlws.FILTER(Table4[Column1],ISNUMBER(SEARCH(Table4[Column1],MIS[[#This Row],[OrderUniqueIdentifier]])),"")</f>
        <v>XYT</v>
      </c>
    </row>
    <row r="580" spans="1:37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>
        <f>_xlfn.XLOOKUP(MIS[[#This Row],[TRADING SYMBOL]],[1]Sheet1!$D:$D,[1]Sheet1!$C:$C)</f>
        <v>91.6</v>
      </c>
      <c r="AE580">
        <f>MIS[[#This Row],[OrderAverageTradedPrice]]*MIS[[#This Row],[OrderQuantity]]</f>
        <v>2866</v>
      </c>
      <c r="AF580">
        <f>MIS[[#This Row],[LTP]]*MIS[[#This Row],[OrderQuantity]]</f>
        <v>1832</v>
      </c>
      <c r="AG580">
        <f>IF(MIS[[#This Row],[OrderSide]]="SELL",MIS[[#This Row],[VALUE]]-MIS[[#This Row],[LIVE_VALUE]],MIS[[#This Row],[LIVE_VALUE]]-MIS[[#This Row],[VALUE]])</f>
        <v>1034</v>
      </c>
      <c r="AH580" t="str" cm="1">
        <f t="array" ref="AH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0" t="str">
        <f>MIS[[#This Row],[TRADING SYMBOL]]</f>
        <v>SENSEX2552083600CE</v>
      </c>
      <c r="AJ580" t="str">
        <f>IF(RIGHT(MIS[[#This Row],[Main/Hedge]],4)="MAIN","MAIN","HEDGE")</f>
        <v>MAIN</v>
      </c>
      <c r="AK580" t="str" cm="1">
        <f t="array" ref="AK580">_xlfn._xlws.FILTER(Table4[Column1],ISNUMBER(SEARCH(Table4[Column1],MIS[[#This Row],[OrderUniqueIdentifier]])),"")</f>
        <v>XYT</v>
      </c>
    </row>
    <row r="581" spans="1:37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>
        <f>_xlfn.XLOOKUP(MIS[[#This Row],[TRADING SYMBOL]],[1]Sheet1!$D:$D,[1]Sheet1!$C:$C)</f>
        <v>91.6</v>
      </c>
      <c r="AE581">
        <f>MIS[[#This Row],[OrderAverageTradedPrice]]*MIS[[#This Row],[OrderQuantity]]</f>
        <v>17314.99999999992</v>
      </c>
      <c r="AF581">
        <f>MIS[[#This Row],[LTP]]*MIS[[#This Row],[OrderQuantity]]</f>
        <v>10992</v>
      </c>
      <c r="AG581">
        <f>IF(MIS[[#This Row],[OrderSide]]="SELL",MIS[[#This Row],[VALUE]]-MIS[[#This Row],[LIVE_VALUE]],MIS[[#This Row],[LIVE_VALUE]]-MIS[[#This Row],[VALUE]])</f>
        <v>6322.99999999992</v>
      </c>
      <c r="AH581" t="str" cm="1">
        <f t="array" ref="AH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1" t="str">
        <f>MIS[[#This Row],[TRADING SYMBOL]]</f>
        <v>SENSEX2552083600CE</v>
      </c>
      <c r="AJ581" t="str">
        <f>IF(RIGHT(MIS[[#This Row],[Main/Hedge]],4)="MAIN","MAIN","HEDGE")</f>
        <v>MAIN</v>
      </c>
      <c r="AK581" t="str" cm="1">
        <f t="array" ref="AK581">_xlfn._xlws.FILTER(Table4[Column1],ISNUMBER(SEARCH(Table4[Column1],MIS[[#This Row],[OrderUniqueIdentifier]])),"")</f>
        <v>XYT</v>
      </c>
    </row>
    <row r="582" spans="1:37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>
        <f>_xlfn.XLOOKUP(MIS[[#This Row],[TRADING SYMBOL]],[1]Sheet1!$D:$D,[1]Sheet1!$C:$C)</f>
        <v>91.6</v>
      </c>
      <c r="AE582">
        <f>MIS[[#This Row],[OrderAverageTradedPrice]]*MIS[[#This Row],[OrderQuantity]]</f>
        <v>5732</v>
      </c>
      <c r="AF582">
        <f>MIS[[#This Row],[LTP]]*MIS[[#This Row],[OrderQuantity]]</f>
        <v>3664</v>
      </c>
      <c r="AG582">
        <f>IF(MIS[[#This Row],[OrderSide]]="SELL",MIS[[#This Row],[VALUE]]-MIS[[#This Row],[LIVE_VALUE]],MIS[[#This Row],[LIVE_VALUE]]-MIS[[#This Row],[VALUE]])</f>
        <v>2068</v>
      </c>
      <c r="AH582" t="str" cm="1">
        <f t="array" ref="AH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2" t="str">
        <f>MIS[[#This Row],[TRADING SYMBOL]]</f>
        <v>SENSEX2552083600CE</v>
      </c>
      <c r="AJ582" t="str">
        <f>IF(RIGHT(MIS[[#This Row],[Main/Hedge]],4)="MAIN","MAIN","HEDGE")</f>
        <v>MAIN</v>
      </c>
      <c r="AK582" t="str" cm="1">
        <f t="array" ref="AK582">_xlfn._xlws.FILTER(Table4[Column1],ISNUMBER(SEARCH(Table4[Column1],MIS[[#This Row],[OrderUniqueIdentifier]])),"")</f>
        <v>XYT</v>
      </c>
    </row>
    <row r="583" spans="1:37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>
        <f>_xlfn.XLOOKUP(MIS[[#This Row],[TRADING SYMBOL]],[1]Sheet1!$D:$D,[1]Sheet1!$C:$C)</f>
        <v>115.45</v>
      </c>
      <c r="AE583">
        <f>MIS[[#This Row],[OrderAverageTradedPrice]]*MIS[[#This Row],[OrderQuantity]]</f>
        <v>9099</v>
      </c>
      <c r="AF583">
        <f>MIS[[#This Row],[LTP]]*MIS[[#This Row],[OrderQuantity]]</f>
        <v>6927</v>
      </c>
      <c r="AG583">
        <f>IF(MIS[[#This Row],[OrderSide]]="SELL",MIS[[#This Row],[VALUE]]-MIS[[#This Row],[LIVE_VALUE]],MIS[[#This Row],[LIVE_VALUE]]-MIS[[#This Row],[VALUE]])</f>
        <v>2172</v>
      </c>
      <c r="AH583" t="str" cm="1">
        <f t="array" ref="AH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3" t="str">
        <f>MIS[[#This Row],[TRADING SYMBOL]]</f>
        <v>SENSEX2552081100PE</v>
      </c>
      <c r="AJ583" t="str">
        <f>IF(RIGHT(MIS[[#This Row],[Main/Hedge]],4)="MAIN","MAIN","HEDGE")</f>
        <v>MAIN</v>
      </c>
      <c r="AK583" t="str" cm="1">
        <f t="array" ref="AK583">_xlfn._xlws.FILTER(Table4[Column1],ISNUMBER(SEARCH(Table4[Column1],MIS[[#This Row],[OrderUniqueIdentifier]])),"")</f>
        <v>XYT</v>
      </c>
    </row>
    <row r="584" spans="1:37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>
        <f>_xlfn.XLOOKUP(MIS[[#This Row],[TRADING SYMBOL]],[1]Sheet1!$D:$D,[1]Sheet1!$C:$C)</f>
        <v>115.45</v>
      </c>
      <c r="AE584">
        <f>MIS[[#This Row],[OrderAverageTradedPrice]]*MIS[[#This Row],[OrderQuantity]]</f>
        <v>3037</v>
      </c>
      <c r="AF584">
        <f>MIS[[#This Row],[LTP]]*MIS[[#This Row],[OrderQuantity]]</f>
        <v>2309</v>
      </c>
      <c r="AG584">
        <f>IF(MIS[[#This Row],[OrderSide]]="SELL",MIS[[#This Row],[VALUE]]-MIS[[#This Row],[LIVE_VALUE]],MIS[[#This Row],[LIVE_VALUE]]-MIS[[#This Row],[VALUE]])</f>
        <v>728</v>
      </c>
      <c r="AH584" t="str" cm="1">
        <f t="array" ref="AH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4" t="str">
        <f>MIS[[#This Row],[TRADING SYMBOL]]</f>
        <v>SENSEX2552081100PE</v>
      </c>
      <c r="AJ584" t="str">
        <f>IF(RIGHT(MIS[[#This Row],[Main/Hedge]],4)="MAIN","MAIN","HEDGE")</f>
        <v>MAIN</v>
      </c>
      <c r="AK584" t="str" cm="1">
        <f t="array" ref="AK584">_xlfn._xlws.FILTER(Table4[Column1],ISNUMBER(SEARCH(Table4[Column1],MIS[[#This Row],[OrderUniqueIdentifier]])),"")</f>
        <v>XYT</v>
      </c>
    </row>
    <row r="585" spans="1:37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>
        <f>_xlfn.XLOOKUP(MIS[[#This Row],[TRADING SYMBOL]],[1]Sheet1!$D:$D,[1]Sheet1!$C:$C)</f>
        <v>91.6</v>
      </c>
      <c r="AE585">
        <f>MIS[[#This Row],[OrderAverageTradedPrice]]*MIS[[#This Row],[OrderQuantity]]</f>
        <v>14430.000000000002</v>
      </c>
      <c r="AF585">
        <f>MIS[[#This Row],[LTP]]*MIS[[#This Row],[OrderQuantity]]</f>
        <v>9160</v>
      </c>
      <c r="AG585">
        <f>IF(MIS[[#This Row],[OrderSide]]="SELL",MIS[[#This Row],[VALUE]]-MIS[[#This Row],[LIVE_VALUE]],MIS[[#This Row],[LIVE_VALUE]]-MIS[[#This Row],[VALUE]])</f>
        <v>5270.0000000000018</v>
      </c>
      <c r="AH585" t="str" cm="1">
        <f t="array" ref="AH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5" t="str">
        <f>MIS[[#This Row],[TRADING SYMBOL]]</f>
        <v>SENSEX2552083600CE</v>
      </c>
      <c r="AJ585" t="str">
        <f>IF(RIGHT(MIS[[#This Row],[Main/Hedge]],4)="MAIN","MAIN","HEDGE")</f>
        <v>MAIN</v>
      </c>
      <c r="AK585" t="str" cm="1">
        <f t="array" ref="AK585">_xlfn._xlws.FILTER(Table4[Column1],ISNUMBER(SEARCH(Table4[Column1],MIS[[#This Row],[OrderUniqueIdentifier]])),"")</f>
        <v>XYT</v>
      </c>
    </row>
    <row r="586" spans="1:37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>
        <f>_xlfn.XLOOKUP(MIS[[#This Row],[TRADING SYMBOL]],[1]Sheet1!$D:$D,[1]Sheet1!$C:$C)</f>
        <v>91.6</v>
      </c>
      <c r="AE586">
        <f>MIS[[#This Row],[OrderAverageTradedPrice]]*MIS[[#This Row],[OrderQuantity]]</f>
        <v>2887</v>
      </c>
      <c r="AF586">
        <f>MIS[[#This Row],[LTP]]*MIS[[#This Row],[OrderQuantity]]</f>
        <v>1832</v>
      </c>
      <c r="AG586">
        <f>IF(MIS[[#This Row],[OrderSide]]="SELL",MIS[[#This Row],[VALUE]]-MIS[[#This Row],[LIVE_VALUE]],MIS[[#This Row],[LIVE_VALUE]]-MIS[[#This Row],[VALUE]])</f>
        <v>1055</v>
      </c>
      <c r="AH586" t="str" cm="1">
        <f t="array" ref="AH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6" t="str">
        <f>MIS[[#This Row],[TRADING SYMBOL]]</f>
        <v>SENSEX2552083600CE</v>
      </c>
      <c r="AJ586" t="str">
        <f>IF(RIGHT(MIS[[#This Row],[Main/Hedge]],4)="MAIN","MAIN","HEDGE")</f>
        <v>MAIN</v>
      </c>
      <c r="AK586" t="str" cm="1">
        <f t="array" ref="AK586">_xlfn._xlws.FILTER(Table4[Column1],ISNUMBER(SEARCH(Table4[Column1],MIS[[#This Row],[OrderUniqueIdentifier]])),"")</f>
        <v>XYT</v>
      </c>
    </row>
    <row r="587" spans="1:37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>
        <f>_xlfn.XLOOKUP(MIS[[#This Row],[TRADING SYMBOL]],[1]Sheet1!$D:$D,[1]Sheet1!$C:$C)</f>
        <v>91.6</v>
      </c>
      <c r="AE587">
        <f>MIS[[#This Row],[OrderAverageTradedPrice]]*MIS[[#This Row],[OrderQuantity]]</f>
        <v>2875</v>
      </c>
      <c r="AF587">
        <f>MIS[[#This Row],[LTP]]*MIS[[#This Row],[OrderQuantity]]</f>
        <v>1832</v>
      </c>
      <c r="AG587">
        <f>IF(MIS[[#This Row],[OrderSide]]="SELL",MIS[[#This Row],[VALUE]]-MIS[[#This Row],[LIVE_VALUE]],MIS[[#This Row],[LIVE_VALUE]]-MIS[[#This Row],[VALUE]])</f>
        <v>1043</v>
      </c>
      <c r="AH587" t="str" cm="1">
        <f t="array" ref="AH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7" t="str">
        <f>MIS[[#This Row],[TRADING SYMBOL]]</f>
        <v>SENSEX2552083600CE</v>
      </c>
      <c r="AJ587" t="str">
        <f>IF(RIGHT(MIS[[#This Row],[Main/Hedge]],4)="MAIN","MAIN","HEDGE")</f>
        <v>MAIN</v>
      </c>
      <c r="AK587" t="str" cm="1">
        <f t="array" ref="AK587">_xlfn._xlws.FILTER(Table4[Column1],ISNUMBER(SEARCH(Table4[Column1],MIS[[#This Row],[OrderUniqueIdentifier]])),"")</f>
        <v>XYT</v>
      </c>
    </row>
    <row r="588" spans="1:37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>
        <f>_xlfn.XLOOKUP(MIS[[#This Row],[TRADING SYMBOL]],[1]Sheet1!$D:$D,[1]Sheet1!$C:$C)</f>
        <v>115.45</v>
      </c>
      <c r="AE588">
        <f>MIS[[#This Row],[OrderAverageTradedPrice]]*MIS[[#This Row],[OrderQuantity]]</f>
        <v>3028</v>
      </c>
      <c r="AF588">
        <f>MIS[[#This Row],[LTP]]*MIS[[#This Row],[OrderQuantity]]</f>
        <v>2309</v>
      </c>
      <c r="AG588">
        <f>IF(MIS[[#This Row],[OrderSide]]="SELL",MIS[[#This Row],[VALUE]]-MIS[[#This Row],[LIVE_VALUE]],MIS[[#This Row],[LIVE_VALUE]]-MIS[[#This Row],[VALUE]])</f>
        <v>719</v>
      </c>
      <c r="AH588" t="str" cm="1">
        <f t="array" ref="AH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8" t="str">
        <f>MIS[[#This Row],[TRADING SYMBOL]]</f>
        <v>SENSEX2552081100PE</v>
      </c>
      <c r="AJ588" t="str">
        <f>IF(RIGHT(MIS[[#This Row],[Main/Hedge]],4)="MAIN","MAIN","HEDGE")</f>
        <v>MAIN</v>
      </c>
      <c r="AK588" t="str" cm="1">
        <f t="array" ref="AK588">_xlfn._xlws.FILTER(Table4[Column1],ISNUMBER(SEARCH(Table4[Column1],MIS[[#This Row],[OrderUniqueIdentifier]])),"")</f>
        <v>XYT</v>
      </c>
    </row>
    <row r="589" spans="1:37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>
        <f>_xlfn.XLOOKUP(MIS[[#This Row],[TRADING SYMBOL]],[1]Sheet1!$D:$D,[1]Sheet1!$C:$C)</f>
        <v>91.6</v>
      </c>
      <c r="AE589">
        <f>MIS[[#This Row],[OrderAverageTradedPrice]]*MIS[[#This Row],[OrderQuantity]]</f>
        <v>2885</v>
      </c>
      <c r="AF589">
        <f>MIS[[#This Row],[LTP]]*MIS[[#This Row],[OrderQuantity]]</f>
        <v>1832</v>
      </c>
      <c r="AG589">
        <f>IF(MIS[[#This Row],[OrderSide]]="SELL",MIS[[#This Row],[VALUE]]-MIS[[#This Row],[LIVE_VALUE]],MIS[[#This Row],[LIVE_VALUE]]-MIS[[#This Row],[VALUE]])</f>
        <v>1053</v>
      </c>
      <c r="AH589" t="str" cm="1">
        <f t="array" ref="AH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9" t="str">
        <f>MIS[[#This Row],[TRADING SYMBOL]]</f>
        <v>SENSEX2552083600CE</v>
      </c>
      <c r="AJ589" t="str">
        <f>IF(RIGHT(MIS[[#This Row],[Main/Hedge]],4)="MAIN","MAIN","HEDGE")</f>
        <v>MAIN</v>
      </c>
      <c r="AK589" t="str" cm="1">
        <f t="array" ref="AK589">_xlfn._xlws.FILTER(Table4[Column1],ISNUMBER(SEARCH(Table4[Column1],MIS[[#This Row],[OrderUniqueIdentifier]])),"")</f>
        <v>XYT</v>
      </c>
    </row>
    <row r="590" spans="1:37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>
        <f>_xlfn.XLOOKUP(MIS[[#This Row],[TRADING SYMBOL]],[1]Sheet1!$D:$D,[1]Sheet1!$C:$C)</f>
        <v>91.6</v>
      </c>
      <c r="AE590">
        <f>MIS[[#This Row],[OrderAverageTradedPrice]]*MIS[[#This Row],[OrderQuantity]]</f>
        <v>8650.99999999998</v>
      </c>
      <c r="AF590">
        <f>MIS[[#This Row],[LTP]]*MIS[[#This Row],[OrderQuantity]]</f>
        <v>5496</v>
      </c>
      <c r="AG590">
        <f>IF(MIS[[#This Row],[OrderSide]]="SELL",MIS[[#This Row],[VALUE]]-MIS[[#This Row],[LIVE_VALUE]],MIS[[#This Row],[LIVE_VALUE]]-MIS[[#This Row],[VALUE]])</f>
        <v>3154.99999999998</v>
      </c>
      <c r="AH590" t="str" cm="1">
        <f t="array" ref="AH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0" t="str">
        <f>MIS[[#This Row],[TRADING SYMBOL]]</f>
        <v>SENSEX2552083600CE</v>
      </c>
      <c r="AJ590" t="str">
        <f>IF(RIGHT(MIS[[#This Row],[Main/Hedge]],4)="MAIN","MAIN","HEDGE")</f>
        <v>MAIN</v>
      </c>
      <c r="AK590" t="str" cm="1">
        <f t="array" ref="AK590">_xlfn._xlws.FILTER(Table4[Column1],ISNUMBER(SEARCH(Table4[Column1],MIS[[#This Row],[OrderUniqueIdentifier]])),"")</f>
        <v>XYT</v>
      </c>
    </row>
    <row r="591" spans="1:37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>
        <f>_xlfn.XLOOKUP(MIS[[#This Row],[TRADING SYMBOL]],[1]Sheet1!$D:$D,[1]Sheet1!$C:$C)</f>
        <v>91.6</v>
      </c>
      <c r="AE591">
        <f>MIS[[#This Row],[OrderAverageTradedPrice]]*MIS[[#This Row],[OrderQuantity]]</f>
        <v>2885</v>
      </c>
      <c r="AF591">
        <f>MIS[[#This Row],[LTP]]*MIS[[#This Row],[OrderQuantity]]</f>
        <v>1832</v>
      </c>
      <c r="AG591">
        <f>IF(MIS[[#This Row],[OrderSide]]="SELL",MIS[[#This Row],[VALUE]]-MIS[[#This Row],[LIVE_VALUE]],MIS[[#This Row],[LIVE_VALUE]]-MIS[[#This Row],[VALUE]])</f>
        <v>1053</v>
      </c>
      <c r="AH591" t="str" cm="1">
        <f t="array" ref="AH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1" t="str">
        <f>MIS[[#This Row],[TRADING SYMBOL]]</f>
        <v>SENSEX2552083600CE</v>
      </c>
      <c r="AJ591" t="str">
        <f>IF(RIGHT(MIS[[#This Row],[Main/Hedge]],4)="MAIN","MAIN","HEDGE")</f>
        <v>MAIN</v>
      </c>
      <c r="AK591" t="str" cm="1">
        <f t="array" ref="AK591">_xlfn._xlws.FILTER(Table4[Column1],ISNUMBER(SEARCH(Table4[Column1],MIS[[#This Row],[OrderUniqueIdentifier]])),"")</f>
        <v>XYT</v>
      </c>
    </row>
    <row r="592" spans="1:37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>
        <f>_xlfn.XLOOKUP(MIS[[#This Row],[TRADING SYMBOL]],[1]Sheet1!$D:$D,[1]Sheet1!$C:$C)</f>
        <v>115.45</v>
      </c>
      <c r="AE592">
        <f>MIS[[#This Row],[OrderAverageTradedPrice]]*MIS[[#This Row],[OrderQuantity]]</f>
        <v>3029</v>
      </c>
      <c r="AF592">
        <f>MIS[[#This Row],[LTP]]*MIS[[#This Row],[OrderQuantity]]</f>
        <v>2309</v>
      </c>
      <c r="AG592">
        <f>IF(MIS[[#This Row],[OrderSide]]="SELL",MIS[[#This Row],[VALUE]]-MIS[[#This Row],[LIVE_VALUE]],MIS[[#This Row],[LIVE_VALUE]]-MIS[[#This Row],[VALUE]])</f>
        <v>720</v>
      </c>
      <c r="AH592" t="str" cm="1">
        <f t="array" ref="AH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2" t="str">
        <f>MIS[[#This Row],[TRADING SYMBOL]]</f>
        <v>SENSEX2552081100PE</v>
      </c>
      <c r="AJ592" t="str">
        <f>IF(RIGHT(MIS[[#This Row],[Main/Hedge]],4)="MAIN","MAIN","HEDGE")</f>
        <v>MAIN</v>
      </c>
      <c r="AK592" t="str" cm="1">
        <f t="array" ref="AK592">_xlfn._xlws.FILTER(Table4[Column1],ISNUMBER(SEARCH(Table4[Column1],MIS[[#This Row],[OrderUniqueIdentifier]])),"")</f>
        <v>XYT</v>
      </c>
    </row>
    <row r="593" spans="1:37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>
        <f>_xlfn.XLOOKUP(MIS[[#This Row],[TRADING SYMBOL]],[1]Sheet1!$D:$D,[1]Sheet1!$C:$C)</f>
        <v>91.6</v>
      </c>
      <c r="AE593">
        <f>MIS[[#This Row],[OrderAverageTradedPrice]]*MIS[[#This Row],[OrderQuantity]]</f>
        <v>2887</v>
      </c>
      <c r="AF593">
        <f>MIS[[#This Row],[LTP]]*MIS[[#This Row],[OrderQuantity]]</f>
        <v>1832</v>
      </c>
      <c r="AG593">
        <f>IF(MIS[[#This Row],[OrderSide]]="SELL",MIS[[#This Row],[VALUE]]-MIS[[#This Row],[LIVE_VALUE]],MIS[[#This Row],[LIVE_VALUE]]-MIS[[#This Row],[VALUE]])</f>
        <v>1055</v>
      </c>
      <c r="AH593" t="str" cm="1">
        <f t="array" ref="AH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3" t="str">
        <f>MIS[[#This Row],[TRADING SYMBOL]]</f>
        <v>SENSEX2552083600CE</v>
      </c>
      <c r="AJ593" t="str">
        <f>IF(RIGHT(MIS[[#This Row],[Main/Hedge]],4)="MAIN","MAIN","HEDGE")</f>
        <v>MAIN</v>
      </c>
      <c r="AK593" t="str" cm="1">
        <f t="array" ref="AK593">_xlfn._xlws.FILTER(Table4[Column1],ISNUMBER(SEARCH(Table4[Column1],MIS[[#This Row],[OrderUniqueIdentifier]])),"")</f>
        <v>XYT</v>
      </c>
    </row>
    <row r="594" spans="1:37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>
        <f>_xlfn.XLOOKUP(MIS[[#This Row],[TRADING SYMBOL]],[1]Sheet1!$D:$D,[1]Sheet1!$C:$C)</f>
        <v>115.45</v>
      </c>
      <c r="AE594">
        <f>MIS[[#This Row],[OrderAverageTradedPrice]]*MIS[[#This Row],[OrderQuantity]]</f>
        <v>3032</v>
      </c>
      <c r="AF594">
        <f>MIS[[#This Row],[LTP]]*MIS[[#This Row],[OrderQuantity]]</f>
        <v>2309</v>
      </c>
      <c r="AG594">
        <f>IF(MIS[[#This Row],[OrderSide]]="SELL",MIS[[#This Row],[VALUE]]-MIS[[#This Row],[LIVE_VALUE]],MIS[[#This Row],[LIVE_VALUE]]-MIS[[#This Row],[VALUE]])</f>
        <v>723</v>
      </c>
      <c r="AH594" t="str" cm="1">
        <f t="array" ref="AH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4" t="str">
        <f>MIS[[#This Row],[TRADING SYMBOL]]</f>
        <v>SENSEX2552081100PE</v>
      </c>
      <c r="AJ594" t="str">
        <f>IF(RIGHT(MIS[[#This Row],[Main/Hedge]],4)="MAIN","MAIN","HEDGE")</f>
        <v>MAIN</v>
      </c>
      <c r="AK594" t="str" cm="1">
        <f t="array" ref="AK594">_xlfn._xlws.FILTER(Table4[Column1],ISNUMBER(SEARCH(Table4[Column1],MIS[[#This Row],[OrderUniqueIdentifier]])),"")</f>
        <v>XYT</v>
      </c>
    </row>
    <row r="595" spans="1:37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>
        <f>_xlfn.XLOOKUP(MIS[[#This Row],[TRADING SYMBOL]],[1]Sheet1!$D:$D,[1]Sheet1!$C:$C)</f>
        <v>91.6</v>
      </c>
      <c r="AE595">
        <f>MIS[[#This Row],[OrderAverageTradedPrice]]*MIS[[#This Row],[OrderQuantity]]</f>
        <v>5763</v>
      </c>
      <c r="AF595">
        <f>MIS[[#This Row],[LTP]]*MIS[[#This Row],[OrderQuantity]]</f>
        <v>3664</v>
      </c>
      <c r="AG595">
        <f>IF(MIS[[#This Row],[OrderSide]]="SELL",MIS[[#This Row],[VALUE]]-MIS[[#This Row],[LIVE_VALUE]],MIS[[#This Row],[LIVE_VALUE]]-MIS[[#This Row],[VALUE]])</f>
        <v>2099</v>
      </c>
      <c r="AH595" t="str" cm="1">
        <f t="array" ref="AH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5" t="str">
        <f>MIS[[#This Row],[TRADING SYMBOL]]</f>
        <v>SENSEX2552083600CE</v>
      </c>
      <c r="AJ595" t="str">
        <f>IF(RIGHT(MIS[[#This Row],[Main/Hedge]],4)="MAIN","MAIN","HEDGE")</f>
        <v>MAIN</v>
      </c>
      <c r="AK595" t="str" cm="1">
        <f t="array" ref="AK595">_xlfn._xlws.FILTER(Table4[Column1],ISNUMBER(SEARCH(Table4[Column1],MIS[[#This Row],[OrderUniqueIdentifier]])),"")</f>
        <v>XYT</v>
      </c>
    </row>
    <row r="596" spans="1:37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>
        <f>_xlfn.XLOOKUP(MIS[[#This Row],[TRADING SYMBOL]],[1]Sheet1!$D:$D,[1]Sheet1!$C:$C)</f>
        <v>91.6</v>
      </c>
      <c r="AE596">
        <f>MIS[[#This Row],[OrderAverageTradedPrice]]*MIS[[#This Row],[OrderQuantity]]</f>
        <v>8652</v>
      </c>
      <c r="AF596">
        <f>MIS[[#This Row],[LTP]]*MIS[[#This Row],[OrderQuantity]]</f>
        <v>5496</v>
      </c>
      <c r="AG596">
        <f>IF(MIS[[#This Row],[OrderSide]]="SELL",MIS[[#This Row],[VALUE]]-MIS[[#This Row],[LIVE_VALUE]],MIS[[#This Row],[LIVE_VALUE]]-MIS[[#This Row],[VALUE]])</f>
        <v>3156</v>
      </c>
      <c r="AH596" t="str" cm="1">
        <f t="array" ref="AH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6" t="str">
        <f>MIS[[#This Row],[TRADING SYMBOL]]</f>
        <v>SENSEX2552083600CE</v>
      </c>
      <c r="AJ596" t="str">
        <f>IF(RIGHT(MIS[[#This Row],[Main/Hedge]],4)="MAIN","MAIN","HEDGE")</f>
        <v>MAIN</v>
      </c>
      <c r="AK596" t="str" cm="1">
        <f t="array" ref="AK596">_xlfn._xlws.FILTER(Table4[Column1],ISNUMBER(SEARCH(Table4[Column1],MIS[[#This Row],[OrderUniqueIdentifier]])),"")</f>
        <v>XYT</v>
      </c>
    </row>
    <row r="597" spans="1:37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>
        <f>_xlfn.XLOOKUP(MIS[[#This Row],[TRADING SYMBOL]],[1]Sheet1!$D:$D,[1]Sheet1!$C:$C)</f>
        <v>91.6</v>
      </c>
      <c r="AE597">
        <f>MIS[[#This Row],[OrderAverageTradedPrice]]*MIS[[#This Row],[OrderQuantity]]</f>
        <v>2890</v>
      </c>
      <c r="AF597">
        <f>MIS[[#This Row],[LTP]]*MIS[[#This Row],[OrderQuantity]]</f>
        <v>1832</v>
      </c>
      <c r="AG597">
        <f>IF(MIS[[#This Row],[OrderSide]]="SELL",MIS[[#This Row],[VALUE]]-MIS[[#This Row],[LIVE_VALUE]],MIS[[#This Row],[LIVE_VALUE]]-MIS[[#This Row],[VALUE]])</f>
        <v>1058</v>
      </c>
      <c r="AH597" t="str" cm="1">
        <f t="array" ref="AH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7" t="str">
        <f>MIS[[#This Row],[TRADING SYMBOL]]</f>
        <v>SENSEX2552083600CE</v>
      </c>
      <c r="AJ597" t="str">
        <f>IF(RIGHT(MIS[[#This Row],[Main/Hedge]],4)="MAIN","MAIN","HEDGE")</f>
        <v>MAIN</v>
      </c>
      <c r="AK597" t="str" cm="1">
        <f t="array" ref="AK597">_xlfn._xlws.FILTER(Table4[Column1],ISNUMBER(SEARCH(Table4[Column1],MIS[[#This Row],[OrderUniqueIdentifier]])),"")</f>
        <v>XYT</v>
      </c>
    </row>
    <row r="598" spans="1:37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>
        <f>_xlfn.XLOOKUP(MIS[[#This Row],[TRADING SYMBOL]],[1]Sheet1!$D:$D,[1]Sheet1!$C:$C)</f>
        <v>91.6</v>
      </c>
      <c r="AE598">
        <f>MIS[[#This Row],[OrderAverageTradedPrice]]*MIS[[#This Row],[OrderQuantity]]</f>
        <v>37551.999999999935</v>
      </c>
      <c r="AF598">
        <f>MIS[[#This Row],[LTP]]*MIS[[#This Row],[OrderQuantity]]</f>
        <v>23816</v>
      </c>
      <c r="AG598">
        <f>IF(MIS[[#This Row],[OrderSide]]="SELL",MIS[[#This Row],[VALUE]]-MIS[[#This Row],[LIVE_VALUE]],MIS[[#This Row],[LIVE_VALUE]]-MIS[[#This Row],[VALUE]])</f>
        <v>13735.999999999935</v>
      </c>
      <c r="AH598" t="str" cm="1">
        <f t="array" ref="AH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8" t="str">
        <f>MIS[[#This Row],[TRADING SYMBOL]]</f>
        <v>SENSEX2552083600CE</v>
      </c>
      <c r="AJ598" t="str">
        <f>IF(RIGHT(MIS[[#This Row],[Main/Hedge]],4)="MAIN","MAIN","HEDGE")</f>
        <v>MAIN</v>
      </c>
      <c r="AK598" t="str" cm="1">
        <f t="array" ref="AK598">_xlfn._xlws.FILTER(Table4[Column1],ISNUMBER(SEARCH(Table4[Column1],MIS[[#This Row],[OrderUniqueIdentifier]])),"")</f>
        <v>XYT</v>
      </c>
    </row>
    <row r="599" spans="1:37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>
        <f>_xlfn.XLOOKUP(MIS[[#This Row],[TRADING SYMBOL]],[1]Sheet1!$D:$D,[1]Sheet1!$C:$C)</f>
        <v>91.6</v>
      </c>
      <c r="AE599">
        <f>MIS[[#This Row],[OrderAverageTradedPrice]]*MIS[[#This Row],[OrderQuantity]]</f>
        <v>8679</v>
      </c>
      <c r="AF599">
        <f>MIS[[#This Row],[LTP]]*MIS[[#This Row],[OrderQuantity]]</f>
        <v>5496</v>
      </c>
      <c r="AG599">
        <f>IF(MIS[[#This Row],[OrderSide]]="SELL",MIS[[#This Row],[VALUE]]-MIS[[#This Row],[LIVE_VALUE]],MIS[[#This Row],[LIVE_VALUE]]-MIS[[#This Row],[VALUE]])</f>
        <v>3183</v>
      </c>
      <c r="AH599" t="str" cm="1">
        <f t="array" ref="AH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9" t="str">
        <f>MIS[[#This Row],[TRADING SYMBOL]]</f>
        <v>SENSEX2552083600CE</v>
      </c>
      <c r="AJ599" t="str">
        <f>IF(RIGHT(MIS[[#This Row],[Main/Hedge]],4)="MAIN","MAIN","HEDGE")</f>
        <v>MAIN</v>
      </c>
      <c r="AK599" t="str" cm="1">
        <f t="array" ref="AK599">_xlfn._xlws.FILTER(Table4[Column1],ISNUMBER(SEARCH(Table4[Column1],MIS[[#This Row],[OrderUniqueIdentifier]])),"")</f>
        <v>XYT</v>
      </c>
    </row>
    <row r="600" spans="1:37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>
        <f>_xlfn.XLOOKUP(MIS[[#This Row],[TRADING SYMBOL]],[1]Sheet1!$D:$D,[1]Sheet1!$C:$C)</f>
        <v>91.6</v>
      </c>
      <c r="AE600">
        <f>MIS[[#This Row],[OrderAverageTradedPrice]]*MIS[[#This Row],[OrderQuantity]]</f>
        <v>20122.99999999996</v>
      </c>
      <c r="AF600">
        <f>MIS[[#This Row],[LTP]]*MIS[[#This Row],[OrderQuantity]]</f>
        <v>12824</v>
      </c>
      <c r="AG600">
        <f>IF(MIS[[#This Row],[OrderSide]]="SELL",MIS[[#This Row],[VALUE]]-MIS[[#This Row],[LIVE_VALUE]],MIS[[#This Row],[LIVE_VALUE]]-MIS[[#This Row],[VALUE]])</f>
        <v>7298.99999999996</v>
      </c>
      <c r="AH600" t="str" cm="1">
        <f t="array" ref="AH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0" t="str">
        <f>MIS[[#This Row],[TRADING SYMBOL]]</f>
        <v>SENSEX2552083600CE</v>
      </c>
      <c r="AJ600" t="str">
        <f>IF(RIGHT(MIS[[#This Row],[Main/Hedge]],4)="MAIN","MAIN","HEDGE")</f>
        <v>MAIN</v>
      </c>
      <c r="AK600" t="str" cm="1">
        <f t="array" ref="AK600">_xlfn._xlws.FILTER(Table4[Column1],ISNUMBER(SEARCH(Table4[Column1],MIS[[#This Row],[OrderUniqueIdentifier]])),"")</f>
        <v>XYT</v>
      </c>
    </row>
    <row r="601" spans="1:37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>
        <f>_xlfn.XLOOKUP(MIS[[#This Row],[TRADING SYMBOL]],[1]Sheet1!$D:$D,[1]Sheet1!$C:$C)</f>
        <v>115.45</v>
      </c>
      <c r="AE601">
        <f>MIS[[#This Row],[OrderAverageTradedPrice]]*MIS[[#This Row],[OrderQuantity]]</f>
        <v>21171.999999999942</v>
      </c>
      <c r="AF601">
        <f>MIS[[#This Row],[LTP]]*MIS[[#This Row],[OrderQuantity]]</f>
        <v>16163</v>
      </c>
      <c r="AG601">
        <f>IF(MIS[[#This Row],[OrderSide]]="SELL",MIS[[#This Row],[VALUE]]-MIS[[#This Row],[LIVE_VALUE]],MIS[[#This Row],[LIVE_VALUE]]-MIS[[#This Row],[VALUE]])</f>
        <v>5008.9999999999418</v>
      </c>
      <c r="AH601" t="str" cm="1">
        <f t="array" ref="AH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1" t="str">
        <f>MIS[[#This Row],[TRADING SYMBOL]]</f>
        <v>SENSEX2552081100PE</v>
      </c>
      <c r="AJ601" t="str">
        <f>IF(RIGHT(MIS[[#This Row],[Main/Hedge]],4)="MAIN","MAIN","HEDGE")</f>
        <v>MAIN</v>
      </c>
      <c r="AK601" t="str" cm="1">
        <f t="array" ref="AK601">_xlfn._xlws.FILTER(Table4[Column1],ISNUMBER(SEARCH(Table4[Column1],MIS[[#This Row],[OrderUniqueIdentifier]])),"")</f>
        <v>XYT</v>
      </c>
    </row>
    <row r="602" spans="1:37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>
        <f>_xlfn.XLOOKUP(MIS[[#This Row],[TRADING SYMBOL]],[1]Sheet1!$D:$D,[1]Sheet1!$C:$C)</f>
        <v>91.6</v>
      </c>
      <c r="AE602">
        <f>MIS[[#This Row],[OrderAverageTradedPrice]]*MIS[[#This Row],[OrderQuantity]]</f>
        <v>8511.99999999996</v>
      </c>
      <c r="AF602">
        <f>MIS[[#This Row],[LTP]]*MIS[[#This Row],[OrderQuantity]]</f>
        <v>5496</v>
      </c>
      <c r="AG602">
        <f>IF(MIS[[#This Row],[OrderSide]]="SELL",MIS[[#This Row],[VALUE]]-MIS[[#This Row],[LIVE_VALUE]],MIS[[#This Row],[LIVE_VALUE]]-MIS[[#This Row],[VALUE]])</f>
        <v>3015.99999999996</v>
      </c>
      <c r="AH602" t="str" cm="1">
        <f t="array" ref="AH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2" t="str">
        <f>MIS[[#This Row],[TRADING SYMBOL]]</f>
        <v>SENSEX2552083600CE</v>
      </c>
      <c r="AJ602" t="str">
        <f>IF(RIGHT(MIS[[#This Row],[Main/Hedge]],4)="MAIN","MAIN","HEDGE")</f>
        <v>MAIN</v>
      </c>
      <c r="AK602" t="str" cm="1">
        <f t="array" ref="AK602">_xlfn._xlws.FILTER(Table4[Column1],ISNUMBER(SEARCH(Table4[Column1],MIS[[#This Row],[OrderUniqueIdentifier]])),"")</f>
        <v>XYT</v>
      </c>
    </row>
    <row r="603" spans="1:37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>
        <f>_xlfn.XLOOKUP(MIS[[#This Row],[TRADING SYMBOL]],[1]Sheet1!$D:$D,[1]Sheet1!$C:$C)</f>
        <v>91.6</v>
      </c>
      <c r="AE603">
        <f>MIS[[#This Row],[OrderAverageTradedPrice]]*MIS[[#This Row],[OrderQuantity]]</f>
        <v>5713</v>
      </c>
      <c r="AF603">
        <f>MIS[[#This Row],[LTP]]*MIS[[#This Row],[OrderQuantity]]</f>
        <v>3664</v>
      </c>
      <c r="AG603">
        <f>IF(MIS[[#This Row],[OrderSide]]="SELL",MIS[[#This Row],[VALUE]]-MIS[[#This Row],[LIVE_VALUE]],MIS[[#This Row],[LIVE_VALUE]]-MIS[[#This Row],[VALUE]])</f>
        <v>2049</v>
      </c>
      <c r="AH603" t="str" cm="1">
        <f t="array" ref="AH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3" t="str">
        <f>MIS[[#This Row],[TRADING SYMBOL]]</f>
        <v>SENSEX2552083600CE</v>
      </c>
      <c r="AJ603" t="str">
        <f>IF(RIGHT(MIS[[#This Row],[Main/Hedge]],4)="MAIN","MAIN","HEDGE")</f>
        <v>MAIN</v>
      </c>
      <c r="AK603" t="str" cm="1">
        <f t="array" ref="AK603">_xlfn._xlws.FILTER(Table4[Column1],ISNUMBER(SEARCH(Table4[Column1],MIS[[#This Row],[OrderUniqueIdentifier]])),"")</f>
        <v>XYT</v>
      </c>
    </row>
    <row r="604" spans="1:37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>
        <f>_xlfn.XLOOKUP(MIS[[#This Row],[TRADING SYMBOL]],[1]Sheet1!$D:$D,[1]Sheet1!$C:$C)</f>
        <v>115.45</v>
      </c>
      <c r="AE604">
        <f>MIS[[#This Row],[OrderAverageTradedPrice]]*MIS[[#This Row],[OrderQuantity]]</f>
        <v>3030</v>
      </c>
      <c r="AF604">
        <f>MIS[[#This Row],[LTP]]*MIS[[#This Row],[OrderQuantity]]</f>
        <v>2309</v>
      </c>
      <c r="AG604">
        <f>IF(MIS[[#This Row],[OrderSide]]="SELL",MIS[[#This Row],[VALUE]]-MIS[[#This Row],[LIVE_VALUE]],MIS[[#This Row],[LIVE_VALUE]]-MIS[[#This Row],[VALUE]])</f>
        <v>721</v>
      </c>
      <c r="AH604" t="str" cm="1">
        <f t="array" ref="AH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4" t="str">
        <f>MIS[[#This Row],[TRADING SYMBOL]]</f>
        <v>SENSEX2552081100PE</v>
      </c>
      <c r="AJ604" t="str">
        <f>IF(RIGHT(MIS[[#This Row],[Main/Hedge]],4)="MAIN","MAIN","HEDGE")</f>
        <v>MAIN</v>
      </c>
      <c r="AK604" t="str" cm="1">
        <f t="array" ref="AK604">_xlfn._xlws.FILTER(Table4[Column1],ISNUMBER(SEARCH(Table4[Column1],MIS[[#This Row],[OrderUniqueIdentifier]])),"")</f>
        <v>XYT</v>
      </c>
    </row>
    <row r="605" spans="1:37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>
        <f>_xlfn.XLOOKUP(MIS[[#This Row],[TRADING SYMBOL]],[1]Sheet1!$D:$D,[1]Sheet1!$C:$C)</f>
        <v>91.6</v>
      </c>
      <c r="AE605">
        <f>MIS[[#This Row],[OrderAverageTradedPrice]]*MIS[[#This Row],[OrderQuantity]]</f>
        <v>8625.99999999996</v>
      </c>
      <c r="AF605">
        <f>MIS[[#This Row],[LTP]]*MIS[[#This Row],[OrderQuantity]]</f>
        <v>5496</v>
      </c>
      <c r="AG605">
        <f>IF(MIS[[#This Row],[OrderSide]]="SELL",MIS[[#This Row],[VALUE]]-MIS[[#This Row],[LIVE_VALUE]],MIS[[#This Row],[LIVE_VALUE]]-MIS[[#This Row],[VALUE]])</f>
        <v>3129.99999999996</v>
      </c>
      <c r="AH605" t="str" cm="1">
        <f t="array" ref="AH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5" t="str">
        <f>MIS[[#This Row],[TRADING SYMBOL]]</f>
        <v>SENSEX2552083600CE</v>
      </c>
      <c r="AJ605" t="str">
        <f>IF(RIGHT(MIS[[#This Row],[Main/Hedge]],4)="MAIN","MAIN","HEDGE")</f>
        <v>MAIN</v>
      </c>
      <c r="AK605" t="str" cm="1">
        <f t="array" ref="AK605">_xlfn._xlws.FILTER(Table4[Column1],ISNUMBER(SEARCH(Table4[Column1],MIS[[#This Row],[OrderUniqueIdentifier]])),"")</f>
        <v>XYT</v>
      </c>
    </row>
    <row r="606" spans="1:37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>
        <f>_xlfn.XLOOKUP(MIS[[#This Row],[TRADING SYMBOL]],[1]Sheet1!$D:$D,[1]Sheet1!$C:$C)</f>
        <v>115.45</v>
      </c>
      <c r="AE606">
        <f>MIS[[#This Row],[OrderAverageTradedPrice]]*MIS[[#This Row],[OrderQuantity]]</f>
        <v>21215.999999999982</v>
      </c>
      <c r="AF606">
        <f>MIS[[#This Row],[LTP]]*MIS[[#This Row],[OrderQuantity]]</f>
        <v>16163</v>
      </c>
      <c r="AG606">
        <f>IF(MIS[[#This Row],[OrderSide]]="SELL",MIS[[#This Row],[VALUE]]-MIS[[#This Row],[LIVE_VALUE]],MIS[[#This Row],[LIVE_VALUE]]-MIS[[#This Row],[VALUE]])</f>
        <v>5052.9999999999818</v>
      </c>
      <c r="AH606" t="str" cm="1">
        <f t="array" ref="AH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6" t="str">
        <f>MIS[[#This Row],[TRADING SYMBOL]]</f>
        <v>SENSEX2552081100PE</v>
      </c>
      <c r="AJ606" t="str">
        <f>IF(RIGHT(MIS[[#This Row],[Main/Hedge]],4)="MAIN","MAIN","HEDGE")</f>
        <v>MAIN</v>
      </c>
      <c r="AK606" t="str" cm="1">
        <f t="array" ref="AK606">_xlfn._xlws.FILTER(Table4[Column1],ISNUMBER(SEARCH(Table4[Column1],MIS[[#This Row],[OrderUniqueIdentifier]])),"")</f>
        <v>XYT</v>
      </c>
    </row>
    <row r="607" spans="1:37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>
        <f>_xlfn.XLOOKUP(MIS[[#This Row],[TRADING SYMBOL]],[1]Sheet1!$D:$D,[1]Sheet1!$C:$C)</f>
        <v>115.45</v>
      </c>
      <c r="AE607">
        <f>MIS[[#This Row],[OrderAverageTradedPrice]]*MIS[[#This Row],[OrderQuantity]]</f>
        <v>3020</v>
      </c>
      <c r="AF607">
        <f>MIS[[#This Row],[LTP]]*MIS[[#This Row],[OrderQuantity]]</f>
        <v>2309</v>
      </c>
      <c r="AG607">
        <f>IF(MIS[[#This Row],[OrderSide]]="SELL",MIS[[#This Row],[VALUE]]-MIS[[#This Row],[LIVE_VALUE]],MIS[[#This Row],[LIVE_VALUE]]-MIS[[#This Row],[VALUE]])</f>
        <v>711</v>
      </c>
      <c r="AH607" t="str" cm="1">
        <f t="array" ref="AH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7" t="str">
        <f>MIS[[#This Row],[TRADING SYMBOL]]</f>
        <v>SENSEX2552081100PE</v>
      </c>
      <c r="AJ607" t="str">
        <f>IF(RIGHT(MIS[[#This Row],[Main/Hedge]],4)="MAIN","MAIN","HEDGE")</f>
        <v>MAIN</v>
      </c>
      <c r="AK607" t="str" cm="1">
        <f t="array" ref="AK607">_xlfn._xlws.FILTER(Table4[Column1],ISNUMBER(SEARCH(Table4[Column1],MIS[[#This Row],[OrderUniqueIdentifier]])),"")</f>
        <v>XYT</v>
      </c>
    </row>
    <row r="608" spans="1:37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>
        <f>_xlfn.XLOOKUP(MIS[[#This Row],[TRADING SYMBOL]],[1]Sheet1!$D:$D,[1]Sheet1!$C:$C)</f>
        <v>91.6</v>
      </c>
      <c r="AE608">
        <f>MIS[[#This Row],[OrderAverageTradedPrice]]*MIS[[#This Row],[OrderQuantity]]</f>
        <v>5744</v>
      </c>
      <c r="AF608">
        <f>MIS[[#This Row],[LTP]]*MIS[[#This Row],[OrderQuantity]]</f>
        <v>3664</v>
      </c>
      <c r="AG608">
        <f>IF(MIS[[#This Row],[OrderSide]]="SELL",MIS[[#This Row],[VALUE]]-MIS[[#This Row],[LIVE_VALUE]],MIS[[#This Row],[LIVE_VALUE]]-MIS[[#This Row],[VALUE]])</f>
        <v>2080</v>
      </c>
      <c r="AH608" t="str" cm="1">
        <f t="array" ref="AH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" t="str">
        <f>MIS[[#This Row],[TRADING SYMBOL]]</f>
        <v>SENSEX2552083600CE</v>
      </c>
      <c r="AJ608" t="str">
        <f>IF(RIGHT(MIS[[#This Row],[Main/Hedge]],4)="MAIN","MAIN","HEDGE")</f>
        <v>MAIN</v>
      </c>
      <c r="AK608" t="str" cm="1">
        <f t="array" ref="AK608">_xlfn._xlws.FILTER(Table4[Column1],ISNUMBER(SEARCH(Table4[Column1],MIS[[#This Row],[OrderUniqueIdentifier]])),"")</f>
        <v>XYT</v>
      </c>
    </row>
    <row r="609" spans="1:37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>
        <f>_xlfn.XLOOKUP(MIS[[#This Row],[TRADING SYMBOL]],[1]Sheet1!$D:$D,[1]Sheet1!$C:$C)</f>
        <v>115.45</v>
      </c>
      <c r="AE609">
        <f>MIS[[#This Row],[OrderAverageTradedPrice]]*MIS[[#This Row],[OrderQuantity]]</f>
        <v>6066</v>
      </c>
      <c r="AF609">
        <f>MIS[[#This Row],[LTP]]*MIS[[#This Row],[OrderQuantity]]</f>
        <v>4618</v>
      </c>
      <c r="AG609">
        <f>IF(MIS[[#This Row],[OrderSide]]="SELL",MIS[[#This Row],[VALUE]]-MIS[[#This Row],[LIVE_VALUE]],MIS[[#This Row],[LIVE_VALUE]]-MIS[[#This Row],[VALUE]])</f>
        <v>1448</v>
      </c>
      <c r="AH609" t="str" cm="1">
        <f t="array" ref="AH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" t="str">
        <f>MIS[[#This Row],[TRADING SYMBOL]]</f>
        <v>SENSEX2552081100PE</v>
      </c>
      <c r="AJ609" t="str">
        <f>IF(RIGHT(MIS[[#This Row],[Main/Hedge]],4)="MAIN","MAIN","HEDGE")</f>
        <v>MAIN</v>
      </c>
      <c r="AK609" t="str" cm="1">
        <f t="array" ref="AK609">_xlfn._xlws.FILTER(Table4[Column1],ISNUMBER(SEARCH(Table4[Column1],MIS[[#This Row],[OrderUniqueIdentifier]])),"")</f>
        <v>XYT</v>
      </c>
    </row>
    <row r="610" spans="1:37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>
        <f>_xlfn.XLOOKUP(MIS[[#This Row],[TRADING SYMBOL]],[1]Sheet1!$D:$D,[1]Sheet1!$C:$C)</f>
        <v>91.6</v>
      </c>
      <c r="AE610">
        <f>MIS[[#This Row],[OrderAverageTradedPrice]]*MIS[[#This Row],[OrderQuantity]]</f>
        <v>8616</v>
      </c>
      <c r="AF610">
        <f>MIS[[#This Row],[LTP]]*MIS[[#This Row],[OrderQuantity]]</f>
        <v>5496</v>
      </c>
      <c r="AG610">
        <f>IF(MIS[[#This Row],[OrderSide]]="SELL",MIS[[#This Row],[VALUE]]-MIS[[#This Row],[LIVE_VALUE]],MIS[[#This Row],[LIVE_VALUE]]-MIS[[#This Row],[VALUE]])</f>
        <v>3120</v>
      </c>
      <c r="AH610" t="str" cm="1">
        <f t="array" ref="AH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" t="str">
        <f>MIS[[#This Row],[TRADING SYMBOL]]</f>
        <v>SENSEX2552083600CE</v>
      </c>
      <c r="AJ610" t="str">
        <f>IF(RIGHT(MIS[[#This Row],[Main/Hedge]],4)="MAIN","MAIN","HEDGE")</f>
        <v>MAIN</v>
      </c>
      <c r="AK610" t="str" cm="1">
        <f t="array" ref="AK610">_xlfn._xlws.FILTER(Table4[Column1],ISNUMBER(SEARCH(Table4[Column1],MIS[[#This Row],[OrderUniqueIdentifier]])),"")</f>
        <v>XYT</v>
      </c>
    </row>
    <row r="611" spans="1:37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>
        <f>_xlfn.XLOOKUP(MIS[[#This Row],[TRADING SYMBOL]],[1]Sheet1!$D:$D,[1]Sheet1!$C:$C)</f>
        <v>91.6</v>
      </c>
      <c r="AE611">
        <f>MIS[[#This Row],[OrderAverageTradedPrice]]*MIS[[#This Row],[OrderQuantity]]</f>
        <v>2871</v>
      </c>
      <c r="AF611">
        <f>MIS[[#This Row],[LTP]]*MIS[[#This Row],[OrderQuantity]]</f>
        <v>1832</v>
      </c>
      <c r="AG611">
        <f>IF(MIS[[#This Row],[OrderSide]]="SELL",MIS[[#This Row],[VALUE]]-MIS[[#This Row],[LIVE_VALUE]],MIS[[#This Row],[LIVE_VALUE]]-MIS[[#This Row],[VALUE]])</f>
        <v>1039</v>
      </c>
      <c r="AH611" t="str" cm="1">
        <f t="array" ref="AH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" t="str">
        <f>MIS[[#This Row],[TRADING SYMBOL]]</f>
        <v>SENSEX2552083600CE</v>
      </c>
      <c r="AJ611" t="str">
        <f>IF(RIGHT(MIS[[#This Row],[Main/Hedge]],4)="MAIN","MAIN","HEDGE")</f>
        <v>MAIN</v>
      </c>
      <c r="AK611" t="str" cm="1">
        <f t="array" ref="AK611">_xlfn._xlws.FILTER(Table4[Column1],ISNUMBER(SEARCH(Table4[Column1],MIS[[#This Row],[OrderUniqueIdentifier]])),"")</f>
        <v>XYT</v>
      </c>
    </row>
    <row r="612" spans="1:37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>
        <f>_xlfn.XLOOKUP(MIS[[#This Row],[TRADING SYMBOL]],[1]Sheet1!$D:$D,[1]Sheet1!$C:$C)</f>
        <v>115.45</v>
      </c>
      <c r="AE612">
        <f>MIS[[#This Row],[OrderAverageTradedPrice]]*MIS[[#This Row],[OrderQuantity]]</f>
        <v>3018</v>
      </c>
      <c r="AF612">
        <f>MIS[[#This Row],[LTP]]*MIS[[#This Row],[OrderQuantity]]</f>
        <v>2309</v>
      </c>
      <c r="AG612">
        <f>IF(MIS[[#This Row],[OrderSide]]="SELL",MIS[[#This Row],[VALUE]]-MIS[[#This Row],[LIVE_VALUE]],MIS[[#This Row],[LIVE_VALUE]]-MIS[[#This Row],[VALUE]])</f>
        <v>709</v>
      </c>
      <c r="AH612" t="str" cm="1">
        <f t="array" ref="AH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" t="str">
        <f>MIS[[#This Row],[TRADING SYMBOL]]</f>
        <v>SENSEX2552081100PE</v>
      </c>
      <c r="AJ612" t="str">
        <f>IF(RIGHT(MIS[[#This Row],[Main/Hedge]],4)="MAIN","MAIN","HEDGE")</f>
        <v>MAIN</v>
      </c>
      <c r="AK612" t="str" cm="1">
        <f t="array" ref="AK612">_xlfn._xlws.FILTER(Table4[Column1],ISNUMBER(SEARCH(Table4[Column1],MIS[[#This Row],[OrderUniqueIdentifier]])),"")</f>
        <v>XYT</v>
      </c>
    </row>
    <row r="613" spans="1:37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>
        <f>_xlfn.XLOOKUP(MIS[[#This Row],[TRADING SYMBOL]],[1]Sheet1!$D:$D,[1]Sheet1!$C:$C)</f>
        <v>91.6</v>
      </c>
      <c r="AE613">
        <f>MIS[[#This Row],[OrderAverageTradedPrice]]*MIS[[#This Row],[OrderQuantity]]</f>
        <v>2840</v>
      </c>
      <c r="AF613">
        <f>MIS[[#This Row],[LTP]]*MIS[[#This Row],[OrderQuantity]]</f>
        <v>1832</v>
      </c>
      <c r="AG613">
        <f>IF(MIS[[#This Row],[OrderSide]]="SELL",MIS[[#This Row],[VALUE]]-MIS[[#This Row],[LIVE_VALUE]],MIS[[#This Row],[LIVE_VALUE]]-MIS[[#This Row],[VALUE]])</f>
        <v>1008</v>
      </c>
      <c r="AH613" t="str" cm="1">
        <f t="array" ref="AH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" t="str">
        <f>MIS[[#This Row],[TRADING SYMBOL]]</f>
        <v>SENSEX2552083600CE</v>
      </c>
      <c r="AJ613" t="str">
        <f>IF(RIGHT(MIS[[#This Row],[Main/Hedge]],4)="MAIN","MAIN","HEDGE")</f>
        <v>MAIN</v>
      </c>
      <c r="AK613" t="str" cm="1">
        <f t="array" ref="AK613">_xlfn._xlws.FILTER(Table4[Column1],ISNUMBER(SEARCH(Table4[Column1],MIS[[#This Row],[OrderUniqueIdentifier]])),"")</f>
        <v>XYT</v>
      </c>
    </row>
    <row r="614" spans="1:37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>
        <f>_xlfn.XLOOKUP(MIS[[#This Row],[TRADING SYMBOL]],[1]Sheet1!$D:$D,[1]Sheet1!$C:$C)</f>
        <v>115.45</v>
      </c>
      <c r="AE614">
        <f>MIS[[#This Row],[OrderAverageTradedPrice]]*MIS[[#This Row],[OrderQuantity]]</f>
        <v>3031</v>
      </c>
      <c r="AF614">
        <f>MIS[[#This Row],[LTP]]*MIS[[#This Row],[OrderQuantity]]</f>
        <v>2309</v>
      </c>
      <c r="AG614">
        <f>IF(MIS[[#This Row],[OrderSide]]="SELL",MIS[[#This Row],[VALUE]]-MIS[[#This Row],[LIVE_VALUE]],MIS[[#This Row],[LIVE_VALUE]]-MIS[[#This Row],[VALUE]])</f>
        <v>722</v>
      </c>
      <c r="AH614" t="str" cm="1">
        <f t="array" ref="AH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" t="str">
        <f>MIS[[#This Row],[TRADING SYMBOL]]</f>
        <v>SENSEX2552081100PE</v>
      </c>
      <c r="AJ614" t="str">
        <f>IF(RIGHT(MIS[[#This Row],[Main/Hedge]],4)="MAIN","MAIN","HEDGE")</f>
        <v>MAIN</v>
      </c>
      <c r="AK614" t="str" cm="1">
        <f t="array" ref="AK614">_xlfn._xlws.FILTER(Table4[Column1],ISNUMBER(SEARCH(Table4[Column1],MIS[[#This Row],[OrderUniqueIdentifier]])),"")</f>
        <v>XYT</v>
      </c>
    </row>
    <row r="615" spans="1:37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>
        <f>_xlfn.XLOOKUP(MIS[[#This Row],[TRADING SYMBOL]],[1]Sheet1!$D:$D,[1]Sheet1!$C:$C)</f>
        <v>91.6</v>
      </c>
      <c r="AE615">
        <f>MIS[[#This Row],[OrderAverageTradedPrice]]*MIS[[#This Row],[OrderQuantity]]</f>
        <v>2865</v>
      </c>
      <c r="AF615">
        <f>MIS[[#This Row],[LTP]]*MIS[[#This Row],[OrderQuantity]]</f>
        <v>1832</v>
      </c>
      <c r="AG615">
        <f>IF(MIS[[#This Row],[OrderSide]]="SELL",MIS[[#This Row],[VALUE]]-MIS[[#This Row],[LIVE_VALUE]],MIS[[#This Row],[LIVE_VALUE]]-MIS[[#This Row],[VALUE]])</f>
        <v>1033</v>
      </c>
      <c r="AH615" t="str" cm="1">
        <f t="array" ref="AH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" t="str">
        <f>MIS[[#This Row],[TRADING SYMBOL]]</f>
        <v>SENSEX2552083600CE</v>
      </c>
      <c r="AJ615" t="str">
        <f>IF(RIGHT(MIS[[#This Row],[Main/Hedge]],4)="MAIN","MAIN","HEDGE")</f>
        <v>MAIN</v>
      </c>
      <c r="AK615" t="str" cm="1">
        <f t="array" ref="AK615">_xlfn._xlws.FILTER(Table4[Column1],ISNUMBER(SEARCH(Table4[Column1],MIS[[#This Row],[OrderUniqueIdentifier]])),"")</f>
        <v>XYT</v>
      </c>
    </row>
    <row r="616" spans="1:37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>
        <f>_xlfn.XLOOKUP(MIS[[#This Row],[TRADING SYMBOL]],[1]Sheet1!$D:$D,[1]Sheet1!$C:$C)</f>
        <v>115.45</v>
      </c>
      <c r="AE616">
        <f>MIS[[#This Row],[OrderAverageTradedPrice]]*MIS[[#This Row],[OrderQuantity]]</f>
        <v>3033</v>
      </c>
      <c r="AF616">
        <f>MIS[[#This Row],[LTP]]*MIS[[#This Row],[OrderQuantity]]</f>
        <v>2309</v>
      </c>
      <c r="AG616">
        <f>IF(MIS[[#This Row],[OrderSide]]="SELL",MIS[[#This Row],[VALUE]]-MIS[[#This Row],[LIVE_VALUE]],MIS[[#This Row],[LIVE_VALUE]]-MIS[[#This Row],[VALUE]])</f>
        <v>724</v>
      </c>
      <c r="AH616" t="str" cm="1">
        <f t="array" ref="AH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" t="str">
        <f>MIS[[#This Row],[TRADING SYMBOL]]</f>
        <v>SENSEX2552081100PE</v>
      </c>
      <c r="AJ616" t="str">
        <f>IF(RIGHT(MIS[[#This Row],[Main/Hedge]],4)="MAIN","MAIN","HEDGE")</f>
        <v>MAIN</v>
      </c>
      <c r="AK616" t="str" cm="1">
        <f t="array" ref="AK616">_xlfn._xlws.FILTER(Table4[Column1],ISNUMBER(SEARCH(Table4[Column1],MIS[[#This Row],[OrderUniqueIdentifier]])),"")</f>
        <v>XYT</v>
      </c>
    </row>
    <row r="617" spans="1:37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>
        <f>_xlfn.XLOOKUP(MIS[[#This Row],[TRADING SYMBOL]],[1]Sheet1!$D:$D,[1]Sheet1!$C:$C)</f>
        <v>91.6</v>
      </c>
      <c r="AE617">
        <f>MIS[[#This Row],[OrderAverageTradedPrice]]*MIS[[#This Row],[OrderQuantity]]</f>
        <v>5732</v>
      </c>
      <c r="AF617">
        <f>MIS[[#This Row],[LTP]]*MIS[[#This Row],[OrderQuantity]]</f>
        <v>3664</v>
      </c>
      <c r="AG617">
        <f>IF(MIS[[#This Row],[OrderSide]]="SELL",MIS[[#This Row],[VALUE]]-MIS[[#This Row],[LIVE_VALUE]],MIS[[#This Row],[LIVE_VALUE]]-MIS[[#This Row],[VALUE]])</f>
        <v>2068</v>
      </c>
      <c r="AH617" t="str" cm="1">
        <f t="array" ref="AH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" t="str">
        <f>MIS[[#This Row],[TRADING SYMBOL]]</f>
        <v>SENSEX2552083600CE</v>
      </c>
      <c r="AJ617" t="str">
        <f>IF(RIGHT(MIS[[#This Row],[Main/Hedge]],4)="MAIN","MAIN","HEDGE")</f>
        <v>MAIN</v>
      </c>
      <c r="AK617" t="str" cm="1">
        <f t="array" ref="AK617">_xlfn._xlws.FILTER(Table4[Column1],ISNUMBER(SEARCH(Table4[Column1],MIS[[#This Row],[OrderUniqueIdentifier]])),"")</f>
        <v>XYT</v>
      </c>
    </row>
    <row r="618" spans="1:37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>
        <f>_xlfn.XLOOKUP(MIS[[#This Row],[TRADING SYMBOL]],[1]Sheet1!$D:$D,[1]Sheet1!$C:$C)</f>
        <v>91.6</v>
      </c>
      <c r="AE618">
        <f>MIS[[#This Row],[OrderAverageTradedPrice]]*MIS[[#This Row],[OrderQuantity]]</f>
        <v>2867</v>
      </c>
      <c r="AF618">
        <f>MIS[[#This Row],[LTP]]*MIS[[#This Row],[OrderQuantity]]</f>
        <v>1832</v>
      </c>
      <c r="AG618">
        <f>IF(MIS[[#This Row],[OrderSide]]="SELL",MIS[[#This Row],[VALUE]]-MIS[[#This Row],[LIVE_VALUE]],MIS[[#This Row],[LIVE_VALUE]]-MIS[[#This Row],[VALUE]])</f>
        <v>1035</v>
      </c>
      <c r="AH618" t="str" cm="1">
        <f t="array" ref="AH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" t="str">
        <f>MIS[[#This Row],[TRADING SYMBOL]]</f>
        <v>SENSEX2552083600CE</v>
      </c>
      <c r="AJ618" t="str">
        <f>IF(RIGHT(MIS[[#This Row],[Main/Hedge]],4)="MAIN","MAIN","HEDGE")</f>
        <v>MAIN</v>
      </c>
      <c r="AK618" t="str" cm="1">
        <f t="array" ref="AK618">_xlfn._xlws.FILTER(Table4[Column1],ISNUMBER(SEARCH(Table4[Column1],MIS[[#This Row],[OrderUniqueIdentifier]])),"")</f>
        <v>XYT</v>
      </c>
    </row>
    <row r="619" spans="1:37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>
        <f>_xlfn.XLOOKUP(MIS[[#This Row],[TRADING SYMBOL]],[1]Sheet1!$D:$D,[1]Sheet1!$C:$C)</f>
        <v>91.6</v>
      </c>
      <c r="AE619">
        <f>MIS[[#This Row],[OrderAverageTradedPrice]]*MIS[[#This Row],[OrderQuantity]]</f>
        <v>2866</v>
      </c>
      <c r="AF619">
        <f>MIS[[#This Row],[LTP]]*MIS[[#This Row],[OrderQuantity]]</f>
        <v>1832</v>
      </c>
      <c r="AG619">
        <f>IF(MIS[[#This Row],[OrderSide]]="SELL",MIS[[#This Row],[VALUE]]-MIS[[#This Row],[LIVE_VALUE]],MIS[[#This Row],[LIVE_VALUE]]-MIS[[#This Row],[VALUE]])</f>
        <v>1034</v>
      </c>
      <c r="AH619" t="str" cm="1">
        <f t="array" ref="AH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" t="str">
        <f>MIS[[#This Row],[TRADING SYMBOL]]</f>
        <v>SENSEX2552083600CE</v>
      </c>
      <c r="AJ619" t="str">
        <f>IF(RIGHT(MIS[[#This Row],[Main/Hedge]],4)="MAIN","MAIN","HEDGE")</f>
        <v>MAIN</v>
      </c>
      <c r="AK619" t="str" cm="1">
        <f t="array" ref="AK619">_xlfn._xlws.FILTER(Table4[Column1],ISNUMBER(SEARCH(Table4[Column1],MIS[[#This Row],[OrderUniqueIdentifier]])),"")</f>
        <v>XYT</v>
      </c>
    </row>
    <row r="620" spans="1:37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>
        <f>_xlfn.XLOOKUP(MIS[[#This Row],[TRADING SYMBOL]],[1]Sheet1!$D:$D,[1]Sheet1!$C:$C)</f>
        <v>115.45</v>
      </c>
      <c r="AE620">
        <f>MIS[[#This Row],[OrderAverageTradedPrice]]*MIS[[#This Row],[OrderQuantity]]</f>
        <v>3016</v>
      </c>
      <c r="AF620">
        <f>MIS[[#This Row],[LTP]]*MIS[[#This Row],[OrderQuantity]]</f>
        <v>2309</v>
      </c>
      <c r="AG620">
        <f>IF(MIS[[#This Row],[OrderSide]]="SELL",MIS[[#This Row],[VALUE]]-MIS[[#This Row],[LIVE_VALUE]],MIS[[#This Row],[LIVE_VALUE]]-MIS[[#This Row],[VALUE]])</f>
        <v>707</v>
      </c>
      <c r="AH620" t="str" cm="1">
        <f t="array" ref="AH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" t="str">
        <f>MIS[[#This Row],[TRADING SYMBOL]]</f>
        <v>SENSEX2552081100PE</v>
      </c>
      <c r="AJ620" t="str">
        <f>IF(RIGHT(MIS[[#This Row],[Main/Hedge]],4)="MAIN","MAIN","HEDGE")</f>
        <v>MAIN</v>
      </c>
      <c r="AK620" t="str" cm="1">
        <f t="array" ref="AK620">_xlfn._xlws.FILTER(Table4[Column1],ISNUMBER(SEARCH(Table4[Column1],MIS[[#This Row],[OrderUniqueIdentifier]])),"")</f>
        <v>XYT</v>
      </c>
    </row>
    <row r="621" spans="1:37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>
        <f>_xlfn.XLOOKUP(MIS[[#This Row],[TRADING SYMBOL]],[1]Sheet1!$D:$D,[1]Sheet1!$C:$C)</f>
        <v>91.6</v>
      </c>
      <c r="AE621">
        <f>MIS[[#This Row],[OrderAverageTradedPrice]]*MIS[[#This Row],[OrderQuantity]]</f>
        <v>8608.99999999998</v>
      </c>
      <c r="AF621">
        <f>MIS[[#This Row],[LTP]]*MIS[[#This Row],[OrderQuantity]]</f>
        <v>5496</v>
      </c>
      <c r="AG621">
        <f>IF(MIS[[#This Row],[OrderSide]]="SELL",MIS[[#This Row],[VALUE]]-MIS[[#This Row],[LIVE_VALUE]],MIS[[#This Row],[LIVE_VALUE]]-MIS[[#This Row],[VALUE]])</f>
        <v>3112.99999999998</v>
      </c>
      <c r="AH621" t="str" cm="1">
        <f t="array" ref="AH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" t="str">
        <f>MIS[[#This Row],[TRADING SYMBOL]]</f>
        <v>SENSEX2552083600CE</v>
      </c>
      <c r="AJ621" t="str">
        <f>IF(RIGHT(MIS[[#This Row],[Main/Hedge]],4)="MAIN","MAIN","HEDGE")</f>
        <v>MAIN</v>
      </c>
      <c r="AK621" t="str" cm="1">
        <f t="array" ref="AK621">_xlfn._xlws.FILTER(Table4[Column1],ISNUMBER(SEARCH(Table4[Column1],MIS[[#This Row],[OrderUniqueIdentifier]])),"")</f>
        <v>XYT</v>
      </c>
    </row>
    <row r="622" spans="1:37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>
        <f>_xlfn.XLOOKUP(MIS[[#This Row],[TRADING SYMBOL]],[1]Sheet1!$D:$D,[1]Sheet1!$C:$C)</f>
        <v>115.45</v>
      </c>
      <c r="AE622">
        <f>MIS[[#This Row],[OrderAverageTradedPrice]]*MIS[[#This Row],[OrderQuantity]]</f>
        <v>9045</v>
      </c>
      <c r="AF622">
        <f>MIS[[#This Row],[LTP]]*MIS[[#This Row],[OrderQuantity]]</f>
        <v>6927</v>
      </c>
      <c r="AG622">
        <f>IF(MIS[[#This Row],[OrderSide]]="SELL",MIS[[#This Row],[VALUE]]-MIS[[#This Row],[LIVE_VALUE]],MIS[[#This Row],[LIVE_VALUE]]-MIS[[#This Row],[VALUE]])</f>
        <v>2118</v>
      </c>
      <c r="AH622" t="str" cm="1">
        <f t="array" ref="AH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" t="str">
        <f>MIS[[#This Row],[TRADING SYMBOL]]</f>
        <v>SENSEX2552081100PE</v>
      </c>
      <c r="AJ622" t="str">
        <f>IF(RIGHT(MIS[[#This Row],[Main/Hedge]],4)="MAIN","MAIN","HEDGE")</f>
        <v>MAIN</v>
      </c>
      <c r="AK622" t="str" cm="1">
        <f t="array" ref="AK622">_xlfn._xlws.FILTER(Table4[Column1],ISNUMBER(SEARCH(Table4[Column1],MIS[[#This Row],[OrderUniqueIdentifier]])),"")</f>
        <v>XYT</v>
      </c>
    </row>
    <row r="623" spans="1:37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>
        <f>_xlfn.XLOOKUP(MIS[[#This Row],[TRADING SYMBOL]],[1]Sheet1!$D:$D,[1]Sheet1!$C:$C)</f>
        <v>115.45</v>
      </c>
      <c r="AE623">
        <f>MIS[[#This Row],[OrderAverageTradedPrice]]*MIS[[#This Row],[OrderQuantity]]</f>
        <v>3013</v>
      </c>
      <c r="AF623">
        <f>MIS[[#This Row],[LTP]]*MIS[[#This Row],[OrderQuantity]]</f>
        <v>2309</v>
      </c>
      <c r="AG623">
        <f>IF(MIS[[#This Row],[OrderSide]]="SELL",MIS[[#This Row],[VALUE]]-MIS[[#This Row],[LIVE_VALUE]],MIS[[#This Row],[LIVE_VALUE]]-MIS[[#This Row],[VALUE]])</f>
        <v>704</v>
      </c>
      <c r="AH623" t="str" cm="1">
        <f t="array" ref="AH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" t="str">
        <f>MIS[[#This Row],[TRADING SYMBOL]]</f>
        <v>SENSEX2552081100PE</v>
      </c>
      <c r="AJ623" t="str">
        <f>IF(RIGHT(MIS[[#This Row],[Main/Hedge]],4)="MAIN","MAIN","HEDGE")</f>
        <v>MAIN</v>
      </c>
      <c r="AK623" t="str" cm="1">
        <f t="array" ref="AK623">_xlfn._xlws.FILTER(Table4[Column1],ISNUMBER(SEARCH(Table4[Column1],MIS[[#This Row],[OrderUniqueIdentifier]])),"")</f>
        <v>XYT</v>
      </c>
    </row>
    <row r="624" spans="1:37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>
        <f>_xlfn.XLOOKUP(MIS[[#This Row],[TRADING SYMBOL]],[1]Sheet1!$D:$D,[1]Sheet1!$C:$C)</f>
        <v>91.6</v>
      </c>
      <c r="AE624">
        <f>MIS[[#This Row],[OrderAverageTradedPrice]]*MIS[[#This Row],[OrderQuantity]]</f>
        <v>2878</v>
      </c>
      <c r="AF624">
        <f>MIS[[#This Row],[LTP]]*MIS[[#This Row],[OrderQuantity]]</f>
        <v>1832</v>
      </c>
      <c r="AG624">
        <f>IF(MIS[[#This Row],[OrderSide]]="SELL",MIS[[#This Row],[VALUE]]-MIS[[#This Row],[LIVE_VALUE]],MIS[[#This Row],[LIVE_VALUE]]-MIS[[#This Row],[VALUE]])</f>
        <v>1046</v>
      </c>
      <c r="AH624" t="str" cm="1">
        <f t="array" ref="AH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" t="str">
        <f>MIS[[#This Row],[TRADING SYMBOL]]</f>
        <v>SENSEX2552083600CE</v>
      </c>
      <c r="AJ624" t="str">
        <f>IF(RIGHT(MIS[[#This Row],[Main/Hedge]],4)="MAIN","MAIN","HEDGE")</f>
        <v>MAIN</v>
      </c>
      <c r="AK624" t="str" cm="1">
        <f t="array" ref="AK624">_xlfn._xlws.FILTER(Table4[Column1],ISNUMBER(SEARCH(Table4[Column1],MIS[[#This Row],[OrderUniqueIdentifier]])),"")</f>
        <v>XYT</v>
      </c>
    </row>
    <row r="625" spans="1:37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>
        <f>_xlfn.XLOOKUP(MIS[[#This Row],[TRADING SYMBOL]],[1]Sheet1!$D:$D,[1]Sheet1!$C:$C)</f>
        <v>91.6</v>
      </c>
      <c r="AE625">
        <f>MIS[[#This Row],[OrderAverageTradedPrice]]*MIS[[#This Row],[OrderQuantity]]</f>
        <v>2861</v>
      </c>
      <c r="AF625">
        <f>MIS[[#This Row],[LTP]]*MIS[[#This Row],[OrderQuantity]]</f>
        <v>1832</v>
      </c>
      <c r="AG625">
        <f>IF(MIS[[#This Row],[OrderSide]]="SELL",MIS[[#This Row],[VALUE]]-MIS[[#This Row],[LIVE_VALUE]],MIS[[#This Row],[LIVE_VALUE]]-MIS[[#This Row],[VALUE]])</f>
        <v>1029</v>
      </c>
      <c r="AH625" t="str" cm="1">
        <f t="array" ref="AH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" t="str">
        <f>MIS[[#This Row],[TRADING SYMBOL]]</f>
        <v>SENSEX2552083600CE</v>
      </c>
      <c r="AJ625" t="str">
        <f>IF(RIGHT(MIS[[#This Row],[Main/Hedge]],4)="MAIN","MAIN","HEDGE")</f>
        <v>MAIN</v>
      </c>
      <c r="AK625" t="str" cm="1">
        <f t="array" ref="AK625">_xlfn._xlws.FILTER(Table4[Column1],ISNUMBER(SEARCH(Table4[Column1],MIS[[#This Row],[OrderUniqueIdentifier]])),"")</f>
        <v>XYT</v>
      </c>
    </row>
    <row r="626" spans="1:37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>
        <f>_xlfn.XLOOKUP(MIS[[#This Row],[TRADING SYMBOL]],[1]Sheet1!$D:$D,[1]Sheet1!$C:$C)</f>
        <v>91.6</v>
      </c>
      <c r="AE626">
        <f>MIS[[#This Row],[OrderAverageTradedPrice]]*MIS[[#This Row],[OrderQuantity]]</f>
        <v>8517</v>
      </c>
      <c r="AF626">
        <f>MIS[[#This Row],[LTP]]*MIS[[#This Row],[OrderQuantity]]</f>
        <v>5496</v>
      </c>
      <c r="AG626">
        <f>IF(MIS[[#This Row],[OrderSide]]="SELL",MIS[[#This Row],[VALUE]]-MIS[[#This Row],[LIVE_VALUE]],MIS[[#This Row],[LIVE_VALUE]]-MIS[[#This Row],[VALUE]])</f>
        <v>3021</v>
      </c>
      <c r="AH626" t="str" cm="1">
        <f t="array" ref="AH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" t="str">
        <f>MIS[[#This Row],[TRADING SYMBOL]]</f>
        <v>SENSEX2552083600CE</v>
      </c>
      <c r="AJ626" t="str">
        <f>IF(RIGHT(MIS[[#This Row],[Main/Hedge]],4)="MAIN","MAIN","HEDGE")</f>
        <v>MAIN</v>
      </c>
      <c r="AK626" t="str" cm="1">
        <f t="array" ref="AK626">_xlfn._xlws.FILTER(Table4[Column1],ISNUMBER(SEARCH(Table4[Column1],MIS[[#This Row],[OrderUniqueIdentifier]])),"")</f>
        <v>XYT</v>
      </c>
    </row>
    <row r="627" spans="1:37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>
        <f>_xlfn.XLOOKUP(MIS[[#This Row],[TRADING SYMBOL]],[1]Sheet1!$D:$D,[1]Sheet1!$C:$C)</f>
        <v>91.6</v>
      </c>
      <c r="AE627">
        <f>MIS[[#This Row],[OrderAverageTradedPrice]]*MIS[[#This Row],[OrderQuantity]]</f>
        <v>5730</v>
      </c>
      <c r="AF627">
        <f>MIS[[#This Row],[LTP]]*MIS[[#This Row],[OrderQuantity]]</f>
        <v>3664</v>
      </c>
      <c r="AG627">
        <f>IF(MIS[[#This Row],[OrderSide]]="SELL",MIS[[#This Row],[VALUE]]-MIS[[#This Row],[LIVE_VALUE]],MIS[[#This Row],[LIVE_VALUE]]-MIS[[#This Row],[VALUE]])</f>
        <v>2066</v>
      </c>
      <c r="AH627" t="str" cm="1">
        <f t="array" ref="AH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" t="str">
        <f>MIS[[#This Row],[TRADING SYMBOL]]</f>
        <v>SENSEX2552083600CE</v>
      </c>
      <c r="AJ627" t="str">
        <f>IF(RIGHT(MIS[[#This Row],[Main/Hedge]],4)="MAIN","MAIN","HEDGE")</f>
        <v>MAIN</v>
      </c>
      <c r="AK627" t="str" cm="1">
        <f t="array" ref="AK627">_xlfn._xlws.FILTER(Table4[Column1],ISNUMBER(SEARCH(Table4[Column1],MIS[[#This Row],[OrderUniqueIdentifier]])),"")</f>
        <v>XYT</v>
      </c>
    </row>
    <row r="628" spans="1:37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>
        <f>_xlfn.XLOOKUP(MIS[[#This Row],[TRADING SYMBOL]],[1]Sheet1!$D:$D,[1]Sheet1!$C:$C)</f>
        <v>115.45</v>
      </c>
      <c r="AE628">
        <f>MIS[[#This Row],[OrderAverageTradedPrice]]*MIS[[#This Row],[OrderQuantity]]</f>
        <v>6044</v>
      </c>
      <c r="AF628">
        <f>MIS[[#This Row],[LTP]]*MIS[[#This Row],[OrderQuantity]]</f>
        <v>4618</v>
      </c>
      <c r="AG628">
        <f>IF(MIS[[#This Row],[OrderSide]]="SELL",MIS[[#This Row],[VALUE]]-MIS[[#This Row],[LIVE_VALUE]],MIS[[#This Row],[LIVE_VALUE]]-MIS[[#This Row],[VALUE]])</f>
        <v>1426</v>
      </c>
      <c r="AH628" t="str" cm="1">
        <f t="array" ref="AH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" t="str">
        <f>MIS[[#This Row],[TRADING SYMBOL]]</f>
        <v>SENSEX2552081100PE</v>
      </c>
      <c r="AJ628" t="str">
        <f>IF(RIGHT(MIS[[#This Row],[Main/Hedge]],4)="MAIN","MAIN","HEDGE")</f>
        <v>MAIN</v>
      </c>
      <c r="AK628" t="str" cm="1">
        <f t="array" ref="AK628">_xlfn._xlws.FILTER(Table4[Column1],ISNUMBER(SEARCH(Table4[Column1],MIS[[#This Row],[OrderUniqueIdentifier]])),"")</f>
        <v>XYT</v>
      </c>
    </row>
    <row r="629" spans="1:37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>
        <f>_xlfn.XLOOKUP(MIS[[#This Row],[TRADING SYMBOL]],[1]Sheet1!$D:$D,[1]Sheet1!$C:$C)</f>
        <v>115.45</v>
      </c>
      <c r="AE629">
        <f>MIS[[#This Row],[OrderAverageTradedPrice]]*MIS[[#This Row],[OrderQuantity]]</f>
        <v>6040</v>
      </c>
      <c r="AF629">
        <f>MIS[[#This Row],[LTP]]*MIS[[#This Row],[OrderQuantity]]</f>
        <v>4618</v>
      </c>
      <c r="AG629">
        <f>IF(MIS[[#This Row],[OrderSide]]="SELL",MIS[[#This Row],[VALUE]]-MIS[[#This Row],[LIVE_VALUE]],MIS[[#This Row],[LIVE_VALUE]]-MIS[[#This Row],[VALUE]])</f>
        <v>1422</v>
      </c>
      <c r="AH629" t="str" cm="1">
        <f t="array" ref="AH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" t="str">
        <f>MIS[[#This Row],[TRADING SYMBOL]]</f>
        <v>SENSEX2552081100PE</v>
      </c>
      <c r="AJ629" t="str">
        <f>IF(RIGHT(MIS[[#This Row],[Main/Hedge]],4)="MAIN","MAIN","HEDGE")</f>
        <v>MAIN</v>
      </c>
      <c r="AK629" t="str" cm="1">
        <f t="array" ref="AK629">_xlfn._xlws.FILTER(Table4[Column1],ISNUMBER(SEARCH(Table4[Column1],MIS[[#This Row],[OrderUniqueIdentifier]])),"")</f>
        <v>XYT</v>
      </c>
    </row>
    <row r="630" spans="1:37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>
        <f>_xlfn.XLOOKUP(MIS[[#This Row],[TRADING SYMBOL]],[1]Sheet1!$D:$D,[1]Sheet1!$C:$C)</f>
        <v>91.6</v>
      </c>
      <c r="AE630">
        <f>MIS[[#This Row],[OrderAverageTradedPrice]]*MIS[[#This Row],[OrderQuantity]]</f>
        <v>2872</v>
      </c>
      <c r="AF630">
        <f>MIS[[#This Row],[LTP]]*MIS[[#This Row],[OrderQuantity]]</f>
        <v>1832</v>
      </c>
      <c r="AG630">
        <f>IF(MIS[[#This Row],[OrderSide]]="SELL",MIS[[#This Row],[VALUE]]-MIS[[#This Row],[LIVE_VALUE]],MIS[[#This Row],[LIVE_VALUE]]-MIS[[#This Row],[VALUE]])</f>
        <v>1040</v>
      </c>
      <c r="AH630" t="str" cm="1">
        <f t="array" ref="AH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" t="str">
        <f>MIS[[#This Row],[TRADING SYMBOL]]</f>
        <v>SENSEX2552083600CE</v>
      </c>
      <c r="AJ630" t="str">
        <f>IF(RIGHT(MIS[[#This Row],[Main/Hedge]],4)="MAIN","MAIN","HEDGE")</f>
        <v>MAIN</v>
      </c>
      <c r="AK630" t="str" cm="1">
        <f t="array" ref="AK630">_xlfn._xlws.FILTER(Table4[Column1],ISNUMBER(SEARCH(Table4[Column1],MIS[[#This Row],[OrderUniqueIdentifier]])),"")</f>
        <v>XYT</v>
      </c>
    </row>
    <row r="631" spans="1:37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>
        <f>_xlfn.XLOOKUP(MIS[[#This Row],[TRADING SYMBOL]],[1]Sheet1!$D:$D,[1]Sheet1!$C:$C)</f>
        <v>115.45</v>
      </c>
      <c r="AE631">
        <f>MIS[[#This Row],[OrderAverageTradedPrice]]*MIS[[#This Row],[OrderQuantity]]</f>
        <v>6068</v>
      </c>
      <c r="AF631">
        <f>MIS[[#This Row],[LTP]]*MIS[[#This Row],[OrderQuantity]]</f>
        <v>4618</v>
      </c>
      <c r="AG631">
        <f>IF(MIS[[#This Row],[OrderSide]]="SELL",MIS[[#This Row],[VALUE]]-MIS[[#This Row],[LIVE_VALUE]],MIS[[#This Row],[LIVE_VALUE]]-MIS[[#This Row],[VALUE]])</f>
        <v>1450</v>
      </c>
      <c r="AH631" t="str" cm="1">
        <f t="array" ref="AH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" t="str">
        <f>MIS[[#This Row],[TRADING SYMBOL]]</f>
        <v>SENSEX2552081100PE</v>
      </c>
      <c r="AJ631" t="str">
        <f>IF(RIGHT(MIS[[#This Row],[Main/Hedge]],4)="MAIN","MAIN","HEDGE")</f>
        <v>MAIN</v>
      </c>
      <c r="AK631" t="str" cm="1">
        <f t="array" ref="AK631">_xlfn._xlws.FILTER(Table4[Column1],ISNUMBER(SEARCH(Table4[Column1],MIS[[#This Row],[OrderUniqueIdentifier]])),"")</f>
        <v>XYT</v>
      </c>
    </row>
    <row r="632" spans="1:37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>
        <f>_xlfn.XLOOKUP(MIS[[#This Row],[TRADING SYMBOL]],[1]Sheet1!$D:$D,[1]Sheet1!$C:$C)</f>
        <v>115.45</v>
      </c>
      <c r="AE632">
        <f>MIS[[#This Row],[OrderAverageTradedPrice]]*MIS[[#This Row],[OrderQuantity]]</f>
        <v>3016</v>
      </c>
      <c r="AF632">
        <f>MIS[[#This Row],[LTP]]*MIS[[#This Row],[OrderQuantity]]</f>
        <v>2309</v>
      </c>
      <c r="AG632">
        <f>IF(MIS[[#This Row],[OrderSide]]="SELL",MIS[[#This Row],[VALUE]]-MIS[[#This Row],[LIVE_VALUE]],MIS[[#This Row],[LIVE_VALUE]]-MIS[[#This Row],[VALUE]])</f>
        <v>707</v>
      </c>
      <c r="AH632" t="str" cm="1">
        <f t="array" ref="AH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" t="str">
        <f>MIS[[#This Row],[TRADING SYMBOL]]</f>
        <v>SENSEX2552081100PE</v>
      </c>
      <c r="AJ632" t="str">
        <f>IF(RIGHT(MIS[[#This Row],[Main/Hedge]],4)="MAIN","MAIN","HEDGE")</f>
        <v>MAIN</v>
      </c>
      <c r="AK632" t="str" cm="1">
        <f t="array" ref="AK632">_xlfn._xlws.FILTER(Table4[Column1],ISNUMBER(SEARCH(Table4[Column1],MIS[[#This Row],[OrderUniqueIdentifier]])),"")</f>
        <v>XYT</v>
      </c>
    </row>
    <row r="633" spans="1:37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>
        <f>_xlfn.XLOOKUP(MIS[[#This Row],[TRADING SYMBOL]],[1]Sheet1!$D:$D,[1]Sheet1!$C:$C)</f>
        <v>115.45</v>
      </c>
      <c r="AE633">
        <f>MIS[[#This Row],[OrderAverageTradedPrice]]*MIS[[#This Row],[OrderQuantity]]</f>
        <v>18139.99999999992</v>
      </c>
      <c r="AF633">
        <f>MIS[[#This Row],[LTP]]*MIS[[#This Row],[OrderQuantity]]</f>
        <v>13854</v>
      </c>
      <c r="AG633">
        <f>IF(MIS[[#This Row],[OrderSide]]="SELL",MIS[[#This Row],[VALUE]]-MIS[[#This Row],[LIVE_VALUE]],MIS[[#This Row],[LIVE_VALUE]]-MIS[[#This Row],[VALUE]])</f>
        <v>4285.99999999992</v>
      </c>
      <c r="AH633" t="str" cm="1">
        <f t="array" ref="AH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" t="str">
        <f>MIS[[#This Row],[TRADING SYMBOL]]</f>
        <v>SENSEX2552081100PE</v>
      </c>
      <c r="AJ633" t="str">
        <f>IF(RIGHT(MIS[[#This Row],[Main/Hedge]],4)="MAIN","MAIN","HEDGE")</f>
        <v>MAIN</v>
      </c>
      <c r="AK633" t="str" cm="1">
        <f t="array" ref="AK633">_xlfn._xlws.FILTER(Table4[Column1],ISNUMBER(SEARCH(Table4[Column1],MIS[[#This Row],[OrderUniqueIdentifier]])),"")</f>
        <v>XYT</v>
      </c>
    </row>
    <row r="634" spans="1:37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>
        <f>_xlfn.XLOOKUP(MIS[[#This Row],[TRADING SYMBOL]],[1]Sheet1!$D:$D,[1]Sheet1!$C:$C)</f>
        <v>115.45</v>
      </c>
      <c r="AE634">
        <f>MIS[[#This Row],[OrderAverageTradedPrice]]*MIS[[#This Row],[OrderQuantity]]</f>
        <v>6052</v>
      </c>
      <c r="AF634">
        <f>MIS[[#This Row],[LTP]]*MIS[[#This Row],[OrderQuantity]]</f>
        <v>4618</v>
      </c>
      <c r="AG634">
        <f>IF(MIS[[#This Row],[OrderSide]]="SELL",MIS[[#This Row],[VALUE]]-MIS[[#This Row],[LIVE_VALUE]],MIS[[#This Row],[LIVE_VALUE]]-MIS[[#This Row],[VALUE]])</f>
        <v>1434</v>
      </c>
      <c r="AH634" t="str" cm="1">
        <f t="array" ref="AH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" t="str">
        <f>MIS[[#This Row],[TRADING SYMBOL]]</f>
        <v>SENSEX2552081100PE</v>
      </c>
      <c r="AJ634" t="str">
        <f>IF(RIGHT(MIS[[#This Row],[Main/Hedge]],4)="MAIN","MAIN","HEDGE")</f>
        <v>MAIN</v>
      </c>
      <c r="AK634" t="str" cm="1">
        <f t="array" ref="AK634">_xlfn._xlws.FILTER(Table4[Column1],ISNUMBER(SEARCH(Table4[Column1],MIS[[#This Row],[OrderUniqueIdentifier]])),"")</f>
        <v>XYT</v>
      </c>
    </row>
    <row r="635" spans="1:37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>
        <f>_xlfn.XLOOKUP(MIS[[#This Row],[TRADING SYMBOL]],[1]Sheet1!$D:$D,[1]Sheet1!$C:$C)</f>
        <v>91.6</v>
      </c>
      <c r="AE635">
        <f>MIS[[#This Row],[OrderAverageTradedPrice]]*MIS[[#This Row],[OrderQuantity]]</f>
        <v>5670</v>
      </c>
      <c r="AF635">
        <f>MIS[[#This Row],[LTP]]*MIS[[#This Row],[OrderQuantity]]</f>
        <v>3664</v>
      </c>
      <c r="AG635">
        <f>IF(MIS[[#This Row],[OrderSide]]="SELL",MIS[[#This Row],[VALUE]]-MIS[[#This Row],[LIVE_VALUE]],MIS[[#This Row],[LIVE_VALUE]]-MIS[[#This Row],[VALUE]])</f>
        <v>2006</v>
      </c>
      <c r="AH635" t="str" cm="1">
        <f t="array" ref="AH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" t="str">
        <f>MIS[[#This Row],[TRADING SYMBOL]]</f>
        <v>SENSEX2552083600CE</v>
      </c>
      <c r="AJ635" t="str">
        <f>IF(RIGHT(MIS[[#This Row],[Main/Hedge]],4)="MAIN","MAIN","HEDGE")</f>
        <v>MAIN</v>
      </c>
      <c r="AK635" t="str" cm="1">
        <f t="array" ref="AK635">_xlfn._xlws.FILTER(Table4[Column1],ISNUMBER(SEARCH(Table4[Column1],MIS[[#This Row],[OrderUniqueIdentifier]])),"")</f>
        <v>XYT</v>
      </c>
    </row>
    <row r="636" spans="1:37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>
        <f>_xlfn.XLOOKUP(MIS[[#This Row],[TRADING SYMBOL]],[1]Sheet1!$D:$D,[1]Sheet1!$C:$C)</f>
        <v>115.45</v>
      </c>
      <c r="AE636">
        <f>MIS[[#This Row],[OrderAverageTradedPrice]]*MIS[[#This Row],[OrderQuantity]]</f>
        <v>15093</v>
      </c>
      <c r="AF636">
        <f>MIS[[#This Row],[LTP]]*MIS[[#This Row],[OrderQuantity]]</f>
        <v>11545</v>
      </c>
      <c r="AG636">
        <f>IF(MIS[[#This Row],[OrderSide]]="SELL",MIS[[#This Row],[VALUE]]-MIS[[#This Row],[LIVE_VALUE]],MIS[[#This Row],[LIVE_VALUE]]-MIS[[#This Row],[VALUE]])</f>
        <v>3548</v>
      </c>
      <c r="AH636" t="str" cm="1">
        <f t="array" ref="AH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" t="str">
        <f>MIS[[#This Row],[TRADING SYMBOL]]</f>
        <v>SENSEX2552081100PE</v>
      </c>
      <c r="AJ636" t="str">
        <f>IF(RIGHT(MIS[[#This Row],[Main/Hedge]],4)="MAIN","MAIN","HEDGE")</f>
        <v>MAIN</v>
      </c>
      <c r="AK636" t="str" cm="1">
        <f t="array" ref="AK636">_xlfn._xlws.FILTER(Table4[Column1],ISNUMBER(SEARCH(Table4[Column1],MIS[[#This Row],[OrderUniqueIdentifier]])),"")</f>
        <v>XYT</v>
      </c>
    </row>
    <row r="637" spans="1:37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>
        <f>_xlfn.XLOOKUP(MIS[[#This Row],[TRADING SYMBOL]],[1]Sheet1!$D:$D,[1]Sheet1!$C:$C)</f>
        <v>115.45</v>
      </c>
      <c r="AE637">
        <f>MIS[[#This Row],[OrderAverageTradedPrice]]*MIS[[#This Row],[OrderQuantity]]</f>
        <v>3016</v>
      </c>
      <c r="AF637">
        <f>MIS[[#This Row],[LTP]]*MIS[[#This Row],[OrderQuantity]]</f>
        <v>2309</v>
      </c>
      <c r="AG637">
        <f>IF(MIS[[#This Row],[OrderSide]]="SELL",MIS[[#This Row],[VALUE]]-MIS[[#This Row],[LIVE_VALUE]],MIS[[#This Row],[LIVE_VALUE]]-MIS[[#This Row],[VALUE]])</f>
        <v>707</v>
      </c>
      <c r="AH637" t="str" cm="1">
        <f t="array" ref="AH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" t="str">
        <f>MIS[[#This Row],[TRADING SYMBOL]]</f>
        <v>SENSEX2552081100PE</v>
      </c>
      <c r="AJ637" t="str">
        <f>IF(RIGHT(MIS[[#This Row],[Main/Hedge]],4)="MAIN","MAIN","HEDGE")</f>
        <v>MAIN</v>
      </c>
      <c r="AK637" t="str" cm="1">
        <f t="array" ref="AK637">_xlfn._xlws.FILTER(Table4[Column1],ISNUMBER(SEARCH(Table4[Column1],MIS[[#This Row],[OrderUniqueIdentifier]])),"")</f>
        <v>XYT</v>
      </c>
    </row>
    <row r="638" spans="1:37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>
        <f>_xlfn.XLOOKUP(MIS[[#This Row],[TRADING SYMBOL]],[1]Sheet1!$D:$D,[1]Sheet1!$C:$C)</f>
        <v>91.6</v>
      </c>
      <c r="AE638">
        <f>MIS[[#This Row],[OrderAverageTradedPrice]]*MIS[[#This Row],[OrderQuantity]]</f>
        <v>14359</v>
      </c>
      <c r="AF638">
        <f>MIS[[#This Row],[LTP]]*MIS[[#This Row],[OrderQuantity]]</f>
        <v>9160</v>
      </c>
      <c r="AG638">
        <f>IF(MIS[[#This Row],[OrderSide]]="SELL",MIS[[#This Row],[VALUE]]-MIS[[#This Row],[LIVE_VALUE]],MIS[[#This Row],[LIVE_VALUE]]-MIS[[#This Row],[VALUE]])</f>
        <v>5199</v>
      </c>
      <c r="AH638" t="str" cm="1">
        <f t="array" ref="AH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" t="str">
        <f>MIS[[#This Row],[TRADING SYMBOL]]</f>
        <v>SENSEX2552083600CE</v>
      </c>
      <c r="AJ638" t="str">
        <f>IF(RIGHT(MIS[[#This Row],[Main/Hedge]],4)="MAIN","MAIN","HEDGE")</f>
        <v>MAIN</v>
      </c>
      <c r="AK638" t="str" cm="1">
        <f t="array" ref="AK638">_xlfn._xlws.FILTER(Table4[Column1],ISNUMBER(SEARCH(Table4[Column1],MIS[[#This Row],[OrderUniqueIdentifier]])),"")</f>
        <v>XYT</v>
      </c>
    </row>
    <row r="639" spans="1:37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>
        <f>_xlfn.XLOOKUP(MIS[[#This Row],[TRADING SYMBOL]],[1]Sheet1!$D:$D,[1]Sheet1!$C:$C)</f>
        <v>115.45</v>
      </c>
      <c r="AE639">
        <f>MIS[[#This Row],[OrderAverageTradedPrice]]*MIS[[#This Row],[OrderQuantity]]</f>
        <v>15080.000000000002</v>
      </c>
      <c r="AF639">
        <f>MIS[[#This Row],[LTP]]*MIS[[#This Row],[OrderQuantity]]</f>
        <v>11545</v>
      </c>
      <c r="AG639">
        <f>IF(MIS[[#This Row],[OrderSide]]="SELL",MIS[[#This Row],[VALUE]]-MIS[[#This Row],[LIVE_VALUE]],MIS[[#This Row],[LIVE_VALUE]]-MIS[[#This Row],[VALUE]])</f>
        <v>3535.0000000000018</v>
      </c>
      <c r="AH639" t="str" cm="1">
        <f t="array" ref="AH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" t="str">
        <f>MIS[[#This Row],[TRADING SYMBOL]]</f>
        <v>SENSEX2552081100PE</v>
      </c>
      <c r="AJ639" t="str">
        <f>IF(RIGHT(MIS[[#This Row],[Main/Hedge]],4)="MAIN","MAIN","HEDGE")</f>
        <v>MAIN</v>
      </c>
      <c r="AK639" t="str" cm="1">
        <f t="array" ref="AK639">_xlfn._xlws.FILTER(Table4[Column1],ISNUMBER(SEARCH(Table4[Column1],MIS[[#This Row],[OrderUniqueIdentifier]])),"")</f>
        <v>XYT</v>
      </c>
    </row>
    <row r="640" spans="1:37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>
        <f>_xlfn.XLOOKUP(MIS[[#This Row],[TRADING SYMBOL]],[1]Sheet1!$D:$D,[1]Sheet1!$C:$C)</f>
        <v>91.6</v>
      </c>
      <c r="AE640">
        <f>MIS[[#This Row],[OrderAverageTradedPrice]]*MIS[[#This Row],[OrderQuantity]]</f>
        <v>2861</v>
      </c>
      <c r="AF640">
        <f>MIS[[#This Row],[LTP]]*MIS[[#This Row],[OrderQuantity]]</f>
        <v>1832</v>
      </c>
      <c r="AG640">
        <f>IF(MIS[[#This Row],[OrderSide]]="SELL",MIS[[#This Row],[VALUE]]-MIS[[#This Row],[LIVE_VALUE]],MIS[[#This Row],[LIVE_VALUE]]-MIS[[#This Row],[VALUE]])</f>
        <v>1029</v>
      </c>
      <c r="AH640" t="str" cm="1">
        <f t="array" ref="AH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" t="str">
        <f>MIS[[#This Row],[TRADING SYMBOL]]</f>
        <v>SENSEX2552083600CE</v>
      </c>
      <c r="AJ640" t="str">
        <f>IF(RIGHT(MIS[[#This Row],[Main/Hedge]],4)="MAIN","MAIN","HEDGE")</f>
        <v>MAIN</v>
      </c>
      <c r="AK640" t="str" cm="1">
        <f t="array" ref="AK640">_xlfn._xlws.FILTER(Table4[Column1],ISNUMBER(SEARCH(Table4[Column1],MIS[[#This Row],[OrderUniqueIdentifier]])),"")</f>
        <v>XYT</v>
      </c>
    </row>
    <row r="641" spans="1:37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>
        <f>_xlfn.XLOOKUP(MIS[[#This Row],[TRADING SYMBOL]],[1]Sheet1!$D:$D,[1]Sheet1!$C:$C)</f>
        <v>115.45</v>
      </c>
      <c r="AE641">
        <f>MIS[[#This Row],[OrderAverageTradedPrice]]*MIS[[#This Row],[OrderQuantity]]</f>
        <v>3032</v>
      </c>
      <c r="AF641">
        <f>MIS[[#This Row],[LTP]]*MIS[[#This Row],[OrderQuantity]]</f>
        <v>2309</v>
      </c>
      <c r="AG641">
        <f>IF(MIS[[#This Row],[OrderSide]]="SELL",MIS[[#This Row],[VALUE]]-MIS[[#This Row],[LIVE_VALUE]],MIS[[#This Row],[LIVE_VALUE]]-MIS[[#This Row],[VALUE]])</f>
        <v>723</v>
      </c>
      <c r="AH641" t="str" cm="1">
        <f t="array" ref="AH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" t="str">
        <f>MIS[[#This Row],[TRADING SYMBOL]]</f>
        <v>SENSEX2552081100PE</v>
      </c>
      <c r="AJ641" t="str">
        <f>IF(RIGHT(MIS[[#This Row],[Main/Hedge]],4)="MAIN","MAIN","HEDGE")</f>
        <v>MAIN</v>
      </c>
      <c r="AK641" t="str" cm="1">
        <f t="array" ref="AK641">_xlfn._xlws.FILTER(Table4[Column1],ISNUMBER(SEARCH(Table4[Column1],MIS[[#This Row],[OrderUniqueIdentifier]])),"")</f>
        <v>XYT</v>
      </c>
    </row>
    <row r="642" spans="1:37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>
        <f>_xlfn.XLOOKUP(MIS[[#This Row],[TRADING SYMBOL]],[1]Sheet1!$D:$D,[1]Sheet1!$C:$C)</f>
        <v>115.45</v>
      </c>
      <c r="AE642">
        <f>MIS[[#This Row],[OrderAverageTradedPrice]]*MIS[[#This Row],[OrderQuantity]]</f>
        <v>3028</v>
      </c>
      <c r="AF642">
        <f>MIS[[#This Row],[LTP]]*MIS[[#This Row],[OrderQuantity]]</f>
        <v>2309</v>
      </c>
      <c r="AG642">
        <f>IF(MIS[[#This Row],[OrderSide]]="SELL",MIS[[#This Row],[VALUE]]-MIS[[#This Row],[LIVE_VALUE]],MIS[[#This Row],[LIVE_VALUE]]-MIS[[#This Row],[VALUE]])</f>
        <v>719</v>
      </c>
      <c r="AH642" t="str" cm="1">
        <f t="array" ref="AH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" t="str">
        <f>MIS[[#This Row],[TRADING SYMBOL]]</f>
        <v>SENSEX2552081100PE</v>
      </c>
      <c r="AJ642" t="str">
        <f>IF(RIGHT(MIS[[#This Row],[Main/Hedge]],4)="MAIN","MAIN","HEDGE")</f>
        <v>MAIN</v>
      </c>
      <c r="AK642" t="str" cm="1">
        <f t="array" ref="AK642">_xlfn._xlws.FILTER(Table4[Column1],ISNUMBER(SEARCH(Table4[Column1],MIS[[#This Row],[OrderUniqueIdentifier]])),"")</f>
        <v>XYT</v>
      </c>
    </row>
    <row r="643" spans="1:37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>
        <f>_xlfn.XLOOKUP(MIS[[#This Row],[TRADING SYMBOL]],[1]Sheet1!$D:$D,[1]Sheet1!$C:$C)</f>
        <v>91.6</v>
      </c>
      <c r="AE643">
        <f>MIS[[#This Row],[OrderAverageTradedPrice]]*MIS[[#This Row],[OrderQuantity]]</f>
        <v>2867</v>
      </c>
      <c r="AF643">
        <f>MIS[[#This Row],[LTP]]*MIS[[#This Row],[OrderQuantity]]</f>
        <v>1832</v>
      </c>
      <c r="AG643">
        <f>IF(MIS[[#This Row],[OrderSide]]="SELL",MIS[[#This Row],[VALUE]]-MIS[[#This Row],[LIVE_VALUE]],MIS[[#This Row],[LIVE_VALUE]]-MIS[[#This Row],[VALUE]])</f>
        <v>1035</v>
      </c>
      <c r="AH643" t="str" cm="1">
        <f t="array" ref="AH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" t="str">
        <f>MIS[[#This Row],[TRADING SYMBOL]]</f>
        <v>SENSEX2552083600CE</v>
      </c>
      <c r="AJ643" t="str">
        <f>IF(RIGHT(MIS[[#This Row],[Main/Hedge]],4)="MAIN","MAIN","HEDGE")</f>
        <v>MAIN</v>
      </c>
      <c r="AK643" t="str" cm="1">
        <f t="array" ref="AK643">_xlfn._xlws.FILTER(Table4[Column1],ISNUMBER(SEARCH(Table4[Column1],MIS[[#This Row],[OrderUniqueIdentifier]])),"")</f>
        <v>XYT</v>
      </c>
    </row>
    <row r="644" spans="1:37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>
        <f>_xlfn.XLOOKUP(MIS[[#This Row],[TRADING SYMBOL]],[1]Sheet1!$D:$D,[1]Sheet1!$C:$C)</f>
        <v>115.45</v>
      </c>
      <c r="AE644">
        <f>MIS[[#This Row],[OrderAverageTradedPrice]]*MIS[[#This Row],[OrderQuantity]]</f>
        <v>9105</v>
      </c>
      <c r="AF644">
        <f>MIS[[#This Row],[LTP]]*MIS[[#This Row],[OrderQuantity]]</f>
        <v>6927</v>
      </c>
      <c r="AG644">
        <f>IF(MIS[[#This Row],[OrderSide]]="SELL",MIS[[#This Row],[VALUE]]-MIS[[#This Row],[LIVE_VALUE]],MIS[[#This Row],[LIVE_VALUE]]-MIS[[#This Row],[VALUE]])</f>
        <v>2178</v>
      </c>
      <c r="AH644" t="str" cm="1">
        <f t="array" ref="AH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4" t="str">
        <f>MIS[[#This Row],[TRADING SYMBOL]]</f>
        <v>SENSEX2552081100PE</v>
      </c>
      <c r="AJ644" t="str">
        <f>IF(RIGHT(MIS[[#This Row],[Main/Hedge]],4)="MAIN","MAIN","HEDGE")</f>
        <v>MAIN</v>
      </c>
      <c r="AK644" t="str" cm="1">
        <f t="array" ref="AK644">_xlfn._xlws.FILTER(Table4[Column1],ISNUMBER(SEARCH(Table4[Column1],MIS[[#This Row],[OrderUniqueIdentifier]])),"")</f>
        <v>XYT</v>
      </c>
    </row>
    <row r="645" spans="1:37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>
        <f>_xlfn.XLOOKUP(MIS[[#This Row],[TRADING SYMBOL]],[1]Sheet1!$D:$D,[1]Sheet1!$C:$C)</f>
        <v>91.6</v>
      </c>
      <c r="AE645">
        <f>MIS[[#This Row],[OrderAverageTradedPrice]]*MIS[[#This Row],[OrderQuantity]]</f>
        <v>5722</v>
      </c>
      <c r="AF645">
        <f>MIS[[#This Row],[LTP]]*MIS[[#This Row],[OrderQuantity]]</f>
        <v>3664</v>
      </c>
      <c r="AG645">
        <f>IF(MIS[[#This Row],[OrderSide]]="SELL",MIS[[#This Row],[VALUE]]-MIS[[#This Row],[LIVE_VALUE]],MIS[[#This Row],[LIVE_VALUE]]-MIS[[#This Row],[VALUE]])</f>
        <v>2058</v>
      </c>
      <c r="AH645" t="str" cm="1">
        <f t="array" ref="AH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5" t="str">
        <f>MIS[[#This Row],[TRADING SYMBOL]]</f>
        <v>SENSEX2552083600CE</v>
      </c>
      <c r="AJ645" t="str">
        <f>IF(RIGHT(MIS[[#This Row],[Main/Hedge]],4)="MAIN","MAIN","HEDGE")</f>
        <v>MAIN</v>
      </c>
      <c r="AK645" t="str" cm="1">
        <f t="array" ref="AK645">_xlfn._xlws.FILTER(Table4[Column1],ISNUMBER(SEARCH(Table4[Column1],MIS[[#This Row],[OrderUniqueIdentifier]])),"")</f>
        <v>XYT</v>
      </c>
    </row>
    <row r="646" spans="1:37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>
        <f>_xlfn.XLOOKUP(MIS[[#This Row],[TRADING SYMBOL]],[1]Sheet1!$D:$D,[1]Sheet1!$C:$C)</f>
        <v>115.45</v>
      </c>
      <c r="AE646">
        <f>MIS[[#This Row],[OrderAverageTradedPrice]]*MIS[[#This Row],[OrderQuantity]]</f>
        <v>6062</v>
      </c>
      <c r="AF646">
        <f>MIS[[#This Row],[LTP]]*MIS[[#This Row],[OrderQuantity]]</f>
        <v>4618</v>
      </c>
      <c r="AG646">
        <f>IF(MIS[[#This Row],[OrderSide]]="SELL",MIS[[#This Row],[VALUE]]-MIS[[#This Row],[LIVE_VALUE]],MIS[[#This Row],[LIVE_VALUE]]-MIS[[#This Row],[VALUE]])</f>
        <v>1444</v>
      </c>
      <c r="AH646" t="str" cm="1">
        <f t="array" ref="AH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6" t="str">
        <f>MIS[[#This Row],[TRADING SYMBOL]]</f>
        <v>SENSEX2552081100PE</v>
      </c>
      <c r="AJ646" t="str">
        <f>IF(RIGHT(MIS[[#This Row],[Main/Hedge]],4)="MAIN","MAIN","HEDGE")</f>
        <v>MAIN</v>
      </c>
      <c r="AK646" t="str" cm="1">
        <f t="array" ref="AK646">_xlfn._xlws.FILTER(Table4[Column1],ISNUMBER(SEARCH(Table4[Column1],MIS[[#This Row],[OrderUniqueIdentifier]])),"")</f>
        <v>XYT</v>
      </c>
    </row>
    <row r="647" spans="1:37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>
        <f>_xlfn.XLOOKUP(MIS[[#This Row],[TRADING SYMBOL]],[1]Sheet1!$D:$D,[1]Sheet1!$C:$C)</f>
        <v>91.6</v>
      </c>
      <c r="AE647">
        <f>MIS[[#This Row],[OrderAverageTradedPrice]]*MIS[[#This Row],[OrderQuantity]]</f>
        <v>5732</v>
      </c>
      <c r="AF647">
        <f>MIS[[#This Row],[LTP]]*MIS[[#This Row],[OrderQuantity]]</f>
        <v>3664</v>
      </c>
      <c r="AG647">
        <f>IF(MIS[[#This Row],[OrderSide]]="SELL",MIS[[#This Row],[VALUE]]-MIS[[#This Row],[LIVE_VALUE]],MIS[[#This Row],[LIVE_VALUE]]-MIS[[#This Row],[VALUE]])</f>
        <v>2068</v>
      </c>
      <c r="AH647" t="str" cm="1">
        <f t="array" ref="AH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7" t="str">
        <f>MIS[[#This Row],[TRADING SYMBOL]]</f>
        <v>SENSEX2552083600CE</v>
      </c>
      <c r="AJ647" t="str">
        <f>IF(RIGHT(MIS[[#This Row],[Main/Hedge]],4)="MAIN","MAIN","HEDGE")</f>
        <v>MAIN</v>
      </c>
      <c r="AK647" t="str" cm="1">
        <f t="array" ref="AK647">_xlfn._xlws.FILTER(Table4[Column1],ISNUMBER(SEARCH(Table4[Column1],MIS[[#This Row],[OrderUniqueIdentifier]])),"")</f>
        <v>XYT</v>
      </c>
    </row>
    <row r="648" spans="1:37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>
        <f>_xlfn.XLOOKUP(MIS[[#This Row],[TRADING SYMBOL]],[1]Sheet1!$D:$D,[1]Sheet1!$C:$C)</f>
        <v>115.45</v>
      </c>
      <c r="AE648">
        <f>MIS[[#This Row],[OrderAverageTradedPrice]]*MIS[[#This Row],[OrderQuantity]]</f>
        <v>9091.99999999998</v>
      </c>
      <c r="AF648">
        <f>MIS[[#This Row],[LTP]]*MIS[[#This Row],[OrderQuantity]]</f>
        <v>6927</v>
      </c>
      <c r="AG648">
        <f>IF(MIS[[#This Row],[OrderSide]]="SELL",MIS[[#This Row],[VALUE]]-MIS[[#This Row],[LIVE_VALUE]],MIS[[#This Row],[LIVE_VALUE]]-MIS[[#This Row],[VALUE]])</f>
        <v>2164.99999999998</v>
      </c>
      <c r="AH648" t="str" cm="1">
        <f t="array" ref="AH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8" t="str">
        <f>MIS[[#This Row],[TRADING SYMBOL]]</f>
        <v>SENSEX2552081100PE</v>
      </c>
      <c r="AJ648" t="str">
        <f>IF(RIGHT(MIS[[#This Row],[Main/Hedge]],4)="MAIN","MAIN","HEDGE")</f>
        <v>MAIN</v>
      </c>
      <c r="AK648" t="str" cm="1">
        <f t="array" ref="AK648">_xlfn._xlws.FILTER(Table4[Column1],ISNUMBER(SEARCH(Table4[Column1],MIS[[#This Row],[OrderUniqueIdentifier]])),"")</f>
        <v>XYT</v>
      </c>
    </row>
    <row r="649" spans="1:37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>
        <f>_xlfn.XLOOKUP(MIS[[#This Row],[TRADING SYMBOL]],[1]Sheet1!$D:$D,[1]Sheet1!$C:$C)</f>
        <v>115.45</v>
      </c>
      <c r="AE649">
        <f>MIS[[#This Row],[OrderAverageTradedPrice]]*MIS[[#This Row],[OrderQuantity]]</f>
        <v>3021</v>
      </c>
      <c r="AF649">
        <f>MIS[[#This Row],[LTP]]*MIS[[#This Row],[OrderQuantity]]</f>
        <v>2309</v>
      </c>
      <c r="AG649">
        <f>IF(MIS[[#This Row],[OrderSide]]="SELL",MIS[[#This Row],[VALUE]]-MIS[[#This Row],[LIVE_VALUE]],MIS[[#This Row],[LIVE_VALUE]]-MIS[[#This Row],[VALUE]])</f>
        <v>712</v>
      </c>
      <c r="AH649" t="str" cm="1">
        <f t="array" ref="AH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9" t="str">
        <f>MIS[[#This Row],[TRADING SYMBOL]]</f>
        <v>SENSEX2552081100PE</v>
      </c>
      <c r="AJ649" t="str">
        <f>IF(RIGHT(MIS[[#This Row],[Main/Hedge]],4)="MAIN","MAIN","HEDGE")</f>
        <v>MAIN</v>
      </c>
      <c r="AK649" t="str" cm="1">
        <f t="array" ref="AK649">_xlfn._xlws.FILTER(Table4[Column1],ISNUMBER(SEARCH(Table4[Column1],MIS[[#This Row],[OrderUniqueIdentifier]])),"")</f>
        <v>XYT</v>
      </c>
    </row>
    <row r="650" spans="1:37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>
        <f>_xlfn.XLOOKUP(MIS[[#This Row],[TRADING SYMBOL]],[1]Sheet1!$D:$D,[1]Sheet1!$C:$C)</f>
        <v>91.6</v>
      </c>
      <c r="AE650">
        <f>MIS[[#This Row],[OrderAverageTradedPrice]]*MIS[[#This Row],[OrderQuantity]]</f>
        <v>40091.99999999992</v>
      </c>
      <c r="AF650">
        <f>MIS[[#This Row],[LTP]]*MIS[[#This Row],[OrderQuantity]]</f>
        <v>25648</v>
      </c>
      <c r="AG650">
        <f>IF(MIS[[#This Row],[OrderSide]]="SELL",MIS[[#This Row],[VALUE]]-MIS[[#This Row],[LIVE_VALUE]],MIS[[#This Row],[LIVE_VALUE]]-MIS[[#This Row],[VALUE]])</f>
        <v>14443.99999999992</v>
      </c>
      <c r="AH650" t="str" cm="1">
        <f t="array" ref="AH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0" t="str">
        <f>MIS[[#This Row],[TRADING SYMBOL]]</f>
        <v>SENSEX2552083600CE</v>
      </c>
      <c r="AJ650" t="str">
        <f>IF(RIGHT(MIS[[#This Row],[Main/Hedge]],4)="MAIN","MAIN","HEDGE")</f>
        <v>MAIN</v>
      </c>
      <c r="AK650" t="str" cm="1">
        <f t="array" ref="AK650">_xlfn._xlws.FILTER(Table4[Column1],ISNUMBER(SEARCH(Table4[Column1],MIS[[#This Row],[OrderUniqueIdentifier]])),"")</f>
        <v>XYT</v>
      </c>
    </row>
    <row r="651" spans="1:37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>
        <f>_xlfn.XLOOKUP(MIS[[#This Row],[TRADING SYMBOL]],[1]Sheet1!$D:$D,[1]Sheet1!$C:$C)</f>
        <v>115.45</v>
      </c>
      <c r="AE651">
        <f>MIS[[#This Row],[OrderAverageTradedPrice]]*MIS[[#This Row],[OrderQuantity]]</f>
        <v>42297.999999999804</v>
      </c>
      <c r="AF651">
        <f>MIS[[#This Row],[LTP]]*MIS[[#This Row],[OrderQuantity]]</f>
        <v>32326</v>
      </c>
      <c r="AG651">
        <f>IF(MIS[[#This Row],[OrderSide]]="SELL",MIS[[#This Row],[VALUE]]-MIS[[#This Row],[LIVE_VALUE]],MIS[[#This Row],[LIVE_VALUE]]-MIS[[#This Row],[VALUE]])</f>
        <v>9971.9999999998035</v>
      </c>
      <c r="AH651" t="str" cm="1">
        <f t="array" ref="AH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1" t="str">
        <f>MIS[[#This Row],[TRADING SYMBOL]]</f>
        <v>SENSEX2552081100PE</v>
      </c>
      <c r="AJ651" t="str">
        <f>IF(RIGHT(MIS[[#This Row],[Main/Hedge]],4)="MAIN","MAIN","HEDGE")</f>
        <v>MAIN</v>
      </c>
      <c r="AK651" t="str" cm="1">
        <f t="array" ref="AK651">_xlfn._xlws.FILTER(Table4[Column1],ISNUMBER(SEARCH(Table4[Column1],MIS[[#This Row],[OrderUniqueIdentifier]])),"")</f>
        <v>XYT</v>
      </c>
    </row>
    <row r="652" spans="1:37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>
        <f>_xlfn.XLOOKUP(MIS[[#This Row],[TRADING SYMBOL]],[1]Sheet1!$D:$D,[1]Sheet1!$C:$C)</f>
        <v>115.45</v>
      </c>
      <c r="AE652">
        <f>MIS[[#This Row],[OrderAverageTradedPrice]]*MIS[[#This Row],[OrderQuantity]]</f>
        <v>39447.99999999976</v>
      </c>
      <c r="AF652">
        <f>MIS[[#This Row],[LTP]]*MIS[[#This Row],[OrderQuantity]]</f>
        <v>30017</v>
      </c>
      <c r="AG652">
        <f>IF(MIS[[#This Row],[OrderSide]]="SELL",MIS[[#This Row],[VALUE]]-MIS[[#This Row],[LIVE_VALUE]],MIS[[#This Row],[LIVE_VALUE]]-MIS[[#This Row],[VALUE]])</f>
        <v>9430.9999999997599</v>
      </c>
      <c r="AH652" t="str" cm="1">
        <f t="array" ref="AH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2" t="str">
        <f>MIS[[#This Row],[TRADING SYMBOL]]</f>
        <v>SENSEX2552081100PE</v>
      </c>
      <c r="AJ652" t="str">
        <f>IF(RIGHT(MIS[[#This Row],[Main/Hedge]],4)="MAIN","MAIN","HEDGE")</f>
        <v>MAIN</v>
      </c>
      <c r="AK652" t="str" cm="1">
        <f t="array" ref="AK652">_xlfn._xlws.FILTER(Table4[Column1],ISNUMBER(SEARCH(Table4[Column1],MIS[[#This Row],[OrderUniqueIdentifier]])),"")</f>
        <v>XYT</v>
      </c>
    </row>
    <row r="653" spans="1:37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>
        <f>_xlfn.XLOOKUP(MIS[[#This Row],[TRADING SYMBOL]],[1]Sheet1!$D:$D,[1]Sheet1!$C:$C)</f>
        <v>115.45</v>
      </c>
      <c r="AE653">
        <f>MIS[[#This Row],[OrderAverageTradedPrice]]*MIS[[#This Row],[OrderQuantity]]</f>
        <v>9084.99999999996</v>
      </c>
      <c r="AF653">
        <f>MIS[[#This Row],[LTP]]*MIS[[#This Row],[OrderQuantity]]</f>
        <v>6927</v>
      </c>
      <c r="AG653">
        <f>IF(MIS[[#This Row],[OrderSide]]="SELL",MIS[[#This Row],[VALUE]]-MIS[[#This Row],[LIVE_VALUE]],MIS[[#This Row],[LIVE_VALUE]]-MIS[[#This Row],[VALUE]])</f>
        <v>2157.99999999996</v>
      </c>
      <c r="AH653" t="str" cm="1">
        <f t="array" ref="AH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3" t="str">
        <f>MIS[[#This Row],[TRADING SYMBOL]]</f>
        <v>SENSEX2552081100PE</v>
      </c>
      <c r="AJ653" t="str">
        <f>IF(RIGHT(MIS[[#This Row],[Main/Hedge]],4)="MAIN","MAIN","HEDGE")</f>
        <v>MAIN</v>
      </c>
      <c r="AK653" t="str" cm="1">
        <f t="array" ref="AK653">_xlfn._xlws.FILTER(Table4[Column1],ISNUMBER(SEARCH(Table4[Column1],MIS[[#This Row],[OrderUniqueIdentifier]])),"")</f>
        <v>XYT</v>
      </c>
    </row>
    <row r="654" spans="1:37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>
        <f>_xlfn.XLOOKUP(MIS[[#This Row],[TRADING SYMBOL]],[1]Sheet1!$D:$D,[1]Sheet1!$C:$C)</f>
        <v>91.6</v>
      </c>
      <c r="AE654">
        <f>MIS[[#This Row],[OrderAverageTradedPrice]]*MIS[[#This Row],[OrderQuantity]]</f>
        <v>11484</v>
      </c>
      <c r="AF654">
        <f>MIS[[#This Row],[LTP]]*MIS[[#This Row],[OrderQuantity]]</f>
        <v>7328</v>
      </c>
      <c r="AG654">
        <f>IF(MIS[[#This Row],[OrderSide]]="SELL",MIS[[#This Row],[VALUE]]-MIS[[#This Row],[LIVE_VALUE]],MIS[[#This Row],[LIVE_VALUE]]-MIS[[#This Row],[VALUE]])</f>
        <v>4156</v>
      </c>
      <c r="AH654" t="str" cm="1">
        <f t="array" ref="AH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4" t="str">
        <f>MIS[[#This Row],[TRADING SYMBOL]]</f>
        <v>SENSEX2552083600CE</v>
      </c>
      <c r="AJ654" t="str">
        <f>IF(RIGHT(MIS[[#This Row],[Main/Hedge]],4)="MAIN","MAIN","HEDGE")</f>
        <v>MAIN</v>
      </c>
      <c r="AK654" t="str" cm="1">
        <f t="array" ref="AK654">_xlfn._xlws.FILTER(Table4[Column1],ISNUMBER(SEARCH(Table4[Column1],MIS[[#This Row],[OrderUniqueIdentifier]])),"")</f>
        <v>XYT</v>
      </c>
    </row>
    <row r="655" spans="1:37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>
        <f>_xlfn.XLOOKUP(MIS[[#This Row],[TRADING SYMBOL]],[1]Sheet1!$D:$D,[1]Sheet1!$C:$C)</f>
        <v>91.6</v>
      </c>
      <c r="AE655">
        <f>MIS[[#This Row],[OrderAverageTradedPrice]]*MIS[[#This Row],[OrderQuantity]]</f>
        <v>11508</v>
      </c>
      <c r="AF655">
        <f>MIS[[#This Row],[LTP]]*MIS[[#This Row],[OrderQuantity]]</f>
        <v>7328</v>
      </c>
      <c r="AG655">
        <f>IF(MIS[[#This Row],[OrderSide]]="SELL",MIS[[#This Row],[VALUE]]-MIS[[#This Row],[LIVE_VALUE]],MIS[[#This Row],[LIVE_VALUE]]-MIS[[#This Row],[VALUE]])</f>
        <v>4180</v>
      </c>
      <c r="AH655" t="str" cm="1">
        <f t="array" ref="AH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5" t="str">
        <f>MIS[[#This Row],[TRADING SYMBOL]]</f>
        <v>SENSEX2552083600CE</v>
      </c>
      <c r="AJ655" t="str">
        <f>IF(RIGHT(MIS[[#This Row],[Main/Hedge]],4)="MAIN","MAIN","HEDGE")</f>
        <v>MAIN</v>
      </c>
      <c r="AK655" t="str" cm="1">
        <f t="array" ref="AK655">_xlfn._xlws.FILTER(Table4[Column1],ISNUMBER(SEARCH(Table4[Column1],MIS[[#This Row],[OrderUniqueIdentifier]])),"")</f>
        <v>XYT</v>
      </c>
    </row>
    <row r="656" spans="1:37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>
        <f>_xlfn.XLOOKUP(MIS[[#This Row],[TRADING SYMBOL]],[1]Sheet1!$D:$D,[1]Sheet1!$C:$C)</f>
        <v>115.45</v>
      </c>
      <c r="AE656">
        <f>MIS[[#This Row],[OrderAverageTradedPrice]]*MIS[[#This Row],[OrderQuantity]]</f>
        <v>12086</v>
      </c>
      <c r="AF656">
        <f>MIS[[#This Row],[LTP]]*MIS[[#This Row],[OrderQuantity]]</f>
        <v>9236</v>
      </c>
      <c r="AG656">
        <f>IF(MIS[[#This Row],[OrderSide]]="SELL",MIS[[#This Row],[VALUE]]-MIS[[#This Row],[LIVE_VALUE]],MIS[[#This Row],[LIVE_VALUE]]-MIS[[#This Row],[VALUE]])</f>
        <v>2850</v>
      </c>
      <c r="AH656" t="str" cm="1">
        <f t="array" ref="AH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6" t="str">
        <f>MIS[[#This Row],[TRADING SYMBOL]]</f>
        <v>SENSEX2552081100PE</v>
      </c>
      <c r="AJ656" t="str">
        <f>IF(RIGHT(MIS[[#This Row],[Main/Hedge]],4)="MAIN","MAIN","HEDGE")</f>
        <v>MAIN</v>
      </c>
      <c r="AK656" t="str" cm="1">
        <f t="array" ref="AK656">_xlfn._xlws.FILTER(Table4[Column1],ISNUMBER(SEARCH(Table4[Column1],MIS[[#This Row],[OrderUniqueIdentifier]])),"")</f>
        <v>XYT</v>
      </c>
    </row>
    <row r="657" spans="1:37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>
        <f>_xlfn.XLOOKUP(MIS[[#This Row],[TRADING SYMBOL]],[1]Sheet1!$D:$D,[1]Sheet1!$C:$C)</f>
        <v>91.6</v>
      </c>
      <c r="AE657">
        <f>MIS[[#This Row],[OrderAverageTradedPrice]]*MIS[[#This Row],[OrderQuantity]]</f>
        <v>8619.99999999996</v>
      </c>
      <c r="AF657">
        <f>MIS[[#This Row],[LTP]]*MIS[[#This Row],[OrderQuantity]]</f>
        <v>5496</v>
      </c>
      <c r="AG657">
        <f>IF(MIS[[#This Row],[OrderSide]]="SELL",MIS[[#This Row],[VALUE]]-MIS[[#This Row],[LIVE_VALUE]],MIS[[#This Row],[LIVE_VALUE]]-MIS[[#This Row],[VALUE]])</f>
        <v>3123.99999999996</v>
      </c>
      <c r="AH657" t="str" cm="1">
        <f t="array" ref="AH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7" t="str">
        <f>MIS[[#This Row],[TRADING SYMBOL]]</f>
        <v>SENSEX2552083600CE</v>
      </c>
      <c r="AJ657" t="str">
        <f>IF(RIGHT(MIS[[#This Row],[Main/Hedge]],4)="MAIN","MAIN","HEDGE")</f>
        <v>MAIN</v>
      </c>
      <c r="AK657" t="str" cm="1">
        <f t="array" ref="AK657">_xlfn._xlws.FILTER(Table4[Column1],ISNUMBER(SEARCH(Table4[Column1],MIS[[#This Row],[OrderUniqueIdentifier]])),"")</f>
        <v>XYT</v>
      </c>
    </row>
    <row r="658" spans="1:37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>
        <f>_xlfn.XLOOKUP(MIS[[#This Row],[TRADING SYMBOL]],[1]Sheet1!$D:$D,[1]Sheet1!$C:$C)</f>
        <v>115.45</v>
      </c>
      <c r="AE658">
        <f>MIS[[#This Row],[OrderAverageTradedPrice]]*MIS[[#This Row],[OrderQuantity]]</f>
        <v>9048</v>
      </c>
      <c r="AF658">
        <f>MIS[[#This Row],[LTP]]*MIS[[#This Row],[OrderQuantity]]</f>
        <v>6927</v>
      </c>
      <c r="AG658">
        <f>IF(MIS[[#This Row],[OrderSide]]="SELL",MIS[[#This Row],[VALUE]]-MIS[[#This Row],[LIVE_VALUE]],MIS[[#This Row],[LIVE_VALUE]]-MIS[[#This Row],[VALUE]])</f>
        <v>2121</v>
      </c>
      <c r="AH658" t="str" cm="1">
        <f t="array" ref="AH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8" t="str">
        <f>MIS[[#This Row],[TRADING SYMBOL]]</f>
        <v>SENSEX2552081100PE</v>
      </c>
      <c r="AJ658" t="str">
        <f>IF(RIGHT(MIS[[#This Row],[Main/Hedge]],4)="MAIN","MAIN","HEDGE")</f>
        <v>MAIN</v>
      </c>
      <c r="AK658" t="str" cm="1">
        <f t="array" ref="AK658">_xlfn._xlws.FILTER(Table4[Column1],ISNUMBER(SEARCH(Table4[Column1],MIS[[#This Row],[OrderUniqueIdentifier]])),"")</f>
        <v>XYT</v>
      </c>
    </row>
    <row r="659" spans="1:37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>
        <f>_xlfn.XLOOKUP(MIS[[#This Row],[TRADING SYMBOL]],[1]Sheet1!$D:$D,[1]Sheet1!$C:$C)</f>
        <v>91.6</v>
      </c>
      <c r="AE659">
        <f>MIS[[#This Row],[OrderAverageTradedPrice]]*MIS[[#This Row],[OrderQuantity]]</f>
        <v>11347</v>
      </c>
      <c r="AF659">
        <f>MIS[[#This Row],[LTP]]*MIS[[#This Row],[OrderQuantity]]</f>
        <v>7328</v>
      </c>
      <c r="AG659">
        <f>IF(MIS[[#This Row],[OrderSide]]="SELL",MIS[[#This Row],[VALUE]]-MIS[[#This Row],[LIVE_VALUE]],MIS[[#This Row],[LIVE_VALUE]]-MIS[[#This Row],[VALUE]])</f>
        <v>4019</v>
      </c>
      <c r="AH659" t="str" cm="1">
        <f t="array" ref="AH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9" t="str">
        <f>MIS[[#This Row],[TRADING SYMBOL]]</f>
        <v>SENSEX2552083600CE</v>
      </c>
      <c r="AJ659" t="str">
        <f>IF(RIGHT(MIS[[#This Row],[Main/Hedge]],4)="MAIN","MAIN","HEDGE")</f>
        <v>MAIN</v>
      </c>
      <c r="AK659" t="str" cm="1">
        <f t="array" ref="AK659">_xlfn._xlws.FILTER(Table4[Column1],ISNUMBER(SEARCH(Table4[Column1],MIS[[#This Row],[OrderUniqueIdentifier]])),"")</f>
        <v>XYT</v>
      </c>
    </row>
    <row r="660" spans="1:37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>
        <f>_xlfn.XLOOKUP(MIS[[#This Row],[TRADING SYMBOL]],[1]Sheet1!$D:$D,[1]Sheet1!$C:$C)</f>
        <v>91.6</v>
      </c>
      <c r="AE660">
        <f>MIS[[#This Row],[OrderAverageTradedPrice]]*MIS[[#This Row],[OrderQuantity]]</f>
        <v>5760</v>
      </c>
      <c r="AF660">
        <f>MIS[[#This Row],[LTP]]*MIS[[#This Row],[OrderQuantity]]</f>
        <v>3664</v>
      </c>
      <c r="AG660">
        <f>IF(MIS[[#This Row],[OrderSide]]="SELL",MIS[[#This Row],[VALUE]]-MIS[[#This Row],[LIVE_VALUE]],MIS[[#This Row],[LIVE_VALUE]]-MIS[[#This Row],[VALUE]])</f>
        <v>2096</v>
      </c>
      <c r="AH660" t="str" cm="1">
        <f t="array" ref="AH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0" t="str">
        <f>MIS[[#This Row],[TRADING SYMBOL]]</f>
        <v>SENSEX2552083600CE</v>
      </c>
      <c r="AJ660" t="str">
        <f>IF(RIGHT(MIS[[#This Row],[Main/Hedge]],4)="MAIN","MAIN","HEDGE")</f>
        <v>MAIN</v>
      </c>
      <c r="AK660" t="str" cm="1">
        <f t="array" ref="AK660">_xlfn._xlws.FILTER(Table4[Column1],ISNUMBER(SEARCH(Table4[Column1],MIS[[#This Row],[OrderUniqueIdentifier]])),"")</f>
        <v>XYT</v>
      </c>
    </row>
    <row r="661" spans="1:37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>
        <f>_xlfn.XLOOKUP(MIS[[#This Row],[TRADING SYMBOL]],[1]Sheet1!$D:$D,[1]Sheet1!$C:$C)</f>
        <v>91.6</v>
      </c>
      <c r="AE661">
        <f>MIS[[#This Row],[OrderAverageTradedPrice]]*MIS[[#This Row],[OrderQuantity]]</f>
        <v>5652</v>
      </c>
      <c r="AF661">
        <f>MIS[[#This Row],[LTP]]*MIS[[#This Row],[OrderQuantity]]</f>
        <v>3664</v>
      </c>
      <c r="AG661">
        <f>IF(MIS[[#This Row],[OrderSide]]="SELL",MIS[[#This Row],[VALUE]]-MIS[[#This Row],[LIVE_VALUE]],MIS[[#This Row],[LIVE_VALUE]]-MIS[[#This Row],[VALUE]])</f>
        <v>1988</v>
      </c>
      <c r="AH661" t="str" cm="1">
        <f t="array" ref="AH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1" t="str">
        <f>MIS[[#This Row],[TRADING SYMBOL]]</f>
        <v>SENSEX2552083600CE</v>
      </c>
      <c r="AJ661" t="str">
        <f>IF(RIGHT(MIS[[#This Row],[Main/Hedge]],4)="MAIN","MAIN","HEDGE")</f>
        <v>MAIN</v>
      </c>
      <c r="AK661" t="str" cm="1">
        <f t="array" ref="AK661">_xlfn._xlws.FILTER(Table4[Column1],ISNUMBER(SEARCH(Table4[Column1],MIS[[#This Row],[OrderUniqueIdentifier]])),"")</f>
        <v>XYT</v>
      </c>
    </row>
    <row r="662" spans="1:37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>
        <f>_xlfn.XLOOKUP(MIS[[#This Row],[TRADING SYMBOL]],[1]Sheet1!$D:$D,[1]Sheet1!$C:$C)</f>
        <v>91.6</v>
      </c>
      <c r="AE662">
        <f>MIS[[#This Row],[OrderAverageTradedPrice]]*MIS[[#This Row],[OrderQuantity]]</f>
        <v>5664</v>
      </c>
      <c r="AF662">
        <f>MIS[[#This Row],[LTP]]*MIS[[#This Row],[OrderQuantity]]</f>
        <v>3664</v>
      </c>
      <c r="AG662">
        <f>IF(MIS[[#This Row],[OrderSide]]="SELL",MIS[[#This Row],[VALUE]]-MIS[[#This Row],[LIVE_VALUE]],MIS[[#This Row],[LIVE_VALUE]]-MIS[[#This Row],[VALUE]])</f>
        <v>2000</v>
      </c>
      <c r="AH662" t="str" cm="1">
        <f t="array" ref="AH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2" t="str">
        <f>MIS[[#This Row],[TRADING SYMBOL]]</f>
        <v>SENSEX2552083600CE</v>
      </c>
      <c r="AJ662" t="str">
        <f>IF(RIGHT(MIS[[#This Row],[Main/Hedge]],4)="MAIN","MAIN","HEDGE")</f>
        <v>MAIN</v>
      </c>
      <c r="AK662" t="str" cm="1">
        <f t="array" ref="AK662">_xlfn._xlws.FILTER(Table4[Column1],ISNUMBER(SEARCH(Table4[Column1],MIS[[#This Row],[OrderUniqueIdentifier]])),"")</f>
        <v>XYT</v>
      </c>
    </row>
    <row r="663" spans="1:37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>
        <f>_xlfn.XLOOKUP(MIS[[#This Row],[TRADING SYMBOL]],[1]Sheet1!$D:$D,[1]Sheet1!$C:$C)</f>
        <v>115.45</v>
      </c>
      <c r="AE663">
        <f>MIS[[#This Row],[OrderAverageTradedPrice]]*MIS[[#This Row],[OrderQuantity]]</f>
        <v>9114</v>
      </c>
      <c r="AF663">
        <f>MIS[[#This Row],[LTP]]*MIS[[#This Row],[OrderQuantity]]</f>
        <v>6927</v>
      </c>
      <c r="AG663">
        <f>IF(MIS[[#This Row],[OrderSide]]="SELL",MIS[[#This Row],[VALUE]]-MIS[[#This Row],[LIVE_VALUE]],MIS[[#This Row],[LIVE_VALUE]]-MIS[[#This Row],[VALUE]])</f>
        <v>2187</v>
      </c>
      <c r="AH663" t="str" cm="1">
        <f t="array" ref="AH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3" t="str">
        <f>MIS[[#This Row],[TRADING SYMBOL]]</f>
        <v>SENSEX2552081100PE</v>
      </c>
      <c r="AJ663" t="str">
        <f>IF(RIGHT(MIS[[#This Row],[Main/Hedge]],4)="MAIN","MAIN","HEDGE")</f>
        <v>MAIN</v>
      </c>
      <c r="AK663" t="str" cm="1">
        <f t="array" ref="AK663">_xlfn._xlws.FILTER(Table4[Column1],ISNUMBER(SEARCH(Table4[Column1],MIS[[#This Row],[OrderUniqueIdentifier]])),"")</f>
        <v>XYT</v>
      </c>
    </row>
    <row r="664" spans="1:37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>
        <f>_xlfn.XLOOKUP(MIS[[#This Row],[TRADING SYMBOL]],[1]Sheet1!$D:$D,[1]Sheet1!$C:$C)</f>
        <v>91.6</v>
      </c>
      <c r="AE664">
        <f>MIS[[#This Row],[OrderAverageTradedPrice]]*MIS[[#This Row],[OrderQuantity]]</f>
        <v>5654</v>
      </c>
      <c r="AF664">
        <f>MIS[[#This Row],[LTP]]*MIS[[#This Row],[OrderQuantity]]</f>
        <v>3664</v>
      </c>
      <c r="AG664">
        <f>IF(MIS[[#This Row],[OrderSide]]="SELL",MIS[[#This Row],[VALUE]]-MIS[[#This Row],[LIVE_VALUE]],MIS[[#This Row],[LIVE_VALUE]]-MIS[[#This Row],[VALUE]])</f>
        <v>1990</v>
      </c>
      <c r="AH664" t="str" cm="1">
        <f t="array" ref="AH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4" t="str">
        <f>MIS[[#This Row],[TRADING SYMBOL]]</f>
        <v>SENSEX2552083600CE</v>
      </c>
      <c r="AJ664" t="str">
        <f>IF(RIGHT(MIS[[#This Row],[Main/Hedge]],4)="MAIN","MAIN","HEDGE")</f>
        <v>MAIN</v>
      </c>
      <c r="AK664" t="str" cm="1">
        <f t="array" ref="AK664">_xlfn._xlws.FILTER(Table4[Column1],ISNUMBER(SEARCH(Table4[Column1],MIS[[#This Row],[OrderUniqueIdentifier]])),"")</f>
        <v>XYT</v>
      </c>
    </row>
    <row r="665" spans="1:37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>
        <f>_xlfn.XLOOKUP(MIS[[#This Row],[TRADING SYMBOL]],[1]Sheet1!$D:$D,[1]Sheet1!$C:$C)</f>
        <v>91.6</v>
      </c>
      <c r="AE665">
        <f>MIS[[#This Row],[OrderAverageTradedPrice]]*MIS[[#This Row],[OrderQuantity]]</f>
        <v>2818</v>
      </c>
      <c r="AF665">
        <f>MIS[[#This Row],[LTP]]*MIS[[#This Row],[OrderQuantity]]</f>
        <v>1832</v>
      </c>
      <c r="AG665">
        <f>IF(MIS[[#This Row],[OrderSide]]="SELL",MIS[[#This Row],[VALUE]]-MIS[[#This Row],[LIVE_VALUE]],MIS[[#This Row],[LIVE_VALUE]]-MIS[[#This Row],[VALUE]])</f>
        <v>986</v>
      </c>
      <c r="AH665" t="str" cm="1">
        <f t="array" ref="AH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5" t="str">
        <f>MIS[[#This Row],[TRADING SYMBOL]]</f>
        <v>SENSEX2552083600CE</v>
      </c>
      <c r="AJ665" t="str">
        <f>IF(RIGHT(MIS[[#This Row],[Main/Hedge]],4)="MAIN","MAIN","HEDGE")</f>
        <v>MAIN</v>
      </c>
      <c r="AK665" t="str" cm="1">
        <f t="array" ref="AK665">_xlfn._xlws.FILTER(Table4[Column1],ISNUMBER(SEARCH(Table4[Column1],MIS[[#This Row],[OrderUniqueIdentifier]])),"")</f>
        <v>XYT</v>
      </c>
    </row>
    <row r="666" spans="1:37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>
        <f>_xlfn.XLOOKUP(MIS[[#This Row],[TRADING SYMBOL]],[1]Sheet1!$D:$D,[1]Sheet1!$C:$C)</f>
        <v>91.6</v>
      </c>
      <c r="AE666">
        <f>MIS[[#This Row],[OrderAverageTradedPrice]]*MIS[[#This Row],[OrderQuantity]]</f>
        <v>2820</v>
      </c>
      <c r="AF666">
        <f>MIS[[#This Row],[LTP]]*MIS[[#This Row],[OrderQuantity]]</f>
        <v>1832</v>
      </c>
      <c r="AG666">
        <f>IF(MIS[[#This Row],[OrderSide]]="SELL",MIS[[#This Row],[VALUE]]-MIS[[#This Row],[LIVE_VALUE]],MIS[[#This Row],[LIVE_VALUE]]-MIS[[#This Row],[VALUE]])</f>
        <v>988</v>
      </c>
      <c r="AH666" t="str" cm="1">
        <f t="array" ref="AH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6" t="str">
        <f>MIS[[#This Row],[TRADING SYMBOL]]</f>
        <v>SENSEX2552083600CE</v>
      </c>
      <c r="AJ666" t="str">
        <f>IF(RIGHT(MIS[[#This Row],[Main/Hedge]],4)="MAIN","MAIN","HEDGE")</f>
        <v>MAIN</v>
      </c>
      <c r="AK666" t="str" cm="1">
        <f t="array" ref="AK666">_xlfn._xlws.FILTER(Table4[Column1],ISNUMBER(SEARCH(Table4[Column1],MIS[[#This Row],[OrderUniqueIdentifier]])),"")</f>
        <v>XYT</v>
      </c>
    </row>
    <row r="667" spans="1:37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>
        <f>_xlfn.XLOOKUP(MIS[[#This Row],[TRADING SYMBOL]],[1]Sheet1!$D:$D,[1]Sheet1!$C:$C)</f>
        <v>115.45</v>
      </c>
      <c r="AE667">
        <f>MIS[[#This Row],[OrderAverageTradedPrice]]*MIS[[#This Row],[OrderQuantity]]</f>
        <v>6064</v>
      </c>
      <c r="AF667">
        <f>MIS[[#This Row],[LTP]]*MIS[[#This Row],[OrderQuantity]]</f>
        <v>4618</v>
      </c>
      <c r="AG667">
        <f>IF(MIS[[#This Row],[OrderSide]]="SELL",MIS[[#This Row],[VALUE]]-MIS[[#This Row],[LIVE_VALUE]],MIS[[#This Row],[LIVE_VALUE]]-MIS[[#This Row],[VALUE]])</f>
        <v>1446</v>
      </c>
      <c r="AH667" t="str" cm="1">
        <f t="array" ref="AH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7" t="str">
        <f>MIS[[#This Row],[TRADING SYMBOL]]</f>
        <v>SENSEX2552081100PE</v>
      </c>
      <c r="AJ667" t="str">
        <f>IF(RIGHT(MIS[[#This Row],[Main/Hedge]],4)="MAIN","MAIN","HEDGE")</f>
        <v>MAIN</v>
      </c>
      <c r="AK667" t="str" cm="1">
        <f t="array" ref="AK667">_xlfn._xlws.FILTER(Table4[Column1],ISNUMBER(SEARCH(Table4[Column1],MIS[[#This Row],[OrderUniqueIdentifier]])),"")</f>
        <v>XYT</v>
      </c>
    </row>
    <row r="668" spans="1:37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>
        <f>_xlfn.XLOOKUP(MIS[[#This Row],[TRADING SYMBOL]],[1]Sheet1!$D:$D,[1]Sheet1!$C:$C)</f>
        <v>91.6</v>
      </c>
      <c r="AE668">
        <f>MIS[[#This Row],[OrderAverageTradedPrice]]*MIS[[#This Row],[OrderQuantity]]</f>
        <v>8508</v>
      </c>
      <c r="AF668">
        <f>MIS[[#This Row],[LTP]]*MIS[[#This Row],[OrderQuantity]]</f>
        <v>5496</v>
      </c>
      <c r="AG668">
        <f>IF(MIS[[#This Row],[OrderSide]]="SELL",MIS[[#This Row],[VALUE]]-MIS[[#This Row],[LIVE_VALUE]],MIS[[#This Row],[LIVE_VALUE]]-MIS[[#This Row],[VALUE]])</f>
        <v>3012</v>
      </c>
      <c r="AH668" t="str" cm="1">
        <f t="array" ref="AH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8" t="str">
        <f>MIS[[#This Row],[TRADING SYMBOL]]</f>
        <v>SENSEX2552083600CE</v>
      </c>
      <c r="AJ668" t="str">
        <f>IF(RIGHT(MIS[[#This Row],[Main/Hedge]],4)="MAIN","MAIN","HEDGE")</f>
        <v>MAIN</v>
      </c>
      <c r="AK668" t="str" cm="1">
        <f t="array" ref="AK668">_xlfn._xlws.FILTER(Table4[Column1],ISNUMBER(SEARCH(Table4[Column1],MIS[[#This Row],[OrderUniqueIdentifier]])),"")</f>
        <v>XYT</v>
      </c>
    </row>
    <row r="669" spans="1:37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>
        <f>_xlfn.XLOOKUP(MIS[[#This Row],[TRADING SYMBOL]],[1]Sheet1!$D:$D,[1]Sheet1!$C:$C)</f>
        <v>115.45</v>
      </c>
      <c r="AE669">
        <f>MIS[[#This Row],[OrderAverageTradedPrice]]*MIS[[#This Row],[OrderQuantity]]</f>
        <v>9060</v>
      </c>
      <c r="AF669">
        <f>MIS[[#This Row],[LTP]]*MIS[[#This Row],[OrderQuantity]]</f>
        <v>6927</v>
      </c>
      <c r="AG669">
        <f>IF(MIS[[#This Row],[OrderSide]]="SELL",MIS[[#This Row],[VALUE]]-MIS[[#This Row],[LIVE_VALUE]],MIS[[#This Row],[LIVE_VALUE]]-MIS[[#This Row],[VALUE]])</f>
        <v>2133</v>
      </c>
      <c r="AH669" t="str" cm="1">
        <f t="array" ref="AH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9" t="str">
        <f>MIS[[#This Row],[TRADING SYMBOL]]</f>
        <v>SENSEX2552081100PE</v>
      </c>
      <c r="AJ669" t="str">
        <f>IF(RIGHT(MIS[[#This Row],[Main/Hedge]],4)="MAIN","MAIN","HEDGE")</f>
        <v>MAIN</v>
      </c>
      <c r="AK669" t="str" cm="1">
        <f t="array" ref="AK669">_xlfn._xlws.FILTER(Table4[Column1],ISNUMBER(SEARCH(Table4[Column1],MIS[[#This Row],[OrderUniqueIdentifier]])),"")</f>
        <v>XYT</v>
      </c>
    </row>
    <row r="670" spans="1:37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>
        <f>_xlfn.XLOOKUP(MIS[[#This Row],[TRADING SYMBOL]],[1]Sheet1!$D:$D,[1]Sheet1!$C:$C)</f>
        <v>91.6</v>
      </c>
      <c r="AE670">
        <f>MIS[[#This Row],[OrderAverageTradedPrice]]*MIS[[#This Row],[OrderQuantity]]</f>
        <v>2829</v>
      </c>
      <c r="AF670">
        <f>MIS[[#This Row],[LTP]]*MIS[[#This Row],[OrderQuantity]]</f>
        <v>1832</v>
      </c>
      <c r="AG670">
        <f>IF(MIS[[#This Row],[OrderSide]]="SELL",MIS[[#This Row],[VALUE]]-MIS[[#This Row],[LIVE_VALUE]],MIS[[#This Row],[LIVE_VALUE]]-MIS[[#This Row],[VALUE]])</f>
        <v>997</v>
      </c>
      <c r="AH670" t="str" cm="1">
        <f t="array" ref="AH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0" t="str">
        <f>MIS[[#This Row],[TRADING SYMBOL]]</f>
        <v>SENSEX2552083600CE</v>
      </c>
      <c r="AJ670" t="str">
        <f>IF(RIGHT(MIS[[#This Row],[Main/Hedge]],4)="MAIN","MAIN","HEDGE")</f>
        <v>MAIN</v>
      </c>
      <c r="AK670" t="str" cm="1">
        <f t="array" ref="AK670">_xlfn._xlws.FILTER(Table4[Column1],ISNUMBER(SEARCH(Table4[Column1],MIS[[#This Row],[OrderUniqueIdentifier]])),"")</f>
        <v>XYT</v>
      </c>
    </row>
    <row r="671" spans="1:37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>
        <f>_xlfn.XLOOKUP(MIS[[#This Row],[TRADING SYMBOL]],[1]Sheet1!$D:$D,[1]Sheet1!$C:$C)</f>
        <v>115.45</v>
      </c>
      <c r="AE671">
        <f>MIS[[#This Row],[OrderAverageTradedPrice]]*MIS[[#This Row],[OrderQuantity]]</f>
        <v>9063</v>
      </c>
      <c r="AF671">
        <f>MIS[[#This Row],[LTP]]*MIS[[#This Row],[OrderQuantity]]</f>
        <v>6927</v>
      </c>
      <c r="AG671">
        <f>IF(MIS[[#This Row],[OrderSide]]="SELL",MIS[[#This Row],[VALUE]]-MIS[[#This Row],[LIVE_VALUE]],MIS[[#This Row],[LIVE_VALUE]]-MIS[[#This Row],[VALUE]])</f>
        <v>2136</v>
      </c>
      <c r="AH671" t="str" cm="1">
        <f t="array" ref="AH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1" t="str">
        <f>MIS[[#This Row],[TRADING SYMBOL]]</f>
        <v>SENSEX2552081100PE</v>
      </c>
      <c r="AJ671" t="str">
        <f>IF(RIGHT(MIS[[#This Row],[Main/Hedge]],4)="MAIN","MAIN","HEDGE")</f>
        <v>MAIN</v>
      </c>
      <c r="AK671" t="str" cm="1">
        <f t="array" ref="AK671">_xlfn._xlws.FILTER(Table4[Column1],ISNUMBER(SEARCH(Table4[Column1],MIS[[#This Row],[OrderUniqueIdentifier]])),"")</f>
        <v>XYT</v>
      </c>
    </row>
    <row r="672" spans="1:37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>
        <f>_xlfn.XLOOKUP(MIS[[#This Row],[TRADING SYMBOL]],[1]Sheet1!$D:$D,[1]Sheet1!$C:$C)</f>
        <v>115.45</v>
      </c>
      <c r="AE672">
        <f>MIS[[#This Row],[OrderAverageTradedPrice]]*MIS[[#This Row],[OrderQuantity]]</f>
        <v>3019</v>
      </c>
      <c r="AF672">
        <f>MIS[[#This Row],[LTP]]*MIS[[#This Row],[OrderQuantity]]</f>
        <v>2309</v>
      </c>
      <c r="AG672">
        <f>IF(MIS[[#This Row],[OrderSide]]="SELL",MIS[[#This Row],[VALUE]]-MIS[[#This Row],[LIVE_VALUE]],MIS[[#This Row],[LIVE_VALUE]]-MIS[[#This Row],[VALUE]])</f>
        <v>710</v>
      </c>
      <c r="AH672" t="str" cm="1">
        <f t="array" ref="AH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2" t="str">
        <f>MIS[[#This Row],[TRADING SYMBOL]]</f>
        <v>SENSEX2552081100PE</v>
      </c>
      <c r="AJ672" t="str">
        <f>IF(RIGHT(MIS[[#This Row],[Main/Hedge]],4)="MAIN","MAIN","HEDGE")</f>
        <v>MAIN</v>
      </c>
      <c r="AK672" t="str" cm="1">
        <f t="array" ref="AK672">_xlfn._xlws.FILTER(Table4[Column1],ISNUMBER(SEARCH(Table4[Column1],MIS[[#This Row],[OrderUniqueIdentifier]])),"")</f>
        <v>XYT</v>
      </c>
    </row>
    <row r="673" spans="1:37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>
        <f>_xlfn.XLOOKUP(MIS[[#This Row],[TRADING SYMBOL]],[1]Sheet1!$D:$D,[1]Sheet1!$C:$C)</f>
        <v>91.6</v>
      </c>
      <c r="AE673">
        <f>MIS[[#This Row],[OrderAverageTradedPrice]]*MIS[[#This Row],[OrderQuantity]]</f>
        <v>2810</v>
      </c>
      <c r="AF673">
        <f>MIS[[#This Row],[LTP]]*MIS[[#This Row],[OrderQuantity]]</f>
        <v>1832</v>
      </c>
      <c r="AG673">
        <f>IF(MIS[[#This Row],[OrderSide]]="SELL",MIS[[#This Row],[VALUE]]-MIS[[#This Row],[LIVE_VALUE]],MIS[[#This Row],[LIVE_VALUE]]-MIS[[#This Row],[VALUE]])</f>
        <v>978</v>
      </c>
      <c r="AH673" t="str" cm="1">
        <f t="array" ref="AH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3" t="str">
        <f>MIS[[#This Row],[TRADING SYMBOL]]</f>
        <v>SENSEX2552083600CE</v>
      </c>
      <c r="AJ673" t="str">
        <f>IF(RIGHT(MIS[[#This Row],[Main/Hedge]],4)="MAIN","MAIN","HEDGE")</f>
        <v>MAIN</v>
      </c>
      <c r="AK673" t="str" cm="1">
        <f t="array" ref="AK673">_xlfn._xlws.FILTER(Table4[Column1],ISNUMBER(SEARCH(Table4[Column1],MIS[[#This Row],[OrderUniqueIdentifier]])),"")</f>
        <v>XYT</v>
      </c>
    </row>
    <row r="674" spans="1:37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>
        <f>_xlfn.XLOOKUP(MIS[[#This Row],[TRADING SYMBOL]],[1]Sheet1!$D:$D,[1]Sheet1!$C:$C)</f>
        <v>115.45</v>
      </c>
      <c r="AE674">
        <f>MIS[[#This Row],[OrderAverageTradedPrice]]*MIS[[#This Row],[OrderQuantity]]</f>
        <v>3026</v>
      </c>
      <c r="AF674">
        <f>MIS[[#This Row],[LTP]]*MIS[[#This Row],[OrderQuantity]]</f>
        <v>2309</v>
      </c>
      <c r="AG674">
        <f>IF(MIS[[#This Row],[OrderSide]]="SELL",MIS[[#This Row],[VALUE]]-MIS[[#This Row],[LIVE_VALUE]],MIS[[#This Row],[LIVE_VALUE]]-MIS[[#This Row],[VALUE]])</f>
        <v>717</v>
      </c>
      <c r="AH674" t="str" cm="1">
        <f t="array" ref="AH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4" t="str">
        <f>MIS[[#This Row],[TRADING SYMBOL]]</f>
        <v>SENSEX2552081100PE</v>
      </c>
      <c r="AJ674" t="str">
        <f>IF(RIGHT(MIS[[#This Row],[Main/Hedge]],4)="MAIN","MAIN","HEDGE")</f>
        <v>MAIN</v>
      </c>
      <c r="AK674" t="str" cm="1">
        <f t="array" ref="AK674">_xlfn._xlws.FILTER(Table4[Column1],ISNUMBER(SEARCH(Table4[Column1],MIS[[#This Row],[OrderUniqueIdentifier]])),"")</f>
        <v>XYT</v>
      </c>
    </row>
    <row r="675" spans="1:37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>
        <f>_xlfn.XLOOKUP(MIS[[#This Row],[TRADING SYMBOL]],[1]Sheet1!$D:$D,[1]Sheet1!$C:$C)</f>
        <v>91.6</v>
      </c>
      <c r="AE675">
        <f>MIS[[#This Row],[OrderAverageTradedPrice]]*MIS[[#This Row],[OrderQuantity]]</f>
        <v>11326</v>
      </c>
      <c r="AF675">
        <f>MIS[[#This Row],[LTP]]*MIS[[#This Row],[OrderQuantity]]</f>
        <v>7328</v>
      </c>
      <c r="AG675">
        <f>IF(MIS[[#This Row],[OrderSide]]="SELL",MIS[[#This Row],[VALUE]]-MIS[[#This Row],[LIVE_VALUE]],MIS[[#This Row],[LIVE_VALUE]]-MIS[[#This Row],[VALUE]])</f>
        <v>3998</v>
      </c>
      <c r="AH675" t="str" cm="1">
        <f t="array" ref="AH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5" t="str">
        <f>MIS[[#This Row],[TRADING SYMBOL]]</f>
        <v>SENSEX2552083600CE</v>
      </c>
      <c r="AJ675" t="str">
        <f>IF(RIGHT(MIS[[#This Row],[Main/Hedge]],4)="MAIN","MAIN","HEDGE")</f>
        <v>MAIN</v>
      </c>
      <c r="AK675" t="str" cm="1">
        <f t="array" ref="AK675">_xlfn._xlws.FILTER(Table4[Column1],ISNUMBER(SEARCH(Table4[Column1],MIS[[#This Row],[OrderUniqueIdentifier]])),"")</f>
        <v>XYT</v>
      </c>
    </row>
    <row r="676" spans="1:37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>
        <f>_xlfn.XLOOKUP(MIS[[#This Row],[TRADING SYMBOL]],[1]Sheet1!$D:$D,[1]Sheet1!$C:$C)</f>
        <v>115.45</v>
      </c>
      <c r="AE676">
        <f>MIS[[#This Row],[OrderAverageTradedPrice]]*MIS[[#This Row],[OrderQuantity]]</f>
        <v>12104</v>
      </c>
      <c r="AF676">
        <f>MIS[[#This Row],[LTP]]*MIS[[#This Row],[OrderQuantity]]</f>
        <v>9236</v>
      </c>
      <c r="AG676">
        <f>IF(MIS[[#This Row],[OrderSide]]="SELL",MIS[[#This Row],[VALUE]]-MIS[[#This Row],[LIVE_VALUE]],MIS[[#This Row],[LIVE_VALUE]]-MIS[[#This Row],[VALUE]])</f>
        <v>2868</v>
      </c>
      <c r="AH676" t="str" cm="1">
        <f t="array" ref="AH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6" t="str">
        <f>MIS[[#This Row],[TRADING SYMBOL]]</f>
        <v>SENSEX2552081100PE</v>
      </c>
      <c r="AJ676" t="str">
        <f>IF(RIGHT(MIS[[#This Row],[Main/Hedge]],4)="MAIN","MAIN","HEDGE")</f>
        <v>MAIN</v>
      </c>
      <c r="AK676" t="str" cm="1">
        <f t="array" ref="AK676">_xlfn._xlws.FILTER(Table4[Column1],ISNUMBER(SEARCH(Table4[Column1],MIS[[#This Row],[OrderUniqueIdentifier]])),"")</f>
        <v>XYT</v>
      </c>
    </row>
    <row r="677" spans="1:37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>
        <f>_xlfn.XLOOKUP(MIS[[#This Row],[TRADING SYMBOL]],[1]Sheet1!$D:$D,[1]Sheet1!$C:$C)</f>
        <v>91.6</v>
      </c>
      <c r="AE677">
        <f>MIS[[#This Row],[OrderAverageTradedPrice]]*MIS[[#This Row],[OrderQuantity]]</f>
        <v>2817</v>
      </c>
      <c r="AF677">
        <f>MIS[[#This Row],[LTP]]*MIS[[#This Row],[OrderQuantity]]</f>
        <v>1832</v>
      </c>
      <c r="AG677">
        <f>IF(MIS[[#This Row],[OrderSide]]="SELL",MIS[[#This Row],[VALUE]]-MIS[[#This Row],[LIVE_VALUE]],MIS[[#This Row],[LIVE_VALUE]]-MIS[[#This Row],[VALUE]])</f>
        <v>985</v>
      </c>
      <c r="AH677" t="str" cm="1">
        <f t="array" ref="AH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7" t="str">
        <f>MIS[[#This Row],[TRADING SYMBOL]]</f>
        <v>SENSEX2552083600CE</v>
      </c>
      <c r="AJ677" t="str">
        <f>IF(RIGHT(MIS[[#This Row],[Main/Hedge]],4)="MAIN","MAIN","HEDGE")</f>
        <v>MAIN</v>
      </c>
      <c r="AK677" t="str" cm="1">
        <f t="array" ref="AK677">_xlfn._xlws.FILTER(Table4[Column1],ISNUMBER(SEARCH(Table4[Column1],MIS[[#This Row],[OrderUniqueIdentifier]])),"")</f>
        <v>XYT</v>
      </c>
    </row>
    <row r="678" spans="1:37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>
        <f>_xlfn.XLOOKUP(MIS[[#This Row],[TRADING SYMBOL]],[1]Sheet1!$D:$D,[1]Sheet1!$C:$C)</f>
        <v>115.45</v>
      </c>
      <c r="AE678">
        <f>MIS[[#This Row],[OrderAverageTradedPrice]]*MIS[[#This Row],[OrderQuantity]]</f>
        <v>6066</v>
      </c>
      <c r="AF678">
        <f>MIS[[#This Row],[LTP]]*MIS[[#This Row],[OrderQuantity]]</f>
        <v>4618</v>
      </c>
      <c r="AG678">
        <f>IF(MIS[[#This Row],[OrderSide]]="SELL",MIS[[#This Row],[VALUE]]-MIS[[#This Row],[LIVE_VALUE]],MIS[[#This Row],[LIVE_VALUE]]-MIS[[#This Row],[VALUE]])</f>
        <v>1448</v>
      </c>
      <c r="AH678" t="str" cm="1">
        <f t="array" ref="AH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8" t="str">
        <f>MIS[[#This Row],[TRADING SYMBOL]]</f>
        <v>SENSEX2552081100PE</v>
      </c>
      <c r="AJ678" t="str">
        <f>IF(RIGHT(MIS[[#This Row],[Main/Hedge]],4)="MAIN","MAIN","HEDGE")</f>
        <v>MAIN</v>
      </c>
      <c r="AK678" t="str" cm="1">
        <f t="array" ref="AK678">_xlfn._xlws.FILTER(Table4[Column1],ISNUMBER(SEARCH(Table4[Column1],MIS[[#This Row],[OrderUniqueIdentifier]])),"")</f>
        <v>XYT</v>
      </c>
    </row>
    <row r="679" spans="1:37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>
        <f>_xlfn.XLOOKUP(MIS[[#This Row],[TRADING SYMBOL]],[1]Sheet1!$D:$D,[1]Sheet1!$C:$C)</f>
        <v>115.45</v>
      </c>
      <c r="AE679">
        <f>MIS[[#This Row],[OrderAverageTradedPrice]]*MIS[[#This Row],[OrderQuantity]]</f>
        <v>3034</v>
      </c>
      <c r="AF679">
        <f>MIS[[#This Row],[LTP]]*MIS[[#This Row],[OrderQuantity]]</f>
        <v>2309</v>
      </c>
      <c r="AG679">
        <f>IF(MIS[[#This Row],[OrderSide]]="SELL",MIS[[#This Row],[VALUE]]-MIS[[#This Row],[LIVE_VALUE]],MIS[[#This Row],[LIVE_VALUE]]-MIS[[#This Row],[VALUE]])</f>
        <v>725</v>
      </c>
      <c r="AH679" t="str" cm="1">
        <f t="array" ref="AH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9" t="str">
        <f>MIS[[#This Row],[TRADING SYMBOL]]</f>
        <v>SENSEX2552081100PE</v>
      </c>
      <c r="AJ679" t="str">
        <f>IF(RIGHT(MIS[[#This Row],[Main/Hedge]],4)="MAIN","MAIN","HEDGE")</f>
        <v>MAIN</v>
      </c>
      <c r="AK679" t="str" cm="1">
        <f t="array" ref="AK679">_xlfn._xlws.FILTER(Table4[Column1],ISNUMBER(SEARCH(Table4[Column1],MIS[[#This Row],[OrderUniqueIdentifier]])),"")</f>
        <v>XYT</v>
      </c>
    </row>
    <row r="680" spans="1:37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>
        <f>_xlfn.XLOOKUP(MIS[[#This Row],[TRADING SYMBOL]],[1]Sheet1!$D:$D,[1]Sheet1!$C:$C)</f>
        <v>115.45</v>
      </c>
      <c r="AE680">
        <f>MIS[[#This Row],[OrderAverageTradedPrice]]*MIS[[#This Row],[OrderQuantity]]</f>
        <v>3023</v>
      </c>
      <c r="AF680">
        <f>MIS[[#This Row],[LTP]]*MIS[[#This Row],[OrderQuantity]]</f>
        <v>2309</v>
      </c>
      <c r="AG680">
        <f>IF(MIS[[#This Row],[OrderSide]]="SELL",MIS[[#This Row],[VALUE]]-MIS[[#This Row],[LIVE_VALUE]],MIS[[#This Row],[LIVE_VALUE]]-MIS[[#This Row],[VALUE]])</f>
        <v>714</v>
      </c>
      <c r="AH680" t="str" cm="1">
        <f t="array" ref="AH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0" t="str">
        <f>MIS[[#This Row],[TRADING SYMBOL]]</f>
        <v>SENSEX2552081100PE</v>
      </c>
      <c r="AJ680" t="str">
        <f>IF(RIGHT(MIS[[#This Row],[Main/Hedge]],4)="MAIN","MAIN","HEDGE")</f>
        <v>MAIN</v>
      </c>
      <c r="AK680" t="str" cm="1">
        <f t="array" ref="AK680">_xlfn._xlws.FILTER(Table4[Column1],ISNUMBER(SEARCH(Table4[Column1],MIS[[#This Row],[OrderUniqueIdentifier]])),"")</f>
        <v>XYT</v>
      </c>
    </row>
    <row r="681" spans="1:37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>
        <f>_xlfn.XLOOKUP(MIS[[#This Row],[TRADING SYMBOL]],[1]Sheet1!$D:$D,[1]Sheet1!$C:$C)</f>
        <v>115.45</v>
      </c>
      <c r="AE681">
        <f>MIS[[#This Row],[OrderAverageTradedPrice]]*MIS[[#This Row],[OrderQuantity]]</f>
        <v>9087</v>
      </c>
      <c r="AF681">
        <f>MIS[[#This Row],[LTP]]*MIS[[#This Row],[OrderQuantity]]</f>
        <v>6927</v>
      </c>
      <c r="AG681">
        <f>IF(MIS[[#This Row],[OrderSide]]="SELL",MIS[[#This Row],[VALUE]]-MIS[[#This Row],[LIVE_VALUE]],MIS[[#This Row],[LIVE_VALUE]]-MIS[[#This Row],[VALUE]])</f>
        <v>2160</v>
      </c>
      <c r="AH681" t="str" cm="1">
        <f t="array" ref="AH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1" t="str">
        <f>MIS[[#This Row],[TRADING SYMBOL]]</f>
        <v>SENSEX2552081100PE</v>
      </c>
      <c r="AJ681" t="str">
        <f>IF(RIGHT(MIS[[#This Row],[Main/Hedge]],4)="MAIN","MAIN","HEDGE")</f>
        <v>MAIN</v>
      </c>
      <c r="AK681" t="str" cm="1">
        <f t="array" ref="AK681">_xlfn._xlws.FILTER(Table4[Column1],ISNUMBER(SEARCH(Table4[Column1],MIS[[#This Row],[OrderUniqueIdentifier]])),"")</f>
        <v>XYT</v>
      </c>
    </row>
    <row r="682" spans="1:37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>
        <f>_xlfn.XLOOKUP(MIS[[#This Row],[TRADING SYMBOL]],[1]Sheet1!$D:$D,[1]Sheet1!$C:$C)</f>
        <v>115.45</v>
      </c>
      <c r="AE682">
        <f>MIS[[#This Row],[OrderAverageTradedPrice]]*MIS[[#This Row],[OrderQuantity]]</f>
        <v>3038</v>
      </c>
      <c r="AF682">
        <f>MIS[[#This Row],[LTP]]*MIS[[#This Row],[OrderQuantity]]</f>
        <v>2309</v>
      </c>
      <c r="AG682">
        <f>IF(MIS[[#This Row],[OrderSide]]="SELL",MIS[[#This Row],[VALUE]]-MIS[[#This Row],[LIVE_VALUE]],MIS[[#This Row],[LIVE_VALUE]]-MIS[[#This Row],[VALUE]])</f>
        <v>729</v>
      </c>
      <c r="AH682" t="str" cm="1">
        <f t="array" ref="AH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2" t="str">
        <f>MIS[[#This Row],[TRADING SYMBOL]]</f>
        <v>SENSEX2552081100PE</v>
      </c>
      <c r="AJ682" t="str">
        <f>IF(RIGHT(MIS[[#This Row],[Main/Hedge]],4)="MAIN","MAIN","HEDGE")</f>
        <v>MAIN</v>
      </c>
      <c r="AK682" t="str" cm="1">
        <f t="array" ref="AK682">_xlfn._xlws.FILTER(Table4[Column1],ISNUMBER(SEARCH(Table4[Column1],MIS[[#This Row],[OrderUniqueIdentifier]])),"")</f>
        <v>XYT</v>
      </c>
    </row>
    <row r="683" spans="1:37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>
        <f>_xlfn.XLOOKUP(MIS[[#This Row],[TRADING SYMBOL]],[1]Sheet1!$D:$D,[1]Sheet1!$C:$C)</f>
        <v>115.45</v>
      </c>
      <c r="AE683">
        <f>MIS[[#This Row],[OrderAverageTradedPrice]]*MIS[[#This Row],[OrderQuantity]]</f>
        <v>3036</v>
      </c>
      <c r="AF683">
        <f>MIS[[#This Row],[LTP]]*MIS[[#This Row],[OrderQuantity]]</f>
        <v>2309</v>
      </c>
      <c r="AG683">
        <f>IF(MIS[[#This Row],[OrderSide]]="SELL",MIS[[#This Row],[VALUE]]-MIS[[#This Row],[LIVE_VALUE]],MIS[[#This Row],[LIVE_VALUE]]-MIS[[#This Row],[VALUE]])</f>
        <v>727</v>
      </c>
      <c r="AH683" t="str" cm="1">
        <f t="array" ref="AH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3" t="str">
        <f>MIS[[#This Row],[TRADING SYMBOL]]</f>
        <v>SENSEX2552081100PE</v>
      </c>
      <c r="AJ683" t="str">
        <f>IF(RIGHT(MIS[[#This Row],[Main/Hedge]],4)="MAIN","MAIN","HEDGE")</f>
        <v>MAIN</v>
      </c>
      <c r="AK683" t="str" cm="1">
        <f t="array" ref="AK683">_xlfn._xlws.FILTER(Table4[Column1],ISNUMBER(SEARCH(Table4[Column1],MIS[[#This Row],[OrderUniqueIdentifier]])),"")</f>
        <v>XYT</v>
      </c>
    </row>
    <row r="684" spans="1:37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>
        <f>_xlfn.XLOOKUP(MIS[[#This Row],[TRADING SYMBOL]],[1]Sheet1!$D:$D,[1]Sheet1!$C:$C)</f>
        <v>115.45</v>
      </c>
      <c r="AE684">
        <f>MIS[[#This Row],[OrderAverageTradedPrice]]*MIS[[#This Row],[OrderQuantity]]</f>
        <v>9075.99999999996</v>
      </c>
      <c r="AF684">
        <f>MIS[[#This Row],[LTP]]*MIS[[#This Row],[OrderQuantity]]</f>
        <v>6927</v>
      </c>
      <c r="AG684">
        <f>IF(MIS[[#This Row],[OrderSide]]="SELL",MIS[[#This Row],[VALUE]]-MIS[[#This Row],[LIVE_VALUE]],MIS[[#This Row],[LIVE_VALUE]]-MIS[[#This Row],[VALUE]])</f>
        <v>2148.99999999996</v>
      </c>
      <c r="AH684" t="str" cm="1">
        <f t="array" ref="AH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4" t="str">
        <f>MIS[[#This Row],[TRADING SYMBOL]]</f>
        <v>SENSEX2552081100PE</v>
      </c>
      <c r="AJ684" t="str">
        <f>IF(RIGHT(MIS[[#This Row],[Main/Hedge]],4)="MAIN","MAIN","HEDGE")</f>
        <v>MAIN</v>
      </c>
      <c r="AK684" t="str" cm="1">
        <f t="array" ref="AK684">_xlfn._xlws.FILTER(Table4[Column1],ISNUMBER(SEARCH(Table4[Column1],MIS[[#This Row],[OrderUniqueIdentifier]])),"")</f>
        <v>XYT</v>
      </c>
    </row>
    <row r="685" spans="1:37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>
        <f>_xlfn.XLOOKUP(MIS[[#This Row],[TRADING SYMBOL]],[1]Sheet1!$D:$D,[1]Sheet1!$C:$C)</f>
        <v>91.6</v>
      </c>
      <c r="AE685">
        <f>MIS[[#This Row],[OrderAverageTradedPrice]]*MIS[[#This Row],[OrderQuantity]]</f>
        <v>5628</v>
      </c>
      <c r="AF685">
        <f>MIS[[#This Row],[LTP]]*MIS[[#This Row],[OrderQuantity]]</f>
        <v>3664</v>
      </c>
      <c r="AG685">
        <f>IF(MIS[[#This Row],[OrderSide]]="SELL",MIS[[#This Row],[VALUE]]-MIS[[#This Row],[LIVE_VALUE]],MIS[[#This Row],[LIVE_VALUE]]-MIS[[#This Row],[VALUE]])</f>
        <v>1964</v>
      </c>
      <c r="AH685" t="str" cm="1">
        <f t="array" ref="AH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5" t="str">
        <f>MIS[[#This Row],[TRADING SYMBOL]]</f>
        <v>SENSEX2552083600CE</v>
      </c>
      <c r="AJ685" t="str">
        <f>IF(RIGHT(MIS[[#This Row],[Main/Hedge]],4)="MAIN","MAIN","HEDGE")</f>
        <v>MAIN</v>
      </c>
      <c r="AK685" t="str" cm="1">
        <f t="array" ref="AK685">_xlfn._xlws.FILTER(Table4[Column1],ISNUMBER(SEARCH(Table4[Column1],MIS[[#This Row],[OrderUniqueIdentifier]])),"")</f>
        <v>XYT</v>
      </c>
    </row>
    <row r="686" spans="1:37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>
        <f>_xlfn.XLOOKUP(MIS[[#This Row],[TRADING SYMBOL]],[1]Sheet1!$D:$D,[1]Sheet1!$C:$C)</f>
        <v>91.6</v>
      </c>
      <c r="AE686">
        <f>MIS[[#This Row],[OrderAverageTradedPrice]]*MIS[[#This Row],[OrderQuantity]]</f>
        <v>2808</v>
      </c>
      <c r="AF686">
        <f>MIS[[#This Row],[LTP]]*MIS[[#This Row],[OrderQuantity]]</f>
        <v>1832</v>
      </c>
      <c r="AG686">
        <f>IF(MIS[[#This Row],[OrderSide]]="SELL",MIS[[#This Row],[VALUE]]-MIS[[#This Row],[LIVE_VALUE]],MIS[[#This Row],[LIVE_VALUE]]-MIS[[#This Row],[VALUE]])</f>
        <v>976</v>
      </c>
      <c r="AH686" t="str" cm="1">
        <f t="array" ref="AH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6" t="str">
        <f>MIS[[#This Row],[TRADING SYMBOL]]</f>
        <v>SENSEX2552083600CE</v>
      </c>
      <c r="AJ686" t="str">
        <f>IF(RIGHT(MIS[[#This Row],[Main/Hedge]],4)="MAIN","MAIN","HEDGE")</f>
        <v>MAIN</v>
      </c>
      <c r="AK686" t="str" cm="1">
        <f t="array" ref="AK686">_xlfn._xlws.FILTER(Table4[Column1],ISNUMBER(SEARCH(Table4[Column1],MIS[[#This Row],[OrderUniqueIdentifier]])),"")</f>
        <v>XYT</v>
      </c>
    </row>
    <row r="687" spans="1:37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>
        <f>_xlfn.XLOOKUP(MIS[[#This Row],[TRADING SYMBOL]],[1]Sheet1!$D:$D,[1]Sheet1!$C:$C)</f>
        <v>115.45</v>
      </c>
      <c r="AE687">
        <f>MIS[[#This Row],[OrderAverageTradedPrice]]*MIS[[#This Row],[OrderQuantity]]</f>
        <v>3030</v>
      </c>
      <c r="AF687">
        <f>MIS[[#This Row],[LTP]]*MIS[[#This Row],[OrderQuantity]]</f>
        <v>2309</v>
      </c>
      <c r="AG687">
        <f>IF(MIS[[#This Row],[OrderSide]]="SELL",MIS[[#This Row],[VALUE]]-MIS[[#This Row],[LIVE_VALUE]],MIS[[#This Row],[LIVE_VALUE]]-MIS[[#This Row],[VALUE]])</f>
        <v>721</v>
      </c>
      <c r="AH687" t="str" cm="1">
        <f t="array" ref="AH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7" t="str">
        <f>MIS[[#This Row],[TRADING SYMBOL]]</f>
        <v>SENSEX2552081100PE</v>
      </c>
      <c r="AJ687" t="str">
        <f>IF(RIGHT(MIS[[#This Row],[Main/Hedge]],4)="MAIN","MAIN","HEDGE")</f>
        <v>MAIN</v>
      </c>
      <c r="AK687" t="str" cm="1">
        <f t="array" ref="AK687">_xlfn._xlws.FILTER(Table4[Column1],ISNUMBER(SEARCH(Table4[Column1],MIS[[#This Row],[OrderUniqueIdentifier]])),"")</f>
        <v>XYT</v>
      </c>
    </row>
    <row r="688" spans="1:37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>
        <f>_xlfn.XLOOKUP(MIS[[#This Row],[TRADING SYMBOL]],[1]Sheet1!$D:$D,[1]Sheet1!$C:$C)</f>
        <v>91.6</v>
      </c>
      <c r="AE688">
        <f>MIS[[#This Row],[OrderAverageTradedPrice]]*MIS[[#This Row],[OrderQuantity]]</f>
        <v>2833</v>
      </c>
      <c r="AF688">
        <f>MIS[[#This Row],[LTP]]*MIS[[#This Row],[OrderQuantity]]</f>
        <v>1832</v>
      </c>
      <c r="AG688">
        <f>IF(MIS[[#This Row],[OrderSide]]="SELL",MIS[[#This Row],[VALUE]]-MIS[[#This Row],[LIVE_VALUE]],MIS[[#This Row],[LIVE_VALUE]]-MIS[[#This Row],[VALUE]])</f>
        <v>1001</v>
      </c>
      <c r="AH688" t="str" cm="1">
        <f t="array" ref="AH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8" t="str">
        <f>MIS[[#This Row],[TRADING SYMBOL]]</f>
        <v>SENSEX2552083600CE</v>
      </c>
      <c r="AJ688" t="str">
        <f>IF(RIGHT(MIS[[#This Row],[Main/Hedge]],4)="MAIN","MAIN","HEDGE")</f>
        <v>MAIN</v>
      </c>
      <c r="AK688" t="str" cm="1">
        <f t="array" ref="AK688">_xlfn._xlws.FILTER(Table4[Column1],ISNUMBER(SEARCH(Table4[Column1],MIS[[#This Row],[OrderUniqueIdentifier]])),"")</f>
        <v>XYT</v>
      </c>
    </row>
    <row r="689" spans="1:37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>
        <f>_xlfn.XLOOKUP(MIS[[#This Row],[TRADING SYMBOL]],[1]Sheet1!$D:$D,[1]Sheet1!$C:$C)</f>
        <v>115.45</v>
      </c>
      <c r="AE689">
        <f>MIS[[#This Row],[OrderAverageTradedPrice]]*MIS[[#This Row],[OrderQuantity]]</f>
        <v>3039</v>
      </c>
      <c r="AF689">
        <f>MIS[[#This Row],[LTP]]*MIS[[#This Row],[OrderQuantity]]</f>
        <v>2309</v>
      </c>
      <c r="AG689">
        <f>IF(MIS[[#This Row],[OrderSide]]="SELL",MIS[[#This Row],[VALUE]]-MIS[[#This Row],[LIVE_VALUE]],MIS[[#This Row],[LIVE_VALUE]]-MIS[[#This Row],[VALUE]])</f>
        <v>730</v>
      </c>
      <c r="AH689" t="str" cm="1">
        <f t="array" ref="AH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9" t="str">
        <f>MIS[[#This Row],[TRADING SYMBOL]]</f>
        <v>SENSEX2552081100PE</v>
      </c>
      <c r="AJ689" t="str">
        <f>IF(RIGHT(MIS[[#This Row],[Main/Hedge]],4)="MAIN","MAIN","HEDGE")</f>
        <v>MAIN</v>
      </c>
      <c r="AK689" t="str" cm="1">
        <f t="array" ref="AK689">_xlfn._xlws.FILTER(Table4[Column1],ISNUMBER(SEARCH(Table4[Column1],MIS[[#This Row],[OrderUniqueIdentifier]])),"")</f>
        <v>XYT</v>
      </c>
    </row>
    <row r="690" spans="1:37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>
        <f>_xlfn.XLOOKUP(MIS[[#This Row],[TRADING SYMBOL]],[1]Sheet1!$D:$D,[1]Sheet1!$C:$C)</f>
        <v>115.45</v>
      </c>
      <c r="AE690">
        <f>MIS[[#This Row],[OrderAverageTradedPrice]]*MIS[[#This Row],[OrderQuantity]]</f>
        <v>6056</v>
      </c>
      <c r="AF690">
        <f>MIS[[#This Row],[LTP]]*MIS[[#This Row],[OrderQuantity]]</f>
        <v>4618</v>
      </c>
      <c r="AG690">
        <f>IF(MIS[[#This Row],[OrderSide]]="SELL",MIS[[#This Row],[VALUE]]-MIS[[#This Row],[LIVE_VALUE]],MIS[[#This Row],[LIVE_VALUE]]-MIS[[#This Row],[VALUE]])</f>
        <v>1438</v>
      </c>
      <c r="AH690" t="str" cm="1">
        <f t="array" ref="AH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0" t="str">
        <f>MIS[[#This Row],[TRADING SYMBOL]]</f>
        <v>SENSEX2552081100PE</v>
      </c>
      <c r="AJ690" t="str">
        <f>IF(RIGHT(MIS[[#This Row],[Main/Hedge]],4)="MAIN","MAIN","HEDGE")</f>
        <v>MAIN</v>
      </c>
      <c r="AK690" t="str" cm="1">
        <f t="array" ref="AK690">_xlfn._xlws.FILTER(Table4[Column1],ISNUMBER(SEARCH(Table4[Column1],MIS[[#This Row],[OrderUniqueIdentifier]])),"")</f>
        <v>XYT</v>
      </c>
    </row>
    <row r="691" spans="1:37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>
        <f>_xlfn.XLOOKUP(MIS[[#This Row],[TRADING SYMBOL]],[1]Sheet1!$D:$D,[1]Sheet1!$C:$C)</f>
        <v>91.6</v>
      </c>
      <c r="AE691">
        <f>MIS[[#This Row],[OrderAverageTradedPrice]]*MIS[[#This Row],[OrderQuantity]]</f>
        <v>2846</v>
      </c>
      <c r="AF691">
        <f>MIS[[#This Row],[LTP]]*MIS[[#This Row],[OrderQuantity]]</f>
        <v>1832</v>
      </c>
      <c r="AG691">
        <f>IF(MIS[[#This Row],[OrderSide]]="SELL",MIS[[#This Row],[VALUE]]-MIS[[#This Row],[LIVE_VALUE]],MIS[[#This Row],[LIVE_VALUE]]-MIS[[#This Row],[VALUE]])</f>
        <v>1014</v>
      </c>
      <c r="AH691" t="str" cm="1">
        <f t="array" ref="AH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1" t="str">
        <f>MIS[[#This Row],[TRADING SYMBOL]]</f>
        <v>SENSEX2552083600CE</v>
      </c>
      <c r="AJ691" t="str">
        <f>IF(RIGHT(MIS[[#This Row],[Main/Hedge]],4)="MAIN","MAIN","HEDGE")</f>
        <v>MAIN</v>
      </c>
      <c r="AK691" t="str" cm="1">
        <f t="array" ref="AK691">_xlfn._xlws.FILTER(Table4[Column1],ISNUMBER(SEARCH(Table4[Column1],MIS[[#This Row],[OrderUniqueIdentifier]])),"")</f>
        <v>XYT</v>
      </c>
    </row>
    <row r="692" spans="1:37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>
        <f>_xlfn.XLOOKUP(MIS[[#This Row],[TRADING SYMBOL]],[1]Sheet1!$D:$D,[1]Sheet1!$C:$C)</f>
        <v>115.45</v>
      </c>
      <c r="AE692">
        <f>MIS[[#This Row],[OrderAverageTradedPrice]]*MIS[[#This Row],[OrderQuantity]]</f>
        <v>3034</v>
      </c>
      <c r="AF692">
        <f>MIS[[#This Row],[LTP]]*MIS[[#This Row],[OrderQuantity]]</f>
        <v>2309</v>
      </c>
      <c r="AG692">
        <f>IF(MIS[[#This Row],[OrderSide]]="SELL",MIS[[#This Row],[VALUE]]-MIS[[#This Row],[LIVE_VALUE]],MIS[[#This Row],[LIVE_VALUE]]-MIS[[#This Row],[VALUE]])</f>
        <v>725</v>
      </c>
      <c r="AH692" t="str" cm="1">
        <f t="array" ref="AH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2" t="str">
        <f>MIS[[#This Row],[TRADING SYMBOL]]</f>
        <v>SENSEX2552081100PE</v>
      </c>
      <c r="AJ692" t="str">
        <f>IF(RIGHT(MIS[[#This Row],[Main/Hedge]],4)="MAIN","MAIN","HEDGE")</f>
        <v>MAIN</v>
      </c>
      <c r="AK692" t="str" cm="1">
        <f t="array" ref="AK692">_xlfn._xlws.FILTER(Table4[Column1],ISNUMBER(SEARCH(Table4[Column1],MIS[[#This Row],[OrderUniqueIdentifier]])),"")</f>
        <v>XYT</v>
      </c>
    </row>
    <row r="693" spans="1:37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>
        <f>_xlfn.XLOOKUP(MIS[[#This Row],[TRADING SYMBOL]],[1]Sheet1!$D:$D,[1]Sheet1!$C:$C)</f>
        <v>91.6</v>
      </c>
      <c r="AE693">
        <f>MIS[[#This Row],[OrderAverageTradedPrice]]*MIS[[#This Row],[OrderQuantity]]</f>
        <v>2819</v>
      </c>
      <c r="AF693">
        <f>MIS[[#This Row],[LTP]]*MIS[[#This Row],[OrderQuantity]]</f>
        <v>1832</v>
      </c>
      <c r="AG693">
        <f>IF(MIS[[#This Row],[OrderSide]]="SELL",MIS[[#This Row],[VALUE]]-MIS[[#This Row],[LIVE_VALUE]],MIS[[#This Row],[LIVE_VALUE]]-MIS[[#This Row],[VALUE]])</f>
        <v>987</v>
      </c>
      <c r="AH693" t="str" cm="1">
        <f t="array" ref="AH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3" t="str">
        <f>MIS[[#This Row],[TRADING SYMBOL]]</f>
        <v>SENSEX2552083600CE</v>
      </c>
      <c r="AJ693" t="str">
        <f>IF(RIGHT(MIS[[#This Row],[Main/Hedge]],4)="MAIN","MAIN","HEDGE")</f>
        <v>MAIN</v>
      </c>
      <c r="AK693" t="str" cm="1">
        <f t="array" ref="AK693">_xlfn._xlws.FILTER(Table4[Column1],ISNUMBER(SEARCH(Table4[Column1],MIS[[#This Row],[OrderUniqueIdentifier]])),"")</f>
        <v>XYT</v>
      </c>
    </row>
    <row r="694" spans="1:37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>
        <f>_xlfn.XLOOKUP(MIS[[#This Row],[TRADING SYMBOL]],[1]Sheet1!$D:$D,[1]Sheet1!$C:$C)</f>
        <v>91.6</v>
      </c>
      <c r="AE694">
        <f>MIS[[#This Row],[OrderAverageTradedPrice]]*MIS[[#This Row],[OrderQuantity]]</f>
        <v>2819</v>
      </c>
      <c r="AF694">
        <f>MIS[[#This Row],[LTP]]*MIS[[#This Row],[OrderQuantity]]</f>
        <v>1832</v>
      </c>
      <c r="AG694">
        <f>IF(MIS[[#This Row],[OrderSide]]="SELL",MIS[[#This Row],[VALUE]]-MIS[[#This Row],[LIVE_VALUE]],MIS[[#This Row],[LIVE_VALUE]]-MIS[[#This Row],[VALUE]])</f>
        <v>987</v>
      </c>
      <c r="AH694" t="str" cm="1">
        <f t="array" ref="AH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4" t="str">
        <f>MIS[[#This Row],[TRADING SYMBOL]]</f>
        <v>SENSEX2552083600CE</v>
      </c>
      <c r="AJ694" t="str">
        <f>IF(RIGHT(MIS[[#This Row],[Main/Hedge]],4)="MAIN","MAIN","HEDGE")</f>
        <v>MAIN</v>
      </c>
      <c r="AK694" t="str" cm="1">
        <f t="array" ref="AK694">_xlfn._xlws.FILTER(Table4[Column1],ISNUMBER(SEARCH(Table4[Column1],MIS[[#This Row],[OrderUniqueIdentifier]])),"")</f>
        <v>XYT</v>
      </c>
    </row>
    <row r="695" spans="1:37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>
        <f>_xlfn.XLOOKUP(MIS[[#This Row],[TRADING SYMBOL]],[1]Sheet1!$D:$D,[1]Sheet1!$C:$C)</f>
        <v>115.45</v>
      </c>
      <c r="AE695">
        <f>MIS[[#This Row],[OrderAverageTradedPrice]]*MIS[[#This Row],[OrderQuantity]]</f>
        <v>6072</v>
      </c>
      <c r="AF695">
        <f>MIS[[#This Row],[LTP]]*MIS[[#This Row],[OrderQuantity]]</f>
        <v>4618</v>
      </c>
      <c r="AG695">
        <f>IF(MIS[[#This Row],[OrderSide]]="SELL",MIS[[#This Row],[VALUE]]-MIS[[#This Row],[LIVE_VALUE]],MIS[[#This Row],[LIVE_VALUE]]-MIS[[#This Row],[VALUE]])</f>
        <v>1454</v>
      </c>
      <c r="AH695" t="str" cm="1">
        <f t="array" ref="AH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5" t="str">
        <f>MIS[[#This Row],[TRADING SYMBOL]]</f>
        <v>SENSEX2552081100PE</v>
      </c>
      <c r="AJ695" t="str">
        <f>IF(RIGHT(MIS[[#This Row],[Main/Hedge]],4)="MAIN","MAIN","HEDGE")</f>
        <v>MAIN</v>
      </c>
      <c r="AK695" t="str" cm="1">
        <f t="array" ref="AK695">_xlfn._xlws.FILTER(Table4[Column1],ISNUMBER(SEARCH(Table4[Column1],MIS[[#This Row],[OrderUniqueIdentifier]])),"")</f>
        <v>XYT</v>
      </c>
    </row>
    <row r="696" spans="1:37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>
        <f>_xlfn.XLOOKUP(MIS[[#This Row],[TRADING SYMBOL]],[1]Sheet1!$D:$D,[1]Sheet1!$C:$C)</f>
        <v>91.6</v>
      </c>
      <c r="AE696">
        <f>MIS[[#This Row],[OrderAverageTradedPrice]]*MIS[[#This Row],[OrderQuantity]]</f>
        <v>2831</v>
      </c>
      <c r="AF696">
        <f>MIS[[#This Row],[LTP]]*MIS[[#This Row],[OrderQuantity]]</f>
        <v>1832</v>
      </c>
      <c r="AG696">
        <f>IF(MIS[[#This Row],[OrderSide]]="SELL",MIS[[#This Row],[VALUE]]-MIS[[#This Row],[LIVE_VALUE]],MIS[[#This Row],[LIVE_VALUE]]-MIS[[#This Row],[VALUE]])</f>
        <v>999</v>
      </c>
      <c r="AH696" t="str" cm="1">
        <f t="array" ref="AH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6" t="str">
        <f>MIS[[#This Row],[TRADING SYMBOL]]</f>
        <v>SENSEX2552083600CE</v>
      </c>
      <c r="AJ696" t="str">
        <f>IF(RIGHT(MIS[[#This Row],[Main/Hedge]],4)="MAIN","MAIN","HEDGE")</f>
        <v>MAIN</v>
      </c>
      <c r="AK696" t="str" cm="1">
        <f t="array" ref="AK696">_xlfn._xlws.FILTER(Table4[Column1],ISNUMBER(SEARCH(Table4[Column1],MIS[[#This Row],[OrderUniqueIdentifier]])),"")</f>
        <v>XYT</v>
      </c>
    </row>
    <row r="697" spans="1:37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>
        <f>_xlfn.XLOOKUP(MIS[[#This Row],[TRADING SYMBOL]],[1]Sheet1!$D:$D,[1]Sheet1!$C:$C)</f>
        <v>91.6</v>
      </c>
      <c r="AE697">
        <f>MIS[[#This Row],[OrderAverageTradedPrice]]*MIS[[#This Row],[OrderQuantity]]</f>
        <v>8478</v>
      </c>
      <c r="AF697">
        <f>MIS[[#This Row],[LTP]]*MIS[[#This Row],[OrderQuantity]]</f>
        <v>5496</v>
      </c>
      <c r="AG697">
        <f>IF(MIS[[#This Row],[OrderSide]]="SELL",MIS[[#This Row],[VALUE]]-MIS[[#This Row],[LIVE_VALUE]],MIS[[#This Row],[LIVE_VALUE]]-MIS[[#This Row],[VALUE]])</f>
        <v>2982</v>
      </c>
      <c r="AH697" t="str" cm="1">
        <f t="array" ref="AH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7" t="str">
        <f>MIS[[#This Row],[TRADING SYMBOL]]</f>
        <v>SENSEX2552083600CE</v>
      </c>
      <c r="AJ697" t="str">
        <f>IF(RIGHT(MIS[[#This Row],[Main/Hedge]],4)="MAIN","MAIN","HEDGE")</f>
        <v>MAIN</v>
      </c>
      <c r="AK697" t="str" cm="1">
        <f t="array" ref="AK697">_xlfn._xlws.FILTER(Table4[Column1],ISNUMBER(SEARCH(Table4[Column1],MIS[[#This Row],[OrderUniqueIdentifier]])),"")</f>
        <v>XYT</v>
      </c>
    </row>
    <row r="698" spans="1:37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>
        <f>_xlfn.XLOOKUP(MIS[[#This Row],[TRADING SYMBOL]],[1]Sheet1!$D:$D,[1]Sheet1!$C:$C)</f>
        <v>115.45</v>
      </c>
      <c r="AE698">
        <f>MIS[[#This Row],[OrderAverageTradedPrice]]*MIS[[#This Row],[OrderQuantity]]</f>
        <v>6068</v>
      </c>
      <c r="AF698">
        <f>MIS[[#This Row],[LTP]]*MIS[[#This Row],[OrderQuantity]]</f>
        <v>4618</v>
      </c>
      <c r="AG698">
        <f>IF(MIS[[#This Row],[OrderSide]]="SELL",MIS[[#This Row],[VALUE]]-MIS[[#This Row],[LIVE_VALUE]],MIS[[#This Row],[LIVE_VALUE]]-MIS[[#This Row],[VALUE]])</f>
        <v>1450</v>
      </c>
      <c r="AH698" t="str" cm="1">
        <f t="array" ref="AH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8" t="str">
        <f>MIS[[#This Row],[TRADING SYMBOL]]</f>
        <v>SENSEX2552081100PE</v>
      </c>
      <c r="AJ698" t="str">
        <f>IF(RIGHT(MIS[[#This Row],[Main/Hedge]],4)="MAIN","MAIN","HEDGE")</f>
        <v>MAIN</v>
      </c>
      <c r="AK698" t="str" cm="1">
        <f t="array" ref="AK698">_xlfn._xlws.FILTER(Table4[Column1],ISNUMBER(SEARCH(Table4[Column1],MIS[[#This Row],[OrderUniqueIdentifier]])),"")</f>
        <v>XYT</v>
      </c>
    </row>
    <row r="699" spans="1:37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>
        <f>_xlfn.XLOOKUP(MIS[[#This Row],[TRADING SYMBOL]],[1]Sheet1!$D:$D,[1]Sheet1!$C:$C)</f>
        <v>115.45</v>
      </c>
      <c r="AE699">
        <f>MIS[[#This Row],[OrderAverageTradedPrice]]*MIS[[#This Row],[OrderQuantity]]</f>
        <v>12099</v>
      </c>
      <c r="AF699">
        <f>MIS[[#This Row],[LTP]]*MIS[[#This Row],[OrderQuantity]]</f>
        <v>9236</v>
      </c>
      <c r="AG699">
        <f>IF(MIS[[#This Row],[OrderSide]]="SELL",MIS[[#This Row],[VALUE]]-MIS[[#This Row],[LIVE_VALUE]],MIS[[#This Row],[LIVE_VALUE]]-MIS[[#This Row],[VALUE]])</f>
        <v>2863</v>
      </c>
      <c r="AH699" t="str" cm="1">
        <f t="array" ref="AH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9" t="str">
        <f>MIS[[#This Row],[TRADING SYMBOL]]</f>
        <v>SENSEX2552081100PE</v>
      </c>
      <c r="AJ699" t="str">
        <f>IF(RIGHT(MIS[[#This Row],[Main/Hedge]],4)="MAIN","MAIN","HEDGE")</f>
        <v>MAIN</v>
      </c>
      <c r="AK699" t="str" cm="1">
        <f t="array" ref="AK699">_xlfn._xlws.FILTER(Table4[Column1],ISNUMBER(SEARCH(Table4[Column1],MIS[[#This Row],[OrderUniqueIdentifier]])),"")</f>
        <v>XYT</v>
      </c>
    </row>
    <row r="700" spans="1:37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>
        <f>_xlfn.XLOOKUP(MIS[[#This Row],[TRADING SYMBOL]],[1]Sheet1!$D:$D,[1]Sheet1!$C:$C)</f>
        <v>115.45</v>
      </c>
      <c r="AE700">
        <f>MIS[[#This Row],[OrderAverageTradedPrice]]*MIS[[#This Row],[OrderQuantity]]</f>
        <v>12129</v>
      </c>
      <c r="AF700">
        <f>MIS[[#This Row],[LTP]]*MIS[[#This Row],[OrderQuantity]]</f>
        <v>9236</v>
      </c>
      <c r="AG700">
        <f>IF(MIS[[#This Row],[OrderSide]]="SELL",MIS[[#This Row],[VALUE]]-MIS[[#This Row],[LIVE_VALUE]],MIS[[#This Row],[LIVE_VALUE]]-MIS[[#This Row],[VALUE]])</f>
        <v>2893</v>
      </c>
      <c r="AH700" t="str" cm="1">
        <f t="array" ref="AH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0" t="str">
        <f>MIS[[#This Row],[TRADING SYMBOL]]</f>
        <v>SENSEX2552081100PE</v>
      </c>
      <c r="AJ700" t="str">
        <f>IF(RIGHT(MIS[[#This Row],[Main/Hedge]],4)="MAIN","MAIN","HEDGE")</f>
        <v>MAIN</v>
      </c>
      <c r="AK700" t="str" cm="1">
        <f t="array" ref="AK700">_xlfn._xlws.FILTER(Table4[Column1],ISNUMBER(SEARCH(Table4[Column1],MIS[[#This Row],[OrderUniqueIdentifier]])),"")</f>
        <v>XYT</v>
      </c>
    </row>
    <row r="701" spans="1:37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>
        <f>_xlfn.XLOOKUP(MIS[[#This Row],[TRADING SYMBOL]],[1]Sheet1!$D:$D,[1]Sheet1!$C:$C)</f>
        <v>91.6</v>
      </c>
      <c r="AE701">
        <f>MIS[[#This Row],[OrderAverageTradedPrice]]*MIS[[#This Row],[OrderQuantity]]</f>
        <v>22674</v>
      </c>
      <c r="AF701">
        <f>MIS[[#This Row],[LTP]]*MIS[[#This Row],[OrderQuantity]]</f>
        <v>14656</v>
      </c>
      <c r="AG701">
        <f>IF(MIS[[#This Row],[OrderSide]]="SELL",MIS[[#This Row],[VALUE]]-MIS[[#This Row],[LIVE_VALUE]],MIS[[#This Row],[LIVE_VALUE]]-MIS[[#This Row],[VALUE]])</f>
        <v>8018</v>
      </c>
      <c r="AH701" t="str" cm="1">
        <f t="array" ref="AH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1" t="str">
        <f>MIS[[#This Row],[TRADING SYMBOL]]</f>
        <v>SENSEX2552083600CE</v>
      </c>
      <c r="AJ701" t="str">
        <f>IF(RIGHT(MIS[[#This Row],[Main/Hedge]],4)="MAIN","MAIN","HEDGE")</f>
        <v>MAIN</v>
      </c>
      <c r="AK701" t="str" cm="1">
        <f t="array" ref="AK701">_xlfn._xlws.FILTER(Table4[Column1],ISNUMBER(SEARCH(Table4[Column1],MIS[[#This Row],[OrderUniqueIdentifier]])),"")</f>
        <v>XYT</v>
      </c>
    </row>
    <row r="702" spans="1:37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>
        <f>_xlfn.XLOOKUP(MIS[[#This Row],[TRADING SYMBOL]],[1]Sheet1!$D:$D,[1]Sheet1!$C:$C)</f>
        <v>115.45</v>
      </c>
      <c r="AE702">
        <f>MIS[[#This Row],[OrderAverageTradedPrice]]*MIS[[#This Row],[OrderQuantity]]</f>
        <v>6016</v>
      </c>
      <c r="AF702">
        <f>MIS[[#This Row],[LTP]]*MIS[[#This Row],[OrderQuantity]]</f>
        <v>4618</v>
      </c>
      <c r="AG702">
        <f>IF(MIS[[#This Row],[OrderSide]]="SELL",MIS[[#This Row],[VALUE]]-MIS[[#This Row],[LIVE_VALUE]],MIS[[#This Row],[LIVE_VALUE]]-MIS[[#This Row],[VALUE]])</f>
        <v>1398</v>
      </c>
      <c r="AH702" t="str" cm="1">
        <f t="array" ref="AH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2" t="str">
        <f>MIS[[#This Row],[TRADING SYMBOL]]</f>
        <v>SENSEX2552081100PE</v>
      </c>
      <c r="AJ702" t="str">
        <f>IF(RIGHT(MIS[[#This Row],[Main/Hedge]],4)="MAIN","MAIN","HEDGE")</f>
        <v>MAIN</v>
      </c>
      <c r="AK702" t="str" cm="1">
        <f t="array" ref="AK702">_xlfn._xlws.FILTER(Table4[Column1],ISNUMBER(SEARCH(Table4[Column1],MIS[[#This Row],[OrderUniqueIdentifier]])),"")</f>
        <v>XYT</v>
      </c>
    </row>
    <row r="703" spans="1:37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>
        <f>_xlfn.XLOOKUP(MIS[[#This Row],[TRADING SYMBOL]],[1]Sheet1!$D:$D,[1]Sheet1!$C:$C)</f>
        <v>115.45</v>
      </c>
      <c r="AE703">
        <f>MIS[[#This Row],[OrderAverageTradedPrice]]*MIS[[#This Row],[OrderQuantity]]</f>
        <v>6018</v>
      </c>
      <c r="AF703">
        <f>MIS[[#This Row],[LTP]]*MIS[[#This Row],[OrderQuantity]]</f>
        <v>4618</v>
      </c>
      <c r="AG703">
        <f>IF(MIS[[#This Row],[OrderSide]]="SELL",MIS[[#This Row],[VALUE]]-MIS[[#This Row],[LIVE_VALUE]],MIS[[#This Row],[LIVE_VALUE]]-MIS[[#This Row],[VALUE]])</f>
        <v>1400</v>
      </c>
      <c r="AH703" t="str" cm="1">
        <f t="array" ref="AH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3" t="str">
        <f>MIS[[#This Row],[TRADING SYMBOL]]</f>
        <v>SENSEX2552081100PE</v>
      </c>
      <c r="AJ703" t="str">
        <f>IF(RIGHT(MIS[[#This Row],[Main/Hedge]],4)="MAIN","MAIN","HEDGE")</f>
        <v>MAIN</v>
      </c>
      <c r="AK703" t="str" cm="1">
        <f t="array" ref="AK703">_xlfn._xlws.FILTER(Table4[Column1],ISNUMBER(SEARCH(Table4[Column1],MIS[[#This Row],[OrderUniqueIdentifier]])),"")</f>
        <v>XYT</v>
      </c>
    </row>
    <row r="704" spans="1:37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>
        <f>_xlfn.XLOOKUP(MIS[[#This Row],[TRADING SYMBOL]],[1]Sheet1!$D:$D,[1]Sheet1!$C:$C)</f>
        <v>115.45</v>
      </c>
      <c r="AE704">
        <f>MIS[[#This Row],[OrderAverageTradedPrice]]*MIS[[#This Row],[OrderQuantity]]</f>
        <v>6022</v>
      </c>
      <c r="AF704">
        <f>MIS[[#This Row],[LTP]]*MIS[[#This Row],[OrderQuantity]]</f>
        <v>4618</v>
      </c>
      <c r="AG704">
        <f>IF(MIS[[#This Row],[OrderSide]]="SELL",MIS[[#This Row],[VALUE]]-MIS[[#This Row],[LIVE_VALUE]],MIS[[#This Row],[LIVE_VALUE]]-MIS[[#This Row],[VALUE]])</f>
        <v>1404</v>
      </c>
      <c r="AH704" t="str" cm="1">
        <f t="array" ref="AH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4" t="str">
        <f>MIS[[#This Row],[TRADING SYMBOL]]</f>
        <v>SENSEX2552081100PE</v>
      </c>
      <c r="AJ704" t="str">
        <f>IF(RIGHT(MIS[[#This Row],[Main/Hedge]],4)="MAIN","MAIN","HEDGE")</f>
        <v>MAIN</v>
      </c>
      <c r="AK704" t="str" cm="1">
        <f t="array" ref="AK704">_xlfn._xlws.FILTER(Table4[Column1],ISNUMBER(SEARCH(Table4[Column1],MIS[[#This Row],[OrderUniqueIdentifier]])),"")</f>
        <v>XYT</v>
      </c>
    </row>
    <row r="705" spans="1:37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>
        <f>_xlfn.XLOOKUP(MIS[[#This Row],[TRADING SYMBOL]],[1]Sheet1!$D:$D,[1]Sheet1!$C:$C)</f>
        <v>115.45</v>
      </c>
      <c r="AE705">
        <f>MIS[[#This Row],[OrderAverageTradedPrice]]*MIS[[#This Row],[OrderQuantity]]</f>
        <v>3015</v>
      </c>
      <c r="AF705">
        <f>MIS[[#This Row],[LTP]]*MIS[[#This Row],[OrderQuantity]]</f>
        <v>2309</v>
      </c>
      <c r="AG705">
        <f>IF(MIS[[#This Row],[OrderSide]]="SELL",MIS[[#This Row],[VALUE]]-MIS[[#This Row],[LIVE_VALUE]],MIS[[#This Row],[LIVE_VALUE]]-MIS[[#This Row],[VALUE]])</f>
        <v>706</v>
      </c>
      <c r="AH705" t="str" cm="1">
        <f t="array" ref="AH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5" t="str">
        <f>MIS[[#This Row],[TRADING SYMBOL]]</f>
        <v>SENSEX2552081100PE</v>
      </c>
      <c r="AJ705" t="str">
        <f>IF(RIGHT(MIS[[#This Row],[Main/Hedge]],4)="MAIN","MAIN","HEDGE")</f>
        <v>MAIN</v>
      </c>
      <c r="AK705" t="str" cm="1">
        <f t="array" ref="AK705">_xlfn._xlws.FILTER(Table4[Column1],ISNUMBER(SEARCH(Table4[Column1],MIS[[#This Row],[OrderUniqueIdentifier]])),"")</f>
        <v>XYT</v>
      </c>
    </row>
    <row r="706" spans="1:37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>
        <f>_xlfn.XLOOKUP(MIS[[#This Row],[TRADING SYMBOL]],[1]Sheet1!$D:$D,[1]Sheet1!$C:$C)</f>
        <v>115.45</v>
      </c>
      <c r="AE706">
        <f>MIS[[#This Row],[OrderAverageTradedPrice]]*MIS[[#This Row],[OrderQuantity]]</f>
        <v>3008</v>
      </c>
      <c r="AF706">
        <f>MIS[[#This Row],[LTP]]*MIS[[#This Row],[OrderQuantity]]</f>
        <v>2309</v>
      </c>
      <c r="AG706">
        <f>IF(MIS[[#This Row],[OrderSide]]="SELL",MIS[[#This Row],[VALUE]]-MIS[[#This Row],[LIVE_VALUE]],MIS[[#This Row],[LIVE_VALUE]]-MIS[[#This Row],[VALUE]])</f>
        <v>699</v>
      </c>
      <c r="AH706" t="str" cm="1">
        <f t="array" ref="AH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6" t="str">
        <f>MIS[[#This Row],[TRADING SYMBOL]]</f>
        <v>SENSEX2552081100PE</v>
      </c>
      <c r="AJ706" t="str">
        <f>IF(RIGHT(MIS[[#This Row],[Main/Hedge]],4)="MAIN","MAIN","HEDGE")</f>
        <v>MAIN</v>
      </c>
      <c r="AK706" t="str" cm="1">
        <f t="array" ref="AK706">_xlfn._xlws.FILTER(Table4[Column1],ISNUMBER(SEARCH(Table4[Column1],MIS[[#This Row],[OrderUniqueIdentifier]])),"")</f>
        <v>XYT</v>
      </c>
    </row>
    <row r="707" spans="1:37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>
        <f>_xlfn.XLOOKUP(MIS[[#This Row],[TRADING SYMBOL]],[1]Sheet1!$D:$D,[1]Sheet1!$C:$C)</f>
        <v>91.6</v>
      </c>
      <c r="AE707">
        <f>MIS[[#This Row],[OrderAverageTradedPrice]]*MIS[[#This Row],[OrderQuantity]]</f>
        <v>2830</v>
      </c>
      <c r="AF707">
        <f>MIS[[#This Row],[LTP]]*MIS[[#This Row],[OrderQuantity]]</f>
        <v>1832</v>
      </c>
      <c r="AG707">
        <f>IF(MIS[[#This Row],[OrderSide]]="SELL",MIS[[#This Row],[VALUE]]-MIS[[#This Row],[LIVE_VALUE]],MIS[[#This Row],[LIVE_VALUE]]-MIS[[#This Row],[VALUE]])</f>
        <v>998</v>
      </c>
      <c r="AH707" t="str" cm="1">
        <f t="array" ref="AH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7" t="str">
        <f>MIS[[#This Row],[TRADING SYMBOL]]</f>
        <v>SENSEX2552083600CE</v>
      </c>
      <c r="AJ707" t="str">
        <f>IF(RIGHT(MIS[[#This Row],[Main/Hedge]],4)="MAIN","MAIN","HEDGE")</f>
        <v>MAIN</v>
      </c>
      <c r="AK707" t="str" cm="1">
        <f t="array" ref="AK707">_xlfn._xlws.FILTER(Table4[Column1],ISNUMBER(SEARCH(Table4[Column1],MIS[[#This Row],[OrderUniqueIdentifier]])),"")</f>
        <v>XYT</v>
      </c>
    </row>
    <row r="708" spans="1:37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>
        <f>_xlfn.XLOOKUP(MIS[[#This Row],[TRADING SYMBOL]],[1]Sheet1!$D:$D,[1]Sheet1!$C:$C)</f>
        <v>115.45</v>
      </c>
      <c r="AE708">
        <f>MIS[[#This Row],[OrderAverageTradedPrice]]*MIS[[#This Row],[OrderQuantity]]</f>
        <v>9004.99999999998</v>
      </c>
      <c r="AF708">
        <f>MIS[[#This Row],[LTP]]*MIS[[#This Row],[OrderQuantity]]</f>
        <v>6927</v>
      </c>
      <c r="AG708">
        <f>IF(MIS[[#This Row],[OrderSide]]="SELL",MIS[[#This Row],[VALUE]]-MIS[[#This Row],[LIVE_VALUE]],MIS[[#This Row],[LIVE_VALUE]]-MIS[[#This Row],[VALUE]])</f>
        <v>2077.99999999998</v>
      </c>
      <c r="AH708" t="str" cm="1">
        <f t="array" ref="AH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8" t="str">
        <f>MIS[[#This Row],[TRADING SYMBOL]]</f>
        <v>SENSEX2552081100PE</v>
      </c>
      <c r="AJ708" t="str">
        <f>IF(RIGHT(MIS[[#This Row],[Main/Hedge]],4)="MAIN","MAIN","HEDGE")</f>
        <v>MAIN</v>
      </c>
      <c r="AK708" t="str" cm="1">
        <f t="array" ref="AK708">_xlfn._xlws.FILTER(Table4[Column1],ISNUMBER(SEARCH(Table4[Column1],MIS[[#This Row],[OrderUniqueIdentifier]])),"")</f>
        <v>XYT</v>
      </c>
    </row>
    <row r="709" spans="1:37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>
        <f>_xlfn.XLOOKUP(MIS[[#This Row],[TRADING SYMBOL]],[1]Sheet1!$D:$D,[1]Sheet1!$C:$C)</f>
        <v>91.6</v>
      </c>
      <c r="AE709">
        <f>MIS[[#This Row],[OrderAverageTradedPrice]]*MIS[[#This Row],[OrderQuantity]]</f>
        <v>2837</v>
      </c>
      <c r="AF709">
        <f>MIS[[#This Row],[LTP]]*MIS[[#This Row],[OrderQuantity]]</f>
        <v>1832</v>
      </c>
      <c r="AG709">
        <f>IF(MIS[[#This Row],[OrderSide]]="SELL",MIS[[#This Row],[VALUE]]-MIS[[#This Row],[LIVE_VALUE]],MIS[[#This Row],[LIVE_VALUE]]-MIS[[#This Row],[VALUE]])</f>
        <v>1005</v>
      </c>
      <c r="AH709" t="str" cm="1">
        <f t="array" ref="AH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9" t="str">
        <f>MIS[[#This Row],[TRADING SYMBOL]]</f>
        <v>SENSEX2552083600CE</v>
      </c>
      <c r="AJ709" t="str">
        <f>IF(RIGHT(MIS[[#This Row],[Main/Hedge]],4)="MAIN","MAIN","HEDGE")</f>
        <v>MAIN</v>
      </c>
      <c r="AK709" t="str" cm="1">
        <f t="array" ref="AK709">_xlfn._xlws.FILTER(Table4[Column1],ISNUMBER(SEARCH(Table4[Column1],MIS[[#This Row],[OrderUniqueIdentifier]])),"")</f>
        <v>XYT</v>
      </c>
    </row>
    <row r="710" spans="1:37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>
        <f>_xlfn.XLOOKUP(MIS[[#This Row],[TRADING SYMBOL]],[1]Sheet1!$D:$D,[1]Sheet1!$C:$C)</f>
        <v>115.45</v>
      </c>
      <c r="AE710">
        <f>MIS[[#This Row],[OrderAverageTradedPrice]]*MIS[[#This Row],[OrderQuantity]]</f>
        <v>3013</v>
      </c>
      <c r="AF710">
        <f>MIS[[#This Row],[LTP]]*MIS[[#This Row],[OrderQuantity]]</f>
        <v>2309</v>
      </c>
      <c r="AG710">
        <f>IF(MIS[[#This Row],[OrderSide]]="SELL",MIS[[#This Row],[VALUE]]-MIS[[#This Row],[LIVE_VALUE]],MIS[[#This Row],[LIVE_VALUE]]-MIS[[#This Row],[VALUE]])</f>
        <v>704</v>
      </c>
      <c r="AH710" t="str" cm="1">
        <f t="array" ref="AH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0" t="str">
        <f>MIS[[#This Row],[TRADING SYMBOL]]</f>
        <v>SENSEX2552081100PE</v>
      </c>
      <c r="AJ710" t="str">
        <f>IF(RIGHT(MIS[[#This Row],[Main/Hedge]],4)="MAIN","MAIN","HEDGE")</f>
        <v>MAIN</v>
      </c>
      <c r="AK710" t="str" cm="1">
        <f t="array" ref="AK710">_xlfn._xlws.FILTER(Table4[Column1],ISNUMBER(SEARCH(Table4[Column1],MIS[[#This Row],[OrderUniqueIdentifier]])),"")</f>
        <v>XYT</v>
      </c>
    </row>
    <row r="711" spans="1:37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>
        <f>_xlfn.XLOOKUP(MIS[[#This Row],[TRADING SYMBOL]],[1]Sheet1!$D:$D,[1]Sheet1!$C:$C)</f>
        <v>115.45</v>
      </c>
      <c r="AE711">
        <f>MIS[[#This Row],[OrderAverageTradedPrice]]*MIS[[#This Row],[OrderQuantity]]</f>
        <v>3001</v>
      </c>
      <c r="AF711">
        <f>MIS[[#This Row],[LTP]]*MIS[[#This Row],[OrderQuantity]]</f>
        <v>2309</v>
      </c>
      <c r="AG711">
        <f>IF(MIS[[#This Row],[OrderSide]]="SELL",MIS[[#This Row],[VALUE]]-MIS[[#This Row],[LIVE_VALUE]],MIS[[#This Row],[LIVE_VALUE]]-MIS[[#This Row],[VALUE]])</f>
        <v>692</v>
      </c>
      <c r="AH711" t="str" cm="1">
        <f t="array" ref="AH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1" t="str">
        <f>MIS[[#This Row],[TRADING SYMBOL]]</f>
        <v>SENSEX2552081100PE</v>
      </c>
      <c r="AJ711" t="str">
        <f>IF(RIGHT(MIS[[#This Row],[Main/Hedge]],4)="MAIN","MAIN","HEDGE")</f>
        <v>MAIN</v>
      </c>
      <c r="AK711" t="str" cm="1">
        <f t="array" ref="AK711">_xlfn._xlws.FILTER(Table4[Column1],ISNUMBER(SEARCH(Table4[Column1],MIS[[#This Row],[OrderUniqueIdentifier]])),"")</f>
        <v>XYT</v>
      </c>
    </row>
    <row r="712" spans="1:37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>
        <f>_xlfn.XLOOKUP(MIS[[#This Row],[TRADING SYMBOL]],[1]Sheet1!$D:$D,[1]Sheet1!$C:$C)</f>
        <v>115.45</v>
      </c>
      <c r="AE712">
        <f>MIS[[#This Row],[OrderAverageTradedPrice]]*MIS[[#This Row],[OrderQuantity]]</f>
        <v>3009</v>
      </c>
      <c r="AF712">
        <f>MIS[[#This Row],[LTP]]*MIS[[#This Row],[OrderQuantity]]</f>
        <v>2309</v>
      </c>
      <c r="AG712">
        <f>IF(MIS[[#This Row],[OrderSide]]="SELL",MIS[[#This Row],[VALUE]]-MIS[[#This Row],[LIVE_VALUE]],MIS[[#This Row],[LIVE_VALUE]]-MIS[[#This Row],[VALUE]])</f>
        <v>700</v>
      </c>
      <c r="AH712" t="str" cm="1">
        <f t="array" ref="AH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2" t="str">
        <f>MIS[[#This Row],[TRADING SYMBOL]]</f>
        <v>SENSEX2552081100PE</v>
      </c>
      <c r="AJ712" t="str">
        <f>IF(RIGHT(MIS[[#This Row],[Main/Hedge]],4)="MAIN","MAIN","HEDGE")</f>
        <v>MAIN</v>
      </c>
      <c r="AK712" t="str" cm="1">
        <f t="array" ref="AK712">_xlfn._xlws.FILTER(Table4[Column1],ISNUMBER(SEARCH(Table4[Column1],MIS[[#This Row],[OrderUniqueIdentifier]])),"")</f>
        <v>XYT</v>
      </c>
    </row>
    <row r="713" spans="1:37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>
        <f>_xlfn.XLOOKUP(MIS[[#This Row],[TRADING SYMBOL]],[1]Sheet1!$D:$D,[1]Sheet1!$C:$C)</f>
        <v>91.6</v>
      </c>
      <c r="AE713">
        <f>MIS[[#This Row],[OrderAverageTradedPrice]]*MIS[[#This Row],[OrderQuantity]]</f>
        <v>2821</v>
      </c>
      <c r="AF713">
        <f>MIS[[#This Row],[LTP]]*MIS[[#This Row],[OrderQuantity]]</f>
        <v>1832</v>
      </c>
      <c r="AG713">
        <f>IF(MIS[[#This Row],[OrderSide]]="SELL",MIS[[#This Row],[VALUE]]-MIS[[#This Row],[LIVE_VALUE]],MIS[[#This Row],[LIVE_VALUE]]-MIS[[#This Row],[VALUE]])</f>
        <v>989</v>
      </c>
      <c r="AH713" t="str" cm="1">
        <f t="array" ref="AH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3" t="str">
        <f>MIS[[#This Row],[TRADING SYMBOL]]</f>
        <v>SENSEX2552083600CE</v>
      </c>
      <c r="AJ713" t="str">
        <f>IF(RIGHT(MIS[[#This Row],[Main/Hedge]],4)="MAIN","MAIN","HEDGE")</f>
        <v>MAIN</v>
      </c>
      <c r="AK713" t="str" cm="1">
        <f t="array" ref="AK713">_xlfn._xlws.FILTER(Table4[Column1],ISNUMBER(SEARCH(Table4[Column1],MIS[[#This Row],[OrderUniqueIdentifier]])),"")</f>
        <v>XYT</v>
      </c>
    </row>
    <row r="714" spans="1:37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>
        <f>_xlfn.XLOOKUP(MIS[[#This Row],[TRADING SYMBOL]],[1]Sheet1!$D:$D,[1]Sheet1!$C:$C)</f>
        <v>91.6</v>
      </c>
      <c r="AE714">
        <f>MIS[[#This Row],[OrderAverageTradedPrice]]*MIS[[#This Row],[OrderQuantity]]</f>
        <v>2852</v>
      </c>
      <c r="AF714">
        <f>MIS[[#This Row],[LTP]]*MIS[[#This Row],[OrderQuantity]]</f>
        <v>1832</v>
      </c>
      <c r="AG714">
        <f>IF(MIS[[#This Row],[OrderSide]]="SELL",MIS[[#This Row],[VALUE]]-MIS[[#This Row],[LIVE_VALUE]],MIS[[#This Row],[LIVE_VALUE]]-MIS[[#This Row],[VALUE]])</f>
        <v>1020</v>
      </c>
      <c r="AH714" t="str" cm="1">
        <f t="array" ref="AH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4" t="str">
        <f>MIS[[#This Row],[TRADING SYMBOL]]</f>
        <v>SENSEX2552083600CE</v>
      </c>
      <c r="AJ714" t="str">
        <f>IF(RIGHT(MIS[[#This Row],[Main/Hedge]],4)="MAIN","MAIN","HEDGE")</f>
        <v>MAIN</v>
      </c>
      <c r="AK714" t="str" cm="1">
        <f t="array" ref="AK714">_xlfn._xlws.FILTER(Table4[Column1],ISNUMBER(SEARCH(Table4[Column1],MIS[[#This Row],[OrderUniqueIdentifier]])),"")</f>
        <v>XYT</v>
      </c>
    </row>
    <row r="715" spans="1:37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>
        <f>_xlfn.XLOOKUP(MIS[[#This Row],[TRADING SYMBOL]],[1]Sheet1!$D:$D,[1]Sheet1!$C:$C)</f>
        <v>91.6</v>
      </c>
      <c r="AE715">
        <f>MIS[[#This Row],[OrderAverageTradedPrice]]*MIS[[#This Row],[OrderQuantity]]</f>
        <v>2837</v>
      </c>
      <c r="AF715">
        <f>MIS[[#This Row],[LTP]]*MIS[[#This Row],[OrderQuantity]]</f>
        <v>1832</v>
      </c>
      <c r="AG715">
        <f>IF(MIS[[#This Row],[OrderSide]]="SELL",MIS[[#This Row],[VALUE]]-MIS[[#This Row],[LIVE_VALUE]],MIS[[#This Row],[LIVE_VALUE]]-MIS[[#This Row],[VALUE]])</f>
        <v>1005</v>
      </c>
      <c r="AH715" t="str" cm="1">
        <f t="array" ref="AH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5" t="str">
        <f>MIS[[#This Row],[TRADING SYMBOL]]</f>
        <v>SENSEX2552083600CE</v>
      </c>
      <c r="AJ715" t="str">
        <f>IF(RIGHT(MIS[[#This Row],[Main/Hedge]],4)="MAIN","MAIN","HEDGE")</f>
        <v>MAIN</v>
      </c>
      <c r="AK715" t="str" cm="1">
        <f t="array" ref="AK715">_xlfn._xlws.FILTER(Table4[Column1],ISNUMBER(SEARCH(Table4[Column1],MIS[[#This Row],[OrderUniqueIdentifier]])),"")</f>
        <v>XYT</v>
      </c>
    </row>
    <row r="716" spans="1:37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>
        <f>_xlfn.XLOOKUP(MIS[[#This Row],[TRADING SYMBOL]],[1]Sheet1!$D:$D,[1]Sheet1!$C:$C)</f>
        <v>115.45</v>
      </c>
      <c r="AE716">
        <f>MIS[[#This Row],[OrderAverageTradedPrice]]*MIS[[#This Row],[OrderQuantity]]</f>
        <v>3015</v>
      </c>
      <c r="AF716">
        <f>MIS[[#This Row],[LTP]]*MIS[[#This Row],[OrderQuantity]]</f>
        <v>2309</v>
      </c>
      <c r="AG716">
        <f>IF(MIS[[#This Row],[OrderSide]]="SELL",MIS[[#This Row],[VALUE]]-MIS[[#This Row],[LIVE_VALUE]],MIS[[#This Row],[LIVE_VALUE]]-MIS[[#This Row],[VALUE]])</f>
        <v>706</v>
      </c>
      <c r="AH716" t="str" cm="1">
        <f t="array" ref="AH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6" t="str">
        <f>MIS[[#This Row],[TRADING SYMBOL]]</f>
        <v>SENSEX2552081100PE</v>
      </c>
      <c r="AJ716" t="str">
        <f>IF(RIGHT(MIS[[#This Row],[Main/Hedge]],4)="MAIN","MAIN","HEDGE")</f>
        <v>MAIN</v>
      </c>
      <c r="AK716" t="str" cm="1">
        <f t="array" ref="AK716">_xlfn._xlws.FILTER(Table4[Column1],ISNUMBER(SEARCH(Table4[Column1],MIS[[#This Row],[OrderUniqueIdentifier]])),"")</f>
        <v>XYT</v>
      </c>
    </row>
    <row r="717" spans="1:37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>
        <f>_xlfn.XLOOKUP(MIS[[#This Row],[TRADING SYMBOL]],[1]Sheet1!$D:$D,[1]Sheet1!$C:$C)</f>
        <v>91.6</v>
      </c>
      <c r="AE717">
        <f>MIS[[#This Row],[OrderAverageTradedPrice]]*MIS[[#This Row],[OrderQuantity]]</f>
        <v>5705</v>
      </c>
      <c r="AF717">
        <f>MIS[[#This Row],[LTP]]*MIS[[#This Row],[OrderQuantity]]</f>
        <v>3664</v>
      </c>
      <c r="AG717">
        <f>IF(MIS[[#This Row],[OrderSide]]="SELL",MIS[[#This Row],[VALUE]]-MIS[[#This Row],[LIVE_VALUE]],MIS[[#This Row],[LIVE_VALUE]]-MIS[[#This Row],[VALUE]])</f>
        <v>2041</v>
      </c>
      <c r="AH717" t="str" cm="1">
        <f t="array" ref="AH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7" t="str">
        <f>MIS[[#This Row],[TRADING SYMBOL]]</f>
        <v>SENSEX2552083600CE</v>
      </c>
      <c r="AJ717" t="str">
        <f>IF(RIGHT(MIS[[#This Row],[Main/Hedge]],4)="MAIN","MAIN","HEDGE")</f>
        <v>MAIN</v>
      </c>
      <c r="AK717" t="str" cm="1">
        <f t="array" ref="AK717">_xlfn._xlws.FILTER(Table4[Column1],ISNUMBER(SEARCH(Table4[Column1],MIS[[#This Row],[OrderUniqueIdentifier]])),"")</f>
        <v>XYT</v>
      </c>
    </row>
    <row r="718" spans="1:37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>
        <f>_xlfn.XLOOKUP(MIS[[#This Row],[TRADING SYMBOL]],[1]Sheet1!$D:$D,[1]Sheet1!$C:$C)</f>
        <v>115.45</v>
      </c>
      <c r="AE718">
        <f>MIS[[#This Row],[OrderAverageTradedPrice]]*MIS[[#This Row],[OrderQuantity]]</f>
        <v>6010</v>
      </c>
      <c r="AF718">
        <f>MIS[[#This Row],[LTP]]*MIS[[#This Row],[OrderQuantity]]</f>
        <v>4618</v>
      </c>
      <c r="AG718">
        <f>IF(MIS[[#This Row],[OrderSide]]="SELL",MIS[[#This Row],[VALUE]]-MIS[[#This Row],[LIVE_VALUE]],MIS[[#This Row],[LIVE_VALUE]]-MIS[[#This Row],[VALUE]])</f>
        <v>1392</v>
      </c>
      <c r="AH718" t="str" cm="1">
        <f t="array" ref="AH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8" t="str">
        <f>MIS[[#This Row],[TRADING SYMBOL]]</f>
        <v>SENSEX2552081100PE</v>
      </c>
      <c r="AJ718" t="str">
        <f>IF(RIGHT(MIS[[#This Row],[Main/Hedge]],4)="MAIN","MAIN","HEDGE")</f>
        <v>MAIN</v>
      </c>
      <c r="AK718" t="str" cm="1">
        <f t="array" ref="AK718">_xlfn._xlws.FILTER(Table4[Column1],ISNUMBER(SEARCH(Table4[Column1],MIS[[#This Row],[OrderUniqueIdentifier]])),"")</f>
        <v>XYT</v>
      </c>
    </row>
    <row r="719" spans="1:37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>
        <f>_xlfn.XLOOKUP(MIS[[#This Row],[TRADING SYMBOL]],[1]Sheet1!$D:$D,[1]Sheet1!$C:$C)</f>
        <v>115.45</v>
      </c>
      <c r="AE719">
        <f>MIS[[#This Row],[OrderAverageTradedPrice]]*MIS[[#This Row],[OrderQuantity]]</f>
        <v>6018</v>
      </c>
      <c r="AF719">
        <f>MIS[[#This Row],[LTP]]*MIS[[#This Row],[OrderQuantity]]</f>
        <v>4618</v>
      </c>
      <c r="AG719">
        <f>IF(MIS[[#This Row],[OrderSide]]="SELL",MIS[[#This Row],[VALUE]]-MIS[[#This Row],[LIVE_VALUE]],MIS[[#This Row],[LIVE_VALUE]]-MIS[[#This Row],[VALUE]])</f>
        <v>1400</v>
      </c>
      <c r="AH719" t="str" cm="1">
        <f t="array" ref="AH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9" t="str">
        <f>MIS[[#This Row],[TRADING SYMBOL]]</f>
        <v>SENSEX2552081100PE</v>
      </c>
      <c r="AJ719" t="str">
        <f>IF(RIGHT(MIS[[#This Row],[Main/Hedge]],4)="MAIN","MAIN","HEDGE")</f>
        <v>MAIN</v>
      </c>
      <c r="AK719" t="str" cm="1">
        <f t="array" ref="AK719">_xlfn._xlws.FILTER(Table4[Column1],ISNUMBER(SEARCH(Table4[Column1],MIS[[#This Row],[OrderUniqueIdentifier]])),"")</f>
        <v>XYT</v>
      </c>
    </row>
    <row r="720" spans="1:37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>
        <f>_xlfn.XLOOKUP(MIS[[#This Row],[TRADING SYMBOL]],[1]Sheet1!$D:$D,[1]Sheet1!$C:$C)</f>
        <v>115.45</v>
      </c>
      <c r="AE720">
        <f>MIS[[#This Row],[OrderAverageTradedPrice]]*MIS[[#This Row],[OrderQuantity]]</f>
        <v>3006</v>
      </c>
      <c r="AF720">
        <f>MIS[[#This Row],[LTP]]*MIS[[#This Row],[OrderQuantity]]</f>
        <v>2309</v>
      </c>
      <c r="AG720">
        <f>IF(MIS[[#This Row],[OrderSide]]="SELL",MIS[[#This Row],[VALUE]]-MIS[[#This Row],[LIVE_VALUE]],MIS[[#This Row],[LIVE_VALUE]]-MIS[[#This Row],[VALUE]])</f>
        <v>697</v>
      </c>
      <c r="AH720" t="str" cm="1">
        <f t="array" ref="AH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0" t="str">
        <f>MIS[[#This Row],[TRADING SYMBOL]]</f>
        <v>SENSEX2552081100PE</v>
      </c>
      <c r="AJ720" t="str">
        <f>IF(RIGHT(MIS[[#This Row],[Main/Hedge]],4)="MAIN","MAIN","HEDGE")</f>
        <v>MAIN</v>
      </c>
      <c r="AK720" t="str" cm="1">
        <f t="array" ref="AK720">_xlfn._xlws.FILTER(Table4[Column1],ISNUMBER(SEARCH(Table4[Column1],MIS[[#This Row],[OrderUniqueIdentifier]])),"")</f>
        <v>XYT</v>
      </c>
    </row>
    <row r="721" spans="1:37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>
        <f>_xlfn.XLOOKUP(MIS[[#This Row],[TRADING SYMBOL]],[1]Sheet1!$D:$D,[1]Sheet1!$C:$C)</f>
        <v>91.6</v>
      </c>
      <c r="AE721">
        <f>MIS[[#This Row],[OrderAverageTradedPrice]]*MIS[[#This Row],[OrderQuantity]]</f>
        <v>5706</v>
      </c>
      <c r="AF721">
        <f>MIS[[#This Row],[LTP]]*MIS[[#This Row],[OrderQuantity]]</f>
        <v>3664</v>
      </c>
      <c r="AG721">
        <f>IF(MIS[[#This Row],[OrderSide]]="SELL",MIS[[#This Row],[VALUE]]-MIS[[#This Row],[LIVE_VALUE]],MIS[[#This Row],[LIVE_VALUE]]-MIS[[#This Row],[VALUE]])</f>
        <v>2042</v>
      </c>
      <c r="AH721" t="str" cm="1">
        <f t="array" ref="AH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1" t="str">
        <f>MIS[[#This Row],[TRADING SYMBOL]]</f>
        <v>SENSEX2552083600CE</v>
      </c>
      <c r="AJ721" t="str">
        <f>IF(RIGHT(MIS[[#This Row],[Main/Hedge]],4)="MAIN","MAIN","HEDGE")</f>
        <v>MAIN</v>
      </c>
      <c r="AK721" t="str" cm="1">
        <f t="array" ref="AK721">_xlfn._xlws.FILTER(Table4[Column1],ISNUMBER(SEARCH(Table4[Column1],MIS[[#This Row],[OrderUniqueIdentifier]])),"")</f>
        <v>XYT</v>
      </c>
    </row>
    <row r="722" spans="1:37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>
        <f>_xlfn.XLOOKUP(MIS[[#This Row],[TRADING SYMBOL]],[1]Sheet1!$D:$D,[1]Sheet1!$C:$C)</f>
        <v>115.45</v>
      </c>
      <c r="AE722">
        <f>MIS[[#This Row],[OrderAverageTradedPrice]]*MIS[[#This Row],[OrderQuantity]]</f>
        <v>6032</v>
      </c>
      <c r="AF722">
        <f>MIS[[#This Row],[LTP]]*MIS[[#This Row],[OrderQuantity]]</f>
        <v>4618</v>
      </c>
      <c r="AG722">
        <f>IF(MIS[[#This Row],[OrderSide]]="SELL",MIS[[#This Row],[VALUE]]-MIS[[#This Row],[LIVE_VALUE]],MIS[[#This Row],[LIVE_VALUE]]-MIS[[#This Row],[VALUE]])</f>
        <v>1414</v>
      </c>
      <c r="AH722" t="str" cm="1">
        <f t="array" ref="AH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2" t="str">
        <f>MIS[[#This Row],[TRADING SYMBOL]]</f>
        <v>SENSEX2552081100PE</v>
      </c>
      <c r="AJ722" t="str">
        <f>IF(RIGHT(MIS[[#This Row],[Main/Hedge]],4)="MAIN","MAIN","HEDGE")</f>
        <v>MAIN</v>
      </c>
      <c r="AK722" t="str" cm="1">
        <f t="array" ref="AK722">_xlfn._xlws.FILTER(Table4[Column1],ISNUMBER(SEARCH(Table4[Column1],MIS[[#This Row],[OrderUniqueIdentifier]])),"")</f>
        <v>XYT</v>
      </c>
    </row>
    <row r="723" spans="1:37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>
        <f>_xlfn.XLOOKUP(MIS[[#This Row],[TRADING SYMBOL]],[1]Sheet1!$D:$D,[1]Sheet1!$C:$C)</f>
        <v>115.45</v>
      </c>
      <c r="AE723">
        <f>MIS[[#This Row],[OrderAverageTradedPrice]]*MIS[[#This Row],[OrderQuantity]]</f>
        <v>3003</v>
      </c>
      <c r="AF723">
        <f>MIS[[#This Row],[LTP]]*MIS[[#This Row],[OrderQuantity]]</f>
        <v>2309</v>
      </c>
      <c r="AG723">
        <f>IF(MIS[[#This Row],[OrderSide]]="SELL",MIS[[#This Row],[VALUE]]-MIS[[#This Row],[LIVE_VALUE]],MIS[[#This Row],[LIVE_VALUE]]-MIS[[#This Row],[VALUE]])</f>
        <v>694</v>
      </c>
      <c r="AH723" t="str" cm="1">
        <f t="array" ref="AH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3" t="str">
        <f>MIS[[#This Row],[TRADING SYMBOL]]</f>
        <v>SENSEX2552081100PE</v>
      </c>
      <c r="AJ723" t="str">
        <f>IF(RIGHT(MIS[[#This Row],[Main/Hedge]],4)="MAIN","MAIN","HEDGE")</f>
        <v>MAIN</v>
      </c>
      <c r="AK723" t="str" cm="1">
        <f t="array" ref="AK723">_xlfn._xlws.FILTER(Table4[Column1],ISNUMBER(SEARCH(Table4[Column1],MIS[[#This Row],[OrderUniqueIdentifier]])),"")</f>
        <v>XYT</v>
      </c>
    </row>
    <row r="724" spans="1:37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>
        <f>_xlfn.XLOOKUP(MIS[[#This Row],[TRADING SYMBOL]],[1]Sheet1!$D:$D,[1]Sheet1!$C:$C)</f>
        <v>115.45</v>
      </c>
      <c r="AE724">
        <f>MIS[[#This Row],[OrderAverageTradedPrice]]*MIS[[#This Row],[OrderQuantity]]</f>
        <v>3009</v>
      </c>
      <c r="AF724">
        <f>MIS[[#This Row],[LTP]]*MIS[[#This Row],[OrderQuantity]]</f>
        <v>2309</v>
      </c>
      <c r="AG724">
        <f>IF(MIS[[#This Row],[OrderSide]]="SELL",MIS[[#This Row],[VALUE]]-MIS[[#This Row],[LIVE_VALUE]],MIS[[#This Row],[LIVE_VALUE]]-MIS[[#This Row],[VALUE]])</f>
        <v>700</v>
      </c>
      <c r="AH724" t="str" cm="1">
        <f t="array" ref="AH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4" t="str">
        <f>MIS[[#This Row],[TRADING SYMBOL]]</f>
        <v>SENSEX2552081100PE</v>
      </c>
      <c r="AJ724" t="str">
        <f>IF(RIGHT(MIS[[#This Row],[Main/Hedge]],4)="MAIN","MAIN","HEDGE")</f>
        <v>MAIN</v>
      </c>
      <c r="AK724" t="str" cm="1">
        <f t="array" ref="AK724">_xlfn._xlws.FILTER(Table4[Column1],ISNUMBER(SEARCH(Table4[Column1],MIS[[#This Row],[OrderUniqueIdentifier]])),"")</f>
        <v>XYT</v>
      </c>
    </row>
    <row r="725" spans="1:37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>
        <f>_xlfn.XLOOKUP(MIS[[#This Row],[TRADING SYMBOL]],[1]Sheet1!$D:$D,[1]Sheet1!$C:$C)</f>
        <v>115.45</v>
      </c>
      <c r="AE725">
        <f>MIS[[#This Row],[OrderAverageTradedPrice]]*MIS[[#This Row],[OrderQuantity]]</f>
        <v>3026</v>
      </c>
      <c r="AF725">
        <f>MIS[[#This Row],[LTP]]*MIS[[#This Row],[OrderQuantity]]</f>
        <v>2309</v>
      </c>
      <c r="AG725">
        <f>IF(MIS[[#This Row],[OrderSide]]="SELL",MIS[[#This Row],[VALUE]]-MIS[[#This Row],[LIVE_VALUE]],MIS[[#This Row],[LIVE_VALUE]]-MIS[[#This Row],[VALUE]])</f>
        <v>717</v>
      </c>
      <c r="AH725" t="str" cm="1">
        <f t="array" ref="AH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5" t="str">
        <f>MIS[[#This Row],[TRADING SYMBOL]]</f>
        <v>SENSEX2552081100PE</v>
      </c>
      <c r="AJ725" t="str">
        <f>IF(RIGHT(MIS[[#This Row],[Main/Hedge]],4)="MAIN","MAIN","HEDGE")</f>
        <v>MAIN</v>
      </c>
      <c r="AK725" t="str" cm="1">
        <f t="array" ref="AK725">_xlfn._xlws.FILTER(Table4[Column1],ISNUMBER(SEARCH(Table4[Column1],MIS[[#This Row],[OrderUniqueIdentifier]])),"")</f>
        <v>XYT</v>
      </c>
    </row>
    <row r="726" spans="1:37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>
        <f>_xlfn.XLOOKUP(MIS[[#This Row],[TRADING SYMBOL]],[1]Sheet1!$D:$D,[1]Sheet1!$C:$C)</f>
        <v>115.45</v>
      </c>
      <c r="AE726">
        <f>MIS[[#This Row],[OrderAverageTradedPrice]]*MIS[[#This Row],[OrderQuantity]]</f>
        <v>3006</v>
      </c>
      <c r="AF726">
        <f>MIS[[#This Row],[LTP]]*MIS[[#This Row],[OrderQuantity]]</f>
        <v>2309</v>
      </c>
      <c r="AG726">
        <f>IF(MIS[[#This Row],[OrderSide]]="SELL",MIS[[#This Row],[VALUE]]-MIS[[#This Row],[LIVE_VALUE]],MIS[[#This Row],[LIVE_VALUE]]-MIS[[#This Row],[VALUE]])</f>
        <v>697</v>
      </c>
      <c r="AH726" t="str" cm="1">
        <f t="array" ref="AH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6" t="str">
        <f>MIS[[#This Row],[TRADING SYMBOL]]</f>
        <v>SENSEX2552081100PE</v>
      </c>
      <c r="AJ726" t="str">
        <f>IF(RIGHT(MIS[[#This Row],[Main/Hedge]],4)="MAIN","MAIN","HEDGE")</f>
        <v>MAIN</v>
      </c>
      <c r="AK726" t="str" cm="1">
        <f t="array" ref="AK726">_xlfn._xlws.FILTER(Table4[Column1],ISNUMBER(SEARCH(Table4[Column1],MIS[[#This Row],[OrderUniqueIdentifier]])),"")</f>
        <v>XYT</v>
      </c>
    </row>
    <row r="727" spans="1:37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>
        <f>_xlfn.XLOOKUP(MIS[[#This Row],[TRADING SYMBOL]],[1]Sheet1!$D:$D,[1]Sheet1!$C:$C)</f>
        <v>115.45</v>
      </c>
      <c r="AE727">
        <f>MIS[[#This Row],[OrderAverageTradedPrice]]*MIS[[#This Row],[OrderQuantity]]</f>
        <v>9048</v>
      </c>
      <c r="AF727">
        <f>MIS[[#This Row],[LTP]]*MIS[[#This Row],[OrderQuantity]]</f>
        <v>6927</v>
      </c>
      <c r="AG727">
        <f>IF(MIS[[#This Row],[OrderSide]]="SELL",MIS[[#This Row],[VALUE]]-MIS[[#This Row],[LIVE_VALUE]],MIS[[#This Row],[LIVE_VALUE]]-MIS[[#This Row],[VALUE]])</f>
        <v>2121</v>
      </c>
      <c r="AH727" t="str" cm="1">
        <f t="array" ref="AH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7" t="str">
        <f>MIS[[#This Row],[TRADING SYMBOL]]</f>
        <v>SENSEX2552081100PE</v>
      </c>
      <c r="AJ727" t="str">
        <f>IF(RIGHT(MIS[[#This Row],[Main/Hedge]],4)="MAIN","MAIN","HEDGE")</f>
        <v>MAIN</v>
      </c>
      <c r="AK727" t="str" cm="1">
        <f t="array" ref="AK727">_xlfn._xlws.FILTER(Table4[Column1],ISNUMBER(SEARCH(Table4[Column1],MIS[[#This Row],[OrderUniqueIdentifier]])),"")</f>
        <v>XYT</v>
      </c>
    </row>
    <row r="728" spans="1:37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>
        <f>_xlfn.XLOOKUP(MIS[[#This Row],[TRADING SYMBOL]],[1]Sheet1!$D:$D,[1]Sheet1!$C:$C)</f>
        <v>91.6</v>
      </c>
      <c r="AE728">
        <f>MIS[[#This Row],[OrderAverageTradedPrice]]*MIS[[#This Row],[OrderQuantity]]</f>
        <v>11347</v>
      </c>
      <c r="AF728">
        <f>MIS[[#This Row],[LTP]]*MIS[[#This Row],[OrderQuantity]]</f>
        <v>7328</v>
      </c>
      <c r="AG728">
        <f>IF(MIS[[#This Row],[OrderSide]]="SELL",MIS[[#This Row],[VALUE]]-MIS[[#This Row],[LIVE_VALUE]],MIS[[#This Row],[LIVE_VALUE]]-MIS[[#This Row],[VALUE]])</f>
        <v>4019</v>
      </c>
      <c r="AH728" t="str" cm="1">
        <f t="array" ref="AH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8" t="str">
        <f>MIS[[#This Row],[TRADING SYMBOL]]</f>
        <v>SENSEX2552083600CE</v>
      </c>
      <c r="AJ728" t="str">
        <f>IF(RIGHT(MIS[[#This Row],[Main/Hedge]],4)="MAIN","MAIN","HEDGE")</f>
        <v>MAIN</v>
      </c>
      <c r="AK728" t="str" cm="1">
        <f t="array" ref="AK728">_xlfn._xlws.FILTER(Table4[Column1],ISNUMBER(SEARCH(Table4[Column1],MIS[[#This Row],[OrderUniqueIdentifier]])),"")</f>
        <v>XYT</v>
      </c>
    </row>
    <row r="729" spans="1:37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>
        <f>_xlfn.XLOOKUP(MIS[[#This Row],[TRADING SYMBOL]],[1]Sheet1!$D:$D,[1]Sheet1!$C:$C)</f>
        <v>115.45</v>
      </c>
      <c r="AE729">
        <f>MIS[[#This Row],[OrderAverageTradedPrice]]*MIS[[#This Row],[OrderQuantity]]</f>
        <v>12012</v>
      </c>
      <c r="AF729">
        <f>MIS[[#This Row],[LTP]]*MIS[[#This Row],[OrderQuantity]]</f>
        <v>9236</v>
      </c>
      <c r="AG729">
        <f>IF(MIS[[#This Row],[OrderSide]]="SELL",MIS[[#This Row],[VALUE]]-MIS[[#This Row],[LIVE_VALUE]],MIS[[#This Row],[LIVE_VALUE]]-MIS[[#This Row],[VALUE]])</f>
        <v>2776</v>
      </c>
      <c r="AH729" t="str" cm="1">
        <f t="array" ref="AH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9" t="str">
        <f>MIS[[#This Row],[TRADING SYMBOL]]</f>
        <v>SENSEX2552081100PE</v>
      </c>
      <c r="AJ729" t="str">
        <f>IF(RIGHT(MIS[[#This Row],[Main/Hedge]],4)="MAIN","MAIN","HEDGE")</f>
        <v>MAIN</v>
      </c>
      <c r="AK729" t="str" cm="1">
        <f t="array" ref="AK729">_xlfn._xlws.FILTER(Table4[Column1],ISNUMBER(SEARCH(Table4[Column1],MIS[[#This Row],[OrderUniqueIdentifier]])),"")</f>
        <v>XYT</v>
      </c>
    </row>
    <row r="730" spans="1:37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>
        <f>_xlfn.XLOOKUP(MIS[[#This Row],[TRADING SYMBOL]],[1]Sheet1!$D:$D,[1]Sheet1!$C:$C)</f>
        <v>91.6</v>
      </c>
      <c r="AE730">
        <f>MIS[[#This Row],[OrderAverageTradedPrice]]*MIS[[#This Row],[OrderQuantity]]</f>
        <v>2848</v>
      </c>
      <c r="AF730">
        <f>MIS[[#This Row],[LTP]]*MIS[[#This Row],[OrderQuantity]]</f>
        <v>1832</v>
      </c>
      <c r="AG730">
        <f>IF(MIS[[#This Row],[OrderSide]]="SELL",MIS[[#This Row],[VALUE]]-MIS[[#This Row],[LIVE_VALUE]],MIS[[#This Row],[LIVE_VALUE]]-MIS[[#This Row],[VALUE]])</f>
        <v>1016</v>
      </c>
      <c r="AH730" t="str" cm="1">
        <f t="array" ref="AH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0" t="str">
        <f>MIS[[#This Row],[TRADING SYMBOL]]</f>
        <v>SENSEX2552083600CE</v>
      </c>
      <c r="AJ730" t="str">
        <f>IF(RIGHT(MIS[[#This Row],[Main/Hedge]],4)="MAIN","MAIN","HEDGE")</f>
        <v>MAIN</v>
      </c>
      <c r="AK730" t="str" cm="1">
        <f t="array" ref="AK730">_xlfn._xlws.FILTER(Table4[Column1],ISNUMBER(SEARCH(Table4[Column1],MIS[[#This Row],[OrderUniqueIdentifier]])),"")</f>
        <v>XYT</v>
      </c>
    </row>
    <row r="731" spans="1:37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>
        <f>_xlfn.XLOOKUP(MIS[[#This Row],[TRADING SYMBOL]],[1]Sheet1!$D:$D,[1]Sheet1!$C:$C)</f>
        <v>115.45</v>
      </c>
      <c r="AE731">
        <f>MIS[[#This Row],[OrderAverageTradedPrice]]*MIS[[#This Row],[OrderQuantity]]</f>
        <v>3009</v>
      </c>
      <c r="AF731">
        <f>MIS[[#This Row],[LTP]]*MIS[[#This Row],[OrderQuantity]]</f>
        <v>2309</v>
      </c>
      <c r="AG731">
        <f>IF(MIS[[#This Row],[OrderSide]]="SELL",MIS[[#This Row],[VALUE]]-MIS[[#This Row],[LIVE_VALUE]],MIS[[#This Row],[LIVE_VALUE]]-MIS[[#This Row],[VALUE]])</f>
        <v>700</v>
      </c>
      <c r="AH731" t="str" cm="1">
        <f t="array" ref="AH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1" t="str">
        <f>MIS[[#This Row],[TRADING SYMBOL]]</f>
        <v>SENSEX2552081100PE</v>
      </c>
      <c r="AJ731" t="str">
        <f>IF(RIGHT(MIS[[#This Row],[Main/Hedge]],4)="MAIN","MAIN","HEDGE")</f>
        <v>MAIN</v>
      </c>
      <c r="AK731" t="str" cm="1">
        <f t="array" ref="AK731">_xlfn._xlws.FILTER(Table4[Column1],ISNUMBER(SEARCH(Table4[Column1],MIS[[#This Row],[OrderUniqueIdentifier]])),"")</f>
        <v>XYT</v>
      </c>
    </row>
    <row r="732" spans="1:37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>
        <f>_xlfn.XLOOKUP(MIS[[#This Row],[TRADING SYMBOL]],[1]Sheet1!$D:$D,[1]Sheet1!$C:$C)</f>
        <v>91.6</v>
      </c>
      <c r="AE732">
        <f>MIS[[#This Row],[OrderAverageTradedPrice]]*MIS[[#This Row],[OrderQuantity]]</f>
        <v>2817</v>
      </c>
      <c r="AF732">
        <f>MIS[[#This Row],[LTP]]*MIS[[#This Row],[OrderQuantity]]</f>
        <v>1832</v>
      </c>
      <c r="AG732">
        <f>IF(MIS[[#This Row],[OrderSide]]="SELL",MIS[[#This Row],[VALUE]]-MIS[[#This Row],[LIVE_VALUE]],MIS[[#This Row],[LIVE_VALUE]]-MIS[[#This Row],[VALUE]])</f>
        <v>985</v>
      </c>
      <c r="AH732" t="str" cm="1">
        <f t="array" ref="AH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2" t="str">
        <f>MIS[[#This Row],[TRADING SYMBOL]]</f>
        <v>SENSEX2552083600CE</v>
      </c>
      <c r="AJ732" t="str">
        <f>IF(RIGHT(MIS[[#This Row],[Main/Hedge]],4)="MAIN","MAIN","HEDGE")</f>
        <v>MAIN</v>
      </c>
      <c r="AK732" t="str" cm="1">
        <f t="array" ref="AK732">_xlfn._xlws.FILTER(Table4[Column1],ISNUMBER(SEARCH(Table4[Column1],MIS[[#This Row],[OrderUniqueIdentifier]])),"")</f>
        <v>XYT</v>
      </c>
    </row>
    <row r="733" spans="1:37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>
        <f>_xlfn.XLOOKUP(MIS[[#This Row],[TRADING SYMBOL]],[1]Sheet1!$D:$D,[1]Sheet1!$C:$C)</f>
        <v>115.45</v>
      </c>
      <c r="AE733">
        <f>MIS[[#This Row],[OrderAverageTradedPrice]]*MIS[[#This Row],[OrderQuantity]]</f>
        <v>24133</v>
      </c>
      <c r="AF733">
        <f>MIS[[#This Row],[LTP]]*MIS[[#This Row],[OrderQuantity]]</f>
        <v>18472</v>
      </c>
      <c r="AG733">
        <f>IF(MIS[[#This Row],[OrderSide]]="SELL",MIS[[#This Row],[VALUE]]-MIS[[#This Row],[LIVE_VALUE]],MIS[[#This Row],[LIVE_VALUE]]-MIS[[#This Row],[VALUE]])</f>
        <v>5661</v>
      </c>
      <c r="AH733" t="str" cm="1">
        <f t="array" ref="AH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3" t="str">
        <f>MIS[[#This Row],[TRADING SYMBOL]]</f>
        <v>SENSEX2552081100PE</v>
      </c>
      <c r="AJ733" t="str">
        <f>IF(RIGHT(MIS[[#This Row],[Main/Hedge]],4)="MAIN","MAIN","HEDGE")</f>
        <v>MAIN</v>
      </c>
      <c r="AK733" t="str" cm="1">
        <f t="array" ref="AK733">_xlfn._xlws.FILTER(Table4[Column1],ISNUMBER(SEARCH(Table4[Column1],MIS[[#This Row],[OrderUniqueIdentifier]])),"")</f>
        <v>XYT</v>
      </c>
    </row>
    <row r="734" spans="1:37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>
        <f>_xlfn.XLOOKUP(MIS[[#This Row],[TRADING SYMBOL]],[1]Sheet1!$D:$D,[1]Sheet1!$C:$C)</f>
        <v>115.45</v>
      </c>
      <c r="AE734">
        <f>MIS[[#This Row],[OrderAverageTradedPrice]]*MIS[[#This Row],[OrderQuantity]]</f>
        <v>3016</v>
      </c>
      <c r="AF734">
        <f>MIS[[#This Row],[LTP]]*MIS[[#This Row],[OrderQuantity]]</f>
        <v>2309</v>
      </c>
      <c r="AG734">
        <f>IF(MIS[[#This Row],[OrderSide]]="SELL",MIS[[#This Row],[VALUE]]-MIS[[#This Row],[LIVE_VALUE]],MIS[[#This Row],[LIVE_VALUE]]-MIS[[#This Row],[VALUE]])</f>
        <v>707</v>
      </c>
      <c r="AH734" t="str" cm="1">
        <f t="array" ref="AH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4" t="str">
        <f>MIS[[#This Row],[TRADING SYMBOL]]</f>
        <v>SENSEX2552081100PE</v>
      </c>
      <c r="AJ734" t="str">
        <f>IF(RIGHT(MIS[[#This Row],[Main/Hedge]],4)="MAIN","MAIN","HEDGE")</f>
        <v>MAIN</v>
      </c>
      <c r="AK734" t="str" cm="1">
        <f t="array" ref="AK734">_xlfn._xlws.FILTER(Table4[Column1],ISNUMBER(SEARCH(Table4[Column1],MIS[[#This Row],[OrderUniqueIdentifier]])),"")</f>
        <v>XYT</v>
      </c>
    </row>
    <row r="735" spans="1:37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>
        <f>_xlfn.XLOOKUP(MIS[[#This Row],[TRADING SYMBOL]],[1]Sheet1!$D:$D,[1]Sheet1!$C:$C)</f>
        <v>115.45</v>
      </c>
      <c r="AE735">
        <f>MIS[[#This Row],[OrderAverageTradedPrice]]*MIS[[#This Row],[OrderQuantity]]</f>
        <v>3017</v>
      </c>
      <c r="AF735">
        <f>MIS[[#This Row],[LTP]]*MIS[[#This Row],[OrderQuantity]]</f>
        <v>2309</v>
      </c>
      <c r="AG735">
        <f>IF(MIS[[#This Row],[OrderSide]]="SELL",MIS[[#This Row],[VALUE]]-MIS[[#This Row],[LIVE_VALUE]],MIS[[#This Row],[LIVE_VALUE]]-MIS[[#This Row],[VALUE]])</f>
        <v>708</v>
      </c>
      <c r="AH735" t="str" cm="1">
        <f t="array" ref="AH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5" t="str">
        <f>MIS[[#This Row],[TRADING SYMBOL]]</f>
        <v>SENSEX2552081100PE</v>
      </c>
      <c r="AJ735" t="str">
        <f>IF(RIGHT(MIS[[#This Row],[Main/Hedge]],4)="MAIN","MAIN","HEDGE")</f>
        <v>MAIN</v>
      </c>
      <c r="AK735" t="str" cm="1">
        <f t="array" ref="AK735">_xlfn._xlws.FILTER(Table4[Column1],ISNUMBER(SEARCH(Table4[Column1],MIS[[#This Row],[OrderUniqueIdentifier]])),"")</f>
        <v>XYT</v>
      </c>
    </row>
    <row r="736" spans="1:37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>
        <f>_xlfn.XLOOKUP(MIS[[#This Row],[TRADING SYMBOL]],[1]Sheet1!$D:$D,[1]Sheet1!$C:$C)</f>
        <v>115.45</v>
      </c>
      <c r="AE736">
        <f>MIS[[#This Row],[OrderAverageTradedPrice]]*MIS[[#This Row],[OrderQuantity]]</f>
        <v>3016</v>
      </c>
      <c r="AF736">
        <f>MIS[[#This Row],[LTP]]*MIS[[#This Row],[OrderQuantity]]</f>
        <v>2309</v>
      </c>
      <c r="AG736">
        <f>IF(MIS[[#This Row],[OrderSide]]="SELL",MIS[[#This Row],[VALUE]]-MIS[[#This Row],[LIVE_VALUE]],MIS[[#This Row],[LIVE_VALUE]]-MIS[[#This Row],[VALUE]])</f>
        <v>707</v>
      </c>
      <c r="AH736" t="str" cm="1">
        <f t="array" ref="AH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6" t="str">
        <f>MIS[[#This Row],[TRADING SYMBOL]]</f>
        <v>SENSEX2552081100PE</v>
      </c>
      <c r="AJ736" t="str">
        <f>IF(RIGHT(MIS[[#This Row],[Main/Hedge]],4)="MAIN","MAIN","HEDGE")</f>
        <v>MAIN</v>
      </c>
      <c r="AK736" t="str" cm="1">
        <f t="array" ref="AK736">_xlfn._xlws.FILTER(Table4[Column1],ISNUMBER(SEARCH(Table4[Column1],MIS[[#This Row],[OrderUniqueIdentifier]])),"")</f>
        <v>XYT</v>
      </c>
    </row>
    <row r="737" spans="1:37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>
        <f>_xlfn.XLOOKUP(MIS[[#This Row],[TRADING SYMBOL]],[1]Sheet1!$D:$D,[1]Sheet1!$C:$C)</f>
        <v>115.45</v>
      </c>
      <c r="AE737">
        <f>MIS[[#This Row],[OrderAverageTradedPrice]]*MIS[[#This Row],[OrderQuantity]]</f>
        <v>3021</v>
      </c>
      <c r="AF737">
        <f>MIS[[#This Row],[LTP]]*MIS[[#This Row],[OrderQuantity]]</f>
        <v>2309</v>
      </c>
      <c r="AG737">
        <f>IF(MIS[[#This Row],[OrderSide]]="SELL",MIS[[#This Row],[VALUE]]-MIS[[#This Row],[LIVE_VALUE]],MIS[[#This Row],[LIVE_VALUE]]-MIS[[#This Row],[VALUE]])</f>
        <v>712</v>
      </c>
      <c r="AH737" t="str" cm="1">
        <f t="array" ref="AH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7" t="str">
        <f>MIS[[#This Row],[TRADING SYMBOL]]</f>
        <v>SENSEX2552081100PE</v>
      </c>
      <c r="AJ737" t="str">
        <f>IF(RIGHT(MIS[[#This Row],[Main/Hedge]],4)="MAIN","MAIN","HEDGE")</f>
        <v>MAIN</v>
      </c>
      <c r="AK737" t="str" cm="1">
        <f t="array" ref="AK737">_xlfn._xlws.FILTER(Table4[Column1],ISNUMBER(SEARCH(Table4[Column1],MIS[[#This Row],[OrderUniqueIdentifier]])),"")</f>
        <v>XYT</v>
      </c>
    </row>
    <row r="738" spans="1:37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>
        <f>_xlfn.XLOOKUP(MIS[[#This Row],[TRADING SYMBOL]],[1]Sheet1!$D:$D,[1]Sheet1!$C:$C)</f>
        <v>91.6</v>
      </c>
      <c r="AE738">
        <f>MIS[[#This Row],[OrderAverageTradedPrice]]*MIS[[#This Row],[OrderQuantity]]</f>
        <v>2815</v>
      </c>
      <c r="AF738">
        <f>MIS[[#This Row],[LTP]]*MIS[[#This Row],[OrderQuantity]]</f>
        <v>1832</v>
      </c>
      <c r="AG738">
        <f>IF(MIS[[#This Row],[OrderSide]]="SELL",MIS[[#This Row],[VALUE]]-MIS[[#This Row],[LIVE_VALUE]],MIS[[#This Row],[LIVE_VALUE]]-MIS[[#This Row],[VALUE]])</f>
        <v>983</v>
      </c>
      <c r="AH738" t="str" cm="1">
        <f t="array" ref="AH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8" t="str">
        <f>MIS[[#This Row],[TRADING SYMBOL]]</f>
        <v>SENSEX2552083600CE</v>
      </c>
      <c r="AJ738" t="str">
        <f>IF(RIGHT(MIS[[#This Row],[Main/Hedge]],4)="MAIN","MAIN","HEDGE")</f>
        <v>MAIN</v>
      </c>
      <c r="AK738" t="str" cm="1">
        <f t="array" ref="AK738">_xlfn._xlws.FILTER(Table4[Column1],ISNUMBER(SEARCH(Table4[Column1],MIS[[#This Row],[OrderUniqueIdentifier]])),"")</f>
        <v>XYT</v>
      </c>
    </row>
    <row r="739" spans="1:37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>
        <f>_xlfn.XLOOKUP(MIS[[#This Row],[TRADING SYMBOL]],[1]Sheet1!$D:$D,[1]Sheet1!$C:$C)</f>
        <v>115.45</v>
      </c>
      <c r="AE739">
        <f>MIS[[#This Row],[OrderAverageTradedPrice]]*MIS[[#This Row],[OrderQuantity]]</f>
        <v>3024</v>
      </c>
      <c r="AF739">
        <f>MIS[[#This Row],[LTP]]*MIS[[#This Row],[OrderQuantity]]</f>
        <v>2309</v>
      </c>
      <c r="AG739">
        <f>IF(MIS[[#This Row],[OrderSide]]="SELL",MIS[[#This Row],[VALUE]]-MIS[[#This Row],[LIVE_VALUE]],MIS[[#This Row],[LIVE_VALUE]]-MIS[[#This Row],[VALUE]])</f>
        <v>715</v>
      </c>
      <c r="AH739" t="str" cm="1">
        <f t="array" ref="AH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9" t="str">
        <f>MIS[[#This Row],[TRADING SYMBOL]]</f>
        <v>SENSEX2552081100PE</v>
      </c>
      <c r="AJ739" t="str">
        <f>IF(RIGHT(MIS[[#This Row],[Main/Hedge]],4)="MAIN","MAIN","HEDGE")</f>
        <v>MAIN</v>
      </c>
      <c r="AK739" t="str" cm="1">
        <f t="array" ref="AK739">_xlfn._xlws.FILTER(Table4[Column1],ISNUMBER(SEARCH(Table4[Column1],MIS[[#This Row],[OrderUniqueIdentifier]])),"")</f>
        <v>XYT</v>
      </c>
    </row>
    <row r="740" spans="1:37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>
        <f>_xlfn.XLOOKUP(MIS[[#This Row],[TRADING SYMBOL]],[1]Sheet1!$D:$D,[1]Sheet1!$C:$C)</f>
        <v>91.6</v>
      </c>
      <c r="AE740">
        <f>MIS[[#This Row],[OrderAverageTradedPrice]]*MIS[[#This Row],[OrderQuantity]]</f>
        <v>2822</v>
      </c>
      <c r="AF740">
        <f>MIS[[#This Row],[LTP]]*MIS[[#This Row],[OrderQuantity]]</f>
        <v>1832</v>
      </c>
      <c r="AG740">
        <f>IF(MIS[[#This Row],[OrderSide]]="SELL",MIS[[#This Row],[VALUE]]-MIS[[#This Row],[LIVE_VALUE]],MIS[[#This Row],[LIVE_VALUE]]-MIS[[#This Row],[VALUE]])</f>
        <v>990</v>
      </c>
      <c r="AH740" t="str" cm="1">
        <f t="array" ref="AH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0" t="str">
        <f>MIS[[#This Row],[TRADING SYMBOL]]</f>
        <v>SENSEX2552083600CE</v>
      </c>
      <c r="AJ740" t="str">
        <f>IF(RIGHT(MIS[[#This Row],[Main/Hedge]],4)="MAIN","MAIN","HEDGE")</f>
        <v>MAIN</v>
      </c>
      <c r="AK740" t="str" cm="1">
        <f t="array" ref="AK740">_xlfn._xlws.FILTER(Table4[Column1],ISNUMBER(SEARCH(Table4[Column1],MIS[[#This Row],[OrderUniqueIdentifier]])),"")</f>
        <v>XYT</v>
      </c>
    </row>
    <row r="741" spans="1:37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>
        <f>_xlfn.XLOOKUP(MIS[[#This Row],[TRADING SYMBOL]],[1]Sheet1!$D:$D,[1]Sheet1!$C:$C)</f>
        <v>115.45</v>
      </c>
      <c r="AE741">
        <f>MIS[[#This Row],[OrderAverageTradedPrice]]*MIS[[#This Row],[OrderQuantity]]</f>
        <v>3028</v>
      </c>
      <c r="AF741">
        <f>MIS[[#This Row],[LTP]]*MIS[[#This Row],[OrderQuantity]]</f>
        <v>2309</v>
      </c>
      <c r="AG741">
        <f>IF(MIS[[#This Row],[OrderSide]]="SELL",MIS[[#This Row],[VALUE]]-MIS[[#This Row],[LIVE_VALUE]],MIS[[#This Row],[LIVE_VALUE]]-MIS[[#This Row],[VALUE]])</f>
        <v>719</v>
      </c>
      <c r="AH741" t="str" cm="1">
        <f t="array" ref="AH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1" t="str">
        <f>MIS[[#This Row],[TRADING SYMBOL]]</f>
        <v>SENSEX2552081100PE</v>
      </c>
      <c r="AJ741" t="str">
        <f>IF(RIGHT(MIS[[#This Row],[Main/Hedge]],4)="MAIN","MAIN","HEDGE")</f>
        <v>MAIN</v>
      </c>
      <c r="AK741" t="str" cm="1">
        <f t="array" ref="AK741">_xlfn._xlws.FILTER(Table4[Column1],ISNUMBER(SEARCH(Table4[Column1],MIS[[#This Row],[OrderUniqueIdentifier]])),"")</f>
        <v>XYT</v>
      </c>
    </row>
    <row r="742" spans="1:37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>
        <f>_xlfn.XLOOKUP(MIS[[#This Row],[TRADING SYMBOL]],[1]Sheet1!$D:$D,[1]Sheet1!$C:$C)</f>
        <v>91.6</v>
      </c>
      <c r="AE742">
        <f>MIS[[#This Row],[OrderAverageTradedPrice]]*MIS[[#This Row],[OrderQuantity]]</f>
        <v>14093</v>
      </c>
      <c r="AF742">
        <f>MIS[[#This Row],[LTP]]*MIS[[#This Row],[OrderQuantity]]</f>
        <v>9160</v>
      </c>
      <c r="AG742">
        <f>IF(MIS[[#This Row],[OrderSide]]="SELL",MIS[[#This Row],[VALUE]]-MIS[[#This Row],[LIVE_VALUE]],MIS[[#This Row],[LIVE_VALUE]]-MIS[[#This Row],[VALUE]])</f>
        <v>4933</v>
      </c>
      <c r="AH742" t="str" cm="1">
        <f t="array" ref="AH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2" t="str">
        <f>MIS[[#This Row],[TRADING SYMBOL]]</f>
        <v>SENSEX2552083600CE</v>
      </c>
      <c r="AJ742" t="str">
        <f>IF(RIGHT(MIS[[#This Row],[Main/Hedge]],4)="MAIN","MAIN","HEDGE")</f>
        <v>MAIN</v>
      </c>
      <c r="AK742" t="str" cm="1">
        <f t="array" ref="AK742">_xlfn._xlws.FILTER(Table4[Column1],ISNUMBER(SEARCH(Table4[Column1],MIS[[#This Row],[OrderUniqueIdentifier]])),"")</f>
        <v>XYT</v>
      </c>
    </row>
    <row r="743" spans="1:37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>
        <f>_xlfn.XLOOKUP(MIS[[#This Row],[TRADING SYMBOL]],[1]Sheet1!$D:$D,[1]Sheet1!$C:$C)</f>
        <v>115.45</v>
      </c>
      <c r="AE743">
        <f>MIS[[#This Row],[OrderAverageTradedPrice]]*MIS[[#This Row],[OrderQuantity]]</f>
        <v>15137</v>
      </c>
      <c r="AF743">
        <f>MIS[[#This Row],[LTP]]*MIS[[#This Row],[OrderQuantity]]</f>
        <v>11545</v>
      </c>
      <c r="AG743">
        <f>IF(MIS[[#This Row],[OrderSide]]="SELL",MIS[[#This Row],[VALUE]]-MIS[[#This Row],[LIVE_VALUE]],MIS[[#This Row],[LIVE_VALUE]]-MIS[[#This Row],[VALUE]])</f>
        <v>3592</v>
      </c>
      <c r="AH743" t="str" cm="1">
        <f t="array" ref="AH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3" t="str">
        <f>MIS[[#This Row],[TRADING SYMBOL]]</f>
        <v>SENSEX2552081100PE</v>
      </c>
      <c r="AJ743" t="str">
        <f>IF(RIGHT(MIS[[#This Row],[Main/Hedge]],4)="MAIN","MAIN","HEDGE")</f>
        <v>MAIN</v>
      </c>
      <c r="AK743" t="str" cm="1">
        <f t="array" ref="AK743">_xlfn._xlws.FILTER(Table4[Column1],ISNUMBER(SEARCH(Table4[Column1],MIS[[#This Row],[OrderUniqueIdentifier]])),"")</f>
        <v>XYT</v>
      </c>
    </row>
    <row r="744" spans="1:37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>
        <f>_xlfn.XLOOKUP(MIS[[#This Row],[TRADING SYMBOL]],[1]Sheet1!$D:$D,[1]Sheet1!$C:$C)</f>
        <v>91.6</v>
      </c>
      <c r="AE744">
        <f>MIS[[#This Row],[OrderAverageTradedPrice]]*MIS[[#This Row],[OrderQuantity]]</f>
        <v>25431.999999999844</v>
      </c>
      <c r="AF744">
        <f>MIS[[#This Row],[LTP]]*MIS[[#This Row],[OrderQuantity]]</f>
        <v>16488</v>
      </c>
      <c r="AG744">
        <f>IF(MIS[[#This Row],[OrderSide]]="SELL",MIS[[#This Row],[VALUE]]-MIS[[#This Row],[LIVE_VALUE]],MIS[[#This Row],[LIVE_VALUE]]-MIS[[#This Row],[VALUE]])</f>
        <v>8943.9999999998436</v>
      </c>
      <c r="AH744" t="str" cm="1">
        <f t="array" ref="AH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4" t="str">
        <f>MIS[[#This Row],[TRADING SYMBOL]]</f>
        <v>SENSEX2552083600CE</v>
      </c>
      <c r="AJ744" t="str">
        <f>IF(RIGHT(MIS[[#This Row],[Main/Hedge]],4)="MAIN","MAIN","HEDGE")</f>
        <v>MAIN</v>
      </c>
      <c r="AK744" t="str" cm="1">
        <f t="array" ref="AK744">_xlfn._xlws.FILTER(Table4[Column1],ISNUMBER(SEARCH(Table4[Column1],MIS[[#This Row],[OrderUniqueIdentifier]])),"")</f>
        <v>XYT</v>
      </c>
    </row>
    <row r="745" spans="1:37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>
        <f>_xlfn.XLOOKUP(MIS[[#This Row],[TRADING SYMBOL]],[1]Sheet1!$D:$D,[1]Sheet1!$C:$C)</f>
        <v>115.45</v>
      </c>
      <c r="AE745">
        <f>MIS[[#This Row],[OrderAverageTradedPrice]]*MIS[[#This Row],[OrderQuantity]]</f>
        <v>27158.999999999942</v>
      </c>
      <c r="AF745">
        <f>MIS[[#This Row],[LTP]]*MIS[[#This Row],[OrderQuantity]]</f>
        <v>20781</v>
      </c>
      <c r="AG745">
        <f>IF(MIS[[#This Row],[OrderSide]]="SELL",MIS[[#This Row],[VALUE]]-MIS[[#This Row],[LIVE_VALUE]],MIS[[#This Row],[LIVE_VALUE]]-MIS[[#This Row],[VALUE]])</f>
        <v>6377.9999999999418</v>
      </c>
      <c r="AH745" t="str" cm="1">
        <f t="array" ref="AH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5" t="str">
        <f>MIS[[#This Row],[TRADING SYMBOL]]</f>
        <v>SENSEX2552081100PE</v>
      </c>
      <c r="AJ745" t="str">
        <f>IF(RIGHT(MIS[[#This Row],[Main/Hedge]],4)="MAIN","MAIN","HEDGE")</f>
        <v>MAIN</v>
      </c>
      <c r="AK745" t="str" cm="1">
        <f t="array" ref="AK745">_xlfn._xlws.FILTER(Table4[Column1],ISNUMBER(SEARCH(Table4[Column1],MIS[[#This Row],[OrderUniqueIdentifier]])),"")</f>
        <v>XYT</v>
      </c>
    </row>
    <row r="746" spans="1:37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>
        <f>_xlfn.XLOOKUP(MIS[[#This Row],[TRADING SYMBOL]],[1]Sheet1!$D:$D,[1]Sheet1!$C:$C)</f>
        <v>91.6</v>
      </c>
      <c r="AE746">
        <f>MIS[[#This Row],[OrderAverageTradedPrice]]*MIS[[#This Row],[OrderQuantity]]</f>
        <v>36664.999999999804</v>
      </c>
      <c r="AF746">
        <f>MIS[[#This Row],[LTP]]*MIS[[#This Row],[OrderQuantity]]</f>
        <v>23816</v>
      </c>
      <c r="AG746">
        <f>IF(MIS[[#This Row],[OrderSide]]="SELL",MIS[[#This Row],[VALUE]]-MIS[[#This Row],[LIVE_VALUE]],MIS[[#This Row],[LIVE_VALUE]]-MIS[[#This Row],[VALUE]])</f>
        <v>12848.999999999804</v>
      </c>
      <c r="AH746" t="str" cm="1">
        <f t="array" ref="AH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6" t="str">
        <f>MIS[[#This Row],[TRADING SYMBOL]]</f>
        <v>SENSEX2552083600CE</v>
      </c>
      <c r="AJ746" t="str">
        <f>IF(RIGHT(MIS[[#This Row],[Main/Hedge]],4)="MAIN","MAIN","HEDGE")</f>
        <v>MAIN</v>
      </c>
      <c r="AK746" t="str" cm="1">
        <f t="array" ref="AK746">_xlfn._xlws.FILTER(Table4[Column1],ISNUMBER(SEARCH(Table4[Column1],MIS[[#This Row],[OrderUniqueIdentifier]])),"")</f>
        <v>XYT</v>
      </c>
    </row>
    <row r="747" spans="1:37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>
        <f>_xlfn.XLOOKUP(MIS[[#This Row],[TRADING SYMBOL]],[1]Sheet1!$D:$D,[1]Sheet1!$C:$C)</f>
        <v>115.45</v>
      </c>
      <c r="AE747">
        <f>MIS[[#This Row],[OrderAverageTradedPrice]]*MIS[[#This Row],[OrderQuantity]]</f>
        <v>39236.999999999876</v>
      </c>
      <c r="AF747">
        <f>MIS[[#This Row],[LTP]]*MIS[[#This Row],[OrderQuantity]]</f>
        <v>30017</v>
      </c>
      <c r="AG747">
        <f>IF(MIS[[#This Row],[OrderSide]]="SELL",MIS[[#This Row],[VALUE]]-MIS[[#This Row],[LIVE_VALUE]],MIS[[#This Row],[LIVE_VALUE]]-MIS[[#This Row],[VALUE]])</f>
        <v>9219.9999999998763</v>
      </c>
      <c r="AH747" t="str" cm="1">
        <f t="array" ref="AH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7" t="str">
        <f>MIS[[#This Row],[TRADING SYMBOL]]</f>
        <v>SENSEX2552081100PE</v>
      </c>
      <c r="AJ747" t="str">
        <f>IF(RIGHT(MIS[[#This Row],[Main/Hedge]],4)="MAIN","MAIN","HEDGE")</f>
        <v>MAIN</v>
      </c>
      <c r="AK747" t="str" cm="1">
        <f t="array" ref="AK747">_xlfn._xlws.FILTER(Table4[Column1],ISNUMBER(SEARCH(Table4[Column1],MIS[[#This Row],[OrderUniqueIdentifier]])),"")</f>
        <v>XYT</v>
      </c>
    </row>
    <row r="748" spans="1:37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>
        <f>_xlfn.XLOOKUP(MIS[[#This Row],[TRADING SYMBOL]],[1]Sheet1!$D:$D,[1]Sheet1!$C:$C)</f>
        <v>91.6</v>
      </c>
      <c r="AE748">
        <f>MIS[[#This Row],[OrderAverageTradedPrice]]*MIS[[#This Row],[OrderQuantity]]</f>
        <v>8445</v>
      </c>
      <c r="AF748">
        <f>MIS[[#This Row],[LTP]]*MIS[[#This Row],[OrderQuantity]]</f>
        <v>5496</v>
      </c>
      <c r="AG748">
        <f>IF(MIS[[#This Row],[OrderSide]]="SELL",MIS[[#This Row],[VALUE]]-MIS[[#This Row],[LIVE_VALUE]],MIS[[#This Row],[LIVE_VALUE]]-MIS[[#This Row],[VALUE]])</f>
        <v>2949</v>
      </c>
      <c r="AH748" t="str" cm="1">
        <f t="array" ref="AH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8" t="str">
        <f>MIS[[#This Row],[TRADING SYMBOL]]</f>
        <v>SENSEX2552083600CE</v>
      </c>
      <c r="AJ748" t="str">
        <f>IF(RIGHT(MIS[[#This Row],[Main/Hedge]],4)="MAIN","MAIN","HEDGE")</f>
        <v>MAIN</v>
      </c>
      <c r="AK748" t="str" cm="1">
        <f t="array" ref="AK748">_xlfn._xlws.FILTER(Table4[Column1],ISNUMBER(SEARCH(Table4[Column1],MIS[[#This Row],[OrderUniqueIdentifier]])),"")</f>
        <v>XYT</v>
      </c>
    </row>
    <row r="749" spans="1:37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>
        <f>_xlfn.XLOOKUP(MIS[[#This Row],[TRADING SYMBOL]],[1]Sheet1!$D:$D,[1]Sheet1!$C:$C)</f>
        <v>115.45</v>
      </c>
      <c r="AE749">
        <f>MIS[[#This Row],[OrderAverageTradedPrice]]*MIS[[#This Row],[OrderQuantity]]</f>
        <v>9063</v>
      </c>
      <c r="AF749">
        <f>MIS[[#This Row],[LTP]]*MIS[[#This Row],[OrderQuantity]]</f>
        <v>6927</v>
      </c>
      <c r="AG749">
        <f>IF(MIS[[#This Row],[OrderSide]]="SELL",MIS[[#This Row],[VALUE]]-MIS[[#This Row],[LIVE_VALUE]],MIS[[#This Row],[LIVE_VALUE]]-MIS[[#This Row],[VALUE]])</f>
        <v>2136</v>
      </c>
      <c r="AH749" t="str" cm="1">
        <f t="array" ref="AH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9" t="str">
        <f>MIS[[#This Row],[TRADING SYMBOL]]</f>
        <v>SENSEX2552081100PE</v>
      </c>
      <c r="AJ749" t="str">
        <f>IF(RIGHT(MIS[[#This Row],[Main/Hedge]],4)="MAIN","MAIN","HEDGE")</f>
        <v>MAIN</v>
      </c>
      <c r="AK749" t="str" cm="1">
        <f t="array" ref="AK749">_xlfn._xlws.FILTER(Table4[Column1],ISNUMBER(SEARCH(Table4[Column1],MIS[[#This Row],[OrderUniqueIdentifier]])),"")</f>
        <v>XYT</v>
      </c>
    </row>
    <row r="750" spans="1:37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>
        <f>_xlfn.XLOOKUP(MIS[[#This Row],[TRADING SYMBOL]],[1]Sheet1!$D:$D,[1]Sheet1!$C:$C)</f>
        <v>91.6</v>
      </c>
      <c r="AE750">
        <f>MIS[[#This Row],[OrderAverageTradedPrice]]*MIS[[#This Row],[OrderQuantity]]</f>
        <v>8443.99999999998</v>
      </c>
      <c r="AF750">
        <f>MIS[[#This Row],[LTP]]*MIS[[#This Row],[OrderQuantity]]</f>
        <v>5496</v>
      </c>
      <c r="AG750">
        <f>IF(MIS[[#This Row],[OrderSide]]="SELL",MIS[[#This Row],[VALUE]]-MIS[[#This Row],[LIVE_VALUE]],MIS[[#This Row],[LIVE_VALUE]]-MIS[[#This Row],[VALUE]])</f>
        <v>2947.99999999998</v>
      </c>
      <c r="AH750" t="str" cm="1">
        <f t="array" ref="AH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0" t="str">
        <f>MIS[[#This Row],[TRADING SYMBOL]]</f>
        <v>SENSEX2552083600CE</v>
      </c>
      <c r="AJ750" t="str">
        <f>IF(RIGHT(MIS[[#This Row],[Main/Hedge]],4)="MAIN","MAIN","HEDGE")</f>
        <v>MAIN</v>
      </c>
      <c r="AK750" t="str" cm="1">
        <f t="array" ref="AK750">_xlfn._xlws.FILTER(Table4[Column1],ISNUMBER(SEARCH(Table4[Column1],MIS[[#This Row],[OrderUniqueIdentifier]])),"")</f>
        <v>XYT</v>
      </c>
    </row>
    <row r="751" spans="1:37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>
        <f>_xlfn.XLOOKUP(MIS[[#This Row],[TRADING SYMBOL]],[1]Sheet1!$D:$D,[1]Sheet1!$C:$C)</f>
        <v>115.45</v>
      </c>
      <c r="AE751">
        <f>MIS[[#This Row],[OrderAverageTradedPrice]]*MIS[[#This Row],[OrderQuantity]]</f>
        <v>3023</v>
      </c>
      <c r="AF751">
        <f>MIS[[#This Row],[LTP]]*MIS[[#This Row],[OrderQuantity]]</f>
        <v>2309</v>
      </c>
      <c r="AG751">
        <f>IF(MIS[[#This Row],[OrderSide]]="SELL",MIS[[#This Row],[VALUE]]-MIS[[#This Row],[LIVE_VALUE]],MIS[[#This Row],[LIVE_VALUE]]-MIS[[#This Row],[VALUE]])</f>
        <v>714</v>
      </c>
      <c r="AH751" t="str" cm="1">
        <f t="array" ref="AH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1" t="str">
        <f>MIS[[#This Row],[TRADING SYMBOL]]</f>
        <v>SENSEX2552081100PE</v>
      </c>
      <c r="AJ751" t="str">
        <f>IF(RIGHT(MIS[[#This Row],[Main/Hedge]],4)="MAIN","MAIN","HEDGE")</f>
        <v>MAIN</v>
      </c>
      <c r="AK751" t="str" cm="1">
        <f t="array" ref="AK751">_xlfn._xlws.FILTER(Table4[Column1],ISNUMBER(SEARCH(Table4[Column1],MIS[[#This Row],[OrderUniqueIdentifier]])),"")</f>
        <v>XYT</v>
      </c>
    </row>
    <row r="752" spans="1:37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>
        <f>_xlfn.XLOOKUP(MIS[[#This Row],[TRADING SYMBOL]],[1]Sheet1!$D:$D,[1]Sheet1!$C:$C)</f>
        <v>91.6</v>
      </c>
      <c r="AE752">
        <f>MIS[[#This Row],[OrderAverageTradedPrice]]*MIS[[#This Row],[OrderQuantity]]</f>
        <v>2818</v>
      </c>
      <c r="AF752">
        <f>MIS[[#This Row],[LTP]]*MIS[[#This Row],[OrderQuantity]]</f>
        <v>1832</v>
      </c>
      <c r="AG752">
        <f>IF(MIS[[#This Row],[OrderSide]]="SELL",MIS[[#This Row],[VALUE]]-MIS[[#This Row],[LIVE_VALUE]],MIS[[#This Row],[LIVE_VALUE]]-MIS[[#This Row],[VALUE]])</f>
        <v>986</v>
      </c>
      <c r="AH752" t="str" cm="1">
        <f t="array" ref="AH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2" t="str">
        <f>MIS[[#This Row],[TRADING SYMBOL]]</f>
        <v>SENSEX2552083600CE</v>
      </c>
      <c r="AJ752" t="str">
        <f>IF(RIGHT(MIS[[#This Row],[Main/Hedge]],4)="MAIN","MAIN","HEDGE")</f>
        <v>MAIN</v>
      </c>
      <c r="AK752" t="str" cm="1">
        <f t="array" ref="AK752">_xlfn._xlws.FILTER(Table4[Column1],ISNUMBER(SEARCH(Table4[Column1],MIS[[#This Row],[OrderUniqueIdentifier]])),"")</f>
        <v>XYT</v>
      </c>
    </row>
    <row r="753" spans="1:37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>
        <f>_xlfn.XLOOKUP(MIS[[#This Row],[TRADING SYMBOL]],[1]Sheet1!$D:$D,[1]Sheet1!$C:$C)</f>
        <v>91.6</v>
      </c>
      <c r="AE753">
        <f>MIS[[#This Row],[OrderAverageTradedPrice]]*MIS[[#This Row],[OrderQuantity]]</f>
        <v>5618</v>
      </c>
      <c r="AF753">
        <f>MIS[[#This Row],[LTP]]*MIS[[#This Row],[OrderQuantity]]</f>
        <v>3664</v>
      </c>
      <c r="AG753">
        <f>IF(MIS[[#This Row],[OrderSide]]="SELL",MIS[[#This Row],[VALUE]]-MIS[[#This Row],[LIVE_VALUE]],MIS[[#This Row],[LIVE_VALUE]]-MIS[[#This Row],[VALUE]])</f>
        <v>1954</v>
      </c>
      <c r="AH753" t="str" cm="1">
        <f t="array" ref="AH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3" t="str">
        <f>MIS[[#This Row],[TRADING SYMBOL]]</f>
        <v>SENSEX2552083600CE</v>
      </c>
      <c r="AJ753" t="str">
        <f>IF(RIGHT(MIS[[#This Row],[Main/Hedge]],4)="MAIN","MAIN","HEDGE")</f>
        <v>MAIN</v>
      </c>
      <c r="AK753" t="str" cm="1">
        <f t="array" ref="AK753">_xlfn._xlws.FILTER(Table4[Column1],ISNUMBER(SEARCH(Table4[Column1],MIS[[#This Row],[OrderUniqueIdentifier]])),"")</f>
        <v>XYT</v>
      </c>
    </row>
    <row r="754" spans="1:37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>
        <f>_xlfn.XLOOKUP(MIS[[#This Row],[TRADING SYMBOL]],[1]Sheet1!$D:$D,[1]Sheet1!$C:$C)</f>
        <v>91.6</v>
      </c>
      <c r="AE754">
        <f>MIS[[#This Row],[OrderAverageTradedPrice]]*MIS[[#This Row],[OrderQuantity]]</f>
        <v>2817</v>
      </c>
      <c r="AF754">
        <f>MIS[[#This Row],[LTP]]*MIS[[#This Row],[OrderQuantity]]</f>
        <v>1832</v>
      </c>
      <c r="AG754">
        <f>IF(MIS[[#This Row],[OrderSide]]="SELL",MIS[[#This Row],[VALUE]]-MIS[[#This Row],[LIVE_VALUE]],MIS[[#This Row],[LIVE_VALUE]]-MIS[[#This Row],[VALUE]])</f>
        <v>985</v>
      </c>
      <c r="AH754" t="str" cm="1">
        <f t="array" ref="AH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4" t="str">
        <f>MIS[[#This Row],[TRADING SYMBOL]]</f>
        <v>SENSEX2552083600CE</v>
      </c>
      <c r="AJ754" t="str">
        <f>IF(RIGHT(MIS[[#This Row],[Main/Hedge]],4)="MAIN","MAIN","HEDGE")</f>
        <v>MAIN</v>
      </c>
      <c r="AK754" t="str" cm="1">
        <f t="array" ref="AK754">_xlfn._xlws.FILTER(Table4[Column1],ISNUMBER(SEARCH(Table4[Column1],MIS[[#This Row],[OrderUniqueIdentifier]])),"")</f>
        <v>XYT</v>
      </c>
    </row>
    <row r="755" spans="1:37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>
        <f>_xlfn.XLOOKUP(MIS[[#This Row],[TRADING SYMBOL]],[1]Sheet1!$D:$D,[1]Sheet1!$C:$C)</f>
        <v>115.45</v>
      </c>
      <c r="AE755">
        <f>MIS[[#This Row],[OrderAverageTradedPrice]]*MIS[[#This Row],[OrderQuantity]]</f>
        <v>3026</v>
      </c>
      <c r="AF755">
        <f>MIS[[#This Row],[LTP]]*MIS[[#This Row],[OrderQuantity]]</f>
        <v>2309</v>
      </c>
      <c r="AG755">
        <f>IF(MIS[[#This Row],[OrderSide]]="SELL",MIS[[#This Row],[VALUE]]-MIS[[#This Row],[LIVE_VALUE]],MIS[[#This Row],[LIVE_VALUE]]-MIS[[#This Row],[VALUE]])</f>
        <v>717</v>
      </c>
      <c r="AH755" t="str" cm="1">
        <f t="array" ref="AH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5" t="str">
        <f>MIS[[#This Row],[TRADING SYMBOL]]</f>
        <v>SENSEX2552081100PE</v>
      </c>
      <c r="AJ755" t="str">
        <f>IF(RIGHT(MIS[[#This Row],[Main/Hedge]],4)="MAIN","MAIN","HEDGE")</f>
        <v>MAIN</v>
      </c>
      <c r="AK755" t="str" cm="1">
        <f t="array" ref="AK755">_xlfn._xlws.FILTER(Table4[Column1],ISNUMBER(SEARCH(Table4[Column1],MIS[[#This Row],[OrderUniqueIdentifier]])),"")</f>
        <v>XYT</v>
      </c>
    </row>
    <row r="756" spans="1:37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>
        <f>_xlfn.XLOOKUP(MIS[[#This Row],[TRADING SYMBOL]],[1]Sheet1!$D:$D,[1]Sheet1!$C:$C)</f>
        <v>115.45</v>
      </c>
      <c r="AE756">
        <f>MIS[[#This Row],[OrderAverageTradedPrice]]*MIS[[#This Row],[OrderQuantity]]</f>
        <v>6044</v>
      </c>
      <c r="AF756">
        <f>MIS[[#This Row],[LTP]]*MIS[[#This Row],[OrderQuantity]]</f>
        <v>4618</v>
      </c>
      <c r="AG756">
        <f>IF(MIS[[#This Row],[OrderSide]]="SELL",MIS[[#This Row],[VALUE]]-MIS[[#This Row],[LIVE_VALUE]],MIS[[#This Row],[LIVE_VALUE]]-MIS[[#This Row],[VALUE]])</f>
        <v>1426</v>
      </c>
      <c r="AH756" t="str" cm="1">
        <f t="array" ref="AH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6" t="str">
        <f>MIS[[#This Row],[TRADING SYMBOL]]</f>
        <v>SENSEX2552081100PE</v>
      </c>
      <c r="AJ756" t="str">
        <f>IF(RIGHT(MIS[[#This Row],[Main/Hedge]],4)="MAIN","MAIN","HEDGE")</f>
        <v>MAIN</v>
      </c>
      <c r="AK756" t="str" cm="1">
        <f t="array" ref="AK756">_xlfn._xlws.FILTER(Table4[Column1],ISNUMBER(SEARCH(Table4[Column1],MIS[[#This Row],[OrderUniqueIdentifier]])),"")</f>
        <v>XYT</v>
      </c>
    </row>
    <row r="757" spans="1:37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>
        <f>_xlfn.XLOOKUP(MIS[[#This Row],[TRADING SYMBOL]],[1]Sheet1!$D:$D,[1]Sheet1!$C:$C)</f>
        <v>91.6</v>
      </c>
      <c r="AE757">
        <f>MIS[[#This Row],[OrderAverageTradedPrice]]*MIS[[#This Row],[OrderQuantity]]</f>
        <v>5612</v>
      </c>
      <c r="AF757">
        <f>MIS[[#This Row],[LTP]]*MIS[[#This Row],[OrderQuantity]]</f>
        <v>3664</v>
      </c>
      <c r="AG757">
        <f>IF(MIS[[#This Row],[OrderSide]]="SELL",MIS[[#This Row],[VALUE]]-MIS[[#This Row],[LIVE_VALUE]],MIS[[#This Row],[LIVE_VALUE]]-MIS[[#This Row],[VALUE]])</f>
        <v>1948</v>
      </c>
      <c r="AH757" t="str" cm="1">
        <f t="array" ref="AH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7" t="str">
        <f>MIS[[#This Row],[TRADING SYMBOL]]</f>
        <v>SENSEX2552083600CE</v>
      </c>
      <c r="AJ757" t="str">
        <f>IF(RIGHT(MIS[[#This Row],[Main/Hedge]],4)="MAIN","MAIN","HEDGE")</f>
        <v>MAIN</v>
      </c>
      <c r="AK757" t="str" cm="1">
        <f t="array" ref="AK757">_xlfn._xlws.FILTER(Table4[Column1],ISNUMBER(SEARCH(Table4[Column1],MIS[[#This Row],[OrderUniqueIdentifier]])),"")</f>
        <v>XYT</v>
      </c>
    </row>
    <row r="758" spans="1:37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>
        <f>_xlfn.XLOOKUP(MIS[[#This Row],[TRADING SYMBOL]],[1]Sheet1!$D:$D,[1]Sheet1!$C:$C)</f>
        <v>115.45</v>
      </c>
      <c r="AE758">
        <f>MIS[[#This Row],[OrderAverageTradedPrice]]*MIS[[#This Row],[OrderQuantity]]</f>
        <v>6076</v>
      </c>
      <c r="AF758">
        <f>MIS[[#This Row],[LTP]]*MIS[[#This Row],[OrderQuantity]]</f>
        <v>4618</v>
      </c>
      <c r="AG758">
        <f>IF(MIS[[#This Row],[OrderSide]]="SELL",MIS[[#This Row],[VALUE]]-MIS[[#This Row],[LIVE_VALUE]],MIS[[#This Row],[LIVE_VALUE]]-MIS[[#This Row],[VALUE]])</f>
        <v>1458</v>
      </c>
      <c r="AH758" t="str" cm="1">
        <f t="array" ref="AH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8" t="str">
        <f>MIS[[#This Row],[TRADING SYMBOL]]</f>
        <v>SENSEX2552081100PE</v>
      </c>
      <c r="AJ758" t="str">
        <f>IF(RIGHT(MIS[[#This Row],[Main/Hedge]],4)="MAIN","MAIN","HEDGE")</f>
        <v>MAIN</v>
      </c>
      <c r="AK758" t="str" cm="1">
        <f t="array" ref="AK758">_xlfn._xlws.FILTER(Table4[Column1],ISNUMBER(SEARCH(Table4[Column1],MIS[[#This Row],[OrderUniqueIdentifier]])),"")</f>
        <v>XYT</v>
      </c>
    </row>
    <row r="759" spans="1:37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>
        <f>_xlfn.XLOOKUP(MIS[[#This Row],[TRADING SYMBOL]],[1]Sheet1!$D:$D,[1]Sheet1!$C:$C)</f>
        <v>91.6</v>
      </c>
      <c r="AE759">
        <f>MIS[[#This Row],[OrderAverageTradedPrice]]*MIS[[#This Row],[OrderQuantity]]</f>
        <v>2788</v>
      </c>
      <c r="AF759">
        <f>MIS[[#This Row],[LTP]]*MIS[[#This Row],[OrderQuantity]]</f>
        <v>1832</v>
      </c>
      <c r="AG759">
        <f>IF(MIS[[#This Row],[OrderSide]]="SELL",MIS[[#This Row],[VALUE]]-MIS[[#This Row],[LIVE_VALUE]],MIS[[#This Row],[LIVE_VALUE]]-MIS[[#This Row],[VALUE]])</f>
        <v>956</v>
      </c>
      <c r="AH759" t="str" cm="1">
        <f t="array" ref="AH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9" t="str">
        <f>MIS[[#This Row],[TRADING SYMBOL]]</f>
        <v>SENSEX2552083600CE</v>
      </c>
      <c r="AJ759" t="str">
        <f>IF(RIGHT(MIS[[#This Row],[Main/Hedge]],4)="MAIN","MAIN","HEDGE")</f>
        <v>MAIN</v>
      </c>
      <c r="AK759" t="str" cm="1">
        <f t="array" ref="AK759">_xlfn._xlws.FILTER(Table4[Column1],ISNUMBER(SEARCH(Table4[Column1],MIS[[#This Row],[OrderUniqueIdentifier]])),"")</f>
        <v>XYT</v>
      </c>
    </row>
    <row r="760" spans="1:37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>
        <f>_xlfn.XLOOKUP(MIS[[#This Row],[TRADING SYMBOL]],[1]Sheet1!$D:$D,[1]Sheet1!$C:$C)</f>
        <v>115.45</v>
      </c>
      <c r="AE760">
        <f>MIS[[#This Row],[OrderAverageTradedPrice]]*MIS[[#This Row],[OrderQuantity]]</f>
        <v>3043</v>
      </c>
      <c r="AF760">
        <f>MIS[[#This Row],[LTP]]*MIS[[#This Row],[OrderQuantity]]</f>
        <v>2309</v>
      </c>
      <c r="AG760">
        <f>IF(MIS[[#This Row],[OrderSide]]="SELL",MIS[[#This Row],[VALUE]]-MIS[[#This Row],[LIVE_VALUE]],MIS[[#This Row],[LIVE_VALUE]]-MIS[[#This Row],[VALUE]])</f>
        <v>734</v>
      </c>
      <c r="AH760" t="str" cm="1">
        <f t="array" ref="AH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0" t="str">
        <f>MIS[[#This Row],[TRADING SYMBOL]]</f>
        <v>SENSEX2552081100PE</v>
      </c>
      <c r="AJ760" t="str">
        <f>IF(RIGHT(MIS[[#This Row],[Main/Hedge]],4)="MAIN","MAIN","HEDGE")</f>
        <v>MAIN</v>
      </c>
      <c r="AK760" t="str" cm="1">
        <f t="array" ref="AK760">_xlfn._xlws.FILTER(Table4[Column1],ISNUMBER(SEARCH(Table4[Column1],MIS[[#This Row],[OrderUniqueIdentifier]])),"")</f>
        <v>XYT</v>
      </c>
    </row>
    <row r="761" spans="1:37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>
        <f>_xlfn.XLOOKUP(MIS[[#This Row],[TRADING SYMBOL]],[1]Sheet1!$D:$D,[1]Sheet1!$C:$C)</f>
        <v>91.6</v>
      </c>
      <c r="AE761">
        <f>MIS[[#This Row],[OrderAverageTradedPrice]]*MIS[[#This Row],[OrderQuantity]]</f>
        <v>2806</v>
      </c>
      <c r="AF761">
        <f>MIS[[#This Row],[LTP]]*MIS[[#This Row],[OrderQuantity]]</f>
        <v>1832</v>
      </c>
      <c r="AG761">
        <f>IF(MIS[[#This Row],[OrderSide]]="SELL",MIS[[#This Row],[VALUE]]-MIS[[#This Row],[LIVE_VALUE]],MIS[[#This Row],[LIVE_VALUE]]-MIS[[#This Row],[VALUE]])</f>
        <v>974</v>
      </c>
      <c r="AH761" t="str" cm="1">
        <f t="array" ref="AH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1" t="str">
        <f>MIS[[#This Row],[TRADING SYMBOL]]</f>
        <v>SENSEX2552083600CE</v>
      </c>
      <c r="AJ761" t="str">
        <f>IF(RIGHT(MIS[[#This Row],[Main/Hedge]],4)="MAIN","MAIN","HEDGE")</f>
        <v>MAIN</v>
      </c>
      <c r="AK761" t="str" cm="1">
        <f t="array" ref="AK761">_xlfn._xlws.FILTER(Table4[Column1],ISNUMBER(SEARCH(Table4[Column1],MIS[[#This Row],[OrderUniqueIdentifier]])),"")</f>
        <v>XYT</v>
      </c>
    </row>
    <row r="762" spans="1:37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>
        <f>_xlfn.XLOOKUP(MIS[[#This Row],[TRADING SYMBOL]],[1]Sheet1!$D:$D,[1]Sheet1!$C:$C)</f>
        <v>115.45</v>
      </c>
      <c r="AE762">
        <f>MIS[[#This Row],[OrderAverageTradedPrice]]*MIS[[#This Row],[OrderQuantity]]</f>
        <v>3047</v>
      </c>
      <c r="AF762">
        <f>MIS[[#This Row],[LTP]]*MIS[[#This Row],[OrderQuantity]]</f>
        <v>2309</v>
      </c>
      <c r="AG762">
        <f>IF(MIS[[#This Row],[OrderSide]]="SELL",MIS[[#This Row],[VALUE]]-MIS[[#This Row],[LIVE_VALUE]],MIS[[#This Row],[LIVE_VALUE]]-MIS[[#This Row],[VALUE]])</f>
        <v>738</v>
      </c>
      <c r="AH762" t="str" cm="1">
        <f t="array" ref="AH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2" t="str">
        <f>MIS[[#This Row],[TRADING SYMBOL]]</f>
        <v>SENSEX2552081100PE</v>
      </c>
      <c r="AJ762" t="str">
        <f>IF(RIGHT(MIS[[#This Row],[Main/Hedge]],4)="MAIN","MAIN","HEDGE")</f>
        <v>MAIN</v>
      </c>
      <c r="AK762" t="str" cm="1">
        <f t="array" ref="AK762">_xlfn._xlws.FILTER(Table4[Column1],ISNUMBER(SEARCH(Table4[Column1],MIS[[#This Row],[OrderUniqueIdentifier]])),"")</f>
        <v>XYT</v>
      </c>
    </row>
    <row r="763" spans="1:37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>
        <f>_xlfn.XLOOKUP(MIS[[#This Row],[TRADING SYMBOL]],[1]Sheet1!$D:$D,[1]Sheet1!$C:$C)</f>
        <v>91.6</v>
      </c>
      <c r="AE763">
        <f>MIS[[#This Row],[OrderAverageTradedPrice]]*MIS[[#This Row],[OrderQuantity]]</f>
        <v>5601</v>
      </c>
      <c r="AF763">
        <f>MIS[[#This Row],[LTP]]*MIS[[#This Row],[OrderQuantity]]</f>
        <v>3664</v>
      </c>
      <c r="AG763">
        <f>IF(MIS[[#This Row],[OrderSide]]="SELL",MIS[[#This Row],[VALUE]]-MIS[[#This Row],[LIVE_VALUE]],MIS[[#This Row],[LIVE_VALUE]]-MIS[[#This Row],[VALUE]])</f>
        <v>1937</v>
      </c>
      <c r="AH763" t="str" cm="1">
        <f t="array" ref="AH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3" t="str">
        <f>MIS[[#This Row],[TRADING SYMBOL]]</f>
        <v>SENSEX2552083600CE</v>
      </c>
      <c r="AJ763" t="str">
        <f>IF(RIGHT(MIS[[#This Row],[Main/Hedge]],4)="MAIN","MAIN","HEDGE")</f>
        <v>MAIN</v>
      </c>
      <c r="AK763" t="str" cm="1">
        <f t="array" ref="AK763">_xlfn._xlws.FILTER(Table4[Column1],ISNUMBER(SEARCH(Table4[Column1],MIS[[#This Row],[OrderUniqueIdentifier]])),"")</f>
        <v>XYT</v>
      </c>
    </row>
    <row r="764" spans="1:37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>
        <f>_xlfn.XLOOKUP(MIS[[#This Row],[TRADING SYMBOL]],[1]Sheet1!$D:$D,[1]Sheet1!$C:$C)</f>
        <v>115.45</v>
      </c>
      <c r="AE764">
        <f>MIS[[#This Row],[OrderAverageTradedPrice]]*MIS[[#This Row],[OrderQuantity]]</f>
        <v>6100</v>
      </c>
      <c r="AF764">
        <f>MIS[[#This Row],[LTP]]*MIS[[#This Row],[OrderQuantity]]</f>
        <v>4618</v>
      </c>
      <c r="AG764">
        <f>IF(MIS[[#This Row],[OrderSide]]="SELL",MIS[[#This Row],[VALUE]]-MIS[[#This Row],[LIVE_VALUE]],MIS[[#This Row],[LIVE_VALUE]]-MIS[[#This Row],[VALUE]])</f>
        <v>1482</v>
      </c>
      <c r="AH764" t="str" cm="1">
        <f t="array" ref="AH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4" t="str">
        <f>MIS[[#This Row],[TRADING SYMBOL]]</f>
        <v>SENSEX2552081100PE</v>
      </c>
      <c r="AJ764" t="str">
        <f>IF(RIGHT(MIS[[#This Row],[Main/Hedge]],4)="MAIN","MAIN","HEDGE")</f>
        <v>MAIN</v>
      </c>
      <c r="AK764" t="str" cm="1">
        <f t="array" ref="AK764">_xlfn._xlws.FILTER(Table4[Column1],ISNUMBER(SEARCH(Table4[Column1],MIS[[#This Row],[OrderUniqueIdentifier]])),"")</f>
        <v>XYT</v>
      </c>
    </row>
    <row r="765" spans="1:37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>
        <f>_xlfn.XLOOKUP(MIS[[#This Row],[TRADING SYMBOL]],[1]Sheet1!$D:$D,[1]Sheet1!$C:$C)</f>
        <v>91.6</v>
      </c>
      <c r="AE765">
        <f>MIS[[#This Row],[OrderAverageTradedPrice]]*MIS[[#This Row],[OrderQuantity]]</f>
        <v>11111</v>
      </c>
      <c r="AF765">
        <f>MIS[[#This Row],[LTP]]*MIS[[#This Row],[OrderQuantity]]</f>
        <v>7328</v>
      </c>
      <c r="AG765">
        <f>IF(MIS[[#This Row],[OrderSide]]="SELL",MIS[[#This Row],[VALUE]]-MIS[[#This Row],[LIVE_VALUE]],MIS[[#This Row],[LIVE_VALUE]]-MIS[[#This Row],[VALUE]])</f>
        <v>3783</v>
      </c>
      <c r="AH765" t="str" cm="1">
        <f t="array" ref="AH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5" t="str">
        <f>MIS[[#This Row],[TRADING SYMBOL]]</f>
        <v>SENSEX2552083600CE</v>
      </c>
      <c r="AJ765" t="str">
        <f>IF(RIGHT(MIS[[#This Row],[Main/Hedge]],4)="MAIN","MAIN","HEDGE")</f>
        <v>MAIN</v>
      </c>
      <c r="AK765" t="str" cm="1">
        <f t="array" ref="AK765">_xlfn._xlws.FILTER(Table4[Column1],ISNUMBER(SEARCH(Table4[Column1],MIS[[#This Row],[OrderUniqueIdentifier]])),"")</f>
        <v>XYT</v>
      </c>
    </row>
    <row r="766" spans="1:37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>
        <f>_xlfn.XLOOKUP(MIS[[#This Row],[TRADING SYMBOL]],[1]Sheet1!$D:$D,[1]Sheet1!$C:$C)</f>
        <v>115.45</v>
      </c>
      <c r="AE766">
        <f>MIS[[#This Row],[OrderAverageTradedPrice]]*MIS[[#This Row],[OrderQuantity]]</f>
        <v>9117</v>
      </c>
      <c r="AF766">
        <f>MIS[[#This Row],[LTP]]*MIS[[#This Row],[OrderQuantity]]</f>
        <v>6927</v>
      </c>
      <c r="AG766">
        <f>IF(MIS[[#This Row],[OrderSide]]="SELL",MIS[[#This Row],[VALUE]]-MIS[[#This Row],[LIVE_VALUE]],MIS[[#This Row],[LIVE_VALUE]]-MIS[[#This Row],[VALUE]])</f>
        <v>2190</v>
      </c>
      <c r="AH766" t="str" cm="1">
        <f t="array" ref="AH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6" t="str">
        <f>MIS[[#This Row],[TRADING SYMBOL]]</f>
        <v>SENSEX2552081100PE</v>
      </c>
      <c r="AJ766" t="str">
        <f>IF(RIGHT(MIS[[#This Row],[Main/Hedge]],4)="MAIN","MAIN","HEDGE")</f>
        <v>MAIN</v>
      </c>
      <c r="AK766" t="str" cm="1">
        <f t="array" ref="AK766">_xlfn._xlws.FILTER(Table4[Column1],ISNUMBER(SEARCH(Table4[Column1],MIS[[#This Row],[OrderUniqueIdentifier]])),"")</f>
        <v>XYT</v>
      </c>
    </row>
    <row r="767" spans="1:37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>
        <f>_xlfn.XLOOKUP(MIS[[#This Row],[TRADING SYMBOL]],[1]Sheet1!$D:$D,[1]Sheet1!$C:$C)</f>
        <v>91.6</v>
      </c>
      <c r="AE767">
        <f>MIS[[#This Row],[OrderAverageTradedPrice]]*MIS[[#This Row],[OrderQuantity]]</f>
        <v>2784</v>
      </c>
      <c r="AF767">
        <f>MIS[[#This Row],[LTP]]*MIS[[#This Row],[OrderQuantity]]</f>
        <v>1832</v>
      </c>
      <c r="AG767">
        <f>IF(MIS[[#This Row],[OrderSide]]="SELL",MIS[[#This Row],[VALUE]]-MIS[[#This Row],[LIVE_VALUE]],MIS[[#This Row],[LIVE_VALUE]]-MIS[[#This Row],[VALUE]])</f>
        <v>952</v>
      </c>
      <c r="AH767" t="str" cm="1">
        <f t="array" ref="AH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7" t="str">
        <f>MIS[[#This Row],[TRADING SYMBOL]]</f>
        <v>SENSEX2552083600CE</v>
      </c>
      <c r="AJ767" t="str">
        <f>IF(RIGHT(MIS[[#This Row],[Main/Hedge]],4)="MAIN","MAIN","HEDGE")</f>
        <v>MAIN</v>
      </c>
      <c r="AK767" t="str" cm="1">
        <f t="array" ref="AK767">_xlfn._xlws.FILTER(Table4[Column1],ISNUMBER(SEARCH(Table4[Column1],MIS[[#This Row],[OrderUniqueIdentifier]])),"")</f>
        <v>XYT</v>
      </c>
    </row>
    <row r="768" spans="1:37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>
        <f>_xlfn.XLOOKUP(MIS[[#This Row],[TRADING SYMBOL]],[1]Sheet1!$D:$D,[1]Sheet1!$C:$C)</f>
        <v>115.45</v>
      </c>
      <c r="AE768">
        <f>MIS[[#This Row],[OrderAverageTradedPrice]]*MIS[[#This Row],[OrderQuantity]]</f>
        <v>3053</v>
      </c>
      <c r="AF768">
        <f>MIS[[#This Row],[LTP]]*MIS[[#This Row],[OrderQuantity]]</f>
        <v>2309</v>
      </c>
      <c r="AG768">
        <f>IF(MIS[[#This Row],[OrderSide]]="SELL",MIS[[#This Row],[VALUE]]-MIS[[#This Row],[LIVE_VALUE]],MIS[[#This Row],[LIVE_VALUE]]-MIS[[#This Row],[VALUE]])</f>
        <v>744</v>
      </c>
      <c r="AH768" t="str" cm="1">
        <f t="array" ref="AH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8" t="str">
        <f>MIS[[#This Row],[TRADING SYMBOL]]</f>
        <v>SENSEX2552081100PE</v>
      </c>
      <c r="AJ768" t="str">
        <f>IF(RIGHT(MIS[[#This Row],[Main/Hedge]],4)="MAIN","MAIN","HEDGE")</f>
        <v>MAIN</v>
      </c>
      <c r="AK768" t="str" cm="1">
        <f t="array" ref="AK768">_xlfn._xlws.FILTER(Table4[Column1],ISNUMBER(SEARCH(Table4[Column1],MIS[[#This Row],[OrderUniqueIdentifier]])),"")</f>
        <v>XYT</v>
      </c>
    </row>
    <row r="769" spans="1:37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>
        <f>_xlfn.XLOOKUP(MIS[[#This Row],[TRADING SYMBOL]],[1]Sheet1!$D:$D,[1]Sheet1!$C:$C)</f>
        <v>115.45</v>
      </c>
      <c r="AE769">
        <f>MIS[[#This Row],[OrderAverageTradedPrice]]*MIS[[#This Row],[OrderQuantity]]</f>
        <v>3040</v>
      </c>
      <c r="AF769">
        <f>MIS[[#This Row],[LTP]]*MIS[[#This Row],[OrderQuantity]]</f>
        <v>2309</v>
      </c>
      <c r="AG769">
        <f>IF(MIS[[#This Row],[OrderSide]]="SELL",MIS[[#This Row],[VALUE]]-MIS[[#This Row],[LIVE_VALUE]],MIS[[#This Row],[LIVE_VALUE]]-MIS[[#This Row],[VALUE]])</f>
        <v>731</v>
      </c>
      <c r="AH769" t="str" cm="1">
        <f t="array" ref="AH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9" t="str">
        <f>MIS[[#This Row],[TRADING SYMBOL]]</f>
        <v>SENSEX2552081100PE</v>
      </c>
      <c r="AJ769" t="str">
        <f>IF(RIGHT(MIS[[#This Row],[Main/Hedge]],4)="MAIN","MAIN","HEDGE")</f>
        <v>MAIN</v>
      </c>
      <c r="AK769" t="str" cm="1">
        <f t="array" ref="AK769">_xlfn._xlws.FILTER(Table4[Column1],ISNUMBER(SEARCH(Table4[Column1],MIS[[#This Row],[OrderUniqueIdentifier]])),"")</f>
        <v>XYT</v>
      </c>
    </row>
    <row r="770" spans="1:37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>
        <f>_xlfn.XLOOKUP(MIS[[#This Row],[TRADING SYMBOL]],[1]Sheet1!$D:$D,[1]Sheet1!$C:$C)</f>
        <v>115.45</v>
      </c>
      <c r="AE770">
        <f>MIS[[#This Row],[OrderAverageTradedPrice]]*MIS[[#This Row],[OrderQuantity]]</f>
        <v>6066</v>
      </c>
      <c r="AF770">
        <f>MIS[[#This Row],[LTP]]*MIS[[#This Row],[OrderQuantity]]</f>
        <v>4618</v>
      </c>
      <c r="AG770">
        <f>IF(MIS[[#This Row],[OrderSide]]="SELL",MIS[[#This Row],[VALUE]]-MIS[[#This Row],[LIVE_VALUE]],MIS[[#This Row],[LIVE_VALUE]]-MIS[[#This Row],[VALUE]])</f>
        <v>1448</v>
      </c>
      <c r="AH770" t="str" cm="1">
        <f t="array" ref="AH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0" t="str">
        <f>MIS[[#This Row],[TRADING SYMBOL]]</f>
        <v>SENSEX2552081100PE</v>
      </c>
      <c r="AJ770" t="str">
        <f>IF(RIGHT(MIS[[#This Row],[Main/Hedge]],4)="MAIN","MAIN","HEDGE")</f>
        <v>MAIN</v>
      </c>
      <c r="AK770" t="str" cm="1">
        <f t="array" ref="AK770">_xlfn._xlws.FILTER(Table4[Column1],ISNUMBER(SEARCH(Table4[Column1],MIS[[#This Row],[OrderUniqueIdentifier]])),"")</f>
        <v>XYT</v>
      </c>
    </row>
    <row r="771" spans="1:37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>
        <f>_xlfn.XLOOKUP(MIS[[#This Row],[TRADING SYMBOL]],[1]Sheet1!$D:$D,[1]Sheet1!$C:$C)</f>
        <v>91.6</v>
      </c>
      <c r="AE771">
        <f>MIS[[#This Row],[OrderAverageTradedPrice]]*MIS[[#This Row],[OrderQuantity]]</f>
        <v>14006</v>
      </c>
      <c r="AF771">
        <f>MIS[[#This Row],[LTP]]*MIS[[#This Row],[OrderQuantity]]</f>
        <v>9160</v>
      </c>
      <c r="AG771">
        <f>IF(MIS[[#This Row],[OrderSide]]="SELL",MIS[[#This Row],[VALUE]]-MIS[[#This Row],[LIVE_VALUE]],MIS[[#This Row],[LIVE_VALUE]]-MIS[[#This Row],[VALUE]])</f>
        <v>4846</v>
      </c>
      <c r="AH771" t="str" cm="1">
        <f t="array" ref="AH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1" t="str">
        <f>MIS[[#This Row],[TRADING SYMBOL]]</f>
        <v>SENSEX2552083600CE</v>
      </c>
      <c r="AJ771" t="str">
        <f>IF(RIGHT(MIS[[#This Row],[Main/Hedge]],4)="MAIN","MAIN","HEDGE")</f>
        <v>MAIN</v>
      </c>
      <c r="AK771" t="str" cm="1">
        <f t="array" ref="AK771">_xlfn._xlws.FILTER(Table4[Column1],ISNUMBER(SEARCH(Table4[Column1],MIS[[#This Row],[OrderUniqueIdentifier]])),"")</f>
        <v>XYT</v>
      </c>
    </row>
    <row r="772" spans="1:37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>
        <f>_xlfn.XLOOKUP(MIS[[#This Row],[TRADING SYMBOL]],[1]Sheet1!$D:$D,[1]Sheet1!$C:$C)</f>
        <v>115.45</v>
      </c>
      <c r="AE772">
        <f>MIS[[#This Row],[OrderAverageTradedPrice]]*MIS[[#This Row],[OrderQuantity]]</f>
        <v>15193</v>
      </c>
      <c r="AF772">
        <f>MIS[[#This Row],[LTP]]*MIS[[#This Row],[OrderQuantity]]</f>
        <v>11545</v>
      </c>
      <c r="AG772">
        <f>IF(MIS[[#This Row],[OrderSide]]="SELL",MIS[[#This Row],[VALUE]]-MIS[[#This Row],[LIVE_VALUE]],MIS[[#This Row],[LIVE_VALUE]]-MIS[[#This Row],[VALUE]])</f>
        <v>3648</v>
      </c>
      <c r="AH772" t="str" cm="1">
        <f t="array" ref="AH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2" t="str">
        <f>MIS[[#This Row],[TRADING SYMBOL]]</f>
        <v>SENSEX2552081100PE</v>
      </c>
      <c r="AJ772" t="str">
        <f>IF(RIGHT(MIS[[#This Row],[Main/Hedge]],4)="MAIN","MAIN","HEDGE")</f>
        <v>MAIN</v>
      </c>
      <c r="AK772" t="str" cm="1">
        <f t="array" ref="AK772">_xlfn._xlws.FILTER(Table4[Column1],ISNUMBER(SEARCH(Table4[Column1],MIS[[#This Row],[OrderUniqueIdentifier]])),"")</f>
        <v>XYT</v>
      </c>
    </row>
    <row r="773" spans="1:37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>
        <f>_xlfn.XLOOKUP(MIS[[#This Row],[TRADING SYMBOL]],[1]Sheet1!$D:$D,[1]Sheet1!$C:$C)</f>
        <v>91.6</v>
      </c>
      <c r="AE773">
        <f>MIS[[#This Row],[OrderAverageTradedPrice]]*MIS[[#This Row],[OrderQuantity]]</f>
        <v>2781</v>
      </c>
      <c r="AF773">
        <f>MIS[[#This Row],[LTP]]*MIS[[#This Row],[OrderQuantity]]</f>
        <v>1832</v>
      </c>
      <c r="AG773">
        <f>IF(MIS[[#This Row],[OrderSide]]="SELL",MIS[[#This Row],[VALUE]]-MIS[[#This Row],[LIVE_VALUE]],MIS[[#This Row],[LIVE_VALUE]]-MIS[[#This Row],[VALUE]])</f>
        <v>949</v>
      </c>
      <c r="AH773" t="str" cm="1">
        <f t="array" ref="AH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3" t="str">
        <f>MIS[[#This Row],[TRADING SYMBOL]]</f>
        <v>SENSEX2552083600CE</v>
      </c>
      <c r="AJ773" t="str">
        <f>IF(RIGHT(MIS[[#This Row],[Main/Hedge]],4)="MAIN","MAIN","HEDGE")</f>
        <v>MAIN</v>
      </c>
      <c r="AK773" t="str" cm="1">
        <f t="array" ref="AK773">_xlfn._xlws.FILTER(Table4[Column1],ISNUMBER(SEARCH(Table4[Column1],MIS[[#This Row],[OrderUniqueIdentifier]])),"")</f>
        <v>XYT</v>
      </c>
    </row>
    <row r="774" spans="1:37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>
        <f>_xlfn.XLOOKUP(MIS[[#This Row],[TRADING SYMBOL]],[1]Sheet1!$D:$D,[1]Sheet1!$C:$C)</f>
        <v>115.45</v>
      </c>
      <c r="AE774">
        <f>MIS[[#This Row],[OrderAverageTradedPrice]]*MIS[[#This Row],[OrderQuantity]]</f>
        <v>3083</v>
      </c>
      <c r="AF774">
        <f>MIS[[#This Row],[LTP]]*MIS[[#This Row],[OrderQuantity]]</f>
        <v>2309</v>
      </c>
      <c r="AG774">
        <f>IF(MIS[[#This Row],[OrderSide]]="SELL",MIS[[#This Row],[VALUE]]-MIS[[#This Row],[LIVE_VALUE]],MIS[[#This Row],[LIVE_VALUE]]-MIS[[#This Row],[VALUE]])</f>
        <v>774</v>
      </c>
      <c r="AH774" t="str" cm="1">
        <f t="array" ref="AH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4" t="str">
        <f>MIS[[#This Row],[TRADING SYMBOL]]</f>
        <v>SENSEX2552081100PE</v>
      </c>
      <c r="AJ774" t="str">
        <f>IF(RIGHT(MIS[[#This Row],[Main/Hedge]],4)="MAIN","MAIN","HEDGE")</f>
        <v>MAIN</v>
      </c>
      <c r="AK774" t="str" cm="1">
        <f t="array" ref="AK774">_xlfn._xlws.FILTER(Table4[Column1],ISNUMBER(SEARCH(Table4[Column1],MIS[[#This Row],[OrderUniqueIdentifier]])),"")</f>
        <v>XYT</v>
      </c>
    </row>
    <row r="775" spans="1:37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>
        <f>_xlfn.XLOOKUP(MIS[[#This Row],[TRADING SYMBOL]],[1]Sheet1!$D:$D,[1]Sheet1!$C:$C)</f>
        <v>91.6</v>
      </c>
      <c r="AE775">
        <f>MIS[[#This Row],[OrderAverageTradedPrice]]*MIS[[#This Row],[OrderQuantity]]</f>
        <v>2765</v>
      </c>
      <c r="AF775">
        <f>MIS[[#This Row],[LTP]]*MIS[[#This Row],[OrderQuantity]]</f>
        <v>1832</v>
      </c>
      <c r="AG775">
        <f>IF(MIS[[#This Row],[OrderSide]]="SELL",MIS[[#This Row],[VALUE]]-MIS[[#This Row],[LIVE_VALUE]],MIS[[#This Row],[LIVE_VALUE]]-MIS[[#This Row],[VALUE]])</f>
        <v>933</v>
      </c>
      <c r="AH775" t="str" cm="1">
        <f t="array" ref="AH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5" t="str">
        <f>MIS[[#This Row],[TRADING SYMBOL]]</f>
        <v>SENSEX2552083600CE</v>
      </c>
      <c r="AJ775" t="str">
        <f>IF(RIGHT(MIS[[#This Row],[Main/Hedge]],4)="MAIN","MAIN","HEDGE")</f>
        <v>MAIN</v>
      </c>
      <c r="AK775" t="str" cm="1">
        <f t="array" ref="AK775">_xlfn._xlws.FILTER(Table4[Column1],ISNUMBER(SEARCH(Table4[Column1],MIS[[#This Row],[OrderUniqueIdentifier]])),"")</f>
        <v>XYT</v>
      </c>
    </row>
    <row r="776" spans="1:37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>
        <f>_xlfn.XLOOKUP(MIS[[#This Row],[TRADING SYMBOL]],[1]Sheet1!$D:$D,[1]Sheet1!$C:$C)</f>
        <v>115.45</v>
      </c>
      <c r="AE776">
        <f>MIS[[#This Row],[OrderAverageTradedPrice]]*MIS[[#This Row],[OrderQuantity]]</f>
        <v>3101</v>
      </c>
      <c r="AF776">
        <f>MIS[[#This Row],[LTP]]*MIS[[#This Row],[OrderQuantity]]</f>
        <v>2309</v>
      </c>
      <c r="AG776">
        <f>IF(MIS[[#This Row],[OrderSide]]="SELL",MIS[[#This Row],[VALUE]]-MIS[[#This Row],[LIVE_VALUE]],MIS[[#This Row],[LIVE_VALUE]]-MIS[[#This Row],[VALUE]])</f>
        <v>792</v>
      </c>
      <c r="AH776" t="str" cm="1">
        <f t="array" ref="AH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6" t="str">
        <f>MIS[[#This Row],[TRADING SYMBOL]]</f>
        <v>SENSEX2552081100PE</v>
      </c>
      <c r="AJ776" t="str">
        <f>IF(RIGHT(MIS[[#This Row],[Main/Hedge]],4)="MAIN","MAIN","HEDGE")</f>
        <v>MAIN</v>
      </c>
      <c r="AK776" t="str" cm="1">
        <f t="array" ref="AK776">_xlfn._xlws.FILTER(Table4[Column1],ISNUMBER(SEARCH(Table4[Column1],MIS[[#This Row],[OrderUniqueIdentifier]])),"")</f>
        <v>XYT</v>
      </c>
    </row>
    <row r="777" spans="1:37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>
        <f>_xlfn.XLOOKUP(MIS[[#This Row],[TRADING SYMBOL]],[1]Sheet1!$D:$D,[1]Sheet1!$C:$C)</f>
        <v>115.45</v>
      </c>
      <c r="AE777">
        <f>MIS[[#This Row],[OrderAverageTradedPrice]]*MIS[[#This Row],[OrderQuantity]]</f>
        <v>12190</v>
      </c>
      <c r="AF777">
        <f>MIS[[#This Row],[LTP]]*MIS[[#This Row],[OrderQuantity]]</f>
        <v>9236</v>
      </c>
      <c r="AG777">
        <f>IF(MIS[[#This Row],[OrderSide]]="SELL",MIS[[#This Row],[VALUE]]-MIS[[#This Row],[LIVE_VALUE]],MIS[[#This Row],[LIVE_VALUE]]-MIS[[#This Row],[VALUE]])</f>
        <v>2954</v>
      </c>
      <c r="AH777" t="str" cm="1">
        <f t="array" ref="AH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7" t="str">
        <f>MIS[[#This Row],[TRADING SYMBOL]]</f>
        <v>SENSEX2552081100PE</v>
      </c>
      <c r="AJ777" t="str">
        <f>IF(RIGHT(MIS[[#This Row],[Main/Hedge]],4)="MAIN","MAIN","HEDGE")</f>
        <v>MAIN</v>
      </c>
      <c r="AK777" t="str" cm="1">
        <f t="array" ref="AK777">_xlfn._xlws.FILTER(Table4[Column1],ISNUMBER(SEARCH(Table4[Column1],MIS[[#This Row],[OrderUniqueIdentifier]])),"")</f>
        <v>XYT</v>
      </c>
    </row>
    <row r="778" spans="1:37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>
        <f>_xlfn.XLOOKUP(MIS[[#This Row],[TRADING SYMBOL]],[1]Sheet1!$D:$D,[1]Sheet1!$C:$C)</f>
        <v>91.6</v>
      </c>
      <c r="AE778">
        <f>MIS[[#This Row],[OrderAverageTradedPrice]]*MIS[[#This Row],[OrderQuantity]]</f>
        <v>8241.99999999996</v>
      </c>
      <c r="AF778">
        <f>MIS[[#This Row],[LTP]]*MIS[[#This Row],[OrderQuantity]]</f>
        <v>5496</v>
      </c>
      <c r="AG778">
        <f>IF(MIS[[#This Row],[OrderSide]]="SELL",MIS[[#This Row],[VALUE]]-MIS[[#This Row],[LIVE_VALUE]],MIS[[#This Row],[LIVE_VALUE]]-MIS[[#This Row],[VALUE]])</f>
        <v>2745.99999999996</v>
      </c>
      <c r="AH778" t="str" cm="1">
        <f t="array" ref="AH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8" t="str">
        <f>MIS[[#This Row],[TRADING SYMBOL]]</f>
        <v>SENSEX2552083600CE</v>
      </c>
      <c r="AJ778" t="str">
        <f>IF(RIGHT(MIS[[#This Row],[Main/Hedge]],4)="MAIN","MAIN","HEDGE")</f>
        <v>MAIN</v>
      </c>
      <c r="AK778" t="str" cm="1">
        <f t="array" ref="AK778">_xlfn._xlws.FILTER(Table4[Column1],ISNUMBER(SEARCH(Table4[Column1],MIS[[#This Row],[OrderUniqueIdentifier]])),"")</f>
        <v>XYT</v>
      </c>
    </row>
    <row r="779" spans="1:37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>
        <f>_xlfn.XLOOKUP(MIS[[#This Row],[TRADING SYMBOL]],[1]Sheet1!$D:$D,[1]Sheet1!$C:$C)</f>
        <v>115.45</v>
      </c>
      <c r="AE779">
        <f>MIS[[#This Row],[OrderAverageTradedPrice]]*MIS[[#This Row],[OrderQuantity]]</f>
        <v>9447</v>
      </c>
      <c r="AF779">
        <f>MIS[[#This Row],[LTP]]*MIS[[#This Row],[OrderQuantity]]</f>
        <v>6927</v>
      </c>
      <c r="AG779">
        <f>IF(MIS[[#This Row],[OrderSide]]="SELL",MIS[[#This Row],[VALUE]]-MIS[[#This Row],[LIVE_VALUE]],MIS[[#This Row],[LIVE_VALUE]]-MIS[[#This Row],[VALUE]])</f>
        <v>2520</v>
      </c>
      <c r="AH779" t="str" cm="1">
        <f t="array" ref="AH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9" t="str">
        <f>MIS[[#This Row],[TRADING SYMBOL]]</f>
        <v>SENSEX2552081100PE</v>
      </c>
      <c r="AJ779" t="str">
        <f>IF(RIGHT(MIS[[#This Row],[Main/Hedge]],4)="MAIN","MAIN","HEDGE")</f>
        <v>MAIN</v>
      </c>
      <c r="AK779" t="str" cm="1">
        <f t="array" ref="AK779">_xlfn._xlws.FILTER(Table4[Column1],ISNUMBER(SEARCH(Table4[Column1],MIS[[#This Row],[OrderUniqueIdentifier]])),"")</f>
        <v>XYT</v>
      </c>
    </row>
    <row r="780" spans="1:37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>
        <f>_xlfn.XLOOKUP(MIS[[#This Row],[TRADING SYMBOL]],[1]Sheet1!$D:$D,[1]Sheet1!$C:$C)</f>
        <v>104.4</v>
      </c>
      <c r="AE780">
        <f>MIS[[#This Row],[OrderAverageTradedPrice]]*MIS[[#This Row],[OrderQuantity]]</f>
        <v>15734</v>
      </c>
      <c r="AF780">
        <f>MIS[[#This Row],[LTP]]*MIS[[#This Row],[OrderQuantity]]</f>
        <v>10440</v>
      </c>
      <c r="AG780">
        <f>IF(MIS[[#This Row],[OrderSide]]="SELL",MIS[[#This Row],[VALUE]]-MIS[[#This Row],[LIVE_VALUE]],MIS[[#This Row],[LIVE_VALUE]]-MIS[[#This Row],[VALUE]])</f>
        <v>5294</v>
      </c>
      <c r="AH780" t="str" cm="1">
        <f t="array" ref="AH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0" t="str">
        <f>MIS[[#This Row],[TRADING SYMBOL]]</f>
        <v>SENSEX2552083500CE</v>
      </c>
      <c r="AJ780" t="str">
        <f>IF(RIGHT(MIS[[#This Row],[Main/Hedge]],4)="MAIN","MAIN","HEDGE")</f>
        <v>MAIN</v>
      </c>
      <c r="AK780" t="str" cm="1">
        <f t="array" ref="AK780">_xlfn._xlws.FILTER(Table4[Column1],ISNUMBER(SEARCH(Table4[Column1],MIS[[#This Row],[OrderUniqueIdentifier]])),"")</f>
        <v>XYT</v>
      </c>
    </row>
    <row r="781" spans="1:37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>
        <f>_xlfn.XLOOKUP(MIS[[#This Row],[TRADING SYMBOL]],[1]Sheet1!$D:$D,[1]Sheet1!$C:$C)</f>
        <v>104.4</v>
      </c>
      <c r="AE781">
        <f>MIS[[#This Row],[OrderAverageTradedPrice]]*MIS[[#This Row],[OrderQuantity]]</f>
        <v>3148</v>
      </c>
      <c r="AF781">
        <f>MIS[[#This Row],[LTP]]*MIS[[#This Row],[OrderQuantity]]</f>
        <v>2088</v>
      </c>
      <c r="AG781">
        <f>IF(MIS[[#This Row],[OrderSide]]="SELL",MIS[[#This Row],[VALUE]]-MIS[[#This Row],[LIVE_VALUE]],MIS[[#This Row],[LIVE_VALUE]]-MIS[[#This Row],[VALUE]])</f>
        <v>1060</v>
      </c>
      <c r="AH781" t="str" cm="1">
        <f t="array" ref="AH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1" t="str">
        <f>MIS[[#This Row],[TRADING SYMBOL]]</f>
        <v>SENSEX2552083500CE</v>
      </c>
      <c r="AJ781" t="str">
        <f>IF(RIGHT(MIS[[#This Row],[Main/Hedge]],4)="MAIN","MAIN","HEDGE")</f>
        <v>MAIN</v>
      </c>
      <c r="AK781" t="str" cm="1">
        <f t="array" ref="AK781">_xlfn._xlws.FILTER(Table4[Column1],ISNUMBER(SEARCH(Table4[Column1],MIS[[#This Row],[OrderUniqueIdentifier]])),"")</f>
        <v>XYT</v>
      </c>
    </row>
    <row r="782" spans="1:37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>
        <f>_xlfn.XLOOKUP(MIS[[#This Row],[TRADING SYMBOL]],[1]Sheet1!$D:$D,[1]Sheet1!$C:$C)</f>
        <v>91.6</v>
      </c>
      <c r="AE782">
        <f>MIS[[#This Row],[OrderAverageTradedPrice]]*MIS[[#This Row],[OrderQuantity]]</f>
        <v>19166.99999999988</v>
      </c>
      <c r="AF782">
        <f>MIS[[#This Row],[LTP]]*MIS[[#This Row],[OrderQuantity]]</f>
        <v>12824</v>
      </c>
      <c r="AG782">
        <f>IF(MIS[[#This Row],[OrderSide]]="SELL",MIS[[#This Row],[VALUE]]-MIS[[#This Row],[LIVE_VALUE]],MIS[[#This Row],[LIVE_VALUE]]-MIS[[#This Row],[VALUE]])</f>
        <v>6342.9999999998799</v>
      </c>
      <c r="AH782" t="str" cm="1">
        <f t="array" ref="AH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2" t="str">
        <f>MIS[[#This Row],[TRADING SYMBOL]]</f>
        <v>SENSEX2552083600CE</v>
      </c>
      <c r="AJ782" t="str">
        <f>IF(RIGHT(MIS[[#This Row],[Main/Hedge]],4)="MAIN","MAIN","HEDGE")</f>
        <v>MAIN</v>
      </c>
      <c r="AK782" t="str" cm="1">
        <f t="array" ref="AK782">_xlfn._xlws.FILTER(Table4[Column1],ISNUMBER(SEARCH(Table4[Column1],MIS[[#This Row],[OrderUniqueIdentifier]])),"")</f>
        <v>XYT</v>
      </c>
    </row>
    <row r="783" spans="1:37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>
        <f>_xlfn.XLOOKUP(MIS[[#This Row],[TRADING SYMBOL]],[1]Sheet1!$D:$D,[1]Sheet1!$C:$C)</f>
        <v>115.45</v>
      </c>
      <c r="AE783">
        <f>MIS[[#This Row],[OrderAverageTradedPrice]]*MIS[[#This Row],[OrderQuantity]]</f>
        <v>22291.999999999942</v>
      </c>
      <c r="AF783">
        <f>MIS[[#This Row],[LTP]]*MIS[[#This Row],[OrderQuantity]]</f>
        <v>16163</v>
      </c>
      <c r="AG783">
        <f>IF(MIS[[#This Row],[OrderSide]]="SELL",MIS[[#This Row],[VALUE]]-MIS[[#This Row],[LIVE_VALUE]],MIS[[#This Row],[LIVE_VALUE]]-MIS[[#This Row],[VALUE]])</f>
        <v>6128.9999999999418</v>
      </c>
      <c r="AH783" t="str" cm="1">
        <f t="array" ref="AH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3" t="str">
        <f>MIS[[#This Row],[TRADING SYMBOL]]</f>
        <v>SENSEX2552081100PE</v>
      </c>
      <c r="AJ783" t="str">
        <f>IF(RIGHT(MIS[[#This Row],[Main/Hedge]],4)="MAIN","MAIN","HEDGE")</f>
        <v>MAIN</v>
      </c>
      <c r="AK783" t="str" cm="1">
        <f t="array" ref="AK783">_xlfn._xlws.FILTER(Table4[Column1],ISNUMBER(SEARCH(Table4[Column1],MIS[[#This Row],[OrderUniqueIdentifier]])),"")</f>
        <v>XYT</v>
      </c>
    </row>
    <row r="784" spans="1:37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>
        <f>_xlfn.XLOOKUP(MIS[[#This Row],[TRADING SYMBOL]],[1]Sheet1!$D:$D,[1]Sheet1!$C:$C)</f>
        <v>115.45</v>
      </c>
      <c r="AE784">
        <f>MIS[[#This Row],[OrderAverageTradedPrice]]*MIS[[#This Row],[OrderQuantity]]</f>
        <v>15982</v>
      </c>
      <c r="AF784">
        <f>MIS[[#This Row],[LTP]]*MIS[[#This Row],[OrderQuantity]]</f>
        <v>11545</v>
      </c>
      <c r="AG784">
        <f>IF(MIS[[#This Row],[OrderSide]]="SELL",MIS[[#This Row],[VALUE]]-MIS[[#This Row],[LIVE_VALUE]],MIS[[#This Row],[LIVE_VALUE]]-MIS[[#This Row],[VALUE]])</f>
        <v>4437</v>
      </c>
      <c r="AH784" t="str" cm="1">
        <f t="array" ref="AH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4" t="str">
        <f>MIS[[#This Row],[TRADING SYMBOL]]</f>
        <v>SENSEX2552081100PE</v>
      </c>
      <c r="AJ784" t="str">
        <f>IF(RIGHT(MIS[[#This Row],[Main/Hedge]],4)="MAIN","MAIN","HEDGE")</f>
        <v>MAIN</v>
      </c>
      <c r="AK784" t="str" cm="1">
        <f t="array" ref="AK784">_xlfn._xlws.FILTER(Table4[Column1],ISNUMBER(SEARCH(Table4[Column1],MIS[[#This Row],[OrderUniqueIdentifier]])),"")</f>
        <v>XYT</v>
      </c>
    </row>
    <row r="785" spans="1:37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>
        <f>_xlfn.XLOOKUP(MIS[[#This Row],[TRADING SYMBOL]],[1]Sheet1!$D:$D,[1]Sheet1!$C:$C)</f>
        <v>115.45</v>
      </c>
      <c r="AE785">
        <f>MIS[[#This Row],[OrderAverageTradedPrice]]*MIS[[#This Row],[OrderQuantity]]</f>
        <v>3190</v>
      </c>
      <c r="AF785">
        <f>MIS[[#This Row],[LTP]]*MIS[[#This Row],[OrderQuantity]]</f>
        <v>2309</v>
      </c>
      <c r="AG785">
        <f>IF(MIS[[#This Row],[OrderSide]]="SELL",MIS[[#This Row],[VALUE]]-MIS[[#This Row],[LIVE_VALUE]],MIS[[#This Row],[LIVE_VALUE]]-MIS[[#This Row],[VALUE]])</f>
        <v>881</v>
      </c>
      <c r="AH785" t="str" cm="1">
        <f t="array" ref="AH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5" t="str">
        <f>MIS[[#This Row],[TRADING SYMBOL]]</f>
        <v>SENSEX2552081100PE</v>
      </c>
      <c r="AJ785" t="str">
        <f>IF(RIGHT(MIS[[#This Row],[Main/Hedge]],4)="MAIN","MAIN","HEDGE")</f>
        <v>MAIN</v>
      </c>
      <c r="AK785" t="str" cm="1">
        <f t="array" ref="AK785">_xlfn._xlws.FILTER(Table4[Column1],ISNUMBER(SEARCH(Table4[Column1],MIS[[#This Row],[OrderUniqueIdentifier]])),"")</f>
        <v>XYT</v>
      </c>
    </row>
    <row r="786" spans="1:37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>
        <f>_xlfn.XLOOKUP(MIS[[#This Row],[TRADING SYMBOL]],[1]Sheet1!$D:$D,[1]Sheet1!$C:$C)</f>
        <v>91.6</v>
      </c>
      <c r="AE786">
        <f>MIS[[#This Row],[OrderAverageTradedPrice]]*MIS[[#This Row],[OrderQuantity]]</f>
        <v>10855</v>
      </c>
      <c r="AF786">
        <f>MIS[[#This Row],[LTP]]*MIS[[#This Row],[OrderQuantity]]</f>
        <v>7328</v>
      </c>
      <c r="AG786">
        <f>IF(MIS[[#This Row],[OrderSide]]="SELL",MIS[[#This Row],[VALUE]]-MIS[[#This Row],[LIVE_VALUE]],MIS[[#This Row],[LIVE_VALUE]]-MIS[[#This Row],[VALUE]])</f>
        <v>3527</v>
      </c>
      <c r="AH786" t="str" cm="1">
        <f t="array" ref="AH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6" t="str">
        <f>MIS[[#This Row],[TRADING SYMBOL]]</f>
        <v>SENSEX2552083600CE</v>
      </c>
      <c r="AJ786" t="str">
        <f>IF(RIGHT(MIS[[#This Row],[Main/Hedge]],4)="MAIN","MAIN","HEDGE")</f>
        <v>MAIN</v>
      </c>
      <c r="AK786" t="str" cm="1">
        <f t="array" ref="AK786">_xlfn._xlws.FILTER(Table4[Column1],ISNUMBER(SEARCH(Table4[Column1],MIS[[#This Row],[OrderUniqueIdentifier]])),"")</f>
        <v>XYT</v>
      </c>
    </row>
    <row r="787" spans="1:37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>
        <f>_xlfn.XLOOKUP(MIS[[#This Row],[TRADING SYMBOL]],[1]Sheet1!$D:$D,[1]Sheet1!$C:$C)</f>
        <v>91.6</v>
      </c>
      <c r="AE787">
        <f>MIS[[#This Row],[OrderAverageTradedPrice]]*MIS[[#This Row],[OrderQuantity]]</f>
        <v>46071.999999999942</v>
      </c>
      <c r="AF787">
        <f>MIS[[#This Row],[LTP]]*MIS[[#This Row],[OrderQuantity]]</f>
        <v>31143.999999999996</v>
      </c>
      <c r="AG787">
        <f>IF(MIS[[#This Row],[OrderSide]]="SELL",MIS[[#This Row],[VALUE]]-MIS[[#This Row],[LIVE_VALUE]],MIS[[#This Row],[LIVE_VALUE]]-MIS[[#This Row],[VALUE]])</f>
        <v>14927.999999999945</v>
      </c>
      <c r="AH787" t="str" cm="1">
        <f t="array" ref="AH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7" t="str">
        <f>MIS[[#This Row],[TRADING SYMBOL]]</f>
        <v>SENSEX2552083600CE</v>
      </c>
      <c r="AJ787" t="str">
        <f>IF(RIGHT(MIS[[#This Row],[Main/Hedge]],4)="MAIN","MAIN","HEDGE")</f>
        <v>MAIN</v>
      </c>
      <c r="AK787" t="str" cm="1">
        <f t="array" ref="AK787">_xlfn._xlws.FILTER(Table4[Column1],ISNUMBER(SEARCH(Table4[Column1],MIS[[#This Row],[OrderUniqueIdentifier]])),"")</f>
        <v>XYT</v>
      </c>
    </row>
    <row r="788" spans="1:37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>
        <f>_xlfn.XLOOKUP(MIS[[#This Row],[TRADING SYMBOL]],[1]Sheet1!$D:$D,[1]Sheet1!$C:$C)</f>
        <v>115.45</v>
      </c>
      <c r="AE788">
        <f>MIS[[#This Row],[OrderAverageTradedPrice]]*MIS[[#This Row],[OrderQuantity]]</f>
        <v>12888</v>
      </c>
      <c r="AF788">
        <f>MIS[[#This Row],[LTP]]*MIS[[#This Row],[OrderQuantity]]</f>
        <v>9236</v>
      </c>
      <c r="AG788">
        <f>IF(MIS[[#This Row],[OrderSide]]="SELL",MIS[[#This Row],[VALUE]]-MIS[[#This Row],[LIVE_VALUE]],MIS[[#This Row],[LIVE_VALUE]]-MIS[[#This Row],[VALUE]])</f>
        <v>3652</v>
      </c>
      <c r="AH788" t="str" cm="1">
        <f t="array" ref="AH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8" t="str">
        <f>MIS[[#This Row],[TRADING SYMBOL]]</f>
        <v>SENSEX2552081100PE</v>
      </c>
      <c r="AJ788" t="str">
        <f>IF(RIGHT(MIS[[#This Row],[Main/Hedge]],4)="MAIN","MAIN","HEDGE")</f>
        <v>MAIN</v>
      </c>
      <c r="AK788" t="str" cm="1">
        <f t="array" ref="AK788">_xlfn._xlws.FILTER(Table4[Column1],ISNUMBER(SEARCH(Table4[Column1],MIS[[#This Row],[OrderUniqueIdentifier]])),"")</f>
        <v>XYT</v>
      </c>
    </row>
    <row r="789" spans="1:37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>
        <f>_xlfn.XLOOKUP(MIS[[#This Row],[TRADING SYMBOL]],[1]Sheet1!$D:$D,[1]Sheet1!$C:$C)</f>
        <v>115.45</v>
      </c>
      <c r="AE789">
        <f>MIS[[#This Row],[OrderAverageTradedPrice]]*MIS[[#This Row],[OrderQuantity]]</f>
        <v>54609.999999999818</v>
      </c>
      <c r="AF789">
        <f>MIS[[#This Row],[LTP]]*MIS[[#This Row],[OrderQuantity]]</f>
        <v>39253</v>
      </c>
      <c r="AG789">
        <f>IF(MIS[[#This Row],[OrderSide]]="SELL",MIS[[#This Row],[VALUE]]-MIS[[#This Row],[LIVE_VALUE]],MIS[[#This Row],[LIVE_VALUE]]-MIS[[#This Row],[VALUE]])</f>
        <v>15356.999999999818</v>
      </c>
      <c r="AH789" t="str" cm="1">
        <f t="array" ref="AH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9" t="str">
        <f>MIS[[#This Row],[TRADING SYMBOL]]</f>
        <v>SENSEX2552081100PE</v>
      </c>
      <c r="AJ789" t="str">
        <f>IF(RIGHT(MIS[[#This Row],[Main/Hedge]],4)="MAIN","MAIN","HEDGE")</f>
        <v>MAIN</v>
      </c>
      <c r="AK789" t="str" cm="1">
        <f t="array" ref="AK789">_xlfn._xlws.FILTER(Table4[Column1],ISNUMBER(SEARCH(Table4[Column1],MIS[[#This Row],[OrderUniqueIdentifier]])),"")</f>
        <v>XYT</v>
      </c>
    </row>
    <row r="790" spans="1:37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>
        <f>_xlfn.XLOOKUP(MIS[[#This Row],[TRADING SYMBOL]],[1]Sheet1!$D:$D,[1]Sheet1!$C:$C)</f>
        <v>104.4</v>
      </c>
      <c r="AE790">
        <f>MIS[[#This Row],[OrderAverageTradedPrice]]*MIS[[#This Row],[OrderQuantity]]</f>
        <v>3083</v>
      </c>
      <c r="AF790">
        <f>MIS[[#This Row],[LTP]]*MIS[[#This Row],[OrderQuantity]]</f>
        <v>2088</v>
      </c>
      <c r="AG790">
        <f>IF(MIS[[#This Row],[OrderSide]]="SELL",MIS[[#This Row],[VALUE]]-MIS[[#This Row],[LIVE_VALUE]],MIS[[#This Row],[LIVE_VALUE]]-MIS[[#This Row],[VALUE]])</f>
        <v>995</v>
      </c>
      <c r="AH790" t="str" cm="1">
        <f t="array" ref="AH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0" t="str">
        <f>MIS[[#This Row],[TRADING SYMBOL]]</f>
        <v>SENSEX2552083500CE</v>
      </c>
      <c r="AJ790" t="str">
        <f>IF(RIGHT(MIS[[#This Row],[Main/Hedge]],4)="MAIN","MAIN","HEDGE")</f>
        <v>MAIN</v>
      </c>
      <c r="AK790" t="str" cm="1">
        <f t="array" ref="AK790">_xlfn._xlws.FILTER(Table4[Column1],ISNUMBER(SEARCH(Table4[Column1],MIS[[#This Row],[OrderUniqueIdentifier]])),"")</f>
        <v>XYT</v>
      </c>
    </row>
    <row r="791" spans="1:37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>
        <f>_xlfn.XLOOKUP(MIS[[#This Row],[TRADING SYMBOL]],[1]Sheet1!$D:$D,[1]Sheet1!$C:$C)</f>
        <v>91.6</v>
      </c>
      <c r="AE791">
        <f>MIS[[#This Row],[OrderAverageTradedPrice]]*MIS[[#This Row],[OrderQuantity]]</f>
        <v>10801</v>
      </c>
      <c r="AF791">
        <f>MIS[[#This Row],[LTP]]*MIS[[#This Row],[OrderQuantity]]</f>
        <v>7328</v>
      </c>
      <c r="AG791">
        <f>IF(MIS[[#This Row],[OrderSide]]="SELL",MIS[[#This Row],[VALUE]]-MIS[[#This Row],[LIVE_VALUE]],MIS[[#This Row],[LIVE_VALUE]]-MIS[[#This Row],[VALUE]])</f>
        <v>3473</v>
      </c>
      <c r="AH791" t="str" cm="1">
        <f t="array" ref="AH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1" t="str">
        <f>MIS[[#This Row],[TRADING SYMBOL]]</f>
        <v>SENSEX2552083600CE</v>
      </c>
      <c r="AJ791" t="str">
        <f>IF(RIGHT(MIS[[#This Row],[Main/Hedge]],4)="MAIN","MAIN","HEDGE")</f>
        <v>MAIN</v>
      </c>
      <c r="AK791" t="str" cm="1">
        <f t="array" ref="AK791">_xlfn._xlws.FILTER(Table4[Column1],ISNUMBER(SEARCH(Table4[Column1],MIS[[#This Row],[OrderUniqueIdentifier]])),"")</f>
        <v>XYT</v>
      </c>
    </row>
    <row r="792" spans="1:37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>
        <f>_xlfn.XLOOKUP(MIS[[#This Row],[TRADING SYMBOL]],[1]Sheet1!$D:$D,[1]Sheet1!$C:$C)</f>
        <v>115.45</v>
      </c>
      <c r="AE792">
        <f>MIS[[#This Row],[OrderAverageTradedPrice]]*MIS[[#This Row],[OrderQuantity]]</f>
        <v>12678</v>
      </c>
      <c r="AF792">
        <f>MIS[[#This Row],[LTP]]*MIS[[#This Row],[OrderQuantity]]</f>
        <v>9236</v>
      </c>
      <c r="AG792">
        <f>IF(MIS[[#This Row],[OrderSide]]="SELL",MIS[[#This Row],[VALUE]]-MIS[[#This Row],[LIVE_VALUE]],MIS[[#This Row],[LIVE_VALUE]]-MIS[[#This Row],[VALUE]])</f>
        <v>3442</v>
      </c>
      <c r="AH792" t="str" cm="1">
        <f t="array" ref="AH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2" t="str">
        <f>MIS[[#This Row],[TRADING SYMBOL]]</f>
        <v>SENSEX2552081100PE</v>
      </c>
      <c r="AJ792" t="str">
        <f>IF(RIGHT(MIS[[#This Row],[Main/Hedge]],4)="MAIN","MAIN","HEDGE")</f>
        <v>MAIN</v>
      </c>
      <c r="AK792" t="str" cm="1">
        <f t="array" ref="AK792">_xlfn._xlws.FILTER(Table4[Column1],ISNUMBER(SEARCH(Table4[Column1],MIS[[#This Row],[OrderUniqueIdentifier]])),"")</f>
        <v>XYT</v>
      </c>
    </row>
    <row r="793" spans="1:37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>
        <f>_xlfn.XLOOKUP(MIS[[#This Row],[TRADING SYMBOL]],[1]Sheet1!$D:$D,[1]Sheet1!$C:$C)</f>
        <v>115.45</v>
      </c>
      <c r="AE793">
        <f>MIS[[#This Row],[OrderAverageTradedPrice]]*MIS[[#This Row],[OrderQuantity]]</f>
        <v>3189</v>
      </c>
      <c r="AF793">
        <f>MIS[[#This Row],[LTP]]*MIS[[#This Row],[OrderQuantity]]</f>
        <v>2309</v>
      </c>
      <c r="AG793">
        <f>IF(MIS[[#This Row],[OrderSide]]="SELL",MIS[[#This Row],[VALUE]]-MIS[[#This Row],[LIVE_VALUE]],MIS[[#This Row],[LIVE_VALUE]]-MIS[[#This Row],[VALUE]])</f>
        <v>880</v>
      </c>
      <c r="AH793" t="str" cm="1">
        <f t="array" ref="AH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3" t="str">
        <f>MIS[[#This Row],[TRADING SYMBOL]]</f>
        <v>SENSEX2552081100PE</v>
      </c>
      <c r="AJ793" t="str">
        <f>IF(RIGHT(MIS[[#This Row],[Main/Hedge]],4)="MAIN","MAIN","HEDGE")</f>
        <v>MAIN</v>
      </c>
      <c r="AK793" t="str" cm="1">
        <f t="array" ref="AK793">_xlfn._xlws.FILTER(Table4[Column1],ISNUMBER(SEARCH(Table4[Column1],MIS[[#This Row],[OrderUniqueIdentifier]])),"")</f>
        <v>XYT</v>
      </c>
    </row>
    <row r="794" spans="1:37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>
        <f>_xlfn.XLOOKUP(MIS[[#This Row],[TRADING SYMBOL]],[1]Sheet1!$D:$D,[1]Sheet1!$C:$C)</f>
        <v>17.8</v>
      </c>
      <c r="AE794">
        <f>MIS[[#This Row],[OrderAverageTradedPrice]]*MIS[[#This Row],[OrderQuantity]]</f>
        <v>507</v>
      </c>
      <c r="AF794">
        <f>MIS[[#This Row],[LTP]]*MIS[[#This Row],[OrderQuantity]]</f>
        <v>356</v>
      </c>
      <c r="AG794">
        <f>IF(MIS[[#This Row],[OrderSide]]="SELL",MIS[[#This Row],[VALUE]]-MIS[[#This Row],[LIVE_VALUE]],MIS[[#This Row],[LIVE_VALUE]]-MIS[[#This Row],[VALUE]])</f>
        <v>-151</v>
      </c>
      <c r="AH794" t="str" cm="1">
        <f t="array" ref="AH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4" t="str">
        <f>MIS[[#This Row],[TRADING SYMBOL]]</f>
        <v>SENSEX2552084800CE</v>
      </c>
      <c r="AJ794" t="str">
        <f>IF(RIGHT(MIS[[#This Row],[Main/Hedge]],4)="MAIN","MAIN","HEDGE")</f>
        <v>HEDGE</v>
      </c>
      <c r="AK794" t="str" cm="1">
        <f t="array" ref="AK794">_xlfn._xlws.FILTER(Table4[Column1],ISNUMBER(SEARCH(Table4[Column1],MIS[[#This Row],[OrderUniqueIdentifier]])),"")</f>
        <v>XYT</v>
      </c>
    </row>
    <row r="795" spans="1:37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>
        <f>_xlfn.XLOOKUP(MIS[[#This Row],[TRADING SYMBOL]],[1]Sheet1!$D:$D,[1]Sheet1!$C:$C)</f>
        <v>17.8</v>
      </c>
      <c r="AE795">
        <f>MIS[[#This Row],[OrderAverageTradedPrice]]*MIS[[#This Row],[OrderQuantity]]</f>
        <v>504</v>
      </c>
      <c r="AF795">
        <f>MIS[[#This Row],[LTP]]*MIS[[#This Row],[OrderQuantity]]</f>
        <v>356</v>
      </c>
      <c r="AG795">
        <f>IF(MIS[[#This Row],[OrderSide]]="SELL",MIS[[#This Row],[VALUE]]-MIS[[#This Row],[LIVE_VALUE]],MIS[[#This Row],[LIVE_VALUE]]-MIS[[#This Row],[VALUE]])</f>
        <v>-148</v>
      </c>
      <c r="AH795" t="str" cm="1">
        <f t="array" ref="AH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5" t="str">
        <f>MIS[[#This Row],[TRADING SYMBOL]]</f>
        <v>SENSEX2552084800CE</v>
      </c>
      <c r="AJ795" t="str">
        <f>IF(RIGHT(MIS[[#This Row],[Main/Hedge]],4)="MAIN","MAIN","HEDGE")</f>
        <v>HEDGE</v>
      </c>
      <c r="AK795" t="str" cm="1">
        <f t="array" ref="AK795">_xlfn._xlws.FILTER(Table4[Column1],ISNUMBER(SEARCH(Table4[Column1],MIS[[#This Row],[OrderUniqueIdentifier]])),"")</f>
        <v>XYT</v>
      </c>
    </row>
    <row r="796" spans="1:37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>
        <f>_xlfn.XLOOKUP(MIS[[#This Row],[TRADING SYMBOL]],[1]Sheet1!$D:$D,[1]Sheet1!$C:$C)</f>
        <v>32.799999999999997</v>
      </c>
      <c r="AE796">
        <f>MIS[[#This Row],[OrderAverageTradedPrice]]*MIS[[#This Row],[OrderQuantity]]</f>
        <v>1061</v>
      </c>
      <c r="AF796">
        <f>MIS[[#This Row],[LTP]]*MIS[[#This Row],[OrderQuantity]]</f>
        <v>656</v>
      </c>
      <c r="AG796">
        <f>IF(MIS[[#This Row],[OrderSide]]="SELL",MIS[[#This Row],[VALUE]]-MIS[[#This Row],[LIVE_VALUE]],MIS[[#This Row],[LIVE_VALUE]]-MIS[[#This Row],[VALUE]])</f>
        <v>-405</v>
      </c>
      <c r="AH796" t="str" cm="1">
        <f t="array" ref="AH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6" t="str">
        <f>MIS[[#This Row],[TRADING SYMBOL]]</f>
        <v>SENSEX2552079800PE</v>
      </c>
      <c r="AJ796" t="str">
        <f>IF(RIGHT(MIS[[#This Row],[Main/Hedge]],4)="MAIN","MAIN","HEDGE")</f>
        <v>HEDGE</v>
      </c>
      <c r="AK796" t="str" cm="1">
        <f t="array" ref="AK796">_xlfn._xlws.FILTER(Table4[Column1],ISNUMBER(SEARCH(Table4[Column1],MIS[[#This Row],[OrderUniqueIdentifier]])),"")</f>
        <v>XYT</v>
      </c>
    </row>
    <row r="797" spans="1:37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>
        <f>_xlfn.XLOOKUP(MIS[[#This Row],[TRADING SYMBOL]],[1]Sheet1!$D:$D,[1]Sheet1!$C:$C)</f>
        <v>32.799999999999997</v>
      </c>
      <c r="AE797">
        <f>MIS[[#This Row],[OrderAverageTradedPrice]]*MIS[[#This Row],[OrderQuantity]]</f>
        <v>1054</v>
      </c>
      <c r="AF797">
        <f>MIS[[#This Row],[LTP]]*MIS[[#This Row],[OrderQuantity]]</f>
        <v>656</v>
      </c>
      <c r="AG797">
        <f>IF(MIS[[#This Row],[OrderSide]]="SELL",MIS[[#This Row],[VALUE]]-MIS[[#This Row],[LIVE_VALUE]],MIS[[#This Row],[LIVE_VALUE]]-MIS[[#This Row],[VALUE]])</f>
        <v>-398</v>
      </c>
      <c r="AH797" t="str" cm="1">
        <f t="array" ref="AH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7" t="str">
        <f>MIS[[#This Row],[TRADING SYMBOL]]</f>
        <v>SENSEX2552079800PE</v>
      </c>
      <c r="AJ797" t="str">
        <f>IF(RIGHT(MIS[[#This Row],[Main/Hedge]],4)="MAIN","MAIN","HEDGE")</f>
        <v>HEDGE</v>
      </c>
      <c r="AK797" t="str" cm="1">
        <f t="array" ref="AK797">_xlfn._xlws.FILTER(Table4[Column1],ISNUMBER(SEARCH(Table4[Column1],MIS[[#This Row],[OrderUniqueIdentifier]])),"")</f>
        <v>XYT</v>
      </c>
    </row>
    <row r="798" spans="1:37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>
        <f>_xlfn.XLOOKUP(MIS[[#This Row],[TRADING SYMBOL]],[1]Sheet1!$D:$D,[1]Sheet1!$C:$C)</f>
        <v>17.8</v>
      </c>
      <c r="AE798">
        <f>MIS[[#This Row],[OrderAverageTradedPrice]]*MIS[[#This Row],[OrderQuantity]]</f>
        <v>510</v>
      </c>
      <c r="AF798">
        <f>MIS[[#This Row],[LTP]]*MIS[[#This Row],[OrderQuantity]]</f>
        <v>356</v>
      </c>
      <c r="AG798">
        <f>IF(MIS[[#This Row],[OrderSide]]="SELL",MIS[[#This Row],[VALUE]]-MIS[[#This Row],[LIVE_VALUE]],MIS[[#This Row],[LIVE_VALUE]]-MIS[[#This Row],[VALUE]])</f>
        <v>-154</v>
      </c>
      <c r="AH798" t="str" cm="1">
        <f t="array" ref="AH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8" t="str">
        <f>MIS[[#This Row],[TRADING SYMBOL]]</f>
        <v>SENSEX2552084800CE</v>
      </c>
      <c r="AJ798" t="str">
        <f>IF(RIGHT(MIS[[#This Row],[Main/Hedge]],4)="MAIN","MAIN","HEDGE")</f>
        <v>HEDGE</v>
      </c>
      <c r="AK798" t="str" cm="1">
        <f t="array" ref="AK798">_xlfn._xlws.FILTER(Table4[Column1],ISNUMBER(SEARCH(Table4[Column1],MIS[[#This Row],[OrderUniqueIdentifier]])),"")</f>
        <v>XYT</v>
      </c>
    </row>
    <row r="799" spans="1:37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>
        <f>_xlfn.XLOOKUP(MIS[[#This Row],[TRADING SYMBOL]],[1]Sheet1!$D:$D,[1]Sheet1!$C:$C)</f>
        <v>17.8</v>
      </c>
      <c r="AE799">
        <f>MIS[[#This Row],[OrderAverageTradedPrice]]*MIS[[#This Row],[OrderQuantity]]</f>
        <v>5577</v>
      </c>
      <c r="AF799">
        <f>MIS[[#This Row],[LTP]]*MIS[[#This Row],[OrderQuantity]]</f>
        <v>3916</v>
      </c>
      <c r="AG799">
        <f>IF(MIS[[#This Row],[OrderSide]]="SELL",MIS[[#This Row],[VALUE]]-MIS[[#This Row],[LIVE_VALUE]],MIS[[#This Row],[LIVE_VALUE]]-MIS[[#This Row],[VALUE]])</f>
        <v>-1661</v>
      </c>
      <c r="AH799" t="str" cm="1">
        <f t="array" ref="AH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9" t="str">
        <f>MIS[[#This Row],[TRADING SYMBOL]]</f>
        <v>SENSEX2552084800CE</v>
      </c>
      <c r="AJ799" t="str">
        <f>IF(RIGHT(MIS[[#This Row],[Main/Hedge]],4)="MAIN","MAIN","HEDGE")</f>
        <v>HEDGE</v>
      </c>
      <c r="AK799" t="str" cm="1">
        <f t="array" ref="AK799">_xlfn._xlws.FILTER(Table4[Column1],ISNUMBER(SEARCH(Table4[Column1],MIS[[#This Row],[OrderUniqueIdentifier]])),"")</f>
        <v>XYT</v>
      </c>
    </row>
    <row r="800" spans="1:37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>
        <f>_xlfn.XLOOKUP(MIS[[#This Row],[TRADING SYMBOL]],[1]Sheet1!$D:$D,[1]Sheet1!$C:$C)</f>
        <v>17.8</v>
      </c>
      <c r="AE800">
        <f>MIS[[#This Row],[OrderAverageTradedPrice]]*MIS[[#This Row],[OrderQuantity]]</f>
        <v>2020</v>
      </c>
      <c r="AF800">
        <f>MIS[[#This Row],[LTP]]*MIS[[#This Row],[OrderQuantity]]</f>
        <v>1424</v>
      </c>
      <c r="AG800">
        <f>IF(MIS[[#This Row],[OrderSide]]="SELL",MIS[[#This Row],[VALUE]]-MIS[[#This Row],[LIVE_VALUE]],MIS[[#This Row],[LIVE_VALUE]]-MIS[[#This Row],[VALUE]])</f>
        <v>-596</v>
      </c>
      <c r="AH800" t="str" cm="1">
        <f t="array" ref="AH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0" t="str">
        <f>MIS[[#This Row],[TRADING SYMBOL]]</f>
        <v>SENSEX2552084800CE</v>
      </c>
      <c r="AJ800" t="str">
        <f>IF(RIGHT(MIS[[#This Row],[Main/Hedge]],4)="MAIN","MAIN","HEDGE")</f>
        <v>HEDGE</v>
      </c>
      <c r="AK800" t="str" cm="1">
        <f t="array" ref="AK800">_xlfn._xlws.FILTER(Table4[Column1],ISNUMBER(SEARCH(Table4[Column1],MIS[[#This Row],[OrderUniqueIdentifier]])),"")</f>
        <v>XYT</v>
      </c>
    </row>
    <row r="801" spans="1:37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>
        <f>_xlfn.XLOOKUP(MIS[[#This Row],[TRADING SYMBOL]],[1]Sheet1!$D:$D,[1]Sheet1!$C:$C)</f>
        <v>17.8</v>
      </c>
      <c r="AE801">
        <f>MIS[[#This Row],[OrderAverageTradedPrice]]*MIS[[#This Row],[OrderQuantity]]</f>
        <v>506</v>
      </c>
      <c r="AF801">
        <f>MIS[[#This Row],[LTP]]*MIS[[#This Row],[OrderQuantity]]</f>
        <v>356</v>
      </c>
      <c r="AG801">
        <f>IF(MIS[[#This Row],[OrderSide]]="SELL",MIS[[#This Row],[VALUE]]-MIS[[#This Row],[LIVE_VALUE]],MIS[[#This Row],[LIVE_VALUE]]-MIS[[#This Row],[VALUE]])</f>
        <v>-150</v>
      </c>
      <c r="AH801" t="str" cm="1">
        <f t="array" ref="AH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1" t="str">
        <f>MIS[[#This Row],[TRADING SYMBOL]]</f>
        <v>SENSEX2552084800CE</v>
      </c>
      <c r="AJ801" t="str">
        <f>IF(RIGHT(MIS[[#This Row],[Main/Hedge]],4)="MAIN","MAIN","HEDGE")</f>
        <v>HEDGE</v>
      </c>
      <c r="AK801" t="str" cm="1">
        <f t="array" ref="AK801">_xlfn._xlws.FILTER(Table4[Column1],ISNUMBER(SEARCH(Table4[Column1],MIS[[#This Row],[OrderUniqueIdentifier]])),"")</f>
        <v>XYT</v>
      </c>
    </row>
    <row r="802" spans="1:37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>
        <f>_xlfn.XLOOKUP(MIS[[#This Row],[TRADING SYMBOL]],[1]Sheet1!$D:$D,[1]Sheet1!$C:$C)</f>
        <v>17.8</v>
      </c>
      <c r="AE802">
        <f>MIS[[#This Row],[OrderAverageTradedPrice]]*MIS[[#This Row],[OrderQuantity]]</f>
        <v>507</v>
      </c>
      <c r="AF802">
        <f>MIS[[#This Row],[LTP]]*MIS[[#This Row],[OrderQuantity]]</f>
        <v>356</v>
      </c>
      <c r="AG802">
        <f>IF(MIS[[#This Row],[OrderSide]]="SELL",MIS[[#This Row],[VALUE]]-MIS[[#This Row],[LIVE_VALUE]],MIS[[#This Row],[LIVE_VALUE]]-MIS[[#This Row],[VALUE]])</f>
        <v>-151</v>
      </c>
      <c r="AH802" t="str" cm="1">
        <f t="array" ref="AH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2" t="str">
        <f>MIS[[#This Row],[TRADING SYMBOL]]</f>
        <v>SENSEX2552084800CE</v>
      </c>
      <c r="AJ802" t="str">
        <f>IF(RIGHT(MIS[[#This Row],[Main/Hedge]],4)="MAIN","MAIN","HEDGE")</f>
        <v>HEDGE</v>
      </c>
      <c r="AK802" t="str" cm="1">
        <f t="array" ref="AK802">_xlfn._xlws.FILTER(Table4[Column1],ISNUMBER(SEARCH(Table4[Column1],MIS[[#This Row],[OrderUniqueIdentifier]])),"")</f>
        <v>XYT</v>
      </c>
    </row>
    <row r="803" spans="1:37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>
        <f>_xlfn.XLOOKUP(MIS[[#This Row],[TRADING SYMBOL]],[1]Sheet1!$D:$D,[1]Sheet1!$C:$C)</f>
        <v>17.8</v>
      </c>
      <c r="AE803">
        <f>MIS[[#This Row],[OrderAverageTradedPrice]]*MIS[[#This Row],[OrderQuantity]]</f>
        <v>505</v>
      </c>
      <c r="AF803">
        <f>MIS[[#This Row],[LTP]]*MIS[[#This Row],[OrderQuantity]]</f>
        <v>356</v>
      </c>
      <c r="AG803">
        <f>IF(MIS[[#This Row],[OrderSide]]="SELL",MIS[[#This Row],[VALUE]]-MIS[[#This Row],[LIVE_VALUE]],MIS[[#This Row],[LIVE_VALUE]]-MIS[[#This Row],[VALUE]])</f>
        <v>-149</v>
      </c>
      <c r="AH803" t="str" cm="1">
        <f t="array" ref="AH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3" t="str">
        <f>MIS[[#This Row],[TRADING SYMBOL]]</f>
        <v>SENSEX2552084800CE</v>
      </c>
      <c r="AJ803" t="str">
        <f>IF(RIGHT(MIS[[#This Row],[Main/Hedge]],4)="MAIN","MAIN","HEDGE")</f>
        <v>HEDGE</v>
      </c>
      <c r="AK803" t="str" cm="1">
        <f t="array" ref="AK803">_xlfn._xlws.FILTER(Table4[Column1],ISNUMBER(SEARCH(Table4[Column1],MIS[[#This Row],[OrderUniqueIdentifier]])),"")</f>
        <v>XYT</v>
      </c>
    </row>
    <row r="804" spans="1:37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>
        <f>_xlfn.XLOOKUP(MIS[[#This Row],[TRADING SYMBOL]],[1]Sheet1!$D:$D,[1]Sheet1!$C:$C)</f>
        <v>68.95</v>
      </c>
      <c r="AE804">
        <f>MIS[[#This Row],[OrderAverageTradedPrice]]*MIS[[#This Row],[OrderQuantity]]</f>
        <v>1916</v>
      </c>
      <c r="AF804">
        <f>MIS[[#This Row],[LTP]]*MIS[[#This Row],[OrderQuantity]]</f>
        <v>1379</v>
      </c>
      <c r="AG804">
        <f>IF(MIS[[#This Row],[OrderSide]]="SELL",MIS[[#This Row],[VALUE]]-MIS[[#This Row],[LIVE_VALUE]],MIS[[#This Row],[LIVE_VALUE]]-MIS[[#This Row],[VALUE]])</f>
        <v>-537</v>
      </c>
      <c r="AH804" t="str" cm="1">
        <f t="array" ref="AH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4" t="str">
        <f>MIS[[#This Row],[TRADING SYMBOL]]</f>
        <v>SENSEX2552083800CE</v>
      </c>
      <c r="AJ804" t="str">
        <f>IF(RIGHT(MIS[[#This Row],[Main/Hedge]],4)="MAIN","MAIN","HEDGE")</f>
        <v>HEDGE</v>
      </c>
      <c r="AK804" t="str" cm="1">
        <f t="array" ref="AK804">_xlfn._xlws.FILTER(Table4[Column1],ISNUMBER(SEARCH(Table4[Column1],MIS[[#This Row],[OrderUniqueIdentifier]])),"")</f>
        <v>XYT</v>
      </c>
    </row>
    <row r="805" spans="1:37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>
        <f>_xlfn.XLOOKUP(MIS[[#This Row],[TRADING SYMBOL]],[1]Sheet1!$D:$D,[1]Sheet1!$C:$C)</f>
        <v>32.799999999999997</v>
      </c>
      <c r="AE805">
        <f>MIS[[#This Row],[OrderAverageTradedPrice]]*MIS[[#This Row],[OrderQuantity]]</f>
        <v>1079</v>
      </c>
      <c r="AF805">
        <f>MIS[[#This Row],[LTP]]*MIS[[#This Row],[OrderQuantity]]</f>
        <v>656</v>
      </c>
      <c r="AG805">
        <f>IF(MIS[[#This Row],[OrderSide]]="SELL",MIS[[#This Row],[VALUE]]-MIS[[#This Row],[LIVE_VALUE]],MIS[[#This Row],[LIVE_VALUE]]-MIS[[#This Row],[VALUE]])</f>
        <v>-423</v>
      </c>
      <c r="AH805" t="str" cm="1">
        <f t="array" ref="AH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5" t="str">
        <f>MIS[[#This Row],[TRADING SYMBOL]]</f>
        <v>SENSEX2552079800PE</v>
      </c>
      <c r="AJ805" t="str">
        <f>IF(RIGHT(MIS[[#This Row],[Main/Hedge]],4)="MAIN","MAIN","HEDGE")</f>
        <v>HEDGE</v>
      </c>
      <c r="AK805" t="str" cm="1">
        <f t="array" ref="AK805">_xlfn._xlws.FILTER(Table4[Column1],ISNUMBER(SEARCH(Table4[Column1],MIS[[#This Row],[OrderUniqueIdentifier]])),"")</f>
        <v>XYT</v>
      </c>
    </row>
    <row r="806" spans="1:37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>
        <f>_xlfn.XLOOKUP(MIS[[#This Row],[TRADING SYMBOL]],[1]Sheet1!$D:$D,[1]Sheet1!$C:$C)</f>
        <v>17.8</v>
      </c>
      <c r="AE806">
        <f>MIS[[#This Row],[OrderAverageTradedPrice]]*MIS[[#This Row],[OrderQuantity]]</f>
        <v>508</v>
      </c>
      <c r="AF806">
        <f>MIS[[#This Row],[LTP]]*MIS[[#This Row],[OrderQuantity]]</f>
        <v>356</v>
      </c>
      <c r="AG806">
        <f>IF(MIS[[#This Row],[OrderSide]]="SELL",MIS[[#This Row],[VALUE]]-MIS[[#This Row],[LIVE_VALUE]],MIS[[#This Row],[LIVE_VALUE]]-MIS[[#This Row],[VALUE]])</f>
        <v>-152</v>
      </c>
      <c r="AH806" t="str" cm="1">
        <f t="array" ref="AH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6" t="str">
        <f>MIS[[#This Row],[TRADING SYMBOL]]</f>
        <v>SENSEX2552084800CE</v>
      </c>
      <c r="AJ806" t="str">
        <f>IF(RIGHT(MIS[[#This Row],[Main/Hedge]],4)="MAIN","MAIN","HEDGE")</f>
        <v>HEDGE</v>
      </c>
      <c r="AK806" t="str" cm="1">
        <f t="array" ref="AK806">_xlfn._xlws.FILTER(Table4[Column1],ISNUMBER(SEARCH(Table4[Column1],MIS[[#This Row],[OrderUniqueIdentifier]])),"")</f>
        <v>XYT</v>
      </c>
    </row>
    <row r="807" spans="1:37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>
        <f>_xlfn.XLOOKUP(MIS[[#This Row],[TRADING SYMBOL]],[1]Sheet1!$D:$D,[1]Sheet1!$C:$C)</f>
        <v>17.8</v>
      </c>
      <c r="AE807">
        <f>MIS[[#This Row],[OrderAverageTradedPrice]]*MIS[[#This Row],[OrderQuantity]]</f>
        <v>1016</v>
      </c>
      <c r="AF807">
        <f>MIS[[#This Row],[LTP]]*MIS[[#This Row],[OrderQuantity]]</f>
        <v>712</v>
      </c>
      <c r="AG807">
        <f>IF(MIS[[#This Row],[OrderSide]]="SELL",MIS[[#This Row],[VALUE]]-MIS[[#This Row],[LIVE_VALUE]],MIS[[#This Row],[LIVE_VALUE]]-MIS[[#This Row],[VALUE]])</f>
        <v>-304</v>
      </c>
      <c r="AH807" t="str" cm="1">
        <f t="array" ref="AH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7" t="str">
        <f>MIS[[#This Row],[TRADING SYMBOL]]</f>
        <v>SENSEX2552084800CE</v>
      </c>
      <c r="AJ807" t="str">
        <f>IF(RIGHT(MIS[[#This Row],[Main/Hedge]],4)="MAIN","MAIN","HEDGE")</f>
        <v>HEDGE</v>
      </c>
      <c r="AK807" t="str" cm="1">
        <f t="array" ref="AK807">_xlfn._xlws.FILTER(Table4[Column1],ISNUMBER(SEARCH(Table4[Column1],MIS[[#This Row],[OrderUniqueIdentifier]])),"")</f>
        <v>XYT</v>
      </c>
    </row>
    <row r="808" spans="1:37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>
        <f>_xlfn.XLOOKUP(MIS[[#This Row],[TRADING SYMBOL]],[1]Sheet1!$D:$D,[1]Sheet1!$C:$C)</f>
        <v>32.799999999999997</v>
      </c>
      <c r="AE808">
        <f>MIS[[#This Row],[OrderAverageTradedPrice]]*MIS[[#This Row],[OrderQuantity]]</f>
        <v>1077</v>
      </c>
      <c r="AF808">
        <f>MIS[[#This Row],[LTP]]*MIS[[#This Row],[OrderQuantity]]</f>
        <v>656</v>
      </c>
      <c r="AG808">
        <f>IF(MIS[[#This Row],[OrderSide]]="SELL",MIS[[#This Row],[VALUE]]-MIS[[#This Row],[LIVE_VALUE]],MIS[[#This Row],[LIVE_VALUE]]-MIS[[#This Row],[VALUE]])</f>
        <v>-421</v>
      </c>
      <c r="AH808" t="str" cm="1">
        <f t="array" ref="AH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8" t="str">
        <f>MIS[[#This Row],[TRADING SYMBOL]]</f>
        <v>SENSEX2552079800PE</v>
      </c>
      <c r="AJ808" t="str">
        <f>IF(RIGHT(MIS[[#This Row],[Main/Hedge]],4)="MAIN","MAIN","HEDGE")</f>
        <v>HEDGE</v>
      </c>
      <c r="AK808" t="str" cm="1">
        <f t="array" ref="AK808">_xlfn._xlws.FILTER(Table4[Column1],ISNUMBER(SEARCH(Table4[Column1],MIS[[#This Row],[OrderUniqueIdentifier]])),"")</f>
        <v>XYT</v>
      </c>
    </row>
    <row r="809" spans="1:37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>
        <f>_xlfn.XLOOKUP(MIS[[#This Row],[TRADING SYMBOL]],[1]Sheet1!$D:$D,[1]Sheet1!$C:$C)</f>
        <v>17.8</v>
      </c>
      <c r="AE809">
        <f>MIS[[#This Row],[OrderAverageTradedPrice]]*MIS[[#This Row],[OrderQuantity]]</f>
        <v>508</v>
      </c>
      <c r="AF809">
        <f>MIS[[#This Row],[LTP]]*MIS[[#This Row],[OrderQuantity]]</f>
        <v>356</v>
      </c>
      <c r="AG809">
        <f>IF(MIS[[#This Row],[OrderSide]]="SELL",MIS[[#This Row],[VALUE]]-MIS[[#This Row],[LIVE_VALUE]],MIS[[#This Row],[LIVE_VALUE]]-MIS[[#This Row],[VALUE]])</f>
        <v>-152</v>
      </c>
      <c r="AH809" t="str" cm="1">
        <f t="array" ref="AH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9" t="str">
        <f>MIS[[#This Row],[TRADING SYMBOL]]</f>
        <v>SENSEX2552084800CE</v>
      </c>
      <c r="AJ809" t="str">
        <f>IF(RIGHT(MIS[[#This Row],[Main/Hedge]],4)="MAIN","MAIN","HEDGE")</f>
        <v>HEDGE</v>
      </c>
      <c r="AK809" t="str" cm="1">
        <f t="array" ref="AK809">_xlfn._xlws.FILTER(Table4[Column1],ISNUMBER(SEARCH(Table4[Column1],MIS[[#This Row],[OrderUniqueIdentifier]])),"")</f>
        <v>XYT</v>
      </c>
    </row>
    <row r="810" spans="1:37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>
        <f>_xlfn.XLOOKUP(MIS[[#This Row],[TRADING SYMBOL]],[1]Sheet1!$D:$D,[1]Sheet1!$C:$C)</f>
        <v>17.8</v>
      </c>
      <c r="AE810">
        <f>MIS[[#This Row],[OrderAverageTradedPrice]]*MIS[[#This Row],[OrderQuantity]]</f>
        <v>1016</v>
      </c>
      <c r="AF810">
        <f>MIS[[#This Row],[LTP]]*MIS[[#This Row],[OrderQuantity]]</f>
        <v>712</v>
      </c>
      <c r="AG810">
        <f>IF(MIS[[#This Row],[OrderSide]]="SELL",MIS[[#This Row],[VALUE]]-MIS[[#This Row],[LIVE_VALUE]],MIS[[#This Row],[LIVE_VALUE]]-MIS[[#This Row],[VALUE]])</f>
        <v>-304</v>
      </c>
      <c r="AH810" t="str" cm="1">
        <f t="array" ref="AH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0" t="str">
        <f>MIS[[#This Row],[TRADING SYMBOL]]</f>
        <v>SENSEX2552084800CE</v>
      </c>
      <c r="AJ810" t="str">
        <f>IF(RIGHT(MIS[[#This Row],[Main/Hedge]],4)="MAIN","MAIN","HEDGE")</f>
        <v>HEDGE</v>
      </c>
      <c r="AK810" t="str" cm="1">
        <f t="array" ref="AK810">_xlfn._xlws.FILTER(Table4[Column1],ISNUMBER(SEARCH(Table4[Column1],MIS[[#This Row],[OrderUniqueIdentifier]])),"")</f>
        <v>XYT</v>
      </c>
    </row>
    <row r="811" spans="1:37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>
        <f>_xlfn.XLOOKUP(MIS[[#This Row],[TRADING SYMBOL]],[1]Sheet1!$D:$D,[1]Sheet1!$C:$C)</f>
        <v>32.799999999999997</v>
      </c>
      <c r="AE811">
        <f>MIS[[#This Row],[OrderAverageTradedPrice]]*MIS[[#This Row],[OrderQuantity]]</f>
        <v>1080</v>
      </c>
      <c r="AF811">
        <f>MIS[[#This Row],[LTP]]*MIS[[#This Row],[OrderQuantity]]</f>
        <v>656</v>
      </c>
      <c r="AG811">
        <f>IF(MIS[[#This Row],[OrderSide]]="SELL",MIS[[#This Row],[VALUE]]-MIS[[#This Row],[LIVE_VALUE]],MIS[[#This Row],[LIVE_VALUE]]-MIS[[#This Row],[VALUE]])</f>
        <v>-424</v>
      </c>
      <c r="AH811" t="str" cm="1">
        <f t="array" ref="AH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1" t="str">
        <f>MIS[[#This Row],[TRADING SYMBOL]]</f>
        <v>SENSEX2552079800PE</v>
      </c>
      <c r="AJ811" t="str">
        <f>IF(RIGHT(MIS[[#This Row],[Main/Hedge]],4)="MAIN","MAIN","HEDGE")</f>
        <v>HEDGE</v>
      </c>
      <c r="AK811" t="str" cm="1">
        <f t="array" ref="AK811">_xlfn._xlws.FILTER(Table4[Column1],ISNUMBER(SEARCH(Table4[Column1],MIS[[#This Row],[OrderUniqueIdentifier]])),"")</f>
        <v>XYT</v>
      </c>
    </row>
    <row r="812" spans="1:37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>
        <f>_xlfn.XLOOKUP(MIS[[#This Row],[TRADING SYMBOL]],[1]Sheet1!$D:$D,[1]Sheet1!$C:$C)</f>
        <v>17.8</v>
      </c>
      <c r="AE812">
        <f>MIS[[#This Row],[OrderAverageTradedPrice]]*MIS[[#This Row],[OrderQuantity]]</f>
        <v>508</v>
      </c>
      <c r="AF812">
        <f>MIS[[#This Row],[LTP]]*MIS[[#This Row],[OrderQuantity]]</f>
        <v>356</v>
      </c>
      <c r="AG812">
        <f>IF(MIS[[#This Row],[OrderSide]]="SELL",MIS[[#This Row],[VALUE]]-MIS[[#This Row],[LIVE_VALUE]],MIS[[#This Row],[LIVE_VALUE]]-MIS[[#This Row],[VALUE]])</f>
        <v>-152</v>
      </c>
      <c r="AH812" t="str" cm="1">
        <f t="array" ref="AH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2" t="str">
        <f>MIS[[#This Row],[TRADING SYMBOL]]</f>
        <v>SENSEX2552084800CE</v>
      </c>
      <c r="AJ812" t="str">
        <f>IF(RIGHT(MIS[[#This Row],[Main/Hedge]],4)="MAIN","MAIN","HEDGE")</f>
        <v>HEDGE</v>
      </c>
      <c r="AK812" t="str" cm="1">
        <f t="array" ref="AK812">_xlfn._xlws.FILTER(Table4[Column1],ISNUMBER(SEARCH(Table4[Column1],MIS[[#This Row],[OrderUniqueIdentifier]])),"")</f>
        <v>XYT</v>
      </c>
    </row>
    <row r="813" spans="1:37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>
        <f>_xlfn.XLOOKUP(MIS[[#This Row],[TRADING SYMBOL]],[1]Sheet1!$D:$D,[1]Sheet1!$C:$C)</f>
        <v>32.799999999999997</v>
      </c>
      <c r="AE813">
        <f>MIS[[#This Row],[OrderAverageTradedPrice]]*MIS[[#This Row],[OrderQuantity]]</f>
        <v>1081</v>
      </c>
      <c r="AF813">
        <f>MIS[[#This Row],[LTP]]*MIS[[#This Row],[OrderQuantity]]</f>
        <v>656</v>
      </c>
      <c r="AG813">
        <f>IF(MIS[[#This Row],[OrderSide]]="SELL",MIS[[#This Row],[VALUE]]-MIS[[#This Row],[LIVE_VALUE]],MIS[[#This Row],[LIVE_VALUE]]-MIS[[#This Row],[VALUE]])</f>
        <v>-425</v>
      </c>
      <c r="AH813" t="str" cm="1">
        <f t="array" ref="AH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3" t="str">
        <f>MIS[[#This Row],[TRADING SYMBOL]]</f>
        <v>SENSEX2552079800PE</v>
      </c>
      <c r="AJ813" t="str">
        <f>IF(RIGHT(MIS[[#This Row],[Main/Hedge]],4)="MAIN","MAIN","HEDGE")</f>
        <v>HEDGE</v>
      </c>
      <c r="AK813" t="str" cm="1">
        <f t="array" ref="AK813">_xlfn._xlws.FILTER(Table4[Column1],ISNUMBER(SEARCH(Table4[Column1],MIS[[#This Row],[OrderUniqueIdentifier]])),"")</f>
        <v>XYT</v>
      </c>
    </row>
    <row r="814" spans="1:37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>
        <f>_xlfn.XLOOKUP(MIS[[#This Row],[TRADING SYMBOL]],[1]Sheet1!$D:$D,[1]Sheet1!$C:$C)</f>
        <v>17.8</v>
      </c>
      <c r="AE814">
        <f>MIS[[#This Row],[OrderAverageTradedPrice]]*MIS[[#This Row],[OrderQuantity]]</f>
        <v>1016</v>
      </c>
      <c r="AF814">
        <f>MIS[[#This Row],[LTP]]*MIS[[#This Row],[OrderQuantity]]</f>
        <v>712</v>
      </c>
      <c r="AG814">
        <f>IF(MIS[[#This Row],[OrderSide]]="SELL",MIS[[#This Row],[VALUE]]-MIS[[#This Row],[LIVE_VALUE]],MIS[[#This Row],[LIVE_VALUE]]-MIS[[#This Row],[VALUE]])</f>
        <v>-304</v>
      </c>
      <c r="AH814" t="str" cm="1">
        <f t="array" ref="AH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4" t="str">
        <f>MIS[[#This Row],[TRADING SYMBOL]]</f>
        <v>SENSEX2552084800CE</v>
      </c>
      <c r="AJ814" t="str">
        <f>IF(RIGHT(MIS[[#This Row],[Main/Hedge]],4)="MAIN","MAIN","HEDGE")</f>
        <v>HEDGE</v>
      </c>
      <c r="AK814" t="str" cm="1">
        <f t="array" ref="AK814">_xlfn._xlws.FILTER(Table4[Column1],ISNUMBER(SEARCH(Table4[Column1],MIS[[#This Row],[OrderUniqueIdentifier]])),"")</f>
        <v>XYT</v>
      </c>
    </row>
    <row r="815" spans="1:37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>
        <f>_xlfn.XLOOKUP(MIS[[#This Row],[TRADING SYMBOL]],[1]Sheet1!$D:$D,[1]Sheet1!$C:$C)</f>
        <v>17.8</v>
      </c>
      <c r="AE815">
        <f>MIS[[#This Row],[OrderAverageTradedPrice]]*MIS[[#This Row],[OrderQuantity]]</f>
        <v>1016</v>
      </c>
      <c r="AF815">
        <f>MIS[[#This Row],[LTP]]*MIS[[#This Row],[OrderQuantity]]</f>
        <v>712</v>
      </c>
      <c r="AG815">
        <f>IF(MIS[[#This Row],[OrderSide]]="SELL",MIS[[#This Row],[VALUE]]-MIS[[#This Row],[LIVE_VALUE]],MIS[[#This Row],[LIVE_VALUE]]-MIS[[#This Row],[VALUE]])</f>
        <v>-304</v>
      </c>
      <c r="AH815" t="str" cm="1">
        <f t="array" ref="AH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5" t="str">
        <f>MIS[[#This Row],[TRADING SYMBOL]]</f>
        <v>SENSEX2552084800CE</v>
      </c>
      <c r="AJ815" t="str">
        <f>IF(RIGHT(MIS[[#This Row],[Main/Hedge]],4)="MAIN","MAIN","HEDGE")</f>
        <v>HEDGE</v>
      </c>
      <c r="AK815" t="str" cm="1">
        <f t="array" ref="AK815">_xlfn._xlws.FILTER(Table4[Column1],ISNUMBER(SEARCH(Table4[Column1],MIS[[#This Row],[OrderUniqueIdentifier]])),"")</f>
        <v>XYT</v>
      </c>
    </row>
    <row r="816" spans="1:37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>
        <f>_xlfn.XLOOKUP(MIS[[#This Row],[TRADING SYMBOL]],[1]Sheet1!$D:$D,[1]Sheet1!$C:$C)</f>
        <v>32.799999999999997</v>
      </c>
      <c r="AE816">
        <f>MIS[[#This Row],[OrderAverageTradedPrice]]*MIS[[#This Row],[OrderQuantity]]</f>
        <v>2163</v>
      </c>
      <c r="AF816">
        <f>MIS[[#This Row],[LTP]]*MIS[[#This Row],[OrderQuantity]]</f>
        <v>1312</v>
      </c>
      <c r="AG816">
        <f>IF(MIS[[#This Row],[OrderSide]]="SELL",MIS[[#This Row],[VALUE]]-MIS[[#This Row],[LIVE_VALUE]],MIS[[#This Row],[LIVE_VALUE]]-MIS[[#This Row],[VALUE]])</f>
        <v>-851</v>
      </c>
      <c r="AH816" t="str" cm="1">
        <f t="array" ref="AH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6" t="str">
        <f>MIS[[#This Row],[TRADING SYMBOL]]</f>
        <v>SENSEX2552079800PE</v>
      </c>
      <c r="AJ816" t="str">
        <f>IF(RIGHT(MIS[[#This Row],[Main/Hedge]],4)="MAIN","MAIN","HEDGE")</f>
        <v>HEDGE</v>
      </c>
      <c r="AK816" t="str" cm="1">
        <f t="array" ref="AK816">_xlfn._xlws.FILTER(Table4[Column1],ISNUMBER(SEARCH(Table4[Column1],MIS[[#This Row],[OrderUniqueIdentifier]])),"")</f>
        <v>XYT</v>
      </c>
    </row>
    <row r="817" spans="1:37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>
        <f>_xlfn.XLOOKUP(MIS[[#This Row],[TRADING SYMBOL]],[1]Sheet1!$D:$D,[1]Sheet1!$C:$C)</f>
        <v>17.8</v>
      </c>
      <c r="AE817">
        <f>MIS[[#This Row],[OrderAverageTradedPrice]]*MIS[[#This Row],[OrderQuantity]]</f>
        <v>1014</v>
      </c>
      <c r="AF817">
        <f>MIS[[#This Row],[LTP]]*MIS[[#This Row],[OrderQuantity]]</f>
        <v>712</v>
      </c>
      <c r="AG817">
        <f>IF(MIS[[#This Row],[OrderSide]]="SELL",MIS[[#This Row],[VALUE]]-MIS[[#This Row],[LIVE_VALUE]],MIS[[#This Row],[LIVE_VALUE]]-MIS[[#This Row],[VALUE]])</f>
        <v>-302</v>
      </c>
      <c r="AH817" t="str" cm="1">
        <f t="array" ref="AH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7" t="str">
        <f>MIS[[#This Row],[TRADING SYMBOL]]</f>
        <v>SENSEX2552084800CE</v>
      </c>
      <c r="AJ817" t="str">
        <f>IF(RIGHT(MIS[[#This Row],[Main/Hedge]],4)="MAIN","MAIN","HEDGE")</f>
        <v>HEDGE</v>
      </c>
      <c r="AK817" t="str" cm="1">
        <f t="array" ref="AK817">_xlfn._xlws.FILTER(Table4[Column1],ISNUMBER(SEARCH(Table4[Column1],MIS[[#This Row],[OrderUniqueIdentifier]])),"")</f>
        <v>XYT</v>
      </c>
    </row>
    <row r="818" spans="1:37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>
        <f>_xlfn.XLOOKUP(MIS[[#This Row],[TRADING SYMBOL]],[1]Sheet1!$D:$D,[1]Sheet1!$C:$C)</f>
        <v>32.799999999999997</v>
      </c>
      <c r="AE818">
        <f>MIS[[#This Row],[OrderAverageTradedPrice]]*MIS[[#This Row],[OrderQuantity]]</f>
        <v>1079</v>
      </c>
      <c r="AF818">
        <f>MIS[[#This Row],[LTP]]*MIS[[#This Row],[OrderQuantity]]</f>
        <v>656</v>
      </c>
      <c r="AG818">
        <f>IF(MIS[[#This Row],[OrderSide]]="SELL",MIS[[#This Row],[VALUE]]-MIS[[#This Row],[LIVE_VALUE]],MIS[[#This Row],[LIVE_VALUE]]-MIS[[#This Row],[VALUE]])</f>
        <v>-423</v>
      </c>
      <c r="AH818" t="str" cm="1">
        <f t="array" ref="AH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8" t="str">
        <f>MIS[[#This Row],[TRADING SYMBOL]]</f>
        <v>SENSEX2552079800PE</v>
      </c>
      <c r="AJ818" t="str">
        <f>IF(RIGHT(MIS[[#This Row],[Main/Hedge]],4)="MAIN","MAIN","HEDGE")</f>
        <v>HEDGE</v>
      </c>
      <c r="AK818" t="str" cm="1">
        <f t="array" ref="AK818">_xlfn._xlws.FILTER(Table4[Column1],ISNUMBER(SEARCH(Table4[Column1],MIS[[#This Row],[OrderUniqueIdentifier]])),"")</f>
        <v>XYT</v>
      </c>
    </row>
    <row r="819" spans="1:37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>
        <f>_xlfn.XLOOKUP(MIS[[#This Row],[TRADING SYMBOL]],[1]Sheet1!$D:$D,[1]Sheet1!$C:$C)</f>
        <v>17.8</v>
      </c>
      <c r="AE819">
        <f>MIS[[#This Row],[OrderAverageTradedPrice]]*MIS[[#This Row],[OrderQuantity]]</f>
        <v>1010</v>
      </c>
      <c r="AF819">
        <f>MIS[[#This Row],[LTP]]*MIS[[#This Row],[OrderQuantity]]</f>
        <v>712</v>
      </c>
      <c r="AG819">
        <f>IF(MIS[[#This Row],[OrderSide]]="SELL",MIS[[#This Row],[VALUE]]-MIS[[#This Row],[LIVE_VALUE]],MIS[[#This Row],[LIVE_VALUE]]-MIS[[#This Row],[VALUE]])</f>
        <v>-298</v>
      </c>
      <c r="AH819" t="str" cm="1">
        <f t="array" ref="AH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9" t="str">
        <f>MIS[[#This Row],[TRADING SYMBOL]]</f>
        <v>SENSEX2552084800CE</v>
      </c>
      <c r="AJ819" t="str">
        <f>IF(RIGHT(MIS[[#This Row],[Main/Hedge]],4)="MAIN","MAIN","HEDGE")</f>
        <v>HEDGE</v>
      </c>
      <c r="AK819" t="str" cm="1">
        <f t="array" ref="AK819">_xlfn._xlws.FILTER(Table4[Column1],ISNUMBER(SEARCH(Table4[Column1],MIS[[#This Row],[OrderUniqueIdentifier]])),"")</f>
        <v>XYT</v>
      </c>
    </row>
    <row r="820" spans="1:37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>
        <f>_xlfn.XLOOKUP(MIS[[#This Row],[TRADING SYMBOL]],[1]Sheet1!$D:$D,[1]Sheet1!$C:$C)</f>
        <v>32.799999999999997</v>
      </c>
      <c r="AE820">
        <f>MIS[[#This Row],[OrderAverageTradedPrice]]*MIS[[#This Row],[OrderQuantity]]</f>
        <v>11919.999999999982</v>
      </c>
      <c r="AF820">
        <f>MIS[[#This Row],[LTP]]*MIS[[#This Row],[OrderQuantity]]</f>
        <v>7215.9999999999991</v>
      </c>
      <c r="AG820">
        <f>IF(MIS[[#This Row],[OrderSide]]="SELL",MIS[[#This Row],[VALUE]]-MIS[[#This Row],[LIVE_VALUE]],MIS[[#This Row],[LIVE_VALUE]]-MIS[[#This Row],[VALUE]])</f>
        <v>-4703.9999999999827</v>
      </c>
      <c r="AH820" t="str" cm="1">
        <f t="array" ref="AH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0" t="str">
        <f>MIS[[#This Row],[TRADING SYMBOL]]</f>
        <v>SENSEX2552079800PE</v>
      </c>
      <c r="AJ820" t="str">
        <f>IF(RIGHT(MIS[[#This Row],[Main/Hedge]],4)="MAIN","MAIN","HEDGE")</f>
        <v>HEDGE</v>
      </c>
      <c r="AK820" t="str" cm="1">
        <f t="array" ref="AK820">_xlfn._xlws.FILTER(Table4[Column1],ISNUMBER(SEARCH(Table4[Column1],MIS[[#This Row],[OrderUniqueIdentifier]])),"")</f>
        <v>XYT</v>
      </c>
    </row>
    <row r="821" spans="1:37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>
        <f>_xlfn.XLOOKUP(MIS[[#This Row],[TRADING SYMBOL]],[1]Sheet1!$D:$D,[1]Sheet1!$C:$C)</f>
        <v>17.8</v>
      </c>
      <c r="AE821">
        <f>MIS[[#This Row],[OrderAverageTradedPrice]]*MIS[[#This Row],[OrderQuantity]]</f>
        <v>1012</v>
      </c>
      <c r="AF821">
        <f>MIS[[#This Row],[LTP]]*MIS[[#This Row],[OrderQuantity]]</f>
        <v>712</v>
      </c>
      <c r="AG821">
        <f>IF(MIS[[#This Row],[OrderSide]]="SELL",MIS[[#This Row],[VALUE]]-MIS[[#This Row],[LIVE_VALUE]],MIS[[#This Row],[LIVE_VALUE]]-MIS[[#This Row],[VALUE]])</f>
        <v>-300</v>
      </c>
      <c r="AH821" t="str" cm="1">
        <f t="array" ref="AH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1" t="str">
        <f>MIS[[#This Row],[TRADING SYMBOL]]</f>
        <v>SENSEX2552084800CE</v>
      </c>
      <c r="AJ821" t="str">
        <f>IF(RIGHT(MIS[[#This Row],[Main/Hedge]],4)="MAIN","MAIN","HEDGE")</f>
        <v>HEDGE</v>
      </c>
      <c r="AK821" t="str" cm="1">
        <f t="array" ref="AK821">_xlfn._xlws.FILTER(Table4[Column1],ISNUMBER(SEARCH(Table4[Column1],MIS[[#This Row],[OrderUniqueIdentifier]])),"")</f>
        <v>XYT</v>
      </c>
    </row>
    <row r="822" spans="1:37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>
        <f>_xlfn.XLOOKUP(MIS[[#This Row],[TRADING SYMBOL]],[1]Sheet1!$D:$D,[1]Sheet1!$C:$C)</f>
        <v>32.799999999999997</v>
      </c>
      <c r="AE822">
        <f>MIS[[#This Row],[OrderAverageTradedPrice]]*MIS[[#This Row],[OrderQuantity]]</f>
        <v>2131</v>
      </c>
      <c r="AF822">
        <f>MIS[[#This Row],[LTP]]*MIS[[#This Row],[OrderQuantity]]</f>
        <v>1312</v>
      </c>
      <c r="AG822">
        <f>IF(MIS[[#This Row],[OrderSide]]="SELL",MIS[[#This Row],[VALUE]]-MIS[[#This Row],[LIVE_VALUE]],MIS[[#This Row],[LIVE_VALUE]]-MIS[[#This Row],[VALUE]])</f>
        <v>-819</v>
      </c>
      <c r="AH822" t="str" cm="1">
        <f t="array" ref="AH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2" t="str">
        <f>MIS[[#This Row],[TRADING SYMBOL]]</f>
        <v>SENSEX2552079800PE</v>
      </c>
      <c r="AJ822" t="str">
        <f>IF(RIGHT(MIS[[#This Row],[Main/Hedge]],4)="MAIN","MAIN","HEDGE")</f>
        <v>HEDGE</v>
      </c>
      <c r="AK822" t="str" cm="1">
        <f t="array" ref="AK822">_xlfn._xlws.FILTER(Table4[Column1],ISNUMBER(SEARCH(Table4[Column1],MIS[[#This Row],[OrderUniqueIdentifier]])),"")</f>
        <v>XYT</v>
      </c>
    </row>
    <row r="823" spans="1:37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>
        <f>_xlfn.XLOOKUP(MIS[[#This Row],[TRADING SYMBOL]],[1]Sheet1!$D:$D,[1]Sheet1!$C:$C)</f>
        <v>32.799999999999997</v>
      </c>
      <c r="AE823">
        <f>MIS[[#This Row],[OrderAverageTradedPrice]]*MIS[[#This Row],[OrderQuantity]]</f>
        <v>1079</v>
      </c>
      <c r="AF823">
        <f>MIS[[#This Row],[LTP]]*MIS[[#This Row],[OrderQuantity]]</f>
        <v>656</v>
      </c>
      <c r="AG823">
        <f>IF(MIS[[#This Row],[OrderSide]]="SELL",MIS[[#This Row],[VALUE]]-MIS[[#This Row],[LIVE_VALUE]],MIS[[#This Row],[LIVE_VALUE]]-MIS[[#This Row],[VALUE]])</f>
        <v>-423</v>
      </c>
      <c r="AH823" t="str" cm="1">
        <f t="array" ref="AH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3" t="str">
        <f>MIS[[#This Row],[TRADING SYMBOL]]</f>
        <v>SENSEX2552079800PE</v>
      </c>
      <c r="AJ823" t="str">
        <f>IF(RIGHT(MIS[[#This Row],[Main/Hedge]],4)="MAIN","MAIN","HEDGE")</f>
        <v>HEDGE</v>
      </c>
      <c r="AK823" t="str" cm="1">
        <f t="array" ref="AK823">_xlfn._xlws.FILTER(Table4[Column1],ISNUMBER(SEARCH(Table4[Column1],MIS[[#This Row],[OrderUniqueIdentifier]])),"")</f>
        <v>XYT</v>
      </c>
    </row>
    <row r="824" spans="1:37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>
        <f>_xlfn.XLOOKUP(MIS[[#This Row],[TRADING SYMBOL]],[1]Sheet1!$D:$D,[1]Sheet1!$C:$C)</f>
        <v>17.8</v>
      </c>
      <c r="AE824">
        <f>MIS[[#This Row],[OrderAverageTradedPrice]]*MIS[[#This Row],[OrderQuantity]]</f>
        <v>1010</v>
      </c>
      <c r="AF824">
        <f>MIS[[#This Row],[LTP]]*MIS[[#This Row],[OrderQuantity]]</f>
        <v>712</v>
      </c>
      <c r="AG824">
        <f>IF(MIS[[#This Row],[OrderSide]]="SELL",MIS[[#This Row],[VALUE]]-MIS[[#This Row],[LIVE_VALUE]],MIS[[#This Row],[LIVE_VALUE]]-MIS[[#This Row],[VALUE]])</f>
        <v>-298</v>
      </c>
      <c r="AH824" t="str" cm="1">
        <f t="array" ref="AH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4" t="str">
        <f>MIS[[#This Row],[TRADING SYMBOL]]</f>
        <v>SENSEX2552084800CE</v>
      </c>
      <c r="AJ824" t="str">
        <f>IF(RIGHT(MIS[[#This Row],[Main/Hedge]],4)="MAIN","MAIN","HEDGE")</f>
        <v>HEDGE</v>
      </c>
      <c r="AK824" t="str" cm="1">
        <f t="array" ref="AK824">_xlfn._xlws.FILTER(Table4[Column1],ISNUMBER(SEARCH(Table4[Column1],MIS[[#This Row],[OrderUniqueIdentifier]])),"")</f>
        <v>XYT</v>
      </c>
    </row>
    <row r="825" spans="1:37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>
        <f>_xlfn.XLOOKUP(MIS[[#This Row],[TRADING SYMBOL]],[1]Sheet1!$D:$D,[1]Sheet1!$C:$C)</f>
        <v>32.799999999999997</v>
      </c>
      <c r="AE825">
        <f>MIS[[#This Row],[OrderAverageTradedPrice]]*MIS[[#This Row],[OrderQuantity]]</f>
        <v>2158</v>
      </c>
      <c r="AF825">
        <f>MIS[[#This Row],[LTP]]*MIS[[#This Row],[OrderQuantity]]</f>
        <v>1312</v>
      </c>
      <c r="AG825">
        <f>IF(MIS[[#This Row],[OrderSide]]="SELL",MIS[[#This Row],[VALUE]]-MIS[[#This Row],[LIVE_VALUE]],MIS[[#This Row],[LIVE_VALUE]]-MIS[[#This Row],[VALUE]])</f>
        <v>-846</v>
      </c>
      <c r="AH825" t="str" cm="1">
        <f t="array" ref="AH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5" t="str">
        <f>MIS[[#This Row],[TRADING SYMBOL]]</f>
        <v>SENSEX2552079800PE</v>
      </c>
      <c r="AJ825" t="str">
        <f>IF(RIGHT(MIS[[#This Row],[Main/Hedge]],4)="MAIN","MAIN","HEDGE")</f>
        <v>HEDGE</v>
      </c>
      <c r="AK825" t="str" cm="1">
        <f t="array" ref="AK825">_xlfn._xlws.FILTER(Table4[Column1],ISNUMBER(SEARCH(Table4[Column1],MIS[[#This Row],[OrderUniqueIdentifier]])),"")</f>
        <v>XYT</v>
      </c>
    </row>
    <row r="826" spans="1:37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>
        <f>_xlfn.XLOOKUP(MIS[[#This Row],[TRADING SYMBOL]],[1]Sheet1!$D:$D,[1]Sheet1!$C:$C)</f>
        <v>32.799999999999997</v>
      </c>
      <c r="AE826">
        <f>MIS[[#This Row],[OrderAverageTradedPrice]]*MIS[[#This Row],[OrderQuantity]]</f>
        <v>1080</v>
      </c>
      <c r="AF826">
        <f>MIS[[#This Row],[LTP]]*MIS[[#This Row],[OrderQuantity]]</f>
        <v>656</v>
      </c>
      <c r="AG826">
        <f>IF(MIS[[#This Row],[OrderSide]]="SELL",MIS[[#This Row],[VALUE]]-MIS[[#This Row],[LIVE_VALUE]],MIS[[#This Row],[LIVE_VALUE]]-MIS[[#This Row],[VALUE]])</f>
        <v>-424</v>
      </c>
      <c r="AH826" t="str" cm="1">
        <f t="array" ref="AH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6" t="str">
        <f>MIS[[#This Row],[TRADING SYMBOL]]</f>
        <v>SENSEX2552079800PE</v>
      </c>
      <c r="AJ826" t="str">
        <f>IF(RIGHT(MIS[[#This Row],[Main/Hedge]],4)="MAIN","MAIN","HEDGE")</f>
        <v>HEDGE</v>
      </c>
      <c r="AK826" t="str" cm="1">
        <f t="array" ref="AK826">_xlfn._xlws.FILTER(Table4[Column1],ISNUMBER(SEARCH(Table4[Column1],MIS[[#This Row],[OrderUniqueIdentifier]])),"")</f>
        <v>XYT</v>
      </c>
    </row>
    <row r="827" spans="1:37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>
        <f>_xlfn.XLOOKUP(MIS[[#This Row],[TRADING SYMBOL]],[1]Sheet1!$D:$D,[1]Sheet1!$C:$C)</f>
        <v>17.8</v>
      </c>
      <c r="AE827">
        <f>MIS[[#This Row],[OrderAverageTradedPrice]]*MIS[[#This Row],[OrderQuantity]]</f>
        <v>1014</v>
      </c>
      <c r="AF827">
        <f>MIS[[#This Row],[LTP]]*MIS[[#This Row],[OrderQuantity]]</f>
        <v>712</v>
      </c>
      <c r="AG827">
        <f>IF(MIS[[#This Row],[OrderSide]]="SELL",MIS[[#This Row],[VALUE]]-MIS[[#This Row],[LIVE_VALUE]],MIS[[#This Row],[LIVE_VALUE]]-MIS[[#This Row],[VALUE]])</f>
        <v>-302</v>
      </c>
      <c r="AH827" t="str" cm="1">
        <f t="array" ref="AH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7" t="str">
        <f>MIS[[#This Row],[TRADING SYMBOL]]</f>
        <v>SENSEX2552084800CE</v>
      </c>
      <c r="AJ827" t="str">
        <f>IF(RIGHT(MIS[[#This Row],[Main/Hedge]],4)="MAIN","MAIN","HEDGE")</f>
        <v>HEDGE</v>
      </c>
      <c r="AK827" t="str" cm="1">
        <f t="array" ref="AK827">_xlfn._xlws.FILTER(Table4[Column1],ISNUMBER(SEARCH(Table4[Column1],MIS[[#This Row],[OrderUniqueIdentifier]])),"")</f>
        <v>XYT</v>
      </c>
    </row>
    <row r="828" spans="1:37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>
        <f>_xlfn.XLOOKUP(MIS[[#This Row],[TRADING SYMBOL]],[1]Sheet1!$D:$D,[1]Sheet1!$C:$C)</f>
        <v>32.799999999999997</v>
      </c>
      <c r="AE828">
        <f>MIS[[#This Row],[OrderAverageTradedPrice]]*MIS[[#This Row],[OrderQuantity]]</f>
        <v>2168</v>
      </c>
      <c r="AF828">
        <f>MIS[[#This Row],[LTP]]*MIS[[#This Row],[OrderQuantity]]</f>
        <v>1312</v>
      </c>
      <c r="AG828">
        <f>IF(MIS[[#This Row],[OrderSide]]="SELL",MIS[[#This Row],[VALUE]]-MIS[[#This Row],[LIVE_VALUE]],MIS[[#This Row],[LIVE_VALUE]]-MIS[[#This Row],[VALUE]])</f>
        <v>-856</v>
      </c>
      <c r="AH828" t="str" cm="1">
        <f t="array" ref="AH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8" t="str">
        <f>MIS[[#This Row],[TRADING SYMBOL]]</f>
        <v>SENSEX2552079800PE</v>
      </c>
      <c r="AJ828" t="str">
        <f>IF(RIGHT(MIS[[#This Row],[Main/Hedge]],4)="MAIN","MAIN","HEDGE")</f>
        <v>HEDGE</v>
      </c>
      <c r="AK828" t="str" cm="1">
        <f t="array" ref="AK828">_xlfn._xlws.FILTER(Table4[Column1],ISNUMBER(SEARCH(Table4[Column1],MIS[[#This Row],[OrderUniqueIdentifier]])),"")</f>
        <v>XYT</v>
      </c>
    </row>
    <row r="829" spans="1:37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>
        <f>_xlfn.XLOOKUP(MIS[[#This Row],[TRADING SYMBOL]],[1]Sheet1!$D:$D,[1]Sheet1!$C:$C)</f>
        <v>32.799999999999997</v>
      </c>
      <c r="AE829">
        <f>MIS[[#This Row],[OrderAverageTradedPrice]]*MIS[[#This Row],[OrderQuantity]]</f>
        <v>2167</v>
      </c>
      <c r="AF829">
        <f>MIS[[#This Row],[LTP]]*MIS[[#This Row],[OrderQuantity]]</f>
        <v>1312</v>
      </c>
      <c r="AG829">
        <f>IF(MIS[[#This Row],[OrderSide]]="SELL",MIS[[#This Row],[VALUE]]-MIS[[#This Row],[LIVE_VALUE]],MIS[[#This Row],[LIVE_VALUE]]-MIS[[#This Row],[VALUE]])</f>
        <v>-855</v>
      </c>
      <c r="AH829" t="str" cm="1">
        <f t="array" ref="AH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9" t="str">
        <f>MIS[[#This Row],[TRADING SYMBOL]]</f>
        <v>SENSEX2552079800PE</v>
      </c>
      <c r="AJ829" t="str">
        <f>IF(RIGHT(MIS[[#This Row],[Main/Hedge]],4)="MAIN","MAIN","HEDGE")</f>
        <v>HEDGE</v>
      </c>
      <c r="AK829" t="str" cm="1">
        <f t="array" ref="AK829">_xlfn._xlws.FILTER(Table4[Column1],ISNUMBER(SEARCH(Table4[Column1],MIS[[#This Row],[OrderUniqueIdentifier]])),"")</f>
        <v>XYT</v>
      </c>
    </row>
    <row r="830" spans="1:37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>
        <f>_xlfn.XLOOKUP(MIS[[#This Row],[TRADING SYMBOL]],[1]Sheet1!$D:$D,[1]Sheet1!$C:$C)</f>
        <v>85.95</v>
      </c>
      <c r="AE830">
        <f>MIS[[#This Row],[OrderAverageTradedPrice]]*MIS[[#This Row],[OrderQuantity]]</f>
        <v>2589</v>
      </c>
      <c r="AF830">
        <f>MIS[[#This Row],[LTP]]*MIS[[#This Row],[OrderQuantity]]</f>
        <v>1719</v>
      </c>
      <c r="AG830">
        <f>IF(MIS[[#This Row],[OrderSide]]="SELL",MIS[[#This Row],[VALUE]]-MIS[[#This Row],[LIVE_VALUE]],MIS[[#This Row],[LIVE_VALUE]]-MIS[[#This Row],[VALUE]])</f>
        <v>-870</v>
      </c>
      <c r="AH830" t="str" cm="1">
        <f t="array" ref="AH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0" t="str">
        <f>MIS[[#This Row],[TRADING SYMBOL]]</f>
        <v>SENSEX2552080800PE</v>
      </c>
      <c r="AJ830" t="str">
        <f>IF(RIGHT(MIS[[#This Row],[Main/Hedge]],4)="MAIN","MAIN","HEDGE")</f>
        <v>HEDGE</v>
      </c>
      <c r="AK830" t="str" cm="1">
        <f t="array" ref="AK830">_xlfn._xlws.FILTER(Table4[Column1],ISNUMBER(SEARCH(Table4[Column1],MIS[[#This Row],[OrderUniqueIdentifier]])),"")</f>
        <v>XYT</v>
      </c>
    </row>
    <row r="831" spans="1:37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>
        <f>_xlfn.XLOOKUP(MIS[[#This Row],[TRADING SYMBOL]],[1]Sheet1!$D:$D,[1]Sheet1!$C:$C)</f>
        <v>32.799999999999997</v>
      </c>
      <c r="AE831">
        <f>MIS[[#This Row],[OrderAverageTradedPrice]]*MIS[[#This Row],[OrderQuantity]]</f>
        <v>2127</v>
      </c>
      <c r="AF831">
        <f>MIS[[#This Row],[LTP]]*MIS[[#This Row],[OrderQuantity]]</f>
        <v>1312</v>
      </c>
      <c r="AG831">
        <f>IF(MIS[[#This Row],[OrderSide]]="SELL",MIS[[#This Row],[VALUE]]-MIS[[#This Row],[LIVE_VALUE]],MIS[[#This Row],[LIVE_VALUE]]-MIS[[#This Row],[VALUE]])</f>
        <v>-815</v>
      </c>
      <c r="AH831" t="str" cm="1">
        <f t="array" ref="AH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1" t="str">
        <f>MIS[[#This Row],[TRADING SYMBOL]]</f>
        <v>SENSEX2552079800PE</v>
      </c>
      <c r="AJ831" t="str">
        <f>IF(RIGHT(MIS[[#This Row],[Main/Hedge]],4)="MAIN","MAIN","HEDGE")</f>
        <v>HEDGE</v>
      </c>
      <c r="AK831" t="str" cm="1">
        <f t="array" ref="AK831">_xlfn._xlws.FILTER(Table4[Column1],ISNUMBER(SEARCH(Table4[Column1],MIS[[#This Row],[OrderUniqueIdentifier]])),"")</f>
        <v>XYT</v>
      </c>
    </row>
    <row r="832" spans="1:37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>
        <f>_xlfn.XLOOKUP(MIS[[#This Row],[TRADING SYMBOL]],[1]Sheet1!$D:$D,[1]Sheet1!$C:$C)</f>
        <v>17.8</v>
      </c>
      <c r="AE832">
        <f>MIS[[#This Row],[OrderAverageTradedPrice]]*MIS[[#This Row],[OrderQuantity]]</f>
        <v>1016</v>
      </c>
      <c r="AF832">
        <f>MIS[[#This Row],[LTP]]*MIS[[#This Row],[OrderQuantity]]</f>
        <v>712</v>
      </c>
      <c r="AG832">
        <f>IF(MIS[[#This Row],[OrderSide]]="SELL",MIS[[#This Row],[VALUE]]-MIS[[#This Row],[LIVE_VALUE]],MIS[[#This Row],[LIVE_VALUE]]-MIS[[#This Row],[VALUE]])</f>
        <v>-304</v>
      </c>
      <c r="AH832" t="str" cm="1">
        <f t="array" ref="AH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2" t="str">
        <f>MIS[[#This Row],[TRADING SYMBOL]]</f>
        <v>SENSEX2552084800CE</v>
      </c>
      <c r="AJ832" t="str">
        <f>IF(RIGHT(MIS[[#This Row],[Main/Hedge]],4)="MAIN","MAIN","HEDGE")</f>
        <v>HEDGE</v>
      </c>
      <c r="AK832" t="str" cm="1">
        <f t="array" ref="AK832">_xlfn._xlws.FILTER(Table4[Column1],ISNUMBER(SEARCH(Table4[Column1],MIS[[#This Row],[OrderUniqueIdentifier]])),"")</f>
        <v>XYT</v>
      </c>
    </row>
    <row r="833" spans="1:37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>
        <f>_xlfn.XLOOKUP(MIS[[#This Row],[TRADING SYMBOL]],[1]Sheet1!$D:$D,[1]Sheet1!$C:$C)</f>
        <v>32.799999999999997</v>
      </c>
      <c r="AE833">
        <f>MIS[[#This Row],[OrderAverageTradedPrice]]*MIS[[#This Row],[OrderQuantity]]</f>
        <v>2130</v>
      </c>
      <c r="AF833">
        <f>MIS[[#This Row],[LTP]]*MIS[[#This Row],[OrderQuantity]]</f>
        <v>1312</v>
      </c>
      <c r="AG833">
        <f>IF(MIS[[#This Row],[OrderSide]]="SELL",MIS[[#This Row],[VALUE]]-MIS[[#This Row],[LIVE_VALUE]],MIS[[#This Row],[LIVE_VALUE]]-MIS[[#This Row],[VALUE]])</f>
        <v>-818</v>
      </c>
      <c r="AH833" t="str" cm="1">
        <f t="array" ref="AH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3" t="str">
        <f>MIS[[#This Row],[TRADING SYMBOL]]</f>
        <v>SENSEX2552079800PE</v>
      </c>
      <c r="AJ833" t="str">
        <f>IF(RIGHT(MIS[[#This Row],[Main/Hedge]],4)="MAIN","MAIN","HEDGE")</f>
        <v>HEDGE</v>
      </c>
      <c r="AK833" t="str" cm="1">
        <f t="array" ref="AK833">_xlfn._xlws.FILTER(Table4[Column1],ISNUMBER(SEARCH(Table4[Column1],MIS[[#This Row],[OrderUniqueIdentifier]])),"")</f>
        <v>XYT</v>
      </c>
    </row>
    <row r="834" spans="1:37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>
        <f>_xlfn.XLOOKUP(MIS[[#This Row],[TRADING SYMBOL]],[1]Sheet1!$D:$D,[1]Sheet1!$C:$C)</f>
        <v>32.799999999999997</v>
      </c>
      <c r="AE834">
        <f>MIS[[#This Row],[OrderAverageTradedPrice]]*MIS[[#This Row],[OrderQuantity]]</f>
        <v>4255</v>
      </c>
      <c r="AF834">
        <f>MIS[[#This Row],[LTP]]*MIS[[#This Row],[OrderQuantity]]</f>
        <v>2624</v>
      </c>
      <c r="AG834">
        <f>IF(MIS[[#This Row],[OrderSide]]="SELL",MIS[[#This Row],[VALUE]]-MIS[[#This Row],[LIVE_VALUE]],MIS[[#This Row],[LIVE_VALUE]]-MIS[[#This Row],[VALUE]])</f>
        <v>-1631</v>
      </c>
      <c r="AH834" t="str" cm="1">
        <f t="array" ref="AH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4" t="str">
        <f>MIS[[#This Row],[TRADING SYMBOL]]</f>
        <v>SENSEX2552079800PE</v>
      </c>
      <c r="AJ834" t="str">
        <f>IF(RIGHT(MIS[[#This Row],[Main/Hedge]],4)="MAIN","MAIN","HEDGE")</f>
        <v>HEDGE</v>
      </c>
      <c r="AK834" t="str" cm="1">
        <f t="array" ref="AK834">_xlfn._xlws.FILTER(Table4[Column1],ISNUMBER(SEARCH(Table4[Column1],MIS[[#This Row],[OrderUniqueIdentifier]])),"")</f>
        <v>XYT</v>
      </c>
    </row>
    <row r="835" spans="1:37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>
        <f>_xlfn.XLOOKUP(MIS[[#This Row],[TRADING SYMBOL]],[1]Sheet1!$D:$D,[1]Sheet1!$C:$C)</f>
        <v>17.8</v>
      </c>
      <c r="AE835">
        <f>MIS[[#This Row],[OrderAverageTradedPrice]]*MIS[[#This Row],[OrderQuantity]]</f>
        <v>508</v>
      </c>
      <c r="AF835">
        <f>MIS[[#This Row],[LTP]]*MIS[[#This Row],[OrderQuantity]]</f>
        <v>356</v>
      </c>
      <c r="AG835">
        <f>IF(MIS[[#This Row],[OrderSide]]="SELL",MIS[[#This Row],[VALUE]]-MIS[[#This Row],[LIVE_VALUE]],MIS[[#This Row],[LIVE_VALUE]]-MIS[[#This Row],[VALUE]])</f>
        <v>-152</v>
      </c>
      <c r="AH835" t="str" cm="1">
        <f t="array" ref="AH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5" t="str">
        <f>MIS[[#This Row],[TRADING SYMBOL]]</f>
        <v>SENSEX2552084800CE</v>
      </c>
      <c r="AJ835" t="str">
        <f>IF(RIGHT(MIS[[#This Row],[Main/Hedge]],4)="MAIN","MAIN","HEDGE")</f>
        <v>HEDGE</v>
      </c>
      <c r="AK835" t="str" cm="1">
        <f t="array" ref="AK835">_xlfn._xlws.FILTER(Table4[Column1],ISNUMBER(SEARCH(Table4[Column1],MIS[[#This Row],[OrderUniqueIdentifier]])),"")</f>
        <v>XYT</v>
      </c>
    </row>
    <row r="836" spans="1:37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>
        <f>_xlfn.XLOOKUP(MIS[[#This Row],[TRADING SYMBOL]],[1]Sheet1!$D:$D,[1]Sheet1!$C:$C)</f>
        <v>32.799999999999997</v>
      </c>
      <c r="AE836">
        <f>MIS[[#This Row],[OrderAverageTradedPrice]]*MIS[[#This Row],[OrderQuantity]]</f>
        <v>2130</v>
      </c>
      <c r="AF836">
        <f>MIS[[#This Row],[LTP]]*MIS[[#This Row],[OrderQuantity]]</f>
        <v>1312</v>
      </c>
      <c r="AG836">
        <f>IF(MIS[[#This Row],[OrderSide]]="SELL",MIS[[#This Row],[VALUE]]-MIS[[#This Row],[LIVE_VALUE]],MIS[[#This Row],[LIVE_VALUE]]-MIS[[#This Row],[VALUE]])</f>
        <v>-818</v>
      </c>
      <c r="AH836" t="str" cm="1">
        <f t="array" ref="AH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6" t="str">
        <f>MIS[[#This Row],[TRADING SYMBOL]]</f>
        <v>SENSEX2552079800PE</v>
      </c>
      <c r="AJ836" t="str">
        <f>IF(RIGHT(MIS[[#This Row],[Main/Hedge]],4)="MAIN","MAIN","HEDGE")</f>
        <v>HEDGE</v>
      </c>
      <c r="AK836" t="str" cm="1">
        <f t="array" ref="AK836">_xlfn._xlws.FILTER(Table4[Column1],ISNUMBER(SEARCH(Table4[Column1],MIS[[#This Row],[OrderUniqueIdentifier]])),"")</f>
        <v>XYT</v>
      </c>
    </row>
    <row r="837" spans="1:37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>
        <f>_xlfn.XLOOKUP(MIS[[#This Row],[TRADING SYMBOL]],[1]Sheet1!$D:$D,[1]Sheet1!$C:$C)</f>
        <v>32.799999999999997</v>
      </c>
      <c r="AE837">
        <f>MIS[[#This Row],[OrderAverageTradedPrice]]*MIS[[#This Row],[OrderQuantity]]</f>
        <v>2126</v>
      </c>
      <c r="AF837">
        <f>MIS[[#This Row],[LTP]]*MIS[[#This Row],[OrderQuantity]]</f>
        <v>1312</v>
      </c>
      <c r="AG837">
        <f>IF(MIS[[#This Row],[OrderSide]]="SELL",MIS[[#This Row],[VALUE]]-MIS[[#This Row],[LIVE_VALUE]],MIS[[#This Row],[LIVE_VALUE]]-MIS[[#This Row],[VALUE]])</f>
        <v>-814</v>
      </c>
      <c r="AH837" t="str" cm="1">
        <f t="array" ref="AH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7" t="str">
        <f>MIS[[#This Row],[TRADING SYMBOL]]</f>
        <v>SENSEX2552079800PE</v>
      </c>
      <c r="AJ837" t="str">
        <f>IF(RIGHT(MIS[[#This Row],[Main/Hedge]],4)="MAIN","MAIN","HEDGE")</f>
        <v>HEDGE</v>
      </c>
      <c r="AK837" t="str" cm="1">
        <f t="array" ref="AK837">_xlfn._xlws.FILTER(Table4[Column1],ISNUMBER(SEARCH(Table4[Column1],MIS[[#This Row],[OrderUniqueIdentifier]])),"")</f>
        <v>XYT</v>
      </c>
    </row>
    <row r="838" spans="1:37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>
        <f>_xlfn.XLOOKUP(MIS[[#This Row],[TRADING SYMBOL]],[1]Sheet1!$D:$D,[1]Sheet1!$C:$C)</f>
        <v>17.8</v>
      </c>
      <c r="AE838">
        <f>MIS[[#This Row],[OrderAverageTradedPrice]]*MIS[[#This Row],[OrderQuantity]]</f>
        <v>507</v>
      </c>
      <c r="AF838">
        <f>MIS[[#This Row],[LTP]]*MIS[[#This Row],[OrderQuantity]]</f>
        <v>356</v>
      </c>
      <c r="AG838">
        <f>IF(MIS[[#This Row],[OrderSide]]="SELL",MIS[[#This Row],[VALUE]]-MIS[[#This Row],[LIVE_VALUE]],MIS[[#This Row],[LIVE_VALUE]]-MIS[[#This Row],[VALUE]])</f>
        <v>-151</v>
      </c>
      <c r="AH838" t="str" cm="1">
        <f t="array" ref="AH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8" t="str">
        <f>MIS[[#This Row],[TRADING SYMBOL]]</f>
        <v>SENSEX2552084800CE</v>
      </c>
      <c r="AJ838" t="str">
        <f>IF(RIGHT(MIS[[#This Row],[Main/Hedge]],4)="MAIN","MAIN","HEDGE")</f>
        <v>HEDGE</v>
      </c>
      <c r="AK838" t="str" cm="1">
        <f t="array" ref="AK838">_xlfn._xlws.FILTER(Table4[Column1],ISNUMBER(SEARCH(Table4[Column1],MIS[[#This Row],[OrderUniqueIdentifier]])),"")</f>
        <v>XYT</v>
      </c>
    </row>
    <row r="839" spans="1:37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>
        <f>_xlfn.XLOOKUP(MIS[[#This Row],[TRADING SYMBOL]],[1]Sheet1!$D:$D,[1]Sheet1!$C:$C)</f>
        <v>32.799999999999997</v>
      </c>
      <c r="AE839">
        <f>MIS[[#This Row],[OrderAverageTradedPrice]]*MIS[[#This Row],[OrderQuantity]]</f>
        <v>1063</v>
      </c>
      <c r="AF839">
        <f>MIS[[#This Row],[LTP]]*MIS[[#This Row],[OrderQuantity]]</f>
        <v>656</v>
      </c>
      <c r="AG839">
        <f>IF(MIS[[#This Row],[OrderSide]]="SELL",MIS[[#This Row],[VALUE]]-MIS[[#This Row],[LIVE_VALUE]],MIS[[#This Row],[LIVE_VALUE]]-MIS[[#This Row],[VALUE]])</f>
        <v>-407</v>
      </c>
      <c r="AH839" t="str" cm="1">
        <f t="array" ref="AH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9" t="str">
        <f>MIS[[#This Row],[TRADING SYMBOL]]</f>
        <v>SENSEX2552079800PE</v>
      </c>
      <c r="AJ839" t="str">
        <f>IF(RIGHT(MIS[[#This Row],[Main/Hedge]],4)="MAIN","MAIN","HEDGE")</f>
        <v>HEDGE</v>
      </c>
      <c r="AK839" t="str" cm="1">
        <f t="array" ref="AK839">_xlfn._xlws.FILTER(Table4[Column1],ISNUMBER(SEARCH(Table4[Column1],MIS[[#This Row],[OrderUniqueIdentifier]])),"")</f>
        <v>XYT</v>
      </c>
    </row>
    <row r="840" spans="1:37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>
        <f>_xlfn.XLOOKUP(MIS[[#This Row],[TRADING SYMBOL]],[1]Sheet1!$D:$D,[1]Sheet1!$C:$C)</f>
        <v>17.8</v>
      </c>
      <c r="AE840">
        <f>MIS[[#This Row],[OrderAverageTradedPrice]]*MIS[[#This Row],[OrderQuantity]]</f>
        <v>508</v>
      </c>
      <c r="AF840">
        <f>MIS[[#This Row],[LTP]]*MIS[[#This Row],[OrderQuantity]]</f>
        <v>356</v>
      </c>
      <c r="AG840">
        <f>IF(MIS[[#This Row],[OrderSide]]="SELL",MIS[[#This Row],[VALUE]]-MIS[[#This Row],[LIVE_VALUE]],MIS[[#This Row],[LIVE_VALUE]]-MIS[[#This Row],[VALUE]])</f>
        <v>-152</v>
      </c>
      <c r="AH840" t="str" cm="1">
        <f t="array" ref="AH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0" t="str">
        <f>MIS[[#This Row],[TRADING SYMBOL]]</f>
        <v>SENSEX2552084800CE</v>
      </c>
      <c r="AJ840" t="str">
        <f>IF(RIGHT(MIS[[#This Row],[Main/Hedge]],4)="MAIN","MAIN","HEDGE")</f>
        <v>HEDGE</v>
      </c>
      <c r="AK840" t="str" cm="1">
        <f t="array" ref="AK840">_xlfn._xlws.FILTER(Table4[Column1],ISNUMBER(SEARCH(Table4[Column1],MIS[[#This Row],[OrderUniqueIdentifier]])),"")</f>
        <v>XYT</v>
      </c>
    </row>
    <row r="841" spans="1:37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>
        <f>_xlfn.XLOOKUP(MIS[[#This Row],[TRADING SYMBOL]],[1]Sheet1!$D:$D,[1]Sheet1!$C:$C)</f>
        <v>17.8</v>
      </c>
      <c r="AE841">
        <f>MIS[[#This Row],[OrderAverageTradedPrice]]*MIS[[#This Row],[OrderQuantity]]</f>
        <v>508</v>
      </c>
      <c r="AF841">
        <f>MIS[[#This Row],[LTP]]*MIS[[#This Row],[OrderQuantity]]</f>
        <v>356</v>
      </c>
      <c r="AG841">
        <f>IF(MIS[[#This Row],[OrderSide]]="SELL",MIS[[#This Row],[VALUE]]-MIS[[#This Row],[LIVE_VALUE]],MIS[[#This Row],[LIVE_VALUE]]-MIS[[#This Row],[VALUE]])</f>
        <v>-152</v>
      </c>
      <c r="AH841" t="str" cm="1">
        <f t="array" ref="AH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1" t="str">
        <f>MIS[[#This Row],[TRADING SYMBOL]]</f>
        <v>SENSEX2552084800CE</v>
      </c>
      <c r="AJ841" t="str">
        <f>IF(RIGHT(MIS[[#This Row],[Main/Hedge]],4)="MAIN","MAIN","HEDGE")</f>
        <v>HEDGE</v>
      </c>
      <c r="AK841" t="str" cm="1">
        <f t="array" ref="AK841">_xlfn._xlws.FILTER(Table4[Column1],ISNUMBER(SEARCH(Table4[Column1],MIS[[#This Row],[OrderUniqueIdentifier]])),"")</f>
        <v>XYT</v>
      </c>
    </row>
    <row r="842" spans="1:37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>
        <f>_xlfn.XLOOKUP(MIS[[#This Row],[TRADING SYMBOL]],[1]Sheet1!$D:$D,[1]Sheet1!$C:$C)</f>
        <v>17.8</v>
      </c>
      <c r="AE842">
        <f>MIS[[#This Row],[OrderAverageTradedPrice]]*MIS[[#This Row],[OrderQuantity]]</f>
        <v>508</v>
      </c>
      <c r="AF842">
        <f>MIS[[#This Row],[LTP]]*MIS[[#This Row],[OrderQuantity]]</f>
        <v>356</v>
      </c>
      <c r="AG842">
        <f>IF(MIS[[#This Row],[OrderSide]]="SELL",MIS[[#This Row],[VALUE]]-MIS[[#This Row],[LIVE_VALUE]],MIS[[#This Row],[LIVE_VALUE]]-MIS[[#This Row],[VALUE]])</f>
        <v>-152</v>
      </c>
      <c r="AH842" t="str" cm="1">
        <f t="array" ref="AH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2" t="str">
        <f>MIS[[#This Row],[TRADING SYMBOL]]</f>
        <v>SENSEX2552084800CE</v>
      </c>
      <c r="AJ842" t="str">
        <f>IF(RIGHT(MIS[[#This Row],[Main/Hedge]],4)="MAIN","MAIN","HEDGE")</f>
        <v>HEDGE</v>
      </c>
      <c r="AK842" t="str" cm="1">
        <f t="array" ref="AK842">_xlfn._xlws.FILTER(Table4[Column1],ISNUMBER(SEARCH(Table4[Column1],MIS[[#This Row],[OrderUniqueIdentifier]])),"")</f>
        <v>XYT</v>
      </c>
    </row>
    <row r="843" spans="1:37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>
        <f>_xlfn.XLOOKUP(MIS[[#This Row],[TRADING SYMBOL]],[1]Sheet1!$D:$D,[1]Sheet1!$C:$C)</f>
        <v>32.799999999999997</v>
      </c>
      <c r="AE843">
        <f>MIS[[#This Row],[OrderAverageTradedPrice]]*MIS[[#This Row],[OrderQuantity]]</f>
        <v>1062</v>
      </c>
      <c r="AF843">
        <f>MIS[[#This Row],[LTP]]*MIS[[#This Row],[OrderQuantity]]</f>
        <v>656</v>
      </c>
      <c r="AG843">
        <f>IF(MIS[[#This Row],[OrderSide]]="SELL",MIS[[#This Row],[VALUE]]-MIS[[#This Row],[LIVE_VALUE]],MIS[[#This Row],[LIVE_VALUE]]-MIS[[#This Row],[VALUE]])</f>
        <v>-406</v>
      </c>
      <c r="AH843" t="str" cm="1">
        <f t="array" ref="AH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3" t="str">
        <f>MIS[[#This Row],[TRADING SYMBOL]]</f>
        <v>SENSEX2552079800PE</v>
      </c>
      <c r="AJ843" t="str">
        <f>IF(RIGHT(MIS[[#This Row],[Main/Hedge]],4)="MAIN","MAIN","HEDGE")</f>
        <v>HEDGE</v>
      </c>
      <c r="AK843" t="str" cm="1">
        <f t="array" ref="AK843">_xlfn._xlws.FILTER(Table4[Column1],ISNUMBER(SEARCH(Table4[Column1],MIS[[#This Row],[OrderUniqueIdentifier]])),"")</f>
        <v>XYT</v>
      </c>
    </row>
    <row r="844" spans="1:37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>
        <f>_xlfn.XLOOKUP(MIS[[#This Row],[TRADING SYMBOL]],[1]Sheet1!$D:$D,[1]Sheet1!$C:$C)</f>
        <v>17.8</v>
      </c>
      <c r="AE844">
        <f>MIS[[#This Row],[OrderAverageTradedPrice]]*MIS[[#This Row],[OrderQuantity]]</f>
        <v>507</v>
      </c>
      <c r="AF844">
        <f>MIS[[#This Row],[LTP]]*MIS[[#This Row],[OrderQuantity]]</f>
        <v>356</v>
      </c>
      <c r="AG844">
        <f>IF(MIS[[#This Row],[OrderSide]]="SELL",MIS[[#This Row],[VALUE]]-MIS[[#This Row],[LIVE_VALUE]],MIS[[#This Row],[LIVE_VALUE]]-MIS[[#This Row],[VALUE]])</f>
        <v>-151</v>
      </c>
      <c r="AH844" t="str" cm="1">
        <f t="array" ref="AH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4" t="str">
        <f>MIS[[#This Row],[TRADING SYMBOL]]</f>
        <v>SENSEX2552084800CE</v>
      </c>
      <c r="AJ844" t="str">
        <f>IF(RIGHT(MIS[[#This Row],[Main/Hedge]],4)="MAIN","MAIN","HEDGE")</f>
        <v>HEDGE</v>
      </c>
      <c r="AK844" t="str" cm="1">
        <f t="array" ref="AK844">_xlfn._xlws.FILTER(Table4[Column1],ISNUMBER(SEARCH(Table4[Column1],MIS[[#This Row],[OrderUniqueIdentifier]])),"")</f>
        <v>XYT</v>
      </c>
    </row>
    <row r="845" spans="1:37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>
        <f>_xlfn.XLOOKUP(MIS[[#This Row],[TRADING SYMBOL]],[1]Sheet1!$D:$D,[1]Sheet1!$C:$C)</f>
        <v>32.799999999999997</v>
      </c>
      <c r="AE845">
        <f>MIS[[#This Row],[OrderAverageTradedPrice]]*MIS[[#This Row],[OrderQuantity]]</f>
        <v>1062</v>
      </c>
      <c r="AF845">
        <f>MIS[[#This Row],[LTP]]*MIS[[#This Row],[OrderQuantity]]</f>
        <v>656</v>
      </c>
      <c r="AG845">
        <f>IF(MIS[[#This Row],[OrderSide]]="SELL",MIS[[#This Row],[VALUE]]-MIS[[#This Row],[LIVE_VALUE]],MIS[[#This Row],[LIVE_VALUE]]-MIS[[#This Row],[VALUE]])</f>
        <v>-406</v>
      </c>
      <c r="AH845" t="str" cm="1">
        <f t="array" ref="AH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5" t="str">
        <f>MIS[[#This Row],[TRADING SYMBOL]]</f>
        <v>SENSEX2552079800PE</v>
      </c>
      <c r="AJ845" t="str">
        <f>IF(RIGHT(MIS[[#This Row],[Main/Hedge]],4)="MAIN","MAIN","HEDGE")</f>
        <v>HEDGE</v>
      </c>
      <c r="AK845" t="str" cm="1">
        <f t="array" ref="AK845">_xlfn._xlws.FILTER(Table4[Column1],ISNUMBER(SEARCH(Table4[Column1],MIS[[#This Row],[OrderUniqueIdentifier]])),"")</f>
        <v>XYT</v>
      </c>
    </row>
    <row r="846" spans="1:37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>
        <f>_xlfn.XLOOKUP(MIS[[#This Row],[TRADING SYMBOL]],[1]Sheet1!$D:$D,[1]Sheet1!$C:$C)</f>
        <v>32.799999999999997</v>
      </c>
      <c r="AE846">
        <f>MIS[[#This Row],[OrderAverageTradedPrice]]*MIS[[#This Row],[OrderQuantity]]</f>
        <v>2124</v>
      </c>
      <c r="AF846">
        <f>MIS[[#This Row],[LTP]]*MIS[[#This Row],[OrderQuantity]]</f>
        <v>1312</v>
      </c>
      <c r="AG846">
        <f>IF(MIS[[#This Row],[OrderSide]]="SELL",MIS[[#This Row],[VALUE]]-MIS[[#This Row],[LIVE_VALUE]],MIS[[#This Row],[LIVE_VALUE]]-MIS[[#This Row],[VALUE]])</f>
        <v>-812</v>
      </c>
      <c r="AH846" t="str" cm="1">
        <f t="array" ref="AH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6" t="str">
        <f>MIS[[#This Row],[TRADING SYMBOL]]</f>
        <v>SENSEX2552079800PE</v>
      </c>
      <c r="AJ846" t="str">
        <f>IF(RIGHT(MIS[[#This Row],[Main/Hedge]],4)="MAIN","MAIN","HEDGE")</f>
        <v>HEDGE</v>
      </c>
      <c r="AK846" t="str" cm="1">
        <f t="array" ref="AK846">_xlfn._xlws.FILTER(Table4[Column1],ISNUMBER(SEARCH(Table4[Column1],MIS[[#This Row],[OrderUniqueIdentifier]])),"")</f>
        <v>XYT</v>
      </c>
    </row>
    <row r="847" spans="1:37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>
        <f>_xlfn.XLOOKUP(MIS[[#This Row],[TRADING SYMBOL]],[1]Sheet1!$D:$D,[1]Sheet1!$C:$C)</f>
        <v>32.799999999999997</v>
      </c>
      <c r="AE847">
        <f>MIS[[#This Row],[OrderAverageTradedPrice]]*MIS[[#This Row],[OrderQuantity]]</f>
        <v>1063</v>
      </c>
      <c r="AF847">
        <f>MIS[[#This Row],[LTP]]*MIS[[#This Row],[OrderQuantity]]</f>
        <v>656</v>
      </c>
      <c r="AG847">
        <f>IF(MIS[[#This Row],[OrderSide]]="SELL",MIS[[#This Row],[VALUE]]-MIS[[#This Row],[LIVE_VALUE]],MIS[[#This Row],[LIVE_VALUE]]-MIS[[#This Row],[VALUE]])</f>
        <v>-407</v>
      </c>
      <c r="AH847" t="str" cm="1">
        <f t="array" ref="AH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7" t="str">
        <f>MIS[[#This Row],[TRADING SYMBOL]]</f>
        <v>SENSEX2552079800PE</v>
      </c>
      <c r="AJ847" t="str">
        <f>IF(RIGHT(MIS[[#This Row],[Main/Hedge]],4)="MAIN","MAIN","HEDGE")</f>
        <v>HEDGE</v>
      </c>
      <c r="AK847" t="str" cm="1">
        <f t="array" ref="AK847">_xlfn._xlws.FILTER(Table4[Column1],ISNUMBER(SEARCH(Table4[Column1],MIS[[#This Row],[OrderUniqueIdentifier]])),"")</f>
        <v>XYT</v>
      </c>
    </row>
    <row r="848" spans="1:37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>
        <f>_xlfn.XLOOKUP(MIS[[#This Row],[TRADING SYMBOL]],[1]Sheet1!$D:$D,[1]Sheet1!$C:$C)</f>
        <v>32.799999999999997</v>
      </c>
      <c r="AE848">
        <f>MIS[[#This Row],[OrderAverageTradedPrice]]*MIS[[#This Row],[OrderQuantity]]</f>
        <v>1063</v>
      </c>
      <c r="AF848">
        <f>MIS[[#This Row],[LTP]]*MIS[[#This Row],[OrderQuantity]]</f>
        <v>656</v>
      </c>
      <c r="AG848">
        <f>IF(MIS[[#This Row],[OrderSide]]="SELL",MIS[[#This Row],[VALUE]]-MIS[[#This Row],[LIVE_VALUE]],MIS[[#This Row],[LIVE_VALUE]]-MIS[[#This Row],[VALUE]])</f>
        <v>-407</v>
      </c>
      <c r="AH848" t="str" cm="1">
        <f t="array" ref="AH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8" t="str">
        <f>MIS[[#This Row],[TRADING SYMBOL]]</f>
        <v>SENSEX2552079800PE</v>
      </c>
      <c r="AJ848" t="str">
        <f>IF(RIGHT(MIS[[#This Row],[Main/Hedge]],4)="MAIN","MAIN","HEDGE")</f>
        <v>HEDGE</v>
      </c>
      <c r="AK848" t="str" cm="1">
        <f t="array" ref="AK848">_xlfn._xlws.FILTER(Table4[Column1],ISNUMBER(SEARCH(Table4[Column1],MIS[[#This Row],[OrderUniqueIdentifier]])),"")</f>
        <v>XYT</v>
      </c>
    </row>
    <row r="849" spans="1:37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>
        <f>_xlfn.XLOOKUP(MIS[[#This Row],[TRADING SYMBOL]],[1]Sheet1!$D:$D,[1]Sheet1!$C:$C)</f>
        <v>32.799999999999997</v>
      </c>
      <c r="AE849">
        <f>MIS[[#This Row],[OrderAverageTradedPrice]]*MIS[[#This Row],[OrderQuantity]]</f>
        <v>1062</v>
      </c>
      <c r="AF849">
        <f>MIS[[#This Row],[LTP]]*MIS[[#This Row],[OrderQuantity]]</f>
        <v>656</v>
      </c>
      <c r="AG849">
        <f>IF(MIS[[#This Row],[OrderSide]]="SELL",MIS[[#This Row],[VALUE]]-MIS[[#This Row],[LIVE_VALUE]],MIS[[#This Row],[LIVE_VALUE]]-MIS[[#This Row],[VALUE]])</f>
        <v>-406</v>
      </c>
      <c r="AH849" t="str" cm="1">
        <f t="array" ref="AH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9" t="str">
        <f>MIS[[#This Row],[TRADING SYMBOL]]</f>
        <v>SENSEX2552079800PE</v>
      </c>
      <c r="AJ849" t="str">
        <f>IF(RIGHT(MIS[[#This Row],[Main/Hedge]],4)="MAIN","MAIN","HEDGE")</f>
        <v>HEDGE</v>
      </c>
      <c r="AK849" t="str" cm="1">
        <f t="array" ref="AK849">_xlfn._xlws.FILTER(Table4[Column1],ISNUMBER(SEARCH(Table4[Column1],MIS[[#This Row],[OrderUniqueIdentifier]])),"")</f>
        <v>XYT</v>
      </c>
    </row>
    <row r="850" spans="1:37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>
        <f>_xlfn.XLOOKUP(MIS[[#This Row],[TRADING SYMBOL]],[1]Sheet1!$D:$D,[1]Sheet1!$C:$C)</f>
        <v>17.8</v>
      </c>
      <c r="AE850">
        <f>MIS[[#This Row],[OrderAverageTradedPrice]]*MIS[[#This Row],[OrderQuantity]]</f>
        <v>513</v>
      </c>
      <c r="AF850">
        <f>MIS[[#This Row],[LTP]]*MIS[[#This Row],[OrderQuantity]]</f>
        <v>356</v>
      </c>
      <c r="AG850">
        <f>IF(MIS[[#This Row],[OrderSide]]="SELL",MIS[[#This Row],[VALUE]]-MIS[[#This Row],[LIVE_VALUE]],MIS[[#This Row],[LIVE_VALUE]]-MIS[[#This Row],[VALUE]])</f>
        <v>-157</v>
      </c>
      <c r="AH850" t="str" cm="1">
        <f t="array" ref="AH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0" t="str">
        <f>MIS[[#This Row],[TRADING SYMBOL]]</f>
        <v>SENSEX2552084800CE</v>
      </c>
      <c r="AJ850" t="str">
        <f>IF(RIGHT(MIS[[#This Row],[Main/Hedge]],4)="MAIN","MAIN","HEDGE")</f>
        <v>HEDGE</v>
      </c>
      <c r="AK850" t="str" cm="1">
        <f t="array" ref="AK850">_xlfn._xlws.FILTER(Table4[Column1],ISNUMBER(SEARCH(Table4[Column1],MIS[[#This Row],[OrderUniqueIdentifier]])),"")</f>
        <v>XYT</v>
      </c>
    </row>
    <row r="851" spans="1:37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>
        <f>_xlfn.XLOOKUP(MIS[[#This Row],[TRADING SYMBOL]],[1]Sheet1!$D:$D,[1]Sheet1!$C:$C)</f>
        <v>17.8</v>
      </c>
      <c r="AE851">
        <f>MIS[[#This Row],[OrderAverageTradedPrice]]*MIS[[#This Row],[OrderQuantity]]</f>
        <v>513</v>
      </c>
      <c r="AF851">
        <f>MIS[[#This Row],[LTP]]*MIS[[#This Row],[OrderQuantity]]</f>
        <v>356</v>
      </c>
      <c r="AG851">
        <f>IF(MIS[[#This Row],[OrderSide]]="SELL",MIS[[#This Row],[VALUE]]-MIS[[#This Row],[LIVE_VALUE]],MIS[[#This Row],[LIVE_VALUE]]-MIS[[#This Row],[VALUE]])</f>
        <v>-157</v>
      </c>
      <c r="AH851" t="str" cm="1">
        <f t="array" ref="AH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1" t="str">
        <f>MIS[[#This Row],[TRADING SYMBOL]]</f>
        <v>SENSEX2552084800CE</v>
      </c>
      <c r="AJ851" t="str">
        <f>IF(RIGHT(MIS[[#This Row],[Main/Hedge]],4)="MAIN","MAIN","HEDGE")</f>
        <v>HEDGE</v>
      </c>
      <c r="AK851" t="str" cm="1">
        <f t="array" ref="AK851">_xlfn._xlws.FILTER(Table4[Column1],ISNUMBER(SEARCH(Table4[Column1],MIS[[#This Row],[OrderUniqueIdentifier]])),"")</f>
        <v>XYT</v>
      </c>
    </row>
    <row r="852" spans="1:37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>
        <f>_xlfn.XLOOKUP(MIS[[#This Row],[TRADING SYMBOL]],[1]Sheet1!$D:$D,[1]Sheet1!$C:$C)</f>
        <v>17.8</v>
      </c>
      <c r="AE852">
        <f>MIS[[#This Row],[OrderAverageTradedPrice]]*MIS[[#This Row],[OrderQuantity]]</f>
        <v>1024</v>
      </c>
      <c r="AF852">
        <f>MIS[[#This Row],[LTP]]*MIS[[#This Row],[OrderQuantity]]</f>
        <v>712</v>
      </c>
      <c r="AG852">
        <f>IF(MIS[[#This Row],[OrderSide]]="SELL",MIS[[#This Row],[VALUE]]-MIS[[#This Row],[LIVE_VALUE]],MIS[[#This Row],[LIVE_VALUE]]-MIS[[#This Row],[VALUE]])</f>
        <v>-312</v>
      </c>
      <c r="AH852" t="str" cm="1">
        <f t="array" ref="AH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2" t="str">
        <f>MIS[[#This Row],[TRADING SYMBOL]]</f>
        <v>SENSEX2552084800CE</v>
      </c>
      <c r="AJ852" t="str">
        <f>IF(RIGHT(MIS[[#This Row],[Main/Hedge]],4)="MAIN","MAIN","HEDGE")</f>
        <v>HEDGE</v>
      </c>
      <c r="AK852" t="str" cm="1">
        <f t="array" ref="AK852">_xlfn._xlws.FILTER(Table4[Column1],ISNUMBER(SEARCH(Table4[Column1],MIS[[#This Row],[OrderUniqueIdentifier]])),"")</f>
        <v>XYT</v>
      </c>
    </row>
    <row r="853" spans="1:37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>
        <f>_xlfn.XLOOKUP(MIS[[#This Row],[TRADING SYMBOL]],[1]Sheet1!$D:$D,[1]Sheet1!$C:$C)</f>
        <v>32.799999999999997</v>
      </c>
      <c r="AE853">
        <f>MIS[[#This Row],[OrderAverageTradedPrice]]*MIS[[#This Row],[OrderQuantity]]</f>
        <v>2132</v>
      </c>
      <c r="AF853">
        <f>MIS[[#This Row],[LTP]]*MIS[[#This Row],[OrderQuantity]]</f>
        <v>1312</v>
      </c>
      <c r="AG853">
        <f>IF(MIS[[#This Row],[OrderSide]]="SELL",MIS[[#This Row],[VALUE]]-MIS[[#This Row],[LIVE_VALUE]],MIS[[#This Row],[LIVE_VALUE]]-MIS[[#This Row],[VALUE]])</f>
        <v>-820</v>
      </c>
      <c r="AH853" t="str" cm="1">
        <f t="array" ref="AH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3" t="str">
        <f>MIS[[#This Row],[TRADING SYMBOL]]</f>
        <v>SENSEX2552079800PE</v>
      </c>
      <c r="AJ853" t="str">
        <f>IF(RIGHT(MIS[[#This Row],[Main/Hedge]],4)="MAIN","MAIN","HEDGE")</f>
        <v>HEDGE</v>
      </c>
      <c r="AK853" t="str" cm="1">
        <f t="array" ref="AK853">_xlfn._xlws.FILTER(Table4[Column1],ISNUMBER(SEARCH(Table4[Column1],MIS[[#This Row],[OrderUniqueIdentifier]])),"")</f>
        <v>XYT</v>
      </c>
    </row>
    <row r="854" spans="1:37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>
        <f>_xlfn.XLOOKUP(MIS[[#This Row],[TRADING SYMBOL]],[1]Sheet1!$D:$D,[1]Sheet1!$C:$C)</f>
        <v>17.8</v>
      </c>
      <c r="AE854">
        <f>MIS[[#This Row],[OrderAverageTradedPrice]]*MIS[[#This Row],[OrderQuantity]]</f>
        <v>1022</v>
      </c>
      <c r="AF854">
        <f>MIS[[#This Row],[LTP]]*MIS[[#This Row],[OrderQuantity]]</f>
        <v>712</v>
      </c>
      <c r="AG854">
        <f>IF(MIS[[#This Row],[OrderSide]]="SELL",MIS[[#This Row],[VALUE]]-MIS[[#This Row],[LIVE_VALUE]],MIS[[#This Row],[LIVE_VALUE]]-MIS[[#This Row],[VALUE]])</f>
        <v>-310</v>
      </c>
      <c r="AH854" t="str" cm="1">
        <f t="array" ref="AH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4" t="str">
        <f>MIS[[#This Row],[TRADING SYMBOL]]</f>
        <v>SENSEX2552084800CE</v>
      </c>
      <c r="AJ854" t="str">
        <f>IF(RIGHT(MIS[[#This Row],[Main/Hedge]],4)="MAIN","MAIN","HEDGE")</f>
        <v>HEDGE</v>
      </c>
      <c r="AK854" t="str" cm="1">
        <f t="array" ref="AK854">_xlfn._xlws.FILTER(Table4[Column1],ISNUMBER(SEARCH(Table4[Column1],MIS[[#This Row],[OrderUniqueIdentifier]])),"")</f>
        <v>XYT</v>
      </c>
    </row>
    <row r="855" spans="1:37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>
        <f>_xlfn.XLOOKUP(MIS[[#This Row],[TRADING SYMBOL]],[1]Sheet1!$D:$D,[1]Sheet1!$C:$C)</f>
        <v>32.799999999999997</v>
      </c>
      <c r="AE855">
        <f>MIS[[#This Row],[OrderAverageTradedPrice]]*MIS[[#This Row],[OrderQuantity]]</f>
        <v>2134</v>
      </c>
      <c r="AF855">
        <f>MIS[[#This Row],[LTP]]*MIS[[#This Row],[OrderQuantity]]</f>
        <v>1312</v>
      </c>
      <c r="AG855">
        <f>IF(MIS[[#This Row],[OrderSide]]="SELL",MIS[[#This Row],[VALUE]]-MIS[[#This Row],[LIVE_VALUE]],MIS[[#This Row],[LIVE_VALUE]]-MIS[[#This Row],[VALUE]])</f>
        <v>-822</v>
      </c>
      <c r="AH855" t="str" cm="1">
        <f t="array" ref="AH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5" t="str">
        <f>MIS[[#This Row],[TRADING SYMBOL]]</f>
        <v>SENSEX2552079800PE</v>
      </c>
      <c r="AJ855" t="str">
        <f>IF(RIGHT(MIS[[#This Row],[Main/Hedge]],4)="MAIN","MAIN","HEDGE")</f>
        <v>HEDGE</v>
      </c>
      <c r="AK855" t="str" cm="1">
        <f t="array" ref="AK855">_xlfn._xlws.FILTER(Table4[Column1],ISNUMBER(SEARCH(Table4[Column1],MIS[[#This Row],[OrderUniqueIdentifier]])),"")</f>
        <v>XYT</v>
      </c>
    </row>
    <row r="856" spans="1:37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>
        <f>_xlfn.XLOOKUP(MIS[[#This Row],[TRADING SYMBOL]],[1]Sheet1!$D:$D,[1]Sheet1!$C:$C)</f>
        <v>17.8</v>
      </c>
      <c r="AE856">
        <f>MIS[[#This Row],[OrderAverageTradedPrice]]*MIS[[#This Row],[OrderQuantity]]</f>
        <v>513</v>
      </c>
      <c r="AF856">
        <f>MIS[[#This Row],[LTP]]*MIS[[#This Row],[OrderQuantity]]</f>
        <v>356</v>
      </c>
      <c r="AG856">
        <f>IF(MIS[[#This Row],[OrderSide]]="SELL",MIS[[#This Row],[VALUE]]-MIS[[#This Row],[LIVE_VALUE]],MIS[[#This Row],[LIVE_VALUE]]-MIS[[#This Row],[VALUE]])</f>
        <v>-157</v>
      </c>
      <c r="AH856" t="str" cm="1">
        <f t="array" ref="AH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6" t="str">
        <f>MIS[[#This Row],[TRADING SYMBOL]]</f>
        <v>SENSEX2552084800CE</v>
      </c>
      <c r="AJ856" t="str">
        <f>IF(RIGHT(MIS[[#This Row],[Main/Hedge]],4)="MAIN","MAIN","HEDGE")</f>
        <v>HEDGE</v>
      </c>
      <c r="AK856" t="str" cm="1">
        <f t="array" ref="AK856">_xlfn._xlws.FILTER(Table4[Column1],ISNUMBER(SEARCH(Table4[Column1],MIS[[#This Row],[OrderUniqueIdentifier]])),"")</f>
        <v>XYT</v>
      </c>
    </row>
    <row r="857" spans="1:37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>
        <f>_xlfn.XLOOKUP(MIS[[#This Row],[TRADING SYMBOL]],[1]Sheet1!$D:$D,[1]Sheet1!$C:$C)</f>
        <v>32.799999999999997</v>
      </c>
      <c r="AE857">
        <f>MIS[[#This Row],[OrderAverageTradedPrice]]*MIS[[#This Row],[OrderQuantity]]</f>
        <v>1069</v>
      </c>
      <c r="AF857">
        <f>MIS[[#This Row],[LTP]]*MIS[[#This Row],[OrderQuantity]]</f>
        <v>656</v>
      </c>
      <c r="AG857">
        <f>IF(MIS[[#This Row],[OrderSide]]="SELL",MIS[[#This Row],[VALUE]]-MIS[[#This Row],[LIVE_VALUE]],MIS[[#This Row],[LIVE_VALUE]]-MIS[[#This Row],[VALUE]])</f>
        <v>-413</v>
      </c>
      <c r="AH857" t="str" cm="1">
        <f t="array" ref="AH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7" t="str">
        <f>MIS[[#This Row],[TRADING SYMBOL]]</f>
        <v>SENSEX2552079800PE</v>
      </c>
      <c r="AJ857" t="str">
        <f>IF(RIGHT(MIS[[#This Row],[Main/Hedge]],4)="MAIN","MAIN","HEDGE")</f>
        <v>HEDGE</v>
      </c>
      <c r="AK857" t="str" cm="1">
        <f t="array" ref="AK857">_xlfn._xlws.FILTER(Table4[Column1],ISNUMBER(SEARCH(Table4[Column1],MIS[[#This Row],[OrderUniqueIdentifier]])),"")</f>
        <v>XYT</v>
      </c>
    </row>
    <row r="858" spans="1:37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>
        <f>_xlfn.XLOOKUP(MIS[[#This Row],[TRADING SYMBOL]],[1]Sheet1!$D:$D,[1]Sheet1!$C:$C)</f>
        <v>17.8</v>
      </c>
      <c r="AE858">
        <f>MIS[[#This Row],[OrderAverageTradedPrice]]*MIS[[#This Row],[OrderQuantity]]</f>
        <v>2040</v>
      </c>
      <c r="AF858">
        <f>MIS[[#This Row],[LTP]]*MIS[[#This Row],[OrderQuantity]]</f>
        <v>1424</v>
      </c>
      <c r="AG858">
        <f>IF(MIS[[#This Row],[OrderSide]]="SELL",MIS[[#This Row],[VALUE]]-MIS[[#This Row],[LIVE_VALUE]],MIS[[#This Row],[LIVE_VALUE]]-MIS[[#This Row],[VALUE]])</f>
        <v>-616</v>
      </c>
      <c r="AH858" t="str" cm="1">
        <f t="array" ref="AH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8" t="str">
        <f>MIS[[#This Row],[TRADING SYMBOL]]</f>
        <v>SENSEX2552084800CE</v>
      </c>
      <c r="AJ858" t="str">
        <f>IF(RIGHT(MIS[[#This Row],[Main/Hedge]],4)="MAIN","MAIN","HEDGE")</f>
        <v>HEDGE</v>
      </c>
      <c r="AK858" t="str" cm="1">
        <f t="array" ref="AK858">_xlfn._xlws.FILTER(Table4[Column1],ISNUMBER(SEARCH(Table4[Column1],MIS[[#This Row],[OrderUniqueIdentifier]])),"")</f>
        <v>XYT</v>
      </c>
    </row>
    <row r="859" spans="1:37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>
        <f>_xlfn.XLOOKUP(MIS[[#This Row],[TRADING SYMBOL]],[1]Sheet1!$D:$D,[1]Sheet1!$C:$C)</f>
        <v>17.8</v>
      </c>
      <c r="AE859">
        <f>MIS[[#This Row],[OrderAverageTradedPrice]]*MIS[[#This Row],[OrderQuantity]]</f>
        <v>1524</v>
      </c>
      <c r="AF859">
        <f>MIS[[#This Row],[LTP]]*MIS[[#This Row],[OrderQuantity]]</f>
        <v>1068</v>
      </c>
      <c r="AG859">
        <f>IF(MIS[[#This Row],[OrderSide]]="SELL",MIS[[#This Row],[VALUE]]-MIS[[#This Row],[LIVE_VALUE]],MIS[[#This Row],[LIVE_VALUE]]-MIS[[#This Row],[VALUE]])</f>
        <v>-456</v>
      </c>
      <c r="AH859" t="str" cm="1">
        <f t="array" ref="AH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9" t="str">
        <f>MIS[[#This Row],[TRADING SYMBOL]]</f>
        <v>SENSEX2552084800CE</v>
      </c>
      <c r="AJ859" t="str">
        <f>IF(RIGHT(MIS[[#This Row],[Main/Hedge]],4)="MAIN","MAIN","HEDGE")</f>
        <v>HEDGE</v>
      </c>
      <c r="AK859" t="str" cm="1">
        <f t="array" ref="AK859">_xlfn._xlws.FILTER(Table4[Column1],ISNUMBER(SEARCH(Table4[Column1],MIS[[#This Row],[OrderUniqueIdentifier]])),"")</f>
        <v>XYT</v>
      </c>
    </row>
    <row r="860" spans="1:37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>
        <f>_xlfn.XLOOKUP(MIS[[#This Row],[TRADING SYMBOL]],[1]Sheet1!$D:$D,[1]Sheet1!$C:$C)</f>
        <v>17.8</v>
      </c>
      <c r="AE860">
        <f>MIS[[#This Row],[OrderAverageTradedPrice]]*MIS[[#This Row],[OrderQuantity]]</f>
        <v>510</v>
      </c>
      <c r="AF860">
        <f>MIS[[#This Row],[LTP]]*MIS[[#This Row],[OrderQuantity]]</f>
        <v>356</v>
      </c>
      <c r="AG860">
        <f>IF(MIS[[#This Row],[OrderSide]]="SELL",MIS[[#This Row],[VALUE]]-MIS[[#This Row],[LIVE_VALUE]],MIS[[#This Row],[LIVE_VALUE]]-MIS[[#This Row],[VALUE]])</f>
        <v>-154</v>
      </c>
      <c r="AH860" t="str" cm="1">
        <f t="array" ref="AH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0" t="str">
        <f>MIS[[#This Row],[TRADING SYMBOL]]</f>
        <v>SENSEX2552084800CE</v>
      </c>
      <c r="AJ860" t="str">
        <f>IF(RIGHT(MIS[[#This Row],[Main/Hedge]],4)="MAIN","MAIN","HEDGE")</f>
        <v>HEDGE</v>
      </c>
      <c r="AK860" t="str" cm="1">
        <f t="array" ref="AK860">_xlfn._xlws.FILTER(Table4[Column1],ISNUMBER(SEARCH(Table4[Column1],MIS[[#This Row],[OrderUniqueIdentifier]])),"")</f>
        <v>XYT</v>
      </c>
    </row>
    <row r="861" spans="1:37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>
        <f>_xlfn.XLOOKUP(MIS[[#This Row],[TRADING SYMBOL]],[1]Sheet1!$D:$D,[1]Sheet1!$C:$C)</f>
        <v>17.8</v>
      </c>
      <c r="AE861">
        <f>MIS[[#This Row],[OrderAverageTradedPrice]]*MIS[[#This Row],[OrderQuantity]]</f>
        <v>2032</v>
      </c>
      <c r="AF861">
        <f>MIS[[#This Row],[LTP]]*MIS[[#This Row],[OrderQuantity]]</f>
        <v>1424</v>
      </c>
      <c r="AG861">
        <f>IF(MIS[[#This Row],[OrderSide]]="SELL",MIS[[#This Row],[VALUE]]-MIS[[#This Row],[LIVE_VALUE]],MIS[[#This Row],[LIVE_VALUE]]-MIS[[#This Row],[VALUE]])</f>
        <v>-608</v>
      </c>
      <c r="AH861" t="str" cm="1">
        <f t="array" ref="AH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1" t="str">
        <f>MIS[[#This Row],[TRADING SYMBOL]]</f>
        <v>SENSEX2552084800CE</v>
      </c>
      <c r="AJ861" t="str">
        <f>IF(RIGHT(MIS[[#This Row],[Main/Hedge]],4)="MAIN","MAIN","HEDGE")</f>
        <v>HEDGE</v>
      </c>
      <c r="AK861" t="str" cm="1">
        <f t="array" ref="AK861">_xlfn._xlws.FILTER(Table4[Column1],ISNUMBER(SEARCH(Table4[Column1],MIS[[#This Row],[OrderUniqueIdentifier]])),"")</f>
        <v>XYT</v>
      </c>
    </row>
    <row r="862" spans="1:37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>
        <f>_xlfn.XLOOKUP(MIS[[#This Row],[TRADING SYMBOL]],[1]Sheet1!$D:$D,[1]Sheet1!$C:$C)</f>
        <v>17.8</v>
      </c>
      <c r="AE862">
        <f>MIS[[#This Row],[OrderAverageTradedPrice]]*MIS[[#This Row],[OrderQuantity]]</f>
        <v>512</v>
      </c>
      <c r="AF862">
        <f>MIS[[#This Row],[LTP]]*MIS[[#This Row],[OrderQuantity]]</f>
        <v>356</v>
      </c>
      <c r="AG862">
        <f>IF(MIS[[#This Row],[OrderSide]]="SELL",MIS[[#This Row],[VALUE]]-MIS[[#This Row],[LIVE_VALUE]],MIS[[#This Row],[LIVE_VALUE]]-MIS[[#This Row],[VALUE]])</f>
        <v>-156</v>
      </c>
      <c r="AH862" t="str" cm="1">
        <f t="array" ref="AH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2" t="str">
        <f>MIS[[#This Row],[TRADING SYMBOL]]</f>
        <v>SENSEX2552084800CE</v>
      </c>
      <c r="AJ862" t="str">
        <f>IF(RIGHT(MIS[[#This Row],[Main/Hedge]],4)="MAIN","MAIN","HEDGE")</f>
        <v>HEDGE</v>
      </c>
      <c r="AK862" t="str" cm="1">
        <f t="array" ref="AK862">_xlfn._xlws.FILTER(Table4[Column1],ISNUMBER(SEARCH(Table4[Column1],MIS[[#This Row],[OrderUniqueIdentifier]])),"")</f>
        <v>XYT</v>
      </c>
    </row>
    <row r="863" spans="1:37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>
        <f>_xlfn.XLOOKUP(MIS[[#This Row],[TRADING SYMBOL]],[1]Sheet1!$D:$D,[1]Sheet1!$C:$C)</f>
        <v>17.8</v>
      </c>
      <c r="AE863">
        <f>MIS[[#This Row],[OrderAverageTradedPrice]]*MIS[[#This Row],[OrderQuantity]]</f>
        <v>3060</v>
      </c>
      <c r="AF863">
        <f>MIS[[#This Row],[LTP]]*MIS[[#This Row],[OrderQuantity]]</f>
        <v>2136</v>
      </c>
      <c r="AG863">
        <f>IF(MIS[[#This Row],[OrderSide]]="SELL",MIS[[#This Row],[VALUE]]-MIS[[#This Row],[LIVE_VALUE]],MIS[[#This Row],[LIVE_VALUE]]-MIS[[#This Row],[VALUE]])</f>
        <v>-924</v>
      </c>
      <c r="AH863" t="str" cm="1">
        <f t="array" ref="AH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" t="str">
        <f>MIS[[#This Row],[TRADING SYMBOL]]</f>
        <v>SENSEX2552084800CE</v>
      </c>
      <c r="AJ863" t="str">
        <f>IF(RIGHT(MIS[[#This Row],[Main/Hedge]],4)="MAIN","MAIN","HEDGE")</f>
        <v>HEDGE</v>
      </c>
      <c r="AK863" t="str" cm="1">
        <f t="array" ref="AK863">_xlfn._xlws.FILTER(Table4[Column1],ISNUMBER(SEARCH(Table4[Column1],MIS[[#This Row],[OrderUniqueIdentifier]])),"")</f>
        <v>XYT</v>
      </c>
    </row>
    <row r="864" spans="1:37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>
        <f>_xlfn.XLOOKUP(MIS[[#This Row],[TRADING SYMBOL]],[1]Sheet1!$D:$D,[1]Sheet1!$C:$C)</f>
        <v>32.799999999999997</v>
      </c>
      <c r="AE864">
        <f>MIS[[#This Row],[OrderAverageTradedPrice]]*MIS[[#This Row],[OrderQuantity]]</f>
        <v>1075</v>
      </c>
      <c r="AF864">
        <f>MIS[[#This Row],[LTP]]*MIS[[#This Row],[OrderQuantity]]</f>
        <v>656</v>
      </c>
      <c r="AG864">
        <f>IF(MIS[[#This Row],[OrderSide]]="SELL",MIS[[#This Row],[VALUE]]-MIS[[#This Row],[LIVE_VALUE]],MIS[[#This Row],[LIVE_VALUE]]-MIS[[#This Row],[VALUE]])</f>
        <v>-419</v>
      </c>
      <c r="AH864" t="str" cm="1">
        <f t="array" ref="AH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" t="str">
        <f>MIS[[#This Row],[TRADING SYMBOL]]</f>
        <v>SENSEX2552079800PE</v>
      </c>
      <c r="AJ864" t="str">
        <f>IF(RIGHT(MIS[[#This Row],[Main/Hedge]],4)="MAIN","MAIN","HEDGE")</f>
        <v>HEDGE</v>
      </c>
      <c r="AK864" t="str" cm="1">
        <f t="array" ref="AK864">_xlfn._xlws.FILTER(Table4[Column1],ISNUMBER(SEARCH(Table4[Column1],MIS[[#This Row],[OrderUniqueIdentifier]])),"")</f>
        <v>XYT</v>
      </c>
    </row>
    <row r="865" spans="1:37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>
        <f>_xlfn.XLOOKUP(MIS[[#This Row],[TRADING SYMBOL]],[1]Sheet1!$D:$D,[1]Sheet1!$C:$C)</f>
        <v>17.8</v>
      </c>
      <c r="AE865">
        <f>MIS[[#This Row],[OrderAverageTradedPrice]]*MIS[[#This Row],[OrderQuantity]]</f>
        <v>504</v>
      </c>
      <c r="AF865">
        <f>MIS[[#This Row],[LTP]]*MIS[[#This Row],[OrderQuantity]]</f>
        <v>356</v>
      </c>
      <c r="AG865">
        <f>IF(MIS[[#This Row],[OrderSide]]="SELL",MIS[[#This Row],[VALUE]]-MIS[[#This Row],[LIVE_VALUE]],MIS[[#This Row],[LIVE_VALUE]]-MIS[[#This Row],[VALUE]])</f>
        <v>-148</v>
      </c>
      <c r="AH865" t="str" cm="1">
        <f t="array" ref="AH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" t="str">
        <f>MIS[[#This Row],[TRADING SYMBOL]]</f>
        <v>SENSEX2552084800CE</v>
      </c>
      <c r="AJ865" t="str">
        <f>IF(RIGHT(MIS[[#This Row],[Main/Hedge]],4)="MAIN","MAIN","HEDGE")</f>
        <v>HEDGE</v>
      </c>
      <c r="AK865" t="str" cm="1">
        <f t="array" ref="AK865">_xlfn._xlws.FILTER(Table4[Column1],ISNUMBER(SEARCH(Table4[Column1],MIS[[#This Row],[OrderUniqueIdentifier]])),"")</f>
        <v>XYT</v>
      </c>
    </row>
    <row r="866" spans="1:37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>
        <f>_xlfn.XLOOKUP(MIS[[#This Row],[TRADING SYMBOL]],[1]Sheet1!$D:$D,[1]Sheet1!$C:$C)</f>
        <v>17.8</v>
      </c>
      <c r="AE866">
        <f>MIS[[#This Row],[OrderAverageTradedPrice]]*MIS[[#This Row],[OrderQuantity]]</f>
        <v>1024</v>
      </c>
      <c r="AF866">
        <f>MIS[[#This Row],[LTP]]*MIS[[#This Row],[OrderQuantity]]</f>
        <v>712</v>
      </c>
      <c r="AG866">
        <f>IF(MIS[[#This Row],[OrderSide]]="SELL",MIS[[#This Row],[VALUE]]-MIS[[#This Row],[LIVE_VALUE]],MIS[[#This Row],[LIVE_VALUE]]-MIS[[#This Row],[VALUE]])</f>
        <v>-312</v>
      </c>
      <c r="AH866" t="str" cm="1">
        <f t="array" ref="AH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" t="str">
        <f>MIS[[#This Row],[TRADING SYMBOL]]</f>
        <v>SENSEX2552084800CE</v>
      </c>
      <c r="AJ866" t="str">
        <f>IF(RIGHT(MIS[[#This Row],[Main/Hedge]],4)="MAIN","MAIN","HEDGE")</f>
        <v>HEDGE</v>
      </c>
      <c r="AK866" t="str" cm="1">
        <f t="array" ref="AK866">_xlfn._xlws.FILTER(Table4[Column1],ISNUMBER(SEARCH(Table4[Column1],MIS[[#This Row],[OrderUniqueIdentifier]])),"")</f>
        <v>XYT</v>
      </c>
    </row>
    <row r="867" spans="1:37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>
        <f>_xlfn.XLOOKUP(MIS[[#This Row],[TRADING SYMBOL]],[1]Sheet1!$D:$D,[1]Sheet1!$C:$C)</f>
        <v>32.799999999999997</v>
      </c>
      <c r="AE867">
        <f>MIS[[#This Row],[OrderAverageTradedPrice]]*MIS[[#This Row],[OrderQuantity]]</f>
        <v>2152</v>
      </c>
      <c r="AF867">
        <f>MIS[[#This Row],[LTP]]*MIS[[#This Row],[OrderQuantity]]</f>
        <v>1312</v>
      </c>
      <c r="AG867">
        <f>IF(MIS[[#This Row],[OrderSide]]="SELL",MIS[[#This Row],[VALUE]]-MIS[[#This Row],[LIVE_VALUE]],MIS[[#This Row],[LIVE_VALUE]]-MIS[[#This Row],[VALUE]])</f>
        <v>-840</v>
      </c>
      <c r="AH867" t="str" cm="1">
        <f t="array" ref="AH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" t="str">
        <f>MIS[[#This Row],[TRADING SYMBOL]]</f>
        <v>SENSEX2552079800PE</v>
      </c>
      <c r="AJ867" t="str">
        <f>IF(RIGHT(MIS[[#This Row],[Main/Hedge]],4)="MAIN","MAIN","HEDGE")</f>
        <v>HEDGE</v>
      </c>
      <c r="AK867" t="str" cm="1">
        <f t="array" ref="AK867">_xlfn._xlws.FILTER(Table4[Column1],ISNUMBER(SEARCH(Table4[Column1],MIS[[#This Row],[OrderUniqueIdentifier]])),"")</f>
        <v>XYT</v>
      </c>
    </row>
    <row r="868" spans="1:37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>
        <f>_xlfn.XLOOKUP(MIS[[#This Row],[TRADING SYMBOL]],[1]Sheet1!$D:$D,[1]Sheet1!$C:$C)</f>
        <v>32.799999999999997</v>
      </c>
      <c r="AE868">
        <f>MIS[[#This Row],[OrderAverageTradedPrice]]*MIS[[#This Row],[OrderQuantity]]</f>
        <v>1070</v>
      </c>
      <c r="AF868">
        <f>MIS[[#This Row],[LTP]]*MIS[[#This Row],[OrderQuantity]]</f>
        <v>656</v>
      </c>
      <c r="AG868">
        <f>IF(MIS[[#This Row],[OrderSide]]="SELL",MIS[[#This Row],[VALUE]]-MIS[[#This Row],[LIVE_VALUE]],MIS[[#This Row],[LIVE_VALUE]]-MIS[[#This Row],[VALUE]])</f>
        <v>-414</v>
      </c>
      <c r="AH868" t="str" cm="1">
        <f t="array" ref="AH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" t="str">
        <f>MIS[[#This Row],[TRADING SYMBOL]]</f>
        <v>SENSEX2552079800PE</v>
      </c>
      <c r="AJ868" t="str">
        <f>IF(RIGHT(MIS[[#This Row],[Main/Hedge]],4)="MAIN","MAIN","HEDGE")</f>
        <v>HEDGE</v>
      </c>
      <c r="AK868" t="str" cm="1">
        <f t="array" ref="AK868">_xlfn._xlws.FILTER(Table4[Column1],ISNUMBER(SEARCH(Table4[Column1],MIS[[#This Row],[OrderUniqueIdentifier]])),"")</f>
        <v>XYT</v>
      </c>
    </row>
    <row r="869" spans="1:37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>
        <f>_xlfn.XLOOKUP(MIS[[#This Row],[TRADING SYMBOL]],[1]Sheet1!$D:$D,[1]Sheet1!$C:$C)</f>
        <v>17.8</v>
      </c>
      <c r="AE869">
        <f>MIS[[#This Row],[OrderAverageTradedPrice]]*MIS[[#This Row],[OrderQuantity]]</f>
        <v>510</v>
      </c>
      <c r="AF869">
        <f>MIS[[#This Row],[LTP]]*MIS[[#This Row],[OrderQuantity]]</f>
        <v>356</v>
      </c>
      <c r="AG869">
        <f>IF(MIS[[#This Row],[OrderSide]]="SELL",MIS[[#This Row],[VALUE]]-MIS[[#This Row],[LIVE_VALUE]],MIS[[#This Row],[LIVE_VALUE]]-MIS[[#This Row],[VALUE]])</f>
        <v>-154</v>
      </c>
      <c r="AH869" t="str" cm="1">
        <f t="array" ref="AH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" t="str">
        <f>MIS[[#This Row],[TRADING SYMBOL]]</f>
        <v>SENSEX2552084800CE</v>
      </c>
      <c r="AJ869" t="str">
        <f>IF(RIGHT(MIS[[#This Row],[Main/Hedge]],4)="MAIN","MAIN","HEDGE")</f>
        <v>HEDGE</v>
      </c>
      <c r="AK869" t="str" cm="1">
        <f t="array" ref="AK869">_xlfn._xlws.FILTER(Table4[Column1],ISNUMBER(SEARCH(Table4[Column1],MIS[[#This Row],[OrderUniqueIdentifier]])),"")</f>
        <v>XYT</v>
      </c>
    </row>
    <row r="870" spans="1:37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>
        <f>_xlfn.XLOOKUP(MIS[[#This Row],[TRADING SYMBOL]],[1]Sheet1!$D:$D,[1]Sheet1!$C:$C)</f>
        <v>17.8</v>
      </c>
      <c r="AE870">
        <f>MIS[[#This Row],[OrderAverageTradedPrice]]*MIS[[#This Row],[OrderQuantity]]</f>
        <v>509</v>
      </c>
      <c r="AF870">
        <f>MIS[[#This Row],[LTP]]*MIS[[#This Row],[OrderQuantity]]</f>
        <v>356</v>
      </c>
      <c r="AG870">
        <f>IF(MIS[[#This Row],[OrderSide]]="SELL",MIS[[#This Row],[VALUE]]-MIS[[#This Row],[LIVE_VALUE]],MIS[[#This Row],[LIVE_VALUE]]-MIS[[#This Row],[VALUE]])</f>
        <v>-153</v>
      </c>
      <c r="AH870" t="str" cm="1">
        <f t="array" ref="AH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" t="str">
        <f>MIS[[#This Row],[TRADING SYMBOL]]</f>
        <v>SENSEX2552084800CE</v>
      </c>
      <c r="AJ870" t="str">
        <f>IF(RIGHT(MIS[[#This Row],[Main/Hedge]],4)="MAIN","MAIN","HEDGE")</f>
        <v>HEDGE</v>
      </c>
      <c r="AK870" t="str" cm="1">
        <f t="array" ref="AK870">_xlfn._xlws.FILTER(Table4[Column1],ISNUMBER(SEARCH(Table4[Column1],MIS[[#This Row],[OrderUniqueIdentifier]])),"")</f>
        <v>XYT</v>
      </c>
    </row>
    <row r="871" spans="1:37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>
        <f>_xlfn.XLOOKUP(MIS[[#This Row],[TRADING SYMBOL]],[1]Sheet1!$D:$D,[1]Sheet1!$C:$C)</f>
        <v>32.799999999999997</v>
      </c>
      <c r="AE871">
        <f>MIS[[#This Row],[OrderAverageTradedPrice]]*MIS[[#This Row],[OrderQuantity]]</f>
        <v>4326</v>
      </c>
      <c r="AF871">
        <f>MIS[[#This Row],[LTP]]*MIS[[#This Row],[OrderQuantity]]</f>
        <v>2624</v>
      </c>
      <c r="AG871">
        <f>IF(MIS[[#This Row],[OrderSide]]="SELL",MIS[[#This Row],[VALUE]]-MIS[[#This Row],[LIVE_VALUE]],MIS[[#This Row],[LIVE_VALUE]]-MIS[[#This Row],[VALUE]])</f>
        <v>-1702</v>
      </c>
      <c r="AH871" t="str" cm="1">
        <f t="array" ref="AH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" t="str">
        <f>MIS[[#This Row],[TRADING SYMBOL]]</f>
        <v>SENSEX2552079800PE</v>
      </c>
      <c r="AJ871" t="str">
        <f>IF(RIGHT(MIS[[#This Row],[Main/Hedge]],4)="MAIN","MAIN","HEDGE")</f>
        <v>HEDGE</v>
      </c>
      <c r="AK871" t="str" cm="1">
        <f t="array" ref="AK871">_xlfn._xlws.FILTER(Table4[Column1],ISNUMBER(SEARCH(Table4[Column1],MIS[[#This Row],[OrderUniqueIdentifier]])),"")</f>
        <v>XYT</v>
      </c>
    </row>
    <row r="872" spans="1:37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>
        <f>_xlfn.XLOOKUP(MIS[[#This Row],[TRADING SYMBOL]],[1]Sheet1!$D:$D,[1]Sheet1!$C:$C)</f>
        <v>17.8</v>
      </c>
      <c r="AE872">
        <f>MIS[[#This Row],[OrderAverageTradedPrice]]*MIS[[#This Row],[OrderQuantity]]</f>
        <v>3048</v>
      </c>
      <c r="AF872">
        <f>MIS[[#This Row],[LTP]]*MIS[[#This Row],[OrderQuantity]]</f>
        <v>2136</v>
      </c>
      <c r="AG872">
        <f>IF(MIS[[#This Row],[OrderSide]]="SELL",MIS[[#This Row],[VALUE]]-MIS[[#This Row],[LIVE_VALUE]],MIS[[#This Row],[LIVE_VALUE]]-MIS[[#This Row],[VALUE]])</f>
        <v>-912</v>
      </c>
      <c r="AH872" t="str" cm="1">
        <f t="array" ref="AH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" t="str">
        <f>MIS[[#This Row],[TRADING SYMBOL]]</f>
        <v>SENSEX2552084800CE</v>
      </c>
      <c r="AJ872" t="str">
        <f>IF(RIGHT(MIS[[#This Row],[Main/Hedge]],4)="MAIN","MAIN","HEDGE")</f>
        <v>HEDGE</v>
      </c>
      <c r="AK872" t="str" cm="1">
        <f t="array" ref="AK872">_xlfn._xlws.FILTER(Table4[Column1],ISNUMBER(SEARCH(Table4[Column1],MIS[[#This Row],[OrderUniqueIdentifier]])),"")</f>
        <v>XYT</v>
      </c>
    </row>
    <row r="873" spans="1:37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>
        <f>_xlfn.XLOOKUP(MIS[[#This Row],[TRADING SYMBOL]],[1]Sheet1!$D:$D,[1]Sheet1!$C:$C)</f>
        <v>32.799999999999997</v>
      </c>
      <c r="AE873">
        <f>MIS[[#This Row],[OrderAverageTradedPrice]]*MIS[[#This Row],[OrderQuantity]]</f>
        <v>3231</v>
      </c>
      <c r="AF873">
        <f>MIS[[#This Row],[LTP]]*MIS[[#This Row],[OrderQuantity]]</f>
        <v>1967.9999999999998</v>
      </c>
      <c r="AG873">
        <f>IF(MIS[[#This Row],[OrderSide]]="SELL",MIS[[#This Row],[VALUE]]-MIS[[#This Row],[LIVE_VALUE]],MIS[[#This Row],[LIVE_VALUE]]-MIS[[#This Row],[VALUE]])</f>
        <v>-1263.0000000000002</v>
      </c>
      <c r="AH873" t="str" cm="1">
        <f t="array" ref="AH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" t="str">
        <f>MIS[[#This Row],[TRADING SYMBOL]]</f>
        <v>SENSEX2552079800PE</v>
      </c>
      <c r="AJ873" t="str">
        <f>IF(RIGHT(MIS[[#This Row],[Main/Hedge]],4)="MAIN","MAIN","HEDGE")</f>
        <v>HEDGE</v>
      </c>
      <c r="AK873" t="str" cm="1">
        <f t="array" ref="AK873">_xlfn._xlws.FILTER(Table4[Column1],ISNUMBER(SEARCH(Table4[Column1],MIS[[#This Row],[OrderUniqueIdentifier]])),"")</f>
        <v>XYT</v>
      </c>
    </row>
    <row r="874" spans="1:37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>
        <f>_xlfn.XLOOKUP(MIS[[#This Row],[TRADING SYMBOL]],[1]Sheet1!$D:$D,[1]Sheet1!$C:$C)</f>
        <v>17.8</v>
      </c>
      <c r="AE874">
        <f>MIS[[#This Row],[OrderAverageTradedPrice]]*MIS[[#This Row],[OrderQuantity]]</f>
        <v>3024</v>
      </c>
      <c r="AF874">
        <f>MIS[[#This Row],[LTP]]*MIS[[#This Row],[OrderQuantity]]</f>
        <v>2136</v>
      </c>
      <c r="AG874">
        <f>IF(MIS[[#This Row],[OrderSide]]="SELL",MIS[[#This Row],[VALUE]]-MIS[[#This Row],[LIVE_VALUE]],MIS[[#This Row],[LIVE_VALUE]]-MIS[[#This Row],[VALUE]])</f>
        <v>-888</v>
      </c>
      <c r="AH874" t="str" cm="1">
        <f t="array" ref="AH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" t="str">
        <f>MIS[[#This Row],[TRADING SYMBOL]]</f>
        <v>SENSEX2552084800CE</v>
      </c>
      <c r="AJ874" t="str">
        <f>IF(RIGHT(MIS[[#This Row],[Main/Hedge]],4)="MAIN","MAIN","HEDGE")</f>
        <v>HEDGE</v>
      </c>
      <c r="AK874" t="str" cm="1">
        <f t="array" ref="AK874">_xlfn._xlws.FILTER(Table4[Column1],ISNUMBER(SEARCH(Table4[Column1],MIS[[#This Row],[OrderUniqueIdentifier]])),"")</f>
        <v>XYT</v>
      </c>
    </row>
    <row r="875" spans="1:37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>
        <f>_xlfn.XLOOKUP(MIS[[#This Row],[TRADING SYMBOL]],[1]Sheet1!$D:$D,[1]Sheet1!$C:$C)</f>
        <v>32.799999999999997</v>
      </c>
      <c r="AE875">
        <f>MIS[[#This Row],[OrderAverageTradedPrice]]*MIS[[#This Row],[OrderQuantity]]</f>
        <v>1082</v>
      </c>
      <c r="AF875">
        <f>MIS[[#This Row],[LTP]]*MIS[[#This Row],[OrderQuantity]]</f>
        <v>656</v>
      </c>
      <c r="AG875">
        <f>IF(MIS[[#This Row],[OrderSide]]="SELL",MIS[[#This Row],[VALUE]]-MIS[[#This Row],[LIVE_VALUE]],MIS[[#This Row],[LIVE_VALUE]]-MIS[[#This Row],[VALUE]])</f>
        <v>-426</v>
      </c>
      <c r="AH875" t="str" cm="1">
        <f t="array" ref="AH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" t="str">
        <f>MIS[[#This Row],[TRADING SYMBOL]]</f>
        <v>SENSEX2552079800PE</v>
      </c>
      <c r="AJ875" t="str">
        <f>IF(RIGHT(MIS[[#This Row],[Main/Hedge]],4)="MAIN","MAIN","HEDGE")</f>
        <v>HEDGE</v>
      </c>
      <c r="AK875" t="str" cm="1">
        <f t="array" ref="AK875">_xlfn._xlws.FILTER(Table4[Column1],ISNUMBER(SEARCH(Table4[Column1],MIS[[#This Row],[OrderUniqueIdentifier]])),"")</f>
        <v>XYT</v>
      </c>
    </row>
    <row r="876" spans="1:37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>
        <f>_xlfn.XLOOKUP(MIS[[#This Row],[TRADING SYMBOL]],[1]Sheet1!$D:$D,[1]Sheet1!$C:$C)</f>
        <v>32.799999999999997</v>
      </c>
      <c r="AE876">
        <f>MIS[[#This Row],[OrderAverageTradedPrice]]*MIS[[#This Row],[OrderQuantity]]</f>
        <v>4313</v>
      </c>
      <c r="AF876">
        <f>MIS[[#This Row],[LTP]]*MIS[[#This Row],[OrderQuantity]]</f>
        <v>2624</v>
      </c>
      <c r="AG876">
        <f>IF(MIS[[#This Row],[OrderSide]]="SELL",MIS[[#This Row],[VALUE]]-MIS[[#This Row],[LIVE_VALUE]],MIS[[#This Row],[LIVE_VALUE]]-MIS[[#This Row],[VALUE]])</f>
        <v>-1689</v>
      </c>
      <c r="AH876" t="str" cm="1">
        <f t="array" ref="AH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" t="str">
        <f>MIS[[#This Row],[TRADING SYMBOL]]</f>
        <v>SENSEX2552079800PE</v>
      </c>
      <c r="AJ876" t="str">
        <f>IF(RIGHT(MIS[[#This Row],[Main/Hedge]],4)="MAIN","MAIN","HEDGE")</f>
        <v>HEDGE</v>
      </c>
      <c r="AK876" t="str" cm="1">
        <f t="array" ref="AK876">_xlfn._xlws.FILTER(Table4[Column1],ISNUMBER(SEARCH(Table4[Column1],MIS[[#This Row],[OrderUniqueIdentifier]])),"")</f>
        <v>XYT</v>
      </c>
    </row>
    <row r="877" spans="1:37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>
        <f>_xlfn.XLOOKUP(MIS[[#This Row],[TRADING SYMBOL]],[1]Sheet1!$D:$D,[1]Sheet1!$C:$C)</f>
        <v>32.799999999999997</v>
      </c>
      <c r="AE877">
        <f>MIS[[#This Row],[OrderAverageTradedPrice]]*MIS[[#This Row],[OrderQuantity]]</f>
        <v>1085</v>
      </c>
      <c r="AF877">
        <f>MIS[[#This Row],[LTP]]*MIS[[#This Row],[OrderQuantity]]</f>
        <v>656</v>
      </c>
      <c r="AG877">
        <f>IF(MIS[[#This Row],[OrderSide]]="SELL",MIS[[#This Row],[VALUE]]-MIS[[#This Row],[LIVE_VALUE]],MIS[[#This Row],[LIVE_VALUE]]-MIS[[#This Row],[VALUE]])</f>
        <v>-429</v>
      </c>
      <c r="AH877" t="str" cm="1">
        <f t="array" ref="AH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" t="str">
        <f>MIS[[#This Row],[TRADING SYMBOL]]</f>
        <v>SENSEX2552079800PE</v>
      </c>
      <c r="AJ877" t="str">
        <f>IF(RIGHT(MIS[[#This Row],[Main/Hedge]],4)="MAIN","MAIN","HEDGE")</f>
        <v>HEDGE</v>
      </c>
      <c r="AK877" t="str" cm="1">
        <f t="array" ref="AK877">_xlfn._xlws.FILTER(Table4[Column1],ISNUMBER(SEARCH(Table4[Column1],MIS[[#This Row],[OrderUniqueIdentifier]])),"")</f>
        <v>XYT</v>
      </c>
    </row>
    <row r="878" spans="1:37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>
        <f>_xlfn.XLOOKUP(MIS[[#This Row],[TRADING SYMBOL]],[1]Sheet1!$D:$D,[1]Sheet1!$C:$C)</f>
        <v>32.799999999999997</v>
      </c>
      <c r="AE878">
        <f>MIS[[#This Row],[OrderAverageTradedPrice]]*MIS[[#This Row],[OrderQuantity]]</f>
        <v>6492</v>
      </c>
      <c r="AF878">
        <f>MIS[[#This Row],[LTP]]*MIS[[#This Row],[OrderQuantity]]</f>
        <v>3935.9999999999995</v>
      </c>
      <c r="AG878">
        <f>IF(MIS[[#This Row],[OrderSide]]="SELL",MIS[[#This Row],[VALUE]]-MIS[[#This Row],[LIVE_VALUE]],MIS[[#This Row],[LIVE_VALUE]]-MIS[[#This Row],[VALUE]])</f>
        <v>-2556.0000000000005</v>
      </c>
      <c r="AH878" t="str" cm="1">
        <f t="array" ref="AH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" t="str">
        <f>MIS[[#This Row],[TRADING SYMBOL]]</f>
        <v>SENSEX2552079800PE</v>
      </c>
      <c r="AJ878" t="str">
        <f>IF(RIGHT(MIS[[#This Row],[Main/Hedge]],4)="MAIN","MAIN","HEDGE")</f>
        <v>HEDGE</v>
      </c>
      <c r="AK878" t="str" cm="1">
        <f t="array" ref="AK878">_xlfn._xlws.FILTER(Table4[Column1],ISNUMBER(SEARCH(Table4[Column1],MIS[[#This Row],[OrderUniqueIdentifier]])),"")</f>
        <v>XYT</v>
      </c>
    </row>
    <row r="879" spans="1:37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>
        <f>_xlfn.XLOOKUP(MIS[[#This Row],[TRADING SYMBOL]],[1]Sheet1!$D:$D,[1]Sheet1!$C:$C)</f>
        <v>17.8</v>
      </c>
      <c r="AE879">
        <f>MIS[[#This Row],[OrderAverageTradedPrice]]*MIS[[#This Row],[OrderQuantity]]</f>
        <v>504</v>
      </c>
      <c r="AF879">
        <f>MIS[[#This Row],[LTP]]*MIS[[#This Row],[OrderQuantity]]</f>
        <v>356</v>
      </c>
      <c r="AG879">
        <f>IF(MIS[[#This Row],[OrderSide]]="SELL",MIS[[#This Row],[VALUE]]-MIS[[#This Row],[LIVE_VALUE]],MIS[[#This Row],[LIVE_VALUE]]-MIS[[#This Row],[VALUE]])</f>
        <v>-148</v>
      </c>
      <c r="AH879" t="str" cm="1">
        <f t="array" ref="AH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" t="str">
        <f>MIS[[#This Row],[TRADING SYMBOL]]</f>
        <v>SENSEX2552084800CE</v>
      </c>
      <c r="AJ879" t="str">
        <f>IF(RIGHT(MIS[[#This Row],[Main/Hedge]],4)="MAIN","MAIN","HEDGE")</f>
        <v>HEDGE</v>
      </c>
      <c r="AK879" t="str" cm="1">
        <f t="array" ref="AK879">_xlfn._xlws.FILTER(Table4[Column1],ISNUMBER(SEARCH(Table4[Column1],MIS[[#This Row],[OrderUniqueIdentifier]])),"")</f>
        <v>XYT</v>
      </c>
    </row>
    <row r="880" spans="1:37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>
        <f>_xlfn.XLOOKUP(MIS[[#This Row],[TRADING SYMBOL]],[1]Sheet1!$D:$D,[1]Sheet1!$C:$C)</f>
        <v>17.8</v>
      </c>
      <c r="AE880">
        <f>MIS[[#This Row],[OrderAverageTradedPrice]]*MIS[[#This Row],[OrderQuantity]]</f>
        <v>508</v>
      </c>
      <c r="AF880">
        <f>MIS[[#This Row],[LTP]]*MIS[[#This Row],[OrderQuantity]]</f>
        <v>356</v>
      </c>
      <c r="AG880">
        <f>IF(MIS[[#This Row],[OrderSide]]="SELL",MIS[[#This Row],[VALUE]]-MIS[[#This Row],[LIVE_VALUE]],MIS[[#This Row],[LIVE_VALUE]]-MIS[[#This Row],[VALUE]])</f>
        <v>-152</v>
      </c>
      <c r="AH880" t="str" cm="1">
        <f t="array" ref="AH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" t="str">
        <f>MIS[[#This Row],[TRADING SYMBOL]]</f>
        <v>SENSEX2552084800CE</v>
      </c>
      <c r="AJ880" t="str">
        <f>IF(RIGHT(MIS[[#This Row],[Main/Hedge]],4)="MAIN","MAIN","HEDGE")</f>
        <v>HEDGE</v>
      </c>
      <c r="AK880" t="str" cm="1">
        <f t="array" ref="AK880">_xlfn._xlws.FILTER(Table4[Column1],ISNUMBER(SEARCH(Table4[Column1],MIS[[#This Row],[OrderUniqueIdentifier]])),"")</f>
        <v>XYT</v>
      </c>
    </row>
    <row r="881" spans="1:37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>
        <f>_xlfn.XLOOKUP(MIS[[#This Row],[TRADING SYMBOL]],[1]Sheet1!$D:$D,[1]Sheet1!$C:$C)</f>
        <v>17.8</v>
      </c>
      <c r="AE881">
        <f>MIS[[#This Row],[OrderAverageTradedPrice]]*MIS[[#This Row],[OrderQuantity]]</f>
        <v>2520</v>
      </c>
      <c r="AF881">
        <f>MIS[[#This Row],[LTP]]*MIS[[#This Row],[OrderQuantity]]</f>
        <v>1780</v>
      </c>
      <c r="AG881">
        <f>IF(MIS[[#This Row],[OrderSide]]="SELL",MIS[[#This Row],[VALUE]]-MIS[[#This Row],[LIVE_VALUE]],MIS[[#This Row],[LIVE_VALUE]]-MIS[[#This Row],[VALUE]])</f>
        <v>-740</v>
      </c>
      <c r="AH881" t="str" cm="1">
        <f t="array" ref="AH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" t="str">
        <f>MIS[[#This Row],[TRADING SYMBOL]]</f>
        <v>SENSEX2552084800CE</v>
      </c>
      <c r="AJ881" t="str">
        <f>IF(RIGHT(MIS[[#This Row],[Main/Hedge]],4)="MAIN","MAIN","HEDGE")</f>
        <v>HEDGE</v>
      </c>
      <c r="AK881" t="str" cm="1">
        <f t="array" ref="AK881">_xlfn._xlws.FILTER(Table4[Column1],ISNUMBER(SEARCH(Table4[Column1],MIS[[#This Row],[OrderUniqueIdentifier]])),"")</f>
        <v>XYT</v>
      </c>
    </row>
    <row r="882" spans="1:37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>
        <f>_xlfn.XLOOKUP(MIS[[#This Row],[TRADING SYMBOL]],[1]Sheet1!$D:$D,[1]Sheet1!$C:$C)</f>
        <v>32.799999999999997</v>
      </c>
      <c r="AE882">
        <f>MIS[[#This Row],[OrderAverageTradedPrice]]*MIS[[#This Row],[OrderQuantity]]</f>
        <v>1071</v>
      </c>
      <c r="AF882">
        <f>MIS[[#This Row],[LTP]]*MIS[[#This Row],[OrderQuantity]]</f>
        <v>656</v>
      </c>
      <c r="AG882">
        <f>IF(MIS[[#This Row],[OrderSide]]="SELL",MIS[[#This Row],[VALUE]]-MIS[[#This Row],[LIVE_VALUE]],MIS[[#This Row],[LIVE_VALUE]]-MIS[[#This Row],[VALUE]])</f>
        <v>-415</v>
      </c>
      <c r="AH882" t="str" cm="1">
        <f t="array" ref="AH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" t="str">
        <f>MIS[[#This Row],[TRADING SYMBOL]]</f>
        <v>SENSEX2552079800PE</v>
      </c>
      <c r="AJ882" t="str">
        <f>IF(RIGHT(MIS[[#This Row],[Main/Hedge]],4)="MAIN","MAIN","HEDGE")</f>
        <v>HEDGE</v>
      </c>
      <c r="AK882" t="str" cm="1">
        <f t="array" ref="AK882">_xlfn._xlws.FILTER(Table4[Column1],ISNUMBER(SEARCH(Table4[Column1],MIS[[#This Row],[OrderUniqueIdentifier]])),"")</f>
        <v>XYT</v>
      </c>
    </row>
    <row r="883" spans="1:37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>
        <f>_xlfn.XLOOKUP(MIS[[#This Row],[TRADING SYMBOL]],[1]Sheet1!$D:$D,[1]Sheet1!$C:$C)</f>
        <v>17.8</v>
      </c>
      <c r="AE883">
        <f>MIS[[#This Row],[OrderAverageTradedPrice]]*MIS[[#This Row],[OrderQuantity]]</f>
        <v>1512</v>
      </c>
      <c r="AF883">
        <f>MIS[[#This Row],[LTP]]*MIS[[#This Row],[OrderQuantity]]</f>
        <v>1068</v>
      </c>
      <c r="AG883">
        <f>IF(MIS[[#This Row],[OrderSide]]="SELL",MIS[[#This Row],[VALUE]]-MIS[[#This Row],[LIVE_VALUE]],MIS[[#This Row],[LIVE_VALUE]]-MIS[[#This Row],[VALUE]])</f>
        <v>-444</v>
      </c>
      <c r="AH883" t="str" cm="1">
        <f t="array" ref="AH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" t="str">
        <f>MIS[[#This Row],[TRADING SYMBOL]]</f>
        <v>SENSEX2552084800CE</v>
      </c>
      <c r="AJ883" t="str">
        <f>IF(RIGHT(MIS[[#This Row],[Main/Hedge]],4)="MAIN","MAIN","HEDGE")</f>
        <v>HEDGE</v>
      </c>
      <c r="AK883" t="str" cm="1">
        <f t="array" ref="AK883">_xlfn._xlws.FILTER(Table4[Column1],ISNUMBER(SEARCH(Table4[Column1],MIS[[#This Row],[OrderUniqueIdentifier]])),"")</f>
        <v>XYT</v>
      </c>
    </row>
    <row r="884" spans="1:37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>
        <f>_xlfn.XLOOKUP(MIS[[#This Row],[TRADING SYMBOL]],[1]Sheet1!$D:$D,[1]Sheet1!$C:$C)</f>
        <v>32.799999999999997</v>
      </c>
      <c r="AE884">
        <f>MIS[[#This Row],[OrderAverageTradedPrice]]*MIS[[#This Row],[OrderQuantity]]</f>
        <v>3213</v>
      </c>
      <c r="AF884">
        <f>MIS[[#This Row],[LTP]]*MIS[[#This Row],[OrderQuantity]]</f>
        <v>1967.9999999999998</v>
      </c>
      <c r="AG884">
        <f>IF(MIS[[#This Row],[OrderSide]]="SELL",MIS[[#This Row],[VALUE]]-MIS[[#This Row],[LIVE_VALUE]],MIS[[#This Row],[LIVE_VALUE]]-MIS[[#This Row],[VALUE]])</f>
        <v>-1245.0000000000002</v>
      </c>
      <c r="AH884" t="str" cm="1">
        <f t="array" ref="AH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" t="str">
        <f>MIS[[#This Row],[TRADING SYMBOL]]</f>
        <v>SENSEX2552079800PE</v>
      </c>
      <c r="AJ884" t="str">
        <f>IF(RIGHT(MIS[[#This Row],[Main/Hedge]],4)="MAIN","MAIN","HEDGE")</f>
        <v>HEDGE</v>
      </c>
      <c r="AK884" t="str" cm="1">
        <f t="array" ref="AK884">_xlfn._xlws.FILTER(Table4[Column1],ISNUMBER(SEARCH(Table4[Column1],MIS[[#This Row],[OrderUniqueIdentifier]])),"")</f>
        <v>XYT</v>
      </c>
    </row>
    <row r="885" spans="1:37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>
        <f>_xlfn.XLOOKUP(MIS[[#This Row],[TRADING SYMBOL]],[1]Sheet1!$D:$D,[1]Sheet1!$C:$C)</f>
        <v>17.8</v>
      </c>
      <c r="AE885">
        <f>MIS[[#This Row],[OrderAverageTradedPrice]]*MIS[[#This Row],[OrderQuantity]]</f>
        <v>2541</v>
      </c>
      <c r="AF885">
        <f>MIS[[#This Row],[LTP]]*MIS[[#This Row],[OrderQuantity]]</f>
        <v>1780</v>
      </c>
      <c r="AG885">
        <f>IF(MIS[[#This Row],[OrderSide]]="SELL",MIS[[#This Row],[VALUE]]-MIS[[#This Row],[LIVE_VALUE]],MIS[[#This Row],[LIVE_VALUE]]-MIS[[#This Row],[VALUE]])</f>
        <v>-761</v>
      </c>
      <c r="AH885" t="str" cm="1">
        <f t="array" ref="AH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" t="str">
        <f>MIS[[#This Row],[TRADING SYMBOL]]</f>
        <v>SENSEX2552084800CE</v>
      </c>
      <c r="AJ885" t="str">
        <f>IF(RIGHT(MIS[[#This Row],[Main/Hedge]],4)="MAIN","MAIN","HEDGE")</f>
        <v>HEDGE</v>
      </c>
      <c r="AK885" t="str" cm="1">
        <f t="array" ref="AK885">_xlfn._xlws.FILTER(Table4[Column1],ISNUMBER(SEARCH(Table4[Column1],MIS[[#This Row],[OrderUniqueIdentifier]])),"")</f>
        <v>XYT</v>
      </c>
    </row>
    <row r="886" spans="1:37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>
        <f>_xlfn.XLOOKUP(MIS[[#This Row],[TRADING SYMBOL]],[1]Sheet1!$D:$D,[1]Sheet1!$C:$C)</f>
        <v>17.8</v>
      </c>
      <c r="AE886">
        <f>MIS[[#This Row],[OrderAverageTradedPrice]]*MIS[[#This Row],[OrderQuantity]]</f>
        <v>504</v>
      </c>
      <c r="AF886">
        <f>MIS[[#This Row],[LTP]]*MIS[[#This Row],[OrderQuantity]]</f>
        <v>356</v>
      </c>
      <c r="AG886">
        <f>IF(MIS[[#This Row],[OrderSide]]="SELL",MIS[[#This Row],[VALUE]]-MIS[[#This Row],[LIVE_VALUE]],MIS[[#This Row],[LIVE_VALUE]]-MIS[[#This Row],[VALUE]])</f>
        <v>-148</v>
      </c>
      <c r="AH886" t="str" cm="1">
        <f t="array" ref="AH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" t="str">
        <f>MIS[[#This Row],[TRADING SYMBOL]]</f>
        <v>SENSEX2552084800CE</v>
      </c>
      <c r="AJ886" t="str">
        <f>IF(RIGHT(MIS[[#This Row],[Main/Hedge]],4)="MAIN","MAIN","HEDGE")</f>
        <v>HEDGE</v>
      </c>
      <c r="AK886" t="str" cm="1">
        <f t="array" ref="AK886">_xlfn._xlws.FILTER(Table4[Column1],ISNUMBER(SEARCH(Table4[Column1],MIS[[#This Row],[OrderUniqueIdentifier]])),"")</f>
        <v>XYT</v>
      </c>
    </row>
    <row r="887" spans="1:37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>
        <f>_xlfn.XLOOKUP(MIS[[#This Row],[TRADING SYMBOL]],[1]Sheet1!$D:$D,[1]Sheet1!$C:$C)</f>
        <v>32.799999999999997</v>
      </c>
      <c r="AE887">
        <f>MIS[[#This Row],[OrderAverageTradedPrice]]*MIS[[#This Row],[OrderQuantity]]</f>
        <v>1084</v>
      </c>
      <c r="AF887">
        <f>MIS[[#This Row],[LTP]]*MIS[[#This Row],[OrderQuantity]]</f>
        <v>656</v>
      </c>
      <c r="AG887">
        <f>IF(MIS[[#This Row],[OrderSide]]="SELL",MIS[[#This Row],[VALUE]]-MIS[[#This Row],[LIVE_VALUE]],MIS[[#This Row],[LIVE_VALUE]]-MIS[[#This Row],[VALUE]])</f>
        <v>-428</v>
      </c>
      <c r="AH887" t="str" cm="1">
        <f t="array" ref="AH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" t="str">
        <f>MIS[[#This Row],[TRADING SYMBOL]]</f>
        <v>SENSEX2552079800PE</v>
      </c>
      <c r="AJ887" t="str">
        <f>IF(RIGHT(MIS[[#This Row],[Main/Hedge]],4)="MAIN","MAIN","HEDGE")</f>
        <v>HEDGE</v>
      </c>
      <c r="AK887" t="str" cm="1">
        <f t="array" ref="AK887">_xlfn._xlws.FILTER(Table4[Column1],ISNUMBER(SEARCH(Table4[Column1],MIS[[#This Row],[OrderUniqueIdentifier]])),"")</f>
        <v>XYT</v>
      </c>
    </row>
    <row r="888" spans="1:37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>
        <f>_xlfn.XLOOKUP(MIS[[#This Row],[TRADING SYMBOL]],[1]Sheet1!$D:$D,[1]Sheet1!$C:$C)</f>
        <v>17.8</v>
      </c>
      <c r="AE888">
        <f>MIS[[#This Row],[OrderAverageTradedPrice]]*MIS[[#This Row],[OrderQuantity]]</f>
        <v>508</v>
      </c>
      <c r="AF888">
        <f>MIS[[#This Row],[LTP]]*MIS[[#This Row],[OrderQuantity]]</f>
        <v>356</v>
      </c>
      <c r="AG888">
        <f>IF(MIS[[#This Row],[OrderSide]]="SELL",MIS[[#This Row],[VALUE]]-MIS[[#This Row],[LIVE_VALUE]],MIS[[#This Row],[LIVE_VALUE]]-MIS[[#This Row],[VALUE]])</f>
        <v>-152</v>
      </c>
      <c r="AH888" t="str" cm="1">
        <f t="array" ref="AH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" t="str">
        <f>MIS[[#This Row],[TRADING SYMBOL]]</f>
        <v>SENSEX2552084800CE</v>
      </c>
      <c r="AJ888" t="str">
        <f>IF(RIGHT(MIS[[#This Row],[Main/Hedge]],4)="MAIN","MAIN","HEDGE")</f>
        <v>HEDGE</v>
      </c>
      <c r="AK888" t="str" cm="1">
        <f t="array" ref="AK888">_xlfn._xlws.FILTER(Table4[Column1],ISNUMBER(SEARCH(Table4[Column1],MIS[[#This Row],[OrderUniqueIdentifier]])),"")</f>
        <v>XYT</v>
      </c>
    </row>
    <row r="889" spans="1:37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>
        <f>_xlfn.XLOOKUP(MIS[[#This Row],[TRADING SYMBOL]],[1]Sheet1!$D:$D,[1]Sheet1!$C:$C)</f>
        <v>32.799999999999997</v>
      </c>
      <c r="AE889">
        <f>MIS[[#This Row],[OrderAverageTradedPrice]]*MIS[[#This Row],[OrderQuantity]]</f>
        <v>1077</v>
      </c>
      <c r="AF889">
        <f>MIS[[#This Row],[LTP]]*MIS[[#This Row],[OrderQuantity]]</f>
        <v>656</v>
      </c>
      <c r="AG889">
        <f>IF(MIS[[#This Row],[OrderSide]]="SELL",MIS[[#This Row],[VALUE]]-MIS[[#This Row],[LIVE_VALUE]],MIS[[#This Row],[LIVE_VALUE]]-MIS[[#This Row],[VALUE]])</f>
        <v>-421</v>
      </c>
      <c r="AH889" t="str" cm="1">
        <f t="array" ref="AH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" t="str">
        <f>MIS[[#This Row],[TRADING SYMBOL]]</f>
        <v>SENSEX2552079800PE</v>
      </c>
      <c r="AJ889" t="str">
        <f>IF(RIGHT(MIS[[#This Row],[Main/Hedge]],4)="MAIN","MAIN","HEDGE")</f>
        <v>HEDGE</v>
      </c>
      <c r="AK889" t="str" cm="1">
        <f t="array" ref="AK889">_xlfn._xlws.FILTER(Table4[Column1],ISNUMBER(SEARCH(Table4[Column1],MIS[[#This Row],[OrderUniqueIdentifier]])),"")</f>
        <v>XYT</v>
      </c>
    </row>
    <row r="890" spans="1:37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>
        <f>_xlfn.XLOOKUP(MIS[[#This Row],[TRADING SYMBOL]],[1]Sheet1!$D:$D,[1]Sheet1!$C:$C)</f>
        <v>17.8</v>
      </c>
      <c r="AE890">
        <f>MIS[[#This Row],[OrderAverageTradedPrice]]*MIS[[#This Row],[OrderQuantity]]</f>
        <v>511</v>
      </c>
      <c r="AF890">
        <f>MIS[[#This Row],[LTP]]*MIS[[#This Row],[OrderQuantity]]</f>
        <v>356</v>
      </c>
      <c r="AG890">
        <f>IF(MIS[[#This Row],[OrderSide]]="SELL",MIS[[#This Row],[VALUE]]-MIS[[#This Row],[LIVE_VALUE]],MIS[[#This Row],[LIVE_VALUE]]-MIS[[#This Row],[VALUE]])</f>
        <v>-155</v>
      </c>
      <c r="AH890" t="str" cm="1">
        <f t="array" ref="AH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" t="str">
        <f>MIS[[#This Row],[TRADING SYMBOL]]</f>
        <v>SENSEX2552084800CE</v>
      </c>
      <c r="AJ890" t="str">
        <f>IF(RIGHT(MIS[[#This Row],[Main/Hedge]],4)="MAIN","MAIN","HEDGE")</f>
        <v>HEDGE</v>
      </c>
      <c r="AK890" t="str" cm="1">
        <f t="array" ref="AK890">_xlfn._xlws.FILTER(Table4[Column1],ISNUMBER(SEARCH(Table4[Column1],MIS[[#This Row],[OrderUniqueIdentifier]])),"")</f>
        <v>XYT</v>
      </c>
    </row>
    <row r="891" spans="1:37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>
        <f>_xlfn.XLOOKUP(MIS[[#This Row],[TRADING SYMBOL]],[1]Sheet1!$D:$D,[1]Sheet1!$C:$C)</f>
        <v>17.8</v>
      </c>
      <c r="AE891">
        <f>MIS[[#This Row],[OrderAverageTradedPrice]]*MIS[[#This Row],[OrderQuantity]]</f>
        <v>511</v>
      </c>
      <c r="AF891">
        <f>MIS[[#This Row],[LTP]]*MIS[[#This Row],[OrderQuantity]]</f>
        <v>356</v>
      </c>
      <c r="AG891">
        <f>IF(MIS[[#This Row],[OrderSide]]="SELL",MIS[[#This Row],[VALUE]]-MIS[[#This Row],[LIVE_VALUE]],MIS[[#This Row],[LIVE_VALUE]]-MIS[[#This Row],[VALUE]])</f>
        <v>-155</v>
      </c>
      <c r="AH891" t="str" cm="1">
        <f t="array" ref="AH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" t="str">
        <f>MIS[[#This Row],[TRADING SYMBOL]]</f>
        <v>SENSEX2552084800CE</v>
      </c>
      <c r="AJ891" t="str">
        <f>IF(RIGHT(MIS[[#This Row],[Main/Hedge]],4)="MAIN","MAIN","HEDGE")</f>
        <v>HEDGE</v>
      </c>
      <c r="AK891" t="str" cm="1">
        <f t="array" ref="AK891">_xlfn._xlws.FILTER(Table4[Column1],ISNUMBER(SEARCH(Table4[Column1],MIS[[#This Row],[OrderUniqueIdentifier]])),"")</f>
        <v>XYT</v>
      </c>
    </row>
    <row r="892" spans="1:37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>
        <f>_xlfn.XLOOKUP(MIS[[#This Row],[TRADING SYMBOL]],[1]Sheet1!$D:$D,[1]Sheet1!$C:$C)</f>
        <v>17.8</v>
      </c>
      <c r="AE892">
        <f>MIS[[#This Row],[OrderAverageTradedPrice]]*MIS[[#This Row],[OrderQuantity]]</f>
        <v>3060</v>
      </c>
      <c r="AF892">
        <f>MIS[[#This Row],[LTP]]*MIS[[#This Row],[OrderQuantity]]</f>
        <v>2136</v>
      </c>
      <c r="AG892">
        <f>IF(MIS[[#This Row],[OrderSide]]="SELL",MIS[[#This Row],[VALUE]]-MIS[[#This Row],[LIVE_VALUE]],MIS[[#This Row],[LIVE_VALUE]]-MIS[[#This Row],[VALUE]])</f>
        <v>-924</v>
      </c>
      <c r="AH892" t="str" cm="1">
        <f t="array" ref="AH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" t="str">
        <f>MIS[[#This Row],[TRADING SYMBOL]]</f>
        <v>SENSEX2552084800CE</v>
      </c>
      <c r="AJ892" t="str">
        <f>IF(RIGHT(MIS[[#This Row],[Main/Hedge]],4)="MAIN","MAIN","HEDGE")</f>
        <v>HEDGE</v>
      </c>
      <c r="AK892" t="str" cm="1">
        <f t="array" ref="AK892">_xlfn._xlws.FILTER(Table4[Column1],ISNUMBER(SEARCH(Table4[Column1],MIS[[#This Row],[OrderUniqueIdentifier]])),"")</f>
        <v>XYT</v>
      </c>
    </row>
    <row r="893" spans="1:37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>
        <f>_xlfn.XLOOKUP(MIS[[#This Row],[TRADING SYMBOL]],[1]Sheet1!$D:$D,[1]Sheet1!$C:$C)</f>
        <v>17.8</v>
      </c>
      <c r="AE893">
        <f>MIS[[#This Row],[OrderAverageTradedPrice]]*MIS[[#This Row],[OrderQuantity]]</f>
        <v>511</v>
      </c>
      <c r="AF893">
        <f>MIS[[#This Row],[LTP]]*MIS[[#This Row],[OrderQuantity]]</f>
        <v>356</v>
      </c>
      <c r="AG893">
        <f>IF(MIS[[#This Row],[OrderSide]]="SELL",MIS[[#This Row],[VALUE]]-MIS[[#This Row],[LIVE_VALUE]],MIS[[#This Row],[LIVE_VALUE]]-MIS[[#This Row],[VALUE]])</f>
        <v>-155</v>
      </c>
      <c r="AH893" t="str" cm="1">
        <f t="array" ref="AH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" t="str">
        <f>MIS[[#This Row],[TRADING SYMBOL]]</f>
        <v>SENSEX2552084800CE</v>
      </c>
      <c r="AJ893" t="str">
        <f>IF(RIGHT(MIS[[#This Row],[Main/Hedge]],4)="MAIN","MAIN","HEDGE")</f>
        <v>HEDGE</v>
      </c>
      <c r="AK893" t="str" cm="1">
        <f t="array" ref="AK893">_xlfn._xlws.FILTER(Table4[Column1],ISNUMBER(SEARCH(Table4[Column1],MIS[[#This Row],[OrderUniqueIdentifier]])),"")</f>
        <v>XYT</v>
      </c>
    </row>
    <row r="894" spans="1:37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>
        <f>_xlfn.XLOOKUP(MIS[[#This Row],[TRADING SYMBOL]],[1]Sheet1!$D:$D,[1]Sheet1!$C:$C)</f>
        <v>17.8</v>
      </c>
      <c r="AE894">
        <f>MIS[[#This Row],[OrderAverageTradedPrice]]*MIS[[#This Row],[OrderQuantity]]</f>
        <v>511</v>
      </c>
      <c r="AF894">
        <f>MIS[[#This Row],[LTP]]*MIS[[#This Row],[OrderQuantity]]</f>
        <v>356</v>
      </c>
      <c r="AG894">
        <f>IF(MIS[[#This Row],[OrderSide]]="SELL",MIS[[#This Row],[VALUE]]-MIS[[#This Row],[LIVE_VALUE]],MIS[[#This Row],[LIVE_VALUE]]-MIS[[#This Row],[VALUE]])</f>
        <v>-155</v>
      </c>
      <c r="AH894" t="str" cm="1">
        <f t="array" ref="AH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" t="str">
        <f>MIS[[#This Row],[TRADING SYMBOL]]</f>
        <v>SENSEX2552084800CE</v>
      </c>
      <c r="AJ894" t="str">
        <f>IF(RIGHT(MIS[[#This Row],[Main/Hedge]],4)="MAIN","MAIN","HEDGE")</f>
        <v>HEDGE</v>
      </c>
      <c r="AK894" t="str" cm="1">
        <f t="array" ref="AK894">_xlfn._xlws.FILTER(Table4[Column1],ISNUMBER(SEARCH(Table4[Column1],MIS[[#This Row],[OrderUniqueIdentifier]])),"")</f>
        <v>XYT</v>
      </c>
    </row>
    <row r="895" spans="1:37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>
        <f>_xlfn.XLOOKUP(MIS[[#This Row],[TRADING SYMBOL]],[1]Sheet1!$D:$D,[1]Sheet1!$C:$C)</f>
        <v>32.799999999999997</v>
      </c>
      <c r="AE895">
        <f>MIS[[#This Row],[OrderAverageTradedPrice]]*MIS[[#This Row],[OrderQuantity]]</f>
        <v>6478.9999999999927</v>
      </c>
      <c r="AF895">
        <f>MIS[[#This Row],[LTP]]*MIS[[#This Row],[OrderQuantity]]</f>
        <v>3935.9999999999995</v>
      </c>
      <c r="AG895">
        <f>IF(MIS[[#This Row],[OrderSide]]="SELL",MIS[[#This Row],[VALUE]]-MIS[[#This Row],[LIVE_VALUE]],MIS[[#This Row],[LIVE_VALUE]]-MIS[[#This Row],[VALUE]])</f>
        <v>-2542.9999999999932</v>
      </c>
      <c r="AH895" t="str" cm="1">
        <f t="array" ref="AH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" t="str">
        <f>MIS[[#This Row],[TRADING SYMBOL]]</f>
        <v>SENSEX2552079800PE</v>
      </c>
      <c r="AJ895" t="str">
        <f>IF(RIGHT(MIS[[#This Row],[Main/Hedge]],4)="MAIN","MAIN","HEDGE")</f>
        <v>HEDGE</v>
      </c>
      <c r="AK895" t="str" cm="1">
        <f t="array" ref="AK895">_xlfn._xlws.FILTER(Table4[Column1],ISNUMBER(SEARCH(Table4[Column1],MIS[[#This Row],[OrderUniqueIdentifier]])),"")</f>
        <v>XYT</v>
      </c>
    </row>
    <row r="896" spans="1:37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>
        <f>_xlfn.XLOOKUP(MIS[[#This Row],[TRADING SYMBOL]],[1]Sheet1!$D:$D,[1]Sheet1!$C:$C)</f>
        <v>17.8</v>
      </c>
      <c r="AE896">
        <f>MIS[[#This Row],[OrderAverageTradedPrice]]*MIS[[#This Row],[OrderQuantity]]</f>
        <v>1530.9999999999961</v>
      </c>
      <c r="AF896">
        <f>MIS[[#This Row],[LTP]]*MIS[[#This Row],[OrderQuantity]]</f>
        <v>1068</v>
      </c>
      <c r="AG896">
        <f>IF(MIS[[#This Row],[OrderSide]]="SELL",MIS[[#This Row],[VALUE]]-MIS[[#This Row],[LIVE_VALUE]],MIS[[#This Row],[LIVE_VALUE]]-MIS[[#This Row],[VALUE]])</f>
        <v>-462.99999999999613</v>
      </c>
      <c r="AH896" t="str" cm="1">
        <f t="array" ref="AH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" t="str">
        <f>MIS[[#This Row],[TRADING SYMBOL]]</f>
        <v>SENSEX2552084800CE</v>
      </c>
      <c r="AJ896" t="str">
        <f>IF(RIGHT(MIS[[#This Row],[Main/Hedge]],4)="MAIN","MAIN","HEDGE")</f>
        <v>HEDGE</v>
      </c>
      <c r="AK896" t="str" cm="1">
        <f t="array" ref="AK896">_xlfn._xlws.FILTER(Table4[Column1],ISNUMBER(SEARCH(Table4[Column1],MIS[[#This Row],[OrderUniqueIdentifier]])),"")</f>
        <v>XYT</v>
      </c>
    </row>
    <row r="897" spans="1:37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>
        <f>_xlfn.XLOOKUP(MIS[[#This Row],[TRADING SYMBOL]],[1]Sheet1!$D:$D,[1]Sheet1!$C:$C)</f>
        <v>17.8</v>
      </c>
      <c r="AE897">
        <f>MIS[[#This Row],[OrderAverageTradedPrice]]*MIS[[#This Row],[OrderQuantity]]</f>
        <v>1533</v>
      </c>
      <c r="AF897">
        <f>MIS[[#This Row],[LTP]]*MIS[[#This Row],[OrderQuantity]]</f>
        <v>1068</v>
      </c>
      <c r="AG897">
        <f>IF(MIS[[#This Row],[OrderSide]]="SELL",MIS[[#This Row],[VALUE]]-MIS[[#This Row],[LIVE_VALUE]],MIS[[#This Row],[LIVE_VALUE]]-MIS[[#This Row],[VALUE]])</f>
        <v>-465</v>
      </c>
      <c r="AH897" t="str" cm="1">
        <f t="array" ref="AH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" t="str">
        <f>MIS[[#This Row],[TRADING SYMBOL]]</f>
        <v>SENSEX2552084800CE</v>
      </c>
      <c r="AJ897" t="str">
        <f>IF(RIGHT(MIS[[#This Row],[Main/Hedge]],4)="MAIN","MAIN","HEDGE")</f>
        <v>HEDGE</v>
      </c>
      <c r="AK897" t="str" cm="1">
        <f t="array" ref="AK897">_xlfn._xlws.FILTER(Table4[Column1],ISNUMBER(SEARCH(Table4[Column1],MIS[[#This Row],[OrderUniqueIdentifier]])),"")</f>
        <v>XYT</v>
      </c>
    </row>
    <row r="898" spans="1:37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>
        <f>_xlfn.XLOOKUP(MIS[[#This Row],[TRADING SYMBOL]],[1]Sheet1!$D:$D,[1]Sheet1!$C:$C)</f>
        <v>32.799999999999997</v>
      </c>
      <c r="AE898">
        <f>MIS[[#This Row],[OrderAverageTradedPrice]]*MIS[[#This Row],[OrderQuantity]]</f>
        <v>6432</v>
      </c>
      <c r="AF898">
        <f>MIS[[#This Row],[LTP]]*MIS[[#This Row],[OrderQuantity]]</f>
        <v>3935.9999999999995</v>
      </c>
      <c r="AG898">
        <f>IF(MIS[[#This Row],[OrderSide]]="SELL",MIS[[#This Row],[VALUE]]-MIS[[#This Row],[LIVE_VALUE]],MIS[[#This Row],[LIVE_VALUE]]-MIS[[#This Row],[VALUE]])</f>
        <v>-2496.0000000000005</v>
      </c>
      <c r="AH898" t="str" cm="1">
        <f t="array" ref="AH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" t="str">
        <f>MIS[[#This Row],[TRADING SYMBOL]]</f>
        <v>SENSEX2552079800PE</v>
      </c>
      <c r="AJ898" t="str">
        <f>IF(RIGHT(MIS[[#This Row],[Main/Hedge]],4)="MAIN","MAIN","HEDGE")</f>
        <v>HEDGE</v>
      </c>
      <c r="AK898" t="str" cm="1">
        <f t="array" ref="AK898">_xlfn._xlws.FILTER(Table4[Column1],ISNUMBER(SEARCH(Table4[Column1],MIS[[#This Row],[OrderUniqueIdentifier]])),"")</f>
        <v>XYT</v>
      </c>
    </row>
    <row r="899" spans="1:37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>
        <f>_xlfn.XLOOKUP(MIS[[#This Row],[TRADING SYMBOL]],[1]Sheet1!$D:$D,[1]Sheet1!$C:$C)</f>
        <v>17.8</v>
      </c>
      <c r="AE899">
        <f>MIS[[#This Row],[OrderAverageTradedPrice]]*MIS[[#This Row],[OrderQuantity]]</f>
        <v>509</v>
      </c>
      <c r="AF899">
        <f>MIS[[#This Row],[LTP]]*MIS[[#This Row],[OrderQuantity]]</f>
        <v>356</v>
      </c>
      <c r="AG899">
        <f>IF(MIS[[#This Row],[OrderSide]]="SELL",MIS[[#This Row],[VALUE]]-MIS[[#This Row],[LIVE_VALUE]],MIS[[#This Row],[LIVE_VALUE]]-MIS[[#This Row],[VALUE]])</f>
        <v>-153</v>
      </c>
      <c r="AH899" t="str" cm="1">
        <f t="array" ref="AH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" t="str">
        <f>MIS[[#This Row],[TRADING SYMBOL]]</f>
        <v>SENSEX2552084800CE</v>
      </c>
      <c r="AJ899" t="str">
        <f>IF(RIGHT(MIS[[#This Row],[Main/Hedge]],4)="MAIN","MAIN","HEDGE")</f>
        <v>HEDGE</v>
      </c>
      <c r="AK899" t="str" cm="1">
        <f t="array" ref="AK899">_xlfn._xlws.FILTER(Table4[Column1],ISNUMBER(SEARCH(Table4[Column1],MIS[[#This Row],[OrderUniqueIdentifier]])),"")</f>
        <v>XYT</v>
      </c>
    </row>
    <row r="900" spans="1:37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>
        <f>_xlfn.XLOOKUP(MIS[[#This Row],[TRADING SYMBOL]],[1]Sheet1!$D:$D,[1]Sheet1!$C:$C)</f>
        <v>32.799999999999997</v>
      </c>
      <c r="AE900">
        <f>MIS[[#This Row],[OrderAverageTradedPrice]]*MIS[[#This Row],[OrderQuantity]]</f>
        <v>1086</v>
      </c>
      <c r="AF900">
        <f>MIS[[#This Row],[LTP]]*MIS[[#This Row],[OrderQuantity]]</f>
        <v>656</v>
      </c>
      <c r="AG900">
        <f>IF(MIS[[#This Row],[OrderSide]]="SELL",MIS[[#This Row],[VALUE]]-MIS[[#This Row],[LIVE_VALUE]],MIS[[#This Row],[LIVE_VALUE]]-MIS[[#This Row],[VALUE]])</f>
        <v>-430</v>
      </c>
      <c r="AH900" t="str" cm="1">
        <f t="array" ref="AH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" t="str">
        <f>MIS[[#This Row],[TRADING SYMBOL]]</f>
        <v>SENSEX2552079800PE</v>
      </c>
      <c r="AJ900" t="str">
        <f>IF(RIGHT(MIS[[#This Row],[Main/Hedge]],4)="MAIN","MAIN","HEDGE")</f>
        <v>HEDGE</v>
      </c>
      <c r="AK900" t="str" cm="1">
        <f t="array" ref="AK900">_xlfn._xlws.FILTER(Table4[Column1],ISNUMBER(SEARCH(Table4[Column1],MIS[[#This Row],[OrderUniqueIdentifier]])),"")</f>
        <v>XYT</v>
      </c>
    </row>
    <row r="901" spans="1:37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>
        <f>_xlfn.XLOOKUP(MIS[[#This Row],[TRADING SYMBOL]],[1]Sheet1!$D:$D,[1]Sheet1!$C:$C)</f>
        <v>32.799999999999997</v>
      </c>
      <c r="AE901">
        <f>MIS[[#This Row],[OrderAverageTradedPrice]]*MIS[[#This Row],[OrderQuantity]]</f>
        <v>1072</v>
      </c>
      <c r="AF901">
        <f>MIS[[#This Row],[LTP]]*MIS[[#This Row],[OrderQuantity]]</f>
        <v>656</v>
      </c>
      <c r="AG901">
        <f>IF(MIS[[#This Row],[OrderSide]]="SELL",MIS[[#This Row],[VALUE]]-MIS[[#This Row],[LIVE_VALUE]],MIS[[#This Row],[LIVE_VALUE]]-MIS[[#This Row],[VALUE]])</f>
        <v>-416</v>
      </c>
      <c r="AH901" t="str" cm="1">
        <f t="array" ref="AH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" t="str">
        <f>MIS[[#This Row],[TRADING SYMBOL]]</f>
        <v>SENSEX2552079800PE</v>
      </c>
      <c r="AJ901" t="str">
        <f>IF(RIGHT(MIS[[#This Row],[Main/Hedge]],4)="MAIN","MAIN","HEDGE")</f>
        <v>HEDGE</v>
      </c>
      <c r="AK901" t="str" cm="1">
        <f t="array" ref="AK901">_xlfn._xlws.FILTER(Table4[Column1],ISNUMBER(SEARCH(Table4[Column1],MIS[[#This Row],[OrderUniqueIdentifier]])),"")</f>
        <v>XYT</v>
      </c>
    </row>
    <row r="902" spans="1:37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>
        <f>_xlfn.XLOOKUP(MIS[[#This Row],[TRADING SYMBOL]],[1]Sheet1!$D:$D,[1]Sheet1!$C:$C)</f>
        <v>32.799999999999997</v>
      </c>
      <c r="AE902">
        <f>MIS[[#This Row],[OrderAverageTradedPrice]]*MIS[[#This Row],[OrderQuantity]]</f>
        <v>1076</v>
      </c>
      <c r="AF902">
        <f>MIS[[#This Row],[LTP]]*MIS[[#This Row],[OrderQuantity]]</f>
        <v>656</v>
      </c>
      <c r="AG902">
        <f>IF(MIS[[#This Row],[OrderSide]]="SELL",MIS[[#This Row],[VALUE]]-MIS[[#This Row],[LIVE_VALUE]],MIS[[#This Row],[LIVE_VALUE]]-MIS[[#This Row],[VALUE]])</f>
        <v>-420</v>
      </c>
      <c r="AH902" t="str" cm="1">
        <f t="array" ref="AH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" t="str">
        <f>MIS[[#This Row],[TRADING SYMBOL]]</f>
        <v>SENSEX2552079800PE</v>
      </c>
      <c r="AJ902" t="str">
        <f>IF(RIGHT(MIS[[#This Row],[Main/Hedge]],4)="MAIN","MAIN","HEDGE")</f>
        <v>HEDGE</v>
      </c>
      <c r="AK902" t="str" cm="1">
        <f t="array" ref="AK902">_xlfn._xlws.FILTER(Table4[Column1],ISNUMBER(SEARCH(Table4[Column1],MIS[[#This Row],[OrderUniqueIdentifier]])),"")</f>
        <v>XYT</v>
      </c>
    </row>
    <row r="903" spans="1:37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>
        <f>_xlfn.XLOOKUP(MIS[[#This Row],[TRADING SYMBOL]],[1]Sheet1!$D:$D,[1]Sheet1!$C:$C)</f>
        <v>32.799999999999997</v>
      </c>
      <c r="AE903">
        <f>MIS[[#This Row],[OrderAverageTradedPrice]]*MIS[[#This Row],[OrderQuantity]]</f>
        <v>5390</v>
      </c>
      <c r="AF903">
        <f>MIS[[#This Row],[LTP]]*MIS[[#This Row],[OrderQuantity]]</f>
        <v>3279.9999999999995</v>
      </c>
      <c r="AG903">
        <f>IF(MIS[[#This Row],[OrderSide]]="SELL",MIS[[#This Row],[VALUE]]-MIS[[#This Row],[LIVE_VALUE]],MIS[[#This Row],[LIVE_VALUE]]-MIS[[#This Row],[VALUE]])</f>
        <v>-2110.0000000000005</v>
      </c>
      <c r="AH903" t="str" cm="1">
        <f t="array" ref="AH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" t="str">
        <f>MIS[[#This Row],[TRADING SYMBOL]]</f>
        <v>SENSEX2552079800PE</v>
      </c>
      <c r="AJ903" t="str">
        <f>IF(RIGHT(MIS[[#This Row],[Main/Hedge]],4)="MAIN","MAIN","HEDGE")</f>
        <v>HEDGE</v>
      </c>
      <c r="AK903" t="str" cm="1">
        <f t="array" ref="AK903">_xlfn._xlws.FILTER(Table4[Column1],ISNUMBER(SEARCH(Table4[Column1],MIS[[#This Row],[OrderUniqueIdentifier]])),"")</f>
        <v>XYT</v>
      </c>
    </row>
    <row r="904" spans="1:37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>
        <f>_xlfn.XLOOKUP(MIS[[#This Row],[TRADING SYMBOL]],[1]Sheet1!$D:$D,[1]Sheet1!$C:$C)</f>
        <v>17.8</v>
      </c>
      <c r="AE904">
        <f>MIS[[#This Row],[OrderAverageTradedPrice]]*MIS[[#This Row],[OrderQuantity]]</f>
        <v>511</v>
      </c>
      <c r="AF904">
        <f>MIS[[#This Row],[LTP]]*MIS[[#This Row],[OrderQuantity]]</f>
        <v>356</v>
      </c>
      <c r="AG904">
        <f>IF(MIS[[#This Row],[OrderSide]]="SELL",MIS[[#This Row],[VALUE]]-MIS[[#This Row],[LIVE_VALUE]],MIS[[#This Row],[LIVE_VALUE]]-MIS[[#This Row],[VALUE]])</f>
        <v>-155</v>
      </c>
      <c r="AH904" t="str" cm="1">
        <f t="array" ref="AH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" t="str">
        <f>MIS[[#This Row],[TRADING SYMBOL]]</f>
        <v>SENSEX2552084800CE</v>
      </c>
      <c r="AJ904" t="str">
        <f>IF(RIGHT(MIS[[#This Row],[Main/Hedge]],4)="MAIN","MAIN","HEDGE")</f>
        <v>HEDGE</v>
      </c>
      <c r="AK904" t="str" cm="1">
        <f t="array" ref="AK904">_xlfn._xlws.FILTER(Table4[Column1],ISNUMBER(SEARCH(Table4[Column1],MIS[[#This Row],[OrderUniqueIdentifier]])),"")</f>
        <v>XYT</v>
      </c>
    </row>
    <row r="905" spans="1:37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>
        <f>_xlfn.XLOOKUP(MIS[[#This Row],[TRADING SYMBOL]],[1]Sheet1!$D:$D,[1]Sheet1!$C:$C)</f>
        <v>32.799999999999997</v>
      </c>
      <c r="AE905">
        <f>MIS[[#This Row],[OrderAverageTradedPrice]]*MIS[[#This Row],[OrderQuantity]]</f>
        <v>5400</v>
      </c>
      <c r="AF905">
        <f>MIS[[#This Row],[LTP]]*MIS[[#This Row],[OrderQuantity]]</f>
        <v>3279.9999999999995</v>
      </c>
      <c r="AG905">
        <f>IF(MIS[[#This Row],[OrderSide]]="SELL",MIS[[#This Row],[VALUE]]-MIS[[#This Row],[LIVE_VALUE]],MIS[[#This Row],[LIVE_VALUE]]-MIS[[#This Row],[VALUE]])</f>
        <v>-2120.0000000000005</v>
      </c>
      <c r="AH905" t="str" cm="1">
        <f t="array" ref="AH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" t="str">
        <f>MIS[[#This Row],[TRADING SYMBOL]]</f>
        <v>SENSEX2552079800PE</v>
      </c>
      <c r="AJ905" t="str">
        <f>IF(RIGHT(MIS[[#This Row],[Main/Hedge]],4)="MAIN","MAIN","HEDGE")</f>
        <v>HEDGE</v>
      </c>
      <c r="AK905" t="str" cm="1">
        <f t="array" ref="AK905">_xlfn._xlws.FILTER(Table4[Column1],ISNUMBER(SEARCH(Table4[Column1],MIS[[#This Row],[OrderUniqueIdentifier]])),"")</f>
        <v>XYT</v>
      </c>
    </row>
    <row r="906" spans="1:37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>
        <f>_xlfn.XLOOKUP(MIS[[#This Row],[TRADING SYMBOL]],[1]Sheet1!$D:$D,[1]Sheet1!$C:$C)</f>
        <v>17.8</v>
      </c>
      <c r="AE906">
        <f>MIS[[#This Row],[OrderAverageTradedPrice]]*MIS[[#This Row],[OrderQuantity]]</f>
        <v>2036</v>
      </c>
      <c r="AF906">
        <f>MIS[[#This Row],[LTP]]*MIS[[#This Row],[OrderQuantity]]</f>
        <v>1424</v>
      </c>
      <c r="AG906">
        <f>IF(MIS[[#This Row],[OrderSide]]="SELL",MIS[[#This Row],[VALUE]]-MIS[[#This Row],[LIVE_VALUE]],MIS[[#This Row],[LIVE_VALUE]]-MIS[[#This Row],[VALUE]])</f>
        <v>-612</v>
      </c>
      <c r="AH906" t="str" cm="1">
        <f t="array" ref="AH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" t="str">
        <f>MIS[[#This Row],[TRADING SYMBOL]]</f>
        <v>SENSEX2552084800CE</v>
      </c>
      <c r="AJ906" t="str">
        <f>IF(RIGHT(MIS[[#This Row],[Main/Hedge]],4)="MAIN","MAIN","HEDGE")</f>
        <v>HEDGE</v>
      </c>
      <c r="AK906" t="str" cm="1">
        <f t="array" ref="AK906">_xlfn._xlws.FILTER(Table4[Column1],ISNUMBER(SEARCH(Table4[Column1],MIS[[#This Row],[OrderUniqueIdentifier]])),"")</f>
        <v>XYT</v>
      </c>
    </row>
    <row r="907" spans="1:37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>
        <f>_xlfn.XLOOKUP(MIS[[#This Row],[TRADING SYMBOL]],[1]Sheet1!$D:$D,[1]Sheet1!$C:$C)</f>
        <v>32.799999999999997</v>
      </c>
      <c r="AE907">
        <f>MIS[[#This Row],[OrderAverageTradedPrice]]*MIS[[#This Row],[OrderQuantity]]</f>
        <v>4344</v>
      </c>
      <c r="AF907">
        <f>MIS[[#This Row],[LTP]]*MIS[[#This Row],[OrderQuantity]]</f>
        <v>2624</v>
      </c>
      <c r="AG907">
        <f>IF(MIS[[#This Row],[OrderSide]]="SELL",MIS[[#This Row],[VALUE]]-MIS[[#This Row],[LIVE_VALUE]],MIS[[#This Row],[LIVE_VALUE]]-MIS[[#This Row],[VALUE]])</f>
        <v>-1720</v>
      </c>
      <c r="AH907" t="str" cm="1">
        <f t="array" ref="AH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" t="str">
        <f>MIS[[#This Row],[TRADING SYMBOL]]</f>
        <v>SENSEX2552079800PE</v>
      </c>
      <c r="AJ907" t="str">
        <f>IF(RIGHT(MIS[[#This Row],[Main/Hedge]],4)="MAIN","MAIN","HEDGE")</f>
        <v>HEDGE</v>
      </c>
      <c r="AK907" t="str" cm="1">
        <f t="array" ref="AK907">_xlfn._xlws.FILTER(Table4[Column1],ISNUMBER(SEARCH(Table4[Column1],MIS[[#This Row],[OrderUniqueIdentifier]])),"")</f>
        <v>XYT</v>
      </c>
    </row>
    <row r="908" spans="1:37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>
        <f>_xlfn.XLOOKUP(MIS[[#This Row],[TRADING SYMBOL]],[1]Sheet1!$D:$D,[1]Sheet1!$C:$C)</f>
        <v>32.799999999999997</v>
      </c>
      <c r="AE908">
        <f>MIS[[#This Row],[OrderAverageTradedPrice]]*MIS[[#This Row],[OrderQuantity]]</f>
        <v>1077</v>
      </c>
      <c r="AF908">
        <f>MIS[[#This Row],[LTP]]*MIS[[#This Row],[OrderQuantity]]</f>
        <v>656</v>
      </c>
      <c r="AG908">
        <f>IF(MIS[[#This Row],[OrderSide]]="SELL",MIS[[#This Row],[VALUE]]-MIS[[#This Row],[LIVE_VALUE]],MIS[[#This Row],[LIVE_VALUE]]-MIS[[#This Row],[VALUE]])</f>
        <v>-421</v>
      </c>
      <c r="AH908" t="str" cm="1">
        <f t="array" ref="AH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" t="str">
        <f>MIS[[#This Row],[TRADING SYMBOL]]</f>
        <v>SENSEX2552079800PE</v>
      </c>
      <c r="AJ908" t="str">
        <f>IF(RIGHT(MIS[[#This Row],[Main/Hedge]],4)="MAIN","MAIN","HEDGE")</f>
        <v>HEDGE</v>
      </c>
      <c r="AK908" t="str" cm="1">
        <f t="array" ref="AK908">_xlfn._xlws.FILTER(Table4[Column1],ISNUMBER(SEARCH(Table4[Column1],MIS[[#This Row],[OrderUniqueIdentifier]])),"")</f>
        <v>XYT</v>
      </c>
    </row>
    <row r="909" spans="1:37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>
        <f>_xlfn.XLOOKUP(MIS[[#This Row],[TRADING SYMBOL]],[1]Sheet1!$D:$D,[1]Sheet1!$C:$C)</f>
        <v>17.8</v>
      </c>
      <c r="AE909">
        <f>MIS[[#This Row],[OrderAverageTradedPrice]]*MIS[[#This Row],[OrderQuantity]]</f>
        <v>509</v>
      </c>
      <c r="AF909">
        <f>MIS[[#This Row],[LTP]]*MIS[[#This Row],[OrderQuantity]]</f>
        <v>356</v>
      </c>
      <c r="AG909">
        <f>IF(MIS[[#This Row],[OrderSide]]="SELL",MIS[[#This Row],[VALUE]]-MIS[[#This Row],[LIVE_VALUE]],MIS[[#This Row],[LIVE_VALUE]]-MIS[[#This Row],[VALUE]])</f>
        <v>-153</v>
      </c>
      <c r="AH909" t="str" cm="1">
        <f t="array" ref="AH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" t="str">
        <f>MIS[[#This Row],[TRADING SYMBOL]]</f>
        <v>SENSEX2552084800CE</v>
      </c>
      <c r="AJ909" t="str">
        <f>IF(RIGHT(MIS[[#This Row],[Main/Hedge]],4)="MAIN","MAIN","HEDGE")</f>
        <v>HEDGE</v>
      </c>
      <c r="AK909" t="str" cm="1">
        <f t="array" ref="AK909">_xlfn._xlws.FILTER(Table4[Column1],ISNUMBER(SEARCH(Table4[Column1],MIS[[#This Row],[OrderUniqueIdentifier]])),"")</f>
        <v>XYT</v>
      </c>
    </row>
    <row r="910" spans="1:37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>
        <f>_xlfn.XLOOKUP(MIS[[#This Row],[TRADING SYMBOL]],[1]Sheet1!$D:$D,[1]Sheet1!$C:$C)</f>
        <v>32.799999999999997</v>
      </c>
      <c r="AE910">
        <f>MIS[[#This Row],[OrderAverageTradedPrice]]*MIS[[#This Row],[OrderQuantity]]</f>
        <v>1080</v>
      </c>
      <c r="AF910">
        <f>MIS[[#This Row],[LTP]]*MIS[[#This Row],[OrderQuantity]]</f>
        <v>656</v>
      </c>
      <c r="AG910">
        <f>IF(MIS[[#This Row],[OrderSide]]="SELL",MIS[[#This Row],[VALUE]]-MIS[[#This Row],[LIVE_VALUE]],MIS[[#This Row],[LIVE_VALUE]]-MIS[[#This Row],[VALUE]])</f>
        <v>-424</v>
      </c>
      <c r="AH910" t="str" cm="1">
        <f t="array" ref="AH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" t="str">
        <f>MIS[[#This Row],[TRADING SYMBOL]]</f>
        <v>SENSEX2552079800PE</v>
      </c>
      <c r="AJ910" t="str">
        <f>IF(RIGHT(MIS[[#This Row],[Main/Hedge]],4)="MAIN","MAIN","HEDGE")</f>
        <v>HEDGE</v>
      </c>
      <c r="AK910" t="str" cm="1">
        <f t="array" ref="AK910">_xlfn._xlws.FILTER(Table4[Column1],ISNUMBER(SEARCH(Table4[Column1],MIS[[#This Row],[OrderUniqueIdentifier]])),"")</f>
        <v>XYT</v>
      </c>
    </row>
    <row r="911" spans="1:37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>
        <f>_xlfn.XLOOKUP(MIS[[#This Row],[TRADING SYMBOL]],[1]Sheet1!$D:$D,[1]Sheet1!$C:$C)</f>
        <v>32.799999999999997</v>
      </c>
      <c r="AE911">
        <f>MIS[[#This Row],[OrderAverageTradedPrice]]*MIS[[#This Row],[OrderQuantity]]</f>
        <v>1080</v>
      </c>
      <c r="AF911">
        <f>MIS[[#This Row],[LTP]]*MIS[[#This Row],[OrderQuantity]]</f>
        <v>656</v>
      </c>
      <c r="AG911">
        <f>IF(MIS[[#This Row],[OrderSide]]="SELL",MIS[[#This Row],[VALUE]]-MIS[[#This Row],[LIVE_VALUE]],MIS[[#This Row],[LIVE_VALUE]]-MIS[[#This Row],[VALUE]])</f>
        <v>-424</v>
      </c>
      <c r="AH911" t="str" cm="1">
        <f t="array" ref="AH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" t="str">
        <f>MIS[[#This Row],[TRADING SYMBOL]]</f>
        <v>SENSEX2552079800PE</v>
      </c>
      <c r="AJ911" t="str">
        <f>IF(RIGHT(MIS[[#This Row],[Main/Hedge]],4)="MAIN","MAIN","HEDGE")</f>
        <v>HEDGE</v>
      </c>
      <c r="AK911" t="str" cm="1">
        <f t="array" ref="AK911">_xlfn._xlws.FILTER(Table4[Column1],ISNUMBER(SEARCH(Table4[Column1],MIS[[#This Row],[OrderUniqueIdentifier]])),"")</f>
        <v>XYT</v>
      </c>
    </row>
    <row r="912" spans="1:37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>
        <f>_xlfn.XLOOKUP(MIS[[#This Row],[TRADING SYMBOL]],[1]Sheet1!$D:$D,[1]Sheet1!$C:$C)</f>
        <v>17.8</v>
      </c>
      <c r="AE912">
        <f>MIS[[#This Row],[OrderAverageTradedPrice]]*MIS[[#This Row],[OrderQuantity]]</f>
        <v>1533</v>
      </c>
      <c r="AF912">
        <f>MIS[[#This Row],[LTP]]*MIS[[#This Row],[OrderQuantity]]</f>
        <v>1068</v>
      </c>
      <c r="AG912">
        <f>IF(MIS[[#This Row],[OrderSide]]="SELL",MIS[[#This Row],[VALUE]]-MIS[[#This Row],[LIVE_VALUE]],MIS[[#This Row],[LIVE_VALUE]]-MIS[[#This Row],[VALUE]])</f>
        <v>-465</v>
      </c>
      <c r="AH912" t="str" cm="1">
        <f t="array" ref="AH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" t="str">
        <f>MIS[[#This Row],[TRADING SYMBOL]]</f>
        <v>SENSEX2552084800CE</v>
      </c>
      <c r="AJ912" t="str">
        <f>IF(RIGHT(MIS[[#This Row],[Main/Hedge]],4)="MAIN","MAIN","HEDGE")</f>
        <v>HEDGE</v>
      </c>
      <c r="AK912" t="str" cm="1">
        <f t="array" ref="AK912">_xlfn._xlws.FILTER(Table4[Column1],ISNUMBER(SEARCH(Table4[Column1],MIS[[#This Row],[OrderUniqueIdentifier]])),"")</f>
        <v>XYT</v>
      </c>
    </row>
    <row r="913" spans="1:37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>
        <f>_xlfn.XLOOKUP(MIS[[#This Row],[TRADING SYMBOL]],[1]Sheet1!$D:$D,[1]Sheet1!$C:$C)</f>
        <v>17.8</v>
      </c>
      <c r="AE913">
        <f>MIS[[#This Row],[OrderAverageTradedPrice]]*MIS[[#This Row],[OrderQuantity]]</f>
        <v>7154</v>
      </c>
      <c r="AF913">
        <f>MIS[[#This Row],[LTP]]*MIS[[#This Row],[OrderQuantity]]</f>
        <v>4984</v>
      </c>
      <c r="AG913">
        <f>IF(MIS[[#This Row],[OrderSide]]="SELL",MIS[[#This Row],[VALUE]]-MIS[[#This Row],[LIVE_VALUE]],MIS[[#This Row],[LIVE_VALUE]]-MIS[[#This Row],[VALUE]])</f>
        <v>-2170</v>
      </c>
      <c r="AH913" t="str" cm="1">
        <f t="array" ref="AH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" t="str">
        <f>MIS[[#This Row],[TRADING SYMBOL]]</f>
        <v>SENSEX2552084800CE</v>
      </c>
      <c r="AJ913" t="str">
        <f>IF(RIGHT(MIS[[#This Row],[Main/Hedge]],4)="MAIN","MAIN","HEDGE")</f>
        <v>HEDGE</v>
      </c>
      <c r="AK913" t="str" cm="1">
        <f t="array" ref="AK913">_xlfn._xlws.FILTER(Table4[Column1],ISNUMBER(SEARCH(Table4[Column1],MIS[[#This Row],[OrderUniqueIdentifier]])),"")</f>
        <v>XYT</v>
      </c>
    </row>
    <row r="914" spans="1:37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>
        <f>_xlfn.XLOOKUP(MIS[[#This Row],[TRADING SYMBOL]],[1]Sheet1!$D:$D,[1]Sheet1!$C:$C)</f>
        <v>32.799999999999997</v>
      </c>
      <c r="AE914">
        <f>MIS[[#This Row],[OrderAverageTradedPrice]]*MIS[[#This Row],[OrderQuantity]]</f>
        <v>15157.999999999976</v>
      </c>
      <c r="AF914">
        <f>MIS[[#This Row],[LTP]]*MIS[[#This Row],[OrderQuantity]]</f>
        <v>9184</v>
      </c>
      <c r="AG914">
        <f>IF(MIS[[#This Row],[OrderSide]]="SELL",MIS[[#This Row],[VALUE]]-MIS[[#This Row],[LIVE_VALUE]],MIS[[#This Row],[LIVE_VALUE]]-MIS[[#This Row],[VALUE]])</f>
        <v>-5973.9999999999764</v>
      </c>
      <c r="AH914" t="str" cm="1">
        <f t="array" ref="AH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" t="str">
        <f>MIS[[#This Row],[TRADING SYMBOL]]</f>
        <v>SENSEX2552079800PE</v>
      </c>
      <c r="AJ914" t="str">
        <f>IF(RIGHT(MIS[[#This Row],[Main/Hedge]],4)="MAIN","MAIN","HEDGE")</f>
        <v>HEDGE</v>
      </c>
      <c r="AK914" t="str" cm="1">
        <f t="array" ref="AK914">_xlfn._xlws.FILTER(Table4[Column1],ISNUMBER(SEARCH(Table4[Column1],MIS[[#This Row],[OrderUniqueIdentifier]])),"")</f>
        <v>XYT</v>
      </c>
    </row>
    <row r="915" spans="1:37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>
        <f>_xlfn.XLOOKUP(MIS[[#This Row],[TRADING SYMBOL]],[1]Sheet1!$D:$D,[1]Sheet1!$C:$C)</f>
        <v>17.8</v>
      </c>
      <c r="AE915">
        <f>MIS[[#This Row],[OrderAverageTradedPrice]]*MIS[[#This Row],[OrderQuantity]]</f>
        <v>6114.9999999999836</v>
      </c>
      <c r="AF915">
        <f>MIS[[#This Row],[LTP]]*MIS[[#This Row],[OrderQuantity]]</f>
        <v>4272</v>
      </c>
      <c r="AG915">
        <f>IF(MIS[[#This Row],[OrderSide]]="SELL",MIS[[#This Row],[VALUE]]-MIS[[#This Row],[LIVE_VALUE]],MIS[[#This Row],[LIVE_VALUE]]-MIS[[#This Row],[VALUE]])</f>
        <v>-1842.9999999999836</v>
      </c>
      <c r="AH915" t="str" cm="1">
        <f t="array" ref="AH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" t="str">
        <f>MIS[[#This Row],[TRADING SYMBOL]]</f>
        <v>SENSEX2552084800CE</v>
      </c>
      <c r="AJ915" t="str">
        <f>IF(RIGHT(MIS[[#This Row],[Main/Hedge]],4)="MAIN","MAIN","HEDGE")</f>
        <v>HEDGE</v>
      </c>
      <c r="AK915" t="str" cm="1">
        <f t="array" ref="AK915">_xlfn._xlws.FILTER(Table4[Column1],ISNUMBER(SEARCH(Table4[Column1],MIS[[#This Row],[OrderUniqueIdentifier]])),"")</f>
        <v>XYT</v>
      </c>
    </row>
    <row r="916" spans="1:37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>
        <f>_xlfn.XLOOKUP(MIS[[#This Row],[TRADING SYMBOL]],[1]Sheet1!$D:$D,[1]Sheet1!$C:$C)</f>
        <v>32.799999999999997</v>
      </c>
      <c r="AE916">
        <f>MIS[[#This Row],[OrderAverageTradedPrice]]*MIS[[#This Row],[OrderQuantity]]</f>
        <v>12945</v>
      </c>
      <c r="AF916">
        <f>MIS[[#This Row],[LTP]]*MIS[[#This Row],[OrderQuantity]]</f>
        <v>7871.9999999999991</v>
      </c>
      <c r="AG916">
        <f>IF(MIS[[#This Row],[OrderSide]]="SELL",MIS[[#This Row],[VALUE]]-MIS[[#This Row],[LIVE_VALUE]],MIS[[#This Row],[LIVE_VALUE]]-MIS[[#This Row],[VALUE]])</f>
        <v>-5073.0000000000009</v>
      </c>
      <c r="AH916" t="str" cm="1">
        <f t="array" ref="AH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" t="str">
        <f>MIS[[#This Row],[TRADING SYMBOL]]</f>
        <v>SENSEX2552079800PE</v>
      </c>
      <c r="AJ916" t="str">
        <f>IF(RIGHT(MIS[[#This Row],[Main/Hedge]],4)="MAIN","MAIN","HEDGE")</f>
        <v>HEDGE</v>
      </c>
      <c r="AK916" t="str" cm="1">
        <f t="array" ref="AK916">_xlfn._xlws.FILTER(Table4[Column1],ISNUMBER(SEARCH(Table4[Column1],MIS[[#This Row],[OrderUniqueIdentifier]])),"")</f>
        <v>XYT</v>
      </c>
    </row>
    <row r="917" spans="1:37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>
        <f>_xlfn.XLOOKUP(MIS[[#This Row],[TRADING SYMBOL]],[1]Sheet1!$D:$D,[1]Sheet1!$C:$C)</f>
        <v>17.8</v>
      </c>
      <c r="AE917">
        <f>MIS[[#This Row],[OrderAverageTradedPrice]]*MIS[[#This Row],[OrderQuantity]]</f>
        <v>1533</v>
      </c>
      <c r="AF917">
        <f>MIS[[#This Row],[LTP]]*MIS[[#This Row],[OrderQuantity]]</f>
        <v>1068</v>
      </c>
      <c r="AG917">
        <f>IF(MIS[[#This Row],[OrderSide]]="SELL",MIS[[#This Row],[VALUE]]-MIS[[#This Row],[LIVE_VALUE]],MIS[[#This Row],[LIVE_VALUE]]-MIS[[#This Row],[VALUE]])</f>
        <v>-465</v>
      </c>
      <c r="AH917" t="str" cm="1">
        <f t="array" ref="AH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" t="str">
        <f>MIS[[#This Row],[TRADING SYMBOL]]</f>
        <v>SENSEX2552084800CE</v>
      </c>
      <c r="AJ917" t="str">
        <f>IF(RIGHT(MIS[[#This Row],[Main/Hedge]],4)="MAIN","MAIN","HEDGE")</f>
        <v>HEDGE</v>
      </c>
      <c r="AK917" t="str" cm="1">
        <f t="array" ref="AK917">_xlfn._xlws.FILTER(Table4[Column1],ISNUMBER(SEARCH(Table4[Column1],MIS[[#This Row],[OrderUniqueIdentifier]])),"")</f>
        <v>XYT</v>
      </c>
    </row>
    <row r="918" spans="1:37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>
        <f>_xlfn.XLOOKUP(MIS[[#This Row],[TRADING SYMBOL]],[1]Sheet1!$D:$D,[1]Sheet1!$C:$C)</f>
        <v>32.799999999999997</v>
      </c>
      <c r="AE918">
        <f>MIS[[#This Row],[OrderAverageTradedPrice]]*MIS[[#This Row],[OrderQuantity]]</f>
        <v>3234</v>
      </c>
      <c r="AF918">
        <f>MIS[[#This Row],[LTP]]*MIS[[#This Row],[OrderQuantity]]</f>
        <v>1967.9999999999998</v>
      </c>
      <c r="AG918">
        <f>IF(MIS[[#This Row],[OrderSide]]="SELL",MIS[[#This Row],[VALUE]]-MIS[[#This Row],[LIVE_VALUE]],MIS[[#This Row],[LIVE_VALUE]]-MIS[[#This Row],[VALUE]])</f>
        <v>-1266.0000000000002</v>
      </c>
      <c r="AH918" t="str" cm="1">
        <f t="array" ref="AH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" t="str">
        <f>MIS[[#This Row],[TRADING SYMBOL]]</f>
        <v>SENSEX2552079800PE</v>
      </c>
      <c r="AJ918" t="str">
        <f>IF(RIGHT(MIS[[#This Row],[Main/Hedge]],4)="MAIN","MAIN","HEDGE")</f>
        <v>HEDGE</v>
      </c>
      <c r="AK918" t="str" cm="1">
        <f t="array" ref="AK918">_xlfn._xlws.FILTER(Table4[Column1],ISNUMBER(SEARCH(Table4[Column1],MIS[[#This Row],[OrderUniqueIdentifier]])),"")</f>
        <v>XYT</v>
      </c>
    </row>
    <row r="919" spans="1:37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>
        <f>_xlfn.XLOOKUP(MIS[[#This Row],[TRADING SYMBOL]],[1]Sheet1!$D:$D,[1]Sheet1!$C:$C)</f>
        <v>17.8</v>
      </c>
      <c r="AE919">
        <f>MIS[[#This Row],[OrderAverageTradedPrice]]*MIS[[#This Row],[OrderQuantity]]</f>
        <v>1533</v>
      </c>
      <c r="AF919">
        <f>MIS[[#This Row],[LTP]]*MIS[[#This Row],[OrderQuantity]]</f>
        <v>1068</v>
      </c>
      <c r="AG919">
        <f>IF(MIS[[#This Row],[OrderSide]]="SELL",MIS[[#This Row],[VALUE]]-MIS[[#This Row],[LIVE_VALUE]],MIS[[#This Row],[LIVE_VALUE]]-MIS[[#This Row],[VALUE]])</f>
        <v>-465</v>
      </c>
      <c r="AH919" t="str" cm="1">
        <f t="array" ref="AH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" t="str">
        <f>MIS[[#This Row],[TRADING SYMBOL]]</f>
        <v>SENSEX2552084800CE</v>
      </c>
      <c r="AJ919" t="str">
        <f>IF(RIGHT(MIS[[#This Row],[Main/Hedge]],4)="MAIN","MAIN","HEDGE")</f>
        <v>HEDGE</v>
      </c>
      <c r="AK919" t="str" cm="1">
        <f t="array" ref="AK919">_xlfn._xlws.FILTER(Table4[Column1],ISNUMBER(SEARCH(Table4[Column1],MIS[[#This Row],[OrderUniqueIdentifier]])),"")</f>
        <v>XYT</v>
      </c>
    </row>
    <row r="920" spans="1:37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>
        <f>_xlfn.XLOOKUP(MIS[[#This Row],[TRADING SYMBOL]],[1]Sheet1!$D:$D,[1]Sheet1!$C:$C)</f>
        <v>17.8</v>
      </c>
      <c r="AE920">
        <f>MIS[[#This Row],[OrderAverageTradedPrice]]*MIS[[#This Row],[OrderQuantity]]</f>
        <v>1530</v>
      </c>
      <c r="AF920">
        <f>MIS[[#This Row],[LTP]]*MIS[[#This Row],[OrderQuantity]]</f>
        <v>1068</v>
      </c>
      <c r="AG920">
        <f>IF(MIS[[#This Row],[OrderSide]]="SELL",MIS[[#This Row],[VALUE]]-MIS[[#This Row],[LIVE_VALUE]],MIS[[#This Row],[LIVE_VALUE]]-MIS[[#This Row],[VALUE]])</f>
        <v>-462</v>
      </c>
      <c r="AH920" t="str" cm="1">
        <f t="array" ref="AH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" t="str">
        <f>MIS[[#This Row],[TRADING SYMBOL]]</f>
        <v>SENSEX2552084800CE</v>
      </c>
      <c r="AJ920" t="str">
        <f>IF(RIGHT(MIS[[#This Row],[Main/Hedge]],4)="MAIN","MAIN","HEDGE")</f>
        <v>HEDGE</v>
      </c>
      <c r="AK920" t="str" cm="1">
        <f t="array" ref="AK920">_xlfn._xlws.FILTER(Table4[Column1],ISNUMBER(SEARCH(Table4[Column1],MIS[[#This Row],[OrderUniqueIdentifier]])),"")</f>
        <v>XYT</v>
      </c>
    </row>
    <row r="921" spans="1:37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>
        <f>_xlfn.XLOOKUP(MIS[[#This Row],[TRADING SYMBOL]],[1]Sheet1!$D:$D,[1]Sheet1!$C:$C)</f>
        <v>32.799999999999997</v>
      </c>
      <c r="AE921">
        <f>MIS[[#This Row],[OrderAverageTradedPrice]]*MIS[[#This Row],[OrderQuantity]]</f>
        <v>3255</v>
      </c>
      <c r="AF921">
        <f>MIS[[#This Row],[LTP]]*MIS[[#This Row],[OrderQuantity]]</f>
        <v>1967.9999999999998</v>
      </c>
      <c r="AG921">
        <f>IF(MIS[[#This Row],[OrderSide]]="SELL",MIS[[#This Row],[VALUE]]-MIS[[#This Row],[LIVE_VALUE]],MIS[[#This Row],[LIVE_VALUE]]-MIS[[#This Row],[VALUE]])</f>
        <v>-1287.0000000000002</v>
      </c>
      <c r="AH921" t="str" cm="1">
        <f t="array" ref="AH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" t="str">
        <f>MIS[[#This Row],[TRADING SYMBOL]]</f>
        <v>SENSEX2552079800PE</v>
      </c>
      <c r="AJ921" t="str">
        <f>IF(RIGHT(MIS[[#This Row],[Main/Hedge]],4)="MAIN","MAIN","HEDGE")</f>
        <v>HEDGE</v>
      </c>
      <c r="AK921" t="str" cm="1">
        <f t="array" ref="AK921">_xlfn._xlws.FILTER(Table4[Column1],ISNUMBER(SEARCH(Table4[Column1],MIS[[#This Row],[OrderUniqueIdentifier]])),"")</f>
        <v>XYT</v>
      </c>
    </row>
    <row r="922" spans="1:37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>
        <f>_xlfn.XLOOKUP(MIS[[#This Row],[TRADING SYMBOL]],[1]Sheet1!$D:$D,[1]Sheet1!$C:$C)</f>
        <v>32.799999999999997</v>
      </c>
      <c r="AE922">
        <f>MIS[[#This Row],[OrderAverageTradedPrice]]*MIS[[#This Row],[OrderQuantity]]</f>
        <v>1085</v>
      </c>
      <c r="AF922">
        <f>MIS[[#This Row],[LTP]]*MIS[[#This Row],[OrderQuantity]]</f>
        <v>656</v>
      </c>
      <c r="AG922">
        <f>IF(MIS[[#This Row],[OrderSide]]="SELL",MIS[[#This Row],[VALUE]]-MIS[[#This Row],[LIVE_VALUE]],MIS[[#This Row],[LIVE_VALUE]]-MIS[[#This Row],[VALUE]])</f>
        <v>-429</v>
      </c>
      <c r="AH922" t="str" cm="1">
        <f t="array" ref="AH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" t="str">
        <f>MIS[[#This Row],[TRADING SYMBOL]]</f>
        <v>SENSEX2552079800PE</v>
      </c>
      <c r="AJ922" t="str">
        <f>IF(RIGHT(MIS[[#This Row],[Main/Hedge]],4)="MAIN","MAIN","HEDGE")</f>
        <v>HEDGE</v>
      </c>
      <c r="AK922" t="str" cm="1">
        <f t="array" ref="AK922">_xlfn._xlws.FILTER(Table4[Column1],ISNUMBER(SEARCH(Table4[Column1],MIS[[#This Row],[OrderUniqueIdentifier]])),"")</f>
        <v>XYT</v>
      </c>
    </row>
    <row r="923" spans="1:37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>
        <f>_xlfn.XLOOKUP(MIS[[#This Row],[TRADING SYMBOL]],[1]Sheet1!$D:$D,[1]Sheet1!$C:$C)</f>
        <v>32.799999999999997</v>
      </c>
      <c r="AE923">
        <f>MIS[[#This Row],[OrderAverageTradedPrice]]*MIS[[#This Row],[OrderQuantity]]</f>
        <v>1085</v>
      </c>
      <c r="AF923">
        <f>MIS[[#This Row],[LTP]]*MIS[[#This Row],[OrderQuantity]]</f>
        <v>656</v>
      </c>
      <c r="AG923">
        <f>IF(MIS[[#This Row],[OrderSide]]="SELL",MIS[[#This Row],[VALUE]]-MIS[[#This Row],[LIVE_VALUE]],MIS[[#This Row],[LIVE_VALUE]]-MIS[[#This Row],[VALUE]])</f>
        <v>-429</v>
      </c>
      <c r="AH923" t="str" cm="1">
        <f t="array" ref="AH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" t="str">
        <f>MIS[[#This Row],[TRADING SYMBOL]]</f>
        <v>SENSEX2552079800PE</v>
      </c>
      <c r="AJ923" t="str">
        <f>IF(RIGHT(MIS[[#This Row],[Main/Hedge]],4)="MAIN","MAIN","HEDGE")</f>
        <v>HEDGE</v>
      </c>
      <c r="AK923" t="str" cm="1">
        <f t="array" ref="AK923">_xlfn._xlws.FILTER(Table4[Column1],ISNUMBER(SEARCH(Table4[Column1],MIS[[#This Row],[OrderUniqueIdentifier]])),"")</f>
        <v>XYT</v>
      </c>
    </row>
    <row r="924" spans="1:37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>
        <f>_xlfn.XLOOKUP(MIS[[#This Row],[TRADING SYMBOL]],[1]Sheet1!$D:$D,[1]Sheet1!$C:$C)</f>
        <v>32.799999999999997</v>
      </c>
      <c r="AE924">
        <f>MIS[[#This Row],[OrderAverageTradedPrice]]*MIS[[#This Row],[OrderQuantity]]</f>
        <v>6516</v>
      </c>
      <c r="AF924">
        <f>MIS[[#This Row],[LTP]]*MIS[[#This Row],[OrderQuantity]]</f>
        <v>3935.9999999999995</v>
      </c>
      <c r="AG924">
        <f>IF(MIS[[#This Row],[OrderSide]]="SELL",MIS[[#This Row],[VALUE]]-MIS[[#This Row],[LIVE_VALUE]],MIS[[#This Row],[LIVE_VALUE]]-MIS[[#This Row],[VALUE]])</f>
        <v>-2580.0000000000005</v>
      </c>
      <c r="AH924" t="str" cm="1">
        <f t="array" ref="AH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" t="str">
        <f>MIS[[#This Row],[TRADING SYMBOL]]</f>
        <v>SENSEX2552079800PE</v>
      </c>
      <c r="AJ924" t="str">
        <f>IF(RIGHT(MIS[[#This Row],[Main/Hedge]],4)="MAIN","MAIN","HEDGE")</f>
        <v>HEDGE</v>
      </c>
      <c r="AK924" t="str" cm="1">
        <f t="array" ref="AK924">_xlfn._xlws.FILTER(Table4[Column1],ISNUMBER(SEARCH(Table4[Column1],MIS[[#This Row],[OrderUniqueIdentifier]])),"")</f>
        <v>XYT</v>
      </c>
    </row>
    <row r="925" spans="1:37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>
        <f>_xlfn.XLOOKUP(MIS[[#This Row],[TRADING SYMBOL]],[1]Sheet1!$D:$D,[1]Sheet1!$C:$C)</f>
        <v>17.8</v>
      </c>
      <c r="AE925">
        <f>MIS[[#This Row],[OrderAverageTradedPrice]]*MIS[[#This Row],[OrderQuantity]]</f>
        <v>512</v>
      </c>
      <c r="AF925">
        <f>MIS[[#This Row],[LTP]]*MIS[[#This Row],[OrderQuantity]]</f>
        <v>356</v>
      </c>
      <c r="AG925">
        <f>IF(MIS[[#This Row],[OrderSide]]="SELL",MIS[[#This Row],[VALUE]]-MIS[[#This Row],[LIVE_VALUE]],MIS[[#This Row],[LIVE_VALUE]]-MIS[[#This Row],[VALUE]])</f>
        <v>-156</v>
      </c>
      <c r="AH925" t="str" cm="1">
        <f t="array" ref="AH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" t="str">
        <f>MIS[[#This Row],[TRADING SYMBOL]]</f>
        <v>SENSEX2552084800CE</v>
      </c>
      <c r="AJ925" t="str">
        <f>IF(RIGHT(MIS[[#This Row],[Main/Hedge]],4)="MAIN","MAIN","HEDGE")</f>
        <v>HEDGE</v>
      </c>
      <c r="AK925" t="str" cm="1">
        <f t="array" ref="AK925">_xlfn._xlws.FILTER(Table4[Column1],ISNUMBER(SEARCH(Table4[Column1],MIS[[#This Row],[OrderUniqueIdentifier]])),"")</f>
        <v>XYT</v>
      </c>
    </row>
    <row r="926" spans="1:37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>
        <f>_xlfn.XLOOKUP(MIS[[#This Row],[TRADING SYMBOL]],[1]Sheet1!$D:$D,[1]Sheet1!$C:$C)</f>
        <v>32.799999999999997</v>
      </c>
      <c r="AE926">
        <f>MIS[[#This Row],[OrderAverageTradedPrice]]*MIS[[#This Row],[OrderQuantity]]</f>
        <v>1083</v>
      </c>
      <c r="AF926">
        <f>MIS[[#This Row],[LTP]]*MIS[[#This Row],[OrderQuantity]]</f>
        <v>656</v>
      </c>
      <c r="AG926">
        <f>IF(MIS[[#This Row],[OrderSide]]="SELL",MIS[[#This Row],[VALUE]]-MIS[[#This Row],[LIVE_VALUE]],MIS[[#This Row],[LIVE_VALUE]]-MIS[[#This Row],[VALUE]])</f>
        <v>-427</v>
      </c>
      <c r="AH926" t="str" cm="1">
        <f t="array" ref="AH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" t="str">
        <f>MIS[[#This Row],[TRADING SYMBOL]]</f>
        <v>SENSEX2552079800PE</v>
      </c>
      <c r="AJ926" t="str">
        <f>IF(RIGHT(MIS[[#This Row],[Main/Hedge]],4)="MAIN","MAIN","HEDGE")</f>
        <v>HEDGE</v>
      </c>
      <c r="AK926" t="str" cm="1">
        <f t="array" ref="AK926">_xlfn._xlws.FILTER(Table4[Column1],ISNUMBER(SEARCH(Table4[Column1],MIS[[#This Row],[OrderUniqueIdentifier]])),"")</f>
        <v>XYT</v>
      </c>
    </row>
    <row r="927" spans="1:37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>
        <f>_xlfn.XLOOKUP(MIS[[#This Row],[TRADING SYMBOL]],[1]Sheet1!$D:$D,[1]Sheet1!$C:$C)</f>
        <v>32.799999999999997</v>
      </c>
      <c r="AE927">
        <f>MIS[[#This Row],[OrderAverageTradedPrice]]*MIS[[#This Row],[OrderQuantity]]</f>
        <v>1083</v>
      </c>
      <c r="AF927">
        <f>MIS[[#This Row],[LTP]]*MIS[[#This Row],[OrderQuantity]]</f>
        <v>656</v>
      </c>
      <c r="AG927">
        <f>IF(MIS[[#This Row],[OrderSide]]="SELL",MIS[[#This Row],[VALUE]]-MIS[[#This Row],[LIVE_VALUE]],MIS[[#This Row],[LIVE_VALUE]]-MIS[[#This Row],[VALUE]])</f>
        <v>-427</v>
      </c>
      <c r="AH927" t="str" cm="1">
        <f t="array" ref="AH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" t="str">
        <f>MIS[[#This Row],[TRADING SYMBOL]]</f>
        <v>SENSEX2552079800PE</v>
      </c>
      <c r="AJ927" t="str">
        <f>IF(RIGHT(MIS[[#This Row],[Main/Hedge]],4)="MAIN","MAIN","HEDGE")</f>
        <v>HEDGE</v>
      </c>
      <c r="AK927" t="str" cm="1">
        <f t="array" ref="AK927">_xlfn._xlws.FILTER(Table4[Column1],ISNUMBER(SEARCH(Table4[Column1],MIS[[#This Row],[OrderUniqueIdentifier]])),"")</f>
        <v>XYT</v>
      </c>
    </row>
    <row r="928" spans="1:37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>
        <f>_xlfn.XLOOKUP(MIS[[#This Row],[TRADING SYMBOL]],[1]Sheet1!$D:$D,[1]Sheet1!$C:$C)</f>
        <v>17.8</v>
      </c>
      <c r="AE928">
        <f>MIS[[#This Row],[OrderAverageTradedPrice]]*MIS[[#This Row],[OrderQuantity]]</f>
        <v>1026</v>
      </c>
      <c r="AF928">
        <f>MIS[[#This Row],[LTP]]*MIS[[#This Row],[OrderQuantity]]</f>
        <v>712</v>
      </c>
      <c r="AG928">
        <f>IF(MIS[[#This Row],[OrderSide]]="SELL",MIS[[#This Row],[VALUE]]-MIS[[#This Row],[LIVE_VALUE]],MIS[[#This Row],[LIVE_VALUE]]-MIS[[#This Row],[VALUE]])</f>
        <v>-314</v>
      </c>
      <c r="AH928" t="str" cm="1">
        <f t="array" ref="AH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" t="str">
        <f>MIS[[#This Row],[TRADING SYMBOL]]</f>
        <v>SENSEX2552084800CE</v>
      </c>
      <c r="AJ928" t="str">
        <f>IF(RIGHT(MIS[[#This Row],[Main/Hedge]],4)="MAIN","MAIN","HEDGE")</f>
        <v>HEDGE</v>
      </c>
      <c r="AK928" t="str" cm="1">
        <f t="array" ref="AK928">_xlfn._xlws.FILTER(Table4[Column1],ISNUMBER(SEARCH(Table4[Column1],MIS[[#This Row],[OrderUniqueIdentifier]])),"")</f>
        <v>XYT</v>
      </c>
    </row>
    <row r="929" spans="1:37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>
        <f>_xlfn.XLOOKUP(MIS[[#This Row],[TRADING SYMBOL]],[1]Sheet1!$D:$D,[1]Sheet1!$C:$C)</f>
        <v>32.799999999999997</v>
      </c>
      <c r="AE929">
        <f>MIS[[#This Row],[OrderAverageTradedPrice]]*MIS[[#This Row],[OrderQuantity]]</f>
        <v>1086</v>
      </c>
      <c r="AF929">
        <f>MIS[[#This Row],[LTP]]*MIS[[#This Row],[OrderQuantity]]</f>
        <v>656</v>
      </c>
      <c r="AG929">
        <f>IF(MIS[[#This Row],[OrderSide]]="SELL",MIS[[#This Row],[VALUE]]-MIS[[#This Row],[LIVE_VALUE]],MIS[[#This Row],[LIVE_VALUE]]-MIS[[#This Row],[VALUE]])</f>
        <v>-430</v>
      </c>
      <c r="AH929" t="str" cm="1">
        <f t="array" ref="AH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" t="str">
        <f>MIS[[#This Row],[TRADING SYMBOL]]</f>
        <v>SENSEX2552079800PE</v>
      </c>
      <c r="AJ929" t="str">
        <f>IF(RIGHT(MIS[[#This Row],[Main/Hedge]],4)="MAIN","MAIN","HEDGE")</f>
        <v>HEDGE</v>
      </c>
      <c r="AK929" t="str" cm="1">
        <f t="array" ref="AK929">_xlfn._xlws.FILTER(Table4[Column1],ISNUMBER(SEARCH(Table4[Column1],MIS[[#This Row],[OrderUniqueIdentifier]])),"")</f>
        <v>XYT</v>
      </c>
    </row>
    <row r="930" spans="1:37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>
        <f>_xlfn.XLOOKUP(MIS[[#This Row],[TRADING SYMBOL]],[1]Sheet1!$D:$D,[1]Sheet1!$C:$C)</f>
        <v>32.799999999999997</v>
      </c>
      <c r="AE930">
        <f>MIS[[#This Row],[OrderAverageTradedPrice]]*MIS[[#This Row],[OrderQuantity]]</f>
        <v>3252</v>
      </c>
      <c r="AF930">
        <f>MIS[[#This Row],[LTP]]*MIS[[#This Row],[OrderQuantity]]</f>
        <v>1967.9999999999998</v>
      </c>
      <c r="AG930">
        <f>IF(MIS[[#This Row],[OrderSide]]="SELL",MIS[[#This Row],[VALUE]]-MIS[[#This Row],[LIVE_VALUE]],MIS[[#This Row],[LIVE_VALUE]]-MIS[[#This Row],[VALUE]])</f>
        <v>-1284.0000000000002</v>
      </c>
      <c r="AH930" t="str" cm="1">
        <f t="array" ref="AH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" t="str">
        <f>MIS[[#This Row],[TRADING SYMBOL]]</f>
        <v>SENSEX2552079800PE</v>
      </c>
      <c r="AJ930" t="str">
        <f>IF(RIGHT(MIS[[#This Row],[Main/Hedge]],4)="MAIN","MAIN","HEDGE")</f>
        <v>HEDGE</v>
      </c>
      <c r="AK930" t="str" cm="1">
        <f t="array" ref="AK930">_xlfn._xlws.FILTER(Table4[Column1],ISNUMBER(SEARCH(Table4[Column1],MIS[[#This Row],[OrderUniqueIdentifier]])),"")</f>
        <v>XYT</v>
      </c>
    </row>
    <row r="931" spans="1:37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>
        <f>_xlfn.XLOOKUP(MIS[[#This Row],[TRADING SYMBOL]],[1]Sheet1!$D:$D,[1]Sheet1!$C:$C)</f>
        <v>32.799999999999997</v>
      </c>
      <c r="AE931">
        <f>MIS[[#This Row],[OrderAverageTradedPrice]]*MIS[[#This Row],[OrderQuantity]]</f>
        <v>3255</v>
      </c>
      <c r="AF931">
        <f>MIS[[#This Row],[LTP]]*MIS[[#This Row],[OrderQuantity]]</f>
        <v>1967.9999999999998</v>
      </c>
      <c r="AG931">
        <f>IF(MIS[[#This Row],[OrderSide]]="SELL",MIS[[#This Row],[VALUE]]-MIS[[#This Row],[LIVE_VALUE]],MIS[[#This Row],[LIVE_VALUE]]-MIS[[#This Row],[VALUE]])</f>
        <v>-1287.0000000000002</v>
      </c>
      <c r="AH931" t="str" cm="1">
        <f t="array" ref="AH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" t="str">
        <f>MIS[[#This Row],[TRADING SYMBOL]]</f>
        <v>SENSEX2552079800PE</v>
      </c>
      <c r="AJ931" t="str">
        <f>IF(RIGHT(MIS[[#This Row],[Main/Hedge]],4)="MAIN","MAIN","HEDGE")</f>
        <v>HEDGE</v>
      </c>
      <c r="AK931" t="str" cm="1">
        <f t="array" ref="AK931">_xlfn._xlws.FILTER(Table4[Column1],ISNUMBER(SEARCH(Table4[Column1],MIS[[#This Row],[OrderUniqueIdentifier]])),"")</f>
        <v>XYT</v>
      </c>
    </row>
    <row r="932" spans="1:37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>
        <f>_xlfn.XLOOKUP(MIS[[#This Row],[TRADING SYMBOL]],[1]Sheet1!$D:$D,[1]Sheet1!$C:$C)</f>
        <v>17.8</v>
      </c>
      <c r="AE932">
        <f>MIS[[#This Row],[OrderAverageTradedPrice]]*MIS[[#This Row],[OrderQuantity]]</f>
        <v>512</v>
      </c>
      <c r="AF932">
        <f>MIS[[#This Row],[LTP]]*MIS[[#This Row],[OrderQuantity]]</f>
        <v>356</v>
      </c>
      <c r="AG932">
        <f>IF(MIS[[#This Row],[OrderSide]]="SELL",MIS[[#This Row],[VALUE]]-MIS[[#This Row],[LIVE_VALUE]],MIS[[#This Row],[LIVE_VALUE]]-MIS[[#This Row],[VALUE]])</f>
        <v>-156</v>
      </c>
      <c r="AH932" t="str" cm="1">
        <f t="array" ref="AH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" t="str">
        <f>MIS[[#This Row],[TRADING SYMBOL]]</f>
        <v>SENSEX2552084800CE</v>
      </c>
      <c r="AJ932" t="str">
        <f>IF(RIGHT(MIS[[#This Row],[Main/Hedge]],4)="MAIN","MAIN","HEDGE")</f>
        <v>HEDGE</v>
      </c>
      <c r="AK932" t="str" cm="1">
        <f t="array" ref="AK932">_xlfn._xlws.FILTER(Table4[Column1],ISNUMBER(SEARCH(Table4[Column1],MIS[[#This Row],[OrderUniqueIdentifier]])),"")</f>
        <v>XYT</v>
      </c>
    </row>
    <row r="933" spans="1:37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>
        <f>_xlfn.XLOOKUP(MIS[[#This Row],[TRADING SYMBOL]],[1]Sheet1!$D:$D,[1]Sheet1!$C:$C)</f>
        <v>32.799999999999997</v>
      </c>
      <c r="AE933">
        <f>MIS[[#This Row],[OrderAverageTradedPrice]]*MIS[[#This Row],[OrderQuantity]]</f>
        <v>1087</v>
      </c>
      <c r="AF933">
        <f>MIS[[#This Row],[LTP]]*MIS[[#This Row],[OrderQuantity]]</f>
        <v>656</v>
      </c>
      <c r="AG933">
        <f>IF(MIS[[#This Row],[OrderSide]]="SELL",MIS[[#This Row],[VALUE]]-MIS[[#This Row],[LIVE_VALUE]],MIS[[#This Row],[LIVE_VALUE]]-MIS[[#This Row],[VALUE]])</f>
        <v>-431</v>
      </c>
      <c r="AH933" t="str" cm="1">
        <f t="array" ref="AH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" t="str">
        <f>MIS[[#This Row],[TRADING SYMBOL]]</f>
        <v>SENSEX2552079800PE</v>
      </c>
      <c r="AJ933" t="str">
        <f>IF(RIGHT(MIS[[#This Row],[Main/Hedge]],4)="MAIN","MAIN","HEDGE")</f>
        <v>HEDGE</v>
      </c>
      <c r="AK933" t="str" cm="1">
        <f t="array" ref="AK933">_xlfn._xlws.FILTER(Table4[Column1],ISNUMBER(SEARCH(Table4[Column1],MIS[[#This Row],[OrderUniqueIdentifier]])),"")</f>
        <v>XYT</v>
      </c>
    </row>
    <row r="934" spans="1:37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>
        <f>_xlfn.XLOOKUP(MIS[[#This Row],[TRADING SYMBOL]],[1]Sheet1!$D:$D,[1]Sheet1!$C:$C)</f>
        <v>17.8</v>
      </c>
      <c r="AE934">
        <f>MIS[[#This Row],[OrderAverageTradedPrice]]*MIS[[#This Row],[OrderQuantity]]</f>
        <v>1028</v>
      </c>
      <c r="AF934">
        <f>MIS[[#This Row],[LTP]]*MIS[[#This Row],[OrderQuantity]]</f>
        <v>712</v>
      </c>
      <c r="AG934">
        <f>IF(MIS[[#This Row],[OrderSide]]="SELL",MIS[[#This Row],[VALUE]]-MIS[[#This Row],[LIVE_VALUE]],MIS[[#This Row],[LIVE_VALUE]]-MIS[[#This Row],[VALUE]])</f>
        <v>-316</v>
      </c>
      <c r="AH934" t="str" cm="1">
        <f t="array" ref="AH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4" t="str">
        <f>MIS[[#This Row],[TRADING SYMBOL]]</f>
        <v>SENSEX2552084800CE</v>
      </c>
      <c r="AJ934" t="str">
        <f>IF(RIGHT(MIS[[#This Row],[Main/Hedge]],4)="MAIN","MAIN","HEDGE")</f>
        <v>HEDGE</v>
      </c>
      <c r="AK934" t="str" cm="1">
        <f t="array" ref="AK934">_xlfn._xlws.FILTER(Table4[Column1],ISNUMBER(SEARCH(Table4[Column1],MIS[[#This Row],[OrderUniqueIdentifier]])),"")</f>
        <v>XYT</v>
      </c>
    </row>
    <row r="935" spans="1:37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>
        <f>_xlfn.XLOOKUP(MIS[[#This Row],[TRADING SYMBOL]],[1]Sheet1!$D:$D,[1]Sheet1!$C:$C)</f>
        <v>17.8</v>
      </c>
      <c r="AE935">
        <f>MIS[[#This Row],[OrderAverageTradedPrice]]*MIS[[#This Row],[OrderQuantity]]</f>
        <v>1026</v>
      </c>
      <c r="AF935">
        <f>MIS[[#This Row],[LTP]]*MIS[[#This Row],[OrderQuantity]]</f>
        <v>712</v>
      </c>
      <c r="AG935">
        <f>IF(MIS[[#This Row],[OrderSide]]="SELL",MIS[[#This Row],[VALUE]]-MIS[[#This Row],[LIVE_VALUE]],MIS[[#This Row],[LIVE_VALUE]]-MIS[[#This Row],[VALUE]])</f>
        <v>-314</v>
      </c>
      <c r="AH935" t="str" cm="1">
        <f t="array" ref="AH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" t="str">
        <f>MIS[[#This Row],[TRADING SYMBOL]]</f>
        <v>SENSEX2552084800CE</v>
      </c>
      <c r="AJ935" t="str">
        <f>IF(RIGHT(MIS[[#This Row],[Main/Hedge]],4)="MAIN","MAIN","HEDGE")</f>
        <v>HEDGE</v>
      </c>
      <c r="AK935" t="str" cm="1">
        <f t="array" ref="AK935">_xlfn._xlws.FILTER(Table4[Column1],ISNUMBER(SEARCH(Table4[Column1],MIS[[#This Row],[OrderUniqueIdentifier]])),"")</f>
        <v>XYT</v>
      </c>
    </row>
    <row r="936" spans="1:37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>
        <f>_xlfn.XLOOKUP(MIS[[#This Row],[TRADING SYMBOL]],[1]Sheet1!$D:$D,[1]Sheet1!$C:$C)</f>
        <v>32.799999999999997</v>
      </c>
      <c r="AE936">
        <f>MIS[[#This Row],[OrderAverageTradedPrice]]*MIS[[#This Row],[OrderQuantity]]</f>
        <v>3249</v>
      </c>
      <c r="AF936">
        <f>MIS[[#This Row],[LTP]]*MIS[[#This Row],[OrderQuantity]]</f>
        <v>1967.9999999999998</v>
      </c>
      <c r="AG936">
        <f>IF(MIS[[#This Row],[OrderSide]]="SELL",MIS[[#This Row],[VALUE]]-MIS[[#This Row],[LIVE_VALUE]],MIS[[#This Row],[LIVE_VALUE]]-MIS[[#This Row],[VALUE]])</f>
        <v>-1281.0000000000002</v>
      </c>
      <c r="AH936" t="str" cm="1">
        <f t="array" ref="AH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" t="str">
        <f>MIS[[#This Row],[TRADING SYMBOL]]</f>
        <v>SENSEX2552079800PE</v>
      </c>
      <c r="AJ936" t="str">
        <f>IF(RIGHT(MIS[[#This Row],[Main/Hedge]],4)="MAIN","MAIN","HEDGE")</f>
        <v>HEDGE</v>
      </c>
      <c r="AK936" t="str" cm="1">
        <f t="array" ref="AK936">_xlfn._xlws.FILTER(Table4[Column1],ISNUMBER(SEARCH(Table4[Column1],MIS[[#This Row],[OrderUniqueIdentifier]])),"")</f>
        <v>XYT</v>
      </c>
    </row>
    <row r="937" spans="1:37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>
        <f>_xlfn.XLOOKUP(MIS[[#This Row],[TRADING SYMBOL]],[1]Sheet1!$D:$D,[1]Sheet1!$C:$C)</f>
        <v>17.8</v>
      </c>
      <c r="AE937">
        <f>MIS[[#This Row],[OrderAverageTradedPrice]]*MIS[[#This Row],[OrderQuantity]]</f>
        <v>513</v>
      </c>
      <c r="AF937">
        <f>MIS[[#This Row],[LTP]]*MIS[[#This Row],[OrderQuantity]]</f>
        <v>356</v>
      </c>
      <c r="AG937">
        <f>IF(MIS[[#This Row],[OrderSide]]="SELL",MIS[[#This Row],[VALUE]]-MIS[[#This Row],[LIVE_VALUE]],MIS[[#This Row],[LIVE_VALUE]]-MIS[[#This Row],[VALUE]])</f>
        <v>-157</v>
      </c>
      <c r="AH937" t="str" cm="1">
        <f t="array" ref="AH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" t="str">
        <f>MIS[[#This Row],[TRADING SYMBOL]]</f>
        <v>SENSEX2552084800CE</v>
      </c>
      <c r="AJ937" t="str">
        <f>IF(RIGHT(MIS[[#This Row],[Main/Hedge]],4)="MAIN","MAIN","HEDGE")</f>
        <v>HEDGE</v>
      </c>
      <c r="AK937" t="str" cm="1">
        <f t="array" ref="AK937">_xlfn._xlws.FILTER(Table4[Column1],ISNUMBER(SEARCH(Table4[Column1],MIS[[#This Row],[OrderUniqueIdentifier]])),"")</f>
        <v>XYT</v>
      </c>
    </row>
    <row r="938" spans="1:37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>
        <f>_xlfn.XLOOKUP(MIS[[#This Row],[TRADING SYMBOL]],[1]Sheet1!$D:$D,[1]Sheet1!$C:$C)</f>
        <v>17.8</v>
      </c>
      <c r="AE938">
        <f>MIS[[#This Row],[OrderAverageTradedPrice]]*MIS[[#This Row],[OrderQuantity]]</f>
        <v>513</v>
      </c>
      <c r="AF938">
        <f>MIS[[#This Row],[LTP]]*MIS[[#This Row],[OrderQuantity]]</f>
        <v>356</v>
      </c>
      <c r="AG938">
        <f>IF(MIS[[#This Row],[OrderSide]]="SELL",MIS[[#This Row],[VALUE]]-MIS[[#This Row],[LIVE_VALUE]],MIS[[#This Row],[LIVE_VALUE]]-MIS[[#This Row],[VALUE]])</f>
        <v>-157</v>
      </c>
      <c r="AH938" t="str" cm="1">
        <f t="array" ref="AH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" t="str">
        <f>MIS[[#This Row],[TRADING SYMBOL]]</f>
        <v>SENSEX2552084800CE</v>
      </c>
      <c r="AJ938" t="str">
        <f>IF(RIGHT(MIS[[#This Row],[Main/Hedge]],4)="MAIN","MAIN","HEDGE")</f>
        <v>HEDGE</v>
      </c>
      <c r="AK938" t="str" cm="1">
        <f t="array" ref="AK938">_xlfn._xlws.FILTER(Table4[Column1],ISNUMBER(SEARCH(Table4[Column1],MIS[[#This Row],[OrderUniqueIdentifier]])),"")</f>
        <v>XYT</v>
      </c>
    </row>
    <row r="939" spans="1:37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>
        <f>_xlfn.XLOOKUP(MIS[[#This Row],[TRADING SYMBOL]],[1]Sheet1!$D:$D,[1]Sheet1!$C:$C)</f>
        <v>17.8</v>
      </c>
      <c r="AE939">
        <f>MIS[[#This Row],[OrderAverageTradedPrice]]*MIS[[#This Row],[OrderQuantity]]</f>
        <v>2048</v>
      </c>
      <c r="AF939">
        <f>MIS[[#This Row],[LTP]]*MIS[[#This Row],[OrderQuantity]]</f>
        <v>1424</v>
      </c>
      <c r="AG939">
        <f>IF(MIS[[#This Row],[OrderSide]]="SELL",MIS[[#This Row],[VALUE]]-MIS[[#This Row],[LIVE_VALUE]],MIS[[#This Row],[LIVE_VALUE]]-MIS[[#This Row],[VALUE]])</f>
        <v>-624</v>
      </c>
      <c r="AH939" t="str" cm="1">
        <f t="array" ref="AH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" t="str">
        <f>MIS[[#This Row],[TRADING SYMBOL]]</f>
        <v>SENSEX2552084800CE</v>
      </c>
      <c r="AJ939" t="str">
        <f>IF(RIGHT(MIS[[#This Row],[Main/Hedge]],4)="MAIN","MAIN","HEDGE")</f>
        <v>HEDGE</v>
      </c>
      <c r="AK939" t="str" cm="1">
        <f t="array" ref="AK939">_xlfn._xlws.FILTER(Table4[Column1],ISNUMBER(SEARCH(Table4[Column1],MIS[[#This Row],[OrderUniqueIdentifier]])),"")</f>
        <v>XYT</v>
      </c>
    </row>
    <row r="940" spans="1:37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>
        <f>_xlfn.XLOOKUP(MIS[[#This Row],[TRADING SYMBOL]],[1]Sheet1!$D:$D,[1]Sheet1!$C:$C)</f>
        <v>32.799999999999997</v>
      </c>
      <c r="AE940">
        <f>MIS[[#This Row],[OrderAverageTradedPrice]]*MIS[[#This Row],[OrderQuantity]]</f>
        <v>4356</v>
      </c>
      <c r="AF940">
        <f>MIS[[#This Row],[LTP]]*MIS[[#This Row],[OrderQuantity]]</f>
        <v>2624</v>
      </c>
      <c r="AG940">
        <f>IF(MIS[[#This Row],[OrderSide]]="SELL",MIS[[#This Row],[VALUE]]-MIS[[#This Row],[LIVE_VALUE]],MIS[[#This Row],[LIVE_VALUE]]-MIS[[#This Row],[VALUE]])</f>
        <v>-1732</v>
      </c>
      <c r="AH940" t="str" cm="1">
        <f t="array" ref="AH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" t="str">
        <f>MIS[[#This Row],[TRADING SYMBOL]]</f>
        <v>SENSEX2552079800PE</v>
      </c>
      <c r="AJ940" t="str">
        <f>IF(RIGHT(MIS[[#This Row],[Main/Hedge]],4)="MAIN","MAIN","HEDGE")</f>
        <v>HEDGE</v>
      </c>
      <c r="AK940" t="str" cm="1">
        <f t="array" ref="AK940">_xlfn._xlws.FILTER(Table4[Column1],ISNUMBER(SEARCH(Table4[Column1],MIS[[#This Row],[OrderUniqueIdentifier]])),"")</f>
        <v>XYT</v>
      </c>
    </row>
    <row r="941" spans="1:37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>
        <f>_xlfn.XLOOKUP(MIS[[#This Row],[TRADING SYMBOL]],[1]Sheet1!$D:$D,[1]Sheet1!$C:$C)</f>
        <v>32.799999999999997</v>
      </c>
      <c r="AE941">
        <f>MIS[[#This Row],[OrderAverageTradedPrice]]*MIS[[#This Row],[OrderQuantity]]</f>
        <v>3255.9999999999959</v>
      </c>
      <c r="AF941">
        <f>MIS[[#This Row],[LTP]]*MIS[[#This Row],[OrderQuantity]]</f>
        <v>1967.9999999999998</v>
      </c>
      <c r="AG941">
        <f>IF(MIS[[#This Row],[OrderSide]]="SELL",MIS[[#This Row],[VALUE]]-MIS[[#This Row],[LIVE_VALUE]],MIS[[#This Row],[LIVE_VALUE]]-MIS[[#This Row],[VALUE]])</f>
        <v>-1287.9999999999961</v>
      </c>
      <c r="AH941" t="str" cm="1">
        <f t="array" ref="AH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" t="str">
        <f>MIS[[#This Row],[TRADING SYMBOL]]</f>
        <v>SENSEX2552079800PE</v>
      </c>
      <c r="AJ941" t="str">
        <f>IF(RIGHT(MIS[[#This Row],[Main/Hedge]],4)="MAIN","MAIN","HEDGE")</f>
        <v>HEDGE</v>
      </c>
      <c r="AK941" t="str" cm="1">
        <f t="array" ref="AK941">_xlfn._xlws.FILTER(Table4[Column1],ISNUMBER(SEARCH(Table4[Column1],MIS[[#This Row],[OrderUniqueIdentifier]])),"")</f>
        <v>XYT</v>
      </c>
    </row>
    <row r="942" spans="1:37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>
        <f>_xlfn.XLOOKUP(MIS[[#This Row],[TRADING SYMBOL]],[1]Sheet1!$D:$D,[1]Sheet1!$C:$C)</f>
        <v>17.8</v>
      </c>
      <c r="AE942">
        <f>MIS[[#This Row],[OrderAverageTradedPrice]]*MIS[[#This Row],[OrderQuantity]]</f>
        <v>2565</v>
      </c>
      <c r="AF942">
        <f>MIS[[#This Row],[LTP]]*MIS[[#This Row],[OrderQuantity]]</f>
        <v>1780</v>
      </c>
      <c r="AG942">
        <f>IF(MIS[[#This Row],[OrderSide]]="SELL",MIS[[#This Row],[VALUE]]-MIS[[#This Row],[LIVE_VALUE]],MIS[[#This Row],[LIVE_VALUE]]-MIS[[#This Row],[VALUE]])</f>
        <v>-785</v>
      </c>
      <c r="AH942" t="str" cm="1">
        <f t="array" ref="AH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" t="str">
        <f>MIS[[#This Row],[TRADING SYMBOL]]</f>
        <v>SENSEX2552084800CE</v>
      </c>
      <c r="AJ942" t="str">
        <f>IF(RIGHT(MIS[[#This Row],[Main/Hedge]],4)="MAIN","MAIN","HEDGE")</f>
        <v>HEDGE</v>
      </c>
      <c r="AK942" t="str" cm="1">
        <f t="array" ref="AK942">_xlfn._xlws.FILTER(Table4[Column1],ISNUMBER(SEARCH(Table4[Column1],MIS[[#This Row],[OrderUniqueIdentifier]])),"")</f>
        <v>XYT</v>
      </c>
    </row>
    <row r="943" spans="1:37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>
        <f>_xlfn.XLOOKUP(MIS[[#This Row],[TRADING SYMBOL]],[1]Sheet1!$D:$D,[1]Sheet1!$C:$C)</f>
        <v>32.799999999999997</v>
      </c>
      <c r="AE943">
        <f>MIS[[#This Row],[OrderAverageTradedPrice]]*MIS[[#This Row],[OrderQuantity]]</f>
        <v>5426</v>
      </c>
      <c r="AF943">
        <f>MIS[[#This Row],[LTP]]*MIS[[#This Row],[OrderQuantity]]</f>
        <v>3279.9999999999995</v>
      </c>
      <c r="AG943">
        <f>IF(MIS[[#This Row],[OrderSide]]="SELL",MIS[[#This Row],[VALUE]]-MIS[[#This Row],[LIVE_VALUE]],MIS[[#This Row],[LIVE_VALUE]]-MIS[[#This Row],[VALUE]])</f>
        <v>-2146.0000000000005</v>
      </c>
      <c r="AH943" t="str" cm="1">
        <f t="array" ref="AH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" t="str">
        <f>MIS[[#This Row],[TRADING SYMBOL]]</f>
        <v>SENSEX2552079800PE</v>
      </c>
      <c r="AJ943" t="str">
        <f>IF(RIGHT(MIS[[#This Row],[Main/Hedge]],4)="MAIN","MAIN","HEDGE")</f>
        <v>HEDGE</v>
      </c>
      <c r="AK943" t="str" cm="1">
        <f t="array" ref="AK943">_xlfn._xlws.FILTER(Table4[Column1],ISNUMBER(SEARCH(Table4[Column1],MIS[[#This Row],[OrderUniqueIdentifier]])),"")</f>
        <v>XYT</v>
      </c>
    </row>
    <row r="944" spans="1:37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>
        <f>_xlfn.XLOOKUP(MIS[[#This Row],[TRADING SYMBOL]],[1]Sheet1!$D:$D,[1]Sheet1!$C:$C)</f>
        <v>17.8</v>
      </c>
      <c r="AE944">
        <f>MIS[[#This Row],[OrderAverageTradedPrice]]*MIS[[#This Row],[OrderQuantity]]</f>
        <v>3605</v>
      </c>
      <c r="AF944">
        <f>MIS[[#This Row],[LTP]]*MIS[[#This Row],[OrderQuantity]]</f>
        <v>2492</v>
      </c>
      <c r="AG944">
        <f>IF(MIS[[#This Row],[OrderSide]]="SELL",MIS[[#This Row],[VALUE]]-MIS[[#This Row],[LIVE_VALUE]],MIS[[#This Row],[LIVE_VALUE]]-MIS[[#This Row],[VALUE]])</f>
        <v>-1113</v>
      </c>
      <c r="AH944" t="str" cm="1">
        <f t="array" ref="AH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" t="str">
        <f>MIS[[#This Row],[TRADING SYMBOL]]</f>
        <v>SENSEX2552084800CE</v>
      </c>
      <c r="AJ944" t="str">
        <f>IF(RIGHT(MIS[[#This Row],[Main/Hedge]],4)="MAIN","MAIN","HEDGE")</f>
        <v>HEDGE</v>
      </c>
      <c r="AK944" t="str" cm="1">
        <f t="array" ref="AK944">_xlfn._xlws.FILTER(Table4[Column1],ISNUMBER(SEARCH(Table4[Column1],MIS[[#This Row],[OrderUniqueIdentifier]])),"")</f>
        <v>XYT</v>
      </c>
    </row>
    <row r="945" spans="1:37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>
        <f>_xlfn.XLOOKUP(MIS[[#This Row],[TRADING SYMBOL]],[1]Sheet1!$D:$D,[1]Sheet1!$C:$C)</f>
        <v>32.799999999999997</v>
      </c>
      <c r="AE945">
        <f>MIS[[#This Row],[OrderAverageTradedPrice]]*MIS[[#This Row],[OrderQuantity]]</f>
        <v>2168</v>
      </c>
      <c r="AF945">
        <f>MIS[[#This Row],[LTP]]*MIS[[#This Row],[OrderQuantity]]</f>
        <v>1312</v>
      </c>
      <c r="AG945">
        <f>IF(MIS[[#This Row],[OrderSide]]="SELL",MIS[[#This Row],[VALUE]]-MIS[[#This Row],[LIVE_VALUE]],MIS[[#This Row],[LIVE_VALUE]]-MIS[[#This Row],[VALUE]])</f>
        <v>-856</v>
      </c>
      <c r="AH945" t="str" cm="1">
        <f t="array" ref="AH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" t="str">
        <f>MIS[[#This Row],[TRADING SYMBOL]]</f>
        <v>SENSEX2552079800PE</v>
      </c>
      <c r="AJ945" t="str">
        <f>IF(RIGHT(MIS[[#This Row],[Main/Hedge]],4)="MAIN","MAIN","HEDGE")</f>
        <v>HEDGE</v>
      </c>
      <c r="AK945" t="str" cm="1">
        <f t="array" ref="AK945">_xlfn._xlws.FILTER(Table4[Column1],ISNUMBER(SEARCH(Table4[Column1],MIS[[#This Row],[OrderUniqueIdentifier]])),"")</f>
        <v>XYT</v>
      </c>
    </row>
    <row r="946" spans="1:37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>
        <f>_xlfn.XLOOKUP(MIS[[#This Row],[TRADING SYMBOL]],[1]Sheet1!$D:$D,[1]Sheet1!$C:$C)</f>
        <v>32.799999999999997</v>
      </c>
      <c r="AE946">
        <f>MIS[[#This Row],[OrderAverageTradedPrice]]*MIS[[#This Row],[OrderQuantity]]</f>
        <v>1084</v>
      </c>
      <c r="AF946">
        <f>MIS[[#This Row],[LTP]]*MIS[[#This Row],[OrderQuantity]]</f>
        <v>656</v>
      </c>
      <c r="AG946">
        <f>IF(MIS[[#This Row],[OrderSide]]="SELL",MIS[[#This Row],[VALUE]]-MIS[[#This Row],[LIVE_VALUE]],MIS[[#This Row],[LIVE_VALUE]]-MIS[[#This Row],[VALUE]])</f>
        <v>-428</v>
      </c>
      <c r="AH946" t="str" cm="1">
        <f t="array" ref="AH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6" t="str">
        <f>MIS[[#This Row],[TRADING SYMBOL]]</f>
        <v>SENSEX2552079800PE</v>
      </c>
      <c r="AJ946" t="str">
        <f>IF(RIGHT(MIS[[#This Row],[Main/Hedge]],4)="MAIN","MAIN","HEDGE")</f>
        <v>HEDGE</v>
      </c>
      <c r="AK946" t="str" cm="1">
        <f t="array" ref="AK946">_xlfn._xlws.FILTER(Table4[Column1],ISNUMBER(SEARCH(Table4[Column1],MIS[[#This Row],[OrderUniqueIdentifier]])),"")</f>
        <v>XYT</v>
      </c>
    </row>
    <row r="947" spans="1:37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>
        <f>_xlfn.XLOOKUP(MIS[[#This Row],[TRADING SYMBOL]],[1]Sheet1!$D:$D,[1]Sheet1!$C:$C)</f>
        <v>32.799999999999997</v>
      </c>
      <c r="AE947">
        <f>MIS[[#This Row],[OrderAverageTradedPrice]]*MIS[[#This Row],[OrderQuantity]]</f>
        <v>2172</v>
      </c>
      <c r="AF947">
        <f>MIS[[#This Row],[LTP]]*MIS[[#This Row],[OrderQuantity]]</f>
        <v>1312</v>
      </c>
      <c r="AG947">
        <f>IF(MIS[[#This Row],[OrderSide]]="SELL",MIS[[#This Row],[VALUE]]-MIS[[#This Row],[LIVE_VALUE]],MIS[[#This Row],[LIVE_VALUE]]-MIS[[#This Row],[VALUE]])</f>
        <v>-860</v>
      </c>
      <c r="AH947" t="str" cm="1">
        <f t="array" ref="AH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" t="str">
        <f>MIS[[#This Row],[TRADING SYMBOL]]</f>
        <v>SENSEX2552079800PE</v>
      </c>
      <c r="AJ947" t="str">
        <f>IF(RIGHT(MIS[[#This Row],[Main/Hedge]],4)="MAIN","MAIN","HEDGE")</f>
        <v>HEDGE</v>
      </c>
      <c r="AK947" t="str" cm="1">
        <f t="array" ref="AK947">_xlfn._xlws.FILTER(Table4[Column1],ISNUMBER(SEARCH(Table4[Column1],MIS[[#This Row],[OrderUniqueIdentifier]])),"")</f>
        <v>XYT</v>
      </c>
    </row>
    <row r="948" spans="1:37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>
        <f>_xlfn.XLOOKUP(MIS[[#This Row],[TRADING SYMBOL]],[1]Sheet1!$D:$D,[1]Sheet1!$C:$C)</f>
        <v>32.799999999999997</v>
      </c>
      <c r="AE948">
        <f>MIS[[#This Row],[OrderAverageTradedPrice]]*MIS[[#This Row],[OrderQuantity]]</f>
        <v>2168</v>
      </c>
      <c r="AF948">
        <f>MIS[[#This Row],[LTP]]*MIS[[#This Row],[OrderQuantity]]</f>
        <v>1312</v>
      </c>
      <c r="AG948">
        <f>IF(MIS[[#This Row],[OrderSide]]="SELL",MIS[[#This Row],[VALUE]]-MIS[[#This Row],[LIVE_VALUE]],MIS[[#This Row],[LIVE_VALUE]]-MIS[[#This Row],[VALUE]])</f>
        <v>-856</v>
      </c>
      <c r="AH948" t="str" cm="1">
        <f t="array" ref="AH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8" t="str">
        <f>MIS[[#This Row],[TRADING SYMBOL]]</f>
        <v>SENSEX2552079800PE</v>
      </c>
      <c r="AJ948" t="str">
        <f>IF(RIGHT(MIS[[#This Row],[Main/Hedge]],4)="MAIN","MAIN","HEDGE")</f>
        <v>HEDGE</v>
      </c>
      <c r="AK948" t="str" cm="1">
        <f t="array" ref="AK948">_xlfn._xlws.FILTER(Table4[Column1],ISNUMBER(SEARCH(Table4[Column1],MIS[[#This Row],[OrderUniqueIdentifier]])),"")</f>
        <v>XYT</v>
      </c>
    </row>
    <row r="949" spans="1:37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>
        <f>_xlfn.XLOOKUP(MIS[[#This Row],[TRADING SYMBOL]],[1]Sheet1!$D:$D,[1]Sheet1!$C:$C)</f>
        <v>32.799999999999997</v>
      </c>
      <c r="AE949">
        <f>MIS[[#This Row],[OrderAverageTradedPrice]]*MIS[[#This Row],[OrderQuantity]]</f>
        <v>1084</v>
      </c>
      <c r="AF949">
        <f>MIS[[#This Row],[LTP]]*MIS[[#This Row],[OrderQuantity]]</f>
        <v>656</v>
      </c>
      <c r="AG949">
        <f>IF(MIS[[#This Row],[OrderSide]]="SELL",MIS[[#This Row],[VALUE]]-MIS[[#This Row],[LIVE_VALUE]],MIS[[#This Row],[LIVE_VALUE]]-MIS[[#This Row],[VALUE]])</f>
        <v>-428</v>
      </c>
      <c r="AH949" t="str" cm="1">
        <f t="array" ref="AH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" t="str">
        <f>MIS[[#This Row],[TRADING SYMBOL]]</f>
        <v>SENSEX2552079800PE</v>
      </c>
      <c r="AJ949" t="str">
        <f>IF(RIGHT(MIS[[#This Row],[Main/Hedge]],4)="MAIN","MAIN","HEDGE")</f>
        <v>HEDGE</v>
      </c>
      <c r="AK949" t="str" cm="1">
        <f t="array" ref="AK949">_xlfn._xlws.FILTER(Table4[Column1],ISNUMBER(SEARCH(Table4[Column1],MIS[[#This Row],[OrderUniqueIdentifier]])),"")</f>
        <v>XYT</v>
      </c>
    </row>
    <row r="950" spans="1:37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>
        <f>_xlfn.XLOOKUP(MIS[[#This Row],[TRADING SYMBOL]],[1]Sheet1!$D:$D,[1]Sheet1!$C:$C)</f>
        <v>32.799999999999997</v>
      </c>
      <c r="AE950">
        <f>MIS[[#This Row],[OrderAverageTradedPrice]]*MIS[[#This Row],[OrderQuantity]]</f>
        <v>1084</v>
      </c>
      <c r="AF950">
        <f>MIS[[#This Row],[LTP]]*MIS[[#This Row],[OrderQuantity]]</f>
        <v>656</v>
      </c>
      <c r="AG950">
        <f>IF(MIS[[#This Row],[OrderSide]]="SELL",MIS[[#This Row],[VALUE]]-MIS[[#This Row],[LIVE_VALUE]],MIS[[#This Row],[LIVE_VALUE]]-MIS[[#This Row],[VALUE]])</f>
        <v>-428</v>
      </c>
      <c r="AH950" t="str" cm="1">
        <f t="array" ref="AH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" t="str">
        <f>MIS[[#This Row],[TRADING SYMBOL]]</f>
        <v>SENSEX2552079800PE</v>
      </c>
      <c r="AJ950" t="str">
        <f>IF(RIGHT(MIS[[#This Row],[Main/Hedge]],4)="MAIN","MAIN","HEDGE")</f>
        <v>HEDGE</v>
      </c>
      <c r="AK950" t="str" cm="1">
        <f t="array" ref="AK950">_xlfn._xlws.FILTER(Table4[Column1],ISNUMBER(SEARCH(Table4[Column1],MIS[[#This Row],[OrderUniqueIdentifier]])),"")</f>
        <v>XYT</v>
      </c>
    </row>
    <row r="951" spans="1:37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>
        <f>_xlfn.XLOOKUP(MIS[[#This Row],[TRADING SYMBOL]],[1]Sheet1!$D:$D,[1]Sheet1!$C:$C)</f>
        <v>17.8</v>
      </c>
      <c r="AE951">
        <f>MIS[[#This Row],[OrderAverageTradedPrice]]*MIS[[#This Row],[OrderQuantity]]</f>
        <v>515</v>
      </c>
      <c r="AF951">
        <f>MIS[[#This Row],[LTP]]*MIS[[#This Row],[OrderQuantity]]</f>
        <v>356</v>
      </c>
      <c r="AG951">
        <f>IF(MIS[[#This Row],[OrderSide]]="SELL",MIS[[#This Row],[VALUE]]-MIS[[#This Row],[LIVE_VALUE]],MIS[[#This Row],[LIVE_VALUE]]-MIS[[#This Row],[VALUE]])</f>
        <v>-159</v>
      </c>
      <c r="AH951" t="str" cm="1">
        <f t="array" ref="AH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" t="str">
        <f>MIS[[#This Row],[TRADING SYMBOL]]</f>
        <v>SENSEX2552084800CE</v>
      </c>
      <c r="AJ951" t="str">
        <f>IF(RIGHT(MIS[[#This Row],[Main/Hedge]],4)="MAIN","MAIN","HEDGE")</f>
        <v>HEDGE</v>
      </c>
      <c r="AK951" t="str" cm="1">
        <f t="array" ref="AK951">_xlfn._xlws.FILTER(Table4[Column1],ISNUMBER(SEARCH(Table4[Column1],MIS[[#This Row],[OrderUniqueIdentifier]])),"")</f>
        <v>XYT</v>
      </c>
    </row>
    <row r="952" spans="1:37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>
        <f>_xlfn.XLOOKUP(MIS[[#This Row],[TRADING SYMBOL]],[1]Sheet1!$D:$D,[1]Sheet1!$C:$C)</f>
        <v>32.799999999999997</v>
      </c>
      <c r="AE952">
        <f>MIS[[#This Row],[OrderAverageTradedPrice]]*MIS[[#This Row],[OrderQuantity]]</f>
        <v>1086</v>
      </c>
      <c r="AF952">
        <f>MIS[[#This Row],[LTP]]*MIS[[#This Row],[OrderQuantity]]</f>
        <v>656</v>
      </c>
      <c r="AG952">
        <f>IF(MIS[[#This Row],[OrderSide]]="SELL",MIS[[#This Row],[VALUE]]-MIS[[#This Row],[LIVE_VALUE]],MIS[[#This Row],[LIVE_VALUE]]-MIS[[#This Row],[VALUE]])</f>
        <v>-430</v>
      </c>
      <c r="AH952" t="str" cm="1">
        <f t="array" ref="AH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" t="str">
        <f>MIS[[#This Row],[TRADING SYMBOL]]</f>
        <v>SENSEX2552079800PE</v>
      </c>
      <c r="AJ952" t="str">
        <f>IF(RIGHT(MIS[[#This Row],[Main/Hedge]],4)="MAIN","MAIN","HEDGE")</f>
        <v>HEDGE</v>
      </c>
      <c r="AK952" t="str" cm="1">
        <f t="array" ref="AK952">_xlfn._xlws.FILTER(Table4[Column1],ISNUMBER(SEARCH(Table4[Column1],MIS[[#This Row],[OrderUniqueIdentifier]])),"")</f>
        <v>XYT</v>
      </c>
    </row>
    <row r="953" spans="1:37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>
        <f>_xlfn.XLOOKUP(MIS[[#This Row],[TRADING SYMBOL]],[1]Sheet1!$D:$D,[1]Sheet1!$C:$C)</f>
        <v>17.8</v>
      </c>
      <c r="AE953">
        <f>MIS[[#This Row],[OrderAverageTradedPrice]]*MIS[[#This Row],[OrderQuantity]]</f>
        <v>1533</v>
      </c>
      <c r="AF953">
        <f>MIS[[#This Row],[LTP]]*MIS[[#This Row],[OrderQuantity]]</f>
        <v>1068</v>
      </c>
      <c r="AG953">
        <f>IF(MIS[[#This Row],[OrderSide]]="SELL",MIS[[#This Row],[VALUE]]-MIS[[#This Row],[LIVE_VALUE]],MIS[[#This Row],[LIVE_VALUE]]-MIS[[#This Row],[VALUE]])</f>
        <v>-465</v>
      </c>
      <c r="AH953" t="str" cm="1">
        <f t="array" ref="AH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" t="str">
        <f>MIS[[#This Row],[TRADING SYMBOL]]</f>
        <v>SENSEX2552084800CE</v>
      </c>
      <c r="AJ953" t="str">
        <f>IF(RIGHT(MIS[[#This Row],[Main/Hedge]],4)="MAIN","MAIN","HEDGE")</f>
        <v>HEDGE</v>
      </c>
      <c r="AK953" t="str" cm="1">
        <f t="array" ref="AK953">_xlfn._xlws.FILTER(Table4[Column1],ISNUMBER(SEARCH(Table4[Column1],MIS[[#This Row],[OrderUniqueIdentifier]])),"")</f>
        <v>XYT</v>
      </c>
    </row>
    <row r="954" spans="1:37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>
        <f>_xlfn.XLOOKUP(MIS[[#This Row],[TRADING SYMBOL]],[1]Sheet1!$D:$D,[1]Sheet1!$C:$C)</f>
        <v>17.8</v>
      </c>
      <c r="AE954">
        <f>MIS[[#This Row],[OrderAverageTradedPrice]]*MIS[[#This Row],[OrderQuantity]]</f>
        <v>4076</v>
      </c>
      <c r="AF954">
        <f>MIS[[#This Row],[LTP]]*MIS[[#This Row],[OrderQuantity]]</f>
        <v>2848</v>
      </c>
      <c r="AG954">
        <f>IF(MIS[[#This Row],[OrderSide]]="SELL",MIS[[#This Row],[VALUE]]-MIS[[#This Row],[LIVE_VALUE]],MIS[[#This Row],[LIVE_VALUE]]-MIS[[#This Row],[VALUE]])</f>
        <v>-1228</v>
      </c>
      <c r="AH954" t="str" cm="1">
        <f t="array" ref="AH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" t="str">
        <f>MIS[[#This Row],[TRADING SYMBOL]]</f>
        <v>SENSEX2552084800CE</v>
      </c>
      <c r="AJ954" t="str">
        <f>IF(RIGHT(MIS[[#This Row],[Main/Hedge]],4)="MAIN","MAIN","HEDGE")</f>
        <v>HEDGE</v>
      </c>
      <c r="AK954" t="str" cm="1">
        <f t="array" ref="AK954">_xlfn._xlws.FILTER(Table4[Column1],ISNUMBER(SEARCH(Table4[Column1],MIS[[#This Row],[OrderUniqueIdentifier]])),"")</f>
        <v>XYT</v>
      </c>
    </row>
    <row r="955" spans="1:37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>
        <f>_xlfn.XLOOKUP(MIS[[#This Row],[TRADING SYMBOL]],[1]Sheet1!$D:$D,[1]Sheet1!$C:$C)</f>
        <v>32.799999999999997</v>
      </c>
      <c r="AE955">
        <f>MIS[[#This Row],[OrderAverageTradedPrice]]*MIS[[#This Row],[OrderQuantity]]</f>
        <v>8689</v>
      </c>
      <c r="AF955">
        <f>MIS[[#This Row],[LTP]]*MIS[[#This Row],[OrderQuantity]]</f>
        <v>5248</v>
      </c>
      <c r="AG955">
        <f>IF(MIS[[#This Row],[OrderSide]]="SELL",MIS[[#This Row],[VALUE]]-MIS[[#This Row],[LIVE_VALUE]],MIS[[#This Row],[LIVE_VALUE]]-MIS[[#This Row],[VALUE]])</f>
        <v>-3441</v>
      </c>
      <c r="AH955" t="str" cm="1">
        <f t="array" ref="AH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" t="str">
        <f>MIS[[#This Row],[TRADING SYMBOL]]</f>
        <v>SENSEX2552079800PE</v>
      </c>
      <c r="AJ955" t="str">
        <f>IF(RIGHT(MIS[[#This Row],[Main/Hedge]],4)="MAIN","MAIN","HEDGE")</f>
        <v>HEDGE</v>
      </c>
      <c r="AK955" t="str" cm="1">
        <f t="array" ref="AK955">_xlfn._xlws.FILTER(Table4[Column1],ISNUMBER(SEARCH(Table4[Column1],MIS[[#This Row],[OrderUniqueIdentifier]])),"")</f>
        <v>XYT</v>
      </c>
    </row>
    <row r="956" spans="1:37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>
        <f>_xlfn.XLOOKUP(MIS[[#This Row],[TRADING SYMBOL]],[1]Sheet1!$D:$D,[1]Sheet1!$C:$C)</f>
        <v>17.8</v>
      </c>
      <c r="AE956">
        <f>MIS[[#This Row],[OrderAverageTradedPrice]]*MIS[[#This Row],[OrderQuantity]]</f>
        <v>6132</v>
      </c>
      <c r="AF956">
        <f>MIS[[#This Row],[LTP]]*MIS[[#This Row],[OrderQuantity]]</f>
        <v>4272</v>
      </c>
      <c r="AG956">
        <f>IF(MIS[[#This Row],[OrderSide]]="SELL",MIS[[#This Row],[VALUE]]-MIS[[#This Row],[LIVE_VALUE]],MIS[[#This Row],[LIVE_VALUE]]-MIS[[#This Row],[VALUE]])</f>
        <v>-1860</v>
      </c>
      <c r="AH956" t="str" cm="1">
        <f t="array" ref="AH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" t="str">
        <f>MIS[[#This Row],[TRADING SYMBOL]]</f>
        <v>SENSEX2552084800CE</v>
      </c>
      <c r="AJ956" t="str">
        <f>IF(RIGHT(MIS[[#This Row],[Main/Hedge]],4)="MAIN","MAIN","HEDGE")</f>
        <v>HEDGE</v>
      </c>
      <c r="AK956" t="str" cm="1">
        <f t="array" ref="AK956">_xlfn._xlws.FILTER(Table4[Column1],ISNUMBER(SEARCH(Table4[Column1],MIS[[#This Row],[OrderUniqueIdentifier]])),"")</f>
        <v>XYT</v>
      </c>
    </row>
    <row r="957" spans="1:37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>
        <f>_xlfn.XLOOKUP(MIS[[#This Row],[TRADING SYMBOL]],[1]Sheet1!$D:$D,[1]Sheet1!$C:$C)</f>
        <v>32.799999999999997</v>
      </c>
      <c r="AE957">
        <f>MIS[[#This Row],[OrderAverageTradedPrice]]*MIS[[#This Row],[OrderQuantity]]</f>
        <v>7582.9999999999973</v>
      </c>
      <c r="AF957">
        <f>MIS[[#This Row],[LTP]]*MIS[[#This Row],[OrderQuantity]]</f>
        <v>4592</v>
      </c>
      <c r="AG957">
        <f>IF(MIS[[#This Row],[OrderSide]]="SELL",MIS[[#This Row],[VALUE]]-MIS[[#This Row],[LIVE_VALUE]],MIS[[#This Row],[LIVE_VALUE]]-MIS[[#This Row],[VALUE]])</f>
        <v>-2990.9999999999973</v>
      </c>
      <c r="AH957" t="str" cm="1">
        <f t="array" ref="AH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" t="str">
        <f>MIS[[#This Row],[TRADING SYMBOL]]</f>
        <v>SENSEX2552079800PE</v>
      </c>
      <c r="AJ957" t="str">
        <f>IF(RIGHT(MIS[[#This Row],[Main/Hedge]],4)="MAIN","MAIN","HEDGE")</f>
        <v>HEDGE</v>
      </c>
      <c r="AK957" t="str" cm="1">
        <f t="array" ref="AK957">_xlfn._xlws.FILTER(Table4[Column1],ISNUMBER(SEARCH(Table4[Column1],MIS[[#This Row],[OrderUniqueIdentifier]])),"")</f>
        <v>XYT</v>
      </c>
    </row>
    <row r="958" spans="1:37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>
        <f>_xlfn.XLOOKUP(MIS[[#This Row],[TRADING SYMBOL]],[1]Sheet1!$D:$D,[1]Sheet1!$C:$C)</f>
        <v>17.8</v>
      </c>
      <c r="AE958">
        <f>MIS[[#This Row],[OrderAverageTradedPrice]]*MIS[[#This Row],[OrderQuantity]]</f>
        <v>514</v>
      </c>
      <c r="AF958">
        <f>MIS[[#This Row],[LTP]]*MIS[[#This Row],[OrderQuantity]]</f>
        <v>356</v>
      </c>
      <c r="AG958">
        <f>IF(MIS[[#This Row],[OrderSide]]="SELL",MIS[[#This Row],[VALUE]]-MIS[[#This Row],[LIVE_VALUE]],MIS[[#This Row],[LIVE_VALUE]]-MIS[[#This Row],[VALUE]])</f>
        <v>-158</v>
      </c>
      <c r="AH958" t="str" cm="1">
        <f t="array" ref="AH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" t="str">
        <f>MIS[[#This Row],[TRADING SYMBOL]]</f>
        <v>SENSEX2552084800CE</v>
      </c>
      <c r="AJ958" t="str">
        <f>IF(RIGHT(MIS[[#This Row],[Main/Hedge]],4)="MAIN","MAIN","HEDGE")</f>
        <v>HEDGE</v>
      </c>
      <c r="AK958" t="str" cm="1">
        <f t="array" ref="AK958">_xlfn._xlws.FILTER(Table4[Column1],ISNUMBER(SEARCH(Table4[Column1],MIS[[#This Row],[OrderUniqueIdentifier]])),"")</f>
        <v>XYT</v>
      </c>
    </row>
    <row r="959" spans="1:37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>
        <f>_xlfn.XLOOKUP(MIS[[#This Row],[TRADING SYMBOL]],[1]Sheet1!$D:$D,[1]Sheet1!$C:$C)</f>
        <v>32.799999999999997</v>
      </c>
      <c r="AE959">
        <f>MIS[[#This Row],[OrderAverageTradedPrice]]*MIS[[#This Row],[OrderQuantity]]</f>
        <v>1085</v>
      </c>
      <c r="AF959">
        <f>MIS[[#This Row],[LTP]]*MIS[[#This Row],[OrderQuantity]]</f>
        <v>656</v>
      </c>
      <c r="AG959">
        <f>IF(MIS[[#This Row],[OrderSide]]="SELL",MIS[[#This Row],[VALUE]]-MIS[[#This Row],[LIVE_VALUE]],MIS[[#This Row],[LIVE_VALUE]]-MIS[[#This Row],[VALUE]])</f>
        <v>-429</v>
      </c>
      <c r="AH959" t="str" cm="1">
        <f t="array" ref="AH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" t="str">
        <f>MIS[[#This Row],[TRADING SYMBOL]]</f>
        <v>SENSEX2552079800PE</v>
      </c>
      <c r="AJ959" t="str">
        <f>IF(RIGHT(MIS[[#This Row],[Main/Hedge]],4)="MAIN","MAIN","HEDGE")</f>
        <v>HEDGE</v>
      </c>
      <c r="AK959" t="str" cm="1">
        <f t="array" ref="AK959">_xlfn._xlws.FILTER(Table4[Column1],ISNUMBER(SEARCH(Table4[Column1],MIS[[#This Row],[OrderUniqueIdentifier]])),"")</f>
        <v>XYT</v>
      </c>
    </row>
    <row r="960" spans="1:37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>
        <f>_xlfn.XLOOKUP(MIS[[#This Row],[TRADING SYMBOL]],[1]Sheet1!$D:$D,[1]Sheet1!$C:$C)</f>
        <v>32.799999999999997</v>
      </c>
      <c r="AE960">
        <f>MIS[[#This Row],[OrderAverageTradedPrice]]*MIS[[#This Row],[OrderQuantity]]</f>
        <v>3255</v>
      </c>
      <c r="AF960">
        <f>MIS[[#This Row],[LTP]]*MIS[[#This Row],[OrderQuantity]]</f>
        <v>1967.9999999999998</v>
      </c>
      <c r="AG960">
        <f>IF(MIS[[#This Row],[OrderSide]]="SELL",MIS[[#This Row],[VALUE]]-MIS[[#This Row],[LIVE_VALUE]],MIS[[#This Row],[LIVE_VALUE]]-MIS[[#This Row],[VALUE]])</f>
        <v>-1287.0000000000002</v>
      </c>
      <c r="AH960" t="str" cm="1">
        <f t="array" ref="AH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" t="str">
        <f>MIS[[#This Row],[TRADING SYMBOL]]</f>
        <v>SENSEX2552079800PE</v>
      </c>
      <c r="AJ960" t="str">
        <f>IF(RIGHT(MIS[[#This Row],[Main/Hedge]],4)="MAIN","MAIN","HEDGE")</f>
        <v>HEDGE</v>
      </c>
      <c r="AK960" t="str" cm="1">
        <f t="array" ref="AK960">_xlfn._xlws.FILTER(Table4[Column1],ISNUMBER(SEARCH(Table4[Column1],MIS[[#This Row],[OrderUniqueIdentifier]])),"")</f>
        <v>XYT</v>
      </c>
    </row>
    <row r="961" spans="1:37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>
        <f>_xlfn.XLOOKUP(MIS[[#This Row],[TRADING SYMBOL]],[1]Sheet1!$D:$D,[1]Sheet1!$C:$C)</f>
        <v>17.8</v>
      </c>
      <c r="AE961">
        <f>MIS[[#This Row],[OrderAverageTradedPrice]]*MIS[[#This Row],[OrderQuantity]]</f>
        <v>512</v>
      </c>
      <c r="AF961">
        <f>MIS[[#This Row],[LTP]]*MIS[[#This Row],[OrderQuantity]]</f>
        <v>356</v>
      </c>
      <c r="AG961">
        <f>IF(MIS[[#This Row],[OrderSide]]="SELL",MIS[[#This Row],[VALUE]]-MIS[[#This Row],[LIVE_VALUE]],MIS[[#This Row],[LIVE_VALUE]]-MIS[[#This Row],[VALUE]])</f>
        <v>-156</v>
      </c>
      <c r="AH961" t="str" cm="1">
        <f t="array" ref="AH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" t="str">
        <f>MIS[[#This Row],[TRADING SYMBOL]]</f>
        <v>SENSEX2552084800CE</v>
      </c>
      <c r="AJ961" t="str">
        <f>IF(RIGHT(MIS[[#This Row],[Main/Hedge]],4)="MAIN","MAIN","HEDGE")</f>
        <v>HEDGE</v>
      </c>
      <c r="AK961" t="str" cm="1">
        <f t="array" ref="AK961">_xlfn._xlws.FILTER(Table4[Column1],ISNUMBER(SEARCH(Table4[Column1],MIS[[#This Row],[OrderUniqueIdentifier]])),"")</f>
        <v>XYT</v>
      </c>
    </row>
    <row r="962" spans="1:37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>
        <f>_xlfn.XLOOKUP(MIS[[#This Row],[TRADING SYMBOL]],[1]Sheet1!$D:$D,[1]Sheet1!$C:$C)</f>
        <v>17.8</v>
      </c>
      <c r="AE962">
        <f>MIS[[#This Row],[OrderAverageTradedPrice]]*MIS[[#This Row],[OrderQuantity]]</f>
        <v>513</v>
      </c>
      <c r="AF962">
        <f>MIS[[#This Row],[LTP]]*MIS[[#This Row],[OrderQuantity]]</f>
        <v>356</v>
      </c>
      <c r="AG962">
        <f>IF(MIS[[#This Row],[OrderSide]]="SELL",MIS[[#This Row],[VALUE]]-MIS[[#This Row],[LIVE_VALUE]],MIS[[#This Row],[LIVE_VALUE]]-MIS[[#This Row],[VALUE]])</f>
        <v>-157</v>
      </c>
      <c r="AH962" t="str" cm="1">
        <f t="array" ref="AH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" t="str">
        <f>MIS[[#This Row],[TRADING SYMBOL]]</f>
        <v>SENSEX2552084800CE</v>
      </c>
      <c r="AJ962" t="str">
        <f>IF(RIGHT(MIS[[#This Row],[Main/Hedge]],4)="MAIN","MAIN","HEDGE")</f>
        <v>HEDGE</v>
      </c>
      <c r="AK962" t="str" cm="1">
        <f t="array" ref="AK962">_xlfn._xlws.FILTER(Table4[Column1],ISNUMBER(SEARCH(Table4[Column1],MIS[[#This Row],[OrderUniqueIdentifier]])),"")</f>
        <v>XYT</v>
      </c>
    </row>
    <row r="963" spans="1:37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>
        <f>_xlfn.XLOOKUP(MIS[[#This Row],[TRADING SYMBOL]],[1]Sheet1!$D:$D,[1]Sheet1!$C:$C)</f>
        <v>32.799999999999997</v>
      </c>
      <c r="AE963">
        <f>MIS[[#This Row],[OrderAverageTradedPrice]]*MIS[[#This Row],[OrderQuantity]]</f>
        <v>13035</v>
      </c>
      <c r="AF963">
        <f>MIS[[#This Row],[LTP]]*MIS[[#This Row],[OrderQuantity]]</f>
        <v>7871.9999999999991</v>
      </c>
      <c r="AG963">
        <f>IF(MIS[[#This Row],[OrderSide]]="SELL",MIS[[#This Row],[VALUE]]-MIS[[#This Row],[LIVE_VALUE]],MIS[[#This Row],[LIVE_VALUE]]-MIS[[#This Row],[VALUE]])</f>
        <v>-5163.0000000000009</v>
      </c>
      <c r="AH963" t="str" cm="1">
        <f t="array" ref="AH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3" t="str">
        <f>MIS[[#This Row],[TRADING SYMBOL]]</f>
        <v>SENSEX2552079800PE</v>
      </c>
      <c r="AJ963" t="str">
        <f>IF(RIGHT(MIS[[#This Row],[Main/Hedge]],4)="MAIN","MAIN","HEDGE")</f>
        <v>HEDGE</v>
      </c>
      <c r="AK963" t="str" cm="1">
        <f t="array" ref="AK963">_xlfn._xlws.FILTER(Table4[Column1],ISNUMBER(SEARCH(Table4[Column1],MIS[[#This Row],[OrderUniqueIdentifier]])),"")</f>
        <v>XYT</v>
      </c>
    </row>
    <row r="964" spans="1:37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>
        <f>_xlfn.XLOOKUP(MIS[[#This Row],[TRADING SYMBOL]],[1]Sheet1!$D:$D,[1]Sheet1!$C:$C)</f>
        <v>17.8</v>
      </c>
      <c r="AE964">
        <f>MIS[[#This Row],[OrderAverageTradedPrice]]*MIS[[#This Row],[OrderQuantity]]</f>
        <v>2049</v>
      </c>
      <c r="AF964">
        <f>MIS[[#This Row],[LTP]]*MIS[[#This Row],[OrderQuantity]]</f>
        <v>1424</v>
      </c>
      <c r="AG964">
        <f>IF(MIS[[#This Row],[OrderSide]]="SELL",MIS[[#This Row],[VALUE]]-MIS[[#This Row],[LIVE_VALUE]],MIS[[#This Row],[LIVE_VALUE]]-MIS[[#This Row],[VALUE]])</f>
        <v>-625</v>
      </c>
      <c r="AH964" t="str" cm="1">
        <f t="array" ref="AH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" t="str">
        <f>MIS[[#This Row],[TRADING SYMBOL]]</f>
        <v>SENSEX2552084800CE</v>
      </c>
      <c r="AJ964" t="str">
        <f>IF(RIGHT(MIS[[#This Row],[Main/Hedge]],4)="MAIN","MAIN","HEDGE")</f>
        <v>HEDGE</v>
      </c>
      <c r="AK964" t="str" cm="1">
        <f t="array" ref="AK964">_xlfn._xlws.FILTER(Table4[Column1],ISNUMBER(SEARCH(Table4[Column1],MIS[[#This Row],[OrderUniqueIdentifier]])),"")</f>
        <v>XYT</v>
      </c>
    </row>
    <row r="965" spans="1:37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>
        <f>_xlfn.XLOOKUP(MIS[[#This Row],[TRADING SYMBOL]],[1]Sheet1!$D:$D,[1]Sheet1!$C:$C)</f>
        <v>32.799999999999997</v>
      </c>
      <c r="AE965">
        <f>MIS[[#This Row],[OrderAverageTradedPrice]]*MIS[[#This Row],[OrderQuantity]]</f>
        <v>4344</v>
      </c>
      <c r="AF965">
        <f>MIS[[#This Row],[LTP]]*MIS[[#This Row],[OrderQuantity]]</f>
        <v>2624</v>
      </c>
      <c r="AG965">
        <f>IF(MIS[[#This Row],[OrderSide]]="SELL",MIS[[#This Row],[VALUE]]-MIS[[#This Row],[LIVE_VALUE]],MIS[[#This Row],[LIVE_VALUE]]-MIS[[#This Row],[VALUE]])</f>
        <v>-1720</v>
      </c>
      <c r="AH965" t="str" cm="1">
        <f t="array" ref="AH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" t="str">
        <f>MIS[[#This Row],[TRADING SYMBOL]]</f>
        <v>SENSEX2552079800PE</v>
      </c>
      <c r="AJ965" t="str">
        <f>IF(RIGHT(MIS[[#This Row],[Main/Hedge]],4)="MAIN","MAIN","HEDGE")</f>
        <v>HEDGE</v>
      </c>
      <c r="AK965" t="str" cm="1">
        <f t="array" ref="AK965">_xlfn._xlws.FILTER(Table4[Column1],ISNUMBER(SEARCH(Table4[Column1],MIS[[#This Row],[OrderUniqueIdentifier]])),"")</f>
        <v>XYT</v>
      </c>
    </row>
    <row r="966" spans="1:37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>
        <f>_xlfn.XLOOKUP(MIS[[#This Row],[TRADING SYMBOL]],[1]Sheet1!$D:$D,[1]Sheet1!$C:$C)</f>
        <v>17.8</v>
      </c>
      <c r="AE966">
        <f>MIS[[#This Row],[OrderAverageTradedPrice]]*MIS[[#This Row],[OrderQuantity]]</f>
        <v>2545</v>
      </c>
      <c r="AF966">
        <f>MIS[[#This Row],[LTP]]*MIS[[#This Row],[OrderQuantity]]</f>
        <v>1780</v>
      </c>
      <c r="AG966">
        <f>IF(MIS[[#This Row],[OrderSide]]="SELL",MIS[[#This Row],[VALUE]]-MIS[[#This Row],[LIVE_VALUE]],MIS[[#This Row],[LIVE_VALUE]]-MIS[[#This Row],[VALUE]])</f>
        <v>-765</v>
      </c>
      <c r="AH966" t="str" cm="1">
        <f t="array" ref="AH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6" t="str">
        <f>MIS[[#This Row],[TRADING SYMBOL]]</f>
        <v>SENSEX2552084800CE</v>
      </c>
      <c r="AJ966" t="str">
        <f>IF(RIGHT(MIS[[#This Row],[Main/Hedge]],4)="MAIN","MAIN","HEDGE")</f>
        <v>HEDGE</v>
      </c>
      <c r="AK966" t="str" cm="1">
        <f t="array" ref="AK966">_xlfn._xlws.FILTER(Table4[Column1],ISNUMBER(SEARCH(Table4[Column1],MIS[[#This Row],[OrderUniqueIdentifier]])),"")</f>
        <v>XYT</v>
      </c>
    </row>
    <row r="967" spans="1:37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>
        <f>_xlfn.XLOOKUP(MIS[[#This Row],[TRADING SYMBOL]],[1]Sheet1!$D:$D,[1]Sheet1!$C:$C)</f>
        <v>68.95</v>
      </c>
      <c r="AE967">
        <f>MIS[[#This Row],[OrderAverageTradedPrice]]*MIS[[#This Row],[OrderQuantity]]</f>
        <v>3916</v>
      </c>
      <c r="AF967">
        <f>MIS[[#This Row],[LTP]]*MIS[[#This Row],[OrderQuantity]]</f>
        <v>2758</v>
      </c>
      <c r="AG967">
        <f>IF(MIS[[#This Row],[OrderSide]]="SELL",MIS[[#This Row],[VALUE]]-MIS[[#This Row],[LIVE_VALUE]],MIS[[#This Row],[LIVE_VALUE]]-MIS[[#This Row],[VALUE]])</f>
        <v>-1158</v>
      </c>
      <c r="AH967" t="str" cm="1">
        <f t="array" ref="AH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" t="str">
        <f>MIS[[#This Row],[TRADING SYMBOL]]</f>
        <v>SENSEX2552083800CE</v>
      </c>
      <c r="AJ967" t="str">
        <f>IF(RIGHT(MIS[[#This Row],[Main/Hedge]],4)="MAIN","MAIN","HEDGE")</f>
        <v>HEDGE</v>
      </c>
      <c r="AK967" t="str" cm="1">
        <f t="array" ref="AK967">_xlfn._xlws.FILTER(Table4[Column1],ISNUMBER(SEARCH(Table4[Column1],MIS[[#This Row],[OrderUniqueIdentifier]])),"")</f>
        <v>XYT</v>
      </c>
    </row>
    <row r="968" spans="1:37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>
        <f>_xlfn.XLOOKUP(MIS[[#This Row],[TRADING SYMBOL]],[1]Sheet1!$D:$D,[1]Sheet1!$C:$C)</f>
        <v>32.799999999999997</v>
      </c>
      <c r="AE968">
        <f>MIS[[#This Row],[OrderAverageTradedPrice]]*MIS[[#This Row],[OrderQuantity]]</f>
        <v>1083</v>
      </c>
      <c r="AF968">
        <f>MIS[[#This Row],[LTP]]*MIS[[#This Row],[OrderQuantity]]</f>
        <v>656</v>
      </c>
      <c r="AG968">
        <f>IF(MIS[[#This Row],[OrderSide]]="SELL",MIS[[#This Row],[VALUE]]-MIS[[#This Row],[LIVE_VALUE]],MIS[[#This Row],[LIVE_VALUE]]-MIS[[#This Row],[VALUE]])</f>
        <v>-427</v>
      </c>
      <c r="AH968" t="str" cm="1">
        <f t="array" ref="AH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8" t="str">
        <f>MIS[[#This Row],[TRADING SYMBOL]]</f>
        <v>SENSEX2552079800PE</v>
      </c>
      <c r="AJ968" t="str">
        <f>IF(RIGHT(MIS[[#This Row],[Main/Hedge]],4)="MAIN","MAIN","HEDGE")</f>
        <v>HEDGE</v>
      </c>
      <c r="AK968" t="str" cm="1">
        <f t="array" ref="AK968">_xlfn._xlws.FILTER(Table4[Column1],ISNUMBER(SEARCH(Table4[Column1],MIS[[#This Row],[OrderUniqueIdentifier]])),"")</f>
        <v>XYT</v>
      </c>
    </row>
    <row r="969" spans="1:37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>
        <f>_xlfn.XLOOKUP(MIS[[#This Row],[TRADING SYMBOL]],[1]Sheet1!$D:$D,[1]Sheet1!$C:$C)</f>
        <v>32.799999999999997</v>
      </c>
      <c r="AE969">
        <f>MIS[[#This Row],[OrderAverageTradedPrice]]*MIS[[#This Row],[OrderQuantity]]</f>
        <v>1084</v>
      </c>
      <c r="AF969">
        <f>MIS[[#This Row],[LTP]]*MIS[[#This Row],[OrderQuantity]]</f>
        <v>656</v>
      </c>
      <c r="AG969">
        <f>IF(MIS[[#This Row],[OrderSide]]="SELL",MIS[[#This Row],[VALUE]]-MIS[[#This Row],[LIVE_VALUE]],MIS[[#This Row],[LIVE_VALUE]]-MIS[[#This Row],[VALUE]])</f>
        <v>-428</v>
      </c>
      <c r="AH969" t="str" cm="1">
        <f t="array" ref="AH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" t="str">
        <f>MIS[[#This Row],[TRADING SYMBOL]]</f>
        <v>SENSEX2552079800PE</v>
      </c>
      <c r="AJ969" t="str">
        <f>IF(RIGHT(MIS[[#This Row],[Main/Hedge]],4)="MAIN","MAIN","HEDGE")</f>
        <v>HEDGE</v>
      </c>
      <c r="AK969" t="str" cm="1">
        <f t="array" ref="AK969">_xlfn._xlws.FILTER(Table4[Column1],ISNUMBER(SEARCH(Table4[Column1],MIS[[#This Row],[OrderUniqueIdentifier]])),"")</f>
        <v>XYT</v>
      </c>
    </row>
    <row r="970" spans="1:37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>
        <f>_xlfn.XLOOKUP(MIS[[#This Row],[TRADING SYMBOL]],[1]Sheet1!$D:$D,[1]Sheet1!$C:$C)</f>
        <v>17.8</v>
      </c>
      <c r="AE970">
        <f>MIS[[#This Row],[OrderAverageTradedPrice]]*MIS[[#This Row],[OrderQuantity]]</f>
        <v>514</v>
      </c>
      <c r="AF970">
        <f>MIS[[#This Row],[LTP]]*MIS[[#This Row],[OrderQuantity]]</f>
        <v>356</v>
      </c>
      <c r="AG970">
        <f>IF(MIS[[#This Row],[OrderSide]]="SELL",MIS[[#This Row],[VALUE]]-MIS[[#This Row],[LIVE_VALUE]],MIS[[#This Row],[LIVE_VALUE]]-MIS[[#This Row],[VALUE]])</f>
        <v>-158</v>
      </c>
      <c r="AH970" t="str" cm="1">
        <f t="array" ref="AH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" t="str">
        <f>MIS[[#This Row],[TRADING SYMBOL]]</f>
        <v>SENSEX2552084800CE</v>
      </c>
      <c r="AJ970" t="str">
        <f>IF(RIGHT(MIS[[#This Row],[Main/Hedge]],4)="MAIN","MAIN","HEDGE")</f>
        <v>HEDGE</v>
      </c>
      <c r="AK970" t="str" cm="1">
        <f t="array" ref="AK970">_xlfn._xlws.FILTER(Table4[Column1],ISNUMBER(SEARCH(Table4[Column1],MIS[[#This Row],[OrderUniqueIdentifier]])),"")</f>
        <v>XYT</v>
      </c>
    </row>
    <row r="971" spans="1:37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>
        <f>_xlfn.XLOOKUP(MIS[[#This Row],[TRADING SYMBOL]],[1]Sheet1!$D:$D,[1]Sheet1!$C:$C)</f>
        <v>32.799999999999997</v>
      </c>
      <c r="AE971">
        <f>MIS[[#This Row],[OrderAverageTradedPrice]]*MIS[[#This Row],[OrderQuantity]]</f>
        <v>1083</v>
      </c>
      <c r="AF971">
        <f>MIS[[#This Row],[LTP]]*MIS[[#This Row],[OrderQuantity]]</f>
        <v>656</v>
      </c>
      <c r="AG971">
        <f>IF(MIS[[#This Row],[OrderSide]]="SELL",MIS[[#This Row],[VALUE]]-MIS[[#This Row],[LIVE_VALUE]],MIS[[#This Row],[LIVE_VALUE]]-MIS[[#This Row],[VALUE]])</f>
        <v>-427</v>
      </c>
      <c r="AH971" t="str" cm="1">
        <f t="array" ref="AH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" t="str">
        <f>MIS[[#This Row],[TRADING SYMBOL]]</f>
        <v>SENSEX2552079800PE</v>
      </c>
      <c r="AJ971" t="str">
        <f>IF(RIGHT(MIS[[#This Row],[Main/Hedge]],4)="MAIN","MAIN","HEDGE")</f>
        <v>HEDGE</v>
      </c>
      <c r="AK971" t="str" cm="1">
        <f t="array" ref="AK971">_xlfn._xlws.FILTER(Table4[Column1],ISNUMBER(SEARCH(Table4[Column1],MIS[[#This Row],[OrderUniqueIdentifier]])),"")</f>
        <v>XYT</v>
      </c>
    </row>
    <row r="972" spans="1:37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>
        <f>_xlfn.XLOOKUP(MIS[[#This Row],[TRADING SYMBOL]],[1]Sheet1!$D:$D,[1]Sheet1!$C:$C)</f>
        <v>17.8</v>
      </c>
      <c r="AE972">
        <f>MIS[[#This Row],[OrderAverageTradedPrice]]*MIS[[#This Row],[OrderQuantity]]</f>
        <v>1542.9999999999961</v>
      </c>
      <c r="AF972">
        <f>MIS[[#This Row],[LTP]]*MIS[[#This Row],[OrderQuantity]]</f>
        <v>1068</v>
      </c>
      <c r="AG972">
        <f>IF(MIS[[#This Row],[OrderSide]]="SELL",MIS[[#This Row],[VALUE]]-MIS[[#This Row],[LIVE_VALUE]],MIS[[#This Row],[LIVE_VALUE]]-MIS[[#This Row],[VALUE]])</f>
        <v>-474.99999999999613</v>
      </c>
      <c r="AH972" t="str" cm="1">
        <f t="array" ref="AH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" t="str">
        <f>MIS[[#This Row],[TRADING SYMBOL]]</f>
        <v>SENSEX2552084800CE</v>
      </c>
      <c r="AJ972" t="str">
        <f>IF(RIGHT(MIS[[#This Row],[Main/Hedge]],4)="MAIN","MAIN","HEDGE")</f>
        <v>HEDGE</v>
      </c>
      <c r="AK972" t="str" cm="1">
        <f t="array" ref="AK972">_xlfn._xlws.FILTER(Table4[Column1],ISNUMBER(SEARCH(Table4[Column1],MIS[[#This Row],[OrderUniqueIdentifier]])),"")</f>
        <v>XYT</v>
      </c>
    </row>
    <row r="973" spans="1:37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>
        <f>_xlfn.XLOOKUP(MIS[[#This Row],[TRADING SYMBOL]],[1]Sheet1!$D:$D,[1]Sheet1!$C:$C)</f>
        <v>32.799999999999997</v>
      </c>
      <c r="AE973">
        <f>MIS[[#This Row],[OrderAverageTradedPrice]]*MIS[[#This Row],[OrderQuantity]]</f>
        <v>3249</v>
      </c>
      <c r="AF973">
        <f>MIS[[#This Row],[LTP]]*MIS[[#This Row],[OrderQuantity]]</f>
        <v>1967.9999999999998</v>
      </c>
      <c r="AG973">
        <f>IF(MIS[[#This Row],[OrderSide]]="SELL",MIS[[#This Row],[VALUE]]-MIS[[#This Row],[LIVE_VALUE]],MIS[[#This Row],[LIVE_VALUE]]-MIS[[#This Row],[VALUE]])</f>
        <v>-1281.0000000000002</v>
      </c>
      <c r="AH973" t="str" cm="1">
        <f t="array" ref="AH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3" t="str">
        <f>MIS[[#This Row],[TRADING SYMBOL]]</f>
        <v>SENSEX2552079800PE</v>
      </c>
      <c r="AJ973" t="str">
        <f>IF(RIGHT(MIS[[#This Row],[Main/Hedge]],4)="MAIN","MAIN","HEDGE")</f>
        <v>HEDGE</v>
      </c>
      <c r="AK973" t="str" cm="1">
        <f t="array" ref="AK973">_xlfn._xlws.FILTER(Table4[Column1],ISNUMBER(SEARCH(Table4[Column1],MIS[[#This Row],[OrderUniqueIdentifier]])),"")</f>
        <v>XYT</v>
      </c>
    </row>
    <row r="974" spans="1:37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>
        <f>_xlfn.XLOOKUP(MIS[[#This Row],[TRADING SYMBOL]],[1]Sheet1!$D:$D,[1]Sheet1!$C:$C)</f>
        <v>85.95</v>
      </c>
      <c r="AE974">
        <f>MIS[[#This Row],[OrderAverageTradedPrice]]*MIS[[#This Row],[OrderQuantity]]</f>
        <v>5230</v>
      </c>
      <c r="AF974">
        <f>MIS[[#This Row],[LTP]]*MIS[[#This Row],[OrderQuantity]]</f>
        <v>3438</v>
      </c>
      <c r="AG974">
        <f>IF(MIS[[#This Row],[OrderSide]]="SELL",MIS[[#This Row],[VALUE]]-MIS[[#This Row],[LIVE_VALUE]],MIS[[#This Row],[LIVE_VALUE]]-MIS[[#This Row],[VALUE]])</f>
        <v>-1792</v>
      </c>
      <c r="AH974" t="str" cm="1">
        <f t="array" ref="AH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" t="str">
        <f>MIS[[#This Row],[TRADING SYMBOL]]</f>
        <v>SENSEX2552080800PE</v>
      </c>
      <c r="AJ974" t="str">
        <f>IF(RIGHT(MIS[[#This Row],[Main/Hedge]],4)="MAIN","MAIN","HEDGE")</f>
        <v>HEDGE</v>
      </c>
      <c r="AK974" t="str" cm="1">
        <f t="array" ref="AK974">_xlfn._xlws.FILTER(Table4[Column1],ISNUMBER(SEARCH(Table4[Column1],MIS[[#This Row],[OrderUniqueIdentifier]])),"")</f>
        <v>XYT</v>
      </c>
    </row>
    <row r="975" spans="1:37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>
        <f>_xlfn.XLOOKUP(MIS[[#This Row],[TRADING SYMBOL]],[1]Sheet1!$D:$D,[1]Sheet1!$C:$C)</f>
        <v>32.799999999999997</v>
      </c>
      <c r="AE975">
        <f>MIS[[#This Row],[OrderAverageTradedPrice]]*MIS[[#This Row],[OrderQuantity]]</f>
        <v>5420</v>
      </c>
      <c r="AF975">
        <f>MIS[[#This Row],[LTP]]*MIS[[#This Row],[OrderQuantity]]</f>
        <v>3279.9999999999995</v>
      </c>
      <c r="AG975">
        <f>IF(MIS[[#This Row],[OrderSide]]="SELL",MIS[[#This Row],[VALUE]]-MIS[[#This Row],[LIVE_VALUE]],MIS[[#This Row],[LIVE_VALUE]]-MIS[[#This Row],[VALUE]])</f>
        <v>-2140.0000000000005</v>
      </c>
      <c r="AH975" t="str" cm="1">
        <f t="array" ref="AH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" t="str">
        <f>MIS[[#This Row],[TRADING SYMBOL]]</f>
        <v>SENSEX2552079800PE</v>
      </c>
      <c r="AJ975" t="str">
        <f>IF(RIGHT(MIS[[#This Row],[Main/Hedge]],4)="MAIN","MAIN","HEDGE")</f>
        <v>HEDGE</v>
      </c>
      <c r="AK975" t="str" cm="1">
        <f t="array" ref="AK975">_xlfn._xlws.FILTER(Table4[Column1],ISNUMBER(SEARCH(Table4[Column1],MIS[[#This Row],[OrderUniqueIdentifier]])),"")</f>
        <v>XYT</v>
      </c>
    </row>
    <row r="976" spans="1:37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>
        <f>_xlfn.XLOOKUP(MIS[[#This Row],[TRADING SYMBOL]],[1]Sheet1!$D:$D,[1]Sheet1!$C:$C)</f>
        <v>68.95</v>
      </c>
      <c r="AE976">
        <f>MIS[[#This Row],[OrderAverageTradedPrice]]*MIS[[#This Row],[OrderQuantity]]</f>
        <v>11680.999999999991</v>
      </c>
      <c r="AF976">
        <f>MIS[[#This Row],[LTP]]*MIS[[#This Row],[OrderQuantity]]</f>
        <v>8274</v>
      </c>
      <c r="AG976">
        <f>IF(MIS[[#This Row],[OrderSide]]="SELL",MIS[[#This Row],[VALUE]]-MIS[[#This Row],[LIVE_VALUE]],MIS[[#This Row],[LIVE_VALUE]]-MIS[[#This Row],[VALUE]])</f>
        <v>-3406.9999999999909</v>
      </c>
      <c r="AH976" t="str" cm="1">
        <f t="array" ref="AH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" t="str">
        <f>MIS[[#This Row],[TRADING SYMBOL]]</f>
        <v>SENSEX2552083800CE</v>
      </c>
      <c r="AJ976" t="str">
        <f>IF(RIGHT(MIS[[#This Row],[Main/Hedge]],4)="MAIN","MAIN","HEDGE")</f>
        <v>HEDGE</v>
      </c>
      <c r="AK976" t="str" cm="1">
        <f t="array" ref="AK976">_xlfn._xlws.FILTER(Table4[Column1],ISNUMBER(SEARCH(Table4[Column1],MIS[[#This Row],[OrderUniqueIdentifier]])),"")</f>
        <v>XYT</v>
      </c>
    </row>
    <row r="977" spans="1:37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>
        <f>_xlfn.XLOOKUP(MIS[[#This Row],[TRADING SYMBOL]],[1]Sheet1!$D:$D,[1]Sheet1!$C:$C)</f>
        <v>17.8</v>
      </c>
      <c r="AE977">
        <f>MIS[[#This Row],[OrderAverageTradedPrice]]*MIS[[#This Row],[OrderQuantity]]</f>
        <v>514</v>
      </c>
      <c r="AF977">
        <f>MIS[[#This Row],[LTP]]*MIS[[#This Row],[OrderQuantity]]</f>
        <v>356</v>
      </c>
      <c r="AG977">
        <f>IF(MIS[[#This Row],[OrderSide]]="SELL",MIS[[#This Row],[VALUE]]-MIS[[#This Row],[LIVE_VALUE]],MIS[[#This Row],[LIVE_VALUE]]-MIS[[#This Row],[VALUE]])</f>
        <v>-158</v>
      </c>
      <c r="AH977" t="str" cm="1">
        <f t="array" ref="AH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" t="str">
        <f>MIS[[#This Row],[TRADING SYMBOL]]</f>
        <v>SENSEX2552084800CE</v>
      </c>
      <c r="AJ977" t="str">
        <f>IF(RIGHT(MIS[[#This Row],[Main/Hedge]],4)="MAIN","MAIN","HEDGE")</f>
        <v>HEDGE</v>
      </c>
      <c r="AK977" t="str" cm="1">
        <f t="array" ref="AK977">_xlfn._xlws.FILTER(Table4[Column1],ISNUMBER(SEARCH(Table4[Column1],MIS[[#This Row],[OrderUniqueIdentifier]])),"")</f>
        <v>XYT</v>
      </c>
    </row>
    <row r="978" spans="1:37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>
        <f>_xlfn.XLOOKUP(MIS[[#This Row],[TRADING SYMBOL]],[1]Sheet1!$D:$D,[1]Sheet1!$C:$C)</f>
        <v>32.799999999999997</v>
      </c>
      <c r="AE978">
        <f>MIS[[#This Row],[OrderAverageTradedPrice]]*MIS[[#This Row],[OrderQuantity]]</f>
        <v>1090</v>
      </c>
      <c r="AF978">
        <f>MIS[[#This Row],[LTP]]*MIS[[#This Row],[OrderQuantity]]</f>
        <v>656</v>
      </c>
      <c r="AG978">
        <f>IF(MIS[[#This Row],[OrderSide]]="SELL",MIS[[#This Row],[VALUE]]-MIS[[#This Row],[LIVE_VALUE]],MIS[[#This Row],[LIVE_VALUE]]-MIS[[#This Row],[VALUE]])</f>
        <v>-434</v>
      </c>
      <c r="AH978" t="str" cm="1">
        <f t="array" ref="AH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" t="str">
        <f>MIS[[#This Row],[TRADING SYMBOL]]</f>
        <v>SENSEX2552079800PE</v>
      </c>
      <c r="AJ978" t="str">
        <f>IF(RIGHT(MIS[[#This Row],[Main/Hedge]],4)="MAIN","MAIN","HEDGE")</f>
        <v>HEDGE</v>
      </c>
      <c r="AK978" t="str" cm="1">
        <f t="array" ref="AK978">_xlfn._xlws.FILTER(Table4[Column1],ISNUMBER(SEARCH(Table4[Column1],MIS[[#This Row],[OrderUniqueIdentifier]])),"")</f>
        <v>XYT</v>
      </c>
    </row>
    <row r="979" spans="1:37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>
        <f>_xlfn.XLOOKUP(MIS[[#This Row],[TRADING SYMBOL]],[1]Sheet1!$D:$D,[1]Sheet1!$C:$C)</f>
        <v>85.95</v>
      </c>
      <c r="AE979">
        <f>MIS[[#This Row],[OrderAverageTradedPrice]]*MIS[[#This Row],[OrderQuantity]]</f>
        <v>15830.999999999878</v>
      </c>
      <c r="AF979">
        <f>MIS[[#This Row],[LTP]]*MIS[[#This Row],[OrderQuantity]]</f>
        <v>10314</v>
      </c>
      <c r="AG979">
        <f>IF(MIS[[#This Row],[OrderSide]]="SELL",MIS[[#This Row],[VALUE]]-MIS[[#This Row],[LIVE_VALUE]],MIS[[#This Row],[LIVE_VALUE]]-MIS[[#This Row],[VALUE]])</f>
        <v>-5516.9999999998781</v>
      </c>
      <c r="AH979" t="str" cm="1">
        <f t="array" ref="AH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9" t="str">
        <f>MIS[[#This Row],[TRADING SYMBOL]]</f>
        <v>SENSEX2552080800PE</v>
      </c>
      <c r="AJ979" t="str">
        <f>IF(RIGHT(MIS[[#This Row],[Main/Hedge]],4)="MAIN","MAIN","HEDGE")</f>
        <v>HEDGE</v>
      </c>
      <c r="AK979" t="str" cm="1">
        <f t="array" ref="AK979">_xlfn._xlws.FILTER(Table4[Column1],ISNUMBER(SEARCH(Table4[Column1],MIS[[#This Row],[OrderUniqueIdentifier]])),"")</f>
        <v>XYT</v>
      </c>
    </row>
    <row r="980" spans="1:37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>
        <f>_xlfn.XLOOKUP(MIS[[#This Row],[TRADING SYMBOL]],[1]Sheet1!$D:$D,[1]Sheet1!$C:$C)</f>
        <v>68.95</v>
      </c>
      <c r="AE980">
        <f>MIS[[#This Row],[OrderAverageTradedPrice]]*MIS[[#This Row],[OrderQuantity]]</f>
        <v>5778</v>
      </c>
      <c r="AF980">
        <f>MIS[[#This Row],[LTP]]*MIS[[#This Row],[OrderQuantity]]</f>
        <v>4137</v>
      </c>
      <c r="AG980">
        <f>IF(MIS[[#This Row],[OrderSide]]="SELL",MIS[[#This Row],[VALUE]]-MIS[[#This Row],[LIVE_VALUE]],MIS[[#This Row],[LIVE_VALUE]]-MIS[[#This Row],[VALUE]])</f>
        <v>-1641</v>
      </c>
      <c r="AH980" t="str" cm="1">
        <f t="array" ref="AH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" t="str">
        <f>MIS[[#This Row],[TRADING SYMBOL]]</f>
        <v>SENSEX2552083800CE</v>
      </c>
      <c r="AJ980" t="str">
        <f>IF(RIGHT(MIS[[#This Row],[Main/Hedge]],4)="MAIN","MAIN","HEDGE")</f>
        <v>HEDGE</v>
      </c>
      <c r="AK980" t="str" cm="1">
        <f t="array" ref="AK980">_xlfn._xlws.FILTER(Table4[Column1],ISNUMBER(SEARCH(Table4[Column1],MIS[[#This Row],[OrderUniqueIdentifier]])),"")</f>
        <v>XYT</v>
      </c>
    </row>
    <row r="981" spans="1:37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>
        <f>_xlfn.XLOOKUP(MIS[[#This Row],[TRADING SYMBOL]],[1]Sheet1!$D:$D,[1]Sheet1!$C:$C)</f>
        <v>85.95</v>
      </c>
      <c r="AE981">
        <f>MIS[[#This Row],[OrderAverageTradedPrice]]*MIS[[#This Row],[OrderQuantity]]</f>
        <v>7875</v>
      </c>
      <c r="AF981">
        <f>MIS[[#This Row],[LTP]]*MIS[[#This Row],[OrderQuantity]]</f>
        <v>5157</v>
      </c>
      <c r="AG981">
        <f>IF(MIS[[#This Row],[OrderSide]]="SELL",MIS[[#This Row],[VALUE]]-MIS[[#This Row],[LIVE_VALUE]],MIS[[#This Row],[LIVE_VALUE]]-MIS[[#This Row],[VALUE]])</f>
        <v>-2718</v>
      </c>
      <c r="AH981" t="str" cm="1">
        <f t="array" ref="AH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1" t="str">
        <f>MIS[[#This Row],[TRADING SYMBOL]]</f>
        <v>SENSEX2552080800PE</v>
      </c>
      <c r="AJ981" t="str">
        <f>IF(RIGHT(MIS[[#This Row],[Main/Hedge]],4)="MAIN","MAIN","HEDGE")</f>
        <v>HEDGE</v>
      </c>
      <c r="AK981" t="str" cm="1">
        <f t="array" ref="AK981">_xlfn._xlws.FILTER(Table4[Column1],ISNUMBER(SEARCH(Table4[Column1],MIS[[#This Row],[OrderUniqueIdentifier]])),"")</f>
        <v>XYT</v>
      </c>
    </row>
    <row r="982" spans="1:37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>
        <f>_xlfn.XLOOKUP(MIS[[#This Row],[TRADING SYMBOL]],[1]Sheet1!$D:$D,[1]Sheet1!$C:$C)</f>
        <v>68.95</v>
      </c>
      <c r="AE982">
        <f>MIS[[#This Row],[OrderAverageTradedPrice]]*MIS[[#This Row],[OrderQuantity]]</f>
        <v>30878</v>
      </c>
      <c r="AF982">
        <f>MIS[[#This Row],[LTP]]*MIS[[#This Row],[OrderQuantity]]</f>
        <v>22064</v>
      </c>
      <c r="AG982">
        <f>IF(MIS[[#This Row],[OrderSide]]="SELL",MIS[[#This Row],[VALUE]]-MIS[[#This Row],[LIVE_VALUE]],MIS[[#This Row],[LIVE_VALUE]]-MIS[[#This Row],[VALUE]])</f>
        <v>-8814</v>
      </c>
      <c r="AH982" t="str" cm="1">
        <f t="array" ref="AH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" t="str">
        <f>MIS[[#This Row],[TRADING SYMBOL]]</f>
        <v>SENSEX2552083800CE</v>
      </c>
      <c r="AJ982" t="str">
        <f>IF(RIGHT(MIS[[#This Row],[Main/Hedge]],4)="MAIN","MAIN","HEDGE")</f>
        <v>HEDGE</v>
      </c>
      <c r="AK982" t="str" cm="1">
        <f t="array" ref="AK982">_xlfn._xlws.FILTER(Table4[Column1],ISNUMBER(SEARCH(Table4[Column1],MIS[[#This Row],[OrderUniqueIdentifier]])),"")</f>
        <v>XYT</v>
      </c>
    </row>
    <row r="983" spans="1:37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>
        <f>_xlfn.XLOOKUP(MIS[[#This Row],[TRADING SYMBOL]],[1]Sheet1!$D:$D,[1]Sheet1!$C:$C)</f>
        <v>85.95</v>
      </c>
      <c r="AE983">
        <f>MIS[[#This Row],[OrderAverageTradedPrice]]*MIS[[#This Row],[OrderQuantity]]</f>
        <v>42103</v>
      </c>
      <c r="AF983">
        <f>MIS[[#This Row],[LTP]]*MIS[[#This Row],[OrderQuantity]]</f>
        <v>27504</v>
      </c>
      <c r="AG983">
        <f>IF(MIS[[#This Row],[OrderSide]]="SELL",MIS[[#This Row],[VALUE]]-MIS[[#This Row],[LIVE_VALUE]],MIS[[#This Row],[LIVE_VALUE]]-MIS[[#This Row],[VALUE]])</f>
        <v>-14599</v>
      </c>
      <c r="AH983" t="str" cm="1">
        <f t="array" ref="AH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3" t="str">
        <f>MIS[[#This Row],[TRADING SYMBOL]]</f>
        <v>SENSEX2552080800PE</v>
      </c>
      <c r="AJ983" t="str">
        <f>IF(RIGHT(MIS[[#This Row],[Main/Hedge]],4)="MAIN","MAIN","HEDGE")</f>
        <v>HEDGE</v>
      </c>
      <c r="AK983" t="str" cm="1">
        <f t="array" ref="AK983">_xlfn._xlws.FILTER(Table4[Column1],ISNUMBER(SEARCH(Table4[Column1],MIS[[#This Row],[OrderUniqueIdentifier]])),"")</f>
        <v>XYT</v>
      </c>
    </row>
    <row r="984" spans="1:37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>
        <f>_xlfn.XLOOKUP(MIS[[#This Row],[TRADING SYMBOL]],[1]Sheet1!$D:$D,[1]Sheet1!$C:$C)</f>
        <v>17.8</v>
      </c>
      <c r="AE984">
        <f>MIS[[#This Row],[OrderAverageTradedPrice]]*MIS[[#This Row],[OrderQuantity]]</f>
        <v>508</v>
      </c>
      <c r="AF984">
        <f>MIS[[#This Row],[LTP]]*MIS[[#This Row],[OrderQuantity]]</f>
        <v>356</v>
      </c>
      <c r="AG984">
        <f>IF(MIS[[#This Row],[OrderSide]]="SELL",MIS[[#This Row],[VALUE]]-MIS[[#This Row],[LIVE_VALUE]],MIS[[#This Row],[LIVE_VALUE]]-MIS[[#This Row],[VALUE]])</f>
        <v>-152</v>
      </c>
      <c r="AH984" t="str" cm="1">
        <f t="array" ref="AH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" t="str">
        <f>MIS[[#This Row],[TRADING SYMBOL]]</f>
        <v>SENSEX2552084800CE</v>
      </c>
      <c r="AJ984" t="str">
        <f>IF(RIGHT(MIS[[#This Row],[Main/Hedge]],4)="MAIN","MAIN","HEDGE")</f>
        <v>HEDGE</v>
      </c>
      <c r="AK984" t="str" cm="1">
        <f t="array" ref="AK984">_xlfn._xlws.FILTER(Table4[Column1],ISNUMBER(SEARCH(Table4[Column1],MIS[[#This Row],[OrderUniqueIdentifier]])),"")</f>
        <v>XYT</v>
      </c>
    </row>
    <row r="985" spans="1:37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>
        <f>_xlfn.XLOOKUP(MIS[[#This Row],[TRADING SYMBOL]],[1]Sheet1!$D:$D,[1]Sheet1!$C:$C)</f>
        <v>32.799999999999997</v>
      </c>
      <c r="AE985">
        <f>MIS[[#This Row],[OrderAverageTradedPrice]]*MIS[[#This Row],[OrderQuantity]]</f>
        <v>1077</v>
      </c>
      <c r="AF985">
        <f>MIS[[#This Row],[LTP]]*MIS[[#This Row],[OrderQuantity]]</f>
        <v>656</v>
      </c>
      <c r="AG985">
        <f>IF(MIS[[#This Row],[OrderSide]]="SELL",MIS[[#This Row],[VALUE]]-MIS[[#This Row],[LIVE_VALUE]],MIS[[#This Row],[LIVE_VALUE]]-MIS[[#This Row],[VALUE]])</f>
        <v>-421</v>
      </c>
      <c r="AH985" t="str" cm="1">
        <f t="array" ref="AH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5" t="str">
        <f>MIS[[#This Row],[TRADING SYMBOL]]</f>
        <v>SENSEX2552079800PE</v>
      </c>
      <c r="AJ985" t="str">
        <f>IF(RIGHT(MIS[[#This Row],[Main/Hedge]],4)="MAIN","MAIN","HEDGE")</f>
        <v>HEDGE</v>
      </c>
      <c r="AK985" t="str" cm="1">
        <f t="array" ref="AK985">_xlfn._xlws.FILTER(Table4[Column1],ISNUMBER(SEARCH(Table4[Column1],MIS[[#This Row],[OrderUniqueIdentifier]])),"")</f>
        <v>XYT</v>
      </c>
    </row>
    <row r="986" spans="1:37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>
        <f>_xlfn.XLOOKUP(MIS[[#This Row],[TRADING SYMBOL]],[1]Sheet1!$D:$D,[1]Sheet1!$C:$C)</f>
        <v>68.95</v>
      </c>
      <c r="AE986">
        <f>MIS[[#This Row],[OrderAverageTradedPrice]]*MIS[[#This Row],[OrderQuantity]]</f>
        <v>5775.9999999999955</v>
      </c>
      <c r="AF986">
        <f>MIS[[#This Row],[LTP]]*MIS[[#This Row],[OrderQuantity]]</f>
        <v>4137</v>
      </c>
      <c r="AG986">
        <f>IF(MIS[[#This Row],[OrderSide]]="SELL",MIS[[#This Row],[VALUE]]-MIS[[#This Row],[LIVE_VALUE]],MIS[[#This Row],[LIVE_VALUE]]-MIS[[#This Row],[VALUE]])</f>
        <v>-1638.9999999999955</v>
      </c>
      <c r="AH986" t="str" cm="1">
        <f t="array" ref="AH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" t="str">
        <f>MIS[[#This Row],[TRADING SYMBOL]]</f>
        <v>SENSEX2552083800CE</v>
      </c>
      <c r="AJ986" t="str">
        <f>IF(RIGHT(MIS[[#This Row],[Main/Hedge]],4)="MAIN","MAIN","HEDGE")</f>
        <v>HEDGE</v>
      </c>
      <c r="AK986" t="str" cm="1">
        <f t="array" ref="AK986">_xlfn._xlws.FILTER(Table4[Column1],ISNUMBER(SEARCH(Table4[Column1],MIS[[#This Row],[OrderUniqueIdentifier]])),"")</f>
        <v>XYT</v>
      </c>
    </row>
    <row r="987" spans="1:37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>
        <f>_xlfn.XLOOKUP(MIS[[#This Row],[TRADING SYMBOL]],[1]Sheet1!$D:$D,[1]Sheet1!$C:$C)</f>
        <v>85.95</v>
      </c>
      <c r="AE987">
        <f>MIS[[#This Row],[OrderAverageTradedPrice]]*MIS[[#This Row],[OrderQuantity]]</f>
        <v>7896</v>
      </c>
      <c r="AF987">
        <f>MIS[[#This Row],[LTP]]*MIS[[#This Row],[OrderQuantity]]</f>
        <v>5157</v>
      </c>
      <c r="AG987">
        <f>IF(MIS[[#This Row],[OrderSide]]="SELL",MIS[[#This Row],[VALUE]]-MIS[[#This Row],[LIVE_VALUE]],MIS[[#This Row],[LIVE_VALUE]]-MIS[[#This Row],[VALUE]])</f>
        <v>-2739</v>
      </c>
      <c r="AH987" t="str" cm="1">
        <f t="array" ref="AH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7" t="str">
        <f>MIS[[#This Row],[TRADING SYMBOL]]</f>
        <v>SENSEX2552080800PE</v>
      </c>
      <c r="AJ987" t="str">
        <f>IF(RIGHT(MIS[[#This Row],[Main/Hedge]],4)="MAIN","MAIN","HEDGE")</f>
        <v>HEDGE</v>
      </c>
      <c r="AK987" t="str" cm="1">
        <f t="array" ref="AK987">_xlfn._xlws.FILTER(Table4[Column1],ISNUMBER(SEARCH(Table4[Column1],MIS[[#This Row],[OrderUniqueIdentifier]])),"")</f>
        <v>XYT</v>
      </c>
    </row>
    <row r="988" spans="1:37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>
        <f>_xlfn.XLOOKUP(MIS[[#This Row],[TRADING SYMBOL]],[1]Sheet1!$D:$D,[1]Sheet1!$C:$C)</f>
        <v>68.95</v>
      </c>
      <c r="AE988">
        <f>MIS[[#This Row],[OrderAverageTradedPrice]]*MIS[[#This Row],[OrderQuantity]]</f>
        <v>5712</v>
      </c>
      <c r="AF988">
        <f>MIS[[#This Row],[LTP]]*MIS[[#This Row],[OrderQuantity]]</f>
        <v>4137</v>
      </c>
      <c r="AG988">
        <f>IF(MIS[[#This Row],[OrderSide]]="SELL",MIS[[#This Row],[VALUE]]-MIS[[#This Row],[LIVE_VALUE]],MIS[[#This Row],[LIVE_VALUE]]-MIS[[#This Row],[VALUE]])</f>
        <v>-1575</v>
      </c>
      <c r="AH988" t="str" cm="1">
        <f t="array" ref="AH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8" t="str">
        <f>MIS[[#This Row],[TRADING SYMBOL]]</f>
        <v>SENSEX2552083800CE</v>
      </c>
      <c r="AJ988" t="str">
        <f>IF(RIGHT(MIS[[#This Row],[Main/Hedge]],4)="MAIN","MAIN","HEDGE")</f>
        <v>HEDGE</v>
      </c>
      <c r="AK988" t="str" cm="1">
        <f t="array" ref="AK988">_xlfn._xlws.FILTER(Table4[Column1],ISNUMBER(SEARCH(Table4[Column1],MIS[[#This Row],[OrderUniqueIdentifier]])),"")</f>
        <v>NOTREND</v>
      </c>
    </row>
    <row r="989" spans="1:37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>
        <f>_xlfn.XLOOKUP(MIS[[#This Row],[TRADING SYMBOL]],[1]Sheet1!$D:$D,[1]Sheet1!$C:$C)</f>
        <v>85.95</v>
      </c>
      <c r="AE989">
        <f>MIS[[#This Row],[OrderAverageTradedPrice]]*MIS[[#This Row],[OrderQuantity]]</f>
        <v>7899</v>
      </c>
      <c r="AF989">
        <f>MIS[[#This Row],[LTP]]*MIS[[#This Row],[OrderQuantity]]</f>
        <v>5157</v>
      </c>
      <c r="AG989">
        <f>IF(MIS[[#This Row],[OrderSide]]="SELL",MIS[[#This Row],[VALUE]]-MIS[[#This Row],[LIVE_VALUE]],MIS[[#This Row],[LIVE_VALUE]]-MIS[[#This Row],[VALUE]])</f>
        <v>-2742</v>
      </c>
      <c r="AH989" t="str" cm="1">
        <f t="array" ref="AH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" t="str">
        <f>MIS[[#This Row],[TRADING SYMBOL]]</f>
        <v>SENSEX2552080800PE</v>
      </c>
      <c r="AJ989" t="str">
        <f>IF(RIGHT(MIS[[#This Row],[Main/Hedge]],4)="MAIN","MAIN","HEDGE")</f>
        <v>HEDGE</v>
      </c>
      <c r="AK989" t="str" cm="1">
        <f t="array" ref="AK989">_xlfn._xlws.FILTER(Table4[Column1],ISNUMBER(SEARCH(Table4[Column1],MIS[[#This Row],[OrderUniqueIdentifier]])),"")</f>
        <v>NOTREND</v>
      </c>
    </row>
    <row r="990" spans="1:37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>
        <f>_xlfn.XLOOKUP(MIS[[#This Row],[TRADING SYMBOL]],[1]Sheet1!$D:$D,[1]Sheet1!$C:$C)</f>
        <v>17.8</v>
      </c>
      <c r="AE990">
        <f>MIS[[#This Row],[OrderAverageTradedPrice]]*MIS[[#This Row],[OrderQuantity]]</f>
        <v>491</v>
      </c>
      <c r="AF990">
        <f>MIS[[#This Row],[LTP]]*MIS[[#This Row],[OrderQuantity]]</f>
        <v>356</v>
      </c>
      <c r="AG990">
        <f>IF(MIS[[#This Row],[OrderSide]]="SELL",MIS[[#This Row],[VALUE]]-MIS[[#This Row],[LIVE_VALUE]],MIS[[#This Row],[LIVE_VALUE]]-MIS[[#This Row],[VALUE]])</f>
        <v>-135</v>
      </c>
      <c r="AH990" t="str" cm="1">
        <f t="array" ref="AH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0" t="str">
        <f>MIS[[#This Row],[TRADING SYMBOL]]</f>
        <v>SENSEX2552084800CE</v>
      </c>
      <c r="AJ990" t="str">
        <f>IF(RIGHT(MIS[[#This Row],[Main/Hedge]],4)="MAIN","MAIN","HEDGE")</f>
        <v>HEDGE</v>
      </c>
      <c r="AK990" t="str" cm="1">
        <f t="array" ref="AK990">_xlfn._xlws.FILTER(Table4[Column1],ISNUMBER(SEARCH(Table4[Column1],MIS[[#This Row],[OrderUniqueIdentifier]])),"")</f>
        <v>NOTREND</v>
      </c>
    </row>
    <row r="991" spans="1:37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>
        <f>_xlfn.XLOOKUP(MIS[[#This Row],[TRADING SYMBOL]],[1]Sheet1!$D:$D,[1]Sheet1!$C:$C)</f>
        <v>17.8</v>
      </c>
      <c r="AE991">
        <f>MIS[[#This Row],[OrderAverageTradedPrice]]*MIS[[#This Row],[OrderQuantity]]</f>
        <v>978</v>
      </c>
      <c r="AF991">
        <f>MIS[[#This Row],[LTP]]*MIS[[#This Row],[OrderQuantity]]</f>
        <v>712</v>
      </c>
      <c r="AG991">
        <f>IF(MIS[[#This Row],[OrderSide]]="SELL",MIS[[#This Row],[VALUE]]-MIS[[#This Row],[LIVE_VALUE]],MIS[[#This Row],[LIVE_VALUE]]-MIS[[#This Row],[VALUE]])</f>
        <v>-266</v>
      </c>
      <c r="AH991" t="str" cm="1">
        <f t="array" ref="AH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1" t="str">
        <f>MIS[[#This Row],[TRADING SYMBOL]]</f>
        <v>SENSEX2552084800CE</v>
      </c>
      <c r="AJ991" t="str">
        <f>IF(RIGHT(MIS[[#This Row],[Main/Hedge]],4)="MAIN","MAIN","HEDGE")</f>
        <v>HEDGE</v>
      </c>
      <c r="AK991" t="str" cm="1">
        <f t="array" ref="AK991">_xlfn._xlws.FILTER(Table4[Column1],ISNUMBER(SEARCH(Table4[Column1],MIS[[#This Row],[OrderUniqueIdentifier]])),"")</f>
        <v>NOTREND</v>
      </c>
    </row>
    <row r="992" spans="1:37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>
        <f>_xlfn.XLOOKUP(MIS[[#This Row],[TRADING SYMBOL]],[1]Sheet1!$D:$D,[1]Sheet1!$C:$C)</f>
        <v>17.8</v>
      </c>
      <c r="AE992">
        <f>MIS[[#This Row],[OrderAverageTradedPrice]]*MIS[[#This Row],[OrderQuantity]]</f>
        <v>982</v>
      </c>
      <c r="AF992">
        <f>MIS[[#This Row],[LTP]]*MIS[[#This Row],[OrderQuantity]]</f>
        <v>712</v>
      </c>
      <c r="AG992">
        <f>IF(MIS[[#This Row],[OrderSide]]="SELL",MIS[[#This Row],[VALUE]]-MIS[[#This Row],[LIVE_VALUE]],MIS[[#This Row],[LIVE_VALUE]]-MIS[[#This Row],[VALUE]])</f>
        <v>-270</v>
      </c>
      <c r="AH992" t="str" cm="1">
        <f t="array" ref="AH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2" t="str">
        <f>MIS[[#This Row],[TRADING SYMBOL]]</f>
        <v>SENSEX2552084800CE</v>
      </c>
      <c r="AJ992" t="str">
        <f>IF(RIGHT(MIS[[#This Row],[Main/Hedge]],4)="MAIN","MAIN","HEDGE")</f>
        <v>HEDGE</v>
      </c>
      <c r="AK992" t="str" cm="1">
        <f t="array" ref="AK992">_xlfn._xlws.FILTER(Table4[Column1],ISNUMBER(SEARCH(Table4[Column1],MIS[[#This Row],[OrderUniqueIdentifier]])),"")</f>
        <v>NOTREND</v>
      </c>
    </row>
    <row r="993" spans="1:37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>
        <f>_xlfn.XLOOKUP(MIS[[#This Row],[TRADING SYMBOL]],[1]Sheet1!$D:$D,[1]Sheet1!$C:$C)</f>
        <v>32.799999999999997</v>
      </c>
      <c r="AE993">
        <f>MIS[[#This Row],[OrderAverageTradedPrice]]*MIS[[#This Row],[OrderQuantity]]</f>
        <v>1122</v>
      </c>
      <c r="AF993">
        <f>MIS[[#This Row],[LTP]]*MIS[[#This Row],[OrderQuantity]]</f>
        <v>656</v>
      </c>
      <c r="AG993">
        <f>IF(MIS[[#This Row],[OrderSide]]="SELL",MIS[[#This Row],[VALUE]]-MIS[[#This Row],[LIVE_VALUE]],MIS[[#This Row],[LIVE_VALUE]]-MIS[[#This Row],[VALUE]])</f>
        <v>-466</v>
      </c>
      <c r="AH993" t="str" cm="1">
        <f t="array" ref="AH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" t="str">
        <f>MIS[[#This Row],[TRADING SYMBOL]]</f>
        <v>SENSEX2552079800PE</v>
      </c>
      <c r="AJ993" t="str">
        <f>IF(RIGHT(MIS[[#This Row],[Main/Hedge]],4)="MAIN","MAIN","HEDGE")</f>
        <v>HEDGE</v>
      </c>
      <c r="AK993" t="str" cm="1">
        <f t="array" ref="AK993">_xlfn._xlws.FILTER(Table4[Column1],ISNUMBER(SEARCH(Table4[Column1],MIS[[#This Row],[OrderUniqueIdentifier]])),"")</f>
        <v>NOTREND</v>
      </c>
    </row>
    <row r="994" spans="1:37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>
        <f>_xlfn.XLOOKUP(MIS[[#This Row],[TRADING SYMBOL]],[1]Sheet1!$D:$D,[1]Sheet1!$C:$C)</f>
        <v>32.799999999999997</v>
      </c>
      <c r="AE994">
        <f>MIS[[#This Row],[OrderAverageTradedPrice]]*MIS[[#This Row],[OrderQuantity]]</f>
        <v>2266</v>
      </c>
      <c r="AF994">
        <f>MIS[[#This Row],[LTP]]*MIS[[#This Row],[OrderQuantity]]</f>
        <v>1312</v>
      </c>
      <c r="AG994">
        <f>IF(MIS[[#This Row],[OrderSide]]="SELL",MIS[[#This Row],[VALUE]]-MIS[[#This Row],[LIVE_VALUE]],MIS[[#This Row],[LIVE_VALUE]]-MIS[[#This Row],[VALUE]])</f>
        <v>-954</v>
      </c>
      <c r="AH994" t="str" cm="1">
        <f t="array" ref="AH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" t="str">
        <f>MIS[[#This Row],[TRADING SYMBOL]]</f>
        <v>SENSEX2552079800PE</v>
      </c>
      <c r="AJ994" t="str">
        <f>IF(RIGHT(MIS[[#This Row],[Main/Hedge]],4)="MAIN","MAIN","HEDGE")</f>
        <v>HEDGE</v>
      </c>
      <c r="AK994" t="str" cm="1">
        <f t="array" ref="AK994">_xlfn._xlws.FILTER(Table4[Column1],ISNUMBER(SEARCH(Table4[Column1],MIS[[#This Row],[OrderUniqueIdentifier]])),"")</f>
        <v>NOTREND</v>
      </c>
    </row>
    <row r="995" spans="1:37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>
        <f>_xlfn.XLOOKUP(MIS[[#This Row],[TRADING SYMBOL]],[1]Sheet1!$D:$D,[1]Sheet1!$C:$C)</f>
        <v>32.799999999999997</v>
      </c>
      <c r="AE995">
        <f>MIS[[#This Row],[OrderAverageTradedPrice]]*MIS[[#This Row],[OrderQuantity]]</f>
        <v>2254</v>
      </c>
      <c r="AF995">
        <f>MIS[[#This Row],[LTP]]*MIS[[#This Row],[OrderQuantity]]</f>
        <v>1312</v>
      </c>
      <c r="AG995">
        <f>IF(MIS[[#This Row],[OrderSide]]="SELL",MIS[[#This Row],[VALUE]]-MIS[[#This Row],[LIVE_VALUE]],MIS[[#This Row],[LIVE_VALUE]]-MIS[[#This Row],[VALUE]])</f>
        <v>-942</v>
      </c>
      <c r="AH995" t="str" cm="1">
        <f t="array" ref="AH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5" t="str">
        <f>MIS[[#This Row],[TRADING SYMBOL]]</f>
        <v>SENSEX2552079800PE</v>
      </c>
      <c r="AJ995" t="str">
        <f>IF(RIGHT(MIS[[#This Row],[Main/Hedge]],4)="MAIN","MAIN","HEDGE")</f>
        <v>HEDGE</v>
      </c>
      <c r="AK995" t="str" cm="1">
        <f t="array" ref="AK995">_xlfn._xlws.FILTER(Table4[Column1],ISNUMBER(SEARCH(Table4[Column1],MIS[[#This Row],[OrderUniqueIdentifier]])),"")</f>
        <v>NOTREND</v>
      </c>
    </row>
    <row r="996" spans="1:37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>
        <f>_xlfn.XLOOKUP(MIS[[#This Row],[TRADING SYMBOL]],[1]Sheet1!$D:$D,[1]Sheet1!$C:$C)</f>
        <v>17.8</v>
      </c>
      <c r="AE996">
        <f>MIS[[#This Row],[OrderAverageTradedPrice]]*MIS[[#This Row],[OrderQuantity]]</f>
        <v>8139.9999999999882</v>
      </c>
      <c r="AF996">
        <f>MIS[[#This Row],[LTP]]*MIS[[#This Row],[OrderQuantity]]</f>
        <v>6052</v>
      </c>
      <c r="AG996">
        <f>IF(MIS[[#This Row],[OrderSide]]="SELL",MIS[[#This Row],[VALUE]]-MIS[[#This Row],[LIVE_VALUE]],MIS[[#This Row],[LIVE_VALUE]]-MIS[[#This Row],[VALUE]])</f>
        <v>-2087.9999999999882</v>
      </c>
      <c r="AH996" t="str" cm="1">
        <f t="array" ref="AH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" t="str">
        <f>MIS[[#This Row],[TRADING SYMBOL]]</f>
        <v>SENSEX2552084800CE</v>
      </c>
      <c r="AJ996" t="str">
        <f>IF(RIGHT(MIS[[#This Row],[Main/Hedge]],4)="MAIN","MAIN","HEDGE")</f>
        <v>HEDGE</v>
      </c>
      <c r="AK996" t="str" cm="1">
        <f t="array" ref="AK996">_xlfn._xlws.FILTER(Table4[Column1],ISNUMBER(SEARCH(Table4[Column1],MIS[[#This Row],[OrderUniqueIdentifier]])),"")</f>
        <v>NOTREND</v>
      </c>
    </row>
    <row r="997" spans="1:37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>
        <f>_xlfn.XLOOKUP(MIS[[#This Row],[TRADING SYMBOL]],[1]Sheet1!$D:$D,[1]Sheet1!$C:$C)</f>
        <v>17.8</v>
      </c>
      <c r="AE997">
        <f>MIS[[#This Row],[OrderAverageTradedPrice]]*MIS[[#This Row],[OrderQuantity]]</f>
        <v>958</v>
      </c>
      <c r="AF997">
        <f>MIS[[#This Row],[LTP]]*MIS[[#This Row],[OrderQuantity]]</f>
        <v>712</v>
      </c>
      <c r="AG997">
        <f>IF(MIS[[#This Row],[OrderSide]]="SELL",MIS[[#This Row],[VALUE]]-MIS[[#This Row],[LIVE_VALUE]],MIS[[#This Row],[LIVE_VALUE]]-MIS[[#This Row],[VALUE]])</f>
        <v>-246</v>
      </c>
      <c r="AH997" t="str" cm="1">
        <f t="array" ref="AH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" t="str">
        <f>MIS[[#This Row],[TRADING SYMBOL]]</f>
        <v>SENSEX2552084800CE</v>
      </c>
      <c r="AJ997" t="str">
        <f>IF(RIGHT(MIS[[#This Row],[Main/Hedge]],4)="MAIN","MAIN","HEDGE")</f>
        <v>HEDGE</v>
      </c>
      <c r="AK997" t="str" cm="1">
        <f t="array" ref="AK997">_xlfn._xlws.FILTER(Table4[Column1],ISNUMBER(SEARCH(Table4[Column1],MIS[[#This Row],[OrderUniqueIdentifier]])),"")</f>
        <v>NOTREND</v>
      </c>
    </row>
    <row r="998" spans="1:37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>
        <f>_xlfn.XLOOKUP(MIS[[#This Row],[TRADING SYMBOL]],[1]Sheet1!$D:$D,[1]Sheet1!$C:$C)</f>
        <v>17.8</v>
      </c>
      <c r="AE998">
        <f>MIS[[#This Row],[OrderAverageTradedPrice]]*MIS[[#This Row],[OrderQuantity]]</f>
        <v>2883.9999999999959</v>
      </c>
      <c r="AF998">
        <f>MIS[[#This Row],[LTP]]*MIS[[#This Row],[OrderQuantity]]</f>
        <v>2136</v>
      </c>
      <c r="AG998">
        <f>IF(MIS[[#This Row],[OrderSide]]="SELL",MIS[[#This Row],[VALUE]]-MIS[[#This Row],[LIVE_VALUE]],MIS[[#This Row],[LIVE_VALUE]]-MIS[[#This Row],[VALUE]])</f>
        <v>-747.99999999999591</v>
      </c>
      <c r="AH998" t="str" cm="1">
        <f t="array" ref="AH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8" t="str">
        <f>MIS[[#This Row],[TRADING SYMBOL]]</f>
        <v>SENSEX2552084800CE</v>
      </c>
      <c r="AJ998" t="str">
        <f>IF(RIGHT(MIS[[#This Row],[Main/Hedge]],4)="MAIN","MAIN","HEDGE")</f>
        <v>HEDGE</v>
      </c>
      <c r="AK998" t="str" cm="1">
        <f t="array" ref="AK998">_xlfn._xlws.FILTER(Table4[Column1],ISNUMBER(SEARCH(Table4[Column1],MIS[[#This Row],[OrderUniqueIdentifier]])),"")</f>
        <v>NOTREND</v>
      </c>
    </row>
    <row r="999" spans="1:37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>
        <f>_xlfn.XLOOKUP(MIS[[#This Row],[TRADING SYMBOL]],[1]Sheet1!$D:$D,[1]Sheet1!$C:$C)</f>
        <v>17.8</v>
      </c>
      <c r="AE999">
        <f>MIS[[#This Row],[OrderAverageTradedPrice]]*MIS[[#This Row],[OrderQuantity]]</f>
        <v>476</v>
      </c>
      <c r="AF999">
        <f>MIS[[#This Row],[LTP]]*MIS[[#This Row],[OrderQuantity]]</f>
        <v>356</v>
      </c>
      <c r="AG999">
        <f>IF(MIS[[#This Row],[OrderSide]]="SELL",MIS[[#This Row],[VALUE]]-MIS[[#This Row],[LIVE_VALUE]],MIS[[#This Row],[LIVE_VALUE]]-MIS[[#This Row],[VALUE]])</f>
        <v>-120</v>
      </c>
      <c r="AH999" t="str" cm="1">
        <f t="array" ref="AH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9" t="str">
        <f>MIS[[#This Row],[TRADING SYMBOL]]</f>
        <v>SENSEX2552084800CE</v>
      </c>
      <c r="AJ999" t="str">
        <f>IF(RIGHT(MIS[[#This Row],[Main/Hedge]],4)="MAIN","MAIN","HEDGE")</f>
        <v>HEDGE</v>
      </c>
      <c r="AK999" t="str" cm="1">
        <f t="array" ref="AK999">_xlfn._xlws.FILTER(Table4[Column1],ISNUMBER(SEARCH(Table4[Column1],MIS[[#This Row],[OrderUniqueIdentifier]])),"")</f>
        <v>NOTREND</v>
      </c>
    </row>
    <row r="1000" spans="1:37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>
        <f>_xlfn.XLOOKUP(MIS[[#This Row],[TRADING SYMBOL]],[1]Sheet1!$D:$D,[1]Sheet1!$C:$C)</f>
        <v>17.8</v>
      </c>
      <c r="AE1000">
        <f>MIS[[#This Row],[OrderAverageTradedPrice]]*MIS[[#This Row],[OrderQuantity]]</f>
        <v>474</v>
      </c>
      <c r="AF1000">
        <f>MIS[[#This Row],[LTP]]*MIS[[#This Row],[OrderQuantity]]</f>
        <v>356</v>
      </c>
      <c r="AG1000">
        <f>IF(MIS[[#This Row],[OrderSide]]="SELL",MIS[[#This Row],[VALUE]]-MIS[[#This Row],[LIVE_VALUE]],MIS[[#This Row],[LIVE_VALUE]]-MIS[[#This Row],[VALUE]])</f>
        <v>-118</v>
      </c>
      <c r="AH1000" t="str" cm="1">
        <f t="array" ref="AH1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" t="str">
        <f>MIS[[#This Row],[TRADING SYMBOL]]</f>
        <v>SENSEX2552084800CE</v>
      </c>
      <c r="AJ1000" t="str">
        <f>IF(RIGHT(MIS[[#This Row],[Main/Hedge]],4)="MAIN","MAIN","HEDGE")</f>
        <v>HEDGE</v>
      </c>
      <c r="AK1000" t="str" cm="1">
        <f t="array" ref="AK1000">_xlfn._xlws.FILTER(Table4[Column1],ISNUMBER(SEARCH(Table4[Column1],MIS[[#This Row],[OrderUniqueIdentifier]])),"")</f>
        <v>NOTREND</v>
      </c>
    </row>
    <row r="1001" spans="1:37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>
        <f>_xlfn.XLOOKUP(MIS[[#This Row],[TRADING SYMBOL]],[1]Sheet1!$D:$D,[1]Sheet1!$C:$C)</f>
        <v>32.799999999999997</v>
      </c>
      <c r="AE1001">
        <f>MIS[[#This Row],[OrderAverageTradedPrice]]*MIS[[#This Row],[OrderQuantity]]</f>
        <v>1161</v>
      </c>
      <c r="AF1001">
        <f>MIS[[#This Row],[LTP]]*MIS[[#This Row],[OrderQuantity]]</f>
        <v>656</v>
      </c>
      <c r="AG1001">
        <f>IF(MIS[[#This Row],[OrderSide]]="SELL",MIS[[#This Row],[VALUE]]-MIS[[#This Row],[LIVE_VALUE]],MIS[[#This Row],[LIVE_VALUE]]-MIS[[#This Row],[VALUE]])</f>
        <v>-505</v>
      </c>
      <c r="AH1001" t="str" cm="1">
        <f t="array" ref="AH1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" t="str">
        <f>MIS[[#This Row],[TRADING SYMBOL]]</f>
        <v>SENSEX2552079800PE</v>
      </c>
      <c r="AJ1001" t="str">
        <f>IF(RIGHT(MIS[[#This Row],[Main/Hedge]],4)="MAIN","MAIN","HEDGE")</f>
        <v>HEDGE</v>
      </c>
      <c r="AK1001" t="str" cm="1">
        <f t="array" ref="AK1001">_xlfn._xlws.FILTER(Table4[Column1],ISNUMBER(SEARCH(Table4[Column1],MIS[[#This Row],[OrderUniqueIdentifier]])),"")</f>
        <v>NOTREND</v>
      </c>
    </row>
    <row r="1002" spans="1:37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>
        <f>_xlfn.XLOOKUP(MIS[[#This Row],[TRADING SYMBOL]],[1]Sheet1!$D:$D,[1]Sheet1!$C:$C)</f>
        <v>17.8</v>
      </c>
      <c r="AE1002">
        <f>MIS[[#This Row],[OrderAverageTradedPrice]]*MIS[[#This Row],[OrderQuantity]]</f>
        <v>476</v>
      </c>
      <c r="AF1002">
        <f>MIS[[#This Row],[LTP]]*MIS[[#This Row],[OrderQuantity]]</f>
        <v>356</v>
      </c>
      <c r="AG1002">
        <f>IF(MIS[[#This Row],[OrderSide]]="SELL",MIS[[#This Row],[VALUE]]-MIS[[#This Row],[LIVE_VALUE]],MIS[[#This Row],[LIVE_VALUE]]-MIS[[#This Row],[VALUE]])</f>
        <v>-120</v>
      </c>
      <c r="AH1002" t="str" cm="1">
        <f t="array" ref="AH1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" t="str">
        <f>MIS[[#This Row],[TRADING SYMBOL]]</f>
        <v>SENSEX2552084800CE</v>
      </c>
      <c r="AJ1002" t="str">
        <f>IF(RIGHT(MIS[[#This Row],[Main/Hedge]],4)="MAIN","MAIN","HEDGE")</f>
        <v>HEDGE</v>
      </c>
      <c r="AK1002" t="str" cm="1">
        <f t="array" ref="AK1002">_xlfn._xlws.FILTER(Table4[Column1],ISNUMBER(SEARCH(Table4[Column1],MIS[[#This Row],[OrderUniqueIdentifier]])),"")</f>
        <v>NOTREND</v>
      </c>
    </row>
    <row r="1003" spans="1:37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>
        <f>_xlfn.XLOOKUP(MIS[[#This Row],[TRADING SYMBOL]],[1]Sheet1!$D:$D,[1]Sheet1!$C:$C)</f>
        <v>17.8</v>
      </c>
      <c r="AE1003">
        <f>MIS[[#This Row],[OrderAverageTradedPrice]]*MIS[[#This Row],[OrderQuantity]]</f>
        <v>476</v>
      </c>
      <c r="AF1003">
        <f>MIS[[#This Row],[LTP]]*MIS[[#This Row],[OrderQuantity]]</f>
        <v>356</v>
      </c>
      <c r="AG1003">
        <f>IF(MIS[[#This Row],[OrderSide]]="SELL",MIS[[#This Row],[VALUE]]-MIS[[#This Row],[LIVE_VALUE]],MIS[[#This Row],[LIVE_VALUE]]-MIS[[#This Row],[VALUE]])</f>
        <v>-120</v>
      </c>
      <c r="AH1003" t="str" cm="1">
        <f t="array" ref="AH1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3" t="str">
        <f>MIS[[#This Row],[TRADING SYMBOL]]</f>
        <v>SENSEX2552084800CE</v>
      </c>
      <c r="AJ1003" t="str">
        <f>IF(RIGHT(MIS[[#This Row],[Main/Hedge]],4)="MAIN","MAIN","HEDGE")</f>
        <v>HEDGE</v>
      </c>
      <c r="AK1003" t="str" cm="1">
        <f t="array" ref="AK1003">_xlfn._xlws.FILTER(Table4[Column1],ISNUMBER(SEARCH(Table4[Column1],MIS[[#This Row],[OrderUniqueIdentifier]])),"")</f>
        <v>NOTREND</v>
      </c>
    </row>
    <row r="1004" spans="1:37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>
        <f>_xlfn.XLOOKUP(MIS[[#This Row],[TRADING SYMBOL]],[1]Sheet1!$D:$D,[1]Sheet1!$C:$C)</f>
        <v>17.8</v>
      </c>
      <c r="AE1004">
        <f>MIS[[#This Row],[OrderAverageTradedPrice]]*MIS[[#This Row],[OrderQuantity]]</f>
        <v>1912</v>
      </c>
      <c r="AF1004">
        <f>MIS[[#This Row],[LTP]]*MIS[[#This Row],[OrderQuantity]]</f>
        <v>1424</v>
      </c>
      <c r="AG1004">
        <f>IF(MIS[[#This Row],[OrderSide]]="SELL",MIS[[#This Row],[VALUE]]-MIS[[#This Row],[LIVE_VALUE]],MIS[[#This Row],[LIVE_VALUE]]-MIS[[#This Row],[VALUE]])</f>
        <v>-488</v>
      </c>
      <c r="AH1004" t="str" cm="1">
        <f t="array" ref="AH1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" t="str">
        <f>MIS[[#This Row],[TRADING SYMBOL]]</f>
        <v>SENSEX2552084800CE</v>
      </c>
      <c r="AJ1004" t="str">
        <f>IF(RIGHT(MIS[[#This Row],[Main/Hedge]],4)="MAIN","MAIN","HEDGE")</f>
        <v>HEDGE</v>
      </c>
      <c r="AK1004" t="str" cm="1">
        <f t="array" ref="AK1004">_xlfn._xlws.FILTER(Table4[Column1],ISNUMBER(SEARCH(Table4[Column1],MIS[[#This Row],[OrderUniqueIdentifier]])),"")</f>
        <v>NOTREND</v>
      </c>
    </row>
    <row r="1005" spans="1:37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>
        <f>_xlfn.XLOOKUP(MIS[[#This Row],[TRADING SYMBOL]],[1]Sheet1!$D:$D,[1]Sheet1!$C:$C)</f>
        <v>17.8</v>
      </c>
      <c r="AE1005">
        <f>MIS[[#This Row],[OrderAverageTradedPrice]]*MIS[[#This Row],[OrderQuantity]]</f>
        <v>479</v>
      </c>
      <c r="AF1005">
        <f>MIS[[#This Row],[LTP]]*MIS[[#This Row],[OrderQuantity]]</f>
        <v>356</v>
      </c>
      <c r="AG1005">
        <f>IF(MIS[[#This Row],[OrderSide]]="SELL",MIS[[#This Row],[VALUE]]-MIS[[#This Row],[LIVE_VALUE]],MIS[[#This Row],[LIVE_VALUE]]-MIS[[#This Row],[VALUE]])</f>
        <v>-123</v>
      </c>
      <c r="AH1005" t="str" cm="1">
        <f t="array" ref="AH1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" t="str">
        <f>MIS[[#This Row],[TRADING SYMBOL]]</f>
        <v>SENSEX2552084800CE</v>
      </c>
      <c r="AJ1005" t="str">
        <f>IF(RIGHT(MIS[[#This Row],[Main/Hedge]],4)="MAIN","MAIN","HEDGE")</f>
        <v>HEDGE</v>
      </c>
      <c r="AK1005" t="str" cm="1">
        <f t="array" ref="AK1005">_xlfn._xlws.FILTER(Table4[Column1],ISNUMBER(SEARCH(Table4[Column1],MIS[[#This Row],[OrderUniqueIdentifier]])),"")</f>
        <v>NOTREND</v>
      </c>
    </row>
    <row r="1006" spans="1:37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>
        <f>_xlfn.XLOOKUP(MIS[[#This Row],[TRADING SYMBOL]],[1]Sheet1!$D:$D,[1]Sheet1!$C:$C)</f>
        <v>17.8</v>
      </c>
      <c r="AE1006">
        <f>MIS[[#This Row],[OrderAverageTradedPrice]]*MIS[[#This Row],[OrderQuantity]]</f>
        <v>1429.999999999998</v>
      </c>
      <c r="AF1006">
        <f>MIS[[#This Row],[LTP]]*MIS[[#This Row],[OrderQuantity]]</f>
        <v>1068</v>
      </c>
      <c r="AG1006">
        <f>IF(MIS[[#This Row],[OrderSide]]="SELL",MIS[[#This Row],[VALUE]]-MIS[[#This Row],[LIVE_VALUE]],MIS[[#This Row],[LIVE_VALUE]]-MIS[[#This Row],[VALUE]])</f>
        <v>-361.99999999999795</v>
      </c>
      <c r="AH1006" t="str" cm="1">
        <f t="array" ref="AH1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" t="str">
        <f>MIS[[#This Row],[TRADING SYMBOL]]</f>
        <v>SENSEX2552084800CE</v>
      </c>
      <c r="AJ1006" t="str">
        <f>IF(RIGHT(MIS[[#This Row],[Main/Hedge]],4)="MAIN","MAIN","HEDGE")</f>
        <v>HEDGE</v>
      </c>
      <c r="AK1006" t="str" cm="1">
        <f t="array" ref="AK1006">_xlfn._xlws.FILTER(Table4[Column1],ISNUMBER(SEARCH(Table4[Column1],MIS[[#This Row],[OrderUniqueIdentifier]])),"")</f>
        <v>NOTREND</v>
      </c>
    </row>
    <row r="1007" spans="1:37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>
        <f>_xlfn.XLOOKUP(MIS[[#This Row],[TRADING SYMBOL]],[1]Sheet1!$D:$D,[1]Sheet1!$C:$C)</f>
        <v>17.8</v>
      </c>
      <c r="AE1007">
        <f>MIS[[#This Row],[OrderAverageTradedPrice]]*MIS[[#This Row],[OrderQuantity]]</f>
        <v>478</v>
      </c>
      <c r="AF1007">
        <f>MIS[[#This Row],[LTP]]*MIS[[#This Row],[OrderQuantity]]</f>
        <v>356</v>
      </c>
      <c r="AG1007">
        <f>IF(MIS[[#This Row],[OrderSide]]="SELL",MIS[[#This Row],[VALUE]]-MIS[[#This Row],[LIVE_VALUE]],MIS[[#This Row],[LIVE_VALUE]]-MIS[[#This Row],[VALUE]])</f>
        <v>-122</v>
      </c>
      <c r="AH1007" t="str" cm="1">
        <f t="array" ref="AH1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" t="str">
        <f>MIS[[#This Row],[TRADING SYMBOL]]</f>
        <v>SENSEX2552084800CE</v>
      </c>
      <c r="AJ1007" t="str">
        <f>IF(RIGHT(MIS[[#This Row],[Main/Hedge]],4)="MAIN","MAIN","HEDGE")</f>
        <v>HEDGE</v>
      </c>
      <c r="AK1007" t="str" cm="1">
        <f t="array" ref="AK1007">_xlfn._xlws.FILTER(Table4[Column1],ISNUMBER(SEARCH(Table4[Column1],MIS[[#This Row],[OrderUniqueIdentifier]])),"")</f>
        <v>NOTREND</v>
      </c>
    </row>
    <row r="1008" spans="1:37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>
        <f>_xlfn.XLOOKUP(MIS[[#This Row],[TRADING SYMBOL]],[1]Sheet1!$D:$D,[1]Sheet1!$C:$C)</f>
        <v>17.8</v>
      </c>
      <c r="AE1008">
        <f>MIS[[#This Row],[OrderAverageTradedPrice]]*MIS[[#This Row],[OrderQuantity]]</f>
        <v>478</v>
      </c>
      <c r="AF1008">
        <f>MIS[[#This Row],[LTP]]*MIS[[#This Row],[OrderQuantity]]</f>
        <v>356</v>
      </c>
      <c r="AG1008">
        <f>IF(MIS[[#This Row],[OrderSide]]="SELL",MIS[[#This Row],[VALUE]]-MIS[[#This Row],[LIVE_VALUE]],MIS[[#This Row],[LIVE_VALUE]]-MIS[[#This Row],[VALUE]])</f>
        <v>-122</v>
      </c>
      <c r="AH1008" t="str" cm="1">
        <f t="array" ref="AH1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" t="str">
        <f>MIS[[#This Row],[TRADING SYMBOL]]</f>
        <v>SENSEX2552084800CE</v>
      </c>
      <c r="AJ1008" t="str">
        <f>IF(RIGHT(MIS[[#This Row],[Main/Hedge]],4)="MAIN","MAIN","HEDGE")</f>
        <v>HEDGE</v>
      </c>
      <c r="AK1008" t="str" cm="1">
        <f t="array" ref="AK1008">_xlfn._xlws.FILTER(Table4[Column1],ISNUMBER(SEARCH(Table4[Column1],MIS[[#This Row],[OrderUniqueIdentifier]])),"")</f>
        <v>NOTREND</v>
      </c>
    </row>
    <row r="1009" spans="1:37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>
        <f>_xlfn.XLOOKUP(MIS[[#This Row],[TRADING SYMBOL]],[1]Sheet1!$D:$D,[1]Sheet1!$C:$C)</f>
        <v>17.8</v>
      </c>
      <c r="AE1009">
        <f>MIS[[#This Row],[OrderAverageTradedPrice]]*MIS[[#This Row],[OrderQuantity]]</f>
        <v>1434</v>
      </c>
      <c r="AF1009">
        <f>MIS[[#This Row],[LTP]]*MIS[[#This Row],[OrderQuantity]]</f>
        <v>1068</v>
      </c>
      <c r="AG1009">
        <f>IF(MIS[[#This Row],[OrderSide]]="SELL",MIS[[#This Row],[VALUE]]-MIS[[#This Row],[LIVE_VALUE]],MIS[[#This Row],[LIVE_VALUE]]-MIS[[#This Row],[VALUE]])</f>
        <v>-366</v>
      </c>
      <c r="AH1009" t="str" cm="1">
        <f t="array" ref="AH1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" t="str">
        <f>MIS[[#This Row],[TRADING SYMBOL]]</f>
        <v>SENSEX2552084800CE</v>
      </c>
      <c r="AJ1009" t="str">
        <f>IF(RIGHT(MIS[[#This Row],[Main/Hedge]],4)="MAIN","MAIN","HEDGE")</f>
        <v>HEDGE</v>
      </c>
      <c r="AK1009" t="str" cm="1">
        <f t="array" ref="AK1009">_xlfn._xlws.FILTER(Table4[Column1],ISNUMBER(SEARCH(Table4[Column1],MIS[[#This Row],[OrderUniqueIdentifier]])),"")</f>
        <v>NOTREND</v>
      </c>
    </row>
    <row r="1010" spans="1:37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>
        <f>_xlfn.XLOOKUP(MIS[[#This Row],[TRADING SYMBOL]],[1]Sheet1!$D:$D,[1]Sheet1!$C:$C)</f>
        <v>17.8</v>
      </c>
      <c r="AE1010">
        <f>MIS[[#This Row],[OrderAverageTradedPrice]]*MIS[[#This Row],[OrderQuantity]]</f>
        <v>476</v>
      </c>
      <c r="AF1010">
        <f>MIS[[#This Row],[LTP]]*MIS[[#This Row],[OrderQuantity]]</f>
        <v>356</v>
      </c>
      <c r="AG1010">
        <f>IF(MIS[[#This Row],[OrderSide]]="SELL",MIS[[#This Row],[VALUE]]-MIS[[#This Row],[LIVE_VALUE]],MIS[[#This Row],[LIVE_VALUE]]-MIS[[#This Row],[VALUE]])</f>
        <v>-120</v>
      </c>
      <c r="AH1010" t="str" cm="1">
        <f t="array" ref="AH1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" t="str">
        <f>MIS[[#This Row],[TRADING SYMBOL]]</f>
        <v>SENSEX2552084800CE</v>
      </c>
      <c r="AJ1010" t="str">
        <f>IF(RIGHT(MIS[[#This Row],[Main/Hedge]],4)="MAIN","MAIN","HEDGE")</f>
        <v>HEDGE</v>
      </c>
      <c r="AK1010" t="str" cm="1">
        <f t="array" ref="AK1010">_xlfn._xlws.FILTER(Table4[Column1],ISNUMBER(SEARCH(Table4[Column1],MIS[[#This Row],[OrderUniqueIdentifier]])),"")</f>
        <v>NOTREND</v>
      </c>
    </row>
    <row r="1011" spans="1:37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>
        <f>_xlfn.XLOOKUP(MIS[[#This Row],[TRADING SYMBOL]],[1]Sheet1!$D:$D,[1]Sheet1!$C:$C)</f>
        <v>32.799999999999997</v>
      </c>
      <c r="AE1011">
        <f>MIS[[#This Row],[OrderAverageTradedPrice]]*MIS[[#This Row],[OrderQuantity]]</f>
        <v>1164</v>
      </c>
      <c r="AF1011">
        <f>MIS[[#This Row],[LTP]]*MIS[[#This Row],[OrderQuantity]]</f>
        <v>656</v>
      </c>
      <c r="AG1011">
        <f>IF(MIS[[#This Row],[OrderSide]]="SELL",MIS[[#This Row],[VALUE]]-MIS[[#This Row],[LIVE_VALUE]],MIS[[#This Row],[LIVE_VALUE]]-MIS[[#This Row],[VALUE]])</f>
        <v>-508</v>
      </c>
      <c r="AH1011" t="str" cm="1">
        <f t="array" ref="AH1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" t="str">
        <f>MIS[[#This Row],[TRADING SYMBOL]]</f>
        <v>SENSEX2552079800PE</v>
      </c>
      <c r="AJ1011" t="str">
        <f>IF(RIGHT(MIS[[#This Row],[Main/Hedge]],4)="MAIN","MAIN","HEDGE")</f>
        <v>HEDGE</v>
      </c>
      <c r="AK1011" t="str" cm="1">
        <f t="array" ref="AK1011">_xlfn._xlws.FILTER(Table4[Column1],ISNUMBER(SEARCH(Table4[Column1],MIS[[#This Row],[OrderUniqueIdentifier]])),"")</f>
        <v>NOTREND</v>
      </c>
    </row>
    <row r="1012" spans="1:37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>
        <f>_xlfn.XLOOKUP(MIS[[#This Row],[TRADING SYMBOL]],[1]Sheet1!$D:$D,[1]Sheet1!$C:$C)</f>
        <v>32.799999999999997</v>
      </c>
      <c r="AE1012">
        <f>MIS[[#This Row],[OrderAverageTradedPrice]]*MIS[[#This Row],[OrderQuantity]]</f>
        <v>1155</v>
      </c>
      <c r="AF1012">
        <f>MIS[[#This Row],[LTP]]*MIS[[#This Row],[OrderQuantity]]</f>
        <v>656</v>
      </c>
      <c r="AG1012">
        <f>IF(MIS[[#This Row],[OrderSide]]="SELL",MIS[[#This Row],[VALUE]]-MIS[[#This Row],[LIVE_VALUE]],MIS[[#This Row],[LIVE_VALUE]]-MIS[[#This Row],[VALUE]])</f>
        <v>-499</v>
      </c>
      <c r="AH1012" t="str" cm="1">
        <f t="array" ref="AH1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" t="str">
        <f>MIS[[#This Row],[TRADING SYMBOL]]</f>
        <v>SENSEX2552079800PE</v>
      </c>
      <c r="AJ1012" t="str">
        <f>IF(RIGHT(MIS[[#This Row],[Main/Hedge]],4)="MAIN","MAIN","HEDGE")</f>
        <v>HEDGE</v>
      </c>
      <c r="AK1012" t="str" cm="1">
        <f t="array" ref="AK1012">_xlfn._xlws.FILTER(Table4[Column1],ISNUMBER(SEARCH(Table4[Column1],MIS[[#This Row],[OrderUniqueIdentifier]])),"")</f>
        <v>NOTREND</v>
      </c>
    </row>
    <row r="1013" spans="1:37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>
        <f>_xlfn.XLOOKUP(MIS[[#This Row],[TRADING SYMBOL]],[1]Sheet1!$D:$D,[1]Sheet1!$C:$C)</f>
        <v>32.799999999999997</v>
      </c>
      <c r="AE1013">
        <f>MIS[[#This Row],[OrderAverageTradedPrice]]*MIS[[#This Row],[OrderQuantity]]</f>
        <v>2286</v>
      </c>
      <c r="AF1013">
        <f>MIS[[#This Row],[LTP]]*MIS[[#This Row],[OrderQuantity]]</f>
        <v>1312</v>
      </c>
      <c r="AG1013">
        <f>IF(MIS[[#This Row],[OrderSide]]="SELL",MIS[[#This Row],[VALUE]]-MIS[[#This Row],[LIVE_VALUE]],MIS[[#This Row],[LIVE_VALUE]]-MIS[[#This Row],[VALUE]])</f>
        <v>-974</v>
      </c>
      <c r="AH1013" t="str" cm="1">
        <f t="array" ref="AH1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" t="str">
        <f>MIS[[#This Row],[TRADING SYMBOL]]</f>
        <v>SENSEX2552079800PE</v>
      </c>
      <c r="AJ1013" t="str">
        <f>IF(RIGHT(MIS[[#This Row],[Main/Hedge]],4)="MAIN","MAIN","HEDGE")</f>
        <v>HEDGE</v>
      </c>
      <c r="AK1013" t="str" cm="1">
        <f t="array" ref="AK1013">_xlfn._xlws.FILTER(Table4[Column1],ISNUMBER(SEARCH(Table4[Column1],MIS[[#This Row],[OrderUniqueIdentifier]])),"")</f>
        <v>NOTREND</v>
      </c>
    </row>
    <row r="1014" spans="1:37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>
        <f>_xlfn.XLOOKUP(MIS[[#This Row],[TRADING SYMBOL]],[1]Sheet1!$D:$D,[1]Sheet1!$C:$C)</f>
        <v>17.8</v>
      </c>
      <c r="AE1014">
        <f>MIS[[#This Row],[OrderAverageTradedPrice]]*MIS[[#This Row],[OrderQuantity]]</f>
        <v>1940</v>
      </c>
      <c r="AF1014">
        <f>MIS[[#This Row],[LTP]]*MIS[[#This Row],[OrderQuantity]]</f>
        <v>1424</v>
      </c>
      <c r="AG1014">
        <f>IF(MIS[[#This Row],[OrderSide]]="SELL",MIS[[#This Row],[VALUE]]-MIS[[#This Row],[LIVE_VALUE]],MIS[[#This Row],[LIVE_VALUE]]-MIS[[#This Row],[VALUE]])</f>
        <v>-516</v>
      </c>
      <c r="AH1014" t="str" cm="1">
        <f t="array" ref="AH1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" t="str">
        <f>MIS[[#This Row],[TRADING SYMBOL]]</f>
        <v>SENSEX2552084800CE</v>
      </c>
      <c r="AJ1014" t="str">
        <f>IF(RIGHT(MIS[[#This Row],[Main/Hedge]],4)="MAIN","MAIN","HEDGE")</f>
        <v>HEDGE</v>
      </c>
      <c r="AK1014" t="str" cm="1">
        <f t="array" ref="AK1014">_xlfn._xlws.FILTER(Table4[Column1],ISNUMBER(SEARCH(Table4[Column1],MIS[[#This Row],[OrderUniqueIdentifier]])),"")</f>
        <v>NOTREND</v>
      </c>
    </row>
    <row r="1015" spans="1:37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>
        <f>_xlfn.XLOOKUP(MIS[[#This Row],[TRADING SYMBOL]],[1]Sheet1!$D:$D,[1]Sheet1!$C:$C)</f>
        <v>32.799999999999997</v>
      </c>
      <c r="AE1015">
        <f>MIS[[#This Row],[OrderAverageTradedPrice]]*MIS[[#This Row],[OrderQuantity]]</f>
        <v>19541.999999999967</v>
      </c>
      <c r="AF1015">
        <f>MIS[[#This Row],[LTP]]*MIS[[#This Row],[OrderQuantity]]</f>
        <v>11151.999999999998</v>
      </c>
      <c r="AG1015">
        <f>IF(MIS[[#This Row],[OrderSide]]="SELL",MIS[[#This Row],[VALUE]]-MIS[[#This Row],[LIVE_VALUE]],MIS[[#This Row],[LIVE_VALUE]]-MIS[[#This Row],[VALUE]])</f>
        <v>-8389.9999999999691</v>
      </c>
      <c r="AH1015" t="str" cm="1">
        <f t="array" ref="AH1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" t="str">
        <f>MIS[[#This Row],[TRADING SYMBOL]]</f>
        <v>SENSEX2552079800PE</v>
      </c>
      <c r="AJ1015" t="str">
        <f>IF(RIGHT(MIS[[#This Row],[Main/Hedge]],4)="MAIN","MAIN","HEDGE")</f>
        <v>HEDGE</v>
      </c>
      <c r="AK1015" t="str" cm="1">
        <f t="array" ref="AK1015">_xlfn._xlws.FILTER(Table4[Column1],ISNUMBER(SEARCH(Table4[Column1],MIS[[#This Row],[OrderUniqueIdentifier]])),"")</f>
        <v>NOTREND</v>
      </c>
    </row>
    <row r="1016" spans="1:37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>
        <f>_xlfn.XLOOKUP(MIS[[#This Row],[TRADING SYMBOL]],[1]Sheet1!$D:$D,[1]Sheet1!$C:$C)</f>
        <v>32.799999999999997</v>
      </c>
      <c r="AE1016">
        <f>MIS[[#This Row],[OrderAverageTradedPrice]]*MIS[[#This Row],[OrderQuantity]]</f>
        <v>6843</v>
      </c>
      <c r="AF1016">
        <f>MIS[[#This Row],[LTP]]*MIS[[#This Row],[OrderQuantity]]</f>
        <v>3935.9999999999995</v>
      </c>
      <c r="AG1016">
        <f>IF(MIS[[#This Row],[OrderSide]]="SELL",MIS[[#This Row],[VALUE]]-MIS[[#This Row],[LIVE_VALUE]],MIS[[#This Row],[LIVE_VALUE]]-MIS[[#This Row],[VALUE]])</f>
        <v>-2907.0000000000005</v>
      </c>
      <c r="AH1016" t="str" cm="1">
        <f t="array" ref="AH1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" t="str">
        <f>MIS[[#This Row],[TRADING SYMBOL]]</f>
        <v>SENSEX2552079800PE</v>
      </c>
      <c r="AJ1016" t="str">
        <f>IF(RIGHT(MIS[[#This Row],[Main/Hedge]],4)="MAIN","MAIN","HEDGE")</f>
        <v>HEDGE</v>
      </c>
      <c r="AK1016" t="str" cm="1">
        <f t="array" ref="AK1016">_xlfn._xlws.FILTER(Table4[Column1],ISNUMBER(SEARCH(Table4[Column1],MIS[[#This Row],[OrderUniqueIdentifier]])),"")</f>
        <v>NOTREND</v>
      </c>
    </row>
    <row r="1017" spans="1:37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>
        <f>_xlfn.XLOOKUP(MIS[[#This Row],[TRADING SYMBOL]],[1]Sheet1!$D:$D,[1]Sheet1!$C:$C)</f>
        <v>17.8</v>
      </c>
      <c r="AE1017">
        <f>MIS[[#This Row],[OrderAverageTradedPrice]]*MIS[[#This Row],[OrderQuantity]]</f>
        <v>1441.999999999998</v>
      </c>
      <c r="AF1017">
        <f>MIS[[#This Row],[LTP]]*MIS[[#This Row],[OrderQuantity]]</f>
        <v>1068</v>
      </c>
      <c r="AG1017">
        <f>IF(MIS[[#This Row],[OrderSide]]="SELL",MIS[[#This Row],[VALUE]]-MIS[[#This Row],[LIVE_VALUE]],MIS[[#This Row],[LIVE_VALUE]]-MIS[[#This Row],[VALUE]])</f>
        <v>-373.99999999999795</v>
      </c>
      <c r="AH1017" t="str" cm="1">
        <f t="array" ref="AH1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" t="str">
        <f>MIS[[#This Row],[TRADING SYMBOL]]</f>
        <v>SENSEX2552084800CE</v>
      </c>
      <c r="AJ1017" t="str">
        <f>IF(RIGHT(MIS[[#This Row],[Main/Hedge]],4)="MAIN","MAIN","HEDGE")</f>
        <v>HEDGE</v>
      </c>
      <c r="AK1017" t="str" cm="1">
        <f t="array" ref="AK1017">_xlfn._xlws.FILTER(Table4[Column1],ISNUMBER(SEARCH(Table4[Column1],MIS[[#This Row],[OrderUniqueIdentifier]])),"")</f>
        <v>NOTREND</v>
      </c>
    </row>
    <row r="1018" spans="1:37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>
        <f>_xlfn.XLOOKUP(MIS[[#This Row],[TRADING SYMBOL]],[1]Sheet1!$D:$D,[1]Sheet1!$C:$C)</f>
        <v>32.799999999999997</v>
      </c>
      <c r="AE1018">
        <f>MIS[[#This Row],[OrderAverageTradedPrice]]*MIS[[#This Row],[OrderQuantity]]</f>
        <v>1155</v>
      </c>
      <c r="AF1018">
        <f>MIS[[#This Row],[LTP]]*MIS[[#This Row],[OrderQuantity]]</f>
        <v>656</v>
      </c>
      <c r="AG1018">
        <f>IF(MIS[[#This Row],[OrderSide]]="SELL",MIS[[#This Row],[VALUE]]-MIS[[#This Row],[LIVE_VALUE]],MIS[[#This Row],[LIVE_VALUE]]-MIS[[#This Row],[VALUE]])</f>
        <v>-499</v>
      </c>
      <c r="AH1018" t="str" cm="1">
        <f t="array" ref="AH1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" t="str">
        <f>MIS[[#This Row],[TRADING SYMBOL]]</f>
        <v>SENSEX2552079800PE</v>
      </c>
      <c r="AJ1018" t="str">
        <f>IF(RIGHT(MIS[[#This Row],[Main/Hedge]],4)="MAIN","MAIN","HEDGE")</f>
        <v>HEDGE</v>
      </c>
      <c r="AK1018" t="str" cm="1">
        <f t="array" ref="AK1018">_xlfn._xlws.FILTER(Table4[Column1],ISNUMBER(SEARCH(Table4[Column1],MIS[[#This Row],[OrderUniqueIdentifier]])),"")</f>
        <v>NOTREND</v>
      </c>
    </row>
    <row r="1019" spans="1:37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>
        <f>_xlfn.XLOOKUP(MIS[[#This Row],[TRADING SYMBOL]],[1]Sheet1!$D:$D,[1]Sheet1!$C:$C)</f>
        <v>17.8</v>
      </c>
      <c r="AE1019">
        <f>MIS[[#This Row],[OrderAverageTradedPrice]]*MIS[[#This Row],[OrderQuantity]]</f>
        <v>484</v>
      </c>
      <c r="AF1019">
        <f>MIS[[#This Row],[LTP]]*MIS[[#This Row],[OrderQuantity]]</f>
        <v>356</v>
      </c>
      <c r="AG1019">
        <f>IF(MIS[[#This Row],[OrderSide]]="SELL",MIS[[#This Row],[VALUE]]-MIS[[#This Row],[LIVE_VALUE]],MIS[[#This Row],[LIVE_VALUE]]-MIS[[#This Row],[VALUE]])</f>
        <v>-128</v>
      </c>
      <c r="AH1019" t="str" cm="1">
        <f t="array" ref="AH1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" t="str">
        <f>MIS[[#This Row],[TRADING SYMBOL]]</f>
        <v>SENSEX2552084800CE</v>
      </c>
      <c r="AJ1019" t="str">
        <f>IF(RIGHT(MIS[[#This Row],[Main/Hedge]],4)="MAIN","MAIN","HEDGE")</f>
        <v>HEDGE</v>
      </c>
      <c r="AK1019" t="str" cm="1">
        <f t="array" ref="AK1019">_xlfn._xlws.FILTER(Table4[Column1],ISNUMBER(SEARCH(Table4[Column1],MIS[[#This Row],[OrderUniqueIdentifier]])),"")</f>
        <v>NOTREND</v>
      </c>
    </row>
    <row r="1020" spans="1:37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>
        <f>_xlfn.XLOOKUP(MIS[[#This Row],[TRADING SYMBOL]],[1]Sheet1!$D:$D,[1]Sheet1!$C:$C)</f>
        <v>17.8</v>
      </c>
      <c r="AE1020">
        <f>MIS[[#This Row],[OrderAverageTradedPrice]]*MIS[[#This Row],[OrderQuantity]]</f>
        <v>480</v>
      </c>
      <c r="AF1020">
        <f>MIS[[#This Row],[LTP]]*MIS[[#This Row],[OrderQuantity]]</f>
        <v>356</v>
      </c>
      <c r="AG1020">
        <f>IF(MIS[[#This Row],[OrderSide]]="SELL",MIS[[#This Row],[VALUE]]-MIS[[#This Row],[LIVE_VALUE]],MIS[[#This Row],[LIVE_VALUE]]-MIS[[#This Row],[VALUE]])</f>
        <v>-124</v>
      </c>
      <c r="AH1020" t="str" cm="1">
        <f t="array" ref="AH1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" t="str">
        <f>MIS[[#This Row],[TRADING SYMBOL]]</f>
        <v>SENSEX2552084800CE</v>
      </c>
      <c r="AJ1020" t="str">
        <f>IF(RIGHT(MIS[[#This Row],[Main/Hedge]],4)="MAIN","MAIN","HEDGE")</f>
        <v>HEDGE</v>
      </c>
      <c r="AK1020" t="str" cm="1">
        <f t="array" ref="AK1020">_xlfn._xlws.FILTER(Table4[Column1],ISNUMBER(SEARCH(Table4[Column1],MIS[[#This Row],[OrderUniqueIdentifier]])),"")</f>
        <v>NOTREND</v>
      </c>
    </row>
    <row r="1021" spans="1:37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>
        <f>_xlfn.XLOOKUP(MIS[[#This Row],[TRADING SYMBOL]],[1]Sheet1!$D:$D,[1]Sheet1!$C:$C)</f>
        <v>32.799999999999997</v>
      </c>
      <c r="AE1021">
        <f>MIS[[#This Row],[OrderAverageTradedPrice]]*MIS[[#This Row],[OrderQuantity]]</f>
        <v>1146</v>
      </c>
      <c r="AF1021">
        <f>MIS[[#This Row],[LTP]]*MIS[[#This Row],[OrderQuantity]]</f>
        <v>656</v>
      </c>
      <c r="AG1021">
        <f>IF(MIS[[#This Row],[OrderSide]]="SELL",MIS[[#This Row],[VALUE]]-MIS[[#This Row],[LIVE_VALUE]],MIS[[#This Row],[LIVE_VALUE]]-MIS[[#This Row],[VALUE]])</f>
        <v>-490</v>
      </c>
      <c r="AH1021" t="str" cm="1">
        <f t="array" ref="AH1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" t="str">
        <f>MIS[[#This Row],[TRADING SYMBOL]]</f>
        <v>SENSEX2552079800PE</v>
      </c>
      <c r="AJ1021" t="str">
        <f>IF(RIGHT(MIS[[#This Row],[Main/Hedge]],4)="MAIN","MAIN","HEDGE")</f>
        <v>HEDGE</v>
      </c>
      <c r="AK1021" t="str" cm="1">
        <f t="array" ref="AK1021">_xlfn._xlws.FILTER(Table4[Column1],ISNUMBER(SEARCH(Table4[Column1],MIS[[#This Row],[OrderUniqueIdentifier]])),"")</f>
        <v>NOTREND</v>
      </c>
    </row>
    <row r="1022" spans="1:37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>
        <f>_xlfn.XLOOKUP(MIS[[#This Row],[TRADING SYMBOL]],[1]Sheet1!$D:$D,[1]Sheet1!$C:$C)</f>
        <v>32.799999999999997</v>
      </c>
      <c r="AE1022">
        <f>MIS[[#This Row],[OrderAverageTradedPrice]]*MIS[[#This Row],[OrderQuantity]]</f>
        <v>1147</v>
      </c>
      <c r="AF1022">
        <f>MIS[[#This Row],[LTP]]*MIS[[#This Row],[OrderQuantity]]</f>
        <v>656</v>
      </c>
      <c r="AG1022">
        <f>IF(MIS[[#This Row],[OrderSide]]="SELL",MIS[[#This Row],[VALUE]]-MIS[[#This Row],[LIVE_VALUE]],MIS[[#This Row],[LIVE_VALUE]]-MIS[[#This Row],[VALUE]])</f>
        <v>-491</v>
      </c>
      <c r="AH1022" t="str" cm="1">
        <f t="array" ref="AH1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" t="str">
        <f>MIS[[#This Row],[TRADING SYMBOL]]</f>
        <v>SENSEX2552079800PE</v>
      </c>
      <c r="AJ1022" t="str">
        <f>IF(RIGHT(MIS[[#This Row],[Main/Hedge]],4)="MAIN","MAIN","HEDGE")</f>
        <v>HEDGE</v>
      </c>
      <c r="AK1022" t="str" cm="1">
        <f t="array" ref="AK1022">_xlfn._xlws.FILTER(Table4[Column1],ISNUMBER(SEARCH(Table4[Column1],MIS[[#This Row],[OrderUniqueIdentifier]])),"")</f>
        <v>NOTREND</v>
      </c>
    </row>
    <row r="1023" spans="1:37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>
        <f>_xlfn.XLOOKUP(MIS[[#This Row],[TRADING SYMBOL]],[1]Sheet1!$D:$D,[1]Sheet1!$C:$C)</f>
        <v>17.8</v>
      </c>
      <c r="AE1023">
        <f>MIS[[#This Row],[OrderAverageTradedPrice]]*MIS[[#This Row],[OrderQuantity]]</f>
        <v>1940</v>
      </c>
      <c r="AF1023">
        <f>MIS[[#This Row],[LTP]]*MIS[[#This Row],[OrderQuantity]]</f>
        <v>1424</v>
      </c>
      <c r="AG1023">
        <f>IF(MIS[[#This Row],[OrderSide]]="SELL",MIS[[#This Row],[VALUE]]-MIS[[#This Row],[LIVE_VALUE]],MIS[[#This Row],[LIVE_VALUE]]-MIS[[#This Row],[VALUE]])</f>
        <v>-516</v>
      </c>
      <c r="AH1023" t="str" cm="1">
        <f t="array" ref="AH1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" t="str">
        <f>MIS[[#This Row],[TRADING SYMBOL]]</f>
        <v>SENSEX2552084800CE</v>
      </c>
      <c r="AJ1023" t="str">
        <f>IF(RIGHT(MIS[[#This Row],[Main/Hedge]],4)="MAIN","MAIN","HEDGE")</f>
        <v>HEDGE</v>
      </c>
      <c r="AK1023" t="str" cm="1">
        <f t="array" ref="AK1023">_xlfn._xlws.FILTER(Table4[Column1],ISNUMBER(SEARCH(Table4[Column1],MIS[[#This Row],[OrderUniqueIdentifier]])),"")</f>
        <v>NOTREND</v>
      </c>
    </row>
    <row r="1024" spans="1:37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>
        <f>_xlfn.XLOOKUP(MIS[[#This Row],[TRADING SYMBOL]],[1]Sheet1!$D:$D,[1]Sheet1!$C:$C)</f>
        <v>32.799999999999997</v>
      </c>
      <c r="AE1024">
        <f>MIS[[#This Row],[OrderAverageTradedPrice]]*MIS[[#This Row],[OrderQuantity]]</f>
        <v>4592</v>
      </c>
      <c r="AF1024">
        <f>MIS[[#This Row],[LTP]]*MIS[[#This Row],[OrderQuantity]]</f>
        <v>2624</v>
      </c>
      <c r="AG1024">
        <f>IF(MIS[[#This Row],[OrderSide]]="SELL",MIS[[#This Row],[VALUE]]-MIS[[#This Row],[LIVE_VALUE]],MIS[[#This Row],[LIVE_VALUE]]-MIS[[#This Row],[VALUE]])</f>
        <v>-1968</v>
      </c>
      <c r="AH1024" t="str" cm="1">
        <f t="array" ref="AH1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" t="str">
        <f>MIS[[#This Row],[TRADING SYMBOL]]</f>
        <v>SENSEX2552079800PE</v>
      </c>
      <c r="AJ1024" t="str">
        <f>IF(RIGHT(MIS[[#This Row],[Main/Hedge]],4)="MAIN","MAIN","HEDGE")</f>
        <v>HEDGE</v>
      </c>
      <c r="AK1024" t="str" cm="1">
        <f t="array" ref="AK1024">_xlfn._xlws.FILTER(Table4[Column1],ISNUMBER(SEARCH(Table4[Column1],MIS[[#This Row],[OrderUniqueIdentifier]])),"")</f>
        <v>NOTREND</v>
      </c>
    </row>
    <row r="1025" spans="1:37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>
        <f>_xlfn.XLOOKUP(MIS[[#This Row],[TRADING SYMBOL]],[1]Sheet1!$D:$D,[1]Sheet1!$C:$C)</f>
        <v>32.799999999999997</v>
      </c>
      <c r="AE1025">
        <f>MIS[[#This Row],[OrderAverageTradedPrice]]*MIS[[#This Row],[OrderQuantity]]</f>
        <v>1146</v>
      </c>
      <c r="AF1025">
        <f>MIS[[#This Row],[LTP]]*MIS[[#This Row],[OrderQuantity]]</f>
        <v>656</v>
      </c>
      <c r="AG1025">
        <f>IF(MIS[[#This Row],[OrderSide]]="SELL",MIS[[#This Row],[VALUE]]-MIS[[#This Row],[LIVE_VALUE]],MIS[[#This Row],[LIVE_VALUE]]-MIS[[#This Row],[VALUE]])</f>
        <v>-490</v>
      </c>
      <c r="AH1025" t="str" cm="1">
        <f t="array" ref="AH1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" t="str">
        <f>MIS[[#This Row],[TRADING SYMBOL]]</f>
        <v>SENSEX2552079800PE</v>
      </c>
      <c r="AJ1025" t="str">
        <f>IF(RIGHT(MIS[[#This Row],[Main/Hedge]],4)="MAIN","MAIN","HEDGE")</f>
        <v>HEDGE</v>
      </c>
      <c r="AK1025" t="str" cm="1">
        <f t="array" ref="AK1025">_xlfn._xlws.FILTER(Table4[Column1],ISNUMBER(SEARCH(Table4[Column1],MIS[[#This Row],[OrderUniqueIdentifier]])),"")</f>
        <v>NOTREND</v>
      </c>
    </row>
    <row r="1026" spans="1:37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>
        <f>_xlfn.XLOOKUP(MIS[[#This Row],[TRADING SYMBOL]],[1]Sheet1!$D:$D,[1]Sheet1!$C:$C)</f>
        <v>17.8</v>
      </c>
      <c r="AE1026">
        <f>MIS[[#This Row],[OrderAverageTradedPrice]]*MIS[[#This Row],[OrderQuantity]]</f>
        <v>485</v>
      </c>
      <c r="AF1026">
        <f>MIS[[#This Row],[LTP]]*MIS[[#This Row],[OrderQuantity]]</f>
        <v>356</v>
      </c>
      <c r="AG1026">
        <f>IF(MIS[[#This Row],[OrderSide]]="SELL",MIS[[#This Row],[VALUE]]-MIS[[#This Row],[LIVE_VALUE]],MIS[[#This Row],[LIVE_VALUE]]-MIS[[#This Row],[VALUE]])</f>
        <v>-129</v>
      </c>
      <c r="AH1026" t="str" cm="1">
        <f t="array" ref="AH1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" t="str">
        <f>MIS[[#This Row],[TRADING SYMBOL]]</f>
        <v>SENSEX2552084800CE</v>
      </c>
      <c r="AJ1026" t="str">
        <f>IF(RIGHT(MIS[[#This Row],[Main/Hedge]],4)="MAIN","MAIN","HEDGE")</f>
        <v>HEDGE</v>
      </c>
      <c r="AK1026" t="str" cm="1">
        <f t="array" ref="AK1026">_xlfn._xlws.FILTER(Table4[Column1],ISNUMBER(SEARCH(Table4[Column1],MIS[[#This Row],[OrderUniqueIdentifier]])),"")</f>
        <v>NOTREND</v>
      </c>
    </row>
    <row r="1027" spans="1:37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>
        <f>_xlfn.XLOOKUP(MIS[[#This Row],[TRADING SYMBOL]],[1]Sheet1!$D:$D,[1]Sheet1!$C:$C)</f>
        <v>17.8</v>
      </c>
      <c r="AE1027">
        <f>MIS[[#This Row],[OrderAverageTradedPrice]]*MIS[[#This Row],[OrderQuantity]]</f>
        <v>1944</v>
      </c>
      <c r="AF1027">
        <f>MIS[[#This Row],[LTP]]*MIS[[#This Row],[OrderQuantity]]</f>
        <v>1424</v>
      </c>
      <c r="AG1027">
        <f>IF(MIS[[#This Row],[OrderSide]]="SELL",MIS[[#This Row],[VALUE]]-MIS[[#This Row],[LIVE_VALUE]],MIS[[#This Row],[LIVE_VALUE]]-MIS[[#This Row],[VALUE]])</f>
        <v>-520</v>
      </c>
      <c r="AH1027" t="str" cm="1">
        <f t="array" ref="AH1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" t="str">
        <f>MIS[[#This Row],[TRADING SYMBOL]]</f>
        <v>SENSEX2552084800CE</v>
      </c>
      <c r="AJ1027" t="str">
        <f>IF(RIGHT(MIS[[#This Row],[Main/Hedge]],4)="MAIN","MAIN","HEDGE")</f>
        <v>HEDGE</v>
      </c>
      <c r="AK1027" t="str" cm="1">
        <f t="array" ref="AK1027">_xlfn._xlws.FILTER(Table4[Column1],ISNUMBER(SEARCH(Table4[Column1],MIS[[#This Row],[OrderUniqueIdentifier]])),"")</f>
        <v>NOTREND</v>
      </c>
    </row>
    <row r="1028" spans="1:37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>
        <f>_xlfn.XLOOKUP(MIS[[#This Row],[TRADING SYMBOL]],[1]Sheet1!$D:$D,[1]Sheet1!$C:$C)</f>
        <v>32.799999999999997</v>
      </c>
      <c r="AE1028">
        <f>MIS[[#This Row],[OrderAverageTradedPrice]]*MIS[[#This Row],[OrderQuantity]]</f>
        <v>3444</v>
      </c>
      <c r="AF1028">
        <f>MIS[[#This Row],[LTP]]*MIS[[#This Row],[OrderQuantity]]</f>
        <v>1967.9999999999998</v>
      </c>
      <c r="AG1028">
        <f>IF(MIS[[#This Row],[OrderSide]]="SELL",MIS[[#This Row],[VALUE]]-MIS[[#This Row],[LIVE_VALUE]],MIS[[#This Row],[LIVE_VALUE]]-MIS[[#This Row],[VALUE]])</f>
        <v>-1476.0000000000002</v>
      </c>
      <c r="AH1028" t="str" cm="1">
        <f t="array" ref="AH1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" t="str">
        <f>MIS[[#This Row],[TRADING SYMBOL]]</f>
        <v>SENSEX2552079800PE</v>
      </c>
      <c r="AJ1028" t="str">
        <f>IF(RIGHT(MIS[[#This Row],[Main/Hedge]],4)="MAIN","MAIN","HEDGE")</f>
        <v>HEDGE</v>
      </c>
      <c r="AK1028" t="str" cm="1">
        <f t="array" ref="AK1028">_xlfn._xlws.FILTER(Table4[Column1],ISNUMBER(SEARCH(Table4[Column1],MIS[[#This Row],[OrderUniqueIdentifier]])),"")</f>
        <v>NOTREND</v>
      </c>
    </row>
    <row r="1029" spans="1:37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>
        <f>_xlfn.XLOOKUP(MIS[[#This Row],[TRADING SYMBOL]],[1]Sheet1!$D:$D,[1]Sheet1!$C:$C)</f>
        <v>32.799999999999997</v>
      </c>
      <c r="AE1029">
        <f>MIS[[#This Row],[OrderAverageTradedPrice]]*MIS[[#This Row],[OrderQuantity]]</f>
        <v>1146</v>
      </c>
      <c r="AF1029">
        <f>MIS[[#This Row],[LTP]]*MIS[[#This Row],[OrderQuantity]]</f>
        <v>656</v>
      </c>
      <c r="AG1029">
        <f>IF(MIS[[#This Row],[OrderSide]]="SELL",MIS[[#This Row],[VALUE]]-MIS[[#This Row],[LIVE_VALUE]],MIS[[#This Row],[LIVE_VALUE]]-MIS[[#This Row],[VALUE]])</f>
        <v>-490</v>
      </c>
      <c r="AH1029" t="str" cm="1">
        <f t="array" ref="AH10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" t="str">
        <f>MIS[[#This Row],[TRADING SYMBOL]]</f>
        <v>SENSEX2552079800PE</v>
      </c>
      <c r="AJ1029" t="str">
        <f>IF(RIGHT(MIS[[#This Row],[Main/Hedge]],4)="MAIN","MAIN","HEDGE")</f>
        <v>HEDGE</v>
      </c>
      <c r="AK1029" t="str" cm="1">
        <f t="array" ref="AK1029">_xlfn._xlws.FILTER(Table4[Column1],ISNUMBER(SEARCH(Table4[Column1],MIS[[#This Row],[OrderUniqueIdentifier]])),"")</f>
        <v>NOTREND</v>
      </c>
    </row>
    <row r="1030" spans="1:37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>
        <f>_xlfn.XLOOKUP(MIS[[#This Row],[TRADING SYMBOL]],[1]Sheet1!$D:$D,[1]Sheet1!$C:$C)</f>
        <v>32.799999999999997</v>
      </c>
      <c r="AE1030">
        <f>MIS[[#This Row],[OrderAverageTradedPrice]]*MIS[[#This Row],[OrderQuantity]]</f>
        <v>1149</v>
      </c>
      <c r="AF1030">
        <f>MIS[[#This Row],[LTP]]*MIS[[#This Row],[OrderQuantity]]</f>
        <v>656</v>
      </c>
      <c r="AG1030">
        <f>IF(MIS[[#This Row],[OrderSide]]="SELL",MIS[[#This Row],[VALUE]]-MIS[[#This Row],[LIVE_VALUE]],MIS[[#This Row],[LIVE_VALUE]]-MIS[[#This Row],[VALUE]])</f>
        <v>-493</v>
      </c>
      <c r="AH1030" t="str" cm="1">
        <f t="array" ref="AH1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" t="str">
        <f>MIS[[#This Row],[TRADING SYMBOL]]</f>
        <v>SENSEX2552079800PE</v>
      </c>
      <c r="AJ1030" t="str">
        <f>IF(RIGHT(MIS[[#This Row],[Main/Hedge]],4)="MAIN","MAIN","HEDGE")</f>
        <v>HEDGE</v>
      </c>
      <c r="AK1030" t="str" cm="1">
        <f t="array" ref="AK1030">_xlfn._xlws.FILTER(Table4[Column1],ISNUMBER(SEARCH(Table4[Column1],MIS[[#This Row],[OrderUniqueIdentifier]])),"")</f>
        <v>NOTREND</v>
      </c>
    </row>
    <row r="1031" spans="1:37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>
        <f>_xlfn.XLOOKUP(MIS[[#This Row],[TRADING SYMBOL]],[1]Sheet1!$D:$D,[1]Sheet1!$C:$C)</f>
        <v>17.8</v>
      </c>
      <c r="AE1031">
        <f>MIS[[#This Row],[OrderAverageTradedPrice]]*MIS[[#This Row],[OrderQuantity]]</f>
        <v>480</v>
      </c>
      <c r="AF1031">
        <f>MIS[[#This Row],[LTP]]*MIS[[#This Row],[OrderQuantity]]</f>
        <v>356</v>
      </c>
      <c r="AG1031">
        <f>IF(MIS[[#This Row],[OrderSide]]="SELL",MIS[[#This Row],[VALUE]]-MIS[[#This Row],[LIVE_VALUE]],MIS[[#This Row],[LIVE_VALUE]]-MIS[[#This Row],[VALUE]])</f>
        <v>-124</v>
      </c>
      <c r="AH1031" t="str" cm="1">
        <f t="array" ref="AH1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" t="str">
        <f>MIS[[#This Row],[TRADING SYMBOL]]</f>
        <v>SENSEX2552084800CE</v>
      </c>
      <c r="AJ1031" t="str">
        <f>IF(RIGHT(MIS[[#This Row],[Main/Hedge]],4)="MAIN","MAIN","HEDGE")</f>
        <v>HEDGE</v>
      </c>
      <c r="AK1031" t="str" cm="1">
        <f t="array" ref="AK1031">_xlfn._xlws.FILTER(Table4[Column1],ISNUMBER(SEARCH(Table4[Column1],MIS[[#This Row],[OrderUniqueIdentifier]])),"")</f>
        <v>NOTREND</v>
      </c>
    </row>
    <row r="1032" spans="1:37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>
        <f>_xlfn.XLOOKUP(MIS[[#This Row],[TRADING SYMBOL]],[1]Sheet1!$D:$D,[1]Sheet1!$C:$C)</f>
        <v>17.8</v>
      </c>
      <c r="AE1032">
        <f>MIS[[#This Row],[OrderAverageTradedPrice]]*MIS[[#This Row],[OrderQuantity]]</f>
        <v>481</v>
      </c>
      <c r="AF1032">
        <f>MIS[[#This Row],[LTP]]*MIS[[#This Row],[OrderQuantity]]</f>
        <v>356</v>
      </c>
      <c r="AG1032">
        <f>IF(MIS[[#This Row],[OrderSide]]="SELL",MIS[[#This Row],[VALUE]]-MIS[[#This Row],[LIVE_VALUE]],MIS[[#This Row],[LIVE_VALUE]]-MIS[[#This Row],[VALUE]])</f>
        <v>-125</v>
      </c>
      <c r="AH1032" t="str" cm="1">
        <f t="array" ref="AH10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" t="str">
        <f>MIS[[#This Row],[TRADING SYMBOL]]</f>
        <v>SENSEX2552084800CE</v>
      </c>
      <c r="AJ1032" t="str">
        <f>IF(RIGHT(MIS[[#This Row],[Main/Hedge]],4)="MAIN","MAIN","HEDGE")</f>
        <v>HEDGE</v>
      </c>
      <c r="AK1032" t="str" cm="1">
        <f t="array" ref="AK1032">_xlfn._xlws.FILTER(Table4[Column1],ISNUMBER(SEARCH(Table4[Column1],MIS[[#This Row],[OrderUniqueIdentifier]])),"")</f>
        <v>NOTREND</v>
      </c>
    </row>
    <row r="1033" spans="1:37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>
        <f>_xlfn.XLOOKUP(MIS[[#This Row],[TRADING SYMBOL]],[1]Sheet1!$D:$D,[1]Sheet1!$C:$C)</f>
        <v>32.799999999999997</v>
      </c>
      <c r="AE1033">
        <f>MIS[[#This Row],[OrderAverageTradedPrice]]*MIS[[#This Row],[OrderQuantity]]</f>
        <v>1142</v>
      </c>
      <c r="AF1033">
        <f>MIS[[#This Row],[LTP]]*MIS[[#This Row],[OrderQuantity]]</f>
        <v>656</v>
      </c>
      <c r="AG1033">
        <f>IF(MIS[[#This Row],[OrderSide]]="SELL",MIS[[#This Row],[VALUE]]-MIS[[#This Row],[LIVE_VALUE]],MIS[[#This Row],[LIVE_VALUE]]-MIS[[#This Row],[VALUE]])</f>
        <v>-486</v>
      </c>
      <c r="AH1033" t="str" cm="1">
        <f t="array" ref="AH1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" t="str">
        <f>MIS[[#This Row],[TRADING SYMBOL]]</f>
        <v>SENSEX2552079800PE</v>
      </c>
      <c r="AJ1033" t="str">
        <f>IF(RIGHT(MIS[[#This Row],[Main/Hedge]],4)="MAIN","MAIN","HEDGE")</f>
        <v>HEDGE</v>
      </c>
      <c r="AK1033" t="str" cm="1">
        <f t="array" ref="AK1033">_xlfn._xlws.FILTER(Table4[Column1],ISNUMBER(SEARCH(Table4[Column1],MIS[[#This Row],[OrderUniqueIdentifier]])),"")</f>
        <v>NOTREND</v>
      </c>
    </row>
    <row r="1034" spans="1:37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>
        <f>_xlfn.XLOOKUP(MIS[[#This Row],[TRADING SYMBOL]],[1]Sheet1!$D:$D,[1]Sheet1!$C:$C)</f>
        <v>17.8</v>
      </c>
      <c r="AE1034">
        <f>MIS[[#This Row],[OrderAverageTradedPrice]]*MIS[[#This Row],[OrderQuantity]]</f>
        <v>480</v>
      </c>
      <c r="AF1034">
        <f>MIS[[#This Row],[LTP]]*MIS[[#This Row],[OrderQuantity]]</f>
        <v>356</v>
      </c>
      <c r="AG1034">
        <f>IF(MIS[[#This Row],[OrderSide]]="SELL",MIS[[#This Row],[VALUE]]-MIS[[#This Row],[LIVE_VALUE]],MIS[[#This Row],[LIVE_VALUE]]-MIS[[#This Row],[VALUE]])</f>
        <v>-124</v>
      </c>
      <c r="AH1034" t="str" cm="1">
        <f t="array" ref="AH1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" t="str">
        <f>MIS[[#This Row],[TRADING SYMBOL]]</f>
        <v>SENSEX2552084800CE</v>
      </c>
      <c r="AJ1034" t="str">
        <f>IF(RIGHT(MIS[[#This Row],[Main/Hedge]],4)="MAIN","MAIN","HEDGE")</f>
        <v>HEDGE</v>
      </c>
      <c r="AK1034" t="str" cm="1">
        <f t="array" ref="AK1034">_xlfn._xlws.FILTER(Table4[Column1],ISNUMBER(SEARCH(Table4[Column1],MIS[[#This Row],[OrderUniqueIdentifier]])),"")</f>
        <v>NOTREND</v>
      </c>
    </row>
    <row r="1035" spans="1:37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>
        <f>_xlfn.XLOOKUP(MIS[[#This Row],[TRADING SYMBOL]],[1]Sheet1!$D:$D,[1]Sheet1!$C:$C)</f>
        <v>17.8</v>
      </c>
      <c r="AE1035">
        <f>MIS[[#This Row],[OrderAverageTradedPrice]]*MIS[[#This Row],[OrderQuantity]]</f>
        <v>1927</v>
      </c>
      <c r="AF1035">
        <f>MIS[[#This Row],[LTP]]*MIS[[#This Row],[OrderQuantity]]</f>
        <v>1424</v>
      </c>
      <c r="AG1035">
        <f>IF(MIS[[#This Row],[OrderSide]]="SELL",MIS[[#This Row],[VALUE]]-MIS[[#This Row],[LIVE_VALUE]],MIS[[#This Row],[LIVE_VALUE]]-MIS[[#This Row],[VALUE]])</f>
        <v>-503</v>
      </c>
      <c r="AH1035" t="str" cm="1">
        <f t="array" ref="AH1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" t="str">
        <f>MIS[[#This Row],[TRADING SYMBOL]]</f>
        <v>SENSEX2552084800CE</v>
      </c>
      <c r="AJ1035" t="str">
        <f>IF(RIGHT(MIS[[#This Row],[Main/Hedge]],4)="MAIN","MAIN","HEDGE")</f>
        <v>HEDGE</v>
      </c>
      <c r="AK1035" t="str" cm="1">
        <f t="array" ref="AK1035">_xlfn._xlws.FILTER(Table4[Column1],ISNUMBER(SEARCH(Table4[Column1],MIS[[#This Row],[OrderUniqueIdentifier]])),"")</f>
        <v>NOTREND</v>
      </c>
    </row>
    <row r="1036" spans="1:37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>
        <f>_xlfn.XLOOKUP(MIS[[#This Row],[TRADING SYMBOL]],[1]Sheet1!$D:$D,[1]Sheet1!$C:$C)</f>
        <v>32.799999999999997</v>
      </c>
      <c r="AE1036">
        <f>MIS[[#This Row],[OrderAverageTradedPrice]]*MIS[[#This Row],[OrderQuantity]]</f>
        <v>4567</v>
      </c>
      <c r="AF1036">
        <f>MIS[[#This Row],[LTP]]*MIS[[#This Row],[OrderQuantity]]</f>
        <v>2624</v>
      </c>
      <c r="AG1036">
        <f>IF(MIS[[#This Row],[OrderSide]]="SELL",MIS[[#This Row],[VALUE]]-MIS[[#This Row],[LIVE_VALUE]],MIS[[#This Row],[LIVE_VALUE]]-MIS[[#This Row],[VALUE]])</f>
        <v>-1943</v>
      </c>
      <c r="AH1036" t="str" cm="1">
        <f t="array" ref="AH10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" t="str">
        <f>MIS[[#This Row],[TRADING SYMBOL]]</f>
        <v>SENSEX2552079800PE</v>
      </c>
      <c r="AJ1036" t="str">
        <f>IF(RIGHT(MIS[[#This Row],[Main/Hedge]],4)="MAIN","MAIN","HEDGE")</f>
        <v>HEDGE</v>
      </c>
      <c r="AK1036" t="str" cm="1">
        <f t="array" ref="AK1036">_xlfn._xlws.FILTER(Table4[Column1],ISNUMBER(SEARCH(Table4[Column1],MIS[[#This Row],[OrderUniqueIdentifier]])),"")</f>
        <v>NOTREND</v>
      </c>
    </row>
    <row r="1037" spans="1:37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>
        <f>_xlfn.XLOOKUP(MIS[[#This Row],[TRADING SYMBOL]],[1]Sheet1!$D:$D,[1]Sheet1!$C:$C)</f>
        <v>32.799999999999997</v>
      </c>
      <c r="AE1037">
        <f>MIS[[#This Row],[OrderAverageTradedPrice]]*MIS[[#This Row],[OrderQuantity]]</f>
        <v>3459</v>
      </c>
      <c r="AF1037">
        <f>MIS[[#This Row],[LTP]]*MIS[[#This Row],[OrderQuantity]]</f>
        <v>1967.9999999999998</v>
      </c>
      <c r="AG1037">
        <f>IF(MIS[[#This Row],[OrderSide]]="SELL",MIS[[#This Row],[VALUE]]-MIS[[#This Row],[LIVE_VALUE]],MIS[[#This Row],[LIVE_VALUE]]-MIS[[#This Row],[VALUE]])</f>
        <v>-1491.0000000000002</v>
      </c>
      <c r="AH1037" t="str" cm="1">
        <f t="array" ref="AH1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" t="str">
        <f>MIS[[#This Row],[TRADING SYMBOL]]</f>
        <v>SENSEX2552079800PE</v>
      </c>
      <c r="AJ1037" t="str">
        <f>IF(RIGHT(MIS[[#This Row],[Main/Hedge]],4)="MAIN","MAIN","HEDGE")</f>
        <v>HEDGE</v>
      </c>
      <c r="AK1037" t="str" cm="1">
        <f t="array" ref="AK1037">_xlfn._xlws.FILTER(Table4[Column1],ISNUMBER(SEARCH(Table4[Column1],MIS[[#This Row],[OrderUniqueIdentifier]])),"")</f>
        <v>NOTREND</v>
      </c>
    </row>
    <row r="1038" spans="1:37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>
        <f>_xlfn.XLOOKUP(MIS[[#This Row],[TRADING SYMBOL]],[1]Sheet1!$D:$D,[1]Sheet1!$C:$C)</f>
        <v>17.8</v>
      </c>
      <c r="AE1038">
        <f>MIS[[#This Row],[OrderAverageTradedPrice]]*MIS[[#This Row],[OrderQuantity]]</f>
        <v>1956</v>
      </c>
      <c r="AF1038">
        <f>MIS[[#This Row],[LTP]]*MIS[[#This Row],[OrderQuantity]]</f>
        <v>1424</v>
      </c>
      <c r="AG1038">
        <f>IF(MIS[[#This Row],[OrderSide]]="SELL",MIS[[#This Row],[VALUE]]-MIS[[#This Row],[LIVE_VALUE]],MIS[[#This Row],[LIVE_VALUE]]-MIS[[#This Row],[VALUE]])</f>
        <v>-532</v>
      </c>
      <c r="AH1038" t="str" cm="1">
        <f t="array" ref="AH1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" t="str">
        <f>MIS[[#This Row],[TRADING SYMBOL]]</f>
        <v>SENSEX2552084800CE</v>
      </c>
      <c r="AJ1038" t="str">
        <f>IF(RIGHT(MIS[[#This Row],[Main/Hedge]],4)="MAIN","MAIN","HEDGE")</f>
        <v>HEDGE</v>
      </c>
      <c r="AK1038" t="str" cm="1">
        <f t="array" ref="AK1038">_xlfn._xlws.FILTER(Table4[Column1],ISNUMBER(SEARCH(Table4[Column1],MIS[[#This Row],[OrderUniqueIdentifier]])),"")</f>
        <v>NOTREND</v>
      </c>
    </row>
    <row r="1039" spans="1:37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>
        <f>_xlfn.XLOOKUP(MIS[[#This Row],[TRADING SYMBOL]],[1]Sheet1!$D:$D,[1]Sheet1!$C:$C)</f>
        <v>17.8</v>
      </c>
      <c r="AE1039">
        <f>MIS[[#This Row],[OrderAverageTradedPrice]]*MIS[[#This Row],[OrderQuantity]]</f>
        <v>491</v>
      </c>
      <c r="AF1039">
        <f>MIS[[#This Row],[LTP]]*MIS[[#This Row],[OrderQuantity]]</f>
        <v>356</v>
      </c>
      <c r="AG1039">
        <f>IF(MIS[[#This Row],[OrderSide]]="SELL",MIS[[#This Row],[VALUE]]-MIS[[#This Row],[LIVE_VALUE]],MIS[[#This Row],[LIVE_VALUE]]-MIS[[#This Row],[VALUE]])</f>
        <v>-135</v>
      </c>
      <c r="AH1039" t="str" cm="1">
        <f t="array" ref="AH1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" t="str">
        <f>MIS[[#This Row],[TRADING SYMBOL]]</f>
        <v>SENSEX2552084800CE</v>
      </c>
      <c r="AJ1039" t="str">
        <f>IF(RIGHT(MIS[[#This Row],[Main/Hedge]],4)="MAIN","MAIN","HEDGE")</f>
        <v>HEDGE</v>
      </c>
      <c r="AK1039" t="str" cm="1">
        <f t="array" ref="AK1039">_xlfn._xlws.FILTER(Table4[Column1],ISNUMBER(SEARCH(Table4[Column1],MIS[[#This Row],[OrderUniqueIdentifier]])),"")</f>
        <v>NOTREND</v>
      </c>
    </row>
    <row r="1040" spans="1:37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>
        <f>_xlfn.XLOOKUP(MIS[[#This Row],[TRADING SYMBOL]],[1]Sheet1!$D:$D,[1]Sheet1!$C:$C)</f>
        <v>32.799999999999997</v>
      </c>
      <c r="AE1040">
        <f>MIS[[#This Row],[OrderAverageTradedPrice]]*MIS[[#This Row],[OrderQuantity]]</f>
        <v>4536</v>
      </c>
      <c r="AF1040">
        <f>MIS[[#This Row],[LTP]]*MIS[[#This Row],[OrderQuantity]]</f>
        <v>2624</v>
      </c>
      <c r="AG1040">
        <f>IF(MIS[[#This Row],[OrderSide]]="SELL",MIS[[#This Row],[VALUE]]-MIS[[#This Row],[LIVE_VALUE]],MIS[[#This Row],[LIVE_VALUE]]-MIS[[#This Row],[VALUE]])</f>
        <v>-1912</v>
      </c>
      <c r="AH1040" t="str" cm="1">
        <f t="array" ref="AH1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" t="str">
        <f>MIS[[#This Row],[TRADING SYMBOL]]</f>
        <v>SENSEX2552079800PE</v>
      </c>
      <c r="AJ1040" t="str">
        <f>IF(RIGHT(MIS[[#This Row],[Main/Hedge]],4)="MAIN","MAIN","HEDGE")</f>
        <v>HEDGE</v>
      </c>
      <c r="AK1040" t="str" cm="1">
        <f t="array" ref="AK1040">_xlfn._xlws.FILTER(Table4[Column1],ISNUMBER(SEARCH(Table4[Column1],MIS[[#This Row],[OrderUniqueIdentifier]])),"")</f>
        <v>NOTREND</v>
      </c>
    </row>
    <row r="1041" spans="1:37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>
        <f>_xlfn.XLOOKUP(MIS[[#This Row],[TRADING SYMBOL]],[1]Sheet1!$D:$D,[1]Sheet1!$C:$C)</f>
        <v>17.8</v>
      </c>
      <c r="AE1041">
        <f>MIS[[#This Row],[OrderAverageTradedPrice]]*MIS[[#This Row],[OrderQuantity]]</f>
        <v>490</v>
      </c>
      <c r="AF1041">
        <f>MIS[[#This Row],[LTP]]*MIS[[#This Row],[OrderQuantity]]</f>
        <v>356</v>
      </c>
      <c r="AG1041">
        <f>IF(MIS[[#This Row],[OrderSide]]="SELL",MIS[[#This Row],[VALUE]]-MIS[[#This Row],[LIVE_VALUE]],MIS[[#This Row],[LIVE_VALUE]]-MIS[[#This Row],[VALUE]])</f>
        <v>-134</v>
      </c>
      <c r="AH1041" t="str" cm="1">
        <f t="array" ref="AH1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" t="str">
        <f>MIS[[#This Row],[TRADING SYMBOL]]</f>
        <v>SENSEX2552084800CE</v>
      </c>
      <c r="AJ1041" t="str">
        <f>IF(RIGHT(MIS[[#This Row],[Main/Hedge]],4)="MAIN","MAIN","HEDGE")</f>
        <v>HEDGE</v>
      </c>
      <c r="AK1041" t="str" cm="1">
        <f t="array" ref="AK1041">_xlfn._xlws.FILTER(Table4[Column1],ISNUMBER(SEARCH(Table4[Column1],MIS[[#This Row],[OrderUniqueIdentifier]])),"")</f>
        <v>NOTREND</v>
      </c>
    </row>
    <row r="1042" spans="1:37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>
        <f>_xlfn.XLOOKUP(MIS[[#This Row],[TRADING SYMBOL]],[1]Sheet1!$D:$D,[1]Sheet1!$C:$C)</f>
        <v>32.799999999999997</v>
      </c>
      <c r="AE1042">
        <f>MIS[[#This Row],[OrderAverageTradedPrice]]*MIS[[#This Row],[OrderQuantity]]</f>
        <v>3417</v>
      </c>
      <c r="AF1042">
        <f>MIS[[#This Row],[LTP]]*MIS[[#This Row],[OrderQuantity]]</f>
        <v>1967.9999999999998</v>
      </c>
      <c r="AG1042">
        <f>IF(MIS[[#This Row],[OrderSide]]="SELL",MIS[[#This Row],[VALUE]]-MIS[[#This Row],[LIVE_VALUE]],MIS[[#This Row],[LIVE_VALUE]]-MIS[[#This Row],[VALUE]])</f>
        <v>-1449.0000000000002</v>
      </c>
      <c r="AH1042" t="str" cm="1">
        <f t="array" ref="AH1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" t="str">
        <f>MIS[[#This Row],[TRADING SYMBOL]]</f>
        <v>SENSEX2552079800PE</v>
      </c>
      <c r="AJ1042" t="str">
        <f>IF(RIGHT(MIS[[#This Row],[Main/Hedge]],4)="MAIN","MAIN","HEDGE")</f>
        <v>HEDGE</v>
      </c>
      <c r="AK1042" t="str" cm="1">
        <f t="array" ref="AK1042">_xlfn._xlws.FILTER(Table4[Column1],ISNUMBER(SEARCH(Table4[Column1],MIS[[#This Row],[OrderUniqueIdentifier]])),"")</f>
        <v>NOTREND</v>
      </c>
    </row>
    <row r="1043" spans="1:37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>
        <f>_xlfn.XLOOKUP(MIS[[#This Row],[TRADING SYMBOL]],[1]Sheet1!$D:$D,[1]Sheet1!$C:$C)</f>
        <v>17.8</v>
      </c>
      <c r="AE1043">
        <f>MIS[[#This Row],[OrderAverageTradedPrice]]*MIS[[#This Row],[OrderQuantity]]</f>
        <v>486</v>
      </c>
      <c r="AF1043">
        <f>MIS[[#This Row],[LTP]]*MIS[[#This Row],[OrderQuantity]]</f>
        <v>356</v>
      </c>
      <c r="AG1043">
        <f>IF(MIS[[#This Row],[OrderSide]]="SELL",MIS[[#This Row],[VALUE]]-MIS[[#This Row],[LIVE_VALUE]],MIS[[#This Row],[LIVE_VALUE]]-MIS[[#This Row],[VALUE]])</f>
        <v>-130</v>
      </c>
      <c r="AH1043" t="str" cm="1">
        <f t="array" ref="AH1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" t="str">
        <f>MIS[[#This Row],[TRADING SYMBOL]]</f>
        <v>SENSEX2552084800CE</v>
      </c>
      <c r="AJ1043" t="str">
        <f>IF(RIGHT(MIS[[#This Row],[Main/Hedge]],4)="MAIN","MAIN","HEDGE")</f>
        <v>HEDGE</v>
      </c>
      <c r="AK1043" t="str" cm="1">
        <f t="array" ref="AK1043">_xlfn._xlws.FILTER(Table4[Column1],ISNUMBER(SEARCH(Table4[Column1],MIS[[#This Row],[OrderUniqueIdentifier]])),"")</f>
        <v>NOTREND</v>
      </c>
    </row>
    <row r="1044" spans="1:37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>
        <f>_xlfn.XLOOKUP(MIS[[#This Row],[TRADING SYMBOL]],[1]Sheet1!$D:$D,[1]Sheet1!$C:$C)</f>
        <v>32.799999999999997</v>
      </c>
      <c r="AE1044">
        <f>MIS[[#This Row],[OrderAverageTradedPrice]]*MIS[[#This Row],[OrderQuantity]]</f>
        <v>1139</v>
      </c>
      <c r="AF1044">
        <f>MIS[[#This Row],[LTP]]*MIS[[#This Row],[OrderQuantity]]</f>
        <v>656</v>
      </c>
      <c r="AG1044">
        <f>IF(MIS[[#This Row],[OrderSide]]="SELL",MIS[[#This Row],[VALUE]]-MIS[[#This Row],[LIVE_VALUE]],MIS[[#This Row],[LIVE_VALUE]]-MIS[[#This Row],[VALUE]])</f>
        <v>-483</v>
      </c>
      <c r="AH1044" t="str" cm="1">
        <f t="array" ref="AH1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4" t="str">
        <f>MIS[[#This Row],[TRADING SYMBOL]]</f>
        <v>SENSEX2552079800PE</v>
      </c>
      <c r="AJ1044" t="str">
        <f>IF(RIGHT(MIS[[#This Row],[Main/Hedge]],4)="MAIN","MAIN","HEDGE")</f>
        <v>HEDGE</v>
      </c>
      <c r="AK1044" t="str" cm="1">
        <f t="array" ref="AK1044">_xlfn._xlws.FILTER(Table4[Column1],ISNUMBER(SEARCH(Table4[Column1],MIS[[#This Row],[OrderUniqueIdentifier]])),"")</f>
        <v>NOTREND</v>
      </c>
    </row>
    <row r="1045" spans="1:37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>
        <f>_xlfn.XLOOKUP(MIS[[#This Row],[TRADING SYMBOL]],[1]Sheet1!$D:$D,[1]Sheet1!$C:$C)</f>
        <v>17.8</v>
      </c>
      <c r="AE1045">
        <f>MIS[[#This Row],[OrderAverageTradedPrice]]*MIS[[#This Row],[OrderQuantity]]</f>
        <v>489</v>
      </c>
      <c r="AF1045">
        <f>MIS[[#This Row],[LTP]]*MIS[[#This Row],[OrderQuantity]]</f>
        <v>356</v>
      </c>
      <c r="AG1045">
        <f>IF(MIS[[#This Row],[OrderSide]]="SELL",MIS[[#This Row],[VALUE]]-MIS[[#This Row],[LIVE_VALUE]],MIS[[#This Row],[LIVE_VALUE]]-MIS[[#This Row],[VALUE]])</f>
        <v>-133</v>
      </c>
      <c r="AH1045" t="str" cm="1">
        <f t="array" ref="AH10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" t="str">
        <f>MIS[[#This Row],[TRADING SYMBOL]]</f>
        <v>SENSEX2552084800CE</v>
      </c>
      <c r="AJ1045" t="str">
        <f>IF(RIGHT(MIS[[#This Row],[Main/Hedge]],4)="MAIN","MAIN","HEDGE")</f>
        <v>HEDGE</v>
      </c>
      <c r="AK1045" t="str" cm="1">
        <f t="array" ref="AK1045">_xlfn._xlws.FILTER(Table4[Column1],ISNUMBER(SEARCH(Table4[Column1],MIS[[#This Row],[OrderUniqueIdentifier]])),"")</f>
        <v>NOTREND</v>
      </c>
    </row>
    <row r="1046" spans="1:37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>
        <f>_xlfn.XLOOKUP(MIS[[#This Row],[TRADING SYMBOL]],[1]Sheet1!$D:$D,[1]Sheet1!$C:$C)</f>
        <v>32.799999999999997</v>
      </c>
      <c r="AE1046">
        <f>MIS[[#This Row],[OrderAverageTradedPrice]]*MIS[[#This Row],[OrderQuantity]]</f>
        <v>1136</v>
      </c>
      <c r="AF1046">
        <f>MIS[[#This Row],[LTP]]*MIS[[#This Row],[OrderQuantity]]</f>
        <v>656</v>
      </c>
      <c r="AG1046">
        <f>IF(MIS[[#This Row],[OrderSide]]="SELL",MIS[[#This Row],[VALUE]]-MIS[[#This Row],[LIVE_VALUE]],MIS[[#This Row],[LIVE_VALUE]]-MIS[[#This Row],[VALUE]])</f>
        <v>-480</v>
      </c>
      <c r="AH1046" t="str" cm="1">
        <f t="array" ref="AH1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" t="str">
        <f>MIS[[#This Row],[TRADING SYMBOL]]</f>
        <v>SENSEX2552079800PE</v>
      </c>
      <c r="AJ1046" t="str">
        <f>IF(RIGHT(MIS[[#This Row],[Main/Hedge]],4)="MAIN","MAIN","HEDGE")</f>
        <v>HEDGE</v>
      </c>
      <c r="AK1046" t="str" cm="1">
        <f t="array" ref="AK1046">_xlfn._xlws.FILTER(Table4[Column1],ISNUMBER(SEARCH(Table4[Column1],MIS[[#This Row],[OrderUniqueIdentifier]])),"")</f>
        <v>NOTREND</v>
      </c>
    </row>
    <row r="1047" spans="1:37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>
        <f>_xlfn.XLOOKUP(MIS[[#This Row],[TRADING SYMBOL]],[1]Sheet1!$D:$D,[1]Sheet1!$C:$C)</f>
        <v>32.799999999999997</v>
      </c>
      <c r="AE1047">
        <f>MIS[[#This Row],[OrderAverageTradedPrice]]*MIS[[#This Row],[OrderQuantity]]</f>
        <v>1132</v>
      </c>
      <c r="AF1047">
        <f>MIS[[#This Row],[LTP]]*MIS[[#This Row],[OrderQuantity]]</f>
        <v>656</v>
      </c>
      <c r="AG1047">
        <f>IF(MIS[[#This Row],[OrderSide]]="SELL",MIS[[#This Row],[VALUE]]-MIS[[#This Row],[LIVE_VALUE]],MIS[[#This Row],[LIVE_VALUE]]-MIS[[#This Row],[VALUE]])</f>
        <v>-476</v>
      </c>
      <c r="AH1047" t="str" cm="1">
        <f t="array" ref="AH1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" t="str">
        <f>MIS[[#This Row],[TRADING SYMBOL]]</f>
        <v>SENSEX2552079800PE</v>
      </c>
      <c r="AJ1047" t="str">
        <f>IF(RIGHT(MIS[[#This Row],[Main/Hedge]],4)="MAIN","MAIN","HEDGE")</f>
        <v>HEDGE</v>
      </c>
      <c r="AK1047" t="str" cm="1">
        <f t="array" ref="AK1047">_xlfn._xlws.FILTER(Table4[Column1],ISNUMBER(SEARCH(Table4[Column1],MIS[[#This Row],[OrderUniqueIdentifier]])),"")</f>
        <v>NOTREND</v>
      </c>
    </row>
    <row r="1048" spans="1:37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>
        <f>_xlfn.XLOOKUP(MIS[[#This Row],[TRADING SYMBOL]],[1]Sheet1!$D:$D,[1]Sheet1!$C:$C)</f>
        <v>32.799999999999997</v>
      </c>
      <c r="AE1048">
        <f>MIS[[#This Row],[OrderAverageTradedPrice]]*MIS[[#This Row],[OrderQuantity]]</f>
        <v>4556</v>
      </c>
      <c r="AF1048">
        <f>MIS[[#This Row],[LTP]]*MIS[[#This Row],[OrderQuantity]]</f>
        <v>2624</v>
      </c>
      <c r="AG1048">
        <f>IF(MIS[[#This Row],[OrderSide]]="SELL",MIS[[#This Row],[VALUE]]-MIS[[#This Row],[LIVE_VALUE]],MIS[[#This Row],[LIVE_VALUE]]-MIS[[#This Row],[VALUE]])</f>
        <v>-1932</v>
      </c>
      <c r="AH1048" t="str" cm="1">
        <f t="array" ref="AH10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" t="str">
        <f>MIS[[#This Row],[TRADING SYMBOL]]</f>
        <v>SENSEX2552079800PE</v>
      </c>
      <c r="AJ1048" t="str">
        <f>IF(RIGHT(MIS[[#This Row],[Main/Hedge]],4)="MAIN","MAIN","HEDGE")</f>
        <v>HEDGE</v>
      </c>
      <c r="AK1048" t="str" cm="1">
        <f t="array" ref="AK1048">_xlfn._xlws.FILTER(Table4[Column1],ISNUMBER(SEARCH(Table4[Column1],MIS[[#This Row],[OrderUniqueIdentifier]])),"")</f>
        <v>NOTREND</v>
      </c>
    </row>
    <row r="1049" spans="1:37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>
        <f>_xlfn.XLOOKUP(MIS[[#This Row],[TRADING SYMBOL]],[1]Sheet1!$D:$D,[1]Sheet1!$C:$C)</f>
        <v>32.799999999999997</v>
      </c>
      <c r="AE1049">
        <f>MIS[[#This Row],[OrderAverageTradedPrice]]*MIS[[#This Row],[OrderQuantity]]</f>
        <v>1136</v>
      </c>
      <c r="AF1049">
        <f>MIS[[#This Row],[LTP]]*MIS[[#This Row],[OrderQuantity]]</f>
        <v>656</v>
      </c>
      <c r="AG1049">
        <f>IF(MIS[[#This Row],[OrderSide]]="SELL",MIS[[#This Row],[VALUE]]-MIS[[#This Row],[LIVE_VALUE]],MIS[[#This Row],[LIVE_VALUE]]-MIS[[#This Row],[VALUE]])</f>
        <v>-480</v>
      </c>
      <c r="AH1049" t="str" cm="1">
        <f t="array" ref="AH1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" t="str">
        <f>MIS[[#This Row],[TRADING SYMBOL]]</f>
        <v>SENSEX2552079800PE</v>
      </c>
      <c r="AJ1049" t="str">
        <f>IF(RIGHT(MIS[[#This Row],[Main/Hedge]],4)="MAIN","MAIN","HEDGE")</f>
        <v>HEDGE</v>
      </c>
      <c r="AK1049" t="str" cm="1">
        <f t="array" ref="AK1049">_xlfn._xlws.FILTER(Table4[Column1],ISNUMBER(SEARCH(Table4[Column1],MIS[[#This Row],[OrderUniqueIdentifier]])),"")</f>
        <v>NOTREND</v>
      </c>
    </row>
    <row r="1050" spans="1:37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>
        <f>_xlfn.XLOOKUP(MIS[[#This Row],[TRADING SYMBOL]],[1]Sheet1!$D:$D,[1]Sheet1!$C:$C)</f>
        <v>32.799999999999997</v>
      </c>
      <c r="AE1050">
        <f>MIS[[#This Row],[OrderAverageTradedPrice]]*MIS[[#This Row],[OrderQuantity]]</f>
        <v>4540</v>
      </c>
      <c r="AF1050">
        <f>MIS[[#This Row],[LTP]]*MIS[[#This Row],[OrderQuantity]]</f>
        <v>2624</v>
      </c>
      <c r="AG1050">
        <f>IF(MIS[[#This Row],[OrderSide]]="SELL",MIS[[#This Row],[VALUE]]-MIS[[#This Row],[LIVE_VALUE]],MIS[[#This Row],[LIVE_VALUE]]-MIS[[#This Row],[VALUE]])</f>
        <v>-1916</v>
      </c>
      <c r="AH1050" t="str" cm="1">
        <f t="array" ref="AH1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" t="str">
        <f>MIS[[#This Row],[TRADING SYMBOL]]</f>
        <v>SENSEX2552079800PE</v>
      </c>
      <c r="AJ1050" t="str">
        <f>IF(RIGHT(MIS[[#This Row],[Main/Hedge]],4)="MAIN","MAIN","HEDGE")</f>
        <v>HEDGE</v>
      </c>
      <c r="AK1050" t="str" cm="1">
        <f t="array" ref="AK1050">_xlfn._xlws.FILTER(Table4[Column1],ISNUMBER(SEARCH(Table4[Column1],MIS[[#This Row],[OrderUniqueIdentifier]])),"")</f>
        <v>NOTREND</v>
      </c>
    </row>
    <row r="1051" spans="1:37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>
        <f>_xlfn.XLOOKUP(MIS[[#This Row],[TRADING SYMBOL]],[1]Sheet1!$D:$D,[1]Sheet1!$C:$C)</f>
        <v>17.8</v>
      </c>
      <c r="AE1051">
        <f>MIS[[#This Row],[OrderAverageTradedPrice]]*MIS[[#This Row],[OrderQuantity]]</f>
        <v>978</v>
      </c>
      <c r="AF1051">
        <f>MIS[[#This Row],[LTP]]*MIS[[#This Row],[OrderQuantity]]</f>
        <v>712</v>
      </c>
      <c r="AG1051">
        <f>IF(MIS[[#This Row],[OrderSide]]="SELL",MIS[[#This Row],[VALUE]]-MIS[[#This Row],[LIVE_VALUE]],MIS[[#This Row],[LIVE_VALUE]]-MIS[[#This Row],[VALUE]])</f>
        <v>-266</v>
      </c>
      <c r="AH1051" t="str" cm="1">
        <f t="array" ref="AH10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" t="str">
        <f>MIS[[#This Row],[TRADING SYMBOL]]</f>
        <v>SENSEX2552084800CE</v>
      </c>
      <c r="AJ1051" t="str">
        <f>IF(RIGHT(MIS[[#This Row],[Main/Hedge]],4)="MAIN","MAIN","HEDGE")</f>
        <v>HEDGE</v>
      </c>
      <c r="AK1051" t="str" cm="1">
        <f t="array" ref="AK1051">_xlfn._xlws.FILTER(Table4[Column1],ISNUMBER(SEARCH(Table4[Column1],MIS[[#This Row],[OrderUniqueIdentifier]])),"")</f>
        <v>NOTREND</v>
      </c>
    </row>
    <row r="1052" spans="1:37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>
        <f>_xlfn.XLOOKUP(MIS[[#This Row],[TRADING SYMBOL]],[1]Sheet1!$D:$D,[1]Sheet1!$C:$C)</f>
        <v>17.8</v>
      </c>
      <c r="AE1052">
        <f>MIS[[#This Row],[OrderAverageTradedPrice]]*MIS[[#This Row],[OrderQuantity]]</f>
        <v>490</v>
      </c>
      <c r="AF1052">
        <f>MIS[[#This Row],[LTP]]*MIS[[#This Row],[OrderQuantity]]</f>
        <v>356</v>
      </c>
      <c r="AG1052">
        <f>IF(MIS[[#This Row],[OrderSide]]="SELL",MIS[[#This Row],[VALUE]]-MIS[[#This Row],[LIVE_VALUE]],MIS[[#This Row],[LIVE_VALUE]]-MIS[[#This Row],[VALUE]])</f>
        <v>-134</v>
      </c>
      <c r="AH1052" t="str" cm="1">
        <f t="array" ref="AH1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" t="str">
        <f>MIS[[#This Row],[TRADING SYMBOL]]</f>
        <v>SENSEX2552084800CE</v>
      </c>
      <c r="AJ1052" t="str">
        <f>IF(RIGHT(MIS[[#This Row],[Main/Hedge]],4)="MAIN","MAIN","HEDGE")</f>
        <v>HEDGE</v>
      </c>
      <c r="AK1052" t="str" cm="1">
        <f t="array" ref="AK1052">_xlfn._xlws.FILTER(Table4[Column1],ISNUMBER(SEARCH(Table4[Column1],MIS[[#This Row],[OrderUniqueIdentifier]])),"")</f>
        <v>NOTREND</v>
      </c>
    </row>
    <row r="1053" spans="1:37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>
        <f>_xlfn.XLOOKUP(MIS[[#This Row],[TRADING SYMBOL]],[1]Sheet1!$D:$D,[1]Sheet1!$C:$C)</f>
        <v>32.799999999999997</v>
      </c>
      <c r="AE1053">
        <f>MIS[[#This Row],[OrderAverageTradedPrice]]*MIS[[#This Row],[OrderQuantity]]</f>
        <v>1141</v>
      </c>
      <c r="AF1053">
        <f>MIS[[#This Row],[LTP]]*MIS[[#This Row],[OrderQuantity]]</f>
        <v>656</v>
      </c>
      <c r="AG1053">
        <f>IF(MIS[[#This Row],[OrderSide]]="SELL",MIS[[#This Row],[VALUE]]-MIS[[#This Row],[LIVE_VALUE]],MIS[[#This Row],[LIVE_VALUE]]-MIS[[#This Row],[VALUE]])</f>
        <v>-485</v>
      </c>
      <c r="AH1053" t="str" cm="1">
        <f t="array" ref="AH10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" t="str">
        <f>MIS[[#This Row],[TRADING SYMBOL]]</f>
        <v>SENSEX2552079800PE</v>
      </c>
      <c r="AJ1053" t="str">
        <f>IF(RIGHT(MIS[[#This Row],[Main/Hedge]],4)="MAIN","MAIN","HEDGE")</f>
        <v>HEDGE</v>
      </c>
      <c r="AK1053" t="str" cm="1">
        <f t="array" ref="AK1053">_xlfn._xlws.FILTER(Table4[Column1],ISNUMBER(SEARCH(Table4[Column1],MIS[[#This Row],[OrderUniqueIdentifier]])),"")</f>
        <v>NOTREND</v>
      </c>
    </row>
    <row r="1054" spans="1:37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>
        <f>_xlfn.XLOOKUP(MIS[[#This Row],[TRADING SYMBOL]],[1]Sheet1!$D:$D,[1]Sheet1!$C:$C)</f>
        <v>32.799999999999997</v>
      </c>
      <c r="AE1054">
        <f>MIS[[#This Row],[OrderAverageTradedPrice]]*MIS[[#This Row],[OrderQuantity]]</f>
        <v>1138</v>
      </c>
      <c r="AF1054">
        <f>MIS[[#This Row],[LTP]]*MIS[[#This Row],[OrderQuantity]]</f>
        <v>656</v>
      </c>
      <c r="AG1054">
        <f>IF(MIS[[#This Row],[OrderSide]]="SELL",MIS[[#This Row],[VALUE]]-MIS[[#This Row],[LIVE_VALUE]],MIS[[#This Row],[LIVE_VALUE]]-MIS[[#This Row],[VALUE]])</f>
        <v>-482</v>
      </c>
      <c r="AH1054" t="str" cm="1">
        <f t="array" ref="AH10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" t="str">
        <f>MIS[[#This Row],[TRADING SYMBOL]]</f>
        <v>SENSEX2552079800PE</v>
      </c>
      <c r="AJ1054" t="str">
        <f>IF(RIGHT(MIS[[#This Row],[Main/Hedge]],4)="MAIN","MAIN","HEDGE")</f>
        <v>HEDGE</v>
      </c>
      <c r="AK1054" t="str" cm="1">
        <f t="array" ref="AK1054">_xlfn._xlws.FILTER(Table4[Column1],ISNUMBER(SEARCH(Table4[Column1],MIS[[#This Row],[OrderUniqueIdentifier]])),"")</f>
        <v>NOTREND</v>
      </c>
    </row>
    <row r="1055" spans="1:37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>
        <f>_xlfn.XLOOKUP(MIS[[#This Row],[TRADING SYMBOL]],[1]Sheet1!$D:$D,[1]Sheet1!$C:$C)</f>
        <v>17.8</v>
      </c>
      <c r="AE1055">
        <f>MIS[[#This Row],[OrderAverageTradedPrice]]*MIS[[#This Row],[OrderQuantity]]</f>
        <v>490</v>
      </c>
      <c r="AF1055">
        <f>MIS[[#This Row],[LTP]]*MIS[[#This Row],[OrderQuantity]]</f>
        <v>356</v>
      </c>
      <c r="AG1055">
        <f>IF(MIS[[#This Row],[OrderSide]]="SELL",MIS[[#This Row],[VALUE]]-MIS[[#This Row],[LIVE_VALUE]],MIS[[#This Row],[LIVE_VALUE]]-MIS[[#This Row],[VALUE]])</f>
        <v>-134</v>
      </c>
      <c r="AH1055" t="str" cm="1">
        <f t="array" ref="AH10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" t="str">
        <f>MIS[[#This Row],[TRADING SYMBOL]]</f>
        <v>SENSEX2552084800CE</v>
      </c>
      <c r="AJ1055" t="str">
        <f>IF(RIGHT(MIS[[#This Row],[Main/Hedge]],4)="MAIN","MAIN","HEDGE")</f>
        <v>HEDGE</v>
      </c>
      <c r="AK1055" t="str" cm="1">
        <f t="array" ref="AK1055">_xlfn._xlws.FILTER(Table4[Column1],ISNUMBER(SEARCH(Table4[Column1],MIS[[#This Row],[OrderUniqueIdentifier]])),"")</f>
        <v>NOTREND</v>
      </c>
    </row>
    <row r="1056" spans="1:37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>
        <f>_xlfn.XLOOKUP(MIS[[#This Row],[TRADING SYMBOL]],[1]Sheet1!$D:$D,[1]Sheet1!$C:$C)</f>
        <v>17.8</v>
      </c>
      <c r="AE1056">
        <f>MIS[[#This Row],[OrderAverageTradedPrice]]*MIS[[#This Row],[OrderQuantity]]</f>
        <v>982</v>
      </c>
      <c r="AF1056">
        <f>MIS[[#This Row],[LTP]]*MIS[[#This Row],[OrderQuantity]]</f>
        <v>712</v>
      </c>
      <c r="AG1056">
        <f>IF(MIS[[#This Row],[OrderSide]]="SELL",MIS[[#This Row],[VALUE]]-MIS[[#This Row],[LIVE_VALUE]],MIS[[#This Row],[LIVE_VALUE]]-MIS[[#This Row],[VALUE]])</f>
        <v>-270</v>
      </c>
      <c r="AH1056" t="str" cm="1">
        <f t="array" ref="AH1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" t="str">
        <f>MIS[[#This Row],[TRADING SYMBOL]]</f>
        <v>SENSEX2552084800CE</v>
      </c>
      <c r="AJ1056" t="str">
        <f>IF(RIGHT(MIS[[#This Row],[Main/Hedge]],4)="MAIN","MAIN","HEDGE")</f>
        <v>HEDGE</v>
      </c>
      <c r="AK1056" t="str" cm="1">
        <f t="array" ref="AK1056">_xlfn._xlws.FILTER(Table4[Column1],ISNUMBER(SEARCH(Table4[Column1],MIS[[#This Row],[OrderUniqueIdentifier]])),"")</f>
        <v>NOTREND</v>
      </c>
    </row>
    <row r="1057" spans="1:37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>
        <f>_xlfn.XLOOKUP(MIS[[#This Row],[TRADING SYMBOL]],[1]Sheet1!$D:$D,[1]Sheet1!$C:$C)</f>
        <v>17.8</v>
      </c>
      <c r="AE1057">
        <f>MIS[[#This Row],[OrderAverageTradedPrice]]*MIS[[#This Row],[OrderQuantity]]</f>
        <v>493</v>
      </c>
      <c r="AF1057">
        <f>MIS[[#This Row],[LTP]]*MIS[[#This Row],[OrderQuantity]]</f>
        <v>356</v>
      </c>
      <c r="AG1057">
        <f>IF(MIS[[#This Row],[OrderSide]]="SELL",MIS[[#This Row],[VALUE]]-MIS[[#This Row],[LIVE_VALUE]],MIS[[#This Row],[LIVE_VALUE]]-MIS[[#This Row],[VALUE]])</f>
        <v>-137</v>
      </c>
      <c r="AH1057" t="str" cm="1">
        <f t="array" ref="AH1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" t="str">
        <f>MIS[[#This Row],[TRADING SYMBOL]]</f>
        <v>SENSEX2552084800CE</v>
      </c>
      <c r="AJ1057" t="str">
        <f>IF(RIGHT(MIS[[#This Row],[Main/Hedge]],4)="MAIN","MAIN","HEDGE")</f>
        <v>HEDGE</v>
      </c>
      <c r="AK1057" t="str" cm="1">
        <f t="array" ref="AK1057">_xlfn._xlws.FILTER(Table4[Column1],ISNUMBER(SEARCH(Table4[Column1],MIS[[#This Row],[OrderUniqueIdentifier]])),"")</f>
        <v>NOTREND</v>
      </c>
    </row>
    <row r="1058" spans="1:37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>
        <f>_xlfn.XLOOKUP(MIS[[#This Row],[TRADING SYMBOL]],[1]Sheet1!$D:$D,[1]Sheet1!$C:$C)</f>
        <v>17.8</v>
      </c>
      <c r="AE1058">
        <f>MIS[[#This Row],[OrderAverageTradedPrice]]*MIS[[#This Row],[OrderQuantity]]</f>
        <v>488</v>
      </c>
      <c r="AF1058">
        <f>MIS[[#This Row],[LTP]]*MIS[[#This Row],[OrderQuantity]]</f>
        <v>356</v>
      </c>
      <c r="AG1058">
        <f>IF(MIS[[#This Row],[OrderSide]]="SELL",MIS[[#This Row],[VALUE]]-MIS[[#This Row],[LIVE_VALUE]],MIS[[#This Row],[LIVE_VALUE]]-MIS[[#This Row],[VALUE]])</f>
        <v>-132</v>
      </c>
      <c r="AH1058" t="str" cm="1">
        <f t="array" ref="AH1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" t="str">
        <f>MIS[[#This Row],[TRADING SYMBOL]]</f>
        <v>SENSEX2552084800CE</v>
      </c>
      <c r="AJ1058" t="str">
        <f>IF(RIGHT(MIS[[#This Row],[Main/Hedge]],4)="MAIN","MAIN","HEDGE")</f>
        <v>HEDGE</v>
      </c>
      <c r="AK1058" t="str" cm="1">
        <f t="array" ref="AK1058">_xlfn._xlws.FILTER(Table4[Column1],ISNUMBER(SEARCH(Table4[Column1],MIS[[#This Row],[OrderUniqueIdentifier]])),"")</f>
        <v>NOTREND</v>
      </c>
    </row>
    <row r="1059" spans="1:37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>
        <f>_xlfn.XLOOKUP(MIS[[#This Row],[TRADING SYMBOL]],[1]Sheet1!$D:$D,[1]Sheet1!$C:$C)</f>
        <v>32.799999999999997</v>
      </c>
      <c r="AE1059">
        <f>MIS[[#This Row],[OrderAverageTradedPrice]]*MIS[[#This Row],[OrderQuantity]]</f>
        <v>1138</v>
      </c>
      <c r="AF1059">
        <f>MIS[[#This Row],[LTP]]*MIS[[#This Row],[OrderQuantity]]</f>
        <v>656</v>
      </c>
      <c r="AG1059">
        <f>IF(MIS[[#This Row],[OrderSide]]="SELL",MIS[[#This Row],[VALUE]]-MIS[[#This Row],[LIVE_VALUE]],MIS[[#This Row],[LIVE_VALUE]]-MIS[[#This Row],[VALUE]])</f>
        <v>-482</v>
      </c>
      <c r="AH1059" t="str" cm="1">
        <f t="array" ref="AH10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" t="str">
        <f>MIS[[#This Row],[TRADING SYMBOL]]</f>
        <v>SENSEX2552079800PE</v>
      </c>
      <c r="AJ1059" t="str">
        <f>IF(RIGHT(MIS[[#This Row],[Main/Hedge]],4)="MAIN","MAIN","HEDGE")</f>
        <v>HEDGE</v>
      </c>
      <c r="AK1059" t="str" cm="1">
        <f t="array" ref="AK1059">_xlfn._xlws.FILTER(Table4[Column1],ISNUMBER(SEARCH(Table4[Column1],MIS[[#This Row],[OrderUniqueIdentifier]])),"")</f>
        <v>NOTREND</v>
      </c>
    </row>
    <row r="1060" spans="1:37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>
        <f>_xlfn.XLOOKUP(MIS[[#This Row],[TRADING SYMBOL]],[1]Sheet1!$D:$D,[1]Sheet1!$C:$C)</f>
        <v>17.8</v>
      </c>
      <c r="AE1060">
        <f>MIS[[#This Row],[OrderAverageTradedPrice]]*MIS[[#This Row],[OrderQuantity]]</f>
        <v>491</v>
      </c>
      <c r="AF1060">
        <f>MIS[[#This Row],[LTP]]*MIS[[#This Row],[OrderQuantity]]</f>
        <v>356</v>
      </c>
      <c r="AG1060">
        <f>IF(MIS[[#This Row],[OrderSide]]="SELL",MIS[[#This Row],[VALUE]]-MIS[[#This Row],[LIVE_VALUE]],MIS[[#This Row],[LIVE_VALUE]]-MIS[[#This Row],[VALUE]])</f>
        <v>-135</v>
      </c>
      <c r="AH1060" t="str" cm="1">
        <f t="array" ref="AH10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" t="str">
        <f>MIS[[#This Row],[TRADING SYMBOL]]</f>
        <v>SENSEX2552084800CE</v>
      </c>
      <c r="AJ1060" t="str">
        <f>IF(RIGHT(MIS[[#This Row],[Main/Hedge]],4)="MAIN","MAIN","HEDGE")</f>
        <v>HEDGE</v>
      </c>
      <c r="AK1060" t="str" cm="1">
        <f t="array" ref="AK1060">_xlfn._xlws.FILTER(Table4[Column1],ISNUMBER(SEARCH(Table4[Column1],MIS[[#This Row],[OrderUniqueIdentifier]])),"")</f>
        <v>NOTREND</v>
      </c>
    </row>
    <row r="1061" spans="1:37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>
        <f>_xlfn.XLOOKUP(MIS[[#This Row],[TRADING SYMBOL]],[1]Sheet1!$D:$D,[1]Sheet1!$C:$C)</f>
        <v>32.799999999999997</v>
      </c>
      <c r="AE1061">
        <f>MIS[[#This Row],[OrderAverageTradedPrice]]*MIS[[#This Row],[OrderQuantity]]</f>
        <v>4548</v>
      </c>
      <c r="AF1061">
        <f>MIS[[#This Row],[LTP]]*MIS[[#This Row],[OrderQuantity]]</f>
        <v>2624</v>
      </c>
      <c r="AG1061">
        <f>IF(MIS[[#This Row],[OrderSide]]="SELL",MIS[[#This Row],[VALUE]]-MIS[[#This Row],[LIVE_VALUE]],MIS[[#This Row],[LIVE_VALUE]]-MIS[[#This Row],[VALUE]])</f>
        <v>-1924</v>
      </c>
      <c r="AH1061" t="str" cm="1">
        <f t="array" ref="AH1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1" t="str">
        <f>MIS[[#This Row],[TRADING SYMBOL]]</f>
        <v>SENSEX2552079800PE</v>
      </c>
      <c r="AJ1061" t="str">
        <f>IF(RIGHT(MIS[[#This Row],[Main/Hedge]],4)="MAIN","MAIN","HEDGE")</f>
        <v>HEDGE</v>
      </c>
      <c r="AK1061" t="str" cm="1">
        <f t="array" ref="AK1061">_xlfn._xlws.FILTER(Table4[Column1],ISNUMBER(SEARCH(Table4[Column1],MIS[[#This Row],[OrderUniqueIdentifier]])),"")</f>
        <v>NOTREND</v>
      </c>
    </row>
    <row r="1062" spans="1:37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>
        <f>_xlfn.XLOOKUP(MIS[[#This Row],[TRADING SYMBOL]],[1]Sheet1!$D:$D,[1]Sheet1!$C:$C)</f>
        <v>17.8</v>
      </c>
      <c r="AE1062">
        <f>MIS[[#This Row],[OrderAverageTradedPrice]]*MIS[[#This Row],[OrderQuantity]]</f>
        <v>986</v>
      </c>
      <c r="AF1062">
        <f>MIS[[#This Row],[LTP]]*MIS[[#This Row],[OrderQuantity]]</f>
        <v>712</v>
      </c>
      <c r="AG1062">
        <f>IF(MIS[[#This Row],[OrderSide]]="SELL",MIS[[#This Row],[VALUE]]-MIS[[#This Row],[LIVE_VALUE]],MIS[[#This Row],[LIVE_VALUE]]-MIS[[#This Row],[VALUE]])</f>
        <v>-274</v>
      </c>
      <c r="AH1062" t="str" cm="1">
        <f t="array" ref="AH1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" t="str">
        <f>MIS[[#This Row],[TRADING SYMBOL]]</f>
        <v>SENSEX2552084800CE</v>
      </c>
      <c r="AJ1062" t="str">
        <f>IF(RIGHT(MIS[[#This Row],[Main/Hedge]],4)="MAIN","MAIN","HEDGE")</f>
        <v>HEDGE</v>
      </c>
      <c r="AK1062" t="str" cm="1">
        <f t="array" ref="AK1062">_xlfn._xlws.FILTER(Table4[Column1],ISNUMBER(SEARCH(Table4[Column1],MIS[[#This Row],[OrderUniqueIdentifier]])),"")</f>
        <v>NOTREND</v>
      </c>
    </row>
    <row r="1063" spans="1:37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>
        <f>_xlfn.XLOOKUP(MIS[[#This Row],[TRADING SYMBOL]],[1]Sheet1!$D:$D,[1]Sheet1!$C:$C)</f>
        <v>32.799999999999997</v>
      </c>
      <c r="AE1063">
        <f>MIS[[#This Row],[OrderAverageTradedPrice]]*MIS[[#This Row],[OrderQuantity]]</f>
        <v>2268</v>
      </c>
      <c r="AF1063">
        <f>MIS[[#This Row],[LTP]]*MIS[[#This Row],[OrderQuantity]]</f>
        <v>1312</v>
      </c>
      <c r="AG1063">
        <f>IF(MIS[[#This Row],[OrderSide]]="SELL",MIS[[#This Row],[VALUE]]-MIS[[#This Row],[LIVE_VALUE]],MIS[[#This Row],[LIVE_VALUE]]-MIS[[#This Row],[VALUE]])</f>
        <v>-956</v>
      </c>
      <c r="AH1063" t="str" cm="1">
        <f t="array" ref="AH1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" t="str">
        <f>MIS[[#This Row],[TRADING SYMBOL]]</f>
        <v>SENSEX2552079800PE</v>
      </c>
      <c r="AJ1063" t="str">
        <f>IF(RIGHT(MIS[[#This Row],[Main/Hedge]],4)="MAIN","MAIN","HEDGE")</f>
        <v>HEDGE</v>
      </c>
      <c r="AK1063" t="str" cm="1">
        <f t="array" ref="AK1063">_xlfn._xlws.FILTER(Table4[Column1],ISNUMBER(SEARCH(Table4[Column1],MIS[[#This Row],[OrderUniqueIdentifier]])),"")</f>
        <v>NOTREND</v>
      </c>
    </row>
    <row r="1064" spans="1:37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>
        <f>_xlfn.XLOOKUP(MIS[[#This Row],[TRADING SYMBOL]],[1]Sheet1!$D:$D,[1]Sheet1!$C:$C)</f>
        <v>32.799999999999997</v>
      </c>
      <c r="AE1064">
        <f>MIS[[#This Row],[OrderAverageTradedPrice]]*MIS[[#This Row],[OrderQuantity]]</f>
        <v>1133</v>
      </c>
      <c r="AF1064">
        <f>MIS[[#This Row],[LTP]]*MIS[[#This Row],[OrderQuantity]]</f>
        <v>656</v>
      </c>
      <c r="AG1064">
        <f>IF(MIS[[#This Row],[OrderSide]]="SELL",MIS[[#This Row],[VALUE]]-MIS[[#This Row],[LIVE_VALUE]],MIS[[#This Row],[LIVE_VALUE]]-MIS[[#This Row],[VALUE]])</f>
        <v>-477</v>
      </c>
      <c r="AH1064" t="str" cm="1">
        <f t="array" ref="AH1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4" t="str">
        <f>MIS[[#This Row],[TRADING SYMBOL]]</f>
        <v>SENSEX2552079800PE</v>
      </c>
      <c r="AJ1064" t="str">
        <f>IF(RIGHT(MIS[[#This Row],[Main/Hedge]],4)="MAIN","MAIN","HEDGE")</f>
        <v>HEDGE</v>
      </c>
      <c r="AK1064" t="str" cm="1">
        <f t="array" ref="AK1064">_xlfn._xlws.FILTER(Table4[Column1],ISNUMBER(SEARCH(Table4[Column1],MIS[[#This Row],[OrderUniqueIdentifier]])),"")</f>
        <v>NOTREND</v>
      </c>
    </row>
    <row r="1065" spans="1:37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>
        <f>_xlfn.XLOOKUP(MIS[[#This Row],[TRADING SYMBOL]],[1]Sheet1!$D:$D,[1]Sheet1!$C:$C)</f>
        <v>17.8</v>
      </c>
      <c r="AE1065">
        <f>MIS[[#This Row],[OrderAverageTradedPrice]]*MIS[[#This Row],[OrderQuantity]]</f>
        <v>497</v>
      </c>
      <c r="AF1065">
        <f>MIS[[#This Row],[LTP]]*MIS[[#This Row],[OrderQuantity]]</f>
        <v>356</v>
      </c>
      <c r="AG1065">
        <f>IF(MIS[[#This Row],[OrderSide]]="SELL",MIS[[#This Row],[VALUE]]-MIS[[#This Row],[LIVE_VALUE]],MIS[[#This Row],[LIVE_VALUE]]-MIS[[#This Row],[VALUE]])</f>
        <v>-141</v>
      </c>
      <c r="AH1065" t="str" cm="1">
        <f t="array" ref="AH10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" t="str">
        <f>MIS[[#This Row],[TRADING SYMBOL]]</f>
        <v>SENSEX2552084800CE</v>
      </c>
      <c r="AJ1065" t="str">
        <f>IF(RIGHT(MIS[[#This Row],[Main/Hedge]],4)="MAIN","MAIN","HEDGE")</f>
        <v>HEDGE</v>
      </c>
      <c r="AK1065" t="str" cm="1">
        <f t="array" ref="AK1065">_xlfn._xlws.FILTER(Table4[Column1],ISNUMBER(SEARCH(Table4[Column1],MIS[[#This Row],[OrderUniqueIdentifier]])),"")</f>
        <v>NOTREND</v>
      </c>
    </row>
    <row r="1066" spans="1:37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>
        <f>_xlfn.XLOOKUP(MIS[[#This Row],[TRADING SYMBOL]],[1]Sheet1!$D:$D,[1]Sheet1!$C:$C)</f>
        <v>32.799999999999997</v>
      </c>
      <c r="AE1066">
        <f>MIS[[#This Row],[OrderAverageTradedPrice]]*MIS[[#This Row],[OrderQuantity]]</f>
        <v>1138</v>
      </c>
      <c r="AF1066">
        <f>MIS[[#This Row],[LTP]]*MIS[[#This Row],[OrderQuantity]]</f>
        <v>656</v>
      </c>
      <c r="AG1066">
        <f>IF(MIS[[#This Row],[OrderSide]]="SELL",MIS[[#This Row],[VALUE]]-MIS[[#This Row],[LIVE_VALUE]],MIS[[#This Row],[LIVE_VALUE]]-MIS[[#This Row],[VALUE]])</f>
        <v>-482</v>
      </c>
      <c r="AH1066" t="str" cm="1">
        <f t="array" ref="AH1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" t="str">
        <f>MIS[[#This Row],[TRADING SYMBOL]]</f>
        <v>SENSEX2552079800PE</v>
      </c>
      <c r="AJ1066" t="str">
        <f>IF(RIGHT(MIS[[#This Row],[Main/Hedge]],4)="MAIN","MAIN","HEDGE")</f>
        <v>HEDGE</v>
      </c>
      <c r="AK1066" t="str" cm="1">
        <f t="array" ref="AK1066">_xlfn._xlws.FILTER(Table4[Column1],ISNUMBER(SEARCH(Table4[Column1],MIS[[#This Row],[OrderUniqueIdentifier]])),"")</f>
        <v>NOTREND</v>
      </c>
    </row>
    <row r="1067" spans="1:37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>
        <f>_xlfn.XLOOKUP(MIS[[#This Row],[TRADING SYMBOL]],[1]Sheet1!$D:$D,[1]Sheet1!$C:$C)</f>
        <v>17.8</v>
      </c>
      <c r="AE1067">
        <f>MIS[[#This Row],[OrderAverageTradedPrice]]*MIS[[#This Row],[OrderQuantity]]</f>
        <v>994</v>
      </c>
      <c r="AF1067">
        <f>MIS[[#This Row],[LTP]]*MIS[[#This Row],[OrderQuantity]]</f>
        <v>712</v>
      </c>
      <c r="AG1067">
        <f>IF(MIS[[#This Row],[OrderSide]]="SELL",MIS[[#This Row],[VALUE]]-MIS[[#This Row],[LIVE_VALUE]],MIS[[#This Row],[LIVE_VALUE]]-MIS[[#This Row],[VALUE]])</f>
        <v>-282</v>
      </c>
      <c r="AH1067" t="str" cm="1">
        <f t="array" ref="AH10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" t="str">
        <f>MIS[[#This Row],[TRADING SYMBOL]]</f>
        <v>SENSEX2552084800CE</v>
      </c>
      <c r="AJ1067" t="str">
        <f>IF(RIGHT(MIS[[#This Row],[Main/Hedge]],4)="MAIN","MAIN","HEDGE")</f>
        <v>HEDGE</v>
      </c>
      <c r="AK1067" t="str" cm="1">
        <f t="array" ref="AK1067">_xlfn._xlws.FILTER(Table4[Column1],ISNUMBER(SEARCH(Table4[Column1],MIS[[#This Row],[OrderUniqueIdentifier]])),"")</f>
        <v>NOTREND</v>
      </c>
    </row>
    <row r="1068" spans="1:37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>
        <f>_xlfn.XLOOKUP(MIS[[#This Row],[TRADING SYMBOL]],[1]Sheet1!$D:$D,[1]Sheet1!$C:$C)</f>
        <v>17.8</v>
      </c>
      <c r="AE1068">
        <f>MIS[[#This Row],[OrderAverageTradedPrice]]*MIS[[#This Row],[OrderQuantity]]</f>
        <v>497</v>
      </c>
      <c r="AF1068">
        <f>MIS[[#This Row],[LTP]]*MIS[[#This Row],[OrderQuantity]]</f>
        <v>356</v>
      </c>
      <c r="AG1068">
        <f>IF(MIS[[#This Row],[OrderSide]]="SELL",MIS[[#This Row],[VALUE]]-MIS[[#This Row],[LIVE_VALUE]],MIS[[#This Row],[LIVE_VALUE]]-MIS[[#This Row],[VALUE]])</f>
        <v>-141</v>
      </c>
      <c r="AH1068" t="str" cm="1">
        <f t="array" ref="AH1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" t="str">
        <f>MIS[[#This Row],[TRADING SYMBOL]]</f>
        <v>SENSEX2552084800CE</v>
      </c>
      <c r="AJ1068" t="str">
        <f>IF(RIGHT(MIS[[#This Row],[Main/Hedge]],4)="MAIN","MAIN","HEDGE")</f>
        <v>HEDGE</v>
      </c>
      <c r="AK1068" t="str" cm="1">
        <f t="array" ref="AK1068">_xlfn._xlws.FILTER(Table4[Column1],ISNUMBER(SEARCH(Table4[Column1],MIS[[#This Row],[OrderUniqueIdentifier]])),"")</f>
        <v>NOTREND</v>
      </c>
    </row>
    <row r="1069" spans="1:37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>
        <f>_xlfn.XLOOKUP(MIS[[#This Row],[TRADING SYMBOL]],[1]Sheet1!$D:$D,[1]Sheet1!$C:$C)</f>
        <v>17.8</v>
      </c>
      <c r="AE1069">
        <f>MIS[[#This Row],[OrderAverageTradedPrice]]*MIS[[#This Row],[OrderQuantity]]</f>
        <v>495</v>
      </c>
      <c r="AF1069">
        <f>MIS[[#This Row],[LTP]]*MIS[[#This Row],[OrderQuantity]]</f>
        <v>356</v>
      </c>
      <c r="AG1069">
        <f>IF(MIS[[#This Row],[OrderSide]]="SELL",MIS[[#This Row],[VALUE]]-MIS[[#This Row],[LIVE_VALUE]],MIS[[#This Row],[LIVE_VALUE]]-MIS[[#This Row],[VALUE]])</f>
        <v>-139</v>
      </c>
      <c r="AH1069" t="str" cm="1">
        <f t="array" ref="AH1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" t="str">
        <f>MIS[[#This Row],[TRADING SYMBOL]]</f>
        <v>SENSEX2552084800CE</v>
      </c>
      <c r="AJ1069" t="str">
        <f>IF(RIGHT(MIS[[#This Row],[Main/Hedge]],4)="MAIN","MAIN","HEDGE")</f>
        <v>HEDGE</v>
      </c>
      <c r="AK1069" t="str" cm="1">
        <f t="array" ref="AK1069">_xlfn._xlws.FILTER(Table4[Column1],ISNUMBER(SEARCH(Table4[Column1],MIS[[#This Row],[OrderUniqueIdentifier]])),"")</f>
        <v>NOTREND</v>
      </c>
    </row>
    <row r="1070" spans="1:37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>
        <f>_xlfn.XLOOKUP(MIS[[#This Row],[TRADING SYMBOL]],[1]Sheet1!$D:$D,[1]Sheet1!$C:$C)</f>
        <v>32.799999999999997</v>
      </c>
      <c r="AE1070">
        <f>MIS[[#This Row],[OrderAverageTradedPrice]]*MIS[[#This Row],[OrderQuantity]]</f>
        <v>2286</v>
      </c>
      <c r="AF1070">
        <f>MIS[[#This Row],[LTP]]*MIS[[#This Row],[OrderQuantity]]</f>
        <v>1312</v>
      </c>
      <c r="AG1070">
        <f>IF(MIS[[#This Row],[OrderSide]]="SELL",MIS[[#This Row],[VALUE]]-MIS[[#This Row],[LIVE_VALUE]],MIS[[#This Row],[LIVE_VALUE]]-MIS[[#This Row],[VALUE]])</f>
        <v>-974</v>
      </c>
      <c r="AH1070" t="str" cm="1">
        <f t="array" ref="AH10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" t="str">
        <f>MIS[[#This Row],[TRADING SYMBOL]]</f>
        <v>SENSEX2552079800PE</v>
      </c>
      <c r="AJ1070" t="str">
        <f>IF(RIGHT(MIS[[#This Row],[Main/Hedge]],4)="MAIN","MAIN","HEDGE")</f>
        <v>HEDGE</v>
      </c>
      <c r="AK1070" t="str" cm="1">
        <f t="array" ref="AK1070">_xlfn._xlws.FILTER(Table4[Column1],ISNUMBER(SEARCH(Table4[Column1],MIS[[#This Row],[OrderUniqueIdentifier]])),"")</f>
        <v>NOTREND</v>
      </c>
    </row>
    <row r="1071" spans="1:37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>
        <f>_xlfn.XLOOKUP(MIS[[#This Row],[TRADING SYMBOL]],[1]Sheet1!$D:$D,[1]Sheet1!$C:$C)</f>
        <v>32.799999999999997</v>
      </c>
      <c r="AE1071">
        <f>MIS[[#This Row],[OrderAverageTradedPrice]]*MIS[[#This Row],[OrderQuantity]]</f>
        <v>1139</v>
      </c>
      <c r="AF1071">
        <f>MIS[[#This Row],[LTP]]*MIS[[#This Row],[OrderQuantity]]</f>
        <v>656</v>
      </c>
      <c r="AG1071">
        <f>IF(MIS[[#This Row],[OrderSide]]="SELL",MIS[[#This Row],[VALUE]]-MIS[[#This Row],[LIVE_VALUE]],MIS[[#This Row],[LIVE_VALUE]]-MIS[[#This Row],[VALUE]])</f>
        <v>-483</v>
      </c>
      <c r="AH1071" t="str" cm="1">
        <f t="array" ref="AH1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" t="str">
        <f>MIS[[#This Row],[TRADING SYMBOL]]</f>
        <v>SENSEX2552079800PE</v>
      </c>
      <c r="AJ1071" t="str">
        <f>IF(RIGHT(MIS[[#This Row],[Main/Hedge]],4)="MAIN","MAIN","HEDGE")</f>
        <v>HEDGE</v>
      </c>
      <c r="AK1071" t="str" cm="1">
        <f t="array" ref="AK1071">_xlfn._xlws.FILTER(Table4[Column1],ISNUMBER(SEARCH(Table4[Column1],MIS[[#This Row],[OrderUniqueIdentifier]])),"")</f>
        <v>NOTREND</v>
      </c>
    </row>
    <row r="1072" spans="1:37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>
        <f>_xlfn.XLOOKUP(MIS[[#This Row],[TRADING SYMBOL]],[1]Sheet1!$D:$D,[1]Sheet1!$C:$C)</f>
        <v>17.8</v>
      </c>
      <c r="AE1072">
        <f>MIS[[#This Row],[OrderAverageTradedPrice]]*MIS[[#This Row],[OrderQuantity]]</f>
        <v>496</v>
      </c>
      <c r="AF1072">
        <f>MIS[[#This Row],[LTP]]*MIS[[#This Row],[OrderQuantity]]</f>
        <v>356</v>
      </c>
      <c r="AG1072">
        <f>IF(MIS[[#This Row],[OrderSide]]="SELL",MIS[[#This Row],[VALUE]]-MIS[[#This Row],[LIVE_VALUE]],MIS[[#This Row],[LIVE_VALUE]]-MIS[[#This Row],[VALUE]])</f>
        <v>-140</v>
      </c>
      <c r="AH1072" t="str" cm="1">
        <f t="array" ref="AH1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" t="str">
        <f>MIS[[#This Row],[TRADING SYMBOL]]</f>
        <v>SENSEX2552084800CE</v>
      </c>
      <c r="AJ1072" t="str">
        <f>IF(RIGHT(MIS[[#This Row],[Main/Hedge]],4)="MAIN","MAIN","HEDGE")</f>
        <v>HEDGE</v>
      </c>
      <c r="AK1072" t="str" cm="1">
        <f t="array" ref="AK1072">_xlfn._xlws.FILTER(Table4[Column1],ISNUMBER(SEARCH(Table4[Column1],MIS[[#This Row],[OrderUniqueIdentifier]])),"")</f>
        <v>NOTREND</v>
      </c>
    </row>
    <row r="1073" spans="1:37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>
        <f>_xlfn.XLOOKUP(MIS[[#This Row],[TRADING SYMBOL]],[1]Sheet1!$D:$D,[1]Sheet1!$C:$C)</f>
        <v>17.8</v>
      </c>
      <c r="AE1073">
        <f>MIS[[#This Row],[OrderAverageTradedPrice]]*MIS[[#This Row],[OrderQuantity]]</f>
        <v>494</v>
      </c>
      <c r="AF1073">
        <f>MIS[[#This Row],[LTP]]*MIS[[#This Row],[OrderQuantity]]</f>
        <v>356</v>
      </c>
      <c r="AG1073">
        <f>IF(MIS[[#This Row],[OrderSide]]="SELL",MIS[[#This Row],[VALUE]]-MIS[[#This Row],[LIVE_VALUE]],MIS[[#This Row],[LIVE_VALUE]]-MIS[[#This Row],[VALUE]])</f>
        <v>-138</v>
      </c>
      <c r="AH1073" t="str" cm="1">
        <f t="array" ref="AH10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" t="str">
        <f>MIS[[#This Row],[TRADING SYMBOL]]</f>
        <v>SENSEX2552084800CE</v>
      </c>
      <c r="AJ1073" t="str">
        <f>IF(RIGHT(MIS[[#This Row],[Main/Hedge]],4)="MAIN","MAIN","HEDGE")</f>
        <v>HEDGE</v>
      </c>
      <c r="AK1073" t="str" cm="1">
        <f t="array" ref="AK1073">_xlfn._xlws.FILTER(Table4[Column1],ISNUMBER(SEARCH(Table4[Column1],MIS[[#This Row],[OrderUniqueIdentifier]])),"")</f>
        <v>NOTREND</v>
      </c>
    </row>
    <row r="1074" spans="1:37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>
        <f>_xlfn.XLOOKUP(MIS[[#This Row],[TRADING SYMBOL]],[1]Sheet1!$D:$D,[1]Sheet1!$C:$C)</f>
        <v>32.799999999999997</v>
      </c>
      <c r="AE1074">
        <f>MIS[[#This Row],[OrderAverageTradedPrice]]*MIS[[#This Row],[OrderQuantity]]</f>
        <v>1138</v>
      </c>
      <c r="AF1074">
        <f>MIS[[#This Row],[LTP]]*MIS[[#This Row],[OrderQuantity]]</f>
        <v>656</v>
      </c>
      <c r="AG1074">
        <f>IF(MIS[[#This Row],[OrderSide]]="SELL",MIS[[#This Row],[VALUE]]-MIS[[#This Row],[LIVE_VALUE]],MIS[[#This Row],[LIVE_VALUE]]-MIS[[#This Row],[VALUE]])</f>
        <v>-482</v>
      </c>
      <c r="AH1074" t="str" cm="1">
        <f t="array" ref="AH10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" t="str">
        <f>MIS[[#This Row],[TRADING SYMBOL]]</f>
        <v>SENSEX2552079800PE</v>
      </c>
      <c r="AJ1074" t="str">
        <f>IF(RIGHT(MIS[[#This Row],[Main/Hedge]],4)="MAIN","MAIN","HEDGE")</f>
        <v>HEDGE</v>
      </c>
      <c r="AK1074" t="str" cm="1">
        <f t="array" ref="AK1074">_xlfn._xlws.FILTER(Table4[Column1],ISNUMBER(SEARCH(Table4[Column1],MIS[[#This Row],[OrderUniqueIdentifier]])),"")</f>
        <v>NOTREND</v>
      </c>
    </row>
    <row r="1075" spans="1:37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>
        <f>_xlfn.XLOOKUP(MIS[[#This Row],[TRADING SYMBOL]],[1]Sheet1!$D:$D,[1]Sheet1!$C:$C)</f>
        <v>32.799999999999997</v>
      </c>
      <c r="AE1075">
        <f>MIS[[#This Row],[OrderAverageTradedPrice]]*MIS[[#This Row],[OrderQuantity]]</f>
        <v>2272</v>
      </c>
      <c r="AF1075">
        <f>MIS[[#This Row],[LTP]]*MIS[[#This Row],[OrderQuantity]]</f>
        <v>1312</v>
      </c>
      <c r="AG1075">
        <f>IF(MIS[[#This Row],[OrderSide]]="SELL",MIS[[#This Row],[VALUE]]-MIS[[#This Row],[LIVE_VALUE]],MIS[[#This Row],[LIVE_VALUE]]-MIS[[#This Row],[VALUE]])</f>
        <v>-960</v>
      </c>
      <c r="AH1075" t="str" cm="1">
        <f t="array" ref="AH10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" t="str">
        <f>MIS[[#This Row],[TRADING SYMBOL]]</f>
        <v>SENSEX2552079800PE</v>
      </c>
      <c r="AJ1075" t="str">
        <f>IF(RIGHT(MIS[[#This Row],[Main/Hedge]],4)="MAIN","MAIN","HEDGE")</f>
        <v>HEDGE</v>
      </c>
      <c r="AK1075" t="str" cm="1">
        <f t="array" ref="AK1075">_xlfn._xlws.FILTER(Table4[Column1],ISNUMBER(SEARCH(Table4[Column1],MIS[[#This Row],[OrderUniqueIdentifier]])),"")</f>
        <v>NOTREND</v>
      </c>
    </row>
    <row r="1076" spans="1:37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>
        <f>_xlfn.XLOOKUP(MIS[[#This Row],[TRADING SYMBOL]],[1]Sheet1!$D:$D,[1]Sheet1!$C:$C)</f>
        <v>17.8</v>
      </c>
      <c r="AE1076">
        <f>MIS[[#This Row],[OrderAverageTradedPrice]]*MIS[[#This Row],[OrderQuantity]]</f>
        <v>497</v>
      </c>
      <c r="AF1076">
        <f>MIS[[#This Row],[LTP]]*MIS[[#This Row],[OrderQuantity]]</f>
        <v>356</v>
      </c>
      <c r="AG1076">
        <f>IF(MIS[[#This Row],[OrderSide]]="SELL",MIS[[#This Row],[VALUE]]-MIS[[#This Row],[LIVE_VALUE]],MIS[[#This Row],[LIVE_VALUE]]-MIS[[#This Row],[VALUE]])</f>
        <v>-141</v>
      </c>
      <c r="AH1076" t="str" cm="1">
        <f t="array" ref="AH1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" t="str">
        <f>MIS[[#This Row],[TRADING SYMBOL]]</f>
        <v>SENSEX2552084800CE</v>
      </c>
      <c r="AJ1076" t="str">
        <f>IF(RIGHT(MIS[[#This Row],[Main/Hedge]],4)="MAIN","MAIN","HEDGE")</f>
        <v>HEDGE</v>
      </c>
      <c r="AK1076" t="str" cm="1">
        <f t="array" ref="AK1076">_xlfn._xlws.FILTER(Table4[Column1],ISNUMBER(SEARCH(Table4[Column1],MIS[[#This Row],[OrderUniqueIdentifier]])),"")</f>
        <v>NOTREND</v>
      </c>
    </row>
    <row r="1077" spans="1:37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>
        <f>_xlfn.XLOOKUP(MIS[[#This Row],[TRADING SYMBOL]],[1]Sheet1!$D:$D,[1]Sheet1!$C:$C)</f>
        <v>32.799999999999997</v>
      </c>
      <c r="AE1077">
        <f>MIS[[#This Row],[OrderAverageTradedPrice]]*MIS[[#This Row],[OrderQuantity]]</f>
        <v>1134</v>
      </c>
      <c r="AF1077">
        <f>MIS[[#This Row],[LTP]]*MIS[[#This Row],[OrderQuantity]]</f>
        <v>656</v>
      </c>
      <c r="AG1077">
        <f>IF(MIS[[#This Row],[OrderSide]]="SELL",MIS[[#This Row],[VALUE]]-MIS[[#This Row],[LIVE_VALUE]],MIS[[#This Row],[LIVE_VALUE]]-MIS[[#This Row],[VALUE]])</f>
        <v>-478</v>
      </c>
      <c r="AH1077" t="str" cm="1">
        <f t="array" ref="AH1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" t="str">
        <f>MIS[[#This Row],[TRADING SYMBOL]]</f>
        <v>SENSEX2552079800PE</v>
      </c>
      <c r="AJ1077" t="str">
        <f>IF(RIGHT(MIS[[#This Row],[Main/Hedge]],4)="MAIN","MAIN","HEDGE")</f>
        <v>HEDGE</v>
      </c>
      <c r="AK1077" t="str" cm="1">
        <f t="array" ref="AK1077">_xlfn._xlws.FILTER(Table4[Column1],ISNUMBER(SEARCH(Table4[Column1],MIS[[#This Row],[OrderUniqueIdentifier]])),"")</f>
        <v>NOTREND</v>
      </c>
    </row>
    <row r="1078" spans="1:37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>
        <f>_xlfn.XLOOKUP(MIS[[#This Row],[TRADING SYMBOL]],[1]Sheet1!$D:$D,[1]Sheet1!$C:$C)</f>
        <v>32.799999999999997</v>
      </c>
      <c r="AE1078">
        <f>MIS[[#This Row],[OrderAverageTradedPrice]]*MIS[[#This Row],[OrderQuantity]]</f>
        <v>1136</v>
      </c>
      <c r="AF1078">
        <f>MIS[[#This Row],[LTP]]*MIS[[#This Row],[OrderQuantity]]</f>
        <v>656</v>
      </c>
      <c r="AG1078">
        <f>IF(MIS[[#This Row],[OrderSide]]="SELL",MIS[[#This Row],[VALUE]]-MIS[[#This Row],[LIVE_VALUE]],MIS[[#This Row],[LIVE_VALUE]]-MIS[[#This Row],[VALUE]])</f>
        <v>-480</v>
      </c>
      <c r="AH1078" t="str" cm="1">
        <f t="array" ref="AH10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" t="str">
        <f>MIS[[#This Row],[TRADING SYMBOL]]</f>
        <v>SENSEX2552079800PE</v>
      </c>
      <c r="AJ1078" t="str">
        <f>IF(RIGHT(MIS[[#This Row],[Main/Hedge]],4)="MAIN","MAIN","HEDGE")</f>
        <v>HEDGE</v>
      </c>
      <c r="AK1078" t="str" cm="1">
        <f t="array" ref="AK1078">_xlfn._xlws.FILTER(Table4[Column1],ISNUMBER(SEARCH(Table4[Column1],MIS[[#This Row],[OrderUniqueIdentifier]])),"")</f>
        <v>NOTREND</v>
      </c>
    </row>
    <row r="1079" spans="1:37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>
        <f>_xlfn.XLOOKUP(MIS[[#This Row],[TRADING SYMBOL]],[1]Sheet1!$D:$D,[1]Sheet1!$C:$C)</f>
        <v>32.799999999999997</v>
      </c>
      <c r="AE1079">
        <f>MIS[[#This Row],[OrderAverageTradedPrice]]*MIS[[#This Row],[OrderQuantity]]</f>
        <v>1126</v>
      </c>
      <c r="AF1079">
        <f>MIS[[#This Row],[LTP]]*MIS[[#This Row],[OrderQuantity]]</f>
        <v>656</v>
      </c>
      <c r="AG1079">
        <f>IF(MIS[[#This Row],[OrderSide]]="SELL",MIS[[#This Row],[VALUE]]-MIS[[#This Row],[LIVE_VALUE]],MIS[[#This Row],[LIVE_VALUE]]-MIS[[#This Row],[VALUE]])</f>
        <v>-470</v>
      </c>
      <c r="AH1079" t="str" cm="1">
        <f t="array" ref="AH1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" t="str">
        <f>MIS[[#This Row],[TRADING SYMBOL]]</f>
        <v>SENSEX2552079800PE</v>
      </c>
      <c r="AJ1079" t="str">
        <f>IF(RIGHT(MIS[[#This Row],[Main/Hedge]],4)="MAIN","MAIN","HEDGE")</f>
        <v>HEDGE</v>
      </c>
      <c r="AK1079" t="str" cm="1">
        <f t="array" ref="AK1079">_xlfn._xlws.FILTER(Table4[Column1],ISNUMBER(SEARCH(Table4[Column1],MIS[[#This Row],[OrderUniqueIdentifier]])),"")</f>
        <v>NOTREND</v>
      </c>
    </row>
    <row r="1080" spans="1:37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>
        <f>_xlfn.XLOOKUP(MIS[[#This Row],[TRADING SYMBOL]],[1]Sheet1!$D:$D,[1]Sheet1!$C:$C)</f>
        <v>32.799999999999997</v>
      </c>
      <c r="AE1080">
        <f>MIS[[#This Row],[OrderAverageTradedPrice]]*MIS[[#This Row],[OrderQuantity]]</f>
        <v>2254</v>
      </c>
      <c r="AF1080">
        <f>MIS[[#This Row],[LTP]]*MIS[[#This Row],[OrderQuantity]]</f>
        <v>1312</v>
      </c>
      <c r="AG1080">
        <f>IF(MIS[[#This Row],[OrderSide]]="SELL",MIS[[#This Row],[VALUE]]-MIS[[#This Row],[LIVE_VALUE]],MIS[[#This Row],[LIVE_VALUE]]-MIS[[#This Row],[VALUE]])</f>
        <v>-942</v>
      </c>
      <c r="AH1080" t="str" cm="1">
        <f t="array" ref="AH10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" t="str">
        <f>MIS[[#This Row],[TRADING SYMBOL]]</f>
        <v>SENSEX2552079800PE</v>
      </c>
      <c r="AJ1080" t="str">
        <f>IF(RIGHT(MIS[[#This Row],[Main/Hedge]],4)="MAIN","MAIN","HEDGE")</f>
        <v>HEDGE</v>
      </c>
      <c r="AK1080" t="str" cm="1">
        <f t="array" ref="AK1080">_xlfn._xlws.FILTER(Table4[Column1],ISNUMBER(SEARCH(Table4[Column1],MIS[[#This Row],[OrderUniqueIdentifier]])),"")</f>
        <v>NOTREND</v>
      </c>
    </row>
    <row r="1081" spans="1:37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>
        <f>_xlfn.XLOOKUP(MIS[[#This Row],[TRADING SYMBOL]],[1]Sheet1!$D:$D,[1]Sheet1!$C:$C)</f>
        <v>32.799999999999997</v>
      </c>
      <c r="AE1081">
        <f>MIS[[#This Row],[OrderAverageTradedPrice]]*MIS[[#This Row],[OrderQuantity]]</f>
        <v>1138</v>
      </c>
      <c r="AF1081">
        <f>MIS[[#This Row],[LTP]]*MIS[[#This Row],[OrderQuantity]]</f>
        <v>656</v>
      </c>
      <c r="AG1081">
        <f>IF(MIS[[#This Row],[OrderSide]]="SELL",MIS[[#This Row],[VALUE]]-MIS[[#This Row],[LIVE_VALUE]],MIS[[#This Row],[LIVE_VALUE]]-MIS[[#This Row],[VALUE]])</f>
        <v>-482</v>
      </c>
      <c r="AH1081" t="str" cm="1">
        <f t="array" ref="AH1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1" t="str">
        <f>MIS[[#This Row],[TRADING SYMBOL]]</f>
        <v>SENSEX2552079800PE</v>
      </c>
      <c r="AJ1081" t="str">
        <f>IF(RIGHT(MIS[[#This Row],[Main/Hedge]],4)="MAIN","MAIN","HEDGE")</f>
        <v>HEDGE</v>
      </c>
      <c r="AK1081" t="str" cm="1">
        <f t="array" ref="AK1081">_xlfn._xlws.FILTER(Table4[Column1],ISNUMBER(SEARCH(Table4[Column1],MIS[[#This Row],[OrderUniqueIdentifier]])),"")</f>
        <v>NOTREND</v>
      </c>
    </row>
    <row r="1082" spans="1:37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>
        <f>_xlfn.XLOOKUP(MIS[[#This Row],[TRADING SYMBOL]],[1]Sheet1!$D:$D,[1]Sheet1!$C:$C)</f>
        <v>32.799999999999997</v>
      </c>
      <c r="AE1082">
        <f>MIS[[#This Row],[OrderAverageTradedPrice]]*MIS[[#This Row],[OrderQuantity]]</f>
        <v>1135</v>
      </c>
      <c r="AF1082">
        <f>MIS[[#This Row],[LTP]]*MIS[[#This Row],[OrderQuantity]]</f>
        <v>656</v>
      </c>
      <c r="AG1082">
        <f>IF(MIS[[#This Row],[OrderSide]]="SELL",MIS[[#This Row],[VALUE]]-MIS[[#This Row],[LIVE_VALUE]],MIS[[#This Row],[LIVE_VALUE]]-MIS[[#This Row],[VALUE]])</f>
        <v>-479</v>
      </c>
      <c r="AH1082" t="str" cm="1">
        <f t="array" ref="AH1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" t="str">
        <f>MIS[[#This Row],[TRADING SYMBOL]]</f>
        <v>SENSEX2552079800PE</v>
      </c>
      <c r="AJ1082" t="str">
        <f>IF(RIGHT(MIS[[#This Row],[Main/Hedge]],4)="MAIN","MAIN","HEDGE")</f>
        <v>HEDGE</v>
      </c>
      <c r="AK1082" t="str" cm="1">
        <f t="array" ref="AK1082">_xlfn._xlws.FILTER(Table4[Column1],ISNUMBER(SEARCH(Table4[Column1],MIS[[#This Row],[OrderUniqueIdentifier]])),"")</f>
        <v>NOTREND</v>
      </c>
    </row>
    <row r="1083" spans="1:37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>
        <f>_xlfn.XLOOKUP(MIS[[#This Row],[TRADING SYMBOL]],[1]Sheet1!$D:$D,[1]Sheet1!$C:$C)</f>
        <v>17.8</v>
      </c>
      <c r="AE1083">
        <f>MIS[[#This Row],[OrderAverageTradedPrice]]*MIS[[#This Row],[OrderQuantity]]</f>
        <v>498</v>
      </c>
      <c r="AF1083">
        <f>MIS[[#This Row],[LTP]]*MIS[[#This Row],[OrderQuantity]]</f>
        <v>356</v>
      </c>
      <c r="AG1083">
        <f>IF(MIS[[#This Row],[OrderSide]]="SELL",MIS[[#This Row],[VALUE]]-MIS[[#This Row],[LIVE_VALUE]],MIS[[#This Row],[LIVE_VALUE]]-MIS[[#This Row],[VALUE]])</f>
        <v>-142</v>
      </c>
      <c r="AH1083" t="str" cm="1">
        <f t="array" ref="AH1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3" t="str">
        <f>MIS[[#This Row],[TRADING SYMBOL]]</f>
        <v>SENSEX2552084800CE</v>
      </c>
      <c r="AJ1083" t="str">
        <f>IF(RIGHT(MIS[[#This Row],[Main/Hedge]],4)="MAIN","MAIN","HEDGE")</f>
        <v>HEDGE</v>
      </c>
      <c r="AK1083" t="str" cm="1">
        <f t="array" ref="AK1083">_xlfn._xlws.FILTER(Table4[Column1],ISNUMBER(SEARCH(Table4[Column1],MIS[[#This Row],[OrderUniqueIdentifier]])),"")</f>
        <v>NOTREND</v>
      </c>
    </row>
    <row r="1084" spans="1:37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>
        <f>_xlfn.XLOOKUP(MIS[[#This Row],[TRADING SYMBOL]],[1]Sheet1!$D:$D,[1]Sheet1!$C:$C)</f>
        <v>32.799999999999997</v>
      </c>
      <c r="AE1084">
        <f>MIS[[#This Row],[OrderAverageTradedPrice]]*MIS[[#This Row],[OrderQuantity]]</f>
        <v>1134</v>
      </c>
      <c r="AF1084">
        <f>MIS[[#This Row],[LTP]]*MIS[[#This Row],[OrderQuantity]]</f>
        <v>656</v>
      </c>
      <c r="AG1084">
        <f>IF(MIS[[#This Row],[OrderSide]]="SELL",MIS[[#This Row],[VALUE]]-MIS[[#This Row],[LIVE_VALUE]],MIS[[#This Row],[LIVE_VALUE]]-MIS[[#This Row],[VALUE]])</f>
        <v>-478</v>
      </c>
      <c r="AH1084" t="str" cm="1">
        <f t="array" ref="AH1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4" t="str">
        <f>MIS[[#This Row],[TRADING SYMBOL]]</f>
        <v>SENSEX2552079800PE</v>
      </c>
      <c r="AJ1084" t="str">
        <f>IF(RIGHT(MIS[[#This Row],[Main/Hedge]],4)="MAIN","MAIN","HEDGE")</f>
        <v>HEDGE</v>
      </c>
      <c r="AK1084" t="str" cm="1">
        <f t="array" ref="AK1084">_xlfn._xlws.FILTER(Table4[Column1],ISNUMBER(SEARCH(Table4[Column1],MIS[[#This Row],[OrderUniqueIdentifier]])),"")</f>
        <v>NOTREND</v>
      </c>
    </row>
    <row r="1085" spans="1:37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>
        <f>_xlfn.XLOOKUP(MIS[[#This Row],[TRADING SYMBOL]],[1]Sheet1!$D:$D,[1]Sheet1!$C:$C)</f>
        <v>32.799999999999997</v>
      </c>
      <c r="AE1085">
        <f>MIS[[#This Row],[OrderAverageTradedPrice]]*MIS[[#This Row],[OrderQuantity]]</f>
        <v>1134</v>
      </c>
      <c r="AF1085">
        <f>MIS[[#This Row],[LTP]]*MIS[[#This Row],[OrderQuantity]]</f>
        <v>656</v>
      </c>
      <c r="AG1085">
        <f>IF(MIS[[#This Row],[OrderSide]]="SELL",MIS[[#This Row],[VALUE]]-MIS[[#This Row],[LIVE_VALUE]],MIS[[#This Row],[LIVE_VALUE]]-MIS[[#This Row],[VALUE]])</f>
        <v>-478</v>
      </c>
      <c r="AH1085" t="str" cm="1">
        <f t="array" ref="AH1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" t="str">
        <f>MIS[[#This Row],[TRADING SYMBOL]]</f>
        <v>SENSEX2552079800PE</v>
      </c>
      <c r="AJ1085" t="str">
        <f>IF(RIGHT(MIS[[#This Row],[Main/Hedge]],4)="MAIN","MAIN","HEDGE")</f>
        <v>HEDGE</v>
      </c>
      <c r="AK1085" t="str" cm="1">
        <f t="array" ref="AK1085">_xlfn._xlws.FILTER(Table4[Column1],ISNUMBER(SEARCH(Table4[Column1],MIS[[#This Row],[OrderUniqueIdentifier]])),"")</f>
        <v>NOTREND</v>
      </c>
    </row>
    <row r="1086" spans="1:37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>
        <f>_xlfn.XLOOKUP(MIS[[#This Row],[TRADING SYMBOL]],[1]Sheet1!$D:$D,[1]Sheet1!$C:$C)</f>
        <v>17.8</v>
      </c>
      <c r="AE1086">
        <f>MIS[[#This Row],[OrderAverageTradedPrice]]*MIS[[#This Row],[OrderQuantity]]</f>
        <v>496</v>
      </c>
      <c r="AF1086">
        <f>MIS[[#This Row],[LTP]]*MIS[[#This Row],[OrderQuantity]]</f>
        <v>356</v>
      </c>
      <c r="AG1086">
        <f>IF(MIS[[#This Row],[OrderSide]]="SELL",MIS[[#This Row],[VALUE]]-MIS[[#This Row],[LIVE_VALUE]],MIS[[#This Row],[LIVE_VALUE]]-MIS[[#This Row],[VALUE]])</f>
        <v>-140</v>
      </c>
      <c r="AH1086" t="str" cm="1">
        <f t="array" ref="AH1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" t="str">
        <f>MIS[[#This Row],[TRADING SYMBOL]]</f>
        <v>SENSEX2552084800CE</v>
      </c>
      <c r="AJ1086" t="str">
        <f>IF(RIGHT(MIS[[#This Row],[Main/Hedge]],4)="MAIN","MAIN","HEDGE")</f>
        <v>HEDGE</v>
      </c>
      <c r="AK1086" t="str" cm="1">
        <f t="array" ref="AK1086">_xlfn._xlws.FILTER(Table4[Column1],ISNUMBER(SEARCH(Table4[Column1],MIS[[#This Row],[OrderUniqueIdentifier]])),"")</f>
        <v>NOTREND</v>
      </c>
    </row>
    <row r="1087" spans="1:37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>
        <f>_xlfn.XLOOKUP(MIS[[#This Row],[TRADING SYMBOL]],[1]Sheet1!$D:$D,[1]Sheet1!$C:$C)</f>
        <v>32.799999999999997</v>
      </c>
      <c r="AE1087">
        <f>MIS[[#This Row],[OrderAverageTradedPrice]]*MIS[[#This Row],[OrderQuantity]]</f>
        <v>1134</v>
      </c>
      <c r="AF1087">
        <f>MIS[[#This Row],[LTP]]*MIS[[#This Row],[OrderQuantity]]</f>
        <v>656</v>
      </c>
      <c r="AG1087">
        <f>IF(MIS[[#This Row],[OrderSide]]="SELL",MIS[[#This Row],[VALUE]]-MIS[[#This Row],[LIVE_VALUE]],MIS[[#This Row],[LIVE_VALUE]]-MIS[[#This Row],[VALUE]])</f>
        <v>-478</v>
      </c>
      <c r="AH1087" t="str" cm="1">
        <f t="array" ref="AH1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" t="str">
        <f>MIS[[#This Row],[TRADING SYMBOL]]</f>
        <v>SENSEX2552079800PE</v>
      </c>
      <c r="AJ1087" t="str">
        <f>IF(RIGHT(MIS[[#This Row],[Main/Hedge]],4)="MAIN","MAIN","HEDGE")</f>
        <v>HEDGE</v>
      </c>
      <c r="AK1087" t="str" cm="1">
        <f t="array" ref="AK1087">_xlfn._xlws.FILTER(Table4[Column1],ISNUMBER(SEARCH(Table4[Column1],MIS[[#This Row],[OrderUniqueIdentifier]])),"")</f>
        <v>NOTREND</v>
      </c>
    </row>
    <row r="1088" spans="1:37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>
        <f>_xlfn.XLOOKUP(MIS[[#This Row],[TRADING SYMBOL]],[1]Sheet1!$D:$D,[1]Sheet1!$C:$C)</f>
        <v>32.799999999999997</v>
      </c>
      <c r="AE1088">
        <f>MIS[[#This Row],[OrderAverageTradedPrice]]*MIS[[#This Row],[OrderQuantity]]</f>
        <v>1132</v>
      </c>
      <c r="AF1088">
        <f>MIS[[#This Row],[LTP]]*MIS[[#This Row],[OrderQuantity]]</f>
        <v>656</v>
      </c>
      <c r="AG1088">
        <f>IF(MIS[[#This Row],[OrderSide]]="SELL",MIS[[#This Row],[VALUE]]-MIS[[#This Row],[LIVE_VALUE]],MIS[[#This Row],[LIVE_VALUE]]-MIS[[#This Row],[VALUE]])</f>
        <v>-476</v>
      </c>
      <c r="AH1088" t="str" cm="1">
        <f t="array" ref="AH10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" t="str">
        <f>MIS[[#This Row],[TRADING SYMBOL]]</f>
        <v>SENSEX2552079800PE</v>
      </c>
      <c r="AJ1088" t="str">
        <f>IF(RIGHT(MIS[[#This Row],[Main/Hedge]],4)="MAIN","MAIN","HEDGE")</f>
        <v>HEDGE</v>
      </c>
      <c r="AK1088" t="str" cm="1">
        <f t="array" ref="AK1088">_xlfn._xlws.FILTER(Table4[Column1],ISNUMBER(SEARCH(Table4[Column1],MIS[[#This Row],[OrderUniqueIdentifier]])),"")</f>
        <v>NOTREND</v>
      </c>
    </row>
    <row r="1089" spans="1:37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>
        <f>_xlfn.XLOOKUP(MIS[[#This Row],[TRADING SYMBOL]],[1]Sheet1!$D:$D,[1]Sheet1!$C:$C)</f>
        <v>17.8</v>
      </c>
      <c r="AE1089">
        <f>MIS[[#This Row],[OrderAverageTradedPrice]]*MIS[[#This Row],[OrderQuantity]]</f>
        <v>1992</v>
      </c>
      <c r="AF1089">
        <f>MIS[[#This Row],[LTP]]*MIS[[#This Row],[OrderQuantity]]</f>
        <v>1424</v>
      </c>
      <c r="AG1089">
        <f>IF(MIS[[#This Row],[OrderSide]]="SELL",MIS[[#This Row],[VALUE]]-MIS[[#This Row],[LIVE_VALUE]],MIS[[#This Row],[LIVE_VALUE]]-MIS[[#This Row],[VALUE]])</f>
        <v>-568</v>
      </c>
      <c r="AH1089" t="str" cm="1">
        <f t="array" ref="AH1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9" t="str">
        <f>MIS[[#This Row],[TRADING SYMBOL]]</f>
        <v>SENSEX2552084800CE</v>
      </c>
      <c r="AJ1089" t="str">
        <f>IF(RIGHT(MIS[[#This Row],[Main/Hedge]],4)="MAIN","MAIN","HEDGE")</f>
        <v>HEDGE</v>
      </c>
      <c r="AK1089" t="str" cm="1">
        <f t="array" ref="AK1089">_xlfn._xlws.FILTER(Table4[Column1],ISNUMBER(SEARCH(Table4[Column1],MIS[[#This Row],[OrderUniqueIdentifier]])),"")</f>
        <v>NOTREND</v>
      </c>
    </row>
    <row r="1090" spans="1:37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>
        <f>_xlfn.XLOOKUP(MIS[[#This Row],[TRADING SYMBOL]],[1]Sheet1!$D:$D,[1]Sheet1!$C:$C)</f>
        <v>17.8</v>
      </c>
      <c r="AE1090">
        <f>MIS[[#This Row],[OrderAverageTradedPrice]]*MIS[[#This Row],[OrderQuantity]]</f>
        <v>2994</v>
      </c>
      <c r="AF1090">
        <f>MIS[[#This Row],[LTP]]*MIS[[#This Row],[OrderQuantity]]</f>
        <v>2136</v>
      </c>
      <c r="AG1090">
        <f>IF(MIS[[#This Row],[OrderSide]]="SELL",MIS[[#This Row],[VALUE]]-MIS[[#This Row],[LIVE_VALUE]],MIS[[#This Row],[LIVE_VALUE]]-MIS[[#This Row],[VALUE]])</f>
        <v>-858</v>
      </c>
      <c r="AH1090" t="str" cm="1">
        <f t="array" ref="AH1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" t="str">
        <f>MIS[[#This Row],[TRADING SYMBOL]]</f>
        <v>SENSEX2552084800CE</v>
      </c>
      <c r="AJ1090" t="str">
        <f>IF(RIGHT(MIS[[#This Row],[Main/Hedge]],4)="MAIN","MAIN","HEDGE")</f>
        <v>HEDGE</v>
      </c>
      <c r="AK1090" t="str" cm="1">
        <f t="array" ref="AK1090">_xlfn._xlws.FILTER(Table4[Column1],ISNUMBER(SEARCH(Table4[Column1],MIS[[#This Row],[OrderUniqueIdentifier]])),"")</f>
        <v>NOTREND</v>
      </c>
    </row>
    <row r="1091" spans="1:37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>
        <f>_xlfn.XLOOKUP(MIS[[#This Row],[TRADING SYMBOL]],[1]Sheet1!$D:$D,[1]Sheet1!$C:$C)</f>
        <v>17.8</v>
      </c>
      <c r="AE1091">
        <f>MIS[[#This Row],[OrderAverageTradedPrice]]*MIS[[#This Row],[OrderQuantity]]</f>
        <v>3003.9999999999959</v>
      </c>
      <c r="AF1091">
        <f>MIS[[#This Row],[LTP]]*MIS[[#This Row],[OrderQuantity]]</f>
        <v>2136</v>
      </c>
      <c r="AG1091">
        <f>IF(MIS[[#This Row],[OrderSide]]="SELL",MIS[[#This Row],[VALUE]]-MIS[[#This Row],[LIVE_VALUE]],MIS[[#This Row],[LIVE_VALUE]]-MIS[[#This Row],[VALUE]])</f>
        <v>-867.99999999999591</v>
      </c>
      <c r="AH1091" t="str" cm="1">
        <f t="array" ref="AH1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" t="str">
        <f>MIS[[#This Row],[TRADING SYMBOL]]</f>
        <v>SENSEX2552084800CE</v>
      </c>
      <c r="AJ1091" t="str">
        <f>IF(RIGHT(MIS[[#This Row],[Main/Hedge]],4)="MAIN","MAIN","HEDGE")</f>
        <v>HEDGE</v>
      </c>
      <c r="AK1091" t="str" cm="1">
        <f t="array" ref="AK1091">_xlfn._xlws.FILTER(Table4[Column1],ISNUMBER(SEARCH(Table4[Column1],MIS[[#This Row],[OrderUniqueIdentifier]])),"")</f>
        <v>NOTREND</v>
      </c>
    </row>
    <row r="1092" spans="1:37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>
        <f>_xlfn.XLOOKUP(MIS[[#This Row],[TRADING SYMBOL]],[1]Sheet1!$D:$D,[1]Sheet1!$C:$C)</f>
        <v>17.8</v>
      </c>
      <c r="AE1092">
        <f>MIS[[#This Row],[OrderAverageTradedPrice]]*MIS[[#This Row],[OrderQuantity]]</f>
        <v>2510</v>
      </c>
      <c r="AF1092">
        <f>MIS[[#This Row],[LTP]]*MIS[[#This Row],[OrderQuantity]]</f>
        <v>1780</v>
      </c>
      <c r="AG1092">
        <f>IF(MIS[[#This Row],[OrderSide]]="SELL",MIS[[#This Row],[VALUE]]-MIS[[#This Row],[LIVE_VALUE]],MIS[[#This Row],[LIVE_VALUE]]-MIS[[#This Row],[VALUE]])</f>
        <v>-730</v>
      </c>
      <c r="AH1092" t="str" cm="1">
        <f t="array" ref="AH1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" t="str">
        <f>MIS[[#This Row],[TRADING SYMBOL]]</f>
        <v>SENSEX2552084800CE</v>
      </c>
      <c r="AJ1092" t="str">
        <f>IF(RIGHT(MIS[[#This Row],[Main/Hedge]],4)="MAIN","MAIN","HEDGE")</f>
        <v>HEDGE</v>
      </c>
      <c r="AK1092" t="str" cm="1">
        <f t="array" ref="AK1092">_xlfn._xlws.FILTER(Table4[Column1],ISNUMBER(SEARCH(Table4[Column1],MIS[[#This Row],[OrderUniqueIdentifier]])),"")</f>
        <v>NOTREND</v>
      </c>
    </row>
    <row r="1093" spans="1:37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>
        <f>_xlfn.XLOOKUP(MIS[[#This Row],[TRADING SYMBOL]],[1]Sheet1!$D:$D,[1]Sheet1!$C:$C)</f>
        <v>17.8</v>
      </c>
      <c r="AE1093">
        <f>MIS[[#This Row],[OrderAverageTradedPrice]]*MIS[[#This Row],[OrderQuantity]]</f>
        <v>1006</v>
      </c>
      <c r="AF1093">
        <f>MIS[[#This Row],[LTP]]*MIS[[#This Row],[OrderQuantity]]</f>
        <v>712</v>
      </c>
      <c r="AG1093">
        <f>IF(MIS[[#This Row],[OrderSide]]="SELL",MIS[[#This Row],[VALUE]]-MIS[[#This Row],[LIVE_VALUE]],MIS[[#This Row],[LIVE_VALUE]]-MIS[[#This Row],[VALUE]])</f>
        <v>-294</v>
      </c>
      <c r="AH1093" t="str" cm="1">
        <f t="array" ref="AH1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" t="str">
        <f>MIS[[#This Row],[TRADING SYMBOL]]</f>
        <v>SENSEX2552084800CE</v>
      </c>
      <c r="AJ1093" t="str">
        <f>IF(RIGHT(MIS[[#This Row],[Main/Hedge]],4)="MAIN","MAIN","HEDGE")</f>
        <v>HEDGE</v>
      </c>
      <c r="AK1093" t="str" cm="1">
        <f t="array" ref="AK1093">_xlfn._xlws.FILTER(Table4[Column1],ISNUMBER(SEARCH(Table4[Column1],MIS[[#This Row],[OrderUniqueIdentifier]])),"")</f>
        <v>NOTREND</v>
      </c>
    </row>
    <row r="1094" spans="1:37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>
        <f>_xlfn.XLOOKUP(MIS[[#This Row],[TRADING SYMBOL]],[1]Sheet1!$D:$D,[1]Sheet1!$C:$C)</f>
        <v>17.8</v>
      </c>
      <c r="AE1094">
        <f>MIS[[#This Row],[OrderAverageTradedPrice]]*MIS[[#This Row],[OrderQuantity]]</f>
        <v>5504.9999999999836</v>
      </c>
      <c r="AF1094">
        <f>MIS[[#This Row],[LTP]]*MIS[[#This Row],[OrderQuantity]]</f>
        <v>3916</v>
      </c>
      <c r="AG1094">
        <f>IF(MIS[[#This Row],[OrderSide]]="SELL",MIS[[#This Row],[VALUE]]-MIS[[#This Row],[LIVE_VALUE]],MIS[[#This Row],[LIVE_VALUE]]-MIS[[#This Row],[VALUE]])</f>
        <v>-1588.9999999999836</v>
      </c>
      <c r="AH1094" t="str" cm="1">
        <f t="array" ref="AH1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" t="str">
        <f>MIS[[#This Row],[TRADING SYMBOL]]</f>
        <v>SENSEX2552084800CE</v>
      </c>
      <c r="AJ1094" t="str">
        <f>IF(RIGHT(MIS[[#This Row],[Main/Hedge]],4)="MAIN","MAIN","HEDGE")</f>
        <v>HEDGE</v>
      </c>
      <c r="AK1094" t="str" cm="1">
        <f t="array" ref="AK1094">_xlfn._xlws.FILTER(Table4[Column1],ISNUMBER(SEARCH(Table4[Column1],MIS[[#This Row],[OrderUniqueIdentifier]])),"")</f>
        <v>NOTREND</v>
      </c>
    </row>
    <row r="1095" spans="1:37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>
        <f>_xlfn.XLOOKUP(MIS[[#This Row],[TRADING SYMBOL]],[1]Sheet1!$D:$D,[1]Sheet1!$C:$C)</f>
        <v>17.8</v>
      </c>
      <c r="AE1095">
        <f>MIS[[#This Row],[OrderAverageTradedPrice]]*MIS[[#This Row],[OrderQuantity]]</f>
        <v>1002</v>
      </c>
      <c r="AF1095">
        <f>MIS[[#This Row],[LTP]]*MIS[[#This Row],[OrderQuantity]]</f>
        <v>712</v>
      </c>
      <c r="AG1095">
        <f>IF(MIS[[#This Row],[OrderSide]]="SELL",MIS[[#This Row],[VALUE]]-MIS[[#This Row],[LIVE_VALUE]],MIS[[#This Row],[LIVE_VALUE]]-MIS[[#This Row],[VALUE]])</f>
        <v>-290</v>
      </c>
      <c r="AH1095" t="str" cm="1">
        <f t="array" ref="AH1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" t="str">
        <f>MIS[[#This Row],[TRADING SYMBOL]]</f>
        <v>SENSEX2552084800CE</v>
      </c>
      <c r="AJ1095" t="str">
        <f>IF(RIGHT(MIS[[#This Row],[Main/Hedge]],4)="MAIN","MAIN","HEDGE")</f>
        <v>HEDGE</v>
      </c>
      <c r="AK1095" t="str" cm="1">
        <f t="array" ref="AK1095">_xlfn._xlws.FILTER(Table4[Column1],ISNUMBER(SEARCH(Table4[Column1],MIS[[#This Row],[OrderUniqueIdentifier]])),"")</f>
        <v>NOTREND</v>
      </c>
    </row>
    <row r="1096" spans="1:37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>
        <f>_xlfn.XLOOKUP(MIS[[#This Row],[TRADING SYMBOL]],[1]Sheet1!$D:$D,[1]Sheet1!$C:$C)</f>
        <v>17.8</v>
      </c>
      <c r="AE1096">
        <f>MIS[[#This Row],[OrderAverageTradedPrice]]*MIS[[#This Row],[OrderQuantity]]</f>
        <v>2515</v>
      </c>
      <c r="AF1096">
        <f>MIS[[#This Row],[LTP]]*MIS[[#This Row],[OrderQuantity]]</f>
        <v>1780</v>
      </c>
      <c r="AG1096">
        <f>IF(MIS[[#This Row],[OrderSide]]="SELL",MIS[[#This Row],[VALUE]]-MIS[[#This Row],[LIVE_VALUE]],MIS[[#This Row],[LIVE_VALUE]]-MIS[[#This Row],[VALUE]])</f>
        <v>-735</v>
      </c>
      <c r="AH1096" t="str" cm="1">
        <f t="array" ref="AH10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" t="str">
        <f>MIS[[#This Row],[TRADING SYMBOL]]</f>
        <v>SENSEX2552084800CE</v>
      </c>
      <c r="AJ1096" t="str">
        <f>IF(RIGHT(MIS[[#This Row],[Main/Hedge]],4)="MAIN","MAIN","HEDGE")</f>
        <v>HEDGE</v>
      </c>
      <c r="AK1096" t="str" cm="1">
        <f t="array" ref="AK1096">_xlfn._xlws.FILTER(Table4[Column1],ISNUMBER(SEARCH(Table4[Column1],MIS[[#This Row],[OrderUniqueIdentifier]])),"")</f>
        <v>NOTREND</v>
      </c>
    </row>
    <row r="1097" spans="1:37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>
        <f>_xlfn.XLOOKUP(MIS[[#This Row],[TRADING SYMBOL]],[1]Sheet1!$D:$D,[1]Sheet1!$C:$C)</f>
        <v>32.799999999999997</v>
      </c>
      <c r="AE1097">
        <f>MIS[[#This Row],[OrderAverageTradedPrice]]*MIS[[#This Row],[OrderQuantity]]</f>
        <v>1134</v>
      </c>
      <c r="AF1097">
        <f>MIS[[#This Row],[LTP]]*MIS[[#This Row],[OrderQuantity]]</f>
        <v>656</v>
      </c>
      <c r="AG1097">
        <f>IF(MIS[[#This Row],[OrderSide]]="SELL",MIS[[#This Row],[VALUE]]-MIS[[#This Row],[LIVE_VALUE]],MIS[[#This Row],[LIVE_VALUE]]-MIS[[#This Row],[VALUE]])</f>
        <v>-478</v>
      </c>
      <c r="AH1097" t="str" cm="1">
        <f t="array" ref="AH1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" t="str">
        <f>MIS[[#This Row],[TRADING SYMBOL]]</f>
        <v>SENSEX2552079800PE</v>
      </c>
      <c r="AJ1097" t="str">
        <f>IF(RIGHT(MIS[[#This Row],[Main/Hedge]],4)="MAIN","MAIN","HEDGE")</f>
        <v>HEDGE</v>
      </c>
      <c r="AK1097" t="str" cm="1">
        <f t="array" ref="AK1097">_xlfn._xlws.FILTER(Table4[Column1],ISNUMBER(SEARCH(Table4[Column1],MIS[[#This Row],[OrderUniqueIdentifier]])),"")</f>
        <v>NOTREND</v>
      </c>
    </row>
    <row r="1098" spans="1:37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>
        <f>_xlfn.XLOOKUP(MIS[[#This Row],[TRADING SYMBOL]],[1]Sheet1!$D:$D,[1]Sheet1!$C:$C)</f>
        <v>17.8</v>
      </c>
      <c r="AE1098">
        <f>MIS[[#This Row],[OrderAverageTradedPrice]]*MIS[[#This Row],[OrderQuantity]]</f>
        <v>996</v>
      </c>
      <c r="AF1098">
        <f>MIS[[#This Row],[LTP]]*MIS[[#This Row],[OrderQuantity]]</f>
        <v>712</v>
      </c>
      <c r="AG1098">
        <f>IF(MIS[[#This Row],[OrderSide]]="SELL",MIS[[#This Row],[VALUE]]-MIS[[#This Row],[LIVE_VALUE]],MIS[[#This Row],[LIVE_VALUE]]-MIS[[#This Row],[VALUE]])</f>
        <v>-284</v>
      </c>
      <c r="AH1098" t="str" cm="1">
        <f t="array" ref="AH10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" t="str">
        <f>MIS[[#This Row],[TRADING SYMBOL]]</f>
        <v>SENSEX2552084800CE</v>
      </c>
      <c r="AJ1098" t="str">
        <f>IF(RIGHT(MIS[[#This Row],[Main/Hedge]],4)="MAIN","MAIN","HEDGE")</f>
        <v>HEDGE</v>
      </c>
      <c r="AK1098" t="str" cm="1">
        <f t="array" ref="AK1098">_xlfn._xlws.FILTER(Table4[Column1],ISNUMBER(SEARCH(Table4[Column1],MIS[[#This Row],[OrderUniqueIdentifier]])),"")</f>
        <v>NOTREND</v>
      </c>
    </row>
    <row r="1099" spans="1:37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>
        <f>_xlfn.XLOOKUP(MIS[[#This Row],[TRADING SYMBOL]],[1]Sheet1!$D:$D,[1]Sheet1!$C:$C)</f>
        <v>32.799999999999997</v>
      </c>
      <c r="AE1099">
        <f>MIS[[#This Row],[OrderAverageTradedPrice]]*MIS[[#This Row],[OrderQuantity]]</f>
        <v>2272</v>
      </c>
      <c r="AF1099">
        <f>MIS[[#This Row],[LTP]]*MIS[[#This Row],[OrderQuantity]]</f>
        <v>1312</v>
      </c>
      <c r="AG1099">
        <f>IF(MIS[[#This Row],[OrderSide]]="SELL",MIS[[#This Row],[VALUE]]-MIS[[#This Row],[LIVE_VALUE]],MIS[[#This Row],[LIVE_VALUE]]-MIS[[#This Row],[VALUE]])</f>
        <v>-960</v>
      </c>
      <c r="AH1099" t="str" cm="1">
        <f t="array" ref="AH1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" t="str">
        <f>MIS[[#This Row],[TRADING SYMBOL]]</f>
        <v>SENSEX2552079800PE</v>
      </c>
      <c r="AJ1099" t="str">
        <f>IF(RIGHT(MIS[[#This Row],[Main/Hedge]],4)="MAIN","MAIN","HEDGE")</f>
        <v>HEDGE</v>
      </c>
      <c r="AK1099" t="str" cm="1">
        <f t="array" ref="AK1099">_xlfn._xlws.FILTER(Table4[Column1],ISNUMBER(SEARCH(Table4[Column1],MIS[[#This Row],[OrderUniqueIdentifier]])),"")</f>
        <v>NOTREND</v>
      </c>
    </row>
    <row r="1100" spans="1:37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>
        <f>_xlfn.XLOOKUP(MIS[[#This Row],[TRADING SYMBOL]],[1]Sheet1!$D:$D,[1]Sheet1!$C:$C)</f>
        <v>17.8</v>
      </c>
      <c r="AE1100">
        <f>MIS[[#This Row],[OrderAverageTradedPrice]]*MIS[[#This Row],[OrderQuantity]]</f>
        <v>499</v>
      </c>
      <c r="AF1100">
        <f>MIS[[#This Row],[LTP]]*MIS[[#This Row],[OrderQuantity]]</f>
        <v>356</v>
      </c>
      <c r="AG1100">
        <f>IF(MIS[[#This Row],[OrderSide]]="SELL",MIS[[#This Row],[VALUE]]-MIS[[#This Row],[LIVE_VALUE]],MIS[[#This Row],[LIVE_VALUE]]-MIS[[#This Row],[VALUE]])</f>
        <v>-143</v>
      </c>
      <c r="AH1100" t="str" cm="1">
        <f t="array" ref="AH11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0" t="str">
        <f>MIS[[#This Row],[TRADING SYMBOL]]</f>
        <v>SENSEX2552084800CE</v>
      </c>
      <c r="AJ1100" t="str">
        <f>IF(RIGHT(MIS[[#This Row],[Main/Hedge]],4)="MAIN","MAIN","HEDGE")</f>
        <v>HEDGE</v>
      </c>
      <c r="AK1100" t="str" cm="1">
        <f t="array" ref="AK1100">_xlfn._xlws.FILTER(Table4[Column1],ISNUMBER(SEARCH(Table4[Column1],MIS[[#This Row],[OrderUniqueIdentifier]])),"")</f>
        <v>NOTREND</v>
      </c>
    </row>
    <row r="1101" spans="1:37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>
        <f>_xlfn.XLOOKUP(MIS[[#This Row],[TRADING SYMBOL]],[1]Sheet1!$D:$D,[1]Sheet1!$C:$C)</f>
        <v>17.8</v>
      </c>
      <c r="AE1101">
        <f>MIS[[#This Row],[OrderAverageTradedPrice]]*MIS[[#This Row],[OrderQuantity]]</f>
        <v>1992</v>
      </c>
      <c r="AF1101">
        <f>MIS[[#This Row],[LTP]]*MIS[[#This Row],[OrderQuantity]]</f>
        <v>1424</v>
      </c>
      <c r="AG1101">
        <f>IF(MIS[[#This Row],[OrderSide]]="SELL",MIS[[#This Row],[VALUE]]-MIS[[#This Row],[LIVE_VALUE]],MIS[[#This Row],[LIVE_VALUE]]-MIS[[#This Row],[VALUE]])</f>
        <v>-568</v>
      </c>
      <c r="AH1101" t="str" cm="1">
        <f t="array" ref="AH11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1" t="str">
        <f>MIS[[#This Row],[TRADING SYMBOL]]</f>
        <v>SENSEX2552084800CE</v>
      </c>
      <c r="AJ1101" t="str">
        <f>IF(RIGHT(MIS[[#This Row],[Main/Hedge]],4)="MAIN","MAIN","HEDGE")</f>
        <v>HEDGE</v>
      </c>
      <c r="AK1101" t="str" cm="1">
        <f t="array" ref="AK1101">_xlfn._xlws.FILTER(Table4[Column1],ISNUMBER(SEARCH(Table4[Column1],MIS[[#This Row],[OrderUniqueIdentifier]])),"")</f>
        <v>NOTREND</v>
      </c>
    </row>
    <row r="1102" spans="1:37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>
        <f>_xlfn.XLOOKUP(MIS[[#This Row],[TRADING SYMBOL]],[1]Sheet1!$D:$D,[1]Sheet1!$C:$C)</f>
        <v>32.799999999999997</v>
      </c>
      <c r="AE1102">
        <f>MIS[[#This Row],[OrderAverageTradedPrice]]*MIS[[#This Row],[OrderQuantity]]</f>
        <v>4584</v>
      </c>
      <c r="AF1102">
        <f>MIS[[#This Row],[LTP]]*MIS[[#This Row],[OrderQuantity]]</f>
        <v>2624</v>
      </c>
      <c r="AG1102">
        <f>IF(MIS[[#This Row],[OrderSide]]="SELL",MIS[[#This Row],[VALUE]]-MIS[[#This Row],[LIVE_VALUE]],MIS[[#This Row],[LIVE_VALUE]]-MIS[[#This Row],[VALUE]])</f>
        <v>-1960</v>
      </c>
      <c r="AH1102" t="str" cm="1">
        <f t="array" ref="AH11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2" t="str">
        <f>MIS[[#This Row],[TRADING SYMBOL]]</f>
        <v>SENSEX2552079800PE</v>
      </c>
      <c r="AJ1102" t="str">
        <f>IF(RIGHT(MIS[[#This Row],[Main/Hedge]],4)="MAIN","MAIN","HEDGE")</f>
        <v>HEDGE</v>
      </c>
      <c r="AK1102" t="str" cm="1">
        <f t="array" ref="AK1102">_xlfn._xlws.FILTER(Table4[Column1],ISNUMBER(SEARCH(Table4[Column1],MIS[[#This Row],[OrderUniqueIdentifier]])),"")</f>
        <v>NOTREND</v>
      </c>
    </row>
    <row r="1103" spans="1:37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>
        <f>_xlfn.XLOOKUP(MIS[[#This Row],[TRADING SYMBOL]],[1]Sheet1!$D:$D,[1]Sheet1!$C:$C)</f>
        <v>32.799999999999997</v>
      </c>
      <c r="AE1103">
        <f>MIS[[#This Row],[OrderAverageTradedPrice]]*MIS[[#This Row],[OrderQuantity]]</f>
        <v>4547</v>
      </c>
      <c r="AF1103">
        <f>MIS[[#This Row],[LTP]]*MIS[[#This Row],[OrderQuantity]]</f>
        <v>2624</v>
      </c>
      <c r="AG1103">
        <f>IF(MIS[[#This Row],[OrderSide]]="SELL",MIS[[#This Row],[VALUE]]-MIS[[#This Row],[LIVE_VALUE]],MIS[[#This Row],[LIVE_VALUE]]-MIS[[#This Row],[VALUE]])</f>
        <v>-1923</v>
      </c>
      <c r="AH1103" t="str" cm="1">
        <f t="array" ref="AH1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3" t="str">
        <f>MIS[[#This Row],[TRADING SYMBOL]]</f>
        <v>SENSEX2552079800PE</v>
      </c>
      <c r="AJ1103" t="str">
        <f>IF(RIGHT(MIS[[#This Row],[Main/Hedge]],4)="MAIN","MAIN","HEDGE")</f>
        <v>HEDGE</v>
      </c>
      <c r="AK1103" t="str" cm="1">
        <f t="array" ref="AK1103">_xlfn._xlws.FILTER(Table4[Column1],ISNUMBER(SEARCH(Table4[Column1],MIS[[#This Row],[OrderUniqueIdentifier]])),"")</f>
        <v>NOTREND</v>
      </c>
    </row>
    <row r="1104" spans="1:37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>
        <f>_xlfn.XLOOKUP(MIS[[#This Row],[TRADING SYMBOL]],[1]Sheet1!$D:$D,[1]Sheet1!$C:$C)</f>
        <v>17.8</v>
      </c>
      <c r="AE1104">
        <f>MIS[[#This Row],[OrderAverageTradedPrice]]*MIS[[#This Row],[OrderQuantity]]</f>
        <v>1004</v>
      </c>
      <c r="AF1104">
        <f>MIS[[#This Row],[LTP]]*MIS[[#This Row],[OrderQuantity]]</f>
        <v>712</v>
      </c>
      <c r="AG1104">
        <f>IF(MIS[[#This Row],[OrderSide]]="SELL",MIS[[#This Row],[VALUE]]-MIS[[#This Row],[LIVE_VALUE]],MIS[[#This Row],[LIVE_VALUE]]-MIS[[#This Row],[VALUE]])</f>
        <v>-292</v>
      </c>
      <c r="AH1104" t="str" cm="1">
        <f t="array" ref="AH1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4" t="str">
        <f>MIS[[#This Row],[TRADING SYMBOL]]</f>
        <v>SENSEX2552084800CE</v>
      </c>
      <c r="AJ1104" t="str">
        <f>IF(RIGHT(MIS[[#This Row],[Main/Hedge]],4)="MAIN","MAIN","HEDGE")</f>
        <v>HEDGE</v>
      </c>
      <c r="AK1104" t="str" cm="1">
        <f t="array" ref="AK1104">_xlfn._xlws.FILTER(Table4[Column1],ISNUMBER(SEARCH(Table4[Column1],MIS[[#This Row],[OrderUniqueIdentifier]])),"")</f>
        <v>NOTREND</v>
      </c>
    </row>
    <row r="1105" spans="1:37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>
        <f>_xlfn.XLOOKUP(MIS[[#This Row],[TRADING SYMBOL]],[1]Sheet1!$D:$D,[1]Sheet1!$C:$C)</f>
        <v>17.8</v>
      </c>
      <c r="AE1105">
        <f>MIS[[#This Row],[OrderAverageTradedPrice]]*MIS[[#This Row],[OrderQuantity]]</f>
        <v>998</v>
      </c>
      <c r="AF1105">
        <f>MIS[[#This Row],[LTP]]*MIS[[#This Row],[OrderQuantity]]</f>
        <v>712</v>
      </c>
      <c r="AG1105">
        <f>IF(MIS[[#This Row],[OrderSide]]="SELL",MIS[[#This Row],[VALUE]]-MIS[[#This Row],[LIVE_VALUE]],MIS[[#This Row],[LIVE_VALUE]]-MIS[[#This Row],[VALUE]])</f>
        <v>-286</v>
      </c>
      <c r="AH1105" t="str" cm="1">
        <f t="array" ref="AH11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5" t="str">
        <f>MIS[[#This Row],[TRADING SYMBOL]]</f>
        <v>SENSEX2552084800CE</v>
      </c>
      <c r="AJ1105" t="str">
        <f>IF(RIGHT(MIS[[#This Row],[Main/Hedge]],4)="MAIN","MAIN","HEDGE")</f>
        <v>HEDGE</v>
      </c>
      <c r="AK1105" t="str" cm="1">
        <f t="array" ref="AK1105">_xlfn._xlws.FILTER(Table4[Column1],ISNUMBER(SEARCH(Table4[Column1],MIS[[#This Row],[OrderUniqueIdentifier]])),"")</f>
        <v>NOTREND</v>
      </c>
    </row>
    <row r="1106" spans="1:37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>
        <f>_xlfn.XLOOKUP(MIS[[#This Row],[TRADING SYMBOL]],[1]Sheet1!$D:$D,[1]Sheet1!$C:$C)</f>
        <v>32.799999999999997</v>
      </c>
      <c r="AE1106">
        <f>MIS[[#This Row],[OrderAverageTradedPrice]]*MIS[[#This Row],[OrderQuantity]]</f>
        <v>2272</v>
      </c>
      <c r="AF1106">
        <f>MIS[[#This Row],[LTP]]*MIS[[#This Row],[OrderQuantity]]</f>
        <v>1312</v>
      </c>
      <c r="AG1106">
        <f>IF(MIS[[#This Row],[OrderSide]]="SELL",MIS[[#This Row],[VALUE]]-MIS[[#This Row],[LIVE_VALUE]],MIS[[#This Row],[LIVE_VALUE]]-MIS[[#This Row],[VALUE]])</f>
        <v>-960</v>
      </c>
      <c r="AH1106" t="str" cm="1">
        <f t="array" ref="AH1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6" t="str">
        <f>MIS[[#This Row],[TRADING SYMBOL]]</f>
        <v>SENSEX2552079800PE</v>
      </c>
      <c r="AJ1106" t="str">
        <f>IF(RIGHT(MIS[[#This Row],[Main/Hedge]],4)="MAIN","MAIN","HEDGE")</f>
        <v>HEDGE</v>
      </c>
      <c r="AK1106" t="str" cm="1">
        <f t="array" ref="AK1106">_xlfn._xlws.FILTER(Table4[Column1],ISNUMBER(SEARCH(Table4[Column1],MIS[[#This Row],[OrderUniqueIdentifier]])),"")</f>
        <v>NOTREND</v>
      </c>
    </row>
    <row r="1107" spans="1:37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>
        <f>_xlfn.XLOOKUP(MIS[[#This Row],[TRADING SYMBOL]],[1]Sheet1!$D:$D,[1]Sheet1!$C:$C)</f>
        <v>17.8</v>
      </c>
      <c r="AE1107">
        <f>MIS[[#This Row],[OrderAverageTradedPrice]]*MIS[[#This Row],[OrderQuantity]]</f>
        <v>498</v>
      </c>
      <c r="AF1107">
        <f>MIS[[#This Row],[LTP]]*MIS[[#This Row],[OrderQuantity]]</f>
        <v>356</v>
      </c>
      <c r="AG1107">
        <f>IF(MIS[[#This Row],[OrderSide]]="SELL",MIS[[#This Row],[VALUE]]-MIS[[#This Row],[LIVE_VALUE]],MIS[[#This Row],[LIVE_VALUE]]-MIS[[#This Row],[VALUE]])</f>
        <v>-142</v>
      </c>
      <c r="AH1107" t="str" cm="1">
        <f t="array" ref="AH11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7" t="str">
        <f>MIS[[#This Row],[TRADING SYMBOL]]</f>
        <v>SENSEX2552084800CE</v>
      </c>
      <c r="AJ1107" t="str">
        <f>IF(RIGHT(MIS[[#This Row],[Main/Hedge]],4)="MAIN","MAIN","HEDGE")</f>
        <v>HEDGE</v>
      </c>
      <c r="AK1107" t="str" cm="1">
        <f t="array" ref="AK1107">_xlfn._xlws.FILTER(Table4[Column1],ISNUMBER(SEARCH(Table4[Column1],MIS[[#This Row],[OrderUniqueIdentifier]])),"")</f>
        <v>NOTREND</v>
      </c>
    </row>
    <row r="1108" spans="1:37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>
        <f>_xlfn.XLOOKUP(MIS[[#This Row],[TRADING SYMBOL]],[1]Sheet1!$D:$D,[1]Sheet1!$C:$C)</f>
        <v>32.799999999999997</v>
      </c>
      <c r="AE1108">
        <f>MIS[[#This Row],[OrderAverageTradedPrice]]*MIS[[#This Row],[OrderQuantity]]</f>
        <v>1138</v>
      </c>
      <c r="AF1108">
        <f>MIS[[#This Row],[LTP]]*MIS[[#This Row],[OrderQuantity]]</f>
        <v>656</v>
      </c>
      <c r="AG1108">
        <f>IF(MIS[[#This Row],[OrderSide]]="SELL",MIS[[#This Row],[VALUE]]-MIS[[#This Row],[LIVE_VALUE]],MIS[[#This Row],[LIVE_VALUE]]-MIS[[#This Row],[VALUE]])</f>
        <v>-482</v>
      </c>
      <c r="AH1108" t="str" cm="1">
        <f t="array" ref="AH1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8" t="str">
        <f>MIS[[#This Row],[TRADING SYMBOL]]</f>
        <v>SENSEX2552079800PE</v>
      </c>
      <c r="AJ1108" t="str">
        <f>IF(RIGHT(MIS[[#This Row],[Main/Hedge]],4)="MAIN","MAIN","HEDGE")</f>
        <v>HEDGE</v>
      </c>
      <c r="AK1108" t="str" cm="1">
        <f t="array" ref="AK1108">_xlfn._xlws.FILTER(Table4[Column1],ISNUMBER(SEARCH(Table4[Column1],MIS[[#This Row],[OrderUniqueIdentifier]])),"")</f>
        <v>NOTREND</v>
      </c>
    </row>
    <row r="1109" spans="1:37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>
        <f>_xlfn.XLOOKUP(MIS[[#This Row],[TRADING SYMBOL]],[1]Sheet1!$D:$D,[1]Sheet1!$C:$C)</f>
        <v>32.799999999999997</v>
      </c>
      <c r="AE1109">
        <f>MIS[[#This Row],[OrderAverageTradedPrice]]*MIS[[#This Row],[OrderQuantity]]</f>
        <v>6864</v>
      </c>
      <c r="AF1109">
        <f>MIS[[#This Row],[LTP]]*MIS[[#This Row],[OrderQuantity]]</f>
        <v>3935.9999999999995</v>
      </c>
      <c r="AG1109">
        <f>IF(MIS[[#This Row],[OrderSide]]="SELL",MIS[[#This Row],[VALUE]]-MIS[[#This Row],[LIVE_VALUE]],MIS[[#This Row],[LIVE_VALUE]]-MIS[[#This Row],[VALUE]])</f>
        <v>-2928.0000000000005</v>
      </c>
      <c r="AH1109" t="str" cm="1">
        <f t="array" ref="AH1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9" t="str">
        <f>MIS[[#This Row],[TRADING SYMBOL]]</f>
        <v>SENSEX2552079800PE</v>
      </c>
      <c r="AJ1109" t="str">
        <f>IF(RIGHT(MIS[[#This Row],[Main/Hedge]],4)="MAIN","MAIN","HEDGE")</f>
        <v>HEDGE</v>
      </c>
      <c r="AK1109" t="str" cm="1">
        <f t="array" ref="AK1109">_xlfn._xlws.FILTER(Table4[Column1],ISNUMBER(SEARCH(Table4[Column1],MIS[[#This Row],[OrderUniqueIdentifier]])),"")</f>
        <v>NOTREND</v>
      </c>
    </row>
    <row r="1110" spans="1:37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>
        <f>_xlfn.XLOOKUP(MIS[[#This Row],[TRADING SYMBOL]],[1]Sheet1!$D:$D,[1]Sheet1!$C:$C)</f>
        <v>17.8</v>
      </c>
      <c r="AE1110">
        <f>MIS[[#This Row],[OrderAverageTradedPrice]]*MIS[[#This Row],[OrderQuantity]]</f>
        <v>4500</v>
      </c>
      <c r="AF1110">
        <f>MIS[[#This Row],[LTP]]*MIS[[#This Row],[OrderQuantity]]</f>
        <v>3204</v>
      </c>
      <c r="AG1110">
        <f>IF(MIS[[#This Row],[OrderSide]]="SELL",MIS[[#This Row],[VALUE]]-MIS[[#This Row],[LIVE_VALUE]],MIS[[#This Row],[LIVE_VALUE]]-MIS[[#This Row],[VALUE]])</f>
        <v>-1296</v>
      </c>
      <c r="AH1110" t="str" cm="1">
        <f t="array" ref="AH11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0" t="str">
        <f>MIS[[#This Row],[TRADING SYMBOL]]</f>
        <v>SENSEX2552084800CE</v>
      </c>
      <c r="AJ1110" t="str">
        <f>IF(RIGHT(MIS[[#This Row],[Main/Hedge]],4)="MAIN","MAIN","HEDGE")</f>
        <v>HEDGE</v>
      </c>
      <c r="AK1110" t="str" cm="1">
        <f t="array" ref="AK1110">_xlfn._xlws.FILTER(Table4[Column1],ISNUMBER(SEARCH(Table4[Column1],MIS[[#This Row],[OrderUniqueIdentifier]])),"")</f>
        <v>NOTREND</v>
      </c>
    </row>
    <row r="1111" spans="1:37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>
        <f>_xlfn.XLOOKUP(MIS[[#This Row],[TRADING SYMBOL]],[1]Sheet1!$D:$D,[1]Sheet1!$C:$C)</f>
        <v>32.799999999999997</v>
      </c>
      <c r="AE1111">
        <f>MIS[[#This Row],[OrderAverageTradedPrice]]*MIS[[#This Row],[OrderQuantity]]</f>
        <v>6946.9999999999918</v>
      </c>
      <c r="AF1111">
        <f>MIS[[#This Row],[LTP]]*MIS[[#This Row],[OrderQuantity]]</f>
        <v>3935.9999999999995</v>
      </c>
      <c r="AG1111">
        <f>IF(MIS[[#This Row],[OrderSide]]="SELL",MIS[[#This Row],[VALUE]]-MIS[[#This Row],[LIVE_VALUE]],MIS[[#This Row],[LIVE_VALUE]]-MIS[[#This Row],[VALUE]])</f>
        <v>-3010.9999999999923</v>
      </c>
      <c r="AH1111" t="str" cm="1">
        <f t="array" ref="AH11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1" t="str">
        <f>MIS[[#This Row],[TRADING SYMBOL]]</f>
        <v>SENSEX2552079800PE</v>
      </c>
      <c r="AJ1111" t="str">
        <f>IF(RIGHT(MIS[[#This Row],[Main/Hedge]],4)="MAIN","MAIN","HEDGE")</f>
        <v>HEDGE</v>
      </c>
      <c r="AK1111" t="str" cm="1">
        <f t="array" ref="AK1111">_xlfn._xlws.FILTER(Table4[Column1],ISNUMBER(SEARCH(Table4[Column1],MIS[[#This Row],[OrderUniqueIdentifier]])),"")</f>
        <v>NOTREND</v>
      </c>
    </row>
    <row r="1112" spans="1:37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>
        <f>_xlfn.XLOOKUP(MIS[[#This Row],[TRADING SYMBOL]],[1]Sheet1!$D:$D,[1]Sheet1!$C:$C)</f>
        <v>17.8</v>
      </c>
      <c r="AE1112">
        <f>MIS[[#This Row],[OrderAverageTradedPrice]]*MIS[[#This Row],[OrderQuantity]]</f>
        <v>4527</v>
      </c>
      <c r="AF1112">
        <f>MIS[[#This Row],[LTP]]*MIS[[#This Row],[OrderQuantity]]</f>
        <v>3204</v>
      </c>
      <c r="AG1112">
        <f>IF(MIS[[#This Row],[OrderSide]]="SELL",MIS[[#This Row],[VALUE]]-MIS[[#This Row],[LIVE_VALUE]],MIS[[#This Row],[LIVE_VALUE]]-MIS[[#This Row],[VALUE]])</f>
        <v>-1323</v>
      </c>
      <c r="AH1112" t="str" cm="1">
        <f t="array" ref="AH1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2" t="str">
        <f>MIS[[#This Row],[TRADING SYMBOL]]</f>
        <v>SENSEX2552084800CE</v>
      </c>
      <c r="AJ1112" t="str">
        <f>IF(RIGHT(MIS[[#This Row],[Main/Hedge]],4)="MAIN","MAIN","HEDGE")</f>
        <v>HEDGE</v>
      </c>
      <c r="AK1112" t="str" cm="1">
        <f t="array" ref="AK1112">_xlfn._xlws.FILTER(Table4[Column1],ISNUMBER(SEARCH(Table4[Column1],MIS[[#This Row],[OrderUniqueIdentifier]])),"")</f>
        <v>NOTREND</v>
      </c>
    </row>
    <row r="1113" spans="1:37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>
        <f>_xlfn.XLOOKUP(MIS[[#This Row],[TRADING SYMBOL]],[1]Sheet1!$D:$D,[1]Sheet1!$C:$C)</f>
        <v>32.799999999999997</v>
      </c>
      <c r="AE1113">
        <f>MIS[[#This Row],[OrderAverageTradedPrice]]*MIS[[#This Row],[OrderQuantity]]</f>
        <v>10428.999999999984</v>
      </c>
      <c r="AF1113">
        <f>MIS[[#This Row],[LTP]]*MIS[[#This Row],[OrderQuantity]]</f>
        <v>5903.9999999999991</v>
      </c>
      <c r="AG1113">
        <f>IF(MIS[[#This Row],[OrderSide]]="SELL",MIS[[#This Row],[VALUE]]-MIS[[#This Row],[LIVE_VALUE]],MIS[[#This Row],[LIVE_VALUE]]-MIS[[#This Row],[VALUE]])</f>
        <v>-4524.9999999999845</v>
      </c>
      <c r="AH1113" t="str" cm="1">
        <f t="array" ref="AH1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3" t="str">
        <f>MIS[[#This Row],[TRADING SYMBOL]]</f>
        <v>SENSEX2552079800PE</v>
      </c>
      <c r="AJ1113" t="str">
        <f>IF(RIGHT(MIS[[#This Row],[Main/Hedge]],4)="MAIN","MAIN","HEDGE")</f>
        <v>HEDGE</v>
      </c>
      <c r="AK1113" t="str" cm="1">
        <f t="array" ref="AK1113">_xlfn._xlws.FILTER(Table4[Column1],ISNUMBER(SEARCH(Table4[Column1],MIS[[#This Row],[OrderUniqueIdentifier]])),"")</f>
        <v>NOTREND</v>
      </c>
    </row>
    <row r="1114" spans="1:37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>
        <f>_xlfn.XLOOKUP(MIS[[#This Row],[TRADING SYMBOL]],[1]Sheet1!$D:$D,[1]Sheet1!$C:$C)</f>
        <v>17.8</v>
      </c>
      <c r="AE1114">
        <f>MIS[[#This Row],[OrderAverageTradedPrice]]*MIS[[#This Row],[OrderQuantity]]</f>
        <v>999</v>
      </c>
      <c r="AF1114">
        <f>MIS[[#This Row],[LTP]]*MIS[[#This Row],[OrderQuantity]]</f>
        <v>712</v>
      </c>
      <c r="AG1114">
        <f>IF(MIS[[#This Row],[OrderSide]]="SELL",MIS[[#This Row],[VALUE]]-MIS[[#This Row],[LIVE_VALUE]],MIS[[#This Row],[LIVE_VALUE]]-MIS[[#This Row],[VALUE]])</f>
        <v>-287</v>
      </c>
      <c r="AH1114" t="str" cm="1">
        <f t="array" ref="AH1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4" t="str">
        <f>MIS[[#This Row],[TRADING SYMBOL]]</f>
        <v>SENSEX2552084800CE</v>
      </c>
      <c r="AJ1114" t="str">
        <f>IF(RIGHT(MIS[[#This Row],[Main/Hedge]],4)="MAIN","MAIN","HEDGE")</f>
        <v>HEDGE</v>
      </c>
      <c r="AK1114" t="str" cm="1">
        <f t="array" ref="AK1114">_xlfn._xlws.FILTER(Table4[Column1],ISNUMBER(SEARCH(Table4[Column1],MIS[[#This Row],[OrderUniqueIdentifier]])),"")</f>
        <v>NOTREND</v>
      </c>
    </row>
    <row r="1115" spans="1:37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>
        <f>_xlfn.XLOOKUP(MIS[[#This Row],[TRADING SYMBOL]],[1]Sheet1!$D:$D,[1]Sheet1!$C:$C)</f>
        <v>32.799999999999997</v>
      </c>
      <c r="AE1115">
        <f>MIS[[#This Row],[OrderAverageTradedPrice]]*MIS[[#This Row],[OrderQuantity]]</f>
        <v>2314</v>
      </c>
      <c r="AF1115">
        <f>MIS[[#This Row],[LTP]]*MIS[[#This Row],[OrderQuantity]]</f>
        <v>1312</v>
      </c>
      <c r="AG1115">
        <f>IF(MIS[[#This Row],[OrderSide]]="SELL",MIS[[#This Row],[VALUE]]-MIS[[#This Row],[LIVE_VALUE]],MIS[[#This Row],[LIVE_VALUE]]-MIS[[#This Row],[VALUE]])</f>
        <v>-1002</v>
      </c>
      <c r="AH1115" t="str" cm="1">
        <f t="array" ref="AH1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5" t="str">
        <f>MIS[[#This Row],[TRADING SYMBOL]]</f>
        <v>SENSEX2552079800PE</v>
      </c>
      <c r="AJ1115" t="str">
        <f>IF(RIGHT(MIS[[#This Row],[Main/Hedge]],4)="MAIN","MAIN","HEDGE")</f>
        <v>HEDGE</v>
      </c>
      <c r="AK1115" t="str" cm="1">
        <f t="array" ref="AK1115">_xlfn._xlws.FILTER(Table4[Column1],ISNUMBER(SEARCH(Table4[Column1],MIS[[#This Row],[OrderUniqueIdentifier]])),"")</f>
        <v>NOTREND</v>
      </c>
    </row>
    <row r="1116" spans="1:37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>
        <f>_xlfn.XLOOKUP(MIS[[#This Row],[TRADING SYMBOL]],[1]Sheet1!$D:$D,[1]Sheet1!$C:$C)</f>
        <v>32.799999999999997</v>
      </c>
      <c r="AE1116">
        <f>MIS[[#This Row],[OrderAverageTradedPrice]]*MIS[[#This Row],[OrderQuantity]]</f>
        <v>5754</v>
      </c>
      <c r="AF1116">
        <f>MIS[[#This Row],[LTP]]*MIS[[#This Row],[OrderQuantity]]</f>
        <v>3279.9999999999995</v>
      </c>
      <c r="AG1116">
        <f>IF(MIS[[#This Row],[OrderSide]]="SELL",MIS[[#This Row],[VALUE]]-MIS[[#This Row],[LIVE_VALUE]],MIS[[#This Row],[LIVE_VALUE]]-MIS[[#This Row],[VALUE]])</f>
        <v>-2474.0000000000005</v>
      </c>
      <c r="AH1116" t="str" cm="1">
        <f t="array" ref="AH1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6" t="str">
        <f>MIS[[#This Row],[TRADING SYMBOL]]</f>
        <v>SENSEX2552079800PE</v>
      </c>
      <c r="AJ1116" t="str">
        <f>IF(RIGHT(MIS[[#This Row],[Main/Hedge]],4)="MAIN","MAIN","HEDGE")</f>
        <v>HEDGE</v>
      </c>
      <c r="AK1116" t="str" cm="1">
        <f t="array" ref="AK1116">_xlfn._xlws.FILTER(Table4[Column1],ISNUMBER(SEARCH(Table4[Column1],MIS[[#This Row],[OrderUniqueIdentifier]])),"")</f>
        <v>NOTREND</v>
      </c>
    </row>
    <row r="1117" spans="1:37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>
        <f>_xlfn.XLOOKUP(MIS[[#This Row],[TRADING SYMBOL]],[1]Sheet1!$D:$D,[1]Sheet1!$C:$C)</f>
        <v>32.799999999999997</v>
      </c>
      <c r="AE1117">
        <f>MIS[[#This Row],[OrderAverageTradedPrice]]*MIS[[#This Row],[OrderQuantity]]</f>
        <v>2310</v>
      </c>
      <c r="AF1117">
        <f>MIS[[#This Row],[LTP]]*MIS[[#This Row],[OrderQuantity]]</f>
        <v>1312</v>
      </c>
      <c r="AG1117">
        <f>IF(MIS[[#This Row],[OrderSide]]="SELL",MIS[[#This Row],[VALUE]]-MIS[[#This Row],[LIVE_VALUE]],MIS[[#This Row],[LIVE_VALUE]]-MIS[[#This Row],[VALUE]])</f>
        <v>-998</v>
      </c>
      <c r="AH1117" t="str" cm="1">
        <f t="array" ref="AH1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7" t="str">
        <f>MIS[[#This Row],[TRADING SYMBOL]]</f>
        <v>SENSEX2552079800PE</v>
      </c>
      <c r="AJ1117" t="str">
        <f>IF(RIGHT(MIS[[#This Row],[Main/Hedge]],4)="MAIN","MAIN","HEDGE")</f>
        <v>HEDGE</v>
      </c>
      <c r="AK1117" t="str" cm="1">
        <f t="array" ref="AK1117">_xlfn._xlws.FILTER(Table4[Column1],ISNUMBER(SEARCH(Table4[Column1],MIS[[#This Row],[OrderUniqueIdentifier]])),"")</f>
        <v>NOTREND</v>
      </c>
    </row>
    <row r="1118" spans="1:37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>
        <f>_xlfn.XLOOKUP(MIS[[#This Row],[TRADING SYMBOL]],[1]Sheet1!$D:$D,[1]Sheet1!$C:$C)</f>
        <v>32.799999999999997</v>
      </c>
      <c r="AE1118">
        <f>MIS[[#This Row],[OrderAverageTradedPrice]]*MIS[[#This Row],[OrderQuantity]]</f>
        <v>12656.999999999982</v>
      </c>
      <c r="AF1118">
        <f>MIS[[#This Row],[LTP]]*MIS[[#This Row],[OrderQuantity]]</f>
        <v>7215.9999999999991</v>
      </c>
      <c r="AG1118">
        <f>IF(MIS[[#This Row],[OrderSide]]="SELL",MIS[[#This Row],[VALUE]]-MIS[[#This Row],[LIVE_VALUE]],MIS[[#This Row],[LIVE_VALUE]]-MIS[[#This Row],[VALUE]])</f>
        <v>-5440.9999999999827</v>
      </c>
      <c r="AH1118" t="str" cm="1">
        <f t="array" ref="AH1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8" t="str">
        <f>MIS[[#This Row],[TRADING SYMBOL]]</f>
        <v>SENSEX2552079800PE</v>
      </c>
      <c r="AJ1118" t="str">
        <f>IF(RIGHT(MIS[[#This Row],[Main/Hedge]],4)="MAIN","MAIN","HEDGE")</f>
        <v>HEDGE</v>
      </c>
      <c r="AK1118" t="str" cm="1">
        <f t="array" ref="AK1118">_xlfn._xlws.FILTER(Table4[Column1],ISNUMBER(SEARCH(Table4[Column1],MIS[[#This Row],[OrderUniqueIdentifier]])),"")</f>
        <v>NOTREND</v>
      </c>
    </row>
    <row r="1119" spans="1:37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>
        <f>_xlfn.XLOOKUP(MIS[[#This Row],[TRADING SYMBOL]],[1]Sheet1!$D:$D,[1]Sheet1!$C:$C)</f>
        <v>32.799999999999997</v>
      </c>
      <c r="AE1119">
        <f>MIS[[#This Row],[OrderAverageTradedPrice]]*MIS[[#This Row],[OrderQuantity]]</f>
        <v>2298</v>
      </c>
      <c r="AF1119">
        <f>MIS[[#This Row],[LTP]]*MIS[[#This Row],[OrderQuantity]]</f>
        <v>1312</v>
      </c>
      <c r="AG1119">
        <f>IF(MIS[[#This Row],[OrderSide]]="SELL",MIS[[#This Row],[VALUE]]-MIS[[#This Row],[LIVE_VALUE]],MIS[[#This Row],[LIVE_VALUE]]-MIS[[#This Row],[VALUE]])</f>
        <v>-986</v>
      </c>
      <c r="AH1119" t="str" cm="1">
        <f t="array" ref="AH1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9" t="str">
        <f>MIS[[#This Row],[TRADING SYMBOL]]</f>
        <v>SENSEX2552079800PE</v>
      </c>
      <c r="AJ1119" t="str">
        <f>IF(RIGHT(MIS[[#This Row],[Main/Hedge]],4)="MAIN","MAIN","HEDGE")</f>
        <v>HEDGE</v>
      </c>
      <c r="AK1119" t="str" cm="1">
        <f t="array" ref="AK1119">_xlfn._xlws.FILTER(Table4[Column1],ISNUMBER(SEARCH(Table4[Column1],MIS[[#This Row],[OrderUniqueIdentifier]])),"")</f>
        <v>NOTREND</v>
      </c>
    </row>
    <row r="1120" spans="1:37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>
        <f>_xlfn.XLOOKUP(MIS[[#This Row],[TRADING SYMBOL]],[1]Sheet1!$D:$D,[1]Sheet1!$C:$C)</f>
        <v>17.8</v>
      </c>
      <c r="AE1120">
        <f>MIS[[#This Row],[OrderAverageTradedPrice]]*MIS[[#This Row],[OrderQuantity]]</f>
        <v>4000</v>
      </c>
      <c r="AF1120">
        <f>MIS[[#This Row],[LTP]]*MIS[[#This Row],[OrderQuantity]]</f>
        <v>2848</v>
      </c>
      <c r="AG1120">
        <f>IF(MIS[[#This Row],[OrderSide]]="SELL",MIS[[#This Row],[VALUE]]-MIS[[#This Row],[LIVE_VALUE]],MIS[[#This Row],[LIVE_VALUE]]-MIS[[#This Row],[VALUE]])</f>
        <v>-1152</v>
      </c>
      <c r="AH1120" t="str" cm="1">
        <f t="array" ref="AH1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0" t="str">
        <f>MIS[[#This Row],[TRADING SYMBOL]]</f>
        <v>SENSEX2552084800CE</v>
      </c>
      <c r="AJ1120" t="str">
        <f>IF(RIGHT(MIS[[#This Row],[Main/Hedge]],4)="MAIN","MAIN","HEDGE")</f>
        <v>HEDGE</v>
      </c>
      <c r="AK1120" t="str" cm="1">
        <f t="array" ref="AK1120">_xlfn._xlws.FILTER(Table4[Column1],ISNUMBER(SEARCH(Table4[Column1],MIS[[#This Row],[OrderUniqueIdentifier]])),"")</f>
        <v>NOTREND</v>
      </c>
    </row>
    <row r="1121" spans="1:37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>
        <f>_xlfn.XLOOKUP(MIS[[#This Row],[TRADING SYMBOL]],[1]Sheet1!$D:$D,[1]Sheet1!$C:$C)</f>
        <v>17.8</v>
      </c>
      <c r="AE1121">
        <f>MIS[[#This Row],[OrderAverageTradedPrice]]*MIS[[#This Row],[OrderQuantity]]</f>
        <v>994</v>
      </c>
      <c r="AF1121">
        <f>MIS[[#This Row],[LTP]]*MIS[[#This Row],[OrderQuantity]]</f>
        <v>712</v>
      </c>
      <c r="AG1121">
        <f>IF(MIS[[#This Row],[OrderSide]]="SELL",MIS[[#This Row],[VALUE]]-MIS[[#This Row],[LIVE_VALUE]],MIS[[#This Row],[LIVE_VALUE]]-MIS[[#This Row],[VALUE]])</f>
        <v>-282</v>
      </c>
      <c r="AH1121" t="str" cm="1">
        <f t="array" ref="AH11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1" t="str">
        <f>MIS[[#This Row],[TRADING SYMBOL]]</f>
        <v>SENSEX2552084800CE</v>
      </c>
      <c r="AJ1121" t="str">
        <f>IF(RIGHT(MIS[[#This Row],[Main/Hedge]],4)="MAIN","MAIN","HEDGE")</f>
        <v>HEDGE</v>
      </c>
      <c r="AK1121" t="str" cm="1">
        <f t="array" ref="AK1121">_xlfn._xlws.FILTER(Table4[Column1],ISNUMBER(SEARCH(Table4[Column1],MIS[[#This Row],[OrderUniqueIdentifier]])),"")</f>
        <v>NOTREND</v>
      </c>
    </row>
    <row r="1122" spans="1:37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>
        <f>_xlfn.XLOOKUP(MIS[[#This Row],[TRADING SYMBOL]],[1]Sheet1!$D:$D,[1]Sheet1!$C:$C)</f>
        <v>32.799999999999997</v>
      </c>
      <c r="AE1122">
        <f>MIS[[#This Row],[OrderAverageTradedPrice]]*MIS[[#This Row],[OrderQuantity]]</f>
        <v>5789</v>
      </c>
      <c r="AF1122">
        <f>MIS[[#This Row],[LTP]]*MIS[[#This Row],[OrderQuantity]]</f>
        <v>3279.9999999999995</v>
      </c>
      <c r="AG1122">
        <f>IF(MIS[[#This Row],[OrderSide]]="SELL",MIS[[#This Row],[VALUE]]-MIS[[#This Row],[LIVE_VALUE]],MIS[[#This Row],[LIVE_VALUE]]-MIS[[#This Row],[VALUE]])</f>
        <v>-2509.0000000000005</v>
      </c>
      <c r="AH1122" t="str" cm="1">
        <f t="array" ref="AH11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2" t="str">
        <f>MIS[[#This Row],[TRADING SYMBOL]]</f>
        <v>SENSEX2552079800PE</v>
      </c>
      <c r="AJ1122" t="str">
        <f>IF(RIGHT(MIS[[#This Row],[Main/Hedge]],4)="MAIN","MAIN","HEDGE")</f>
        <v>HEDGE</v>
      </c>
      <c r="AK1122" t="str" cm="1">
        <f t="array" ref="AK1122">_xlfn._xlws.FILTER(Table4[Column1],ISNUMBER(SEARCH(Table4[Column1],MIS[[#This Row],[OrderUniqueIdentifier]])),"")</f>
        <v>NOTREND</v>
      </c>
    </row>
    <row r="1123" spans="1:37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>
        <f>_xlfn.XLOOKUP(MIS[[#This Row],[TRADING SYMBOL]],[1]Sheet1!$D:$D,[1]Sheet1!$C:$C)</f>
        <v>17.8</v>
      </c>
      <c r="AE1123">
        <f>MIS[[#This Row],[OrderAverageTradedPrice]]*MIS[[#This Row],[OrderQuantity]]</f>
        <v>3984</v>
      </c>
      <c r="AF1123">
        <f>MIS[[#This Row],[LTP]]*MIS[[#This Row],[OrderQuantity]]</f>
        <v>2848</v>
      </c>
      <c r="AG1123">
        <f>IF(MIS[[#This Row],[OrderSide]]="SELL",MIS[[#This Row],[VALUE]]-MIS[[#This Row],[LIVE_VALUE]],MIS[[#This Row],[LIVE_VALUE]]-MIS[[#This Row],[VALUE]])</f>
        <v>-1136</v>
      </c>
      <c r="AH1123" t="str" cm="1">
        <f t="array" ref="AH1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3" t="str">
        <f>MIS[[#This Row],[TRADING SYMBOL]]</f>
        <v>SENSEX2552084800CE</v>
      </c>
      <c r="AJ1123" t="str">
        <f>IF(RIGHT(MIS[[#This Row],[Main/Hedge]],4)="MAIN","MAIN","HEDGE")</f>
        <v>HEDGE</v>
      </c>
      <c r="AK1123" t="str" cm="1">
        <f t="array" ref="AK1123">_xlfn._xlws.FILTER(Table4[Column1],ISNUMBER(SEARCH(Table4[Column1],MIS[[#This Row],[OrderUniqueIdentifier]])),"")</f>
        <v>NOTREND</v>
      </c>
    </row>
    <row r="1124" spans="1:37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>
        <f>_xlfn.XLOOKUP(MIS[[#This Row],[TRADING SYMBOL]],[1]Sheet1!$D:$D,[1]Sheet1!$C:$C)</f>
        <v>17.8</v>
      </c>
      <c r="AE1124">
        <f>MIS[[#This Row],[OrderAverageTradedPrice]]*MIS[[#This Row],[OrderQuantity]]</f>
        <v>3498.9999999999941</v>
      </c>
      <c r="AF1124">
        <f>MIS[[#This Row],[LTP]]*MIS[[#This Row],[OrderQuantity]]</f>
        <v>2492</v>
      </c>
      <c r="AG1124">
        <f>IF(MIS[[#This Row],[OrderSide]]="SELL",MIS[[#This Row],[VALUE]]-MIS[[#This Row],[LIVE_VALUE]],MIS[[#This Row],[LIVE_VALUE]]-MIS[[#This Row],[VALUE]])</f>
        <v>-1006.9999999999941</v>
      </c>
      <c r="AH1124" t="str" cm="1">
        <f t="array" ref="AH1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4" t="str">
        <f>MIS[[#This Row],[TRADING SYMBOL]]</f>
        <v>SENSEX2552084800CE</v>
      </c>
      <c r="AJ1124" t="str">
        <f>IF(RIGHT(MIS[[#This Row],[Main/Hedge]],4)="MAIN","MAIN","HEDGE")</f>
        <v>HEDGE</v>
      </c>
      <c r="AK1124" t="str" cm="1">
        <f t="array" ref="AK1124">_xlfn._xlws.FILTER(Table4[Column1],ISNUMBER(SEARCH(Table4[Column1],MIS[[#This Row],[OrderUniqueIdentifier]])),"")</f>
        <v>NOTREND</v>
      </c>
    </row>
    <row r="1125" spans="1:37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>
        <f>_xlfn.XLOOKUP(MIS[[#This Row],[TRADING SYMBOL]],[1]Sheet1!$D:$D,[1]Sheet1!$C:$C)</f>
        <v>32.799999999999997</v>
      </c>
      <c r="AE1125">
        <f>MIS[[#This Row],[OrderAverageTradedPrice]]*MIS[[#This Row],[OrderQuantity]]</f>
        <v>1145</v>
      </c>
      <c r="AF1125">
        <f>MIS[[#This Row],[LTP]]*MIS[[#This Row],[OrderQuantity]]</f>
        <v>656</v>
      </c>
      <c r="AG1125">
        <f>IF(MIS[[#This Row],[OrderSide]]="SELL",MIS[[#This Row],[VALUE]]-MIS[[#This Row],[LIVE_VALUE]],MIS[[#This Row],[LIVE_VALUE]]-MIS[[#This Row],[VALUE]])</f>
        <v>-489</v>
      </c>
      <c r="AH1125" t="str" cm="1">
        <f t="array" ref="AH1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5" t="str">
        <f>MIS[[#This Row],[TRADING SYMBOL]]</f>
        <v>SENSEX2552079800PE</v>
      </c>
      <c r="AJ1125" t="str">
        <f>IF(RIGHT(MIS[[#This Row],[Main/Hedge]],4)="MAIN","MAIN","HEDGE")</f>
        <v>HEDGE</v>
      </c>
      <c r="AK1125" t="str" cm="1">
        <f t="array" ref="AK1125">_xlfn._xlws.FILTER(Table4[Column1],ISNUMBER(SEARCH(Table4[Column1],MIS[[#This Row],[OrderUniqueIdentifier]])),"")</f>
        <v>NOTREND</v>
      </c>
    </row>
    <row r="1126" spans="1:37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>
        <f>_xlfn.XLOOKUP(MIS[[#This Row],[TRADING SYMBOL]],[1]Sheet1!$D:$D,[1]Sheet1!$C:$C)</f>
        <v>17.8</v>
      </c>
      <c r="AE1126">
        <f>MIS[[#This Row],[OrderAverageTradedPrice]]*MIS[[#This Row],[OrderQuantity]]</f>
        <v>1000</v>
      </c>
      <c r="AF1126">
        <f>MIS[[#This Row],[LTP]]*MIS[[#This Row],[OrderQuantity]]</f>
        <v>712</v>
      </c>
      <c r="AG1126">
        <f>IF(MIS[[#This Row],[OrderSide]]="SELL",MIS[[#This Row],[VALUE]]-MIS[[#This Row],[LIVE_VALUE]],MIS[[#This Row],[LIVE_VALUE]]-MIS[[#This Row],[VALUE]])</f>
        <v>-288</v>
      </c>
      <c r="AH1126" t="str" cm="1">
        <f t="array" ref="AH1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6" t="str">
        <f>MIS[[#This Row],[TRADING SYMBOL]]</f>
        <v>SENSEX2552084800CE</v>
      </c>
      <c r="AJ1126" t="str">
        <f>IF(RIGHT(MIS[[#This Row],[Main/Hedge]],4)="MAIN","MAIN","HEDGE")</f>
        <v>HEDGE</v>
      </c>
      <c r="AK1126" t="str" cm="1">
        <f t="array" ref="AK1126">_xlfn._xlws.FILTER(Table4[Column1],ISNUMBER(SEARCH(Table4[Column1],MIS[[#This Row],[OrderUniqueIdentifier]])),"")</f>
        <v>NOTREND</v>
      </c>
    </row>
    <row r="1127" spans="1:37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>
        <f>_xlfn.XLOOKUP(MIS[[#This Row],[TRADING SYMBOL]],[1]Sheet1!$D:$D,[1]Sheet1!$C:$C)</f>
        <v>17.8</v>
      </c>
      <c r="AE1127">
        <f>MIS[[#This Row],[OrderAverageTradedPrice]]*MIS[[#This Row],[OrderQuantity]]</f>
        <v>1000</v>
      </c>
      <c r="AF1127">
        <f>MIS[[#This Row],[LTP]]*MIS[[#This Row],[OrderQuantity]]</f>
        <v>712</v>
      </c>
      <c r="AG1127">
        <f>IF(MIS[[#This Row],[OrderSide]]="SELL",MIS[[#This Row],[VALUE]]-MIS[[#This Row],[LIVE_VALUE]],MIS[[#This Row],[LIVE_VALUE]]-MIS[[#This Row],[VALUE]])</f>
        <v>-288</v>
      </c>
      <c r="AH1127" t="str" cm="1">
        <f t="array" ref="AH1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7" t="str">
        <f>MIS[[#This Row],[TRADING SYMBOL]]</f>
        <v>SENSEX2552084800CE</v>
      </c>
      <c r="AJ1127" t="str">
        <f>IF(RIGHT(MIS[[#This Row],[Main/Hedge]],4)="MAIN","MAIN","HEDGE")</f>
        <v>HEDGE</v>
      </c>
      <c r="AK1127" t="str" cm="1">
        <f t="array" ref="AK1127">_xlfn._xlws.FILTER(Table4[Column1],ISNUMBER(SEARCH(Table4[Column1],MIS[[#This Row],[OrderUniqueIdentifier]])),"")</f>
        <v>NOTREND</v>
      </c>
    </row>
    <row r="1128" spans="1:37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>
        <f>_xlfn.XLOOKUP(MIS[[#This Row],[TRADING SYMBOL]],[1]Sheet1!$D:$D,[1]Sheet1!$C:$C)</f>
        <v>17.8</v>
      </c>
      <c r="AE1128">
        <f>MIS[[#This Row],[OrderAverageTradedPrice]]*MIS[[#This Row],[OrderQuantity]]</f>
        <v>998</v>
      </c>
      <c r="AF1128">
        <f>MIS[[#This Row],[LTP]]*MIS[[#This Row],[OrderQuantity]]</f>
        <v>712</v>
      </c>
      <c r="AG1128">
        <f>IF(MIS[[#This Row],[OrderSide]]="SELL",MIS[[#This Row],[VALUE]]-MIS[[#This Row],[LIVE_VALUE]],MIS[[#This Row],[LIVE_VALUE]]-MIS[[#This Row],[VALUE]])</f>
        <v>-286</v>
      </c>
      <c r="AH1128" t="str" cm="1">
        <f t="array" ref="AH11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8" t="str">
        <f>MIS[[#This Row],[TRADING SYMBOL]]</f>
        <v>SENSEX2552084800CE</v>
      </c>
      <c r="AJ1128" t="str">
        <f>IF(RIGHT(MIS[[#This Row],[Main/Hedge]],4)="MAIN","MAIN","HEDGE")</f>
        <v>HEDGE</v>
      </c>
      <c r="AK1128" t="str" cm="1">
        <f t="array" ref="AK1128">_xlfn._xlws.FILTER(Table4[Column1],ISNUMBER(SEARCH(Table4[Column1],MIS[[#This Row],[OrderUniqueIdentifier]])),"")</f>
        <v>NOTREND</v>
      </c>
    </row>
    <row r="1129" spans="1:37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>
        <f>_xlfn.XLOOKUP(MIS[[#This Row],[TRADING SYMBOL]],[1]Sheet1!$D:$D,[1]Sheet1!$C:$C)</f>
        <v>32.799999999999997</v>
      </c>
      <c r="AE1129">
        <f>MIS[[#This Row],[OrderAverageTradedPrice]]*MIS[[#This Row],[OrderQuantity]]</f>
        <v>2318</v>
      </c>
      <c r="AF1129">
        <f>MIS[[#This Row],[LTP]]*MIS[[#This Row],[OrderQuantity]]</f>
        <v>1312</v>
      </c>
      <c r="AG1129">
        <f>IF(MIS[[#This Row],[OrderSide]]="SELL",MIS[[#This Row],[VALUE]]-MIS[[#This Row],[LIVE_VALUE]],MIS[[#This Row],[LIVE_VALUE]]-MIS[[#This Row],[VALUE]])</f>
        <v>-1006</v>
      </c>
      <c r="AH1129" t="str" cm="1">
        <f t="array" ref="AH1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9" t="str">
        <f>MIS[[#This Row],[TRADING SYMBOL]]</f>
        <v>SENSEX2552079800PE</v>
      </c>
      <c r="AJ1129" t="str">
        <f>IF(RIGHT(MIS[[#This Row],[Main/Hedge]],4)="MAIN","MAIN","HEDGE")</f>
        <v>HEDGE</v>
      </c>
      <c r="AK1129" t="str" cm="1">
        <f t="array" ref="AK1129">_xlfn._xlws.FILTER(Table4[Column1],ISNUMBER(SEARCH(Table4[Column1],MIS[[#This Row],[OrderUniqueIdentifier]])),"")</f>
        <v>NOTREND</v>
      </c>
    </row>
    <row r="1130" spans="1:37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>
        <f>_xlfn.XLOOKUP(MIS[[#This Row],[TRADING SYMBOL]],[1]Sheet1!$D:$D,[1]Sheet1!$C:$C)</f>
        <v>17.8</v>
      </c>
      <c r="AE1130">
        <f>MIS[[#This Row],[OrderAverageTradedPrice]]*MIS[[#This Row],[OrderQuantity]]</f>
        <v>498</v>
      </c>
      <c r="AF1130">
        <f>MIS[[#This Row],[LTP]]*MIS[[#This Row],[OrderQuantity]]</f>
        <v>356</v>
      </c>
      <c r="AG1130">
        <f>IF(MIS[[#This Row],[OrderSide]]="SELL",MIS[[#This Row],[VALUE]]-MIS[[#This Row],[LIVE_VALUE]],MIS[[#This Row],[LIVE_VALUE]]-MIS[[#This Row],[VALUE]])</f>
        <v>-142</v>
      </c>
      <c r="AH1130" t="str" cm="1">
        <f t="array" ref="AH1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0" t="str">
        <f>MIS[[#This Row],[TRADING SYMBOL]]</f>
        <v>SENSEX2552084800CE</v>
      </c>
      <c r="AJ1130" t="str">
        <f>IF(RIGHT(MIS[[#This Row],[Main/Hedge]],4)="MAIN","MAIN","HEDGE")</f>
        <v>HEDGE</v>
      </c>
      <c r="AK1130" t="str" cm="1">
        <f t="array" ref="AK1130">_xlfn._xlws.FILTER(Table4[Column1],ISNUMBER(SEARCH(Table4[Column1],MIS[[#This Row],[OrderUniqueIdentifier]])),"")</f>
        <v>NOTREND</v>
      </c>
    </row>
    <row r="1131" spans="1:37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>
        <f>_xlfn.XLOOKUP(MIS[[#This Row],[TRADING SYMBOL]],[1]Sheet1!$D:$D,[1]Sheet1!$C:$C)</f>
        <v>32.799999999999997</v>
      </c>
      <c r="AE1131">
        <f>MIS[[#This Row],[OrderAverageTradedPrice]]*MIS[[#This Row],[OrderQuantity]]</f>
        <v>1159</v>
      </c>
      <c r="AF1131">
        <f>MIS[[#This Row],[LTP]]*MIS[[#This Row],[OrderQuantity]]</f>
        <v>656</v>
      </c>
      <c r="AG1131">
        <f>IF(MIS[[#This Row],[OrderSide]]="SELL",MIS[[#This Row],[VALUE]]-MIS[[#This Row],[LIVE_VALUE]],MIS[[#This Row],[LIVE_VALUE]]-MIS[[#This Row],[VALUE]])</f>
        <v>-503</v>
      </c>
      <c r="AH1131" t="str" cm="1">
        <f t="array" ref="AH1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1" t="str">
        <f>MIS[[#This Row],[TRADING SYMBOL]]</f>
        <v>SENSEX2552079800PE</v>
      </c>
      <c r="AJ1131" t="str">
        <f>IF(RIGHT(MIS[[#This Row],[Main/Hedge]],4)="MAIN","MAIN","HEDGE")</f>
        <v>HEDGE</v>
      </c>
      <c r="AK1131" t="str" cm="1">
        <f t="array" ref="AK1131">_xlfn._xlws.FILTER(Table4[Column1],ISNUMBER(SEARCH(Table4[Column1],MIS[[#This Row],[OrderUniqueIdentifier]])),"")</f>
        <v>NOTREND</v>
      </c>
    </row>
    <row r="1132" spans="1:37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>
        <f>_xlfn.XLOOKUP(MIS[[#This Row],[TRADING SYMBOL]],[1]Sheet1!$D:$D,[1]Sheet1!$C:$C)</f>
        <v>32.799999999999997</v>
      </c>
      <c r="AE1132">
        <f>MIS[[#This Row],[OrderAverageTradedPrice]]*MIS[[#This Row],[OrderQuantity]]</f>
        <v>2292</v>
      </c>
      <c r="AF1132">
        <f>MIS[[#This Row],[LTP]]*MIS[[#This Row],[OrderQuantity]]</f>
        <v>1312</v>
      </c>
      <c r="AG1132">
        <f>IF(MIS[[#This Row],[OrderSide]]="SELL",MIS[[#This Row],[VALUE]]-MIS[[#This Row],[LIVE_VALUE]],MIS[[#This Row],[LIVE_VALUE]]-MIS[[#This Row],[VALUE]])</f>
        <v>-980</v>
      </c>
      <c r="AH1132" t="str" cm="1">
        <f t="array" ref="AH1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2" t="str">
        <f>MIS[[#This Row],[TRADING SYMBOL]]</f>
        <v>SENSEX2552079800PE</v>
      </c>
      <c r="AJ1132" t="str">
        <f>IF(RIGHT(MIS[[#This Row],[Main/Hedge]],4)="MAIN","MAIN","HEDGE")</f>
        <v>HEDGE</v>
      </c>
      <c r="AK1132" t="str" cm="1">
        <f t="array" ref="AK1132">_xlfn._xlws.FILTER(Table4[Column1],ISNUMBER(SEARCH(Table4[Column1],MIS[[#This Row],[OrderUniqueIdentifier]])),"")</f>
        <v>NOTREND</v>
      </c>
    </row>
    <row r="1133" spans="1:37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>
        <f>_xlfn.XLOOKUP(MIS[[#This Row],[TRADING SYMBOL]],[1]Sheet1!$D:$D,[1]Sheet1!$C:$C)</f>
        <v>17.8</v>
      </c>
      <c r="AE1133">
        <f>MIS[[#This Row],[OrderAverageTradedPrice]]*MIS[[#This Row],[OrderQuantity]]</f>
        <v>4500</v>
      </c>
      <c r="AF1133">
        <f>MIS[[#This Row],[LTP]]*MIS[[#This Row],[OrderQuantity]]</f>
        <v>3204</v>
      </c>
      <c r="AG1133">
        <f>IF(MIS[[#This Row],[OrderSide]]="SELL",MIS[[#This Row],[VALUE]]-MIS[[#This Row],[LIVE_VALUE]],MIS[[#This Row],[LIVE_VALUE]]-MIS[[#This Row],[VALUE]])</f>
        <v>-1296</v>
      </c>
      <c r="AH1133" t="str" cm="1">
        <f t="array" ref="AH11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3" t="str">
        <f>MIS[[#This Row],[TRADING SYMBOL]]</f>
        <v>SENSEX2552084800CE</v>
      </c>
      <c r="AJ1133" t="str">
        <f>IF(RIGHT(MIS[[#This Row],[Main/Hedge]],4)="MAIN","MAIN","HEDGE")</f>
        <v>HEDGE</v>
      </c>
      <c r="AK1133" t="str" cm="1">
        <f t="array" ref="AK1133">_xlfn._xlws.FILTER(Table4[Column1],ISNUMBER(SEARCH(Table4[Column1],MIS[[#This Row],[OrderUniqueIdentifier]])),"")</f>
        <v>NOTREND</v>
      </c>
    </row>
    <row r="1134" spans="1:37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>
        <f>_xlfn.XLOOKUP(MIS[[#This Row],[TRADING SYMBOL]],[1]Sheet1!$D:$D,[1]Sheet1!$C:$C)</f>
        <v>32.799999999999997</v>
      </c>
      <c r="AE1134">
        <f>MIS[[#This Row],[OrderAverageTradedPrice]]*MIS[[#This Row],[OrderQuantity]]</f>
        <v>10557.999999999991</v>
      </c>
      <c r="AF1134">
        <f>MIS[[#This Row],[LTP]]*MIS[[#This Row],[OrderQuantity]]</f>
        <v>5903.9999999999991</v>
      </c>
      <c r="AG1134">
        <f>IF(MIS[[#This Row],[OrderSide]]="SELL",MIS[[#This Row],[VALUE]]-MIS[[#This Row],[LIVE_VALUE]],MIS[[#This Row],[LIVE_VALUE]]-MIS[[#This Row],[VALUE]])</f>
        <v>-4653.9999999999918</v>
      </c>
      <c r="AH1134" t="str" cm="1">
        <f t="array" ref="AH11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4" t="str">
        <f>MIS[[#This Row],[TRADING SYMBOL]]</f>
        <v>SENSEX2552079800PE</v>
      </c>
      <c r="AJ1134" t="str">
        <f>IF(RIGHT(MIS[[#This Row],[Main/Hedge]],4)="MAIN","MAIN","HEDGE")</f>
        <v>HEDGE</v>
      </c>
      <c r="AK1134" t="str" cm="1">
        <f t="array" ref="AK1134">_xlfn._xlws.FILTER(Table4[Column1],ISNUMBER(SEARCH(Table4[Column1],MIS[[#This Row],[OrderUniqueIdentifier]])),"")</f>
        <v>NOTREND</v>
      </c>
    </row>
    <row r="1135" spans="1:37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>
        <f>_xlfn.XLOOKUP(MIS[[#This Row],[TRADING SYMBOL]],[1]Sheet1!$D:$D,[1]Sheet1!$C:$C)</f>
        <v>17.8</v>
      </c>
      <c r="AE1135">
        <f>MIS[[#This Row],[OrderAverageTradedPrice]]*MIS[[#This Row],[OrderQuantity]]</f>
        <v>1000</v>
      </c>
      <c r="AF1135">
        <f>MIS[[#This Row],[LTP]]*MIS[[#This Row],[OrderQuantity]]</f>
        <v>712</v>
      </c>
      <c r="AG1135">
        <f>IF(MIS[[#This Row],[OrderSide]]="SELL",MIS[[#This Row],[VALUE]]-MIS[[#This Row],[LIVE_VALUE]],MIS[[#This Row],[LIVE_VALUE]]-MIS[[#This Row],[VALUE]])</f>
        <v>-288</v>
      </c>
      <c r="AH1135" t="str" cm="1">
        <f t="array" ref="AH11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5" t="str">
        <f>MIS[[#This Row],[TRADING SYMBOL]]</f>
        <v>SENSEX2552084800CE</v>
      </c>
      <c r="AJ1135" t="str">
        <f>IF(RIGHT(MIS[[#This Row],[Main/Hedge]],4)="MAIN","MAIN","HEDGE")</f>
        <v>HEDGE</v>
      </c>
      <c r="AK1135" t="str" cm="1">
        <f t="array" ref="AK1135">_xlfn._xlws.FILTER(Table4[Column1],ISNUMBER(SEARCH(Table4[Column1],MIS[[#This Row],[OrderUniqueIdentifier]])),"")</f>
        <v>NOTREND</v>
      </c>
    </row>
    <row r="1136" spans="1:37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>
        <f>_xlfn.XLOOKUP(MIS[[#This Row],[TRADING SYMBOL]],[1]Sheet1!$D:$D,[1]Sheet1!$C:$C)</f>
        <v>32.799999999999997</v>
      </c>
      <c r="AE1136">
        <f>MIS[[#This Row],[OrderAverageTradedPrice]]*MIS[[#This Row],[OrderQuantity]]</f>
        <v>10485.999999999991</v>
      </c>
      <c r="AF1136">
        <f>MIS[[#This Row],[LTP]]*MIS[[#This Row],[OrderQuantity]]</f>
        <v>5903.9999999999991</v>
      </c>
      <c r="AG1136">
        <f>IF(MIS[[#This Row],[OrderSide]]="SELL",MIS[[#This Row],[VALUE]]-MIS[[#This Row],[LIVE_VALUE]],MIS[[#This Row],[LIVE_VALUE]]-MIS[[#This Row],[VALUE]])</f>
        <v>-4581.9999999999918</v>
      </c>
      <c r="AH1136" t="str" cm="1">
        <f t="array" ref="AH11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6" t="str">
        <f>MIS[[#This Row],[TRADING SYMBOL]]</f>
        <v>SENSEX2552079800PE</v>
      </c>
      <c r="AJ1136" t="str">
        <f>IF(RIGHT(MIS[[#This Row],[Main/Hedge]],4)="MAIN","MAIN","HEDGE")</f>
        <v>HEDGE</v>
      </c>
      <c r="AK1136" t="str" cm="1">
        <f t="array" ref="AK1136">_xlfn._xlws.FILTER(Table4[Column1],ISNUMBER(SEARCH(Table4[Column1],MIS[[#This Row],[OrderUniqueIdentifier]])),"")</f>
        <v>NOTREND</v>
      </c>
    </row>
    <row r="1137" spans="1:37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>
        <f>_xlfn.XLOOKUP(MIS[[#This Row],[TRADING SYMBOL]],[1]Sheet1!$D:$D,[1]Sheet1!$C:$C)</f>
        <v>17.8</v>
      </c>
      <c r="AE1137">
        <f>MIS[[#This Row],[OrderAverageTradedPrice]]*MIS[[#This Row],[OrderQuantity]]</f>
        <v>2517</v>
      </c>
      <c r="AF1137">
        <f>MIS[[#This Row],[LTP]]*MIS[[#This Row],[OrderQuantity]]</f>
        <v>1780</v>
      </c>
      <c r="AG1137">
        <f>IF(MIS[[#This Row],[OrderSide]]="SELL",MIS[[#This Row],[VALUE]]-MIS[[#This Row],[LIVE_VALUE]],MIS[[#This Row],[LIVE_VALUE]]-MIS[[#This Row],[VALUE]])</f>
        <v>-737</v>
      </c>
      <c r="AH1137" t="str" cm="1">
        <f t="array" ref="AH11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7" t="str">
        <f>MIS[[#This Row],[TRADING SYMBOL]]</f>
        <v>SENSEX2552084800CE</v>
      </c>
      <c r="AJ1137" t="str">
        <f>IF(RIGHT(MIS[[#This Row],[Main/Hedge]],4)="MAIN","MAIN","HEDGE")</f>
        <v>HEDGE</v>
      </c>
      <c r="AK1137" t="str" cm="1">
        <f t="array" ref="AK1137">_xlfn._xlws.FILTER(Table4[Column1],ISNUMBER(SEARCH(Table4[Column1],MIS[[#This Row],[OrderUniqueIdentifier]])),"")</f>
        <v>NOTREND</v>
      </c>
    </row>
    <row r="1138" spans="1:37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>
        <f>_xlfn.XLOOKUP(MIS[[#This Row],[TRADING SYMBOL]],[1]Sheet1!$D:$D,[1]Sheet1!$C:$C)</f>
        <v>17.8</v>
      </c>
      <c r="AE1138">
        <f>MIS[[#This Row],[OrderAverageTradedPrice]]*MIS[[#This Row],[OrderQuantity]]</f>
        <v>2004</v>
      </c>
      <c r="AF1138">
        <f>MIS[[#This Row],[LTP]]*MIS[[#This Row],[OrderQuantity]]</f>
        <v>1424</v>
      </c>
      <c r="AG1138">
        <f>IF(MIS[[#This Row],[OrderSide]]="SELL",MIS[[#This Row],[VALUE]]-MIS[[#This Row],[LIVE_VALUE]],MIS[[#This Row],[LIVE_VALUE]]-MIS[[#This Row],[VALUE]])</f>
        <v>-580</v>
      </c>
      <c r="AH1138" t="str" cm="1">
        <f t="array" ref="AH11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8" t="str">
        <f>MIS[[#This Row],[TRADING SYMBOL]]</f>
        <v>SENSEX2552084800CE</v>
      </c>
      <c r="AJ1138" t="str">
        <f>IF(RIGHT(MIS[[#This Row],[Main/Hedge]],4)="MAIN","MAIN","HEDGE")</f>
        <v>HEDGE</v>
      </c>
      <c r="AK1138" t="str" cm="1">
        <f t="array" ref="AK1138">_xlfn._xlws.FILTER(Table4[Column1],ISNUMBER(SEARCH(Table4[Column1],MIS[[#This Row],[OrderUniqueIdentifier]])),"")</f>
        <v>NOTREND</v>
      </c>
    </row>
    <row r="1139" spans="1:37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>
        <f>_xlfn.XLOOKUP(MIS[[#This Row],[TRADING SYMBOL]],[1]Sheet1!$D:$D,[1]Sheet1!$C:$C)</f>
        <v>17.8</v>
      </c>
      <c r="AE1139">
        <f>MIS[[#This Row],[OrderAverageTradedPrice]]*MIS[[#This Row],[OrderQuantity]]</f>
        <v>1004</v>
      </c>
      <c r="AF1139">
        <f>MIS[[#This Row],[LTP]]*MIS[[#This Row],[OrderQuantity]]</f>
        <v>712</v>
      </c>
      <c r="AG1139">
        <f>IF(MIS[[#This Row],[OrderSide]]="SELL",MIS[[#This Row],[VALUE]]-MIS[[#This Row],[LIVE_VALUE]],MIS[[#This Row],[LIVE_VALUE]]-MIS[[#This Row],[VALUE]])</f>
        <v>-292</v>
      </c>
      <c r="AH1139" t="str" cm="1">
        <f t="array" ref="AH11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9" t="str">
        <f>MIS[[#This Row],[TRADING SYMBOL]]</f>
        <v>SENSEX2552084800CE</v>
      </c>
      <c r="AJ1139" t="str">
        <f>IF(RIGHT(MIS[[#This Row],[Main/Hedge]],4)="MAIN","MAIN","HEDGE")</f>
        <v>HEDGE</v>
      </c>
      <c r="AK1139" t="str" cm="1">
        <f t="array" ref="AK1139">_xlfn._xlws.FILTER(Table4[Column1],ISNUMBER(SEARCH(Table4[Column1],MIS[[#This Row],[OrderUniqueIdentifier]])),"")</f>
        <v>NOTREND</v>
      </c>
    </row>
    <row r="1140" spans="1:37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>
        <f>_xlfn.XLOOKUP(MIS[[#This Row],[TRADING SYMBOL]],[1]Sheet1!$D:$D,[1]Sheet1!$C:$C)</f>
        <v>17.8</v>
      </c>
      <c r="AE1140">
        <f>MIS[[#This Row],[OrderAverageTradedPrice]]*MIS[[#This Row],[OrderQuantity]]</f>
        <v>1002</v>
      </c>
      <c r="AF1140">
        <f>MIS[[#This Row],[LTP]]*MIS[[#This Row],[OrderQuantity]]</f>
        <v>712</v>
      </c>
      <c r="AG1140">
        <f>IF(MIS[[#This Row],[OrderSide]]="SELL",MIS[[#This Row],[VALUE]]-MIS[[#This Row],[LIVE_VALUE]],MIS[[#This Row],[LIVE_VALUE]]-MIS[[#This Row],[VALUE]])</f>
        <v>-290</v>
      </c>
      <c r="AH1140" t="str" cm="1">
        <f t="array" ref="AH11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0" t="str">
        <f>MIS[[#This Row],[TRADING SYMBOL]]</f>
        <v>SENSEX2552084800CE</v>
      </c>
      <c r="AJ1140" t="str">
        <f>IF(RIGHT(MIS[[#This Row],[Main/Hedge]],4)="MAIN","MAIN","HEDGE")</f>
        <v>HEDGE</v>
      </c>
      <c r="AK1140" t="str" cm="1">
        <f t="array" ref="AK1140">_xlfn._xlws.FILTER(Table4[Column1],ISNUMBER(SEARCH(Table4[Column1],MIS[[#This Row],[OrderUniqueIdentifier]])),"")</f>
        <v>NOTREND</v>
      </c>
    </row>
    <row r="1141" spans="1:37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>
        <f>_xlfn.XLOOKUP(MIS[[#This Row],[TRADING SYMBOL]],[1]Sheet1!$D:$D,[1]Sheet1!$C:$C)</f>
        <v>32.799999999999997</v>
      </c>
      <c r="AE1141">
        <f>MIS[[#This Row],[OrderAverageTradedPrice]]*MIS[[#This Row],[OrderQuantity]]</f>
        <v>2340</v>
      </c>
      <c r="AF1141">
        <f>MIS[[#This Row],[LTP]]*MIS[[#This Row],[OrderQuantity]]</f>
        <v>1312</v>
      </c>
      <c r="AG1141">
        <f>IF(MIS[[#This Row],[OrderSide]]="SELL",MIS[[#This Row],[VALUE]]-MIS[[#This Row],[LIVE_VALUE]],MIS[[#This Row],[LIVE_VALUE]]-MIS[[#This Row],[VALUE]])</f>
        <v>-1028</v>
      </c>
      <c r="AH1141" t="str" cm="1">
        <f t="array" ref="AH1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1" t="str">
        <f>MIS[[#This Row],[TRADING SYMBOL]]</f>
        <v>SENSEX2552079800PE</v>
      </c>
      <c r="AJ1141" t="str">
        <f>IF(RIGHT(MIS[[#This Row],[Main/Hedge]],4)="MAIN","MAIN","HEDGE")</f>
        <v>HEDGE</v>
      </c>
      <c r="AK1141" t="str" cm="1">
        <f t="array" ref="AK1141">_xlfn._xlws.FILTER(Table4[Column1],ISNUMBER(SEARCH(Table4[Column1],MIS[[#This Row],[OrderUniqueIdentifier]])),"")</f>
        <v>NOTREND</v>
      </c>
    </row>
    <row r="1142" spans="1:37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>
        <f>_xlfn.XLOOKUP(MIS[[#This Row],[TRADING SYMBOL]],[1]Sheet1!$D:$D,[1]Sheet1!$C:$C)</f>
        <v>17.8</v>
      </c>
      <c r="AE1142">
        <f>MIS[[#This Row],[OrderAverageTradedPrice]]*MIS[[#This Row],[OrderQuantity]]</f>
        <v>1004</v>
      </c>
      <c r="AF1142">
        <f>MIS[[#This Row],[LTP]]*MIS[[#This Row],[OrderQuantity]]</f>
        <v>712</v>
      </c>
      <c r="AG1142">
        <f>IF(MIS[[#This Row],[OrderSide]]="SELL",MIS[[#This Row],[VALUE]]-MIS[[#This Row],[LIVE_VALUE]],MIS[[#This Row],[LIVE_VALUE]]-MIS[[#This Row],[VALUE]])</f>
        <v>-292</v>
      </c>
      <c r="AH1142" t="str" cm="1">
        <f t="array" ref="AH11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2" t="str">
        <f>MIS[[#This Row],[TRADING SYMBOL]]</f>
        <v>SENSEX2552084800CE</v>
      </c>
      <c r="AJ1142" t="str">
        <f>IF(RIGHT(MIS[[#This Row],[Main/Hedge]],4)="MAIN","MAIN","HEDGE")</f>
        <v>HEDGE</v>
      </c>
      <c r="AK1142" t="str" cm="1">
        <f t="array" ref="AK1142">_xlfn._xlws.FILTER(Table4[Column1],ISNUMBER(SEARCH(Table4[Column1],MIS[[#This Row],[OrderUniqueIdentifier]])),"")</f>
        <v>NOTREND</v>
      </c>
    </row>
    <row r="1143" spans="1:37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>
        <f>_xlfn.XLOOKUP(MIS[[#This Row],[TRADING SYMBOL]],[1]Sheet1!$D:$D,[1]Sheet1!$C:$C)</f>
        <v>32.799999999999997</v>
      </c>
      <c r="AE1143">
        <f>MIS[[#This Row],[OrderAverageTradedPrice]]*MIS[[#This Row],[OrderQuantity]]</f>
        <v>9276</v>
      </c>
      <c r="AF1143">
        <f>MIS[[#This Row],[LTP]]*MIS[[#This Row],[OrderQuantity]]</f>
        <v>5248</v>
      </c>
      <c r="AG1143">
        <f>IF(MIS[[#This Row],[OrderSide]]="SELL",MIS[[#This Row],[VALUE]]-MIS[[#This Row],[LIVE_VALUE]],MIS[[#This Row],[LIVE_VALUE]]-MIS[[#This Row],[VALUE]])</f>
        <v>-4028</v>
      </c>
      <c r="AH1143" t="str" cm="1">
        <f t="array" ref="AH1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3" t="str">
        <f>MIS[[#This Row],[TRADING SYMBOL]]</f>
        <v>SENSEX2552079800PE</v>
      </c>
      <c r="AJ1143" t="str">
        <f>IF(RIGHT(MIS[[#This Row],[Main/Hedge]],4)="MAIN","MAIN","HEDGE")</f>
        <v>HEDGE</v>
      </c>
      <c r="AK1143" t="str" cm="1">
        <f t="array" ref="AK1143">_xlfn._xlws.FILTER(Table4[Column1],ISNUMBER(SEARCH(Table4[Column1],MIS[[#This Row],[OrderUniqueIdentifier]])),"")</f>
        <v>NOTREND</v>
      </c>
    </row>
    <row r="1144" spans="1:37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>
        <f>_xlfn.XLOOKUP(MIS[[#This Row],[TRADING SYMBOL]],[1]Sheet1!$D:$D,[1]Sheet1!$C:$C)</f>
        <v>32.799999999999997</v>
      </c>
      <c r="AE1144">
        <f>MIS[[#This Row],[OrderAverageTradedPrice]]*MIS[[#This Row],[OrderQuantity]]</f>
        <v>2336</v>
      </c>
      <c r="AF1144">
        <f>MIS[[#This Row],[LTP]]*MIS[[#This Row],[OrderQuantity]]</f>
        <v>1312</v>
      </c>
      <c r="AG1144">
        <f>IF(MIS[[#This Row],[OrderSide]]="SELL",MIS[[#This Row],[VALUE]]-MIS[[#This Row],[LIVE_VALUE]],MIS[[#This Row],[LIVE_VALUE]]-MIS[[#This Row],[VALUE]])</f>
        <v>-1024</v>
      </c>
      <c r="AH1144" t="str" cm="1">
        <f t="array" ref="AH11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4" t="str">
        <f>MIS[[#This Row],[TRADING SYMBOL]]</f>
        <v>SENSEX2552079800PE</v>
      </c>
      <c r="AJ1144" t="str">
        <f>IF(RIGHT(MIS[[#This Row],[Main/Hedge]],4)="MAIN","MAIN","HEDGE")</f>
        <v>HEDGE</v>
      </c>
      <c r="AK1144" t="str" cm="1">
        <f t="array" ref="AK1144">_xlfn._xlws.FILTER(Table4[Column1],ISNUMBER(SEARCH(Table4[Column1],MIS[[#This Row],[OrderUniqueIdentifier]])),"")</f>
        <v>NOTREND</v>
      </c>
    </row>
    <row r="1145" spans="1:37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>
        <f>_xlfn.XLOOKUP(MIS[[#This Row],[TRADING SYMBOL]],[1]Sheet1!$D:$D,[1]Sheet1!$C:$C)</f>
        <v>32.799999999999997</v>
      </c>
      <c r="AE1145">
        <f>MIS[[#This Row],[OrderAverageTradedPrice]]*MIS[[#This Row],[OrderQuantity]]</f>
        <v>9334</v>
      </c>
      <c r="AF1145">
        <f>MIS[[#This Row],[LTP]]*MIS[[#This Row],[OrderQuantity]]</f>
        <v>5248</v>
      </c>
      <c r="AG1145">
        <f>IF(MIS[[#This Row],[OrderSide]]="SELL",MIS[[#This Row],[VALUE]]-MIS[[#This Row],[LIVE_VALUE]],MIS[[#This Row],[LIVE_VALUE]]-MIS[[#This Row],[VALUE]])</f>
        <v>-4086</v>
      </c>
      <c r="AH1145" t="str" cm="1">
        <f t="array" ref="AH11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5" t="str">
        <f>MIS[[#This Row],[TRADING SYMBOL]]</f>
        <v>SENSEX2552079800PE</v>
      </c>
      <c r="AJ1145" t="str">
        <f>IF(RIGHT(MIS[[#This Row],[Main/Hedge]],4)="MAIN","MAIN","HEDGE")</f>
        <v>HEDGE</v>
      </c>
      <c r="AK1145" t="str" cm="1">
        <f t="array" ref="AK1145">_xlfn._xlws.FILTER(Table4[Column1],ISNUMBER(SEARCH(Table4[Column1],MIS[[#This Row],[OrderUniqueIdentifier]])),"")</f>
        <v>NOTREND</v>
      </c>
    </row>
    <row r="1146" spans="1:37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>
        <f>_xlfn.XLOOKUP(MIS[[#This Row],[TRADING SYMBOL]],[1]Sheet1!$D:$D,[1]Sheet1!$C:$C)</f>
        <v>32.799999999999997</v>
      </c>
      <c r="AE1146">
        <f>MIS[[#This Row],[OrderAverageTradedPrice]]*MIS[[#This Row],[OrderQuantity]]</f>
        <v>8209.9999999999945</v>
      </c>
      <c r="AF1146">
        <f>MIS[[#This Row],[LTP]]*MIS[[#This Row],[OrderQuantity]]</f>
        <v>4592</v>
      </c>
      <c r="AG1146">
        <f>IF(MIS[[#This Row],[OrderSide]]="SELL",MIS[[#This Row],[VALUE]]-MIS[[#This Row],[LIVE_VALUE]],MIS[[#This Row],[LIVE_VALUE]]-MIS[[#This Row],[VALUE]])</f>
        <v>-3617.9999999999945</v>
      </c>
      <c r="AH1146" t="str" cm="1">
        <f t="array" ref="AH1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6" t="str">
        <f>MIS[[#This Row],[TRADING SYMBOL]]</f>
        <v>SENSEX2552079800PE</v>
      </c>
      <c r="AJ1146" t="str">
        <f>IF(RIGHT(MIS[[#This Row],[Main/Hedge]],4)="MAIN","MAIN","HEDGE")</f>
        <v>HEDGE</v>
      </c>
      <c r="AK1146" t="str" cm="1">
        <f t="array" ref="AK1146">_xlfn._xlws.FILTER(Table4[Column1],ISNUMBER(SEARCH(Table4[Column1],MIS[[#This Row],[OrderUniqueIdentifier]])),"")</f>
        <v>NOTREND</v>
      </c>
    </row>
    <row r="1147" spans="1:37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>
        <f>_xlfn.XLOOKUP(MIS[[#This Row],[TRADING SYMBOL]],[1]Sheet1!$D:$D,[1]Sheet1!$C:$C)</f>
        <v>17.8</v>
      </c>
      <c r="AE1147">
        <f>MIS[[#This Row],[OrderAverageTradedPrice]]*MIS[[#This Row],[OrderQuantity]]</f>
        <v>1000</v>
      </c>
      <c r="AF1147">
        <f>MIS[[#This Row],[LTP]]*MIS[[#This Row],[OrderQuantity]]</f>
        <v>712</v>
      </c>
      <c r="AG1147">
        <f>IF(MIS[[#This Row],[OrderSide]]="SELL",MIS[[#This Row],[VALUE]]-MIS[[#This Row],[LIVE_VALUE]],MIS[[#This Row],[LIVE_VALUE]]-MIS[[#This Row],[VALUE]])</f>
        <v>-288</v>
      </c>
      <c r="AH1147" t="str" cm="1">
        <f t="array" ref="AH11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7" t="str">
        <f>MIS[[#This Row],[TRADING SYMBOL]]</f>
        <v>SENSEX2552084800CE</v>
      </c>
      <c r="AJ1147" t="str">
        <f>IF(RIGHT(MIS[[#This Row],[Main/Hedge]],4)="MAIN","MAIN","HEDGE")</f>
        <v>HEDGE</v>
      </c>
      <c r="AK1147" t="str" cm="1">
        <f t="array" ref="AK1147">_xlfn._xlws.FILTER(Table4[Column1],ISNUMBER(SEARCH(Table4[Column1],MIS[[#This Row],[OrderUniqueIdentifier]])),"")</f>
        <v>NOTREND</v>
      </c>
    </row>
    <row r="1148" spans="1:37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>
        <f>_xlfn.XLOOKUP(MIS[[#This Row],[TRADING SYMBOL]],[1]Sheet1!$D:$D,[1]Sheet1!$C:$C)</f>
        <v>32.799999999999997</v>
      </c>
      <c r="AE1148">
        <f>MIS[[#This Row],[OrderAverageTradedPrice]]*MIS[[#This Row],[OrderQuantity]]</f>
        <v>2346</v>
      </c>
      <c r="AF1148">
        <f>MIS[[#This Row],[LTP]]*MIS[[#This Row],[OrderQuantity]]</f>
        <v>1312</v>
      </c>
      <c r="AG1148">
        <f>IF(MIS[[#This Row],[OrderSide]]="SELL",MIS[[#This Row],[VALUE]]-MIS[[#This Row],[LIVE_VALUE]],MIS[[#This Row],[LIVE_VALUE]]-MIS[[#This Row],[VALUE]])</f>
        <v>-1034</v>
      </c>
      <c r="AH1148" t="str" cm="1">
        <f t="array" ref="AH1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8" t="str">
        <f>MIS[[#This Row],[TRADING SYMBOL]]</f>
        <v>SENSEX2552079800PE</v>
      </c>
      <c r="AJ1148" t="str">
        <f>IF(RIGHT(MIS[[#This Row],[Main/Hedge]],4)="MAIN","MAIN","HEDGE")</f>
        <v>HEDGE</v>
      </c>
      <c r="AK1148" t="str" cm="1">
        <f t="array" ref="AK1148">_xlfn._xlws.FILTER(Table4[Column1],ISNUMBER(SEARCH(Table4[Column1],MIS[[#This Row],[OrderUniqueIdentifier]])),"")</f>
        <v>NOTREND</v>
      </c>
    </row>
    <row r="1149" spans="1:37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>
        <f>_xlfn.XLOOKUP(MIS[[#This Row],[TRADING SYMBOL]],[1]Sheet1!$D:$D,[1]Sheet1!$C:$C)</f>
        <v>32.799999999999997</v>
      </c>
      <c r="AE1149">
        <f>MIS[[#This Row],[OrderAverageTradedPrice]]*MIS[[#This Row],[OrderQuantity]]</f>
        <v>2318</v>
      </c>
      <c r="AF1149">
        <f>MIS[[#This Row],[LTP]]*MIS[[#This Row],[OrderQuantity]]</f>
        <v>1312</v>
      </c>
      <c r="AG1149">
        <f>IF(MIS[[#This Row],[OrderSide]]="SELL",MIS[[#This Row],[VALUE]]-MIS[[#This Row],[LIVE_VALUE]],MIS[[#This Row],[LIVE_VALUE]]-MIS[[#This Row],[VALUE]])</f>
        <v>-1006</v>
      </c>
      <c r="AH1149" t="str" cm="1">
        <f t="array" ref="AH11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9" t="str">
        <f>MIS[[#This Row],[TRADING SYMBOL]]</f>
        <v>SENSEX2552079800PE</v>
      </c>
      <c r="AJ1149" t="str">
        <f>IF(RIGHT(MIS[[#This Row],[Main/Hedge]],4)="MAIN","MAIN","HEDGE")</f>
        <v>HEDGE</v>
      </c>
      <c r="AK1149" t="str" cm="1">
        <f t="array" ref="AK1149">_xlfn._xlws.FILTER(Table4[Column1],ISNUMBER(SEARCH(Table4[Column1],MIS[[#This Row],[OrderUniqueIdentifier]])),"")</f>
        <v>NOTREND</v>
      </c>
    </row>
    <row r="1150" spans="1:37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>
        <f>_xlfn.XLOOKUP(MIS[[#This Row],[TRADING SYMBOL]],[1]Sheet1!$D:$D,[1]Sheet1!$C:$C)</f>
        <v>17.8</v>
      </c>
      <c r="AE1150">
        <f>MIS[[#This Row],[OrderAverageTradedPrice]]*MIS[[#This Row],[OrderQuantity]]</f>
        <v>1004</v>
      </c>
      <c r="AF1150">
        <f>MIS[[#This Row],[LTP]]*MIS[[#This Row],[OrderQuantity]]</f>
        <v>712</v>
      </c>
      <c r="AG1150">
        <f>IF(MIS[[#This Row],[OrderSide]]="SELL",MIS[[#This Row],[VALUE]]-MIS[[#This Row],[LIVE_VALUE]],MIS[[#This Row],[LIVE_VALUE]]-MIS[[#This Row],[VALUE]])</f>
        <v>-292</v>
      </c>
      <c r="AH1150" t="str" cm="1">
        <f t="array" ref="AH1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0" t="str">
        <f>MIS[[#This Row],[TRADING SYMBOL]]</f>
        <v>SENSEX2552084800CE</v>
      </c>
      <c r="AJ1150" t="str">
        <f>IF(RIGHT(MIS[[#This Row],[Main/Hedge]],4)="MAIN","MAIN","HEDGE")</f>
        <v>HEDGE</v>
      </c>
      <c r="AK1150" t="str" cm="1">
        <f t="array" ref="AK1150">_xlfn._xlws.FILTER(Table4[Column1],ISNUMBER(SEARCH(Table4[Column1],MIS[[#This Row],[OrderUniqueIdentifier]])),"")</f>
        <v>NOTREND</v>
      </c>
    </row>
    <row r="1151" spans="1:37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>
        <f>_xlfn.XLOOKUP(MIS[[#This Row],[TRADING SYMBOL]],[1]Sheet1!$D:$D,[1]Sheet1!$C:$C)</f>
        <v>32.799999999999997</v>
      </c>
      <c r="AE1151">
        <f>MIS[[#This Row],[OrderAverageTradedPrice]]*MIS[[#This Row],[OrderQuantity]]</f>
        <v>2328</v>
      </c>
      <c r="AF1151">
        <f>MIS[[#This Row],[LTP]]*MIS[[#This Row],[OrderQuantity]]</f>
        <v>1312</v>
      </c>
      <c r="AG1151">
        <f>IF(MIS[[#This Row],[OrderSide]]="SELL",MIS[[#This Row],[VALUE]]-MIS[[#This Row],[LIVE_VALUE]],MIS[[#This Row],[LIVE_VALUE]]-MIS[[#This Row],[VALUE]])</f>
        <v>-1016</v>
      </c>
      <c r="AH1151" t="str" cm="1">
        <f t="array" ref="AH1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1" t="str">
        <f>MIS[[#This Row],[TRADING SYMBOL]]</f>
        <v>SENSEX2552079800PE</v>
      </c>
      <c r="AJ1151" t="str">
        <f>IF(RIGHT(MIS[[#This Row],[Main/Hedge]],4)="MAIN","MAIN","HEDGE")</f>
        <v>HEDGE</v>
      </c>
      <c r="AK1151" t="str" cm="1">
        <f t="array" ref="AK1151">_xlfn._xlws.FILTER(Table4[Column1],ISNUMBER(SEARCH(Table4[Column1],MIS[[#This Row],[OrderUniqueIdentifier]])),"")</f>
        <v>NOTREND</v>
      </c>
    </row>
    <row r="1152" spans="1:37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>
        <f>_xlfn.XLOOKUP(MIS[[#This Row],[TRADING SYMBOL]],[1]Sheet1!$D:$D,[1]Sheet1!$C:$C)</f>
        <v>17.8</v>
      </c>
      <c r="AE1152">
        <f>MIS[[#This Row],[OrderAverageTradedPrice]]*MIS[[#This Row],[OrderQuantity]]</f>
        <v>2008</v>
      </c>
      <c r="AF1152">
        <f>MIS[[#This Row],[LTP]]*MIS[[#This Row],[OrderQuantity]]</f>
        <v>1424</v>
      </c>
      <c r="AG1152">
        <f>IF(MIS[[#This Row],[OrderSide]]="SELL",MIS[[#This Row],[VALUE]]-MIS[[#This Row],[LIVE_VALUE]],MIS[[#This Row],[LIVE_VALUE]]-MIS[[#This Row],[VALUE]])</f>
        <v>-584</v>
      </c>
      <c r="AH1152" t="str" cm="1">
        <f t="array" ref="AH1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2" t="str">
        <f>MIS[[#This Row],[TRADING SYMBOL]]</f>
        <v>SENSEX2552084800CE</v>
      </c>
      <c r="AJ1152" t="str">
        <f>IF(RIGHT(MIS[[#This Row],[Main/Hedge]],4)="MAIN","MAIN","HEDGE")</f>
        <v>HEDGE</v>
      </c>
      <c r="AK1152" t="str" cm="1">
        <f t="array" ref="AK1152">_xlfn._xlws.FILTER(Table4[Column1],ISNUMBER(SEARCH(Table4[Column1],MIS[[#This Row],[OrderUniqueIdentifier]])),"")</f>
        <v>NOTREND</v>
      </c>
    </row>
    <row r="1153" spans="1:37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>
        <f>_xlfn.XLOOKUP(MIS[[#This Row],[TRADING SYMBOL]],[1]Sheet1!$D:$D,[1]Sheet1!$C:$C)</f>
        <v>17.8</v>
      </c>
      <c r="AE1153">
        <f>MIS[[#This Row],[OrderAverageTradedPrice]]*MIS[[#This Row],[OrderQuantity]]</f>
        <v>10542</v>
      </c>
      <c r="AF1153">
        <f>MIS[[#This Row],[LTP]]*MIS[[#This Row],[OrderQuantity]]</f>
        <v>7476</v>
      </c>
      <c r="AG1153">
        <f>IF(MIS[[#This Row],[OrderSide]]="SELL",MIS[[#This Row],[VALUE]]-MIS[[#This Row],[LIVE_VALUE]],MIS[[#This Row],[LIVE_VALUE]]-MIS[[#This Row],[VALUE]])</f>
        <v>-3066</v>
      </c>
      <c r="AH1153" t="str" cm="1">
        <f t="array" ref="AH1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3" t="str">
        <f>MIS[[#This Row],[TRADING SYMBOL]]</f>
        <v>SENSEX2552084800CE</v>
      </c>
      <c r="AJ1153" t="str">
        <f>IF(RIGHT(MIS[[#This Row],[Main/Hedge]],4)="MAIN","MAIN","HEDGE")</f>
        <v>HEDGE</v>
      </c>
      <c r="AK1153" t="str" cm="1">
        <f t="array" ref="AK1153">_xlfn._xlws.FILTER(Table4[Column1],ISNUMBER(SEARCH(Table4[Column1],MIS[[#This Row],[OrderUniqueIdentifier]])),"")</f>
        <v>NOTREND</v>
      </c>
    </row>
    <row r="1154" spans="1:37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>
        <f>_xlfn.XLOOKUP(MIS[[#This Row],[TRADING SYMBOL]],[1]Sheet1!$D:$D,[1]Sheet1!$C:$C)</f>
        <v>32.799999999999997</v>
      </c>
      <c r="AE1154">
        <f>MIS[[#This Row],[OrderAverageTradedPrice]]*MIS[[#This Row],[OrderQuantity]]</f>
        <v>24622.999999999967</v>
      </c>
      <c r="AF1154">
        <f>MIS[[#This Row],[LTP]]*MIS[[#This Row],[OrderQuantity]]</f>
        <v>13775.999999999998</v>
      </c>
      <c r="AG1154">
        <f>IF(MIS[[#This Row],[OrderSide]]="SELL",MIS[[#This Row],[VALUE]]-MIS[[#This Row],[LIVE_VALUE]],MIS[[#This Row],[LIVE_VALUE]]-MIS[[#This Row],[VALUE]])</f>
        <v>-10846.999999999969</v>
      </c>
      <c r="AH1154" t="str" cm="1">
        <f t="array" ref="AH11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4" t="str">
        <f>MIS[[#This Row],[TRADING SYMBOL]]</f>
        <v>SENSEX2552079800PE</v>
      </c>
      <c r="AJ1154" t="str">
        <f>IF(RIGHT(MIS[[#This Row],[Main/Hedge]],4)="MAIN","MAIN","HEDGE")</f>
        <v>HEDGE</v>
      </c>
      <c r="AK1154" t="str" cm="1">
        <f t="array" ref="AK1154">_xlfn._xlws.FILTER(Table4[Column1],ISNUMBER(SEARCH(Table4[Column1],MIS[[#This Row],[OrderUniqueIdentifier]])),"")</f>
        <v>NOTREND</v>
      </c>
    </row>
    <row r="1155" spans="1:37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>
        <f>_xlfn.XLOOKUP(MIS[[#This Row],[TRADING SYMBOL]],[1]Sheet1!$D:$D,[1]Sheet1!$C:$C)</f>
        <v>17.8</v>
      </c>
      <c r="AE1155">
        <f>MIS[[#This Row],[OrderAverageTradedPrice]]*MIS[[#This Row],[OrderQuantity]]</f>
        <v>9500</v>
      </c>
      <c r="AF1155">
        <f>MIS[[#This Row],[LTP]]*MIS[[#This Row],[OrderQuantity]]</f>
        <v>6764</v>
      </c>
      <c r="AG1155">
        <f>IF(MIS[[#This Row],[OrderSide]]="SELL",MIS[[#This Row],[VALUE]]-MIS[[#This Row],[LIVE_VALUE]],MIS[[#This Row],[LIVE_VALUE]]-MIS[[#This Row],[VALUE]])</f>
        <v>-2736</v>
      </c>
      <c r="AH1155" t="str" cm="1">
        <f t="array" ref="AH1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5" t="str">
        <f>MIS[[#This Row],[TRADING SYMBOL]]</f>
        <v>SENSEX2552084800CE</v>
      </c>
      <c r="AJ1155" t="str">
        <f>IF(RIGHT(MIS[[#This Row],[Main/Hedge]],4)="MAIN","MAIN","HEDGE")</f>
        <v>HEDGE</v>
      </c>
      <c r="AK1155" t="str" cm="1">
        <f t="array" ref="AK1155">_xlfn._xlws.FILTER(Table4[Column1],ISNUMBER(SEARCH(Table4[Column1],MIS[[#This Row],[OrderUniqueIdentifier]])),"")</f>
        <v>NOTREND</v>
      </c>
    </row>
    <row r="1156" spans="1:37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>
        <f>_xlfn.XLOOKUP(MIS[[#This Row],[TRADING SYMBOL]],[1]Sheet1!$D:$D,[1]Sheet1!$C:$C)</f>
        <v>32.799999999999997</v>
      </c>
      <c r="AE1156">
        <f>MIS[[#This Row],[OrderAverageTradedPrice]]*MIS[[#This Row],[OrderQuantity]]</f>
        <v>22116</v>
      </c>
      <c r="AF1156">
        <f>MIS[[#This Row],[LTP]]*MIS[[#This Row],[OrderQuantity]]</f>
        <v>12463.999999999998</v>
      </c>
      <c r="AG1156">
        <f>IF(MIS[[#This Row],[OrderSide]]="SELL",MIS[[#This Row],[VALUE]]-MIS[[#This Row],[LIVE_VALUE]],MIS[[#This Row],[LIVE_VALUE]]-MIS[[#This Row],[VALUE]])</f>
        <v>-9652.0000000000018</v>
      </c>
      <c r="AH1156" t="str" cm="1">
        <f t="array" ref="AH11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6" t="str">
        <f>MIS[[#This Row],[TRADING SYMBOL]]</f>
        <v>SENSEX2552079800PE</v>
      </c>
      <c r="AJ1156" t="str">
        <f>IF(RIGHT(MIS[[#This Row],[Main/Hedge]],4)="MAIN","MAIN","HEDGE")</f>
        <v>HEDGE</v>
      </c>
      <c r="AK1156" t="str" cm="1">
        <f t="array" ref="AK1156">_xlfn._xlws.FILTER(Table4[Column1],ISNUMBER(SEARCH(Table4[Column1],MIS[[#This Row],[OrderUniqueIdentifier]])),"")</f>
        <v>NOTREND</v>
      </c>
    </row>
    <row r="1157" spans="1:37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>
        <f>_xlfn.XLOOKUP(MIS[[#This Row],[TRADING SYMBOL]],[1]Sheet1!$D:$D,[1]Sheet1!$C:$C)</f>
        <v>17.8</v>
      </c>
      <c r="AE1157">
        <f>MIS[[#This Row],[OrderAverageTradedPrice]]*MIS[[#This Row],[OrderQuantity]]</f>
        <v>2510</v>
      </c>
      <c r="AF1157">
        <f>MIS[[#This Row],[LTP]]*MIS[[#This Row],[OrderQuantity]]</f>
        <v>1780</v>
      </c>
      <c r="AG1157">
        <f>IF(MIS[[#This Row],[OrderSide]]="SELL",MIS[[#This Row],[VALUE]]-MIS[[#This Row],[LIVE_VALUE]],MIS[[#This Row],[LIVE_VALUE]]-MIS[[#This Row],[VALUE]])</f>
        <v>-730</v>
      </c>
      <c r="AH1157" t="str" cm="1">
        <f t="array" ref="AH11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7" t="str">
        <f>MIS[[#This Row],[TRADING SYMBOL]]</f>
        <v>SENSEX2552084800CE</v>
      </c>
      <c r="AJ1157" t="str">
        <f>IF(RIGHT(MIS[[#This Row],[Main/Hedge]],4)="MAIN","MAIN","HEDGE")</f>
        <v>HEDGE</v>
      </c>
      <c r="AK1157" t="str" cm="1">
        <f t="array" ref="AK1157">_xlfn._xlws.FILTER(Table4[Column1],ISNUMBER(SEARCH(Table4[Column1],MIS[[#This Row],[OrderUniqueIdentifier]])),"")</f>
        <v>NOTREND</v>
      </c>
    </row>
    <row r="1158" spans="1:37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>
        <f>_xlfn.XLOOKUP(MIS[[#This Row],[TRADING SYMBOL]],[1]Sheet1!$D:$D,[1]Sheet1!$C:$C)</f>
        <v>32.799999999999997</v>
      </c>
      <c r="AE1158">
        <f>MIS[[#This Row],[OrderAverageTradedPrice]]*MIS[[#This Row],[OrderQuantity]]</f>
        <v>5840</v>
      </c>
      <c r="AF1158">
        <f>MIS[[#This Row],[LTP]]*MIS[[#This Row],[OrderQuantity]]</f>
        <v>3279.9999999999995</v>
      </c>
      <c r="AG1158">
        <f>IF(MIS[[#This Row],[OrderSide]]="SELL",MIS[[#This Row],[VALUE]]-MIS[[#This Row],[LIVE_VALUE]],MIS[[#This Row],[LIVE_VALUE]]-MIS[[#This Row],[VALUE]])</f>
        <v>-2560.0000000000005</v>
      </c>
      <c r="AH1158" t="str" cm="1">
        <f t="array" ref="AH11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8" t="str">
        <f>MIS[[#This Row],[TRADING SYMBOL]]</f>
        <v>SENSEX2552079800PE</v>
      </c>
      <c r="AJ1158" t="str">
        <f>IF(RIGHT(MIS[[#This Row],[Main/Hedge]],4)="MAIN","MAIN","HEDGE")</f>
        <v>HEDGE</v>
      </c>
      <c r="AK1158" t="str" cm="1">
        <f t="array" ref="AK1158">_xlfn._xlws.FILTER(Table4[Column1],ISNUMBER(SEARCH(Table4[Column1],MIS[[#This Row],[OrderUniqueIdentifier]])),"")</f>
        <v>NOTREND</v>
      </c>
    </row>
    <row r="1159" spans="1:37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>
        <f>_xlfn.XLOOKUP(MIS[[#This Row],[TRADING SYMBOL]],[1]Sheet1!$D:$D,[1]Sheet1!$C:$C)</f>
        <v>17.8</v>
      </c>
      <c r="AE1159">
        <f>MIS[[#This Row],[OrderAverageTradedPrice]]*MIS[[#This Row],[OrderQuantity]]</f>
        <v>3018</v>
      </c>
      <c r="AF1159">
        <f>MIS[[#This Row],[LTP]]*MIS[[#This Row],[OrderQuantity]]</f>
        <v>2136</v>
      </c>
      <c r="AG1159">
        <f>IF(MIS[[#This Row],[OrderSide]]="SELL",MIS[[#This Row],[VALUE]]-MIS[[#This Row],[LIVE_VALUE]],MIS[[#This Row],[LIVE_VALUE]]-MIS[[#This Row],[VALUE]])</f>
        <v>-882</v>
      </c>
      <c r="AH1159" t="str" cm="1">
        <f t="array" ref="AH1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9" t="str">
        <f>MIS[[#This Row],[TRADING SYMBOL]]</f>
        <v>SENSEX2552084800CE</v>
      </c>
      <c r="AJ1159" t="str">
        <f>IF(RIGHT(MIS[[#This Row],[Main/Hedge]],4)="MAIN","MAIN","HEDGE")</f>
        <v>HEDGE</v>
      </c>
      <c r="AK1159" t="str" cm="1">
        <f t="array" ref="AK1159">_xlfn._xlws.FILTER(Table4[Column1],ISNUMBER(SEARCH(Table4[Column1],MIS[[#This Row],[OrderUniqueIdentifier]])),"")</f>
        <v>NOTREND</v>
      </c>
    </row>
    <row r="1160" spans="1:37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>
        <f>_xlfn.XLOOKUP(MIS[[#This Row],[TRADING SYMBOL]],[1]Sheet1!$D:$D,[1]Sheet1!$C:$C)</f>
        <v>17.8</v>
      </c>
      <c r="AE1160">
        <f>MIS[[#This Row],[OrderAverageTradedPrice]]*MIS[[#This Row],[OrderQuantity]]</f>
        <v>2004</v>
      </c>
      <c r="AF1160">
        <f>MIS[[#This Row],[LTP]]*MIS[[#This Row],[OrderQuantity]]</f>
        <v>1424</v>
      </c>
      <c r="AG1160">
        <f>IF(MIS[[#This Row],[OrderSide]]="SELL",MIS[[#This Row],[VALUE]]-MIS[[#This Row],[LIVE_VALUE]],MIS[[#This Row],[LIVE_VALUE]]-MIS[[#This Row],[VALUE]])</f>
        <v>-580</v>
      </c>
      <c r="AH1160" t="str" cm="1">
        <f t="array" ref="AH11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0" t="str">
        <f>MIS[[#This Row],[TRADING SYMBOL]]</f>
        <v>SENSEX2552084800CE</v>
      </c>
      <c r="AJ1160" t="str">
        <f>IF(RIGHT(MIS[[#This Row],[Main/Hedge]],4)="MAIN","MAIN","HEDGE")</f>
        <v>HEDGE</v>
      </c>
      <c r="AK1160" t="str" cm="1">
        <f t="array" ref="AK1160">_xlfn._xlws.FILTER(Table4[Column1],ISNUMBER(SEARCH(Table4[Column1],MIS[[#This Row],[OrderUniqueIdentifier]])),"")</f>
        <v>NOTREND</v>
      </c>
    </row>
    <row r="1161" spans="1:37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>
        <f>_xlfn.XLOOKUP(MIS[[#This Row],[TRADING SYMBOL]],[1]Sheet1!$D:$D,[1]Sheet1!$C:$C)</f>
        <v>32.799999999999997</v>
      </c>
      <c r="AE1161">
        <f>MIS[[#This Row],[OrderAverageTradedPrice]]*MIS[[#This Row],[OrderQuantity]]</f>
        <v>4700</v>
      </c>
      <c r="AF1161">
        <f>MIS[[#This Row],[LTP]]*MIS[[#This Row],[OrderQuantity]]</f>
        <v>2624</v>
      </c>
      <c r="AG1161">
        <f>IF(MIS[[#This Row],[OrderSide]]="SELL",MIS[[#This Row],[VALUE]]-MIS[[#This Row],[LIVE_VALUE]],MIS[[#This Row],[LIVE_VALUE]]-MIS[[#This Row],[VALUE]])</f>
        <v>-2076</v>
      </c>
      <c r="AH1161" t="str" cm="1">
        <f t="array" ref="AH1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1" t="str">
        <f>MIS[[#This Row],[TRADING SYMBOL]]</f>
        <v>SENSEX2552079800PE</v>
      </c>
      <c r="AJ1161" t="str">
        <f>IF(RIGHT(MIS[[#This Row],[Main/Hedge]],4)="MAIN","MAIN","HEDGE")</f>
        <v>HEDGE</v>
      </c>
      <c r="AK1161" t="str" cm="1">
        <f t="array" ref="AK1161">_xlfn._xlws.FILTER(Table4[Column1],ISNUMBER(SEARCH(Table4[Column1],MIS[[#This Row],[OrderUniqueIdentifier]])),"")</f>
        <v>NOTREND</v>
      </c>
    </row>
    <row r="1162" spans="1:37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>
        <f>_xlfn.XLOOKUP(MIS[[#This Row],[TRADING SYMBOL]],[1]Sheet1!$D:$D,[1]Sheet1!$C:$C)</f>
        <v>17.8</v>
      </c>
      <c r="AE1162">
        <f>MIS[[#This Row],[OrderAverageTradedPrice]]*MIS[[#This Row],[OrderQuantity]]</f>
        <v>1016</v>
      </c>
      <c r="AF1162">
        <f>MIS[[#This Row],[LTP]]*MIS[[#This Row],[OrderQuantity]]</f>
        <v>712</v>
      </c>
      <c r="AG1162">
        <f>IF(MIS[[#This Row],[OrderSide]]="SELL",MIS[[#This Row],[VALUE]]-MIS[[#This Row],[LIVE_VALUE]],MIS[[#This Row],[LIVE_VALUE]]-MIS[[#This Row],[VALUE]])</f>
        <v>-304</v>
      </c>
      <c r="AH1162" t="str" cm="1">
        <f t="array" ref="AH11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2" t="str">
        <f>MIS[[#This Row],[TRADING SYMBOL]]</f>
        <v>SENSEX2552084800CE</v>
      </c>
      <c r="AJ1162" t="str">
        <f>IF(RIGHT(MIS[[#This Row],[Main/Hedge]],4)="MAIN","MAIN","HEDGE")</f>
        <v>HEDGE</v>
      </c>
      <c r="AK1162" t="str" cm="1">
        <f t="array" ref="AK1162">_xlfn._xlws.FILTER(Table4[Column1],ISNUMBER(SEARCH(Table4[Column1],MIS[[#This Row],[OrderUniqueIdentifier]])),"")</f>
        <v>NOTREND</v>
      </c>
    </row>
    <row r="1163" spans="1:37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>
        <f>_xlfn.XLOOKUP(MIS[[#This Row],[TRADING SYMBOL]],[1]Sheet1!$D:$D,[1]Sheet1!$C:$C)</f>
        <v>17.8</v>
      </c>
      <c r="AE1163">
        <f>MIS[[#This Row],[OrderAverageTradedPrice]]*MIS[[#This Row],[OrderQuantity]]</f>
        <v>1012</v>
      </c>
      <c r="AF1163">
        <f>MIS[[#This Row],[LTP]]*MIS[[#This Row],[OrderQuantity]]</f>
        <v>712</v>
      </c>
      <c r="AG1163">
        <f>IF(MIS[[#This Row],[OrderSide]]="SELL",MIS[[#This Row],[VALUE]]-MIS[[#This Row],[LIVE_VALUE]],MIS[[#This Row],[LIVE_VALUE]]-MIS[[#This Row],[VALUE]])</f>
        <v>-300</v>
      </c>
      <c r="AH1163" t="str" cm="1">
        <f t="array" ref="AH11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3" t="str">
        <f>MIS[[#This Row],[TRADING SYMBOL]]</f>
        <v>SENSEX2552084800CE</v>
      </c>
      <c r="AJ1163" t="str">
        <f>IF(RIGHT(MIS[[#This Row],[Main/Hedge]],4)="MAIN","MAIN","HEDGE")</f>
        <v>HEDGE</v>
      </c>
      <c r="AK1163" t="str" cm="1">
        <f t="array" ref="AK1163">_xlfn._xlws.FILTER(Table4[Column1],ISNUMBER(SEARCH(Table4[Column1],MIS[[#This Row],[OrderUniqueIdentifier]])),"")</f>
        <v>NOTREND</v>
      </c>
    </row>
    <row r="1164" spans="1:37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>
        <f>_xlfn.XLOOKUP(MIS[[#This Row],[TRADING SYMBOL]],[1]Sheet1!$D:$D,[1]Sheet1!$C:$C)</f>
        <v>17.8</v>
      </c>
      <c r="AE1164">
        <f>MIS[[#This Row],[OrderAverageTradedPrice]]*MIS[[#This Row],[OrderQuantity]]</f>
        <v>1012</v>
      </c>
      <c r="AF1164">
        <f>MIS[[#This Row],[LTP]]*MIS[[#This Row],[OrderQuantity]]</f>
        <v>712</v>
      </c>
      <c r="AG1164">
        <f>IF(MIS[[#This Row],[OrderSide]]="SELL",MIS[[#This Row],[VALUE]]-MIS[[#This Row],[LIVE_VALUE]],MIS[[#This Row],[LIVE_VALUE]]-MIS[[#This Row],[VALUE]])</f>
        <v>-300</v>
      </c>
      <c r="AH1164" t="str" cm="1">
        <f t="array" ref="AH11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4" t="str">
        <f>MIS[[#This Row],[TRADING SYMBOL]]</f>
        <v>SENSEX2552084800CE</v>
      </c>
      <c r="AJ1164" t="str">
        <f>IF(RIGHT(MIS[[#This Row],[Main/Hedge]],4)="MAIN","MAIN","HEDGE")</f>
        <v>HEDGE</v>
      </c>
      <c r="AK1164" t="str" cm="1">
        <f t="array" ref="AK1164">_xlfn._xlws.FILTER(Table4[Column1],ISNUMBER(SEARCH(Table4[Column1],MIS[[#This Row],[OrderUniqueIdentifier]])),"")</f>
        <v>NOTREND</v>
      </c>
    </row>
    <row r="1165" spans="1:37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>
        <f>_xlfn.XLOOKUP(MIS[[#This Row],[TRADING SYMBOL]],[1]Sheet1!$D:$D,[1]Sheet1!$C:$C)</f>
        <v>17.8</v>
      </c>
      <c r="AE1165">
        <f>MIS[[#This Row],[OrderAverageTradedPrice]]*MIS[[#This Row],[OrderQuantity]]</f>
        <v>1014</v>
      </c>
      <c r="AF1165">
        <f>MIS[[#This Row],[LTP]]*MIS[[#This Row],[OrderQuantity]]</f>
        <v>712</v>
      </c>
      <c r="AG1165">
        <f>IF(MIS[[#This Row],[OrderSide]]="SELL",MIS[[#This Row],[VALUE]]-MIS[[#This Row],[LIVE_VALUE]],MIS[[#This Row],[LIVE_VALUE]]-MIS[[#This Row],[VALUE]])</f>
        <v>-302</v>
      </c>
      <c r="AH1165" t="str" cm="1">
        <f t="array" ref="AH1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5" t="str">
        <f>MIS[[#This Row],[TRADING SYMBOL]]</f>
        <v>SENSEX2552084800CE</v>
      </c>
      <c r="AJ1165" t="str">
        <f>IF(RIGHT(MIS[[#This Row],[Main/Hedge]],4)="MAIN","MAIN","HEDGE")</f>
        <v>HEDGE</v>
      </c>
      <c r="AK1165" t="str" cm="1">
        <f t="array" ref="AK1165">_xlfn._xlws.FILTER(Table4[Column1],ISNUMBER(SEARCH(Table4[Column1],MIS[[#This Row],[OrderUniqueIdentifier]])),"")</f>
        <v>NOTREND</v>
      </c>
    </row>
    <row r="1166" spans="1:37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>
        <f>_xlfn.XLOOKUP(MIS[[#This Row],[TRADING SYMBOL]],[1]Sheet1!$D:$D,[1]Sheet1!$C:$C)</f>
        <v>32.799999999999997</v>
      </c>
      <c r="AE1166">
        <f>MIS[[#This Row],[OrderAverageTradedPrice]]*MIS[[#This Row],[OrderQuantity]]</f>
        <v>2344</v>
      </c>
      <c r="AF1166">
        <f>MIS[[#This Row],[LTP]]*MIS[[#This Row],[OrderQuantity]]</f>
        <v>1312</v>
      </c>
      <c r="AG1166">
        <f>IF(MIS[[#This Row],[OrderSide]]="SELL",MIS[[#This Row],[VALUE]]-MIS[[#This Row],[LIVE_VALUE]],MIS[[#This Row],[LIVE_VALUE]]-MIS[[#This Row],[VALUE]])</f>
        <v>-1032</v>
      </c>
      <c r="AH1166" t="str" cm="1">
        <f t="array" ref="AH1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6" t="str">
        <f>MIS[[#This Row],[TRADING SYMBOL]]</f>
        <v>SENSEX2552079800PE</v>
      </c>
      <c r="AJ1166" t="str">
        <f>IF(RIGHT(MIS[[#This Row],[Main/Hedge]],4)="MAIN","MAIN","HEDGE")</f>
        <v>HEDGE</v>
      </c>
      <c r="AK1166" t="str" cm="1">
        <f t="array" ref="AK1166">_xlfn._xlws.FILTER(Table4[Column1],ISNUMBER(SEARCH(Table4[Column1],MIS[[#This Row],[OrderUniqueIdentifier]])),"")</f>
        <v>NOTREND</v>
      </c>
    </row>
    <row r="1167" spans="1:37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>
        <f>_xlfn.XLOOKUP(MIS[[#This Row],[TRADING SYMBOL]],[1]Sheet1!$D:$D,[1]Sheet1!$C:$C)</f>
        <v>32.799999999999997</v>
      </c>
      <c r="AE1167">
        <f>MIS[[#This Row],[OrderAverageTradedPrice]]*MIS[[#This Row],[OrderQuantity]]</f>
        <v>5911</v>
      </c>
      <c r="AF1167">
        <f>MIS[[#This Row],[LTP]]*MIS[[#This Row],[OrderQuantity]]</f>
        <v>3279.9999999999995</v>
      </c>
      <c r="AG1167">
        <f>IF(MIS[[#This Row],[OrderSide]]="SELL",MIS[[#This Row],[VALUE]]-MIS[[#This Row],[LIVE_VALUE]],MIS[[#This Row],[LIVE_VALUE]]-MIS[[#This Row],[VALUE]])</f>
        <v>-2631.0000000000005</v>
      </c>
      <c r="AH1167" t="str" cm="1">
        <f t="array" ref="AH1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7" t="str">
        <f>MIS[[#This Row],[TRADING SYMBOL]]</f>
        <v>SENSEX2552079800PE</v>
      </c>
      <c r="AJ1167" t="str">
        <f>IF(RIGHT(MIS[[#This Row],[Main/Hedge]],4)="MAIN","MAIN","HEDGE")</f>
        <v>HEDGE</v>
      </c>
      <c r="AK1167" t="str" cm="1">
        <f t="array" ref="AK1167">_xlfn._xlws.FILTER(Table4[Column1],ISNUMBER(SEARCH(Table4[Column1],MIS[[#This Row],[OrderUniqueIdentifier]])),"")</f>
        <v>NOTREND</v>
      </c>
    </row>
    <row r="1168" spans="1:37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>
        <f>_xlfn.XLOOKUP(MIS[[#This Row],[TRADING SYMBOL]],[1]Sheet1!$D:$D,[1]Sheet1!$C:$C)</f>
        <v>32.799999999999997</v>
      </c>
      <c r="AE1168">
        <f>MIS[[#This Row],[OrderAverageTradedPrice]]*MIS[[#This Row],[OrderQuantity]]</f>
        <v>4716</v>
      </c>
      <c r="AF1168">
        <f>MIS[[#This Row],[LTP]]*MIS[[#This Row],[OrderQuantity]]</f>
        <v>2624</v>
      </c>
      <c r="AG1168">
        <f>IF(MIS[[#This Row],[OrderSide]]="SELL",MIS[[#This Row],[VALUE]]-MIS[[#This Row],[LIVE_VALUE]],MIS[[#This Row],[LIVE_VALUE]]-MIS[[#This Row],[VALUE]])</f>
        <v>-2092</v>
      </c>
      <c r="AH1168" t="str" cm="1">
        <f t="array" ref="AH1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8" t="str">
        <f>MIS[[#This Row],[TRADING SYMBOL]]</f>
        <v>SENSEX2552079800PE</v>
      </c>
      <c r="AJ1168" t="str">
        <f>IF(RIGHT(MIS[[#This Row],[Main/Hedge]],4)="MAIN","MAIN","HEDGE")</f>
        <v>HEDGE</v>
      </c>
      <c r="AK1168" t="str" cm="1">
        <f t="array" ref="AK1168">_xlfn._xlws.FILTER(Table4[Column1],ISNUMBER(SEARCH(Table4[Column1],MIS[[#This Row],[OrderUniqueIdentifier]])),"")</f>
        <v>NOTREND</v>
      </c>
    </row>
    <row r="1169" spans="1:37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>
        <f>_xlfn.XLOOKUP(MIS[[#This Row],[TRADING SYMBOL]],[1]Sheet1!$D:$D,[1]Sheet1!$C:$C)</f>
        <v>17.8</v>
      </c>
      <c r="AE1169">
        <f>MIS[[#This Row],[OrderAverageTradedPrice]]*MIS[[#This Row],[OrderQuantity]]</f>
        <v>504</v>
      </c>
      <c r="AF1169">
        <f>MIS[[#This Row],[LTP]]*MIS[[#This Row],[OrderQuantity]]</f>
        <v>356</v>
      </c>
      <c r="AG1169">
        <f>IF(MIS[[#This Row],[OrderSide]]="SELL",MIS[[#This Row],[VALUE]]-MIS[[#This Row],[LIVE_VALUE]],MIS[[#This Row],[LIVE_VALUE]]-MIS[[#This Row],[VALUE]])</f>
        <v>-148</v>
      </c>
      <c r="AH1169" t="str" cm="1">
        <f t="array" ref="AH11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9" t="str">
        <f>MIS[[#This Row],[TRADING SYMBOL]]</f>
        <v>SENSEX2552084800CE</v>
      </c>
      <c r="AJ1169" t="str">
        <f>IF(RIGHT(MIS[[#This Row],[Main/Hedge]],4)="MAIN","MAIN","HEDGE")</f>
        <v>HEDGE</v>
      </c>
      <c r="AK1169" t="str" cm="1">
        <f t="array" ref="AK1169">_xlfn._xlws.FILTER(Table4[Column1],ISNUMBER(SEARCH(Table4[Column1],MIS[[#This Row],[OrderUniqueIdentifier]])),"")</f>
        <v>NOTREND</v>
      </c>
    </row>
    <row r="1170" spans="1:37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>
        <f>_xlfn.XLOOKUP(MIS[[#This Row],[TRADING SYMBOL]],[1]Sheet1!$D:$D,[1]Sheet1!$C:$C)</f>
        <v>32.799999999999997</v>
      </c>
      <c r="AE1170">
        <f>MIS[[#This Row],[OrderAverageTradedPrice]]*MIS[[#This Row],[OrderQuantity]]</f>
        <v>1180</v>
      </c>
      <c r="AF1170">
        <f>MIS[[#This Row],[LTP]]*MIS[[#This Row],[OrderQuantity]]</f>
        <v>656</v>
      </c>
      <c r="AG1170">
        <f>IF(MIS[[#This Row],[OrderSide]]="SELL",MIS[[#This Row],[VALUE]]-MIS[[#This Row],[LIVE_VALUE]],MIS[[#This Row],[LIVE_VALUE]]-MIS[[#This Row],[VALUE]])</f>
        <v>-524</v>
      </c>
      <c r="AH1170" t="str" cm="1">
        <f t="array" ref="AH1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0" t="str">
        <f>MIS[[#This Row],[TRADING SYMBOL]]</f>
        <v>SENSEX2552079800PE</v>
      </c>
      <c r="AJ1170" t="str">
        <f>IF(RIGHT(MIS[[#This Row],[Main/Hedge]],4)="MAIN","MAIN","HEDGE")</f>
        <v>HEDGE</v>
      </c>
      <c r="AK1170" t="str" cm="1">
        <f t="array" ref="AK1170">_xlfn._xlws.FILTER(Table4[Column1],ISNUMBER(SEARCH(Table4[Column1],MIS[[#This Row],[OrderUniqueIdentifier]])),"")</f>
        <v>NOTREND</v>
      </c>
    </row>
    <row r="1171" spans="1:37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>
        <f>_xlfn.XLOOKUP(MIS[[#This Row],[TRADING SYMBOL]],[1]Sheet1!$D:$D,[1]Sheet1!$C:$C)</f>
        <v>32.799999999999997</v>
      </c>
      <c r="AE1171">
        <f>MIS[[#This Row],[OrderAverageTradedPrice]]*MIS[[#This Row],[OrderQuantity]]</f>
        <v>2352</v>
      </c>
      <c r="AF1171">
        <f>MIS[[#This Row],[LTP]]*MIS[[#This Row],[OrderQuantity]]</f>
        <v>1312</v>
      </c>
      <c r="AG1171">
        <f>IF(MIS[[#This Row],[OrderSide]]="SELL",MIS[[#This Row],[VALUE]]-MIS[[#This Row],[LIVE_VALUE]],MIS[[#This Row],[LIVE_VALUE]]-MIS[[#This Row],[VALUE]])</f>
        <v>-1040</v>
      </c>
      <c r="AH1171" t="str" cm="1">
        <f t="array" ref="AH11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1" t="str">
        <f>MIS[[#This Row],[TRADING SYMBOL]]</f>
        <v>SENSEX2552079800PE</v>
      </c>
      <c r="AJ1171" t="str">
        <f>IF(RIGHT(MIS[[#This Row],[Main/Hedge]],4)="MAIN","MAIN","HEDGE")</f>
        <v>HEDGE</v>
      </c>
      <c r="AK1171" t="str" cm="1">
        <f t="array" ref="AK1171">_xlfn._xlws.FILTER(Table4[Column1],ISNUMBER(SEARCH(Table4[Column1],MIS[[#This Row],[OrderUniqueIdentifier]])),"")</f>
        <v>NOTREND</v>
      </c>
    </row>
    <row r="1172" spans="1:37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>
        <f>_xlfn.XLOOKUP(MIS[[#This Row],[TRADING SYMBOL]],[1]Sheet1!$D:$D,[1]Sheet1!$C:$C)</f>
        <v>32.799999999999997</v>
      </c>
      <c r="AE1172">
        <f>MIS[[#This Row],[OrderAverageTradedPrice]]*MIS[[#This Row],[OrderQuantity]]</f>
        <v>2344</v>
      </c>
      <c r="AF1172">
        <f>MIS[[#This Row],[LTP]]*MIS[[#This Row],[OrderQuantity]]</f>
        <v>1312</v>
      </c>
      <c r="AG1172">
        <f>IF(MIS[[#This Row],[OrderSide]]="SELL",MIS[[#This Row],[VALUE]]-MIS[[#This Row],[LIVE_VALUE]],MIS[[#This Row],[LIVE_VALUE]]-MIS[[#This Row],[VALUE]])</f>
        <v>-1032</v>
      </c>
      <c r="AH1172" t="str" cm="1">
        <f t="array" ref="AH1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2" t="str">
        <f>MIS[[#This Row],[TRADING SYMBOL]]</f>
        <v>SENSEX2552079800PE</v>
      </c>
      <c r="AJ1172" t="str">
        <f>IF(RIGHT(MIS[[#This Row],[Main/Hedge]],4)="MAIN","MAIN","HEDGE")</f>
        <v>HEDGE</v>
      </c>
      <c r="AK1172" t="str" cm="1">
        <f t="array" ref="AK1172">_xlfn._xlws.FILTER(Table4[Column1],ISNUMBER(SEARCH(Table4[Column1],MIS[[#This Row],[OrderUniqueIdentifier]])),"")</f>
        <v>NOTREND</v>
      </c>
    </row>
    <row r="1173" spans="1:37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>
        <f>_xlfn.XLOOKUP(MIS[[#This Row],[TRADING SYMBOL]],[1]Sheet1!$D:$D,[1]Sheet1!$C:$C)</f>
        <v>17.8</v>
      </c>
      <c r="AE1173">
        <f>MIS[[#This Row],[OrderAverageTradedPrice]]*MIS[[#This Row],[OrderQuantity]]</f>
        <v>1008</v>
      </c>
      <c r="AF1173">
        <f>MIS[[#This Row],[LTP]]*MIS[[#This Row],[OrderQuantity]]</f>
        <v>712</v>
      </c>
      <c r="AG1173">
        <f>IF(MIS[[#This Row],[OrderSide]]="SELL",MIS[[#This Row],[VALUE]]-MIS[[#This Row],[LIVE_VALUE]],MIS[[#This Row],[LIVE_VALUE]]-MIS[[#This Row],[VALUE]])</f>
        <v>-296</v>
      </c>
      <c r="AH1173" t="str" cm="1">
        <f t="array" ref="AH1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3" t="str">
        <f>MIS[[#This Row],[TRADING SYMBOL]]</f>
        <v>SENSEX2552084800CE</v>
      </c>
      <c r="AJ1173" t="str">
        <f>IF(RIGHT(MIS[[#This Row],[Main/Hedge]],4)="MAIN","MAIN","HEDGE")</f>
        <v>HEDGE</v>
      </c>
      <c r="AK1173" t="str" cm="1">
        <f t="array" ref="AK1173">_xlfn._xlws.FILTER(Table4[Column1],ISNUMBER(SEARCH(Table4[Column1],MIS[[#This Row],[OrderUniqueIdentifier]])),"")</f>
        <v>NOTREND</v>
      </c>
    </row>
    <row r="1174" spans="1:37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>
        <f>_xlfn.XLOOKUP(MIS[[#This Row],[TRADING SYMBOL]],[1]Sheet1!$D:$D,[1]Sheet1!$C:$C)</f>
        <v>17.8</v>
      </c>
      <c r="AE1174">
        <f>MIS[[#This Row],[OrderAverageTradedPrice]]*MIS[[#This Row],[OrderQuantity]]</f>
        <v>1008</v>
      </c>
      <c r="AF1174">
        <f>MIS[[#This Row],[LTP]]*MIS[[#This Row],[OrderQuantity]]</f>
        <v>712</v>
      </c>
      <c r="AG1174">
        <f>IF(MIS[[#This Row],[OrderSide]]="SELL",MIS[[#This Row],[VALUE]]-MIS[[#This Row],[LIVE_VALUE]],MIS[[#This Row],[LIVE_VALUE]]-MIS[[#This Row],[VALUE]])</f>
        <v>-296</v>
      </c>
      <c r="AH1174" t="str" cm="1">
        <f t="array" ref="AH11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4" t="str">
        <f>MIS[[#This Row],[TRADING SYMBOL]]</f>
        <v>SENSEX2552084800CE</v>
      </c>
      <c r="AJ1174" t="str">
        <f>IF(RIGHT(MIS[[#This Row],[Main/Hedge]],4)="MAIN","MAIN","HEDGE")</f>
        <v>HEDGE</v>
      </c>
      <c r="AK1174" t="str" cm="1">
        <f t="array" ref="AK1174">_xlfn._xlws.FILTER(Table4[Column1],ISNUMBER(SEARCH(Table4[Column1],MIS[[#This Row],[OrderUniqueIdentifier]])),"")</f>
        <v>NOTREND</v>
      </c>
    </row>
    <row r="1175" spans="1:37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>
        <f>_xlfn.XLOOKUP(MIS[[#This Row],[TRADING SYMBOL]],[1]Sheet1!$D:$D,[1]Sheet1!$C:$C)</f>
        <v>32.799999999999997</v>
      </c>
      <c r="AE1175">
        <f>MIS[[#This Row],[OrderAverageTradedPrice]]*MIS[[#This Row],[OrderQuantity]]</f>
        <v>2370</v>
      </c>
      <c r="AF1175">
        <f>MIS[[#This Row],[LTP]]*MIS[[#This Row],[OrderQuantity]]</f>
        <v>1312</v>
      </c>
      <c r="AG1175">
        <f>IF(MIS[[#This Row],[OrderSide]]="SELL",MIS[[#This Row],[VALUE]]-MIS[[#This Row],[LIVE_VALUE]],MIS[[#This Row],[LIVE_VALUE]]-MIS[[#This Row],[VALUE]])</f>
        <v>-1058</v>
      </c>
      <c r="AH1175" t="str" cm="1">
        <f t="array" ref="AH1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5" t="str">
        <f>MIS[[#This Row],[TRADING SYMBOL]]</f>
        <v>SENSEX2552079800PE</v>
      </c>
      <c r="AJ1175" t="str">
        <f>IF(RIGHT(MIS[[#This Row],[Main/Hedge]],4)="MAIN","MAIN","HEDGE")</f>
        <v>HEDGE</v>
      </c>
      <c r="AK1175" t="str" cm="1">
        <f t="array" ref="AK1175">_xlfn._xlws.FILTER(Table4[Column1],ISNUMBER(SEARCH(Table4[Column1],MIS[[#This Row],[OrderUniqueIdentifier]])),"")</f>
        <v>NOTREND</v>
      </c>
    </row>
    <row r="1176" spans="1:37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>
        <f>_xlfn.XLOOKUP(MIS[[#This Row],[TRADING SYMBOL]],[1]Sheet1!$D:$D,[1]Sheet1!$C:$C)</f>
        <v>32.799999999999997</v>
      </c>
      <c r="AE1176">
        <f>MIS[[#This Row],[OrderAverageTradedPrice]]*MIS[[#This Row],[OrderQuantity]]</f>
        <v>2356</v>
      </c>
      <c r="AF1176">
        <f>MIS[[#This Row],[LTP]]*MIS[[#This Row],[OrderQuantity]]</f>
        <v>1312</v>
      </c>
      <c r="AG1176">
        <f>IF(MIS[[#This Row],[OrderSide]]="SELL",MIS[[#This Row],[VALUE]]-MIS[[#This Row],[LIVE_VALUE]],MIS[[#This Row],[LIVE_VALUE]]-MIS[[#This Row],[VALUE]])</f>
        <v>-1044</v>
      </c>
      <c r="AH1176" t="str" cm="1">
        <f t="array" ref="AH1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6" t="str">
        <f>MIS[[#This Row],[TRADING SYMBOL]]</f>
        <v>SENSEX2552079800PE</v>
      </c>
      <c r="AJ1176" t="str">
        <f>IF(RIGHT(MIS[[#This Row],[Main/Hedge]],4)="MAIN","MAIN","HEDGE")</f>
        <v>HEDGE</v>
      </c>
      <c r="AK1176" t="str" cm="1">
        <f t="array" ref="AK1176">_xlfn._xlws.FILTER(Table4[Column1],ISNUMBER(SEARCH(Table4[Column1],MIS[[#This Row],[OrderUniqueIdentifier]])),"")</f>
        <v>NOTREND</v>
      </c>
    </row>
    <row r="1177" spans="1:37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>
        <f>_xlfn.XLOOKUP(MIS[[#This Row],[TRADING SYMBOL]],[1]Sheet1!$D:$D,[1]Sheet1!$C:$C)</f>
        <v>17.8</v>
      </c>
      <c r="AE1177">
        <f>MIS[[#This Row],[OrderAverageTradedPrice]]*MIS[[#This Row],[OrderQuantity]]</f>
        <v>1012</v>
      </c>
      <c r="AF1177">
        <f>MIS[[#This Row],[LTP]]*MIS[[#This Row],[OrderQuantity]]</f>
        <v>712</v>
      </c>
      <c r="AG1177">
        <f>IF(MIS[[#This Row],[OrderSide]]="SELL",MIS[[#This Row],[VALUE]]-MIS[[#This Row],[LIVE_VALUE]],MIS[[#This Row],[LIVE_VALUE]]-MIS[[#This Row],[VALUE]])</f>
        <v>-300</v>
      </c>
      <c r="AH1177" t="str" cm="1">
        <f t="array" ref="AH1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7" t="str">
        <f>MIS[[#This Row],[TRADING SYMBOL]]</f>
        <v>SENSEX2552084800CE</v>
      </c>
      <c r="AJ1177" t="str">
        <f>IF(RIGHT(MIS[[#This Row],[Main/Hedge]],4)="MAIN","MAIN","HEDGE")</f>
        <v>HEDGE</v>
      </c>
      <c r="AK1177" t="str" cm="1">
        <f t="array" ref="AK1177">_xlfn._xlws.FILTER(Table4[Column1],ISNUMBER(SEARCH(Table4[Column1],MIS[[#This Row],[OrderUniqueIdentifier]])),"")</f>
        <v>NOTREND</v>
      </c>
    </row>
    <row r="1178" spans="1:37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>
        <f>_xlfn.XLOOKUP(MIS[[#This Row],[TRADING SYMBOL]],[1]Sheet1!$D:$D,[1]Sheet1!$C:$C)</f>
        <v>17.8</v>
      </c>
      <c r="AE1178">
        <f>MIS[[#This Row],[OrderAverageTradedPrice]]*MIS[[#This Row],[OrderQuantity]]</f>
        <v>2016</v>
      </c>
      <c r="AF1178">
        <f>MIS[[#This Row],[LTP]]*MIS[[#This Row],[OrderQuantity]]</f>
        <v>1424</v>
      </c>
      <c r="AG1178">
        <f>IF(MIS[[#This Row],[OrderSide]]="SELL",MIS[[#This Row],[VALUE]]-MIS[[#This Row],[LIVE_VALUE]],MIS[[#This Row],[LIVE_VALUE]]-MIS[[#This Row],[VALUE]])</f>
        <v>-592</v>
      </c>
      <c r="AH1178" t="str" cm="1">
        <f t="array" ref="AH1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8" t="str">
        <f>MIS[[#This Row],[TRADING SYMBOL]]</f>
        <v>SENSEX2552084800CE</v>
      </c>
      <c r="AJ1178" t="str">
        <f>IF(RIGHT(MIS[[#This Row],[Main/Hedge]],4)="MAIN","MAIN","HEDGE")</f>
        <v>HEDGE</v>
      </c>
      <c r="AK1178" t="str" cm="1">
        <f t="array" ref="AK1178">_xlfn._xlws.FILTER(Table4[Column1],ISNUMBER(SEARCH(Table4[Column1],MIS[[#This Row],[OrderUniqueIdentifier]])),"")</f>
        <v>NOTREND</v>
      </c>
    </row>
    <row r="1179" spans="1:37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>
        <f>_xlfn.XLOOKUP(MIS[[#This Row],[TRADING SYMBOL]],[1]Sheet1!$D:$D,[1]Sheet1!$C:$C)</f>
        <v>32.799999999999997</v>
      </c>
      <c r="AE1179">
        <f>MIS[[#This Row],[OrderAverageTradedPrice]]*MIS[[#This Row],[OrderQuantity]]</f>
        <v>4708</v>
      </c>
      <c r="AF1179">
        <f>MIS[[#This Row],[LTP]]*MIS[[#This Row],[OrderQuantity]]</f>
        <v>2624</v>
      </c>
      <c r="AG1179">
        <f>IF(MIS[[#This Row],[OrderSide]]="SELL",MIS[[#This Row],[VALUE]]-MIS[[#This Row],[LIVE_VALUE]],MIS[[#This Row],[LIVE_VALUE]]-MIS[[#This Row],[VALUE]])</f>
        <v>-2084</v>
      </c>
      <c r="AH1179" t="str" cm="1">
        <f t="array" ref="AH1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9" t="str">
        <f>MIS[[#This Row],[TRADING SYMBOL]]</f>
        <v>SENSEX2552079800PE</v>
      </c>
      <c r="AJ1179" t="str">
        <f>IF(RIGHT(MIS[[#This Row],[Main/Hedge]],4)="MAIN","MAIN","HEDGE")</f>
        <v>HEDGE</v>
      </c>
      <c r="AK1179" t="str" cm="1">
        <f t="array" ref="AK1179">_xlfn._xlws.FILTER(Table4[Column1],ISNUMBER(SEARCH(Table4[Column1],MIS[[#This Row],[OrderUniqueIdentifier]])),"")</f>
        <v>NOTREND</v>
      </c>
    </row>
    <row r="1180" spans="1:37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>
        <f>_xlfn.XLOOKUP(MIS[[#This Row],[TRADING SYMBOL]],[1]Sheet1!$D:$D,[1]Sheet1!$C:$C)</f>
        <v>17.8</v>
      </c>
      <c r="AE1180">
        <f>MIS[[#This Row],[OrderAverageTradedPrice]]*MIS[[#This Row],[OrderQuantity]]</f>
        <v>3024</v>
      </c>
      <c r="AF1180">
        <f>MIS[[#This Row],[LTP]]*MIS[[#This Row],[OrderQuantity]]</f>
        <v>2136</v>
      </c>
      <c r="AG1180">
        <f>IF(MIS[[#This Row],[OrderSide]]="SELL",MIS[[#This Row],[VALUE]]-MIS[[#This Row],[LIVE_VALUE]],MIS[[#This Row],[LIVE_VALUE]]-MIS[[#This Row],[VALUE]])</f>
        <v>-888</v>
      </c>
      <c r="AH1180" t="str" cm="1">
        <f t="array" ref="AH11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0" t="str">
        <f>MIS[[#This Row],[TRADING SYMBOL]]</f>
        <v>SENSEX2552084800CE</v>
      </c>
      <c r="AJ1180" t="str">
        <f>IF(RIGHT(MIS[[#This Row],[Main/Hedge]],4)="MAIN","MAIN","HEDGE")</f>
        <v>HEDGE</v>
      </c>
      <c r="AK1180" t="str" cm="1">
        <f t="array" ref="AK1180">_xlfn._xlws.FILTER(Table4[Column1],ISNUMBER(SEARCH(Table4[Column1],MIS[[#This Row],[OrderUniqueIdentifier]])),"")</f>
        <v>NOTREND</v>
      </c>
    </row>
    <row r="1181" spans="1:37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>
        <f>_xlfn.XLOOKUP(MIS[[#This Row],[TRADING SYMBOL]],[1]Sheet1!$D:$D,[1]Sheet1!$C:$C)</f>
        <v>32.799999999999997</v>
      </c>
      <c r="AE1181">
        <f>MIS[[#This Row],[OrderAverageTradedPrice]]*MIS[[#This Row],[OrderQuantity]]</f>
        <v>7057.9999999999918</v>
      </c>
      <c r="AF1181">
        <f>MIS[[#This Row],[LTP]]*MIS[[#This Row],[OrderQuantity]]</f>
        <v>3935.9999999999995</v>
      </c>
      <c r="AG1181">
        <f>IF(MIS[[#This Row],[OrderSide]]="SELL",MIS[[#This Row],[VALUE]]-MIS[[#This Row],[LIVE_VALUE]],MIS[[#This Row],[LIVE_VALUE]]-MIS[[#This Row],[VALUE]])</f>
        <v>-3121.9999999999923</v>
      </c>
      <c r="AH1181" t="str" cm="1">
        <f t="array" ref="AH1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1" t="str">
        <f>MIS[[#This Row],[TRADING SYMBOL]]</f>
        <v>SENSEX2552079800PE</v>
      </c>
      <c r="AJ1181" t="str">
        <f>IF(RIGHT(MIS[[#This Row],[Main/Hedge]],4)="MAIN","MAIN","HEDGE")</f>
        <v>HEDGE</v>
      </c>
      <c r="AK1181" t="str" cm="1">
        <f t="array" ref="AK1181">_xlfn._xlws.FILTER(Table4[Column1],ISNUMBER(SEARCH(Table4[Column1],MIS[[#This Row],[OrderUniqueIdentifier]])),"")</f>
        <v>NOTREND</v>
      </c>
    </row>
    <row r="1182" spans="1:37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>
        <f>_xlfn.XLOOKUP(MIS[[#This Row],[TRADING SYMBOL]],[1]Sheet1!$D:$D,[1]Sheet1!$C:$C)</f>
        <v>32.799999999999997</v>
      </c>
      <c r="AE1182">
        <f>MIS[[#This Row],[OrderAverageTradedPrice]]*MIS[[#This Row],[OrderQuantity]]</f>
        <v>7053.9999999999964</v>
      </c>
      <c r="AF1182">
        <f>MIS[[#This Row],[LTP]]*MIS[[#This Row],[OrderQuantity]]</f>
        <v>3935.9999999999995</v>
      </c>
      <c r="AG1182">
        <f>IF(MIS[[#This Row],[OrderSide]]="SELL",MIS[[#This Row],[VALUE]]-MIS[[#This Row],[LIVE_VALUE]],MIS[[#This Row],[LIVE_VALUE]]-MIS[[#This Row],[VALUE]])</f>
        <v>-3117.9999999999968</v>
      </c>
      <c r="AH1182" t="str" cm="1">
        <f t="array" ref="AH11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2" t="str">
        <f>MIS[[#This Row],[TRADING SYMBOL]]</f>
        <v>SENSEX2552079800PE</v>
      </c>
      <c r="AJ1182" t="str">
        <f>IF(RIGHT(MIS[[#This Row],[Main/Hedge]],4)="MAIN","MAIN","HEDGE")</f>
        <v>HEDGE</v>
      </c>
      <c r="AK1182" t="str" cm="1">
        <f t="array" ref="AK1182">_xlfn._xlws.FILTER(Table4[Column1],ISNUMBER(SEARCH(Table4[Column1],MIS[[#This Row],[OrderUniqueIdentifier]])),"")</f>
        <v>NOTREND</v>
      </c>
    </row>
    <row r="1183" spans="1:37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>
        <f>_xlfn.XLOOKUP(MIS[[#This Row],[TRADING SYMBOL]],[1]Sheet1!$D:$D,[1]Sheet1!$C:$C)</f>
        <v>17.8</v>
      </c>
      <c r="AE1183">
        <f>MIS[[#This Row],[OrderAverageTradedPrice]]*MIS[[#This Row],[OrderQuantity]]</f>
        <v>3542</v>
      </c>
      <c r="AF1183">
        <f>MIS[[#This Row],[LTP]]*MIS[[#This Row],[OrderQuantity]]</f>
        <v>2492</v>
      </c>
      <c r="AG1183">
        <f>IF(MIS[[#This Row],[OrderSide]]="SELL",MIS[[#This Row],[VALUE]]-MIS[[#This Row],[LIVE_VALUE]],MIS[[#This Row],[LIVE_VALUE]]-MIS[[#This Row],[VALUE]])</f>
        <v>-1050</v>
      </c>
      <c r="AH1183" t="str" cm="1">
        <f t="array" ref="AH11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3" t="str">
        <f>MIS[[#This Row],[TRADING SYMBOL]]</f>
        <v>SENSEX2552084800CE</v>
      </c>
      <c r="AJ1183" t="str">
        <f>IF(RIGHT(MIS[[#This Row],[Main/Hedge]],4)="MAIN","MAIN","HEDGE")</f>
        <v>HEDGE</v>
      </c>
      <c r="AK1183" t="str" cm="1">
        <f t="array" ref="AK1183">_xlfn._xlws.FILTER(Table4[Column1],ISNUMBER(SEARCH(Table4[Column1],MIS[[#This Row],[OrderUniqueIdentifier]])),"")</f>
        <v>NOTREND</v>
      </c>
    </row>
    <row r="1184" spans="1:37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>
        <f>_xlfn.XLOOKUP(MIS[[#This Row],[TRADING SYMBOL]],[1]Sheet1!$D:$D,[1]Sheet1!$C:$C)</f>
        <v>32.799999999999997</v>
      </c>
      <c r="AE1184">
        <f>MIS[[#This Row],[OrderAverageTradedPrice]]*MIS[[#This Row],[OrderQuantity]]</f>
        <v>8232.9999999999927</v>
      </c>
      <c r="AF1184">
        <f>MIS[[#This Row],[LTP]]*MIS[[#This Row],[OrderQuantity]]</f>
        <v>4592</v>
      </c>
      <c r="AG1184">
        <f>IF(MIS[[#This Row],[OrderSide]]="SELL",MIS[[#This Row],[VALUE]]-MIS[[#This Row],[LIVE_VALUE]],MIS[[#This Row],[LIVE_VALUE]]-MIS[[#This Row],[VALUE]])</f>
        <v>-3640.9999999999927</v>
      </c>
      <c r="AH1184" t="str" cm="1">
        <f t="array" ref="AH1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4" t="str">
        <f>MIS[[#This Row],[TRADING SYMBOL]]</f>
        <v>SENSEX2552079800PE</v>
      </c>
      <c r="AJ1184" t="str">
        <f>IF(RIGHT(MIS[[#This Row],[Main/Hedge]],4)="MAIN","MAIN","HEDGE")</f>
        <v>HEDGE</v>
      </c>
      <c r="AK1184" t="str" cm="1">
        <f t="array" ref="AK1184">_xlfn._xlws.FILTER(Table4[Column1],ISNUMBER(SEARCH(Table4[Column1],MIS[[#This Row],[OrderUniqueIdentifier]])),"")</f>
        <v>NOTREND</v>
      </c>
    </row>
    <row r="1185" spans="1:37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>
        <f>_xlfn.XLOOKUP(MIS[[#This Row],[TRADING SYMBOL]],[1]Sheet1!$D:$D,[1]Sheet1!$C:$C)</f>
        <v>17.8</v>
      </c>
      <c r="AE1185">
        <f>MIS[[#This Row],[OrderAverageTradedPrice]]*MIS[[#This Row],[OrderQuantity]]</f>
        <v>5566</v>
      </c>
      <c r="AF1185">
        <f>MIS[[#This Row],[LTP]]*MIS[[#This Row],[OrderQuantity]]</f>
        <v>3916</v>
      </c>
      <c r="AG1185">
        <f>IF(MIS[[#This Row],[OrderSide]]="SELL",MIS[[#This Row],[VALUE]]-MIS[[#This Row],[LIVE_VALUE]],MIS[[#This Row],[LIVE_VALUE]]-MIS[[#This Row],[VALUE]])</f>
        <v>-1650</v>
      </c>
      <c r="AH1185" t="str" cm="1">
        <f t="array" ref="AH1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5" t="str">
        <f>MIS[[#This Row],[TRADING SYMBOL]]</f>
        <v>SENSEX2552084800CE</v>
      </c>
      <c r="AJ1185" t="str">
        <f>IF(RIGHT(MIS[[#This Row],[Main/Hedge]],4)="MAIN","MAIN","HEDGE")</f>
        <v>HEDGE</v>
      </c>
      <c r="AK1185" t="str" cm="1">
        <f t="array" ref="AK1185">_xlfn._xlws.FILTER(Table4[Column1],ISNUMBER(SEARCH(Table4[Column1],MIS[[#This Row],[OrderUniqueIdentifier]])),"")</f>
        <v>NOTREND</v>
      </c>
    </row>
    <row r="1186" spans="1:37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>
        <f>_xlfn.XLOOKUP(MIS[[#This Row],[TRADING SYMBOL]],[1]Sheet1!$D:$D,[1]Sheet1!$C:$C)</f>
        <v>32.799999999999997</v>
      </c>
      <c r="AE1186">
        <f>MIS[[#This Row],[OrderAverageTradedPrice]]*MIS[[#This Row],[OrderQuantity]]</f>
        <v>2352</v>
      </c>
      <c r="AF1186">
        <f>MIS[[#This Row],[LTP]]*MIS[[#This Row],[OrderQuantity]]</f>
        <v>1312</v>
      </c>
      <c r="AG1186">
        <f>IF(MIS[[#This Row],[OrderSide]]="SELL",MIS[[#This Row],[VALUE]]-MIS[[#This Row],[LIVE_VALUE]],MIS[[#This Row],[LIVE_VALUE]]-MIS[[#This Row],[VALUE]])</f>
        <v>-1040</v>
      </c>
      <c r="AH1186" t="str" cm="1">
        <f t="array" ref="AH11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6" t="str">
        <f>MIS[[#This Row],[TRADING SYMBOL]]</f>
        <v>SENSEX2552079800PE</v>
      </c>
      <c r="AJ1186" t="str">
        <f>IF(RIGHT(MIS[[#This Row],[Main/Hedge]],4)="MAIN","MAIN","HEDGE")</f>
        <v>HEDGE</v>
      </c>
      <c r="AK1186" t="str" cm="1">
        <f t="array" ref="AK1186">_xlfn._xlws.FILTER(Table4[Column1],ISNUMBER(SEARCH(Table4[Column1],MIS[[#This Row],[OrderUniqueIdentifier]])),"")</f>
        <v>NOTREND</v>
      </c>
    </row>
    <row r="1187" spans="1:37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>
        <f>_xlfn.XLOOKUP(MIS[[#This Row],[TRADING SYMBOL]],[1]Sheet1!$D:$D,[1]Sheet1!$C:$C)</f>
        <v>32.799999999999997</v>
      </c>
      <c r="AE1187">
        <f>MIS[[#This Row],[OrderAverageTradedPrice]]*MIS[[#This Row],[OrderQuantity]]</f>
        <v>2353</v>
      </c>
      <c r="AF1187">
        <f>MIS[[#This Row],[LTP]]*MIS[[#This Row],[OrderQuantity]]</f>
        <v>1312</v>
      </c>
      <c r="AG1187">
        <f>IF(MIS[[#This Row],[OrderSide]]="SELL",MIS[[#This Row],[VALUE]]-MIS[[#This Row],[LIVE_VALUE]],MIS[[#This Row],[LIVE_VALUE]]-MIS[[#This Row],[VALUE]])</f>
        <v>-1041</v>
      </c>
      <c r="AH1187" t="str" cm="1">
        <f t="array" ref="AH11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7" t="str">
        <f>MIS[[#This Row],[TRADING SYMBOL]]</f>
        <v>SENSEX2552079800PE</v>
      </c>
      <c r="AJ1187" t="str">
        <f>IF(RIGHT(MIS[[#This Row],[Main/Hedge]],4)="MAIN","MAIN","HEDGE")</f>
        <v>HEDGE</v>
      </c>
      <c r="AK1187" t="str" cm="1">
        <f t="array" ref="AK1187">_xlfn._xlws.FILTER(Table4[Column1],ISNUMBER(SEARCH(Table4[Column1],MIS[[#This Row],[OrderUniqueIdentifier]])),"")</f>
        <v>NOTREND</v>
      </c>
    </row>
    <row r="1188" spans="1:37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>
        <f>_xlfn.XLOOKUP(MIS[[#This Row],[TRADING SYMBOL]],[1]Sheet1!$D:$D,[1]Sheet1!$C:$C)</f>
        <v>17.8</v>
      </c>
      <c r="AE1188">
        <f>MIS[[#This Row],[OrderAverageTradedPrice]]*MIS[[#This Row],[OrderQuantity]]</f>
        <v>1014</v>
      </c>
      <c r="AF1188">
        <f>MIS[[#This Row],[LTP]]*MIS[[#This Row],[OrderQuantity]]</f>
        <v>712</v>
      </c>
      <c r="AG1188">
        <f>IF(MIS[[#This Row],[OrderSide]]="SELL",MIS[[#This Row],[VALUE]]-MIS[[#This Row],[LIVE_VALUE]],MIS[[#This Row],[LIVE_VALUE]]-MIS[[#This Row],[VALUE]])</f>
        <v>-302</v>
      </c>
      <c r="AH1188" t="str" cm="1">
        <f t="array" ref="AH11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8" t="str">
        <f>MIS[[#This Row],[TRADING SYMBOL]]</f>
        <v>SENSEX2552084800CE</v>
      </c>
      <c r="AJ1188" t="str">
        <f>IF(RIGHT(MIS[[#This Row],[Main/Hedge]],4)="MAIN","MAIN","HEDGE")</f>
        <v>HEDGE</v>
      </c>
      <c r="AK1188" t="str" cm="1">
        <f t="array" ref="AK1188">_xlfn._xlws.FILTER(Table4[Column1],ISNUMBER(SEARCH(Table4[Column1],MIS[[#This Row],[OrderUniqueIdentifier]])),"")</f>
        <v>NOTREND</v>
      </c>
    </row>
    <row r="1189" spans="1:37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>
        <f>_xlfn.XLOOKUP(MIS[[#This Row],[TRADING SYMBOL]],[1]Sheet1!$D:$D,[1]Sheet1!$C:$C)</f>
        <v>32.799999999999997</v>
      </c>
      <c r="AE1189">
        <f>MIS[[#This Row],[OrderAverageTradedPrice]]*MIS[[#This Row],[OrderQuantity]]</f>
        <v>2338</v>
      </c>
      <c r="AF1189">
        <f>MIS[[#This Row],[LTP]]*MIS[[#This Row],[OrderQuantity]]</f>
        <v>1312</v>
      </c>
      <c r="AG1189">
        <f>IF(MIS[[#This Row],[OrderSide]]="SELL",MIS[[#This Row],[VALUE]]-MIS[[#This Row],[LIVE_VALUE]],MIS[[#This Row],[LIVE_VALUE]]-MIS[[#This Row],[VALUE]])</f>
        <v>-1026</v>
      </c>
      <c r="AH1189" t="str" cm="1">
        <f t="array" ref="AH11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9" t="str">
        <f>MIS[[#This Row],[TRADING SYMBOL]]</f>
        <v>SENSEX2552079800PE</v>
      </c>
      <c r="AJ1189" t="str">
        <f>IF(RIGHT(MIS[[#This Row],[Main/Hedge]],4)="MAIN","MAIN","HEDGE")</f>
        <v>HEDGE</v>
      </c>
      <c r="AK1189" t="str" cm="1">
        <f t="array" ref="AK1189">_xlfn._xlws.FILTER(Table4[Column1],ISNUMBER(SEARCH(Table4[Column1],MIS[[#This Row],[OrderUniqueIdentifier]])),"")</f>
        <v>NOTREND</v>
      </c>
    </row>
    <row r="1190" spans="1:37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>
        <f>_xlfn.XLOOKUP(MIS[[#This Row],[TRADING SYMBOL]],[1]Sheet1!$D:$D,[1]Sheet1!$C:$C)</f>
        <v>32.799999999999997</v>
      </c>
      <c r="AE1190">
        <f>MIS[[#This Row],[OrderAverageTradedPrice]]*MIS[[#This Row],[OrderQuantity]]</f>
        <v>2364</v>
      </c>
      <c r="AF1190">
        <f>MIS[[#This Row],[LTP]]*MIS[[#This Row],[OrderQuantity]]</f>
        <v>1312</v>
      </c>
      <c r="AG1190">
        <f>IF(MIS[[#This Row],[OrderSide]]="SELL",MIS[[#This Row],[VALUE]]-MIS[[#This Row],[LIVE_VALUE]],MIS[[#This Row],[LIVE_VALUE]]-MIS[[#This Row],[VALUE]])</f>
        <v>-1052</v>
      </c>
      <c r="AH1190" t="str" cm="1">
        <f t="array" ref="AH1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0" t="str">
        <f>MIS[[#This Row],[TRADING SYMBOL]]</f>
        <v>SENSEX2552079800PE</v>
      </c>
      <c r="AJ1190" t="str">
        <f>IF(RIGHT(MIS[[#This Row],[Main/Hedge]],4)="MAIN","MAIN","HEDGE")</f>
        <v>HEDGE</v>
      </c>
      <c r="AK1190" t="str" cm="1">
        <f t="array" ref="AK1190">_xlfn._xlws.FILTER(Table4[Column1],ISNUMBER(SEARCH(Table4[Column1],MIS[[#This Row],[OrderUniqueIdentifier]])),"")</f>
        <v>NOTREND</v>
      </c>
    </row>
    <row r="1191" spans="1:37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>
        <f>_xlfn.XLOOKUP(MIS[[#This Row],[TRADING SYMBOL]],[1]Sheet1!$D:$D,[1]Sheet1!$C:$C)</f>
        <v>32.799999999999997</v>
      </c>
      <c r="AE1191">
        <f>MIS[[#This Row],[OrderAverageTradedPrice]]*MIS[[#This Row],[OrderQuantity]]</f>
        <v>2355</v>
      </c>
      <c r="AF1191">
        <f>MIS[[#This Row],[LTP]]*MIS[[#This Row],[OrderQuantity]]</f>
        <v>1312</v>
      </c>
      <c r="AG1191">
        <f>IF(MIS[[#This Row],[OrderSide]]="SELL",MIS[[#This Row],[VALUE]]-MIS[[#This Row],[LIVE_VALUE]],MIS[[#This Row],[LIVE_VALUE]]-MIS[[#This Row],[VALUE]])</f>
        <v>-1043</v>
      </c>
      <c r="AH1191" t="str" cm="1">
        <f t="array" ref="AH1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1" t="str">
        <f>MIS[[#This Row],[TRADING SYMBOL]]</f>
        <v>SENSEX2552079800PE</v>
      </c>
      <c r="AJ1191" t="str">
        <f>IF(RIGHT(MIS[[#This Row],[Main/Hedge]],4)="MAIN","MAIN","HEDGE")</f>
        <v>HEDGE</v>
      </c>
      <c r="AK1191" t="str" cm="1">
        <f t="array" ref="AK1191">_xlfn._xlws.FILTER(Table4[Column1],ISNUMBER(SEARCH(Table4[Column1],MIS[[#This Row],[OrderUniqueIdentifier]])),"")</f>
        <v>NOTREND</v>
      </c>
    </row>
    <row r="1192" spans="1:37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>
        <f>_xlfn.XLOOKUP(MIS[[#This Row],[TRADING SYMBOL]],[1]Sheet1!$D:$D,[1]Sheet1!$C:$C)</f>
        <v>17.8</v>
      </c>
      <c r="AE1192">
        <f>MIS[[#This Row],[OrderAverageTradedPrice]]*MIS[[#This Row],[OrderQuantity]]</f>
        <v>506</v>
      </c>
      <c r="AF1192">
        <f>MIS[[#This Row],[LTP]]*MIS[[#This Row],[OrderQuantity]]</f>
        <v>356</v>
      </c>
      <c r="AG1192">
        <f>IF(MIS[[#This Row],[OrderSide]]="SELL",MIS[[#This Row],[VALUE]]-MIS[[#This Row],[LIVE_VALUE]],MIS[[#This Row],[LIVE_VALUE]]-MIS[[#This Row],[VALUE]])</f>
        <v>-150</v>
      </c>
      <c r="AH1192" t="str" cm="1">
        <f t="array" ref="AH11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2" t="str">
        <f>MIS[[#This Row],[TRADING SYMBOL]]</f>
        <v>SENSEX2552084800CE</v>
      </c>
      <c r="AJ1192" t="str">
        <f>IF(RIGHT(MIS[[#This Row],[Main/Hedge]],4)="MAIN","MAIN","HEDGE")</f>
        <v>HEDGE</v>
      </c>
      <c r="AK1192" t="str" cm="1">
        <f t="array" ref="AK1192">_xlfn._xlws.FILTER(Table4[Column1],ISNUMBER(SEARCH(Table4[Column1],MIS[[#This Row],[OrderUniqueIdentifier]])),"")</f>
        <v>NOTREND</v>
      </c>
    </row>
    <row r="1193" spans="1:37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>
        <f>_xlfn.XLOOKUP(MIS[[#This Row],[TRADING SYMBOL]],[1]Sheet1!$D:$D,[1]Sheet1!$C:$C)</f>
        <v>32.799999999999997</v>
      </c>
      <c r="AE1193">
        <f>MIS[[#This Row],[OrderAverageTradedPrice]]*MIS[[#This Row],[OrderQuantity]]</f>
        <v>2366</v>
      </c>
      <c r="AF1193">
        <f>MIS[[#This Row],[LTP]]*MIS[[#This Row],[OrderQuantity]]</f>
        <v>1312</v>
      </c>
      <c r="AG1193">
        <f>IF(MIS[[#This Row],[OrderSide]]="SELL",MIS[[#This Row],[VALUE]]-MIS[[#This Row],[LIVE_VALUE]],MIS[[#This Row],[LIVE_VALUE]]-MIS[[#This Row],[VALUE]])</f>
        <v>-1054</v>
      </c>
      <c r="AH1193" t="str" cm="1">
        <f t="array" ref="AH11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3" t="str">
        <f>MIS[[#This Row],[TRADING SYMBOL]]</f>
        <v>SENSEX2552079800PE</v>
      </c>
      <c r="AJ1193" t="str">
        <f>IF(RIGHT(MIS[[#This Row],[Main/Hedge]],4)="MAIN","MAIN","HEDGE")</f>
        <v>HEDGE</v>
      </c>
      <c r="AK1193" t="str" cm="1">
        <f t="array" ref="AK1193">_xlfn._xlws.FILTER(Table4[Column1],ISNUMBER(SEARCH(Table4[Column1],MIS[[#This Row],[OrderUniqueIdentifier]])),"")</f>
        <v>NOTREND</v>
      </c>
    </row>
    <row r="1194" spans="1:37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>
        <f>_xlfn.XLOOKUP(MIS[[#This Row],[TRADING SYMBOL]],[1]Sheet1!$D:$D,[1]Sheet1!$C:$C)</f>
        <v>17.8</v>
      </c>
      <c r="AE1194">
        <f>MIS[[#This Row],[OrderAverageTradedPrice]]*MIS[[#This Row],[OrderQuantity]]</f>
        <v>503</v>
      </c>
      <c r="AF1194">
        <f>MIS[[#This Row],[LTP]]*MIS[[#This Row],[OrderQuantity]]</f>
        <v>356</v>
      </c>
      <c r="AG1194">
        <f>IF(MIS[[#This Row],[OrderSide]]="SELL",MIS[[#This Row],[VALUE]]-MIS[[#This Row],[LIVE_VALUE]],MIS[[#This Row],[LIVE_VALUE]]-MIS[[#This Row],[VALUE]])</f>
        <v>-147</v>
      </c>
      <c r="AH1194" t="str" cm="1">
        <f t="array" ref="AH11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4" t="str">
        <f>MIS[[#This Row],[TRADING SYMBOL]]</f>
        <v>SENSEX2552084800CE</v>
      </c>
      <c r="AJ1194" t="str">
        <f>IF(RIGHT(MIS[[#This Row],[Main/Hedge]],4)="MAIN","MAIN","HEDGE")</f>
        <v>HEDGE</v>
      </c>
      <c r="AK1194" t="str" cm="1">
        <f t="array" ref="AK1194">_xlfn._xlws.FILTER(Table4[Column1],ISNUMBER(SEARCH(Table4[Column1],MIS[[#This Row],[OrderUniqueIdentifier]])),"")</f>
        <v>NOTREND</v>
      </c>
    </row>
    <row r="1195" spans="1:37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>
        <f>_xlfn.XLOOKUP(MIS[[#This Row],[TRADING SYMBOL]],[1]Sheet1!$D:$D,[1]Sheet1!$C:$C)</f>
        <v>32.799999999999997</v>
      </c>
      <c r="AE1195">
        <f>MIS[[#This Row],[OrderAverageTradedPrice]]*MIS[[#This Row],[OrderQuantity]]</f>
        <v>2344</v>
      </c>
      <c r="AF1195">
        <f>MIS[[#This Row],[LTP]]*MIS[[#This Row],[OrderQuantity]]</f>
        <v>1312</v>
      </c>
      <c r="AG1195">
        <f>IF(MIS[[#This Row],[OrderSide]]="SELL",MIS[[#This Row],[VALUE]]-MIS[[#This Row],[LIVE_VALUE]],MIS[[#This Row],[LIVE_VALUE]]-MIS[[#This Row],[VALUE]])</f>
        <v>-1032</v>
      </c>
      <c r="AH1195" t="str" cm="1">
        <f t="array" ref="AH1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5" t="str">
        <f>MIS[[#This Row],[TRADING SYMBOL]]</f>
        <v>SENSEX2552079800PE</v>
      </c>
      <c r="AJ1195" t="str">
        <f>IF(RIGHT(MIS[[#This Row],[Main/Hedge]],4)="MAIN","MAIN","HEDGE")</f>
        <v>HEDGE</v>
      </c>
      <c r="AK1195" t="str" cm="1">
        <f t="array" ref="AK1195">_xlfn._xlws.FILTER(Table4[Column1],ISNUMBER(SEARCH(Table4[Column1],MIS[[#This Row],[OrderUniqueIdentifier]])),"")</f>
        <v>NOTREND</v>
      </c>
    </row>
    <row r="1196" spans="1:37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>
        <f>_xlfn.XLOOKUP(MIS[[#This Row],[TRADING SYMBOL]],[1]Sheet1!$D:$D,[1]Sheet1!$C:$C)</f>
        <v>32.799999999999997</v>
      </c>
      <c r="AE1196">
        <f>MIS[[#This Row],[OrderAverageTradedPrice]]*MIS[[#This Row],[OrderQuantity]]</f>
        <v>4728</v>
      </c>
      <c r="AF1196">
        <f>MIS[[#This Row],[LTP]]*MIS[[#This Row],[OrderQuantity]]</f>
        <v>2624</v>
      </c>
      <c r="AG1196">
        <f>IF(MIS[[#This Row],[OrderSide]]="SELL",MIS[[#This Row],[VALUE]]-MIS[[#This Row],[LIVE_VALUE]],MIS[[#This Row],[LIVE_VALUE]]-MIS[[#This Row],[VALUE]])</f>
        <v>-2104</v>
      </c>
      <c r="AH1196" t="str" cm="1">
        <f t="array" ref="AH11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6" t="str">
        <f>MIS[[#This Row],[TRADING SYMBOL]]</f>
        <v>SENSEX2552079800PE</v>
      </c>
      <c r="AJ1196" t="str">
        <f>IF(RIGHT(MIS[[#This Row],[Main/Hedge]],4)="MAIN","MAIN","HEDGE")</f>
        <v>HEDGE</v>
      </c>
      <c r="AK1196" t="str" cm="1">
        <f t="array" ref="AK1196">_xlfn._xlws.FILTER(Table4[Column1],ISNUMBER(SEARCH(Table4[Column1],MIS[[#This Row],[OrderUniqueIdentifier]])),"")</f>
        <v>NOTREND</v>
      </c>
    </row>
    <row r="1197" spans="1:37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>
        <f>_xlfn.XLOOKUP(MIS[[#This Row],[TRADING SYMBOL]],[1]Sheet1!$D:$D,[1]Sheet1!$C:$C)</f>
        <v>17.8</v>
      </c>
      <c r="AE1197">
        <f>MIS[[#This Row],[OrderAverageTradedPrice]]*MIS[[#This Row],[OrderQuantity]]</f>
        <v>507</v>
      </c>
      <c r="AF1197">
        <f>MIS[[#This Row],[LTP]]*MIS[[#This Row],[OrderQuantity]]</f>
        <v>356</v>
      </c>
      <c r="AG1197">
        <f>IF(MIS[[#This Row],[OrderSide]]="SELL",MIS[[#This Row],[VALUE]]-MIS[[#This Row],[LIVE_VALUE]],MIS[[#This Row],[LIVE_VALUE]]-MIS[[#This Row],[VALUE]])</f>
        <v>-151</v>
      </c>
      <c r="AH1197" t="str" cm="1">
        <f t="array" ref="AH1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7" t="str">
        <f>MIS[[#This Row],[TRADING SYMBOL]]</f>
        <v>SENSEX2552084800CE</v>
      </c>
      <c r="AJ1197" t="str">
        <f>IF(RIGHT(MIS[[#This Row],[Main/Hedge]],4)="MAIN","MAIN","HEDGE")</f>
        <v>HEDGE</v>
      </c>
      <c r="AK1197" t="str" cm="1">
        <f t="array" ref="AK1197">_xlfn._xlws.FILTER(Table4[Column1],ISNUMBER(SEARCH(Table4[Column1],MIS[[#This Row],[OrderUniqueIdentifier]])),"")</f>
        <v>NOTREND</v>
      </c>
    </row>
    <row r="1198" spans="1:37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>
        <f>_xlfn.XLOOKUP(MIS[[#This Row],[TRADING SYMBOL]],[1]Sheet1!$D:$D,[1]Sheet1!$C:$C)</f>
        <v>32.799999999999997</v>
      </c>
      <c r="AE1198">
        <f>MIS[[#This Row],[OrderAverageTradedPrice]]*MIS[[#This Row],[OrderQuantity]]</f>
        <v>1173</v>
      </c>
      <c r="AF1198">
        <f>MIS[[#This Row],[LTP]]*MIS[[#This Row],[OrderQuantity]]</f>
        <v>656</v>
      </c>
      <c r="AG1198">
        <f>IF(MIS[[#This Row],[OrderSide]]="SELL",MIS[[#This Row],[VALUE]]-MIS[[#This Row],[LIVE_VALUE]],MIS[[#This Row],[LIVE_VALUE]]-MIS[[#This Row],[VALUE]])</f>
        <v>-517</v>
      </c>
      <c r="AH1198" t="str" cm="1">
        <f t="array" ref="AH11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8" t="str">
        <f>MIS[[#This Row],[TRADING SYMBOL]]</f>
        <v>SENSEX2552079800PE</v>
      </c>
      <c r="AJ1198" t="str">
        <f>IF(RIGHT(MIS[[#This Row],[Main/Hedge]],4)="MAIN","MAIN","HEDGE")</f>
        <v>HEDGE</v>
      </c>
      <c r="AK1198" t="str" cm="1">
        <f t="array" ref="AK1198">_xlfn._xlws.FILTER(Table4[Column1],ISNUMBER(SEARCH(Table4[Column1],MIS[[#This Row],[OrderUniqueIdentifier]])),"")</f>
        <v>NOTREND</v>
      </c>
    </row>
    <row r="1199" spans="1:37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>
        <f>_xlfn.XLOOKUP(MIS[[#This Row],[TRADING SYMBOL]],[1]Sheet1!$D:$D,[1]Sheet1!$C:$C)</f>
        <v>17.8</v>
      </c>
      <c r="AE1199">
        <f>MIS[[#This Row],[OrderAverageTradedPrice]]*MIS[[#This Row],[OrderQuantity]]</f>
        <v>505</v>
      </c>
      <c r="AF1199">
        <f>MIS[[#This Row],[LTP]]*MIS[[#This Row],[OrderQuantity]]</f>
        <v>356</v>
      </c>
      <c r="AG1199">
        <f>IF(MIS[[#This Row],[OrderSide]]="SELL",MIS[[#This Row],[VALUE]]-MIS[[#This Row],[LIVE_VALUE]],MIS[[#This Row],[LIVE_VALUE]]-MIS[[#This Row],[VALUE]])</f>
        <v>-149</v>
      </c>
      <c r="AH1199" t="str" cm="1">
        <f t="array" ref="AH11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9" t="str">
        <f>MIS[[#This Row],[TRADING SYMBOL]]</f>
        <v>SENSEX2552084800CE</v>
      </c>
      <c r="AJ1199" t="str">
        <f>IF(RIGHT(MIS[[#This Row],[Main/Hedge]],4)="MAIN","MAIN","HEDGE")</f>
        <v>HEDGE</v>
      </c>
      <c r="AK1199" t="str" cm="1">
        <f t="array" ref="AK1199">_xlfn._xlws.FILTER(Table4[Column1],ISNUMBER(SEARCH(Table4[Column1],MIS[[#This Row],[OrderUniqueIdentifier]])),"")</f>
        <v>NOTREND</v>
      </c>
    </row>
    <row r="1200" spans="1:37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>
        <f>_xlfn.XLOOKUP(MIS[[#This Row],[TRADING SYMBOL]],[1]Sheet1!$D:$D,[1]Sheet1!$C:$C)</f>
        <v>17.8</v>
      </c>
      <c r="AE1200">
        <f>MIS[[#This Row],[OrderAverageTradedPrice]]*MIS[[#This Row],[OrderQuantity]]</f>
        <v>2028</v>
      </c>
      <c r="AF1200">
        <f>MIS[[#This Row],[LTP]]*MIS[[#This Row],[OrderQuantity]]</f>
        <v>1424</v>
      </c>
      <c r="AG1200">
        <f>IF(MIS[[#This Row],[OrderSide]]="SELL",MIS[[#This Row],[VALUE]]-MIS[[#This Row],[LIVE_VALUE]],MIS[[#This Row],[LIVE_VALUE]]-MIS[[#This Row],[VALUE]])</f>
        <v>-604</v>
      </c>
      <c r="AH1200" t="str" cm="1">
        <f t="array" ref="AH1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0" t="str">
        <f>MIS[[#This Row],[TRADING SYMBOL]]</f>
        <v>SENSEX2552084800CE</v>
      </c>
      <c r="AJ1200" t="str">
        <f>IF(RIGHT(MIS[[#This Row],[Main/Hedge]],4)="MAIN","MAIN","HEDGE")</f>
        <v>HEDGE</v>
      </c>
      <c r="AK1200" t="str" cm="1">
        <f t="array" ref="AK1200">_xlfn._xlws.FILTER(Table4[Column1],ISNUMBER(SEARCH(Table4[Column1],MIS[[#This Row],[OrderUniqueIdentifier]])),"")</f>
        <v>NOTREND</v>
      </c>
    </row>
    <row r="1201" spans="1:37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>
        <f>_xlfn.XLOOKUP(MIS[[#This Row],[TRADING SYMBOL]],[1]Sheet1!$D:$D,[1]Sheet1!$C:$C)</f>
        <v>32.799999999999997</v>
      </c>
      <c r="AE1201">
        <f>MIS[[#This Row],[OrderAverageTradedPrice]]*MIS[[#This Row],[OrderQuantity]]</f>
        <v>4680</v>
      </c>
      <c r="AF1201">
        <f>MIS[[#This Row],[LTP]]*MIS[[#This Row],[OrderQuantity]]</f>
        <v>2624</v>
      </c>
      <c r="AG1201">
        <f>IF(MIS[[#This Row],[OrderSide]]="SELL",MIS[[#This Row],[VALUE]]-MIS[[#This Row],[LIVE_VALUE]],MIS[[#This Row],[LIVE_VALUE]]-MIS[[#This Row],[VALUE]])</f>
        <v>-2056</v>
      </c>
      <c r="AH1201" t="str" cm="1">
        <f t="array" ref="AH12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1" t="str">
        <f>MIS[[#This Row],[TRADING SYMBOL]]</f>
        <v>SENSEX2552079800PE</v>
      </c>
      <c r="AJ1201" t="str">
        <f>IF(RIGHT(MIS[[#This Row],[Main/Hedge]],4)="MAIN","MAIN","HEDGE")</f>
        <v>HEDGE</v>
      </c>
      <c r="AK1201" t="str" cm="1">
        <f t="array" ref="AK1201">_xlfn._xlws.FILTER(Table4[Column1],ISNUMBER(SEARCH(Table4[Column1],MIS[[#This Row],[OrderUniqueIdentifier]])),"")</f>
        <v>NOTREND</v>
      </c>
    </row>
    <row r="1202" spans="1:37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>
        <f>_xlfn.XLOOKUP(MIS[[#This Row],[TRADING SYMBOL]],[1]Sheet1!$D:$D,[1]Sheet1!$C:$C)</f>
        <v>17.8</v>
      </c>
      <c r="AE1202">
        <f>MIS[[#This Row],[OrderAverageTradedPrice]]*MIS[[#This Row],[OrderQuantity]]</f>
        <v>6566.9999999999973</v>
      </c>
      <c r="AF1202">
        <f>MIS[[#This Row],[LTP]]*MIS[[#This Row],[OrderQuantity]]</f>
        <v>4628</v>
      </c>
      <c r="AG1202">
        <f>IF(MIS[[#This Row],[OrderSide]]="SELL",MIS[[#This Row],[VALUE]]-MIS[[#This Row],[LIVE_VALUE]],MIS[[#This Row],[LIVE_VALUE]]-MIS[[#This Row],[VALUE]])</f>
        <v>-1938.9999999999973</v>
      </c>
      <c r="AH1202" t="str" cm="1">
        <f t="array" ref="AH1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2" t="str">
        <f>MIS[[#This Row],[TRADING SYMBOL]]</f>
        <v>SENSEX2552084800CE</v>
      </c>
      <c r="AJ1202" t="str">
        <f>IF(RIGHT(MIS[[#This Row],[Main/Hedge]],4)="MAIN","MAIN","HEDGE")</f>
        <v>HEDGE</v>
      </c>
      <c r="AK1202" t="str" cm="1">
        <f t="array" ref="AK1202">_xlfn._xlws.FILTER(Table4[Column1],ISNUMBER(SEARCH(Table4[Column1],MIS[[#This Row],[OrderUniqueIdentifier]])),"")</f>
        <v>NOTREND</v>
      </c>
    </row>
    <row r="1203" spans="1:37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>
        <f>_xlfn.XLOOKUP(MIS[[#This Row],[TRADING SYMBOL]],[1]Sheet1!$D:$D,[1]Sheet1!$C:$C)</f>
        <v>32.799999999999997</v>
      </c>
      <c r="AE1203">
        <f>MIS[[#This Row],[OrderAverageTradedPrice]]*MIS[[#This Row],[OrderQuantity]]</f>
        <v>15275</v>
      </c>
      <c r="AF1203">
        <f>MIS[[#This Row],[LTP]]*MIS[[#This Row],[OrderQuantity]]</f>
        <v>8528</v>
      </c>
      <c r="AG1203">
        <f>IF(MIS[[#This Row],[OrderSide]]="SELL",MIS[[#This Row],[VALUE]]-MIS[[#This Row],[LIVE_VALUE]],MIS[[#This Row],[LIVE_VALUE]]-MIS[[#This Row],[VALUE]])</f>
        <v>-6747</v>
      </c>
      <c r="AH1203" t="str" cm="1">
        <f t="array" ref="AH12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3" t="str">
        <f>MIS[[#This Row],[TRADING SYMBOL]]</f>
        <v>SENSEX2552079800PE</v>
      </c>
      <c r="AJ1203" t="str">
        <f>IF(RIGHT(MIS[[#This Row],[Main/Hedge]],4)="MAIN","MAIN","HEDGE")</f>
        <v>HEDGE</v>
      </c>
      <c r="AK1203" t="str" cm="1">
        <f t="array" ref="AK1203">_xlfn._xlws.FILTER(Table4[Column1],ISNUMBER(SEARCH(Table4[Column1],MIS[[#This Row],[OrderUniqueIdentifier]])),"")</f>
        <v>NOTREND</v>
      </c>
    </row>
    <row r="1204" spans="1:37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>
        <f>_xlfn.XLOOKUP(MIS[[#This Row],[TRADING SYMBOL]],[1]Sheet1!$D:$D,[1]Sheet1!$C:$C)</f>
        <v>17.8</v>
      </c>
      <c r="AE1204">
        <f>MIS[[#This Row],[OrderAverageTradedPrice]]*MIS[[#This Row],[OrderQuantity]]</f>
        <v>9576</v>
      </c>
      <c r="AF1204">
        <f>MIS[[#This Row],[LTP]]*MIS[[#This Row],[OrderQuantity]]</f>
        <v>6764</v>
      </c>
      <c r="AG1204">
        <f>IF(MIS[[#This Row],[OrderSide]]="SELL",MIS[[#This Row],[VALUE]]-MIS[[#This Row],[LIVE_VALUE]],MIS[[#This Row],[LIVE_VALUE]]-MIS[[#This Row],[VALUE]])</f>
        <v>-2812</v>
      </c>
      <c r="AH1204" t="str" cm="1">
        <f t="array" ref="AH12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4" t="str">
        <f>MIS[[#This Row],[TRADING SYMBOL]]</f>
        <v>SENSEX2552084800CE</v>
      </c>
      <c r="AJ1204" t="str">
        <f>IF(RIGHT(MIS[[#This Row],[Main/Hedge]],4)="MAIN","MAIN","HEDGE")</f>
        <v>HEDGE</v>
      </c>
      <c r="AK1204" t="str" cm="1">
        <f t="array" ref="AK1204">_xlfn._xlws.FILTER(Table4[Column1],ISNUMBER(SEARCH(Table4[Column1],MIS[[#This Row],[OrderUniqueIdentifier]])),"")</f>
        <v>NOTREND</v>
      </c>
    </row>
    <row r="1205" spans="1:37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>
        <f>_xlfn.XLOOKUP(MIS[[#This Row],[TRADING SYMBOL]],[1]Sheet1!$D:$D,[1]Sheet1!$C:$C)</f>
        <v>32.799999999999997</v>
      </c>
      <c r="AE1205">
        <f>MIS[[#This Row],[OrderAverageTradedPrice]]*MIS[[#This Row],[OrderQuantity]]</f>
        <v>12967.999999999991</v>
      </c>
      <c r="AF1205">
        <f>MIS[[#This Row],[LTP]]*MIS[[#This Row],[OrderQuantity]]</f>
        <v>7215.9999999999991</v>
      </c>
      <c r="AG1205">
        <f>IF(MIS[[#This Row],[OrderSide]]="SELL",MIS[[#This Row],[VALUE]]-MIS[[#This Row],[LIVE_VALUE]],MIS[[#This Row],[LIVE_VALUE]]-MIS[[#This Row],[VALUE]])</f>
        <v>-5751.9999999999918</v>
      </c>
      <c r="AH1205" t="str" cm="1">
        <f t="array" ref="AH1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5" t="str">
        <f>MIS[[#This Row],[TRADING SYMBOL]]</f>
        <v>SENSEX2552079800PE</v>
      </c>
      <c r="AJ1205" t="str">
        <f>IF(RIGHT(MIS[[#This Row],[Main/Hedge]],4)="MAIN","MAIN","HEDGE")</f>
        <v>HEDGE</v>
      </c>
      <c r="AK1205" t="str" cm="1">
        <f t="array" ref="AK1205">_xlfn._xlws.FILTER(Table4[Column1],ISNUMBER(SEARCH(Table4[Column1],MIS[[#This Row],[OrderUniqueIdentifier]])),"")</f>
        <v>NOTREND</v>
      </c>
    </row>
    <row r="1206" spans="1:37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>
        <f>_xlfn.XLOOKUP(MIS[[#This Row],[TRADING SYMBOL]],[1]Sheet1!$D:$D,[1]Sheet1!$C:$C)</f>
        <v>32.799999999999997</v>
      </c>
      <c r="AE1206">
        <f>MIS[[#This Row],[OrderAverageTradedPrice]]*MIS[[#This Row],[OrderQuantity]]</f>
        <v>1178</v>
      </c>
      <c r="AF1206">
        <f>MIS[[#This Row],[LTP]]*MIS[[#This Row],[OrderQuantity]]</f>
        <v>656</v>
      </c>
      <c r="AG1206">
        <f>IF(MIS[[#This Row],[OrderSide]]="SELL",MIS[[#This Row],[VALUE]]-MIS[[#This Row],[LIVE_VALUE]],MIS[[#This Row],[LIVE_VALUE]]-MIS[[#This Row],[VALUE]])</f>
        <v>-522</v>
      </c>
      <c r="AH1206" t="str" cm="1">
        <f t="array" ref="AH1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6" t="str">
        <f>MIS[[#This Row],[TRADING SYMBOL]]</f>
        <v>SENSEX2552079800PE</v>
      </c>
      <c r="AJ1206" t="str">
        <f>IF(RIGHT(MIS[[#This Row],[Main/Hedge]],4)="MAIN","MAIN","HEDGE")</f>
        <v>HEDGE</v>
      </c>
      <c r="AK1206" t="str" cm="1">
        <f t="array" ref="AK1206">_xlfn._xlws.FILTER(Table4[Column1],ISNUMBER(SEARCH(Table4[Column1],MIS[[#This Row],[OrderUniqueIdentifier]])),"")</f>
        <v>NOTREND</v>
      </c>
    </row>
    <row r="1207" spans="1:37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>
        <f>_xlfn.XLOOKUP(MIS[[#This Row],[TRADING SYMBOL]],[1]Sheet1!$D:$D,[1]Sheet1!$C:$C)</f>
        <v>32.799999999999997</v>
      </c>
      <c r="AE1207">
        <f>MIS[[#This Row],[OrderAverageTradedPrice]]*MIS[[#This Row],[OrderQuantity]]</f>
        <v>1177</v>
      </c>
      <c r="AF1207">
        <f>MIS[[#This Row],[LTP]]*MIS[[#This Row],[OrderQuantity]]</f>
        <v>656</v>
      </c>
      <c r="AG1207">
        <f>IF(MIS[[#This Row],[OrderSide]]="SELL",MIS[[#This Row],[VALUE]]-MIS[[#This Row],[LIVE_VALUE]],MIS[[#This Row],[LIVE_VALUE]]-MIS[[#This Row],[VALUE]])</f>
        <v>-521</v>
      </c>
      <c r="AH1207" t="str" cm="1">
        <f t="array" ref="AH12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7" t="str">
        <f>MIS[[#This Row],[TRADING SYMBOL]]</f>
        <v>SENSEX2552079800PE</v>
      </c>
      <c r="AJ1207" t="str">
        <f>IF(RIGHT(MIS[[#This Row],[Main/Hedge]],4)="MAIN","MAIN","HEDGE")</f>
        <v>HEDGE</v>
      </c>
      <c r="AK1207" t="str" cm="1">
        <f t="array" ref="AK1207">_xlfn._xlws.FILTER(Table4[Column1],ISNUMBER(SEARCH(Table4[Column1],MIS[[#This Row],[OrderUniqueIdentifier]])),"")</f>
        <v>NOTREND</v>
      </c>
    </row>
    <row r="1208" spans="1:37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>
        <f>_xlfn.XLOOKUP(MIS[[#This Row],[TRADING SYMBOL]],[1]Sheet1!$D:$D,[1]Sheet1!$C:$C)</f>
        <v>32.799999999999997</v>
      </c>
      <c r="AE1208">
        <f>MIS[[#This Row],[OrderAverageTradedPrice]]*MIS[[#This Row],[OrderQuantity]]</f>
        <v>1181</v>
      </c>
      <c r="AF1208">
        <f>MIS[[#This Row],[LTP]]*MIS[[#This Row],[OrderQuantity]]</f>
        <v>656</v>
      </c>
      <c r="AG1208">
        <f>IF(MIS[[#This Row],[OrderSide]]="SELL",MIS[[#This Row],[VALUE]]-MIS[[#This Row],[LIVE_VALUE]],MIS[[#This Row],[LIVE_VALUE]]-MIS[[#This Row],[VALUE]])</f>
        <v>-525</v>
      </c>
      <c r="AH1208" t="str" cm="1">
        <f t="array" ref="AH1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8" t="str">
        <f>MIS[[#This Row],[TRADING SYMBOL]]</f>
        <v>SENSEX2552079800PE</v>
      </c>
      <c r="AJ1208" t="str">
        <f>IF(RIGHT(MIS[[#This Row],[Main/Hedge]],4)="MAIN","MAIN","HEDGE")</f>
        <v>HEDGE</v>
      </c>
      <c r="AK1208" t="str" cm="1">
        <f t="array" ref="AK1208">_xlfn._xlws.FILTER(Table4[Column1],ISNUMBER(SEARCH(Table4[Column1],MIS[[#This Row],[OrderUniqueIdentifier]])),"")</f>
        <v>NOTREND</v>
      </c>
    </row>
    <row r="1209" spans="1:37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>
        <f>_xlfn.XLOOKUP(MIS[[#This Row],[TRADING SYMBOL]],[1]Sheet1!$D:$D,[1]Sheet1!$C:$C)</f>
        <v>17.8</v>
      </c>
      <c r="AE1209">
        <f>MIS[[#This Row],[OrderAverageTradedPrice]]*MIS[[#This Row],[OrderQuantity]]</f>
        <v>2988</v>
      </c>
      <c r="AF1209">
        <f>MIS[[#This Row],[LTP]]*MIS[[#This Row],[OrderQuantity]]</f>
        <v>2136</v>
      </c>
      <c r="AG1209">
        <f>IF(MIS[[#This Row],[OrderSide]]="SELL",MIS[[#This Row],[VALUE]]-MIS[[#This Row],[LIVE_VALUE]],MIS[[#This Row],[LIVE_VALUE]]-MIS[[#This Row],[VALUE]])</f>
        <v>-852</v>
      </c>
      <c r="AH1209" t="str" cm="1">
        <f t="array" ref="AH1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9" t="str">
        <f>MIS[[#This Row],[TRADING SYMBOL]]</f>
        <v>SENSEX2552084800CE</v>
      </c>
      <c r="AJ1209" t="str">
        <f>IF(RIGHT(MIS[[#This Row],[Main/Hedge]],4)="MAIN","MAIN","HEDGE")</f>
        <v>HEDGE</v>
      </c>
      <c r="AK1209" t="str" cm="1">
        <f t="array" ref="AK1209">_xlfn._xlws.FILTER(Table4[Column1],ISNUMBER(SEARCH(Table4[Column1],MIS[[#This Row],[OrderUniqueIdentifier]])),"")</f>
        <v>NOTREND</v>
      </c>
    </row>
    <row r="1210" spans="1:37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>
        <f>_xlfn.XLOOKUP(MIS[[#This Row],[TRADING SYMBOL]],[1]Sheet1!$D:$D,[1]Sheet1!$C:$C)</f>
        <v>32.799999999999997</v>
      </c>
      <c r="AE1210">
        <f>MIS[[#This Row],[OrderAverageTradedPrice]]*MIS[[#This Row],[OrderQuantity]]</f>
        <v>7065.9999999999955</v>
      </c>
      <c r="AF1210">
        <f>MIS[[#This Row],[LTP]]*MIS[[#This Row],[OrderQuantity]]</f>
        <v>3935.9999999999995</v>
      </c>
      <c r="AG1210">
        <f>IF(MIS[[#This Row],[OrderSide]]="SELL",MIS[[#This Row],[VALUE]]-MIS[[#This Row],[LIVE_VALUE]],MIS[[#This Row],[LIVE_VALUE]]-MIS[[#This Row],[VALUE]])</f>
        <v>-3129.9999999999959</v>
      </c>
      <c r="AH1210" t="str" cm="1">
        <f t="array" ref="AH1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0" t="str">
        <f>MIS[[#This Row],[TRADING SYMBOL]]</f>
        <v>SENSEX2552079800PE</v>
      </c>
      <c r="AJ1210" t="str">
        <f>IF(RIGHT(MIS[[#This Row],[Main/Hedge]],4)="MAIN","MAIN","HEDGE")</f>
        <v>HEDGE</v>
      </c>
      <c r="AK1210" t="str" cm="1">
        <f t="array" ref="AK1210">_xlfn._xlws.FILTER(Table4[Column1],ISNUMBER(SEARCH(Table4[Column1],MIS[[#This Row],[OrderUniqueIdentifier]])),"")</f>
        <v>NOTREND</v>
      </c>
    </row>
    <row r="1211" spans="1:37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>
        <f>_xlfn.XLOOKUP(MIS[[#This Row],[TRADING SYMBOL]],[1]Sheet1!$D:$D,[1]Sheet1!$C:$C)</f>
        <v>32.799999999999997</v>
      </c>
      <c r="AE1211">
        <f>MIS[[#This Row],[OrderAverageTradedPrice]]*MIS[[#This Row],[OrderQuantity]]</f>
        <v>22403.999999999996</v>
      </c>
      <c r="AF1211">
        <f>MIS[[#This Row],[LTP]]*MIS[[#This Row],[OrderQuantity]]</f>
        <v>12463.999999999998</v>
      </c>
      <c r="AG1211">
        <f>IF(MIS[[#This Row],[OrderSide]]="SELL",MIS[[#This Row],[VALUE]]-MIS[[#This Row],[LIVE_VALUE]],MIS[[#This Row],[LIVE_VALUE]]-MIS[[#This Row],[VALUE]])</f>
        <v>-9939.9999999999982</v>
      </c>
      <c r="AH1211" t="str" cm="1">
        <f t="array" ref="AH1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1" t="str">
        <f>MIS[[#This Row],[TRADING SYMBOL]]</f>
        <v>SENSEX2552079800PE</v>
      </c>
      <c r="AJ1211" t="str">
        <f>IF(RIGHT(MIS[[#This Row],[Main/Hedge]],4)="MAIN","MAIN","HEDGE")</f>
        <v>HEDGE</v>
      </c>
      <c r="AK1211" t="str" cm="1">
        <f t="array" ref="AK1211">_xlfn._xlws.FILTER(Table4[Column1],ISNUMBER(SEARCH(Table4[Column1],MIS[[#This Row],[OrderUniqueIdentifier]])),"")</f>
        <v>NOTREND</v>
      </c>
    </row>
    <row r="1212" spans="1:37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>
        <f>_xlfn.XLOOKUP(MIS[[#This Row],[TRADING SYMBOL]],[1]Sheet1!$D:$D,[1]Sheet1!$C:$C)</f>
        <v>17.8</v>
      </c>
      <c r="AE1212">
        <f>MIS[[#This Row],[OrderAverageTradedPrice]]*MIS[[#This Row],[OrderQuantity]]</f>
        <v>3451</v>
      </c>
      <c r="AF1212">
        <f>MIS[[#This Row],[LTP]]*MIS[[#This Row],[OrderQuantity]]</f>
        <v>2492</v>
      </c>
      <c r="AG1212">
        <f>IF(MIS[[#This Row],[OrderSide]]="SELL",MIS[[#This Row],[VALUE]]-MIS[[#This Row],[LIVE_VALUE]],MIS[[#This Row],[LIVE_VALUE]]-MIS[[#This Row],[VALUE]])</f>
        <v>-959</v>
      </c>
      <c r="AH1212" t="str" cm="1">
        <f t="array" ref="AH12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2" t="str">
        <f>MIS[[#This Row],[TRADING SYMBOL]]</f>
        <v>SENSEX2552084800CE</v>
      </c>
      <c r="AJ1212" t="str">
        <f>IF(RIGHT(MIS[[#This Row],[Main/Hedge]],4)="MAIN","MAIN","HEDGE")</f>
        <v>HEDGE</v>
      </c>
      <c r="AK1212" t="str" cm="1">
        <f t="array" ref="AK1212">_xlfn._xlws.FILTER(Table4[Column1],ISNUMBER(SEARCH(Table4[Column1],MIS[[#This Row],[OrderUniqueIdentifier]])),"")</f>
        <v>NOTREND</v>
      </c>
    </row>
    <row r="1213" spans="1:37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>
        <f>_xlfn.XLOOKUP(MIS[[#This Row],[TRADING SYMBOL]],[1]Sheet1!$D:$D,[1]Sheet1!$C:$C)</f>
        <v>32.799999999999997</v>
      </c>
      <c r="AE1213">
        <f>MIS[[#This Row],[OrderAverageTradedPrice]]*MIS[[#This Row],[OrderQuantity]]</f>
        <v>8274</v>
      </c>
      <c r="AF1213">
        <f>MIS[[#This Row],[LTP]]*MIS[[#This Row],[OrderQuantity]]</f>
        <v>4592</v>
      </c>
      <c r="AG1213">
        <f>IF(MIS[[#This Row],[OrderSide]]="SELL",MIS[[#This Row],[VALUE]]-MIS[[#This Row],[LIVE_VALUE]],MIS[[#This Row],[LIVE_VALUE]]-MIS[[#This Row],[VALUE]])</f>
        <v>-3682</v>
      </c>
      <c r="AH1213" t="str" cm="1">
        <f t="array" ref="AH12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3" t="str">
        <f>MIS[[#This Row],[TRADING SYMBOL]]</f>
        <v>SENSEX2552079800PE</v>
      </c>
      <c r="AJ1213" t="str">
        <f>IF(RIGHT(MIS[[#This Row],[Main/Hedge]],4)="MAIN","MAIN","HEDGE")</f>
        <v>HEDGE</v>
      </c>
      <c r="AK1213" t="str" cm="1">
        <f t="array" ref="AK1213">_xlfn._xlws.FILTER(Table4[Column1],ISNUMBER(SEARCH(Table4[Column1],MIS[[#This Row],[OrderUniqueIdentifier]])),"")</f>
        <v>NOTREND</v>
      </c>
    </row>
    <row r="1214" spans="1:37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>
        <f>_xlfn.XLOOKUP(MIS[[#This Row],[TRADING SYMBOL]],[1]Sheet1!$D:$D,[1]Sheet1!$C:$C)</f>
        <v>17.8</v>
      </c>
      <c r="AE1214">
        <f>MIS[[#This Row],[OrderAverageTradedPrice]]*MIS[[#This Row],[OrderQuantity]]</f>
        <v>974</v>
      </c>
      <c r="AF1214">
        <f>MIS[[#This Row],[LTP]]*MIS[[#This Row],[OrderQuantity]]</f>
        <v>712</v>
      </c>
      <c r="AG1214">
        <f>IF(MIS[[#This Row],[OrderSide]]="SELL",MIS[[#This Row],[VALUE]]-MIS[[#This Row],[LIVE_VALUE]],MIS[[#This Row],[LIVE_VALUE]]-MIS[[#This Row],[VALUE]])</f>
        <v>-262</v>
      </c>
      <c r="AH1214" t="str" cm="1">
        <f t="array" ref="AH12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4" t="str">
        <f>MIS[[#This Row],[TRADING SYMBOL]]</f>
        <v>SENSEX2552084800CE</v>
      </c>
      <c r="AJ1214" t="str">
        <f>IF(RIGHT(MIS[[#This Row],[Main/Hedge]],4)="MAIN","MAIN","HEDGE")</f>
        <v>HEDGE</v>
      </c>
      <c r="AK1214" t="str" cm="1">
        <f t="array" ref="AK1214">_xlfn._xlws.FILTER(Table4[Column1],ISNUMBER(SEARCH(Table4[Column1],MIS[[#This Row],[OrderUniqueIdentifier]])),"")</f>
        <v>NOTREND</v>
      </c>
    </row>
    <row r="1215" spans="1:37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>
        <f>_xlfn.XLOOKUP(MIS[[#This Row],[TRADING SYMBOL]],[1]Sheet1!$D:$D,[1]Sheet1!$C:$C)</f>
        <v>32.799999999999997</v>
      </c>
      <c r="AE1215">
        <f>MIS[[#This Row],[OrderAverageTradedPrice]]*MIS[[#This Row],[OrderQuantity]]</f>
        <v>2356</v>
      </c>
      <c r="AF1215">
        <f>MIS[[#This Row],[LTP]]*MIS[[#This Row],[OrderQuantity]]</f>
        <v>1312</v>
      </c>
      <c r="AG1215">
        <f>IF(MIS[[#This Row],[OrderSide]]="SELL",MIS[[#This Row],[VALUE]]-MIS[[#This Row],[LIVE_VALUE]],MIS[[#This Row],[LIVE_VALUE]]-MIS[[#This Row],[VALUE]])</f>
        <v>-1044</v>
      </c>
      <c r="AH1215" t="str" cm="1">
        <f t="array" ref="AH1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5" t="str">
        <f>MIS[[#This Row],[TRADING SYMBOL]]</f>
        <v>SENSEX2552079800PE</v>
      </c>
      <c r="AJ1215" t="str">
        <f>IF(RIGHT(MIS[[#This Row],[Main/Hedge]],4)="MAIN","MAIN","HEDGE")</f>
        <v>HEDGE</v>
      </c>
      <c r="AK1215" t="str" cm="1">
        <f t="array" ref="AK1215">_xlfn._xlws.FILTER(Table4[Column1],ISNUMBER(SEARCH(Table4[Column1],MIS[[#This Row],[OrderUniqueIdentifier]])),"")</f>
        <v>NOTREND</v>
      </c>
    </row>
    <row r="1216" spans="1:37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>
        <f>_xlfn.XLOOKUP(MIS[[#This Row],[TRADING SYMBOL]],[1]Sheet1!$D:$D,[1]Sheet1!$C:$C)</f>
        <v>17.8</v>
      </c>
      <c r="AE1216">
        <f>MIS[[#This Row],[OrderAverageTradedPrice]]*MIS[[#This Row],[OrderQuantity]]</f>
        <v>972</v>
      </c>
      <c r="AF1216">
        <f>MIS[[#This Row],[LTP]]*MIS[[#This Row],[OrderQuantity]]</f>
        <v>712</v>
      </c>
      <c r="AG1216">
        <f>IF(MIS[[#This Row],[OrderSide]]="SELL",MIS[[#This Row],[VALUE]]-MIS[[#This Row],[LIVE_VALUE]],MIS[[#This Row],[LIVE_VALUE]]-MIS[[#This Row],[VALUE]])</f>
        <v>-260</v>
      </c>
      <c r="AH1216" t="str" cm="1">
        <f t="array" ref="AH1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6" t="str">
        <f>MIS[[#This Row],[TRADING SYMBOL]]</f>
        <v>SENSEX2552084800CE</v>
      </c>
      <c r="AJ1216" t="str">
        <f>IF(RIGHT(MIS[[#This Row],[Main/Hedge]],4)="MAIN","MAIN","HEDGE")</f>
        <v>HEDGE</v>
      </c>
      <c r="AK1216" t="str" cm="1">
        <f t="array" ref="AK1216">_xlfn._xlws.FILTER(Table4[Column1],ISNUMBER(SEARCH(Table4[Column1],MIS[[#This Row],[OrderUniqueIdentifier]])),"")</f>
        <v>NOTREND</v>
      </c>
    </row>
    <row r="1217" spans="1:37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>
        <f>_xlfn.XLOOKUP(MIS[[#This Row],[TRADING SYMBOL]],[1]Sheet1!$D:$D,[1]Sheet1!$C:$C)</f>
        <v>17.8</v>
      </c>
      <c r="AE1217">
        <f>MIS[[#This Row],[OrderAverageTradedPrice]]*MIS[[#This Row],[OrderQuantity]]</f>
        <v>972</v>
      </c>
      <c r="AF1217">
        <f>MIS[[#This Row],[LTP]]*MIS[[#This Row],[OrderQuantity]]</f>
        <v>712</v>
      </c>
      <c r="AG1217">
        <f>IF(MIS[[#This Row],[OrderSide]]="SELL",MIS[[#This Row],[VALUE]]-MIS[[#This Row],[LIVE_VALUE]],MIS[[#This Row],[LIVE_VALUE]]-MIS[[#This Row],[VALUE]])</f>
        <v>-260</v>
      </c>
      <c r="AH1217" t="str" cm="1">
        <f t="array" ref="AH12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7" t="str">
        <f>MIS[[#This Row],[TRADING SYMBOL]]</f>
        <v>SENSEX2552084800CE</v>
      </c>
      <c r="AJ1217" t="str">
        <f>IF(RIGHT(MIS[[#This Row],[Main/Hedge]],4)="MAIN","MAIN","HEDGE")</f>
        <v>HEDGE</v>
      </c>
      <c r="AK1217" t="str" cm="1">
        <f t="array" ref="AK1217">_xlfn._xlws.FILTER(Table4[Column1],ISNUMBER(SEARCH(Table4[Column1],MIS[[#This Row],[OrderUniqueIdentifier]])),"")</f>
        <v>NOTREND</v>
      </c>
    </row>
    <row r="1218" spans="1:37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>
        <f>_xlfn.XLOOKUP(MIS[[#This Row],[TRADING SYMBOL]],[1]Sheet1!$D:$D,[1]Sheet1!$C:$C)</f>
        <v>17.8</v>
      </c>
      <c r="AE1218">
        <f>MIS[[#This Row],[OrderAverageTradedPrice]]*MIS[[#This Row],[OrderQuantity]]</f>
        <v>2922</v>
      </c>
      <c r="AF1218">
        <f>MIS[[#This Row],[LTP]]*MIS[[#This Row],[OrderQuantity]]</f>
        <v>2136</v>
      </c>
      <c r="AG1218">
        <f>IF(MIS[[#This Row],[OrderSide]]="SELL",MIS[[#This Row],[VALUE]]-MIS[[#This Row],[LIVE_VALUE]],MIS[[#This Row],[LIVE_VALUE]]-MIS[[#This Row],[VALUE]])</f>
        <v>-786</v>
      </c>
      <c r="AH1218" t="str" cm="1">
        <f t="array" ref="AH12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8" t="str">
        <f>MIS[[#This Row],[TRADING SYMBOL]]</f>
        <v>SENSEX2552084800CE</v>
      </c>
      <c r="AJ1218" t="str">
        <f>IF(RIGHT(MIS[[#This Row],[Main/Hedge]],4)="MAIN","MAIN","HEDGE")</f>
        <v>HEDGE</v>
      </c>
      <c r="AK1218" t="str" cm="1">
        <f t="array" ref="AK1218">_xlfn._xlws.FILTER(Table4[Column1],ISNUMBER(SEARCH(Table4[Column1],MIS[[#This Row],[OrderUniqueIdentifier]])),"")</f>
        <v>NOTREND</v>
      </c>
    </row>
    <row r="1219" spans="1:37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>
        <f>_xlfn.XLOOKUP(MIS[[#This Row],[TRADING SYMBOL]],[1]Sheet1!$D:$D,[1]Sheet1!$C:$C)</f>
        <v>32.799999999999997</v>
      </c>
      <c r="AE1219">
        <f>MIS[[#This Row],[OrderAverageTradedPrice]]*MIS[[#This Row],[OrderQuantity]]</f>
        <v>7050</v>
      </c>
      <c r="AF1219">
        <f>MIS[[#This Row],[LTP]]*MIS[[#This Row],[OrderQuantity]]</f>
        <v>3935.9999999999995</v>
      </c>
      <c r="AG1219">
        <f>IF(MIS[[#This Row],[OrderSide]]="SELL",MIS[[#This Row],[VALUE]]-MIS[[#This Row],[LIVE_VALUE]],MIS[[#This Row],[LIVE_VALUE]]-MIS[[#This Row],[VALUE]])</f>
        <v>-3114.0000000000005</v>
      </c>
      <c r="AH1219" t="str" cm="1">
        <f t="array" ref="AH12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9" t="str">
        <f>MIS[[#This Row],[TRADING SYMBOL]]</f>
        <v>SENSEX2552079800PE</v>
      </c>
      <c r="AJ1219" t="str">
        <f>IF(RIGHT(MIS[[#This Row],[Main/Hedge]],4)="MAIN","MAIN","HEDGE")</f>
        <v>HEDGE</v>
      </c>
      <c r="AK1219" t="str" cm="1">
        <f t="array" ref="AK1219">_xlfn._xlws.FILTER(Table4[Column1],ISNUMBER(SEARCH(Table4[Column1],MIS[[#This Row],[OrderUniqueIdentifier]])),"")</f>
        <v>NOTREND</v>
      </c>
    </row>
    <row r="1220" spans="1:37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>
        <f>_xlfn.XLOOKUP(MIS[[#This Row],[TRADING SYMBOL]],[1]Sheet1!$D:$D,[1]Sheet1!$C:$C)</f>
        <v>32.799999999999997</v>
      </c>
      <c r="AE1220">
        <f>MIS[[#This Row],[OrderAverageTradedPrice]]*MIS[[#This Row],[OrderQuantity]]</f>
        <v>2348</v>
      </c>
      <c r="AF1220">
        <f>MIS[[#This Row],[LTP]]*MIS[[#This Row],[OrderQuantity]]</f>
        <v>1312</v>
      </c>
      <c r="AG1220">
        <f>IF(MIS[[#This Row],[OrderSide]]="SELL",MIS[[#This Row],[VALUE]]-MIS[[#This Row],[LIVE_VALUE]],MIS[[#This Row],[LIVE_VALUE]]-MIS[[#This Row],[VALUE]])</f>
        <v>-1036</v>
      </c>
      <c r="AH1220" t="str" cm="1">
        <f t="array" ref="AH12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0" t="str">
        <f>MIS[[#This Row],[TRADING SYMBOL]]</f>
        <v>SENSEX2552079800PE</v>
      </c>
      <c r="AJ1220" t="str">
        <f>IF(RIGHT(MIS[[#This Row],[Main/Hedge]],4)="MAIN","MAIN","HEDGE")</f>
        <v>HEDGE</v>
      </c>
      <c r="AK1220" t="str" cm="1">
        <f t="array" ref="AK1220">_xlfn._xlws.FILTER(Table4[Column1],ISNUMBER(SEARCH(Table4[Column1],MIS[[#This Row],[OrderUniqueIdentifier]])),"")</f>
        <v>NOTREND</v>
      </c>
    </row>
    <row r="1221" spans="1:37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>
        <f>_xlfn.XLOOKUP(MIS[[#This Row],[TRADING SYMBOL]],[1]Sheet1!$D:$D,[1]Sheet1!$C:$C)</f>
        <v>32.799999999999997</v>
      </c>
      <c r="AE1221">
        <f>MIS[[#This Row],[OrderAverageTradedPrice]]*MIS[[#This Row],[OrderQuantity]]</f>
        <v>2352</v>
      </c>
      <c r="AF1221">
        <f>MIS[[#This Row],[LTP]]*MIS[[#This Row],[OrderQuantity]]</f>
        <v>1312</v>
      </c>
      <c r="AG1221">
        <f>IF(MIS[[#This Row],[OrderSide]]="SELL",MIS[[#This Row],[VALUE]]-MIS[[#This Row],[LIVE_VALUE]],MIS[[#This Row],[LIVE_VALUE]]-MIS[[#This Row],[VALUE]])</f>
        <v>-1040</v>
      </c>
      <c r="AH1221" t="str" cm="1">
        <f t="array" ref="AH1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1" t="str">
        <f>MIS[[#This Row],[TRADING SYMBOL]]</f>
        <v>SENSEX2552079800PE</v>
      </c>
      <c r="AJ1221" t="str">
        <f>IF(RIGHT(MIS[[#This Row],[Main/Hedge]],4)="MAIN","MAIN","HEDGE")</f>
        <v>HEDGE</v>
      </c>
      <c r="AK1221" t="str" cm="1">
        <f t="array" ref="AK1221">_xlfn._xlws.FILTER(Table4[Column1],ISNUMBER(SEARCH(Table4[Column1],MIS[[#This Row],[OrderUniqueIdentifier]])),"")</f>
        <v>NOTREND</v>
      </c>
    </row>
    <row r="1222" spans="1:37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>
        <f>_xlfn.XLOOKUP(MIS[[#This Row],[TRADING SYMBOL]],[1]Sheet1!$D:$D,[1]Sheet1!$C:$C)</f>
        <v>17.8</v>
      </c>
      <c r="AE1222">
        <f>MIS[[#This Row],[OrderAverageTradedPrice]]*MIS[[#This Row],[OrderQuantity]]</f>
        <v>974</v>
      </c>
      <c r="AF1222">
        <f>MIS[[#This Row],[LTP]]*MIS[[#This Row],[OrderQuantity]]</f>
        <v>712</v>
      </c>
      <c r="AG1222">
        <f>IF(MIS[[#This Row],[OrderSide]]="SELL",MIS[[#This Row],[VALUE]]-MIS[[#This Row],[LIVE_VALUE]],MIS[[#This Row],[LIVE_VALUE]]-MIS[[#This Row],[VALUE]])</f>
        <v>-262</v>
      </c>
      <c r="AH1222" t="str" cm="1">
        <f t="array" ref="AH12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2" t="str">
        <f>MIS[[#This Row],[TRADING SYMBOL]]</f>
        <v>SENSEX2552084800CE</v>
      </c>
      <c r="AJ1222" t="str">
        <f>IF(RIGHT(MIS[[#This Row],[Main/Hedge]],4)="MAIN","MAIN","HEDGE")</f>
        <v>HEDGE</v>
      </c>
      <c r="AK1222" t="str" cm="1">
        <f t="array" ref="AK1222">_xlfn._xlws.FILTER(Table4[Column1],ISNUMBER(SEARCH(Table4[Column1],MIS[[#This Row],[OrderUniqueIdentifier]])),"")</f>
        <v>NOTREND</v>
      </c>
    </row>
    <row r="1223" spans="1:37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>
        <f>_xlfn.XLOOKUP(MIS[[#This Row],[TRADING SYMBOL]],[1]Sheet1!$D:$D,[1]Sheet1!$C:$C)</f>
        <v>32.799999999999997</v>
      </c>
      <c r="AE1223">
        <f>MIS[[#This Row],[OrderAverageTradedPrice]]*MIS[[#This Row],[OrderQuantity]]</f>
        <v>2350</v>
      </c>
      <c r="AF1223">
        <f>MIS[[#This Row],[LTP]]*MIS[[#This Row],[OrderQuantity]]</f>
        <v>1312</v>
      </c>
      <c r="AG1223">
        <f>IF(MIS[[#This Row],[OrderSide]]="SELL",MIS[[#This Row],[VALUE]]-MIS[[#This Row],[LIVE_VALUE]],MIS[[#This Row],[LIVE_VALUE]]-MIS[[#This Row],[VALUE]])</f>
        <v>-1038</v>
      </c>
      <c r="AH1223" t="str" cm="1">
        <f t="array" ref="AH1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3" t="str">
        <f>MIS[[#This Row],[TRADING SYMBOL]]</f>
        <v>SENSEX2552079800PE</v>
      </c>
      <c r="AJ1223" t="str">
        <f>IF(RIGHT(MIS[[#This Row],[Main/Hedge]],4)="MAIN","MAIN","HEDGE")</f>
        <v>HEDGE</v>
      </c>
      <c r="AK1223" t="str" cm="1">
        <f t="array" ref="AK1223">_xlfn._xlws.FILTER(Table4[Column1],ISNUMBER(SEARCH(Table4[Column1],MIS[[#This Row],[OrderUniqueIdentifier]])),"")</f>
        <v>NOTREND</v>
      </c>
    </row>
    <row r="1224" spans="1:37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>
        <f>_xlfn.XLOOKUP(MIS[[#This Row],[TRADING SYMBOL]],[1]Sheet1!$D:$D,[1]Sheet1!$C:$C)</f>
        <v>490.65</v>
      </c>
      <c r="AE1224">
        <f>MIS[[#This Row],[OrderAverageTradedPrice]]*MIS[[#This Row],[OrderQuantity]]</f>
        <v>35217</v>
      </c>
      <c r="AF1224">
        <f>MIS[[#This Row],[LTP]]*MIS[[#This Row],[OrderQuantity]]</f>
        <v>29439</v>
      </c>
      <c r="AG1224">
        <f>IF(MIS[[#This Row],[OrderSide]]="SELL",MIS[[#This Row],[VALUE]]-MIS[[#This Row],[LIVE_VALUE]],MIS[[#This Row],[LIVE_VALUE]]-MIS[[#This Row],[VALUE]])</f>
        <v>5778</v>
      </c>
      <c r="AH1224" t="str" cm="1">
        <f t="array" ref="AH1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4" t="str">
        <f>MIS[[#This Row],[TRADING SYMBOL]]</f>
        <v>SENSEX2552082300CE</v>
      </c>
      <c r="AJ1224" t="str">
        <f>IF(RIGHT(MIS[[#This Row],[Main/Hedge]],4)="MAIN","MAIN","HEDGE")</f>
        <v>MAIN</v>
      </c>
      <c r="AK1224" t="str" cm="1">
        <f t="array" ref="AK1224">_xlfn._xlws.FILTER(Table4[Column1],ISNUMBER(SEARCH(Table4[Column1],MIS[[#This Row],[OrderUniqueIdentifier]])),"")</f>
        <v>NOTREND</v>
      </c>
    </row>
    <row r="1225" spans="1:37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>
        <f>_xlfn.XLOOKUP(MIS[[#This Row],[TRADING SYMBOL]],[1]Sheet1!$D:$D,[1]Sheet1!$C:$C)</f>
        <v>409.5</v>
      </c>
      <c r="AE1225">
        <f>MIS[[#This Row],[OrderAverageTradedPrice]]*MIS[[#This Row],[OrderQuantity]]</f>
        <v>30414</v>
      </c>
      <c r="AF1225">
        <f>MIS[[#This Row],[LTP]]*MIS[[#This Row],[OrderQuantity]]</f>
        <v>24570</v>
      </c>
      <c r="AG1225">
        <f>IF(MIS[[#This Row],[OrderSide]]="SELL",MIS[[#This Row],[VALUE]]-MIS[[#This Row],[LIVE_VALUE]],MIS[[#This Row],[LIVE_VALUE]]-MIS[[#This Row],[VALUE]])</f>
        <v>5844</v>
      </c>
      <c r="AH1225" t="str" cm="1">
        <f t="array" ref="AH12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5" t="str">
        <f>MIS[[#This Row],[TRADING SYMBOL]]</f>
        <v>SENSEX2552082300PE</v>
      </c>
      <c r="AJ1225" t="str">
        <f>IF(RIGHT(MIS[[#This Row],[Main/Hedge]],4)="MAIN","MAIN","HEDGE")</f>
        <v>MAIN</v>
      </c>
      <c r="AK1225" t="str" cm="1">
        <f t="array" ref="AK1225">_xlfn._xlws.FILTER(Table4[Column1],ISNUMBER(SEARCH(Table4[Column1],MIS[[#This Row],[OrderUniqueIdentifier]])),"")</f>
        <v>NOTREND</v>
      </c>
    </row>
    <row r="1226" spans="1:37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>
        <f>_xlfn.XLOOKUP(MIS[[#This Row],[TRADING SYMBOL]],[1]Sheet1!$D:$D,[1]Sheet1!$C:$C)</f>
        <v>490.65</v>
      </c>
      <c r="AE1226">
        <f>MIS[[#This Row],[OrderAverageTradedPrice]]*MIS[[#This Row],[OrderQuantity]]</f>
        <v>11645</v>
      </c>
      <c r="AF1226">
        <f>MIS[[#This Row],[LTP]]*MIS[[#This Row],[OrderQuantity]]</f>
        <v>9813</v>
      </c>
      <c r="AG1226">
        <f>IF(MIS[[#This Row],[OrderSide]]="SELL",MIS[[#This Row],[VALUE]]-MIS[[#This Row],[LIVE_VALUE]],MIS[[#This Row],[LIVE_VALUE]]-MIS[[#This Row],[VALUE]])</f>
        <v>1832</v>
      </c>
      <c r="AH1226" t="str" cm="1">
        <f t="array" ref="AH1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6" t="str">
        <f>MIS[[#This Row],[TRADING SYMBOL]]</f>
        <v>SENSEX2552082300CE</v>
      </c>
      <c r="AJ1226" t="str">
        <f>IF(RIGHT(MIS[[#This Row],[Main/Hedge]],4)="MAIN","MAIN","HEDGE")</f>
        <v>MAIN</v>
      </c>
      <c r="AK1226" t="str" cm="1">
        <f t="array" ref="AK1226">_xlfn._xlws.FILTER(Table4[Column1],ISNUMBER(SEARCH(Table4[Column1],MIS[[#This Row],[OrderUniqueIdentifier]])),"")</f>
        <v>NOTREND</v>
      </c>
    </row>
    <row r="1227" spans="1:37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>
        <f>_xlfn.XLOOKUP(MIS[[#This Row],[TRADING SYMBOL]],[1]Sheet1!$D:$D,[1]Sheet1!$C:$C)</f>
        <v>490.65</v>
      </c>
      <c r="AE1227">
        <f>MIS[[#This Row],[OrderAverageTradedPrice]]*MIS[[#This Row],[OrderQuantity]]</f>
        <v>11630</v>
      </c>
      <c r="AF1227">
        <f>MIS[[#This Row],[LTP]]*MIS[[#This Row],[OrderQuantity]]</f>
        <v>9813</v>
      </c>
      <c r="AG1227">
        <f>IF(MIS[[#This Row],[OrderSide]]="SELL",MIS[[#This Row],[VALUE]]-MIS[[#This Row],[LIVE_VALUE]],MIS[[#This Row],[LIVE_VALUE]]-MIS[[#This Row],[VALUE]])</f>
        <v>1817</v>
      </c>
      <c r="AH1227" t="str" cm="1">
        <f t="array" ref="AH12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7" t="str">
        <f>MIS[[#This Row],[TRADING SYMBOL]]</f>
        <v>SENSEX2552082300CE</v>
      </c>
      <c r="AJ1227" t="str">
        <f>IF(RIGHT(MIS[[#This Row],[Main/Hedge]],4)="MAIN","MAIN","HEDGE")</f>
        <v>MAIN</v>
      </c>
      <c r="AK1227" t="str" cm="1">
        <f t="array" ref="AK1227">_xlfn._xlws.FILTER(Table4[Column1],ISNUMBER(SEARCH(Table4[Column1],MIS[[#This Row],[OrderUniqueIdentifier]])),"")</f>
        <v>NOTREND</v>
      </c>
    </row>
    <row r="1228" spans="1:37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>
        <f>_xlfn.XLOOKUP(MIS[[#This Row],[TRADING SYMBOL]],[1]Sheet1!$D:$D,[1]Sheet1!$C:$C)</f>
        <v>490.65</v>
      </c>
      <c r="AE1228">
        <f>MIS[[#This Row],[OrderAverageTradedPrice]]*MIS[[#This Row],[OrderQuantity]]</f>
        <v>11620</v>
      </c>
      <c r="AF1228">
        <f>MIS[[#This Row],[LTP]]*MIS[[#This Row],[OrderQuantity]]</f>
        <v>9813</v>
      </c>
      <c r="AG1228">
        <f>IF(MIS[[#This Row],[OrderSide]]="SELL",MIS[[#This Row],[VALUE]]-MIS[[#This Row],[LIVE_VALUE]],MIS[[#This Row],[LIVE_VALUE]]-MIS[[#This Row],[VALUE]])</f>
        <v>1807</v>
      </c>
      <c r="AH1228" t="str" cm="1">
        <f t="array" ref="AH12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8" t="str">
        <f>MIS[[#This Row],[TRADING SYMBOL]]</f>
        <v>SENSEX2552082300CE</v>
      </c>
      <c r="AJ1228" t="str">
        <f>IF(RIGHT(MIS[[#This Row],[Main/Hedge]],4)="MAIN","MAIN","HEDGE")</f>
        <v>MAIN</v>
      </c>
      <c r="AK1228" t="str" cm="1">
        <f t="array" ref="AK1228">_xlfn._xlws.FILTER(Table4[Column1],ISNUMBER(SEARCH(Table4[Column1],MIS[[#This Row],[OrderUniqueIdentifier]])),"")</f>
        <v>NOTREND</v>
      </c>
    </row>
    <row r="1229" spans="1:37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>
        <f>_xlfn.XLOOKUP(MIS[[#This Row],[TRADING SYMBOL]],[1]Sheet1!$D:$D,[1]Sheet1!$C:$C)</f>
        <v>490.65</v>
      </c>
      <c r="AE1229">
        <f>MIS[[#This Row],[OrderAverageTradedPrice]]*MIS[[#This Row],[OrderQuantity]]</f>
        <v>11620</v>
      </c>
      <c r="AF1229">
        <f>MIS[[#This Row],[LTP]]*MIS[[#This Row],[OrderQuantity]]</f>
        <v>9813</v>
      </c>
      <c r="AG1229">
        <f>IF(MIS[[#This Row],[OrderSide]]="SELL",MIS[[#This Row],[VALUE]]-MIS[[#This Row],[LIVE_VALUE]],MIS[[#This Row],[LIVE_VALUE]]-MIS[[#This Row],[VALUE]])</f>
        <v>1807</v>
      </c>
      <c r="AH1229" t="str" cm="1">
        <f t="array" ref="AH12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9" t="str">
        <f>MIS[[#This Row],[TRADING SYMBOL]]</f>
        <v>SENSEX2552082300CE</v>
      </c>
      <c r="AJ1229" t="str">
        <f>IF(RIGHT(MIS[[#This Row],[Main/Hedge]],4)="MAIN","MAIN","HEDGE")</f>
        <v>MAIN</v>
      </c>
      <c r="AK1229" t="str" cm="1">
        <f t="array" ref="AK1229">_xlfn._xlws.FILTER(Table4[Column1],ISNUMBER(SEARCH(Table4[Column1],MIS[[#This Row],[OrderUniqueIdentifier]])),"")</f>
        <v>NOTREND</v>
      </c>
    </row>
    <row r="1230" spans="1:37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>
        <f>_xlfn.XLOOKUP(MIS[[#This Row],[TRADING SYMBOL]],[1]Sheet1!$D:$D,[1]Sheet1!$C:$C)</f>
        <v>409.5</v>
      </c>
      <c r="AE1230">
        <f>MIS[[#This Row],[OrderAverageTradedPrice]]*MIS[[#This Row],[OrderQuantity]]</f>
        <v>10178</v>
      </c>
      <c r="AF1230">
        <f>MIS[[#This Row],[LTP]]*MIS[[#This Row],[OrderQuantity]]</f>
        <v>8190</v>
      </c>
      <c r="AG1230">
        <f>IF(MIS[[#This Row],[OrderSide]]="SELL",MIS[[#This Row],[VALUE]]-MIS[[#This Row],[LIVE_VALUE]],MIS[[#This Row],[LIVE_VALUE]]-MIS[[#This Row],[VALUE]])</f>
        <v>1988</v>
      </c>
      <c r="AH1230" t="str" cm="1">
        <f t="array" ref="AH1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0" t="str">
        <f>MIS[[#This Row],[TRADING SYMBOL]]</f>
        <v>SENSEX2552082300PE</v>
      </c>
      <c r="AJ1230" t="str">
        <f>IF(RIGHT(MIS[[#This Row],[Main/Hedge]],4)="MAIN","MAIN","HEDGE")</f>
        <v>MAIN</v>
      </c>
      <c r="AK1230" t="str" cm="1">
        <f t="array" ref="AK1230">_xlfn._xlws.FILTER(Table4[Column1],ISNUMBER(SEARCH(Table4[Column1],MIS[[#This Row],[OrderUniqueIdentifier]])),"")</f>
        <v>NOTREND</v>
      </c>
    </row>
    <row r="1231" spans="1:37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>
        <f>_xlfn.XLOOKUP(MIS[[#This Row],[TRADING SYMBOL]],[1]Sheet1!$D:$D,[1]Sheet1!$C:$C)</f>
        <v>409.5</v>
      </c>
      <c r="AE1231">
        <f>MIS[[#This Row],[OrderAverageTradedPrice]]*MIS[[#This Row],[OrderQuantity]]</f>
        <v>10158</v>
      </c>
      <c r="AF1231">
        <f>MIS[[#This Row],[LTP]]*MIS[[#This Row],[OrderQuantity]]</f>
        <v>8190</v>
      </c>
      <c r="AG1231">
        <f>IF(MIS[[#This Row],[OrderSide]]="SELL",MIS[[#This Row],[VALUE]]-MIS[[#This Row],[LIVE_VALUE]],MIS[[#This Row],[LIVE_VALUE]]-MIS[[#This Row],[VALUE]])</f>
        <v>1968</v>
      </c>
      <c r="AH1231" t="str" cm="1">
        <f t="array" ref="AH12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1" t="str">
        <f>MIS[[#This Row],[TRADING SYMBOL]]</f>
        <v>SENSEX2552082300PE</v>
      </c>
      <c r="AJ1231" t="str">
        <f>IF(RIGHT(MIS[[#This Row],[Main/Hedge]],4)="MAIN","MAIN","HEDGE")</f>
        <v>MAIN</v>
      </c>
      <c r="AK1231" t="str" cm="1">
        <f t="array" ref="AK1231">_xlfn._xlws.FILTER(Table4[Column1],ISNUMBER(SEARCH(Table4[Column1],MIS[[#This Row],[OrderUniqueIdentifier]])),"")</f>
        <v>NOTREND</v>
      </c>
    </row>
    <row r="1232" spans="1:37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>
        <f>_xlfn.XLOOKUP(MIS[[#This Row],[TRADING SYMBOL]],[1]Sheet1!$D:$D,[1]Sheet1!$C:$C)</f>
        <v>490.65</v>
      </c>
      <c r="AE1232">
        <f>MIS[[#This Row],[OrderAverageTradedPrice]]*MIS[[#This Row],[OrderQuantity]]</f>
        <v>23256</v>
      </c>
      <c r="AF1232">
        <f>MIS[[#This Row],[LTP]]*MIS[[#This Row],[OrderQuantity]]</f>
        <v>19626</v>
      </c>
      <c r="AG1232">
        <f>IF(MIS[[#This Row],[OrderSide]]="SELL",MIS[[#This Row],[VALUE]]-MIS[[#This Row],[LIVE_VALUE]],MIS[[#This Row],[LIVE_VALUE]]-MIS[[#This Row],[VALUE]])</f>
        <v>3630</v>
      </c>
      <c r="AH1232" t="str" cm="1">
        <f t="array" ref="AH12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2" t="str">
        <f>MIS[[#This Row],[TRADING SYMBOL]]</f>
        <v>SENSEX2552082300CE</v>
      </c>
      <c r="AJ1232" t="str">
        <f>IF(RIGHT(MIS[[#This Row],[Main/Hedge]],4)="MAIN","MAIN","HEDGE")</f>
        <v>MAIN</v>
      </c>
      <c r="AK1232" t="str" cm="1">
        <f t="array" ref="AK1232">_xlfn._xlws.FILTER(Table4[Column1],ISNUMBER(SEARCH(Table4[Column1],MIS[[#This Row],[OrderUniqueIdentifier]])),"")</f>
        <v>NOTREND</v>
      </c>
    </row>
    <row r="1233" spans="1:37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>
        <f>_xlfn.XLOOKUP(MIS[[#This Row],[TRADING SYMBOL]],[1]Sheet1!$D:$D,[1]Sheet1!$C:$C)</f>
        <v>490.65</v>
      </c>
      <c r="AE1233">
        <f>MIS[[#This Row],[OrderAverageTradedPrice]]*MIS[[#This Row],[OrderQuantity]]</f>
        <v>11625</v>
      </c>
      <c r="AF1233">
        <f>MIS[[#This Row],[LTP]]*MIS[[#This Row],[OrderQuantity]]</f>
        <v>9813</v>
      </c>
      <c r="AG1233">
        <f>IF(MIS[[#This Row],[OrderSide]]="SELL",MIS[[#This Row],[VALUE]]-MIS[[#This Row],[LIVE_VALUE]],MIS[[#This Row],[LIVE_VALUE]]-MIS[[#This Row],[VALUE]])</f>
        <v>1812</v>
      </c>
      <c r="AH1233" t="str" cm="1">
        <f t="array" ref="AH12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3" t="str">
        <f>MIS[[#This Row],[TRADING SYMBOL]]</f>
        <v>SENSEX2552082300CE</v>
      </c>
      <c r="AJ1233" t="str">
        <f>IF(RIGHT(MIS[[#This Row],[Main/Hedge]],4)="MAIN","MAIN","HEDGE")</f>
        <v>MAIN</v>
      </c>
      <c r="AK1233" t="str" cm="1">
        <f t="array" ref="AK1233">_xlfn._xlws.FILTER(Table4[Column1],ISNUMBER(SEARCH(Table4[Column1],MIS[[#This Row],[OrderUniqueIdentifier]])),"")</f>
        <v>NOTREND</v>
      </c>
    </row>
    <row r="1234" spans="1:37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>
        <f>_xlfn.XLOOKUP(MIS[[#This Row],[TRADING SYMBOL]],[1]Sheet1!$D:$D,[1]Sheet1!$C:$C)</f>
        <v>409.5</v>
      </c>
      <c r="AE1234">
        <f>MIS[[#This Row],[OrderAverageTradedPrice]]*MIS[[#This Row],[OrderQuantity]]</f>
        <v>10184</v>
      </c>
      <c r="AF1234">
        <f>MIS[[#This Row],[LTP]]*MIS[[#This Row],[OrderQuantity]]</f>
        <v>8190</v>
      </c>
      <c r="AG1234">
        <f>IF(MIS[[#This Row],[OrderSide]]="SELL",MIS[[#This Row],[VALUE]]-MIS[[#This Row],[LIVE_VALUE]],MIS[[#This Row],[LIVE_VALUE]]-MIS[[#This Row],[VALUE]])</f>
        <v>1994</v>
      </c>
      <c r="AH1234" t="str" cm="1">
        <f t="array" ref="AH12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4" t="str">
        <f>MIS[[#This Row],[TRADING SYMBOL]]</f>
        <v>SENSEX2552082300PE</v>
      </c>
      <c r="AJ1234" t="str">
        <f>IF(RIGHT(MIS[[#This Row],[Main/Hedge]],4)="MAIN","MAIN","HEDGE")</f>
        <v>MAIN</v>
      </c>
      <c r="AK1234" t="str" cm="1">
        <f t="array" ref="AK1234">_xlfn._xlws.FILTER(Table4[Column1],ISNUMBER(SEARCH(Table4[Column1],MIS[[#This Row],[OrderUniqueIdentifier]])),"")</f>
        <v>NOTREND</v>
      </c>
    </row>
    <row r="1235" spans="1:37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>
        <f>_xlfn.XLOOKUP(MIS[[#This Row],[TRADING SYMBOL]],[1]Sheet1!$D:$D,[1]Sheet1!$C:$C)</f>
        <v>490.65</v>
      </c>
      <c r="AE1235">
        <f>MIS[[#This Row],[OrderAverageTradedPrice]]*MIS[[#This Row],[OrderQuantity]]</f>
        <v>11621</v>
      </c>
      <c r="AF1235">
        <f>MIS[[#This Row],[LTP]]*MIS[[#This Row],[OrderQuantity]]</f>
        <v>9813</v>
      </c>
      <c r="AG1235">
        <f>IF(MIS[[#This Row],[OrderSide]]="SELL",MIS[[#This Row],[VALUE]]-MIS[[#This Row],[LIVE_VALUE]],MIS[[#This Row],[LIVE_VALUE]]-MIS[[#This Row],[VALUE]])</f>
        <v>1808</v>
      </c>
      <c r="AH1235" t="str" cm="1">
        <f t="array" ref="AH12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5" t="str">
        <f>MIS[[#This Row],[TRADING SYMBOL]]</f>
        <v>SENSEX2552082300CE</v>
      </c>
      <c r="AJ1235" t="str">
        <f>IF(RIGHT(MIS[[#This Row],[Main/Hedge]],4)="MAIN","MAIN","HEDGE")</f>
        <v>MAIN</v>
      </c>
      <c r="AK1235" t="str" cm="1">
        <f t="array" ref="AK1235">_xlfn._xlws.FILTER(Table4[Column1],ISNUMBER(SEARCH(Table4[Column1],MIS[[#This Row],[OrderUniqueIdentifier]])),"")</f>
        <v>NOTREND</v>
      </c>
    </row>
    <row r="1236" spans="1:37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>
        <f>_xlfn.XLOOKUP(MIS[[#This Row],[TRADING SYMBOL]],[1]Sheet1!$D:$D,[1]Sheet1!$C:$C)</f>
        <v>490.65</v>
      </c>
      <c r="AE1236">
        <f>MIS[[#This Row],[OrderAverageTradedPrice]]*MIS[[#This Row],[OrderQuantity]]</f>
        <v>11617</v>
      </c>
      <c r="AF1236">
        <f>MIS[[#This Row],[LTP]]*MIS[[#This Row],[OrderQuantity]]</f>
        <v>9813</v>
      </c>
      <c r="AG1236">
        <f>IF(MIS[[#This Row],[OrderSide]]="SELL",MIS[[#This Row],[VALUE]]-MIS[[#This Row],[LIVE_VALUE]],MIS[[#This Row],[LIVE_VALUE]]-MIS[[#This Row],[VALUE]])</f>
        <v>1804</v>
      </c>
      <c r="AH1236" t="str" cm="1">
        <f t="array" ref="AH12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6" t="str">
        <f>MIS[[#This Row],[TRADING SYMBOL]]</f>
        <v>SENSEX2552082300CE</v>
      </c>
      <c r="AJ1236" t="str">
        <f>IF(RIGHT(MIS[[#This Row],[Main/Hedge]],4)="MAIN","MAIN","HEDGE")</f>
        <v>MAIN</v>
      </c>
      <c r="AK1236" t="str" cm="1">
        <f t="array" ref="AK1236">_xlfn._xlws.FILTER(Table4[Column1],ISNUMBER(SEARCH(Table4[Column1],MIS[[#This Row],[OrderUniqueIdentifier]])),"")</f>
        <v>NOTREND</v>
      </c>
    </row>
    <row r="1237" spans="1:37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>
        <f>_xlfn.XLOOKUP(MIS[[#This Row],[TRADING SYMBOL]],[1]Sheet1!$D:$D,[1]Sheet1!$C:$C)</f>
        <v>490.65</v>
      </c>
      <c r="AE1237">
        <f>MIS[[#This Row],[OrderAverageTradedPrice]]*MIS[[#This Row],[OrderQuantity]]</f>
        <v>46521</v>
      </c>
      <c r="AF1237">
        <f>MIS[[#This Row],[LTP]]*MIS[[#This Row],[OrderQuantity]]</f>
        <v>39252</v>
      </c>
      <c r="AG1237">
        <f>IF(MIS[[#This Row],[OrderSide]]="SELL",MIS[[#This Row],[VALUE]]-MIS[[#This Row],[LIVE_VALUE]],MIS[[#This Row],[LIVE_VALUE]]-MIS[[#This Row],[VALUE]])</f>
        <v>7269</v>
      </c>
      <c r="AH1237" t="str" cm="1">
        <f t="array" ref="AH12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7" t="str">
        <f>MIS[[#This Row],[TRADING SYMBOL]]</f>
        <v>SENSEX2552082300CE</v>
      </c>
      <c r="AJ1237" t="str">
        <f>IF(RIGHT(MIS[[#This Row],[Main/Hedge]],4)="MAIN","MAIN","HEDGE")</f>
        <v>MAIN</v>
      </c>
      <c r="AK1237" t="str" cm="1">
        <f t="array" ref="AK1237">_xlfn._xlws.FILTER(Table4[Column1],ISNUMBER(SEARCH(Table4[Column1],MIS[[#This Row],[OrderUniqueIdentifier]])),"")</f>
        <v>NOTREND</v>
      </c>
    </row>
    <row r="1238" spans="1:37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>
        <f>_xlfn.XLOOKUP(MIS[[#This Row],[TRADING SYMBOL]],[1]Sheet1!$D:$D,[1]Sheet1!$C:$C)</f>
        <v>490.65</v>
      </c>
      <c r="AE1238">
        <f>MIS[[#This Row],[OrderAverageTradedPrice]]*MIS[[#This Row],[OrderQuantity]]</f>
        <v>11636</v>
      </c>
      <c r="AF1238">
        <f>MIS[[#This Row],[LTP]]*MIS[[#This Row],[OrderQuantity]]</f>
        <v>9813</v>
      </c>
      <c r="AG1238">
        <f>IF(MIS[[#This Row],[OrderSide]]="SELL",MIS[[#This Row],[VALUE]]-MIS[[#This Row],[LIVE_VALUE]],MIS[[#This Row],[LIVE_VALUE]]-MIS[[#This Row],[VALUE]])</f>
        <v>1823</v>
      </c>
      <c r="AH1238" t="str" cm="1">
        <f t="array" ref="AH12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8" t="str">
        <f>MIS[[#This Row],[TRADING SYMBOL]]</f>
        <v>SENSEX2552082300CE</v>
      </c>
      <c r="AJ1238" t="str">
        <f>IF(RIGHT(MIS[[#This Row],[Main/Hedge]],4)="MAIN","MAIN","HEDGE")</f>
        <v>MAIN</v>
      </c>
      <c r="AK1238" t="str" cm="1">
        <f t="array" ref="AK1238">_xlfn._xlws.FILTER(Table4[Column1],ISNUMBER(SEARCH(Table4[Column1],MIS[[#This Row],[OrderUniqueIdentifier]])),"")</f>
        <v>NOTREND</v>
      </c>
    </row>
    <row r="1239" spans="1:37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>
        <f>_xlfn.XLOOKUP(MIS[[#This Row],[TRADING SYMBOL]],[1]Sheet1!$D:$D,[1]Sheet1!$C:$C)</f>
        <v>409.5</v>
      </c>
      <c r="AE1239">
        <f>MIS[[#This Row],[OrderAverageTradedPrice]]*MIS[[#This Row],[OrderQuantity]]</f>
        <v>10162</v>
      </c>
      <c r="AF1239">
        <f>MIS[[#This Row],[LTP]]*MIS[[#This Row],[OrderQuantity]]</f>
        <v>8190</v>
      </c>
      <c r="AG1239">
        <f>IF(MIS[[#This Row],[OrderSide]]="SELL",MIS[[#This Row],[VALUE]]-MIS[[#This Row],[LIVE_VALUE]],MIS[[#This Row],[LIVE_VALUE]]-MIS[[#This Row],[VALUE]])</f>
        <v>1972</v>
      </c>
      <c r="AH1239" t="str" cm="1">
        <f t="array" ref="AH12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9" t="str">
        <f>MIS[[#This Row],[TRADING SYMBOL]]</f>
        <v>SENSEX2552082300PE</v>
      </c>
      <c r="AJ1239" t="str">
        <f>IF(RIGHT(MIS[[#This Row],[Main/Hedge]],4)="MAIN","MAIN","HEDGE")</f>
        <v>MAIN</v>
      </c>
      <c r="AK1239" t="str" cm="1">
        <f t="array" ref="AK1239">_xlfn._xlws.FILTER(Table4[Column1],ISNUMBER(SEARCH(Table4[Column1],MIS[[#This Row],[OrderUniqueIdentifier]])),"")</f>
        <v>NOTREND</v>
      </c>
    </row>
    <row r="1240" spans="1:37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>
        <f>_xlfn.XLOOKUP(MIS[[#This Row],[TRADING SYMBOL]],[1]Sheet1!$D:$D,[1]Sheet1!$C:$C)</f>
        <v>490.65</v>
      </c>
      <c r="AE1240">
        <f>MIS[[#This Row],[OrderAverageTradedPrice]]*MIS[[#This Row],[OrderQuantity]]</f>
        <v>34908.999999999964</v>
      </c>
      <c r="AF1240">
        <f>MIS[[#This Row],[LTP]]*MIS[[#This Row],[OrderQuantity]]</f>
        <v>29439</v>
      </c>
      <c r="AG1240">
        <f>IF(MIS[[#This Row],[OrderSide]]="SELL",MIS[[#This Row],[VALUE]]-MIS[[#This Row],[LIVE_VALUE]],MIS[[#This Row],[LIVE_VALUE]]-MIS[[#This Row],[VALUE]])</f>
        <v>5469.9999999999636</v>
      </c>
      <c r="AH1240" t="str" cm="1">
        <f t="array" ref="AH12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0" t="str">
        <f>MIS[[#This Row],[TRADING SYMBOL]]</f>
        <v>SENSEX2552082300CE</v>
      </c>
      <c r="AJ1240" t="str">
        <f>IF(RIGHT(MIS[[#This Row],[Main/Hedge]],4)="MAIN","MAIN","HEDGE")</f>
        <v>MAIN</v>
      </c>
      <c r="AK1240" t="str" cm="1">
        <f t="array" ref="AK1240">_xlfn._xlws.FILTER(Table4[Column1],ISNUMBER(SEARCH(Table4[Column1],MIS[[#This Row],[OrderUniqueIdentifier]])),"")</f>
        <v>NOTREND</v>
      </c>
    </row>
    <row r="1241" spans="1:37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>
        <f>_xlfn.XLOOKUP(MIS[[#This Row],[TRADING SYMBOL]],[1]Sheet1!$D:$D,[1]Sheet1!$C:$C)</f>
        <v>490.65</v>
      </c>
      <c r="AE1241">
        <f>MIS[[#This Row],[OrderAverageTradedPrice]]*MIS[[#This Row],[OrderQuantity]]</f>
        <v>11624</v>
      </c>
      <c r="AF1241">
        <f>MIS[[#This Row],[LTP]]*MIS[[#This Row],[OrderQuantity]]</f>
        <v>9813</v>
      </c>
      <c r="AG1241">
        <f>IF(MIS[[#This Row],[OrderSide]]="SELL",MIS[[#This Row],[VALUE]]-MIS[[#This Row],[LIVE_VALUE]],MIS[[#This Row],[LIVE_VALUE]]-MIS[[#This Row],[VALUE]])</f>
        <v>1811</v>
      </c>
      <c r="AH1241" t="str" cm="1">
        <f t="array" ref="AH12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1" t="str">
        <f>MIS[[#This Row],[TRADING SYMBOL]]</f>
        <v>SENSEX2552082300CE</v>
      </c>
      <c r="AJ1241" t="str">
        <f>IF(RIGHT(MIS[[#This Row],[Main/Hedge]],4)="MAIN","MAIN","HEDGE")</f>
        <v>MAIN</v>
      </c>
      <c r="AK1241" t="str" cm="1">
        <f t="array" ref="AK1241">_xlfn._xlws.FILTER(Table4[Column1],ISNUMBER(SEARCH(Table4[Column1],MIS[[#This Row],[OrderUniqueIdentifier]])),"")</f>
        <v>NOTREND</v>
      </c>
    </row>
    <row r="1242" spans="1:37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>
        <f>_xlfn.XLOOKUP(MIS[[#This Row],[TRADING SYMBOL]],[1]Sheet1!$D:$D,[1]Sheet1!$C:$C)</f>
        <v>490.65</v>
      </c>
      <c r="AE1242">
        <f>MIS[[#This Row],[OrderAverageTradedPrice]]*MIS[[#This Row],[OrderQuantity]]</f>
        <v>23252</v>
      </c>
      <c r="AF1242">
        <f>MIS[[#This Row],[LTP]]*MIS[[#This Row],[OrderQuantity]]</f>
        <v>19626</v>
      </c>
      <c r="AG1242">
        <f>IF(MIS[[#This Row],[OrderSide]]="SELL",MIS[[#This Row],[VALUE]]-MIS[[#This Row],[LIVE_VALUE]],MIS[[#This Row],[LIVE_VALUE]]-MIS[[#This Row],[VALUE]])</f>
        <v>3626</v>
      </c>
      <c r="AH1242" t="str" cm="1">
        <f t="array" ref="AH12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2" t="str">
        <f>MIS[[#This Row],[TRADING SYMBOL]]</f>
        <v>SENSEX2552082300CE</v>
      </c>
      <c r="AJ1242" t="str">
        <f>IF(RIGHT(MIS[[#This Row],[Main/Hedge]],4)="MAIN","MAIN","HEDGE")</f>
        <v>MAIN</v>
      </c>
      <c r="AK1242" t="str" cm="1">
        <f t="array" ref="AK1242">_xlfn._xlws.FILTER(Table4[Column1],ISNUMBER(SEARCH(Table4[Column1],MIS[[#This Row],[OrderUniqueIdentifier]])),"")</f>
        <v>NOTREND</v>
      </c>
    </row>
    <row r="1243" spans="1:37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>
        <f>_xlfn.XLOOKUP(MIS[[#This Row],[TRADING SYMBOL]],[1]Sheet1!$D:$D,[1]Sheet1!$C:$C)</f>
        <v>409.5</v>
      </c>
      <c r="AE1243">
        <f>MIS[[#This Row],[OrderAverageTradedPrice]]*MIS[[#This Row],[OrderQuantity]]</f>
        <v>20368</v>
      </c>
      <c r="AF1243">
        <f>MIS[[#This Row],[LTP]]*MIS[[#This Row],[OrderQuantity]]</f>
        <v>16380</v>
      </c>
      <c r="AG1243">
        <f>IF(MIS[[#This Row],[OrderSide]]="SELL",MIS[[#This Row],[VALUE]]-MIS[[#This Row],[LIVE_VALUE]],MIS[[#This Row],[LIVE_VALUE]]-MIS[[#This Row],[VALUE]])</f>
        <v>3988</v>
      </c>
      <c r="AH1243" t="str" cm="1">
        <f t="array" ref="AH12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3" t="str">
        <f>MIS[[#This Row],[TRADING SYMBOL]]</f>
        <v>SENSEX2552082300PE</v>
      </c>
      <c r="AJ1243" t="str">
        <f>IF(RIGHT(MIS[[#This Row],[Main/Hedge]],4)="MAIN","MAIN","HEDGE")</f>
        <v>MAIN</v>
      </c>
      <c r="AK1243" t="str" cm="1">
        <f t="array" ref="AK1243">_xlfn._xlws.FILTER(Table4[Column1],ISNUMBER(SEARCH(Table4[Column1],MIS[[#This Row],[OrderUniqueIdentifier]])),"")</f>
        <v>NOTREND</v>
      </c>
    </row>
    <row r="1244" spans="1:37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>
        <f>_xlfn.XLOOKUP(MIS[[#This Row],[TRADING SYMBOL]],[1]Sheet1!$D:$D,[1]Sheet1!$C:$C)</f>
        <v>490.65</v>
      </c>
      <c r="AE1244">
        <f>MIS[[#This Row],[OrderAverageTradedPrice]]*MIS[[#This Row],[OrderQuantity]]</f>
        <v>11635</v>
      </c>
      <c r="AF1244">
        <f>MIS[[#This Row],[LTP]]*MIS[[#This Row],[OrderQuantity]]</f>
        <v>9813</v>
      </c>
      <c r="AG1244">
        <f>IF(MIS[[#This Row],[OrderSide]]="SELL",MIS[[#This Row],[VALUE]]-MIS[[#This Row],[LIVE_VALUE]],MIS[[#This Row],[LIVE_VALUE]]-MIS[[#This Row],[VALUE]])</f>
        <v>1822</v>
      </c>
      <c r="AH1244" t="str" cm="1">
        <f t="array" ref="AH12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4" t="str">
        <f>MIS[[#This Row],[TRADING SYMBOL]]</f>
        <v>SENSEX2552082300CE</v>
      </c>
      <c r="AJ1244" t="str">
        <f>IF(RIGHT(MIS[[#This Row],[Main/Hedge]],4)="MAIN","MAIN","HEDGE")</f>
        <v>MAIN</v>
      </c>
      <c r="AK1244" t="str" cm="1">
        <f t="array" ref="AK1244">_xlfn._xlws.FILTER(Table4[Column1],ISNUMBER(SEARCH(Table4[Column1],MIS[[#This Row],[OrderUniqueIdentifier]])),"")</f>
        <v>NOTREND</v>
      </c>
    </row>
    <row r="1245" spans="1:37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>
        <f>_xlfn.XLOOKUP(MIS[[#This Row],[TRADING SYMBOL]],[1]Sheet1!$D:$D,[1]Sheet1!$C:$C)</f>
        <v>490.65</v>
      </c>
      <c r="AE1245">
        <f>MIS[[#This Row],[OrderAverageTradedPrice]]*MIS[[#This Row],[OrderQuantity]]</f>
        <v>46523</v>
      </c>
      <c r="AF1245">
        <f>MIS[[#This Row],[LTP]]*MIS[[#This Row],[OrderQuantity]]</f>
        <v>39252</v>
      </c>
      <c r="AG1245">
        <f>IF(MIS[[#This Row],[OrderSide]]="SELL",MIS[[#This Row],[VALUE]]-MIS[[#This Row],[LIVE_VALUE]],MIS[[#This Row],[LIVE_VALUE]]-MIS[[#This Row],[VALUE]])</f>
        <v>7271</v>
      </c>
      <c r="AH1245" t="str" cm="1">
        <f t="array" ref="AH12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5" t="str">
        <f>MIS[[#This Row],[TRADING SYMBOL]]</f>
        <v>SENSEX2552082300CE</v>
      </c>
      <c r="AJ1245" t="str">
        <f>IF(RIGHT(MIS[[#This Row],[Main/Hedge]],4)="MAIN","MAIN","HEDGE")</f>
        <v>MAIN</v>
      </c>
      <c r="AK1245" t="str" cm="1">
        <f t="array" ref="AK1245">_xlfn._xlws.FILTER(Table4[Column1],ISNUMBER(SEARCH(Table4[Column1],MIS[[#This Row],[OrderUniqueIdentifier]])),"")</f>
        <v>NOTREND</v>
      </c>
    </row>
    <row r="1246" spans="1:37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>
        <f>_xlfn.XLOOKUP(MIS[[#This Row],[TRADING SYMBOL]],[1]Sheet1!$D:$D,[1]Sheet1!$C:$C)</f>
        <v>490.65</v>
      </c>
      <c r="AE1246">
        <f>MIS[[#This Row],[OrderAverageTradedPrice]]*MIS[[#This Row],[OrderQuantity]]</f>
        <v>34854</v>
      </c>
      <c r="AF1246">
        <f>MIS[[#This Row],[LTP]]*MIS[[#This Row],[OrderQuantity]]</f>
        <v>29439</v>
      </c>
      <c r="AG1246">
        <f>IF(MIS[[#This Row],[OrderSide]]="SELL",MIS[[#This Row],[VALUE]]-MIS[[#This Row],[LIVE_VALUE]],MIS[[#This Row],[LIVE_VALUE]]-MIS[[#This Row],[VALUE]])</f>
        <v>5415</v>
      </c>
      <c r="AH1246" t="str" cm="1">
        <f t="array" ref="AH12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6" t="str">
        <f>MIS[[#This Row],[TRADING SYMBOL]]</f>
        <v>SENSEX2552082300CE</v>
      </c>
      <c r="AJ1246" t="str">
        <f>IF(RIGHT(MIS[[#This Row],[Main/Hedge]],4)="MAIN","MAIN","HEDGE")</f>
        <v>MAIN</v>
      </c>
      <c r="AK1246" t="str" cm="1">
        <f t="array" ref="AK1246">_xlfn._xlws.FILTER(Table4[Column1],ISNUMBER(SEARCH(Table4[Column1],MIS[[#This Row],[OrderUniqueIdentifier]])),"")</f>
        <v>NOTREND</v>
      </c>
    </row>
    <row r="1247" spans="1:37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>
        <f>_xlfn.XLOOKUP(MIS[[#This Row],[TRADING SYMBOL]],[1]Sheet1!$D:$D,[1]Sheet1!$C:$C)</f>
        <v>409.5</v>
      </c>
      <c r="AE1247">
        <f>MIS[[#This Row],[OrderAverageTradedPrice]]*MIS[[#This Row],[OrderQuantity]]</f>
        <v>10166</v>
      </c>
      <c r="AF1247">
        <f>MIS[[#This Row],[LTP]]*MIS[[#This Row],[OrderQuantity]]</f>
        <v>8190</v>
      </c>
      <c r="AG1247">
        <f>IF(MIS[[#This Row],[OrderSide]]="SELL",MIS[[#This Row],[VALUE]]-MIS[[#This Row],[LIVE_VALUE]],MIS[[#This Row],[LIVE_VALUE]]-MIS[[#This Row],[VALUE]])</f>
        <v>1976</v>
      </c>
      <c r="AH1247" t="str" cm="1">
        <f t="array" ref="AH12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7" t="str">
        <f>MIS[[#This Row],[TRADING SYMBOL]]</f>
        <v>SENSEX2552082300PE</v>
      </c>
      <c r="AJ1247" t="str">
        <f>IF(RIGHT(MIS[[#This Row],[Main/Hedge]],4)="MAIN","MAIN","HEDGE")</f>
        <v>MAIN</v>
      </c>
      <c r="AK1247" t="str" cm="1">
        <f t="array" ref="AK1247">_xlfn._xlws.FILTER(Table4[Column1],ISNUMBER(SEARCH(Table4[Column1],MIS[[#This Row],[OrderUniqueIdentifier]])),"")</f>
        <v>NOTREND</v>
      </c>
    </row>
    <row r="1248" spans="1:37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>
        <f>_xlfn.XLOOKUP(MIS[[#This Row],[TRADING SYMBOL]],[1]Sheet1!$D:$D,[1]Sheet1!$C:$C)</f>
        <v>490.65</v>
      </c>
      <c r="AE1248">
        <f>MIS[[#This Row],[OrderAverageTradedPrice]]*MIS[[#This Row],[OrderQuantity]]</f>
        <v>46668</v>
      </c>
      <c r="AF1248">
        <f>MIS[[#This Row],[LTP]]*MIS[[#This Row],[OrderQuantity]]</f>
        <v>39252</v>
      </c>
      <c r="AG1248">
        <f>IF(MIS[[#This Row],[OrderSide]]="SELL",MIS[[#This Row],[VALUE]]-MIS[[#This Row],[LIVE_VALUE]],MIS[[#This Row],[LIVE_VALUE]]-MIS[[#This Row],[VALUE]])</f>
        <v>7416</v>
      </c>
      <c r="AH1248" t="str" cm="1">
        <f t="array" ref="AH12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8" t="str">
        <f>MIS[[#This Row],[TRADING SYMBOL]]</f>
        <v>SENSEX2552082300CE</v>
      </c>
      <c r="AJ1248" t="str">
        <f>IF(RIGHT(MIS[[#This Row],[Main/Hedge]],4)="MAIN","MAIN","HEDGE")</f>
        <v>MAIN</v>
      </c>
      <c r="AK1248" t="str" cm="1">
        <f t="array" ref="AK1248">_xlfn._xlws.FILTER(Table4[Column1],ISNUMBER(SEARCH(Table4[Column1],MIS[[#This Row],[OrderUniqueIdentifier]])),"")</f>
        <v>NOTREND</v>
      </c>
    </row>
    <row r="1249" spans="1:37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>
        <f>_xlfn.XLOOKUP(MIS[[#This Row],[TRADING SYMBOL]],[1]Sheet1!$D:$D,[1]Sheet1!$C:$C)</f>
        <v>409.5</v>
      </c>
      <c r="AE1249">
        <f>MIS[[#This Row],[OrderAverageTradedPrice]]*MIS[[#This Row],[OrderQuantity]]</f>
        <v>10174</v>
      </c>
      <c r="AF1249">
        <f>MIS[[#This Row],[LTP]]*MIS[[#This Row],[OrderQuantity]]</f>
        <v>8190</v>
      </c>
      <c r="AG1249">
        <f>IF(MIS[[#This Row],[OrderSide]]="SELL",MIS[[#This Row],[VALUE]]-MIS[[#This Row],[LIVE_VALUE]],MIS[[#This Row],[LIVE_VALUE]]-MIS[[#This Row],[VALUE]])</f>
        <v>1984</v>
      </c>
      <c r="AH1249" t="str" cm="1">
        <f t="array" ref="AH12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9" t="str">
        <f>MIS[[#This Row],[TRADING SYMBOL]]</f>
        <v>SENSEX2552082300PE</v>
      </c>
      <c r="AJ1249" t="str">
        <f>IF(RIGHT(MIS[[#This Row],[Main/Hedge]],4)="MAIN","MAIN","HEDGE")</f>
        <v>MAIN</v>
      </c>
      <c r="AK1249" t="str" cm="1">
        <f t="array" ref="AK1249">_xlfn._xlws.FILTER(Table4[Column1],ISNUMBER(SEARCH(Table4[Column1],MIS[[#This Row],[OrderUniqueIdentifier]])),"")</f>
        <v>NOTREND</v>
      </c>
    </row>
    <row r="1250" spans="1:37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>
        <f>_xlfn.XLOOKUP(MIS[[#This Row],[TRADING SYMBOL]],[1]Sheet1!$D:$D,[1]Sheet1!$C:$C)</f>
        <v>490.65</v>
      </c>
      <c r="AE1250">
        <f>MIS[[#This Row],[OrderAverageTradedPrice]]*MIS[[#This Row],[OrderQuantity]]</f>
        <v>46627</v>
      </c>
      <c r="AF1250">
        <f>MIS[[#This Row],[LTP]]*MIS[[#This Row],[OrderQuantity]]</f>
        <v>39252</v>
      </c>
      <c r="AG1250">
        <f>IF(MIS[[#This Row],[OrderSide]]="SELL",MIS[[#This Row],[VALUE]]-MIS[[#This Row],[LIVE_VALUE]],MIS[[#This Row],[LIVE_VALUE]]-MIS[[#This Row],[VALUE]])</f>
        <v>7375</v>
      </c>
      <c r="AH1250" t="str" cm="1">
        <f t="array" ref="AH12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0" t="str">
        <f>MIS[[#This Row],[TRADING SYMBOL]]</f>
        <v>SENSEX2552082300CE</v>
      </c>
      <c r="AJ1250" t="str">
        <f>IF(RIGHT(MIS[[#This Row],[Main/Hedge]],4)="MAIN","MAIN","HEDGE")</f>
        <v>MAIN</v>
      </c>
      <c r="AK1250" t="str" cm="1">
        <f t="array" ref="AK1250">_xlfn._xlws.FILTER(Table4[Column1],ISNUMBER(SEARCH(Table4[Column1],MIS[[#This Row],[OrderUniqueIdentifier]])),"")</f>
        <v>NOTREND</v>
      </c>
    </row>
    <row r="1251" spans="1:37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>
        <f>_xlfn.XLOOKUP(MIS[[#This Row],[TRADING SYMBOL]],[1]Sheet1!$D:$D,[1]Sheet1!$C:$C)</f>
        <v>490.65</v>
      </c>
      <c r="AE1251">
        <f>MIS[[#This Row],[OrderAverageTradedPrice]]*MIS[[#This Row],[OrderQuantity]]</f>
        <v>34794</v>
      </c>
      <c r="AF1251">
        <f>MIS[[#This Row],[LTP]]*MIS[[#This Row],[OrderQuantity]]</f>
        <v>29439</v>
      </c>
      <c r="AG1251">
        <f>IF(MIS[[#This Row],[OrderSide]]="SELL",MIS[[#This Row],[VALUE]]-MIS[[#This Row],[LIVE_VALUE]],MIS[[#This Row],[LIVE_VALUE]]-MIS[[#This Row],[VALUE]])</f>
        <v>5355</v>
      </c>
      <c r="AH1251" t="str" cm="1">
        <f t="array" ref="AH1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1" t="str">
        <f>MIS[[#This Row],[TRADING SYMBOL]]</f>
        <v>SENSEX2552082300CE</v>
      </c>
      <c r="AJ1251" t="str">
        <f>IF(RIGHT(MIS[[#This Row],[Main/Hedge]],4)="MAIN","MAIN","HEDGE")</f>
        <v>MAIN</v>
      </c>
      <c r="AK1251" t="str" cm="1">
        <f t="array" ref="AK1251">_xlfn._xlws.FILTER(Table4[Column1],ISNUMBER(SEARCH(Table4[Column1],MIS[[#This Row],[OrderUniqueIdentifier]])),"")</f>
        <v>NOTREND</v>
      </c>
    </row>
    <row r="1252" spans="1:37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>
        <f>_xlfn.XLOOKUP(MIS[[#This Row],[TRADING SYMBOL]],[1]Sheet1!$D:$D,[1]Sheet1!$C:$C)</f>
        <v>409.5</v>
      </c>
      <c r="AE1252">
        <f>MIS[[#This Row],[OrderAverageTradedPrice]]*MIS[[#This Row],[OrderQuantity]]</f>
        <v>30288.99999999996</v>
      </c>
      <c r="AF1252">
        <f>MIS[[#This Row],[LTP]]*MIS[[#This Row],[OrderQuantity]]</f>
        <v>24570</v>
      </c>
      <c r="AG1252">
        <f>IF(MIS[[#This Row],[OrderSide]]="SELL",MIS[[#This Row],[VALUE]]-MIS[[#This Row],[LIVE_VALUE]],MIS[[#This Row],[LIVE_VALUE]]-MIS[[#This Row],[VALUE]])</f>
        <v>5718.99999999996</v>
      </c>
      <c r="AH1252" t="str" cm="1">
        <f t="array" ref="AH12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2" t="str">
        <f>MIS[[#This Row],[TRADING SYMBOL]]</f>
        <v>SENSEX2552082300PE</v>
      </c>
      <c r="AJ1252" t="str">
        <f>IF(RIGHT(MIS[[#This Row],[Main/Hedge]],4)="MAIN","MAIN","HEDGE")</f>
        <v>MAIN</v>
      </c>
      <c r="AK1252" t="str" cm="1">
        <f t="array" ref="AK1252">_xlfn._xlws.FILTER(Table4[Column1],ISNUMBER(SEARCH(Table4[Column1],MIS[[#This Row],[OrderUniqueIdentifier]])),"")</f>
        <v>NOTREND</v>
      </c>
    </row>
    <row r="1253" spans="1:37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>
        <f>_xlfn.XLOOKUP(MIS[[#This Row],[TRADING SYMBOL]],[1]Sheet1!$D:$D,[1]Sheet1!$C:$C)</f>
        <v>490.65</v>
      </c>
      <c r="AE1253">
        <f>MIS[[#This Row],[OrderAverageTradedPrice]]*MIS[[#This Row],[OrderQuantity]]</f>
        <v>11661</v>
      </c>
      <c r="AF1253">
        <f>MIS[[#This Row],[LTP]]*MIS[[#This Row],[OrderQuantity]]</f>
        <v>9813</v>
      </c>
      <c r="AG1253">
        <f>IF(MIS[[#This Row],[OrderSide]]="SELL",MIS[[#This Row],[VALUE]]-MIS[[#This Row],[LIVE_VALUE]],MIS[[#This Row],[LIVE_VALUE]]-MIS[[#This Row],[VALUE]])</f>
        <v>1848</v>
      </c>
      <c r="AH1253" t="str" cm="1">
        <f t="array" ref="AH12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3" t="str">
        <f>MIS[[#This Row],[TRADING SYMBOL]]</f>
        <v>SENSEX2552082300CE</v>
      </c>
      <c r="AJ1253" t="str">
        <f>IF(RIGHT(MIS[[#This Row],[Main/Hedge]],4)="MAIN","MAIN","HEDGE")</f>
        <v>MAIN</v>
      </c>
      <c r="AK1253" t="str" cm="1">
        <f t="array" ref="AK1253">_xlfn._xlws.FILTER(Table4[Column1],ISNUMBER(SEARCH(Table4[Column1],MIS[[#This Row],[OrderUniqueIdentifier]])),"")</f>
        <v>NOTREND</v>
      </c>
    </row>
    <row r="1254" spans="1:37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>
        <f>_xlfn.XLOOKUP(MIS[[#This Row],[TRADING SYMBOL]],[1]Sheet1!$D:$D,[1]Sheet1!$C:$C)</f>
        <v>409.5</v>
      </c>
      <c r="AE1254">
        <f>MIS[[#This Row],[OrderAverageTradedPrice]]*MIS[[#This Row],[OrderQuantity]]</f>
        <v>20328</v>
      </c>
      <c r="AF1254">
        <f>MIS[[#This Row],[LTP]]*MIS[[#This Row],[OrderQuantity]]</f>
        <v>16380</v>
      </c>
      <c r="AG1254">
        <f>IF(MIS[[#This Row],[OrderSide]]="SELL",MIS[[#This Row],[VALUE]]-MIS[[#This Row],[LIVE_VALUE]],MIS[[#This Row],[LIVE_VALUE]]-MIS[[#This Row],[VALUE]])</f>
        <v>3948</v>
      </c>
      <c r="AH1254" t="str" cm="1">
        <f t="array" ref="AH12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4" t="str">
        <f>MIS[[#This Row],[TRADING SYMBOL]]</f>
        <v>SENSEX2552082300PE</v>
      </c>
      <c r="AJ1254" t="str">
        <f>IF(RIGHT(MIS[[#This Row],[Main/Hedge]],4)="MAIN","MAIN","HEDGE")</f>
        <v>MAIN</v>
      </c>
      <c r="AK1254" t="str" cm="1">
        <f t="array" ref="AK1254">_xlfn._xlws.FILTER(Table4[Column1],ISNUMBER(SEARCH(Table4[Column1],MIS[[#This Row],[OrderUniqueIdentifier]])),"")</f>
        <v>NOTREND</v>
      </c>
    </row>
    <row r="1255" spans="1:37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>
        <f>_xlfn.XLOOKUP(MIS[[#This Row],[TRADING SYMBOL]],[1]Sheet1!$D:$D,[1]Sheet1!$C:$C)</f>
        <v>490.65</v>
      </c>
      <c r="AE1255">
        <f>MIS[[#This Row],[OrderAverageTradedPrice]]*MIS[[#This Row],[OrderQuantity]]</f>
        <v>11658</v>
      </c>
      <c r="AF1255">
        <f>MIS[[#This Row],[LTP]]*MIS[[#This Row],[OrderQuantity]]</f>
        <v>9813</v>
      </c>
      <c r="AG1255">
        <f>IF(MIS[[#This Row],[OrderSide]]="SELL",MIS[[#This Row],[VALUE]]-MIS[[#This Row],[LIVE_VALUE]],MIS[[#This Row],[LIVE_VALUE]]-MIS[[#This Row],[VALUE]])</f>
        <v>1845</v>
      </c>
      <c r="AH1255" t="str" cm="1">
        <f t="array" ref="AH12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5" t="str">
        <f>MIS[[#This Row],[TRADING SYMBOL]]</f>
        <v>SENSEX2552082300CE</v>
      </c>
      <c r="AJ1255" t="str">
        <f>IF(RIGHT(MIS[[#This Row],[Main/Hedge]],4)="MAIN","MAIN","HEDGE")</f>
        <v>MAIN</v>
      </c>
      <c r="AK1255" t="str" cm="1">
        <f t="array" ref="AK1255">_xlfn._xlws.FILTER(Table4[Column1],ISNUMBER(SEARCH(Table4[Column1],MIS[[#This Row],[OrderUniqueIdentifier]])),"")</f>
        <v>NOTREND</v>
      </c>
    </row>
    <row r="1256" spans="1:37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>
        <f>_xlfn.XLOOKUP(MIS[[#This Row],[TRADING SYMBOL]],[1]Sheet1!$D:$D,[1]Sheet1!$C:$C)</f>
        <v>409.5</v>
      </c>
      <c r="AE1256">
        <f>MIS[[#This Row],[OrderAverageTradedPrice]]*MIS[[#This Row],[OrderQuantity]]</f>
        <v>10124</v>
      </c>
      <c r="AF1256">
        <f>MIS[[#This Row],[LTP]]*MIS[[#This Row],[OrderQuantity]]</f>
        <v>8190</v>
      </c>
      <c r="AG1256">
        <f>IF(MIS[[#This Row],[OrderSide]]="SELL",MIS[[#This Row],[VALUE]]-MIS[[#This Row],[LIVE_VALUE]],MIS[[#This Row],[LIVE_VALUE]]-MIS[[#This Row],[VALUE]])</f>
        <v>1934</v>
      </c>
      <c r="AH1256" t="str" cm="1">
        <f t="array" ref="AH12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6" t="str">
        <f>MIS[[#This Row],[TRADING SYMBOL]]</f>
        <v>SENSEX2552082300PE</v>
      </c>
      <c r="AJ1256" t="str">
        <f>IF(RIGHT(MIS[[#This Row],[Main/Hedge]],4)="MAIN","MAIN","HEDGE")</f>
        <v>MAIN</v>
      </c>
      <c r="AK1256" t="str" cm="1">
        <f t="array" ref="AK1256">_xlfn._xlws.FILTER(Table4[Column1],ISNUMBER(SEARCH(Table4[Column1],MIS[[#This Row],[OrderUniqueIdentifier]])),"")</f>
        <v>NOTREND</v>
      </c>
    </row>
    <row r="1257" spans="1:37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>
        <f>_xlfn.XLOOKUP(MIS[[#This Row],[TRADING SYMBOL]],[1]Sheet1!$D:$D,[1]Sheet1!$C:$C)</f>
        <v>409.5</v>
      </c>
      <c r="AE1257">
        <f>MIS[[#This Row],[OrderAverageTradedPrice]]*MIS[[#This Row],[OrderQuantity]]</f>
        <v>10126</v>
      </c>
      <c r="AF1257">
        <f>MIS[[#This Row],[LTP]]*MIS[[#This Row],[OrderQuantity]]</f>
        <v>8190</v>
      </c>
      <c r="AG1257">
        <f>IF(MIS[[#This Row],[OrderSide]]="SELL",MIS[[#This Row],[VALUE]]-MIS[[#This Row],[LIVE_VALUE]],MIS[[#This Row],[LIVE_VALUE]]-MIS[[#This Row],[VALUE]])</f>
        <v>1936</v>
      </c>
      <c r="AH1257" t="str" cm="1">
        <f t="array" ref="AH12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7" t="str">
        <f>MIS[[#This Row],[TRADING SYMBOL]]</f>
        <v>SENSEX2552082300PE</v>
      </c>
      <c r="AJ1257" t="str">
        <f>IF(RIGHT(MIS[[#This Row],[Main/Hedge]],4)="MAIN","MAIN","HEDGE")</f>
        <v>MAIN</v>
      </c>
      <c r="AK1257" t="str" cm="1">
        <f t="array" ref="AK1257">_xlfn._xlws.FILTER(Table4[Column1],ISNUMBER(SEARCH(Table4[Column1],MIS[[#This Row],[OrderUniqueIdentifier]])),"")</f>
        <v>NOTREND</v>
      </c>
    </row>
    <row r="1258" spans="1:37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>
        <f>_xlfn.XLOOKUP(MIS[[#This Row],[TRADING SYMBOL]],[1]Sheet1!$D:$D,[1]Sheet1!$C:$C)</f>
        <v>490.65</v>
      </c>
      <c r="AE1258">
        <f>MIS[[#This Row],[OrderAverageTradedPrice]]*MIS[[#This Row],[OrderQuantity]]</f>
        <v>46493</v>
      </c>
      <c r="AF1258">
        <f>MIS[[#This Row],[LTP]]*MIS[[#This Row],[OrderQuantity]]</f>
        <v>39252</v>
      </c>
      <c r="AG1258">
        <f>IF(MIS[[#This Row],[OrderSide]]="SELL",MIS[[#This Row],[VALUE]]-MIS[[#This Row],[LIVE_VALUE]],MIS[[#This Row],[LIVE_VALUE]]-MIS[[#This Row],[VALUE]])</f>
        <v>7241</v>
      </c>
      <c r="AH1258" t="str" cm="1">
        <f t="array" ref="AH12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8" t="str">
        <f>MIS[[#This Row],[TRADING SYMBOL]]</f>
        <v>SENSEX2552082300CE</v>
      </c>
      <c r="AJ1258" t="str">
        <f>IF(RIGHT(MIS[[#This Row],[Main/Hedge]],4)="MAIN","MAIN","HEDGE")</f>
        <v>MAIN</v>
      </c>
      <c r="AK1258" t="str" cm="1">
        <f t="array" ref="AK1258">_xlfn._xlws.FILTER(Table4[Column1],ISNUMBER(SEARCH(Table4[Column1],MIS[[#This Row],[OrderUniqueIdentifier]])),"")</f>
        <v>NOTREND</v>
      </c>
    </row>
    <row r="1259" spans="1:37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>
        <f>_xlfn.XLOOKUP(MIS[[#This Row],[TRADING SYMBOL]],[1]Sheet1!$D:$D,[1]Sheet1!$C:$C)</f>
        <v>409.5</v>
      </c>
      <c r="AE1259">
        <f>MIS[[#This Row],[OrderAverageTradedPrice]]*MIS[[#This Row],[OrderQuantity]]</f>
        <v>40332</v>
      </c>
      <c r="AF1259">
        <f>MIS[[#This Row],[LTP]]*MIS[[#This Row],[OrderQuantity]]</f>
        <v>32760</v>
      </c>
      <c r="AG1259">
        <f>IF(MIS[[#This Row],[OrderSide]]="SELL",MIS[[#This Row],[VALUE]]-MIS[[#This Row],[LIVE_VALUE]],MIS[[#This Row],[LIVE_VALUE]]-MIS[[#This Row],[VALUE]])</f>
        <v>7572</v>
      </c>
      <c r="AH1259" t="str" cm="1">
        <f t="array" ref="AH12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9" t="str">
        <f>MIS[[#This Row],[TRADING SYMBOL]]</f>
        <v>SENSEX2552082300PE</v>
      </c>
      <c r="AJ1259" t="str">
        <f>IF(RIGHT(MIS[[#This Row],[Main/Hedge]],4)="MAIN","MAIN","HEDGE")</f>
        <v>MAIN</v>
      </c>
      <c r="AK1259" t="str" cm="1">
        <f t="array" ref="AK1259">_xlfn._xlws.FILTER(Table4[Column1],ISNUMBER(SEARCH(Table4[Column1],MIS[[#This Row],[OrderUniqueIdentifier]])),"")</f>
        <v>NOTREND</v>
      </c>
    </row>
    <row r="1260" spans="1:37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>
        <f>_xlfn.XLOOKUP(MIS[[#This Row],[TRADING SYMBOL]],[1]Sheet1!$D:$D,[1]Sheet1!$C:$C)</f>
        <v>409.5</v>
      </c>
      <c r="AE1260">
        <f>MIS[[#This Row],[OrderAverageTradedPrice]]*MIS[[#This Row],[OrderQuantity]]</f>
        <v>40666</v>
      </c>
      <c r="AF1260">
        <f>MIS[[#This Row],[LTP]]*MIS[[#This Row],[OrderQuantity]]</f>
        <v>32760</v>
      </c>
      <c r="AG1260">
        <f>IF(MIS[[#This Row],[OrderSide]]="SELL",MIS[[#This Row],[VALUE]]-MIS[[#This Row],[LIVE_VALUE]],MIS[[#This Row],[LIVE_VALUE]]-MIS[[#This Row],[VALUE]])</f>
        <v>7906</v>
      </c>
      <c r="AH1260" t="str" cm="1">
        <f t="array" ref="AH12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0" t="str">
        <f>MIS[[#This Row],[TRADING SYMBOL]]</f>
        <v>SENSEX2552082300PE</v>
      </c>
      <c r="AJ1260" t="str">
        <f>IF(RIGHT(MIS[[#This Row],[Main/Hedge]],4)="MAIN","MAIN","HEDGE")</f>
        <v>MAIN</v>
      </c>
      <c r="AK1260" t="str" cm="1">
        <f t="array" ref="AK1260">_xlfn._xlws.FILTER(Table4[Column1],ISNUMBER(SEARCH(Table4[Column1],MIS[[#This Row],[OrderUniqueIdentifier]])),"")</f>
        <v>NOTREND</v>
      </c>
    </row>
    <row r="1261" spans="1:37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>
        <f>_xlfn.XLOOKUP(MIS[[#This Row],[TRADING SYMBOL]],[1]Sheet1!$D:$D,[1]Sheet1!$C:$C)</f>
        <v>490.65</v>
      </c>
      <c r="AE1261">
        <f>MIS[[#This Row],[OrderAverageTradedPrice]]*MIS[[#This Row],[OrderQuantity]]</f>
        <v>11654</v>
      </c>
      <c r="AF1261">
        <f>MIS[[#This Row],[LTP]]*MIS[[#This Row],[OrderQuantity]]</f>
        <v>9813</v>
      </c>
      <c r="AG1261">
        <f>IF(MIS[[#This Row],[OrderSide]]="SELL",MIS[[#This Row],[VALUE]]-MIS[[#This Row],[LIVE_VALUE]],MIS[[#This Row],[LIVE_VALUE]]-MIS[[#This Row],[VALUE]])</f>
        <v>1841</v>
      </c>
      <c r="AH1261" t="str" cm="1">
        <f t="array" ref="AH12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1" t="str">
        <f>MIS[[#This Row],[TRADING SYMBOL]]</f>
        <v>SENSEX2552082300CE</v>
      </c>
      <c r="AJ1261" t="str">
        <f>IF(RIGHT(MIS[[#This Row],[Main/Hedge]],4)="MAIN","MAIN","HEDGE")</f>
        <v>MAIN</v>
      </c>
      <c r="AK1261" t="str" cm="1">
        <f t="array" ref="AK1261">_xlfn._xlws.FILTER(Table4[Column1],ISNUMBER(SEARCH(Table4[Column1],MIS[[#This Row],[OrderUniqueIdentifier]])),"")</f>
        <v>NOTREND</v>
      </c>
    </row>
    <row r="1262" spans="1:37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>
        <f>_xlfn.XLOOKUP(MIS[[#This Row],[TRADING SYMBOL]],[1]Sheet1!$D:$D,[1]Sheet1!$C:$C)</f>
        <v>490.65</v>
      </c>
      <c r="AE1262">
        <f>MIS[[#This Row],[OrderAverageTradedPrice]]*MIS[[#This Row],[OrderQuantity]]</f>
        <v>46560</v>
      </c>
      <c r="AF1262">
        <f>MIS[[#This Row],[LTP]]*MIS[[#This Row],[OrderQuantity]]</f>
        <v>39252</v>
      </c>
      <c r="AG1262">
        <f>IF(MIS[[#This Row],[OrderSide]]="SELL",MIS[[#This Row],[VALUE]]-MIS[[#This Row],[LIVE_VALUE]],MIS[[#This Row],[LIVE_VALUE]]-MIS[[#This Row],[VALUE]])</f>
        <v>7308</v>
      </c>
      <c r="AH1262" t="str" cm="1">
        <f t="array" ref="AH1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2" t="str">
        <f>MIS[[#This Row],[TRADING SYMBOL]]</f>
        <v>SENSEX2552082300CE</v>
      </c>
      <c r="AJ1262" t="str">
        <f>IF(RIGHT(MIS[[#This Row],[Main/Hedge]],4)="MAIN","MAIN","HEDGE")</f>
        <v>MAIN</v>
      </c>
      <c r="AK1262" t="str" cm="1">
        <f t="array" ref="AK1262">_xlfn._xlws.FILTER(Table4[Column1],ISNUMBER(SEARCH(Table4[Column1],MIS[[#This Row],[OrderUniqueIdentifier]])),"")</f>
        <v>NOTREND</v>
      </c>
    </row>
    <row r="1263" spans="1:37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>
        <f>_xlfn.XLOOKUP(MIS[[#This Row],[TRADING SYMBOL]],[1]Sheet1!$D:$D,[1]Sheet1!$C:$C)</f>
        <v>409.5</v>
      </c>
      <c r="AE1263">
        <f>MIS[[#This Row],[OrderAverageTradedPrice]]*MIS[[#This Row],[OrderQuantity]]</f>
        <v>30300</v>
      </c>
      <c r="AF1263">
        <f>MIS[[#This Row],[LTP]]*MIS[[#This Row],[OrderQuantity]]</f>
        <v>24570</v>
      </c>
      <c r="AG1263">
        <f>IF(MIS[[#This Row],[OrderSide]]="SELL",MIS[[#This Row],[VALUE]]-MIS[[#This Row],[LIVE_VALUE]],MIS[[#This Row],[LIVE_VALUE]]-MIS[[#This Row],[VALUE]])</f>
        <v>5730</v>
      </c>
      <c r="AH1263" t="str" cm="1">
        <f t="array" ref="AH12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3" t="str">
        <f>MIS[[#This Row],[TRADING SYMBOL]]</f>
        <v>SENSEX2552082300PE</v>
      </c>
      <c r="AJ1263" t="str">
        <f>IF(RIGHT(MIS[[#This Row],[Main/Hedge]],4)="MAIN","MAIN","HEDGE")</f>
        <v>MAIN</v>
      </c>
      <c r="AK1263" t="str" cm="1">
        <f t="array" ref="AK1263">_xlfn._xlws.FILTER(Table4[Column1],ISNUMBER(SEARCH(Table4[Column1],MIS[[#This Row],[OrderUniqueIdentifier]])),"")</f>
        <v>NOTREND</v>
      </c>
    </row>
    <row r="1264" spans="1:37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>
        <f>_xlfn.XLOOKUP(MIS[[#This Row],[TRADING SYMBOL]],[1]Sheet1!$D:$D,[1]Sheet1!$C:$C)</f>
        <v>409.5</v>
      </c>
      <c r="AE1264">
        <f>MIS[[#This Row],[OrderAverageTradedPrice]]*MIS[[#This Row],[OrderQuantity]]</f>
        <v>10171</v>
      </c>
      <c r="AF1264">
        <f>MIS[[#This Row],[LTP]]*MIS[[#This Row],[OrderQuantity]]</f>
        <v>8190</v>
      </c>
      <c r="AG1264">
        <f>IF(MIS[[#This Row],[OrderSide]]="SELL",MIS[[#This Row],[VALUE]]-MIS[[#This Row],[LIVE_VALUE]],MIS[[#This Row],[LIVE_VALUE]]-MIS[[#This Row],[VALUE]])</f>
        <v>1981</v>
      </c>
      <c r="AH1264" t="str" cm="1">
        <f t="array" ref="AH12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4" t="str">
        <f>MIS[[#This Row],[TRADING SYMBOL]]</f>
        <v>SENSEX2552082300PE</v>
      </c>
      <c r="AJ1264" t="str">
        <f>IF(RIGHT(MIS[[#This Row],[Main/Hedge]],4)="MAIN","MAIN","HEDGE")</f>
        <v>MAIN</v>
      </c>
      <c r="AK1264" t="str" cm="1">
        <f t="array" ref="AK1264">_xlfn._xlws.FILTER(Table4[Column1],ISNUMBER(SEARCH(Table4[Column1],MIS[[#This Row],[OrderUniqueIdentifier]])),"")</f>
        <v>NOTREND</v>
      </c>
    </row>
    <row r="1265" spans="1:37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>
        <f>_xlfn.XLOOKUP(MIS[[#This Row],[TRADING SYMBOL]],[1]Sheet1!$D:$D,[1]Sheet1!$C:$C)</f>
        <v>409.5</v>
      </c>
      <c r="AE1265">
        <f>MIS[[#This Row],[OrderAverageTradedPrice]]*MIS[[#This Row],[OrderQuantity]]</f>
        <v>10089</v>
      </c>
      <c r="AF1265">
        <f>MIS[[#This Row],[LTP]]*MIS[[#This Row],[OrderQuantity]]</f>
        <v>8190</v>
      </c>
      <c r="AG1265">
        <f>IF(MIS[[#This Row],[OrderSide]]="SELL",MIS[[#This Row],[VALUE]]-MIS[[#This Row],[LIVE_VALUE]],MIS[[#This Row],[LIVE_VALUE]]-MIS[[#This Row],[VALUE]])</f>
        <v>1899</v>
      </c>
      <c r="AH1265" t="str" cm="1">
        <f t="array" ref="AH12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5" t="str">
        <f>MIS[[#This Row],[TRADING SYMBOL]]</f>
        <v>SENSEX2552082300PE</v>
      </c>
      <c r="AJ1265" t="str">
        <f>IF(RIGHT(MIS[[#This Row],[Main/Hedge]],4)="MAIN","MAIN","HEDGE")</f>
        <v>MAIN</v>
      </c>
      <c r="AK1265" t="str" cm="1">
        <f t="array" ref="AK1265">_xlfn._xlws.FILTER(Table4[Column1],ISNUMBER(SEARCH(Table4[Column1],MIS[[#This Row],[OrderUniqueIdentifier]])),"")</f>
        <v>NOTREND</v>
      </c>
    </row>
    <row r="1266" spans="1:37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>
        <f>_xlfn.XLOOKUP(MIS[[#This Row],[TRADING SYMBOL]],[1]Sheet1!$D:$D,[1]Sheet1!$C:$C)</f>
        <v>490.65</v>
      </c>
      <c r="AE1266">
        <f>MIS[[#This Row],[OrderAverageTradedPrice]]*MIS[[#This Row],[OrderQuantity]]</f>
        <v>11594</v>
      </c>
      <c r="AF1266">
        <f>MIS[[#This Row],[LTP]]*MIS[[#This Row],[OrderQuantity]]</f>
        <v>9813</v>
      </c>
      <c r="AG1266">
        <f>IF(MIS[[#This Row],[OrderSide]]="SELL",MIS[[#This Row],[VALUE]]-MIS[[#This Row],[LIVE_VALUE]],MIS[[#This Row],[LIVE_VALUE]]-MIS[[#This Row],[VALUE]])</f>
        <v>1781</v>
      </c>
      <c r="AH1266" t="str" cm="1">
        <f t="array" ref="AH12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6" t="str">
        <f>MIS[[#This Row],[TRADING SYMBOL]]</f>
        <v>SENSEX2552082300CE</v>
      </c>
      <c r="AJ1266" t="str">
        <f>IF(RIGHT(MIS[[#This Row],[Main/Hedge]],4)="MAIN","MAIN","HEDGE")</f>
        <v>MAIN</v>
      </c>
      <c r="AK1266" t="str" cm="1">
        <f t="array" ref="AK1266">_xlfn._xlws.FILTER(Table4[Column1],ISNUMBER(SEARCH(Table4[Column1],MIS[[#This Row],[OrderUniqueIdentifier]])),"")</f>
        <v>NOTREND</v>
      </c>
    </row>
    <row r="1267" spans="1:37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>
        <f>_xlfn.XLOOKUP(MIS[[#This Row],[TRADING SYMBOL]],[1]Sheet1!$D:$D,[1]Sheet1!$C:$C)</f>
        <v>409.5</v>
      </c>
      <c r="AE1267">
        <f>MIS[[#This Row],[OrderAverageTradedPrice]]*MIS[[#This Row],[OrderQuantity]]</f>
        <v>10119</v>
      </c>
      <c r="AF1267">
        <f>MIS[[#This Row],[LTP]]*MIS[[#This Row],[OrderQuantity]]</f>
        <v>8190</v>
      </c>
      <c r="AG1267">
        <f>IF(MIS[[#This Row],[OrderSide]]="SELL",MIS[[#This Row],[VALUE]]-MIS[[#This Row],[LIVE_VALUE]],MIS[[#This Row],[LIVE_VALUE]]-MIS[[#This Row],[VALUE]])</f>
        <v>1929</v>
      </c>
      <c r="AH1267" t="str" cm="1">
        <f t="array" ref="AH12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7" t="str">
        <f>MIS[[#This Row],[TRADING SYMBOL]]</f>
        <v>SENSEX2552082300PE</v>
      </c>
      <c r="AJ1267" t="str">
        <f>IF(RIGHT(MIS[[#This Row],[Main/Hedge]],4)="MAIN","MAIN","HEDGE")</f>
        <v>MAIN</v>
      </c>
      <c r="AK1267" t="str" cm="1">
        <f t="array" ref="AK1267">_xlfn._xlws.FILTER(Table4[Column1],ISNUMBER(SEARCH(Table4[Column1],MIS[[#This Row],[OrderUniqueIdentifier]])),"")</f>
        <v>NOTREND</v>
      </c>
    </row>
    <row r="1268" spans="1:37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>
        <f>_xlfn.XLOOKUP(MIS[[#This Row],[TRADING SYMBOL]],[1]Sheet1!$D:$D,[1]Sheet1!$C:$C)</f>
        <v>490.65</v>
      </c>
      <c r="AE1268">
        <f>MIS[[#This Row],[OrderAverageTradedPrice]]*MIS[[#This Row],[OrderQuantity]]</f>
        <v>11595</v>
      </c>
      <c r="AF1268">
        <f>MIS[[#This Row],[LTP]]*MIS[[#This Row],[OrderQuantity]]</f>
        <v>9813</v>
      </c>
      <c r="AG1268">
        <f>IF(MIS[[#This Row],[OrderSide]]="SELL",MIS[[#This Row],[VALUE]]-MIS[[#This Row],[LIVE_VALUE]],MIS[[#This Row],[LIVE_VALUE]]-MIS[[#This Row],[VALUE]])</f>
        <v>1782</v>
      </c>
      <c r="AH1268" t="str" cm="1">
        <f t="array" ref="AH1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8" t="str">
        <f>MIS[[#This Row],[TRADING SYMBOL]]</f>
        <v>SENSEX2552082300CE</v>
      </c>
      <c r="AJ1268" t="str">
        <f>IF(RIGHT(MIS[[#This Row],[Main/Hedge]],4)="MAIN","MAIN","HEDGE")</f>
        <v>MAIN</v>
      </c>
      <c r="AK1268" t="str" cm="1">
        <f t="array" ref="AK1268">_xlfn._xlws.FILTER(Table4[Column1],ISNUMBER(SEARCH(Table4[Column1],MIS[[#This Row],[OrderUniqueIdentifier]])),"")</f>
        <v>NOTREND</v>
      </c>
    </row>
    <row r="1269" spans="1:37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>
        <f>_xlfn.XLOOKUP(MIS[[#This Row],[TRADING SYMBOL]],[1]Sheet1!$D:$D,[1]Sheet1!$C:$C)</f>
        <v>409.5</v>
      </c>
      <c r="AE1269">
        <f>MIS[[#This Row],[OrderAverageTradedPrice]]*MIS[[#This Row],[OrderQuantity]]</f>
        <v>10094</v>
      </c>
      <c r="AF1269">
        <f>MIS[[#This Row],[LTP]]*MIS[[#This Row],[OrderQuantity]]</f>
        <v>8190</v>
      </c>
      <c r="AG1269">
        <f>IF(MIS[[#This Row],[OrderSide]]="SELL",MIS[[#This Row],[VALUE]]-MIS[[#This Row],[LIVE_VALUE]],MIS[[#This Row],[LIVE_VALUE]]-MIS[[#This Row],[VALUE]])</f>
        <v>1904</v>
      </c>
      <c r="AH1269" t="str" cm="1">
        <f t="array" ref="AH1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9" t="str">
        <f>MIS[[#This Row],[TRADING SYMBOL]]</f>
        <v>SENSEX2552082300PE</v>
      </c>
      <c r="AJ1269" t="str">
        <f>IF(RIGHT(MIS[[#This Row],[Main/Hedge]],4)="MAIN","MAIN","HEDGE")</f>
        <v>MAIN</v>
      </c>
      <c r="AK1269" t="str" cm="1">
        <f t="array" ref="AK1269">_xlfn._xlws.FILTER(Table4[Column1],ISNUMBER(SEARCH(Table4[Column1],MIS[[#This Row],[OrderUniqueIdentifier]])),"")</f>
        <v>NOTREND</v>
      </c>
    </row>
    <row r="1270" spans="1:37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>
        <f>_xlfn.XLOOKUP(MIS[[#This Row],[TRADING SYMBOL]],[1]Sheet1!$D:$D,[1]Sheet1!$C:$C)</f>
        <v>490.65</v>
      </c>
      <c r="AE1270">
        <f>MIS[[#This Row],[OrderAverageTradedPrice]]*MIS[[#This Row],[OrderQuantity]]</f>
        <v>11645</v>
      </c>
      <c r="AF1270">
        <f>MIS[[#This Row],[LTP]]*MIS[[#This Row],[OrderQuantity]]</f>
        <v>9813</v>
      </c>
      <c r="AG1270">
        <f>IF(MIS[[#This Row],[OrderSide]]="SELL",MIS[[#This Row],[VALUE]]-MIS[[#This Row],[LIVE_VALUE]],MIS[[#This Row],[LIVE_VALUE]]-MIS[[#This Row],[VALUE]])</f>
        <v>1832</v>
      </c>
      <c r="AH1270" t="str" cm="1">
        <f t="array" ref="AH1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0" t="str">
        <f>MIS[[#This Row],[TRADING SYMBOL]]</f>
        <v>SENSEX2552082300CE</v>
      </c>
      <c r="AJ1270" t="str">
        <f>IF(RIGHT(MIS[[#This Row],[Main/Hedge]],4)="MAIN","MAIN","HEDGE")</f>
        <v>MAIN</v>
      </c>
      <c r="AK1270" t="str" cm="1">
        <f t="array" ref="AK1270">_xlfn._xlws.FILTER(Table4[Column1],ISNUMBER(SEARCH(Table4[Column1],MIS[[#This Row],[OrderUniqueIdentifier]])),"")</f>
        <v>NOTREND</v>
      </c>
    </row>
    <row r="1271" spans="1:37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>
        <f>_xlfn.XLOOKUP(MIS[[#This Row],[TRADING SYMBOL]],[1]Sheet1!$D:$D,[1]Sheet1!$C:$C)</f>
        <v>409.5</v>
      </c>
      <c r="AE1271">
        <f>MIS[[#This Row],[OrderAverageTradedPrice]]*MIS[[#This Row],[OrderQuantity]]</f>
        <v>40495</v>
      </c>
      <c r="AF1271">
        <f>MIS[[#This Row],[LTP]]*MIS[[#This Row],[OrderQuantity]]</f>
        <v>32760</v>
      </c>
      <c r="AG1271">
        <f>IF(MIS[[#This Row],[OrderSide]]="SELL",MIS[[#This Row],[VALUE]]-MIS[[#This Row],[LIVE_VALUE]],MIS[[#This Row],[LIVE_VALUE]]-MIS[[#This Row],[VALUE]])</f>
        <v>7735</v>
      </c>
      <c r="AH1271" t="str" cm="1">
        <f t="array" ref="AH1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1" t="str">
        <f>MIS[[#This Row],[TRADING SYMBOL]]</f>
        <v>SENSEX2552082300PE</v>
      </c>
      <c r="AJ1271" t="str">
        <f>IF(RIGHT(MIS[[#This Row],[Main/Hedge]],4)="MAIN","MAIN","HEDGE")</f>
        <v>MAIN</v>
      </c>
      <c r="AK1271" t="str" cm="1">
        <f t="array" ref="AK1271">_xlfn._xlws.FILTER(Table4[Column1],ISNUMBER(SEARCH(Table4[Column1],MIS[[#This Row],[OrderUniqueIdentifier]])),"")</f>
        <v>NOTREND</v>
      </c>
    </row>
    <row r="1272" spans="1:37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>
        <f>_xlfn.XLOOKUP(MIS[[#This Row],[TRADING SYMBOL]],[1]Sheet1!$D:$D,[1]Sheet1!$C:$C)</f>
        <v>409.5</v>
      </c>
      <c r="AE1272">
        <f>MIS[[#This Row],[OrderAverageTradedPrice]]*MIS[[#This Row],[OrderQuantity]]</f>
        <v>30537</v>
      </c>
      <c r="AF1272">
        <f>MIS[[#This Row],[LTP]]*MIS[[#This Row],[OrderQuantity]]</f>
        <v>24570</v>
      </c>
      <c r="AG1272">
        <f>IF(MIS[[#This Row],[OrderSide]]="SELL",MIS[[#This Row],[VALUE]]-MIS[[#This Row],[LIVE_VALUE]],MIS[[#This Row],[LIVE_VALUE]]-MIS[[#This Row],[VALUE]])</f>
        <v>5967</v>
      </c>
      <c r="AH1272" t="str" cm="1">
        <f t="array" ref="AH1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2" t="str">
        <f>MIS[[#This Row],[TRADING SYMBOL]]</f>
        <v>SENSEX2552082300PE</v>
      </c>
      <c r="AJ1272" t="str">
        <f>IF(RIGHT(MIS[[#This Row],[Main/Hedge]],4)="MAIN","MAIN","HEDGE")</f>
        <v>MAIN</v>
      </c>
      <c r="AK1272" t="str" cm="1">
        <f t="array" ref="AK1272">_xlfn._xlws.FILTER(Table4[Column1],ISNUMBER(SEARCH(Table4[Column1],MIS[[#This Row],[OrderUniqueIdentifier]])),"")</f>
        <v>NOTREND</v>
      </c>
    </row>
    <row r="1273" spans="1:37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>
        <f>_xlfn.XLOOKUP(MIS[[#This Row],[TRADING SYMBOL]],[1]Sheet1!$D:$D,[1]Sheet1!$C:$C)</f>
        <v>409.5</v>
      </c>
      <c r="AE1273">
        <f>MIS[[#This Row],[OrderAverageTradedPrice]]*MIS[[#This Row],[OrderQuantity]]</f>
        <v>40266</v>
      </c>
      <c r="AF1273">
        <f>MIS[[#This Row],[LTP]]*MIS[[#This Row],[OrderQuantity]]</f>
        <v>32760</v>
      </c>
      <c r="AG1273">
        <f>IF(MIS[[#This Row],[OrderSide]]="SELL",MIS[[#This Row],[VALUE]]-MIS[[#This Row],[LIVE_VALUE]],MIS[[#This Row],[LIVE_VALUE]]-MIS[[#This Row],[VALUE]])</f>
        <v>7506</v>
      </c>
      <c r="AH1273" t="str" cm="1">
        <f t="array" ref="AH1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3" t="str">
        <f>MIS[[#This Row],[TRADING SYMBOL]]</f>
        <v>SENSEX2552082300PE</v>
      </c>
      <c r="AJ1273" t="str">
        <f>IF(RIGHT(MIS[[#This Row],[Main/Hedge]],4)="MAIN","MAIN","HEDGE")</f>
        <v>MAIN</v>
      </c>
      <c r="AK1273" t="str" cm="1">
        <f t="array" ref="AK1273">_xlfn._xlws.FILTER(Table4[Column1],ISNUMBER(SEARCH(Table4[Column1],MIS[[#This Row],[OrderUniqueIdentifier]])),"")</f>
        <v>NOTREND</v>
      </c>
    </row>
    <row r="1274" spans="1:37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>
        <f>_xlfn.XLOOKUP(MIS[[#This Row],[TRADING SYMBOL]],[1]Sheet1!$D:$D,[1]Sheet1!$C:$C)</f>
        <v>490.65</v>
      </c>
      <c r="AE1274">
        <f>MIS[[#This Row],[OrderAverageTradedPrice]]*MIS[[#This Row],[OrderQuantity]]</f>
        <v>23457</v>
      </c>
      <c r="AF1274">
        <f>MIS[[#This Row],[LTP]]*MIS[[#This Row],[OrderQuantity]]</f>
        <v>19626</v>
      </c>
      <c r="AG1274">
        <f>IF(MIS[[#This Row],[OrderSide]]="SELL",MIS[[#This Row],[VALUE]]-MIS[[#This Row],[LIVE_VALUE]],MIS[[#This Row],[LIVE_VALUE]]-MIS[[#This Row],[VALUE]])</f>
        <v>3831</v>
      </c>
      <c r="AH1274" t="str" cm="1">
        <f t="array" ref="AH1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4" t="str">
        <f>MIS[[#This Row],[TRADING SYMBOL]]</f>
        <v>SENSEX2552082300CE</v>
      </c>
      <c r="AJ1274" t="str">
        <f>IF(RIGHT(MIS[[#This Row],[Main/Hedge]],4)="MAIN","MAIN","HEDGE")</f>
        <v>MAIN</v>
      </c>
      <c r="AK1274" t="str" cm="1">
        <f t="array" ref="AK1274">_xlfn._xlws.FILTER(Table4[Column1],ISNUMBER(SEARCH(Table4[Column1],MIS[[#This Row],[OrderUniqueIdentifier]])),"")</f>
        <v>NOTREND</v>
      </c>
    </row>
    <row r="1275" spans="1:37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>
        <f>_xlfn.XLOOKUP(MIS[[#This Row],[TRADING SYMBOL]],[1]Sheet1!$D:$D,[1]Sheet1!$C:$C)</f>
        <v>490.65</v>
      </c>
      <c r="AE1275">
        <f>MIS[[#This Row],[OrderAverageTradedPrice]]*MIS[[#This Row],[OrderQuantity]]</f>
        <v>11716</v>
      </c>
      <c r="AF1275">
        <f>MIS[[#This Row],[LTP]]*MIS[[#This Row],[OrderQuantity]]</f>
        <v>9813</v>
      </c>
      <c r="AG1275">
        <f>IF(MIS[[#This Row],[OrderSide]]="SELL",MIS[[#This Row],[VALUE]]-MIS[[#This Row],[LIVE_VALUE]],MIS[[#This Row],[LIVE_VALUE]]-MIS[[#This Row],[VALUE]])</f>
        <v>1903</v>
      </c>
      <c r="AH1275" t="str" cm="1">
        <f t="array" ref="AH1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5" t="str">
        <f>MIS[[#This Row],[TRADING SYMBOL]]</f>
        <v>SENSEX2552082300CE</v>
      </c>
      <c r="AJ1275" t="str">
        <f>IF(RIGHT(MIS[[#This Row],[Main/Hedge]],4)="MAIN","MAIN","HEDGE")</f>
        <v>MAIN</v>
      </c>
      <c r="AK1275" t="str" cm="1">
        <f t="array" ref="AK1275">_xlfn._xlws.FILTER(Table4[Column1],ISNUMBER(SEARCH(Table4[Column1],MIS[[#This Row],[OrderUniqueIdentifier]])),"")</f>
        <v>NOTREND</v>
      </c>
    </row>
    <row r="1276" spans="1:37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>
        <f>_xlfn.XLOOKUP(MIS[[#This Row],[TRADING SYMBOL]],[1]Sheet1!$D:$D,[1]Sheet1!$C:$C)</f>
        <v>409.5</v>
      </c>
      <c r="AE1276">
        <f>MIS[[#This Row],[OrderAverageTradedPrice]]*MIS[[#This Row],[OrderQuantity]]</f>
        <v>40351</v>
      </c>
      <c r="AF1276">
        <f>MIS[[#This Row],[LTP]]*MIS[[#This Row],[OrderQuantity]]</f>
        <v>32760</v>
      </c>
      <c r="AG1276">
        <f>IF(MIS[[#This Row],[OrderSide]]="SELL",MIS[[#This Row],[VALUE]]-MIS[[#This Row],[LIVE_VALUE]],MIS[[#This Row],[LIVE_VALUE]]-MIS[[#This Row],[VALUE]])</f>
        <v>7591</v>
      </c>
      <c r="AH1276" t="str" cm="1">
        <f t="array" ref="AH1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6" t="str">
        <f>MIS[[#This Row],[TRADING SYMBOL]]</f>
        <v>SENSEX2552082300PE</v>
      </c>
      <c r="AJ1276" t="str">
        <f>IF(RIGHT(MIS[[#This Row],[Main/Hedge]],4)="MAIN","MAIN","HEDGE")</f>
        <v>MAIN</v>
      </c>
      <c r="AK1276" t="str" cm="1">
        <f t="array" ref="AK1276">_xlfn._xlws.FILTER(Table4[Column1],ISNUMBER(SEARCH(Table4[Column1],MIS[[#This Row],[OrderUniqueIdentifier]])),"")</f>
        <v>NOTREND</v>
      </c>
    </row>
    <row r="1277" spans="1:37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>
        <f>_xlfn.XLOOKUP(MIS[[#This Row],[TRADING SYMBOL]],[1]Sheet1!$D:$D,[1]Sheet1!$C:$C)</f>
        <v>490.65</v>
      </c>
      <c r="AE1277">
        <f>MIS[[#This Row],[OrderAverageTradedPrice]]*MIS[[#This Row],[OrderQuantity]]</f>
        <v>11741</v>
      </c>
      <c r="AF1277">
        <f>MIS[[#This Row],[LTP]]*MIS[[#This Row],[OrderQuantity]]</f>
        <v>9813</v>
      </c>
      <c r="AG1277">
        <f>IF(MIS[[#This Row],[OrderSide]]="SELL",MIS[[#This Row],[VALUE]]-MIS[[#This Row],[LIVE_VALUE]],MIS[[#This Row],[LIVE_VALUE]]-MIS[[#This Row],[VALUE]])</f>
        <v>1928</v>
      </c>
      <c r="AH1277" t="str" cm="1">
        <f t="array" ref="AH12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7" t="str">
        <f>MIS[[#This Row],[TRADING SYMBOL]]</f>
        <v>SENSEX2552082300CE</v>
      </c>
      <c r="AJ1277" t="str">
        <f>IF(RIGHT(MIS[[#This Row],[Main/Hedge]],4)="MAIN","MAIN","HEDGE")</f>
        <v>MAIN</v>
      </c>
      <c r="AK1277" t="str" cm="1">
        <f t="array" ref="AK1277">_xlfn._xlws.FILTER(Table4[Column1],ISNUMBER(SEARCH(Table4[Column1],MIS[[#This Row],[OrderUniqueIdentifier]])),"")</f>
        <v>NOTREND</v>
      </c>
    </row>
    <row r="1278" spans="1:37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>
        <f>_xlfn.XLOOKUP(MIS[[#This Row],[TRADING SYMBOL]],[1]Sheet1!$D:$D,[1]Sheet1!$C:$C)</f>
        <v>409.5</v>
      </c>
      <c r="AE1278">
        <f>MIS[[#This Row],[OrderAverageTradedPrice]]*MIS[[#This Row],[OrderQuantity]]</f>
        <v>10061</v>
      </c>
      <c r="AF1278">
        <f>MIS[[#This Row],[LTP]]*MIS[[#This Row],[OrderQuantity]]</f>
        <v>8190</v>
      </c>
      <c r="AG1278">
        <f>IF(MIS[[#This Row],[OrderSide]]="SELL",MIS[[#This Row],[VALUE]]-MIS[[#This Row],[LIVE_VALUE]],MIS[[#This Row],[LIVE_VALUE]]-MIS[[#This Row],[VALUE]])</f>
        <v>1871</v>
      </c>
      <c r="AH1278" t="str" cm="1">
        <f t="array" ref="AH1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8" t="str">
        <f>MIS[[#This Row],[TRADING SYMBOL]]</f>
        <v>SENSEX2552082300PE</v>
      </c>
      <c r="AJ1278" t="str">
        <f>IF(RIGHT(MIS[[#This Row],[Main/Hedge]],4)="MAIN","MAIN","HEDGE")</f>
        <v>MAIN</v>
      </c>
      <c r="AK1278" t="str" cm="1">
        <f t="array" ref="AK1278">_xlfn._xlws.FILTER(Table4[Column1],ISNUMBER(SEARCH(Table4[Column1],MIS[[#This Row],[OrderUniqueIdentifier]])),"")</f>
        <v>NOTREND</v>
      </c>
    </row>
    <row r="1279" spans="1:37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>
        <f>_xlfn.XLOOKUP(MIS[[#This Row],[TRADING SYMBOL]],[1]Sheet1!$D:$D,[1]Sheet1!$C:$C)</f>
        <v>490.65</v>
      </c>
      <c r="AE1279">
        <f>MIS[[#This Row],[OrderAverageTradedPrice]]*MIS[[#This Row],[OrderQuantity]]</f>
        <v>11675</v>
      </c>
      <c r="AF1279">
        <f>MIS[[#This Row],[LTP]]*MIS[[#This Row],[OrderQuantity]]</f>
        <v>9813</v>
      </c>
      <c r="AG1279">
        <f>IF(MIS[[#This Row],[OrderSide]]="SELL",MIS[[#This Row],[VALUE]]-MIS[[#This Row],[LIVE_VALUE]],MIS[[#This Row],[LIVE_VALUE]]-MIS[[#This Row],[VALUE]])</f>
        <v>1862</v>
      </c>
      <c r="AH1279" t="str" cm="1">
        <f t="array" ref="AH12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9" t="str">
        <f>MIS[[#This Row],[TRADING SYMBOL]]</f>
        <v>SENSEX2552082300CE</v>
      </c>
      <c r="AJ1279" t="str">
        <f>IF(RIGHT(MIS[[#This Row],[Main/Hedge]],4)="MAIN","MAIN","HEDGE")</f>
        <v>MAIN</v>
      </c>
      <c r="AK1279" t="str" cm="1">
        <f t="array" ref="AK1279">_xlfn._xlws.FILTER(Table4[Column1],ISNUMBER(SEARCH(Table4[Column1],MIS[[#This Row],[OrderUniqueIdentifier]])),"")</f>
        <v>NOTREND</v>
      </c>
    </row>
    <row r="1280" spans="1:37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>
        <f>_xlfn.XLOOKUP(MIS[[#This Row],[TRADING SYMBOL]],[1]Sheet1!$D:$D,[1]Sheet1!$C:$C)</f>
        <v>409.5</v>
      </c>
      <c r="AE1280">
        <f>MIS[[#This Row],[OrderAverageTradedPrice]]*MIS[[#This Row],[OrderQuantity]]</f>
        <v>10061</v>
      </c>
      <c r="AF1280">
        <f>MIS[[#This Row],[LTP]]*MIS[[#This Row],[OrderQuantity]]</f>
        <v>8190</v>
      </c>
      <c r="AG1280">
        <f>IF(MIS[[#This Row],[OrderSide]]="SELL",MIS[[#This Row],[VALUE]]-MIS[[#This Row],[LIVE_VALUE]],MIS[[#This Row],[LIVE_VALUE]]-MIS[[#This Row],[VALUE]])</f>
        <v>1871</v>
      </c>
      <c r="AH1280" t="str" cm="1">
        <f t="array" ref="AH1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0" t="str">
        <f>MIS[[#This Row],[TRADING SYMBOL]]</f>
        <v>SENSEX2552082300PE</v>
      </c>
      <c r="AJ1280" t="str">
        <f>IF(RIGHT(MIS[[#This Row],[Main/Hedge]],4)="MAIN","MAIN","HEDGE")</f>
        <v>MAIN</v>
      </c>
      <c r="AK1280" t="str" cm="1">
        <f t="array" ref="AK1280">_xlfn._xlws.FILTER(Table4[Column1],ISNUMBER(SEARCH(Table4[Column1],MIS[[#This Row],[OrderUniqueIdentifier]])),"")</f>
        <v>NOTREND</v>
      </c>
    </row>
    <row r="1281" spans="1:37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>
        <f>_xlfn.XLOOKUP(MIS[[#This Row],[TRADING SYMBOL]],[1]Sheet1!$D:$D,[1]Sheet1!$C:$C)</f>
        <v>409.5</v>
      </c>
      <c r="AE1281">
        <f>MIS[[#This Row],[OrderAverageTradedPrice]]*MIS[[#This Row],[OrderQuantity]]</f>
        <v>10080</v>
      </c>
      <c r="AF1281">
        <f>MIS[[#This Row],[LTP]]*MIS[[#This Row],[OrderQuantity]]</f>
        <v>8190</v>
      </c>
      <c r="AG1281">
        <f>IF(MIS[[#This Row],[OrderSide]]="SELL",MIS[[#This Row],[VALUE]]-MIS[[#This Row],[LIVE_VALUE]],MIS[[#This Row],[LIVE_VALUE]]-MIS[[#This Row],[VALUE]])</f>
        <v>1890</v>
      </c>
      <c r="AH1281" t="str" cm="1">
        <f t="array" ref="AH1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1" t="str">
        <f>MIS[[#This Row],[TRADING SYMBOL]]</f>
        <v>SENSEX2552082300PE</v>
      </c>
      <c r="AJ1281" t="str">
        <f>IF(RIGHT(MIS[[#This Row],[Main/Hedge]],4)="MAIN","MAIN","HEDGE")</f>
        <v>MAIN</v>
      </c>
      <c r="AK1281" t="str" cm="1">
        <f t="array" ref="AK1281">_xlfn._xlws.FILTER(Table4[Column1],ISNUMBER(SEARCH(Table4[Column1],MIS[[#This Row],[OrderUniqueIdentifier]])),"")</f>
        <v>NOTREND</v>
      </c>
    </row>
    <row r="1282" spans="1:37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>
        <f>_xlfn.XLOOKUP(MIS[[#This Row],[TRADING SYMBOL]],[1]Sheet1!$D:$D,[1]Sheet1!$C:$C)</f>
        <v>409.5</v>
      </c>
      <c r="AE1282">
        <f>MIS[[#This Row],[OrderAverageTradedPrice]]*MIS[[#This Row],[OrderQuantity]]</f>
        <v>10081</v>
      </c>
      <c r="AF1282">
        <f>MIS[[#This Row],[LTP]]*MIS[[#This Row],[OrderQuantity]]</f>
        <v>8190</v>
      </c>
      <c r="AG1282">
        <f>IF(MIS[[#This Row],[OrderSide]]="SELL",MIS[[#This Row],[VALUE]]-MIS[[#This Row],[LIVE_VALUE]],MIS[[#This Row],[LIVE_VALUE]]-MIS[[#This Row],[VALUE]])</f>
        <v>1891</v>
      </c>
      <c r="AH1282" t="str" cm="1">
        <f t="array" ref="AH1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2" t="str">
        <f>MIS[[#This Row],[TRADING SYMBOL]]</f>
        <v>SENSEX2552082300PE</v>
      </c>
      <c r="AJ1282" t="str">
        <f>IF(RIGHT(MIS[[#This Row],[Main/Hedge]],4)="MAIN","MAIN","HEDGE")</f>
        <v>MAIN</v>
      </c>
      <c r="AK1282" t="str" cm="1">
        <f t="array" ref="AK1282">_xlfn._xlws.FILTER(Table4[Column1],ISNUMBER(SEARCH(Table4[Column1],MIS[[#This Row],[OrderUniqueIdentifier]])),"")</f>
        <v>NOTREND</v>
      </c>
    </row>
    <row r="1283" spans="1:37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>
        <f>_xlfn.XLOOKUP(MIS[[#This Row],[TRADING SYMBOL]],[1]Sheet1!$D:$D,[1]Sheet1!$C:$C)</f>
        <v>409.5</v>
      </c>
      <c r="AE1283">
        <f>MIS[[#This Row],[OrderAverageTradedPrice]]*MIS[[#This Row],[OrderQuantity]]</f>
        <v>40285</v>
      </c>
      <c r="AF1283">
        <f>MIS[[#This Row],[LTP]]*MIS[[#This Row],[OrderQuantity]]</f>
        <v>32760</v>
      </c>
      <c r="AG1283">
        <f>IF(MIS[[#This Row],[OrderSide]]="SELL",MIS[[#This Row],[VALUE]]-MIS[[#This Row],[LIVE_VALUE]],MIS[[#This Row],[LIVE_VALUE]]-MIS[[#This Row],[VALUE]])</f>
        <v>7525</v>
      </c>
      <c r="AH1283" t="str" cm="1">
        <f t="array" ref="AH1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3" t="str">
        <f>MIS[[#This Row],[TRADING SYMBOL]]</f>
        <v>SENSEX2552082300PE</v>
      </c>
      <c r="AJ1283" t="str">
        <f>IF(RIGHT(MIS[[#This Row],[Main/Hedge]],4)="MAIN","MAIN","HEDGE")</f>
        <v>MAIN</v>
      </c>
      <c r="AK1283" t="str" cm="1">
        <f t="array" ref="AK1283">_xlfn._xlws.FILTER(Table4[Column1],ISNUMBER(SEARCH(Table4[Column1],MIS[[#This Row],[OrderUniqueIdentifier]])),"")</f>
        <v>NOTREND</v>
      </c>
    </row>
    <row r="1284" spans="1:37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>
        <f>_xlfn.XLOOKUP(MIS[[#This Row],[TRADING SYMBOL]],[1]Sheet1!$D:$D,[1]Sheet1!$C:$C)</f>
        <v>490.65</v>
      </c>
      <c r="AE1284">
        <f>MIS[[#This Row],[OrderAverageTradedPrice]]*MIS[[#This Row],[OrderQuantity]]</f>
        <v>23324</v>
      </c>
      <c r="AF1284">
        <f>MIS[[#This Row],[LTP]]*MIS[[#This Row],[OrderQuantity]]</f>
        <v>19626</v>
      </c>
      <c r="AG1284">
        <f>IF(MIS[[#This Row],[OrderSide]]="SELL",MIS[[#This Row],[VALUE]]-MIS[[#This Row],[LIVE_VALUE]],MIS[[#This Row],[LIVE_VALUE]]-MIS[[#This Row],[VALUE]])</f>
        <v>3698</v>
      </c>
      <c r="AH1284" t="str" cm="1">
        <f t="array" ref="AH1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4" t="str">
        <f>MIS[[#This Row],[TRADING SYMBOL]]</f>
        <v>SENSEX2552082300CE</v>
      </c>
      <c r="AJ1284" t="str">
        <f>IF(RIGHT(MIS[[#This Row],[Main/Hedge]],4)="MAIN","MAIN","HEDGE")</f>
        <v>MAIN</v>
      </c>
      <c r="AK1284" t="str" cm="1">
        <f t="array" ref="AK1284">_xlfn._xlws.FILTER(Table4[Column1],ISNUMBER(SEARCH(Table4[Column1],MIS[[#This Row],[OrderUniqueIdentifier]])),"")</f>
        <v>NOTREND</v>
      </c>
    </row>
    <row r="1285" spans="1:37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>
        <f>_xlfn.XLOOKUP(MIS[[#This Row],[TRADING SYMBOL]],[1]Sheet1!$D:$D,[1]Sheet1!$C:$C)</f>
        <v>409.5</v>
      </c>
      <c r="AE1285">
        <f>MIS[[#This Row],[OrderAverageTradedPrice]]*MIS[[#This Row],[OrderQuantity]]</f>
        <v>20096</v>
      </c>
      <c r="AF1285">
        <f>MIS[[#This Row],[LTP]]*MIS[[#This Row],[OrderQuantity]]</f>
        <v>16380</v>
      </c>
      <c r="AG1285">
        <f>IF(MIS[[#This Row],[OrderSide]]="SELL",MIS[[#This Row],[VALUE]]-MIS[[#This Row],[LIVE_VALUE]],MIS[[#This Row],[LIVE_VALUE]]-MIS[[#This Row],[VALUE]])</f>
        <v>3716</v>
      </c>
      <c r="AH1285" t="str" cm="1">
        <f t="array" ref="AH1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5" t="str">
        <f>MIS[[#This Row],[TRADING SYMBOL]]</f>
        <v>SENSEX2552082300PE</v>
      </c>
      <c r="AJ1285" t="str">
        <f>IF(RIGHT(MIS[[#This Row],[Main/Hedge]],4)="MAIN","MAIN","HEDGE")</f>
        <v>MAIN</v>
      </c>
      <c r="AK1285" t="str" cm="1">
        <f t="array" ref="AK1285">_xlfn._xlws.FILTER(Table4[Column1],ISNUMBER(SEARCH(Table4[Column1],MIS[[#This Row],[OrderUniqueIdentifier]])),"")</f>
        <v>NOTREND</v>
      </c>
    </row>
    <row r="1286" spans="1:37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>
        <f>_xlfn.XLOOKUP(MIS[[#This Row],[TRADING SYMBOL]],[1]Sheet1!$D:$D,[1]Sheet1!$C:$C)</f>
        <v>490.65</v>
      </c>
      <c r="AE1286">
        <f>MIS[[#This Row],[OrderAverageTradedPrice]]*MIS[[#This Row],[OrderQuantity]]</f>
        <v>11697</v>
      </c>
      <c r="AF1286">
        <f>MIS[[#This Row],[LTP]]*MIS[[#This Row],[OrderQuantity]]</f>
        <v>9813</v>
      </c>
      <c r="AG1286">
        <f>IF(MIS[[#This Row],[OrderSide]]="SELL",MIS[[#This Row],[VALUE]]-MIS[[#This Row],[LIVE_VALUE]],MIS[[#This Row],[LIVE_VALUE]]-MIS[[#This Row],[VALUE]])</f>
        <v>1884</v>
      </c>
      <c r="AH1286" t="str" cm="1">
        <f t="array" ref="AH1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6" t="str">
        <f>MIS[[#This Row],[TRADING SYMBOL]]</f>
        <v>SENSEX2552082300CE</v>
      </c>
      <c r="AJ1286" t="str">
        <f>IF(RIGHT(MIS[[#This Row],[Main/Hedge]],4)="MAIN","MAIN","HEDGE")</f>
        <v>MAIN</v>
      </c>
      <c r="AK1286" t="str" cm="1">
        <f t="array" ref="AK1286">_xlfn._xlws.FILTER(Table4[Column1],ISNUMBER(SEARCH(Table4[Column1],MIS[[#This Row],[OrderUniqueIdentifier]])),"")</f>
        <v>NOTREND</v>
      </c>
    </row>
    <row r="1287" spans="1:37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>
        <f>_xlfn.XLOOKUP(MIS[[#This Row],[TRADING SYMBOL]],[1]Sheet1!$D:$D,[1]Sheet1!$C:$C)</f>
        <v>409.5</v>
      </c>
      <c r="AE1287">
        <f>MIS[[#This Row],[OrderAverageTradedPrice]]*MIS[[#This Row],[OrderQuantity]]</f>
        <v>10088</v>
      </c>
      <c r="AF1287">
        <f>MIS[[#This Row],[LTP]]*MIS[[#This Row],[OrderQuantity]]</f>
        <v>8190</v>
      </c>
      <c r="AG1287">
        <f>IF(MIS[[#This Row],[OrderSide]]="SELL",MIS[[#This Row],[VALUE]]-MIS[[#This Row],[LIVE_VALUE]],MIS[[#This Row],[LIVE_VALUE]]-MIS[[#This Row],[VALUE]])</f>
        <v>1898</v>
      </c>
      <c r="AH1287" t="str" cm="1">
        <f t="array" ref="AH12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7" t="str">
        <f>MIS[[#This Row],[TRADING SYMBOL]]</f>
        <v>SENSEX2552082300PE</v>
      </c>
      <c r="AJ1287" t="str">
        <f>IF(RIGHT(MIS[[#This Row],[Main/Hedge]],4)="MAIN","MAIN","HEDGE")</f>
        <v>MAIN</v>
      </c>
      <c r="AK1287" t="str" cm="1">
        <f t="array" ref="AK1287">_xlfn._xlws.FILTER(Table4[Column1],ISNUMBER(SEARCH(Table4[Column1],MIS[[#This Row],[OrderUniqueIdentifier]])),"")</f>
        <v>NOTREND</v>
      </c>
    </row>
    <row r="1288" spans="1:37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>
        <f>_xlfn.XLOOKUP(MIS[[#This Row],[TRADING SYMBOL]],[1]Sheet1!$D:$D,[1]Sheet1!$C:$C)</f>
        <v>490.65</v>
      </c>
      <c r="AE1288">
        <f>MIS[[#This Row],[OrderAverageTradedPrice]]*MIS[[#This Row],[OrderQuantity]]</f>
        <v>11731</v>
      </c>
      <c r="AF1288">
        <f>MIS[[#This Row],[LTP]]*MIS[[#This Row],[OrderQuantity]]</f>
        <v>9813</v>
      </c>
      <c r="AG1288">
        <f>IF(MIS[[#This Row],[OrderSide]]="SELL",MIS[[#This Row],[VALUE]]-MIS[[#This Row],[LIVE_VALUE]],MIS[[#This Row],[LIVE_VALUE]]-MIS[[#This Row],[VALUE]])</f>
        <v>1918</v>
      </c>
      <c r="AH1288" t="str" cm="1">
        <f t="array" ref="AH1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8" t="str">
        <f>MIS[[#This Row],[TRADING SYMBOL]]</f>
        <v>SENSEX2552082300CE</v>
      </c>
      <c r="AJ1288" t="str">
        <f>IF(RIGHT(MIS[[#This Row],[Main/Hedge]],4)="MAIN","MAIN","HEDGE")</f>
        <v>MAIN</v>
      </c>
      <c r="AK1288" t="str" cm="1">
        <f t="array" ref="AK1288">_xlfn._xlws.FILTER(Table4[Column1],ISNUMBER(SEARCH(Table4[Column1],MIS[[#This Row],[OrderUniqueIdentifier]])),"")</f>
        <v>NOTREND</v>
      </c>
    </row>
    <row r="1289" spans="1:37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>
        <f>_xlfn.XLOOKUP(MIS[[#This Row],[TRADING SYMBOL]],[1]Sheet1!$D:$D,[1]Sheet1!$C:$C)</f>
        <v>490.65</v>
      </c>
      <c r="AE1289">
        <f>MIS[[#This Row],[OrderAverageTradedPrice]]*MIS[[#This Row],[OrderQuantity]]</f>
        <v>11690</v>
      </c>
      <c r="AF1289">
        <f>MIS[[#This Row],[LTP]]*MIS[[#This Row],[OrderQuantity]]</f>
        <v>9813</v>
      </c>
      <c r="AG1289">
        <f>IF(MIS[[#This Row],[OrderSide]]="SELL",MIS[[#This Row],[VALUE]]-MIS[[#This Row],[LIVE_VALUE]],MIS[[#This Row],[LIVE_VALUE]]-MIS[[#This Row],[VALUE]])</f>
        <v>1877</v>
      </c>
      <c r="AH1289" t="str" cm="1">
        <f t="array" ref="AH1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9" t="str">
        <f>MIS[[#This Row],[TRADING SYMBOL]]</f>
        <v>SENSEX2552082300CE</v>
      </c>
      <c r="AJ1289" t="str">
        <f>IF(RIGHT(MIS[[#This Row],[Main/Hedge]],4)="MAIN","MAIN","HEDGE")</f>
        <v>MAIN</v>
      </c>
      <c r="AK1289" t="str" cm="1">
        <f t="array" ref="AK1289">_xlfn._xlws.FILTER(Table4[Column1],ISNUMBER(SEARCH(Table4[Column1],MIS[[#This Row],[OrderUniqueIdentifier]])),"")</f>
        <v>NOTREND</v>
      </c>
    </row>
    <row r="1290" spans="1:37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>
        <f>_xlfn.XLOOKUP(MIS[[#This Row],[TRADING SYMBOL]],[1]Sheet1!$D:$D,[1]Sheet1!$C:$C)</f>
        <v>490.65</v>
      </c>
      <c r="AE1290">
        <f>MIS[[#This Row],[OrderAverageTradedPrice]]*MIS[[#This Row],[OrderQuantity]]</f>
        <v>23475</v>
      </c>
      <c r="AF1290">
        <f>MIS[[#This Row],[LTP]]*MIS[[#This Row],[OrderQuantity]]</f>
        <v>19626</v>
      </c>
      <c r="AG1290">
        <f>IF(MIS[[#This Row],[OrderSide]]="SELL",MIS[[#This Row],[VALUE]]-MIS[[#This Row],[LIVE_VALUE]],MIS[[#This Row],[LIVE_VALUE]]-MIS[[#This Row],[VALUE]])</f>
        <v>3849</v>
      </c>
      <c r="AH1290" t="str" cm="1">
        <f t="array" ref="AH12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0" t="str">
        <f>MIS[[#This Row],[TRADING SYMBOL]]</f>
        <v>SENSEX2552082300CE</v>
      </c>
      <c r="AJ1290" t="str">
        <f>IF(RIGHT(MIS[[#This Row],[Main/Hedge]],4)="MAIN","MAIN","HEDGE")</f>
        <v>MAIN</v>
      </c>
      <c r="AK1290" t="str" cm="1">
        <f t="array" ref="AK1290">_xlfn._xlws.FILTER(Table4[Column1],ISNUMBER(SEARCH(Table4[Column1],MIS[[#This Row],[OrderUniqueIdentifier]])),"")</f>
        <v>NOTREND</v>
      </c>
    </row>
    <row r="1291" spans="1:37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>
        <f>_xlfn.XLOOKUP(MIS[[#This Row],[TRADING SYMBOL]],[1]Sheet1!$D:$D,[1]Sheet1!$C:$C)</f>
        <v>490.65</v>
      </c>
      <c r="AE1291">
        <f>MIS[[#This Row],[OrderAverageTradedPrice]]*MIS[[#This Row],[OrderQuantity]]</f>
        <v>11701</v>
      </c>
      <c r="AF1291">
        <f>MIS[[#This Row],[LTP]]*MIS[[#This Row],[OrderQuantity]]</f>
        <v>9813</v>
      </c>
      <c r="AG1291">
        <f>IF(MIS[[#This Row],[OrderSide]]="SELL",MIS[[#This Row],[VALUE]]-MIS[[#This Row],[LIVE_VALUE]],MIS[[#This Row],[LIVE_VALUE]]-MIS[[#This Row],[VALUE]])</f>
        <v>1888</v>
      </c>
      <c r="AH1291" t="str" cm="1">
        <f t="array" ref="AH1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1" t="str">
        <f>MIS[[#This Row],[TRADING SYMBOL]]</f>
        <v>SENSEX2552082300CE</v>
      </c>
      <c r="AJ1291" t="str">
        <f>IF(RIGHT(MIS[[#This Row],[Main/Hedge]],4)="MAIN","MAIN","HEDGE")</f>
        <v>MAIN</v>
      </c>
      <c r="AK1291" t="str" cm="1">
        <f t="array" ref="AK1291">_xlfn._xlws.FILTER(Table4[Column1],ISNUMBER(SEARCH(Table4[Column1],MIS[[#This Row],[OrderUniqueIdentifier]])),"")</f>
        <v>NOTREND</v>
      </c>
    </row>
    <row r="1292" spans="1:37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>
        <f>_xlfn.XLOOKUP(MIS[[#This Row],[TRADING SYMBOL]],[1]Sheet1!$D:$D,[1]Sheet1!$C:$C)</f>
        <v>409.5</v>
      </c>
      <c r="AE1292">
        <f>MIS[[#This Row],[OrderAverageTradedPrice]]*MIS[[#This Row],[OrderQuantity]]</f>
        <v>10040</v>
      </c>
      <c r="AF1292">
        <f>MIS[[#This Row],[LTP]]*MIS[[#This Row],[OrderQuantity]]</f>
        <v>8190</v>
      </c>
      <c r="AG1292">
        <f>IF(MIS[[#This Row],[OrderSide]]="SELL",MIS[[#This Row],[VALUE]]-MIS[[#This Row],[LIVE_VALUE]],MIS[[#This Row],[LIVE_VALUE]]-MIS[[#This Row],[VALUE]])</f>
        <v>1850</v>
      </c>
      <c r="AH1292" t="str" cm="1">
        <f t="array" ref="AH1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2" t="str">
        <f>MIS[[#This Row],[TRADING SYMBOL]]</f>
        <v>SENSEX2552082300PE</v>
      </c>
      <c r="AJ1292" t="str">
        <f>IF(RIGHT(MIS[[#This Row],[Main/Hedge]],4)="MAIN","MAIN","HEDGE")</f>
        <v>MAIN</v>
      </c>
      <c r="AK1292" t="str" cm="1">
        <f t="array" ref="AK1292">_xlfn._xlws.FILTER(Table4[Column1],ISNUMBER(SEARCH(Table4[Column1],MIS[[#This Row],[OrderUniqueIdentifier]])),"")</f>
        <v>NOTREND</v>
      </c>
    </row>
    <row r="1293" spans="1:37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>
        <f>_xlfn.XLOOKUP(MIS[[#This Row],[TRADING SYMBOL]],[1]Sheet1!$D:$D,[1]Sheet1!$C:$C)</f>
        <v>490.65</v>
      </c>
      <c r="AE1293">
        <f>MIS[[#This Row],[OrderAverageTradedPrice]]*MIS[[#This Row],[OrderQuantity]]</f>
        <v>11717</v>
      </c>
      <c r="AF1293">
        <f>MIS[[#This Row],[LTP]]*MIS[[#This Row],[OrderQuantity]]</f>
        <v>9813</v>
      </c>
      <c r="AG1293">
        <f>IF(MIS[[#This Row],[OrderSide]]="SELL",MIS[[#This Row],[VALUE]]-MIS[[#This Row],[LIVE_VALUE]],MIS[[#This Row],[LIVE_VALUE]]-MIS[[#This Row],[VALUE]])</f>
        <v>1904</v>
      </c>
      <c r="AH1293" t="str" cm="1">
        <f t="array" ref="AH1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3" t="str">
        <f>MIS[[#This Row],[TRADING SYMBOL]]</f>
        <v>SENSEX2552082300CE</v>
      </c>
      <c r="AJ1293" t="str">
        <f>IF(RIGHT(MIS[[#This Row],[Main/Hedge]],4)="MAIN","MAIN","HEDGE")</f>
        <v>MAIN</v>
      </c>
      <c r="AK1293" t="str" cm="1">
        <f t="array" ref="AK1293">_xlfn._xlws.FILTER(Table4[Column1],ISNUMBER(SEARCH(Table4[Column1],MIS[[#This Row],[OrderUniqueIdentifier]])),"")</f>
        <v>NOTREND</v>
      </c>
    </row>
    <row r="1294" spans="1:37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>
        <f>_xlfn.XLOOKUP(MIS[[#This Row],[TRADING SYMBOL]],[1]Sheet1!$D:$D,[1]Sheet1!$C:$C)</f>
        <v>409.5</v>
      </c>
      <c r="AE1294">
        <f>MIS[[#This Row],[OrderAverageTradedPrice]]*MIS[[#This Row],[OrderQuantity]]</f>
        <v>10048</v>
      </c>
      <c r="AF1294">
        <f>MIS[[#This Row],[LTP]]*MIS[[#This Row],[OrderQuantity]]</f>
        <v>8190</v>
      </c>
      <c r="AG1294">
        <f>IF(MIS[[#This Row],[OrderSide]]="SELL",MIS[[#This Row],[VALUE]]-MIS[[#This Row],[LIVE_VALUE]],MIS[[#This Row],[LIVE_VALUE]]-MIS[[#This Row],[VALUE]])</f>
        <v>1858</v>
      </c>
      <c r="AH1294" t="str" cm="1">
        <f t="array" ref="AH1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4" t="str">
        <f>MIS[[#This Row],[TRADING SYMBOL]]</f>
        <v>SENSEX2552082300PE</v>
      </c>
      <c r="AJ1294" t="str">
        <f>IF(RIGHT(MIS[[#This Row],[Main/Hedge]],4)="MAIN","MAIN","HEDGE")</f>
        <v>MAIN</v>
      </c>
      <c r="AK1294" t="str" cm="1">
        <f t="array" ref="AK1294">_xlfn._xlws.FILTER(Table4[Column1],ISNUMBER(SEARCH(Table4[Column1],MIS[[#This Row],[OrderUniqueIdentifier]])),"")</f>
        <v>NOTREND</v>
      </c>
    </row>
    <row r="1295" spans="1:37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>
        <f>_xlfn.XLOOKUP(MIS[[#This Row],[TRADING SYMBOL]],[1]Sheet1!$D:$D,[1]Sheet1!$C:$C)</f>
        <v>409.5</v>
      </c>
      <c r="AE1295">
        <f>MIS[[#This Row],[OrderAverageTradedPrice]]*MIS[[#This Row],[OrderQuantity]]</f>
        <v>20276</v>
      </c>
      <c r="AF1295">
        <f>MIS[[#This Row],[LTP]]*MIS[[#This Row],[OrderQuantity]]</f>
        <v>16380</v>
      </c>
      <c r="AG1295">
        <f>IF(MIS[[#This Row],[OrderSide]]="SELL",MIS[[#This Row],[VALUE]]-MIS[[#This Row],[LIVE_VALUE]],MIS[[#This Row],[LIVE_VALUE]]-MIS[[#This Row],[VALUE]])</f>
        <v>3896</v>
      </c>
      <c r="AH1295" t="str" cm="1">
        <f t="array" ref="AH1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5" t="str">
        <f>MIS[[#This Row],[TRADING SYMBOL]]</f>
        <v>SENSEX2552082300PE</v>
      </c>
      <c r="AJ1295" t="str">
        <f>IF(RIGHT(MIS[[#This Row],[Main/Hedge]],4)="MAIN","MAIN","HEDGE")</f>
        <v>MAIN</v>
      </c>
      <c r="AK1295" t="str" cm="1">
        <f t="array" ref="AK1295">_xlfn._xlws.FILTER(Table4[Column1],ISNUMBER(SEARCH(Table4[Column1],MIS[[#This Row],[OrderUniqueIdentifier]])),"")</f>
        <v>NOTREND</v>
      </c>
    </row>
    <row r="1296" spans="1:37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>
        <f>_xlfn.XLOOKUP(MIS[[#This Row],[TRADING SYMBOL]],[1]Sheet1!$D:$D,[1]Sheet1!$C:$C)</f>
        <v>409.5</v>
      </c>
      <c r="AE1296">
        <f>MIS[[#This Row],[OrderAverageTradedPrice]]*MIS[[#This Row],[OrderQuantity]]</f>
        <v>10084</v>
      </c>
      <c r="AF1296">
        <f>MIS[[#This Row],[LTP]]*MIS[[#This Row],[OrderQuantity]]</f>
        <v>8190</v>
      </c>
      <c r="AG1296">
        <f>IF(MIS[[#This Row],[OrderSide]]="SELL",MIS[[#This Row],[VALUE]]-MIS[[#This Row],[LIVE_VALUE]],MIS[[#This Row],[LIVE_VALUE]]-MIS[[#This Row],[VALUE]])</f>
        <v>1894</v>
      </c>
      <c r="AH1296" t="str" cm="1">
        <f t="array" ref="AH1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6" t="str">
        <f>MIS[[#This Row],[TRADING SYMBOL]]</f>
        <v>SENSEX2552082300PE</v>
      </c>
      <c r="AJ1296" t="str">
        <f>IF(RIGHT(MIS[[#This Row],[Main/Hedge]],4)="MAIN","MAIN","HEDGE")</f>
        <v>MAIN</v>
      </c>
      <c r="AK1296" t="str" cm="1">
        <f t="array" ref="AK1296">_xlfn._xlws.FILTER(Table4[Column1],ISNUMBER(SEARCH(Table4[Column1],MIS[[#This Row],[OrderUniqueIdentifier]])),"")</f>
        <v>NOTREND</v>
      </c>
    </row>
    <row r="1297" spans="1:37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>
        <f>_xlfn.XLOOKUP(MIS[[#This Row],[TRADING SYMBOL]],[1]Sheet1!$D:$D,[1]Sheet1!$C:$C)</f>
        <v>490.65</v>
      </c>
      <c r="AE1297">
        <f>MIS[[#This Row],[OrderAverageTradedPrice]]*MIS[[#This Row],[OrderQuantity]]</f>
        <v>11731</v>
      </c>
      <c r="AF1297">
        <f>MIS[[#This Row],[LTP]]*MIS[[#This Row],[OrderQuantity]]</f>
        <v>9813</v>
      </c>
      <c r="AG1297">
        <f>IF(MIS[[#This Row],[OrderSide]]="SELL",MIS[[#This Row],[VALUE]]-MIS[[#This Row],[LIVE_VALUE]],MIS[[#This Row],[LIVE_VALUE]]-MIS[[#This Row],[VALUE]])</f>
        <v>1918</v>
      </c>
      <c r="AH1297" t="str" cm="1">
        <f t="array" ref="AH1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7" t="str">
        <f>MIS[[#This Row],[TRADING SYMBOL]]</f>
        <v>SENSEX2552082300CE</v>
      </c>
      <c r="AJ1297" t="str">
        <f>IF(RIGHT(MIS[[#This Row],[Main/Hedge]],4)="MAIN","MAIN","HEDGE")</f>
        <v>MAIN</v>
      </c>
      <c r="AK1297" t="str" cm="1">
        <f t="array" ref="AK1297">_xlfn._xlws.FILTER(Table4[Column1],ISNUMBER(SEARCH(Table4[Column1],MIS[[#This Row],[OrderUniqueIdentifier]])),"")</f>
        <v>NOTREND</v>
      </c>
    </row>
    <row r="1298" spans="1:37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>
        <f>_xlfn.XLOOKUP(MIS[[#This Row],[TRADING SYMBOL]],[1]Sheet1!$D:$D,[1]Sheet1!$C:$C)</f>
        <v>409.5</v>
      </c>
      <c r="AE1298">
        <f>MIS[[#This Row],[OrderAverageTradedPrice]]*MIS[[#This Row],[OrderQuantity]]</f>
        <v>10139</v>
      </c>
      <c r="AF1298">
        <f>MIS[[#This Row],[LTP]]*MIS[[#This Row],[OrderQuantity]]</f>
        <v>8190</v>
      </c>
      <c r="AG1298">
        <f>IF(MIS[[#This Row],[OrderSide]]="SELL",MIS[[#This Row],[VALUE]]-MIS[[#This Row],[LIVE_VALUE]],MIS[[#This Row],[LIVE_VALUE]]-MIS[[#This Row],[VALUE]])</f>
        <v>1949</v>
      </c>
      <c r="AH1298" t="str" cm="1">
        <f t="array" ref="AH1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8" t="str">
        <f>MIS[[#This Row],[TRADING SYMBOL]]</f>
        <v>SENSEX2552082300PE</v>
      </c>
      <c r="AJ1298" t="str">
        <f>IF(RIGHT(MIS[[#This Row],[Main/Hedge]],4)="MAIN","MAIN","HEDGE")</f>
        <v>MAIN</v>
      </c>
      <c r="AK1298" t="str" cm="1">
        <f t="array" ref="AK1298">_xlfn._xlws.FILTER(Table4[Column1],ISNUMBER(SEARCH(Table4[Column1],MIS[[#This Row],[OrderUniqueIdentifier]])),"")</f>
        <v>NOTREND</v>
      </c>
    </row>
    <row r="1299" spans="1:37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>
        <f>_xlfn.XLOOKUP(MIS[[#This Row],[TRADING SYMBOL]],[1]Sheet1!$D:$D,[1]Sheet1!$C:$C)</f>
        <v>409.5</v>
      </c>
      <c r="AE1299">
        <f>MIS[[#This Row],[OrderAverageTradedPrice]]*MIS[[#This Row],[OrderQuantity]]</f>
        <v>10093</v>
      </c>
      <c r="AF1299">
        <f>MIS[[#This Row],[LTP]]*MIS[[#This Row],[OrderQuantity]]</f>
        <v>8190</v>
      </c>
      <c r="AG1299">
        <f>IF(MIS[[#This Row],[OrderSide]]="SELL",MIS[[#This Row],[VALUE]]-MIS[[#This Row],[LIVE_VALUE]],MIS[[#This Row],[LIVE_VALUE]]-MIS[[#This Row],[VALUE]])</f>
        <v>1903</v>
      </c>
      <c r="AH1299" t="str" cm="1">
        <f t="array" ref="AH1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9" t="str">
        <f>MIS[[#This Row],[TRADING SYMBOL]]</f>
        <v>SENSEX2552082300PE</v>
      </c>
      <c r="AJ1299" t="str">
        <f>IF(RIGHT(MIS[[#This Row],[Main/Hedge]],4)="MAIN","MAIN","HEDGE")</f>
        <v>MAIN</v>
      </c>
      <c r="AK1299" t="str" cm="1">
        <f t="array" ref="AK1299">_xlfn._xlws.FILTER(Table4[Column1],ISNUMBER(SEARCH(Table4[Column1],MIS[[#This Row],[OrderUniqueIdentifier]])),"")</f>
        <v>NOTREND</v>
      </c>
    </row>
    <row r="1300" spans="1:37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>
        <f>_xlfn.XLOOKUP(MIS[[#This Row],[TRADING SYMBOL]],[1]Sheet1!$D:$D,[1]Sheet1!$C:$C)</f>
        <v>490.65</v>
      </c>
      <c r="AE1300">
        <f>MIS[[#This Row],[OrderAverageTradedPrice]]*MIS[[#This Row],[OrderQuantity]]</f>
        <v>23474</v>
      </c>
      <c r="AF1300">
        <f>MIS[[#This Row],[LTP]]*MIS[[#This Row],[OrderQuantity]]</f>
        <v>19626</v>
      </c>
      <c r="AG1300">
        <f>IF(MIS[[#This Row],[OrderSide]]="SELL",MIS[[#This Row],[VALUE]]-MIS[[#This Row],[LIVE_VALUE]],MIS[[#This Row],[LIVE_VALUE]]-MIS[[#This Row],[VALUE]])</f>
        <v>3848</v>
      </c>
      <c r="AH1300" t="str" cm="1">
        <f t="array" ref="AH1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0" t="str">
        <f>MIS[[#This Row],[TRADING SYMBOL]]</f>
        <v>SENSEX2552082300CE</v>
      </c>
      <c r="AJ1300" t="str">
        <f>IF(RIGHT(MIS[[#This Row],[Main/Hedge]],4)="MAIN","MAIN","HEDGE")</f>
        <v>MAIN</v>
      </c>
      <c r="AK1300" t="str" cm="1">
        <f t="array" ref="AK1300">_xlfn._xlws.FILTER(Table4[Column1],ISNUMBER(SEARCH(Table4[Column1],MIS[[#This Row],[OrderUniqueIdentifier]])),"")</f>
        <v>NOTREND</v>
      </c>
    </row>
    <row r="1301" spans="1:37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>
        <f>_xlfn.XLOOKUP(MIS[[#This Row],[TRADING SYMBOL]],[1]Sheet1!$D:$D,[1]Sheet1!$C:$C)</f>
        <v>409.5</v>
      </c>
      <c r="AE1301">
        <f>MIS[[#This Row],[OrderAverageTradedPrice]]*MIS[[#This Row],[OrderQuantity]]</f>
        <v>20232</v>
      </c>
      <c r="AF1301">
        <f>MIS[[#This Row],[LTP]]*MIS[[#This Row],[OrderQuantity]]</f>
        <v>16380</v>
      </c>
      <c r="AG1301">
        <f>IF(MIS[[#This Row],[OrderSide]]="SELL",MIS[[#This Row],[VALUE]]-MIS[[#This Row],[LIVE_VALUE]],MIS[[#This Row],[LIVE_VALUE]]-MIS[[#This Row],[VALUE]])</f>
        <v>3852</v>
      </c>
      <c r="AH1301" t="str" cm="1">
        <f t="array" ref="AH1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1" t="str">
        <f>MIS[[#This Row],[TRADING SYMBOL]]</f>
        <v>SENSEX2552082300PE</v>
      </c>
      <c r="AJ1301" t="str">
        <f>IF(RIGHT(MIS[[#This Row],[Main/Hedge]],4)="MAIN","MAIN","HEDGE")</f>
        <v>MAIN</v>
      </c>
      <c r="AK1301" t="str" cm="1">
        <f t="array" ref="AK1301">_xlfn._xlws.FILTER(Table4[Column1],ISNUMBER(SEARCH(Table4[Column1],MIS[[#This Row],[OrderUniqueIdentifier]])),"")</f>
        <v>NOTREND</v>
      </c>
    </row>
    <row r="1302" spans="1:37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>
        <f>_xlfn.XLOOKUP(MIS[[#This Row],[TRADING SYMBOL]],[1]Sheet1!$D:$D,[1]Sheet1!$C:$C)</f>
        <v>490.65</v>
      </c>
      <c r="AE1302">
        <f>MIS[[#This Row],[OrderAverageTradedPrice]]*MIS[[#This Row],[OrderQuantity]]</f>
        <v>11646</v>
      </c>
      <c r="AF1302">
        <f>MIS[[#This Row],[LTP]]*MIS[[#This Row],[OrderQuantity]]</f>
        <v>9813</v>
      </c>
      <c r="AG1302">
        <f>IF(MIS[[#This Row],[OrderSide]]="SELL",MIS[[#This Row],[VALUE]]-MIS[[#This Row],[LIVE_VALUE]],MIS[[#This Row],[LIVE_VALUE]]-MIS[[#This Row],[VALUE]])</f>
        <v>1833</v>
      </c>
      <c r="AH1302" t="str" cm="1">
        <f t="array" ref="AH1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2" t="str">
        <f>MIS[[#This Row],[TRADING SYMBOL]]</f>
        <v>SENSEX2552082300CE</v>
      </c>
      <c r="AJ1302" t="str">
        <f>IF(RIGHT(MIS[[#This Row],[Main/Hedge]],4)="MAIN","MAIN","HEDGE")</f>
        <v>MAIN</v>
      </c>
      <c r="AK1302" t="str" cm="1">
        <f t="array" ref="AK1302">_xlfn._xlws.FILTER(Table4[Column1],ISNUMBER(SEARCH(Table4[Column1],MIS[[#This Row],[OrderUniqueIdentifier]])),"")</f>
        <v>NOTREND</v>
      </c>
    </row>
    <row r="1303" spans="1:37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>
        <f>_xlfn.XLOOKUP(MIS[[#This Row],[TRADING SYMBOL]],[1]Sheet1!$D:$D,[1]Sheet1!$C:$C)</f>
        <v>490.65</v>
      </c>
      <c r="AE1303">
        <f>MIS[[#This Row],[OrderAverageTradedPrice]]*MIS[[#This Row],[OrderQuantity]]</f>
        <v>11652</v>
      </c>
      <c r="AF1303">
        <f>MIS[[#This Row],[LTP]]*MIS[[#This Row],[OrderQuantity]]</f>
        <v>9813</v>
      </c>
      <c r="AG1303">
        <f>IF(MIS[[#This Row],[OrderSide]]="SELL",MIS[[#This Row],[VALUE]]-MIS[[#This Row],[LIVE_VALUE]],MIS[[#This Row],[LIVE_VALUE]]-MIS[[#This Row],[VALUE]])</f>
        <v>1839</v>
      </c>
      <c r="AH1303" t="str" cm="1">
        <f t="array" ref="AH1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3" t="str">
        <f>MIS[[#This Row],[TRADING SYMBOL]]</f>
        <v>SENSEX2552082300CE</v>
      </c>
      <c r="AJ1303" t="str">
        <f>IF(RIGHT(MIS[[#This Row],[Main/Hedge]],4)="MAIN","MAIN","HEDGE")</f>
        <v>MAIN</v>
      </c>
      <c r="AK1303" t="str" cm="1">
        <f t="array" ref="AK1303">_xlfn._xlws.FILTER(Table4[Column1],ISNUMBER(SEARCH(Table4[Column1],MIS[[#This Row],[OrderUniqueIdentifier]])),"")</f>
        <v>NOTREND</v>
      </c>
    </row>
    <row r="1304" spans="1:37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>
        <f>_xlfn.XLOOKUP(MIS[[#This Row],[TRADING SYMBOL]],[1]Sheet1!$D:$D,[1]Sheet1!$C:$C)</f>
        <v>409.5</v>
      </c>
      <c r="AE1304">
        <f>MIS[[#This Row],[OrderAverageTradedPrice]]*MIS[[#This Row],[OrderQuantity]]</f>
        <v>10075</v>
      </c>
      <c r="AF1304">
        <f>MIS[[#This Row],[LTP]]*MIS[[#This Row],[OrderQuantity]]</f>
        <v>8190</v>
      </c>
      <c r="AG1304">
        <f>IF(MIS[[#This Row],[OrderSide]]="SELL",MIS[[#This Row],[VALUE]]-MIS[[#This Row],[LIVE_VALUE]],MIS[[#This Row],[LIVE_VALUE]]-MIS[[#This Row],[VALUE]])</f>
        <v>1885</v>
      </c>
      <c r="AH1304" t="str" cm="1">
        <f t="array" ref="AH1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4" t="str">
        <f>MIS[[#This Row],[TRADING SYMBOL]]</f>
        <v>SENSEX2552082300PE</v>
      </c>
      <c r="AJ1304" t="str">
        <f>IF(RIGHT(MIS[[#This Row],[Main/Hedge]],4)="MAIN","MAIN","HEDGE")</f>
        <v>MAIN</v>
      </c>
      <c r="AK1304" t="str" cm="1">
        <f t="array" ref="AK1304">_xlfn._xlws.FILTER(Table4[Column1],ISNUMBER(SEARCH(Table4[Column1],MIS[[#This Row],[OrderUniqueIdentifier]])),"")</f>
        <v>NOTREND</v>
      </c>
    </row>
    <row r="1305" spans="1:37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>
        <f>_xlfn.XLOOKUP(MIS[[#This Row],[TRADING SYMBOL]],[1]Sheet1!$D:$D,[1]Sheet1!$C:$C)</f>
        <v>490.65</v>
      </c>
      <c r="AE1305">
        <f>MIS[[#This Row],[OrderAverageTradedPrice]]*MIS[[#This Row],[OrderQuantity]]</f>
        <v>11670</v>
      </c>
      <c r="AF1305">
        <f>MIS[[#This Row],[LTP]]*MIS[[#This Row],[OrderQuantity]]</f>
        <v>9813</v>
      </c>
      <c r="AG1305">
        <f>IF(MIS[[#This Row],[OrderSide]]="SELL",MIS[[#This Row],[VALUE]]-MIS[[#This Row],[LIVE_VALUE]],MIS[[#This Row],[LIVE_VALUE]]-MIS[[#This Row],[VALUE]])</f>
        <v>1857</v>
      </c>
      <c r="AH1305" t="str" cm="1">
        <f t="array" ref="AH1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5" t="str">
        <f>MIS[[#This Row],[TRADING SYMBOL]]</f>
        <v>SENSEX2552082300CE</v>
      </c>
      <c r="AJ1305" t="str">
        <f>IF(RIGHT(MIS[[#This Row],[Main/Hedge]],4)="MAIN","MAIN","HEDGE")</f>
        <v>MAIN</v>
      </c>
      <c r="AK1305" t="str" cm="1">
        <f t="array" ref="AK1305">_xlfn._xlws.FILTER(Table4[Column1],ISNUMBER(SEARCH(Table4[Column1],MIS[[#This Row],[OrderUniqueIdentifier]])),"")</f>
        <v>NOTREND</v>
      </c>
    </row>
    <row r="1306" spans="1:37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>
        <f>_xlfn.XLOOKUP(MIS[[#This Row],[TRADING SYMBOL]],[1]Sheet1!$D:$D,[1]Sheet1!$C:$C)</f>
        <v>409.5</v>
      </c>
      <c r="AE1306">
        <f>MIS[[#This Row],[OrderAverageTradedPrice]]*MIS[[#This Row],[OrderQuantity]]</f>
        <v>10066</v>
      </c>
      <c r="AF1306">
        <f>MIS[[#This Row],[LTP]]*MIS[[#This Row],[OrderQuantity]]</f>
        <v>8190</v>
      </c>
      <c r="AG1306">
        <f>IF(MIS[[#This Row],[OrderSide]]="SELL",MIS[[#This Row],[VALUE]]-MIS[[#This Row],[LIVE_VALUE]],MIS[[#This Row],[LIVE_VALUE]]-MIS[[#This Row],[VALUE]])</f>
        <v>1876</v>
      </c>
      <c r="AH1306" t="str" cm="1">
        <f t="array" ref="AH1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6" t="str">
        <f>MIS[[#This Row],[TRADING SYMBOL]]</f>
        <v>SENSEX2552082300PE</v>
      </c>
      <c r="AJ1306" t="str">
        <f>IF(RIGHT(MIS[[#This Row],[Main/Hedge]],4)="MAIN","MAIN","HEDGE")</f>
        <v>MAIN</v>
      </c>
      <c r="AK1306" t="str" cm="1">
        <f t="array" ref="AK1306">_xlfn._xlws.FILTER(Table4[Column1],ISNUMBER(SEARCH(Table4[Column1],MIS[[#This Row],[OrderUniqueIdentifier]])),"")</f>
        <v>NOTREND</v>
      </c>
    </row>
    <row r="1307" spans="1:37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>
        <f>_xlfn.XLOOKUP(MIS[[#This Row],[TRADING SYMBOL]],[1]Sheet1!$D:$D,[1]Sheet1!$C:$C)</f>
        <v>409.5</v>
      </c>
      <c r="AE1307">
        <f>MIS[[#This Row],[OrderAverageTradedPrice]]*MIS[[#This Row],[OrderQuantity]]</f>
        <v>10080</v>
      </c>
      <c r="AF1307">
        <f>MIS[[#This Row],[LTP]]*MIS[[#This Row],[OrderQuantity]]</f>
        <v>8190</v>
      </c>
      <c r="AG1307">
        <f>IF(MIS[[#This Row],[OrderSide]]="SELL",MIS[[#This Row],[VALUE]]-MIS[[#This Row],[LIVE_VALUE]],MIS[[#This Row],[LIVE_VALUE]]-MIS[[#This Row],[VALUE]])</f>
        <v>1890</v>
      </c>
      <c r="AH1307" t="str" cm="1">
        <f t="array" ref="AH1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7" t="str">
        <f>MIS[[#This Row],[TRADING SYMBOL]]</f>
        <v>SENSEX2552082300PE</v>
      </c>
      <c r="AJ1307" t="str">
        <f>IF(RIGHT(MIS[[#This Row],[Main/Hedge]],4)="MAIN","MAIN","HEDGE")</f>
        <v>MAIN</v>
      </c>
      <c r="AK1307" t="str" cm="1">
        <f t="array" ref="AK1307">_xlfn._xlws.FILTER(Table4[Column1],ISNUMBER(SEARCH(Table4[Column1],MIS[[#This Row],[OrderUniqueIdentifier]])),"")</f>
        <v>NOTREND</v>
      </c>
    </row>
    <row r="1308" spans="1:37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>
        <f>_xlfn.XLOOKUP(MIS[[#This Row],[TRADING SYMBOL]],[1]Sheet1!$D:$D,[1]Sheet1!$C:$C)</f>
        <v>409.5</v>
      </c>
      <c r="AE1308">
        <f>MIS[[#This Row],[OrderAverageTradedPrice]]*MIS[[#This Row],[OrderQuantity]]</f>
        <v>20288</v>
      </c>
      <c r="AF1308">
        <f>MIS[[#This Row],[LTP]]*MIS[[#This Row],[OrderQuantity]]</f>
        <v>16380</v>
      </c>
      <c r="AG1308">
        <f>IF(MIS[[#This Row],[OrderSide]]="SELL",MIS[[#This Row],[VALUE]]-MIS[[#This Row],[LIVE_VALUE]],MIS[[#This Row],[LIVE_VALUE]]-MIS[[#This Row],[VALUE]])</f>
        <v>3908</v>
      </c>
      <c r="AH1308" t="str" cm="1">
        <f t="array" ref="AH1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8" t="str">
        <f>MIS[[#This Row],[TRADING SYMBOL]]</f>
        <v>SENSEX2552082300PE</v>
      </c>
      <c r="AJ1308" t="str">
        <f>IF(RIGHT(MIS[[#This Row],[Main/Hedge]],4)="MAIN","MAIN","HEDGE")</f>
        <v>MAIN</v>
      </c>
      <c r="AK1308" t="str" cm="1">
        <f t="array" ref="AK1308">_xlfn._xlws.FILTER(Table4[Column1],ISNUMBER(SEARCH(Table4[Column1],MIS[[#This Row],[OrderUniqueIdentifier]])),"")</f>
        <v>NOTREND</v>
      </c>
    </row>
    <row r="1309" spans="1:37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>
        <f>_xlfn.XLOOKUP(MIS[[#This Row],[TRADING SYMBOL]],[1]Sheet1!$D:$D,[1]Sheet1!$C:$C)</f>
        <v>490.65</v>
      </c>
      <c r="AE1309">
        <f>MIS[[#This Row],[OrderAverageTradedPrice]]*MIS[[#This Row],[OrderQuantity]]</f>
        <v>11735</v>
      </c>
      <c r="AF1309">
        <f>MIS[[#This Row],[LTP]]*MIS[[#This Row],[OrderQuantity]]</f>
        <v>9813</v>
      </c>
      <c r="AG1309">
        <f>IF(MIS[[#This Row],[OrderSide]]="SELL",MIS[[#This Row],[VALUE]]-MIS[[#This Row],[LIVE_VALUE]],MIS[[#This Row],[LIVE_VALUE]]-MIS[[#This Row],[VALUE]])</f>
        <v>1922</v>
      </c>
      <c r="AH1309" t="str" cm="1">
        <f t="array" ref="AH1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9" t="str">
        <f>MIS[[#This Row],[TRADING SYMBOL]]</f>
        <v>SENSEX2552082300CE</v>
      </c>
      <c r="AJ1309" t="str">
        <f>IF(RIGHT(MIS[[#This Row],[Main/Hedge]],4)="MAIN","MAIN","HEDGE")</f>
        <v>MAIN</v>
      </c>
      <c r="AK1309" t="str" cm="1">
        <f t="array" ref="AK1309">_xlfn._xlws.FILTER(Table4[Column1],ISNUMBER(SEARCH(Table4[Column1],MIS[[#This Row],[OrderUniqueIdentifier]])),"")</f>
        <v>NOTREND</v>
      </c>
    </row>
    <row r="1310" spans="1:37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>
        <f>_xlfn.XLOOKUP(MIS[[#This Row],[TRADING SYMBOL]],[1]Sheet1!$D:$D,[1]Sheet1!$C:$C)</f>
        <v>409.5</v>
      </c>
      <c r="AE1310">
        <f>MIS[[#This Row],[OrderAverageTradedPrice]]*MIS[[#This Row],[OrderQuantity]]</f>
        <v>10118</v>
      </c>
      <c r="AF1310">
        <f>MIS[[#This Row],[LTP]]*MIS[[#This Row],[OrderQuantity]]</f>
        <v>8190</v>
      </c>
      <c r="AG1310">
        <f>IF(MIS[[#This Row],[OrderSide]]="SELL",MIS[[#This Row],[VALUE]]-MIS[[#This Row],[LIVE_VALUE]],MIS[[#This Row],[LIVE_VALUE]]-MIS[[#This Row],[VALUE]])</f>
        <v>1928</v>
      </c>
      <c r="AH1310" t="str" cm="1">
        <f t="array" ref="AH1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0" t="str">
        <f>MIS[[#This Row],[TRADING SYMBOL]]</f>
        <v>SENSEX2552082300PE</v>
      </c>
      <c r="AJ1310" t="str">
        <f>IF(RIGHT(MIS[[#This Row],[Main/Hedge]],4)="MAIN","MAIN","HEDGE")</f>
        <v>MAIN</v>
      </c>
      <c r="AK1310" t="str" cm="1">
        <f t="array" ref="AK1310">_xlfn._xlws.FILTER(Table4[Column1],ISNUMBER(SEARCH(Table4[Column1],MIS[[#This Row],[OrderUniqueIdentifier]])),"")</f>
        <v>NOTREND</v>
      </c>
    </row>
    <row r="1311" spans="1:37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>
        <f>_xlfn.XLOOKUP(MIS[[#This Row],[TRADING SYMBOL]],[1]Sheet1!$D:$D,[1]Sheet1!$C:$C)</f>
        <v>490.65</v>
      </c>
      <c r="AE1311">
        <f>MIS[[#This Row],[OrderAverageTradedPrice]]*MIS[[#This Row],[OrderQuantity]]</f>
        <v>11737</v>
      </c>
      <c r="AF1311">
        <f>MIS[[#This Row],[LTP]]*MIS[[#This Row],[OrderQuantity]]</f>
        <v>9813</v>
      </c>
      <c r="AG1311">
        <f>IF(MIS[[#This Row],[OrderSide]]="SELL",MIS[[#This Row],[VALUE]]-MIS[[#This Row],[LIVE_VALUE]],MIS[[#This Row],[LIVE_VALUE]]-MIS[[#This Row],[VALUE]])</f>
        <v>1924</v>
      </c>
      <c r="AH1311" t="str" cm="1">
        <f t="array" ref="AH1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1" t="str">
        <f>MIS[[#This Row],[TRADING SYMBOL]]</f>
        <v>SENSEX2552082300CE</v>
      </c>
      <c r="AJ1311" t="str">
        <f>IF(RIGHT(MIS[[#This Row],[Main/Hedge]],4)="MAIN","MAIN","HEDGE")</f>
        <v>MAIN</v>
      </c>
      <c r="AK1311" t="str" cm="1">
        <f t="array" ref="AK1311">_xlfn._xlws.FILTER(Table4[Column1],ISNUMBER(SEARCH(Table4[Column1],MIS[[#This Row],[OrderUniqueIdentifier]])),"")</f>
        <v>NOTREND</v>
      </c>
    </row>
    <row r="1312" spans="1:37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>
        <f>_xlfn.XLOOKUP(MIS[[#This Row],[TRADING SYMBOL]],[1]Sheet1!$D:$D,[1]Sheet1!$C:$C)</f>
        <v>409.5</v>
      </c>
      <c r="AE1312">
        <f>MIS[[#This Row],[OrderAverageTradedPrice]]*MIS[[#This Row],[OrderQuantity]]</f>
        <v>10097</v>
      </c>
      <c r="AF1312">
        <f>MIS[[#This Row],[LTP]]*MIS[[#This Row],[OrderQuantity]]</f>
        <v>8190</v>
      </c>
      <c r="AG1312">
        <f>IF(MIS[[#This Row],[OrderSide]]="SELL",MIS[[#This Row],[VALUE]]-MIS[[#This Row],[LIVE_VALUE]],MIS[[#This Row],[LIVE_VALUE]]-MIS[[#This Row],[VALUE]])</f>
        <v>1907</v>
      </c>
      <c r="AH1312" t="str" cm="1">
        <f t="array" ref="AH1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2" t="str">
        <f>MIS[[#This Row],[TRADING SYMBOL]]</f>
        <v>SENSEX2552082300PE</v>
      </c>
      <c r="AJ1312" t="str">
        <f>IF(RIGHT(MIS[[#This Row],[Main/Hedge]],4)="MAIN","MAIN","HEDGE")</f>
        <v>MAIN</v>
      </c>
      <c r="AK1312" t="str" cm="1">
        <f t="array" ref="AK1312">_xlfn._xlws.FILTER(Table4[Column1],ISNUMBER(SEARCH(Table4[Column1],MIS[[#This Row],[OrderUniqueIdentifier]])),"")</f>
        <v>NOTREND</v>
      </c>
    </row>
    <row r="1313" spans="1:37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>
        <f>_xlfn.XLOOKUP(MIS[[#This Row],[TRADING SYMBOL]],[1]Sheet1!$D:$D,[1]Sheet1!$C:$C)</f>
        <v>490.65</v>
      </c>
      <c r="AE1313">
        <f>MIS[[#This Row],[OrderAverageTradedPrice]]*MIS[[#This Row],[OrderQuantity]]</f>
        <v>23286</v>
      </c>
      <c r="AF1313">
        <f>MIS[[#This Row],[LTP]]*MIS[[#This Row],[OrderQuantity]]</f>
        <v>19626</v>
      </c>
      <c r="AG1313">
        <f>IF(MIS[[#This Row],[OrderSide]]="SELL",MIS[[#This Row],[VALUE]]-MIS[[#This Row],[LIVE_VALUE]],MIS[[#This Row],[LIVE_VALUE]]-MIS[[#This Row],[VALUE]])</f>
        <v>3660</v>
      </c>
      <c r="AH1313" t="str" cm="1">
        <f t="array" ref="AH1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3" t="str">
        <f>MIS[[#This Row],[TRADING SYMBOL]]</f>
        <v>SENSEX2552082300CE</v>
      </c>
      <c r="AJ1313" t="str">
        <f>IF(RIGHT(MIS[[#This Row],[Main/Hedge]],4)="MAIN","MAIN","HEDGE")</f>
        <v>MAIN</v>
      </c>
      <c r="AK1313" t="str" cm="1">
        <f t="array" ref="AK1313">_xlfn._xlws.FILTER(Table4[Column1],ISNUMBER(SEARCH(Table4[Column1],MIS[[#This Row],[OrderUniqueIdentifier]])),"")</f>
        <v>NOTREND</v>
      </c>
    </row>
    <row r="1314" spans="1:37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>
        <f>_xlfn.XLOOKUP(MIS[[#This Row],[TRADING SYMBOL]],[1]Sheet1!$D:$D,[1]Sheet1!$C:$C)</f>
        <v>490.65</v>
      </c>
      <c r="AE1314">
        <f>MIS[[#This Row],[OrderAverageTradedPrice]]*MIS[[#This Row],[OrderQuantity]]</f>
        <v>197672.99999999991</v>
      </c>
      <c r="AF1314">
        <f>MIS[[#This Row],[LTP]]*MIS[[#This Row],[OrderQuantity]]</f>
        <v>166821</v>
      </c>
      <c r="AG1314">
        <f>IF(MIS[[#This Row],[OrderSide]]="SELL",MIS[[#This Row],[VALUE]]-MIS[[#This Row],[LIVE_VALUE]],MIS[[#This Row],[LIVE_VALUE]]-MIS[[#This Row],[VALUE]])</f>
        <v>30851.999999999913</v>
      </c>
      <c r="AH1314" t="str" cm="1">
        <f t="array" ref="AH1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4" t="str">
        <f>MIS[[#This Row],[TRADING SYMBOL]]</f>
        <v>SENSEX2552082300CE</v>
      </c>
      <c r="AJ1314" t="str">
        <f>IF(RIGHT(MIS[[#This Row],[Main/Hedge]],4)="MAIN","MAIN","HEDGE")</f>
        <v>MAIN</v>
      </c>
      <c r="AK1314" t="str" cm="1">
        <f t="array" ref="AK1314">_xlfn._xlws.FILTER(Table4[Column1],ISNUMBER(SEARCH(Table4[Column1],MIS[[#This Row],[OrderUniqueIdentifier]])),"")</f>
        <v>NOTREND</v>
      </c>
    </row>
    <row r="1315" spans="1:37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>
        <f>_xlfn.XLOOKUP(MIS[[#This Row],[TRADING SYMBOL]],[1]Sheet1!$D:$D,[1]Sheet1!$C:$C)</f>
        <v>409.5</v>
      </c>
      <c r="AE1315">
        <f>MIS[[#This Row],[OrderAverageTradedPrice]]*MIS[[#This Row],[OrderQuantity]]</f>
        <v>10111</v>
      </c>
      <c r="AF1315">
        <f>MIS[[#This Row],[LTP]]*MIS[[#This Row],[OrderQuantity]]</f>
        <v>8190</v>
      </c>
      <c r="AG1315">
        <f>IF(MIS[[#This Row],[OrderSide]]="SELL",MIS[[#This Row],[VALUE]]-MIS[[#This Row],[LIVE_VALUE]],MIS[[#This Row],[LIVE_VALUE]]-MIS[[#This Row],[VALUE]])</f>
        <v>1921</v>
      </c>
      <c r="AH1315" t="str" cm="1">
        <f t="array" ref="AH1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5" t="str">
        <f>MIS[[#This Row],[TRADING SYMBOL]]</f>
        <v>SENSEX2552082300PE</v>
      </c>
      <c r="AJ1315" t="str">
        <f>IF(RIGHT(MIS[[#This Row],[Main/Hedge]],4)="MAIN","MAIN","HEDGE")</f>
        <v>MAIN</v>
      </c>
      <c r="AK1315" t="str" cm="1">
        <f t="array" ref="AK1315">_xlfn._xlws.FILTER(Table4[Column1],ISNUMBER(SEARCH(Table4[Column1],MIS[[#This Row],[OrderUniqueIdentifier]])),"")</f>
        <v>NOTREND</v>
      </c>
    </row>
    <row r="1316" spans="1:37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>
        <f>_xlfn.XLOOKUP(MIS[[#This Row],[TRADING SYMBOL]],[1]Sheet1!$D:$D,[1]Sheet1!$C:$C)</f>
        <v>409.5</v>
      </c>
      <c r="AE1316">
        <f>MIS[[#This Row],[OrderAverageTradedPrice]]*MIS[[#This Row],[OrderQuantity]]</f>
        <v>10113</v>
      </c>
      <c r="AF1316">
        <f>MIS[[#This Row],[LTP]]*MIS[[#This Row],[OrderQuantity]]</f>
        <v>8190</v>
      </c>
      <c r="AG1316">
        <f>IF(MIS[[#This Row],[OrderSide]]="SELL",MIS[[#This Row],[VALUE]]-MIS[[#This Row],[LIVE_VALUE]],MIS[[#This Row],[LIVE_VALUE]]-MIS[[#This Row],[VALUE]])</f>
        <v>1923</v>
      </c>
      <c r="AH1316" t="str" cm="1">
        <f t="array" ref="AH1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6" t="str">
        <f>MIS[[#This Row],[TRADING SYMBOL]]</f>
        <v>SENSEX2552082300PE</v>
      </c>
      <c r="AJ1316" t="str">
        <f>IF(RIGHT(MIS[[#This Row],[Main/Hedge]],4)="MAIN","MAIN","HEDGE")</f>
        <v>MAIN</v>
      </c>
      <c r="AK1316" t="str" cm="1">
        <f t="array" ref="AK1316">_xlfn._xlws.FILTER(Table4[Column1],ISNUMBER(SEARCH(Table4[Column1],MIS[[#This Row],[OrderUniqueIdentifier]])),"")</f>
        <v>NOTREND</v>
      </c>
    </row>
    <row r="1317" spans="1:37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>
        <f>_xlfn.XLOOKUP(MIS[[#This Row],[TRADING SYMBOL]],[1]Sheet1!$D:$D,[1]Sheet1!$C:$C)</f>
        <v>490.65</v>
      </c>
      <c r="AE1317">
        <f>MIS[[#This Row],[OrderAverageTradedPrice]]*MIS[[#This Row],[OrderQuantity]]</f>
        <v>11659</v>
      </c>
      <c r="AF1317">
        <f>MIS[[#This Row],[LTP]]*MIS[[#This Row],[OrderQuantity]]</f>
        <v>9813</v>
      </c>
      <c r="AG1317">
        <f>IF(MIS[[#This Row],[OrderSide]]="SELL",MIS[[#This Row],[VALUE]]-MIS[[#This Row],[LIVE_VALUE]],MIS[[#This Row],[LIVE_VALUE]]-MIS[[#This Row],[VALUE]])</f>
        <v>1846</v>
      </c>
      <c r="AH1317" t="str" cm="1">
        <f t="array" ref="AH1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7" t="str">
        <f>MIS[[#This Row],[TRADING SYMBOL]]</f>
        <v>SENSEX2552082300CE</v>
      </c>
      <c r="AJ1317" t="str">
        <f>IF(RIGHT(MIS[[#This Row],[Main/Hedge]],4)="MAIN","MAIN","HEDGE")</f>
        <v>MAIN</v>
      </c>
      <c r="AK1317" t="str" cm="1">
        <f t="array" ref="AK1317">_xlfn._xlws.FILTER(Table4[Column1],ISNUMBER(SEARCH(Table4[Column1],MIS[[#This Row],[OrderUniqueIdentifier]])),"")</f>
        <v>NOTREND</v>
      </c>
    </row>
    <row r="1318" spans="1:37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>
        <f>_xlfn.XLOOKUP(MIS[[#This Row],[TRADING SYMBOL]],[1]Sheet1!$D:$D,[1]Sheet1!$C:$C)</f>
        <v>409.5</v>
      </c>
      <c r="AE1318">
        <f>MIS[[#This Row],[OrderAverageTradedPrice]]*MIS[[#This Row],[OrderQuantity]]</f>
        <v>10108</v>
      </c>
      <c r="AF1318">
        <f>MIS[[#This Row],[LTP]]*MIS[[#This Row],[OrderQuantity]]</f>
        <v>8190</v>
      </c>
      <c r="AG1318">
        <f>IF(MIS[[#This Row],[OrderSide]]="SELL",MIS[[#This Row],[VALUE]]-MIS[[#This Row],[LIVE_VALUE]],MIS[[#This Row],[LIVE_VALUE]]-MIS[[#This Row],[VALUE]])</f>
        <v>1918</v>
      </c>
      <c r="AH1318" t="str" cm="1">
        <f t="array" ref="AH1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8" t="str">
        <f>MIS[[#This Row],[TRADING SYMBOL]]</f>
        <v>SENSEX2552082300PE</v>
      </c>
      <c r="AJ1318" t="str">
        <f>IF(RIGHT(MIS[[#This Row],[Main/Hedge]],4)="MAIN","MAIN","HEDGE")</f>
        <v>MAIN</v>
      </c>
      <c r="AK1318" t="str" cm="1">
        <f t="array" ref="AK1318">_xlfn._xlws.FILTER(Table4[Column1],ISNUMBER(SEARCH(Table4[Column1],MIS[[#This Row],[OrderUniqueIdentifier]])),"")</f>
        <v>NOTREND</v>
      </c>
    </row>
    <row r="1319" spans="1:37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>
        <f>_xlfn.XLOOKUP(MIS[[#This Row],[TRADING SYMBOL]],[1]Sheet1!$D:$D,[1]Sheet1!$C:$C)</f>
        <v>409.5</v>
      </c>
      <c r="AE1319">
        <f>MIS[[#This Row],[OrderAverageTradedPrice]]*MIS[[#This Row],[OrderQuantity]]</f>
        <v>10127</v>
      </c>
      <c r="AF1319">
        <f>MIS[[#This Row],[LTP]]*MIS[[#This Row],[OrderQuantity]]</f>
        <v>8190</v>
      </c>
      <c r="AG1319">
        <f>IF(MIS[[#This Row],[OrderSide]]="SELL",MIS[[#This Row],[VALUE]]-MIS[[#This Row],[LIVE_VALUE]],MIS[[#This Row],[LIVE_VALUE]]-MIS[[#This Row],[VALUE]])</f>
        <v>1937</v>
      </c>
      <c r="AH1319" t="str" cm="1">
        <f t="array" ref="AH1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9" t="str">
        <f>MIS[[#This Row],[TRADING SYMBOL]]</f>
        <v>SENSEX2552082300PE</v>
      </c>
      <c r="AJ1319" t="str">
        <f>IF(RIGHT(MIS[[#This Row],[Main/Hedge]],4)="MAIN","MAIN","HEDGE")</f>
        <v>MAIN</v>
      </c>
      <c r="AK1319" t="str" cm="1">
        <f t="array" ref="AK1319">_xlfn._xlws.FILTER(Table4[Column1],ISNUMBER(SEARCH(Table4[Column1],MIS[[#This Row],[OrderUniqueIdentifier]])),"")</f>
        <v>NOTREND</v>
      </c>
    </row>
    <row r="1320" spans="1:37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>
        <f>_xlfn.XLOOKUP(MIS[[#This Row],[TRADING SYMBOL]],[1]Sheet1!$D:$D,[1]Sheet1!$C:$C)</f>
        <v>490.65</v>
      </c>
      <c r="AE1320">
        <f>MIS[[#This Row],[OrderAverageTradedPrice]]*MIS[[#This Row],[OrderQuantity]]</f>
        <v>11658</v>
      </c>
      <c r="AF1320">
        <f>MIS[[#This Row],[LTP]]*MIS[[#This Row],[OrderQuantity]]</f>
        <v>9813</v>
      </c>
      <c r="AG1320">
        <f>IF(MIS[[#This Row],[OrderSide]]="SELL",MIS[[#This Row],[VALUE]]-MIS[[#This Row],[LIVE_VALUE]],MIS[[#This Row],[LIVE_VALUE]]-MIS[[#This Row],[VALUE]])</f>
        <v>1845</v>
      </c>
      <c r="AH1320" t="str" cm="1">
        <f t="array" ref="AH1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0" t="str">
        <f>MIS[[#This Row],[TRADING SYMBOL]]</f>
        <v>SENSEX2552082300CE</v>
      </c>
      <c r="AJ1320" t="str">
        <f>IF(RIGHT(MIS[[#This Row],[Main/Hedge]],4)="MAIN","MAIN","HEDGE")</f>
        <v>MAIN</v>
      </c>
      <c r="AK1320" t="str" cm="1">
        <f t="array" ref="AK1320">_xlfn._xlws.FILTER(Table4[Column1],ISNUMBER(SEARCH(Table4[Column1],MIS[[#This Row],[OrderUniqueIdentifier]])),"")</f>
        <v>NOTREND</v>
      </c>
    </row>
    <row r="1321" spans="1:37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>
        <f>_xlfn.XLOOKUP(MIS[[#This Row],[TRADING SYMBOL]],[1]Sheet1!$D:$D,[1]Sheet1!$C:$C)</f>
        <v>409.5</v>
      </c>
      <c r="AE1321">
        <f>MIS[[#This Row],[OrderAverageTradedPrice]]*MIS[[#This Row],[OrderQuantity]]</f>
        <v>10094</v>
      </c>
      <c r="AF1321">
        <f>MIS[[#This Row],[LTP]]*MIS[[#This Row],[OrderQuantity]]</f>
        <v>8190</v>
      </c>
      <c r="AG1321">
        <f>IF(MIS[[#This Row],[OrderSide]]="SELL",MIS[[#This Row],[VALUE]]-MIS[[#This Row],[LIVE_VALUE]],MIS[[#This Row],[LIVE_VALUE]]-MIS[[#This Row],[VALUE]])</f>
        <v>1904</v>
      </c>
      <c r="AH1321" t="str" cm="1">
        <f t="array" ref="AH1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1" t="str">
        <f>MIS[[#This Row],[TRADING SYMBOL]]</f>
        <v>SENSEX2552082300PE</v>
      </c>
      <c r="AJ1321" t="str">
        <f>IF(RIGHT(MIS[[#This Row],[Main/Hedge]],4)="MAIN","MAIN","HEDGE")</f>
        <v>MAIN</v>
      </c>
      <c r="AK1321" t="str" cm="1">
        <f t="array" ref="AK1321">_xlfn._xlws.FILTER(Table4[Column1],ISNUMBER(SEARCH(Table4[Column1],MIS[[#This Row],[OrderUniqueIdentifier]])),"")</f>
        <v>NOTREND</v>
      </c>
    </row>
    <row r="1322" spans="1:37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>
        <f>_xlfn.XLOOKUP(MIS[[#This Row],[TRADING SYMBOL]],[1]Sheet1!$D:$D,[1]Sheet1!$C:$C)</f>
        <v>490.65</v>
      </c>
      <c r="AE1322">
        <f>MIS[[#This Row],[OrderAverageTradedPrice]]*MIS[[#This Row],[OrderQuantity]]</f>
        <v>23252</v>
      </c>
      <c r="AF1322">
        <f>MIS[[#This Row],[LTP]]*MIS[[#This Row],[OrderQuantity]]</f>
        <v>19626</v>
      </c>
      <c r="AG1322">
        <f>IF(MIS[[#This Row],[OrderSide]]="SELL",MIS[[#This Row],[VALUE]]-MIS[[#This Row],[LIVE_VALUE]],MIS[[#This Row],[LIVE_VALUE]]-MIS[[#This Row],[VALUE]])</f>
        <v>3626</v>
      </c>
      <c r="AH1322" t="str" cm="1">
        <f t="array" ref="AH1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2" t="str">
        <f>MIS[[#This Row],[TRADING SYMBOL]]</f>
        <v>SENSEX2552082300CE</v>
      </c>
      <c r="AJ1322" t="str">
        <f>IF(RIGHT(MIS[[#This Row],[Main/Hedge]],4)="MAIN","MAIN","HEDGE")</f>
        <v>MAIN</v>
      </c>
      <c r="AK1322" t="str" cm="1">
        <f t="array" ref="AK1322">_xlfn._xlws.FILTER(Table4[Column1],ISNUMBER(SEARCH(Table4[Column1],MIS[[#This Row],[OrderUniqueIdentifier]])),"")</f>
        <v>NOTREND</v>
      </c>
    </row>
    <row r="1323" spans="1:37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>
        <f>_xlfn.XLOOKUP(MIS[[#This Row],[TRADING SYMBOL]],[1]Sheet1!$D:$D,[1]Sheet1!$C:$C)</f>
        <v>490.65</v>
      </c>
      <c r="AE1323">
        <f>MIS[[#This Row],[OrderAverageTradedPrice]]*MIS[[#This Row],[OrderQuantity]]</f>
        <v>46628</v>
      </c>
      <c r="AF1323">
        <f>MIS[[#This Row],[LTP]]*MIS[[#This Row],[OrderQuantity]]</f>
        <v>39252</v>
      </c>
      <c r="AG1323">
        <f>IF(MIS[[#This Row],[OrderSide]]="SELL",MIS[[#This Row],[VALUE]]-MIS[[#This Row],[LIVE_VALUE]],MIS[[#This Row],[LIVE_VALUE]]-MIS[[#This Row],[VALUE]])</f>
        <v>7376</v>
      </c>
      <c r="AH1323" t="str" cm="1">
        <f t="array" ref="AH1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3" t="str">
        <f>MIS[[#This Row],[TRADING SYMBOL]]</f>
        <v>SENSEX2552082300CE</v>
      </c>
      <c r="AJ1323" t="str">
        <f>IF(RIGHT(MIS[[#This Row],[Main/Hedge]],4)="MAIN","MAIN","HEDGE")</f>
        <v>MAIN</v>
      </c>
      <c r="AK1323" t="str" cm="1">
        <f t="array" ref="AK1323">_xlfn._xlws.FILTER(Table4[Column1],ISNUMBER(SEARCH(Table4[Column1],MIS[[#This Row],[OrderUniqueIdentifier]])),"")</f>
        <v>NOTREND</v>
      </c>
    </row>
    <row r="1324" spans="1:37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>
        <f>_xlfn.XLOOKUP(MIS[[#This Row],[TRADING SYMBOL]],[1]Sheet1!$D:$D,[1]Sheet1!$C:$C)</f>
        <v>409.5</v>
      </c>
      <c r="AE1324">
        <f>MIS[[#This Row],[OrderAverageTradedPrice]]*MIS[[#This Row],[OrderQuantity]]</f>
        <v>40488</v>
      </c>
      <c r="AF1324">
        <f>MIS[[#This Row],[LTP]]*MIS[[#This Row],[OrderQuantity]]</f>
        <v>32760</v>
      </c>
      <c r="AG1324">
        <f>IF(MIS[[#This Row],[OrderSide]]="SELL",MIS[[#This Row],[VALUE]]-MIS[[#This Row],[LIVE_VALUE]],MIS[[#This Row],[LIVE_VALUE]]-MIS[[#This Row],[VALUE]])</f>
        <v>7728</v>
      </c>
      <c r="AH1324" t="str" cm="1">
        <f t="array" ref="AH1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4" t="str">
        <f>MIS[[#This Row],[TRADING SYMBOL]]</f>
        <v>SENSEX2552082300PE</v>
      </c>
      <c r="AJ1324" t="str">
        <f>IF(RIGHT(MIS[[#This Row],[Main/Hedge]],4)="MAIN","MAIN","HEDGE")</f>
        <v>MAIN</v>
      </c>
      <c r="AK1324" t="str" cm="1">
        <f t="array" ref="AK1324">_xlfn._xlws.FILTER(Table4[Column1],ISNUMBER(SEARCH(Table4[Column1],MIS[[#This Row],[OrderUniqueIdentifier]])),"")</f>
        <v>NOTREND</v>
      </c>
    </row>
    <row r="1325" spans="1:37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>
        <f>_xlfn.XLOOKUP(MIS[[#This Row],[TRADING SYMBOL]],[1]Sheet1!$D:$D,[1]Sheet1!$C:$C)</f>
        <v>490.65</v>
      </c>
      <c r="AE1325">
        <f>MIS[[#This Row],[OrderAverageTradedPrice]]*MIS[[#This Row],[OrderQuantity]]</f>
        <v>46620</v>
      </c>
      <c r="AF1325">
        <f>MIS[[#This Row],[LTP]]*MIS[[#This Row],[OrderQuantity]]</f>
        <v>39252</v>
      </c>
      <c r="AG1325">
        <f>IF(MIS[[#This Row],[OrderSide]]="SELL",MIS[[#This Row],[VALUE]]-MIS[[#This Row],[LIVE_VALUE]],MIS[[#This Row],[LIVE_VALUE]]-MIS[[#This Row],[VALUE]])</f>
        <v>7368</v>
      </c>
      <c r="AH1325" t="str" cm="1">
        <f t="array" ref="AH1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5" t="str">
        <f>MIS[[#This Row],[TRADING SYMBOL]]</f>
        <v>SENSEX2552082300CE</v>
      </c>
      <c r="AJ1325" t="str">
        <f>IF(RIGHT(MIS[[#This Row],[Main/Hedge]],4)="MAIN","MAIN","HEDGE")</f>
        <v>MAIN</v>
      </c>
      <c r="AK1325" t="str" cm="1">
        <f t="array" ref="AK1325">_xlfn._xlws.FILTER(Table4[Column1],ISNUMBER(SEARCH(Table4[Column1],MIS[[#This Row],[OrderUniqueIdentifier]])),"")</f>
        <v>NOTREND</v>
      </c>
    </row>
    <row r="1326" spans="1:37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>
        <f>_xlfn.XLOOKUP(MIS[[#This Row],[TRADING SYMBOL]],[1]Sheet1!$D:$D,[1]Sheet1!$C:$C)</f>
        <v>409.5</v>
      </c>
      <c r="AE1326">
        <f>MIS[[#This Row],[OrderAverageTradedPrice]]*MIS[[#This Row],[OrderQuantity]]</f>
        <v>40443</v>
      </c>
      <c r="AF1326">
        <f>MIS[[#This Row],[LTP]]*MIS[[#This Row],[OrderQuantity]]</f>
        <v>32760</v>
      </c>
      <c r="AG1326">
        <f>IF(MIS[[#This Row],[OrderSide]]="SELL",MIS[[#This Row],[VALUE]]-MIS[[#This Row],[LIVE_VALUE]],MIS[[#This Row],[LIVE_VALUE]]-MIS[[#This Row],[VALUE]])</f>
        <v>7683</v>
      </c>
      <c r="AH1326" t="str" cm="1">
        <f t="array" ref="AH1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6" t="str">
        <f>MIS[[#This Row],[TRADING SYMBOL]]</f>
        <v>SENSEX2552082300PE</v>
      </c>
      <c r="AJ1326" t="str">
        <f>IF(RIGHT(MIS[[#This Row],[Main/Hedge]],4)="MAIN","MAIN","HEDGE")</f>
        <v>MAIN</v>
      </c>
      <c r="AK1326" t="str" cm="1">
        <f t="array" ref="AK1326">_xlfn._xlws.FILTER(Table4[Column1],ISNUMBER(SEARCH(Table4[Column1],MIS[[#This Row],[OrderUniqueIdentifier]])),"")</f>
        <v>NOTREND</v>
      </c>
    </row>
    <row r="1327" spans="1:37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>
        <f>_xlfn.XLOOKUP(MIS[[#This Row],[TRADING SYMBOL]],[1]Sheet1!$D:$D,[1]Sheet1!$C:$C)</f>
        <v>490.65</v>
      </c>
      <c r="AE1327">
        <f>MIS[[#This Row],[OrderAverageTradedPrice]]*MIS[[#This Row],[OrderQuantity]]</f>
        <v>23308</v>
      </c>
      <c r="AF1327">
        <f>MIS[[#This Row],[LTP]]*MIS[[#This Row],[OrderQuantity]]</f>
        <v>19626</v>
      </c>
      <c r="AG1327">
        <f>IF(MIS[[#This Row],[OrderSide]]="SELL",MIS[[#This Row],[VALUE]]-MIS[[#This Row],[LIVE_VALUE]],MIS[[#This Row],[LIVE_VALUE]]-MIS[[#This Row],[VALUE]])</f>
        <v>3682</v>
      </c>
      <c r="AH1327" t="str" cm="1">
        <f t="array" ref="AH1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7" t="str">
        <f>MIS[[#This Row],[TRADING SYMBOL]]</f>
        <v>SENSEX2552082300CE</v>
      </c>
      <c r="AJ1327" t="str">
        <f>IF(RIGHT(MIS[[#This Row],[Main/Hedge]],4)="MAIN","MAIN","HEDGE")</f>
        <v>MAIN</v>
      </c>
      <c r="AK1327" t="str" cm="1">
        <f t="array" ref="AK1327">_xlfn._xlws.FILTER(Table4[Column1],ISNUMBER(SEARCH(Table4[Column1],MIS[[#This Row],[OrderUniqueIdentifier]])),"")</f>
        <v>NOTREND</v>
      </c>
    </row>
    <row r="1328" spans="1:37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>
        <f>_xlfn.XLOOKUP(MIS[[#This Row],[TRADING SYMBOL]],[1]Sheet1!$D:$D,[1]Sheet1!$C:$C)</f>
        <v>409.5</v>
      </c>
      <c r="AE1328">
        <f>MIS[[#This Row],[OrderAverageTradedPrice]]*MIS[[#This Row],[OrderQuantity]]</f>
        <v>20220</v>
      </c>
      <c r="AF1328">
        <f>MIS[[#This Row],[LTP]]*MIS[[#This Row],[OrderQuantity]]</f>
        <v>16380</v>
      </c>
      <c r="AG1328">
        <f>IF(MIS[[#This Row],[OrderSide]]="SELL",MIS[[#This Row],[VALUE]]-MIS[[#This Row],[LIVE_VALUE]],MIS[[#This Row],[LIVE_VALUE]]-MIS[[#This Row],[VALUE]])</f>
        <v>3840</v>
      </c>
      <c r="AH1328" t="str" cm="1">
        <f t="array" ref="AH1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8" t="str">
        <f>MIS[[#This Row],[TRADING SYMBOL]]</f>
        <v>SENSEX2552082300PE</v>
      </c>
      <c r="AJ1328" t="str">
        <f>IF(RIGHT(MIS[[#This Row],[Main/Hedge]],4)="MAIN","MAIN","HEDGE")</f>
        <v>MAIN</v>
      </c>
      <c r="AK1328" t="str" cm="1">
        <f t="array" ref="AK1328">_xlfn._xlws.FILTER(Table4[Column1],ISNUMBER(SEARCH(Table4[Column1],MIS[[#This Row],[OrderUniqueIdentifier]])),"")</f>
        <v>NOTREND</v>
      </c>
    </row>
    <row r="1329" spans="1:37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>
        <f>_xlfn.XLOOKUP(MIS[[#This Row],[TRADING SYMBOL]],[1]Sheet1!$D:$D,[1]Sheet1!$C:$C)</f>
        <v>490.65</v>
      </c>
      <c r="AE1329">
        <f>MIS[[#This Row],[OrderAverageTradedPrice]]*MIS[[#This Row],[OrderQuantity]]</f>
        <v>11645</v>
      </c>
      <c r="AF1329">
        <f>MIS[[#This Row],[LTP]]*MIS[[#This Row],[OrderQuantity]]</f>
        <v>9813</v>
      </c>
      <c r="AG1329">
        <f>IF(MIS[[#This Row],[OrderSide]]="SELL",MIS[[#This Row],[VALUE]]-MIS[[#This Row],[LIVE_VALUE]],MIS[[#This Row],[LIVE_VALUE]]-MIS[[#This Row],[VALUE]])</f>
        <v>1832</v>
      </c>
      <c r="AH1329" t="str" cm="1">
        <f t="array" ref="AH1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9" t="str">
        <f>MIS[[#This Row],[TRADING SYMBOL]]</f>
        <v>SENSEX2552082300CE</v>
      </c>
      <c r="AJ1329" t="str">
        <f>IF(RIGHT(MIS[[#This Row],[Main/Hedge]],4)="MAIN","MAIN","HEDGE")</f>
        <v>MAIN</v>
      </c>
      <c r="AK1329" t="str" cm="1">
        <f t="array" ref="AK1329">_xlfn._xlws.FILTER(Table4[Column1],ISNUMBER(SEARCH(Table4[Column1],MIS[[#This Row],[OrderUniqueIdentifier]])),"")</f>
        <v>NOTREND</v>
      </c>
    </row>
    <row r="1330" spans="1:37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>
        <f>_xlfn.XLOOKUP(MIS[[#This Row],[TRADING SYMBOL]],[1]Sheet1!$D:$D,[1]Sheet1!$C:$C)</f>
        <v>409.5</v>
      </c>
      <c r="AE1330">
        <f>MIS[[#This Row],[OrderAverageTradedPrice]]*MIS[[#This Row],[OrderQuantity]]</f>
        <v>10119</v>
      </c>
      <c r="AF1330">
        <f>MIS[[#This Row],[LTP]]*MIS[[#This Row],[OrderQuantity]]</f>
        <v>8190</v>
      </c>
      <c r="AG1330">
        <f>IF(MIS[[#This Row],[OrderSide]]="SELL",MIS[[#This Row],[VALUE]]-MIS[[#This Row],[LIVE_VALUE]],MIS[[#This Row],[LIVE_VALUE]]-MIS[[#This Row],[VALUE]])</f>
        <v>1929</v>
      </c>
      <c r="AH1330" t="str" cm="1">
        <f t="array" ref="AH1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0" t="str">
        <f>MIS[[#This Row],[TRADING SYMBOL]]</f>
        <v>SENSEX2552082300PE</v>
      </c>
      <c r="AJ1330" t="str">
        <f>IF(RIGHT(MIS[[#This Row],[Main/Hedge]],4)="MAIN","MAIN","HEDGE")</f>
        <v>MAIN</v>
      </c>
      <c r="AK1330" t="str" cm="1">
        <f t="array" ref="AK1330">_xlfn._xlws.FILTER(Table4[Column1],ISNUMBER(SEARCH(Table4[Column1],MIS[[#This Row],[OrderUniqueIdentifier]])),"")</f>
        <v>NOTREND</v>
      </c>
    </row>
    <row r="1331" spans="1:37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>
        <f>_xlfn.XLOOKUP(MIS[[#This Row],[TRADING SYMBOL]],[1]Sheet1!$D:$D,[1]Sheet1!$C:$C)</f>
        <v>490.65</v>
      </c>
      <c r="AE1331">
        <f>MIS[[#This Row],[OrderAverageTradedPrice]]*MIS[[#This Row],[OrderQuantity]]</f>
        <v>69816</v>
      </c>
      <c r="AF1331">
        <f>MIS[[#This Row],[LTP]]*MIS[[#This Row],[OrderQuantity]]</f>
        <v>58878</v>
      </c>
      <c r="AG1331">
        <f>IF(MIS[[#This Row],[OrderSide]]="SELL",MIS[[#This Row],[VALUE]]-MIS[[#This Row],[LIVE_VALUE]],MIS[[#This Row],[LIVE_VALUE]]-MIS[[#This Row],[VALUE]])</f>
        <v>10938</v>
      </c>
      <c r="AH1331" t="str" cm="1">
        <f t="array" ref="AH1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1" t="str">
        <f>MIS[[#This Row],[TRADING SYMBOL]]</f>
        <v>SENSEX2552082300CE</v>
      </c>
      <c r="AJ1331" t="str">
        <f>IF(RIGHT(MIS[[#This Row],[Main/Hedge]],4)="MAIN","MAIN","HEDGE")</f>
        <v>MAIN</v>
      </c>
      <c r="AK1331" t="str" cm="1">
        <f t="array" ref="AK1331">_xlfn._xlws.FILTER(Table4[Column1],ISNUMBER(SEARCH(Table4[Column1],MIS[[#This Row],[OrderUniqueIdentifier]])),"")</f>
        <v>NOTREND</v>
      </c>
    </row>
    <row r="1332" spans="1:37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>
        <f>_xlfn.XLOOKUP(MIS[[#This Row],[TRADING SYMBOL]],[1]Sheet1!$D:$D,[1]Sheet1!$C:$C)</f>
        <v>409.5</v>
      </c>
      <c r="AE1332">
        <f>MIS[[#This Row],[OrderAverageTradedPrice]]*MIS[[#This Row],[OrderQuantity]]</f>
        <v>60670.99999999992</v>
      </c>
      <c r="AF1332">
        <f>MIS[[#This Row],[LTP]]*MIS[[#This Row],[OrderQuantity]]</f>
        <v>49140</v>
      </c>
      <c r="AG1332">
        <f>IF(MIS[[#This Row],[OrderSide]]="SELL",MIS[[#This Row],[VALUE]]-MIS[[#This Row],[LIVE_VALUE]],MIS[[#This Row],[LIVE_VALUE]]-MIS[[#This Row],[VALUE]])</f>
        <v>11530.99999999992</v>
      </c>
      <c r="AH1332" t="str" cm="1">
        <f t="array" ref="AH1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2" t="str">
        <f>MIS[[#This Row],[TRADING SYMBOL]]</f>
        <v>SENSEX2552082300PE</v>
      </c>
      <c r="AJ1332" t="str">
        <f>IF(RIGHT(MIS[[#This Row],[Main/Hedge]],4)="MAIN","MAIN","HEDGE")</f>
        <v>MAIN</v>
      </c>
      <c r="AK1332" t="str" cm="1">
        <f t="array" ref="AK1332">_xlfn._xlws.FILTER(Table4[Column1],ISNUMBER(SEARCH(Table4[Column1],MIS[[#This Row],[OrderUniqueIdentifier]])),"")</f>
        <v>NOTREND</v>
      </c>
    </row>
    <row r="1333" spans="1:37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>
        <f>_xlfn.XLOOKUP(MIS[[#This Row],[TRADING SYMBOL]],[1]Sheet1!$D:$D,[1]Sheet1!$C:$C)</f>
        <v>409.5</v>
      </c>
      <c r="AE1333">
        <f>MIS[[#This Row],[OrderAverageTradedPrice]]*MIS[[#This Row],[OrderQuantity]]</f>
        <v>20268</v>
      </c>
      <c r="AF1333">
        <f>MIS[[#This Row],[LTP]]*MIS[[#This Row],[OrderQuantity]]</f>
        <v>16380</v>
      </c>
      <c r="AG1333">
        <f>IF(MIS[[#This Row],[OrderSide]]="SELL",MIS[[#This Row],[VALUE]]-MIS[[#This Row],[LIVE_VALUE]],MIS[[#This Row],[LIVE_VALUE]]-MIS[[#This Row],[VALUE]])</f>
        <v>3888</v>
      </c>
      <c r="AH1333" t="str" cm="1">
        <f t="array" ref="AH1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3" t="str">
        <f>MIS[[#This Row],[TRADING SYMBOL]]</f>
        <v>SENSEX2552082300PE</v>
      </c>
      <c r="AJ1333" t="str">
        <f>IF(RIGHT(MIS[[#This Row],[Main/Hedge]],4)="MAIN","MAIN","HEDGE")</f>
        <v>MAIN</v>
      </c>
      <c r="AK1333" t="str" cm="1">
        <f t="array" ref="AK1333">_xlfn._xlws.FILTER(Table4[Column1],ISNUMBER(SEARCH(Table4[Column1],MIS[[#This Row],[OrderUniqueIdentifier]])),"")</f>
        <v>NOTREND</v>
      </c>
    </row>
    <row r="1334" spans="1:37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>
        <f>_xlfn.XLOOKUP(MIS[[#This Row],[TRADING SYMBOL]],[1]Sheet1!$D:$D,[1]Sheet1!$C:$C)</f>
        <v>409.5</v>
      </c>
      <c r="AE1334">
        <f>MIS[[#This Row],[OrderAverageTradedPrice]]*MIS[[#This Row],[OrderQuantity]]</f>
        <v>172364.99999999994</v>
      </c>
      <c r="AF1334">
        <f>MIS[[#This Row],[LTP]]*MIS[[#This Row],[OrderQuantity]]</f>
        <v>139230</v>
      </c>
      <c r="AG1334">
        <f>IF(MIS[[#This Row],[OrderSide]]="SELL",MIS[[#This Row],[VALUE]]-MIS[[#This Row],[LIVE_VALUE]],MIS[[#This Row],[LIVE_VALUE]]-MIS[[#This Row],[VALUE]])</f>
        <v>33134.999999999942</v>
      </c>
      <c r="AH1334" t="str" cm="1">
        <f t="array" ref="AH1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4" t="str">
        <f>MIS[[#This Row],[TRADING SYMBOL]]</f>
        <v>SENSEX2552082300PE</v>
      </c>
      <c r="AJ1334" t="str">
        <f>IF(RIGHT(MIS[[#This Row],[Main/Hedge]],4)="MAIN","MAIN","HEDGE")</f>
        <v>MAIN</v>
      </c>
      <c r="AK1334" t="str" cm="1">
        <f t="array" ref="AK1334">_xlfn._xlws.FILTER(Table4[Column1],ISNUMBER(SEARCH(Table4[Column1],MIS[[#This Row],[OrderUniqueIdentifier]])),"")</f>
        <v>NOTREND</v>
      </c>
    </row>
    <row r="1335" spans="1:37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>
        <f>_xlfn.XLOOKUP(MIS[[#This Row],[TRADING SYMBOL]],[1]Sheet1!$D:$D,[1]Sheet1!$C:$C)</f>
        <v>490.65</v>
      </c>
      <c r="AE1335">
        <f>MIS[[#This Row],[OrderAverageTradedPrice]]*MIS[[#This Row],[OrderQuantity]]</f>
        <v>69768</v>
      </c>
      <c r="AF1335">
        <f>MIS[[#This Row],[LTP]]*MIS[[#This Row],[OrderQuantity]]</f>
        <v>58878</v>
      </c>
      <c r="AG1335">
        <f>IF(MIS[[#This Row],[OrderSide]]="SELL",MIS[[#This Row],[VALUE]]-MIS[[#This Row],[LIVE_VALUE]],MIS[[#This Row],[LIVE_VALUE]]-MIS[[#This Row],[VALUE]])</f>
        <v>10890</v>
      </c>
      <c r="AH1335" t="str" cm="1">
        <f t="array" ref="AH1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5" t="str">
        <f>MIS[[#This Row],[TRADING SYMBOL]]</f>
        <v>SENSEX2552082300CE</v>
      </c>
      <c r="AJ1335" t="str">
        <f>IF(RIGHT(MIS[[#This Row],[Main/Hedge]],4)="MAIN","MAIN","HEDGE")</f>
        <v>MAIN</v>
      </c>
      <c r="AK1335" t="str" cm="1">
        <f t="array" ref="AK1335">_xlfn._xlws.FILTER(Table4[Column1],ISNUMBER(SEARCH(Table4[Column1],MIS[[#This Row],[OrderUniqueIdentifier]])),"")</f>
        <v>NOTREND</v>
      </c>
    </row>
    <row r="1336" spans="1:37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>
        <f>_xlfn.XLOOKUP(MIS[[#This Row],[TRADING SYMBOL]],[1]Sheet1!$D:$D,[1]Sheet1!$C:$C)</f>
        <v>490.65</v>
      </c>
      <c r="AE1336">
        <f>MIS[[#This Row],[OrderAverageTradedPrice]]*MIS[[#This Row],[OrderQuantity]]</f>
        <v>69484.999999999913</v>
      </c>
      <c r="AF1336">
        <f>MIS[[#This Row],[LTP]]*MIS[[#This Row],[OrderQuantity]]</f>
        <v>58878</v>
      </c>
      <c r="AG1336">
        <f>IF(MIS[[#This Row],[OrderSide]]="SELL",MIS[[#This Row],[VALUE]]-MIS[[#This Row],[LIVE_VALUE]],MIS[[#This Row],[LIVE_VALUE]]-MIS[[#This Row],[VALUE]])</f>
        <v>10606.999999999913</v>
      </c>
      <c r="AH1336" t="str" cm="1">
        <f t="array" ref="AH1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6" t="str">
        <f>MIS[[#This Row],[TRADING SYMBOL]]</f>
        <v>SENSEX2552082300CE</v>
      </c>
      <c r="AJ1336" t="str">
        <f>IF(RIGHT(MIS[[#This Row],[Main/Hedge]],4)="MAIN","MAIN","HEDGE")</f>
        <v>MAIN</v>
      </c>
      <c r="AK1336" t="str" cm="1">
        <f t="array" ref="AK1336">_xlfn._xlws.FILTER(Table4[Column1],ISNUMBER(SEARCH(Table4[Column1],MIS[[#This Row],[OrderUniqueIdentifier]])),"")</f>
        <v>NOTREND</v>
      </c>
    </row>
    <row r="1337" spans="1:37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>
        <f>_xlfn.XLOOKUP(MIS[[#This Row],[TRADING SYMBOL]],[1]Sheet1!$D:$D,[1]Sheet1!$C:$C)</f>
        <v>490.65</v>
      </c>
      <c r="AE1337">
        <f>MIS[[#This Row],[OrderAverageTradedPrice]]*MIS[[#This Row],[OrderQuantity]]</f>
        <v>104280.99999999985</v>
      </c>
      <c r="AF1337">
        <f>MIS[[#This Row],[LTP]]*MIS[[#This Row],[OrderQuantity]]</f>
        <v>88317</v>
      </c>
      <c r="AG1337">
        <f>IF(MIS[[#This Row],[OrderSide]]="SELL",MIS[[#This Row],[VALUE]]-MIS[[#This Row],[LIVE_VALUE]],MIS[[#This Row],[LIVE_VALUE]]-MIS[[#This Row],[VALUE]])</f>
        <v>15963.999999999854</v>
      </c>
      <c r="AH1337" t="str" cm="1">
        <f t="array" ref="AH1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7" t="str">
        <f>MIS[[#This Row],[TRADING SYMBOL]]</f>
        <v>SENSEX2552082300CE</v>
      </c>
      <c r="AJ1337" t="str">
        <f>IF(RIGHT(MIS[[#This Row],[Main/Hedge]],4)="MAIN","MAIN","HEDGE")</f>
        <v>MAIN</v>
      </c>
      <c r="AK1337" t="str" cm="1">
        <f t="array" ref="AK1337">_xlfn._xlws.FILTER(Table4[Column1],ISNUMBER(SEARCH(Table4[Column1],MIS[[#This Row],[OrderUniqueIdentifier]])),"")</f>
        <v>NOTREND</v>
      </c>
    </row>
    <row r="1338" spans="1:37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>
        <f>_xlfn.XLOOKUP(MIS[[#This Row],[TRADING SYMBOL]],[1]Sheet1!$D:$D,[1]Sheet1!$C:$C)</f>
        <v>490.65</v>
      </c>
      <c r="AE1338">
        <f>MIS[[#This Row],[OrderAverageTradedPrice]]*MIS[[#This Row],[OrderQuantity]]</f>
        <v>23200</v>
      </c>
      <c r="AF1338">
        <f>MIS[[#This Row],[LTP]]*MIS[[#This Row],[OrderQuantity]]</f>
        <v>19626</v>
      </c>
      <c r="AG1338">
        <f>IF(MIS[[#This Row],[OrderSide]]="SELL",MIS[[#This Row],[VALUE]]-MIS[[#This Row],[LIVE_VALUE]],MIS[[#This Row],[LIVE_VALUE]]-MIS[[#This Row],[VALUE]])</f>
        <v>3574</v>
      </c>
      <c r="AH1338" t="str" cm="1">
        <f t="array" ref="AH1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8" t="str">
        <f>MIS[[#This Row],[TRADING SYMBOL]]</f>
        <v>SENSEX2552082300CE</v>
      </c>
      <c r="AJ1338" t="str">
        <f>IF(RIGHT(MIS[[#This Row],[Main/Hedge]],4)="MAIN","MAIN","HEDGE")</f>
        <v>MAIN</v>
      </c>
      <c r="AK1338" t="str" cm="1">
        <f t="array" ref="AK1338">_xlfn._xlws.FILTER(Table4[Column1],ISNUMBER(SEARCH(Table4[Column1],MIS[[#This Row],[OrderUniqueIdentifier]])),"")</f>
        <v>NOTREND</v>
      </c>
    </row>
    <row r="1339" spans="1:37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>
        <f>_xlfn.XLOOKUP(MIS[[#This Row],[TRADING SYMBOL]],[1]Sheet1!$D:$D,[1]Sheet1!$C:$C)</f>
        <v>490.65</v>
      </c>
      <c r="AE1339">
        <f>MIS[[#This Row],[OrderAverageTradedPrice]]*MIS[[#This Row],[OrderQuantity]]</f>
        <v>57729.999999999993</v>
      </c>
      <c r="AF1339">
        <f>MIS[[#This Row],[LTP]]*MIS[[#This Row],[OrderQuantity]]</f>
        <v>49065</v>
      </c>
      <c r="AG1339">
        <f>IF(MIS[[#This Row],[OrderSide]]="SELL",MIS[[#This Row],[VALUE]]-MIS[[#This Row],[LIVE_VALUE]],MIS[[#This Row],[LIVE_VALUE]]-MIS[[#This Row],[VALUE]])</f>
        <v>8664.9999999999927</v>
      </c>
      <c r="AH1339" t="str" cm="1">
        <f t="array" ref="AH1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9" t="str">
        <f>MIS[[#This Row],[TRADING SYMBOL]]</f>
        <v>SENSEX2552082300CE</v>
      </c>
      <c r="AJ1339" t="str">
        <f>IF(RIGHT(MIS[[#This Row],[Main/Hedge]],4)="MAIN","MAIN","HEDGE")</f>
        <v>MAIN</v>
      </c>
      <c r="AK1339" t="str" cm="1">
        <f t="array" ref="AK1339">_xlfn._xlws.FILTER(Table4[Column1],ISNUMBER(SEARCH(Table4[Column1],MIS[[#This Row],[OrderUniqueIdentifier]])),"")</f>
        <v>NOTREND</v>
      </c>
    </row>
    <row r="1340" spans="1:37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>
        <f>_xlfn.XLOOKUP(MIS[[#This Row],[TRADING SYMBOL]],[1]Sheet1!$D:$D,[1]Sheet1!$C:$C)</f>
        <v>490.65</v>
      </c>
      <c r="AE1340">
        <f>MIS[[#This Row],[OrderAverageTradedPrice]]*MIS[[#This Row],[OrderQuantity]]</f>
        <v>23144</v>
      </c>
      <c r="AF1340">
        <f>MIS[[#This Row],[LTP]]*MIS[[#This Row],[OrderQuantity]]</f>
        <v>19626</v>
      </c>
      <c r="AG1340">
        <f>IF(MIS[[#This Row],[OrderSide]]="SELL",MIS[[#This Row],[VALUE]]-MIS[[#This Row],[LIVE_VALUE]],MIS[[#This Row],[LIVE_VALUE]]-MIS[[#This Row],[VALUE]])</f>
        <v>3518</v>
      </c>
      <c r="AH1340" t="str" cm="1">
        <f t="array" ref="AH1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0" t="str">
        <f>MIS[[#This Row],[TRADING SYMBOL]]</f>
        <v>SENSEX2552082300CE</v>
      </c>
      <c r="AJ1340" t="str">
        <f>IF(RIGHT(MIS[[#This Row],[Main/Hedge]],4)="MAIN","MAIN","HEDGE")</f>
        <v>MAIN</v>
      </c>
      <c r="AK1340" t="str" cm="1">
        <f t="array" ref="AK1340">_xlfn._xlws.FILTER(Table4[Column1],ISNUMBER(SEARCH(Table4[Column1],MIS[[#This Row],[OrderUniqueIdentifier]])),"")</f>
        <v>NOTREND</v>
      </c>
    </row>
    <row r="1341" spans="1:37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>
        <f>_xlfn.XLOOKUP(MIS[[#This Row],[TRADING SYMBOL]],[1]Sheet1!$D:$D,[1]Sheet1!$C:$C)</f>
        <v>409.5</v>
      </c>
      <c r="AE1341">
        <f>MIS[[#This Row],[OrderAverageTradedPrice]]*MIS[[#This Row],[OrderQuantity]]</f>
        <v>20224</v>
      </c>
      <c r="AF1341">
        <f>MIS[[#This Row],[LTP]]*MIS[[#This Row],[OrderQuantity]]</f>
        <v>16380</v>
      </c>
      <c r="AG1341">
        <f>IF(MIS[[#This Row],[OrderSide]]="SELL",MIS[[#This Row],[VALUE]]-MIS[[#This Row],[LIVE_VALUE]],MIS[[#This Row],[LIVE_VALUE]]-MIS[[#This Row],[VALUE]])</f>
        <v>3844</v>
      </c>
      <c r="AH1341" t="str" cm="1">
        <f t="array" ref="AH1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1" t="str">
        <f>MIS[[#This Row],[TRADING SYMBOL]]</f>
        <v>SENSEX2552082300PE</v>
      </c>
      <c r="AJ1341" t="str">
        <f>IF(RIGHT(MIS[[#This Row],[Main/Hedge]],4)="MAIN","MAIN","HEDGE")</f>
        <v>MAIN</v>
      </c>
      <c r="AK1341" t="str" cm="1">
        <f t="array" ref="AK1341">_xlfn._xlws.FILTER(Table4[Column1],ISNUMBER(SEARCH(Table4[Column1],MIS[[#This Row],[OrderUniqueIdentifier]])),"")</f>
        <v>NOTREND</v>
      </c>
    </row>
    <row r="1342" spans="1:37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>
        <f>_xlfn.XLOOKUP(MIS[[#This Row],[TRADING SYMBOL]],[1]Sheet1!$D:$D,[1]Sheet1!$C:$C)</f>
        <v>490.65</v>
      </c>
      <c r="AE1342">
        <f>MIS[[#This Row],[OrderAverageTradedPrice]]*MIS[[#This Row],[OrderQuantity]]</f>
        <v>128050.99999999999</v>
      </c>
      <c r="AF1342">
        <f>MIS[[#This Row],[LTP]]*MIS[[#This Row],[OrderQuantity]]</f>
        <v>107943</v>
      </c>
      <c r="AG1342">
        <f>IF(MIS[[#This Row],[OrderSide]]="SELL",MIS[[#This Row],[VALUE]]-MIS[[#This Row],[LIVE_VALUE]],MIS[[#This Row],[LIVE_VALUE]]-MIS[[#This Row],[VALUE]])</f>
        <v>20107.999999999985</v>
      </c>
      <c r="AH1342" t="str" cm="1">
        <f t="array" ref="AH1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2" t="str">
        <f>MIS[[#This Row],[TRADING SYMBOL]]</f>
        <v>SENSEX2552082300CE</v>
      </c>
      <c r="AJ1342" t="str">
        <f>IF(RIGHT(MIS[[#This Row],[Main/Hedge]],4)="MAIN","MAIN","HEDGE")</f>
        <v>MAIN</v>
      </c>
      <c r="AK1342" t="str" cm="1">
        <f t="array" ref="AK1342">_xlfn._xlws.FILTER(Table4[Column1],ISNUMBER(SEARCH(Table4[Column1],MIS[[#This Row],[OrderUniqueIdentifier]])),"")</f>
        <v>NOTREND</v>
      </c>
    </row>
    <row r="1343" spans="1:37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>
        <f>_xlfn.XLOOKUP(MIS[[#This Row],[TRADING SYMBOL]],[1]Sheet1!$D:$D,[1]Sheet1!$C:$C)</f>
        <v>490.65</v>
      </c>
      <c r="AE1343">
        <f>MIS[[#This Row],[OrderAverageTradedPrice]]*MIS[[#This Row],[OrderQuantity]]</f>
        <v>23277</v>
      </c>
      <c r="AF1343">
        <f>MIS[[#This Row],[LTP]]*MIS[[#This Row],[OrderQuantity]]</f>
        <v>19626</v>
      </c>
      <c r="AG1343">
        <f>IF(MIS[[#This Row],[OrderSide]]="SELL",MIS[[#This Row],[VALUE]]-MIS[[#This Row],[LIVE_VALUE]],MIS[[#This Row],[LIVE_VALUE]]-MIS[[#This Row],[VALUE]])</f>
        <v>3651</v>
      </c>
      <c r="AH1343" t="str" cm="1">
        <f t="array" ref="AH1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3" t="str">
        <f>MIS[[#This Row],[TRADING SYMBOL]]</f>
        <v>SENSEX2552082300CE</v>
      </c>
      <c r="AJ1343" t="str">
        <f>IF(RIGHT(MIS[[#This Row],[Main/Hedge]],4)="MAIN","MAIN","HEDGE")</f>
        <v>MAIN</v>
      </c>
      <c r="AK1343" t="str" cm="1">
        <f t="array" ref="AK1343">_xlfn._xlws.FILTER(Table4[Column1],ISNUMBER(SEARCH(Table4[Column1],MIS[[#This Row],[OrderUniqueIdentifier]])),"")</f>
        <v>NOTREND</v>
      </c>
    </row>
    <row r="1344" spans="1:37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>
        <f>_xlfn.XLOOKUP(MIS[[#This Row],[TRADING SYMBOL]],[1]Sheet1!$D:$D,[1]Sheet1!$C:$C)</f>
        <v>490.65</v>
      </c>
      <c r="AE1344">
        <f>MIS[[#This Row],[OrderAverageTradedPrice]]*MIS[[#This Row],[OrderQuantity]]</f>
        <v>57730.999999999993</v>
      </c>
      <c r="AF1344">
        <f>MIS[[#This Row],[LTP]]*MIS[[#This Row],[OrderQuantity]]</f>
        <v>49065</v>
      </c>
      <c r="AG1344">
        <f>IF(MIS[[#This Row],[OrderSide]]="SELL",MIS[[#This Row],[VALUE]]-MIS[[#This Row],[LIVE_VALUE]],MIS[[#This Row],[LIVE_VALUE]]-MIS[[#This Row],[VALUE]])</f>
        <v>8665.9999999999927</v>
      </c>
      <c r="AH1344" t="str" cm="1">
        <f t="array" ref="AH1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4" t="str">
        <f>MIS[[#This Row],[TRADING SYMBOL]]</f>
        <v>SENSEX2552082300CE</v>
      </c>
      <c r="AJ1344" t="str">
        <f>IF(RIGHT(MIS[[#This Row],[Main/Hedge]],4)="MAIN","MAIN","HEDGE")</f>
        <v>MAIN</v>
      </c>
      <c r="AK1344" t="str" cm="1">
        <f t="array" ref="AK1344">_xlfn._xlws.FILTER(Table4[Column1],ISNUMBER(SEARCH(Table4[Column1],MIS[[#This Row],[OrderUniqueIdentifier]])),"")</f>
        <v>NOTREND</v>
      </c>
    </row>
    <row r="1345" spans="1:37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>
        <f>_xlfn.XLOOKUP(MIS[[#This Row],[TRADING SYMBOL]],[1]Sheet1!$D:$D,[1]Sheet1!$C:$C)</f>
        <v>409.5</v>
      </c>
      <c r="AE1345">
        <f>MIS[[#This Row],[OrderAverageTradedPrice]]*MIS[[#This Row],[OrderQuantity]]</f>
        <v>20249</v>
      </c>
      <c r="AF1345">
        <f>MIS[[#This Row],[LTP]]*MIS[[#This Row],[OrderQuantity]]</f>
        <v>16380</v>
      </c>
      <c r="AG1345">
        <f>IF(MIS[[#This Row],[OrderSide]]="SELL",MIS[[#This Row],[VALUE]]-MIS[[#This Row],[LIVE_VALUE]],MIS[[#This Row],[LIVE_VALUE]]-MIS[[#This Row],[VALUE]])</f>
        <v>3869</v>
      </c>
      <c r="AH1345" t="str" cm="1">
        <f t="array" ref="AH1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5" t="str">
        <f>MIS[[#This Row],[TRADING SYMBOL]]</f>
        <v>SENSEX2552082300PE</v>
      </c>
      <c r="AJ1345" t="str">
        <f>IF(RIGHT(MIS[[#This Row],[Main/Hedge]],4)="MAIN","MAIN","HEDGE")</f>
        <v>MAIN</v>
      </c>
      <c r="AK1345" t="str" cm="1">
        <f t="array" ref="AK1345">_xlfn._xlws.FILTER(Table4[Column1],ISNUMBER(SEARCH(Table4[Column1],MIS[[#This Row],[OrderUniqueIdentifier]])),"")</f>
        <v>NOTREND</v>
      </c>
    </row>
    <row r="1346" spans="1:37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>
        <f>_xlfn.XLOOKUP(MIS[[#This Row],[TRADING SYMBOL]],[1]Sheet1!$D:$D,[1]Sheet1!$C:$C)</f>
        <v>490.65</v>
      </c>
      <c r="AE1346">
        <f>MIS[[#This Row],[OrderAverageTradedPrice]]*MIS[[#This Row],[OrderQuantity]]</f>
        <v>11637</v>
      </c>
      <c r="AF1346">
        <f>MIS[[#This Row],[LTP]]*MIS[[#This Row],[OrderQuantity]]</f>
        <v>9813</v>
      </c>
      <c r="AG1346">
        <f>IF(MIS[[#This Row],[OrderSide]]="SELL",MIS[[#This Row],[VALUE]]-MIS[[#This Row],[LIVE_VALUE]],MIS[[#This Row],[LIVE_VALUE]]-MIS[[#This Row],[VALUE]])</f>
        <v>1824</v>
      </c>
      <c r="AH1346" t="str" cm="1">
        <f t="array" ref="AH1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6" t="str">
        <f>MIS[[#This Row],[TRADING SYMBOL]]</f>
        <v>SENSEX2552082300CE</v>
      </c>
      <c r="AJ1346" t="str">
        <f>IF(RIGHT(MIS[[#This Row],[Main/Hedge]],4)="MAIN","MAIN","HEDGE")</f>
        <v>MAIN</v>
      </c>
      <c r="AK1346" t="str" cm="1">
        <f t="array" ref="AK1346">_xlfn._xlws.FILTER(Table4[Column1],ISNUMBER(SEARCH(Table4[Column1],MIS[[#This Row],[OrderUniqueIdentifier]])),"")</f>
        <v>NOTREND</v>
      </c>
    </row>
    <row r="1347" spans="1:37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>
        <f>_xlfn.XLOOKUP(MIS[[#This Row],[TRADING SYMBOL]],[1]Sheet1!$D:$D,[1]Sheet1!$C:$C)</f>
        <v>409.5</v>
      </c>
      <c r="AE1347">
        <f>MIS[[#This Row],[OrderAverageTradedPrice]]*MIS[[#This Row],[OrderQuantity]]</f>
        <v>10112</v>
      </c>
      <c r="AF1347">
        <f>MIS[[#This Row],[LTP]]*MIS[[#This Row],[OrderQuantity]]</f>
        <v>8190</v>
      </c>
      <c r="AG1347">
        <f>IF(MIS[[#This Row],[OrderSide]]="SELL",MIS[[#This Row],[VALUE]]-MIS[[#This Row],[LIVE_VALUE]],MIS[[#This Row],[LIVE_VALUE]]-MIS[[#This Row],[VALUE]])</f>
        <v>1922</v>
      </c>
      <c r="AH1347" t="str" cm="1">
        <f t="array" ref="AH1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7" t="str">
        <f>MIS[[#This Row],[TRADING SYMBOL]]</f>
        <v>SENSEX2552082300PE</v>
      </c>
      <c r="AJ1347" t="str">
        <f>IF(RIGHT(MIS[[#This Row],[Main/Hedge]],4)="MAIN","MAIN","HEDGE")</f>
        <v>MAIN</v>
      </c>
      <c r="AK1347" t="str" cm="1">
        <f t="array" ref="AK1347">_xlfn._xlws.FILTER(Table4[Column1],ISNUMBER(SEARCH(Table4[Column1],MIS[[#This Row],[OrderUniqueIdentifier]])),"")</f>
        <v>NOTREND</v>
      </c>
    </row>
    <row r="1348" spans="1:37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>
        <f>_xlfn.XLOOKUP(MIS[[#This Row],[TRADING SYMBOL]],[1]Sheet1!$D:$D,[1]Sheet1!$C:$C)</f>
        <v>490.65</v>
      </c>
      <c r="AE1348">
        <f>MIS[[#This Row],[OrderAverageTradedPrice]]*MIS[[#This Row],[OrderQuantity]]</f>
        <v>23158</v>
      </c>
      <c r="AF1348">
        <f>MIS[[#This Row],[LTP]]*MIS[[#This Row],[OrderQuantity]]</f>
        <v>19626</v>
      </c>
      <c r="AG1348">
        <f>IF(MIS[[#This Row],[OrderSide]]="SELL",MIS[[#This Row],[VALUE]]-MIS[[#This Row],[LIVE_VALUE]],MIS[[#This Row],[LIVE_VALUE]]-MIS[[#This Row],[VALUE]])</f>
        <v>3532</v>
      </c>
      <c r="AH1348" t="str" cm="1">
        <f t="array" ref="AH1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8" t="str">
        <f>MIS[[#This Row],[TRADING SYMBOL]]</f>
        <v>SENSEX2552082300CE</v>
      </c>
      <c r="AJ1348" t="str">
        <f>IF(RIGHT(MIS[[#This Row],[Main/Hedge]],4)="MAIN","MAIN","HEDGE")</f>
        <v>MAIN</v>
      </c>
      <c r="AK1348" t="str" cm="1">
        <f t="array" ref="AK1348">_xlfn._xlws.FILTER(Table4[Column1],ISNUMBER(SEARCH(Table4[Column1],MIS[[#This Row],[OrderUniqueIdentifier]])),"")</f>
        <v>NOTREND</v>
      </c>
    </row>
    <row r="1349" spans="1:37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>
        <f>_xlfn.XLOOKUP(MIS[[#This Row],[TRADING SYMBOL]],[1]Sheet1!$D:$D,[1]Sheet1!$C:$C)</f>
        <v>490.65</v>
      </c>
      <c r="AE1349">
        <f>MIS[[#This Row],[OrderAverageTradedPrice]]*MIS[[#This Row],[OrderQuantity]]</f>
        <v>23160</v>
      </c>
      <c r="AF1349">
        <f>MIS[[#This Row],[LTP]]*MIS[[#This Row],[OrderQuantity]]</f>
        <v>19626</v>
      </c>
      <c r="AG1349">
        <f>IF(MIS[[#This Row],[OrderSide]]="SELL",MIS[[#This Row],[VALUE]]-MIS[[#This Row],[LIVE_VALUE]],MIS[[#This Row],[LIVE_VALUE]]-MIS[[#This Row],[VALUE]])</f>
        <v>3534</v>
      </c>
      <c r="AH1349" t="str" cm="1">
        <f t="array" ref="AH1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9" t="str">
        <f>MIS[[#This Row],[TRADING SYMBOL]]</f>
        <v>SENSEX2552082300CE</v>
      </c>
      <c r="AJ1349" t="str">
        <f>IF(RIGHT(MIS[[#This Row],[Main/Hedge]],4)="MAIN","MAIN","HEDGE")</f>
        <v>MAIN</v>
      </c>
      <c r="AK1349" t="str" cm="1">
        <f t="array" ref="AK1349">_xlfn._xlws.FILTER(Table4[Column1],ISNUMBER(SEARCH(Table4[Column1],MIS[[#This Row],[OrderUniqueIdentifier]])),"")</f>
        <v>NOTREND</v>
      </c>
    </row>
    <row r="1350" spans="1:37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>
        <f>_xlfn.XLOOKUP(MIS[[#This Row],[TRADING SYMBOL]],[1]Sheet1!$D:$D,[1]Sheet1!$C:$C)</f>
        <v>409.5</v>
      </c>
      <c r="AE1350">
        <f>MIS[[#This Row],[OrderAverageTradedPrice]]*MIS[[#This Row],[OrderQuantity]]</f>
        <v>20233</v>
      </c>
      <c r="AF1350">
        <f>MIS[[#This Row],[LTP]]*MIS[[#This Row],[OrderQuantity]]</f>
        <v>16380</v>
      </c>
      <c r="AG1350">
        <f>IF(MIS[[#This Row],[OrderSide]]="SELL",MIS[[#This Row],[VALUE]]-MIS[[#This Row],[LIVE_VALUE]],MIS[[#This Row],[LIVE_VALUE]]-MIS[[#This Row],[VALUE]])</f>
        <v>3853</v>
      </c>
      <c r="AH1350" t="str" cm="1">
        <f t="array" ref="AH1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0" t="str">
        <f>MIS[[#This Row],[TRADING SYMBOL]]</f>
        <v>SENSEX2552082300PE</v>
      </c>
      <c r="AJ1350" t="str">
        <f>IF(RIGHT(MIS[[#This Row],[Main/Hedge]],4)="MAIN","MAIN","HEDGE")</f>
        <v>MAIN</v>
      </c>
      <c r="AK1350" t="str" cm="1">
        <f t="array" ref="AK1350">_xlfn._xlws.FILTER(Table4[Column1],ISNUMBER(SEARCH(Table4[Column1],MIS[[#This Row],[OrderUniqueIdentifier]])),"")</f>
        <v>NOTREND</v>
      </c>
    </row>
    <row r="1351" spans="1:37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>
        <f>_xlfn.XLOOKUP(MIS[[#This Row],[TRADING SYMBOL]],[1]Sheet1!$D:$D,[1]Sheet1!$C:$C)</f>
        <v>490.65</v>
      </c>
      <c r="AE1351">
        <f>MIS[[#This Row],[OrderAverageTradedPrice]]*MIS[[#This Row],[OrderQuantity]]</f>
        <v>104373.99999999991</v>
      </c>
      <c r="AF1351">
        <f>MIS[[#This Row],[LTP]]*MIS[[#This Row],[OrderQuantity]]</f>
        <v>88317</v>
      </c>
      <c r="AG1351">
        <f>IF(MIS[[#This Row],[OrderSide]]="SELL",MIS[[#This Row],[VALUE]]-MIS[[#This Row],[LIVE_VALUE]],MIS[[#This Row],[LIVE_VALUE]]-MIS[[#This Row],[VALUE]])</f>
        <v>16056.999999999913</v>
      </c>
      <c r="AH1351" t="str" cm="1">
        <f t="array" ref="AH1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1" t="str">
        <f>MIS[[#This Row],[TRADING SYMBOL]]</f>
        <v>SENSEX2552082300CE</v>
      </c>
      <c r="AJ1351" t="str">
        <f>IF(RIGHT(MIS[[#This Row],[Main/Hedge]],4)="MAIN","MAIN","HEDGE")</f>
        <v>MAIN</v>
      </c>
      <c r="AK1351" t="str" cm="1">
        <f t="array" ref="AK1351">_xlfn._xlws.FILTER(Table4[Column1],ISNUMBER(SEARCH(Table4[Column1],MIS[[#This Row],[OrderUniqueIdentifier]])),"")</f>
        <v>NOTREND</v>
      </c>
    </row>
    <row r="1352" spans="1:37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>
        <f>_xlfn.XLOOKUP(MIS[[#This Row],[TRADING SYMBOL]],[1]Sheet1!$D:$D,[1]Sheet1!$C:$C)</f>
        <v>490.65</v>
      </c>
      <c r="AE1352">
        <f>MIS[[#This Row],[OrderAverageTradedPrice]]*MIS[[#This Row],[OrderQuantity]]</f>
        <v>23240</v>
      </c>
      <c r="AF1352">
        <f>MIS[[#This Row],[LTP]]*MIS[[#This Row],[OrderQuantity]]</f>
        <v>19626</v>
      </c>
      <c r="AG1352">
        <f>IF(MIS[[#This Row],[OrderSide]]="SELL",MIS[[#This Row],[VALUE]]-MIS[[#This Row],[LIVE_VALUE]],MIS[[#This Row],[LIVE_VALUE]]-MIS[[#This Row],[VALUE]])</f>
        <v>3614</v>
      </c>
      <c r="AH1352" t="str" cm="1">
        <f t="array" ref="AH1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2" t="str">
        <f>MIS[[#This Row],[TRADING SYMBOL]]</f>
        <v>SENSEX2552082300CE</v>
      </c>
      <c r="AJ1352" t="str">
        <f>IF(RIGHT(MIS[[#This Row],[Main/Hedge]],4)="MAIN","MAIN","HEDGE")</f>
        <v>MAIN</v>
      </c>
      <c r="AK1352" t="str" cm="1">
        <f t="array" ref="AK1352">_xlfn._xlws.FILTER(Table4[Column1],ISNUMBER(SEARCH(Table4[Column1],MIS[[#This Row],[OrderUniqueIdentifier]])),"")</f>
        <v>NOTREND</v>
      </c>
    </row>
    <row r="1353" spans="1:37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>
        <f>_xlfn.XLOOKUP(MIS[[#This Row],[TRADING SYMBOL]],[1]Sheet1!$D:$D,[1]Sheet1!$C:$C)</f>
        <v>490.65</v>
      </c>
      <c r="AE1353">
        <f>MIS[[#This Row],[OrderAverageTradedPrice]]*MIS[[#This Row],[OrderQuantity]]</f>
        <v>104193.99999999991</v>
      </c>
      <c r="AF1353">
        <f>MIS[[#This Row],[LTP]]*MIS[[#This Row],[OrderQuantity]]</f>
        <v>88317</v>
      </c>
      <c r="AG1353">
        <f>IF(MIS[[#This Row],[OrderSide]]="SELL",MIS[[#This Row],[VALUE]]-MIS[[#This Row],[LIVE_VALUE]],MIS[[#This Row],[LIVE_VALUE]]-MIS[[#This Row],[VALUE]])</f>
        <v>15876.999999999913</v>
      </c>
      <c r="AH1353" t="str" cm="1">
        <f t="array" ref="AH1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3" t="str">
        <f>MIS[[#This Row],[TRADING SYMBOL]]</f>
        <v>SENSEX2552082300CE</v>
      </c>
      <c r="AJ1353" t="str">
        <f>IF(RIGHT(MIS[[#This Row],[Main/Hedge]],4)="MAIN","MAIN","HEDGE")</f>
        <v>MAIN</v>
      </c>
      <c r="AK1353" t="str" cm="1">
        <f t="array" ref="AK1353">_xlfn._xlws.FILTER(Table4[Column1],ISNUMBER(SEARCH(Table4[Column1],MIS[[#This Row],[OrderUniqueIdentifier]])),"")</f>
        <v>NOTREND</v>
      </c>
    </row>
    <row r="1354" spans="1:37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>
        <f>_xlfn.XLOOKUP(MIS[[#This Row],[TRADING SYMBOL]],[1]Sheet1!$D:$D,[1]Sheet1!$C:$C)</f>
        <v>409.5</v>
      </c>
      <c r="AE1354">
        <f>MIS[[#This Row],[OrderAverageTradedPrice]]*MIS[[#This Row],[OrderQuantity]]</f>
        <v>90972</v>
      </c>
      <c r="AF1354">
        <f>MIS[[#This Row],[LTP]]*MIS[[#This Row],[OrderQuantity]]</f>
        <v>73710</v>
      </c>
      <c r="AG1354">
        <f>IF(MIS[[#This Row],[OrderSide]]="SELL",MIS[[#This Row],[VALUE]]-MIS[[#This Row],[LIVE_VALUE]],MIS[[#This Row],[LIVE_VALUE]]-MIS[[#This Row],[VALUE]])</f>
        <v>17262</v>
      </c>
      <c r="AH1354" t="str" cm="1">
        <f t="array" ref="AH1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4" t="str">
        <f>MIS[[#This Row],[TRADING SYMBOL]]</f>
        <v>SENSEX2552082300PE</v>
      </c>
      <c r="AJ1354" t="str">
        <f>IF(RIGHT(MIS[[#This Row],[Main/Hedge]],4)="MAIN","MAIN","HEDGE")</f>
        <v>MAIN</v>
      </c>
      <c r="AK1354" t="str" cm="1">
        <f t="array" ref="AK1354">_xlfn._xlws.FILTER(Table4[Column1],ISNUMBER(SEARCH(Table4[Column1],MIS[[#This Row],[OrderUniqueIdentifier]])),"")</f>
        <v>NOTREND</v>
      </c>
    </row>
    <row r="1355" spans="1:37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>
        <f>_xlfn.XLOOKUP(MIS[[#This Row],[TRADING SYMBOL]],[1]Sheet1!$D:$D,[1]Sheet1!$C:$C)</f>
        <v>409.5</v>
      </c>
      <c r="AE1355">
        <f>MIS[[#This Row],[OrderAverageTradedPrice]]*MIS[[#This Row],[OrderQuantity]]</f>
        <v>60789</v>
      </c>
      <c r="AF1355">
        <f>MIS[[#This Row],[LTP]]*MIS[[#This Row],[OrderQuantity]]</f>
        <v>49140</v>
      </c>
      <c r="AG1355">
        <f>IF(MIS[[#This Row],[OrderSide]]="SELL",MIS[[#This Row],[VALUE]]-MIS[[#This Row],[LIVE_VALUE]],MIS[[#This Row],[LIVE_VALUE]]-MIS[[#This Row],[VALUE]])</f>
        <v>11649</v>
      </c>
      <c r="AH1355" t="str" cm="1">
        <f t="array" ref="AH1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5" t="str">
        <f>MIS[[#This Row],[TRADING SYMBOL]]</f>
        <v>SENSEX2552082300PE</v>
      </c>
      <c r="AJ1355" t="str">
        <f>IF(RIGHT(MIS[[#This Row],[Main/Hedge]],4)="MAIN","MAIN","HEDGE")</f>
        <v>MAIN</v>
      </c>
      <c r="AK1355" t="str" cm="1">
        <f t="array" ref="AK1355">_xlfn._xlws.FILTER(Table4[Column1],ISNUMBER(SEARCH(Table4[Column1],MIS[[#This Row],[OrderUniqueIdentifier]])),"")</f>
        <v>NOTREND</v>
      </c>
    </row>
    <row r="1356" spans="1:37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>
        <f>_xlfn.XLOOKUP(MIS[[#This Row],[TRADING SYMBOL]],[1]Sheet1!$D:$D,[1]Sheet1!$C:$C)</f>
        <v>409.5</v>
      </c>
      <c r="AE1356">
        <f>MIS[[#This Row],[OrderAverageTradedPrice]]*MIS[[#This Row],[OrderQuantity]]</f>
        <v>60729</v>
      </c>
      <c r="AF1356">
        <f>MIS[[#This Row],[LTP]]*MIS[[#This Row],[OrderQuantity]]</f>
        <v>49140</v>
      </c>
      <c r="AG1356">
        <f>IF(MIS[[#This Row],[OrderSide]]="SELL",MIS[[#This Row],[VALUE]]-MIS[[#This Row],[LIVE_VALUE]],MIS[[#This Row],[LIVE_VALUE]]-MIS[[#This Row],[VALUE]])</f>
        <v>11589</v>
      </c>
      <c r="AH1356" t="str" cm="1">
        <f t="array" ref="AH1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6" t="str">
        <f>MIS[[#This Row],[TRADING SYMBOL]]</f>
        <v>SENSEX2552082300PE</v>
      </c>
      <c r="AJ1356" t="str">
        <f>IF(RIGHT(MIS[[#This Row],[Main/Hedge]],4)="MAIN","MAIN","HEDGE")</f>
        <v>MAIN</v>
      </c>
      <c r="AK1356" t="str" cm="1">
        <f t="array" ref="AK1356">_xlfn._xlws.FILTER(Table4[Column1],ISNUMBER(SEARCH(Table4[Column1],MIS[[#This Row],[OrderUniqueIdentifier]])),"")</f>
        <v>NOTREND</v>
      </c>
    </row>
    <row r="1357" spans="1:37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>
        <f>_xlfn.XLOOKUP(MIS[[#This Row],[TRADING SYMBOL]],[1]Sheet1!$D:$D,[1]Sheet1!$C:$C)</f>
        <v>409.5</v>
      </c>
      <c r="AE1357">
        <f>MIS[[#This Row],[OrderAverageTradedPrice]]*MIS[[#This Row],[OrderQuantity]]</f>
        <v>91336.999999999854</v>
      </c>
      <c r="AF1357">
        <f>MIS[[#This Row],[LTP]]*MIS[[#This Row],[OrderQuantity]]</f>
        <v>73710</v>
      </c>
      <c r="AG1357">
        <f>IF(MIS[[#This Row],[OrderSide]]="SELL",MIS[[#This Row],[VALUE]]-MIS[[#This Row],[LIVE_VALUE]],MIS[[#This Row],[LIVE_VALUE]]-MIS[[#This Row],[VALUE]])</f>
        <v>17626.999999999854</v>
      </c>
      <c r="AH1357" t="str" cm="1">
        <f t="array" ref="AH1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7" t="str">
        <f>MIS[[#This Row],[TRADING SYMBOL]]</f>
        <v>SENSEX2552082300PE</v>
      </c>
      <c r="AJ1357" t="str">
        <f>IF(RIGHT(MIS[[#This Row],[Main/Hedge]],4)="MAIN","MAIN","HEDGE")</f>
        <v>MAIN</v>
      </c>
      <c r="AK1357" t="str" cm="1">
        <f t="array" ref="AK1357">_xlfn._xlws.FILTER(Table4[Column1],ISNUMBER(SEARCH(Table4[Column1],MIS[[#This Row],[OrderUniqueIdentifier]])),"")</f>
        <v>NOTREND</v>
      </c>
    </row>
    <row r="1358" spans="1:37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>
        <f>_xlfn.XLOOKUP(MIS[[#This Row],[TRADING SYMBOL]],[1]Sheet1!$D:$D,[1]Sheet1!$C:$C)</f>
        <v>409.5</v>
      </c>
      <c r="AE1358">
        <f>MIS[[#This Row],[OrderAverageTradedPrice]]*MIS[[#This Row],[OrderQuantity]]</f>
        <v>20298</v>
      </c>
      <c r="AF1358">
        <f>MIS[[#This Row],[LTP]]*MIS[[#This Row],[OrderQuantity]]</f>
        <v>16380</v>
      </c>
      <c r="AG1358">
        <f>IF(MIS[[#This Row],[OrderSide]]="SELL",MIS[[#This Row],[VALUE]]-MIS[[#This Row],[LIVE_VALUE]],MIS[[#This Row],[LIVE_VALUE]]-MIS[[#This Row],[VALUE]])</f>
        <v>3918</v>
      </c>
      <c r="AH1358" t="str" cm="1">
        <f t="array" ref="AH1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8" t="str">
        <f>MIS[[#This Row],[TRADING SYMBOL]]</f>
        <v>SENSEX2552082300PE</v>
      </c>
      <c r="AJ1358" t="str">
        <f>IF(RIGHT(MIS[[#This Row],[Main/Hedge]],4)="MAIN","MAIN","HEDGE")</f>
        <v>MAIN</v>
      </c>
      <c r="AK1358" t="str" cm="1">
        <f t="array" ref="AK1358">_xlfn._xlws.FILTER(Table4[Column1],ISNUMBER(SEARCH(Table4[Column1],MIS[[#This Row],[OrderUniqueIdentifier]])),"")</f>
        <v>NOTREND</v>
      </c>
    </row>
    <row r="1359" spans="1:37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>
        <f>_xlfn.XLOOKUP(MIS[[#This Row],[TRADING SYMBOL]],[1]Sheet1!$D:$D,[1]Sheet1!$C:$C)</f>
        <v>409.5</v>
      </c>
      <c r="AE1359">
        <f>MIS[[#This Row],[OrderAverageTradedPrice]]*MIS[[#This Row],[OrderQuantity]]</f>
        <v>50704</v>
      </c>
      <c r="AF1359">
        <f>MIS[[#This Row],[LTP]]*MIS[[#This Row],[OrderQuantity]]</f>
        <v>40950</v>
      </c>
      <c r="AG1359">
        <f>IF(MIS[[#This Row],[OrderSide]]="SELL",MIS[[#This Row],[VALUE]]-MIS[[#This Row],[LIVE_VALUE]],MIS[[#This Row],[LIVE_VALUE]]-MIS[[#This Row],[VALUE]])</f>
        <v>9754</v>
      </c>
      <c r="AH1359" t="str" cm="1">
        <f t="array" ref="AH1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9" t="str">
        <f>MIS[[#This Row],[TRADING SYMBOL]]</f>
        <v>SENSEX2552082300PE</v>
      </c>
      <c r="AJ1359" t="str">
        <f>IF(RIGHT(MIS[[#This Row],[Main/Hedge]],4)="MAIN","MAIN","HEDGE")</f>
        <v>MAIN</v>
      </c>
      <c r="AK1359" t="str" cm="1">
        <f t="array" ref="AK1359">_xlfn._xlws.FILTER(Table4[Column1],ISNUMBER(SEARCH(Table4[Column1],MIS[[#This Row],[OrderUniqueIdentifier]])),"")</f>
        <v>NOTREND</v>
      </c>
    </row>
    <row r="1360" spans="1:37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>
        <f>_xlfn.XLOOKUP(MIS[[#This Row],[TRADING SYMBOL]],[1]Sheet1!$D:$D,[1]Sheet1!$C:$C)</f>
        <v>409.5</v>
      </c>
      <c r="AE1360">
        <f>MIS[[#This Row],[OrderAverageTradedPrice]]*MIS[[#This Row],[OrderQuantity]]</f>
        <v>111348.99999999996</v>
      </c>
      <c r="AF1360">
        <f>MIS[[#This Row],[LTP]]*MIS[[#This Row],[OrderQuantity]]</f>
        <v>90090</v>
      </c>
      <c r="AG1360">
        <f>IF(MIS[[#This Row],[OrderSide]]="SELL",MIS[[#This Row],[VALUE]]-MIS[[#This Row],[LIVE_VALUE]],MIS[[#This Row],[LIVE_VALUE]]-MIS[[#This Row],[VALUE]])</f>
        <v>21258.999999999956</v>
      </c>
      <c r="AH1360" t="str" cm="1">
        <f t="array" ref="AH1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0" t="str">
        <f>MIS[[#This Row],[TRADING SYMBOL]]</f>
        <v>SENSEX2552082300PE</v>
      </c>
      <c r="AJ1360" t="str">
        <f>IF(RIGHT(MIS[[#This Row],[Main/Hedge]],4)="MAIN","MAIN","HEDGE")</f>
        <v>MAIN</v>
      </c>
      <c r="AK1360" t="str" cm="1">
        <f t="array" ref="AK1360">_xlfn._xlws.FILTER(Table4[Column1],ISNUMBER(SEARCH(Table4[Column1],MIS[[#This Row],[OrderUniqueIdentifier]])),"")</f>
        <v>NOTREND</v>
      </c>
    </row>
    <row r="1361" spans="1:37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>
        <f>_xlfn.XLOOKUP(MIS[[#This Row],[TRADING SYMBOL]],[1]Sheet1!$D:$D,[1]Sheet1!$C:$C)</f>
        <v>490.65</v>
      </c>
      <c r="AE1361">
        <f>MIS[[#This Row],[OrderAverageTradedPrice]]*MIS[[#This Row],[OrderQuantity]]</f>
        <v>23115</v>
      </c>
      <c r="AF1361">
        <f>MIS[[#This Row],[LTP]]*MIS[[#This Row],[OrderQuantity]]</f>
        <v>19626</v>
      </c>
      <c r="AG1361">
        <f>IF(MIS[[#This Row],[OrderSide]]="SELL",MIS[[#This Row],[VALUE]]-MIS[[#This Row],[LIVE_VALUE]],MIS[[#This Row],[LIVE_VALUE]]-MIS[[#This Row],[VALUE]])</f>
        <v>3489</v>
      </c>
      <c r="AH1361" t="str" cm="1">
        <f t="array" ref="AH1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1" t="str">
        <f>MIS[[#This Row],[TRADING SYMBOL]]</f>
        <v>SENSEX2552082300CE</v>
      </c>
      <c r="AJ1361" t="str">
        <f>IF(RIGHT(MIS[[#This Row],[Main/Hedge]],4)="MAIN","MAIN","HEDGE")</f>
        <v>MAIN</v>
      </c>
      <c r="AK1361" t="str" cm="1">
        <f t="array" ref="AK1361">_xlfn._xlws.FILTER(Table4[Column1],ISNUMBER(SEARCH(Table4[Column1],MIS[[#This Row],[OrderUniqueIdentifier]])),"")</f>
        <v>NOTREND</v>
      </c>
    </row>
    <row r="1362" spans="1:37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>
        <f>_xlfn.XLOOKUP(MIS[[#This Row],[TRADING SYMBOL]],[1]Sheet1!$D:$D,[1]Sheet1!$C:$C)</f>
        <v>409.5</v>
      </c>
      <c r="AE1362">
        <f>MIS[[#This Row],[OrderAverageTradedPrice]]*MIS[[#This Row],[OrderQuantity]]</f>
        <v>20250</v>
      </c>
      <c r="AF1362">
        <f>MIS[[#This Row],[LTP]]*MIS[[#This Row],[OrderQuantity]]</f>
        <v>16380</v>
      </c>
      <c r="AG1362">
        <f>IF(MIS[[#This Row],[OrderSide]]="SELL",MIS[[#This Row],[VALUE]]-MIS[[#This Row],[LIVE_VALUE]],MIS[[#This Row],[LIVE_VALUE]]-MIS[[#This Row],[VALUE]])</f>
        <v>3870</v>
      </c>
      <c r="AH1362" t="str" cm="1">
        <f t="array" ref="AH1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2" t="str">
        <f>MIS[[#This Row],[TRADING SYMBOL]]</f>
        <v>SENSEX2552082300PE</v>
      </c>
      <c r="AJ1362" t="str">
        <f>IF(RIGHT(MIS[[#This Row],[Main/Hedge]],4)="MAIN","MAIN","HEDGE")</f>
        <v>MAIN</v>
      </c>
      <c r="AK1362" t="str" cm="1">
        <f t="array" ref="AK1362">_xlfn._xlws.FILTER(Table4[Column1],ISNUMBER(SEARCH(Table4[Column1],MIS[[#This Row],[OrderUniqueIdentifier]])),"")</f>
        <v>NOTREND</v>
      </c>
    </row>
    <row r="1363" spans="1:37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>
        <f>_xlfn.XLOOKUP(MIS[[#This Row],[TRADING SYMBOL]],[1]Sheet1!$D:$D,[1]Sheet1!$C:$C)</f>
        <v>490.65</v>
      </c>
      <c r="AE1363">
        <f>MIS[[#This Row],[OrderAverageTradedPrice]]*MIS[[#This Row],[OrderQuantity]]</f>
        <v>23240</v>
      </c>
      <c r="AF1363">
        <f>MIS[[#This Row],[LTP]]*MIS[[#This Row],[OrderQuantity]]</f>
        <v>19626</v>
      </c>
      <c r="AG1363">
        <f>IF(MIS[[#This Row],[OrderSide]]="SELL",MIS[[#This Row],[VALUE]]-MIS[[#This Row],[LIVE_VALUE]],MIS[[#This Row],[LIVE_VALUE]]-MIS[[#This Row],[VALUE]])</f>
        <v>3614</v>
      </c>
      <c r="AH1363" t="str" cm="1">
        <f t="array" ref="AH1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3" t="str">
        <f>MIS[[#This Row],[TRADING SYMBOL]]</f>
        <v>SENSEX2552082300CE</v>
      </c>
      <c r="AJ1363" t="str">
        <f>IF(RIGHT(MIS[[#This Row],[Main/Hedge]],4)="MAIN","MAIN","HEDGE")</f>
        <v>MAIN</v>
      </c>
      <c r="AK1363" t="str" cm="1">
        <f t="array" ref="AK1363">_xlfn._xlws.FILTER(Table4[Column1],ISNUMBER(SEARCH(Table4[Column1],MIS[[#This Row],[OrderUniqueIdentifier]])),"")</f>
        <v>NOTREND</v>
      </c>
    </row>
    <row r="1364" spans="1:37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>
        <f>_xlfn.XLOOKUP(MIS[[#This Row],[TRADING SYMBOL]],[1]Sheet1!$D:$D,[1]Sheet1!$C:$C)</f>
        <v>490.65</v>
      </c>
      <c r="AE1364">
        <f>MIS[[#This Row],[OrderAverageTradedPrice]]*MIS[[#This Row],[OrderQuantity]]</f>
        <v>92565</v>
      </c>
      <c r="AF1364">
        <f>MIS[[#This Row],[LTP]]*MIS[[#This Row],[OrderQuantity]]</f>
        <v>78504</v>
      </c>
      <c r="AG1364">
        <f>IF(MIS[[#This Row],[OrderSide]]="SELL",MIS[[#This Row],[VALUE]]-MIS[[#This Row],[LIVE_VALUE]],MIS[[#This Row],[LIVE_VALUE]]-MIS[[#This Row],[VALUE]])</f>
        <v>14061</v>
      </c>
      <c r="AH1364" t="str" cm="1">
        <f t="array" ref="AH1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4" t="str">
        <f>MIS[[#This Row],[TRADING SYMBOL]]</f>
        <v>SENSEX2552082300CE</v>
      </c>
      <c r="AJ1364" t="str">
        <f>IF(RIGHT(MIS[[#This Row],[Main/Hedge]],4)="MAIN","MAIN","HEDGE")</f>
        <v>MAIN</v>
      </c>
      <c r="AK1364" t="str" cm="1">
        <f t="array" ref="AK1364">_xlfn._xlws.FILTER(Table4[Column1],ISNUMBER(SEARCH(Table4[Column1],MIS[[#This Row],[OrderUniqueIdentifier]])),"")</f>
        <v>NOTREND</v>
      </c>
    </row>
    <row r="1365" spans="1:37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>
        <f>_xlfn.XLOOKUP(MIS[[#This Row],[TRADING SYMBOL]],[1]Sheet1!$D:$D,[1]Sheet1!$C:$C)</f>
        <v>409.5</v>
      </c>
      <c r="AE1365">
        <f>MIS[[#This Row],[OrderAverageTradedPrice]]*MIS[[#This Row],[OrderQuantity]]</f>
        <v>80972</v>
      </c>
      <c r="AF1365">
        <f>MIS[[#This Row],[LTP]]*MIS[[#This Row],[OrderQuantity]]</f>
        <v>65520</v>
      </c>
      <c r="AG1365">
        <f>IF(MIS[[#This Row],[OrderSide]]="SELL",MIS[[#This Row],[VALUE]]-MIS[[#This Row],[LIVE_VALUE]],MIS[[#This Row],[LIVE_VALUE]]-MIS[[#This Row],[VALUE]])</f>
        <v>15452</v>
      </c>
      <c r="AH1365" t="str" cm="1">
        <f t="array" ref="AH1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5" t="str">
        <f>MIS[[#This Row],[TRADING SYMBOL]]</f>
        <v>SENSEX2552082300PE</v>
      </c>
      <c r="AJ1365" t="str">
        <f>IF(RIGHT(MIS[[#This Row],[Main/Hedge]],4)="MAIN","MAIN","HEDGE")</f>
        <v>MAIN</v>
      </c>
      <c r="AK1365" t="str" cm="1">
        <f t="array" ref="AK1365">_xlfn._xlws.FILTER(Table4[Column1],ISNUMBER(SEARCH(Table4[Column1],MIS[[#This Row],[OrderUniqueIdentifier]])),"")</f>
        <v>NOTREND</v>
      </c>
    </row>
    <row r="1366" spans="1:37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>
        <f>_xlfn.XLOOKUP(MIS[[#This Row],[TRADING SYMBOL]],[1]Sheet1!$D:$D,[1]Sheet1!$C:$C)</f>
        <v>490.65</v>
      </c>
      <c r="AE1366">
        <f>MIS[[#This Row],[OrderAverageTradedPrice]]*MIS[[#This Row],[OrderQuantity]]</f>
        <v>23166</v>
      </c>
      <c r="AF1366">
        <f>MIS[[#This Row],[LTP]]*MIS[[#This Row],[OrderQuantity]]</f>
        <v>19626</v>
      </c>
      <c r="AG1366">
        <f>IF(MIS[[#This Row],[OrderSide]]="SELL",MIS[[#This Row],[VALUE]]-MIS[[#This Row],[LIVE_VALUE]],MIS[[#This Row],[LIVE_VALUE]]-MIS[[#This Row],[VALUE]])</f>
        <v>3540</v>
      </c>
      <c r="AH1366" t="str" cm="1">
        <f t="array" ref="AH1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6" t="str">
        <f>MIS[[#This Row],[TRADING SYMBOL]]</f>
        <v>SENSEX2552082300CE</v>
      </c>
      <c r="AJ1366" t="str">
        <f>IF(RIGHT(MIS[[#This Row],[Main/Hedge]],4)="MAIN","MAIN","HEDGE")</f>
        <v>MAIN</v>
      </c>
      <c r="AK1366" t="str" cm="1">
        <f t="array" ref="AK1366">_xlfn._xlws.FILTER(Table4[Column1],ISNUMBER(SEARCH(Table4[Column1],MIS[[#This Row],[OrderUniqueIdentifier]])),"")</f>
        <v>NOTREND</v>
      </c>
    </row>
    <row r="1367" spans="1:37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>
        <f>_xlfn.XLOOKUP(MIS[[#This Row],[TRADING SYMBOL]],[1]Sheet1!$D:$D,[1]Sheet1!$C:$C)</f>
        <v>409.5</v>
      </c>
      <c r="AE1367">
        <f>MIS[[#This Row],[OrderAverageTradedPrice]]*MIS[[#This Row],[OrderQuantity]]</f>
        <v>50738</v>
      </c>
      <c r="AF1367">
        <f>MIS[[#This Row],[LTP]]*MIS[[#This Row],[OrderQuantity]]</f>
        <v>40950</v>
      </c>
      <c r="AG1367">
        <f>IF(MIS[[#This Row],[OrderSide]]="SELL",MIS[[#This Row],[VALUE]]-MIS[[#This Row],[LIVE_VALUE]],MIS[[#This Row],[LIVE_VALUE]]-MIS[[#This Row],[VALUE]])</f>
        <v>9788</v>
      </c>
      <c r="AH1367" t="str" cm="1">
        <f t="array" ref="AH1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7" t="str">
        <f>MIS[[#This Row],[TRADING SYMBOL]]</f>
        <v>SENSEX2552082300PE</v>
      </c>
      <c r="AJ1367" t="str">
        <f>IF(RIGHT(MIS[[#This Row],[Main/Hedge]],4)="MAIN","MAIN","HEDGE")</f>
        <v>MAIN</v>
      </c>
      <c r="AK1367" t="str" cm="1">
        <f t="array" ref="AK1367">_xlfn._xlws.FILTER(Table4[Column1],ISNUMBER(SEARCH(Table4[Column1],MIS[[#This Row],[OrderUniqueIdentifier]])),"")</f>
        <v>NOTREND</v>
      </c>
    </row>
    <row r="1368" spans="1:37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>
        <f>_xlfn.XLOOKUP(MIS[[#This Row],[TRADING SYMBOL]],[1]Sheet1!$D:$D,[1]Sheet1!$C:$C)</f>
        <v>490.65</v>
      </c>
      <c r="AE1368">
        <f>MIS[[#This Row],[OrderAverageTradedPrice]]*MIS[[#This Row],[OrderQuantity]]</f>
        <v>92398</v>
      </c>
      <c r="AF1368">
        <f>MIS[[#This Row],[LTP]]*MIS[[#This Row],[OrderQuantity]]</f>
        <v>78504</v>
      </c>
      <c r="AG1368">
        <f>IF(MIS[[#This Row],[OrderSide]]="SELL",MIS[[#This Row],[VALUE]]-MIS[[#This Row],[LIVE_VALUE]],MIS[[#This Row],[LIVE_VALUE]]-MIS[[#This Row],[VALUE]])</f>
        <v>13894</v>
      </c>
      <c r="AH1368" t="str" cm="1">
        <f t="array" ref="AH1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8" t="str">
        <f>MIS[[#This Row],[TRADING SYMBOL]]</f>
        <v>SENSEX2552082300CE</v>
      </c>
      <c r="AJ1368" t="str">
        <f>IF(RIGHT(MIS[[#This Row],[Main/Hedge]],4)="MAIN","MAIN","HEDGE")</f>
        <v>MAIN</v>
      </c>
      <c r="AK1368" t="str" cm="1">
        <f t="array" ref="AK1368">_xlfn._xlws.FILTER(Table4[Column1],ISNUMBER(SEARCH(Table4[Column1],MIS[[#This Row],[OrderUniqueIdentifier]])),"")</f>
        <v>NOTREND</v>
      </c>
    </row>
    <row r="1369" spans="1:37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>
        <f>_xlfn.XLOOKUP(MIS[[#This Row],[TRADING SYMBOL]],[1]Sheet1!$D:$D,[1]Sheet1!$C:$C)</f>
        <v>490.65</v>
      </c>
      <c r="AE1369">
        <f>MIS[[#This Row],[OrderAverageTradedPrice]]*MIS[[#This Row],[OrderQuantity]]</f>
        <v>81002.999999999985</v>
      </c>
      <c r="AF1369">
        <f>MIS[[#This Row],[LTP]]*MIS[[#This Row],[OrderQuantity]]</f>
        <v>68691</v>
      </c>
      <c r="AG1369">
        <f>IF(MIS[[#This Row],[OrderSide]]="SELL",MIS[[#This Row],[VALUE]]-MIS[[#This Row],[LIVE_VALUE]],MIS[[#This Row],[LIVE_VALUE]]-MIS[[#This Row],[VALUE]])</f>
        <v>12311.999999999985</v>
      </c>
      <c r="AH1369" t="str" cm="1">
        <f t="array" ref="AH1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9" t="str">
        <f>MIS[[#This Row],[TRADING SYMBOL]]</f>
        <v>SENSEX2552082300CE</v>
      </c>
      <c r="AJ1369" t="str">
        <f>IF(RIGHT(MIS[[#This Row],[Main/Hedge]],4)="MAIN","MAIN","HEDGE")</f>
        <v>MAIN</v>
      </c>
      <c r="AK1369" t="str" cm="1">
        <f t="array" ref="AK1369">_xlfn._xlws.FILTER(Table4[Column1],ISNUMBER(SEARCH(Table4[Column1],MIS[[#This Row],[OrderUniqueIdentifier]])),"")</f>
        <v>NOTREND</v>
      </c>
    </row>
    <row r="1370" spans="1:37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>
        <f>_xlfn.XLOOKUP(MIS[[#This Row],[TRADING SYMBOL]],[1]Sheet1!$D:$D,[1]Sheet1!$C:$C)</f>
        <v>490.65</v>
      </c>
      <c r="AE1370">
        <f>MIS[[#This Row],[OrderAverageTradedPrice]]*MIS[[#This Row],[OrderQuantity]]</f>
        <v>23143</v>
      </c>
      <c r="AF1370">
        <f>MIS[[#This Row],[LTP]]*MIS[[#This Row],[OrderQuantity]]</f>
        <v>19626</v>
      </c>
      <c r="AG1370">
        <f>IF(MIS[[#This Row],[OrderSide]]="SELL",MIS[[#This Row],[VALUE]]-MIS[[#This Row],[LIVE_VALUE]],MIS[[#This Row],[LIVE_VALUE]]-MIS[[#This Row],[VALUE]])</f>
        <v>3517</v>
      </c>
      <c r="AH1370" t="str" cm="1">
        <f t="array" ref="AH1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0" t="str">
        <f>MIS[[#This Row],[TRADING SYMBOL]]</f>
        <v>SENSEX2552082300CE</v>
      </c>
      <c r="AJ1370" t="str">
        <f>IF(RIGHT(MIS[[#This Row],[Main/Hedge]],4)="MAIN","MAIN","HEDGE")</f>
        <v>MAIN</v>
      </c>
      <c r="AK1370" t="str" cm="1">
        <f t="array" ref="AK1370">_xlfn._xlws.FILTER(Table4[Column1],ISNUMBER(SEARCH(Table4[Column1],MIS[[#This Row],[OrderUniqueIdentifier]])),"")</f>
        <v>NOTREND</v>
      </c>
    </row>
    <row r="1371" spans="1:37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>
        <f>_xlfn.XLOOKUP(MIS[[#This Row],[TRADING SYMBOL]],[1]Sheet1!$D:$D,[1]Sheet1!$C:$C)</f>
        <v>409.5</v>
      </c>
      <c r="AE1371">
        <f>MIS[[#This Row],[OrderAverageTradedPrice]]*MIS[[#This Row],[OrderQuantity]]</f>
        <v>20252</v>
      </c>
      <c r="AF1371">
        <f>MIS[[#This Row],[LTP]]*MIS[[#This Row],[OrderQuantity]]</f>
        <v>16380</v>
      </c>
      <c r="AG1371">
        <f>IF(MIS[[#This Row],[OrderSide]]="SELL",MIS[[#This Row],[VALUE]]-MIS[[#This Row],[LIVE_VALUE]],MIS[[#This Row],[LIVE_VALUE]]-MIS[[#This Row],[VALUE]])</f>
        <v>3872</v>
      </c>
      <c r="AH1371" t="str" cm="1">
        <f t="array" ref="AH1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1" t="str">
        <f>MIS[[#This Row],[TRADING SYMBOL]]</f>
        <v>SENSEX2552082300PE</v>
      </c>
      <c r="AJ1371" t="str">
        <f>IF(RIGHT(MIS[[#This Row],[Main/Hedge]],4)="MAIN","MAIN","HEDGE")</f>
        <v>MAIN</v>
      </c>
      <c r="AK1371" t="str" cm="1">
        <f t="array" ref="AK1371">_xlfn._xlws.FILTER(Table4[Column1],ISNUMBER(SEARCH(Table4[Column1],MIS[[#This Row],[OrderUniqueIdentifier]])),"")</f>
        <v>NOTREND</v>
      </c>
    </row>
    <row r="1372" spans="1:37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>
        <f>_xlfn.XLOOKUP(MIS[[#This Row],[TRADING SYMBOL]],[1]Sheet1!$D:$D,[1]Sheet1!$C:$C)</f>
        <v>490.65</v>
      </c>
      <c r="AE1372">
        <f>MIS[[#This Row],[OrderAverageTradedPrice]]*MIS[[#This Row],[OrderQuantity]]</f>
        <v>23130</v>
      </c>
      <c r="AF1372">
        <f>MIS[[#This Row],[LTP]]*MIS[[#This Row],[OrderQuantity]]</f>
        <v>19626</v>
      </c>
      <c r="AG1372">
        <f>IF(MIS[[#This Row],[OrderSide]]="SELL",MIS[[#This Row],[VALUE]]-MIS[[#This Row],[LIVE_VALUE]],MIS[[#This Row],[LIVE_VALUE]]-MIS[[#This Row],[VALUE]])</f>
        <v>3504</v>
      </c>
      <c r="AH1372" t="str" cm="1">
        <f t="array" ref="AH1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2" t="str">
        <f>MIS[[#This Row],[TRADING SYMBOL]]</f>
        <v>SENSEX2552082300CE</v>
      </c>
      <c r="AJ1372" t="str">
        <f>IF(RIGHT(MIS[[#This Row],[Main/Hedge]],4)="MAIN","MAIN","HEDGE")</f>
        <v>MAIN</v>
      </c>
      <c r="AK1372" t="str" cm="1">
        <f t="array" ref="AK1372">_xlfn._xlws.FILTER(Table4[Column1],ISNUMBER(SEARCH(Table4[Column1],MIS[[#This Row],[OrderUniqueIdentifier]])),"")</f>
        <v>NOTREND</v>
      </c>
    </row>
    <row r="1373" spans="1:37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>
        <f>_xlfn.XLOOKUP(MIS[[#This Row],[TRADING SYMBOL]],[1]Sheet1!$D:$D,[1]Sheet1!$C:$C)</f>
        <v>409.5</v>
      </c>
      <c r="AE1373">
        <f>MIS[[#This Row],[OrderAverageTradedPrice]]*MIS[[#This Row],[OrderQuantity]]</f>
        <v>20228</v>
      </c>
      <c r="AF1373">
        <f>MIS[[#This Row],[LTP]]*MIS[[#This Row],[OrderQuantity]]</f>
        <v>16380</v>
      </c>
      <c r="AG1373">
        <f>IF(MIS[[#This Row],[OrderSide]]="SELL",MIS[[#This Row],[VALUE]]-MIS[[#This Row],[LIVE_VALUE]],MIS[[#This Row],[LIVE_VALUE]]-MIS[[#This Row],[VALUE]])</f>
        <v>3848</v>
      </c>
      <c r="AH1373" t="str" cm="1">
        <f t="array" ref="AH1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3" t="str">
        <f>MIS[[#This Row],[TRADING SYMBOL]]</f>
        <v>SENSEX2552082300PE</v>
      </c>
      <c r="AJ1373" t="str">
        <f>IF(RIGHT(MIS[[#This Row],[Main/Hedge]],4)="MAIN","MAIN","HEDGE")</f>
        <v>MAIN</v>
      </c>
      <c r="AK1373" t="str" cm="1">
        <f t="array" ref="AK1373">_xlfn._xlws.FILTER(Table4[Column1],ISNUMBER(SEARCH(Table4[Column1],MIS[[#This Row],[OrderUniqueIdentifier]])),"")</f>
        <v>NOTREND</v>
      </c>
    </row>
    <row r="1374" spans="1:37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>
        <f>_xlfn.XLOOKUP(MIS[[#This Row],[TRADING SYMBOL]],[1]Sheet1!$D:$D,[1]Sheet1!$C:$C)</f>
        <v>490.65</v>
      </c>
      <c r="AE1374">
        <f>MIS[[#This Row],[OrderAverageTradedPrice]]*MIS[[#This Row],[OrderQuantity]]</f>
        <v>23120</v>
      </c>
      <c r="AF1374">
        <f>MIS[[#This Row],[LTP]]*MIS[[#This Row],[OrderQuantity]]</f>
        <v>19626</v>
      </c>
      <c r="AG1374">
        <f>IF(MIS[[#This Row],[OrderSide]]="SELL",MIS[[#This Row],[VALUE]]-MIS[[#This Row],[LIVE_VALUE]],MIS[[#This Row],[LIVE_VALUE]]-MIS[[#This Row],[VALUE]])</f>
        <v>3494</v>
      </c>
      <c r="AH1374" t="str" cm="1">
        <f t="array" ref="AH1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4" t="str">
        <f>MIS[[#This Row],[TRADING SYMBOL]]</f>
        <v>SENSEX2552082300CE</v>
      </c>
      <c r="AJ1374" t="str">
        <f>IF(RIGHT(MIS[[#This Row],[Main/Hedge]],4)="MAIN","MAIN","HEDGE")</f>
        <v>MAIN</v>
      </c>
      <c r="AK1374" t="str" cm="1">
        <f t="array" ref="AK1374">_xlfn._xlws.FILTER(Table4[Column1],ISNUMBER(SEARCH(Table4[Column1],MIS[[#This Row],[OrderUniqueIdentifier]])),"")</f>
        <v>NOTREND</v>
      </c>
    </row>
    <row r="1375" spans="1:37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>
        <f>_xlfn.XLOOKUP(MIS[[#This Row],[TRADING SYMBOL]],[1]Sheet1!$D:$D,[1]Sheet1!$C:$C)</f>
        <v>409.5</v>
      </c>
      <c r="AE1375">
        <f>MIS[[#This Row],[OrderAverageTradedPrice]]*MIS[[#This Row],[OrderQuantity]]</f>
        <v>20280</v>
      </c>
      <c r="AF1375">
        <f>MIS[[#This Row],[LTP]]*MIS[[#This Row],[OrderQuantity]]</f>
        <v>16380</v>
      </c>
      <c r="AG1375">
        <f>IF(MIS[[#This Row],[OrderSide]]="SELL",MIS[[#This Row],[VALUE]]-MIS[[#This Row],[LIVE_VALUE]],MIS[[#This Row],[LIVE_VALUE]]-MIS[[#This Row],[VALUE]])</f>
        <v>3900</v>
      </c>
      <c r="AH1375" t="str" cm="1">
        <f t="array" ref="AH1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5" t="str">
        <f>MIS[[#This Row],[TRADING SYMBOL]]</f>
        <v>SENSEX2552082300PE</v>
      </c>
      <c r="AJ1375" t="str">
        <f>IF(RIGHT(MIS[[#This Row],[Main/Hedge]],4)="MAIN","MAIN","HEDGE")</f>
        <v>MAIN</v>
      </c>
      <c r="AK1375" t="str" cm="1">
        <f t="array" ref="AK1375">_xlfn._xlws.FILTER(Table4[Column1],ISNUMBER(SEARCH(Table4[Column1],MIS[[#This Row],[OrderUniqueIdentifier]])),"")</f>
        <v>NOTREND</v>
      </c>
    </row>
    <row r="1376" spans="1:37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>
        <f>_xlfn.XLOOKUP(MIS[[#This Row],[TRADING SYMBOL]],[1]Sheet1!$D:$D,[1]Sheet1!$C:$C)</f>
        <v>490.65</v>
      </c>
      <c r="AE1376">
        <f>MIS[[#This Row],[OrderAverageTradedPrice]]*MIS[[#This Row],[OrderQuantity]]</f>
        <v>11561</v>
      </c>
      <c r="AF1376">
        <f>MIS[[#This Row],[LTP]]*MIS[[#This Row],[OrderQuantity]]</f>
        <v>9813</v>
      </c>
      <c r="AG1376">
        <f>IF(MIS[[#This Row],[OrderSide]]="SELL",MIS[[#This Row],[VALUE]]-MIS[[#This Row],[LIVE_VALUE]],MIS[[#This Row],[LIVE_VALUE]]-MIS[[#This Row],[VALUE]])</f>
        <v>1748</v>
      </c>
      <c r="AH1376" t="str" cm="1">
        <f t="array" ref="AH1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6" t="str">
        <f>MIS[[#This Row],[TRADING SYMBOL]]</f>
        <v>SENSEX2552082300CE</v>
      </c>
      <c r="AJ1376" t="str">
        <f>IF(RIGHT(MIS[[#This Row],[Main/Hedge]],4)="MAIN","MAIN","HEDGE")</f>
        <v>MAIN</v>
      </c>
      <c r="AK1376" t="str" cm="1">
        <f t="array" ref="AK1376">_xlfn._xlws.FILTER(Table4[Column1],ISNUMBER(SEARCH(Table4[Column1],MIS[[#This Row],[OrderUniqueIdentifier]])),"")</f>
        <v>NOTREND</v>
      </c>
    </row>
    <row r="1377" spans="1:37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>
        <f>_xlfn.XLOOKUP(MIS[[#This Row],[TRADING SYMBOL]],[1]Sheet1!$D:$D,[1]Sheet1!$C:$C)</f>
        <v>409.5</v>
      </c>
      <c r="AE1377">
        <f>MIS[[#This Row],[OrderAverageTradedPrice]]*MIS[[#This Row],[OrderQuantity]]</f>
        <v>10130</v>
      </c>
      <c r="AF1377">
        <f>MIS[[#This Row],[LTP]]*MIS[[#This Row],[OrderQuantity]]</f>
        <v>8190</v>
      </c>
      <c r="AG1377">
        <f>IF(MIS[[#This Row],[OrderSide]]="SELL",MIS[[#This Row],[VALUE]]-MIS[[#This Row],[LIVE_VALUE]],MIS[[#This Row],[LIVE_VALUE]]-MIS[[#This Row],[VALUE]])</f>
        <v>1940</v>
      </c>
      <c r="AH1377" t="str" cm="1">
        <f t="array" ref="AH1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7" t="str">
        <f>MIS[[#This Row],[TRADING SYMBOL]]</f>
        <v>SENSEX2552082300PE</v>
      </c>
      <c r="AJ1377" t="str">
        <f>IF(RIGHT(MIS[[#This Row],[Main/Hedge]],4)="MAIN","MAIN","HEDGE")</f>
        <v>MAIN</v>
      </c>
      <c r="AK1377" t="str" cm="1">
        <f t="array" ref="AK1377">_xlfn._xlws.FILTER(Table4[Column1],ISNUMBER(SEARCH(Table4[Column1],MIS[[#This Row],[OrderUniqueIdentifier]])),"")</f>
        <v>NOTREND</v>
      </c>
    </row>
    <row r="1378" spans="1:37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>
        <f>_xlfn.XLOOKUP(MIS[[#This Row],[TRADING SYMBOL]],[1]Sheet1!$D:$D,[1]Sheet1!$C:$C)</f>
        <v>490.65</v>
      </c>
      <c r="AE1378">
        <f>MIS[[#This Row],[OrderAverageTradedPrice]]*MIS[[#This Row],[OrderQuantity]]</f>
        <v>220323.99999999997</v>
      </c>
      <c r="AF1378">
        <f>MIS[[#This Row],[LTP]]*MIS[[#This Row],[OrderQuantity]]</f>
        <v>186447</v>
      </c>
      <c r="AG1378">
        <f>IF(MIS[[#This Row],[OrderSide]]="SELL",MIS[[#This Row],[VALUE]]-MIS[[#This Row],[LIVE_VALUE]],MIS[[#This Row],[LIVE_VALUE]]-MIS[[#This Row],[VALUE]])</f>
        <v>33876.999999999971</v>
      </c>
      <c r="AH1378" t="str" cm="1">
        <f t="array" ref="AH1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8" t="str">
        <f>MIS[[#This Row],[TRADING SYMBOL]]</f>
        <v>SENSEX2552082300CE</v>
      </c>
      <c r="AJ1378" t="str">
        <f>IF(RIGHT(MIS[[#This Row],[Main/Hedge]],4)="MAIN","MAIN","HEDGE")</f>
        <v>MAIN</v>
      </c>
      <c r="AK1378" t="str" cm="1">
        <f t="array" ref="AK1378">_xlfn._xlws.FILTER(Table4[Column1],ISNUMBER(SEARCH(Table4[Column1],MIS[[#This Row],[OrderUniqueIdentifier]])),"")</f>
        <v>NOTREND</v>
      </c>
    </row>
    <row r="1379" spans="1:37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>
        <f>_xlfn.XLOOKUP(MIS[[#This Row],[TRADING SYMBOL]],[1]Sheet1!$D:$D,[1]Sheet1!$C:$C)</f>
        <v>409.5</v>
      </c>
      <c r="AE1379">
        <f>MIS[[#This Row],[OrderAverageTradedPrice]]*MIS[[#This Row],[OrderQuantity]]</f>
        <v>90729</v>
      </c>
      <c r="AF1379">
        <f>MIS[[#This Row],[LTP]]*MIS[[#This Row],[OrderQuantity]]</f>
        <v>73710</v>
      </c>
      <c r="AG1379">
        <f>IF(MIS[[#This Row],[OrderSide]]="SELL",MIS[[#This Row],[VALUE]]-MIS[[#This Row],[LIVE_VALUE]],MIS[[#This Row],[LIVE_VALUE]]-MIS[[#This Row],[VALUE]])</f>
        <v>17019</v>
      </c>
      <c r="AH1379" t="str" cm="1">
        <f t="array" ref="AH1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9" t="str">
        <f>MIS[[#This Row],[TRADING SYMBOL]]</f>
        <v>SENSEX2552082300PE</v>
      </c>
      <c r="AJ1379" t="str">
        <f>IF(RIGHT(MIS[[#This Row],[Main/Hedge]],4)="MAIN","MAIN","HEDGE")</f>
        <v>MAIN</v>
      </c>
      <c r="AK1379" t="str" cm="1">
        <f t="array" ref="AK1379">_xlfn._xlws.FILTER(Table4[Column1],ISNUMBER(SEARCH(Table4[Column1],MIS[[#This Row],[OrderUniqueIdentifier]])),"")</f>
        <v>NOTREND</v>
      </c>
    </row>
    <row r="1380" spans="1:37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>
        <f>_xlfn.XLOOKUP(MIS[[#This Row],[TRADING SYMBOL]],[1]Sheet1!$D:$D,[1]Sheet1!$C:$C)</f>
        <v>409.5</v>
      </c>
      <c r="AE1380">
        <f>MIS[[#This Row],[OrderAverageTradedPrice]]*MIS[[#This Row],[OrderQuantity]]</f>
        <v>20133</v>
      </c>
      <c r="AF1380">
        <f>MIS[[#This Row],[LTP]]*MIS[[#This Row],[OrderQuantity]]</f>
        <v>16380</v>
      </c>
      <c r="AG1380">
        <f>IF(MIS[[#This Row],[OrderSide]]="SELL",MIS[[#This Row],[VALUE]]-MIS[[#This Row],[LIVE_VALUE]],MIS[[#This Row],[LIVE_VALUE]]-MIS[[#This Row],[VALUE]])</f>
        <v>3753</v>
      </c>
      <c r="AH1380" t="str" cm="1">
        <f t="array" ref="AH1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0" t="str">
        <f>MIS[[#This Row],[TRADING SYMBOL]]</f>
        <v>SENSEX2552082300PE</v>
      </c>
      <c r="AJ1380" t="str">
        <f>IF(RIGHT(MIS[[#This Row],[Main/Hedge]],4)="MAIN","MAIN","HEDGE")</f>
        <v>MAIN</v>
      </c>
      <c r="AK1380" t="str" cm="1">
        <f t="array" ref="AK1380">_xlfn._xlws.FILTER(Table4[Column1],ISNUMBER(SEARCH(Table4[Column1],MIS[[#This Row],[OrderUniqueIdentifier]])),"")</f>
        <v>NOTREND</v>
      </c>
    </row>
    <row r="1381" spans="1:37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>
        <f>_xlfn.XLOOKUP(MIS[[#This Row],[TRADING SYMBOL]],[1]Sheet1!$D:$D,[1]Sheet1!$C:$C)</f>
        <v>490.65</v>
      </c>
      <c r="AE1381">
        <f>MIS[[#This Row],[OrderAverageTradedPrice]]*MIS[[#This Row],[OrderQuantity]]</f>
        <v>58014</v>
      </c>
      <c r="AF1381">
        <f>MIS[[#This Row],[LTP]]*MIS[[#This Row],[OrderQuantity]]</f>
        <v>49065</v>
      </c>
      <c r="AG1381">
        <f>IF(MIS[[#This Row],[OrderSide]]="SELL",MIS[[#This Row],[VALUE]]-MIS[[#This Row],[LIVE_VALUE]],MIS[[#This Row],[LIVE_VALUE]]-MIS[[#This Row],[VALUE]])</f>
        <v>8949</v>
      </c>
      <c r="AH1381" t="str" cm="1">
        <f t="array" ref="AH1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1" t="str">
        <f>MIS[[#This Row],[TRADING SYMBOL]]</f>
        <v>SENSEX2552082300CE</v>
      </c>
      <c r="AJ1381" t="str">
        <f>IF(RIGHT(MIS[[#This Row],[Main/Hedge]],4)="MAIN","MAIN","HEDGE")</f>
        <v>MAIN</v>
      </c>
      <c r="AK1381" t="str" cm="1">
        <f t="array" ref="AK1381">_xlfn._xlws.FILTER(Table4[Column1],ISNUMBER(SEARCH(Table4[Column1],MIS[[#This Row],[OrderUniqueIdentifier]])),"")</f>
        <v>NOTREND</v>
      </c>
    </row>
    <row r="1382" spans="1:37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>
        <f>_xlfn.XLOOKUP(MIS[[#This Row],[TRADING SYMBOL]],[1]Sheet1!$D:$D,[1]Sheet1!$C:$C)</f>
        <v>490.65</v>
      </c>
      <c r="AE1382">
        <f>MIS[[#This Row],[OrderAverageTradedPrice]]*MIS[[#This Row],[OrderQuantity]]</f>
        <v>46325</v>
      </c>
      <c r="AF1382">
        <f>MIS[[#This Row],[LTP]]*MIS[[#This Row],[OrderQuantity]]</f>
        <v>39252</v>
      </c>
      <c r="AG1382">
        <f>IF(MIS[[#This Row],[OrderSide]]="SELL",MIS[[#This Row],[VALUE]]-MIS[[#This Row],[LIVE_VALUE]],MIS[[#This Row],[LIVE_VALUE]]-MIS[[#This Row],[VALUE]])</f>
        <v>7073</v>
      </c>
      <c r="AH1382" t="str" cm="1">
        <f t="array" ref="AH1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2" t="str">
        <f>MIS[[#This Row],[TRADING SYMBOL]]</f>
        <v>SENSEX2552082300CE</v>
      </c>
      <c r="AJ1382" t="str">
        <f>IF(RIGHT(MIS[[#This Row],[Main/Hedge]],4)="MAIN","MAIN","HEDGE")</f>
        <v>MAIN</v>
      </c>
      <c r="AK1382" t="str" cm="1">
        <f t="array" ref="AK1382">_xlfn._xlws.FILTER(Table4[Column1],ISNUMBER(SEARCH(Table4[Column1],MIS[[#This Row],[OrderUniqueIdentifier]])),"")</f>
        <v>NOTREND</v>
      </c>
    </row>
    <row r="1383" spans="1:37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>
        <f>_xlfn.XLOOKUP(MIS[[#This Row],[TRADING SYMBOL]],[1]Sheet1!$D:$D,[1]Sheet1!$C:$C)</f>
        <v>490.65</v>
      </c>
      <c r="AE1383">
        <f>MIS[[#This Row],[OrderAverageTradedPrice]]*MIS[[#This Row],[OrderQuantity]]</f>
        <v>11606</v>
      </c>
      <c r="AF1383">
        <f>MIS[[#This Row],[LTP]]*MIS[[#This Row],[OrderQuantity]]</f>
        <v>9813</v>
      </c>
      <c r="AG1383">
        <f>IF(MIS[[#This Row],[OrderSide]]="SELL",MIS[[#This Row],[VALUE]]-MIS[[#This Row],[LIVE_VALUE]],MIS[[#This Row],[LIVE_VALUE]]-MIS[[#This Row],[VALUE]])</f>
        <v>1793</v>
      </c>
      <c r="AH1383" t="str" cm="1">
        <f t="array" ref="AH1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3" t="str">
        <f>MIS[[#This Row],[TRADING SYMBOL]]</f>
        <v>SENSEX2552082300CE</v>
      </c>
      <c r="AJ1383" t="str">
        <f>IF(RIGHT(MIS[[#This Row],[Main/Hedge]],4)="MAIN","MAIN","HEDGE")</f>
        <v>MAIN</v>
      </c>
      <c r="AK1383" t="str" cm="1">
        <f t="array" ref="AK1383">_xlfn._xlws.FILTER(Table4[Column1],ISNUMBER(SEARCH(Table4[Column1],MIS[[#This Row],[OrderUniqueIdentifier]])),"")</f>
        <v>NOTREND</v>
      </c>
    </row>
    <row r="1384" spans="1:37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>
        <f>_xlfn.XLOOKUP(MIS[[#This Row],[TRADING SYMBOL]],[1]Sheet1!$D:$D,[1]Sheet1!$C:$C)</f>
        <v>490.65</v>
      </c>
      <c r="AE1384">
        <f>MIS[[#This Row],[OrderAverageTradedPrice]]*MIS[[#This Row],[OrderQuantity]]</f>
        <v>23156</v>
      </c>
      <c r="AF1384">
        <f>MIS[[#This Row],[LTP]]*MIS[[#This Row],[OrderQuantity]]</f>
        <v>19626</v>
      </c>
      <c r="AG1384">
        <f>IF(MIS[[#This Row],[OrderSide]]="SELL",MIS[[#This Row],[VALUE]]-MIS[[#This Row],[LIVE_VALUE]],MIS[[#This Row],[LIVE_VALUE]]-MIS[[#This Row],[VALUE]])</f>
        <v>3530</v>
      </c>
      <c r="AH1384" t="str" cm="1">
        <f t="array" ref="AH1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4" t="str">
        <f>MIS[[#This Row],[TRADING SYMBOL]]</f>
        <v>SENSEX2552082300CE</v>
      </c>
      <c r="AJ1384" t="str">
        <f>IF(RIGHT(MIS[[#This Row],[Main/Hedge]],4)="MAIN","MAIN","HEDGE")</f>
        <v>MAIN</v>
      </c>
      <c r="AK1384" t="str" cm="1">
        <f t="array" ref="AK1384">_xlfn._xlws.FILTER(Table4[Column1],ISNUMBER(SEARCH(Table4[Column1],MIS[[#This Row],[OrderUniqueIdentifier]])),"")</f>
        <v>NOTREND</v>
      </c>
    </row>
    <row r="1385" spans="1:37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>
        <f>_xlfn.XLOOKUP(MIS[[#This Row],[TRADING SYMBOL]],[1]Sheet1!$D:$D,[1]Sheet1!$C:$C)</f>
        <v>409.5</v>
      </c>
      <c r="AE1385">
        <f>MIS[[#This Row],[OrderAverageTradedPrice]]*MIS[[#This Row],[OrderQuantity]]</f>
        <v>20148</v>
      </c>
      <c r="AF1385">
        <f>MIS[[#This Row],[LTP]]*MIS[[#This Row],[OrderQuantity]]</f>
        <v>16380</v>
      </c>
      <c r="AG1385">
        <f>IF(MIS[[#This Row],[OrderSide]]="SELL",MIS[[#This Row],[VALUE]]-MIS[[#This Row],[LIVE_VALUE]],MIS[[#This Row],[LIVE_VALUE]]-MIS[[#This Row],[VALUE]])</f>
        <v>3768</v>
      </c>
      <c r="AH1385" t="str" cm="1">
        <f t="array" ref="AH1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5" t="str">
        <f>MIS[[#This Row],[TRADING SYMBOL]]</f>
        <v>SENSEX2552082300PE</v>
      </c>
      <c r="AJ1385" t="str">
        <f>IF(RIGHT(MIS[[#This Row],[Main/Hedge]],4)="MAIN","MAIN","HEDGE")</f>
        <v>MAIN</v>
      </c>
      <c r="AK1385" t="str" cm="1">
        <f t="array" ref="AK1385">_xlfn._xlws.FILTER(Table4[Column1],ISNUMBER(SEARCH(Table4[Column1],MIS[[#This Row],[OrderUniqueIdentifier]])),"")</f>
        <v>NOTREND</v>
      </c>
    </row>
    <row r="1386" spans="1:37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>
        <f>_xlfn.XLOOKUP(MIS[[#This Row],[TRADING SYMBOL]],[1]Sheet1!$D:$D,[1]Sheet1!$C:$C)</f>
        <v>409.5</v>
      </c>
      <c r="AE1386">
        <f>MIS[[#This Row],[OrderAverageTradedPrice]]*MIS[[#This Row],[OrderQuantity]]</f>
        <v>20238</v>
      </c>
      <c r="AF1386">
        <f>MIS[[#This Row],[LTP]]*MIS[[#This Row],[OrderQuantity]]</f>
        <v>16380</v>
      </c>
      <c r="AG1386">
        <f>IF(MIS[[#This Row],[OrderSide]]="SELL",MIS[[#This Row],[VALUE]]-MIS[[#This Row],[LIVE_VALUE]],MIS[[#This Row],[LIVE_VALUE]]-MIS[[#This Row],[VALUE]])</f>
        <v>3858</v>
      </c>
      <c r="AH1386" t="str" cm="1">
        <f t="array" ref="AH1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6" t="str">
        <f>MIS[[#This Row],[TRADING SYMBOL]]</f>
        <v>SENSEX2552082300PE</v>
      </c>
      <c r="AJ1386" t="str">
        <f>IF(RIGHT(MIS[[#This Row],[Main/Hedge]],4)="MAIN","MAIN","HEDGE")</f>
        <v>MAIN</v>
      </c>
      <c r="AK1386" t="str" cm="1">
        <f t="array" ref="AK1386">_xlfn._xlws.FILTER(Table4[Column1],ISNUMBER(SEARCH(Table4[Column1],MIS[[#This Row],[OrderUniqueIdentifier]])),"")</f>
        <v>NOTREND</v>
      </c>
    </row>
    <row r="1387" spans="1:37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>
        <f>_xlfn.XLOOKUP(MIS[[#This Row],[TRADING SYMBOL]],[1]Sheet1!$D:$D,[1]Sheet1!$C:$C)</f>
        <v>409.5</v>
      </c>
      <c r="AE1387">
        <f>MIS[[#This Row],[OrderAverageTradedPrice]]*MIS[[#This Row],[OrderQuantity]]</f>
        <v>20160</v>
      </c>
      <c r="AF1387">
        <f>MIS[[#This Row],[LTP]]*MIS[[#This Row],[OrderQuantity]]</f>
        <v>16380</v>
      </c>
      <c r="AG1387">
        <f>IF(MIS[[#This Row],[OrderSide]]="SELL",MIS[[#This Row],[VALUE]]-MIS[[#This Row],[LIVE_VALUE]],MIS[[#This Row],[LIVE_VALUE]]-MIS[[#This Row],[VALUE]])</f>
        <v>3780</v>
      </c>
      <c r="AH1387" t="str" cm="1">
        <f t="array" ref="AH1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7" t="str">
        <f>MIS[[#This Row],[TRADING SYMBOL]]</f>
        <v>SENSEX2552082300PE</v>
      </c>
      <c r="AJ1387" t="str">
        <f>IF(RIGHT(MIS[[#This Row],[Main/Hedge]],4)="MAIN","MAIN","HEDGE")</f>
        <v>MAIN</v>
      </c>
      <c r="AK1387" t="str" cm="1">
        <f t="array" ref="AK1387">_xlfn._xlws.FILTER(Table4[Column1],ISNUMBER(SEARCH(Table4[Column1],MIS[[#This Row],[OrderUniqueIdentifier]])),"")</f>
        <v>NOTREND</v>
      </c>
    </row>
    <row r="1388" spans="1:37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>
        <f>_xlfn.XLOOKUP(MIS[[#This Row],[TRADING SYMBOL]],[1]Sheet1!$D:$D,[1]Sheet1!$C:$C)</f>
        <v>409.5</v>
      </c>
      <c r="AE1388">
        <f>MIS[[#This Row],[OrderAverageTradedPrice]]*MIS[[#This Row],[OrderQuantity]]</f>
        <v>20228</v>
      </c>
      <c r="AF1388">
        <f>MIS[[#This Row],[LTP]]*MIS[[#This Row],[OrderQuantity]]</f>
        <v>16380</v>
      </c>
      <c r="AG1388">
        <f>IF(MIS[[#This Row],[OrderSide]]="SELL",MIS[[#This Row],[VALUE]]-MIS[[#This Row],[LIVE_VALUE]],MIS[[#This Row],[LIVE_VALUE]]-MIS[[#This Row],[VALUE]])</f>
        <v>3848</v>
      </c>
      <c r="AH1388" t="str" cm="1">
        <f t="array" ref="AH1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8" t="str">
        <f>MIS[[#This Row],[TRADING SYMBOL]]</f>
        <v>SENSEX2552082300PE</v>
      </c>
      <c r="AJ1388" t="str">
        <f>IF(RIGHT(MIS[[#This Row],[Main/Hedge]],4)="MAIN","MAIN","HEDGE")</f>
        <v>MAIN</v>
      </c>
      <c r="AK1388" t="str" cm="1">
        <f t="array" ref="AK1388">_xlfn._xlws.FILTER(Table4[Column1],ISNUMBER(SEARCH(Table4[Column1],MIS[[#This Row],[OrderUniqueIdentifier]])),"")</f>
        <v>NOTREND</v>
      </c>
    </row>
    <row r="1389" spans="1:37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>
        <f>_xlfn.XLOOKUP(MIS[[#This Row],[TRADING SYMBOL]],[1]Sheet1!$D:$D,[1]Sheet1!$C:$C)</f>
        <v>490.65</v>
      </c>
      <c r="AE1389">
        <f>MIS[[#This Row],[OrderAverageTradedPrice]]*MIS[[#This Row],[OrderQuantity]]</f>
        <v>23208</v>
      </c>
      <c r="AF1389">
        <f>MIS[[#This Row],[LTP]]*MIS[[#This Row],[OrderQuantity]]</f>
        <v>19626</v>
      </c>
      <c r="AG1389">
        <f>IF(MIS[[#This Row],[OrderSide]]="SELL",MIS[[#This Row],[VALUE]]-MIS[[#This Row],[LIVE_VALUE]],MIS[[#This Row],[LIVE_VALUE]]-MIS[[#This Row],[VALUE]])</f>
        <v>3582</v>
      </c>
      <c r="AH1389" t="str" cm="1">
        <f t="array" ref="AH1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9" t="str">
        <f>MIS[[#This Row],[TRADING SYMBOL]]</f>
        <v>SENSEX2552082300CE</v>
      </c>
      <c r="AJ1389" t="str">
        <f>IF(RIGHT(MIS[[#This Row],[Main/Hedge]],4)="MAIN","MAIN","HEDGE")</f>
        <v>MAIN</v>
      </c>
      <c r="AK1389" t="str" cm="1">
        <f t="array" ref="AK1389">_xlfn._xlws.FILTER(Table4[Column1],ISNUMBER(SEARCH(Table4[Column1],MIS[[#This Row],[OrderUniqueIdentifier]])),"")</f>
        <v>NOTREND</v>
      </c>
    </row>
    <row r="1390" spans="1:37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>
        <f>_xlfn.XLOOKUP(MIS[[#This Row],[TRADING SYMBOL]],[1]Sheet1!$D:$D,[1]Sheet1!$C:$C)</f>
        <v>409.5</v>
      </c>
      <c r="AE1390">
        <f>MIS[[#This Row],[OrderAverageTradedPrice]]*MIS[[#This Row],[OrderQuantity]]</f>
        <v>80963</v>
      </c>
      <c r="AF1390">
        <f>MIS[[#This Row],[LTP]]*MIS[[#This Row],[OrderQuantity]]</f>
        <v>65520</v>
      </c>
      <c r="AG1390">
        <f>IF(MIS[[#This Row],[OrderSide]]="SELL",MIS[[#This Row],[VALUE]]-MIS[[#This Row],[LIVE_VALUE]],MIS[[#This Row],[LIVE_VALUE]]-MIS[[#This Row],[VALUE]])</f>
        <v>15443</v>
      </c>
      <c r="AH1390" t="str" cm="1">
        <f t="array" ref="AH1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0" t="str">
        <f>MIS[[#This Row],[TRADING SYMBOL]]</f>
        <v>SENSEX2552082300PE</v>
      </c>
      <c r="AJ1390" t="str">
        <f>IF(RIGHT(MIS[[#This Row],[Main/Hedge]],4)="MAIN","MAIN","HEDGE")</f>
        <v>MAIN</v>
      </c>
      <c r="AK1390" t="str" cm="1">
        <f t="array" ref="AK1390">_xlfn._xlws.FILTER(Table4[Column1],ISNUMBER(SEARCH(Table4[Column1],MIS[[#This Row],[OrderUniqueIdentifier]])),"")</f>
        <v>NOTREND</v>
      </c>
    </row>
    <row r="1391" spans="1:37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>
        <f>_xlfn.XLOOKUP(MIS[[#This Row],[TRADING SYMBOL]],[1]Sheet1!$D:$D,[1]Sheet1!$C:$C)</f>
        <v>409.5</v>
      </c>
      <c r="AE1391">
        <f>MIS[[#This Row],[OrderAverageTradedPrice]]*MIS[[#This Row],[OrderQuantity]]</f>
        <v>70640.999999999942</v>
      </c>
      <c r="AF1391">
        <f>MIS[[#This Row],[LTP]]*MIS[[#This Row],[OrderQuantity]]</f>
        <v>57330</v>
      </c>
      <c r="AG1391">
        <f>IF(MIS[[#This Row],[OrderSide]]="SELL",MIS[[#This Row],[VALUE]]-MIS[[#This Row],[LIVE_VALUE]],MIS[[#This Row],[LIVE_VALUE]]-MIS[[#This Row],[VALUE]])</f>
        <v>13310.999999999942</v>
      </c>
      <c r="AH1391" t="str" cm="1">
        <f t="array" ref="AH1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1" t="str">
        <f>MIS[[#This Row],[TRADING SYMBOL]]</f>
        <v>SENSEX2552082300PE</v>
      </c>
      <c r="AJ1391" t="str">
        <f>IF(RIGHT(MIS[[#This Row],[Main/Hedge]],4)="MAIN","MAIN","HEDGE")</f>
        <v>MAIN</v>
      </c>
      <c r="AK1391" t="str" cm="1">
        <f t="array" ref="AK1391">_xlfn._xlws.FILTER(Table4[Column1],ISNUMBER(SEARCH(Table4[Column1],MIS[[#This Row],[OrderUniqueIdentifier]])),"")</f>
        <v>NOTREND</v>
      </c>
    </row>
    <row r="1392" spans="1:37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>
        <f>_xlfn.XLOOKUP(MIS[[#This Row],[TRADING SYMBOL]],[1]Sheet1!$D:$D,[1]Sheet1!$C:$C)</f>
        <v>409.5</v>
      </c>
      <c r="AE1392">
        <f>MIS[[#This Row],[OrderAverageTradedPrice]]*MIS[[#This Row],[OrderQuantity]]</f>
        <v>20200</v>
      </c>
      <c r="AF1392">
        <f>MIS[[#This Row],[LTP]]*MIS[[#This Row],[OrderQuantity]]</f>
        <v>16380</v>
      </c>
      <c r="AG1392">
        <f>IF(MIS[[#This Row],[OrderSide]]="SELL",MIS[[#This Row],[VALUE]]-MIS[[#This Row],[LIVE_VALUE]],MIS[[#This Row],[LIVE_VALUE]]-MIS[[#This Row],[VALUE]])</f>
        <v>3820</v>
      </c>
      <c r="AH1392" t="str" cm="1">
        <f t="array" ref="AH1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2" t="str">
        <f>MIS[[#This Row],[TRADING SYMBOL]]</f>
        <v>SENSEX2552082300PE</v>
      </c>
      <c r="AJ1392" t="str">
        <f>IF(RIGHT(MIS[[#This Row],[Main/Hedge]],4)="MAIN","MAIN","HEDGE")</f>
        <v>MAIN</v>
      </c>
      <c r="AK1392" t="str" cm="1">
        <f t="array" ref="AK1392">_xlfn._xlws.FILTER(Table4[Column1],ISNUMBER(SEARCH(Table4[Column1],MIS[[#This Row],[OrderUniqueIdentifier]])),"")</f>
        <v>NOTREND</v>
      </c>
    </row>
    <row r="1393" spans="1:37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>
        <f>_xlfn.XLOOKUP(MIS[[#This Row],[TRADING SYMBOL]],[1]Sheet1!$D:$D,[1]Sheet1!$C:$C)</f>
        <v>490.65</v>
      </c>
      <c r="AE1393">
        <f>MIS[[#This Row],[OrderAverageTradedPrice]]*MIS[[#This Row],[OrderQuantity]]</f>
        <v>23199</v>
      </c>
      <c r="AF1393">
        <f>MIS[[#This Row],[LTP]]*MIS[[#This Row],[OrderQuantity]]</f>
        <v>19626</v>
      </c>
      <c r="AG1393">
        <f>IF(MIS[[#This Row],[OrderSide]]="SELL",MIS[[#This Row],[VALUE]]-MIS[[#This Row],[LIVE_VALUE]],MIS[[#This Row],[LIVE_VALUE]]-MIS[[#This Row],[VALUE]])</f>
        <v>3573</v>
      </c>
      <c r="AH1393" t="str" cm="1">
        <f t="array" ref="AH1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3" t="str">
        <f>MIS[[#This Row],[TRADING SYMBOL]]</f>
        <v>SENSEX2552082300CE</v>
      </c>
      <c r="AJ1393" t="str">
        <f>IF(RIGHT(MIS[[#This Row],[Main/Hedge]],4)="MAIN","MAIN","HEDGE")</f>
        <v>MAIN</v>
      </c>
      <c r="AK1393" t="str" cm="1">
        <f t="array" ref="AK1393">_xlfn._xlws.FILTER(Table4[Column1],ISNUMBER(SEARCH(Table4[Column1],MIS[[#This Row],[OrderUniqueIdentifier]])),"")</f>
        <v>NOTREND</v>
      </c>
    </row>
    <row r="1394" spans="1:37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>
        <f>_xlfn.XLOOKUP(MIS[[#This Row],[TRADING SYMBOL]],[1]Sheet1!$D:$D,[1]Sheet1!$C:$C)</f>
        <v>490.65</v>
      </c>
      <c r="AE1394">
        <f>MIS[[#This Row],[OrderAverageTradedPrice]]*MIS[[#This Row],[OrderQuantity]]</f>
        <v>23163</v>
      </c>
      <c r="AF1394">
        <f>MIS[[#This Row],[LTP]]*MIS[[#This Row],[OrderQuantity]]</f>
        <v>19626</v>
      </c>
      <c r="AG1394">
        <f>IF(MIS[[#This Row],[OrderSide]]="SELL",MIS[[#This Row],[VALUE]]-MIS[[#This Row],[LIVE_VALUE]],MIS[[#This Row],[LIVE_VALUE]]-MIS[[#This Row],[VALUE]])</f>
        <v>3537</v>
      </c>
      <c r="AH1394" t="str" cm="1">
        <f t="array" ref="AH1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4" t="str">
        <f>MIS[[#This Row],[TRADING SYMBOL]]</f>
        <v>SENSEX2552082300CE</v>
      </c>
      <c r="AJ1394" t="str">
        <f>IF(RIGHT(MIS[[#This Row],[Main/Hedge]],4)="MAIN","MAIN","HEDGE")</f>
        <v>MAIN</v>
      </c>
      <c r="AK1394" t="str" cm="1">
        <f t="array" ref="AK1394">_xlfn._xlws.FILTER(Table4[Column1],ISNUMBER(SEARCH(Table4[Column1],MIS[[#This Row],[OrderUniqueIdentifier]])),"")</f>
        <v>NOTREND</v>
      </c>
    </row>
    <row r="1395" spans="1:37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>
        <f>_xlfn.XLOOKUP(MIS[[#This Row],[TRADING SYMBOL]],[1]Sheet1!$D:$D,[1]Sheet1!$C:$C)</f>
        <v>490.65</v>
      </c>
      <c r="AE1395">
        <f>MIS[[#This Row],[OrderAverageTradedPrice]]*MIS[[#This Row],[OrderQuantity]]</f>
        <v>46340</v>
      </c>
      <c r="AF1395">
        <f>MIS[[#This Row],[LTP]]*MIS[[#This Row],[OrderQuantity]]</f>
        <v>39252</v>
      </c>
      <c r="AG1395">
        <f>IF(MIS[[#This Row],[OrderSide]]="SELL",MIS[[#This Row],[VALUE]]-MIS[[#This Row],[LIVE_VALUE]],MIS[[#This Row],[LIVE_VALUE]]-MIS[[#This Row],[VALUE]])</f>
        <v>7088</v>
      </c>
      <c r="AH1395" t="str" cm="1">
        <f t="array" ref="AH1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5" t="str">
        <f>MIS[[#This Row],[TRADING SYMBOL]]</f>
        <v>SENSEX2552082300CE</v>
      </c>
      <c r="AJ1395" t="str">
        <f>IF(RIGHT(MIS[[#This Row],[Main/Hedge]],4)="MAIN","MAIN","HEDGE")</f>
        <v>MAIN</v>
      </c>
      <c r="AK1395" t="str" cm="1">
        <f t="array" ref="AK1395">_xlfn._xlws.FILTER(Table4[Column1],ISNUMBER(SEARCH(Table4[Column1],MIS[[#This Row],[OrderUniqueIdentifier]])),"")</f>
        <v>NOTREND</v>
      </c>
    </row>
    <row r="1396" spans="1:37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>
        <f>_xlfn.XLOOKUP(MIS[[#This Row],[TRADING SYMBOL]],[1]Sheet1!$D:$D,[1]Sheet1!$C:$C)</f>
        <v>490.65</v>
      </c>
      <c r="AE1396">
        <f>MIS[[#This Row],[OrderAverageTradedPrice]]*MIS[[#This Row],[OrderQuantity]]</f>
        <v>243230.9999999998</v>
      </c>
      <c r="AF1396">
        <f>MIS[[#This Row],[LTP]]*MIS[[#This Row],[OrderQuantity]]</f>
        <v>206073</v>
      </c>
      <c r="AG1396">
        <f>IF(MIS[[#This Row],[OrderSide]]="SELL",MIS[[#This Row],[VALUE]]-MIS[[#This Row],[LIVE_VALUE]],MIS[[#This Row],[LIVE_VALUE]]-MIS[[#This Row],[VALUE]])</f>
        <v>37157.999999999796</v>
      </c>
      <c r="AH1396" t="str" cm="1">
        <f t="array" ref="AH1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6" t="str">
        <f>MIS[[#This Row],[TRADING SYMBOL]]</f>
        <v>SENSEX2552082300CE</v>
      </c>
      <c r="AJ1396" t="str">
        <f>IF(RIGHT(MIS[[#This Row],[Main/Hedge]],4)="MAIN","MAIN","HEDGE")</f>
        <v>MAIN</v>
      </c>
      <c r="AK1396" t="str" cm="1">
        <f t="array" ref="AK1396">_xlfn._xlws.FILTER(Table4[Column1],ISNUMBER(SEARCH(Table4[Column1],MIS[[#This Row],[OrderUniqueIdentifier]])),"")</f>
        <v>NOTREND</v>
      </c>
    </row>
    <row r="1397" spans="1:37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>
        <f>_xlfn.XLOOKUP(MIS[[#This Row],[TRADING SYMBOL]],[1]Sheet1!$D:$D,[1]Sheet1!$C:$C)</f>
        <v>409.5</v>
      </c>
      <c r="AE1397">
        <f>MIS[[#This Row],[OrderAverageTradedPrice]]*MIS[[#This Row],[OrderQuantity]]</f>
        <v>211835.99999999977</v>
      </c>
      <c r="AF1397">
        <f>MIS[[#This Row],[LTP]]*MIS[[#This Row],[OrderQuantity]]</f>
        <v>171990</v>
      </c>
      <c r="AG1397">
        <f>IF(MIS[[#This Row],[OrderSide]]="SELL",MIS[[#This Row],[VALUE]]-MIS[[#This Row],[LIVE_VALUE]],MIS[[#This Row],[LIVE_VALUE]]-MIS[[#This Row],[VALUE]])</f>
        <v>39845.999999999767</v>
      </c>
      <c r="AH1397" t="str" cm="1">
        <f t="array" ref="AH1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7" t="str">
        <f>MIS[[#This Row],[TRADING SYMBOL]]</f>
        <v>SENSEX2552082300PE</v>
      </c>
      <c r="AJ1397" t="str">
        <f>IF(RIGHT(MIS[[#This Row],[Main/Hedge]],4)="MAIN","MAIN","HEDGE")</f>
        <v>MAIN</v>
      </c>
      <c r="AK1397" t="str" cm="1">
        <f t="array" ref="AK1397">_xlfn._xlws.FILTER(Table4[Column1],ISNUMBER(SEARCH(Table4[Column1],MIS[[#This Row],[OrderUniqueIdentifier]])),"")</f>
        <v>NOTREND</v>
      </c>
    </row>
    <row r="1398" spans="1:37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>
        <f>_xlfn.XLOOKUP(MIS[[#This Row],[TRADING SYMBOL]],[1]Sheet1!$D:$D,[1]Sheet1!$C:$C)</f>
        <v>409.5</v>
      </c>
      <c r="AE1398">
        <f>MIS[[#This Row],[OrderAverageTradedPrice]]*MIS[[#This Row],[OrderQuantity]]</f>
        <v>191908.99999999988</v>
      </c>
      <c r="AF1398">
        <f>MIS[[#This Row],[LTP]]*MIS[[#This Row],[OrderQuantity]]</f>
        <v>155610</v>
      </c>
      <c r="AG1398">
        <f>IF(MIS[[#This Row],[OrderSide]]="SELL",MIS[[#This Row],[VALUE]]-MIS[[#This Row],[LIVE_VALUE]],MIS[[#This Row],[LIVE_VALUE]]-MIS[[#This Row],[VALUE]])</f>
        <v>36298.999999999884</v>
      </c>
      <c r="AH1398" t="str" cm="1">
        <f t="array" ref="AH1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8" t="str">
        <f>MIS[[#This Row],[TRADING SYMBOL]]</f>
        <v>SENSEX2552082300PE</v>
      </c>
      <c r="AJ1398" t="str">
        <f>IF(RIGHT(MIS[[#This Row],[Main/Hedge]],4)="MAIN","MAIN","HEDGE")</f>
        <v>MAIN</v>
      </c>
      <c r="AK1398" t="str" cm="1">
        <f t="array" ref="AK1398">_xlfn._xlws.FILTER(Table4[Column1],ISNUMBER(SEARCH(Table4[Column1],MIS[[#This Row],[OrderUniqueIdentifier]])),"")</f>
        <v>NOTREND</v>
      </c>
    </row>
    <row r="1399" spans="1:37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>
        <f>_xlfn.XLOOKUP(MIS[[#This Row],[TRADING SYMBOL]],[1]Sheet1!$D:$D,[1]Sheet1!$C:$C)</f>
        <v>490.65</v>
      </c>
      <c r="AE1399">
        <f>MIS[[#This Row],[OrderAverageTradedPrice]]*MIS[[#This Row],[OrderQuantity]]</f>
        <v>57989</v>
      </c>
      <c r="AF1399">
        <f>MIS[[#This Row],[LTP]]*MIS[[#This Row],[OrderQuantity]]</f>
        <v>49065</v>
      </c>
      <c r="AG1399">
        <f>IF(MIS[[#This Row],[OrderSide]]="SELL",MIS[[#This Row],[VALUE]]-MIS[[#This Row],[LIVE_VALUE]],MIS[[#This Row],[LIVE_VALUE]]-MIS[[#This Row],[VALUE]])</f>
        <v>8924</v>
      </c>
      <c r="AH1399" t="str" cm="1">
        <f t="array" ref="AH1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9" t="str">
        <f>MIS[[#This Row],[TRADING SYMBOL]]</f>
        <v>SENSEX2552082300CE</v>
      </c>
      <c r="AJ1399" t="str">
        <f>IF(RIGHT(MIS[[#This Row],[Main/Hedge]],4)="MAIN","MAIN","HEDGE")</f>
        <v>MAIN</v>
      </c>
      <c r="AK1399" t="str" cm="1">
        <f t="array" ref="AK1399">_xlfn._xlws.FILTER(Table4[Column1],ISNUMBER(SEARCH(Table4[Column1],MIS[[#This Row],[OrderUniqueIdentifier]])),"")</f>
        <v>NOTREND</v>
      </c>
    </row>
    <row r="1400" spans="1:37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>
        <f>_xlfn.XLOOKUP(MIS[[#This Row],[TRADING SYMBOL]],[1]Sheet1!$D:$D,[1]Sheet1!$C:$C)</f>
        <v>409.5</v>
      </c>
      <c r="AE1400">
        <f>MIS[[#This Row],[OrderAverageTradedPrice]]*MIS[[#This Row],[OrderQuantity]]</f>
        <v>50443</v>
      </c>
      <c r="AF1400">
        <f>MIS[[#This Row],[LTP]]*MIS[[#This Row],[OrderQuantity]]</f>
        <v>40950</v>
      </c>
      <c r="AG1400">
        <f>IF(MIS[[#This Row],[OrderSide]]="SELL",MIS[[#This Row],[VALUE]]-MIS[[#This Row],[LIVE_VALUE]],MIS[[#This Row],[LIVE_VALUE]]-MIS[[#This Row],[VALUE]])</f>
        <v>9493</v>
      </c>
      <c r="AH1400" t="str" cm="1">
        <f t="array" ref="AH1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0" t="str">
        <f>MIS[[#This Row],[TRADING SYMBOL]]</f>
        <v>SENSEX2552082300PE</v>
      </c>
      <c r="AJ1400" t="str">
        <f>IF(RIGHT(MIS[[#This Row],[Main/Hedge]],4)="MAIN","MAIN","HEDGE")</f>
        <v>MAIN</v>
      </c>
      <c r="AK1400" t="str" cm="1">
        <f t="array" ref="AK1400">_xlfn._xlws.FILTER(Table4[Column1],ISNUMBER(SEARCH(Table4[Column1],MIS[[#This Row],[OrderUniqueIdentifier]])),"")</f>
        <v>NOTREND</v>
      </c>
    </row>
    <row r="1401" spans="1:37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>
        <f>_xlfn.XLOOKUP(MIS[[#This Row],[TRADING SYMBOL]],[1]Sheet1!$D:$D,[1]Sheet1!$C:$C)</f>
        <v>490.65</v>
      </c>
      <c r="AE1401">
        <f>MIS[[#This Row],[OrderAverageTradedPrice]]*MIS[[#This Row],[OrderQuantity]]</f>
        <v>69754.999999999913</v>
      </c>
      <c r="AF1401">
        <f>MIS[[#This Row],[LTP]]*MIS[[#This Row],[OrderQuantity]]</f>
        <v>58878</v>
      </c>
      <c r="AG1401">
        <f>IF(MIS[[#This Row],[OrderSide]]="SELL",MIS[[#This Row],[VALUE]]-MIS[[#This Row],[LIVE_VALUE]],MIS[[#This Row],[LIVE_VALUE]]-MIS[[#This Row],[VALUE]])</f>
        <v>10876.999999999913</v>
      </c>
      <c r="AH1401" t="str" cm="1">
        <f t="array" ref="AH1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1" t="str">
        <f>MIS[[#This Row],[TRADING SYMBOL]]</f>
        <v>SENSEX2552082300CE</v>
      </c>
      <c r="AJ1401" t="str">
        <f>IF(RIGHT(MIS[[#This Row],[Main/Hedge]],4)="MAIN","MAIN","HEDGE")</f>
        <v>MAIN</v>
      </c>
      <c r="AK1401" t="str" cm="1">
        <f t="array" ref="AK1401">_xlfn._xlws.FILTER(Table4[Column1],ISNUMBER(SEARCH(Table4[Column1],MIS[[#This Row],[OrderUniqueIdentifier]])),"")</f>
        <v>NOTREND</v>
      </c>
    </row>
    <row r="1402" spans="1:37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>
        <f>_xlfn.XLOOKUP(MIS[[#This Row],[TRADING SYMBOL]],[1]Sheet1!$D:$D,[1]Sheet1!$C:$C)</f>
        <v>490.65</v>
      </c>
      <c r="AE1402">
        <f>MIS[[#This Row],[OrderAverageTradedPrice]]*MIS[[#This Row],[OrderQuantity]]</f>
        <v>69642.999999999956</v>
      </c>
      <c r="AF1402">
        <f>MIS[[#This Row],[LTP]]*MIS[[#This Row],[OrderQuantity]]</f>
        <v>58878</v>
      </c>
      <c r="AG1402">
        <f>IF(MIS[[#This Row],[OrderSide]]="SELL",MIS[[#This Row],[VALUE]]-MIS[[#This Row],[LIVE_VALUE]],MIS[[#This Row],[LIVE_VALUE]]-MIS[[#This Row],[VALUE]])</f>
        <v>10764.999999999956</v>
      </c>
      <c r="AH1402" t="str" cm="1">
        <f t="array" ref="AH1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2" t="str">
        <f>MIS[[#This Row],[TRADING SYMBOL]]</f>
        <v>SENSEX2552082300CE</v>
      </c>
      <c r="AJ1402" t="str">
        <f>IF(RIGHT(MIS[[#This Row],[Main/Hedge]],4)="MAIN","MAIN","HEDGE")</f>
        <v>MAIN</v>
      </c>
      <c r="AK1402" t="str" cm="1">
        <f t="array" ref="AK1402">_xlfn._xlws.FILTER(Table4[Column1],ISNUMBER(SEARCH(Table4[Column1],MIS[[#This Row],[OrderUniqueIdentifier]])),"")</f>
        <v>NOTREND</v>
      </c>
    </row>
    <row r="1403" spans="1:37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>
        <f>_xlfn.XLOOKUP(MIS[[#This Row],[TRADING SYMBOL]],[1]Sheet1!$D:$D,[1]Sheet1!$C:$C)</f>
        <v>409.5</v>
      </c>
      <c r="AE1403">
        <f>MIS[[#This Row],[OrderAverageTradedPrice]]*MIS[[#This Row],[OrderQuantity]]</f>
        <v>60543.999999999964</v>
      </c>
      <c r="AF1403">
        <f>MIS[[#This Row],[LTP]]*MIS[[#This Row],[OrderQuantity]]</f>
        <v>49140</v>
      </c>
      <c r="AG1403">
        <f>IF(MIS[[#This Row],[OrderSide]]="SELL",MIS[[#This Row],[VALUE]]-MIS[[#This Row],[LIVE_VALUE]],MIS[[#This Row],[LIVE_VALUE]]-MIS[[#This Row],[VALUE]])</f>
        <v>11403.999999999964</v>
      </c>
      <c r="AH1403" t="str" cm="1">
        <f t="array" ref="AH1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3" t="str">
        <f>MIS[[#This Row],[TRADING SYMBOL]]</f>
        <v>SENSEX2552082300PE</v>
      </c>
      <c r="AJ1403" t="str">
        <f>IF(RIGHT(MIS[[#This Row],[Main/Hedge]],4)="MAIN","MAIN","HEDGE")</f>
        <v>MAIN</v>
      </c>
      <c r="AK1403" t="str" cm="1">
        <f t="array" ref="AK1403">_xlfn._xlws.FILTER(Table4[Column1],ISNUMBER(SEARCH(Table4[Column1],MIS[[#This Row],[OrderUniqueIdentifier]])),"")</f>
        <v>NOTREND</v>
      </c>
    </row>
    <row r="1404" spans="1:37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>
        <f>_xlfn.XLOOKUP(MIS[[#This Row],[TRADING SYMBOL]],[1]Sheet1!$D:$D,[1]Sheet1!$C:$C)</f>
        <v>490.65</v>
      </c>
      <c r="AE1404">
        <f>MIS[[#This Row],[OrderAverageTradedPrice]]*MIS[[#This Row],[OrderQuantity]]</f>
        <v>46391</v>
      </c>
      <c r="AF1404">
        <f>MIS[[#This Row],[LTP]]*MIS[[#This Row],[OrderQuantity]]</f>
        <v>39252</v>
      </c>
      <c r="AG1404">
        <f>IF(MIS[[#This Row],[OrderSide]]="SELL",MIS[[#This Row],[VALUE]]-MIS[[#This Row],[LIVE_VALUE]],MIS[[#This Row],[LIVE_VALUE]]-MIS[[#This Row],[VALUE]])</f>
        <v>7139</v>
      </c>
      <c r="AH1404" t="str" cm="1">
        <f t="array" ref="AH1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4" t="str">
        <f>MIS[[#This Row],[TRADING SYMBOL]]</f>
        <v>SENSEX2552082300CE</v>
      </c>
      <c r="AJ1404" t="str">
        <f>IF(RIGHT(MIS[[#This Row],[Main/Hedge]],4)="MAIN","MAIN","HEDGE")</f>
        <v>MAIN</v>
      </c>
      <c r="AK1404" t="str" cm="1">
        <f t="array" ref="AK1404">_xlfn._xlws.FILTER(Table4[Column1],ISNUMBER(SEARCH(Table4[Column1],MIS[[#This Row],[OrderUniqueIdentifier]])),"")</f>
        <v>NOTREND</v>
      </c>
    </row>
    <row r="1405" spans="1:37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>
        <f>_xlfn.XLOOKUP(MIS[[#This Row],[TRADING SYMBOL]],[1]Sheet1!$D:$D,[1]Sheet1!$C:$C)</f>
        <v>409.5</v>
      </c>
      <c r="AE1405">
        <f>MIS[[#This Row],[OrderAverageTradedPrice]]*MIS[[#This Row],[OrderQuantity]]</f>
        <v>40294</v>
      </c>
      <c r="AF1405">
        <f>MIS[[#This Row],[LTP]]*MIS[[#This Row],[OrderQuantity]]</f>
        <v>32760</v>
      </c>
      <c r="AG1405">
        <f>IF(MIS[[#This Row],[OrderSide]]="SELL",MIS[[#This Row],[VALUE]]-MIS[[#This Row],[LIVE_VALUE]],MIS[[#This Row],[LIVE_VALUE]]-MIS[[#This Row],[VALUE]])</f>
        <v>7534</v>
      </c>
      <c r="AH1405" t="str" cm="1">
        <f t="array" ref="AH1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5" t="str">
        <f>MIS[[#This Row],[TRADING SYMBOL]]</f>
        <v>SENSEX2552082300PE</v>
      </c>
      <c r="AJ1405" t="str">
        <f>IF(RIGHT(MIS[[#This Row],[Main/Hedge]],4)="MAIN","MAIN","HEDGE")</f>
        <v>MAIN</v>
      </c>
      <c r="AK1405" t="str" cm="1">
        <f t="array" ref="AK1405">_xlfn._xlws.FILTER(Table4[Column1],ISNUMBER(SEARCH(Table4[Column1],MIS[[#This Row],[OrderUniqueIdentifier]])),"")</f>
        <v>NOTREND</v>
      </c>
    </row>
    <row r="1406" spans="1:37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>
        <f>_xlfn.XLOOKUP(MIS[[#This Row],[TRADING SYMBOL]],[1]Sheet1!$D:$D,[1]Sheet1!$C:$C)</f>
        <v>490.65</v>
      </c>
      <c r="AE1406">
        <f>MIS[[#This Row],[OrderAverageTradedPrice]]*MIS[[#This Row],[OrderQuantity]]</f>
        <v>23259</v>
      </c>
      <c r="AF1406">
        <f>MIS[[#This Row],[LTP]]*MIS[[#This Row],[OrderQuantity]]</f>
        <v>19626</v>
      </c>
      <c r="AG1406">
        <f>IF(MIS[[#This Row],[OrderSide]]="SELL",MIS[[#This Row],[VALUE]]-MIS[[#This Row],[LIVE_VALUE]],MIS[[#This Row],[LIVE_VALUE]]-MIS[[#This Row],[VALUE]])</f>
        <v>3633</v>
      </c>
      <c r="AH1406" t="str" cm="1">
        <f t="array" ref="AH1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6" t="str">
        <f>MIS[[#This Row],[TRADING SYMBOL]]</f>
        <v>SENSEX2552082300CE</v>
      </c>
      <c r="AJ1406" t="str">
        <f>IF(RIGHT(MIS[[#This Row],[Main/Hedge]],4)="MAIN","MAIN","HEDGE")</f>
        <v>MAIN</v>
      </c>
      <c r="AK1406" t="str" cm="1">
        <f t="array" ref="AK1406">_xlfn._xlws.FILTER(Table4[Column1],ISNUMBER(SEARCH(Table4[Column1],MIS[[#This Row],[OrderUniqueIdentifier]])),"")</f>
        <v>NOTREND</v>
      </c>
    </row>
    <row r="1407" spans="1:37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>
        <f>_xlfn.XLOOKUP(MIS[[#This Row],[TRADING SYMBOL]],[1]Sheet1!$D:$D,[1]Sheet1!$C:$C)</f>
        <v>409.5</v>
      </c>
      <c r="AE1407">
        <f>MIS[[#This Row],[OrderAverageTradedPrice]]*MIS[[#This Row],[OrderQuantity]]</f>
        <v>20089</v>
      </c>
      <c r="AF1407">
        <f>MIS[[#This Row],[LTP]]*MIS[[#This Row],[OrderQuantity]]</f>
        <v>16380</v>
      </c>
      <c r="AG1407">
        <f>IF(MIS[[#This Row],[OrderSide]]="SELL",MIS[[#This Row],[VALUE]]-MIS[[#This Row],[LIVE_VALUE]],MIS[[#This Row],[LIVE_VALUE]]-MIS[[#This Row],[VALUE]])</f>
        <v>3709</v>
      </c>
      <c r="AH1407" t="str" cm="1">
        <f t="array" ref="AH1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7" t="str">
        <f>MIS[[#This Row],[TRADING SYMBOL]]</f>
        <v>SENSEX2552082300PE</v>
      </c>
      <c r="AJ1407" t="str">
        <f>IF(RIGHT(MIS[[#This Row],[Main/Hedge]],4)="MAIN","MAIN","HEDGE")</f>
        <v>MAIN</v>
      </c>
      <c r="AK1407" t="str" cm="1">
        <f t="array" ref="AK1407">_xlfn._xlws.FILTER(Table4[Column1],ISNUMBER(SEARCH(Table4[Column1],MIS[[#This Row],[OrderUniqueIdentifier]])),"")</f>
        <v>NOTREND</v>
      </c>
    </row>
    <row r="1408" spans="1:37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>
        <f>_xlfn.XLOOKUP(MIS[[#This Row],[TRADING SYMBOL]],[1]Sheet1!$D:$D,[1]Sheet1!$C:$C)</f>
        <v>490.65</v>
      </c>
      <c r="AE1408">
        <f>MIS[[#This Row],[OrderAverageTradedPrice]]*MIS[[#This Row],[OrderQuantity]]</f>
        <v>23326</v>
      </c>
      <c r="AF1408">
        <f>MIS[[#This Row],[LTP]]*MIS[[#This Row],[OrderQuantity]]</f>
        <v>19626</v>
      </c>
      <c r="AG1408">
        <f>IF(MIS[[#This Row],[OrderSide]]="SELL",MIS[[#This Row],[VALUE]]-MIS[[#This Row],[LIVE_VALUE]],MIS[[#This Row],[LIVE_VALUE]]-MIS[[#This Row],[VALUE]])</f>
        <v>3700</v>
      </c>
      <c r="AH1408" t="str" cm="1">
        <f t="array" ref="AH1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8" t="str">
        <f>MIS[[#This Row],[TRADING SYMBOL]]</f>
        <v>SENSEX2552082300CE</v>
      </c>
      <c r="AJ1408" t="str">
        <f>IF(RIGHT(MIS[[#This Row],[Main/Hedge]],4)="MAIN","MAIN","HEDGE")</f>
        <v>MAIN</v>
      </c>
      <c r="AK1408" t="str" cm="1">
        <f t="array" ref="AK1408">_xlfn._xlws.FILTER(Table4[Column1],ISNUMBER(SEARCH(Table4[Column1],MIS[[#This Row],[OrderUniqueIdentifier]])),"")</f>
        <v>NOTREND</v>
      </c>
    </row>
    <row r="1409" spans="1:37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>
        <f>_xlfn.XLOOKUP(MIS[[#This Row],[TRADING SYMBOL]],[1]Sheet1!$D:$D,[1]Sheet1!$C:$C)</f>
        <v>490.65</v>
      </c>
      <c r="AE1409">
        <f>MIS[[#This Row],[OrderAverageTradedPrice]]*MIS[[#This Row],[OrderQuantity]]</f>
        <v>23374</v>
      </c>
      <c r="AF1409">
        <f>MIS[[#This Row],[LTP]]*MIS[[#This Row],[OrderQuantity]]</f>
        <v>19626</v>
      </c>
      <c r="AG1409">
        <f>IF(MIS[[#This Row],[OrderSide]]="SELL",MIS[[#This Row],[VALUE]]-MIS[[#This Row],[LIVE_VALUE]],MIS[[#This Row],[LIVE_VALUE]]-MIS[[#This Row],[VALUE]])</f>
        <v>3748</v>
      </c>
      <c r="AH1409" t="str" cm="1">
        <f t="array" ref="AH1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9" t="str">
        <f>MIS[[#This Row],[TRADING SYMBOL]]</f>
        <v>SENSEX2552082300CE</v>
      </c>
      <c r="AJ1409" t="str">
        <f>IF(RIGHT(MIS[[#This Row],[Main/Hedge]],4)="MAIN","MAIN","HEDGE")</f>
        <v>MAIN</v>
      </c>
      <c r="AK1409" t="str" cm="1">
        <f t="array" ref="AK1409">_xlfn._xlws.FILTER(Table4[Column1],ISNUMBER(SEARCH(Table4[Column1],MIS[[#This Row],[OrderUniqueIdentifier]])),"")</f>
        <v>NOTREND</v>
      </c>
    </row>
    <row r="1410" spans="1:37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>
        <f>_xlfn.XLOOKUP(MIS[[#This Row],[TRADING SYMBOL]],[1]Sheet1!$D:$D,[1]Sheet1!$C:$C)</f>
        <v>490.65</v>
      </c>
      <c r="AE1410">
        <f>MIS[[#This Row],[OrderAverageTradedPrice]]*MIS[[#This Row],[OrderQuantity]]</f>
        <v>23202</v>
      </c>
      <c r="AF1410">
        <f>MIS[[#This Row],[LTP]]*MIS[[#This Row],[OrderQuantity]]</f>
        <v>19626</v>
      </c>
      <c r="AG1410">
        <f>IF(MIS[[#This Row],[OrderSide]]="SELL",MIS[[#This Row],[VALUE]]-MIS[[#This Row],[LIVE_VALUE]],MIS[[#This Row],[LIVE_VALUE]]-MIS[[#This Row],[VALUE]])</f>
        <v>3576</v>
      </c>
      <c r="AH1410" t="str" cm="1">
        <f t="array" ref="AH1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0" t="str">
        <f>MIS[[#This Row],[TRADING SYMBOL]]</f>
        <v>SENSEX2552082300CE</v>
      </c>
      <c r="AJ1410" t="str">
        <f>IF(RIGHT(MIS[[#This Row],[Main/Hedge]],4)="MAIN","MAIN","HEDGE")</f>
        <v>MAIN</v>
      </c>
      <c r="AK1410" t="str" cm="1">
        <f t="array" ref="AK1410">_xlfn._xlws.FILTER(Table4[Column1],ISNUMBER(SEARCH(Table4[Column1],MIS[[#This Row],[OrderUniqueIdentifier]])),"")</f>
        <v>NOTREND</v>
      </c>
    </row>
    <row r="1411" spans="1:37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>
        <f>_xlfn.XLOOKUP(MIS[[#This Row],[TRADING SYMBOL]],[1]Sheet1!$D:$D,[1]Sheet1!$C:$C)</f>
        <v>409.5</v>
      </c>
      <c r="AE1411">
        <f>MIS[[#This Row],[OrderAverageTradedPrice]]*MIS[[#This Row],[OrderQuantity]]</f>
        <v>20076</v>
      </c>
      <c r="AF1411">
        <f>MIS[[#This Row],[LTP]]*MIS[[#This Row],[OrderQuantity]]</f>
        <v>16380</v>
      </c>
      <c r="AG1411">
        <f>IF(MIS[[#This Row],[OrderSide]]="SELL",MIS[[#This Row],[VALUE]]-MIS[[#This Row],[LIVE_VALUE]],MIS[[#This Row],[LIVE_VALUE]]-MIS[[#This Row],[VALUE]])</f>
        <v>3696</v>
      </c>
      <c r="AH1411" t="str" cm="1">
        <f t="array" ref="AH1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1" t="str">
        <f>MIS[[#This Row],[TRADING SYMBOL]]</f>
        <v>SENSEX2552082300PE</v>
      </c>
      <c r="AJ1411" t="str">
        <f>IF(RIGHT(MIS[[#This Row],[Main/Hedge]],4)="MAIN","MAIN","HEDGE")</f>
        <v>MAIN</v>
      </c>
      <c r="AK1411" t="str" cm="1">
        <f t="array" ref="AK1411">_xlfn._xlws.FILTER(Table4[Column1],ISNUMBER(SEARCH(Table4[Column1],MIS[[#This Row],[OrderUniqueIdentifier]])),"")</f>
        <v>NOTREND</v>
      </c>
    </row>
    <row r="1412" spans="1:37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>
        <f>_xlfn.XLOOKUP(MIS[[#This Row],[TRADING SYMBOL]],[1]Sheet1!$D:$D,[1]Sheet1!$C:$C)</f>
        <v>490.65</v>
      </c>
      <c r="AE1412">
        <f>MIS[[#This Row],[OrderAverageTradedPrice]]*MIS[[#This Row],[OrderQuantity]]</f>
        <v>23284</v>
      </c>
      <c r="AF1412">
        <f>MIS[[#This Row],[LTP]]*MIS[[#This Row],[OrderQuantity]]</f>
        <v>19626</v>
      </c>
      <c r="AG1412">
        <f>IF(MIS[[#This Row],[OrderSide]]="SELL",MIS[[#This Row],[VALUE]]-MIS[[#This Row],[LIVE_VALUE]],MIS[[#This Row],[LIVE_VALUE]]-MIS[[#This Row],[VALUE]])</f>
        <v>3658</v>
      </c>
      <c r="AH1412" t="str" cm="1">
        <f t="array" ref="AH1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2" t="str">
        <f>MIS[[#This Row],[TRADING SYMBOL]]</f>
        <v>SENSEX2552082300CE</v>
      </c>
      <c r="AJ1412" t="str">
        <f>IF(RIGHT(MIS[[#This Row],[Main/Hedge]],4)="MAIN","MAIN","HEDGE")</f>
        <v>MAIN</v>
      </c>
      <c r="AK1412" t="str" cm="1">
        <f t="array" ref="AK1412">_xlfn._xlws.FILTER(Table4[Column1],ISNUMBER(SEARCH(Table4[Column1],MIS[[#This Row],[OrderUniqueIdentifier]])),"")</f>
        <v>NOTREND</v>
      </c>
    </row>
    <row r="1413" spans="1:37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>
        <f>_xlfn.XLOOKUP(MIS[[#This Row],[TRADING SYMBOL]],[1]Sheet1!$D:$D,[1]Sheet1!$C:$C)</f>
        <v>409.5</v>
      </c>
      <c r="AE1413">
        <f>MIS[[#This Row],[OrderAverageTradedPrice]]*MIS[[#This Row],[OrderQuantity]]</f>
        <v>20086</v>
      </c>
      <c r="AF1413">
        <f>MIS[[#This Row],[LTP]]*MIS[[#This Row],[OrderQuantity]]</f>
        <v>16380</v>
      </c>
      <c r="AG1413">
        <f>IF(MIS[[#This Row],[OrderSide]]="SELL",MIS[[#This Row],[VALUE]]-MIS[[#This Row],[LIVE_VALUE]],MIS[[#This Row],[LIVE_VALUE]]-MIS[[#This Row],[VALUE]])</f>
        <v>3706</v>
      </c>
      <c r="AH1413" t="str" cm="1">
        <f t="array" ref="AH1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3" t="str">
        <f>MIS[[#This Row],[TRADING SYMBOL]]</f>
        <v>SENSEX2552082300PE</v>
      </c>
      <c r="AJ1413" t="str">
        <f>IF(RIGHT(MIS[[#This Row],[Main/Hedge]],4)="MAIN","MAIN","HEDGE")</f>
        <v>MAIN</v>
      </c>
      <c r="AK1413" t="str" cm="1">
        <f t="array" ref="AK1413">_xlfn._xlws.FILTER(Table4[Column1],ISNUMBER(SEARCH(Table4[Column1],MIS[[#This Row],[OrderUniqueIdentifier]])),"")</f>
        <v>NOTREND</v>
      </c>
    </row>
    <row r="1414" spans="1:37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>
        <f>_xlfn.XLOOKUP(MIS[[#This Row],[TRADING SYMBOL]],[1]Sheet1!$D:$D,[1]Sheet1!$C:$C)</f>
        <v>409.5</v>
      </c>
      <c r="AE1414">
        <f>MIS[[#This Row],[OrderAverageTradedPrice]]*MIS[[#This Row],[OrderQuantity]]</f>
        <v>50139</v>
      </c>
      <c r="AF1414">
        <f>MIS[[#This Row],[LTP]]*MIS[[#This Row],[OrderQuantity]]</f>
        <v>40950</v>
      </c>
      <c r="AG1414">
        <f>IF(MIS[[#This Row],[OrderSide]]="SELL",MIS[[#This Row],[VALUE]]-MIS[[#This Row],[LIVE_VALUE]],MIS[[#This Row],[LIVE_VALUE]]-MIS[[#This Row],[VALUE]])</f>
        <v>9189</v>
      </c>
      <c r="AH1414" t="str" cm="1">
        <f t="array" ref="AH1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4" t="str">
        <f>MIS[[#This Row],[TRADING SYMBOL]]</f>
        <v>SENSEX2552082300PE</v>
      </c>
      <c r="AJ1414" t="str">
        <f>IF(RIGHT(MIS[[#This Row],[Main/Hedge]],4)="MAIN","MAIN","HEDGE")</f>
        <v>MAIN</v>
      </c>
      <c r="AK1414" t="str" cm="1">
        <f t="array" ref="AK1414">_xlfn._xlws.FILTER(Table4[Column1],ISNUMBER(SEARCH(Table4[Column1],MIS[[#This Row],[OrderUniqueIdentifier]])),"")</f>
        <v>NOTREND</v>
      </c>
    </row>
    <row r="1415" spans="1:37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>
        <f>_xlfn.XLOOKUP(MIS[[#This Row],[TRADING SYMBOL]],[1]Sheet1!$D:$D,[1]Sheet1!$C:$C)</f>
        <v>409.5</v>
      </c>
      <c r="AE1415">
        <f>MIS[[#This Row],[OrderAverageTradedPrice]]*MIS[[#This Row],[OrderQuantity]]</f>
        <v>40248</v>
      </c>
      <c r="AF1415">
        <f>MIS[[#This Row],[LTP]]*MIS[[#This Row],[OrderQuantity]]</f>
        <v>32760</v>
      </c>
      <c r="AG1415">
        <f>IF(MIS[[#This Row],[OrderSide]]="SELL",MIS[[#This Row],[VALUE]]-MIS[[#This Row],[LIVE_VALUE]],MIS[[#This Row],[LIVE_VALUE]]-MIS[[#This Row],[VALUE]])</f>
        <v>7488</v>
      </c>
      <c r="AH1415" t="str" cm="1">
        <f t="array" ref="AH1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5" t="str">
        <f>MIS[[#This Row],[TRADING SYMBOL]]</f>
        <v>SENSEX2552082300PE</v>
      </c>
      <c r="AJ1415" t="str">
        <f>IF(RIGHT(MIS[[#This Row],[Main/Hedge]],4)="MAIN","MAIN","HEDGE")</f>
        <v>MAIN</v>
      </c>
      <c r="AK1415" t="str" cm="1">
        <f t="array" ref="AK1415">_xlfn._xlws.FILTER(Table4[Column1],ISNUMBER(SEARCH(Table4[Column1],MIS[[#This Row],[OrderUniqueIdentifier]])),"")</f>
        <v>NOTREND</v>
      </c>
    </row>
    <row r="1416" spans="1:37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>
        <f>_xlfn.XLOOKUP(MIS[[#This Row],[TRADING SYMBOL]],[1]Sheet1!$D:$D,[1]Sheet1!$C:$C)</f>
        <v>409.5</v>
      </c>
      <c r="AE1416">
        <f>MIS[[#This Row],[OrderAverageTradedPrice]]*MIS[[#This Row],[OrderQuantity]]</f>
        <v>10028</v>
      </c>
      <c r="AF1416">
        <f>MIS[[#This Row],[LTP]]*MIS[[#This Row],[OrderQuantity]]</f>
        <v>8190</v>
      </c>
      <c r="AG1416">
        <f>IF(MIS[[#This Row],[OrderSide]]="SELL",MIS[[#This Row],[VALUE]]-MIS[[#This Row],[LIVE_VALUE]],MIS[[#This Row],[LIVE_VALUE]]-MIS[[#This Row],[VALUE]])</f>
        <v>1838</v>
      </c>
      <c r="AH1416" t="str" cm="1">
        <f t="array" ref="AH1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6" t="str">
        <f>MIS[[#This Row],[TRADING SYMBOL]]</f>
        <v>SENSEX2552082300PE</v>
      </c>
      <c r="AJ1416" t="str">
        <f>IF(RIGHT(MIS[[#This Row],[Main/Hedge]],4)="MAIN","MAIN","HEDGE")</f>
        <v>MAIN</v>
      </c>
      <c r="AK1416" t="str" cm="1">
        <f t="array" ref="AK1416">_xlfn._xlws.FILTER(Table4[Column1],ISNUMBER(SEARCH(Table4[Column1],MIS[[#This Row],[OrderUniqueIdentifier]])),"")</f>
        <v>NOTREND</v>
      </c>
    </row>
    <row r="1417" spans="1:37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>
        <f>_xlfn.XLOOKUP(MIS[[#This Row],[TRADING SYMBOL]],[1]Sheet1!$D:$D,[1]Sheet1!$C:$C)</f>
        <v>490.65</v>
      </c>
      <c r="AE1417">
        <f>MIS[[#This Row],[OrderAverageTradedPrice]]*MIS[[#This Row],[OrderQuantity]]</f>
        <v>11717</v>
      </c>
      <c r="AF1417">
        <f>MIS[[#This Row],[LTP]]*MIS[[#This Row],[OrderQuantity]]</f>
        <v>9813</v>
      </c>
      <c r="AG1417">
        <f>IF(MIS[[#This Row],[OrderSide]]="SELL",MIS[[#This Row],[VALUE]]-MIS[[#This Row],[LIVE_VALUE]],MIS[[#This Row],[LIVE_VALUE]]-MIS[[#This Row],[VALUE]])</f>
        <v>1904</v>
      </c>
      <c r="AH1417" t="str" cm="1">
        <f t="array" ref="AH1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7" t="str">
        <f>MIS[[#This Row],[TRADING SYMBOL]]</f>
        <v>SENSEX2552082300CE</v>
      </c>
      <c r="AJ1417" t="str">
        <f>IF(RIGHT(MIS[[#This Row],[Main/Hedge]],4)="MAIN","MAIN","HEDGE")</f>
        <v>MAIN</v>
      </c>
      <c r="AK1417" t="str" cm="1">
        <f t="array" ref="AK1417">_xlfn._xlws.FILTER(Table4[Column1],ISNUMBER(SEARCH(Table4[Column1],MIS[[#This Row],[OrderUniqueIdentifier]])),"")</f>
        <v>NOTREND</v>
      </c>
    </row>
    <row r="1418" spans="1:37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>
        <f>_xlfn.XLOOKUP(MIS[[#This Row],[TRADING SYMBOL]],[1]Sheet1!$D:$D,[1]Sheet1!$C:$C)</f>
        <v>409.5</v>
      </c>
      <c r="AE1418">
        <f>MIS[[#This Row],[OrderAverageTradedPrice]]*MIS[[#This Row],[OrderQuantity]]</f>
        <v>20058</v>
      </c>
      <c r="AF1418">
        <f>MIS[[#This Row],[LTP]]*MIS[[#This Row],[OrderQuantity]]</f>
        <v>16380</v>
      </c>
      <c r="AG1418">
        <f>IF(MIS[[#This Row],[OrderSide]]="SELL",MIS[[#This Row],[VALUE]]-MIS[[#This Row],[LIVE_VALUE]],MIS[[#This Row],[LIVE_VALUE]]-MIS[[#This Row],[VALUE]])</f>
        <v>3678</v>
      </c>
      <c r="AH1418" t="str" cm="1">
        <f t="array" ref="AH1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8" t="str">
        <f>MIS[[#This Row],[TRADING SYMBOL]]</f>
        <v>SENSEX2552082300PE</v>
      </c>
      <c r="AJ1418" t="str">
        <f>IF(RIGHT(MIS[[#This Row],[Main/Hedge]],4)="MAIN","MAIN","HEDGE")</f>
        <v>MAIN</v>
      </c>
      <c r="AK1418" t="str" cm="1">
        <f t="array" ref="AK1418">_xlfn._xlws.FILTER(Table4[Column1],ISNUMBER(SEARCH(Table4[Column1],MIS[[#This Row],[OrderUniqueIdentifier]])),"")</f>
        <v>NOTREND</v>
      </c>
    </row>
    <row r="1419" spans="1:37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>
        <f>_xlfn.XLOOKUP(MIS[[#This Row],[TRADING SYMBOL]],[1]Sheet1!$D:$D,[1]Sheet1!$C:$C)</f>
        <v>409.5</v>
      </c>
      <c r="AE1419">
        <f>MIS[[#This Row],[OrderAverageTradedPrice]]*MIS[[#This Row],[OrderQuantity]]</f>
        <v>20120</v>
      </c>
      <c r="AF1419">
        <f>MIS[[#This Row],[LTP]]*MIS[[#This Row],[OrderQuantity]]</f>
        <v>16380</v>
      </c>
      <c r="AG1419">
        <f>IF(MIS[[#This Row],[OrderSide]]="SELL",MIS[[#This Row],[VALUE]]-MIS[[#This Row],[LIVE_VALUE]],MIS[[#This Row],[LIVE_VALUE]]-MIS[[#This Row],[VALUE]])</f>
        <v>3740</v>
      </c>
      <c r="AH1419" t="str" cm="1">
        <f t="array" ref="AH1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9" t="str">
        <f>MIS[[#This Row],[TRADING SYMBOL]]</f>
        <v>SENSEX2552082300PE</v>
      </c>
      <c r="AJ1419" t="str">
        <f>IF(RIGHT(MIS[[#This Row],[Main/Hedge]],4)="MAIN","MAIN","HEDGE")</f>
        <v>MAIN</v>
      </c>
      <c r="AK1419" t="str" cm="1">
        <f t="array" ref="AK1419">_xlfn._xlws.FILTER(Table4[Column1],ISNUMBER(SEARCH(Table4[Column1],MIS[[#This Row],[OrderUniqueIdentifier]])),"")</f>
        <v>NOTREND</v>
      </c>
    </row>
    <row r="1420" spans="1:37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>
        <f>_xlfn.XLOOKUP(MIS[[#This Row],[TRADING SYMBOL]],[1]Sheet1!$D:$D,[1]Sheet1!$C:$C)</f>
        <v>409.5</v>
      </c>
      <c r="AE1420">
        <f>MIS[[#This Row],[OrderAverageTradedPrice]]*MIS[[#This Row],[OrderQuantity]]</f>
        <v>20175</v>
      </c>
      <c r="AF1420">
        <f>MIS[[#This Row],[LTP]]*MIS[[#This Row],[OrderQuantity]]</f>
        <v>16380</v>
      </c>
      <c r="AG1420">
        <f>IF(MIS[[#This Row],[OrderSide]]="SELL",MIS[[#This Row],[VALUE]]-MIS[[#This Row],[LIVE_VALUE]],MIS[[#This Row],[LIVE_VALUE]]-MIS[[#This Row],[VALUE]])</f>
        <v>3795</v>
      </c>
      <c r="AH1420" t="str" cm="1">
        <f t="array" ref="AH1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0" t="str">
        <f>MIS[[#This Row],[TRADING SYMBOL]]</f>
        <v>SENSEX2552082300PE</v>
      </c>
      <c r="AJ1420" t="str">
        <f>IF(RIGHT(MIS[[#This Row],[Main/Hedge]],4)="MAIN","MAIN","HEDGE")</f>
        <v>MAIN</v>
      </c>
      <c r="AK1420" t="str" cm="1">
        <f t="array" ref="AK1420">_xlfn._xlws.FILTER(Table4[Column1],ISNUMBER(SEARCH(Table4[Column1],MIS[[#This Row],[OrderUniqueIdentifier]])),"")</f>
        <v>NOTREND</v>
      </c>
    </row>
    <row r="1421" spans="1:37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>
        <f>_xlfn.XLOOKUP(MIS[[#This Row],[TRADING SYMBOL]],[1]Sheet1!$D:$D,[1]Sheet1!$C:$C)</f>
        <v>490.65</v>
      </c>
      <c r="AE1421">
        <f>MIS[[#This Row],[OrderAverageTradedPrice]]*MIS[[#This Row],[OrderQuantity]]</f>
        <v>23325</v>
      </c>
      <c r="AF1421">
        <f>MIS[[#This Row],[LTP]]*MIS[[#This Row],[OrderQuantity]]</f>
        <v>19626</v>
      </c>
      <c r="AG1421">
        <f>IF(MIS[[#This Row],[OrderSide]]="SELL",MIS[[#This Row],[VALUE]]-MIS[[#This Row],[LIVE_VALUE]],MIS[[#This Row],[LIVE_VALUE]]-MIS[[#This Row],[VALUE]])</f>
        <v>3699</v>
      </c>
      <c r="AH1421" t="str" cm="1">
        <f t="array" ref="AH1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1" t="str">
        <f>MIS[[#This Row],[TRADING SYMBOL]]</f>
        <v>SENSEX2552082300CE</v>
      </c>
      <c r="AJ1421" t="str">
        <f>IF(RIGHT(MIS[[#This Row],[Main/Hedge]],4)="MAIN","MAIN","HEDGE")</f>
        <v>MAIN</v>
      </c>
      <c r="AK1421" t="str" cm="1">
        <f t="array" ref="AK1421">_xlfn._xlws.FILTER(Table4[Column1],ISNUMBER(SEARCH(Table4[Column1],MIS[[#This Row],[OrderUniqueIdentifier]])),"")</f>
        <v>NOTREND</v>
      </c>
    </row>
    <row r="1422" spans="1:37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>
        <f>_xlfn.XLOOKUP(MIS[[#This Row],[TRADING SYMBOL]],[1]Sheet1!$D:$D,[1]Sheet1!$C:$C)</f>
        <v>490.65</v>
      </c>
      <c r="AE1422">
        <f>MIS[[#This Row],[OrderAverageTradedPrice]]*MIS[[#This Row],[OrderQuantity]]</f>
        <v>46406</v>
      </c>
      <c r="AF1422">
        <f>MIS[[#This Row],[LTP]]*MIS[[#This Row],[OrderQuantity]]</f>
        <v>39252</v>
      </c>
      <c r="AG1422">
        <f>IF(MIS[[#This Row],[OrderSide]]="SELL",MIS[[#This Row],[VALUE]]-MIS[[#This Row],[LIVE_VALUE]],MIS[[#This Row],[LIVE_VALUE]]-MIS[[#This Row],[VALUE]])</f>
        <v>7154</v>
      </c>
      <c r="AH1422" t="str" cm="1">
        <f t="array" ref="AH1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2" t="str">
        <f>MIS[[#This Row],[TRADING SYMBOL]]</f>
        <v>SENSEX2552082300CE</v>
      </c>
      <c r="AJ1422" t="str">
        <f>IF(RIGHT(MIS[[#This Row],[Main/Hedge]],4)="MAIN","MAIN","HEDGE")</f>
        <v>MAIN</v>
      </c>
      <c r="AK1422" t="str" cm="1">
        <f t="array" ref="AK1422">_xlfn._xlws.FILTER(Table4[Column1],ISNUMBER(SEARCH(Table4[Column1],MIS[[#This Row],[OrderUniqueIdentifier]])),"")</f>
        <v>NOTREND</v>
      </c>
    </row>
    <row r="1423" spans="1:37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>
        <f>_xlfn.XLOOKUP(MIS[[#This Row],[TRADING SYMBOL]],[1]Sheet1!$D:$D,[1]Sheet1!$C:$C)</f>
        <v>409.5</v>
      </c>
      <c r="AE1423">
        <f>MIS[[#This Row],[OrderAverageTradedPrice]]*MIS[[#This Row],[OrderQuantity]]</f>
        <v>40176</v>
      </c>
      <c r="AF1423">
        <f>MIS[[#This Row],[LTP]]*MIS[[#This Row],[OrderQuantity]]</f>
        <v>32760</v>
      </c>
      <c r="AG1423">
        <f>IF(MIS[[#This Row],[OrderSide]]="SELL",MIS[[#This Row],[VALUE]]-MIS[[#This Row],[LIVE_VALUE]],MIS[[#This Row],[LIVE_VALUE]]-MIS[[#This Row],[VALUE]])</f>
        <v>7416</v>
      </c>
      <c r="AH1423" t="str" cm="1">
        <f t="array" ref="AH1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3" t="str">
        <f>MIS[[#This Row],[TRADING SYMBOL]]</f>
        <v>SENSEX2552082300PE</v>
      </c>
      <c r="AJ1423" t="str">
        <f>IF(RIGHT(MIS[[#This Row],[Main/Hedge]],4)="MAIN","MAIN","HEDGE")</f>
        <v>MAIN</v>
      </c>
      <c r="AK1423" t="str" cm="1">
        <f t="array" ref="AK1423">_xlfn._xlws.FILTER(Table4[Column1],ISNUMBER(SEARCH(Table4[Column1],MIS[[#This Row],[OrderUniqueIdentifier]])),"")</f>
        <v>NOTREND</v>
      </c>
    </row>
    <row r="1424" spans="1:37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>
        <f>_xlfn.XLOOKUP(MIS[[#This Row],[TRADING SYMBOL]],[1]Sheet1!$D:$D,[1]Sheet1!$C:$C)</f>
        <v>409.5</v>
      </c>
      <c r="AE1424">
        <f>MIS[[#This Row],[OrderAverageTradedPrice]]*MIS[[#This Row],[OrderQuantity]]</f>
        <v>40384</v>
      </c>
      <c r="AF1424">
        <f>MIS[[#This Row],[LTP]]*MIS[[#This Row],[OrderQuantity]]</f>
        <v>32760</v>
      </c>
      <c r="AG1424">
        <f>IF(MIS[[#This Row],[OrderSide]]="SELL",MIS[[#This Row],[VALUE]]-MIS[[#This Row],[LIVE_VALUE]],MIS[[#This Row],[LIVE_VALUE]]-MIS[[#This Row],[VALUE]])</f>
        <v>7624</v>
      </c>
      <c r="AH1424" t="str" cm="1">
        <f t="array" ref="AH1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4" t="str">
        <f>MIS[[#This Row],[TRADING SYMBOL]]</f>
        <v>SENSEX2552082300PE</v>
      </c>
      <c r="AJ1424" t="str">
        <f>IF(RIGHT(MIS[[#This Row],[Main/Hedge]],4)="MAIN","MAIN","HEDGE")</f>
        <v>MAIN</v>
      </c>
      <c r="AK1424" t="str" cm="1">
        <f t="array" ref="AK1424">_xlfn._xlws.FILTER(Table4[Column1],ISNUMBER(SEARCH(Table4[Column1],MIS[[#This Row],[OrderUniqueIdentifier]])),"")</f>
        <v>NOTREND</v>
      </c>
    </row>
    <row r="1425" spans="1:37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>
        <f>_xlfn.XLOOKUP(MIS[[#This Row],[TRADING SYMBOL]],[1]Sheet1!$D:$D,[1]Sheet1!$C:$C)</f>
        <v>490.65</v>
      </c>
      <c r="AE1425">
        <f>MIS[[#This Row],[OrderAverageTradedPrice]]*MIS[[#This Row],[OrderQuantity]]</f>
        <v>11673</v>
      </c>
      <c r="AF1425">
        <f>MIS[[#This Row],[LTP]]*MIS[[#This Row],[OrderQuantity]]</f>
        <v>9813</v>
      </c>
      <c r="AG1425">
        <f>IF(MIS[[#This Row],[OrderSide]]="SELL",MIS[[#This Row],[VALUE]]-MIS[[#This Row],[LIVE_VALUE]],MIS[[#This Row],[LIVE_VALUE]]-MIS[[#This Row],[VALUE]])</f>
        <v>1860</v>
      </c>
      <c r="AH1425" t="str" cm="1">
        <f t="array" ref="AH1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5" t="str">
        <f>MIS[[#This Row],[TRADING SYMBOL]]</f>
        <v>SENSEX2552082300CE</v>
      </c>
      <c r="AJ1425" t="str">
        <f>IF(RIGHT(MIS[[#This Row],[Main/Hedge]],4)="MAIN","MAIN","HEDGE")</f>
        <v>MAIN</v>
      </c>
      <c r="AK1425" t="str" cm="1">
        <f t="array" ref="AK1425">_xlfn._xlws.FILTER(Table4[Column1],ISNUMBER(SEARCH(Table4[Column1],MIS[[#This Row],[OrderUniqueIdentifier]])),"")</f>
        <v>NOTREND</v>
      </c>
    </row>
    <row r="1426" spans="1:37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>
        <f>_xlfn.XLOOKUP(MIS[[#This Row],[TRADING SYMBOL]],[1]Sheet1!$D:$D,[1]Sheet1!$C:$C)</f>
        <v>490.65</v>
      </c>
      <c r="AE1426">
        <f>MIS[[#This Row],[OrderAverageTradedPrice]]*MIS[[#This Row],[OrderQuantity]]</f>
        <v>46700</v>
      </c>
      <c r="AF1426">
        <f>MIS[[#This Row],[LTP]]*MIS[[#This Row],[OrderQuantity]]</f>
        <v>39252</v>
      </c>
      <c r="AG1426">
        <f>IF(MIS[[#This Row],[OrderSide]]="SELL",MIS[[#This Row],[VALUE]]-MIS[[#This Row],[LIVE_VALUE]],MIS[[#This Row],[LIVE_VALUE]]-MIS[[#This Row],[VALUE]])</f>
        <v>7448</v>
      </c>
      <c r="AH1426" t="str" cm="1">
        <f t="array" ref="AH1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6" t="str">
        <f>MIS[[#This Row],[TRADING SYMBOL]]</f>
        <v>SENSEX2552082300CE</v>
      </c>
      <c r="AJ1426" t="str">
        <f>IF(RIGHT(MIS[[#This Row],[Main/Hedge]],4)="MAIN","MAIN","HEDGE")</f>
        <v>MAIN</v>
      </c>
      <c r="AK1426" t="str" cm="1">
        <f t="array" ref="AK1426">_xlfn._xlws.FILTER(Table4[Column1],ISNUMBER(SEARCH(Table4[Column1],MIS[[#This Row],[OrderUniqueIdentifier]])),"")</f>
        <v>NOTREND</v>
      </c>
    </row>
    <row r="1427" spans="1:37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>
        <f>_xlfn.XLOOKUP(MIS[[#This Row],[TRADING SYMBOL]],[1]Sheet1!$D:$D,[1]Sheet1!$C:$C)</f>
        <v>409.5</v>
      </c>
      <c r="AE1427">
        <f>MIS[[#This Row],[OrderAverageTradedPrice]]*MIS[[#This Row],[OrderQuantity]]</f>
        <v>60396.999999999956</v>
      </c>
      <c r="AF1427">
        <f>MIS[[#This Row],[LTP]]*MIS[[#This Row],[OrderQuantity]]</f>
        <v>49140</v>
      </c>
      <c r="AG1427">
        <f>IF(MIS[[#This Row],[OrderSide]]="SELL",MIS[[#This Row],[VALUE]]-MIS[[#This Row],[LIVE_VALUE]],MIS[[#This Row],[LIVE_VALUE]]-MIS[[#This Row],[VALUE]])</f>
        <v>11256.999999999956</v>
      </c>
      <c r="AH1427" t="str" cm="1">
        <f t="array" ref="AH1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7" t="str">
        <f>MIS[[#This Row],[TRADING SYMBOL]]</f>
        <v>SENSEX2552082300PE</v>
      </c>
      <c r="AJ1427" t="str">
        <f>IF(RIGHT(MIS[[#This Row],[Main/Hedge]],4)="MAIN","MAIN","HEDGE")</f>
        <v>MAIN</v>
      </c>
      <c r="AK1427" t="str" cm="1">
        <f t="array" ref="AK1427">_xlfn._xlws.FILTER(Table4[Column1],ISNUMBER(SEARCH(Table4[Column1],MIS[[#This Row],[OrderUniqueIdentifier]])),"")</f>
        <v>NOTREND</v>
      </c>
    </row>
    <row r="1428" spans="1:37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>
        <f>_xlfn.XLOOKUP(MIS[[#This Row],[TRADING SYMBOL]],[1]Sheet1!$D:$D,[1]Sheet1!$C:$C)</f>
        <v>490.65</v>
      </c>
      <c r="AE1428">
        <f>MIS[[#This Row],[OrderAverageTradedPrice]]*MIS[[#This Row],[OrderQuantity]]</f>
        <v>81424.999999999884</v>
      </c>
      <c r="AF1428">
        <f>MIS[[#This Row],[LTP]]*MIS[[#This Row],[OrderQuantity]]</f>
        <v>68691</v>
      </c>
      <c r="AG1428">
        <f>IF(MIS[[#This Row],[OrderSide]]="SELL",MIS[[#This Row],[VALUE]]-MIS[[#This Row],[LIVE_VALUE]],MIS[[#This Row],[LIVE_VALUE]]-MIS[[#This Row],[VALUE]])</f>
        <v>12733.999999999884</v>
      </c>
      <c r="AH1428" t="str" cm="1">
        <f t="array" ref="AH1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8" t="str">
        <f>MIS[[#This Row],[TRADING SYMBOL]]</f>
        <v>SENSEX2552082300CE</v>
      </c>
      <c r="AJ1428" t="str">
        <f>IF(RIGHT(MIS[[#This Row],[Main/Hedge]],4)="MAIN","MAIN","HEDGE")</f>
        <v>MAIN</v>
      </c>
      <c r="AK1428" t="str" cm="1">
        <f t="array" ref="AK1428">_xlfn._xlws.FILTER(Table4[Column1],ISNUMBER(SEARCH(Table4[Column1],MIS[[#This Row],[OrderUniqueIdentifier]])),"")</f>
        <v>NOTREND</v>
      </c>
    </row>
    <row r="1429" spans="1:37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>
        <f>_xlfn.XLOOKUP(MIS[[#This Row],[TRADING SYMBOL]],[1]Sheet1!$D:$D,[1]Sheet1!$C:$C)</f>
        <v>409.5</v>
      </c>
      <c r="AE1429">
        <f>MIS[[#This Row],[OrderAverageTradedPrice]]*MIS[[#This Row],[OrderQuantity]]</f>
        <v>70187.999999999971</v>
      </c>
      <c r="AF1429">
        <f>MIS[[#This Row],[LTP]]*MIS[[#This Row],[OrderQuantity]]</f>
        <v>57330</v>
      </c>
      <c r="AG1429">
        <f>IF(MIS[[#This Row],[OrderSide]]="SELL",MIS[[#This Row],[VALUE]]-MIS[[#This Row],[LIVE_VALUE]],MIS[[#This Row],[LIVE_VALUE]]-MIS[[#This Row],[VALUE]])</f>
        <v>12857.999999999971</v>
      </c>
      <c r="AH1429" t="str" cm="1">
        <f t="array" ref="AH1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9" t="str">
        <f>MIS[[#This Row],[TRADING SYMBOL]]</f>
        <v>SENSEX2552082300PE</v>
      </c>
      <c r="AJ1429" t="str">
        <f>IF(RIGHT(MIS[[#This Row],[Main/Hedge]],4)="MAIN","MAIN","HEDGE")</f>
        <v>MAIN</v>
      </c>
      <c r="AK1429" t="str" cm="1">
        <f t="array" ref="AK1429">_xlfn._xlws.FILTER(Table4[Column1],ISNUMBER(SEARCH(Table4[Column1],MIS[[#This Row],[OrderUniqueIdentifier]])),"")</f>
        <v>NOTREND</v>
      </c>
    </row>
    <row r="1430" spans="1:37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>
        <f>_xlfn.XLOOKUP(MIS[[#This Row],[TRADING SYMBOL]],[1]Sheet1!$D:$D,[1]Sheet1!$C:$C)</f>
        <v>490.65</v>
      </c>
      <c r="AE1430">
        <f>MIS[[#This Row],[OrderAverageTradedPrice]]*MIS[[#This Row],[OrderQuantity]]</f>
        <v>128416.00000000001</v>
      </c>
      <c r="AF1430">
        <f>MIS[[#This Row],[LTP]]*MIS[[#This Row],[OrderQuantity]]</f>
        <v>107943</v>
      </c>
      <c r="AG1430">
        <f>IF(MIS[[#This Row],[OrderSide]]="SELL",MIS[[#This Row],[VALUE]]-MIS[[#This Row],[LIVE_VALUE]],MIS[[#This Row],[LIVE_VALUE]]-MIS[[#This Row],[VALUE]])</f>
        <v>20473.000000000015</v>
      </c>
      <c r="AH1430" t="str" cm="1">
        <f t="array" ref="AH1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0" t="str">
        <f>MIS[[#This Row],[TRADING SYMBOL]]</f>
        <v>SENSEX2552082300CE</v>
      </c>
      <c r="AJ1430" t="str">
        <f>IF(RIGHT(MIS[[#This Row],[Main/Hedge]],4)="MAIN","MAIN","HEDGE")</f>
        <v>MAIN</v>
      </c>
      <c r="AK1430" t="str" cm="1">
        <f t="array" ref="AK1430">_xlfn._xlws.FILTER(Table4[Column1],ISNUMBER(SEARCH(Table4[Column1],MIS[[#This Row],[OrderUniqueIdentifier]])),"")</f>
        <v>NOTREND</v>
      </c>
    </row>
    <row r="1431" spans="1:37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>
        <f>_xlfn.XLOOKUP(MIS[[#This Row],[TRADING SYMBOL]],[1]Sheet1!$D:$D,[1]Sheet1!$C:$C)</f>
        <v>409.5</v>
      </c>
      <c r="AE1431">
        <f>MIS[[#This Row],[OrderAverageTradedPrice]]*MIS[[#This Row],[OrderQuantity]]</f>
        <v>20152</v>
      </c>
      <c r="AF1431">
        <f>MIS[[#This Row],[LTP]]*MIS[[#This Row],[OrderQuantity]]</f>
        <v>16380</v>
      </c>
      <c r="AG1431">
        <f>IF(MIS[[#This Row],[OrderSide]]="SELL",MIS[[#This Row],[VALUE]]-MIS[[#This Row],[LIVE_VALUE]],MIS[[#This Row],[LIVE_VALUE]]-MIS[[#This Row],[VALUE]])</f>
        <v>3772</v>
      </c>
      <c r="AH1431" t="str" cm="1">
        <f t="array" ref="AH1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1" t="str">
        <f>MIS[[#This Row],[TRADING SYMBOL]]</f>
        <v>SENSEX2552082300PE</v>
      </c>
      <c r="AJ1431" t="str">
        <f>IF(RIGHT(MIS[[#This Row],[Main/Hedge]],4)="MAIN","MAIN","HEDGE")</f>
        <v>MAIN</v>
      </c>
      <c r="AK1431" t="str" cm="1">
        <f t="array" ref="AK1431">_xlfn._xlws.FILTER(Table4[Column1],ISNUMBER(SEARCH(Table4[Column1],MIS[[#This Row],[OrderUniqueIdentifier]])),"")</f>
        <v>NOTREND</v>
      </c>
    </row>
    <row r="1432" spans="1:37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>
        <f>_xlfn.XLOOKUP(MIS[[#This Row],[TRADING SYMBOL]],[1]Sheet1!$D:$D,[1]Sheet1!$C:$C)</f>
        <v>409.5</v>
      </c>
      <c r="AE1432">
        <f>MIS[[#This Row],[OrderAverageTradedPrice]]*MIS[[#This Row],[OrderQuantity]]</f>
        <v>20074</v>
      </c>
      <c r="AF1432">
        <f>MIS[[#This Row],[LTP]]*MIS[[#This Row],[OrderQuantity]]</f>
        <v>16380</v>
      </c>
      <c r="AG1432">
        <f>IF(MIS[[#This Row],[OrderSide]]="SELL",MIS[[#This Row],[VALUE]]-MIS[[#This Row],[LIVE_VALUE]],MIS[[#This Row],[LIVE_VALUE]]-MIS[[#This Row],[VALUE]])</f>
        <v>3694</v>
      </c>
      <c r="AH1432" t="str" cm="1">
        <f t="array" ref="AH1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2" t="str">
        <f>MIS[[#This Row],[TRADING SYMBOL]]</f>
        <v>SENSEX2552082300PE</v>
      </c>
      <c r="AJ1432" t="str">
        <f>IF(RIGHT(MIS[[#This Row],[Main/Hedge]],4)="MAIN","MAIN","HEDGE")</f>
        <v>MAIN</v>
      </c>
      <c r="AK1432" t="str" cm="1">
        <f t="array" ref="AK1432">_xlfn._xlws.FILTER(Table4[Column1],ISNUMBER(SEARCH(Table4[Column1],MIS[[#This Row],[OrderUniqueIdentifier]])),"")</f>
        <v>NOTREND</v>
      </c>
    </row>
    <row r="1433" spans="1:37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>
        <f>_xlfn.XLOOKUP(MIS[[#This Row],[TRADING SYMBOL]],[1]Sheet1!$D:$D,[1]Sheet1!$C:$C)</f>
        <v>409.5</v>
      </c>
      <c r="AE1433">
        <f>MIS[[#This Row],[OrderAverageTradedPrice]]*MIS[[#This Row],[OrderQuantity]]</f>
        <v>10028</v>
      </c>
      <c r="AF1433">
        <f>MIS[[#This Row],[LTP]]*MIS[[#This Row],[OrderQuantity]]</f>
        <v>8190</v>
      </c>
      <c r="AG1433">
        <f>IF(MIS[[#This Row],[OrderSide]]="SELL",MIS[[#This Row],[VALUE]]-MIS[[#This Row],[LIVE_VALUE]],MIS[[#This Row],[LIVE_VALUE]]-MIS[[#This Row],[VALUE]])</f>
        <v>1838</v>
      </c>
      <c r="AH1433" t="str" cm="1">
        <f t="array" ref="AH1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3" t="str">
        <f>MIS[[#This Row],[TRADING SYMBOL]]</f>
        <v>SENSEX2552082300PE</v>
      </c>
      <c r="AJ1433" t="str">
        <f>IF(RIGHT(MIS[[#This Row],[Main/Hedge]],4)="MAIN","MAIN","HEDGE")</f>
        <v>MAIN</v>
      </c>
      <c r="AK1433" t="str" cm="1">
        <f t="array" ref="AK1433">_xlfn._xlws.FILTER(Table4[Column1],ISNUMBER(SEARCH(Table4[Column1],MIS[[#This Row],[OrderUniqueIdentifier]])),"")</f>
        <v>NOTREND</v>
      </c>
    </row>
    <row r="1434" spans="1:37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>
        <f>_xlfn.XLOOKUP(MIS[[#This Row],[TRADING SYMBOL]],[1]Sheet1!$D:$D,[1]Sheet1!$C:$C)</f>
        <v>490.65</v>
      </c>
      <c r="AE1434">
        <f>MIS[[#This Row],[OrderAverageTradedPrice]]*MIS[[#This Row],[OrderQuantity]]</f>
        <v>11688</v>
      </c>
      <c r="AF1434">
        <f>MIS[[#This Row],[LTP]]*MIS[[#This Row],[OrderQuantity]]</f>
        <v>9813</v>
      </c>
      <c r="AG1434">
        <f>IF(MIS[[#This Row],[OrderSide]]="SELL",MIS[[#This Row],[VALUE]]-MIS[[#This Row],[LIVE_VALUE]],MIS[[#This Row],[LIVE_VALUE]]-MIS[[#This Row],[VALUE]])</f>
        <v>1875</v>
      </c>
      <c r="AH1434" t="str" cm="1">
        <f t="array" ref="AH1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4" t="str">
        <f>MIS[[#This Row],[TRADING SYMBOL]]</f>
        <v>SENSEX2552082300CE</v>
      </c>
      <c r="AJ1434" t="str">
        <f>IF(RIGHT(MIS[[#This Row],[Main/Hedge]],4)="MAIN","MAIN","HEDGE")</f>
        <v>MAIN</v>
      </c>
      <c r="AK1434" t="str" cm="1">
        <f t="array" ref="AK1434">_xlfn._xlws.FILTER(Table4[Column1],ISNUMBER(SEARCH(Table4[Column1],MIS[[#This Row],[OrderUniqueIdentifier]])),"")</f>
        <v>NOTREND</v>
      </c>
    </row>
    <row r="1435" spans="1:37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>
        <f>_xlfn.XLOOKUP(MIS[[#This Row],[TRADING SYMBOL]],[1]Sheet1!$D:$D,[1]Sheet1!$C:$C)</f>
        <v>409.5</v>
      </c>
      <c r="AE1435">
        <f>MIS[[#This Row],[OrderAverageTradedPrice]]*MIS[[#This Row],[OrderQuantity]]</f>
        <v>20152</v>
      </c>
      <c r="AF1435">
        <f>MIS[[#This Row],[LTP]]*MIS[[#This Row],[OrderQuantity]]</f>
        <v>16380</v>
      </c>
      <c r="AG1435">
        <f>IF(MIS[[#This Row],[OrderSide]]="SELL",MIS[[#This Row],[VALUE]]-MIS[[#This Row],[LIVE_VALUE]],MIS[[#This Row],[LIVE_VALUE]]-MIS[[#This Row],[VALUE]])</f>
        <v>3772</v>
      </c>
      <c r="AH1435" t="str" cm="1">
        <f t="array" ref="AH1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5" t="str">
        <f>MIS[[#This Row],[TRADING SYMBOL]]</f>
        <v>SENSEX2552082300PE</v>
      </c>
      <c r="AJ1435" t="str">
        <f>IF(RIGHT(MIS[[#This Row],[Main/Hedge]],4)="MAIN","MAIN","HEDGE")</f>
        <v>MAIN</v>
      </c>
      <c r="AK1435" t="str" cm="1">
        <f t="array" ref="AK1435">_xlfn._xlws.FILTER(Table4[Column1],ISNUMBER(SEARCH(Table4[Column1],MIS[[#This Row],[OrderUniqueIdentifier]])),"")</f>
        <v>NOTREND</v>
      </c>
    </row>
    <row r="1436" spans="1:37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>
        <f>_xlfn.XLOOKUP(MIS[[#This Row],[TRADING SYMBOL]],[1]Sheet1!$D:$D,[1]Sheet1!$C:$C)</f>
        <v>409.5</v>
      </c>
      <c r="AE1436">
        <f>MIS[[#This Row],[OrderAverageTradedPrice]]*MIS[[#This Row],[OrderQuantity]]</f>
        <v>10043</v>
      </c>
      <c r="AF1436">
        <f>MIS[[#This Row],[LTP]]*MIS[[#This Row],[OrderQuantity]]</f>
        <v>8190</v>
      </c>
      <c r="AG1436">
        <f>IF(MIS[[#This Row],[OrderSide]]="SELL",MIS[[#This Row],[VALUE]]-MIS[[#This Row],[LIVE_VALUE]],MIS[[#This Row],[LIVE_VALUE]]-MIS[[#This Row],[VALUE]])</f>
        <v>1853</v>
      </c>
      <c r="AH1436" t="str" cm="1">
        <f t="array" ref="AH1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6" t="str">
        <f>MIS[[#This Row],[TRADING SYMBOL]]</f>
        <v>SENSEX2552082300PE</v>
      </c>
      <c r="AJ1436" t="str">
        <f>IF(RIGHT(MIS[[#This Row],[Main/Hedge]],4)="MAIN","MAIN","HEDGE")</f>
        <v>MAIN</v>
      </c>
      <c r="AK1436" t="str" cm="1">
        <f t="array" ref="AK1436">_xlfn._xlws.FILTER(Table4[Column1],ISNUMBER(SEARCH(Table4[Column1],MIS[[#This Row],[OrderUniqueIdentifier]])),"")</f>
        <v>NOTREND</v>
      </c>
    </row>
    <row r="1437" spans="1:37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>
        <f>_xlfn.XLOOKUP(MIS[[#This Row],[TRADING SYMBOL]],[1]Sheet1!$D:$D,[1]Sheet1!$C:$C)</f>
        <v>490.65</v>
      </c>
      <c r="AE1437">
        <f>MIS[[#This Row],[OrderAverageTradedPrice]]*MIS[[#This Row],[OrderQuantity]]</f>
        <v>11690</v>
      </c>
      <c r="AF1437">
        <f>MIS[[#This Row],[LTP]]*MIS[[#This Row],[OrderQuantity]]</f>
        <v>9813</v>
      </c>
      <c r="AG1437">
        <f>IF(MIS[[#This Row],[OrderSide]]="SELL",MIS[[#This Row],[VALUE]]-MIS[[#This Row],[LIVE_VALUE]],MIS[[#This Row],[LIVE_VALUE]]-MIS[[#This Row],[VALUE]])</f>
        <v>1877</v>
      </c>
      <c r="AH1437" t="str" cm="1">
        <f t="array" ref="AH1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7" t="str">
        <f>MIS[[#This Row],[TRADING SYMBOL]]</f>
        <v>SENSEX2552082300CE</v>
      </c>
      <c r="AJ1437" t="str">
        <f>IF(RIGHT(MIS[[#This Row],[Main/Hedge]],4)="MAIN","MAIN","HEDGE")</f>
        <v>MAIN</v>
      </c>
      <c r="AK1437" t="str" cm="1">
        <f t="array" ref="AK1437">_xlfn._xlws.FILTER(Table4[Column1],ISNUMBER(SEARCH(Table4[Column1],MIS[[#This Row],[OrderUniqueIdentifier]])),"")</f>
        <v>NOTREND</v>
      </c>
    </row>
    <row r="1438" spans="1:37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>
        <f>_xlfn.XLOOKUP(MIS[[#This Row],[TRADING SYMBOL]],[1]Sheet1!$D:$D,[1]Sheet1!$C:$C)</f>
        <v>409.5</v>
      </c>
      <c r="AE1438">
        <f>MIS[[#This Row],[OrderAverageTradedPrice]]*MIS[[#This Row],[OrderQuantity]]</f>
        <v>10048</v>
      </c>
      <c r="AF1438">
        <f>MIS[[#This Row],[LTP]]*MIS[[#This Row],[OrderQuantity]]</f>
        <v>8190</v>
      </c>
      <c r="AG1438">
        <f>IF(MIS[[#This Row],[OrderSide]]="SELL",MIS[[#This Row],[VALUE]]-MIS[[#This Row],[LIVE_VALUE]],MIS[[#This Row],[LIVE_VALUE]]-MIS[[#This Row],[VALUE]])</f>
        <v>1858</v>
      </c>
      <c r="AH1438" t="str" cm="1">
        <f t="array" ref="AH1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8" t="str">
        <f>MIS[[#This Row],[TRADING SYMBOL]]</f>
        <v>SENSEX2552082300PE</v>
      </c>
      <c r="AJ1438" t="str">
        <f>IF(RIGHT(MIS[[#This Row],[Main/Hedge]],4)="MAIN","MAIN","HEDGE")</f>
        <v>MAIN</v>
      </c>
      <c r="AK1438" t="str" cm="1">
        <f t="array" ref="AK1438">_xlfn._xlws.FILTER(Table4[Column1],ISNUMBER(SEARCH(Table4[Column1],MIS[[#This Row],[OrderUniqueIdentifier]])),"")</f>
        <v>NOTREND</v>
      </c>
    </row>
    <row r="1439" spans="1:37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>
        <f>_xlfn.XLOOKUP(MIS[[#This Row],[TRADING SYMBOL]],[1]Sheet1!$D:$D,[1]Sheet1!$C:$C)</f>
        <v>409.5</v>
      </c>
      <c r="AE1439">
        <f>MIS[[#This Row],[OrderAverageTradedPrice]]*MIS[[#This Row],[OrderQuantity]]</f>
        <v>40264</v>
      </c>
      <c r="AF1439">
        <f>MIS[[#This Row],[LTP]]*MIS[[#This Row],[OrderQuantity]]</f>
        <v>32760</v>
      </c>
      <c r="AG1439">
        <f>IF(MIS[[#This Row],[OrderSide]]="SELL",MIS[[#This Row],[VALUE]]-MIS[[#This Row],[LIVE_VALUE]],MIS[[#This Row],[LIVE_VALUE]]-MIS[[#This Row],[VALUE]])</f>
        <v>7504</v>
      </c>
      <c r="AH1439" t="str" cm="1">
        <f t="array" ref="AH1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9" t="str">
        <f>MIS[[#This Row],[TRADING SYMBOL]]</f>
        <v>SENSEX2552082300PE</v>
      </c>
      <c r="AJ1439" t="str">
        <f>IF(RIGHT(MIS[[#This Row],[Main/Hedge]],4)="MAIN","MAIN","HEDGE")</f>
        <v>MAIN</v>
      </c>
      <c r="AK1439" t="str" cm="1">
        <f t="array" ref="AK1439">_xlfn._xlws.FILTER(Table4[Column1],ISNUMBER(SEARCH(Table4[Column1],MIS[[#This Row],[OrderUniqueIdentifier]])),"")</f>
        <v>NOTREND</v>
      </c>
    </row>
    <row r="1440" spans="1:37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>
        <f>_xlfn.XLOOKUP(MIS[[#This Row],[TRADING SYMBOL]],[1]Sheet1!$D:$D,[1]Sheet1!$C:$C)</f>
        <v>490.65</v>
      </c>
      <c r="AE1440">
        <f>MIS[[#This Row],[OrderAverageTradedPrice]]*MIS[[#This Row],[OrderQuantity]]</f>
        <v>70330.999999999927</v>
      </c>
      <c r="AF1440">
        <f>MIS[[#This Row],[LTP]]*MIS[[#This Row],[OrderQuantity]]</f>
        <v>58878</v>
      </c>
      <c r="AG1440">
        <f>IF(MIS[[#This Row],[OrderSide]]="SELL",MIS[[#This Row],[VALUE]]-MIS[[#This Row],[LIVE_VALUE]],MIS[[#This Row],[LIVE_VALUE]]-MIS[[#This Row],[VALUE]])</f>
        <v>11452.999999999927</v>
      </c>
      <c r="AH1440" t="str" cm="1">
        <f t="array" ref="AH1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0" t="str">
        <f>MIS[[#This Row],[TRADING SYMBOL]]</f>
        <v>SENSEX2552082300CE</v>
      </c>
      <c r="AJ1440" t="str">
        <f>IF(RIGHT(MIS[[#This Row],[Main/Hedge]],4)="MAIN","MAIN","HEDGE")</f>
        <v>MAIN</v>
      </c>
      <c r="AK1440" t="str" cm="1">
        <f t="array" ref="AK1440">_xlfn._xlws.FILTER(Table4[Column1],ISNUMBER(SEARCH(Table4[Column1],MIS[[#This Row],[OrderUniqueIdentifier]])),"")</f>
        <v>NOTREND</v>
      </c>
    </row>
    <row r="1441" spans="1:37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>
        <f>_xlfn.XLOOKUP(MIS[[#This Row],[TRADING SYMBOL]],[1]Sheet1!$D:$D,[1]Sheet1!$C:$C)</f>
        <v>409.5</v>
      </c>
      <c r="AE1441">
        <f>MIS[[#This Row],[OrderAverageTradedPrice]]*MIS[[#This Row],[OrderQuantity]]</f>
        <v>60183</v>
      </c>
      <c r="AF1441">
        <f>MIS[[#This Row],[LTP]]*MIS[[#This Row],[OrderQuantity]]</f>
        <v>49140</v>
      </c>
      <c r="AG1441">
        <f>IF(MIS[[#This Row],[OrderSide]]="SELL",MIS[[#This Row],[VALUE]]-MIS[[#This Row],[LIVE_VALUE]],MIS[[#This Row],[LIVE_VALUE]]-MIS[[#This Row],[VALUE]])</f>
        <v>11043</v>
      </c>
      <c r="AH1441" t="str" cm="1">
        <f t="array" ref="AH1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1" t="str">
        <f>MIS[[#This Row],[TRADING SYMBOL]]</f>
        <v>SENSEX2552082300PE</v>
      </c>
      <c r="AJ1441" t="str">
        <f>IF(RIGHT(MIS[[#This Row],[Main/Hedge]],4)="MAIN","MAIN","HEDGE")</f>
        <v>MAIN</v>
      </c>
      <c r="AK1441" t="str" cm="1">
        <f t="array" ref="AK1441">_xlfn._xlws.FILTER(Table4[Column1],ISNUMBER(SEARCH(Table4[Column1],MIS[[#This Row],[OrderUniqueIdentifier]])),"")</f>
        <v>NOTREND</v>
      </c>
    </row>
    <row r="1442" spans="1:37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>
        <f>_xlfn.XLOOKUP(MIS[[#This Row],[TRADING SYMBOL]],[1]Sheet1!$D:$D,[1]Sheet1!$C:$C)</f>
        <v>490.65</v>
      </c>
      <c r="AE1442">
        <f>MIS[[#This Row],[OrderAverageTradedPrice]]*MIS[[#This Row],[OrderQuantity]]</f>
        <v>152114.99999999994</v>
      </c>
      <c r="AF1442">
        <f>MIS[[#This Row],[LTP]]*MIS[[#This Row],[OrderQuantity]]</f>
        <v>127569</v>
      </c>
      <c r="AG1442">
        <f>IF(MIS[[#This Row],[OrderSide]]="SELL",MIS[[#This Row],[VALUE]]-MIS[[#This Row],[LIVE_VALUE]],MIS[[#This Row],[LIVE_VALUE]]-MIS[[#This Row],[VALUE]])</f>
        <v>24545.999999999942</v>
      </c>
      <c r="AH1442" t="str" cm="1">
        <f t="array" ref="AH1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2" t="str">
        <f>MIS[[#This Row],[TRADING SYMBOL]]</f>
        <v>SENSEX2552082300CE</v>
      </c>
      <c r="AJ1442" t="str">
        <f>IF(RIGHT(MIS[[#This Row],[Main/Hedge]],4)="MAIN","MAIN","HEDGE")</f>
        <v>MAIN</v>
      </c>
      <c r="AK1442" t="str" cm="1">
        <f t="array" ref="AK1442">_xlfn._xlws.FILTER(Table4[Column1],ISNUMBER(SEARCH(Table4[Column1],MIS[[#This Row],[OrderUniqueIdentifier]])),"")</f>
        <v>NOTREND</v>
      </c>
    </row>
    <row r="1443" spans="1:37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>
        <f>_xlfn.XLOOKUP(MIS[[#This Row],[TRADING SYMBOL]],[1]Sheet1!$D:$D,[1]Sheet1!$C:$C)</f>
        <v>409.5</v>
      </c>
      <c r="AE1443">
        <f>MIS[[#This Row],[OrderAverageTradedPrice]]*MIS[[#This Row],[OrderQuantity]]</f>
        <v>130371.99999999994</v>
      </c>
      <c r="AF1443">
        <f>MIS[[#This Row],[LTP]]*MIS[[#This Row],[OrderQuantity]]</f>
        <v>106470</v>
      </c>
      <c r="AG1443">
        <f>IF(MIS[[#This Row],[OrderSide]]="SELL",MIS[[#This Row],[VALUE]]-MIS[[#This Row],[LIVE_VALUE]],MIS[[#This Row],[LIVE_VALUE]]-MIS[[#This Row],[VALUE]])</f>
        <v>23901.999999999942</v>
      </c>
      <c r="AH1443" t="str" cm="1">
        <f t="array" ref="AH1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3" t="str">
        <f>MIS[[#This Row],[TRADING SYMBOL]]</f>
        <v>SENSEX2552082300PE</v>
      </c>
      <c r="AJ1443" t="str">
        <f>IF(RIGHT(MIS[[#This Row],[Main/Hedge]],4)="MAIN","MAIN","HEDGE")</f>
        <v>MAIN</v>
      </c>
      <c r="AK1443" t="str" cm="1">
        <f t="array" ref="AK1443">_xlfn._xlws.FILTER(Table4[Column1],ISNUMBER(SEARCH(Table4[Column1],MIS[[#This Row],[OrderUniqueIdentifier]])),"")</f>
        <v>NOTREND</v>
      </c>
    </row>
    <row r="1444" spans="1:37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>
        <f>_xlfn.XLOOKUP(MIS[[#This Row],[TRADING SYMBOL]],[1]Sheet1!$D:$D,[1]Sheet1!$C:$C)</f>
        <v>490.65</v>
      </c>
      <c r="AE1444">
        <f>MIS[[#This Row],[OrderAverageTradedPrice]]*MIS[[#This Row],[OrderQuantity]]</f>
        <v>222281.00000000003</v>
      </c>
      <c r="AF1444">
        <f>MIS[[#This Row],[LTP]]*MIS[[#This Row],[OrderQuantity]]</f>
        <v>186447</v>
      </c>
      <c r="AG1444">
        <f>IF(MIS[[#This Row],[OrderSide]]="SELL",MIS[[#This Row],[VALUE]]-MIS[[#This Row],[LIVE_VALUE]],MIS[[#This Row],[LIVE_VALUE]]-MIS[[#This Row],[VALUE]])</f>
        <v>35834.000000000029</v>
      </c>
      <c r="AH1444" t="str" cm="1">
        <f t="array" ref="AH1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4" t="str">
        <f>MIS[[#This Row],[TRADING SYMBOL]]</f>
        <v>SENSEX2552082300CE</v>
      </c>
      <c r="AJ1444" t="str">
        <f>IF(RIGHT(MIS[[#This Row],[Main/Hedge]],4)="MAIN","MAIN","HEDGE")</f>
        <v>MAIN</v>
      </c>
      <c r="AK1444" t="str" cm="1">
        <f t="array" ref="AK1444">_xlfn._xlws.FILTER(Table4[Column1],ISNUMBER(SEARCH(Table4[Column1],MIS[[#This Row],[OrderUniqueIdentifier]])),"")</f>
        <v>NOTREND</v>
      </c>
    </row>
    <row r="1445" spans="1:37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>
        <f>_xlfn.XLOOKUP(MIS[[#This Row],[TRADING SYMBOL]],[1]Sheet1!$D:$D,[1]Sheet1!$C:$C)</f>
        <v>409.5</v>
      </c>
      <c r="AE1445">
        <f>MIS[[#This Row],[OrderAverageTradedPrice]]*MIS[[#This Row],[OrderQuantity]]</f>
        <v>190847</v>
      </c>
      <c r="AF1445">
        <f>MIS[[#This Row],[LTP]]*MIS[[#This Row],[OrderQuantity]]</f>
        <v>155610</v>
      </c>
      <c r="AG1445">
        <f>IF(MIS[[#This Row],[OrderSide]]="SELL",MIS[[#This Row],[VALUE]]-MIS[[#This Row],[LIVE_VALUE]],MIS[[#This Row],[LIVE_VALUE]]-MIS[[#This Row],[VALUE]])</f>
        <v>35237</v>
      </c>
      <c r="AH1445" t="str" cm="1">
        <f t="array" ref="AH1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5" t="str">
        <f>MIS[[#This Row],[TRADING SYMBOL]]</f>
        <v>SENSEX2552082300PE</v>
      </c>
      <c r="AJ1445" t="str">
        <f>IF(RIGHT(MIS[[#This Row],[Main/Hedge]],4)="MAIN","MAIN","HEDGE")</f>
        <v>MAIN</v>
      </c>
      <c r="AK1445" t="str" cm="1">
        <f t="array" ref="AK1445">_xlfn._xlws.FILTER(Table4[Column1],ISNUMBER(SEARCH(Table4[Column1],MIS[[#This Row],[OrderUniqueIdentifier]])),"")</f>
        <v>NOTREND</v>
      </c>
    </row>
    <row r="1446" spans="1:37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>
        <f>_xlfn.XLOOKUP(MIS[[#This Row],[TRADING SYMBOL]],[1]Sheet1!$D:$D,[1]Sheet1!$C:$C)</f>
        <v>409.5</v>
      </c>
      <c r="AE1446">
        <f>MIS[[#This Row],[OrderAverageTradedPrice]]*MIS[[#This Row],[OrderQuantity]]</f>
        <v>110655.99999999997</v>
      </c>
      <c r="AF1446">
        <f>MIS[[#This Row],[LTP]]*MIS[[#This Row],[OrderQuantity]]</f>
        <v>90090</v>
      </c>
      <c r="AG1446">
        <f>IF(MIS[[#This Row],[OrderSide]]="SELL",MIS[[#This Row],[VALUE]]-MIS[[#This Row],[LIVE_VALUE]],MIS[[#This Row],[LIVE_VALUE]]-MIS[[#This Row],[VALUE]])</f>
        <v>20565.999999999971</v>
      </c>
      <c r="AH1446" t="str" cm="1">
        <f t="array" ref="AH1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6" t="str">
        <f>MIS[[#This Row],[TRADING SYMBOL]]</f>
        <v>SENSEX2552082300PE</v>
      </c>
      <c r="AJ1446" t="str">
        <f>IF(RIGHT(MIS[[#This Row],[Main/Hedge]],4)="MAIN","MAIN","HEDGE")</f>
        <v>MAIN</v>
      </c>
      <c r="AK1446" t="str" cm="1">
        <f t="array" ref="AK1446">_xlfn._xlws.FILTER(Table4[Column1],ISNUMBER(SEARCH(Table4[Column1],MIS[[#This Row],[OrderUniqueIdentifier]])),"")</f>
        <v>NOTREND</v>
      </c>
    </row>
    <row r="1447" spans="1:37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>
        <f>_xlfn.XLOOKUP(MIS[[#This Row],[TRADING SYMBOL]],[1]Sheet1!$D:$D,[1]Sheet1!$C:$C)</f>
        <v>409.5</v>
      </c>
      <c r="AE1447">
        <f>MIS[[#This Row],[OrderAverageTradedPrice]]*MIS[[#This Row],[OrderQuantity]]</f>
        <v>10001</v>
      </c>
      <c r="AF1447">
        <f>MIS[[#This Row],[LTP]]*MIS[[#This Row],[OrderQuantity]]</f>
        <v>8190</v>
      </c>
      <c r="AG1447">
        <f>IF(MIS[[#This Row],[OrderSide]]="SELL",MIS[[#This Row],[VALUE]]-MIS[[#This Row],[LIVE_VALUE]],MIS[[#This Row],[LIVE_VALUE]]-MIS[[#This Row],[VALUE]])</f>
        <v>1811</v>
      </c>
      <c r="AH1447" t="str" cm="1">
        <f t="array" ref="AH1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7" t="str">
        <f>MIS[[#This Row],[TRADING SYMBOL]]</f>
        <v>SENSEX2552082300PE</v>
      </c>
      <c r="AJ1447" t="str">
        <f>IF(RIGHT(MIS[[#This Row],[Main/Hedge]],4)="MAIN","MAIN","HEDGE")</f>
        <v>MAIN</v>
      </c>
      <c r="AK1447" t="str" cm="1">
        <f t="array" ref="AK1447">_xlfn._xlws.FILTER(Table4[Column1],ISNUMBER(SEARCH(Table4[Column1],MIS[[#This Row],[OrderUniqueIdentifier]])),"")</f>
        <v>NOTREND</v>
      </c>
    </row>
    <row r="1448" spans="1:37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>
        <f>_xlfn.XLOOKUP(MIS[[#This Row],[TRADING SYMBOL]],[1]Sheet1!$D:$D,[1]Sheet1!$C:$C)</f>
        <v>490.65</v>
      </c>
      <c r="AE1448">
        <f>MIS[[#This Row],[OrderAverageTradedPrice]]*MIS[[#This Row],[OrderQuantity]]</f>
        <v>23476</v>
      </c>
      <c r="AF1448">
        <f>MIS[[#This Row],[LTP]]*MIS[[#This Row],[OrderQuantity]]</f>
        <v>19626</v>
      </c>
      <c r="AG1448">
        <f>IF(MIS[[#This Row],[OrderSide]]="SELL",MIS[[#This Row],[VALUE]]-MIS[[#This Row],[LIVE_VALUE]],MIS[[#This Row],[LIVE_VALUE]]-MIS[[#This Row],[VALUE]])</f>
        <v>3850</v>
      </c>
      <c r="AH1448" t="str" cm="1">
        <f t="array" ref="AH1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8" t="str">
        <f>MIS[[#This Row],[TRADING SYMBOL]]</f>
        <v>SENSEX2552082300CE</v>
      </c>
      <c r="AJ1448" t="str">
        <f>IF(RIGHT(MIS[[#This Row],[Main/Hedge]],4)="MAIN","MAIN","HEDGE")</f>
        <v>MAIN</v>
      </c>
      <c r="AK1448" t="str" cm="1">
        <f t="array" ref="AK1448">_xlfn._xlws.FILTER(Table4[Column1],ISNUMBER(SEARCH(Table4[Column1],MIS[[#This Row],[OrderUniqueIdentifier]])),"")</f>
        <v>NOTREND</v>
      </c>
    </row>
    <row r="1449" spans="1:37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>
        <f>_xlfn.XLOOKUP(MIS[[#This Row],[TRADING SYMBOL]],[1]Sheet1!$D:$D,[1]Sheet1!$C:$C)</f>
        <v>490.65</v>
      </c>
      <c r="AE1449">
        <f>MIS[[#This Row],[OrderAverageTradedPrice]]*MIS[[#This Row],[OrderQuantity]]</f>
        <v>82062.999999999898</v>
      </c>
      <c r="AF1449">
        <f>MIS[[#This Row],[LTP]]*MIS[[#This Row],[OrderQuantity]]</f>
        <v>68691</v>
      </c>
      <c r="AG1449">
        <f>IF(MIS[[#This Row],[OrderSide]]="SELL",MIS[[#This Row],[VALUE]]-MIS[[#This Row],[LIVE_VALUE]],MIS[[#This Row],[LIVE_VALUE]]-MIS[[#This Row],[VALUE]])</f>
        <v>13371.999999999898</v>
      </c>
      <c r="AH1449" t="str" cm="1">
        <f t="array" ref="AH1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9" t="str">
        <f>MIS[[#This Row],[TRADING SYMBOL]]</f>
        <v>SENSEX2552082300CE</v>
      </c>
      <c r="AJ1449" t="str">
        <f>IF(RIGHT(MIS[[#This Row],[Main/Hedge]],4)="MAIN","MAIN","HEDGE")</f>
        <v>MAIN</v>
      </c>
      <c r="AK1449" t="str" cm="1">
        <f t="array" ref="AK1449">_xlfn._xlws.FILTER(Table4[Column1],ISNUMBER(SEARCH(Table4[Column1],MIS[[#This Row],[OrderUniqueIdentifier]])),"")</f>
        <v>NOTREND</v>
      </c>
    </row>
    <row r="1450" spans="1:37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>
        <f>_xlfn.XLOOKUP(MIS[[#This Row],[TRADING SYMBOL]],[1]Sheet1!$D:$D,[1]Sheet1!$C:$C)</f>
        <v>409.5</v>
      </c>
      <c r="AE1450">
        <f>MIS[[#This Row],[OrderAverageTradedPrice]]*MIS[[#This Row],[OrderQuantity]]</f>
        <v>70014.999999999884</v>
      </c>
      <c r="AF1450">
        <f>MIS[[#This Row],[LTP]]*MIS[[#This Row],[OrderQuantity]]</f>
        <v>57330</v>
      </c>
      <c r="AG1450">
        <f>IF(MIS[[#This Row],[OrderSide]]="SELL",MIS[[#This Row],[VALUE]]-MIS[[#This Row],[LIVE_VALUE]],MIS[[#This Row],[LIVE_VALUE]]-MIS[[#This Row],[VALUE]])</f>
        <v>12684.999999999884</v>
      </c>
      <c r="AH1450" t="str" cm="1">
        <f t="array" ref="AH1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0" t="str">
        <f>MIS[[#This Row],[TRADING SYMBOL]]</f>
        <v>SENSEX2552082300PE</v>
      </c>
      <c r="AJ1450" t="str">
        <f>IF(RIGHT(MIS[[#This Row],[Main/Hedge]],4)="MAIN","MAIN","HEDGE")</f>
        <v>MAIN</v>
      </c>
      <c r="AK1450" t="str" cm="1">
        <f t="array" ref="AK1450">_xlfn._xlws.FILTER(Table4[Column1],ISNUMBER(SEARCH(Table4[Column1],MIS[[#This Row],[OrderUniqueIdentifier]])),"")</f>
        <v>NOTREND</v>
      </c>
    </row>
    <row r="1451" spans="1:37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>
        <f>_xlfn.XLOOKUP(MIS[[#This Row],[TRADING SYMBOL]],[1]Sheet1!$D:$D,[1]Sheet1!$C:$C)</f>
        <v>409.5</v>
      </c>
      <c r="AE1451">
        <f>MIS[[#This Row],[OrderAverageTradedPrice]]*MIS[[#This Row],[OrderQuantity]]</f>
        <v>20000</v>
      </c>
      <c r="AF1451">
        <f>MIS[[#This Row],[LTP]]*MIS[[#This Row],[OrderQuantity]]</f>
        <v>16380</v>
      </c>
      <c r="AG1451">
        <f>IF(MIS[[#This Row],[OrderSide]]="SELL",MIS[[#This Row],[VALUE]]-MIS[[#This Row],[LIVE_VALUE]],MIS[[#This Row],[LIVE_VALUE]]-MIS[[#This Row],[VALUE]])</f>
        <v>3620</v>
      </c>
      <c r="AH1451" t="str" cm="1">
        <f t="array" ref="AH1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1" t="str">
        <f>MIS[[#This Row],[TRADING SYMBOL]]</f>
        <v>SENSEX2552082300PE</v>
      </c>
      <c r="AJ1451" t="str">
        <f>IF(RIGHT(MIS[[#This Row],[Main/Hedge]],4)="MAIN","MAIN","HEDGE")</f>
        <v>MAIN</v>
      </c>
      <c r="AK1451" t="str" cm="1">
        <f t="array" ref="AK1451">_xlfn._xlws.FILTER(Table4[Column1],ISNUMBER(SEARCH(Table4[Column1],MIS[[#This Row],[OrderUniqueIdentifier]])),"")</f>
        <v>NOTREND</v>
      </c>
    </row>
    <row r="1452" spans="1:37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>
        <f>_xlfn.XLOOKUP(MIS[[#This Row],[TRADING SYMBOL]],[1]Sheet1!$D:$D,[1]Sheet1!$C:$C)</f>
        <v>490.65</v>
      </c>
      <c r="AE1452">
        <f>MIS[[#This Row],[OrderAverageTradedPrice]]*MIS[[#This Row],[OrderQuantity]]</f>
        <v>23622</v>
      </c>
      <c r="AF1452">
        <f>MIS[[#This Row],[LTP]]*MIS[[#This Row],[OrderQuantity]]</f>
        <v>19626</v>
      </c>
      <c r="AG1452">
        <f>IF(MIS[[#This Row],[OrderSide]]="SELL",MIS[[#This Row],[VALUE]]-MIS[[#This Row],[LIVE_VALUE]],MIS[[#This Row],[LIVE_VALUE]]-MIS[[#This Row],[VALUE]])</f>
        <v>3996</v>
      </c>
      <c r="AH1452" t="str" cm="1">
        <f t="array" ref="AH1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2" t="str">
        <f>MIS[[#This Row],[TRADING SYMBOL]]</f>
        <v>SENSEX2552082300CE</v>
      </c>
      <c r="AJ1452" t="str">
        <f>IF(RIGHT(MIS[[#This Row],[Main/Hedge]],4)="MAIN","MAIN","HEDGE")</f>
        <v>MAIN</v>
      </c>
      <c r="AK1452" t="str" cm="1">
        <f t="array" ref="AK1452">_xlfn._xlws.FILTER(Table4[Column1],ISNUMBER(SEARCH(Table4[Column1],MIS[[#This Row],[OrderUniqueIdentifier]])),"")</f>
        <v>NOTREND</v>
      </c>
    </row>
    <row r="1453" spans="1:37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>
        <f>_xlfn.XLOOKUP(MIS[[#This Row],[TRADING SYMBOL]],[1]Sheet1!$D:$D,[1]Sheet1!$C:$C)</f>
        <v>409.5</v>
      </c>
      <c r="AE1453">
        <f>MIS[[#This Row],[OrderAverageTradedPrice]]*MIS[[#This Row],[OrderQuantity]]</f>
        <v>19868</v>
      </c>
      <c r="AF1453">
        <f>MIS[[#This Row],[LTP]]*MIS[[#This Row],[OrderQuantity]]</f>
        <v>16380</v>
      </c>
      <c r="AG1453">
        <f>IF(MIS[[#This Row],[OrderSide]]="SELL",MIS[[#This Row],[VALUE]]-MIS[[#This Row],[LIVE_VALUE]],MIS[[#This Row],[LIVE_VALUE]]-MIS[[#This Row],[VALUE]])</f>
        <v>3488</v>
      </c>
      <c r="AH1453" t="str" cm="1">
        <f t="array" ref="AH1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3" t="str">
        <f>MIS[[#This Row],[TRADING SYMBOL]]</f>
        <v>SENSEX2552082300PE</v>
      </c>
      <c r="AJ1453" t="str">
        <f>IF(RIGHT(MIS[[#This Row],[Main/Hedge]],4)="MAIN","MAIN","HEDGE")</f>
        <v>MAIN</v>
      </c>
      <c r="AK1453" t="str" cm="1">
        <f t="array" ref="AK1453">_xlfn._xlws.FILTER(Table4[Column1],ISNUMBER(SEARCH(Table4[Column1],MIS[[#This Row],[OrderUniqueIdentifier]])),"")</f>
        <v>NOTREND</v>
      </c>
    </row>
    <row r="1454" spans="1:37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>
        <f>_xlfn.XLOOKUP(MIS[[#This Row],[TRADING SYMBOL]],[1]Sheet1!$D:$D,[1]Sheet1!$C:$C)</f>
        <v>490.65</v>
      </c>
      <c r="AE1454">
        <f>MIS[[#This Row],[OrderAverageTradedPrice]]*MIS[[#This Row],[OrderQuantity]]</f>
        <v>23632</v>
      </c>
      <c r="AF1454">
        <f>MIS[[#This Row],[LTP]]*MIS[[#This Row],[OrderQuantity]]</f>
        <v>19626</v>
      </c>
      <c r="AG1454">
        <f>IF(MIS[[#This Row],[OrderSide]]="SELL",MIS[[#This Row],[VALUE]]-MIS[[#This Row],[LIVE_VALUE]],MIS[[#This Row],[LIVE_VALUE]]-MIS[[#This Row],[VALUE]])</f>
        <v>4006</v>
      </c>
      <c r="AH1454" t="str" cm="1">
        <f t="array" ref="AH1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4" t="str">
        <f>MIS[[#This Row],[TRADING SYMBOL]]</f>
        <v>SENSEX2552082300CE</v>
      </c>
      <c r="AJ1454" t="str">
        <f>IF(RIGHT(MIS[[#This Row],[Main/Hedge]],4)="MAIN","MAIN","HEDGE")</f>
        <v>MAIN</v>
      </c>
      <c r="AK1454" t="str" cm="1">
        <f t="array" ref="AK1454">_xlfn._xlws.FILTER(Table4[Column1],ISNUMBER(SEARCH(Table4[Column1],MIS[[#This Row],[OrderUniqueIdentifier]])),"")</f>
        <v>NOTREND</v>
      </c>
    </row>
    <row r="1455" spans="1:37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>
        <f>_xlfn.XLOOKUP(MIS[[#This Row],[TRADING SYMBOL]],[1]Sheet1!$D:$D,[1]Sheet1!$C:$C)</f>
        <v>409.5</v>
      </c>
      <c r="AE1455">
        <f>MIS[[#This Row],[OrderAverageTradedPrice]]*MIS[[#This Row],[OrderQuantity]]</f>
        <v>19822</v>
      </c>
      <c r="AF1455">
        <f>MIS[[#This Row],[LTP]]*MIS[[#This Row],[OrderQuantity]]</f>
        <v>16380</v>
      </c>
      <c r="AG1455">
        <f>IF(MIS[[#This Row],[OrderSide]]="SELL",MIS[[#This Row],[VALUE]]-MIS[[#This Row],[LIVE_VALUE]],MIS[[#This Row],[LIVE_VALUE]]-MIS[[#This Row],[VALUE]])</f>
        <v>3442</v>
      </c>
      <c r="AH1455" t="str" cm="1">
        <f t="array" ref="AH1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5" t="str">
        <f>MIS[[#This Row],[TRADING SYMBOL]]</f>
        <v>SENSEX2552082300PE</v>
      </c>
      <c r="AJ1455" t="str">
        <f>IF(RIGHT(MIS[[#This Row],[Main/Hedge]],4)="MAIN","MAIN","HEDGE")</f>
        <v>MAIN</v>
      </c>
      <c r="AK1455" t="str" cm="1">
        <f t="array" ref="AK1455">_xlfn._xlws.FILTER(Table4[Column1],ISNUMBER(SEARCH(Table4[Column1],MIS[[#This Row],[OrderUniqueIdentifier]])),"")</f>
        <v>NOTREND</v>
      </c>
    </row>
    <row r="1456" spans="1:37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>
        <f>_xlfn.XLOOKUP(MIS[[#This Row],[TRADING SYMBOL]],[1]Sheet1!$D:$D,[1]Sheet1!$C:$C)</f>
        <v>490.65</v>
      </c>
      <c r="AE1456">
        <f>MIS[[#This Row],[OrderAverageTradedPrice]]*MIS[[#This Row],[OrderQuantity]]</f>
        <v>23626</v>
      </c>
      <c r="AF1456">
        <f>MIS[[#This Row],[LTP]]*MIS[[#This Row],[OrderQuantity]]</f>
        <v>19626</v>
      </c>
      <c r="AG1456">
        <f>IF(MIS[[#This Row],[OrderSide]]="SELL",MIS[[#This Row],[VALUE]]-MIS[[#This Row],[LIVE_VALUE]],MIS[[#This Row],[LIVE_VALUE]]-MIS[[#This Row],[VALUE]])</f>
        <v>4000</v>
      </c>
      <c r="AH1456" t="str" cm="1">
        <f t="array" ref="AH1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6" t="str">
        <f>MIS[[#This Row],[TRADING SYMBOL]]</f>
        <v>SENSEX2552082300CE</v>
      </c>
      <c r="AJ1456" t="str">
        <f>IF(RIGHT(MIS[[#This Row],[Main/Hedge]],4)="MAIN","MAIN","HEDGE")</f>
        <v>MAIN</v>
      </c>
      <c r="AK1456" t="str" cm="1">
        <f t="array" ref="AK1456">_xlfn._xlws.FILTER(Table4[Column1],ISNUMBER(SEARCH(Table4[Column1],MIS[[#This Row],[OrderUniqueIdentifier]])),"")</f>
        <v>NOTREND</v>
      </c>
    </row>
    <row r="1457" spans="1:37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>
        <f>_xlfn.XLOOKUP(MIS[[#This Row],[TRADING SYMBOL]],[1]Sheet1!$D:$D,[1]Sheet1!$C:$C)</f>
        <v>490.65</v>
      </c>
      <c r="AE1457">
        <f>MIS[[#This Row],[OrderAverageTradedPrice]]*MIS[[#This Row],[OrderQuantity]]</f>
        <v>70653</v>
      </c>
      <c r="AF1457">
        <f>MIS[[#This Row],[LTP]]*MIS[[#This Row],[OrderQuantity]]</f>
        <v>58878</v>
      </c>
      <c r="AG1457">
        <f>IF(MIS[[#This Row],[OrderSide]]="SELL",MIS[[#This Row],[VALUE]]-MIS[[#This Row],[LIVE_VALUE]],MIS[[#This Row],[LIVE_VALUE]]-MIS[[#This Row],[VALUE]])</f>
        <v>11775</v>
      </c>
      <c r="AH1457" t="str" cm="1">
        <f t="array" ref="AH1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7" t="str">
        <f>MIS[[#This Row],[TRADING SYMBOL]]</f>
        <v>SENSEX2552082300CE</v>
      </c>
      <c r="AJ1457" t="str">
        <f>IF(RIGHT(MIS[[#This Row],[Main/Hedge]],4)="MAIN","MAIN","HEDGE")</f>
        <v>MAIN</v>
      </c>
      <c r="AK1457" t="str" cm="1">
        <f t="array" ref="AK1457">_xlfn._xlws.FILTER(Table4[Column1],ISNUMBER(SEARCH(Table4[Column1],MIS[[#This Row],[OrderUniqueIdentifier]])),"")</f>
        <v>NOTREND</v>
      </c>
    </row>
    <row r="1458" spans="1:37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>
        <f>_xlfn.XLOOKUP(MIS[[#This Row],[TRADING SYMBOL]],[1]Sheet1!$D:$D,[1]Sheet1!$C:$C)</f>
        <v>409.5</v>
      </c>
      <c r="AE1458">
        <f>MIS[[#This Row],[OrderAverageTradedPrice]]*MIS[[#This Row],[OrderQuantity]]</f>
        <v>59509.99999999992</v>
      </c>
      <c r="AF1458">
        <f>MIS[[#This Row],[LTP]]*MIS[[#This Row],[OrderQuantity]]</f>
        <v>49140</v>
      </c>
      <c r="AG1458">
        <f>IF(MIS[[#This Row],[OrderSide]]="SELL",MIS[[#This Row],[VALUE]]-MIS[[#This Row],[LIVE_VALUE]],MIS[[#This Row],[LIVE_VALUE]]-MIS[[#This Row],[VALUE]])</f>
        <v>10369.99999999992</v>
      </c>
      <c r="AH1458" t="str" cm="1">
        <f t="array" ref="AH1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8" t="str">
        <f>MIS[[#This Row],[TRADING SYMBOL]]</f>
        <v>SENSEX2552082300PE</v>
      </c>
      <c r="AJ1458" t="str">
        <f>IF(RIGHT(MIS[[#This Row],[Main/Hedge]],4)="MAIN","MAIN","HEDGE")</f>
        <v>MAIN</v>
      </c>
      <c r="AK1458" t="str" cm="1">
        <f t="array" ref="AK1458">_xlfn._xlws.FILTER(Table4[Column1],ISNUMBER(SEARCH(Table4[Column1],MIS[[#This Row],[OrderUniqueIdentifier]])),"")</f>
        <v>NOTREND</v>
      </c>
    </row>
    <row r="1459" spans="1:37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>
        <f>_xlfn.XLOOKUP(MIS[[#This Row],[TRADING SYMBOL]],[1]Sheet1!$D:$D,[1]Sheet1!$C:$C)</f>
        <v>409.5</v>
      </c>
      <c r="AE1459">
        <f>MIS[[#This Row],[OrderAverageTradedPrice]]*MIS[[#This Row],[OrderQuantity]]</f>
        <v>19815</v>
      </c>
      <c r="AF1459">
        <f>MIS[[#This Row],[LTP]]*MIS[[#This Row],[OrderQuantity]]</f>
        <v>16380</v>
      </c>
      <c r="AG1459">
        <f>IF(MIS[[#This Row],[OrderSide]]="SELL",MIS[[#This Row],[VALUE]]-MIS[[#This Row],[LIVE_VALUE]],MIS[[#This Row],[LIVE_VALUE]]-MIS[[#This Row],[VALUE]])</f>
        <v>3435</v>
      </c>
      <c r="AH1459" t="str" cm="1">
        <f t="array" ref="AH1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9" t="str">
        <f>MIS[[#This Row],[TRADING SYMBOL]]</f>
        <v>SENSEX2552082300PE</v>
      </c>
      <c r="AJ1459" t="str">
        <f>IF(RIGHT(MIS[[#This Row],[Main/Hedge]],4)="MAIN","MAIN","HEDGE")</f>
        <v>MAIN</v>
      </c>
      <c r="AK1459" t="str" cm="1">
        <f t="array" ref="AK1459">_xlfn._xlws.FILTER(Table4[Column1],ISNUMBER(SEARCH(Table4[Column1],MIS[[#This Row],[OrderUniqueIdentifier]])),"")</f>
        <v>NOTREND</v>
      </c>
    </row>
    <row r="1460" spans="1:37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>
        <f>_xlfn.XLOOKUP(MIS[[#This Row],[TRADING SYMBOL]],[1]Sheet1!$D:$D,[1]Sheet1!$C:$C)</f>
        <v>42.9</v>
      </c>
      <c r="AE1460">
        <f>MIS[[#This Row],[OrderAverageTradedPrice]]*MIS[[#This Row],[OrderQuantity]]</f>
        <v>23782.5</v>
      </c>
      <c r="AF1460">
        <f>MIS[[#This Row],[LTP]]*MIS[[#This Row],[OrderQuantity]]</f>
        <v>19305</v>
      </c>
      <c r="AG1460">
        <f>IF(MIS[[#This Row],[OrderSide]]="SELL",MIS[[#This Row],[VALUE]]-MIS[[#This Row],[LIVE_VALUE]],MIS[[#This Row],[LIVE_VALUE]]-MIS[[#This Row],[VALUE]])</f>
        <v>-4477.5</v>
      </c>
      <c r="AH1460" t="str" cm="1">
        <f t="array" ref="AH1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0" t="str">
        <f>MIS[[#This Row],[TRADING SYMBOL]]</f>
        <v>NIFTY2552224500PE</v>
      </c>
      <c r="AJ1460" t="str">
        <f>IF(RIGHT(MIS[[#This Row],[Main/Hedge]],4)="MAIN","MAIN","HEDGE")</f>
        <v>HEDGE</v>
      </c>
      <c r="AK1460" t="str" cm="1">
        <f t="array" ref="AK1460">_xlfn._xlws.FILTER(Table4[Column1],ISNUMBER(SEARCH(Table4[Column1],MIS[[#This Row],[OrderUniqueIdentifier]])),"")</f>
        <v>VWAP</v>
      </c>
    </row>
    <row r="1461" spans="1:37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>
        <f>_xlfn.XLOOKUP(MIS[[#This Row],[TRADING SYMBOL]],[1]Sheet1!$D:$D,[1]Sheet1!$C:$C)</f>
        <v>37.299999999999997</v>
      </c>
      <c r="AE1461">
        <f>MIS[[#This Row],[OrderAverageTradedPrice]]*MIS[[#This Row],[OrderQuantity]]</f>
        <v>7072.5</v>
      </c>
      <c r="AF1461">
        <f>MIS[[#This Row],[LTP]]*MIS[[#This Row],[OrderQuantity]]</f>
        <v>5595</v>
      </c>
      <c r="AG1461">
        <f>IF(MIS[[#This Row],[OrderSide]]="SELL",MIS[[#This Row],[VALUE]]-MIS[[#This Row],[LIVE_VALUE]],MIS[[#This Row],[LIVE_VALUE]]-MIS[[#This Row],[VALUE]])</f>
        <v>-1477.5</v>
      </c>
      <c r="AH1461" t="str" cm="1">
        <f t="array" ref="AH1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1" t="str">
        <f>MIS[[#This Row],[TRADING SYMBOL]]</f>
        <v>NIFTY2552225500CE</v>
      </c>
      <c r="AJ1461" t="str">
        <f>IF(RIGHT(MIS[[#This Row],[Main/Hedge]],4)="MAIN","MAIN","HEDGE")</f>
        <v>HEDGE</v>
      </c>
      <c r="AK1461" t="str" cm="1">
        <f t="array" ref="AK1461">_xlfn._xlws.FILTER(Table4[Column1],ISNUMBER(SEARCH(Table4[Column1],MIS[[#This Row],[OrderUniqueIdentifier]])),"")</f>
        <v>VWAP</v>
      </c>
    </row>
    <row r="1462" spans="1:37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>
        <f>_xlfn.XLOOKUP(MIS[[#This Row],[TRADING SYMBOL]],[1]Sheet1!$D:$D,[1]Sheet1!$C:$C)</f>
        <v>168.75</v>
      </c>
      <c r="AE1462">
        <f>MIS[[#This Row],[OrderAverageTradedPrice]]*MIS[[#This Row],[OrderQuantity]]</f>
        <v>39982.5</v>
      </c>
      <c r="AF1462">
        <f>MIS[[#This Row],[LTP]]*MIS[[#This Row],[OrderQuantity]]</f>
        <v>37968.75</v>
      </c>
      <c r="AG1462">
        <f>IF(MIS[[#This Row],[OrderSide]]="SELL",MIS[[#This Row],[VALUE]]-MIS[[#This Row],[LIVE_VALUE]],MIS[[#This Row],[LIVE_VALUE]]-MIS[[#This Row],[VALUE]])</f>
        <v>2013.75</v>
      </c>
      <c r="AH1462" t="str" cm="1">
        <f t="array" ref="AH1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2" t="str">
        <f>MIS[[#This Row],[TRADING SYMBOL]]</f>
        <v>NIFTY2552225050CE</v>
      </c>
      <c r="AJ1462" t="str">
        <f>IF(RIGHT(MIS[[#This Row],[Main/Hedge]],4)="MAIN","MAIN","HEDGE")</f>
        <v>MAIN</v>
      </c>
      <c r="AK1462" t="str" cm="1">
        <f t="array" ref="AK1462">_xlfn._xlws.FILTER(Table4[Column1],ISNUMBER(SEARCH(Table4[Column1],MIS[[#This Row],[OrderUniqueIdentifier]])),"")</f>
        <v>VWAP</v>
      </c>
    </row>
    <row r="1463" spans="1:37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>
        <f>_xlfn.XLOOKUP(MIS[[#This Row],[TRADING SYMBOL]],[1]Sheet1!$D:$D,[1]Sheet1!$C:$C)</f>
        <v>168.75</v>
      </c>
      <c r="AE1463">
        <f>MIS[[#This Row],[OrderAverageTradedPrice]]*MIS[[#This Row],[OrderQuantity]]</f>
        <v>146737.49999999971</v>
      </c>
      <c r="AF1463">
        <f>MIS[[#This Row],[LTP]]*MIS[[#This Row],[OrderQuantity]]</f>
        <v>139218.75</v>
      </c>
      <c r="AG1463">
        <f>IF(MIS[[#This Row],[OrderSide]]="SELL",MIS[[#This Row],[VALUE]]-MIS[[#This Row],[LIVE_VALUE]],MIS[[#This Row],[LIVE_VALUE]]-MIS[[#This Row],[VALUE]])</f>
        <v>7518.749999999709</v>
      </c>
      <c r="AH1463" t="str" cm="1">
        <f t="array" ref="AH1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3" t="str">
        <f>MIS[[#This Row],[TRADING SYMBOL]]</f>
        <v>NIFTY2552225050CE</v>
      </c>
      <c r="AJ1463" t="str">
        <f>IF(RIGHT(MIS[[#This Row],[Main/Hedge]],4)="MAIN","MAIN","HEDGE")</f>
        <v>MAIN</v>
      </c>
      <c r="AK1463" t="str" cm="1">
        <f t="array" ref="AK1463">_xlfn._xlws.FILTER(Table4[Column1],ISNUMBER(SEARCH(Table4[Column1],MIS[[#This Row],[OrderUniqueIdentifier]])),"")</f>
        <v>VWAP</v>
      </c>
    </row>
    <row r="1464" spans="1:37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>
        <f>_xlfn.XLOOKUP(MIS[[#This Row],[TRADING SYMBOL]],[1]Sheet1!$D:$D,[1]Sheet1!$C:$C)</f>
        <v>168.75</v>
      </c>
      <c r="AE1464">
        <f>MIS[[#This Row],[OrderAverageTradedPrice]]*MIS[[#This Row],[OrderQuantity]]</f>
        <v>26595</v>
      </c>
      <c r="AF1464">
        <f>MIS[[#This Row],[LTP]]*MIS[[#This Row],[OrderQuantity]]</f>
        <v>25312.5</v>
      </c>
      <c r="AG1464">
        <f>IF(MIS[[#This Row],[OrderSide]]="SELL",MIS[[#This Row],[VALUE]]-MIS[[#This Row],[LIVE_VALUE]],MIS[[#This Row],[LIVE_VALUE]]-MIS[[#This Row],[VALUE]])</f>
        <v>1282.5</v>
      </c>
      <c r="AH1464" t="str" cm="1">
        <f t="array" ref="AH1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4" t="str">
        <f>MIS[[#This Row],[TRADING SYMBOL]]</f>
        <v>NIFTY2552225050CE</v>
      </c>
      <c r="AJ1464" t="str">
        <f>IF(RIGHT(MIS[[#This Row],[Main/Hedge]],4)="MAIN","MAIN","HEDGE")</f>
        <v>MAIN</v>
      </c>
      <c r="AK1464" t="str" cm="1">
        <f t="array" ref="AK1464">_xlfn._xlws.FILTER(Table4[Column1],ISNUMBER(SEARCH(Table4[Column1],MIS[[#This Row],[OrderUniqueIdentifier]])),"")</f>
        <v>VWAP</v>
      </c>
    </row>
    <row r="1465" spans="1:37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>
        <f>_xlfn.XLOOKUP(MIS[[#This Row],[TRADING SYMBOL]],[1]Sheet1!$D:$D,[1]Sheet1!$C:$C)</f>
        <v>168.75</v>
      </c>
      <c r="AE1465">
        <f>MIS[[#This Row],[OrderAverageTradedPrice]]*MIS[[#This Row],[OrderQuantity]]</f>
        <v>26542.5</v>
      </c>
      <c r="AF1465">
        <f>MIS[[#This Row],[LTP]]*MIS[[#This Row],[OrderQuantity]]</f>
        <v>25312.5</v>
      </c>
      <c r="AG1465">
        <f>IF(MIS[[#This Row],[OrderSide]]="SELL",MIS[[#This Row],[VALUE]]-MIS[[#This Row],[LIVE_VALUE]],MIS[[#This Row],[LIVE_VALUE]]-MIS[[#This Row],[VALUE]])</f>
        <v>1230</v>
      </c>
      <c r="AH1465" t="str" cm="1">
        <f t="array" ref="AH1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5" t="str">
        <f>MIS[[#This Row],[TRADING SYMBOL]]</f>
        <v>NIFTY2552225050CE</v>
      </c>
      <c r="AJ1465" t="str">
        <f>IF(RIGHT(MIS[[#This Row],[Main/Hedge]],4)="MAIN","MAIN","HEDGE")</f>
        <v>MAIN</v>
      </c>
      <c r="AK1465" t="str" cm="1">
        <f t="array" ref="AK1465">_xlfn._xlws.FILTER(Table4[Column1],ISNUMBER(SEARCH(Table4[Column1],MIS[[#This Row],[OrderUniqueIdentifier]])),"")</f>
        <v>VWAP</v>
      </c>
    </row>
    <row r="1466" spans="1:37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>
        <f>_xlfn.XLOOKUP(MIS[[#This Row],[TRADING SYMBOL]],[1]Sheet1!$D:$D,[1]Sheet1!$C:$C)</f>
        <v>168.75</v>
      </c>
      <c r="AE1466">
        <f>MIS[[#This Row],[OrderAverageTradedPrice]]*MIS[[#This Row],[OrderQuantity]]</f>
        <v>26677.5</v>
      </c>
      <c r="AF1466">
        <f>MIS[[#This Row],[LTP]]*MIS[[#This Row],[OrderQuantity]]</f>
        <v>25312.5</v>
      </c>
      <c r="AG1466">
        <f>IF(MIS[[#This Row],[OrderSide]]="SELL",MIS[[#This Row],[VALUE]]-MIS[[#This Row],[LIVE_VALUE]],MIS[[#This Row],[LIVE_VALUE]]-MIS[[#This Row],[VALUE]])</f>
        <v>1365</v>
      </c>
      <c r="AH1466" t="str" cm="1">
        <f t="array" ref="AH1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6" t="str">
        <f>MIS[[#This Row],[TRADING SYMBOL]]</f>
        <v>NIFTY2552225050CE</v>
      </c>
      <c r="AJ1466" t="str">
        <f>IF(RIGHT(MIS[[#This Row],[Main/Hedge]],4)="MAIN","MAIN","HEDGE")</f>
        <v>MAIN</v>
      </c>
      <c r="AK1466" t="str" cm="1">
        <f t="array" ref="AK1466">_xlfn._xlws.FILTER(Table4[Column1],ISNUMBER(SEARCH(Table4[Column1],MIS[[#This Row],[OrderUniqueIdentifier]])),"")</f>
        <v>VWAP</v>
      </c>
    </row>
    <row r="1467" spans="1:37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>
        <f>_xlfn.XLOOKUP(MIS[[#This Row],[TRADING SYMBOL]],[1]Sheet1!$D:$D,[1]Sheet1!$C:$C)</f>
        <v>168.75</v>
      </c>
      <c r="AE1467">
        <f>MIS[[#This Row],[OrderAverageTradedPrice]]*MIS[[#This Row],[OrderQuantity]]</f>
        <v>118912.49999999955</v>
      </c>
      <c r="AF1467">
        <f>MIS[[#This Row],[LTP]]*MIS[[#This Row],[OrderQuantity]]</f>
        <v>113906.25</v>
      </c>
      <c r="AG1467">
        <f>IF(MIS[[#This Row],[OrderSide]]="SELL",MIS[[#This Row],[VALUE]]-MIS[[#This Row],[LIVE_VALUE]],MIS[[#This Row],[LIVE_VALUE]]-MIS[[#This Row],[VALUE]])</f>
        <v>5006.2499999995489</v>
      </c>
      <c r="AH1467" t="str" cm="1">
        <f t="array" ref="AH1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7" t="str">
        <f>MIS[[#This Row],[TRADING SYMBOL]]</f>
        <v>NIFTY2552225050CE</v>
      </c>
      <c r="AJ1467" t="str">
        <f>IF(RIGHT(MIS[[#This Row],[Main/Hedge]],4)="MAIN","MAIN","HEDGE")</f>
        <v>MAIN</v>
      </c>
      <c r="AK1467" t="str" cm="1">
        <f t="array" ref="AK1467">_xlfn._xlws.FILTER(Table4[Column1],ISNUMBER(SEARCH(Table4[Column1],MIS[[#This Row],[OrderUniqueIdentifier]])),"")</f>
        <v>VWAP</v>
      </c>
    </row>
    <row r="1468" spans="1:37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>
        <f>_xlfn.XLOOKUP(MIS[[#This Row],[TRADING SYMBOL]],[1]Sheet1!$D:$D,[1]Sheet1!$C:$C)</f>
        <v>168.75</v>
      </c>
      <c r="AE1468">
        <f>MIS[[#This Row],[OrderAverageTradedPrice]]*MIS[[#This Row],[OrderQuantity]]</f>
        <v>26535</v>
      </c>
      <c r="AF1468">
        <f>MIS[[#This Row],[LTP]]*MIS[[#This Row],[OrderQuantity]]</f>
        <v>25312.5</v>
      </c>
      <c r="AG1468">
        <f>IF(MIS[[#This Row],[OrderSide]]="SELL",MIS[[#This Row],[VALUE]]-MIS[[#This Row],[LIVE_VALUE]],MIS[[#This Row],[LIVE_VALUE]]-MIS[[#This Row],[VALUE]])</f>
        <v>1222.5</v>
      </c>
      <c r="AH1468" t="str" cm="1">
        <f t="array" ref="AH1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8" t="str">
        <f>MIS[[#This Row],[TRADING SYMBOL]]</f>
        <v>NIFTY2552225050CE</v>
      </c>
      <c r="AJ1468" t="str">
        <f>IF(RIGHT(MIS[[#This Row],[Main/Hedge]],4)="MAIN","MAIN","HEDGE")</f>
        <v>MAIN</v>
      </c>
      <c r="AK1468" t="str" cm="1">
        <f t="array" ref="AK1468">_xlfn._xlws.FILTER(Table4[Column1],ISNUMBER(SEARCH(Table4[Column1],MIS[[#This Row],[OrderUniqueIdentifier]])),"")</f>
        <v>VWAP</v>
      </c>
    </row>
    <row r="1469" spans="1:37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>
        <f>_xlfn.XLOOKUP(MIS[[#This Row],[TRADING SYMBOL]],[1]Sheet1!$D:$D,[1]Sheet1!$C:$C)</f>
        <v>168.75</v>
      </c>
      <c r="AE1469">
        <f>MIS[[#This Row],[OrderAverageTradedPrice]]*MIS[[#This Row],[OrderQuantity]]</f>
        <v>13230</v>
      </c>
      <c r="AF1469">
        <f>MIS[[#This Row],[LTP]]*MIS[[#This Row],[OrderQuantity]]</f>
        <v>12656.25</v>
      </c>
      <c r="AG1469">
        <f>IF(MIS[[#This Row],[OrderSide]]="SELL",MIS[[#This Row],[VALUE]]-MIS[[#This Row],[LIVE_VALUE]],MIS[[#This Row],[LIVE_VALUE]]-MIS[[#This Row],[VALUE]])</f>
        <v>573.75</v>
      </c>
      <c r="AH1469" t="str" cm="1">
        <f t="array" ref="AH1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9" t="str">
        <f>MIS[[#This Row],[TRADING SYMBOL]]</f>
        <v>NIFTY2552225050CE</v>
      </c>
      <c r="AJ1469" t="str">
        <f>IF(RIGHT(MIS[[#This Row],[Main/Hedge]],4)="MAIN","MAIN","HEDGE")</f>
        <v>MAIN</v>
      </c>
      <c r="AK1469" t="str" cm="1">
        <f t="array" ref="AK1469">_xlfn._xlws.FILTER(Table4[Column1],ISNUMBER(SEARCH(Table4[Column1],MIS[[#This Row],[OrderUniqueIdentifier]])),"")</f>
        <v>VWAP</v>
      </c>
    </row>
    <row r="1470" spans="1:37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>
        <f>_xlfn.XLOOKUP(MIS[[#This Row],[TRADING SYMBOL]],[1]Sheet1!$D:$D,[1]Sheet1!$C:$C)</f>
        <v>168.75</v>
      </c>
      <c r="AE1470">
        <f>MIS[[#This Row],[OrderAverageTradedPrice]]*MIS[[#This Row],[OrderQuantity]]</f>
        <v>318465</v>
      </c>
      <c r="AF1470">
        <f>MIS[[#This Row],[LTP]]*MIS[[#This Row],[OrderQuantity]]</f>
        <v>303750</v>
      </c>
      <c r="AG1470">
        <f>IF(MIS[[#This Row],[OrderSide]]="SELL",MIS[[#This Row],[VALUE]]-MIS[[#This Row],[LIVE_VALUE]],MIS[[#This Row],[LIVE_VALUE]]-MIS[[#This Row],[VALUE]])</f>
        <v>14715</v>
      </c>
      <c r="AH1470" t="str" cm="1">
        <f t="array" ref="AH1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0" t="str">
        <f>MIS[[#This Row],[TRADING SYMBOL]]</f>
        <v>NIFTY2552225050CE</v>
      </c>
      <c r="AJ1470" t="str">
        <f>IF(RIGHT(MIS[[#This Row],[Main/Hedge]],4)="MAIN","MAIN","HEDGE")</f>
        <v>MAIN</v>
      </c>
      <c r="AK1470" t="str" cm="1">
        <f t="array" ref="AK1470">_xlfn._xlws.FILTER(Table4[Column1],ISNUMBER(SEARCH(Table4[Column1],MIS[[#This Row],[OrderUniqueIdentifier]])),"")</f>
        <v>VWAP</v>
      </c>
    </row>
    <row r="1471" spans="1:37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>
        <f>_xlfn.XLOOKUP(MIS[[#This Row],[TRADING SYMBOL]],[1]Sheet1!$D:$D,[1]Sheet1!$C:$C)</f>
        <v>168.75</v>
      </c>
      <c r="AE1471">
        <f>MIS[[#This Row],[OrderAverageTradedPrice]]*MIS[[#This Row],[OrderQuantity]]</f>
        <v>26422.5</v>
      </c>
      <c r="AF1471">
        <f>MIS[[#This Row],[LTP]]*MIS[[#This Row],[OrderQuantity]]</f>
        <v>25312.5</v>
      </c>
      <c r="AG1471">
        <f>IF(MIS[[#This Row],[OrderSide]]="SELL",MIS[[#This Row],[VALUE]]-MIS[[#This Row],[LIVE_VALUE]],MIS[[#This Row],[LIVE_VALUE]]-MIS[[#This Row],[VALUE]])</f>
        <v>1110</v>
      </c>
      <c r="AH1471" t="str" cm="1">
        <f t="array" ref="AH1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1" t="str">
        <f>MIS[[#This Row],[TRADING SYMBOL]]</f>
        <v>NIFTY2552225050CE</v>
      </c>
      <c r="AJ1471" t="str">
        <f>IF(RIGHT(MIS[[#This Row],[Main/Hedge]],4)="MAIN","MAIN","HEDGE")</f>
        <v>MAIN</v>
      </c>
      <c r="AK1471" t="str" cm="1">
        <f t="array" ref="AK1471">_xlfn._xlws.FILTER(Table4[Column1],ISNUMBER(SEARCH(Table4[Column1],MIS[[#This Row],[OrderUniqueIdentifier]])),"")</f>
        <v>VWAP</v>
      </c>
    </row>
    <row r="1472" spans="1:37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>
        <f>_xlfn.XLOOKUP(MIS[[#This Row],[TRADING SYMBOL]],[1]Sheet1!$D:$D,[1]Sheet1!$C:$C)</f>
        <v>168.75</v>
      </c>
      <c r="AE1472">
        <f>MIS[[#This Row],[OrderAverageTradedPrice]]*MIS[[#This Row],[OrderQuantity]]</f>
        <v>13241.25</v>
      </c>
      <c r="AF1472">
        <f>MIS[[#This Row],[LTP]]*MIS[[#This Row],[OrderQuantity]]</f>
        <v>12656.25</v>
      </c>
      <c r="AG1472">
        <f>IF(MIS[[#This Row],[OrderSide]]="SELL",MIS[[#This Row],[VALUE]]-MIS[[#This Row],[LIVE_VALUE]],MIS[[#This Row],[LIVE_VALUE]]-MIS[[#This Row],[VALUE]])</f>
        <v>585</v>
      </c>
      <c r="AH1472" t="str" cm="1">
        <f t="array" ref="AH1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2" t="str">
        <f>MIS[[#This Row],[TRADING SYMBOL]]</f>
        <v>NIFTY2552225050CE</v>
      </c>
      <c r="AJ1472" t="str">
        <f>IF(RIGHT(MIS[[#This Row],[Main/Hedge]],4)="MAIN","MAIN","HEDGE")</f>
        <v>MAIN</v>
      </c>
      <c r="AK1472" t="str" cm="1">
        <f t="array" ref="AK1472">_xlfn._xlws.FILTER(Table4[Column1],ISNUMBER(SEARCH(Table4[Column1],MIS[[#This Row],[OrderUniqueIdentifier]])),"")</f>
        <v>VWAP</v>
      </c>
    </row>
    <row r="1473" spans="1:37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>
        <f>_xlfn.XLOOKUP(MIS[[#This Row],[TRADING SYMBOL]],[1]Sheet1!$D:$D,[1]Sheet1!$C:$C)</f>
        <v>168.75</v>
      </c>
      <c r="AE1473">
        <f>MIS[[#This Row],[OrderAverageTradedPrice]]*MIS[[#This Row],[OrderQuantity]]</f>
        <v>119193.74999999978</v>
      </c>
      <c r="AF1473">
        <f>MIS[[#This Row],[LTP]]*MIS[[#This Row],[OrderQuantity]]</f>
        <v>113906.25</v>
      </c>
      <c r="AG1473">
        <f>IF(MIS[[#This Row],[OrderSide]]="SELL",MIS[[#This Row],[VALUE]]-MIS[[#This Row],[LIVE_VALUE]],MIS[[#This Row],[LIVE_VALUE]]-MIS[[#This Row],[VALUE]])</f>
        <v>5287.4999999997817</v>
      </c>
      <c r="AH1473" t="str" cm="1">
        <f t="array" ref="AH1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3" t="str">
        <f>MIS[[#This Row],[TRADING SYMBOL]]</f>
        <v>NIFTY2552225050CE</v>
      </c>
      <c r="AJ1473" t="str">
        <f>IF(RIGHT(MIS[[#This Row],[Main/Hedge]],4)="MAIN","MAIN","HEDGE")</f>
        <v>MAIN</v>
      </c>
      <c r="AK1473" t="str" cm="1">
        <f t="array" ref="AK1473">_xlfn._xlws.FILTER(Table4[Column1],ISNUMBER(SEARCH(Table4[Column1],MIS[[#This Row],[OrderUniqueIdentifier]])),"")</f>
        <v>VWAP</v>
      </c>
    </row>
    <row r="1474" spans="1:37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>
        <f>_xlfn.XLOOKUP(MIS[[#This Row],[TRADING SYMBOL]],[1]Sheet1!$D:$D,[1]Sheet1!$C:$C)</f>
        <v>168.75</v>
      </c>
      <c r="AE1474">
        <f>MIS[[#This Row],[OrderAverageTradedPrice]]*MIS[[#This Row],[OrderQuantity]]</f>
        <v>105900</v>
      </c>
      <c r="AF1474">
        <f>MIS[[#This Row],[LTP]]*MIS[[#This Row],[OrderQuantity]]</f>
        <v>101250</v>
      </c>
      <c r="AG1474">
        <f>IF(MIS[[#This Row],[OrderSide]]="SELL",MIS[[#This Row],[VALUE]]-MIS[[#This Row],[LIVE_VALUE]],MIS[[#This Row],[LIVE_VALUE]]-MIS[[#This Row],[VALUE]])</f>
        <v>4650</v>
      </c>
      <c r="AH1474" t="str" cm="1">
        <f t="array" ref="AH1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4" t="str">
        <f>MIS[[#This Row],[TRADING SYMBOL]]</f>
        <v>NIFTY2552225050CE</v>
      </c>
      <c r="AJ1474" t="str">
        <f>IF(RIGHT(MIS[[#This Row],[Main/Hedge]],4)="MAIN","MAIN","HEDGE")</f>
        <v>MAIN</v>
      </c>
      <c r="AK1474" t="str" cm="1">
        <f t="array" ref="AK1474">_xlfn._xlws.FILTER(Table4[Column1],ISNUMBER(SEARCH(Table4[Column1],MIS[[#This Row],[OrderUniqueIdentifier]])),"")</f>
        <v>VWAP</v>
      </c>
    </row>
    <row r="1475" spans="1:37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>
        <f>_xlfn.XLOOKUP(MIS[[#This Row],[TRADING SYMBOL]],[1]Sheet1!$D:$D,[1]Sheet1!$C:$C)</f>
        <v>168.75</v>
      </c>
      <c r="AE1475">
        <f>MIS[[#This Row],[OrderAverageTradedPrice]]*MIS[[#This Row],[OrderQuantity]]</f>
        <v>26565</v>
      </c>
      <c r="AF1475">
        <f>MIS[[#This Row],[LTP]]*MIS[[#This Row],[OrderQuantity]]</f>
        <v>25312.5</v>
      </c>
      <c r="AG1475">
        <f>IF(MIS[[#This Row],[OrderSide]]="SELL",MIS[[#This Row],[VALUE]]-MIS[[#This Row],[LIVE_VALUE]],MIS[[#This Row],[LIVE_VALUE]]-MIS[[#This Row],[VALUE]])</f>
        <v>1252.5</v>
      </c>
      <c r="AH1475" t="str" cm="1">
        <f t="array" ref="AH1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5" t="str">
        <f>MIS[[#This Row],[TRADING SYMBOL]]</f>
        <v>NIFTY2552225050CE</v>
      </c>
      <c r="AJ1475" t="str">
        <f>IF(RIGHT(MIS[[#This Row],[Main/Hedge]],4)="MAIN","MAIN","HEDGE")</f>
        <v>MAIN</v>
      </c>
      <c r="AK1475" t="str" cm="1">
        <f t="array" ref="AK1475">_xlfn._xlws.FILTER(Table4[Column1],ISNUMBER(SEARCH(Table4[Column1],MIS[[#This Row],[OrderUniqueIdentifier]])),"")</f>
        <v>VWAP</v>
      </c>
    </row>
    <row r="1476" spans="1:37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>
        <f>_xlfn.XLOOKUP(MIS[[#This Row],[TRADING SYMBOL]],[1]Sheet1!$D:$D,[1]Sheet1!$C:$C)</f>
        <v>168.75</v>
      </c>
      <c r="AE1476">
        <f>MIS[[#This Row],[OrderAverageTradedPrice]]*MIS[[#This Row],[OrderQuantity]]</f>
        <v>26475</v>
      </c>
      <c r="AF1476">
        <f>MIS[[#This Row],[LTP]]*MIS[[#This Row],[OrderQuantity]]</f>
        <v>25312.5</v>
      </c>
      <c r="AG1476">
        <f>IF(MIS[[#This Row],[OrderSide]]="SELL",MIS[[#This Row],[VALUE]]-MIS[[#This Row],[LIVE_VALUE]],MIS[[#This Row],[LIVE_VALUE]]-MIS[[#This Row],[VALUE]])</f>
        <v>1162.5</v>
      </c>
      <c r="AH1476" t="str" cm="1">
        <f t="array" ref="AH1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6" t="str">
        <f>MIS[[#This Row],[TRADING SYMBOL]]</f>
        <v>NIFTY2552225050CE</v>
      </c>
      <c r="AJ1476" t="str">
        <f>IF(RIGHT(MIS[[#This Row],[Main/Hedge]],4)="MAIN","MAIN","HEDGE")</f>
        <v>MAIN</v>
      </c>
      <c r="AK1476" t="str" cm="1">
        <f t="array" ref="AK1476">_xlfn._xlws.FILTER(Table4[Column1],ISNUMBER(SEARCH(Table4[Column1],MIS[[#This Row],[OrderUniqueIdentifier]])),"")</f>
        <v>VWAP</v>
      </c>
    </row>
    <row r="1477" spans="1:37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>
        <f>_xlfn.XLOOKUP(MIS[[#This Row],[TRADING SYMBOL]],[1]Sheet1!$D:$D,[1]Sheet1!$C:$C)</f>
        <v>168.75</v>
      </c>
      <c r="AE1477">
        <f>MIS[[#This Row],[OrderAverageTradedPrice]]*MIS[[#This Row],[OrderQuantity]]</f>
        <v>26452.5</v>
      </c>
      <c r="AF1477">
        <f>MIS[[#This Row],[LTP]]*MIS[[#This Row],[OrderQuantity]]</f>
        <v>25312.5</v>
      </c>
      <c r="AG1477">
        <f>IF(MIS[[#This Row],[OrderSide]]="SELL",MIS[[#This Row],[VALUE]]-MIS[[#This Row],[LIVE_VALUE]],MIS[[#This Row],[LIVE_VALUE]]-MIS[[#This Row],[VALUE]])</f>
        <v>1140</v>
      </c>
      <c r="AH1477" t="str" cm="1">
        <f t="array" ref="AH1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7" t="str">
        <f>MIS[[#This Row],[TRADING SYMBOL]]</f>
        <v>NIFTY2552225050CE</v>
      </c>
      <c r="AJ1477" t="str">
        <f>IF(RIGHT(MIS[[#This Row],[Main/Hedge]],4)="MAIN","MAIN","HEDGE")</f>
        <v>MAIN</v>
      </c>
      <c r="AK1477" t="str" cm="1">
        <f t="array" ref="AK1477">_xlfn._xlws.FILTER(Table4[Column1],ISNUMBER(SEARCH(Table4[Column1],MIS[[#This Row],[OrderUniqueIdentifier]])),"")</f>
        <v>VWAP</v>
      </c>
    </row>
    <row r="1478" spans="1:37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>
        <f>_xlfn.XLOOKUP(MIS[[#This Row],[TRADING SYMBOL]],[1]Sheet1!$D:$D,[1]Sheet1!$C:$C)</f>
        <v>168.75</v>
      </c>
      <c r="AE1478">
        <f>MIS[[#This Row],[OrderAverageTradedPrice]]*MIS[[#This Row],[OrderQuantity]]</f>
        <v>92403.749999999549</v>
      </c>
      <c r="AF1478">
        <f>MIS[[#This Row],[LTP]]*MIS[[#This Row],[OrderQuantity]]</f>
        <v>88593.75</v>
      </c>
      <c r="AG1478">
        <f>IF(MIS[[#This Row],[OrderSide]]="SELL",MIS[[#This Row],[VALUE]]-MIS[[#This Row],[LIVE_VALUE]],MIS[[#This Row],[LIVE_VALUE]]-MIS[[#This Row],[VALUE]])</f>
        <v>3809.9999999995489</v>
      </c>
      <c r="AH1478" t="str" cm="1">
        <f t="array" ref="AH1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8" t="str">
        <f>MIS[[#This Row],[TRADING SYMBOL]]</f>
        <v>NIFTY2552225050CE</v>
      </c>
      <c r="AJ1478" t="str">
        <f>IF(RIGHT(MIS[[#This Row],[Main/Hedge]],4)="MAIN","MAIN","HEDGE")</f>
        <v>MAIN</v>
      </c>
      <c r="AK1478" t="str" cm="1">
        <f t="array" ref="AK1478">_xlfn._xlws.FILTER(Table4[Column1],ISNUMBER(SEARCH(Table4[Column1],MIS[[#This Row],[OrderUniqueIdentifier]])),"")</f>
        <v>VWAP</v>
      </c>
    </row>
    <row r="1479" spans="1:37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>
        <f>_xlfn.XLOOKUP(MIS[[#This Row],[TRADING SYMBOL]],[1]Sheet1!$D:$D,[1]Sheet1!$C:$C)</f>
        <v>168.75</v>
      </c>
      <c r="AE1479">
        <f>MIS[[#This Row],[OrderAverageTradedPrice]]*MIS[[#This Row],[OrderQuantity]]</f>
        <v>79357.5</v>
      </c>
      <c r="AF1479">
        <f>MIS[[#This Row],[LTP]]*MIS[[#This Row],[OrderQuantity]]</f>
        <v>75937.5</v>
      </c>
      <c r="AG1479">
        <f>IF(MIS[[#This Row],[OrderSide]]="SELL",MIS[[#This Row],[VALUE]]-MIS[[#This Row],[LIVE_VALUE]],MIS[[#This Row],[LIVE_VALUE]]-MIS[[#This Row],[VALUE]])</f>
        <v>3420</v>
      </c>
      <c r="AH1479" t="str" cm="1">
        <f t="array" ref="AH1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9" t="str">
        <f>MIS[[#This Row],[TRADING SYMBOL]]</f>
        <v>NIFTY2552225050CE</v>
      </c>
      <c r="AJ1479" t="str">
        <f>IF(RIGHT(MIS[[#This Row],[Main/Hedge]],4)="MAIN","MAIN","HEDGE")</f>
        <v>MAIN</v>
      </c>
      <c r="AK1479" t="str" cm="1">
        <f t="array" ref="AK1479">_xlfn._xlws.FILTER(Table4[Column1],ISNUMBER(SEARCH(Table4[Column1],MIS[[#This Row],[OrderUniqueIdentifier]])),"")</f>
        <v>VWAP</v>
      </c>
    </row>
    <row r="1480" spans="1:37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>
        <f>_xlfn.XLOOKUP(MIS[[#This Row],[TRADING SYMBOL]],[1]Sheet1!$D:$D,[1]Sheet1!$C:$C)</f>
        <v>168.75</v>
      </c>
      <c r="AE1480">
        <f>MIS[[#This Row],[OrderAverageTradedPrice]]*MIS[[#This Row],[OrderQuantity]]</f>
        <v>39836.25</v>
      </c>
      <c r="AF1480">
        <f>MIS[[#This Row],[LTP]]*MIS[[#This Row],[OrderQuantity]]</f>
        <v>37968.75</v>
      </c>
      <c r="AG1480">
        <f>IF(MIS[[#This Row],[OrderSide]]="SELL",MIS[[#This Row],[VALUE]]-MIS[[#This Row],[LIVE_VALUE]],MIS[[#This Row],[LIVE_VALUE]]-MIS[[#This Row],[VALUE]])</f>
        <v>1867.5</v>
      </c>
      <c r="AH1480" t="str" cm="1">
        <f t="array" ref="AH1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0" t="str">
        <f>MIS[[#This Row],[TRADING SYMBOL]]</f>
        <v>NIFTY2552225050CE</v>
      </c>
      <c r="AJ1480" t="str">
        <f>IF(RIGHT(MIS[[#This Row],[Main/Hedge]],4)="MAIN","MAIN","HEDGE")</f>
        <v>MAIN</v>
      </c>
      <c r="AK1480" t="str" cm="1">
        <f t="array" ref="AK1480">_xlfn._xlws.FILTER(Table4[Column1],ISNUMBER(SEARCH(Table4[Column1],MIS[[#This Row],[OrderUniqueIdentifier]])),"")</f>
        <v>VWAP</v>
      </c>
    </row>
    <row r="1481" spans="1:37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>
        <f>_xlfn.XLOOKUP(MIS[[#This Row],[TRADING SYMBOL]],[1]Sheet1!$D:$D,[1]Sheet1!$C:$C)</f>
        <v>168.75</v>
      </c>
      <c r="AE1481">
        <f>MIS[[#This Row],[OrderAverageTradedPrice]]*MIS[[#This Row],[OrderQuantity]]</f>
        <v>211912.5</v>
      </c>
      <c r="AF1481">
        <f>MIS[[#This Row],[LTP]]*MIS[[#This Row],[OrderQuantity]]</f>
        <v>202500</v>
      </c>
      <c r="AG1481">
        <f>IF(MIS[[#This Row],[OrderSide]]="SELL",MIS[[#This Row],[VALUE]]-MIS[[#This Row],[LIVE_VALUE]],MIS[[#This Row],[LIVE_VALUE]]-MIS[[#This Row],[VALUE]])</f>
        <v>9412.5</v>
      </c>
      <c r="AH1481" t="str" cm="1">
        <f t="array" ref="AH1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1" t="str">
        <f>MIS[[#This Row],[TRADING SYMBOL]]</f>
        <v>NIFTY2552225050CE</v>
      </c>
      <c r="AJ1481" t="str">
        <f>IF(RIGHT(MIS[[#This Row],[Main/Hedge]],4)="MAIN","MAIN","HEDGE")</f>
        <v>MAIN</v>
      </c>
      <c r="AK1481" t="str" cm="1">
        <f t="array" ref="AK1481">_xlfn._xlws.FILTER(Table4[Column1],ISNUMBER(SEARCH(Table4[Column1],MIS[[#This Row],[OrderUniqueIdentifier]])),"")</f>
        <v>VWAP</v>
      </c>
    </row>
    <row r="1482" spans="1:37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>
        <f>_xlfn.XLOOKUP(MIS[[#This Row],[TRADING SYMBOL]],[1]Sheet1!$D:$D,[1]Sheet1!$C:$C)</f>
        <v>168.75</v>
      </c>
      <c r="AE1482">
        <f>MIS[[#This Row],[OrderAverageTradedPrice]]*MIS[[#This Row],[OrderQuantity]]</f>
        <v>52788.75</v>
      </c>
      <c r="AF1482">
        <f>MIS[[#This Row],[LTP]]*MIS[[#This Row],[OrderQuantity]]</f>
        <v>50625</v>
      </c>
      <c r="AG1482">
        <f>IF(MIS[[#This Row],[OrderSide]]="SELL",MIS[[#This Row],[VALUE]]-MIS[[#This Row],[LIVE_VALUE]],MIS[[#This Row],[LIVE_VALUE]]-MIS[[#This Row],[VALUE]])</f>
        <v>2163.75</v>
      </c>
      <c r="AH1482" t="str" cm="1">
        <f t="array" ref="AH1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2" t="str">
        <f>MIS[[#This Row],[TRADING SYMBOL]]</f>
        <v>NIFTY2552225050CE</v>
      </c>
      <c r="AJ1482" t="str">
        <f>IF(RIGHT(MIS[[#This Row],[Main/Hedge]],4)="MAIN","MAIN","HEDGE")</f>
        <v>MAIN</v>
      </c>
      <c r="AK1482" t="str" cm="1">
        <f t="array" ref="AK1482">_xlfn._xlws.FILTER(Table4[Column1],ISNUMBER(SEARCH(Table4[Column1],MIS[[#This Row],[OrderUniqueIdentifier]])),"")</f>
        <v>VWAP</v>
      </c>
    </row>
    <row r="1483" spans="1:37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>
        <f>_xlfn.XLOOKUP(MIS[[#This Row],[TRADING SYMBOL]],[1]Sheet1!$D:$D,[1]Sheet1!$C:$C)</f>
        <v>168.75</v>
      </c>
      <c r="AE1483">
        <f>MIS[[#This Row],[OrderAverageTradedPrice]]*MIS[[#This Row],[OrderQuantity]]</f>
        <v>39735</v>
      </c>
      <c r="AF1483">
        <f>MIS[[#This Row],[LTP]]*MIS[[#This Row],[OrderQuantity]]</f>
        <v>37968.75</v>
      </c>
      <c r="AG1483">
        <f>IF(MIS[[#This Row],[OrderSide]]="SELL",MIS[[#This Row],[VALUE]]-MIS[[#This Row],[LIVE_VALUE]],MIS[[#This Row],[LIVE_VALUE]]-MIS[[#This Row],[VALUE]])</f>
        <v>1766.25</v>
      </c>
      <c r="AH1483" t="str" cm="1">
        <f t="array" ref="AH1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3" t="str">
        <f>MIS[[#This Row],[TRADING SYMBOL]]</f>
        <v>NIFTY2552225050CE</v>
      </c>
      <c r="AJ1483" t="str">
        <f>IF(RIGHT(MIS[[#This Row],[Main/Hedge]],4)="MAIN","MAIN","HEDGE")</f>
        <v>MAIN</v>
      </c>
      <c r="AK1483" t="str" cm="1">
        <f t="array" ref="AK1483">_xlfn._xlws.FILTER(Table4[Column1],ISNUMBER(SEARCH(Table4[Column1],MIS[[#This Row],[OrderUniqueIdentifier]])),"")</f>
        <v>VWAP</v>
      </c>
    </row>
    <row r="1484" spans="1:37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>
        <f>_xlfn.XLOOKUP(MIS[[#This Row],[TRADING SYMBOL]],[1]Sheet1!$D:$D,[1]Sheet1!$C:$C)</f>
        <v>168.75</v>
      </c>
      <c r="AE1484">
        <f>MIS[[#This Row],[OrderAverageTradedPrice]]*MIS[[#This Row],[OrderQuantity]]</f>
        <v>13248.75</v>
      </c>
      <c r="AF1484">
        <f>MIS[[#This Row],[LTP]]*MIS[[#This Row],[OrderQuantity]]</f>
        <v>12656.25</v>
      </c>
      <c r="AG1484">
        <f>IF(MIS[[#This Row],[OrderSide]]="SELL",MIS[[#This Row],[VALUE]]-MIS[[#This Row],[LIVE_VALUE]],MIS[[#This Row],[LIVE_VALUE]]-MIS[[#This Row],[VALUE]])</f>
        <v>592.5</v>
      </c>
      <c r="AH1484" t="str" cm="1">
        <f t="array" ref="AH1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4" t="str">
        <f>MIS[[#This Row],[TRADING SYMBOL]]</f>
        <v>NIFTY2552225050CE</v>
      </c>
      <c r="AJ1484" t="str">
        <f>IF(RIGHT(MIS[[#This Row],[Main/Hedge]],4)="MAIN","MAIN","HEDGE")</f>
        <v>MAIN</v>
      </c>
      <c r="AK1484" t="str" cm="1">
        <f t="array" ref="AK1484">_xlfn._xlws.FILTER(Table4[Column1],ISNUMBER(SEARCH(Table4[Column1],MIS[[#This Row],[OrderUniqueIdentifier]])),"")</f>
        <v>VWAP</v>
      </c>
    </row>
    <row r="1485" spans="1:37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>
        <f>_xlfn.XLOOKUP(MIS[[#This Row],[TRADING SYMBOL]],[1]Sheet1!$D:$D,[1]Sheet1!$C:$C)</f>
        <v>168.75</v>
      </c>
      <c r="AE1485">
        <f>MIS[[#This Row],[OrderAverageTradedPrice]]*MIS[[#This Row],[OrderQuantity]]</f>
        <v>39674.999999999927</v>
      </c>
      <c r="AF1485">
        <f>MIS[[#This Row],[LTP]]*MIS[[#This Row],[OrderQuantity]]</f>
        <v>37968.75</v>
      </c>
      <c r="AG1485">
        <f>IF(MIS[[#This Row],[OrderSide]]="SELL",MIS[[#This Row],[VALUE]]-MIS[[#This Row],[LIVE_VALUE]],MIS[[#This Row],[LIVE_VALUE]]-MIS[[#This Row],[VALUE]])</f>
        <v>1706.2499999999272</v>
      </c>
      <c r="AH1485" t="str" cm="1">
        <f t="array" ref="AH1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5" t="str">
        <f>MIS[[#This Row],[TRADING SYMBOL]]</f>
        <v>NIFTY2552225050CE</v>
      </c>
      <c r="AJ1485" t="str">
        <f>IF(RIGHT(MIS[[#This Row],[Main/Hedge]],4)="MAIN","MAIN","HEDGE")</f>
        <v>MAIN</v>
      </c>
      <c r="AK1485" t="str" cm="1">
        <f t="array" ref="AK1485">_xlfn._xlws.FILTER(Table4[Column1],ISNUMBER(SEARCH(Table4[Column1],MIS[[#This Row],[OrderUniqueIdentifier]])),"")</f>
        <v>VWAP</v>
      </c>
    </row>
    <row r="1486" spans="1:37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>
        <f>_xlfn.XLOOKUP(MIS[[#This Row],[TRADING SYMBOL]],[1]Sheet1!$D:$D,[1]Sheet1!$C:$C)</f>
        <v>168.75</v>
      </c>
      <c r="AE1486">
        <f>MIS[[#This Row],[OrderAverageTradedPrice]]*MIS[[#This Row],[OrderQuantity]]</f>
        <v>92474.999999999927</v>
      </c>
      <c r="AF1486">
        <f>MIS[[#This Row],[LTP]]*MIS[[#This Row],[OrderQuantity]]</f>
        <v>88593.75</v>
      </c>
      <c r="AG1486">
        <f>IF(MIS[[#This Row],[OrderSide]]="SELL",MIS[[#This Row],[VALUE]]-MIS[[#This Row],[LIVE_VALUE]],MIS[[#This Row],[LIVE_VALUE]]-MIS[[#This Row],[VALUE]])</f>
        <v>3881.2499999999272</v>
      </c>
      <c r="AH1486" t="str" cm="1">
        <f t="array" ref="AH1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6" t="str">
        <f>MIS[[#This Row],[TRADING SYMBOL]]</f>
        <v>NIFTY2552225050CE</v>
      </c>
      <c r="AJ1486" t="str">
        <f>IF(RIGHT(MIS[[#This Row],[Main/Hedge]],4)="MAIN","MAIN","HEDGE")</f>
        <v>MAIN</v>
      </c>
      <c r="AK1486" t="str" cm="1">
        <f t="array" ref="AK1486">_xlfn._xlws.FILTER(Table4[Column1],ISNUMBER(SEARCH(Table4[Column1],MIS[[#This Row],[OrderUniqueIdentifier]])),"")</f>
        <v>VWAP</v>
      </c>
    </row>
    <row r="1487" spans="1:37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>
        <f>_xlfn.XLOOKUP(MIS[[#This Row],[TRADING SYMBOL]],[1]Sheet1!$D:$D,[1]Sheet1!$C:$C)</f>
        <v>168.75</v>
      </c>
      <c r="AE1487">
        <f>MIS[[#This Row],[OrderAverageTradedPrice]]*MIS[[#This Row],[OrderQuantity]]</f>
        <v>13241.25</v>
      </c>
      <c r="AF1487">
        <f>MIS[[#This Row],[LTP]]*MIS[[#This Row],[OrderQuantity]]</f>
        <v>12656.25</v>
      </c>
      <c r="AG1487">
        <f>IF(MIS[[#This Row],[OrderSide]]="SELL",MIS[[#This Row],[VALUE]]-MIS[[#This Row],[LIVE_VALUE]],MIS[[#This Row],[LIVE_VALUE]]-MIS[[#This Row],[VALUE]])</f>
        <v>585</v>
      </c>
      <c r="AH1487" t="str" cm="1">
        <f t="array" ref="AH1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7" t="str">
        <f>MIS[[#This Row],[TRADING SYMBOL]]</f>
        <v>NIFTY2552225050CE</v>
      </c>
      <c r="AJ1487" t="str">
        <f>IF(RIGHT(MIS[[#This Row],[Main/Hedge]],4)="MAIN","MAIN","HEDGE")</f>
        <v>MAIN</v>
      </c>
      <c r="AK1487" t="str" cm="1">
        <f t="array" ref="AK1487">_xlfn._xlws.FILTER(Table4[Column1],ISNUMBER(SEARCH(Table4[Column1],MIS[[#This Row],[OrderUniqueIdentifier]])),"")</f>
        <v>VWAP</v>
      </c>
    </row>
    <row r="1488" spans="1:37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>
        <f>_xlfn.XLOOKUP(MIS[[#This Row],[TRADING SYMBOL]],[1]Sheet1!$D:$D,[1]Sheet1!$C:$C)</f>
        <v>168.75</v>
      </c>
      <c r="AE1488">
        <f>MIS[[#This Row],[OrderAverageTradedPrice]]*MIS[[#This Row],[OrderQuantity]]</f>
        <v>39825</v>
      </c>
      <c r="AF1488">
        <f>MIS[[#This Row],[LTP]]*MIS[[#This Row],[OrderQuantity]]</f>
        <v>37968.75</v>
      </c>
      <c r="AG1488">
        <f>IF(MIS[[#This Row],[OrderSide]]="SELL",MIS[[#This Row],[VALUE]]-MIS[[#This Row],[LIVE_VALUE]],MIS[[#This Row],[LIVE_VALUE]]-MIS[[#This Row],[VALUE]])</f>
        <v>1856.25</v>
      </c>
      <c r="AH1488" t="str" cm="1">
        <f t="array" ref="AH1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8" t="str">
        <f>MIS[[#This Row],[TRADING SYMBOL]]</f>
        <v>NIFTY2552225050CE</v>
      </c>
      <c r="AJ1488" t="str">
        <f>IF(RIGHT(MIS[[#This Row],[Main/Hedge]],4)="MAIN","MAIN","HEDGE")</f>
        <v>MAIN</v>
      </c>
      <c r="AK1488" t="str" cm="1">
        <f t="array" ref="AK1488">_xlfn._xlws.FILTER(Table4[Column1],ISNUMBER(SEARCH(Table4[Column1],MIS[[#This Row],[OrderUniqueIdentifier]])),"")</f>
        <v>VWAP</v>
      </c>
    </row>
    <row r="1489" spans="1:37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>
        <f>_xlfn.XLOOKUP(MIS[[#This Row],[TRADING SYMBOL]],[1]Sheet1!$D:$D,[1]Sheet1!$C:$C)</f>
        <v>168.75</v>
      </c>
      <c r="AE1489">
        <f>MIS[[#This Row],[OrderAverageTradedPrice]]*MIS[[#This Row],[OrderQuantity]]</f>
        <v>13211.25</v>
      </c>
      <c r="AF1489">
        <f>MIS[[#This Row],[LTP]]*MIS[[#This Row],[OrderQuantity]]</f>
        <v>12656.25</v>
      </c>
      <c r="AG1489">
        <f>IF(MIS[[#This Row],[OrderSide]]="SELL",MIS[[#This Row],[VALUE]]-MIS[[#This Row],[LIVE_VALUE]],MIS[[#This Row],[LIVE_VALUE]]-MIS[[#This Row],[VALUE]])</f>
        <v>555</v>
      </c>
      <c r="AH1489" t="str" cm="1">
        <f t="array" ref="AH1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9" t="str">
        <f>MIS[[#This Row],[TRADING SYMBOL]]</f>
        <v>NIFTY2552225050CE</v>
      </c>
      <c r="AJ1489" t="str">
        <f>IF(RIGHT(MIS[[#This Row],[Main/Hedge]],4)="MAIN","MAIN","HEDGE")</f>
        <v>MAIN</v>
      </c>
      <c r="AK1489" t="str" cm="1">
        <f t="array" ref="AK1489">_xlfn._xlws.FILTER(Table4[Column1],ISNUMBER(SEARCH(Table4[Column1],MIS[[#This Row],[OrderUniqueIdentifier]])),"")</f>
        <v>VWAP</v>
      </c>
    </row>
    <row r="1490" spans="1:37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>
        <f>_xlfn.XLOOKUP(MIS[[#This Row],[TRADING SYMBOL]],[1]Sheet1!$D:$D,[1]Sheet1!$C:$C)</f>
        <v>168.75</v>
      </c>
      <c r="AE1490">
        <f>MIS[[#This Row],[OrderAverageTradedPrice]]*MIS[[#This Row],[OrderQuantity]]</f>
        <v>13226.25</v>
      </c>
      <c r="AF1490">
        <f>MIS[[#This Row],[LTP]]*MIS[[#This Row],[OrderQuantity]]</f>
        <v>12656.25</v>
      </c>
      <c r="AG1490">
        <f>IF(MIS[[#This Row],[OrderSide]]="SELL",MIS[[#This Row],[VALUE]]-MIS[[#This Row],[LIVE_VALUE]],MIS[[#This Row],[LIVE_VALUE]]-MIS[[#This Row],[VALUE]])</f>
        <v>570</v>
      </c>
      <c r="AH1490" t="str" cm="1">
        <f t="array" ref="AH1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0" t="str">
        <f>MIS[[#This Row],[TRADING SYMBOL]]</f>
        <v>NIFTY2552225050CE</v>
      </c>
      <c r="AJ1490" t="str">
        <f>IF(RIGHT(MIS[[#This Row],[Main/Hedge]],4)="MAIN","MAIN","HEDGE")</f>
        <v>MAIN</v>
      </c>
      <c r="AK1490" t="str" cm="1">
        <f t="array" ref="AK1490">_xlfn._xlws.FILTER(Table4[Column1],ISNUMBER(SEARCH(Table4[Column1],MIS[[#This Row],[OrderUniqueIdentifier]])),"")</f>
        <v>VWAP</v>
      </c>
    </row>
    <row r="1491" spans="1:37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>
        <f>_xlfn.XLOOKUP(MIS[[#This Row],[TRADING SYMBOL]],[1]Sheet1!$D:$D,[1]Sheet1!$C:$C)</f>
        <v>168.75</v>
      </c>
      <c r="AE1491">
        <f>MIS[[#This Row],[OrderAverageTradedPrice]]*MIS[[#This Row],[OrderQuantity]]</f>
        <v>26460</v>
      </c>
      <c r="AF1491">
        <f>MIS[[#This Row],[LTP]]*MIS[[#This Row],[OrderQuantity]]</f>
        <v>25312.5</v>
      </c>
      <c r="AG1491">
        <f>IF(MIS[[#This Row],[OrderSide]]="SELL",MIS[[#This Row],[VALUE]]-MIS[[#This Row],[LIVE_VALUE]],MIS[[#This Row],[LIVE_VALUE]]-MIS[[#This Row],[VALUE]])</f>
        <v>1147.5</v>
      </c>
      <c r="AH1491" t="str" cm="1">
        <f t="array" ref="AH1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1" t="str">
        <f>MIS[[#This Row],[TRADING SYMBOL]]</f>
        <v>NIFTY2552225050CE</v>
      </c>
      <c r="AJ1491" t="str">
        <f>IF(RIGHT(MIS[[#This Row],[Main/Hedge]],4)="MAIN","MAIN","HEDGE")</f>
        <v>MAIN</v>
      </c>
      <c r="AK1491" t="str" cm="1">
        <f t="array" ref="AK1491">_xlfn._xlws.FILTER(Table4[Column1],ISNUMBER(SEARCH(Table4[Column1],MIS[[#This Row],[OrderUniqueIdentifier]])),"")</f>
        <v>VWAP</v>
      </c>
    </row>
    <row r="1492" spans="1:37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>
        <f>_xlfn.XLOOKUP(MIS[[#This Row],[TRADING SYMBOL]],[1]Sheet1!$D:$D,[1]Sheet1!$C:$C)</f>
        <v>168.75</v>
      </c>
      <c r="AE1492">
        <f>MIS[[#This Row],[OrderAverageTradedPrice]]*MIS[[#This Row],[OrderQuantity]]</f>
        <v>39596.249999999927</v>
      </c>
      <c r="AF1492">
        <f>MIS[[#This Row],[LTP]]*MIS[[#This Row],[OrderQuantity]]</f>
        <v>37968.75</v>
      </c>
      <c r="AG1492">
        <f>IF(MIS[[#This Row],[OrderSide]]="SELL",MIS[[#This Row],[VALUE]]-MIS[[#This Row],[LIVE_VALUE]],MIS[[#This Row],[LIVE_VALUE]]-MIS[[#This Row],[VALUE]])</f>
        <v>1627.4999999999272</v>
      </c>
      <c r="AH1492" t="str" cm="1">
        <f t="array" ref="AH1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2" t="str">
        <f>MIS[[#This Row],[TRADING SYMBOL]]</f>
        <v>NIFTY2552225050CE</v>
      </c>
      <c r="AJ1492" t="str">
        <f>IF(RIGHT(MIS[[#This Row],[Main/Hedge]],4)="MAIN","MAIN","HEDGE")</f>
        <v>MAIN</v>
      </c>
      <c r="AK1492" t="str" cm="1">
        <f t="array" ref="AK1492">_xlfn._xlws.FILTER(Table4[Column1],ISNUMBER(SEARCH(Table4[Column1],MIS[[#This Row],[OrderUniqueIdentifier]])),"")</f>
        <v>VWAP</v>
      </c>
    </row>
    <row r="1493" spans="1:37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>
        <f>_xlfn.XLOOKUP(MIS[[#This Row],[TRADING SYMBOL]],[1]Sheet1!$D:$D,[1]Sheet1!$C:$C)</f>
        <v>168.75</v>
      </c>
      <c r="AE1493">
        <f>MIS[[#This Row],[OrderAverageTradedPrice]]*MIS[[#This Row],[OrderQuantity]]</f>
        <v>66240</v>
      </c>
      <c r="AF1493">
        <f>MIS[[#This Row],[LTP]]*MIS[[#This Row],[OrderQuantity]]</f>
        <v>63281.25</v>
      </c>
      <c r="AG1493">
        <f>IF(MIS[[#This Row],[OrderSide]]="SELL",MIS[[#This Row],[VALUE]]-MIS[[#This Row],[LIVE_VALUE]],MIS[[#This Row],[LIVE_VALUE]]-MIS[[#This Row],[VALUE]])</f>
        <v>2958.75</v>
      </c>
      <c r="AH1493" t="str" cm="1">
        <f t="array" ref="AH1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3" t="str">
        <f>MIS[[#This Row],[TRADING SYMBOL]]</f>
        <v>NIFTY2552225050CE</v>
      </c>
      <c r="AJ1493" t="str">
        <f>IF(RIGHT(MIS[[#This Row],[Main/Hedge]],4)="MAIN","MAIN","HEDGE")</f>
        <v>MAIN</v>
      </c>
      <c r="AK1493" t="str" cm="1">
        <f t="array" ref="AK1493">_xlfn._xlws.FILTER(Table4[Column1],ISNUMBER(SEARCH(Table4[Column1],MIS[[#This Row],[OrderUniqueIdentifier]])),"")</f>
        <v>VWAP</v>
      </c>
    </row>
    <row r="1494" spans="1:37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>
        <f>_xlfn.XLOOKUP(MIS[[#This Row],[TRADING SYMBOL]],[1]Sheet1!$D:$D,[1]Sheet1!$C:$C)</f>
        <v>168.75</v>
      </c>
      <c r="AE1494">
        <f>MIS[[#This Row],[OrderAverageTradedPrice]]*MIS[[#This Row],[OrderQuantity]]</f>
        <v>79342.499999999709</v>
      </c>
      <c r="AF1494">
        <f>MIS[[#This Row],[LTP]]*MIS[[#This Row],[OrderQuantity]]</f>
        <v>75937.5</v>
      </c>
      <c r="AG1494">
        <f>IF(MIS[[#This Row],[OrderSide]]="SELL",MIS[[#This Row],[VALUE]]-MIS[[#This Row],[LIVE_VALUE]],MIS[[#This Row],[LIVE_VALUE]]-MIS[[#This Row],[VALUE]])</f>
        <v>3404.999999999709</v>
      </c>
      <c r="AH1494" t="str" cm="1">
        <f t="array" ref="AH1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4" t="str">
        <f>MIS[[#This Row],[TRADING SYMBOL]]</f>
        <v>NIFTY2552225050CE</v>
      </c>
      <c r="AJ1494" t="str">
        <f>IF(RIGHT(MIS[[#This Row],[Main/Hedge]],4)="MAIN","MAIN","HEDGE")</f>
        <v>MAIN</v>
      </c>
      <c r="AK1494" t="str" cm="1">
        <f t="array" ref="AK1494">_xlfn._xlws.FILTER(Table4[Column1],ISNUMBER(SEARCH(Table4[Column1],MIS[[#This Row],[OrderUniqueIdentifier]])),"")</f>
        <v>VWAP</v>
      </c>
    </row>
    <row r="1495" spans="1:37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>
        <f>_xlfn.XLOOKUP(MIS[[#This Row],[TRADING SYMBOL]],[1]Sheet1!$D:$D,[1]Sheet1!$C:$C)</f>
        <v>168.75</v>
      </c>
      <c r="AE1495">
        <f>MIS[[#This Row],[OrderAverageTradedPrice]]*MIS[[#This Row],[OrderQuantity]]</f>
        <v>26388.75</v>
      </c>
      <c r="AF1495">
        <f>MIS[[#This Row],[LTP]]*MIS[[#This Row],[OrderQuantity]]</f>
        <v>25312.5</v>
      </c>
      <c r="AG1495">
        <f>IF(MIS[[#This Row],[OrderSide]]="SELL",MIS[[#This Row],[VALUE]]-MIS[[#This Row],[LIVE_VALUE]],MIS[[#This Row],[LIVE_VALUE]]-MIS[[#This Row],[VALUE]])</f>
        <v>1076.25</v>
      </c>
      <c r="AH1495" t="str" cm="1">
        <f t="array" ref="AH1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5" t="str">
        <f>MIS[[#This Row],[TRADING SYMBOL]]</f>
        <v>NIFTY2552225050CE</v>
      </c>
      <c r="AJ1495" t="str">
        <f>IF(RIGHT(MIS[[#This Row],[Main/Hedge]],4)="MAIN","MAIN","HEDGE")</f>
        <v>MAIN</v>
      </c>
      <c r="AK1495" t="str" cm="1">
        <f t="array" ref="AK1495">_xlfn._xlws.FILTER(Table4[Column1],ISNUMBER(SEARCH(Table4[Column1],MIS[[#This Row],[OrderUniqueIdentifier]])),"")</f>
        <v>VWAP</v>
      </c>
    </row>
    <row r="1496" spans="1:37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>
        <f>_xlfn.XLOOKUP(MIS[[#This Row],[TRADING SYMBOL]],[1]Sheet1!$D:$D,[1]Sheet1!$C:$C)</f>
        <v>168.75</v>
      </c>
      <c r="AE1496">
        <f>MIS[[#This Row],[OrderAverageTradedPrice]]*MIS[[#This Row],[OrderQuantity]]</f>
        <v>79878.749999999854</v>
      </c>
      <c r="AF1496">
        <f>MIS[[#This Row],[LTP]]*MIS[[#This Row],[OrderQuantity]]</f>
        <v>75937.5</v>
      </c>
      <c r="AG1496">
        <f>IF(MIS[[#This Row],[OrderSide]]="SELL",MIS[[#This Row],[VALUE]]-MIS[[#This Row],[LIVE_VALUE]],MIS[[#This Row],[LIVE_VALUE]]-MIS[[#This Row],[VALUE]])</f>
        <v>3941.2499999998545</v>
      </c>
      <c r="AH1496" t="str" cm="1">
        <f t="array" ref="AH1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6" t="str">
        <f>MIS[[#This Row],[TRADING SYMBOL]]</f>
        <v>NIFTY2552225050CE</v>
      </c>
      <c r="AJ1496" t="str">
        <f>IF(RIGHT(MIS[[#This Row],[Main/Hedge]],4)="MAIN","MAIN","HEDGE")</f>
        <v>MAIN</v>
      </c>
      <c r="AK1496" t="str" cm="1">
        <f t="array" ref="AK1496">_xlfn._xlws.FILTER(Table4[Column1],ISNUMBER(SEARCH(Table4[Column1],MIS[[#This Row],[OrderUniqueIdentifier]])),"")</f>
        <v>VWAP</v>
      </c>
    </row>
    <row r="1497" spans="1:37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>
        <f>_xlfn.XLOOKUP(MIS[[#This Row],[TRADING SYMBOL]],[1]Sheet1!$D:$D,[1]Sheet1!$C:$C)</f>
        <v>168.75</v>
      </c>
      <c r="AE1497">
        <f>MIS[[#This Row],[OrderAverageTradedPrice]]*MIS[[#This Row],[OrderQuantity]]</f>
        <v>187548.74999999985</v>
      </c>
      <c r="AF1497">
        <f>MIS[[#This Row],[LTP]]*MIS[[#This Row],[OrderQuantity]]</f>
        <v>177187.5</v>
      </c>
      <c r="AG1497">
        <f>IF(MIS[[#This Row],[OrderSide]]="SELL",MIS[[#This Row],[VALUE]]-MIS[[#This Row],[LIVE_VALUE]],MIS[[#This Row],[LIVE_VALUE]]-MIS[[#This Row],[VALUE]])</f>
        <v>10361.249999999854</v>
      </c>
      <c r="AH1497" t="str" cm="1">
        <f t="array" ref="AH1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7" t="str">
        <f>MIS[[#This Row],[TRADING SYMBOL]]</f>
        <v>NIFTY2552225050CE</v>
      </c>
      <c r="AJ1497" t="str">
        <f>IF(RIGHT(MIS[[#This Row],[Main/Hedge]],4)="MAIN","MAIN","HEDGE")</f>
        <v>MAIN</v>
      </c>
      <c r="AK1497" t="str" cm="1">
        <f t="array" ref="AK1497">_xlfn._xlws.FILTER(Table4[Column1],ISNUMBER(SEARCH(Table4[Column1],MIS[[#This Row],[OrderUniqueIdentifier]])),"")</f>
        <v>VWAP</v>
      </c>
    </row>
    <row r="1498" spans="1:37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>
        <f>_xlfn.XLOOKUP(MIS[[#This Row],[TRADING SYMBOL]],[1]Sheet1!$D:$D,[1]Sheet1!$C:$C)</f>
        <v>168.75</v>
      </c>
      <c r="AE1498">
        <f>MIS[[#This Row],[OrderAverageTradedPrice]]*MIS[[#This Row],[OrderQuantity]]</f>
        <v>13350</v>
      </c>
      <c r="AF1498">
        <f>MIS[[#This Row],[LTP]]*MIS[[#This Row],[OrderQuantity]]</f>
        <v>12656.25</v>
      </c>
      <c r="AG1498">
        <f>IF(MIS[[#This Row],[OrderSide]]="SELL",MIS[[#This Row],[VALUE]]-MIS[[#This Row],[LIVE_VALUE]],MIS[[#This Row],[LIVE_VALUE]]-MIS[[#This Row],[VALUE]])</f>
        <v>693.75</v>
      </c>
      <c r="AH1498" t="str" cm="1">
        <f t="array" ref="AH1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8" t="str">
        <f>MIS[[#This Row],[TRADING SYMBOL]]</f>
        <v>NIFTY2552225050CE</v>
      </c>
      <c r="AJ1498" t="str">
        <f>IF(RIGHT(MIS[[#This Row],[Main/Hedge]],4)="MAIN","MAIN","HEDGE")</f>
        <v>MAIN</v>
      </c>
      <c r="AK1498" t="str" cm="1">
        <f t="array" ref="AK1498">_xlfn._xlws.FILTER(Table4[Column1],ISNUMBER(SEARCH(Table4[Column1],MIS[[#This Row],[OrderUniqueIdentifier]])),"")</f>
        <v>VWAP</v>
      </c>
    </row>
    <row r="1499" spans="1:37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>
        <f>_xlfn.XLOOKUP(MIS[[#This Row],[TRADING SYMBOL]],[1]Sheet1!$D:$D,[1]Sheet1!$C:$C)</f>
        <v>168.75</v>
      </c>
      <c r="AE1499">
        <f>MIS[[#This Row],[OrderAverageTradedPrice]]*MIS[[#This Row],[OrderQuantity]]</f>
        <v>53505</v>
      </c>
      <c r="AF1499">
        <f>MIS[[#This Row],[LTP]]*MIS[[#This Row],[OrderQuantity]]</f>
        <v>50625</v>
      </c>
      <c r="AG1499">
        <f>IF(MIS[[#This Row],[OrderSide]]="SELL",MIS[[#This Row],[VALUE]]-MIS[[#This Row],[LIVE_VALUE]],MIS[[#This Row],[LIVE_VALUE]]-MIS[[#This Row],[VALUE]])</f>
        <v>2880</v>
      </c>
      <c r="AH1499" t="str" cm="1">
        <f t="array" ref="AH1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9" t="str">
        <f>MIS[[#This Row],[TRADING SYMBOL]]</f>
        <v>NIFTY2552225050CE</v>
      </c>
      <c r="AJ1499" t="str">
        <f>IF(RIGHT(MIS[[#This Row],[Main/Hedge]],4)="MAIN","MAIN","HEDGE")</f>
        <v>MAIN</v>
      </c>
      <c r="AK1499" t="str" cm="1">
        <f t="array" ref="AK1499">_xlfn._xlws.FILTER(Table4[Column1],ISNUMBER(SEARCH(Table4[Column1],MIS[[#This Row],[OrderUniqueIdentifier]])),"")</f>
        <v>VWAP</v>
      </c>
    </row>
    <row r="1500" spans="1:37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>
        <f>_xlfn.XLOOKUP(MIS[[#This Row],[TRADING SYMBOL]],[1]Sheet1!$D:$D,[1]Sheet1!$C:$C)</f>
        <v>168.75</v>
      </c>
      <c r="AE1500">
        <f>MIS[[#This Row],[OrderAverageTradedPrice]]*MIS[[#This Row],[OrderQuantity]]</f>
        <v>26767.5</v>
      </c>
      <c r="AF1500">
        <f>MIS[[#This Row],[LTP]]*MIS[[#This Row],[OrderQuantity]]</f>
        <v>25312.5</v>
      </c>
      <c r="AG1500">
        <f>IF(MIS[[#This Row],[OrderSide]]="SELL",MIS[[#This Row],[VALUE]]-MIS[[#This Row],[LIVE_VALUE]],MIS[[#This Row],[LIVE_VALUE]]-MIS[[#This Row],[VALUE]])</f>
        <v>1455</v>
      </c>
      <c r="AH1500" t="str" cm="1">
        <f t="array" ref="AH1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0" t="str">
        <f>MIS[[#This Row],[TRADING SYMBOL]]</f>
        <v>NIFTY2552225050CE</v>
      </c>
      <c r="AJ1500" t="str">
        <f>IF(RIGHT(MIS[[#This Row],[Main/Hedge]],4)="MAIN","MAIN","HEDGE")</f>
        <v>MAIN</v>
      </c>
      <c r="AK1500" t="str" cm="1">
        <f t="array" ref="AK1500">_xlfn._xlws.FILTER(Table4[Column1],ISNUMBER(SEARCH(Table4[Column1],MIS[[#This Row],[OrderUniqueIdentifier]])),"")</f>
        <v>VWAP</v>
      </c>
    </row>
    <row r="1501" spans="1:37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>
        <f>_xlfn.XLOOKUP(MIS[[#This Row],[TRADING SYMBOL]],[1]Sheet1!$D:$D,[1]Sheet1!$C:$C)</f>
        <v>168.75</v>
      </c>
      <c r="AE1501">
        <f>MIS[[#This Row],[OrderAverageTradedPrice]]*MIS[[#This Row],[OrderQuantity]]</f>
        <v>13376.25</v>
      </c>
      <c r="AF1501">
        <f>MIS[[#This Row],[LTP]]*MIS[[#This Row],[OrderQuantity]]</f>
        <v>12656.25</v>
      </c>
      <c r="AG1501">
        <f>IF(MIS[[#This Row],[OrderSide]]="SELL",MIS[[#This Row],[VALUE]]-MIS[[#This Row],[LIVE_VALUE]],MIS[[#This Row],[LIVE_VALUE]]-MIS[[#This Row],[VALUE]])</f>
        <v>720</v>
      </c>
      <c r="AH1501" t="str" cm="1">
        <f t="array" ref="AH1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1" t="str">
        <f>MIS[[#This Row],[TRADING SYMBOL]]</f>
        <v>NIFTY2552225050CE</v>
      </c>
      <c r="AJ1501" t="str">
        <f>IF(RIGHT(MIS[[#This Row],[Main/Hedge]],4)="MAIN","MAIN","HEDGE")</f>
        <v>MAIN</v>
      </c>
      <c r="AK1501" t="str" cm="1">
        <f t="array" ref="AK1501">_xlfn._xlws.FILTER(Table4[Column1],ISNUMBER(SEARCH(Table4[Column1],MIS[[#This Row],[OrderUniqueIdentifier]])),"")</f>
        <v>VWAP</v>
      </c>
    </row>
    <row r="1502" spans="1:37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>
        <f>_xlfn.XLOOKUP(MIS[[#This Row],[TRADING SYMBOL]],[1]Sheet1!$D:$D,[1]Sheet1!$C:$C)</f>
        <v>168.75</v>
      </c>
      <c r="AE1502">
        <f>MIS[[#This Row],[OrderAverageTradedPrice]]*MIS[[#This Row],[OrderQuantity]]</f>
        <v>26722.5</v>
      </c>
      <c r="AF1502">
        <f>MIS[[#This Row],[LTP]]*MIS[[#This Row],[OrderQuantity]]</f>
        <v>25312.5</v>
      </c>
      <c r="AG1502">
        <f>IF(MIS[[#This Row],[OrderSide]]="SELL",MIS[[#This Row],[VALUE]]-MIS[[#This Row],[LIVE_VALUE]],MIS[[#This Row],[LIVE_VALUE]]-MIS[[#This Row],[VALUE]])</f>
        <v>1410</v>
      </c>
      <c r="AH1502" t="str" cm="1">
        <f t="array" ref="AH1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2" t="str">
        <f>MIS[[#This Row],[TRADING SYMBOL]]</f>
        <v>NIFTY2552225050CE</v>
      </c>
      <c r="AJ1502" t="str">
        <f>IF(RIGHT(MIS[[#This Row],[Main/Hedge]],4)="MAIN","MAIN","HEDGE")</f>
        <v>MAIN</v>
      </c>
      <c r="AK1502" t="str" cm="1">
        <f t="array" ref="AK1502">_xlfn._xlws.FILTER(Table4[Column1],ISNUMBER(SEARCH(Table4[Column1],MIS[[#This Row],[OrderUniqueIdentifier]])),"")</f>
        <v>VWAP</v>
      </c>
    </row>
    <row r="1503" spans="1:37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>
        <f>_xlfn.XLOOKUP(MIS[[#This Row],[TRADING SYMBOL]],[1]Sheet1!$D:$D,[1]Sheet1!$C:$C)</f>
        <v>168.75</v>
      </c>
      <c r="AE1503">
        <f>MIS[[#This Row],[OrderAverageTradedPrice]]*MIS[[#This Row],[OrderQuantity]]</f>
        <v>185771.25</v>
      </c>
      <c r="AF1503">
        <f>MIS[[#This Row],[LTP]]*MIS[[#This Row],[OrderQuantity]]</f>
        <v>177187.5</v>
      </c>
      <c r="AG1503">
        <f>IF(MIS[[#This Row],[OrderSide]]="SELL",MIS[[#This Row],[VALUE]]-MIS[[#This Row],[LIVE_VALUE]],MIS[[#This Row],[LIVE_VALUE]]-MIS[[#This Row],[VALUE]])</f>
        <v>8583.75</v>
      </c>
      <c r="AH1503" t="str" cm="1">
        <f t="array" ref="AH1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3" t="str">
        <f>MIS[[#This Row],[TRADING SYMBOL]]</f>
        <v>NIFTY2552225050CE</v>
      </c>
      <c r="AJ1503" t="str">
        <f>IF(RIGHT(MIS[[#This Row],[Main/Hedge]],4)="MAIN","MAIN","HEDGE")</f>
        <v>MAIN</v>
      </c>
      <c r="AK1503" t="str" cm="1">
        <f t="array" ref="AK1503">_xlfn._xlws.FILTER(Table4[Column1],ISNUMBER(SEARCH(Table4[Column1],MIS[[#This Row],[OrderUniqueIdentifier]])),"")</f>
        <v>VWAP</v>
      </c>
    </row>
    <row r="1504" spans="1:37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>
        <f>_xlfn.XLOOKUP(MIS[[#This Row],[TRADING SYMBOL]],[1]Sheet1!$D:$D,[1]Sheet1!$C:$C)</f>
        <v>168.75</v>
      </c>
      <c r="AE1504">
        <f>MIS[[#This Row],[OrderAverageTradedPrice]]*MIS[[#This Row],[OrderQuantity]]</f>
        <v>26790</v>
      </c>
      <c r="AF1504">
        <f>MIS[[#This Row],[LTP]]*MIS[[#This Row],[OrderQuantity]]</f>
        <v>25312.5</v>
      </c>
      <c r="AG1504">
        <f>IF(MIS[[#This Row],[OrderSide]]="SELL",MIS[[#This Row],[VALUE]]-MIS[[#This Row],[LIVE_VALUE]],MIS[[#This Row],[LIVE_VALUE]]-MIS[[#This Row],[VALUE]])</f>
        <v>1477.5</v>
      </c>
      <c r="AH1504" t="str" cm="1">
        <f t="array" ref="AH1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4" t="str">
        <f>MIS[[#This Row],[TRADING SYMBOL]]</f>
        <v>NIFTY2552225050CE</v>
      </c>
      <c r="AJ1504" t="str">
        <f>IF(RIGHT(MIS[[#This Row],[Main/Hedge]],4)="MAIN","MAIN","HEDGE")</f>
        <v>MAIN</v>
      </c>
      <c r="AK1504" t="str" cm="1">
        <f t="array" ref="AK1504">_xlfn._xlws.FILTER(Table4[Column1],ISNUMBER(SEARCH(Table4[Column1],MIS[[#This Row],[OrderUniqueIdentifier]])),"")</f>
        <v>VWAP</v>
      </c>
    </row>
    <row r="1505" spans="1:37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>
        <f>_xlfn.XLOOKUP(MIS[[#This Row],[TRADING SYMBOL]],[1]Sheet1!$D:$D,[1]Sheet1!$C:$C)</f>
        <v>168.75</v>
      </c>
      <c r="AE1505">
        <f>MIS[[#This Row],[OrderAverageTradedPrice]]*MIS[[#This Row],[OrderQuantity]]</f>
        <v>80325</v>
      </c>
      <c r="AF1505">
        <f>MIS[[#This Row],[LTP]]*MIS[[#This Row],[OrderQuantity]]</f>
        <v>75937.5</v>
      </c>
      <c r="AG1505">
        <f>IF(MIS[[#This Row],[OrderSide]]="SELL",MIS[[#This Row],[VALUE]]-MIS[[#This Row],[LIVE_VALUE]],MIS[[#This Row],[LIVE_VALUE]]-MIS[[#This Row],[VALUE]])</f>
        <v>4387.5</v>
      </c>
      <c r="AH1505" t="str" cm="1">
        <f t="array" ref="AH1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5" t="str">
        <f>MIS[[#This Row],[TRADING SYMBOL]]</f>
        <v>NIFTY2552225050CE</v>
      </c>
      <c r="AJ1505" t="str">
        <f>IF(RIGHT(MIS[[#This Row],[Main/Hedge]],4)="MAIN","MAIN","HEDGE")</f>
        <v>MAIN</v>
      </c>
      <c r="AK1505" t="str" cm="1">
        <f t="array" ref="AK1505">_xlfn._xlws.FILTER(Table4[Column1],ISNUMBER(SEARCH(Table4[Column1],MIS[[#This Row],[OrderUniqueIdentifier]])),"")</f>
        <v>VWAP</v>
      </c>
    </row>
    <row r="1506" spans="1:37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>
        <f>_xlfn.XLOOKUP(MIS[[#This Row],[TRADING SYMBOL]],[1]Sheet1!$D:$D,[1]Sheet1!$C:$C)</f>
        <v>168.75</v>
      </c>
      <c r="AE1506">
        <f>MIS[[#This Row],[OrderAverageTradedPrice]]*MIS[[#This Row],[OrderQuantity]]</f>
        <v>26538.75</v>
      </c>
      <c r="AF1506">
        <f>MIS[[#This Row],[LTP]]*MIS[[#This Row],[OrderQuantity]]</f>
        <v>25312.5</v>
      </c>
      <c r="AG1506">
        <f>IF(MIS[[#This Row],[OrderSide]]="SELL",MIS[[#This Row],[VALUE]]-MIS[[#This Row],[LIVE_VALUE]],MIS[[#This Row],[LIVE_VALUE]]-MIS[[#This Row],[VALUE]])</f>
        <v>1226.25</v>
      </c>
      <c r="AH1506" t="str" cm="1">
        <f t="array" ref="AH1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6" t="str">
        <f>MIS[[#This Row],[TRADING SYMBOL]]</f>
        <v>NIFTY2552225050CE</v>
      </c>
      <c r="AJ1506" t="str">
        <f>IF(RIGHT(MIS[[#This Row],[Main/Hedge]],4)="MAIN","MAIN","HEDGE")</f>
        <v>MAIN</v>
      </c>
      <c r="AK1506" t="str" cm="1">
        <f t="array" ref="AK1506">_xlfn._xlws.FILTER(Table4[Column1],ISNUMBER(SEARCH(Table4[Column1],MIS[[#This Row],[OrderUniqueIdentifier]])),"")</f>
        <v>VWAP</v>
      </c>
    </row>
    <row r="1507" spans="1:37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>
        <f>_xlfn.XLOOKUP(MIS[[#This Row],[TRADING SYMBOL]],[1]Sheet1!$D:$D,[1]Sheet1!$C:$C)</f>
        <v>168.75</v>
      </c>
      <c r="AE1507">
        <f>MIS[[#This Row],[OrderAverageTradedPrice]]*MIS[[#This Row],[OrderQuantity]]</f>
        <v>26655</v>
      </c>
      <c r="AF1507">
        <f>MIS[[#This Row],[LTP]]*MIS[[#This Row],[OrderQuantity]]</f>
        <v>25312.5</v>
      </c>
      <c r="AG1507">
        <f>IF(MIS[[#This Row],[OrderSide]]="SELL",MIS[[#This Row],[VALUE]]-MIS[[#This Row],[LIVE_VALUE]],MIS[[#This Row],[LIVE_VALUE]]-MIS[[#This Row],[VALUE]])</f>
        <v>1342.5</v>
      </c>
      <c r="AH1507" t="str" cm="1">
        <f t="array" ref="AH1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7" t="str">
        <f>MIS[[#This Row],[TRADING SYMBOL]]</f>
        <v>NIFTY2552225050CE</v>
      </c>
      <c r="AJ1507" t="str">
        <f>IF(RIGHT(MIS[[#This Row],[Main/Hedge]],4)="MAIN","MAIN","HEDGE")</f>
        <v>MAIN</v>
      </c>
      <c r="AK1507" t="str" cm="1">
        <f t="array" ref="AK1507">_xlfn._xlws.FILTER(Table4[Column1],ISNUMBER(SEARCH(Table4[Column1],MIS[[#This Row],[OrderUniqueIdentifier]])),"")</f>
        <v>VWAP</v>
      </c>
    </row>
    <row r="1508" spans="1:37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>
        <f>_xlfn.XLOOKUP(MIS[[#This Row],[TRADING SYMBOL]],[1]Sheet1!$D:$D,[1]Sheet1!$C:$C)</f>
        <v>168.75</v>
      </c>
      <c r="AE1508">
        <f>MIS[[#This Row],[OrderAverageTradedPrice]]*MIS[[#This Row],[OrderQuantity]]</f>
        <v>80152.499999999694</v>
      </c>
      <c r="AF1508">
        <f>MIS[[#This Row],[LTP]]*MIS[[#This Row],[OrderQuantity]]</f>
        <v>75937.5</v>
      </c>
      <c r="AG1508">
        <f>IF(MIS[[#This Row],[OrderSide]]="SELL",MIS[[#This Row],[VALUE]]-MIS[[#This Row],[LIVE_VALUE]],MIS[[#This Row],[LIVE_VALUE]]-MIS[[#This Row],[VALUE]])</f>
        <v>4214.9999999996944</v>
      </c>
      <c r="AH1508" t="str" cm="1">
        <f t="array" ref="AH1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8" t="str">
        <f>MIS[[#This Row],[TRADING SYMBOL]]</f>
        <v>NIFTY2552225050CE</v>
      </c>
      <c r="AJ1508" t="str">
        <f>IF(RIGHT(MIS[[#This Row],[Main/Hedge]],4)="MAIN","MAIN","HEDGE")</f>
        <v>MAIN</v>
      </c>
      <c r="AK1508" t="str" cm="1">
        <f t="array" ref="AK1508">_xlfn._xlws.FILTER(Table4[Column1],ISNUMBER(SEARCH(Table4[Column1],MIS[[#This Row],[OrderUniqueIdentifier]])),"")</f>
        <v>VWAP</v>
      </c>
    </row>
    <row r="1509" spans="1:37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>
        <f>_xlfn.XLOOKUP(MIS[[#This Row],[TRADING SYMBOL]],[1]Sheet1!$D:$D,[1]Sheet1!$C:$C)</f>
        <v>168.75</v>
      </c>
      <c r="AE1509">
        <f>MIS[[#This Row],[OrderAverageTradedPrice]]*MIS[[#This Row],[OrderQuantity]]</f>
        <v>40185</v>
      </c>
      <c r="AF1509">
        <f>MIS[[#This Row],[LTP]]*MIS[[#This Row],[OrderQuantity]]</f>
        <v>37968.75</v>
      </c>
      <c r="AG1509">
        <f>IF(MIS[[#This Row],[OrderSide]]="SELL",MIS[[#This Row],[VALUE]]-MIS[[#This Row],[LIVE_VALUE]],MIS[[#This Row],[LIVE_VALUE]]-MIS[[#This Row],[VALUE]])</f>
        <v>2216.25</v>
      </c>
      <c r="AH1509" t="str" cm="1">
        <f t="array" ref="AH1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9" t="str">
        <f>MIS[[#This Row],[TRADING SYMBOL]]</f>
        <v>NIFTY2552225050CE</v>
      </c>
      <c r="AJ1509" t="str">
        <f>IF(RIGHT(MIS[[#This Row],[Main/Hedge]],4)="MAIN","MAIN","HEDGE")</f>
        <v>MAIN</v>
      </c>
      <c r="AK1509" t="str" cm="1">
        <f t="array" ref="AK1509">_xlfn._xlws.FILTER(Table4[Column1],ISNUMBER(SEARCH(Table4[Column1],MIS[[#This Row],[OrderUniqueIdentifier]])),"")</f>
        <v>VWAP</v>
      </c>
    </row>
    <row r="1510" spans="1:37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>
        <f>_xlfn.XLOOKUP(MIS[[#This Row],[TRADING SYMBOL]],[1]Sheet1!$D:$D,[1]Sheet1!$C:$C)</f>
        <v>168.75</v>
      </c>
      <c r="AE1510">
        <f>MIS[[#This Row],[OrderAverageTradedPrice]]*MIS[[#This Row],[OrderQuantity]]</f>
        <v>160181.24999999939</v>
      </c>
      <c r="AF1510">
        <f>MIS[[#This Row],[LTP]]*MIS[[#This Row],[OrderQuantity]]</f>
        <v>151875</v>
      </c>
      <c r="AG1510">
        <f>IF(MIS[[#This Row],[OrderSide]]="SELL",MIS[[#This Row],[VALUE]]-MIS[[#This Row],[LIVE_VALUE]],MIS[[#This Row],[LIVE_VALUE]]-MIS[[#This Row],[VALUE]])</f>
        <v>8306.2499999993888</v>
      </c>
      <c r="AH1510" t="str" cm="1">
        <f t="array" ref="AH1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0" t="str">
        <f>MIS[[#This Row],[TRADING SYMBOL]]</f>
        <v>NIFTY2552225050CE</v>
      </c>
      <c r="AJ1510" t="str">
        <f>IF(RIGHT(MIS[[#This Row],[Main/Hedge]],4)="MAIN","MAIN","HEDGE")</f>
        <v>MAIN</v>
      </c>
      <c r="AK1510" t="str" cm="1">
        <f t="array" ref="AK1510">_xlfn._xlws.FILTER(Table4[Column1],ISNUMBER(SEARCH(Table4[Column1],MIS[[#This Row],[OrderUniqueIdentifier]])),"")</f>
        <v>VWAP</v>
      </c>
    </row>
    <row r="1511" spans="1:37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>
        <f>_xlfn.XLOOKUP(MIS[[#This Row],[TRADING SYMBOL]],[1]Sheet1!$D:$D,[1]Sheet1!$C:$C)</f>
        <v>168.75</v>
      </c>
      <c r="AE1511">
        <f>MIS[[#This Row],[OrderAverageTradedPrice]]*MIS[[#This Row],[OrderQuantity]]</f>
        <v>147108.74999999968</v>
      </c>
      <c r="AF1511">
        <f>MIS[[#This Row],[LTP]]*MIS[[#This Row],[OrderQuantity]]</f>
        <v>139218.75</v>
      </c>
      <c r="AG1511">
        <f>IF(MIS[[#This Row],[OrderSide]]="SELL",MIS[[#This Row],[VALUE]]-MIS[[#This Row],[LIVE_VALUE]],MIS[[#This Row],[LIVE_VALUE]]-MIS[[#This Row],[VALUE]])</f>
        <v>7889.9999999996799</v>
      </c>
      <c r="AH1511" t="str" cm="1">
        <f t="array" ref="AH1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1" t="str">
        <f>MIS[[#This Row],[TRADING SYMBOL]]</f>
        <v>NIFTY2552225050CE</v>
      </c>
      <c r="AJ1511" t="str">
        <f>IF(RIGHT(MIS[[#This Row],[Main/Hedge]],4)="MAIN","MAIN","HEDGE")</f>
        <v>MAIN</v>
      </c>
      <c r="AK1511" t="str" cm="1">
        <f t="array" ref="AK1511">_xlfn._xlws.FILTER(Table4[Column1],ISNUMBER(SEARCH(Table4[Column1],MIS[[#This Row],[OrderUniqueIdentifier]])),"")</f>
        <v>VWAP</v>
      </c>
    </row>
    <row r="1512" spans="1:37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>
        <f>_xlfn.XLOOKUP(MIS[[#This Row],[TRADING SYMBOL]],[1]Sheet1!$D:$D,[1]Sheet1!$C:$C)</f>
        <v>168.75</v>
      </c>
      <c r="AE1512">
        <f>MIS[[#This Row],[OrderAverageTradedPrice]]*MIS[[#This Row],[OrderQuantity]]</f>
        <v>13271.25</v>
      </c>
      <c r="AF1512">
        <f>MIS[[#This Row],[LTP]]*MIS[[#This Row],[OrderQuantity]]</f>
        <v>12656.25</v>
      </c>
      <c r="AG1512">
        <f>IF(MIS[[#This Row],[OrderSide]]="SELL",MIS[[#This Row],[VALUE]]-MIS[[#This Row],[LIVE_VALUE]],MIS[[#This Row],[LIVE_VALUE]]-MIS[[#This Row],[VALUE]])</f>
        <v>615</v>
      </c>
      <c r="AH1512" t="str" cm="1">
        <f t="array" ref="AH1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2" t="str">
        <f>MIS[[#This Row],[TRADING SYMBOL]]</f>
        <v>NIFTY2552225050CE</v>
      </c>
      <c r="AJ1512" t="str">
        <f>IF(RIGHT(MIS[[#This Row],[Main/Hedge]],4)="MAIN","MAIN","HEDGE")</f>
        <v>MAIN</v>
      </c>
      <c r="AK1512" t="str" cm="1">
        <f t="array" ref="AK1512">_xlfn._xlws.FILTER(Table4[Column1],ISNUMBER(SEARCH(Table4[Column1],MIS[[#This Row],[OrderUniqueIdentifier]])),"")</f>
        <v>VWAP</v>
      </c>
    </row>
    <row r="1513" spans="1:37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>
        <f>_xlfn.XLOOKUP(MIS[[#This Row],[TRADING SYMBOL]],[1]Sheet1!$D:$D,[1]Sheet1!$C:$C)</f>
        <v>168.75</v>
      </c>
      <c r="AE1513">
        <f>MIS[[#This Row],[OrderAverageTradedPrice]]*MIS[[#This Row],[OrderQuantity]]</f>
        <v>133545</v>
      </c>
      <c r="AF1513">
        <f>MIS[[#This Row],[LTP]]*MIS[[#This Row],[OrderQuantity]]</f>
        <v>126562.5</v>
      </c>
      <c r="AG1513">
        <f>IF(MIS[[#This Row],[OrderSide]]="SELL",MIS[[#This Row],[VALUE]]-MIS[[#This Row],[LIVE_VALUE]],MIS[[#This Row],[LIVE_VALUE]]-MIS[[#This Row],[VALUE]])</f>
        <v>6982.5</v>
      </c>
      <c r="AH1513" t="str" cm="1">
        <f t="array" ref="AH1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3" t="str">
        <f>MIS[[#This Row],[TRADING SYMBOL]]</f>
        <v>NIFTY2552225050CE</v>
      </c>
      <c r="AJ1513" t="str">
        <f>IF(RIGHT(MIS[[#This Row],[Main/Hedge]],4)="MAIN","MAIN","HEDGE")</f>
        <v>MAIN</v>
      </c>
      <c r="AK1513" t="str" cm="1">
        <f t="array" ref="AK1513">_xlfn._xlws.FILTER(Table4[Column1],ISNUMBER(SEARCH(Table4[Column1],MIS[[#This Row],[OrderUniqueIdentifier]])),"")</f>
        <v>VWAP</v>
      </c>
    </row>
    <row r="1514" spans="1:37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>
        <f>_xlfn.XLOOKUP(MIS[[#This Row],[TRADING SYMBOL]],[1]Sheet1!$D:$D,[1]Sheet1!$C:$C)</f>
        <v>168.75</v>
      </c>
      <c r="AE1514">
        <f>MIS[[#This Row],[OrderAverageTradedPrice]]*MIS[[#This Row],[OrderQuantity]]</f>
        <v>26538.75</v>
      </c>
      <c r="AF1514">
        <f>MIS[[#This Row],[LTP]]*MIS[[#This Row],[OrderQuantity]]</f>
        <v>25312.5</v>
      </c>
      <c r="AG1514">
        <f>IF(MIS[[#This Row],[OrderSide]]="SELL",MIS[[#This Row],[VALUE]]-MIS[[#This Row],[LIVE_VALUE]],MIS[[#This Row],[LIVE_VALUE]]-MIS[[#This Row],[VALUE]])</f>
        <v>1226.25</v>
      </c>
      <c r="AH1514" t="str" cm="1">
        <f t="array" ref="AH1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4" t="str">
        <f>MIS[[#This Row],[TRADING SYMBOL]]</f>
        <v>NIFTY2552225050CE</v>
      </c>
      <c r="AJ1514" t="str">
        <f>IF(RIGHT(MIS[[#This Row],[Main/Hedge]],4)="MAIN","MAIN","HEDGE")</f>
        <v>MAIN</v>
      </c>
      <c r="AK1514" t="str" cm="1">
        <f t="array" ref="AK1514">_xlfn._xlws.FILTER(Table4[Column1],ISNUMBER(SEARCH(Table4[Column1],MIS[[#This Row],[OrderUniqueIdentifier]])),"")</f>
        <v>VWAP</v>
      </c>
    </row>
    <row r="1515" spans="1:37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>
        <f>_xlfn.XLOOKUP(MIS[[#This Row],[TRADING SYMBOL]],[1]Sheet1!$D:$D,[1]Sheet1!$C:$C)</f>
        <v>168.75</v>
      </c>
      <c r="AE1515">
        <f>MIS[[#This Row],[OrderAverageTradedPrice]]*MIS[[#This Row],[OrderQuantity]]</f>
        <v>26778.75</v>
      </c>
      <c r="AF1515">
        <f>MIS[[#This Row],[LTP]]*MIS[[#This Row],[OrderQuantity]]</f>
        <v>25312.5</v>
      </c>
      <c r="AG1515">
        <f>IF(MIS[[#This Row],[OrderSide]]="SELL",MIS[[#This Row],[VALUE]]-MIS[[#This Row],[LIVE_VALUE]],MIS[[#This Row],[LIVE_VALUE]]-MIS[[#This Row],[VALUE]])</f>
        <v>1466.25</v>
      </c>
      <c r="AH1515" t="str" cm="1">
        <f t="array" ref="AH1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5" t="str">
        <f>MIS[[#This Row],[TRADING SYMBOL]]</f>
        <v>NIFTY2552225050CE</v>
      </c>
      <c r="AJ1515" t="str">
        <f>IF(RIGHT(MIS[[#This Row],[Main/Hedge]],4)="MAIN","MAIN","HEDGE")</f>
        <v>MAIN</v>
      </c>
      <c r="AK1515" t="str" cm="1">
        <f t="array" ref="AK1515">_xlfn._xlws.FILTER(Table4[Column1],ISNUMBER(SEARCH(Table4[Column1],MIS[[#This Row],[OrderUniqueIdentifier]])),"")</f>
        <v>VWAP</v>
      </c>
    </row>
    <row r="1516" spans="1:37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>
        <f>_xlfn.XLOOKUP(MIS[[#This Row],[TRADING SYMBOL]],[1]Sheet1!$D:$D,[1]Sheet1!$C:$C)</f>
        <v>168.75</v>
      </c>
      <c r="AE1516">
        <f>MIS[[#This Row],[OrderAverageTradedPrice]]*MIS[[#This Row],[OrderQuantity]]</f>
        <v>79601.249999999694</v>
      </c>
      <c r="AF1516">
        <f>MIS[[#This Row],[LTP]]*MIS[[#This Row],[OrderQuantity]]</f>
        <v>75937.5</v>
      </c>
      <c r="AG1516">
        <f>IF(MIS[[#This Row],[OrderSide]]="SELL",MIS[[#This Row],[VALUE]]-MIS[[#This Row],[LIVE_VALUE]],MIS[[#This Row],[LIVE_VALUE]]-MIS[[#This Row],[VALUE]])</f>
        <v>3663.7499999996944</v>
      </c>
      <c r="AH1516" t="str" cm="1">
        <f t="array" ref="AH1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6" t="str">
        <f>MIS[[#This Row],[TRADING SYMBOL]]</f>
        <v>NIFTY2552225050CE</v>
      </c>
      <c r="AJ1516" t="str">
        <f>IF(RIGHT(MIS[[#This Row],[Main/Hedge]],4)="MAIN","MAIN","HEDGE")</f>
        <v>MAIN</v>
      </c>
      <c r="AK1516" t="str" cm="1">
        <f t="array" ref="AK1516">_xlfn._xlws.FILTER(Table4[Column1],ISNUMBER(SEARCH(Table4[Column1],MIS[[#This Row],[OrderUniqueIdentifier]])),"")</f>
        <v>VWAP</v>
      </c>
    </row>
    <row r="1517" spans="1:37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>
        <f>_xlfn.XLOOKUP(MIS[[#This Row],[TRADING SYMBOL]],[1]Sheet1!$D:$D,[1]Sheet1!$C:$C)</f>
        <v>168.75</v>
      </c>
      <c r="AE1517">
        <f>MIS[[#This Row],[OrderAverageTradedPrice]]*MIS[[#This Row],[OrderQuantity]]</f>
        <v>40027.5</v>
      </c>
      <c r="AF1517">
        <f>MIS[[#This Row],[LTP]]*MIS[[#This Row],[OrderQuantity]]</f>
        <v>37968.75</v>
      </c>
      <c r="AG1517">
        <f>IF(MIS[[#This Row],[OrderSide]]="SELL",MIS[[#This Row],[VALUE]]-MIS[[#This Row],[LIVE_VALUE]],MIS[[#This Row],[LIVE_VALUE]]-MIS[[#This Row],[VALUE]])</f>
        <v>2058.75</v>
      </c>
      <c r="AH1517" t="str" cm="1">
        <f t="array" ref="AH1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7" t="str">
        <f>MIS[[#This Row],[TRADING SYMBOL]]</f>
        <v>NIFTY2552225050CE</v>
      </c>
      <c r="AJ1517" t="str">
        <f>IF(RIGHT(MIS[[#This Row],[Main/Hedge]],4)="MAIN","MAIN","HEDGE")</f>
        <v>MAIN</v>
      </c>
      <c r="AK1517" t="str" cm="1">
        <f t="array" ref="AK1517">_xlfn._xlws.FILTER(Table4[Column1],ISNUMBER(SEARCH(Table4[Column1],MIS[[#This Row],[OrderUniqueIdentifier]])),"")</f>
        <v>VWAP</v>
      </c>
    </row>
    <row r="1518" spans="1:37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>
        <f>_xlfn.XLOOKUP(MIS[[#This Row],[TRADING SYMBOL]],[1]Sheet1!$D:$D,[1]Sheet1!$C:$C)</f>
        <v>168.75</v>
      </c>
      <c r="AE1518">
        <f>MIS[[#This Row],[OrderAverageTradedPrice]]*MIS[[#This Row],[OrderQuantity]]</f>
        <v>13365</v>
      </c>
      <c r="AF1518">
        <f>MIS[[#This Row],[LTP]]*MIS[[#This Row],[OrderQuantity]]</f>
        <v>12656.25</v>
      </c>
      <c r="AG1518">
        <f>IF(MIS[[#This Row],[OrderSide]]="SELL",MIS[[#This Row],[VALUE]]-MIS[[#This Row],[LIVE_VALUE]],MIS[[#This Row],[LIVE_VALUE]]-MIS[[#This Row],[VALUE]])</f>
        <v>708.75</v>
      </c>
      <c r="AH1518" t="str" cm="1">
        <f t="array" ref="AH1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8" t="str">
        <f>MIS[[#This Row],[TRADING SYMBOL]]</f>
        <v>NIFTY2552225050CE</v>
      </c>
      <c r="AJ1518" t="str">
        <f>IF(RIGHT(MIS[[#This Row],[Main/Hedge]],4)="MAIN","MAIN","HEDGE")</f>
        <v>MAIN</v>
      </c>
      <c r="AK1518" t="str" cm="1">
        <f t="array" ref="AK1518">_xlfn._xlws.FILTER(Table4[Column1],ISNUMBER(SEARCH(Table4[Column1],MIS[[#This Row],[OrderUniqueIdentifier]])),"")</f>
        <v>VWAP</v>
      </c>
    </row>
    <row r="1519" spans="1:37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>
        <f>_xlfn.XLOOKUP(MIS[[#This Row],[TRADING SYMBOL]],[1]Sheet1!$D:$D,[1]Sheet1!$C:$C)</f>
        <v>168.75</v>
      </c>
      <c r="AE1519">
        <f>MIS[[#This Row],[OrderAverageTradedPrice]]*MIS[[#This Row],[OrderQuantity]]</f>
        <v>93228.749999999767</v>
      </c>
      <c r="AF1519">
        <f>MIS[[#This Row],[LTP]]*MIS[[#This Row],[OrderQuantity]]</f>
        <v>88593.75</v>
      </c>
      <c r="AG1519">
        <f>IF(MIS[[#This Row],[OrderSide]]="SELL",MIS[[#This Row],[VALUE]]-MIS[[#This Row],[LIVE_VALUE]],MIS[[#This Row],[LIVE_VALUE]]-MIS[[#This Row],[VALUE]])</f>
        <v>4634.9999999997672</v>
      </c>
      <c r="AH1519" t="str" cm="1">
        <f t="array" ref="AH1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9" t="str">
        <f>MIS[[#This Row],[TRADING SYMBOL]]</f>
        <v>NIFTY2552225050CE</v>
      </c>
      <c r="AJ1519" t="str">
        <f>IF(RIGHT(MIS[[#This Row],[Main/Hedge]],4)="MAIN","MAIN","HEDGE")</f>
        <v>MAIN</v>
      </c>
      <c r="AK1519" t="str" cm="1">
        <f t="array" ref="AK1519">_xlfn._xlws.FILTER(Table4[Column1],ISNUMBER(SEARCH(Table4[Column1],MIS[[#This Row],[OrderUniqueIdentifier]])),"")</f>
        <v>VWAP</v>
      </c>
    </row>
    <row r="1520" spans="1:37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>
        <f>_xlfn.XLOOKUP(MIS[[#This Row],[TRADING SYMBOL]],[1]Sheet1!$D:$D,[1]Sheet1!$C:$C)</f>
        <v>168.75</v>
      </c>
      <c r="AE1520">
        <f>MIS[[#This Row],[OrderAverageTradedPrice]]*MIS[[#This Row],[OrderQuantity]]</f>
        <v>199604.99999999924</v>
      </c>
      <c r="AF1520">
        <f>MIS[[#This Row],[LTP]]*MIS[[#This Row],[OrderQuantity]]</f>
        <v>189843.75</v>
      </c>
      <c r="AG1520">
        <f>IF(MIS[[#This Row],[OrderSide]]="SELL",MIS[[#This Row],[VALUE]]-MIS[[#This Row],[LIVE_VALUE]],MIS[[#This Row],[LIVE_VALUE]]-MIS[[#This Row],[VALUE]])</f>
        <v>9761.2499999992433</v>
      </c>
      <c r="AH1520" t="str" cm="1">
        <f t="array" ref="AH1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0" t="str">
        <f>MIS[[#This Row],[TRADING SYMBOL]]</f>
        <v>NIFTY2552225050CE</v>
      </c>
      <c r="AJ1520" t="str">
        <f>IF(RIGHT(MIS[[#This Row],[Main/Hedge]],4)="MAIN","MAIN","HEDGE")</f>
        <v>MAIN</v>
      </c>
      <c r="AK1520" t="str" cm="1">
        <f t="array" ref="AK1520">_xlfn._xlws.FILTER(Table4[Column1],ISNUMBER(SEARCH(Table4[Column1],MIS[[#This Row],[OrderUniqueIdentifier]])),"")</f>
        <v>VWAP</v>
      </c>
    </row>
    <row r="1521" spans="1:37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>
        <f>_xlfn.XLOOKUP(MIS[[#This Row],[TRADING SYMBOL]],[1]Sheet1!$D:$D,[1]Sheet1!$C:$C)</f>
        <v>168.75</v>
      </c>
      <c r="AE1521">
        <f>MIS[[#This Row],[OrderAverageTradedPrice]]*MIS[[#This Row],[OrderQuantity]]</f>
        <v>319934.99999999878</v>
      </c>
      <c r="AF1521">
        <f>MIS[[#This Row],[LTP]]*MIS[[#This Row],[OrderQuantity]]</f>
        <v>303750</v>
      </c>
      <c r="AG1521">
        <f>IF(MIS[[#This Row],[OrderSide]]="SELL",MIS[[#This Row],[VALUE]]-MIS[[#This Row],[LIVE_VALUE]],MIS[[#This Row],[LIVE_VALUE]]-MIS[[#This Row],[VALUE]])</f>
        <v>16184.999999998778</v>
      </c>
      <c r="AH1521" t="str" cm="1">
        <f t="array" ref="AH1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1" t="str">
        <f>MIS[[#This Row],[TRADING SYMBOL]]</f>
        <v>NIFTY2552225050CE</v>
      </c>
      <c r="AJ1521" t="str">
        <f>IF(RIGHT(MIS[[#This Row],[Main/Hedge]],4)="MAIN","MAIN","HEDGE")</f>
        <v>MAIN</v>
      </c>
      <c r="AK1521" t="str" cm="1">
        <f t="array" ref="AK1521">_xlfn._xlws.FILTER(Table4[Column1],ISNUMBER(SEARCH(Table4[Column1],MIS[[#This Row],[OrderUniqueIdentifier]])),"")</f>
        <v>VWAP</v>
      </c>
    </row>
    <row r="1522" spans="1:37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>
        <f>_xlfn.XLOOKUP(MIS[[#This Row],[TRADING SYMBOL]],[1]Sheet1!$D:$D,[1]Sheet1!$C:$C)</f>
        <v>168.75</v>
      </c>
      <c r="AE1522">
        <f>MIS[[#This Row],[OrderAverageTradedPrice]]*MIS[[#This Row],[OrderQuantity]]</f>
        <v>320823.74999999878</v>
      </c>
      <c r="AF1522">
        <f>MIS[[#This Row],[LTP]]*MIS[[#This Row],[OrderQuantity]]</f>
        <v>303750</v>
      </c>
      <c r="AG1522">
        <f>IF(MIS[[#This Row],[OrderSide]]="SELL",MIS[[#This Row],[VALUE]]-MIS[[#This Row],[LIVE_VALUE]],MIS[[#This Row],[LIVE_VALUE]]-MIS[[#This Row],[VALUE]])</f>
        <v>17073.749999998778</v>
      </c>
      <c r="AH1522" t="str" cm="1">
        <f t="array" ref="AH1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2" t="str">
        <f>MIS[[#This Row],[TRADING SYMBOL]]</f>
        <v>NIFTY2552225050CE</v>
      </c>
      <c r="AJ1522" t="str">
        <f>IF(RIGHT(MIS[[#This Row],[Main/Hedge]],4)="MAIN","MAIN","HEDGE")</f>
        <v>MAIN</v>
      </c>
      <c r="AK1522" t="str" cm="1">
        <f t="array" ref="AK1522">_xlfn._xlws.FILTER(Table4[Column1],ISNUMBER(SEARCH(Table4[Column1],MIS[[#This Row],[OrderUniqueIdentifier]])),"")</f>
        <v>VWAP</v>
      </c>
    </row>
    <row r="1523" spans="1:37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>
        <f>_xlfn.XLOOKUP(MIS[[#This Row],[TRADING SYMBOL]],[1]Sheet1!$D:$D,[1]Sheet1!$C:$C)</f>
        <v>168.75</v>
      </c>
      <c r="AE1523">
        <f>MIS[[#This Row],[OrderAverageTradedPrice]]*MIS[[#This Row],[OrderQuantity]]</f>
        <v>53317.5</v>
      </c>
      <c r="AF1523">
        <f>MIS[[#This Row],[LTP]]*MIS[[#This Row],[OrderQuantity]]</f>
        <v>50625</v>
      </c>
      <c r="AG1523">
        <f>IF(MIS[[#This Row],[OrderSide]]="SELL",MIS[[#This Row],[VALUE]]-MIS[[#This Row],[LIVE_VALUE]],MIS[[#This Row],[LIVE_VALUE]]-MIS[[#This Row],[VALUE]])</f>
        <v>2692.5</v>
      </c>
      <c r="AH1523" t="str" cm="1">
        <f t="array" ref="AH1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3" t="str">
        <f>MIS[[#This Row],[TRADING SYMBOL]]</f>
        <v>NIFTY2552225050CE</v>
      </c>
      <c r="AJ1523" t="str">
        <f>IF(RIGHT(MIS[[#This Row],[Main/Hedge]],4)="MAIN","MAIN","HEDGE")</f>
        <v>MAIN</v>
      </c>
      <c r="AK1523" t="str" cm="1">
        <f t="array" ref="AK1523">_xlfn._xlws.FILTER(Table4[Column1],ISNUMBER(SEARCH(Table4[Column1],MIS[[#This Row],[OrderUniqueIdentifier]])),"")</f>
        <v>VWAP</v>
      </c>
    </row>
    <row r="1524" spans="1:37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>
        <f>_xlfn.XLOOKUP(MIS[[#This Row],[TRADING SYMBOL]],[1]Sheet1!$D:$D,[1]Sheet1!$C:$C)</f>
        <v>168.75</v>
      </c>
      <c r="AE1524">
        <f>MIS[[#This Row],[OrderAverageTradedPrice]]*MIS[[#This Row],[OrderQuantity]]</f>
        <v>93502.5</v>
      </c>
      <c r="AF1524">
        <f>MIS[[#This Row],[LTP]]*MIS[[#This Row],[OrderQuantity]]</f>
        <v>88593.75</v>
      </c>
      <c r="AG1524">
        <f>IF(MIS[[#This Row],[OrderSide]]="SELL",MIS[[#This Row],[VALUE]]-MIS[[#This Row],[LIVE_VALUE]],MIS[[#This Row],[LIVE_VALUE]]-MIS[[#This Row],[VALUE]])</f>
        <v>4908.75</v>
      </c>
      <c r="AH1524" t="str" cm="1">
        <f t="array" ref="AH1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4" t="str">
        <f>MIS[[#This Row],[TRADING SYMBOL]]</f>
        <v>NIFTY2552225050CE</v>
      </c>
      <c r="AJ1524" t="str">
        <f>IF(RIGHT(MIS[[#This Row],[Main/Hedge]],4)="MAIN","MAIN","HEDGE")</f>
        <v>MAIN</v>
      </c>
      <c r="AK1524" t="str" cm="1">
        <f t="array" ref="AK1524">_xlfn._xlws.FILTER(Table4[Column1],ISNUMBER(SEARCH(Table4[Column1],MIS[[#This Row],[OrderUniqueIdentifier]])),"")</f>
        <v>VWAP</v>
      </c>
    </row>
    <row r="1525" spans="1:37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>
        <f>_xlfn.XLOOKUP(MIS[[#This Row],[TRADING SYMBOL]],[1]Sheet1!$D:$D,[1]Sheet1!$C:$C)</f>
        <v>168.75</v>
      </c>
      <c r="AE1525">
        <f>MIS[[#This Row],[OrderAverageTradedPrice]]*MIS[[#This Row],[OrderQuantity]]</f>
        <v>39892.5</v>
      </c>
      <c r="AF1525">
        <f>MIS[[#This Row],[LTP]]*MIS[[#This Row],[OrderQuantity]]</f>
        <v>37968.75</v>
      </c>
      <c r="AG1525">
        <f>IF(MIS[[#This Row],[OrderSide]]="SELL",MIS[[#This Row],[VALUE]]-MIS[[#This Row],[LIVE_VALUE]],MIS[[#This Row],[LIVE_VALUE]]-MIS[[#This Row],[VALUE]])</f>
        <v>1923.75</v>
      </c>
      <c r="AH1525" t="str" cm="1">
        <f t="array" ref="AH1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5" t="str">
        <f>MIS[[#This Row],[TRADING SYMBOL]]</f>
        <v>NIFTY2552225050CE</v>
      </c>
      <c r="AJ1525" t="str">
        <f>IF(RIGHT(MIS[[#This Row],[Main/Hedge]],4)="MAIN","MAIN","HEDGE")</f>
        <v>MAIN</v>
      </c>
      <c r="AK1525" t="str" cm="1">
        <f t="array" ref="AK1525">_xlfn._xlws.FILTER(Table4[Column1],ISNUMBER(SEARCH(Table4[Column1],MIS[[#This Row],[OrderUniqueIdentifier]])),"")</f>
        <v>VWAP</v>
      </c>
    </row>
    <row r="1526" spans="1:37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>
        <f>_xlfn.XLOOKUP(MIS[[#This Row],[TRADING SYMBOL]],[1]Sheet1!$D:$D,[1]Sheet1!$C:$C)</f>
        <v>168.75</v>
      </c>
      <c r="AE1526">
        <f>MIS[[#This Row],[OrderAverageTradedPrice]]*MIS[[#This Row],[OrderQuantity]]</f>
        <v>187094.99999999971</v>
      </c>
      <c r="AF1526">
        <f>MIS[[#This Row],[LTP]]*MIS[[#This Row],[OrderQuantity]]</f>
        <v>177187.5</v>
      </c>
      <c r="AG1526">
        <f>IF(MIS[[#This Row],[OrderSide]]="SELL",MIS[[#This Row],[VALUE]]-MIS[[#This Row],[LIVE_VALUE]],MIS[[#This Row],[LIVE_VALUE]]-MIS[[#This Row],[VALUE]])</f>
        <v>9907.499999999709</v>
      </c>
      <c r="AH1526" t="str" cm="1">
        <f t="array" ref="AH1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6" t="str">
        <f>MIS[[#This Row],[TRADING SYMBOL]]</f>
        <v>NIFTY2552225050CE</v>
      </c>
      <c r="AJ1526" t="str">
        <f>IF(RIGHT(MIS[[#This Row],[Main/Hedge]],4)="MAIN","MAIN","HEDGE")</f>
        <v>MAIN</v>
      </c>
      <c r="AK1526" t="str" cm="1">
        <f t="array" ref="AK1526">_xlfn._xlws.FILTER(Table4[Column1],ISNUMBER(SEARCH(Table4[Column1],MIS[[#This Row],[OrderUniqueIdentifier]])),"")</f>
        <v>VWAP</v>
      </c>
    </row>
    <row r="1527" spans="1:37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>
        <f>_xlfn.XLOOKUP(MIS[[#This Row],[TRADING SYMBOL]],[1]Sheet1!$D:$D,[1]Sheet1!$C:$C)</f>
        <v>168.75</v>
      </c>
      <c r="AE1527">
        <f>MIS[[#This Row],[OrderAverageTradedPrice]]*MIS[[#This Row],[OrderQuantity]]</f>
        <v>80010</v>
      </c>
      <c r="AF1527">
        <f>MIS[[#This Row],[LTP]]*MIS[[#This Row],[OrderQuantity]]</f>
        <v>75937.5</v>
      </c>
      <c r="AG1527">
        <f>IF(MIS[[#This Row],[OrderSide]]="SELL",MIS[[#This Row],[VALUE]]-MIS[[#This Row],[LIVE_VALUE]],MIS[[#This Row],[LIVE_VALUE]]-MIS[[#This Row],[VALUE]])</f>
        <v>4072.5</v>
      </c>
      <c r="AH1527" t="str" cm="1">
        <f t="array" ref="AH1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7" t="str">
        <f>MIS[[#This Row],[TRADING SYMBOL]]</f>
        <v>NIFTY2552225050CE</v>
      </c>
      <c r="AJ1527" t="str">
        <f>IF(RIGHT(MIS[[#This Row],[Main/Hedge]],4)="MAIN","MAIN","HEDGE")</f>
        <v>MAIN</v>
      </c>
      <c r="AK1527" t="str" cm="1">
        <f t="array" ref="AK1527">_xlfn._xlws.FILTER(Table4[Column1],ISNUMBER(SEARCH(Table4[Column1],MIS[[#This Row],[OrderUniqueIdentifier]])),"")</f>
        <v>VWAP</v>
      </c>
    </row>
    <row r="1528" spans="1:37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>
        <f>_xlfn.XLOOKUP(MIS[[#This Row],[TRADING SYMBOL]],[1]Sheet1!$D:$D,[1]Sheet1!$C:$C)</f>
        <v>168.75</v>
      </c>
      <c r="AE1528">
        <f>MIS[[#This Row],[OrderAverageTradedPrice]]*MIS[[#This Row],[OrderQuantity]]</f>
        <v>26655</v>
      </c>
      <c r="AF1528">
        <f>MIS[[#This Row],[LTP]]*MIS[[#This Row],[OrderQuantity]]</f>
        <v>25312.5</v>
      </c>
      <c r="AG1528">
        <f>IF(MIS[[#This Row],[OrderSide]]="SELL",MIS[[#This Row],[VALUE]]-MIS[[#This Row],[LIVE_VALUE]],MIS[[#This Row],[LIVE_VALUE]]-MIS[[#This Row],[VALUE]])</f>
        <v>1342.5</v>
      </c>
      <c r="AH1528" t="str" cm="1">
        <f t="array" ref="AH1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8" t="str">
        <f>MIS[[#This Row],[TRADING SYMBOL]]</f>
        <v>NIFTY2552225050CE</v>
      </c>
      <c r="AJ1528" t="str">
        <f>IF(RIGHT(MIS[[#This Row],[Main/Hedge]],4)="MAIN","MAIN","HEDGE")</f>
        <v>MAIN</v>
      </c>
      <c r="AK1528" t="str" cm="1">
        <f t="array" ref="AK1528">_xlfn._xlws.FILTER(Table4[Column1],ISNUMBER(SEARCH(Table4[Column1],MIS[[#This Row],[OrderUniqueIdentifier]])),"")</f>
        <v>VWAP</v>
      </c>
    </row>
    <row r="1529" spans="1:37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>
        <f>_xlfn.XLOOKUP(MIS[[#This Row],[TRADING SYMBOL]],[1]Sheet1!$D:$D,[1]Sheet1!$C:$C)</f>
        <v>168.75</v>
      </c>
      <c r="AE1529">
        <f>MIS[[#This Row],[OrderAverageTradedPrice]]*MIS[[#This Row],[OrderQuantity]]</f>
        <v>53227.5</v>
      </c>
      <c r="AF1529">
        <f>MIS[[#This Row],[LTP]]*MIS[[#This Row],[OrderQuantity]]</f>
        <v>50625</v>
      </c>
      <c r="AG1529">
        <f>IF(MIS[[#This Row],[OrderSide]]="SELL",MIS[[#This Row],[VALUE]]-MIS[[#This Row],[LIVE_VALUE]],MIS[[#This Row],[LIVE_VALUE]]-MIS[[#This Row],[VALUE]])</f>
        <v>2602.5</v>
      </c>
      <c r="AH1529" t="str" cm="1">
        <f t="array" ref="AH1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9" t="str">
        <f>MIS[[#This Row],[TRADING SYMBOL]]</f>
        <v>NIFTY2552225050CE</v>
      </c>
      <c r="AJ1529" t="str">
        <f>IF(RIGHT(MIS[[#This Row],[Main/Hedge]],4)="MAIN","MAIN","HEDGE")</f>
        <v>MAIN</v>
      </c>
      <c r="AK1529" t="str" cm="1">
        <f t="array" ref="AK1529">_xlfn._xlws.FILTER(Table4[Column1],ISNUMBER(SEARCH(Table4[Column1],MIS[[#This Row],[OrderUniqueIdentifier]])),"")</f>
        <v>VWAP</v>
      </c>
    </row>
    <row r="1530" spans="1:37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>
        <f>_xlfn.XLOOKUP(MIS[[#This Row],[TRADING SYMBOL]],[1]Sheet1!$D:$D,[1]Sheet1!$C:$C)</f>
        <v>168.75</v>
      </c>
      <c r="AE1530">
        <f>MIS[[#This Row],[OrderAverageTradedPrice]]*MIS[[#This Row],[OrderQuantity]]</f>
        <v>26610</v>
      </c>
      <c r="AF1530">
        <f>MIS[[#This Row],[LTP]]*MIS[[#This Row],[OrderQuantity]]</f>
        <v>25312.5</v>
      </c>
      <c r="AG1530">
        <f>IF(MIS[[#This Row],[OrderSide]]="SELL",MIS[[#This Row],[VALUE]]-MIS[[#This Row],[LIVE_VALUE]],MIS[[#This Row],[LIVE_VALUE]]-MIS[[#This Row],[VALUE]])</f>
        <v>1297.5</v>
      </c>
      <c r="AH1530" t="str" cm="1">
        <f t="array" ref="AH1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0" t="str">
        <f>MIS[[#This Row],[TRADING SYMBOL]]</f>
        <v>NIFTY2552225050CE</v>
      </c>
      <c r="AJ1530" t="str">
        <f>IF(RIGHT(MIS[[#This Row],[Main/Hedge]],4)="MAIN","MAIN","HEDGE")</f>
        <v>MAIN</v>
      </c>
      <c r="AK1530" t="str" cm="1">
        <f t="array" ref="AK1530">_xlfn._xlws.FILTER(Table4[Column1],ISNUMBER(SEARCH(Table4[Column1],MIS[[#This Row],[OrderUniqueIdentifier]])),"")</f>
        <v>VWAP</v>
      </c>
    </row>
    <row r="1531" spans="1:37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>
        <f>_xlfn.XLOOKUP(MIS[[#This Row],[TRADING SYMBOL]],[1]Sheet1!$D:$D,[1]Sheet1!$C:$C)</f>
        <v>168.75</v>
      </c>
      <c r="AE1531">
        <f>MIS[[#This Row],[OrderAverageTradedPrice]]*MIS[[#This Row],[OrderQuantity]]</f>
        <v>93135</v>
      </c>
      <c r="AF1531">
        <f>MIS[[#This Row],[LTP]]*MIS[[#This Row],[OrderQuantity]]</f>
        <v>88593.75</v>
      </c>
      <c r="AG1531">
        <f>IF(MIS[[#This Row],[OrderSide]]="SELL",MIS[[#This Row],[VALUE]]-MIS[[#This Row],[LIVE_VALUE]],MIS[[#This Row],[LIVE_VALUE]]-MIS[[#This Row],[VALUE]])</f>
        <v>4541.25</v>
      </c>
      <c r="AH1531" t="str" cm="1">
        <f t="array" ref="AH1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1" t="str">
        <f>MIS[[#This Row],[TRADING SYMBOL]]</f>
        <v>NIFTY2552225050CE</v>
      </c>
      <c r="AJ1531" t="str">
        <f>IF(RIGHT(MIS[[#This Row],[Main/Hedge]],4)="MAIN","MAIN","HEDGE")</f>
        <v>MAIN</v>
      </c>
      <c r="AK1531" t="str" cm="1">
        <f t="array" ref="AK1531">_xlfn._xlws.FILTER(Table4[Column1],ISNUMBER(SEARCH(Table4[Column1],MIS[[#This Row],[OrderUniqueIdentifier]])),"")</f>
        <v>VWAP</v>
      </c>
    </row>
    <row r="1532" spans="1:37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>
        <f>_xlfn.XLOOKUP(MIS[[#This Row],[TRADING SYMBOL]],[1]Sheet1!$D:$D,[1]Sheet1!$C:$C)</f>
        <v>168.75</v>
      </c>
      <c r="AE1532">
        <f>MIS[[#This Row],[OrderAverageTradedPrice]]*MIS[[#This Row],[OrderQuantity]]</f>
        <v>13368.75</v>
      </c>
      <c r="AF1532">
        <f>MIS[[#This Row],[LTP]]*MIS[[#This Row],[OrderQuantity]]</f>
        <v>12656.25</v>
      </c>
      <c r="AG1532">
        <f>IF(MIS[[#This Row],[OrderSide]]="SELL",MIS[[#This Row],[VALUE]]-MIS[[#This Row],[LIVE_VALUE]],MIS[[#This Row],[LIVE_VALUE]]-MIS[[#This Row],[VALUE]])</f>
        <v>712.5</v>
      </c>
      <c r="AH1532" t="str" cm="1">
        <f t="array" ref="AH1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2" t="str">
        <f>MIS[[#This Row],[TRADING SYMBOL]]</f>
        <v>NIFTY2552225050CE</v>
      </c>
      <c r="AJ1532" t="str">
        <f>IF(RIGHT(MIS[[#This Row],[Main/Hedge]],4)="MAIN","MAIN","HEDGE")</f>
        <v>MAIN</v>
      </c>
      <c r="AK1532" t="str" cm="1">
        <f t="array" ref="AK1532">_xlfn._xlws.FILTER(Table4[Column1],ISNUMBER(SEARCH(Table4[Column1],MIS[[#This Row],[OrderUniqueIdentifier]])),"")</f>
        <v>VWAP</v>
      </c>
    </row>
    <row r="1533" spans="1:37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>
        <f>_xlfn.XLOOKUP(MIS[[#This Row],[TRADING SYMBOL]],[1]Sheet1!$D:$D,[1]Sheet1!$C:$C)</f>
        <v>168.75</v>
      </c>
      <c r="AE1533">
        <f>MIS[[#This Row],[OrderAverageTradedPrice]]*MIS[[#This Row],[OrderQuantity]]</f>
        <v>40083.75</v>
      </c>
      <c r="AF1533">
        <f>MIS[[#This Row],[LTP]]*MIS[[#This Row],[OrderQuantity]]</f>
        <v>37968.75</v>
      </c>
      <c r="AG1533">
        <f>IF(MIS[[#This Row],[OrderSide]]="SELL",MIS[[#This Row],[VALUE]]-MIS[[#This Row],[LIVE_VALUE]],MIS[[#This Row],[LIVE_VALUE]]-MIS[[#This Row],[VALUE]])</f>
        <v>2115</v>
      </c>
      <c r="AH1533" t="str" cm="1">
        <f t="array" ref="AH1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3" t="str">
        <f>MIS[[#This Row],[TRADING SYMBOL]]</f>
        <v>NIFTY2552225050CE</v>
      </c>
      <c r="AJ1533" t="str">
        <f>IF(RIGHT(MIS[[#This Row],[Main/Hedge]],4)="MAIN","MAIN","HEDGE")</f>
        <v>MAIN</v>
      </c>
      <c r="AK1533" t="str" cm="1">
        <f t="array" ref="AK1533">_xlfn._xlws.FILTER(Table4[Column1],ISNUMBER(SEARCH(Table4[Column1],MIS[[#This Row],[OrderUniqueIdentifier]])),"")</f>
        <v>VWAP</v>
      </c>
    </row>
    <row r="1534" spans="1:37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>
        <f>_xlfn.XLOOKUP(MIS[[#This Row],[TRADING SYMBOL]],[1]Sheet1!$D:$D,[1]Sheet1!$C:$C)</f>
        <v>168.75</v>
      </c>
      <c r="AE1534">
        <f>MIS[[#This Row],[OrderAverageTradedPrice]]*MIS[[#This Row],[OrderQuantity]]</f>
        <v>13327.5</v>
      </c>
      <c r="AF1534">
        <f>MIS[[#This Row],[LTP]]*MIS[[#This Row],[OrderQuantity]]</f>
        <v>12656.25</v>
      </c>
      <c r="AG1534">
        <f>IF(MIS[[#This Row],[OrderSide]]="SELL",MIS[[#This Row],[VALUE]]-MIS[[#This Row],[LIVE_VALUE]],MIS[[#This Row],[LIVE_VALUE]]-MIS[[#This Row],[VALUE]])</f>
        <v>671.25</v>
      </c>
      <c r="AH1534" t="str" cm="1">
        <f t="array" ref="AH1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4" t="str">
        <f>MIS[[#This Row],[TRADING SYMBOL]]</f>
        <v>NIFTY2552225050CE</v>
      </c>
      <c r="AJ1534" t="str">
        <f>IF(RIGHT(MIS[[#This Row],[Main/Hedge]],4)="MAIN","MAIN","HEDGE")</f>
        <v>MAIN</v>
      </c>
      <c r="AK1534" t="str" cm="1">
        <f t="array" ref="AK1534">_xlfn._xlws.FILTER(Table4[Column1],ISNUMBER(SEARCH(Table4[Column1],MIS[[#This Row],[OrderUniqueIdentifier]])),"")</f>
        <v>VWAP</v>
      </c>
    </row>
    <row r="1535" spans="1:37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>
        <f>_xlfn.XLOOKUP(MIS[[#This Row],[TRADING SYMBOL]],[1]Sheet1!$D:$D,[1]Sheet1!$C:$C)</f>
        <v>168.75</v>
      </c>
      <c r="AE1535">
        <f>MIS[[#This Row],[OrderAverageTradedPrice]]*MIS[[#This Row],[OrderQuantity]]</f>
        <v>13308.75</v>
      </c>
      <c r="AF1535">
        <f>MIS[[#This Row],[LTP]]*MIS[[#This Row],[OrderQuantity]]</f>
        <v>12656.25</v>
      </c>
      <c r="AG1535">
        <f>IF(MIS[[#This Row],[OrderSide]]="SELL",MIS[[#This Row],[VALUE]]-MIS[[#This Row],[LIVE_VALUE]],MIS[[#This Row],[LIVE_VALUE]]-MIS[[#This Row],[VALUE]])</f>
        <v>652.5</v>
      </c>
      <c r="AH1535" t="str" cm="1">
        <f t="array" ref="AH1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5" t="str">
        <f>MIS[[#This Row],[TRADING SYMBOL]]</f>
        <v>NIFTY2552225050CE</v>
      </c>
      <c r="AJ1535" t="str">
        <f>IF(RIGHT(MIS[[#This Row],[Main/Hedge]],4)="MAIN","MAIN","HEDGE")</f>
        <v>MAIN</v>
      </c>
      <c r="AK1535" t="str" cm="1">
        <f t="array" ref="AK1535">_xlfn._xlws.FILTER(Table4[Column1],ISNUMBER(SEARCH(Table4[Column1],MIS[[#This Row],[OrderUniqueIdentifier]])),"")</f>
        <v>VWAP</v>
      </c>
    </row>
    <row r="1536" spans="1:37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>
        <f>_xlfn.XLOOKUP(MIS[[#This Row],[TRADING SYMBOL]],[1]Sheet1!$D:$D,[1]Sheet1!$C:$C)</f>
        <v>168.75</v>
      </c>
      <c r="AE1536">
        <f>MIS[[#This Row],[OrderAverageTradedPrice]]*MIS[[#This Row],[OrderQuantity]]</f>
        <v>39944.99999999992</v>
      </c>
      <c r="AF1536">
        <f>MIS[[#This Row],[LTP]]*MIS[[#This Row],[OrderQuantity]]</f>
        <v>37968.75</v>
      </c>
      <c r="AG1536">
        <f>IF(MIS[[#This Row],[OrderSide]]="SELL",MIS[[#This Row],[VALUE]]-MIS[[#This Row],[LIVE_VALUE]],MIS[[#This Row],[LIVE_VALUE]]-MIS[[#This Row],[VALUE]])</f>
        <v>1976.24999999992</v>
      </c>
      <c r="AH1536" t="str" cm="1">
        <f t="array" ref="AH1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6" t="str">
        <f>MIS[[#This Row],[TRADING SYMBOL]]</f>
        <v>NIFTY2552225050CE</v>
      </c>
      <c r="AJ1536" t="str">
        <f>IF(RIGHT(MIS[[#This Row],[Main/Hedge]],4)="MAIN","MAIN","HEDGE")</f>
        <v>MAIN</v>
      </c>
      <c r="AK1536" t="str" cm="1">
        <f t="array" ref="AK1536">_xlfn._xlws.FILTER(Table4[Column1],ISNUMBER(SEARCH(Table4[Column1],MIS[[#This Row],[OrderUniqueIdentifier]])),"")</f>
        <v>VWAP</v>
      </c>
    </row>
    <row r="1537" spans="1:37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>
        <f>_xlfn.XLOOKUP(MIS[[#This Row],[TRADING SYMBOL]],[1]Sheet1!$D:$D,[1]Sheet1!$C:$C)</f>
        <v>168.75</v>
      </c>
      <c r="AE1537">
        <f>MIS[[#This Row],[OrderAverageTradedPrice]]*MIS[[#This Row],[OrderQuantity]]</f>
        <v>26670</v>
      </c>
      <c r="AF1537">
        <f>MIS[[#This Row],[LTP]]*MIS[[#This Row],[OrderQuantity]]</f>
        <v>25312.5</v>
      </c>
      <c r="AG1537">
        <f>IF(MIS[[#This Row],[OrderSide]]="SELL",MIS[[#This Row],[VALUE]]-MIS[[#This Row],[LIVE_VALUE]],MIS[[#This Row],[LIVE_VALUE]]-MIS[[#This Row],[VALUE]])</f>
        <v>1357.5</v>
      </c>
      <c r="AH1537" t="str" cm="1">
        <f t="array" ref="AH1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7" t="str">
        <f>MIS[[#This Row],[TRADING SYMBOL]]</f>
        <v>NIFTY2552225050CE</v>
      </c>
      <c r="AJ1537" t="str">
        <f>IF(RIGHT(MIS[[#This Row],[Main/Hedge]],4)="MAIN","MAIN","HEDGE")</f>
        <v>MAIN</v>
      </c>
      <c r="AK1537" t="str" cm="1">
        <f t="array" ref="AK1537">_xlfn._xlws.FILTER(Table4[Column1],ISNUMBER(SEARCH(Table4[Column1],MIS[[#This Row],[OrderUniqueIdentifier]])),"")</f>
        <v>VWAP</v>
      </c>
    </row>
    <row r="1538" spans="1:37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>
        <f>_xlfn.XLOOKUP(MIS[[#This Row],[TRADING SYMBOL]],[1]Sheet1!$D:$D,[1]Sheet1!$C:$C)</f>
        <v>168.75</v>
      </c>
      <c r="AE1538">
        <f>MIS[[#This Row],[OrderAverageTradedPrice]]*MIS[[#This Row],[OrderQuantity]]</f>
        <v>13335</v>
      </c>
      <c r="AF1538">
        <f>MIS[[#This Row],[LTP]]*MIS[[#This Row],[OrderQuantity]]</f>
        <v>12656.25</v>
      </c>
      <c r="AG1538">
        <f>IF(MIS[[#This Row],[OrderSide]]="SELL",MIS[[#This Row],[VALUE]]-MIS[[#This Row],[LIVE_VALUE]],MIS[[#This Row],[LIVE_VALUE]]-MIS[[#This Row],[VALUE]])</f>
        <v>678.75</v>
      </c>
      <c r="AH1538" t="str" cm="1">
        <f t="array" ref="AH1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8" t="str">
        <f>MIS[[#This Row],[TRADING SYMBOL]]</f>
        <v>NIFTY2552225050CE</v>
      </c>
      <c r="AJ1538" t="str">
        <f>IF(RIGHT(MIS[[#This Row],[Main/Hedge]],4)="MAIN","MAIN","HEDGE")</f>
        <v>MAIN</v>
      </c>
      <c r="AK1538" t="str" cm="1">
        <f t="array" ref="AK1538">_xlfn._xlws.FILTER(Table4[Column1],ISNUMBER(SEARCH(Table4[Column1],MIS[[#This Row],[OrderUniqueIdentifier]])),"")</f>
        <v>VWAP</v>
      </c>
    </row>
    <row r="1539" spans="1:37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>
        <f>_xlfn.XLOOKUP(MIS[[#This Row],[TRADING SYMBOL]],[1]Sheet1!$D:$D,[1]Sheet1!$C:$C)</f>
        <v>168.75</v>
      </c>
      <c r="AE1539">
        <f>MIS[[#This Row],[OrderAverageTradedPrice]]*MIS[[#This Row],[OrderQuantity]]</f>
        <v>13320</v>
      </c>
      <c r="AF1539">
        <f>MIS[[#This Row],[LTP]]*MIS[[#This Row],[OrderQuantity]]</f>
        <v>12656.25</v>
      </c>
      <c r="AG1539">
        <f>IF(MIS[[#This Row],[OrderSide]]="SELL",MIS[[#This Row],[VALUE]]-MIS[[#This Row],[LIVE_VALUE]],MIS[[#This Row],[LIVE_VALUE]]-MIS[[#This Row],[VALUE]])</f>
        <v>663.75</v>
      </c>
      <c r="AH1539" t="str" cm="1">
        <f t="array" ref="AH1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9" t="str">
        <f>MIS[[#This Row],[TRADING SYMBOL]]</f>
        <v>NIFTY2552225050CE</v>
      </c>
      <c r="AJ1539" t="str">
        <f>IF(RIGHT(MIS[[#This Row],[Main/Hedge]],4)="MAIN","MAIN","HEDGE")</f>
        <v>MAIN</v>
      </c>
      <c r="AK1539" t="str" cm="1">
        <f t="array" ref="AK1539">_xlfn._xlws.FILTER(Table4[Column1],ISNUMBER(SEARCH(Table4[Column1],MIS[[#This Row],[OrderUniqueIdentifier]])),"")</f>
        <v>VWAP</v>
      </c>
    </row>
    <row r="1540" spans="1:37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>
        <f>_xlfn.XLOOKUP(MIS[[#This Row],[TRADING SYMBOL]],[1]Sheet1!$D:$D,[1]Sheet1!$C:$C)</f>
        <v>168.75</v>
      </c>
      <c r="AE1540">
        <f>MIS[[#This Row],[OrderAverageTradedPrice]]*MIS[[#This Row],[OrderQuantity]]</f>
        <v>39926.25</v>
      </c>
      <c r="AF1540">
        <f>MIS[[#This Row],[LTP]]*MIS[[#This Row],[OrderQuantity]]</f>
        <v>37968.75</v>
      </c>
      <c r="AG1540">
        <f>IF(MIS[[#This Row],[OrderSide]]="SELL",MIS[[#This Row],[VALUE]]-MIS[[#This Row],[LIVE_VALUE]],MIS[[#This Row],[LIVE_VALUE]]-MIS[[#This Row],[VALUE]])</f>
        <v>1957.5</v>
      </c>
      <c r="AH1540" t="str" cm="1">
        <f t="array" ref="AH1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0" t="str">
        <f>MIS[[#This Row],[TRADING SYMBOL]]</f>
        <v>NIFTY2552225050CE</v>
      </c>
      <c r="AJ1540" t="str">
        <f>IF(RIGHT(MIS[[#This Row],[Main/Hedge]],4)="MAIN","MAIN","HEDGE")</f>
        <v>MAIN</v>
      </c>
      <c r="AK1540" t="str" cm="1">
        <f t="array" ref="AK1540">_xlfn._xlws.FILTER(Table4[Column1],ISNUMBER(SEARCH(Table4[Column1],MIS[[#This Row],[OrderUniqueIdentifier]])),"")</f>
        <v>VWAP</v>
      </c>
    </row>
    <row r="1541" spans="1:37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>
        <f>_xlfn.XLOOKUP(MIS[[#This Row],[TRADING SYMBOL]],[1]Sheet1!$D:$D,[1]Sheet1!$C:$C)</f>
        <v>168.75</v>
      </c>
      <c r="AE1541">
        <f>MIS[[#This Row],[OrderAverageTradedPrice]]*MIS[[#This Row],[OrderQuantity]]</f>
        <v>26670</v>
      </c>
      <c r="AF1541">
        <f>MIS[[#This Row],[LTP]]*MIS[[#This Row],[OrderQuantity]]</f>
        <v>25312.5</v>
      </c>
      <c r="AG1541">
        <f>IF(MIS[[#This Row],[OrderSide]]="SELL",MIS[[#This Row],[VALUE]]-MIS[[#This Row],[LIVE_VALUE]],MIS[[#This Row],[LIVE_VALUE]]-MIS[[#This Row],[VALUE]])</f>
        <v>1357.5</v>
      </c>
      <c r="AH1541" t="str" cm="1">
        <f t="array" ref="AH1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1" t="str">
        <f>MIS[[#This Row],[TRADING SYMBOL]]</f>
        <v>NIFTY2552225050CE</v>
      </c>
      <c r="AJ1541" t="str">
        <f>IF(RIGHT(MIS[[#This Row],[Main/Hedge]],4)="MAIN","MAIN","HEDGE")</f>
        <v>MAIN</v>
      </c>
      <c r="AK1541" t="str" cm="1">
        <f t="array" ref="AK1541">_xlfn._xlws.FILTER(Table4[Column1],ISNUMBER(SEARCH(Table4[Column1],MIS[[#This Row],[OrderUniqueIdentifier]])),"")</f>
        <v>VWAP</v>
      </c>
    </row>
    <row r="1542" spans="1:37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>
        <f>_xlfn.XLOOKUP(MIS[[#This Row],[TRADING SYMBOL]],[1]Sheet1!$D:$D,[1]Sheet1!$C:$C)</f>
        <v>168.75</v>
      </c>
      <c r="AE1542">
        <f>MIS[[#This Row],[OrderAverageTradedPrice]]*MIS[[#This Row],[OrderQuantity]]</f>
        <v>13323.75</v>
      </c>
      <c r="AF1542">
        <f>MIS[[#This Row],[LTP]]*MIS[[#This Row],[OrderQuantity]]</f>
        <v>12656.25</v>
      </c>
      <c r="AG1542">
        <f>IF(MIS[[#This Row],[OrderSide]]="SELL",MIS[[#This Row],[VALUE]]-MIS[[#This Row],[LIVE_VALUE]],MIS[[#This Row],[LIVE_VALUE]]-MIS[[#This Row],[VALUE]])</f>
        <v>667.5</v>
      </c>
      <c r="AH1542" t="str" cm="1">
        <f t="array" ref="AH1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2" t="str">
        <f>MIS[[#This Row],[TRADING SYMBOL]]</f>
        <v>NIFTY2552225050CE</v>
      </c>
      <c r="AJ1542" t="str">
        <f>IF(RIGHT(MIS[[#This Row],[Main/Hedge]],4)="MAIN","MAIN","HEDGE")</f>
        <v>MAIN</v>
      </c>
      <c r="AK1542" t="str" cm="1">
        <f t="array" ref="AK1542">_xlfn._xlws.FILTER(Table4[Column1],ISNUMBER(SEARCH(Table4[Column1],MIS[[#This Row],[OrderUniqueIdentifier]])),"")</f>
        <v>VWAP</v>
      </c>
    </row>
    <row r="1543" spans="1:37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>
        <f>_xlfn.XLOOKUP(MIS[[#This Row],[TRADING SYMBOL]],[1]Sheet1!$D:$D,[1]Sheet1!$C:$C)</f>
        <v>168.75</v>
      </c>
      <c r="AE1543">
        <f>MIS[[#This Row],[OrderAverageTradedPrice]]*MIS[[#This Row],[OrderQuantity]]</f>
        <v>26670</v>
      </c>
      <c r="AF1543">
        <f>MIS[[#This Row],[LTP]]*MIS[[#This Row],[OrderQuantity]]</f>
        <v>25312.5</v>
      </c>
      <c r="AG1543">
        <f>IF(MIS[[#This Row],[OrderSide]]="SELL",MIS[[#This Row],[VALUE]]-MIS[[#This Row],[LIVE_VALUE]],MIS[[#This Row],[LIVE_VALUE]]-MIS[[#This Row],[VALUE]])</f>
        <v>1357.5</v>
      </c>
      <c r="AH1543" t="str" cm="1">
        <f t="array" ref="AH1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3" t="str">
        <f>MIS[[#This Row],[TRADING SYMBOL]]</f>
        <v>NIFTY2552225050CE</v>
      </c>
      <c r="AJ1543" t="str">
        <f>IF(RIGHT(MIS[[#This Row],[Main/Hedge]],4)="MAIN","MAIN","HEDGE")</f>
        <v>MAIN</v>
      </c>
      <c r="AK1543" t="str" cm="1">
        <f t="array" ref="AK1543">_xlfn._xlws.FILTER(Table4[Column1],ISNUMBER(SEARCH(Table4[Column1],MIS[[#This Row],[OrderUniqueIdentifier]])),"")</f>
        <v>VWAP</v>
      </c>
    </row>
    <row r="1544" spans="1:37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>
        <f>_xlfn.XLOOKUP(MIS[[#This Row],[TRADING SYMBOL]],[1]Sheet1!$D:$D,[1]Sheet1!$C:$C)</f>
        <v>168.75</v>
      </c>
      <c r="AE1544">
        <f>MIS[[#This Row],[OrderAverageTradedPrice]]*MIS[[#This Row],[OrderQuantity]]</f>
        <v>26636.25</v>
      </c>
      <c r="AF1544">
        <f>MIS[[#This Row],[LTP]]*MIS[[#This Row],[OrderQuantity]]</f>
        <v>25312.5</v>
      </c>
      <c r="AG1544">
        <f>IF(MIS[[#This Row],[OrderSide]]="SELL",MIS[[#This Row],[VALUE]]-MIS[[#This Row],[LIVE_VALUE]],MIS[[#This Row],[LIVE_VALUE]]-MIS[[#This Row],[VALUE]])</f>
        <v>1323.75</v>
      </c>
      <c r="AH1544" t="str" cm="1">
        <f t="array" ref="AH1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4" t="str">
        <f>MIS[[#This Row],[TRADING SYMBOL]]</f>
        <v>NIFTY2552225050CE</v>
      </c>
      <c r="AJ1544" t="str">
        <f>IF(RIGHT(MIS[[#This Row],[Main/Hedge]],4)="MAIN","MAIN","HEDGE")</f>
        <v>MAIN</v>
      </c>
      <c r="AK1544" t="str" cm="1">
        <f t="array" ref="AK1544">_xlfn._xlws.FILTER(Table4[Column1],ISNUMBER(SEARCH(Table4[Column1],MIS[[#This Row],[OrderUniqueIdentifier]])),"")</f>
        <v>VWAP</v>
      </c>
    </row>
    <row r="1545" spans="1:37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>
        <f>_xlfn.XLOOKUP(MIS[[#This Row],[TRADING SYMBOL]],[1]Sheet1!$D:$D,[1]Sheet1!$C:$C)</f>
        <v>168.75</v>
      </c>
      <c r="AE1545">
        <f>MIS[[#This Row],[OrderAverageTradedPrice]]*MIS[[#This Row],[OrderQuantity]]</f>
        <v>66633.75</v>
      </c>
      <c r="AF1545">
        <f>MIS[[#This Row],[LTP]]*MIS[[#This Row],[OrderQuantity]]</f>
        <v>63281.25</v>
      </c>
      <c r="AG1545">
        <f>IF(MIS[[#This Row],[OrderSide]]="SELL",MIS[[#This Row],[VALUE]]-MIS[[#This Row],[LIVE_VALUE]],MIS[[#This Row],[LIVE_VALUE]]-MIS[[#This Row],[VALUE]])</f>
        <v>3352.5</v>
      </c>
      <c r="AH1545" t="str" cm="1">
        <f t="array" ref="AH1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5" t="str">
        <f>MIS[[#This Row],[TRADING SYMBOL]]</f>
        <v>NIFTY2552225050CE</v>
      </c>
      <c r="AJ1545" t="str">
        <f>IF(RIGHT(MIS[[#This Row],[Main/Hedge]],4)="MAIN","MAIN","HEDGE")</f>
        <v>MAIN</v>
      </c>
      <c r="AK1545" t="str" cm="1">
        <f t="array" ref="AK1545">_xlfn._xlws.FILTER(Table4[Column1],ISNUMBER(SEARCH(Table4[Column1],MIS[[#This Row],[OrderUniqueIdentifier]])),"")</f>
        <v>VWAP</v>
      </c>
    </row>
    <row r="1546" spans="1:37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>
        <f>_xlfn.XLOOKUP(MIS[[#This Row],[TRADING SYMBOL]],[1]Sheet1!$D:$D,[1]Sheet1!$C:$C)</f>
        <v>168.75</v>
      </c>
      <c r="AE1546">
        <f>MIS[[#This Row],[OrderAverageTradedPrice]]*MIS[[#This Row],[OrderQuantity]]</f>
        <v>320463.74999999884</v>
      </c>
      <c r="AF1546">
        <f>MIS[[#This Row],[LTP]]*MIS[[#This Row],[OrderQuantity]]</f>
        <v>303750</v>
      </c>
      <c r="AG1546">
        <f>IF(MIS[[#This Row],[OrderSide]]="SELL",MIS[[#This Row],[VALUE]]-MIS[[#This Row],[LIVE_VALUE]],MIS[[#This Row],[LIVE_VALUE]]-MIS[[#This Row],[VALUE]])</f>
        <v>16713.749999998836</v>
      </c>
      <c r="AH1546" t="str" cm="1">
        <f t="array" ref="AH1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6" t="str">
        <f>MIS[[#This Row],[TRADING SYMBOL]]</f>
        <v>NIFTY2552225050CE</v>
      </c>
      <c r="AJ1546" t="str">
        <f>IF(RIGHT(MIS[[#This Row],[Main/Hedge]],4)="MAIN","MAIN","HEDGE")</f>
        <v>MAIN</v>
      </c>
      <c r="AK1546" t="str" cm="1">
        <f t="array" ref="AK1546">_xlfn._xlws.FILTER(Table4[Column1],ISNUMBER(SEARCH(Table4[Column1],MIS[[#This Row],[OrderUniqueIdentifier]])),"")</f>
        <v>VWAP</v>
      </c>
    </row>
    <row r="1547" spans="1:37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>
        <f>_xlfn.XLOOKUP(MIS[[#This Row],[TRADING SYMBOL]],[1]Sheet1!$D:$D,[1]Sheet1!$C:$C)</f>
        <v>168.75</v>
      </c>
      <c r="AE1547">
        <f>MIS[[#This Row],[OrderAverageTradedPrice]]*MIS[[#This Row],[OrderQuantity]]</f>
        <v>159817.5</v>
      </c>
      <c r="AF1547">
        <f>MIS[[#This Row],[LTP]]*MIS[[#This Row],[OrderQuantity]]</f>
        <v>151875</v>
      </c>
      <c r="AG1547">
        <f>IF(MIS[[#This Row],[OrderSide]]="SELL",MIS[[#This Row],[VALUE]]-MIS[[#This Row],[LIVE_VALUE]],MIS[[#This Row],[LIVE_VALUE]]-MIS[[#This Row],[VALUE]])</f>
        <v>7942.5</v>
      </c>
      <c r="AH1547" t="str" cm="1">
        <f t="array" ref="AH1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7" t="str">
        <f>MIS[[#This Row],[TRADING SYMBOL]]</f>
        <v>NIFTY2552225050CE</v>
      </c>
      <c r="AJ1547" t="str">
        <f>IF(RIGHT(MIS[[#This Row],[Main/Hedge]],4)="MAIN","MAIN","HEDGE")</f>
        <v>MAIN</v>
      </c>
      <c r="AK1547" t="str" cm="1">
        <f t="array" ref="AK1547">_xlfn._xlws.FILTER(Table4[Column1],ISNUMBER(SEARCH(Table4[Column1],MIS[[#This Row],[OrderUniqueIdentifier]])),"")</f>
        <v>VWAP</v>
      </c>
    </row>
    <row r="1548" spans="1:37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>
        <f>_xlfn.XLOOKUP(MIS[[#This Row],[TRADING SYMBOL]],[1]Sheet1!$D:$D,[1]Sheet1!$C:$C)</f>
        <v>168.75</v>
      </c>
      <c r="AE1548">
        <f>MIS[[#This Row],[OrderAverageTradedPrice]]*MIS[[#This Row],[OrderQuantity]]</f>
        <v>93123.749999999782</v>
      </c>
      <c r="AF1548">
        <f>MIS[[#This Row],[LTP]]*MIS[[#This Row],[OrderQuantity]]</f>
        <v>88593.75</v>
      </c>
      <c r="AG1548">
        <f>IF(MIS[[#This Row],[OrderSide]]="SELL",MIS[[#This Row],[VALUE]]-MIS[[#This Row],[LIVE_VALUE]],MIS[[#This Row],[LIVE_VALUE]]-MIS[[#This Row],[VALUE]])</f>
        <v>4529.9999999997817</v>
      </c>
      <c r="AH1548" t="str" cm="1">
        <f t="array" ref="AH1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8" t="str">
        <f>MIS[[#This Row],[TRADING SYMBOL]]</f>
        <v>NIFTY2552225050CE</v>
      </c>
      <c r="AJ1548" t="str">
        <f>IF(RIGHT(MIS[[#This Row],[Main/Hedge]],4)="MAIN","MAIN","HEDGE")</f>
        <v>MAIN</v>
      </c>
      <c r="AK1548" t="str" cm="1">
        <f t="array" ref="AK1548">_xlfn._xlws.FILTER(Table4[Column1],ISNUMBER(SEARCH(Table4[Column1],MIS[[#This Row],[OrderUniqueIdentifier]])),"")</f>
        <v>VWAP</v>
      </c>
    </row>
    <row r="1549" spans="1:37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>
        <f>_xlfn.XLOOKUP(MIS[[#This Row],[TRADING SYMBOL]],[1]Sheet1!$D:$D,[1]Sheet1!$C:$C)</f>
        <v>168.75</v>
      </c>
      <c r="AE1549">
        <f>MIS[[#This Row],[OrderAverageTradedPrice]]*MIS[[#This Row],[OrderQuantity]]</f>
        <v>93311.249999999854</v>
      </c>
      <c r="AF1549">
        <f>MIS[[#This Row],[LTP]]*MIS[[#This Row],[OrderQuantity]]</f>
        <v>88593.75</v>
      </c>
      <c r="AG1549">
        <f>IF(MIS[[#This Row],[OrderSide]]="SELL",MIS[[#This Row],[VALUE]]-MIS[[#This Row],[LIVE_VALUE]],MIS[[#This Row],[LIVE_VALUE]]-MIS[[#This Row],[VALUE]])</f>
        <v>4717.4999999998545</v>
      </c>
      <c r="AH1549" t="str" cm="1">
        <f t="array" ref="AH1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9" t="str">
        <f>MIS[[#This Row],[TRADING SYMBOL]]</f>
        <v>NIFTY2552225050CE</v>
      </c>
      <c r="AJ1549" t="str">
        <f>IF(RIGHT(MIS[[#This Row],[Main/Hedge]],4)="MAIN","MAIN","HEDGE")</f>
        <v>MAIN</v>
      </c>
      <c r="AK1549" t="str" cm="1">
        <f t="array" ref="AK1549">_xlfn._xlws.FILTER(Table4[Column1],ISNUMBER(SEARCH(Table4[Column1],MIS[[#This Row],[OrderUniqueIdentifier]])),"")</f>
        <v>VWAP</v>
      </c>
    </row>
    <row r="1550" spans="1:37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>
        <f>_xlfn.XLOOKUP(MIS[[#This Row],[TRADING SYMBOL]],[1]Sheet1!$D:$D,[1]Sheet1!$C:$C)</f>
        <v>168.75</v>
      </c>
      <c r="AE1550">
        <f>MIS[[#This Row],[OrderAverageTradedPrice]]*MIS[[#This Row],[OrderQuantity]]</f>
        <v>106440</v>
      </c>
      <c r="AF1550">
        <f>MIS[[#This Row],[LTP]]*MIS[[#This Row],[OrderQuantity]]</f>
        <v>101250</v>
      </c>
      <c r="AG1550">
        <f>IF(MIS[[#This Row],[OrderSide]]="SELL",MIS[[#This Row],[VALUE]]-MIS[[#This Row],[LIVE_VALUE]],MIS[[#This Row],[LIVE_VALUE]]-MIS[[#This Row],[VALUE]])</f>
        <v>5190</v>
      </c>
      <c r="AH1550" t="str" cm="1">
        <f t="array" ref="AH1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0" t="str">
        <f>MIS[[#This Row],[TRADING SYMBOL]]</f>
        <v>NIFTY2552225050CE</v>
      </c>
      <c r="AJ1550" t="str">
        <f>IF(RIGHT(MIS[[#This Row],[Main/Hedge]],4)="MAIN","MAIN","HEDGE")</f>
        <v>MAIN</v>
      </c>
      <c r="AK1550" t="str" cm="1">
        <f t="array" ref="AK1550">_xlfn._xlws.FILTER(Table4[Column1],ISNUMBER(SEARCH(Table4[Column1],MIS[[#This Row],[OrderUniqueIdentifier]])),"")</f>
        <v>VWAP</v>
      </c>
    </row>
    <row r="1551" spans="1:37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>
        <f>_xlfn.XLOOKUP(MIS[[#This Row],[TRADING SYMBOL]],[1]Sheet1!$D:$D,[1]Sheet1!$C:$C)</f>
        <v>168.75</v>
      </c>
      <c r="AE1551">
        <f>MIS[[#This Row],[OrderAverageTradedPrice]]*MIS[[#This Row],[OrderQuantity]]</f>
        <v>106477.5</v>
      </c>
      <c r="AF1551">
        <f>MIS[[#This Row],[LTP]]*MIS[[#This Row],[OrderQuantity]]</f>
        <v>101250</v>
      </c>
      <c r="AG1551">
        <f>IF(MIS[[#This Row],[OrderSide]]="SELL",MIS[[#This Row],[VALUE]]-MIS[[#This Row],[LIVE_VALUE]],MIS[[#This Row],[LIVE_VALUE]]-MIS[[#This Row],[VALUE]])</f>
        <v>5227.5</v>
      </c>
      <c r="AH1551" t="str" cm="1">
        <f t="array" ref="AH1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1" t="str">
        <f>MIS[[#This Row],[TRADING SYMBOL]]</f>
        <v>NIFTY2552225050CE</v>
      </c>
      <c r="AJ1551" t="str">
        <f>IF(RIGHT(MIS[[#This Row],[Main/Hedge]],4)="MAIN","MAIN","HEDGE")</f>
        <v>MAIN</v>
      </c>
      <c r="AK1551" t="str" cm="1">
        <f t="array" ref="AK1551">_xlfn._xlws.FILTER(Table4[Column1],ISNUMBER(SEARCH(Table4[Column1],MIS[[#This Row],[OrderUniqueIdentifier]])),"")</f>
        <v>VWAP</v>
      </c>
    </row>
    <row r="1552" spans="1:37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>
        <f>_xlfn.XLOOKUP(MIS[[#This Row],[TRADING SYMBOL]],[1]Sheet1!$D:$D,[1]Sheet1!$C:$C)</f>
        <v>168.75</v>
      </c>
      <c r="AE1552">
        <f>MIS[[#This Row],[OrderAverageTradedPrice]]*MIS[[#This Row],[OrderQuantity]]</f>
        <v>80133.75</v>
      </c>
      <c r="AF1552">
        <f>MIS[[#This Row],[LTP]]*MIS[[#This Row],[OrderQuantity]]</f>
        <v>75937.5</v>
      </c>
      <c r="AG1552">
        <f>IF(MIS[[#This Row],[OrderSide]]="SELL",MIS[[#This Row],[VALUE]]-MIS[[#This Row],[LIVE_VALUE]],MIS[[#This Row],[LIVE_VALUE]]-MIS[[#This Row],[VALUE]])</f>
        <v>4196.25</v>
      </c>
      <c r="AH1552" t="str" cm="1">
        <f t="array" ref="AH1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2" t="str">
        <f>MIS[[#This Row],[TRADING SYMBOL]]</f>
        <v>NIFTY2552225050CE</v>
      </c>
      <c r="AJ1552" t="str">
        <f>IF(RIGHT(MIS[[#This Row],[Main/Hedge]],4)="MAIN","MAIN","HEDGE")</f>
        <v>MAIN</v>
      </c>
      <c r="AK1552" t="str" cm="1">
        <f t="array" ref="AK1552">_xlfn._xlws.FILTER(Table4[Column1],ISNUMBER(SEARCH(Table4[Column1],MIS[[#This Row],[OrderUniqueIdentifier]])),"")</f>
        <v>VWAP</v>
      </c>
    </row>
    <row r="1553" spans="1:37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>
        <f>_xlfn.XLOOKUP(MIS[[#This Row],[TRADING SYMBOL]],[1]Sheet1!$D:$D,[1]Sheet1!$C:$C)</f>
        <v>168.75</v>
      </c>
      <c r="AE1553">
        <f>MIS[[#This Row],[OrderAverageTradedPrice]]*MIS[[#This Row],[OrderQuantity]]</f>
        <v>146542.49999999939</v>
      </c>
      <c r="AF1553">
        <f>MIS[[#This Row],[LTP]]*MIS[[#This Row],[OrderQuantity]]</f>
        <v>139218.75</v>
      </c>
      <c r="AG1553">
        <f>IF(MIS[[#This Row],[OrderSide]]="SELL",MIS[[#This Row],[VALUE]]-MIS[[#This Row],[LIVE_VALUE]],MIS[[#This Row],[LIVE_VALUE]]-MIS[[#This Row],[VALUE]])</f>
        <v>7323.7499999993888</v>
      </c>
      <c r="AH1553" t="str" cm="1">
        <f t="array" ref="AH1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3" t="str">
        <f>MIS[[#This Row],[TRADING SYMBOL]]</f>
        <v>NIFTY2552225050CE</v>
      </c>
      <c r="AJ1553" t="str">
        <f>IF(RIGHT(MIS[[#This Row],[Main/Hedge]],4)="MAIN","MAIN","HEDGE")</f>
        <v>MAIN</v>
      </c>
      <c r="AK1553" t="str" cm="1">
        <f t="array" ref="AK1553">_xlfn._xlws.FILTER(Table4[Column1],ISNUMBER(SEARCH(Table4[Column1],MIS[[#This Row],[OrderUniqueIdentifier]])),"")</f>
        <v>VWAP</v>
      </c>
    </row>
    <row r="1554" spans="1:37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>
        <f>_xlfn.XLOOKUP(MIS[[#This Row],[TRADING SYMBOL]],[1]Sheet1!$D:$D,[1]Sheet1!$C:$C)</f>
        <v>168.75</v>
      </c>
      <c r="AE1554">
        <f>MIS[[#This Row],[OrderAverageTradedPrice]]*MIS[[#This Row],[OrderQuantity]]</f>
        <v>53250</v>
      </c>
      <c r="AF1554">
        <f>MIS[[#This Row],[LTP]]*MIS[[#This Row],[OrderQuantity]]</f>
        <v>50625</v>
      </c>
      <c r="AG1554">
        <f>IF(MIS[[#This Row],[OrderSide]]="SELL",MIS[[#This Row],[VALUE]]-MIS[[#This Row],[LIVE_VALUE]],MIS[[#This Row],[LIVE_VALUE]]-MIS[[#This Row],[VALUE]])</f>
        <v>2625</v>
      </c>
      <c r="AH1554" t="str" cm="1">
        <f t="array" ref="AH1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4" t="str">
        <f>MIS[[#This Row],[TRADING SYMBOL]]</f>
        <v>NIFTY2552225050CE</v>
      </c>
      <c r="AJ1554" t="str">
        <f>IF(RIGHT(MIS[[#This Row],[Main/Hedge]],4)="MAIN","MAIN","HEDGE")</f>
        <v>MAIN</v>
      </c>
      <c r="AK1554" t="str" cm="1">
        <f t="array" ref="AK1554">_xlfn._xlws.FILTER(Table4[Column1],ISNUMBER(SEARCH(Table4[Column1],MIS[[#This Row],[OrderUniqueIdentifier]])),"")</f>
        <v>VWAP</v>
      </c>
    </row>
    <row r="1555" spans="1:37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>
        <f>_xlfn.XLOOKUP(MIS[[#This Row],[TRADING SYMBOL]],[1]Sheet1!$D:$D,[1]Sheet1!$C:$C)</f>
        <v>168.75</v>
      </c>
      <c r="AE1555">
        <f>MIS[[#This Row],[OrderAverageTradedPrice]]*MIS[[#This Row],[OrderQuantity]]</f>
        <v>39877.499999999927</v>
      </c>
      <c r="AF1555">
        <f>MIS[[#This Row],[LTP]]*MIS[[#This Row],[OrderQuantity]]</f>
        <v>37968.75</v>
      </c>
      <c r="AG1555">
        <f>IF(MIS[[#This Row],[OrderSide]]="SELL",MIS[[#This Row],[VALUE]]-MIS[[#This Row],[LIVE_VALUE]],MIS[[#This Row],[LIVE_VALUE]]-MIS[[#This Row],[VALUE]])</f>
        <v>1908.7499999999272</v>
      </c>
      <c r="AH1555" t="str" cm="1">
        <f t="array" ref="AH1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5" t="str">
        <f>MIS[[#This Row],[TRADING SYMBOL]]</f>
        <v>NIFTY2552225050CE</v>
      </c>
      <c r="AJ1555" t="str">
        <f>IF(RIGHT(MIS[[#This Row],[Main/Hedge]],4)="MAIN","MAIN","HEDGE")</f>
        <v>MAIN</v>
      </c>
      <c r="AK1555" t="str" cm="1">
        <f t="array" ref="AK1555">_xlfn._xlws.FILTER(Table4[Column1],ISNUMBER(SEARCH(Table4[Column1],MIS[[#This Row],[OrderUniqueIdentifier]])),"")</f>
        <v>VWAP</v>
      </c>
    </row>
    <row r="1556" spans="1:37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>
        <f>_xlfn.XLOOKUP(MIS[[#This Row],[TRADING SYMBOL]],[1]Sheet1!$D:$D,[1]Sheet1!$C:$C)</f>
        <v>168.75</v>
      </c>
      <c r="AE1556">
        <f>MIS[[#This Row],[OrderAverageTradedPrice]]*MIS[[#This Row],[OrderQuantity]]</f>
        <v>39915</v>
      </c>
      <c r="AF1556">
        <f>MIS[[#This Row],[LTP]]*MIS[[#This Row],[OrderQuantity]]</f>
        <v>37968.75</v>
      </c>
      <c r="AG1556">
        <f>IF(MIS[[#This Row],[OrderSide]]="SELL",MIS[[#This Row],[VALUE]]-MIS[[#This Row],[LIVE_VALUE]],MIS[[#This Row],[LIVE_VALUE]]-MIS[[#This Row],[VALUE]])</f>
        <v>1946.25</v>
      </c>
      <c r="AH1556" t="str" cm="1">
        <f t="array" ref="AH1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6" t="str">
        <f>MIS[[#This Row],[TRADING SYMBOL]]</f>
        <v>NIFTY2552225050CE</v>
      </c>
      <c r="AJ1556" t="str">
        <f>IF(RIGHT(MIS[[#This Row],[Main/Hedge]],4)="MAIN","MAIN","HEDGE")</f>
        <v>MAIN</v>
      </c>
      <c r="AK1556" t="str" cm="1">
        <f t="array" ref="AK1556">_xlfn._xlws.FILTER(Table4[Column1],ISNUMBER(SEARCH(Table4[Column1],MIS[[#This Row],[OrderUniqueIdentifier]])),"")</f>
        <v>VWAP</v>
      </c>
    </row>
    <row r="1557" spans="1:37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>
        <f>_xlfn.XLOOKUP(MIS[[#This Row],[TRADING SYMBOL]],[1]Sheet1!$D:$D,[1]Sheet1!$C:$C)</f>
        <v>168.75</v>
      </c>
      <c r="AE1557">
        <f>MIS[[#This Row],[OrderAverageTradedPrice]]*MIS[[#This Row],[OrderQuantity]]</f>
        <v>39911.249999999927</v>
      </c>
      <c r="AF1557">
        <f>MIS[[#This Row],[LTP]]*MIS[[#This Row],[OrderQuantity]]</f>
        <v>37968.75</v>
      </c>
      <c r="AG1557">
        <f>IF(MIS[[#This Row],[OrderSide]]="SELL",MIS[[#This Row],[VALUE]]-MIS[[#This Row],[LIVE_VALUE]],MIS[[#This Row],[LIVE_VALUE]]-MIS[[#This Row],[VALUE]])</f>
        <v>1942.4999999999272</v>
      </c>
      <c r="AH1557" t="str" cm="1">
        <f t="array" ref="AH1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7" t="str">
        <f>MIS[[#This Row],[TRADING SYMBOL]]</f>
        <v>NIFTY2552225050CE</v>
      </c>
      <c r="AJ1557" t="str">
        <f>IF(RIGHT(MIS[[#This Row],[Main/Hedge]],4)="MAIN","MAIN","HEDGE")</f>
        <v>MAIN</v>
      </c>
      <c r="AK1557" t="str" cm="1">
        <f t="array" ref="AK1557">_xlfn._xlws.FILTER(Table4[Column1],ISNUMBER(SEARCH(Table4[Column1],MIS[[#This Row],[OrderUniqueIdentifier]])),"")</f>
        <v>VWAP</v>
      </c>
    </row>
    <row r="1558" spans="1:37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>
        <f>_xlfn.XLOOKUP(MIS[[#This Row],[TRADING SYMBOL]],[1]Sheet1!$D:$D,[1]Sheet1!$C:$C)</f>
        <v>168.75</v>
      </c>
      <c r="AE1558">
        <f>MIS[[#This Row],[OrderAverageTradedPrice]]*MIS[[#This Row],[OrderQuantity]]</f>
        <v>13226.25</v>
      </c>
      <c r="AF1558">
        <f>MIS[[#This Row],[LTP]]*MIS[[#This Row],[OrderQuantity]]</f>
        <v>12656.25</v>
      </c>
      <c r="AG1558">
        <f>IF(MIS[[#This Row],[OrderSide]]="SELL",MIS[[#This Row],[VALUE]]-MIS[[#This Row],[LIVE_VALUE]],MIS[[#This Row],[LIVE_VALUE]]-MIS[[#This Row],[VALUE]])</f>
        <v>570</v>
      </c>
      <c r="AH1558" t="str" cm="1">
        <f t="array" ref="AH1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8" t="str">
        <f>MIS[[#This Row],[TRADING SYMBOL]]</f>
        <v>NIFTY2552225050CE</v>
      </c>
      <c r="AJ1558" t="str">
        <f>IF(RIGHT(MIS[[#This Row],[Main/Hedge]],4)="MAIN","MAIN","HEDGE")</f>
        <v>MAIN</v>
      </c>
      <c r="AK1558" t="str" cm="1">
        <f t="array" ref="AK1558">_xlfn._xlws.FILTER(Table4[Column1],ISNUMBER(SEARCH(Table4[Column1],MIS[[#This Row],[OrderUniqueIdentifier]])),"")</f>
        <v>VWAP</v>
      </c>
    </row>
    <row r="1559" spans="1:37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>
        <f>_xlfn.XLOOKUP(MIS[[#This Row],[TRADING SYMBOL]],[1]Sheet1!$D:$D,[1]Sheet1!$C:$C)</f>
        <v>168.75</v>
      </c>
      <c r="AE1559">
        <f>MIS[[#This Row],[OrderAverageTradedPrice]]*MIS[[#This Row],[OrderQuantity]]</f>
        <v>53280</v>
      </c>
      <c r="AF1559">
        <f>MIS[[#This Row],[LTP]]*MIS[[#This Row],[OrderQuantity]]</f>
        <v>50625</v>
      </c>
      <c r="AG1559">
        <f>IF(MIS[[#This Row],[OrderSide]]="SELL",MIS[[#This Row],[VALUE]]-MIS[[#This Row],[LIVE_VALUE]],MIS[[#This Row],[LIVE_VALUE]]-MIS[[#This Row],[VALUE]])</f>
        <v>2655</v>
      </c>
      <c r="AH1559" t="str" cm="1">
        <f t="array" ref="AH1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9" t="str">
        <f>MIS[[#This Row],[TRADING SYMBOL]]</f>
        <v>NIFTY2552225050CE</v>
      </c>
      <c r="AJ1559" t="str">
        <f>IF(RIGHT(MIS[[#This Row],[Main/Hedge]],4)="MAIN","MAIN","HEDGE")</f>
        <v>MAIN</v>
      </c>
      <c r="AK1559" t="str" cm="1">
        <f t="array" ref="AK1559">_xlfn._xlws.FILTER(Table4[Column1],ISNUMBER(SEARCH(Table4[Column1],MIS[[#This Row],[OrderUniqueIdentifier]])),"")</f>
        <v>VWAP</v>
      </c>
    </row>
    <row r="1560" spans="1:37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>
        <f>_xlfn.XLOOKUP(MIS[[#This Row],[TRADING SYMBOL]],[1]Sheet1!$D:$D,[1]Sheet1!$C:$C)</f>
        <v>168.75</v>
      </c>
      <c r="AE1560">
        <f>MIS[[#This Row],[OrderAverageTradedPrice]]*MIS[[#This Row],[OrderQuantity]]</f>
        <v>13305</v>
      </c>
      <c r="AF1560">
        <f>MIS[[#This Row],[LTP]]*MIS[[#This Row],[OrderQuantity]]</f>
        <v>12656.25</v>
      </c>
      <c r="AG1560">
        <f>IF(MIS[[#This Row],[OrderSide]]="SELL",MIS[[#This Row],[VALUE]]-MIS[[#This Row],[LIVE_VALUE]],MIS[[#This Row],[LIVE_VALUE]]-MIS[[#This Row],[VALUE]])</f>
        <v>648.75</v>
      </c>
      <c r="AH1560" t="str" cm="1">
        <f t="array" ref="AH1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0" t="str">
        <f>MIS[[#This Row],[TRADING SYMBOL]]</f>
        <v>NIFTY2552225050CE</v>
      </c>
      <c r="AJ1560" t="str">
        <f>IF(RIGHT(MIS[[#This Row],[Main/Hedge]],4)="MAIN","MAIN","HEDGE")</f>
        <v>MAIN</v>
      </c>
      <c r="AK1560" t="str" cm="1">
        <f t="array" ref="AK1560">_xlfn._xlws.FILTER(Table4[Column1],ISNUMBER(SEARCH(Table4[Column1],MIS[[#This Row],[OrderUniqueIdentifier]])),"")</f>
        <v>VWAP</v>
      </c>
    </row>
    <row r="1561" spans="1:37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>
        <f>_xlfn.XLOOKUP(MIS[[#This Row],[TRADING SYMBOL]],[1]Sheet1!$D:$D,[1]Sheet1!$C:$C)</f>
        <v>168.75</v>
      </c>
      <c r="AE1561">
        <f>MIS[[#This Row],[OrderAverageTradedPrice]]*MIS[[#This Row],[OrderQuantity]]</f>
        <v>26610</v>
      </c>
      <c r="AF1561">
        <f>MIS[[#This Row],[LTP]]*MIS[[#This Row],[OrderQuantity]]</f>
        <v>25312.5</v>
      </c>
      <c r="AG1561">
        <f>IF(MIS[[#This Row],[OrderSide]]="SELL",MIS[[#This Row],[VALUE]]-MIS[[#This Row],[LIVE_VALUE]],MIS[[#This Row],[LIVE_VALUE]]-MIS[[#This Row],[VALUE]])</f>
        <v>1297.5</v>
      </c>
      <c r="AH1561" t="str" cm="1">
        <f t="array" ref="AH1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1" t="str">
        <f>MIS[[#This Row],[TRADING SYMBOL]]</f>
        <v>NIFTY2552225050CE</v>
      </c>
      <c r="AJ1561" t="str">
        <f>IF(RIGHT(MIS[[#This Row],[Main/Hedge]],4)="MAIN","MAIN","HEDGE")</f>
        <v>MAIN</v>
      </c>
      <c r="AK1561" t="str" cm="1">
        <f t="array" ref="AK1561">_xlfn._xlws.FILTER(Table4[Column1],ISNUMBER(SEARCH(Table4[Column1],MIS[[#This Row],[OrderUniqueIdentifier]])),"")</f>
        <v>VWAP</v>
      </c>
    </row>
    <row r="1562" spans="1:37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>
        <f>_xlfn.XLOOKUP(MIS[[#This Row],[TRADING SYMBOL]],[1]Sheet1!$D:$D,[1]Sheet1!$C:$C)</f>
        <v>168.75</v>
      </c>
      <c r="AE1562">
        <f>MIS[[#This Row],[OrderAverageTradedPrice]]*MIS[[#This Row],[OrderQuantity]]</f>
        <v>26628.75</v>
      </c>
      <c r="AF1562">
        <f>MIS[[#This Row],[LTP]]*MIS[[#This Row],[OrderQuantity]]</f>
        <v>25312.5</v>
      </c>
      <c r="AG1562">
        <f>IF(MIS[[#This Row],[OrderSide]]="SELL",MIS[[#This Row],[VALUE]]-MIS[[#This Row],[LIVE_VALUE]],MIS[[#This Row],[LIVE_VALUE]]-MIS[[#This Row],[VALUE]])</f>
        <v>1316.25</v>
      </c>
      <c r="AH1562" t="str" cm="1">
        <f t="array" ref="AH1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2" t="str">
        <f>MIS[[#This Row],[TRADING SYMBOL]]</f>
        <v>NIFTY2552225050CE</v>
      </c>
      <c r="AJ1562" t="str">
        <f>IF(RIGHT(MIS[[#This Row],[Main/Hedge]],4)="MAIN","MAIN","HEDGE")</f>
        <v>MAIN</v>
      </c>
      <c r="AK1562" t="str" cm="1">
        <f t="array" ref="AK1562">_xlfn._xlws.FILTER(Table4[Column1],ISNUMBER(SEARCH(Table4[Column1],MIS[[#This Row],[OrderUniqueIdentifier]])),"")</f>
        <v>VWAP</v>
      </c>
    </row>
    <row r="1563" spans="1:37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>
        <f>_xlfn.XLOOKUP(MIS[[#This Row],[TRADING SYMBOL]],[1]Sheet1!$D:$D,[1]Sheet1!$C:$C)</f>
        <v>168.75</v>
      </c>
      <c r="AE1563">
        <f>MIS[[#This Row],[OrderAverageTradedPrice]]*MIS[[#This Row],[OrderQuantity]]</f>
        <v>26625</v>
      </c>
      <c r="AF1563">
        <f>MIS[[#This Row],[LTP]]*MIS[[#This Row],[OrderQuantity]]</f>
        <v>25312.5</v>
      </c>
      <c r="AG1563">
        <f>IF(MIS[[#This Row],[OrderSide]]="SELL",MIS[[#This Row],[VALUE]]-MIS[[#This Row],[LIVE_VALUE]],MIS[[#This Row],[LIVE_VALUE]]-MIS[[#This Row],[VALUE]])</f>
        <v>1312.5</v>
      </c>
      <c r="AH1563" t="str" cm="1">
        <f t="array" ref="AH1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3" t="str">
        <f>MIS[[#This Row],[TRADING SYMBOL]]</f>
        <v>NIFTY2552225050CE</v>
      </c>
      <c r="AJ1563" t="str">
        <f>IF(RIGHT(MIS[[#This Row],[Main/Hedge]],4)="MAIN","MAIN","HEDGE")</f>
        <v>MAIN</v>
      </c>
      <c r="AK1563" t="str" cm="1">
        <f t="array" ref="AK1563">_xlfn._xlws.FILTER(Table4[Column1],ISNUMBER(SEARCH(Table4[Column1],MIS[[#This Row],[OrderUniqueIdentifier]])),"")</f>
        <v>VWAP</v>
      </c>
    </row>
    <row r="1564" spans="1:37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>
        <f>_xlfn.XLOOKUP(MIS[[#This Row],[TRADING SYMBOL]],[1]Sheet1!$D:$D,[1]Sheet1!$C:$C)</f>
        <v>168.75</v>
      </c>
      <c r="AE1564">
        <f>MIS[[#This Row],[OrderAverageTradedPrice]]*MIS[[#This Row],[OrderQuantity]]</f>
        <v>93071.249999999782</v>
      </c>
      <c r="AF1564">
        <f>MIS[[#This Row],[LTP]]*MIS[[#This Row],[OrderQuantity]]</f>
        <v>88593.75</v>
      </c>
      <c r="AG1564">
        <f>IF(MIS[[#This Row],[OrderSide]]="SELL",MIS[[#This Row],[VALUE]]-MIS[[#This Row],[LIVE_VALUE]],MIS[[#This Row],[LIVE_VALUE]]-MIS[[#This Row],[VALUE]])</f>
        <v>4477.4999999997817</v>
      </c>
      <c r="AH1564" t="str" cm="1">
        <f t="array" ref="AH1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4" t="str">
        <f>MIS[[#This Row],[TRADING SYMBOL]]</f>
        <v>NIFTY2552225050CE</v>
      </c>
      <c r="AJ1564" t="str">
        <f>IF(RIGHT(MIS[[#This Row],[Main/Hedge]],4)="MAIN","MAIN","HEDGE")</f>
        <v>MAIN</v>
      </c>
      <c r="AK1564" t="str" cm="1">
        <f t="array" ref="AK1564">_xlfn._xlws.FILTER(Table4[Column1],ISNUMBER(SEARCH(Table4[Column1],MIS[[#This Row],[OrderUniqueIdentifier]])),"")</f>
        <v>VWAP</v>
      </c>
    </row>
    <row r="1565" spans="1:37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>
        <f>_xlfn.XLOOKUP(MIS[[#This Row],[TRADING SYMBOL]],[1]Sheet1!$D:$D,[1]Sheet1!$C:$C)</f>
        <v>168.75</v>
      </c>
      <c r="AE1565">
        <f>MIS[[#This Row],[OrderAverageTradedPrice]]*MIS[[#This Row],[OrderQuantity]]</f>
        <v>13305</v>
      </c>
      <c r="AF1565">
        <f>MIS[[#This Row],[LTP]]*MIS[[#This Row],[OrderQuantity]]</f>
        <v>12656.25</v>
      </c>
      <c r="AG1565">
        <f>IF(MIS[[#This Row],[OrderSide]]="SELL",MIS[[#This Row],[VALUE]]-MIS[[#This Row],[LIVE_VALUE]],MIS[[#This Row],[LIVE_VALUE]]-MIS[[#This Row],[VALUE]])</f>
        <v>648.75</v>
      </c>
      <c r="AH1565" t="str" cm="1">
        <f t="array" ref="AH1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5" t="str">
        <f>MIS[[#This Row],[TRADING SYMBOL]]</f>
        <v>NIFTY2552225050CE</v>
      </c>
      <c r="AJ1565" t="str">
        <f>IF(RIGHT(MIS[[#This Row],[Main/Hedge]],4)="MAIN","MAIN","HEDGE")</f>
        <v>MAIN</v>
      </c>
      <c r="AK1565" t="str" cm="1">
        <f t="array" ref="AK1565">_xlfn._xlws.FILTER(Table4[Column1],ISNUMBER(SEARCH(Table4[Column1],MIS[[#This Row],[OrderUniqueIdentifier]])),"")</f>
        <v>VWAP</v>
      </c>
    </row>
    <row r="1566" spans="1:37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>
        <f>_xlfn.XLOOKUP(MIS[[#This Row],[TRADING SYMBOL]],[1]Sheet1!$D:$D,[1]Sheet1!$C:$C)</f>
        <v>168.75</v>
      </c>
      <c r="AE1566">
        <f>MIS[[#This Row],[OrderAverageTradedPrice]]*MIS[[#This Row],[OrderQuantity]]</f>
        <v>26625</v>
      </c>
      <c r="AF1566">
        <f>MIS[[#This Row],[LTP]]*MIS[[#This Row],[OrderQuantity]]</f>
        <v>25312.5</v>
      </c>
      <c r="AG1566">
        <f>IF(MIS[[#This Row],[OrderSide]]="SELL",MIS[[#This Row],[VALUE]]-MIS[[#This Row],[LIVE_VALUE]],MIS[[#This Row],[LIVE_VALUE]]-MIS[[#This Row],[VALUE]])</f>
        <v>1312.5</v>
      </c>
      <c r="AH1566" t="str" cm="1">
        <f t="array" ref="AH1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6" t="str">
        <f>MIS[[#This Row],[TRADING SYMBOL]]</f>
        <v>NIFTY2552225050CE</v>
      </c>
      <c r="AJ1566" t="str">
        <f>IF(RIGHT(MIS[[#This Row],[Main/Hedge]],4)="MAIN","MAIN","HEDGE")</f>
        <v>MAIN</v>
      </c>
      <c r="AK1566" t="str" cm="1">
        <f t="array" ref="AK1566">_xlfn._xlws.FILTER(Table4[Column1],ISNUMBER(SEARCH(Table4[Column1],MIS[[#This Row],[OrderUniqueIdentifier]])),"")</f>
        <v>VWAP</v>
      </c>
    </row>
    <row r="1567" spans="1:37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>
        <f>_xlfn.XLOOKUP(MIS[[#This Row],[TRADING SYMBOL]],[1]Sheet1!$D:$D,[1]Sheet1!$C:$C)</f>
        <v>168.75</v>
      </c>
      <c r="AE1567">
        <f>MIS[[#This Row],[OrderAverageTradedPrice]]*MIS[[#This Row],[OrderQuantity]]</f>
        <v>26617.5</v>
      </c>
      <c r="AF1567">
        <f>MIS[[#This Row],[LTP]]*MIS[[#This Row],[OrderQuantity]]</f>
        <v>25312.5</v>
      </c>
      <c r="AG1567">
        <f>IF(MIS[[#This Row],[OrderSide]]="SELL",MIS[[#This Row],[VALUE]]-MIS[[#This Row],[LIVE_VALUE]],MIS[[#This Row],[LIVE_VALUE]]-MIS[[#This Row],[VALUE]])</f>
        <v>1305</v>
      </c>
      <c r="AH1567" t="str" cm="1">
        <f t="array" ref="AH1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7" t="str">
        <f>MIS[[#This Row],[TRADING SYMBOL]]</f>
        <v>NIFTY2552225050CE</v>
      </c>
      <c r="AJ1567" t="str">
        <f>IF(RIGHT(MIS[[#This Row],[Main/Hedge]],4)="MAIN","MAIN","HEDGE")</f>
        <v>MAIN</v>
      </c>
      <c r="AK1567" t="str" cm="1">
        <f t="array" ref="AK1567">_xlfn._xlws.FILTER(Table4[Column1],ISNUMBER(SEARCH(Table4[Column1],MIS[[#This Row],[OrderUniqueIdentifier]])),"")</f>
        <v>VWAP</v>
      </c>
    </row>
    <row r="1568" spans="1:37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>
        <f>_xlfn.XLOOKUP(MIS[[#This Row],[TRADING SYMBOL]],[1]Sheet1!$D:$D,[1]Sheet1!$C:$C)</f>
        <v>168.75</v>
      </c>
      <c r="AE1568">
        <f>MIS[[#This Row],[OrderAverageTradedPrice]]*MIS[[#This Row],[OrderQuantity]]</f>
        <v>13312.5</v>
      </c>
      <c r="AF1568">
        <f>MIS[[#This Row],[LTP]]*MIS[[#This Row],[OrderQuantity]]</f>
        <v>12656.25</v>
      </c>
      <c r="AG1568">
        <f>IF(MIS[[#This Row],[OrderSide]]="SELL",MIS[[#This Row],[VALUE]]-MIS[[#This Row],[LIVE_VALUE]],MIS[[#This Row],[LIVE_VALUE]]-MIS[[#This Row],[VALUE]])</f>
        <v>656.25</v>
      </c>
      <c r="AH1568" t="str" cm="1">
        <f t="array" ref="AH1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8" t="str">
        <f>MIS[[#This Row],[TRADING SYMBOL]]</f>
        <v>NIFTY2552225050CE</v>
      </c>
      <c r="AJ1568" t="str">
        <f>IF(RIGHT(MIS[[#This Row],[Main/Hedge]],4)="MAIN","MAIN","HEDGE")</f>
        <v>MAIN</v>
      </c>
      <c r="AK1568" t="str" cm="1">
        <f t="array" ref="AK1568">_xlfn._xlws.FILTER(Table4[Column1],ISNUMBER(SEARCH(Table4[Column1],MIS[[#This Row],[OrderUniqueIdentifier]])),"")</f>
        <v>VWAP</v>
      </c>
    </row>
    <row r="1569" spans="1:37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>
        <f>_xlfn.XLOOKUP(MIS[[#This Row],[TRADING SYMBOL]],[1]Sheet1!$D:$D,[1]Sheet1!$C:$C)</f>
        <v>168.75</v>
      </c>
      <c r="AE1569">
        <f>MIS[[#This Row],[OrderAverageTradedPrice]]*MIS[[#This Row],[OrderQuantity]]</f>
        <v>13222.5</v>
      </c>
      <c r="AF1569">
        <f>MIS[[#This Row],[LTP]]*MIS[[#This Row],[OrderQuantity]]</f>
        <v>12656.25</v>
      </c>
      <c r="AG1569">
        <f>IF(MIS[[#This Row],[OrderSide]]="SELL",MIS[[#This Row],[VALUE]]-MIS[[#This Row],[LIVE_VALUE]],MIS[[#This Row],[LIVE_VALUE]]-MIS[[#This Row],[VALUE]])</f>
        <v>566.25</v>
      </c>
      <c r="AH1569" t="str" cm="1">
        <f t="array" ref="AH1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9" t="str">
        <f>MIS[[#This Row],[TRADING SYMBOL]]</f>
        <v>NIFTY2552225050CE</v>
      </c>
      <c r="AJ1569" t="str">
        <f>IF(RIGHT(MIS[[#This Row],[Main/Hedge]],4)="MAIN","MAIN","HEDGE")</f>
        <v>MAIN</v>
      </c>
      <c r="AK1569" t="str" cm="1">
        <f t="array" ref="AK1569">_xlfn._xlws.FILTER(Table4[Column1],ISNUMBER(SEARCH(Table4[Column1],MIS[[#This Row],[OrderUniqueIdentifier]])),"")</f>
        <v>VWAP</v>
      </c>
    </row>
    <row r="1570" spans="1:37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>
        <f>_xlfn.XLOOKUP(MIS[[#This Row],[TRADING SYMBOL]],[1]Sheet1!$D:$D,[1]Sheet1!$C:$C)</f>
        <v>168.75</v>
      </c>
      <c r="AE1570">
        <f>MIS[[#This Row],[OrderAverageTradedPrice]]*MIS[[#This Row],[OrderQuantity]]</f>
        <v>13230</v>
      </c>
      <c r="AF1570">
        <f>MIS[[#This Row],[LTP]]*MIS[[#This Row],[OrderQuantity]]</f>
        <v>12656.25</v>
      </c>
      <c r="AG1570">
        <f>IF(MIS[[#This Row],[OrderSide]]="SELL",MIS[[#This Row],[VALUE]]-MIS[[#This Row],[LIVE_VALUE]],MIS[[#This Row],[LIVE_VALUE]]-MIS[[#This Row],[VALUE]])</f>
        <v>573.75</v>
      </c>
      <c r="AH1570" t="str" cm="1">
        <f t="array" ref="AH1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0" t="str">
        <f>MIS[[#This Row],[TRADING SYMBOL]]</f>
        <v>NIFTY2552225050CE</v>
      </c>
      <c r="AJ1570" t="str">
        <f>IF(RIGHT(MIS[[#This Row],[Main/Hedge]],4)="MAIN","MAIN","HEDGE")</f>
        <v>MAIN</v>
      </c>
      <c r="AK1570" t="str" cm="1">
        <f t="array" ref="AK1570">_xlfn._xlws.FILTER(Table4[Column1],ISNUMBER(SEARCH(Table4[Column1],MIS[[#This Row],[OrderUniqueIdentifier]])),"")</f>
        <v>VWAP</v>
      </c>
    </row>
    <row r="1571" spans="1:37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>
        <f>_xlfn.XLOOKUP(MIS[[#This Row],[TRADING SYMBOL]],[1]Sheet1!$D:$D,[1]Sheet1!$C:$C)</f>
        <v>168.75</v>
      </c>
      <c r="AE1571">
        <f>MIS[[#This Row],[OrderAverageTradedPrice]]*MIS[[#This Row],[OrderQuantity]]</f>
        <v>26632.5</v>
      </c>
      <c r="AF1571">
        <f>MIS[[#This Row],[LTP]]*MIS[[#This Row],[OrderQuantity]]</f>
        <v>25312.5</v>
      </c>
      <c r="AG1571">
        <f>IF(MIS[[#This Row],[OrderSide]]="SELL",MIS[[#This Row],[VALUE]]-MIS[[#This Row],[LIVE_VALUE]],MIS[[#This Row],[LIVE_VALUE]]-MIS[[#This Row],[VALUE]])</f>
        <v>1320</v>
      </c>
      <c r="AH1571" t="str" cm="1">
        <f t="array" ref="AH1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1" t="str">
        <f>MIS[[#This Row],[TRADING SYMBOL]]</f>
        <v>NIFTY2552225050CE</v>
      </c>
      <c r="AJ1571" t="str">
        <f>IF(RIGHT(MIS[[#This Row],[Main/Hedge]],4)="MAIN","MAIN","HEDGE")</f>
        <v>MAIN</v>
      </c>
      <c r="AK1571" t="str" cm="1">
        <f t="array" ref="AK1571">_xlfn._xlws.FILTER(Table4[Column1],ISNUMBER(SEARCH(Table4[Column1],MIS[[#This Row],[OrderUniqueIdentifier]])),"")</f>
        <v>VWAP</v>
      </c>
    </row>
    <row r="1572" spans="1:37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>
        <f>_xlfn.XLOOKUP(MIS[[#This Row],[TRADING SYMBOL]],[1]Sheet1!$D:$D,[1]Sheet1!$C:$C)</f>
        <v>168.75</v>
      </c>
      <c r="AE1572">
        <f>MIS[[#This Row],[OrderAverageTradedPrice]]*MIS[[#This Row],[OrderQuantity]]</f>
        <v>39667.5</v>
      </c>
      <c r="AF1572">
        <f>MIS[[#This Row],[LTP]]*MIS[[#This Row],[OrderQuantity]]</f>
        <v>37968.75</v>
      </c>
      <c r="AG1572">
        <f>IF(MIS[[#This Row],[OrderSide]]="SELL",MIS[[#This Row],[VALUE]]-MIS[[#This Row],[LIVE_VALUE]],MIS[[#This Row],[LIVE_VALUE]]-MIS[[#This Row],[VALUE]])</f>
        <v>1698.75</v>
      </c>
      <c r="AH1572" t="str" cm="1">
        <f t="array" ref="AH1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2" t="str">
        <f>MIS[[#This Row],[TRADING SYMBOL]]</f>
        <v>NIFTY2552225050CE</v>
      </c>
      <c r="AJ1572" t="str">
        <f>IF(RIGHT(MIS[[#This Row],[Main/Hedge]],4)="MAIN","MAIN","HEDGE")</f>
        <v>MAIN</v>
      </c>
      <c r="AK1572" t="str" cm="1">
        <f t="array" ref="AK1572">_xlfn._xlws.FILTER(Table4[Column1],ISNUMBER(SEARCH(Table4[Column1],MIS[[#This Row],[OrderUniqueIdentifier]])),"")</f>
        <v>VWAP</v>
      </c>
    </row>
    <row r="1573" spans="1:37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>
        <f>_xlfn.XLOOKUP(MIS[[#This Row],[TRADING SYMBOL]],[1]Sheet1!$D:$D,[1]Sheet1!$C:$C)</f>
        <v>168.75</v>
      </c>
      <c r="AE1573">
        <f>MIS[[#This Row],[OrderAverageTradedPrice]]*MIS[[#This Row],[OrderQuantity]]</f>
        <v>66581.25</v>
      </c>
      <c r="AF1573">
        <f>MIS[[#This Row],[LTP]]*MIS[[#This Row],[OrderQuantity]]</f>
        <v>63281.25</v>
      </c>
      <c r="AG1573">
        <f>IF(MIS[[#This Row],[OrderSide]]="SELL",MIS[[#This Row],[VALUE]]-MIS[[#This Row],[LIVE_VALUE]],MIS[[#This Row],[LIVE_VALUE]]-MIS[[#This Row],[VALUE]])</f>
        <v>3300</v>
      </c>
      <c r="AH1573" t="str" cm="1">
        <f t="array" ref="AH1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3" t="str">
        <f>MIS[[#This Row],[TRADING SYMBOL]]</f>
        <v>NIFTY2552225050CE</v>
      </c>
      <c r="AJ1573" t="str">
        <f>IF(RIGHT(MIS[[#This Row],[Main/Hedge]],4)="MAIN","MAIN","HEDGE")</f>
        <v>MAIN</v>
      </c>
      <c r="AK1573" t="str" cm="1">
        <f t="array" ref="AK1573">_xlfn._xlws.FILTER(Table4[Column1],ISNUMBER(SEARCH(Table4[Column1],MIS[[#This Row],[OrderUniqueIdentifier]])),"")</f>
        <v>VWAP</v>
      </c>
    </row>
    <row r="1574" spans="1:37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>
        <f>_xlfn.XLOOKUP(MIS[[#This Row],[TRADING SYMBOL]],[1]Sheet1!$D:$D,[1]Sheet1!$C:$C)</f>
        <v>168.75</v>
      </c>
      <c r="AE1574">
        <f>MIS[[#This Row],[OrderAverageTradedPrice]]*MIS[[#This Row],[OrderQuantity]]</f>
        <v>13320</v>
      </c>
      <c r="AF1574">
        <f>MIS[[#This Row],[LTP]]*MIS[[#This Row],[OrderQuantity]]</f>
        <v>12656.25</v>
      </c>
      <c r="AG1574">
        <f>IF(MIS[[#This Row],[OrderSide]]="SELL",MIS[[#This Row],[VALUE]]-MIS[[#This Row],[LIVE_VALUE]],MIS[[#This Row],[LIVE_VALUE]]-MIS[[#This Row],[VALUE]])</f>
        <v>663.75</v>
      </c>
      <c r="AH1574" t="str" cm="1">
        <f t="array" ref="AH1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4" t="str">
        <f>MIS[[#This Row],[TRADING SYMBOL]]</f>
        <v>NIFTY2552225050CE</v>
      </c>
      <c r="AJ1574" t="str">
        <f>IF(RIGHT(MIS[[#This Row],[Main/Hedge]],4)="MAIN","MAIN","HEDGE")</f>
        <v>MAIN</v>
      </c>
      <c r="AK1574" t="str" cm="1">
        <f t="array" ref="AK1574">_xlfn._xlws.FILTER(Table4[Column1],ISNUMBER(SEARCH(Table4[Column1],MIS[[#This Row],[OrderUniqueIdentifier]])),"")</f>
        <v>VWAP</v>
      </c>
    </row>
    <row r="1575" spans="1:37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>
        <f>_xlfn.XLOOKUP(MIS[[#This Row],[TRADING SYMBOL]],[1]Sheet1!$D:$D,[1]Sheet1!$C:$C)</f>
        <v>168.75</v>
      </c>
      <c r="AE1575">
        <f>MIS[[#This Row],[OrderAverageTradedPrice]]*MIS[[#This Row],[OrderQuantity]]</f>
        <v>26396.25</v>
      </c>
      <c r="AF1575">
        <f>MIS[[#This Row],[LTP]]*MIS[[#This Row],[OrderQuantity]]</f>
        <v>25312.5</v>
      </c>
      <c r="AG1575">
        <f>IF(MIS[[#This Row],[OrderSide]]="SELL",MIS[[#This Row],[VALUE]]-MIS[[#This Row],[LIVE_VALUE]],MIS[[#This Row],[LIVE_VALUE]]-MIS[[#This Row],[VALUE]])</f>
        <v>1083.75</v>
      </c>
      <c r="AH1575" t="str" cm="1">
        <f t="array" ref="AH1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5" t="str">
        <f>MIS[[#This Row],[TRADING SYMBOL]]</f>
        <v>NIFTY2552225050CE</v>
      </c>
      <c r="AJ1575" t="str">
        <f>IF(RIGHT(MIS[[#This Row],[Main/Hedge]],4)="MAIN","MAIN","HEDGE")</f>
        <v>MAIN</v>
      </c>
      <c r="AK1575" t="str" cm="1">
        <f t="array" ref="AK1575">_xlfn._xlws.FILTER(Table4[Column1],ISNUMBER(SEARCH(Table4[Column1],MIS[[#This Row],[OrderUniqueIdentifier]])),"")</f>
        <v>VWAP</v>
      </c>
    </row>
    <row r="1576" spans="1:37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>
        <f>_xlfn.XLOOKUP(MIS[[#This Row],[TRADING SYMBOL]],[1]Sheet1!$D:$D,[1]Sheet1!$C:$C)</f>
        <v>168.75</v>
      </c>
      <c r="AE1576">
        <f>MIS[[#This Row],[OrderAverageTradedPrice]]*MIS[[#This Row],[OrderQuantity]]</f>
        <v>13308.75</v>
      </c>
      <c r="AF1576">
        <f>MIS[[#This Row],[LTP]]*MIS[[#This Row],[OrderQuantity]]</f>
        <v>12656.25</v>
      </c>
      <c r="AG1576">
        <f>IF(MIS[[#This Row],[OrderSide]]="SELL",MIS[[#This Row],[VALUE]]-MIS[[#This Row],[LIVE_VALUE]],MIS[[#This Row],[LIVE_VALUE]]-MIS[[#This Row],[VALUE]])</f>
        <v>652.5</v>
      </c>
      <c r="AH1576" t="str" cm="1">
        <f t="array" ref="AH1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6" t="str">
        <f>MIS[[#This Row],[TRADING SYMBOL]]</f>
        <v>NIFTY2552225050CE</v>
      </c>
      <c r="AJ1576" t="str">
        <f>IF(RIGHT(MIS[[#This Row],[Main/Hedge]],4)="MAIN","MAIN","HEDGE")</f>
        <v>MAIN</v>
      </c>
      <c r="AK1576" t="str" cm="1">
        <f t="array" ref="AK1576">_xlfn._xlws.FILTER(Table4[Column1],ISNUMBER(SEARCH(Table4[Column1],MIS[[#This Row],[OrderUniqueIdentifier]])),"")</f>
        <v>VWAP</v>
      </c>
    </row>
    <row r="1577" spans="1:37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>
        <f>_xlfn.XLOOKUP(MIS[[#This Row],[TRADING SYMBOL]],[1]Sheet1!$D:$D,[1]Sheet1!$C:$C)</f>
        <v>168.75</v>
      </c>
      <c r="AE1577">
        <f>MIS[[#This Row],[OrderAverageTradedPrice]]*MIS[[#This Row],[OrderQuantity]]</f>
        <v>132206.25</v>
      </c>
      <c r="AF1577">
        <f>MIS[[#This Row],[LTP]]*MIS[[#This Row],[OrderQuantity]]</f>
        <v>126562.5</v>
      </c>
      <c r="AG1577">
        <f>IF(MIS[[#This Row],[OrderSide]]="SELL",MIS[[#This Row],[VALUE]]-MIS[[#This Row],[LIVE_VALUE]],MIS[[#This Row],[LIVE_VALUE]]-MIS[[#This Row],[VALUE]])</f>
        <v>5643.75</v>
      </c>
      <c r="AH1577" t="str" cm="1">
        <f t="array" ref="AH1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7" t="str">
        <f>MIS[[#This Row],[TRADING SYMBOL]]</f>
        <v>NIFTY2552225050CE</v>
      </c>
      <c r="AJ1577" t="str">
        <f>IF(RIGHT(MIS[[#This Row],[Main/Hedge]],4)="MAIN","MAIN","HEDGE")</f>
        <v>MAIN</v>
      </c>
      <c r="AK1577" t="str" cm="1">
        <f t="array" ref="AK1577">_xlfn._xlws.FILTER(Table4[Column1],ISNUMBER(SEARCH(Table4[Column1],MIS[[#This Row],[OrderUniqueIdentifier]])),"")</f>
        <v>VWAP</v>
      </c>
    </row>
    <row r="1578" spans="1:37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>
        <f>_xlfn.XLOOKUP(MIS[[#This Row],[TRADING SYMBOL]],[1]Sheet1!$D:$D,[1]Sheet1!$C:$C)</f>
        <v>168.75</v>
      </c>
      <c r="AE1578">
        <f>MIS[[#This Row],[OrderAverageTradedPrice]]*MIS[[#This Row],[OrderQuantity]]</f>
        <v>252884.99999999881</v>
      </c>
      <c r="AF1578">
        <f>MIS[[#This Row],[LTP]]*MIS[[#This Row],[OrderQuantity]]</f>
        <v>240468.75</v>
      </c>
      <c r="AG1578">
        <f>IF(MIS[[#This Row],[OrderSide]]="SELL",MIS[[#This Row],[VALUE]]-MIS[[#This Row],[LIVE_VALUE]],MIS[[#This Row],[LIVE_VALUE]]-MIS[[#This Row],[VALUE]])</f>
        <v>12416.249999998807</v>
      </c>
      <c r="AH1578" t="str" cm="1">
        <f t="array" ref="AH1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8" t="str">
        <f>MIS[[#This Row],[TRADING SYMBOL]]</f>
        <v>NIFTY2552225050CE</v>
      </c>
      <c r="AJ1578" t="str">
        <f>IF(RIGHT(MIS[[#This Row],[Main/Hedge]],4)="MAIN","MAIN","HEDGE")</f>
        <v>MAIN</v>
      </c>
      <c r="AK1578" t="str" cm="1">
        <f t="array" ref="AK1578">_xlfn._xlws.FILTER(Table4[Column1],ISNUMBER(SEARCH(Table4[Column1],MIS[[#This Row],[OrderUniqueIdentifier]])),"")</f>
        <v>VWAP</v>
      </c>
    </row>
    <row r="1579" spans="1:37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>
        <f>_xlfn.XLOOKUP(MIS[[#This Row],[TRADING SYMBOL]],[1]Sheet1!$D:$D,[1]Sheet1!$C:$C)</f>
        <v>168.75</v>
      </c>
      <c r="AE1579">
        <f>MIS[[#This Row],[OrderAverageTradedPrice]]*MIS[[#This Row],[OrderQuantity]]</f>
        <v>319278.74999999936</v>
      </c>
      <c r="AF1579">
        <f>MIS[[#This Row],[LTP]]*MIS[[#This Row],[OrderQuantity]]</f>
        <v>303750</v>
      </c>
      <c r="AG1579">
        <f>IF(MIS[[#This Row],[OrderSide]]="SELL",MIS[[#This Row],[VALUE]]-MIS[[#This Row],[LIVE_VALUE]],MIS[[#This Row],[LIVE_VALUE]]-MIS[[#This Row],[VALUE]])</f>
        <v>15528.74999999936</v>
      </c>
      <c r="AH1579" t="str" cm="1">
        <f t="array" ref="AH1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9" t="str">
        <f>MIS[[#This Row],[TRADING SYMBOL]]</f>
        <v>NIFTY2552225050CE</v>
      </c>
      <c r="AJ1579" t="str">
        <f>IF(RIGHT(MIS[[#This Row],[Main/Hedge]],4)="MAIN","MAIN","HEDGE")</f>
        <v>MAIN</v>
      </c>
      <c r="AK1579" t="str" cm="1">
        <f t="array" ref="AK1579">_xlfn._xlws.FILTER(Table4[Column1],ISNUMBER(SEARCH(Table4[Column1],MIS[[#This Row],[OrderUniqueIdentifier]])),"")</f>
        <v>VWAP</v>
      </c>
    </row>
    <row r="1580" spans="1:37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>
        <f>_xlfn.XLOOKUP(MIS[[#This Row],[TRADING SYMBOL]],[1]Sheet1!$D:$D,[1]Sheet1!$C:$C)</f>
        <v>168.75</v>
      </c>
      <c r="AE1580">
        <f>MIS[[#This Row],[OrderAverageTradedPrice]]*MIS[[#This Row],[OrderQuantity]]</f>
        <v>13230</v>
      </c>
      <c r="AF1580">
        <f>MIS[[#This Row],[LTP]]*MIS[[#This Row],[OrderQuantity]]</f>
        <v>12656.25</v>
      </c>
      <c r="AG1580">
        <f>IF(MIS[[#This Row],[OrderSide]]="SELL",MIS[[#This Row],[VALUE]]-MIS[[#This Row],[LIVE_VALUE]],MIS[[#This Row],[LIVE_VALUE]]-MIS[[#This Row],[VALUE]])</f>
        <v>573.75</v>
      </c>
      <c r="AH1580" t="str" cm="1">
        <f t="array" ref="AH1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0" t="str">
        <f>MIS[[#This Row],[TRADING SYMBOL]]</f>
        <v>NIFTY2552225050CE</v>
      </c>
      <c r="AJ1580" t="str">
        <f>IF(RIGHT(MIS[[#This Row],[Main/Hedge]],4)="MAIN","MAIN","HEDGE")</f>
        <v>MAIN</v>
      </c>
      <c r="AK1580" t="str" cm="1">
        <f t="array" ref="AK1580">_xlfn._xlws.FILTER(Table4[Column1],ISNUMBER(SEARCH(Table4[Column1],MIS[[#This Row],[OrderUniqueIdentifier]])),"")</f>
        <v>VWAP</v>
      </c>
    </row>
    <row r="1581" spans="1:37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>
        <f>_xlfn.XLOOKUP(MIS[[#This Row],[TRADING SYMBOL]],[1]Sheet1!$D:$D,[1]Sheet1!$C:$C)</f>
        <v>168.75</v>
      </c>
      <c r="AE1581">
        <f>MIS[[#This Row],[OrderAverageTradedPrice]]*MIS[[#This Row],[OrderQuantity]]</f>
        <v>13218.75</v>
      </c>
      <c r="AF1581">
        <f>MIS[[#This Row],[LTP]]*MIS[[#This Row],[OrderQuantity]]</f>
        <v>12656.25</v>
      </c>
      <c r="AG1581">
        <f>IF(MIS[[#This Row],[OrderSide]]="SELL",MIS[[#This Row],[VALUE]]-MIS[[#This Row],[LIVE_VALUE]],MIS[[#This Row],[LIVE_VALUE]]-MIS[[#This Row],[VALUE]])</f>
        <v>562.5</v>
      </c>
      <c r="AH1581" t="str" cm="1">
        <f t="array" ref="AH1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1" t="str">
        <f>MIS[[#This Row],[TRADING SYMBOL]]</f>
        <v>NIFTY2552225050CE</v>
      </c>
      <c r="AJ1581" t="str">
        <f>IF(RIGHT(MIS[[#This Row],[Main/Hedge]],4)="MAIN","MAIN","HEDGE")</f>
        <v>MAIN</v>
      </c>
      <c r="AK1581" t="str" cm="1">
        <f t="array" ref="AK1581">_xlfn._xlws.FILTER(Table4[Column1],ISNUMBER(SEARCH(Table4[Column1],MIS[[#This Row],[OrderUniqueIdentifier]])),"")</f>
        <v>VWAP</v>
      </c>
    </row>
    <row r="1582" spans="1:37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>
        <f>_xlfn.XLOOKUP(MIS[[#This Row],[TRADING SYMBOL]],[1]Sheet1!$D:$D,[1]Sheet1!$C:$C)</f>
        <v>168.75</v>
      </c>
      <c r="AE1582">
        <f>MIS[[#This Row],[OrderAverageTradedPrice]]*MIS[[#This Row],[OrderQuantity]]</f>
        <v>226218.74999999962</v>
      </c>
      <c r="AF1582">
        <f>MIS[[#This Row],[LTP]]*MIS[[#This Row],[OrderQuantity]]</f>
        <v>215156.25</v>
      </c>
      <c r="AG1582">
        <f>IF(MIS[[#This Row],[OrderSide]]="SELL",MIS[[#This Row],[VALUE]]-MIS[[#This Row],[LIVE_VALUE]],MIS[[#This Row],[LIVE_VALUE]]-MIS[[#This Row],[VALUE]])</f>
        <v>11062.499999999622</v>
      </c>
      <c r="AH1582" t="str" cm="1">
        <f t="array" ref="AH1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2" t="str">
        <f>MIS[[#This Row],[TRADING SYMBOL]]</f>
        <v>NIFTY2552225050CE</v>
      </c>
      <c r="AJ1582" t="str">
        <f>IF(RIGHT(MIS[[#This Row],[Main/Hedge]],4)="MAIN","MAIN","HEDGE")</f>
        <v>MAIN</v>
      </c>
      <c r="AK1582" t="str" cm="1">
        <f t="array" ref="AK1582">_xlfn._xlws.FILTER(Table4[Column1],ISNUMBER(SEARCH(Table4[Column1],MIS[[#This Row],[OrderUniqueIdentifier]])),"")</f>
        <v>VWAP</v>
      </c>
    </row>
    <row r="1583" spans="1:37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>
        <f>_xlfn.XLOOKUP(MIS[[#This Row],[TRADING SYMBOL]],[1]Sheet1!$D:$D,[1]Sheet1!$C:$C)</f>
        <v>168.75</v>
      </c>
      <c r="AE1583">
        <f>MIS[[#This Row],[OrderAverageTradedPrice]]*MIS[[#This Row],[OrderQuantity]]</f>
        <v>13188.75</v>
      </c>
      <c r="AF1583">
        <f>MIS[[#This Row],[LTP]]*MIS[[#This Row],[OrderQuantity]]</f>
        <v>12656.25</v>
      </c>
      <c r="AG1583">
        <f>IF(MIS[[#This Row],[OrderSide]]="SELL",MIS[[#This Row],[VALUE]]-MIS[[#This Row],[LIVE_VALUE]],MIS[[#This Row],[LIVE_VALUE]]-MIS[[#This Row],[VALUE]])</f>
        <v>532.5</v>
      </c>
      <c r="AH1583" t="str" cm="1">
        <f t="array" ref="AH1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3" t="str">
        <f>MIS[[#This Row],[TRADING SYMBOL]]</f>
        <v>NIFTY2552225050CE</v>
      </c>
      <c r="AJ1583" t="str">
        <f>IF(RIGHT(MIS[[#This Row],[Main/Hedge]],4)="MAIN","MAIN","HEDGE")</f>
        <v>MAIN</v>
      </c>
      <c r="AK1583" t="str" cm="1">
        <f t="array" ref="AK1583">_xlfn._xlws.FILTER(Table4[Column1],ISNUMBER(SEARCH(Table4[Column1],MIS[[#This Row],[OrderUniqueIdentifier]])),"")</f>
        <v>VWAP</v>
      </c>
    </row>
    <row r="1584" spans="1:37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>
        <f>_xlfn.XLOOKUP(MIS[[#This Row],[TRADING SYMBOL]],[1]Sheet1!$D:$D,[1]Sheet1!$C:$C)</f>
        <v>168.75</v>
      </c>
      <c r="AE1584">
        <f>MIS[[#This Row],[OrderAverageTradedPrice]]*MIS[[#This Row],[OrderQuantity]]</f>
        <v>13162.5</v>
      </c>
      <c r="AF1584">
        <f>MIS[[#This Row],[LTP]]*MIS[[#This Row],[OrderQuantity]]</f>
        <v>12656.25</v>
      </c>
      <c r="AG1584">
        <f>IF(MIS[[#This Row],[OrderSide]]="SELL",MIS[[#This Row],[VALUE]]-MIS[[#This Row],[LIVE_VALUE]],MIS[[#This Row],[LIVE_VALUE]]-MIS[[#This Row],[VALUE]])</f>
        <v>506.25</v>
      </c>
      <c r="AH1584" t="str" cm="1">
        <f t="array" ref="AH1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4" t="str">
        <f>MIS[[#This Row],[TRADING SYMBOL]]</f>
        <v>NIFTY2552225050CE</v>
      </c>
      <c r="AJ1584" t="str">
        <f>IF(RIGHT(MIS[[#This Row],[Main/Hedge]],4)="MAIN","MAIN","HEDGE")</f>
        <v>MAIN</v>
      </c>
      <c r="AK1584" t="str" cm="1">
        <f t="array" ref="AK1584">_xlfn._xlws.FILTER(Table4[Column1],ISNUMBER(SEARCH(Table4[Column1],MIS[[#This Row],[OrderUniqueIdentifier]])),"")</f>
        <v>VWAP</v>
      </c>
    </row>
    <row r="1585" spans="1:37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>
        <f>_xlfn.XLOOKUP(MIS[[#This Row],[TRADING SYMBOL]],[1]Sheet1!$D:$D,[1]Sheet1!$C:$C)</f>
        <v>168.75</v>
      </c>
      <c r="AE1585">
        <f>MIS[[#This Row],[OrderAverageTradedPrice]]*MIS[[#This Row],[OrderQuantity]]</f>
        <v>26317.5</v>
      </c>
      <c r="AF1585">
        <f>MIS[[#This Row],[LTP]]*MIS[[#This Row],[OrderQuantity]]</f>
        <v>25312.5</v>
      </c>
      <c r="AG1585">
        <f>IF(MIS[[#This Row],[OrderSide]]="SELL",MIS[[#This Row],[VALUE]]-MIS[[#This Row],[LIVE_VALUE]],MIS[[#This Row],[LIVE_VALUE]]-MIS[[#This Row],[VALUE]])</f>
        <v>1005</v>
      </c>
      <c r="AH1585" t="str" cm="1">
        <f t="array" ref="AH1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5" t="str">
        <f>MIS[[#This Row],[TRADING SYMBOL]]</f>
        <v>NIFTY2552225050CE</v>
      </c>
      <c r="AJ1585" t="str">
        <f>IF(RIGHT(MIS[[#This Row],[Main/Hedge]],4)="MAIN","MAIN","HEDGE")</f>
        <v>MAIN</v>
      </c>
      <c r="AK1585" t="str" cm="1">
        <f t="array" ref="AK1585">_xlfn._xlws.FILTER(Table4[Column1],ISNUMBER(SEARCH(Table4[Column1],MIS[[#This Row],[OrderUniqueIdentifier]])),"")</f>
        <v>VWAP</v>
      </c>
    </row>
    <row r="1586" spans="1:37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>
        <f>_xlfn.XLOOKUP(MIS[[#This Row],[TRADING SYMBOL]],[1]Sheet1!$D:$D,[1]Sheet1!$C:$C)</f>
        <v>168.75</v>
      </c>
      <c r="AE1586">
        <f>MIS[[#This Row],[OrderAverageTradedPrice]]*MIS[[#This Row],[OrderQuantity]]</f>
        <v>79113.749999999854</v>
      </c>
      <c r="AF1586">
        <f>MIS[[#This Row],[LTP]]*MIS[[#This Row],[OrderQuantity]]</f>
        <v>75937.5</v>
      </c>
      <c r="AG1586">
        <f>IF(MIS[[#This Row],[OrderSide]]="SELL",MIS[[#This Row],[VALUE]]-MIS[[#This Row],[LIVE_VALUE]],MIS[[#This Row],[LIVE_VALUE]]-MIS[[#This Row],[VALUE]])</f>
        <v>3176.2499999998545</v>
      </c>
      <c r="AH1586" t="str" cm="1">
        <f t="array" ref="AH1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6" t="str">
        <f>MIS[[#This Row],[TRADING SYMBOL]]</f>
        <v>NIFTY2552225050CE</v>
      </c>
      <c r="AJ1586" t="str">
        <f>IF(RIGHT(MIS[[#This Row],[Main/Hedge]],4)="MAIN","MAIN","HEDGE")</f>
        <v>MAIN</v>
      </c>
      <c r="AK1586" t="str" cm="1">
        <f t="array" ref="AK1586">_xlfn._xlws.FILTER(Table4[Column1],ISNUMBER(SEARCH(Table4[Column1],MIS[[#This Row],[OrderUniqueIdentifier]])),"")</f>
        <v>VWAP</v>
      </c>
    </row>
    <row r="1587" spans="1:37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>
        <f>_xlfn.XLOOKUP(MIS[[#This Row],[TRADING SYMBOL]],[1]Sheet1!$D:$D,[1]Sheet1!$C:$C)</f>
        <v>168.75</v>
      </c>
      <c r="AE1587">
        <f>MIS[[#This Row],[OrderAverageTradedPrice]]*MIS[[#This Row],[OrderQuantity]]</f>
        <v>26317.5</v>
      </c>
      <c r="AF1587">
        <f>MIS[[#This Row],[LTP]]*MIS[[#This Row],[OrderQuantity]]</f>
        <v>25312.5</v>
      </c>
      <c r="AG1587">
        <f>IF(MIS[[#This Row],[OrderSide]]="SELL",MIS[[#This Row],[VALUE]]-MIS[[#This Row],[LIVE_VALUE]],MIS[[#This Row],[LIVE_VALUE]]-MIS[[#This Row],[VALUE]])</f>
        <v>1005</v>
      </c>
      <c r="AH1587" t="str" cm="1">
        <f t="array" ref="AH1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7" t="str">
        <f>MIS[[#This Row],[TRADING SYMBOL]]</f>
        <v>NIFTY2552225050CE</v>
      </c>
      <c r="AJ1587" t="str">
        <f>IF(RIGHT(MIS[[#This Row],[Main/Hedge]],4)="MAIN","MAIN","HEDGE")</f>
        <v>MAIN</v>
      </c>
      <c r="AK1587" t="str" cm="1">
        <f t="array" ref="AK1587">_xlfn._xlws.FILTER(Table4[Column1],ISNUMBER(SEARCH(Table4[Column1],MIS[[#This Row],[OrderUniqueIdentifier]])),"")</f>
        <v>VWAP</v>
      </c>
    </row>
    <row r="1588" spans="1:37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>
        <f>_xlfn.XLOOKUP(MIS[[#This Row],[TRADING SYMBOL]],[1]Sheet1!$D:$D,[1]Sheet1!$C:$C)</f>
        <v>168.75</v>
      </c>
      <c r="AE1588">
        <f>MIS[[#This Row],[OrderAverageTradedPrice]]*MIS[[#This Row],[OrderQuantity]]</f>
        <v>13158.75</v>
      </c>
      <c r="AF1588">
        <f>MIS[[#This Row],[LTP]]*MIS[[#This Row],[OrderQuantity]]</f>
        <v>12656.25</v>
      </c>
      <c r="AG1588">
        <f>IF(MIS[[#This Row],[OrderSide]]="SELL",MIS[[#This Row],[VALUE]]-MIS[[#This Row],[LIVE_VALUE]],MIS[[#This Row],[LIVE_VALUE]]-MIS[[#This Row],[VALUE]])</f>
        <v>502.5</v>
      </c>
      <c r="AH1588" t="str" cm="1">
        <f t="array" ref="AH1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8" t="str">
        <f>MIS[[#This Row],[TRADING SYMBOL]]</f>
        <v>NIFTY2552225050CE</v>
      </c>
      <c r="AJ1588" t="str">
        <f>IF(RIGHT(MIS[[#This Row],[Main/Hedge]],4)="MAIN","MAIN","HEDGE")</f>
        <v>MAIN</v>
      </c>
      <c r="AK1588" t="str" cm="1">
        <f t="array" ref="AK1588">_xlfn._xlws.FILTER(Table4[Column1],ISNUMBER(SEARCH(Table4[Column1],MIS[[#This Row],[OrderUniqueIdentifier]])),"")</f>
        <v>VWAP</v>
      </c>
    </row>
    <row r="1589" spans="1:37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>
        <f>_xlfn.XLOOKUP(MIS[[#This Row],[TRADING SYMBOL]],[1]Sheet1!$D:$D,[1]Sheet1!$C:$C)</f>
        <v>168.75</v>
      </c>
      <c r="AE1589">
        <f>MIS[[#This Row],[OrderAverageTradedPrice]]*MIS[[#This Row],[OrderQuantity]]</f>
        <v>52732.5</v>
      </c>
      <c r="AF1589">
        <f>MIS[[#This Row],[LTP]]*MIS[[#This Row],[OrderQuantity]]</f>
        <v>50625</v>
      </c>
      <c r="AG1589">
        <f>IF(MIS[[#This Row],[OrderSide]]="SELL",MIS[[#This Row],[VALUE]]-MIS[[#This Row],[LIVE_VALUE]],MIS[[#This Row],[LIVE_VALUE]]-MIS[[#This Row],[VALUE]])</f>
        <v>2107.5</v>
      </c>
      <c r="AH1589" t="str" cm="1">
        <f t="array" ref="AH1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9" t="str">
        <f>MIS[[#This Row],[TRADING SYMBOL]]</f>
        <v>NIFTY2552225050CE</v>
      </c>
      <c r="AJ1589" t="str">
        <f>IF(RIGHT(MIS[[#This Row],[Main/Hedge]],4)="MAIN","MAIN","HEDGE")</f>
        <v>MAIN</v>
      </c>
      <c r="AK1589" t="str" cm="1">
        <f t="array" ref="AK1589">_xlfn._xlws.FILTER(Table4[Column1],ISNUMBER(SEARCH(Table4[Column1],MIS[[#This Row],[OrderUniqueIdentifier]])),"")</f>
        <v>VWAP</v>
      </c>
    </row>
    <row r="1590" spans="1:37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>
        <f>_xlfn.XLOOKUP(MIS[[#This Row],[TRADING SYMBOL]],[1]Sheet1!$D:$D,[1]Sheet1!$C:$C)</f>
        <v>168.75</v>
      </c>
      <c r="AE1590">
        <f>MIS[[#This Row],[OrderAverageTradedPrice]]*MIS[[#This Row],[OrderQuantity]]</f>
        <v>65748.75</v>
      </c>
      <c r="AF1590">
        <f>MIS[[#This Row],[LTP]]*MIS[[#This Row],[OrderQuantity]]</f>
        <v>63281.25</v>
      </c>
      <c r="AG1590">
        <f>IF(MIS[[#This Row],[OrderSide]]="SELL",MIS[[#This Row],[VALUE]]-MIS[[#This Row],[LIVE_VALUE]],MIS[[#This Row],[LIVE_VALUE]]-MIS[[#This Row],[VALUE]])</f>
        <v>2467.5</v>
      </c>
      <c r="AH1590" t="str" cm="1">
        <f t="array" ref="AH1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0" t="str">
        <f>MIS[[#This Row],[TRADING SYMBOL]]</f>
        <v>NIFTY2552225050CE</v>
      </c>
      <c r="AJ1590" t="str">
        <f>IF(RIGHT(MIS[[#This Row],[Main/Hedge]],4)="MAIN","MAIN","HEDGE")</f>
        <v>MAIN</v>
      </c>
      <c r="AK1590" t="str" cm="1">
        <f t="array" ref="AK1590">_xlfn._xlws.FILTER(Table4[Column1],ISNUMBER(SEARCH(Table4[Column1],MIS[[#This Row],[OrderUniqueIdentifier]])),"")</f>
        <v>VWAP</v>
      </c>
    </row>
    <row r="1591" spans="1:37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>
        <f>_xlfn.XLOOKUP(MIS[[#This Row],[TRADING SYMBOL]],[1]Sheet1!$D:$D,[1]Sheet1!$C:$C)</f>
        <v>168.75</v>
      </c>
      <c r="AE1591">
        <f>MIS[[#This Row],[OrderAverageTradedPrice]]*MIS[[#This Row],[OrderQuantity]]</f>
        <v>79143.75</v>
      </c>
      <c r="AF1591">
        <f>MIS[[#This Row],[LTP]]*MIS[[#This Row],[OrderQuantity]]</f>
        <v>75937.5</v>
      </c>
      <c r="AG1591">
        <f>IF(MIS[[#This Row],[OrderSide]]="SELL",MIS[[#This Row],[VALUE]]-MIS[[#This Row],[LIVE_VALUE]],MIS[[#This Row],[LIVE_VALUE]]-MIS[[#This Row],[VALUE]])</f>
        <v>3206.25</v>
      </c>
      <c r="AH1591" t="str" cm="1">
        <f t="array" ref="AH1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1" t="str">
        <f>MIS[[#This Row],[TRADING SYMBOL]]</f>
        <v>NIFTY2552225050CE</v>
      </c>
      <c r="AJ1591" t="str">
        <f>IF(RIGHT(MIS[[#This Row],[Main/Hedge]],4)="MAIN","MAIN","HEDGE")</f>
        <v>MAIN</v>
      </c>
      <c r="AK1591" t="str" cm="1">
        <f t="array" ref="AK1591">_xlfn._xlws.FILTER(Table4[Column1],ISNUMBER(SEARCH(Table4[Column1],MIS[[#This Row],[OrderUniqueIdentifier]])),"")</f>
        <v>VWAP</v>
      </c>
    </row>
    <row r="1592" spans="1:37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>
        <f>_xlfn.XLOOKUP(MIS[[#This Row],[TRADING SYMBOL]],[1]Sheet1!$D:$D,[1]Sheet1!$C:$C)</f>
        <v>168.75</v>
      </c>
      <c r="AE1592">
        <f>MIS[[#This Row],[OrderAverageTradedPrice]]*MIS[[#This Row],[OrderQuantity]]</f>
        <v>26287.5</v>
      </c>
      <c r="AF1592">
        <f>MIS[[#This Row],[LTP]]*MIS[[#This Row],[OrderQuantity]]</f>
        <v>25312.5</v>
      </c>
      <c r="AG1592">
        <f>IF(MIS[[#This Row],[OrderSide]]="SELL",MIS[[#This Row],[VALUE]]-MIS[[#This Row],[LIVE_VALUE]],MIS[[#This Row],[LIVE_VALUE]]-MIS[[#This Row],[VALUE]])</f>
        <v>975</v>
      </c>
      <c r="AH1592" t="str" cm="1">
        <f t="array" ref="AH1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2" t="str">
        <f>MIS[[#This Row],[TRADING SYMBOL]]</f>
        <v>NIFTY2552225050CE</v>
      </c>
      <c r="AJ1592" t="str">
        <f>IF(RIGHT(MIS[[#This Row],[Main/Hedge]],4)="MAIN","MAIN","HEDGE")</f>
        <v>MAIN</v>
      </c>
      <c r="AK1592" t="str" cm="1">
        <f t="array" ref="AK1592">_xlfn._xlws.FILTER(Table4[Column1],ISNUMBER(SEARCH(Table4[Column1],MIS[[#This Row],[OrderUniqueIdentifier]])),"")</f>
        <v>VWAP</v>
      </c>
    </row>
    <row r="1593" spans="1:37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>
        <f>_xlfn.XLOOKUP(MIS[[#This Row],[TRADING SYMBOL]],[1]Sheet1!$D:$D,[1]Sheet1!$C:$C)</f>
        <v>168.75</v>
      </c>
      <c r="AE1593">
        <f>MIS[[#This Row],[OrderAverageTradedPrice]]*MIS[[#This Row],[OrderQuantity]]</f>
        <v>13166.25</v>
      </c>
      <c r="AF1593">
        <f>MIS[[#This Row],[LTP]]*MIS[[#This Row],[OrderQuantity]]</f>
        <v>12656.25</v>
      </c>
      <c r="AG1593">
        <f>IF(MIS[[#This Row],[OrderSide]]="SELL",MIS[[#This Row],[VALUE]]-MIS[[#This Row],[LIVE_VALUE]],MIS[[#This Row],[LIVE_VALUE]]-MIS[[#This Row],[VALUE]])</f>
        <v>510</v>
      </c>
      <c r="AH1593" t="str" cm="1">
        <f t="array" ref="AH1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3" t="str">
        <f>MIS[[#This Row],[TRADING SYMBOL]]</f>
        <v>NIFTY2552225050CE</v>
      </c>
      <c r="AJ1593" t="str">
        <f>IF(RIGHT(MIS[[#This Row],[Main/Hedge]],4)="MAIN","MAIN","HEDGE")</f>
        <v>MAIN</v>
      </c>
      <c r="AK1593" t="str" cm="1">
        <f t="array" ref="AK1593">_xlfn._xlws.FILTER(Table4[Column1],ISNUMBER(SEARCH(Table4[Column1],MIS[[#This Row],[OrderUniqueIdentifier]])),"")</f>
        <v>VWAP</v>
      </c>
    </row>
    <row r="1594" spans="1:37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>
        <f>_xlfn.XLOOKUP(MIS[[#This Row],[TRADING SYMBOL]],[1]Sheet1!$D:$D,[1]Sheet1!$C:$C)</f>
        <v>168.75</v>
      </c>
      <c r="AE1594">
        <f>MIS[[#This Row],[OrderAverageTradedPrice]]*MIS[[#This Row],[OrderQuantity]]</f>
        <v>131343.75</v>
      </c>
      <c r="AF1594">
        <f>MIS[[#This Row],[LTP]]*MIS[[#This Row],[OrderQuantity]]</f>
        <v>126562.5</v>
      </c>
      <c r="AG1594">
        <f>IF(MIS[[#This Row],[OrderSide]]="SELL",MIS[[#This Row],[VALUE]]-MIS[[#This Row],[LIVE_VALUE]],MIS[[#This Row],[LIVE_VALUE]]-MIS[[#This Row],[VALUE]])</f>
        <v>4781.25</v>
      </c>
      <c r="AH1594" t="str" cm="1">
        <f t="array" ref="AH1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4" t="str">
        <f>MIS[[#This Row],[TRADING SYMBOL]]</f>
        <v>NIFTY2552225050CE</v>
      </c>
      <c r="AJ1594" t="str">
        <f>IF(RIGHT(MIS[[#This Row],[Main/Hedge]],4)="MAIN","MAIN","HEDGE")</f>
        <v>MAIN</v>
      </c>
      <c r="AK1594" t="str" cm="1">
        <f t="array" ref="AK1594">_xlfn._xlws.FILTER(Table4[Column1],ISNUMBER(SEARCH(Table4[Column1],MIS[[#This Row],[OrderUniqueIdentifier]])),"")</f>
        <v>VWAP</v>
      </c>
    </row>
    <row r="1595" spans="1:37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>
        <f>_xlfn.XLOOKUP(MIS[[#This Row],[TRADING SYMBOL]],[1]Sheet1!$D:$D,[1]Sheet1!$C:$C)</f>
        <v>168.75</v>
      </c>
      <c r="AE1595">
        <f>MIS[[#This Row],[OrderAverageTradedPrice]]*MIS[[#This Row],[OrderQuantity]]</f>
        <v>39217.5</v>
      </c>
      <c r="AF1595">
        <f>MIS[[#This Row],[LTP]]*MIS[[#This Row],[OrderQuantity]]</f>
        <v>37968.75</v>
      </c>
      <c r="AG1595">
        <f>IF(MIS[[#This Row],[OrderSide]]="SELL",MIS[[#This Row],[VALUE]]-MIS[[#This Row],[LIVE_VALUE]],MIS[[#This Row],[LIVE_VALUE]]-MIS[[#This Row],[VALUE]])</f>
        <v>1248.75</v>
      </c>
      <c r="AH1595" t="str" cm="1">
        <f t="array" ref="AH1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5" t="str">
        <f>MIS[[#This Row],[TRADING SYMBOL]]</f>
        <v>NIFTY2552225050CE</v>
      </c>
      <c r="AJ1595" t="str">
        <f>IF(RIGHT(MIS[[#This Row],[Main/Hedge]],4)="MAIN","MAIN","HEDGE")</f>
        <v>MAIN</v>
      </c>
      <c r="AK1595" t="str" cm="1">
        <f t="array" ref="AK1595">_xlfn._xlws.FILTER(Table4[Column1],ISNUMBER(SEARCH(Table4[Column1],MIS[[#This Row],[OrderUniqueIdentifier]])),"")</f>
        <v>VWAP</v>
      </c>
    </row>
    <row r="1596" spans="1:37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>
        <f>_xlfn.XLOOKUP(MIS[[#This Row],[TRADING SYMBOL]],[1]Sheet1!$D:$D,[1]Sheet1!$C:$C)</f>
        <v>168.75</v>
      </c>
      <c r="AE1596">
        <f>MIS[[#This Row],[OrderAverageTradedPrice]]*MIS[[#This Row],[OrderQuantity]]</f>
        <v>26137.5</v>
      </c>
      <c r="AF1596">
        <f>MIS[[#This Row],[LTP]]*MIS[[#This Row],[OrderQuantity]]</f>
        <v>25312.5</v>
      </c>
      <c r="AG1596">
        <f>IF(MIS[[#This Row],[OrderSide]]="SELL",MIS[[#This Row],[VALUE]]-MIS[[#This Row],[LIVE_VALUE]],MIS[[#This Row],[LIVE_VALUE]]-MIS[[#This Row],[VALUE]])</f>
        <v>825</v>
      </c>
      <c r="AH1596" t="str" cm="1">
        <f t="array" ref="AH1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6" t="str">
        <f>MIS[[#This Row],[TRADING SYMBOL]]</f>
        <v>NIFTY2552225050CE</v>
      </c>
      <c r="AJ1596" t="str">
        <f>IF(RIGHT(MIS[[#This Row],[Main/Hedge]],4)="MAIN","MAIN","HEDGE")</f>
        <v>MAIN</v>
      </c>
      <c r="AK1596" t="str" cm="1">
        <f t="array" ref="AK1596">_xlfn._xlws.FILTER(Table4[Column1],ISNUMBER(SEARCH(Table4[Column1],MIS[[#This Row],[OrderUniqueIdentifier]])),"")</f>
        <v>VWAP</v>
      </c>
    </row>
    <row r="1597" spans="1:37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>
        <f>_xlfn.XLOOKUP(MIS[[#This Row],[TRADING SYMBOL]],[1]Sheet1!$D:$D,[1]Sheet1!$C:$C)</f>
        <v>168.75</v>
      </c>
      <c r="AE1597">
        <f>MIS[[#This Row],[OrderAverageTradedPrice]]*MIS[[#This Row],[OrderQuantity]]</f>
        <v>39213.74999999992</v>
      </c>
      <c r="AF1597">
        <f>MIS[[#This Row],[LTP]]*MIS[[#This Row],[OrderQuantity]]</f>
        <v>37968.75</v>
      </c>
      <c r="AG1597">
        <f>IF(MIS[[#This Row],[OrderSide]]="SELL",MIS[[#This Row],[VALUE]]-MIS[[#This Row],[LIVE_VALUE]],MIS[[#This Row],[LIVE_VALUE]]-MIS[[#This Row],[VALUE]])</f>
        <v>1244.99999999992</v>
      </c>
      <c r="AH1597" t="str" cm="1">
        <f t="array" ref="AH1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7" t="str">
        <f>MIS[[#This Row],[TRADING SYMBOL]]</f>
        <v>NIFTY2552225050CE</v>
      </c>
      <c r="AJ1597" t="str">
        <f>IF(RIGHT(MIS[[#This Row],[Main/Hedge]],4)="MAIN","MAIN","HEDGE")</f>
        <v>MAIN</v>
      </c>
      <c r="AK1597" t="str" cm="1">
        <f t="array" ref="AK1597">_xlfn._xlws.FILTER(Table4[Column1],ISNUMBER(SEARCH(Table4[Column1],MIS[[#This Row],[OrderUniqueIdentifier]])),"")</f>
        <v>VWAP</v>
      </c>
    </row>
    <row r="1598" spans="1:37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>
        <f>_xlfn.XLOOKUP(MIS[[#This Row],[TRADING SYMBOL]],[1]Sheet1!$D:$D,[1]Sheet1!$C:$C)</f>
        <v>168.75</v>
      </c>
      <c r="AE1598">
        <f>MIS[[#This Row],[OrderAverageTradedPrice]]*MIS[[#This Row],[OrderQuantity]]</f>
        <v>104520</v>
      </c>
      <c r="AF1598">
        <f>MIS[[#This Row],[LTP]]*MIS[[#This Row],[OrderQuantity]]</f>
        <v>101250</v>
      </c>
      <c r="AG1598">
        <f>IF(MIS[[#This Row],[OrderSide]]="SELL",MIS[[#This Row],[VALUE]]-MIS[[#This Row],[LIVE_VALUE]],MIS[[#This Row],[LIVE_VALUE]]-MIS[[#This Row],[VALUE]])</f>
        <v>3270</v>
      </c>
      <c r="AH1598" t="str" cm="1">
        <f t="array" ref="AH1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8" t="str">
        <f>MIS[[#This Row],[TRADING SYMBOL]]</f>
        <v>NIFTY2552225050CE</v>
      </c>
      <c r="AJ1598" t="str">
        <f>IF(RIGHT(MIS[[#This Row],[Main/Hedge]],4)="MAIN","MAIN","HEDGE")</f>
        <v>MAIN</v>
      </c>
      <c r="AK1598" t="str" cm="1">
        <f t="array" ref="AK1598">_xlfn._xlws.FILTER(Table4[Column1],ISNUMBER(SEARCH(Table4[Column1],MIS[[#This Row],[OrderUniqueIdentifier]])),"")</f>
        <v>VWAP</v>
      </c>
    </row>
    <row r="1599" spans="1:37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>
        <f>_xlfn.XLOOKUP(MIS[[#This Row],[TRADING SYMBOL]],[1]Sheet1!$D:$D,[1]Sheet1!$C:$C)</f>
        <v>168.75</v>
      </c>
      <c r="AE1599">
        <f>MIS[[#This Row],[OrderAverageTradedPrice]]*MIS[[#This Row],[OrderQuantity]]</f>
        <v>26122.5</v>
      </c>
      <c r="AF1599">
        <f>MIS[[#This Row],[LTP]]*MIS[[#This Row],[OrderQuantity]]</f>
        <v>25312.5</v>
      </c>
      <c r="AG1599">
        <f>IF(MIS[[#This Row],[OrderSide]]="SELL",MIS[[#This Row],[VALUE]]-MIS[[#This Row],[LIVE_VALUE]],MIS[[#This Row],[LIVE_VALUE]]-MIS[[#This Row],[VALUE]])</f>
        <v>810</v>
      </c>
      <c r="AH1599" t="str" cm="1">
        <f t="array" ref="AH1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9" t="str">
        <f>MIS[[#This Row],[TRADING SYMBOL]]</f>
        <v>NIFTY2552225050CE</v>
      </c>
      <c r="AJ1599" t="str">
        <f>IF(RIGHT(MIS[[#This Row],[Main/Hedge]],4)="MAIN","MAIN","HEDGE")</f>
        <v>MAIN</v>
      </c>
      <c r="AK1599" t="str" cm="1">
        <f t="array" ref="AK1599">_xlfn._xlws.FILTER(Table4[Column1],ISNUMBER(SEARCH(Table4[Column1],MIS[[#This Row],[OrderUniqueIdentifier]])),"")</f>
        <v>VWAP</v>
      </c>
    </row>
    <row r="1600" spans="1:37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>
        <f>_xlfn.XLOOKUP(MIS[[#This Row],[TRADING SYMBOL]],[1]Sheet1!$D:$D,[1]Sheet1!$C:$C)</f>
        <v>168.75</v>
      </c>
      <c r="AE1600">
        <f>MIS[[#This Row],[OrderAverageTradedPrice]]*MIS[[#This Row],[OrderQuantity]]</f>
        <v>26250</v>
      </c>
      <c r="AF1600">
        <f>MIS[[#This Row],[LTP]]*MIS[[#This Row],[OrderQuantity]]</f>
        <v>25312.5</v>
      </c>
      <c r="AG1600">
        <f>IF(MIS[[#This Row],[OrderSide]]="SELL",MIS[[#This Row],[VALUE]]-MIS[[#This Row],[LIVE_VALUE]],MIS[[#This Row],[LIVE_VALUE]]-MIS[[#This Row],[VALUE]])</f>
        <v>937.5</v>
      </c>
      <c r="AH1600" t="str" cm="1">
        <f t="array" ref="AH1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0" t="str">
        <f>MIS[[#This Row],[TRADING SYMBOL]]</f>
        <v>NIFTY2552225050CE</v>
      </c>
      <c r="AJ1600" t="str">
        <f>IF(RIGHT(MIS[[#This Row],[Main/Hedge]],4)="MAIN","MAIN","HEDGE")</f>
        <v>MAIN</v>
      </c>
      <c r="AK1600" t="str" cm="1">
        <f t="array" ref="AK1600">_xlfn._xlws.FILTER(Table4[Column1],ISNUMBER(SEARCH(Table4[Column1],MIS[[#This Row],[OrderUniqueIdentifier]])),"")</f>
        <v>VWAP</v>
      </c>
    </row>
    <row r="1601" spans="1:37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>
        <f>_xlfn.XLOOKUP(MIS[[#This Row],[TRADING SYMBOL]],[1]Sheet1!$D:$D,[1]Sheet1!$C:$C)</f>
        <v>168.75</v>
      </c>
      <c r="AE1601">
        <f>MIS[[#This Row],[OrderAverageTradedPrice]]*MIS[[#This Row],[OrderQuantity]]</f>
        <v>26122.5</v>
      </c>
      <c r="AF1601">
        <f>MIS[[#This Row],[LTP]]*MIS[[#This Row],[OrderQuantity]]</f>
        <v>25312.5</v>
      </c>
      <c r="AG1601">
        <f>IF(MIS[[#This Row],[OrderSide]]="SELL",MIS[[#This Row],[VALUE]]-MIS[[#This Row],[LIVE_VALUE]],MIS[[#This Row],[LIVE_VALUE]]-MIS[[#This Row],[VALUE]])</f>
        <v>810</v>
      </c>
      <c r="AH1601" t="str" cm="1">
        <f t="array" ref="AH1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1" t="str">
        <f>MIS[[#This Row],[TRADING SYMBOL]]</f>
        <v>NIFTY2552225050CE</v>
      </c>
      <c r="AJ1601" t="str">
        <f>IF(RIGHT(MIS[[#This Row],[Main/Hedge]],4)="MAIN","MAIN","HEDGE")</f>
        <v>MAIN</v>
      </c>
      <c r="AK1601" t="str" cm="1">
        <f t="array" ref="AK1601">_xlfn._xlws.FILTER(Table4[Column1],ISNUMBER(SEARCH(Table4[Column1],MIS[[#This Row],[OrderUniqueIdentifier]])),"")</f>
        <v>VWAP</v>
      </c>
    </row>
    <row r="1602" spans="1:37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>
        <f>_xlfn.XLOOKUP(MIS[[#This Row],[TRADING SYMBOL]],[1]Sheet1!$D:$D,[1]Sheet1!$C:$C)</f>
        <v>168.75</v>
      </c>
      <c r="AE1602">
        <f>MIS[[#This Row],[OrderAverageTradedPrice]]*MIS[[#This Row],[OrderQuantity]]</f>
        <v>26220</v>
      </c>
      <c r="AF1602">
        <f>MIS[[#This Row],[LTP]]*MIS[[#This Row],[OrderQuantity]]</f>
        <v>25312.5</v>
      </c>
      <c r="AG1602">
        <f>IF(MIS[[#This Row],[OrderSide]]="SELL",MIS[[#This Row],[VALUE]]-MIS[[#This Row],[LIVE_VALUE]],MIS[[#This Row],[LIVE_VALUE]]-MIS[[#This Row],[VALUE]])</f>
        <v>907.5</v>
      </c>
      <c r="AH1602" t="str" cm="1">
        <f t="array" ref="AH1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2" t="str">
        <f>MIS[[#This Row],[TRADING SYMBOL]]</f>
        <v>NIFTY2552225050CE</v>
      </c>
      <c r="AJ1602" t="str">
        <f>IF(RIGHT(MIS[[#This Row],[Main/Hedge]],4)="MAIN","MAIN","HEDGE")</f>
        <v>MAIN</v>
      </c>
      <c r="AK1602" t="str" cm="1">
        <f t="array" ref="AK1602">_xlfn._xlws.FILTER(Table4[Column1],ISNUMBER(SEARCH(Table4[Column1],MIS[[#This Row],[OrderUniqueIdentifier]])),"")</f>
        <v>VWAP</v>
      </c>
    </row>
    <row r="1603" spans="1:37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>
        <f>_xlfn.XLOOKUP(MIS[[#This Row],[TRADING SYMBOL]],[1]Sheet1!$D:$D,[1]Sheet1!$C:$C)</f>
        <v>136.6</v>
      </c>
      <c r="AE1603">
        <f>MIS[[#This Row],[OrderAverageTradedPrice]]*MIS[[#This Row],[OrderQuantity]]</f>
        <v>10206</v>
      </c>
      <c r="AF1603">
        <f>MIS[[#This Row],[LTP]]*MIS[[#This Row],[OrderQuantity]]</f>
        <v>8196</v>
      </c>
      <c r="AG1603">
        <f>IF(MIS[[#This Row],[OrderSide]]="SELL",MIS[[#This Row],[VALUE]]-MIS[[#This Row],[LIVE_VALUE]],MIS[[#This Row],[LIVE_VALUE]]-MIS[[#This Row],[VALUE]])</f>
        <v>-2010</v>
      </c>
      <c r="AH1603" t="str" cm="1">
        <f t="array" ref="AH1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3" t="str">
        <f>MIS[[#This Row],[TRADING SYMBOL]]</f>
        <v>SENSEX2552083300CE</v>
      </c>
      <c r="AJ1603" t="str">
        <f>IF(RIGHT(MIS[[#This Row],[Main/Hedge]],4)="MAIN","MAIN","HEDGE")</f>
        <v>MAIN</v>
      </c>
      <c r="AK1603" t="str" cm="1">
        <f t="array" ref="AK1603">_xlfn._xlws.FILTER(Table4[Column1],ISNUMBER(SEARCH(Table4[Column1],MIS[[#This Row],[OrderUniqueIdentifier]])),"")</f>
        <v>MS</v>
      </c>
    </row>
    <row r="1604" spans="1:37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>
        <f>_xlfn.XLOOKUP(MIS[[#This Row],[TRADING SYMBOL]],[1]Sheet1!$D:$D,[1]Sheet1!$C:$C)</f>
        <v>136.6</v>
      </c>
      <c r="AE1604">
        <f>MIS[[#This Row],[OrderAverageTradedPrice]]*MIS[[#This Row],[OrderQuantity]]</f>
        <v>27264</v>
      </c>
      <c r="AF1604">
        <f>MIS[[#This Row],[LTP]]*MIS[[#This Row],[OrderQuantity]]</f>
        <v>21856</v>
      </c>
      <c r="AG1604">
        <f>IF(MIS[[#This Row],[OrderSide]]="SELL",MIS[[#This Row],[VALUE]]-MIS[[#This Row],[LIVE_VALUE]],MIS[[#This Row],[LIVE_VALUE]]-MIS[[#This Row],[VALUE]])</f>
        <v>-5408</v>
      </c>
      <c r="AH1604" t="str" cm="1">
        <f t="array" ref="AH1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4" t="str">
        <f>MIS[[#This Row],[TRADING SYMBOL]]</f>
        <v>SENSEX2552083300CE</v>
      </c>
      <c r="AJ1604" t="str">
        <f>IF(RIGHT(MIS[[#This Row],[Main/Hedge]],4)="MAIN","MAIN","HEDGE")</f>
        <v>MAIN</v>
      </c>
      <c r="AK1604" t="str" cm="1">
        <f t="array" ref="AK1604">_xlfn._xlws.FILTER(Table4[Column1],ISNUMBER(SEARCH(Table4[Column1],MIS[[#This Row],[OrderUniqueIdentifier]])),"")</f>
        <v>MS</v>
      </c>
    </row>
    <row r="1605" spans="1:37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>
        <f>_xlfn.XLOOKUP(MIS[[#This Row],[TRADING SYMBOL]],[1]Sheet1!$D:$D,[1]Sheet1!$C:$C)</f>
        <v>136.6</v>
      </c>
      <c r="AE1605">
        <f>MIS[[#This Row],[OrderAverageTradedPrice]]*MIS[[#This Row],[OrderQuantity]]</f>
        <v>6958</v>
      </c>
      <c r="AF1605">
        <f>MIS[[#This Row],[LTP]]*MIS[[#This Row],[OrderQuantity]]</f>
        <v>5464</v>
      </c>
      <c r="AG1605">
        <f>IF(MIS[[#This Row],[OrderSide]]="SELL",MIS[[#This Row],[VALUE]]-MIS[[#This Row],[LIVE_VALUE]],MIS[[#This Row],[LIVE_VALUE]]-MIS[[#This Row],[VALUE]])</f>
        <v>-1494</v>
      </c>
      <c r="AH1605" t="str" cm="1">
        <f t="array" ref="AH1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5" t="str">
        <f>MIS[[#This Row],[TRADING SYMBOL]]</f>
        <v>SENSEX2552083300CE</v>
      </c>
      <c r="AJ1605" t="str">
        <f>IF(RIGHT(MIS[[#This Row],[Main/Hedge]],4)="MAIN","MAIN","HEDGE")</f>
        <v>MAIN</v>
      </c>
      <c r="AK1605" t="str" cm="1">
        <f t="array" ref="AK1605">_xlfn._xlws.FILTER(Table4[Column1],ISNUMBER(SEARCH(Table4[Column1],MIS[[#This Row],[OrderUniqueIdentifier]])),"")</f>
        <v>MS</v>
      </c>
    </row>
    <row r="1606" spans="1:37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>
        <f>_xlfn.XLOOKUP(MIS[[#This Row],[TRADING SYMBOL]],[1]Sheet1!$D:$D,[1]Sheet1!$C:$C)</f>
        <v>136.6</v>
      </c>
      <c r="AE1606">
        <f>MIS[[#This Row],[OrderAverageTradedPrice]]*MIS[[#This Row],[OrderQuantity]]</f>
        <v>58864.99999999984</v>
      </c>
      <c r="AF1606">
        <f>MIS[[#This Row],[LTP]]*MIS[[#This Row],[OrderQuantity]]</f>
        <v>46444</v>
      </c>
      <c r="AG1606">
        <f>IF(MIS[[#This Row],[OrderSide]]="SELL",MIS[[#This Row],[VALUE]]-MIS[[#This Row],[LIVE_VALUE]],MIS[[#This Row],[LIVE_VALUE]]-MIS[[#This Row],[VALUE]])</f>
        <v>-12420.99999999984</v>
      </c>
      <c r="AH1606" t="str" cm="1">
        <f t="array" ref="AH1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6" t="str">
        <f>MIS[[#This Row],[TRADING SYMBOL]]</f>
        <v>SENSEX2552083300CE</v>
      </c>
      <c r="AJ1606" t="str">
        <f>IF(RIGHT(MIS[[#This Row],[Main/Hedge]],4)="MAIN","MAIN","HEDGE")</f>
        <v>MAIN</v>
      </c>
      <c r="AK1606" t="str" cm="1">
        <f t="array" ref="AK1606">_xlfn._xlws.FILTER(Table4[Column1],ISNUMBER(SEARCH(Table4[Column1],MIS[[#This Row],[OrderUniqueIdentifier]])),"")</f>
        <v>MS</v>
      </c>
    </row>
    <row r="1607" spans="1:37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>
        <f>_xlfn.XLOOKUP(MIS[[#This Row],[TRADING SYMBOL]],[1]Sheet1!$D:$D,[1]Sheet1!$C:$C)</f>
        <v>136.6</v>
      </c>
      <c r="AE1607">
        <f>MIS[[#This Row],[OrderAverageTradedPrice]]*MIS[[#This Row],[OrderQuantity]]</f>
        <v>20938.99999999992</v>
      </c>
      <c r="AF1607">
        <f>MIS[[#This Row],[LTP]]*MIS[[#This Row],[OrderQuantity]]</f>
        <v>16392</v>
      </c>
      <c r="AG1607">
        <f>IF(MIS[[#This Row],[OrderSide]]="SELL",MIS[[#This Row],[VALUE]]-MIS[[#This Row],[LIVE_VALUE]],MIS[[#This Row],[LIVE_VALUE]]-MIS[[#This Row],[VALUE]])</f>
        <v>-4546.99999999992</v>
      </c>
      <c r="AH1607" t="str" cm="1">
        <f t="array" ref="AH1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7" t="str">
        <f>MIS[[#This Row],[TRADING SYMBOL]]</f>
        <v>SENSEX2552083300CE</v>
      </c>
      <c r="AJ1607" t="str">
        <f>IF(RIGHT(MIS[[#This Row],[Main/Hedge]],4)="MAIN","MAIN","HEDGE")</f>
        <v>MAIN</v>
      </c>
      <c r="AK1607" t="str" cm="1">
        <f t="array" ref="AK1607">_xlfn._xlws.FILTER(Table4[Column1],ISNUMBER(SEARCH(Table4[Column1],MIS[[#This Row],[OrderUniqueIdentifier]])),"")</f>
        <v>MS</v>
      </c>
    </row>
    <row r="1608" spans="1:37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>
        <f>_xlfn.XLOOKUP(MIS[[#This Row],[TRADING SYMBOL]],[1]Sheet1!$D:$D,[1]Sheet1!$C:$C)</f>
        <v>136.6</v>
      </c>
      <c r="AE1608">
        <f>MIS[[#This Row],[OrderAverageTradedPrice]]*MIS[[#This Row],[OrderQuantity]]</f>
        <v>3478</v>
      </c>
      <c r="AF1608">
        <f>MIS[[#This Row],[LTP]]*MIS[[#This Row],[OrderQuantity]]</f>
        <v>2732</v>
      </c>
      <c r="AG1608">
        <f>IF(MIS[[#This Row],[OrderSide]]="SELL",MIS[[#This Row],[VALUE]]-MIS[[#This Row],[LIVE_VALUE]],MIS[[#This Row],[LIVE_VALUE]]-MIS[[#This Row],[VALUE]])</f>
        <v>-746</v>
      </c>
      <c r="AH1608" t="str" cm="1">
        <f t="array" ref="AH1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8" t="str">
        <f>MIS[[#This Row],[TRADING SYMBOL]]</f>
        <v>SENSEX2552083300CE</v>
      </c>
      <c r="AJ1608" t="str">
        <f>IF(RIGHT(MIS[[#This Row],[Main/Hedge]],4)="MAIN","MAIN","HEDGE")</f>
        <v>MAIN</v>
      </c>
      <c r="AK1608" t="str" cm="1">
        <f t="array" ref="AK1608">_xlfn._xlws.FILTER(Table4[Column1],ISNUMBER(SEARCH(Table4[Column1],MIS[[#This Row],[OrderUniqueIdentifier]])),"")</f>
        <v>MS</v>
      </c>
    </row>
    <row r="1609" spans="1:37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>
        <f>_xlfn.XLOOKUP(MIS[[#This Row],[TRADING SYMBOL]],[1]Sheet1!$D:$D,[1]Sheet1!$C:$C)</f>
        <v>136.6</v>
      </c>
      <c r="AE1609">
        <f>MIS[[#This Row],[OrderAverageTradedPrice]]*MIS[[#This Row],[OrderQuantity]]</f>
        <v>6900</v>
      </c>
      <c r="AF1609">
        <f>MIS[[#This Row],[LTP]]*MIS[[#This Row],[OrderQuantity]]</f>
        <v>5464</v>
      </c>
      <c r="AG1609">
        <f>IF(MIS[[#This Row],[OrderSide]]="SELL",MIS[[#This Row],[VALUE]]-MIS[[#This Row],[LIVE_VALUE]],MIS[[#This Row],[LIVE_VALUE]]-MIS[[#This Row],[VALUE]])</f>
        <v>-1436</v>
      </c>
      <c r="AH1609" t="str" cm="1">
        <f t="array" ref="AH1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9" t="str">
        <f>MIS[[#This Row],[TRADING SYMBOL]]</f>
        <v>SENSEX2552083300CE</v>
      </c>
      <c r="AJ1609" t="str">
        <f>IF(RIGHT(MIS[[#This Row],[Main/Hedge]],4)="MAIN","MAIN","HEDGE")</f>
        <v>MAIN</v>
      </c>
      <c r="AK1609" t="str" cm="1">
        <f t="array" ref="AK1609">_xlfn._xlws.FILTER(Table4[Column1],ISNUMBER(SEARCH(Table4[Column1],MIS[[#This Row],[OrderUniqueIdentifier]])),"")</f>
        <v>MS</v>
      </c>
    </row>
    <row r="1610" spans="1:37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>
        <f>_xlfn.XLOOKUP(MIS[[#This Row],[TRADING SYMBOL]],[1]Sheet1!$D:$D,[1]Sheet1!$C:$C)</f>
        <v>139.94999999999999</v>
      </c>
      <c r="AE1610">
        <f>MIS[[#This Row],[OrderAverageTradedPrice]]*MIS[[#This Row],[OrderQuantity]]</f>
        <v>12294</v>
      </c>
      <c r="AF1610">
        <f>MIS[[#This Row],[LTP]]*MIS[[#This Row],[OrderQuantity]]</f>
        <v>8397</v>
      </c>
      <c r="AG1610">
        <f>IF(MIS[[#This Row],[OrderSide]]="SELL",MIS[[#This Row],[VALUE]]-MIS[[#This Row],[LIVE_VALUE]],MIS[[#This Row],[LIVE_VALUE]]-MIS[[#This Row],[VALUE]])</f>
        <v>-3897</v>
      </c>
      <c r="AH1610" t="str" cm="1">
        <f t="array" ref="AH1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0" t="str">
        <f>MIS[[#This Row],[TRADING SYMBOL]]</f>
        <v>SENSEX2552081300PE</v>
      </c>
      <c r="AJ1610" t="str">
        <f>IF(RIGHT(MIS[[#This Row],[Main/Hedge]],4)="MAIN","MAIN","HEDGE")</f>
        <v>MAIN</v>
      </c>
      <c r="AK1610" t="str" cm="1">
        <f t="array" ref="AK1610">_xlfn._xlws.FILTER(Table4[Column1],ISNUMBER(SEARCH(Table4[Column1],MIS[[#This Row],[OrderUniqueIdentifier]])),"")</f>
        <v>MS</v>
      </c>
    </row>
    <row r="1611" spans="1:37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>
        <f>_xlfn.XLOOKUP(MIS[[#This Row],[TRADING SYMBOL]],[1]Sheet1!$D:$D,[1]Sheet1!$C:$C)</f>
        <v>139.94999999999999</v>
      </c>
      <c r="AE1611">
        <f>MIS[[#This Row],[OrderAverageTradedPrice]]*MIS[[#This Row],[OrderQuantity]]</f>
        <v>33192</v>
      </c>
      <c r="AF1611">
        <f>MIS[[#This Row],[LTP]]*MIS[[#This Row],[OrderQuantity]]</f>
        <v>22392</v>
      </c>
      <c r="AG1611">
        <f>IF(MIS[[#This Row],[OrderSide]]="SELL",MIS[[#This Row],[VALUE]]-MIS[[#This Row],[LIVE_VALUE]],MIS[[#This Row],[LIVE_VALUE]]-MIS[[#This Row],[VALUE]])</f>
        <v>-10800</v>
      </c>
      <c r="AH1611" t="str" cm="1">
        <f t="array" ref="AH1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1" t="str">
        <f>MIS[[#This Row],[TRADING SYMBOL]]</f>
        <v>SENSEX2552081300PE</v>
      </c>
      <c r="AJ1611" t="str">
        <f>IF(RIGHT(MIS[[#This Row],[Main/Hedge]],4)="MAIN","MAIN","HEDGE")</f>
        <v>MAIN</v>
      </c>
      <c r="AK1611" t="str" cm="1">
        <f t="array" ref="AK1611">_xlfn._xlws.FILTER(Table4[Column1],ISNUMBER(SEARCH(Table4[Column1],MIS[[#This Row],[OrderUniqueIdentifier]])),"")</f>
        <v>MS</v>
      </c>
    </row>
    <row r="1612" spans="1:37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>
        <f>_xlfn.XLOOKUP(MIS[[#This Row],[TRADING SYMBOL]],[1]Sheet1!$D:$D,[1]Sheet1!$C:$C)</f>
        <v>139.94999999999999</v>
      </c>
      <c r="AE1612">
        <f>MIS[[#This Row],[OrderAverageTradedPrice]]*MIS[[#This Row],[OrderQuantity]]</f>
        <v>8320</v>
      </c>
      <c r="AF1612">
        <f>MIS[[#This Row],[LTP]]*MIS[[#This Row],[OrderQuantity]]</f>
        <v>5598</v>
      </c>
      <c r="AG1612">
        <f>IF(MIS[[#This Row],[OrderSide]]="SELL",MIS[[#This Row],[VALUE]]-MIS[[#This Row],[LIVE_VALUE]],MIS[[#This Row],[LIVE_VALUE]]-MIS[[#This Row],[VALUE]])</f>
        <v>-2722</v>
      </c>
      <c r="AH1612" t="str" cm="1">
        <f t="array" ref="AH1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2" t="str">
        <f>MIS[[#This Row],[TRADING SYMBOL]]</f>
        <v>SENSEX2552081300PE</v>
      </c>
      <c r="AJ1612" t="str">
        <f>IF(RIGHT(MIS[[#This Row],[Main/Hedge]],4)="MAIN","MAIN","HEDGE")</f>
        <v>MAIN</v>
      </c>
      <c r="AK1612" t="str" cm="1">
        <f t="array" ref="AK1612">_xlfn._xlws.FILTER(Table4[Column1],ISNUMBER(SEARCH(Table4[Column1],MIS[[#This Row],[OrderUniqueIdentifier]])),"")</f>
        <v>MS</v>
      </c>
    </row>
    <row r="1613" spans="1:37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>
        <f>_xlfn.XLOOKUP(MIS[[#This Row],[TRADING SYMBOL]],[1]Sheet1!$D:$D,[1]Sheet1!$C:$C)</f>
        <v>139.94999999999999</v>
      </c>
      <c r="AE1613">
        <f>MIS[[#This Row],[OrderAverageTradedPrice]]*MIS[[#This Row],[OrderQuantity]]</f>
        <v>70268.999999999767</v>
      </c>
      <c r="AF1613">
        <f>MIS[[#This Row],[LTP]]*MIS[[#This Row],[OrderQuantity]]</f>
        <v>47582.999999999993</v>
      </c>
      <c r="AG1613">
        <f>IF(MIS[[#This Row],[OrderSide]]="SELL",MIS[[#This Row],[VALUE]]-MIS[[#This Row],[LIVE_VALUE]],MIS[[#This Row],[LIVE_VALUE]]-MIS[[#This Row],[VALUE]])</f>
        <v>-22685.999999999774</v>
      </c>
      <c r="AH1613" t="str" cm="1">
        <f t="array" ref="AH1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3" t="str">
        <f>MIS[[#This Row],[TRADING SYMBOL]]</f>
        <v>SENSEX2552081300PE</v>
      </c>
      <c r="AJ1613" t="str">
        <f>IF(RIGHT(MIS[[#This Row],[Main/Hedge]],4)="MAIN","MAIN","HEDGE")</f>
        <v>MAIN</v>
      </c>
      <c r="AK1613" t="str" cm="1">
        <f t="array" ref="AK1613">_xlfn._xlws.FILTER(Table4[Column1],ISNUMBER(SEARCH(Table4[Column1],MIS[[#This Row],[OrderUniqueIdentifier]])),"")</f>
        <v>MS</v>
      </c>
    </row>
    <row r="1614" spans="1:37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>
        <f>_xlfn.XLOOKUP(MIS[[#This Row],[TRADING SYMBOL]],[1]Sheet1!$D:$D,[1]Sheet1!$C:$C)</f>
        <v>139.94999999999999</v>
      </c>
      <c r="AE1614">
        <f>MIS[[#This Row],[OrderAverageTradedPrice]]*MIS[[#This Row],[OrderQuantity]]</f>
        <v>4134</v>
      </c>
      <c r="AF1614">
        <f>MIS[[#This Row],[LTP]]*MIS[[#This Row],[OrderQuantity]]</f>
        <v>2799</v>
      </c>
      <c r="AG1614">
        <f>IF(MIS[[#This Row],[OrderSide]]="SELL",MIS[[#This Row],[VALUE]]-MIS[[#This Row],[LIVE_VALUE]],MIS[[#This Row],[LIVE_VALUE]]-MIS[[#This Row],[VALUE]])</f>
        <v>-1335</v>
      </c>
      <c r="AH1614" t="str" cm="1">
        <f t="array" ref="AH1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4" t="str">
        <f>MIS[[#This Row],[TRADING SYMBOL]]</f>
        <v>SENSEX2552081300PE</v>
      </c>
      <c r="AJ1614" t="str">
        <f>IF(RIGHT(MIS[[#This Row],[Main/Hedge]],4)="MAIN","MAIN","HEDGE")</f>
        <v>MAIN</v>
      </c>
      <c r="AK1614" t="str" cm="1">
        <f t="array" ref="AK1614">_xlfn._xlws.FILTER(Table4[Column1],ISNUMBER(SEARCH(Table4[Column1],MIS[[#This Row],[OrderUniqueIdentifier]])),"")</f>
        <v>MS</v>
      </c>
    </row>
    <row r="1615" spans="1:37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>
        <f>_xlfn.XLOOKUP(MIS[[#This Row],[TRADING SYMBOL]],[1]Sheet1!$D:$D,[1]Sheet1!$C:$C)</f>
        <v>139.94999999999999</v>
      </c>
      <c r="AE1615">
        <f>MIS[[#This Row],[OrderAverageTradedPrice]]*MIS[[#This Row],[OrderQuantity]]</f>
        <v>24762.99999999996</v>
      </c>
      <c r="AF1615">
        <f>MIS[[#This Row],[LTP]]*MIS[[#This Row],[OrderQuantity]]</f>
        <v>16794</v>
      </c>
      <c r="AG1615">
        <f>IF(MIS[[#This Row],[OrderSide]]="SELL",MIS[[#This Row],[VALUE]]-MIS[[#This Row],[LIVE_VALUE]],MIS[[#This Row],[LIVE_VALUE]]-MIS[[#This Row],[VALUE]])</f>
        <v>-7968.99999999996</v>
      </c>
      <c r="AH1615" t="str" cm="1">
        <f t="array" ref="AH1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5" t="str">
        <f>MIS[[#This Row],[TRADING SYMBOL]]</f>
        <v>SENSEX2552081300PE</v>
      </c>
      <c r="AJ1615" t="str">
        <f>IF(RIGHT(MIS[[#This Row],[Main/Hedge]],4)="MAIN","MAIN","HEDGE")</f>
        <v>MAIN</v>
      </c>
      <c r="AK1615" t="str" cm="1">
        <f t="array" ref="AK1615">_xlfn._xlws.FILTER(Table4[Column1],ISNUMBER(SEARCH(Table4[Column1],MIS[[#This Row],[OrderUniqueIdentifier]])),"")</f>
        <v>MS</v>
      </c>
    </row>
    <row r="1616" spans="1:37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>
        <f>_xlfn.XLOOKUP(MIS[[#This Row],[TRADING SYMBOL]],[1]Sheet1!$D:$D,[1]Sheet1!$C:$C)</f>
        <v>139.94999999999999</v>
      </c>
      <c r="AE1616">
        <f>MIS[[#This Row],[OrderAverageTradedPrice]]*MIS[[#This Row],[OrderQuantity]]</f>
        <v>8260</v>
      </c>
      <c r="AF1616">
        <f>MIS[[#This Row],[LTP]]*MIS[[#This Row],[OrderQuantity]]</f>
        <v>5598</v>
      </c>
      <c r="AG1616">
        <f>IF(MIS[[#This Row],[OrderSide]]="SELL",MIS[[#This Row],[VALUE]]-MIS[[#This Row],[LIVE_VALUE]],MIS[[#This Row],[LIVE_VALUE]]-MIS[[#This Row],[VALUE]])</f>
        <v>-2662</v>
      </c>
      <c r="AH1616" t="str" cm="1">
        <f t="array" ref="AH1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6" t="str">
        <f>MIS[[#This Row],[TRADING SYMBOL]]</f>
        <v>SENSEX2552081300PE</v>
      </c>
      <c r="AJ1616" t="str">
        <f>IF(RIGHT(MIS[[#This Row],[Main/Hedge]],4)="MAIN","MAIN","HEDGE")</f>
        <v>MAIN</v>
      </c>
      <c r="AK1616" t="str" cm="1">
        <f t="array" ref="AK1616">_xlfn._xlws.FILTER(Table4[Column1],ISNUMBER(SEARCH(Table4[Column1],MIS[[#This Row],[OrderUniqueIdentifier]])),"")</f>
        <v>MS</v>
      </c>
    </row>
    <row r="1617" spans="1:37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>
        <f>_xlfn.XLOOKUP(MIS[[#This Row],[TRADING SYMBOL]],[1]Sheet1!$D:$D,[1]Sheet1!$C:$C)</f>
        <v>118.35</v>
      </c>
      <c r="AE1617">
        <f>MIS[[#This Row],[OrderAverageTradedPrice]]*MIS[[#This Row],[OrderQuantity]]</f>
        <v>8914.99999999998</v>
      </c>
      <c r="AF1617">
        <f>MIS[[#This Row],[LTP]]*MIS[[#This Row],[OrderQuantity]]</f>
        <v>7101</v>
      </c>
      <c r="AG1617">
        <f>IF(MIS[[#This Row],[OrderSide]]="SELL",MIS[[#This Row],[VALUE]]-MIS[[#This Row],[LIVE_VALUE]],MIS[[#This Row],[LIVE_VALUE]]-MIS[[#This Row],[VALUE]])</f>
        <v>-1813.99999999998</v>
      </c>
      <c r="AH1617" t="str" cm="1">
        <f t="array" ref="AH1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7" t="str">
        <f>MIS[[#This Row],[TRADING SYMBOL]]</f>
        <v>SENSEX2552083400CE</v>
      </c>
      <c r="AJ1617" t="str">
        <f>IF(RIGHT(MIS[[#This Row],[Main/Hedge]],4)="MAIN","MAIN","HEDGE")</f>
        <v>MAIN</v>
      </c>
      <c r="AK1617" t="str" cm="1">
        <f t="array" ref="AK1617">_xlfn._xlws.FILTER(Table4[Column1],ISNUMBER(SEARCH(Table4[Column1],MIS[[#This Row],[OrderUniqueIdentifier]])),"")</f>
        <v>MS</v>
      </c>
    </row>
    <row r="1618" spans="1:37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>
        <f>_xlfn.XLOOKUP(MIS[[#This Row],[TRADING SYMBOL]],[1]Sheet1!$D:$D,[1]Sheet1!$C:$C)</f>
        <v>118.35</v>
      </c>
      <c r="AE1618">
        <f>MIS[[#This Row],[OrderAverageTradedPrice]]*MIS[[#This Row],[OrderQuantity]]</f>
        <v>23555</v>
      </c>
      <c r="AF1618">
        <f>MIS[[#This Row],[LTP]]*MIS[[#This Row],[OrderQuantity]]</f>
        <v>18936</v>
      </c>
      <c r="AG1618">
        <f>IF(MIS[[#This Row],[OrderSide]]="SELL",MIS[[#This Row],[VALUE]]-MIS[[#This Row],[LIVE_VALUE]],MIS[[#This Row],[LIVE_VALUE]]-MIS[[#This Row],[VALUE]])</f>
        <v>-4619</v>
      </c>
      <c r="AH1618" t="str" cm="1">
        <f t="array" ref="AH1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8" t="str">
        <f>MIS[[#This Row],[TRADING SYMBOL]]</f>
        <v>SENSEX2552083400CE</v>
      </c>
      <c r="AJ1618" t="str">
        <f>IF(RIGHT(MIS[[#This Row],[Main/Hedge]],4)="MAIN","MAIN","HEDGE")</f>
        <v>MAIN</v>
      </c>
      <c r="AK1618" t="str" cm="1">
        <f t="array" ref="AK1618">_xlfn._xlws.FILTER(Table4[Column1],ISNUMBER(SEARCH(Table4[Column1],MIS[[#This Row],[OrderUniqueIdentifier]])),"")</f>
        <v>MS</v>
      </c>
    </row>
    <row r="1619" spans="1:37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>
        <f>_xlfn.XLOOKUP(MIS[[#This Row],[TRADING SYMBOL]],[1]Sheet1!$D:$D,[1]Sheet1!$C:$C)</f>
        <v>490.65</v>
      </c>
      <c r="AE1619">
        <f>MIS[[#This Row],[OrderAverageTradedPrice]]*MIS[[#This Row],[OrderQuantity]]</f>
        <v>31772.999999999996</v>
      </c>
      <c r="AF1619">
        <f>MIS[[#This Row],[LTP]]*MIS[[#This Row],[OrderQuantity]]</f>
        <v>29439</v>
      </c>
      <c r="AG1619">
        <f>IF(MIS[[#This Row],[OrderSide]]="SELL",MIS[[#This Row],[VALUE]]-MIS[[#This Row],[LIVE_VALUE]],MIS[[#This Row],[LIVE_VALUE]]-MIS[[#This Row],[VALUE]])</f>
        <v>2333.9999999999964</v>
      </c>
      <c r="AH1619" t="str" cm="1">
        <f t="array" ref="AH1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9" t="str">
        <f>MIS[[#This Row],[TRADING SYMBOL]]</f>
        <v>SENSEX2552082300CE</v>
      </c>
      <c r="AJ1619" t="str">
        <f>IF(RIGHT(MIS[[#This Row],[Main/Hedge]],4)="MAIN","MAIN","HEDGE")</f>
        <v>MAIN</v>
      </c>
      <c r="AK1619" t="str" cm="1">
        <f t="array" ref="AK1619">_xlfn._xlws.FILTER(Table4[Column1],ISNUMBER(SEARCH(Table4[Column1],MIS[[#This Row],[OrderUniqueIdentifier]])),"")</f>
        <v>MS</v>
      </c>
    </row>
    <row r="1620" spans="1:37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>
        <f>_xlfn.XLOOKUP(MIS[[#This Row],[TRADING SYMBOL]],[1]Sheet1!$D:$D,[1]Sheet1!$C:$C)</f>
        <v>409.5</v>
      </c>
      <c r="AE1620">
        <f>MIS[[#This Row],[OrderAverageTradedPrice]]*MIS[[#This Row],[OrderQuantity]]</f>
        <v>31335</v>
      </c>
      <c r="AF1620">
        <f>MIS[[#This Row],[LTP]]*MIS[[#This Row],[OrderQuantity]]</f>
        <v>24570</v>
      </c>
      <c r="AG1620">
        <f>IF(MIS[[#This Row],[OrderSide]]="SELL",MIS[[#This Row],[VALUE]]-MIS[[#This Row],[LIVE_VALUE]],MIS[[#This Row],[LIVE_VALUE]]-MIS[[#This Row],[VALUE]])</f>
        <v>6765</v>
      </c>
      <c r="AH1620" t="str" cm="1">
        <f t="array" ref="AH1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0" t="str">
        <f>MIS[[#This Row],[TRADING SYMBOL]]</f>
        <v>SENSEX2552082300PE</v>
      </c>
      <c r="AJ1620" t="str">
        <f>IF(RIGHT(MIS[[#This Row],[Main/Hedge]],4)="MAIN","MAIN","HEDGE")</f>
        <v>MAIN</v>
      </c>
      <c r="AK1620" t="str" cm="1">
        <f t="array" ref="AK1620">_xlfn._xlws.FILTER(Table4[Column1],ISNUMBER(SEARCH(Table4[Column1],MIS[[#This Row],[OrderUniqueIdentifier]])),"")</f>
        <v>MS</v>
      </c>
    </row>
    <row r="1621" spans="1:37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>
        <f>_xlfn.XLOOKUP(MIS[[#This Row],[TRADING SYMBOL]],[1]Sheet1!$D:$D,[1]Sheet1!$C:$C)</f>
        <v>118.35</v>
      </c>
      <c r="AE1621">
        <f>MIS[[#This Row],[OrderAverageTradedPrice]]*MIS[[#This Row],[OrderQuantity]]</f>
        <v>6021</v>
      </c>
      <c r="AF1621">
        <f>MIS[[#This Row],[LTP]]*MIS[[#This Row],[OrderQuantity]]</f>
        <v>4734</v>
      </c>
      <c r="AG1621">
        <f>IF(MIS[[#This Row],[OrderSide]]="SELL",MIS[[#This Row],[VALUE]]-MIS[[#This Row],[LIVE_VALUE]],MIS[[#This Row],[LIVE_VALUE]]-MIS[[#This Row],[VALUE]])</f>
        <v>-1287</v>
      </c>
      <c r="AH1621" t="str" cm="1">
        <f t="array" ref="AH1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1" t="str">
        <f>MIS[[#This Row],[TRADING SYMBOL]]</f>
        <v>SENSEX2552083400CE</v>
      </c>
      <c r="AJ1621" t="str">
        <f>IF(RIGHT(MIS[[#This Row],[Main/Hedge]],4)="MAIN","MAIN","HEDGE")</f>
        <v>MAIN</v>
      </c>
      <c r="AK1621" t="str" cm="1">
        <f t="array" ref="AK1621">_xlfn._xlws.FILTER(Table4[Column1],ISNUMBER(SEARCH(Table4[Column1],MIS[[#This Row],[OrderUniqueIdentifier]])),"")</f>
        <v>MS</v>
      </c>
    </row>
    <row r="1622" spans="1:37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>
        <f>_xlfn.XLOOKUP(MIS[[#This Row],[TRADING SYMBOL]],[1]Sheet1!$D:$D,[1]Sheet1!$C:$C)</f>
        <v>118.35</v>
      </c>
      <c r="AE1622">
        <f>MIS[[#This Row],[OrderAverageTradedPrice]]*MIS[[#This Row],[OrderQuantity]]</f>
        <v>51375.999999999942</v>
      </c>
      <c r="AF1622">
        <f>MIS[[#This Row],[LTP]]*MIS[[#This Row],[OrderQuantity]]</f>
        <v>40239</v>
      </c>
      <c r="AG1622">
        <f>IF(MIS[[#This Row],[OrderSide]]="SELL",MIS[[#This Row],[VALUE]]-MIS[[#This Row],[LIVE_VALUE]],MIS[[#This Row],[LIVE_VALUE]]-MIS[[#This Row],[VALUE]])</f>
        <v>-11136.999999999942</v>
      </c>
      <c r="AH1622" t="str" cm="1">
        <f t="array" ref="AH1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2" t="str">
        <f>MIS[[#This Row],[TRADING SYMBOL]]</f>
        <v>SENSEX2552083400CE</v>
      </c>
      <c r="AJ1622" t="str">
        <f>IF(RIGHT(MIS[[#This Row],[Main/Hedge]],4)="MAIN","MAIN","HEDGE")</f>
        <v>MAIN</v>
      </c>
      <c r="AK1622" t="str" cm="1">
        <f t="array" ref="AK1622">_xlfn._xlws.FILTER(Table4[Column1],ISNUMBER(SEARCH(Table4[Column1],MIS[[#This Row],[OrderUniqueIdentifier]])),"")</f>
        <v>MS</v>
      </c>
    </row>
    <row r="1623" spans="1:37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>
        <f>_xlfn.XLOOKUP(MIS[[#This Row],[TRADING SYMBOL]],[1]Sheet1!$D:$D,[1]Sheet1!$C:$C)</f>
        <v>118.35</v>
      </c>
      <c r="AE1623">
        <f>MIS[[#This Row],[OrderAverageTradedPrice]]*MIS[[#This Row],[OrderQuantity]]</f>
        <v>18082.99999999992</v>
      </c>
      <c r="AF1623">
        <f>MIS[[#This Row],[LTP]]*MIS[[#This Row],[OrderQuantity]]</f>
        <v>14202</v>
      </c>
      <c r="AG1623">
        <f>IF(MIS[[#This Row],[OrderSide]]="SELL",MIS[[#This Row],[VALUE]]-MIS[[#This Row],[LIVE_VALUE]],MIS[[#This Row],[LIVE_VALUE]]-MIS[[#This Row],[VALUE]])</f>
        <v>-3880.99999999992</v>
      </c>
      <c r="AH1623" t="str" cm="1">
        <f t="array" ref="AH1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3" t="str">
        <f>MIS[[#This Row],[TRADING SYMBOL]]</f>
        <v>SENSEX2552083400CE</v>
      </c>
      <c r="AJ1623" t="str">
        <f>IF(RIGHT(MIS[[#This Row],[Main/Hedge]],4)="MAIN","MAIN","HEDGE")</f>
        <v>MAIN</v>
      </c>
      <c r="AK1623" t="str" cm="1">
        <f t="array" ref="AK1623">_xlfn._xlws.FILTER(Table4[Column1],ISNUMBER(SEARCH(Table4[Column1],MIS[[#This Row],[OrderUniqueIdentifier]])),"")</f>
        <v>MS</v>
      </c>
    </row>
    <row r="1624" spans="1:37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>
        <f>_xlfn.XLOOKUP(MIS[[#This Row],[TRADING SYMBOL]],[1]Sheet1!$D:$D,[1]Sheet1!$C:$C)</f>
        <v>118.35</v>
      </c>
      <c r="AE1624">
        <f>MIS[[#This Row],[OrderAverageTradedPrice]]*MIS[[#This Row],[OrderQuantity]]</f>
        <v>3019</v>
      </c>
      <c r="AF1624">
        <f>MIS[[#This Row],[LTP]]*MIS[[#This Row],[OrderQuantity]]</f>
        <v>2367</v>
      </c>
      <c r="AG1624">
        <f>IF(MIS[[#This Row],[OrderSide]]="SELL",MIS[[#This Row],[VALUE]]-MIS[[#This Row],[LIVE_VALUE]],MIS[[#This Row],[LIVE_VALUE]]-MIS[[#This Row],[VALUE]])</f>
        <v>-652</v>
      </c>
      <c r="AH1624" t="str" cm="1">
        <f t="array" ref="AH1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4" t="str">
        <f>MIS[[#This Row],[TRADING SYMBOL]]</f>
        <v>SENSEX2552083400CE</v>
      </c>
      <c r="AJ1624" t="str">
        <f>IF(RIGHT(MIS[[#This Row],[Main/Hedge]],4)="MAIN","MAIN","HEDGE")</f>
        <v>MAIN</v>
      </c>
      <c r="AK1624" t="str" cm="1">
        <f t="array" ref="AK1624">_xlfn._xlws.FILTER(Table4[Column1],ISNUMBER(SEARCH(Table4[Column1],MIS[[#This Row],[OrderUniqueIdentifier]])),"")</f>
        <v>MS</v>
      </c>
    </row>
    <row r="1625" spans="1:37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>
        <f>_xlfn.XLOOKUP(MIS[[#This Row],[TRADING SYMBOL]],[1]Sheet1!$D:$D,[1]Sheet1!$C:$C)</f>
        <v>441.2</v>
      </c>
      <c r="AE1625">
        <f>MIS[[#This Row],[OrderAverageTradedPrice]]*MIS[[#This Row],[OrderQuantity]]</f>
        <v>28821</v>
      </c>
      <c r="AF1625">
        <f>MIS[[#This Row],[LTP]]*MIS[[#This Row],[OrderQuantity]]</f>
        <v>26472</v>
      </c>
      <c r="AG1625">
        <f>IF(MIS[[#This Row],[OrderSide]]="SELL",MIS[[#This Row],[VALUE]]-MIS[[#This Row],[LIVE_VALUE]],MIS[[#This Row],[LIVE_VALUE]]-MIS[[#This Row],[VALUE]])</f>
        <v>2349</v>
      </c>
      <c r="AH1625" t="str" cm="1">
        <f t="array" ref="AH1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5" t="str">
        <f>MIS[[#This Row],[TRADING SYMBOL]]</f>
        <v>SENSEX2552082400CE</v>
      </c>
      <c r="AJ1625" t="str">
        <f>IF(RIGHT(MIS[[#This Row],[Main/Hedge]],4)="MAIN","MAIN","HEDGE")</f>
        <v>MAIN</v>
      </c>
      <c r="AK1625" t="str" cm="1">
        <f t="array" ref="AK1625">_xlfn._xlws.FILTER(Table4[Column1],ISNUMBER(SEARCH(Table4[Column1],MIS[[#This Row],[OrderUniqueIdentifier]])),"")</f>
        <v>MS</v>
      </c>
    </row>
    <row r="1626" spans="1:37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>
        <f>_xlfn.XLOOKUP(MIS[[#This Row],[TRADING SYMBOL]],[1]Sheet1!$D:$D,[1]Sheet1!$C:$C)</f>
        <v>118.35</v>
      </c>
      <c r="AE1626">
        <f>MIS[[#This Row],[OrderAverageTradedPrice]]*MIS[[#This Row],[OrderQuantity]]</f>
        <v>6047</v>
      </c>
      <c r="AF1626">
        <f>MIS[[#This Row],[LTP]]*MIS[[#This Row],[OrderQuantity]]</f>
        <v>4734</v>
      </c>
      <c r="AG1626">
        <f>IF(MIS[[#This Row],[OrderSide]]="SELL",MIS[[#This Row],[VALUE]]-MIS[[#This Row],[LIVE_VALUE]],MIS[[#This Row],[LIVE_VALUE]]-MIS[[#This Row],[VALUE]])</f>
        <v>-1313</v>
      </c>
      <c r="AH1626" t="str" cm="1">
        <f t="array" ref="AH1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6" t="str">
        <f>MIS[[#This Row],[TRADING SYMBOL]]</f>
        <v>SENSEX2552083400CE</v>
      </c>
      <c r="AJ1626" t="str">
        <f>IF(RIGHT(MIS[[#This Row],[Main/Hedge]],4)="MAIN","MAIN","HEDGE")</f>
        <v>MAIN</v>
      </c>
      <c r="AK1626" t="str" cm="1">
        <f t="array" ref="AK1626">_xlfn._xlws.FILTER(Table4[Column1],ISNUMBER(SEARCH(Table4[Column1],MIS[[#This Row],[OrderUniqueIdentifier]])),"")</f>
        <v>MS</v>
      </c>
    </row>
    <row r="1627" spans="1:37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>
        <f>_xlfn.XLOOKUP(MIS[[#This Row],[TRADING SYMBOL]],[1]Sheet1!$D:$D,[1]Sheet1!$C:$C)</f>
        <v>127.9</v>
      </c>
      <c r="AE1627">
        <f>MIS[[#This Row],[OrderAverageTradedPrice]]*MIS[[#This Row],[OrderQuantity]]</f>
        <v>11283</v>
      </c>
      <c r="AF1627">
        <f>MIS[[#This Row],[LTP]]*MIS[[#This Row],[OrderQuantity]]</f>
        <v>7674</v>
      </c>
      <c r="AG1627">
        <f>IF(MIS[[#This Row],[OrderSide]]="SELL",MIS[[#This Row],[VALUE]]-MIS[[#This Row],[LIVE_VALUE]],MIS[[#This Row],[LIVE_VALUE]]-MIS[[#This Row],[VALUE]])</f>
        <v>-3609</v>
      </c>
      <c r="AH1627" t="str" cm="1">
        <f t="array" ref="AH1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7" t="str">
        <f>MIS[[#This Row],[TRADING SYMBOL]]</f>
        <v>SENSEX2552081200PE</v>
      </c>
      <c r="AJ1627" t="str">
        <f>IF(RIGHT(MIS[[#This Row],[Main/Hedge]],4)="MAIN","MAIN","HEDGE")</f>
        <v>MAIN</v>
      </c>
      <c r="AK1627" t="str" cm="1">
        <f t="array" ref="AK1627">_xlfn._xlws.FILTER(Table4[Column1],ISNUMBER(SEARCH(Table4[Column1],MIS[[#This Row],[OrderUniqueIdentifier]])),"")</f>
        <v>MS</v>
      </c>
    </row>
    <row r="1628" spans="1:37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>
        <f>_xlfn.XLOOKUP(MIS[[#This Row],[TRADING SYMBOL]],[1]Sheet1!$D:$D,[1]Sheet1!$C:$C)</f>
        <v>367</v>
      </c>
      <c r="AE1628">
        <f>MIS[[#This Row],[OrderAverageTradedPrice]]*MIS[[#This Row],[OrderQuantity]]</f>
        <v>28932</v>
      </c>
      <c r="AF1628">
        <f>MIS[[#This Row],[LTP]]*MIS[[#This Row],[OrderQuantity]]</f>
        <v>22020</v>
      </c>
      <c r="AG1628">
        <f>IF(MIS[[#This Row],[OrderSide]]="SELL",MIS[[#This Row],[VALUE]]-MIS[[#This Row],[LIVE_VALUE]],MIS[[#This Row],[LIVE_VALUE]]-MIS[[#This Row],[VALUE]])</f>
        <v>6912</v>
      </c>
      <c r="AH1628" t="str" cm="1">
        <f t="array" ref="AH1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8" t="str">
        <f>MIS[[#This Row],[TRADING SYMBOL]]</f>
        <v>SENSEX2552082200PE</v>
      </c>
      <c r="AJ1628" t="str">
        <f>IF(RIGHT(MIS[[#This Row],[Main/Hedge]],4)="MAIN","MAIN","HEDGE")</f>
        <v>MAIN</v>
      </c>
      <c r="AK1628" t="str" cm="1">
        <f t="array" ref="AK1628">_xlfn._xlws.FILTER(Table4[Column1],ISNUMBER(SEARCH(Table4[Column1],MIS[[#This Row],[OrderUniqueIdentifier]])),"")</f>
        <v>MS</v>
      </c>
    </row>
    <row r="1629" spans="1:37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>
        <f>_xlfn.XLOOKUP(MIS[[#This Row],[TRADING SYMBOL]],[1]Sheet1!$D:$D,[1]Sheet1!$C:$C)</f>
        <v>127.9</v>
      </c>
      <c r="AE1629">
        <f>MIS[[#This Row],[OrderAverageTradedPrice]]*MIS[[#This Row],[OrderQuantity]]</f>
        <v>30526</v>
      </c>
      <c r="AF1629">
        <f>MIS[[#This Row],[LTP]]*MIS[[#This Row],[OrderQuantity]]</f>
        <v>20464</v>
      </c>
      <c r="AG1629">
        <f>IF(MIS[[#This Row],[OrderSide]]="SELL",MIS[[#This Row],[VALUE]]-MIS[[#This Row],[LIVE_VALUE]],MIS[[#This Row],[LIVE_VALUE]]-MIS[[#This Row],[VALUE]])</f>
        <v>-10062</v>
      </c>
      <c r="AH1629" t="str" cm="1">
        <f t="array" ref="AH1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9" t="str">
        <f>MIS[[#This Row],[TRADING SYMBOL]]</f>
        <v>SENSEX2552081200PE</v>
      </c>
      <c r="AJ1629" t="str">
        <f>IF(RIGHT(MIS[[#This Row],[Main/Hedge]],4)="MAIN","MAIN","HEDGE")</f>
        <v>MAIN</v>
      </c>
      <c r="AK1629" t="str" cm="1">
        <f t="array" ref="AK1629">_xlfn._xlws.FILTER(Table4[Column1],ISNUMBER(SEARCH(Table4[Column1],MIS[[#This Row],[OrderUniqueIdentifier]])),"")</f>
        <v>MS</v>
      </c>
    </row>
    <row r="1630" spans="1:37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>
        <f>_xlfn.XLOOKUP(MIS[[#This Row],[TRADING SYMBOL]],[1]Sheet1!$D:$D,[1]Sheet1!$C:$C)</f>
        <v>386.75</v>
      </c>
      <c r="AE1630">
        <f>MIS[[#This Row],[OrderAverageTradedPrice]]*MIS[[#This Row],[OrderQuantity]]</f>
        <v>25561.999999999982</v>
      </c>
      <c r="AF1630">
        <f>MIS[[#This Row],[LTP]]*MIS[[#This Row],[OrderQuantity]]</f>
        <v>23205</v>
      </c>
      <c r="AG1630">
        <f>IF(MIS[[#This Row],[OrderSide]]="SELL",MIS[[#This Row],[VALUE]]-MIS[[#This Row],[LIVE_VALUE]],MIS[[#This Row],[LIVE_VALUE]]-MIS[[#This Row],[VALUE]])</f>
        <v>2356.9999999999818</v>
      </c>
      <c r="AH1630" t="str" cm="1">
        <f t="array" ref="AH1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0" t="str">
        <f>MIS[[#This Row],[TRADING SYMBOL]]</f>
        <v>SENSEX2552082500CE</v>
      </c>
      <c r="AJ1630" t="str">
        <f>IF(RIGHT(MIS[[#This Row],[Main/Hedge]],4)="MAIN","MAIN","HEDGE")</f>
        <v>MAIN</v>
      </c>
      <c r="AK1630" t="str" cm="1">
        <f t="array" ref="AK1630">_xlfn._xlws.FILTER(Table4[Column1],ISNUMBER(SEARCH(Table4[Column1],MIS[[#This Row],[OrderUniqueIdentifier]])),"")</f>
        <v>MS</v>
      </c>
    </row>
    <row r="1631" spans="1:37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>
        <f>_xlfn.XLOOKUP(MIS[[#This Row],[TRADING SYMBOL]],[1]Sheet1!$D:$D,[1]Sheet1!$C:$C)</f>
        <v>127.9</v>
      </c>
      <c r="AE1631">
        <f>MIS[[#This Row],[OrderAverageTradedPrice]]*MIS[[#This Row],[OrderQuantity]]</f>
        <v>7474</v>
      </c>
      <c r="AF1631">
        <f>MIS[[#This Row],[LTP]]*MIS[[#This Row],[OrderQuantity]]</f>
        <v>5116</v>
      </c>
      <c r="AG1631">
        <f>IF(MIS[[#This Row],[OrderSide]]="SELL",MIS[[#This Row],[VALUE]]-MIS[[#This Row],[LIVE_VALUE]],MIS[[#This Row],[LIVE_VALUE]]-MIS[[#This Row],[VALUE]])</f>
        <v>-2358</v>
      </c>
      <c r="AH1631" t="str" cm="1">
        <f t="array" ref="AH1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1" t="str">
        <f>MIS[[#This Row],[TRADING SYMBOL]]</f>
        <v>SENSEX2552081200PE</v>
      </c>
      <c r="AJ1631" t="str">
        <f>IF(RIGHT(MIS[[#This Row],[Main/Hedge]],4)="MAIN","MAIN","HEDGE")</f>
        <v>MAIN</v>
      </c>
      <c r="AK1631" t="str" cm="1">
        <f t="array" ref="AK1631">_xlfn._xlws.FILTER(Table4[Column1],ISNUMBER(SEARCH(Table4[Column1],MIS[[#This Row],[OrderUniqueIdentifier]])),"")</f>
        <v>MS</v>
      </c>
    </row>
    <row r="1632" spans="1:37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>
        <f>_xlfn.XLOOKUP(MIS[[#This Row],[TRADING SYMBOL]],[1]Sheet1!$D:$D,[1]Sheet1!$C:$C)</f>
        <v>127.9</v>
      </c>
      <c r="AE1632">
        <f>MIS[[#This Row],[OrderAverageTradedPrice]]*MIS[[#This Row],[OrderQuantity]]</f>
        <v>63573.99999999984</v>
      </c>
      <c r="AF1632">
        <f>MIS[[#This Row],[LTP]]*MIS[[#This Row],[OrderQuantity]]</f>
        <v>43486</v>
      </c>
      <c r="AG1632">
        <f>IF(MIS[[#This Row],[OrderSide]]="SELL",MIS[[#This Row],[VALUE]]-MIS[[#This Row],[LIVE_VALUE]],MIS[[#This Row],[LIVE_VALUE]]-MIS[[#This Row],[VALUE]])</f>
        <v>-20087.99999999984</v>
      </c>
      <c r="AH1632" t="str" cm="1">
        <f t="array" ref="AH1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2" t="str">
        <f>MIS[[#This Row],[TRADING SYMBOL]]</f>
        <v>SENSEX2552081200PE</v>
      </c>
      <c r="AJ1632" t="str">
        <f>IF(RIGHT(MIS[[#This Row],[Main/Hedge]],4)="MAIN","MAIN","HEDGE")</f>
        <v>MAIN</v>
      </c>
      <c r="AK1632" t="str" cm="1">
        <f t="array" ref="AK1632">_xlfn._xlws.FILTER(Table4[Column1],ISNUMBER(SEARCH(Table4[Column1],MIS[[#This Row],[OrderUniqueIdentifier]])),"")</f>
        <v>MS</v>
      </c>
    </row>
    <row r="1633" spans="1:37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>
        <f>_xlfn.XLOOKUP(MIS[[#This Row],[TRADING SYMBOL]],[1]Sheet1!$D:$D,[1]Sheet1!$C:$C)</f>
        <v>127.9</v>
      </c>
      <c r="AE1633">
        <f>MIS[[#This Row],[OrderAverageTradedPrice]]*MIS[[#This Row],[OrderQuantity]]</f>
        <v>22474.99999999992</v>
      </c>
      <c r="AF1633">
        <f>MIS[[#This Row],[LTP]]*MIS[[#This Row],[OrderQuantity]]</f>
        <v>15348</v>
      </c>
      <c r="AG1633">
        <f>IF(MIS[[#This Row],[OrderSide]]="SELL",MIS[[#This Row],[VALUE]]-MIS[[#This Row],[LIVE_VALUE]],MIS[[#This Row],[LIVE_VALUE]]-MIS[[#This Row],[VALUE]])</f>
        <v>-7126.99999999992</v>
      </c>
      <c r="AH1633" t="str" cm="1">
        <f t="array" ref="AH1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3" t="str">
        <f>MIS[[#This Row],[TRADING SYMBOL]]</f>
        <v>SENSEX2552081200PE</v>
      </c>
      <c r="AJ1633" t="str">
        <f>IF(RIGHT(MIS[[#This Row],[Main/Hedge]],4)="MAIN","MAIN","HEDGE")</f>
        <v>MAIN</v>
      </c>
      <c r="AK1633" t="str" cm="1">
        <f t="array" ref="AK1633">_xlfn._xlws.FILTER(Table4[Column1],ISNUMBER(SEARCH(Table4[Column1],MIS[[#This Row],[OrderUniqueIdentifier]])),"")</f>
        <v>MS</v>
      </c>
    </row>
    <row r="1634" spans="1:37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>
        <f>_xlfn.XLOOKUP(MIS[[#This Row],[TRADING SYMBOL]],[1]Sheet1!$D:$D,[1]Sheet1!$C:$C)</f>
        <v>127.9</v>
      </c>
      <c r="AE1634">
        <f>MIS[[#This Row],[OrderAverageTradedPrice]]*MIS[[#This Row],[OrderQuantity]]</f>
        <v>3738</v>
      </c>
      <c r="AF1634">
        <f>MIS[[#This Row],[LTP]]*MIS[[#This Row],[OrderQuantity]]</f>
        <v>2558</v>
      </c>
      <c r="AG1634">
        <f>IF(MIS[[#This Row],[OrderSide]]="SELL",MIS[[#This Row],[VALUE]]-MIS[[#This Row],[LIVE_VALUE]],MIS[[#This Row],[LIVE_VALUE]]-MIS[[#This Row],[VALUE]])</f>
        <v>-1180</v>
      </c>
      <c r="AH1634" t="str" cm="1">
        <f t="array" ref="AH1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4" t="str">
        <f>MIS[[#This Row],[TRADING SYMBOL]]</f>
        <v>SENSEX2552081200PE</v>
      </c>
      <c r="AJ1634" t="str">
        <f>IF(RIGHT(MIS[[#This Row],[Main/Hedge]],4)="MAIN","MAIN","HEDGE")</f>
        <v>MAIN</v>
      </c>
      <c r="AK1634" t="str" cm="1">
        <f t="array" ref="AK1634">_xlfn._xlws.FILTER(Table4[Column1],ISNUMBER(SEARCH(Table4[Column1],MIS[[#This Row],[OrderUniqueIdentifier]])),"")</f>
        <v>MS</v>
      </c>
    </row>
    <row r="1635" spans="1:37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>
        <f>_xlfn.XLOOKUP(MIS[[#This Row],[TRADING SYMBOL]],[1]Sheet1!$D:$D,[1]Sheet1!$C:$C)</f>
        <v>127.9</v>
      </c>
      <c r="AE1635">
        <f>MIS[[#This Row],[OrderAverageTradedPrice]]*MIS[[#This Row],[OrderQuantity]]</f>
        <v>7447</v>
      </c>
      <c r="AF1635">
        <f>MIS[[#This Row],[LTP]]*MIS[[#This Row],[OrderQuantity]]</f>
        <v>5116</v>
      </c>
      <c r="AG1635">
        <f>IF(MIS[[#This Row],[OrderSide]]="SELL",MIS[[#This Row],[VALUE]]-MIS[[#This Row],[LIVE_VALUE]],MIS[[#This Row],[LIVE_VALUE]]-MIS[[#This Row],[VALUE]])</f>
        <v>-2331</v>
      </c>
      <c r="AH1635" t="str" cm="1">
        <f t="array" ref="AH1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5" t="str">
        <f>MIS[[#This Row],[TRADING SYMBOL]]</f>
        <v>SENSEX2552081200PE</v>
      </c>
      <c r="AJ1635" t="str">
        <f>IF(RIGHT(MIS[[#This Row],[Main/Hedge]],4)="MAIN","MAIN","HEDGE")</f>
        <v>MAIN</v>
      </c>
      <c r="AK1635" t="str" cm="1">
        <f t="array" ref="AK1635">_xlfn._xlws.FILTER(Table4[Column1],ISNUMBER(SEARCH(Table4[Column1],MIS[[#This Row],[OrderUniqueIdentifier]])),"")</f>
        <v>MS</v>
      </c>
    </row>
    <row r="1636" spans="1:37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>
        <f>_xlfn.XLOOKUP(MIS[[#This Row],[TRADING SYMBOL]],[1]Sheet1!$D:$D,[1]Sheet1!$C:$C)</f>
        <v>104.4</v>
      </c>
      <c r="AE1636">
        <f>MIS[[#This Row],[OrderAverageTradedPrice]]*MIS[[#This Row],[OrderQuantity]]</f>
        <v>7803.0000000000009</v>
      </c>
      <c r="AF1636">
        <f>MIS[[#This Row],[LTP]]*MIS[[#This Row],[OrderQuantity]]</f>
        <v>6264</v>
      </c>
      <c r="AG1636">
        <f>IF(MIS[[#This Row],[OrderSide]]="SELL",MIS[[#This Row],[VALUE]]-MIS[[#This Row],[LIVE_VALUE]],MIS[[#This Row],[LIVE_VALUE]]-MIS[[#This Row],[VALUE]])</f>
        <v>-1539.0000000000009</v>
      </c>
      <c r="AH1636" t="str" cm="1">
        <f t="array" ref="AH1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6" t="str">
        <f>MIS[[#This Row],[TRADING SYMBOL]]</f>
        <v>SENSEX2552083500CE</v>
      </c>
      <c r="AJ1636" t="str">
        <f>IF(RIGHT(MIS[[#This Row],[Main/Hedge]],4)="MAIN","MAIN","HEDGE")</f>
        <v>MAIN</v>
      </c>
      <c r="AK1636" t="str" cm="1">
        <f t="array" ref="AK1636">_xlfn._xlws.FILTER(Table4[Column1],ISNUMBER(SEARCH(Table4[Column1],MIS[[#This Row],[OrderUniqueIdentifier]])),"")</f>
        <v>MS</v>
      </c>
    </row>
    <row r="1637" spans="1:37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>
        <f>_xlfn.XLOOKUP(MIS[[#This Row],[TRADING SYMBOL]],[1]Sheet1!$D:$D,[1]Sheet1!$C:$C)</f>
        <v>328</v>
      </c>
      <c r="AE1637">
        <f>MIS[[#This Row],[OrderAverageTradedPrice]]*MIS[[#This Row],[OrderQuantity]]</f>
        <v>25888.999999999982</v>
      </c>
      <c r="AF1637">
        <f>MIS[[#This Row],[LTP]]*MIS[[#This Row],[OrderQuantity]]</f>
        <v>19680</v>
      </c>
      <c r="AG1637">
        <f>IF(MIS[[#This Row],[OrderSide]]="SELL",MIS[[#This Row],[VALUE]]-MIS[[#This Row],[LIVE_VALUE]],MIS[[#This Row],[LIVE_VALUE]]-MIS[[#This Row],[VALUE]])</f>
        <v>6208.9999999999818</v>
      </c>
      <c r="AH1637" t="str" cm="1">
        <f t="array" ref="AH1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7" t="str">
        <f>MIS[[#This Row],[TRADING SYMBOL]]</f>
        <v>SENSEX2552082100PE</v>
      </c>
      <c r="AJ1637" t="str">
        <f>IF(RIGHT(MIS[[#This Row],[Main/Hedge]],4)="MAIN","MAIN","HEDGE")</f>
        <v>MAIN</v>
      </c>
      <c r="AK1637" t="str" cm="1">
        <f t="array" ref="AK1637">_xlfn._xlws.FILTER(Table4[Column1],ISNUMBER(SEARCH(Table4[Column1],MIS[[#This Row],[OrderUniqueIdentifier]])),"")</f>
        <v>MS</v>
      </c>
    </row>
    <row r="1638" spans="1:37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>
        <f>_xlfn.XLOOKUP(MIS[[#This Row],[TRADING SYMBOL]],[1]Sheet1!$D:$D,[1]Sheet1!$C:$C)</f>
        <v>104.4</v>
      </c>
      <c r="AE1638">
        <f>MIS[[#This Row],[OrderAverageTradedPrice]]*MIS[[#This Row],[OrderQuantity]]</f>
        <v>21111</v>
      </c>
      <c r="AF1638">
        <f>MIS[[#This Row],[LTP]]*MIS[[#This Row],[OrderQuantity]]</f>
        <v>16704</v>
      </c>
      <c r="AG1638">
        <f>IF(MIS[[#This Row],[OrderSide]]="SELL",MIS[[#This Row],[VALUE]]-MIS[[#This Row],[LIVE_VALUE]],MIS[[#This Row],[LIVE_VALUE]]-MIS[[#This Row],[VALUE]])</f>
        <v>-4407</v>
      </c>
      <c r="AH1638" t="str" cm="1">
        <f t="array" ref="AH1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8" t="str">
        <f>MIS[[#This Row],[TRADING SYMBOL]]</f>
        <v>SENSEX2552083500CE</v>
      </c>
      <c r="AJ1638" t="str">
        <f>IF(RIGHT(MIS[[#This Row],[Main/Hedge]],4)="MAIN","MAIN","HEDGE")</f>
        <v>MAIN</v>
      </c>
      <c r="AK1638" t="str" cm="1">
        <f t="array" ref="AK1638">_xlfn._xlws.FILTER(Table4[Column1],ISNUMBER(SEARCH(Table4[Column1],MIS[[#This Row],[OrderUniqueIdentifier]])),"")</f>
        <v>MS</v>
      </c>
    </row>
    <row r="1639" spans="1:37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>
        <f>_xlfn.XLOOKUP(MIS[[#This Row],[TRADING SYMBOL]],[1]Sheet1!$D:$D,[1]Sheet1!$C:$C)</f>
        <v>490.65</v>
      </c>
      <c r="AE1639">
        <f>MIS[[#This Row],[OrderAverageTradedPrice]]*MIS[[#This Row],[OrderQuantity]]</f>
        <v>42328</v>
      </c>
      <c r="AF1639">
        <f>MIS[[#This Row],[LTP]]*MIS[[#This Row],[OrderQuantity]]</f>
        <v>39252</v>
      </c>
      <c r="AG1639">
        <f>IF(MIS[[#This Row],[OrderSide]]="SELL",MIS[[#This Row],[VALUE]]-MIS[[#This Row],[LIVE_VALUE]],MIS[[#This Row],[LIVE_VALUE]]-MIS[[#This Row],[VALUE]])</f>
        <v>3076</v>
      </c>
      <c r="AH1639" t="str" cm="1">
        <f t="array" ref="AH1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9" t="str">
        <f>MIS[[#This Row],[TRADING SYMBOL]]</f>
        <v>SENSEX2552082300CE</v>
      </c>
      <c r="AJ1639" t="str">
        <f>IF(RIGHT(MIS[[#This Row],[Main/Hedge]],4)="MAIN","MAIN","HEDGE")</f>
        <v>MAIN</v>
      </c>
      <c r="AK1639" t="str" cm="1">
        <f t="array" ref="AK1639">_xlfn._xlws.FILTER(Table4[Column1],ISNUMBER(SEARCH(Table4[Column1],MIS[[#This Row],[OrderUniqueIdentifier]])),"")</f>
        <v>MS</v>
      </c>
    </row>
    <row r="1640" spans="1:37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>
        <f>_xlfn.XLOOKUP(MIS[[#This Row],[TRADING SYMBOL]],[1]Sheet1!$D:$D,[1]Sheet1!$C:$C)</f>
        <v>409.5</v>
      </c>
      <c r="AE1640">
        <f>MIS[[#This Row],[OrderAverageTradedPrice]]*MIS[[#This Row],[OrderQuantity]]</f>
        <v>41288</v>
      </c>
      <c r="AF1640">
        <f>MIS[[#This Row],[LTP]]*MIS[[#This Row],[OrderQuantity]]</f>
        <v>32760</v>
      </c>
      <c r="AG1640">
        <f>IF(MIS[[#This Row],[OrderSide]]="SELL",MIS[[#This Row],[VALUE]]-MIS[[#This Row],[LIVE_VALUE]],MIS[[#This Row],[LIVE_VALUE]]-MIS[[#This Row],[VALUE]])</f>
        <v>8528</v>
      </c>
      <c r="AH1640" t="str" cm="1">
        <f t="array" ref="AH1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0" t="str">
        <f>MIS[[#This Row],[TRADING SYMBOL]]</f>
        <v>SENSEX2552082300PE</v>
      </c>
      <c r="AJ1640" t="str">
        <f>IF(RIGHT(MIS[[#This Row],[Main/Hedge]],4)="MAIN","MAIN","HEDGE")</f>
        <v>MAIN</v>
      </c>
      <c r="AK1640" t="str" cm="1">
        <f t="array" ref="AK1640">_xlfn._xlws.FILTER(Table4[Column1],ISNUMBER(SEARCH(Table4[Column1],MIS[[#This Row],[OrderUniqueIdentifier]])),"")</f>
        <v>MS</v>
      </c>
    </row>
    <row r="1641" spans="1:37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>
        <f>_xlfn.XLOOKUP(MIS[[#This Row],[TRADING SYMBOL]],[1]Sheet1!$D:$D,[1]Sheet1!$C:$C)</f>
        <v>441.2</v>
      </c>
      <c r="AE1641">
        <f>MIS[[#This Row],[OrderAverageTradedPrice]]*MIS[[#This Row],[OrderQuantity]]</f>
        <v>38474</v>
      </c>
      <c r="AF1641">
        <f>MIS[[#This Row],[LTP]]*MIS[[#This Row],[OrderQuantity]]</f>
        <v>35296</v>
      </c>
      <c r="AG1641">
        <f>IF(MIS[[#This Row],[OrderSide]]="SELL",MIS[[#This Row],[VALUE]]-MIS[[#This Row],[LIVE_VALUE]],MIS[[#This Row],[LIVE_VALUE]]-MIS[[#This Row],[VALUE]])</f>
        <v>3178</v>
      </c>
      <c r="AH1641" t="str" cm="1">
        <f t="array" ref="AH1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1" t="str">
        <f>MIS[[#This Row],[TRADING SYMBOL]]</f>
        <v>SENSEX2552082400CE</v>
      </c>
      <c r="AJ1641" t="str">
        <f>IF(RIGHT(MIS[[#This Row],[Main/Hedge]],4)="MAIN","MAIN","HEDGE")</f>
        <v>MAIN</v>
      </c>
      <c r="AK1641" t="str" cm="1">
        <f t="array" ref="AK1641">_xlfn._xlws.FILTER(Table4[Column1],ISNUMBER(SEARCH(Table4[Column1],MIS[[#This Row],[OrderUniqueIdentifier]])),"")</f>
        <v>MS</v>
      </c>
    </row>
    <row r="1642" spans="1:37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>
        <f>_xlfn.XLOOKUP(MIS[[#This Row],[TRADING SYMBOL]],[1]Sheet1!$D:$D,[1]Sheet1!$C:$C)</f>
        <v>367</v>
      </c>
      <c r="AE1642">
        <f>MIS[[#This Row],[OrderAverageTradedPrice]]*MIS[[#This Row],[OrderQuantity]]</f>
        <v>37701</v>
      </c>
      <c r="AF1642">
        <f>MIS[[#This Row],[LTP]]*MIS[[#This Row],[OrderQuantity]]</f>
        <v>29360</v>
      </c>
      <c r="AG1642">
        <f>IF(MIS[[#This Row],[OrderSide]]="SELL",MIS[[#This Row],[VALUE]]-MIS[[#This Row],[LIVE_VALUE]],MIS[[#This Row],[LIVE_VALUE]]-MIS[[#This Row],[VALUE]])</f>
        <v>8341</v>
      </c>
      <c r="AH1642" t="str" cm="1">
        <f t="array" ref="AH1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2" t="str">
        <f>MIS[[#This Row],[TRADING SYMBOL]]</f>
        <v>SENSEX2552082200PE</v>
      </c>
      <c r="AJ1642" t="str">
        <f>IF(RIGHT(MIS[[#This Row],[Main/Hedge]],4)="MAIN","MAIN","HEDGE")</f>
        <v>MAIN</v>
      </c>
      <c r="AK1642" t="str" cm="1">
        <f t="array" ref="AK1642">_xlfn._xlws.FILTER(Table4[Column1],ISNUMBER(SEARCH(Table4[Column1],MIS[[#This Row],[OrderUniqueIdentifier]])),"")</f>
        <v>MS</v>
      </c>
    </row>
    <row r="1643" spans="1:37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>
        <f>_xlfn.XLOOKUP(MIS[[#This Row],[TRADING SYMBOL]],[1]Sheet1!$D:$D,[1]Sheet1!$C:$C)</f>
        <v>386.75</v>
      </c>
      <c r="AE1643">
        <f>MIS[[#This Row],[OrderAverageTradedPrice]]*MIS[[#This Row],[OrderQuantity]]</f>
        <v>34503</v>
      </c>
      <c r="AF1643">
        <f>MIS[[#This Row],[LTP]]*MIS[[#This Row],[OrderQuantity]]</f>
        <v>30940</v>
      </c>
      <c r="AG1643">
        <f>IF(MIS[[#This Row],[OrderSide]]="SELL",MIS[[#This Row],[VALUE]]-MIS[[#This Row],[LIVE_VALUE]],MIS[[#This Row],[LIVE_VALUE]]-MIS[[#This Row],[VALUE]])</f>
        <v>3563</v>
      </c>
      <c r="AH1643" t="str" cm="1">
        <f t="array" ref="AH1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3" t="str">
        <f>MIS[[#This Row],[TRADING SYMBOL]]</f>
        <v>SENSEX2552082500CE</v>
      </c>
      <c r="AJ1643" t="str">
        <f>IF(RIGHT(MIS[[#This Row],[Main/Hedge]],4)="MAIN","MAIN","HEDGE")</f>
        <v>MAIN</v>
      </c>
      <c r="AK1643" t="str" cm="1">
        <f t="array" ref="AK1643">_xlfn._xlws.FILTER(Table4[Column1],ISNUMBER(SEARCH(Table4[Column1],MIS[[#This Row],[OrderUniqueIdentifier]])),"")</f>
        <v>MS</v>
      </c>
    </row>
    <row r="1644" spans="1:37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>
        <f>_xlfn.XLOOKUP(MIS[[#This Row],[TRADING SYMBOL]],[1]Sheet1!$D:$D,[1]Sheet1!$C:$C)</f>
        <v>490.65</v>
      </c>
      <c r="AE1644">
        <f>MIS[[#This Row],[OrderAverageTradedPrice]]*MIS[[#This Row],[OrderQuantity]]</f>
        <v>84839</v>
      </c>
      <c r="AF1644">
        <f>MIS[[#This Row],[LTP]]*MIS[[#This Row],[OrderQuantity]]</f>
        <v>78504</v>
      </c>
      <c r="AG1644">
        <f>IF(MIS[[#This Row],[OrderSide]]="SELL",MIS[[#This Row],[VALUE]]-MIS[[#This Row],[LIVE_VALUE]],MIS[[#This Row],[LIVE_VALUE]]-MIS[[#This Row],[VALUE]])</f>
        <v>6335</v>
      </c>
      <c r="AH1644" t="str" cm="1">
        <f t="array" ref="AH1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4" t="str">
        <f>MIS[[#This Row],[TRADING SYMBOL]]</f>
        <v>SENSEX2552082300CE</v>
      </c>
      <c r="AJ1644" t="str">
        <f>IF(RIGHT(MIS[[#This Row],[Main/Hedge]],4)="MAIN","MAIN","HEDGE")</f>
        <v>MAIN</v>
      </c>
      <c r="AK1644" t="str" cm="1">
        <f t="array" ref="AK1644">_xlfn._xlws.FILTER(Table4[Column1],ISNUMBER(SEARCH(Table4[Column1],MIS[[#This Row],[OrderUniqueIdentifier]])),"")</f>
        <v>MS</v>
      </c>
    </row>
    <row r="1645" spans="1:37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>
        <f>_xlfn.XLOOKUP(MIS[[#This Row],[TRADING SYMBOL]],[1]Sheet1!$D:$D,[1]Sheet1!$C:$C)</f>
        <v>490.65</v>
      </c>
      <c r="AE1645">
        <f>MIS[[#This Row],[OrderAverageTradedPrice]]*MIS[[#This Row],[OrderQuantity]]</f>
        <v>10597</v>
      </c>
      <c r="AF1645">
        <f>MIS[[#This Row],[LTP]]*MIS[[#This Row],[OrderQuantity]]</f>
        <v>9813</v>
      </c>
      <c r="AG1645">
        <f>IF(MIS[[#This Row],[OrderSide]]="SELL",MIS[[#This Row],[VALUE]]-MIS[[#This Row],[LIVE_VALUE]],MIS[[#This Row],[LIVE_VALUE]]-MIS[[#This Row],[VALUE]])</f>
        <v>784</v>
      </c>
      <c r="AH1645" t="str" cm="1">
        <f t="array" ref="AH1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5" t="str">
        <f>MIS[[#This Row],[TRADING SYMBOL]]</f>
        <v>SENSEX2552082300CE</v>
      </c>
      <c r="AJ1645" t="str">
        <f>IF(RIGHT(MIS[[#This Row],[Main/Hedge]],4)="MAIN","MAIN","HEDGE")</f>
        <v>MAIN</v>
      </c>
      <c r="AK1645" t="str" cm="1">
        <f t="array" ref="AK1645">_xlfn._xlws.FILTER(Table4[Column1],ISNUMBER(SEARCH(Table4[Column1],MIS[[#This Row],[OrderUniqueIdentifier]])),"")</f>
        <v>MS</v>
      </c>
    </row>
    <row r="1646" spans="1:37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>
        <f>_xlfn.XLOOKUP(MIS[[#This Row],[TRADING SYMBOL]],[1]Sheet1!$D:$D,[1]Sheet1!$C:$C)</f>
        <v>328</v>
      </c>
      <c r="AE1646">
        <f>MIS[[#This Row],[OrderAverageTradedPrice]]*MIS[[#This Row],[OrderQuantity]]</f>
        <v>34392</v>
      </c>
      <c r="AF1646">
        <f>MIS[[#This Row],[LTP]]*MIS[[#This Row],[OrderQuantity]]</f>
        <v>26240</v>
      </c>
      <c r="AG1646">
        <f>IF(MIS[[#This Row],[OrderSide]]="SELL",MIS[[#This Row],[VALUE]]-MIS[[#This Row],[LIVE_VALUE]],MIS[[#This Row],[LIVE_VALUE]]-MIS[[#This Row],[VALUE]])</f>
        <v>8152</v>
      </c>
      <c r="AH1646" t="str" cm="1">
        <f t="array" ref="AH1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6" t="str">
        <f>MIS[[#This Row],[TRADING SYMBOL]]</f>
        <v>SENSEX2552082100PE</v>
      </c>
      <c r="AJ1646" t="str">
        <f>IF(RIGHT(MIS[[#This Row],[Main/Hedge]],4)="MAIN","MAIN","HEDGE")</f>
        <v>MAIN</v>
      </c>
      <c r="AK1646" t="str" cm="1">
        <f t="array" ref="AK1646">_xlfn._xlws.FILTER(Table4[Column1],ISNUMBER(SEARCH(Table4[Column1],MIS[[#This Row],[OrderUniqueIdentifier]])),"")</f>
        <v>MS</v>
      </c>
    </row>
    <row r="1647" spans="1:37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>
        <f>_xlfn.XLOOKUP(MIS[[#This Row],[TRADING SYMBOL]],[1]Sheet1!$D:$D,[1]Sheet1!$C:$C)</f>
        <v>104.4</v>
      </c>
      <c r="AE1647">
        <f>MIS[[#This Row],[OrderAverageTradedPrice]]*MIS[[#This Row],[OrderQuantity]]</f>
        <v>5214</v>
      </c>
      <c r="AF1647">
        <f>MIS[[#This Row],[LTP]]*MIS[[#This Row],[OrderQuantity]]</f>
        <v>4176</v>
      </c>
      <c r="AG1647">
        <f>IF(MIS[[#This Row],[OrderSide]]="SELL",MIS[[#This Row],[VALUE]]-MIS[[#This Row],[LIVE_VALUE]],MIS[[#This Row],[LIVE_VALUE]]-MIS[[#This Row],[VALUE]])</f>
        <v>-1038</v>
      </c>
      <c r="AH1647" t="str" cm="1">
        <f t="array" ref="AH1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7" t="str">
        <f>MIS[[#This Row],[TRADING SYMBOL]]</f>
        <v>SENSEX2552083500CE</v>
      </c>
      <c r="AJ1647" t="str">
        <f>IF(RIGHT(MIS[[#This Row],[Main/Hedge]],4)="MAIN","MAIN","HEDGE")</f>
        <v>MAIN</v>
      </c>
      <c r="AK1647" t="str" cm="1">
        <f t="array" ref="AK1647">_xlfn._xlws.FILTER(Table4[Column1],ISNUMBER(SEARCH(Table4[Column1],MIS[[#This Row],[OrderUniqueIdentifier]])),"")</f>
        <v>MS</v>
      </c>
    </row>
    <row r="1648" spans="1:37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>
        <f>_xlfn.XLOOKUP(MIS[[#This Row],[TRADING SYMBOL]],[1]Sheet1!$D:$D,[1]Sheet1!$C:$C)</f>
        <v>104.4</v>
      </c>
      <c r="AE1648">
        <f>MIS[[#This Row],[OrderAverageTradedPrice]]*MIS[[#This Row],[OrderQuantity]]</f>
        <v>44221.99999999968</v>
      </c>
      <c r="AF1648">
        <f>MIS[[#This Row],[LTP]]*MIS[[#This Row],[OrderQuantity]]</f>
        <v>35496</v>
      </c>
      <c r="AG1648">
        <f>IF(MIS[[#This Row],[OrderSide]]="SELL",MIS[[#This Row],[VALUE]]-MIS[[#This Row],[LIVE_VALUE]],MIS[[#This Row],[LIVE_VALUE]]-MIS[[#This Row],[VALUE]])</f>
        <v>-8725.9999999996799</v>
      </c>
      <c r="AH1648" t="str" cm="1">
        <f t="array" ref="AH1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8" t="str">
        <f>MIS[[#This Row],[TRADING SYMBOL]]</f>
        <v>SENSEX2552083500CE</v>
      </c>
      <c r="AJ1648" t="str">
        <f>IF(RIGHT(MIS[[#This Row],[Main/Hedge]],4)="MAIN","MAIN","HEDGE")</f>
        <v>MAIN</v>
      </c>
      <c r="AK1648" t="str" cm="1">
        <f t="array" ref="AK1648">_xlfn._xlws.FILTER(Table4[Column1],ISNUMBER(SEARCH(Table4[Column1],MIS[[#This Row],[OrderUniqueIdentifier]])),"")</f>
        <v>MS</v>
      </c>
    </row>
    <row r="1649" spans="1:37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>
        <f>_xlfn.XLOOKUP(MIS[[#This Row],[TRADING SYMBOL]],[1]Sheet1!$D:$D,[1]Sheet1!$C:$C)</f>
        <v>409.5</v>
      </c>
      <c r="AE1649">
        <f>MIS[[#This Row],[OrderAverageTradedPrice]]*MIS[[#This Row],[OrderQuantity]]</f>
        <v>83014</v>
      </c>
      <c r="AF1649">
        <f>MIS[[#This Row],[LTP]]*MIS[[#This Row],[OrderQuantity]]</f>
        <v>65520</v>
      </c>
      <c r="AG1649">
        <f>IF(MIS[[#This Row],[OrderSide]]="SELL",MIS[[#This Row],[VALUE]]-MIS[[#This Row],[LIVE_VALUE]],MIS[[#This Row],[LIVE_VALUE]]-MIS[[#This Row],[VALUE]])</f>
        <v>17494</v>
      </c>
      <c r="AH1649" t="str" cm="1">
        <f t="array" ref="AH1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9" t="str">
        <f>MIS[[#This Row],[TRADING SYMBOL]]</f>
        <v>SENSEX2552082300PE</v>
      </c>
      <c r="AJ1649" t="str">
        <f>IF(RIGHT(MIS[[#This Row],[Main/Hedge]],4)="MAIN","MAIN","HEDGE")</f>
        <v>MAIN</v>
      </c>
      <c r="AK1649" t="str" cm="1">
        <f t="array" ref="AK1649">_xlfn._xlws.FILTER(Table4[Column1],ISNUMBER(SEARCH(Table4[Column1],MIS[[#This Row],[OrderUniqueIdentifier]])),"")</f>
        <v>MS</v>
      </c>
    </row>
    <row r="1650" spans="1:37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>
        <f>_xlfn.XLOOKUP(MIS[[#This Row],[TRADING SYMBOL]],[1]Sheet1!$D:$D,[1]Sheet1!$C:$C)</f>
        <v>104.4</v>
      </c>
      <c r="AE1650">
        <f>MIS[[#This Row],[OrderAverageTradedPrice]]*MIS[[#This Row],[OrderQuantity]]</f>
        <v>2603</v>
      </c>
      <c r="AF1650">
        <f>MIS[[#This Row],[LTP]]*MIS[[#This Row],[OrderQuantity]]</f>
        <v>2088</v>
      </c>
      <c r="AG1650">
        <f>IF(MIS[[#This Row],[OrderSide]]="SELL",MIS[[#This Row],[VALUE]]-MIS[[#This Row],[LIVE_VALUE]],MIS[[#This Row],[LIVE_VALUE]]-MIS[[#This Row],[VALUE]])</f>
        <v>-515</v>
      </c>
      <c r="AH1650" t="str" cm="1">
        <f t="array" ref="AH1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0" t="str">
        <f>MIS[[#This Row],[TRADING SYMBOL]]</f>
        <v>SENSEX2552083500CE</v>
      </c>
      <c r="AJ1650" t="str">
        <f>IF(RIGHT(MIS[[#This Row],[Main/Hedge]],4)="MAIN","MAIN","HEDGE")</f>
        <v>MAIN</v>
      </c>
      <c r="AK1650" t="str" cm="1">
        <f t="array" ref="AK1650">_xlfn._xlws.FILTER(Table4[Column1],ISNUMBER(SEARCH(Table4[Column1],MIS[[#This Row],[OrderUniqueIdentifier]])),"")</f>
        <v>MS</v>
      </c>
    </row>
    <row r="1651" spans="1:37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>
        <f>_xlfn.XLOOKUP(MIS[[#This Row],[TRADING SYMBOL]],[1]Sheet1!$D:$D,[1]Sheet1!$C:$C)</f>
        <v>409.5</v>
      </c>
      <c r="AE1651">
        <f>MIS[[#This Row],[OrderAverageTradedPrice]]*MIS[[#This Row],[OrderQuantity]]</f>
        <v>10364</v>
      </c>
      <c r="AF1651">
        <f>MIS[[#This Row],[LTP]]*MIS[[#This Row],[OrderQuantity]]</f>
        <v>8190</v>
      </c>
      <c r="AG1651">
        <f>IF(MIS[[#This Row],[OrderSide]]="SELL",MIS[[#This Row],[VALUE]]-MIS[[#This Row],[LIVE_VALUE]],MIS[[#This Row],[LIVE_VALUE]]-MIS[[#This Row],[VALUE]])</f>
        <v>2174</v>
      </c>
      <c r="AH1651" t="str" cm="1">
        <f t="array" ref="AH1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1" t="str">
        <f>MIS[[#This Row],[TRADING SYMBOL]]</f>
        <v>SENSEX2552082300PE</v>
      </c>
      <c r="AJ1651" t="str">
        <f>IF(RIGHT(MIS[[#This Row],[Main/Hedge]],4)="MAIN","MAIN","HEDGE")</f>
        <v>MAIN</v>
      </c>
      <c r="AK1651" t="str" cm="1">
        <f t="array" ref="AK1651">_xlfn._xlws.FILTER(Table4[Column1],ISNUMBER(SEARCH(Table4[Column1],MIS[[#This Row],[OrderUniqueIdentifier]])),"")</f>
        <v>MS</v>
      </c>
    </row>
    <row r="1652" spans="1:37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>
        <f>_xlfn.XLOOKUP(MIS[[#This Row],[TRADING SYMBOL]],[1]Sheet1!$D:$D,[1]Sheet1!$C:$C)</f>
        <v>104.4</v>
      </c>
      <c r="AE1652">
        <f>MIS[[#This Row],[OrderAverageTradedPrice]]*MIS[[#This Row],[OrderQuantity]]</f>
        <v>15664.99999999992</v>
      </c>
      <c r="AF1652">
        <f>MIS[[#This Row],[LTP]]*MIS[[#This Row],[OrderQuantity]]</f>
        <v>12528</v>
      </c>
      <c r="AG1652">
        <f>IF(MIS[[#This Row],[OrderSide]]="SELL",MIS[[#This Row],[VALUE]]-MIS[[#This Row],[LIVE_VALUE]],MIS[[#This Row],[LIVE_VALUE]]-MIS[[#This Row],[VALUE]])</f>
        <v>-3136.99999999992</v>
      </c>
      <c r="AH1652" t="str" cm="1">
        <f t="array" ref="AH1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2" t="str">
        <f>MIS[[#This Row],[TRADING SYMBOL]]</f>
        <v>SENSEX2552083500CE</v>
      </c>
      <c r="AJ1652" t="str">
        <f>IF(RIGHT(MIS[[#This Row],[Main/Hedge]],4)="MAIN","MAIN","HEDGE")</f>
        <v>MAIN</v>
      </c>
      <c r="AK1652" t="str" cm="1">
        <f t="array" ref="AK1652">_xlfn._xlws.FILTER(Table4[Column1],ISNUMBER(SEARCH(Table4[Column1],MIS[[#This Row],[OrderUniqueIdentifier]])),"")</f>
        <v>MS</v>
      </c>
    </row>
    <row r="1653" spans="1:37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>
        <f>_xlfn.XLOOKUP(MIS[[#This Row],[TRADING SYMBOL]],[1]Sheet1!$D:$D,[1]Sheet1!$C:$C)</f>
        <v>441.2</v>
      </c>
      <c r="AE1653">
        <f>MIS[[#This Row],[OrderAverageTradedPrice]]*MIS[[#This Row],[OrderQuantity]]</f>
        <v>76412</v>
      </c>
      <c r="AF1653">
        <f>MIS[[#This Row],[LTP]]*MIS[[#This Row],[OrderQuantity]]</f>
        <v>70592</v>
      </c>
      <c r="AG1653">
        <f>IF(MIS[[#This Row],[OrderSide]]="SELL",MIS[[#This Row],[VALUE]]-MIS[[#This Row],[LIVE_VALUE]],MIS[[#This Row],[LIVE_VALUE]]-MIS[[#This Row],[VALUE]])</f>
        <v>5820</v>
      </c>
      <c r="AH1653" t="str" cm="1">
        <f t="array" ref="AH1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3" t="str">
        <f>MIS[[#This Row],[TRADING SYMBOL]]</f>
        <v>SENSEX2552082400CE</v>
      </c>
      <c r="AJ1653" t="str">
        <f>IF(RIGHT(MIS[[#This Row],[Main/Hedge]],4)="MAIN","MAIN","HEDGE")</f>
        <v>MAIN</v>
      </c>
      <c r="AK1653" t="str" cm="1">
        <f t="array" ref="AK1653">_xlfn._xlws.FILTER(Table4[Column1],ISNUMBER(SEARCH(Table4[Column1],MIS[[#This Row],[OrderUniqueIdentifier]])),"")</f>
        <v>MS</v>
      </c>
    </row>
    <row r="1654" spans="1:37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>
        <f>_xlfn.XLOOKUP(MIS[[#This Row],[TRADING SYMBOL]],[1]Sheet1!$D:$D,[1]Sheet1!$C:$C)</f>
        <v>441.2</v>
      </c>
      <c r="AE1654">
        <f>MIS[[#This Row],[OrderAverageTradedPrice]]*MIS[[#This Row],[OrderQuantity]]</f>
        <v>9555</v>
      </c>
      <c r="AF1654">
        <f>MIS[[#This Row],[LTP]]*MIS[[#This Row],[OrderQuantity]]</f>
        <v>8824</v>
      </c>
      <c r="AG1654">
        <f>IF(MIS[[#This Row],[OrderSide]]="SELL",MIS[[#This Row],[VALUE]]-MIS[[#This Row],[LIVE_VALUE]],MIS[[#This Row],[LIVE_VALUE]]-MIS[[#This Row],[VALUE]])</f>
        <v>731</v>
      </c>
      <c r="AH1654" t="str" cm="1">
        <f t="array" ref="AH1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4" t="str">
        <f>MIS[[#This Row],[TRADING SYMBOL]]</f>
        <v>SENSEX2552082400CE</v>
      </c>
      <c r="AJ1654" t="str">
        <f>IF(RIGHT(MIS[[#This Row],[Main/Hedge]],4)="MAIN","MAIN","HEDGE")</f>
        <v>MAIN</v>
      </c>
      <c r="AK1654" t="str" cm="1">
        <f t="array" ref="AK1654">_xlfn._xlws.FILTER(Table4[Column1],ISNUMBER(SEARCH(Table4[Column1],MIS[[#This Row],[OrderUniqueIdentifier]])),"")</f>
        <v>MS</v>
      </c>
    </row>
    <row r="1655" spans="1:37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>
        <f>_xlfn.XLOOKUP(MIS[[#This Row],[TRADING SYMBOL]],[1]Sheet1!$D:$D,[1]Sheet1!$C:$C)</f>
        <v>104.4</v>
      </c>
      <c r="AE1655">
        <f>MIS[[#This Row],[OrderAverageTradedPrice]]*MIS[[#This Row],[OrderQuantity]]</f>
        <v>5224</v>
      </c>
      <c r="AF1655">
        <f>MIS[[#This Row],[LTP]]*MIS[[#This Row],[OrderQuantity]]</f>
        <v>4176</v>
      </c>
      <c r="AG1655">
        <f>IF(MIS[[#This Row],[OrderSide]]="SELL",MIS[[#This Row],[VALUE]]-MIS[[#This Row],[LIVE_VALUE]],MIS[[#This Row],[LIVE_VALUE]]-MIS[[#This Row],[VALUE]])</f>
        <v>-1048</v>
      </c>
      <c r="AH1655" t="str" cm="1">
        <f t="array" ref="AH1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5" t="str">
        <f>MIS[[#This Row],[TRADING SYMBOL]]</f>
        <v>SENSEX2552083500CE</v>
      </c>
      <c r="AJ1655" t="str">
        <f>IF(RIGHT(MIS[[#This Row],[Main/Hedge]],4)="MAIN","MAIN","HEDGE")</f>
        <v>MAIN</v>
      </c>
      <c r="AK1655" t="str" cm="1">
        <f t="array" ref="AK1655">_xlfn._xlws.FILTER(Table4[Column1],ISNUMBER(SEARCH(Table4[Column1],MIS[[#This Row],[OrderUniqueIdentifier]])),"")</f>
        <v>MS</v>
      </c>
    </row>
    <row r="1656" spans="1:37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>
        <f>_xlfn.XLOOKUP(MIS[[#This Row],[TRADING SYMBOL]],[1]Sheet1!$D:$D,[1]Sheet1!$C:$C)</f>
        <v>490.65</v>
      </c>
      <c r="AE1656">
        <f>MIS[[#This Row],[OrderAverageTradedPrice]]*MIS[[#This Row],[OrderQuantity]]</f>
        <v>63058.99999999992</v>
      </c>
      <c r="AF1656">
        <f>MIS[[#This Row],[LTP]]*MIS[[#This Row],[OrderQuantity]]</f>
        <v>58878</v>
      </c>
      <c r="AG1656">
        <f>IF(MIS[[#This Row],[OrderSide]]="SELL",MIS[[#This Row],[VALUE]]-MIS[[#This Row],[LIVE_VALUE]],MIS[[#This Row],[LIVE_VALUE]]-MIS[[#This Row],[VALUE]])</f>
        <v>4180.99999999992</v>
      </c>
      <c r="AH1656" t="str" cm="1">
        <f t="array" ref="AH1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6" t="str">
        <f>MIS[[#This Row],[TRADING SYMBOL]]</f>
        <v>SENSEX2552082300CE</v>
      </c>
      <c r="AJ1656" t="str">
        <f>IF(RIGHT(MIS[[#This Row],[Main/Hedge]],4)="MAIN","MAIN","HEDGE")</f>
        <v>MAIN</v>
      </c>
      <c r="AK1656" t="str" cm="1">
        <f t="array" ref="AK1656">_xlfn._xlws.FILTER(Table4[Column1],ISNUMBER(SEARCH(Table4[Column1],MIS[[#This Row],[OrderUniqueIdentifier]])),"")</f>
        <v>MS</v>
      </c>
    </row>
    <row r="1657" spans="1:37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>
        <f>_xlfn.XLOOKUP(MIS[[#This Row],[TRADING SYMBOL]],[1]Sheet1!$D:$D,[1]Sheet1!$C:$C)</f>
        <v>490.65</v>
      </c>
      <c r="AE1657">
        <f>MIS[[#This Row],[OrderAverageTradedPrice]]*MIS[[#This Row],[OrderQuantity]]</f>
        <v>21039</v>
      </c>
      <c r="AF1657">
        <f>MIS[[#This Row],[LTP]]*MIS[[#This Row],[OrderQuantity]]</f>
        <v>19626</v>
      </c>
      <c r="AG1657">
        <f>IF(MIS[[#This Row],[OrderSide]]="SELL",MIS[[#This Row],[VALUE]]-MIS[[#This Row],[LIVE_VALUE]],MIS[[#This Row],[LIVE_VALUE]]-MIS[[#This Row],[VALUE]])</f>
        <v>1413</v>
      </c>
      <c r="AH1657" t="str" cm="1">
        <f t="array" ref="AH1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7" t="str">
        <f>MIS[[#This Row],[TRADING SYMBOL]]</f>
        <v>SENSEX2552082300CE</v>
      </c>
      <c r="AJ1657" t="str">
        <f>IF(RIGHT(MIS[[#This Row],[Main/Hedge]],4)="MAIN","MAIN","HEDGE")</f>
        <v>MAIN</v>
      </c>
      <c r="AK1657" t="str" cm="1">
        <f t="array" ref="AK1657">_xlfn._xlws.FILTER(Table4[Column1],ISNUMBER(SEARCH(Table4[Column1],MIS[[#This Row],[OrderUniqueIdentifier]])),"")</f>
        <v>MS</v>
      </c>
    </row>
    <row r="1658" spans="1:37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>
        <f>_xlfn.XLOOKUP(MIS[[#This Row],[TRADING SYMBOL]],[1]Sheet1!$D:$D,[1]Sheet1!$C:$C)</f>
        <v>490.65</v>
      </c>
      <c r="AE1658">
        <f>MIS[[#This Row],[OrderAverageTradedPrice]]*MIS[[#This Row],[OrderQuantity]]</f>
        <v>179754.99999999991</v>
      </c>
      <c r="AF1658">
        <f>MIS[[#This Row],[LTP]]*MIS[[#This Row],[OrderQuantity]]</f>
        <v>166821</v>
      </c>
      <c r="AG1658">
        <f>IF(MIS[[#This Row],[OrderSide]]="SELL",MIS[[#This Row],[VALUE]]-MIS[[#This Row],[LIVE_VALUE]],MIS[[#This Row],[LIVE_VALUE]]-MIS[[#This Row],[VALUE]])</f>
        <v>12933.999999999913</v>
      </c>
      <c r="AH1658" t="str" cm="1">
        <f t="array" ref="AH1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8" t="str">
        <f>MIS[[#This Row],[TRADING SYMBOL]]</f>
        <v>SENSEX2552082300CE</v>
      </c>
      <c r="AJ1658" t="str">
        <f>IF(RIGHT(MIS[[#This Row],[Main/Hedge]],4)="MAIN","MAIN","HEDGE")</f>
        <v>MAIN</v>
      </c>
      <c r="AK1658" t="str" cm="1">
        <f t="array" ref="AK1658">_xlfn._xlws.FILTER(Table4[Column1],ISNUMBER(SEARCH(Table4[Column1],MIS[[#This Row],[OrderUniqueIdentifier]])),"")</f>
        <v>MS</v>
      </c>
    </row>
    <row r="1659" spans="1:37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>
        <f>_xlfn.XLOOKUP(MIS[[#This Row],[TRADING SYMBOL]],[1]Sheet1!$D:$D,[1]Sheet1!$C:$C)</f>
        <v>409.5</v>
      </c>
      <c r="AE1659">
        <f>MIS[[#This Row],[OrderAverageTradedPrice]]*MIS[[#This Row],[OrderQuantity]]</f>
        <v>177498.99999999994</v>
      </c>
      <c r="AF1659">
        <f>MIS[[#This Row],[LTP]]*MIS[[#This Row],[OrderQuantity]]</f>
        <v>139230</v>
      </c>
      <c r="AG1659">
        <f>IF(MIS[[#This Row],[OrderSide]]="SELL",MIS[[#This Row],[VALUE]]-MIS[[#This Row],[LIVE_VALUE]],MIS[[#This Row],[LIVE_VALUE]]-MIS[[#This Row],[VALUE]])</f>
        <v>38268.999999999942</v>
      </c>
      <c r="AH1659" t="str" cm="1">
        <f t="array" ref="AH1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9" t="str">
        <f>MIS[[#This Row],[TRADING SYMBOL]]</f>
        <v>SENSEX2552082300PE</v>
      </c>
      <c r="AJ1659" t="str">
        <f>IF(RIGHT(MIS[[#This Row],[Main/Hedge]],4)="MAIN","MAIN","HEDGE")</f>
        <v>MAIN</v>
      </c>
      <c r="AK1659" t="str" cm="1">
        <f t="array" ref="AK1659">_xlfn._xlws.FILTER(Table4[Column1],ISNUMBER(SEARCH(Table4[Column1],MIS[[#This Row],[OrderUniqueIdentifier]])),"")</f>
        <v>MS</v>
      </c>
    </row>
    <row r="1660" spans="1:37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>
        <f>_xlfn.XLOOKUP(MIS[[#This Row],[TRADING SYMBOL]],[1]Sheet1!$D:$D,[1]Sheet1!$C:$C)</f>
        <v>490.65</v>
      </c>
      <c r="AE1660">
        <f>MIS[[#This Row],[OrderAverageTradedPrice]]*MIS[[#This Row],[OrderQuantity]]</f>
        <v>63192.999999999964</v>
      </c>
      <c r="AF1660">
        <f>MIS[[#This Row],[LTP]]*MIS[[#This Row],[OrderQuantity]]</f>
        <v>58878</v>
      </c>
      <c r="AG1660">
        <f>IF(MIS[[#This Row],[OrderSide]]="SELL",MIS[[#This Row],[VALUE]]-MIS[[#This Row],[LIVE_VALUE]],MIS[[#This Row],[LIVE_VALUE]]-MIS[[#This Row],[VALUE]])</f>
        <v>4314.9999999999636</v>
      </c>
      <c r="AH1660" t="str" cm="1">
        <f t="array" ref="AH1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0" t="str">
        <f>MIS[[#This Row],[TRADING SYMBOL]]</f>
        <v>SENSEX2552082300CE</v>
      </c>
      <c r="AJ1660" t="str">
        <f>IF(RIGHT(MIS[[#This Row],[Main/Hedge]],4)="MAIN","MAIN","HEDGE")</f>
        <v>MAIN</v>
      </c>
      <c r="AK1660" t="str" cm="1">
        <f t="array" ref="AK1660">_xlfn._xlws.FILTER(Table4[Column1],ISNUMBER(SEARCH(Table4[Column1],MIS[[#This Row],[OrderUniqueIdentifier]])),"")</f>
        <v>MS</v>
      </c>
    </row>
    <row r="1661" spans="1:37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>
        <f>_xlfn.XLOOKUP(MIS[[#This Row],[TRADING SYMBOL]],[1]Sheet1!$D:$D,[1]Sheet1!$C:$C)</f>
        <v>367</v>
      </c>
      <c r="AE1661">
        <f>MIS[[#This Row],[OrderAverageTradedPrice]]*MIS[[#This Row],[OrderQuantity]]</f>
        <v>76026</v>
      </c>
      <c r="AF1661">
        <f>MIS[[#This Row],[LTP]]*MIS[[#This Row],[OrderQuantity]]</f>
        <v>58720</v>
      </c>
      <c r="AG1661">
        <f>IF(MIS[[#This Row],[OrderSide]]="SELL",MIS[[#This Row],[VALUE]]-MIS[[#This Row],[LIVE_VALUE]],MIS[[#This Row],[LIVE_VALUE]]-MIS[[#This Row],[VALUE]])</f>
        <v>17306</v>
      </c>
      <c r="AH1661" t="str" cm="1">
        <f t="array" ref="AH1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1" t="str">
        <f>MIS[[#This Row],[TRADING SYMBOL]]</f>
        <v>SENSEX2552082200PE</v>
      </c>
      <c r="AJ1661" t="str">
        <f>IF(RIGHT(MIS[[#This Row],[Main/Hedge]],4)="MAIN","MAIN","HEDGE")</f>
        <v>MAIN</v>
      </c>
      <c r="AK1661" t="str" cm="1">
        <f t="array" ref="AK1661">_xlfn._xlws.FILTER(Table4[Column1],ISNUMBER(SEARCH(Table4[Column1],MIS[[#This Row],[OrderUniqueIdentifier]])),"")</f>
        <v>MS</v>
      </c>
    </row>
    <row r="1662" spans="1:37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>
        <f>_xlfn.XLOOKUP(MIS[[#This Row],[TRADING SYMBOL]],[1]Sheet1!$D:$D,[1]Sheet1!$C:$C)</f>
        <v>386.75</v>
      </c>
      <c r="AE1662">
        <f>MIS[[#This Row],[OrderAverageTradedPrice]]*MIS[[#This Row],[OrderQuantity]]</f>
        <v>68452</v>
      </c>
      <c r="AF1662">
        <f>MIS[[#This Row],[LTP]]*MIS[[#This Row],[OrderQuantity]]</f>
        <v>61880</v>
      </c>
      <c r="AG1662">
        <f>IF(MIS[[#This Row],[OrderSide]]="SELL",MIS[[#This Row],[VALUE]]-MIS[[#This Row],[LIVE_VALUE]],MIS[[#This Row],[LIVE_VALUE]]-MIS[[#This Row],[VALUE]])</f>
        <v>6572</v>
      </c>
      <c r="AH1662" t="str" cm="1">
        <f t="array" ref="AH1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2" t="str">
        <f>MIS[[#This Row],[TRADING SYMBOL]]</f>
        <v>SENSEX2552082500CE</v>
      </c>
      <c r="AJ1662" t="str">
        <f>IF(RIGHT(MIS[[#This Row],[Main/Hedge]],4)="MAIN","MAIN","HEDGE")</f>
        <v>MAIN</v>
      </c>
      <c r="AK1662" t="str" cm="1">
        <f t="array" ref="AK1662">_xlfn._xlws.FILTER(Table4[Column1],ISNUMBER(SEARCH(Table4[Column1],MIS[[#This Row],[OrderUniqueIdentifier]])),"")</f>
        <v>MS</v>
      </c>
    </row>
    <row r="1663" spans="1:37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>
        <f>_xlfn.XLOOKUP(MIS[[#This Row],[TRADING SYMBOL]],[1]Sheet1!$D:$D,[1]Sheet1!$C:$C)</f>
        <v>490.65</v>
      </c>
      <c r="AE1663">
        <f>MIS[[#This Row],[OrderAverageTradedPrice]]*MIS[[#This Row],[OrderQuantity]]</f>
        <v>52590</v>
      </c>
      <c r="AF1663">
        <f>MIS[[#This Row],[LTP]]*MIS[[#This Row],[OrderQuantity]]</f>
        <v>49065</v>
      </c>
      <c r="AG1663">
        <f>IF(MIS[[#This Row],[OrderSide]]="SELL",MIS[[#This Row],[VALUE]]-MIS[[#This Row],[LIVE_VALUE]],MIS[[#This Row],[LIVE_VALUE]]-MIS[[#This Row],[VALUE]])</f>
        <v>3525</v>
      </c>
      <c r="AH1663" t="str" cm="1">
        <f t="array" ref="AH1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3" t="str">
        <f>MIS[[#This Row],[TRADING SYMBOL]]</f>
        <v>SENSEX2552082300CE</v>
      </c>
      <c r="AJ1663" t="str">
        <f>IF(RIGHT(MIS[[#This Row],[Main/Hedge]],4)="MAIN","MAIN","HEDGE")</f>
        <v>MAIN</v>
      </c>
      <c r="AK1663" t="str" cm="1">
        <f t="array" ref="AK1663">_xlfn._xlws.FILTER(Table4[Column1],ISNUMBER(SEARCH(Table4[Column1],MIS[[#This Row],[OrderUniqueIdentifier]])),"")</f>
        <v>MS</v>
      </c>
    </row>
    <row r="1664" spans="1:37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>
        <f>_xlfn.XLOOKUP(MIS[[#This Row],[TRADING SYMBOL]],[1]Sheet1!$D:$D,[1]Sheet1!$C:$C)</f>
        <v>367</v>
      </c>
      <c r="AE1664">
        <f>MIS[[#This Row],[OrderAverageTradedPrice]]*MIS[[#This Row],[OrderQuantity]]</f>
        <v>9503</v>
      </c>
      <c r="AF1664">
        <f>MIS[[#This Row],[LTP]]*MIS[[#This Row],[OrderQuantity]]</f>
        <v>7340</v>
      </c>
      <c r="AG1664">
        <f>IF(MIS[[#This Row],[OrderSide]]="SELL",MIS[[#This Row],[VALUE]]-MIS[[#This Row],[LIVE_VALUE]],MIS[[#This Row],[LIVE_VALUE]]-MIS[[#This Row],[VALUE]])</f>
        <v>2163</v>
      </c>
      <c r="AH1664" t="str" cm="1">
        <f t="array" ref="AH1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4" t="str">
        <f>MIS[[#This Row],[TRADING SYMBOL]]</f>
        <v>SENSEX2552082200PE</v>
      </c>
      <c r="AJ1664" t="str">
        <f>IF(RIGHT(MIS[[#This Row],[Main/Hedge]],4)="MAIN","MAIN","HEDGE")</f>
        <v>MAIN</v>
      </c>
      <c r="AK1664" t="str" cm="1">
        <f t="array" ref="AK1664">_xlfn._xlws.FILTER(Table4[Column1],ISNUMBER(SEARCH(Table4[Column1],MIS[[#This Row],[OrderUniqueIdentifier]])),"")</f>
        <v>MS</v>
      </c>
    </row>
    <row r="1665" spans="1:37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>
        <f>_xlfn.XLOOKUP(MIS[[#This Row],[TRADING SYMBOL]],[1]Sheet1!$D:$D,[1]Sheet1!$C:$C)</f>
        <v>386.75</v>
      </c>
      <c r="AE1665">
        <f>MIS[[#This Row],[OrderAverageTradedPrice]]*MIS[[#This Row],[OrderQuantity]]</f>
        <v>8552</v>
      </c>
      <c r="AF1665">
        <f>MIS[[#This Row],[LTP]]*MIS[[#This Row],[OrderQuantity]]</f>
        <v>7735</v>
      </c>
      <c r="AG1665">
        <f>IF(MIS[[#This Row],[OrderSide]]="SELL",MIS[[#This Row],[VALUE]]-MIS[[#This Row],[LIVE_VALUE]],MIS[[#This Row],[LIVE_VALUE]]-MIS[[#This Row],[VALUE]])</f>
        <v>817</v>
      </c>
      <c r="AH1665" t="str" cm="1">
        <f t="array" ref="AH1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5" t="str">
        <f>MIS[[#This Row],[TRADING SYMBOL]]</f>
        <v>SENSEX2552082500CE</v>
      </c>
      <c r="AJ1665" t="str">
        <f>IF(RIGHT(MIS[[#This Row],[Main/Hedge]],4)="MAIN","MAIN","HEDGE")</f>
        <v>MAIN</v>
      </c>
      <c r="AK1665" t="str" cm="1">
        <f t="array" ref="AK1665">_xlfn._xlws.FILTER(Table4[Column1],ISNUMBER(SEARCH(Table4[Column1],MIS[[#This Row],[OrderUniqueIdentifier]])),"")</f>
        <v>MS</v>
      </c>
    </row>
    <row r="1666" spans="1:37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>
        <f>_xlfn.XLOOKUP(MIS[[#This Row],[TRADING SYMBOL]],[1]Sheet1!$D:$D,[1]Sheet1!$C:$C)</f>
        <v>490.65</v>
      </c>
      <c r="AE1666">
        <f>MIS[[#This Row],[OrderAverageTradedPrice]]*MIS[[#This Row],[OrderQuantity]]</f>
        <v>52562</v>
      </c>
      <c r="AF1666">
        <f>MIS[[#This Row],[LTP]]*MIS[[#This Row],[OrderQuantity]]</f>
        <v>49065</v>
      </c>
      <c r="AG1666">
        <f>IF(MIS[[#This Row],[OrderSide]]="SELL",MIS[[#This Row],[VALUE]]-MIS[[#This Row],[LIVE_VALUE]],MIS[[#This Row],[LIVE_VALUE]]-MIS[[#This Row],[VALUE]])</f>
        <v>3497</v>
      </c>
      <c r="AH1666" t="str" cm="1">
        <f t="array" ref="AH1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6" t="str">
        <f>MIS[[#This Row],[TRADING SYMBOL]]</f>
        <v>SENSEX2552082300CE</v>
      </c>
      <c r="AJ1666" t="str">
        <f>IF(RIGHT(MIS[[#This Row],[Main/Hedge]],4)="MAIN","MAIN","HEDGE")</f>
        <v>MAIN</v>
      </c>
      <c r="AK1666" t="str" cm="1">
        <f t="array" ref="AK1666">_xlfn._xlws.FILTER(Table4[Column1],ISNUMBER(SEARCH(Table4[Column1],MIS[[#This Row],[OrderUniqueIdentifier]])),"")</f>
        <v>MS</v>
      </c>
    </row>
    <row r="1667" spans="1:37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>
        <f>_xlfn.XLOOKUP(MIS[[#This Row],[TRADING SYMBOL]],[1]Sheet1!$D:$D,[1]Sheet1!$C:$C)</f>
        <v>490.65</v>
      </c>
      <c r="AE1667">
        <f>MIS[[#This Row],[OrderAverageTradedPrice]]*MIS[[#This Row],[OrderQuantity]]</f>
        <v>105213.00000000001</v>
      </c>
      <c r="AF1667">
        <f>MIS[[#This Row],[LTP]]*MIS[[#This Row],[OrderQuantity]]</f>
        <v>98130</v>
      </c>
      <c r="AG1667">
        <f>IF(MIS[[#This Row],[OrderSide]]="SELL",MIS[[#This Row],[VALUE]]-MIS[[#This Row],[LIVE_VALUE]],MIS[[#This Row],[LIVE_VALUE]]-MIS[[#This Row],[VALUE]])</f>
        <v>7083.0000000000146</v>
      </c>
      <c r="AH1667" t="str" cm="1">
        <f t="array" ref="AH1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7" t="str">
        <f>MIS[[#This Row],[TRADING SYMBOL]]</f>
        <v>SENSEX2552082300CE</v>
      </c>
      <c r="AJ1667" t="str">
        <f>IF(RIGHT(MIS[[#This Row],[Main/Hedge]],4)="MAIN","MAIN","HEDGE")</f>
        <v>MAIN</v>
      </c>
      <c r="AK1667" t="str" cm="1">
        <f t="array" ref="AK1667">_xlfn._xlws.FILTER(Table4[Column1],ISNUMBER(SEARCH(Table4[Column1],MIS[[#This Row],[OrderUniqueIdentifier]])),"")</f>
        <v>MS</v>
      </c>
    </row>
    <row r="1668" spans="1:37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>
        <f>_xlfn.XLOOKUP(MIS[[#This Row],[TRADING SYMBOL]],[1]Sheet1!$D:$D,[1]Sheet1!$C:$C)</f>
        <v>490.65</v>
      </c>
      <c r="AE1668">
        <f>MIS[[#This Row],[OrderAverageTradedPrice]]*MIS[[#This Row],[OrderQuantity]]</f>
        <v>10513</v>
      </c>
      <c r="AF1668">
        <f>MIS[[#This Row],[LTP]]*MIS[[#This Row],[OrderQuantity]]</f>
        <v>9813</v>
      </c>
      <c r="AG1668">
        <f>IF(MIS[[#This Row],[OrderSide]]="SELL",MIS[[#This Row],[VALUE]]-MIS[[#This Row],[LIVE_VALUE]],MIS[[#This Row],[LIVE_VALUE]]-MIS[[#This Row],[VALUE]])</f>
        <v>700</v>
      </c>
      <c r="AH1668" t="str" cm="1">
        <f t="array" ref="AH1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8" t="str">
        <f>MIS[[#This Row],[TRADING SYMBOL]]</f>
        <v>SENSEX2552082300CE</v>
      </c>
      <c r="AJ1668" t="str">
        <f>IF(RIGHT(MIS[[#This Row],[Main/Hedge]],4)="MAIN","MAIN","HEDGE")</f>
        <v>MAIN</v>
      </c>
      <c r="AK1668" t="str" cm="1">
        <f t="array" ref="AK1668">_xlfn._xlws.FILTER(Table4[Column1],ISNUMBER(SEARCH(Table4[Column1],MIS[[#This Row],[OrderUniqueIdentifier]])),"")</f>
        <v>MS</v>
      </c>
    </row>
    <row r="1669" spans="1:37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>
        <f>_xlfn.XLOOKUP(MIS[[#This Row],[TRADING SYMBOL]],[1]Sheet1!$D:$D,[1]Sheet1!$C:$C)</f>
        <v>490.65</v>
      </c>
      <c r="AE1669">
        <f>MIS[[#This Row],[OrderAverageTradedPrice]]*MIS[[#This Row],[OrderQuantity]]</f>
        <v>42024</v>
      </c>
      <c r="AF1669">
        <f>MIS[[#This Row],[LTP]]*MIS[[#This Row],[OrderQuantity]]</f>
        <v>39252</v>
      </c>
      <c r="AG1669">
        <f>IF(MIS[[#This Row],[OrderSide]]="SELL",MIS[[#This Row],[VALUE]]-MIS[[#This Row],[LIVE_VALUE]],MIS[[#This Row],[LIVE_VALUE]]-MIS[[#This Row],[VALUE]])</f>
        <v>2772</v>
      </c>
      <c r="AH1669" t="str" cm="1">
        <f t="array" ref="AH1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9" t="str">
        <f>MIS[[#This Row],[TRADING SYMBOL]]</f>
        <v>SENSEX2552082300CE</v>
      </c>
      <c r="AJ1669" t="str">
        <f>IF(RIGHT(MIS[[#This Row],[Main/Hedge]],4)="MAIN","MAIN","HEDGE")</f>
        <v>MAIN</v>
      </c>
      <c r="AK1669" t="str" cm="1">
        <f t="array" ref="AK1669">_xlfn._xlws.FILTER(Table4[Column1],ISNUMBER(SEARCH(Table4[Column1],MIS[[#This Row],[OrderUniqueIdentifier]])),"")</f>
        <v>MS</v>
      </c>
    </row>
    <row r="1670" spans="1:37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>
        <f>_xlfn.XLOOKUP(MIS[[#This Row],[TRADING SYMBOL]],[1]Sheet1!$D:$D,[1]Sheet1!$C:$C)</f>
        <v>490.65</v>
      </c>
      <c r="AE1670">
        <f>MIS[[#This Row],[OrderAverageTradedPrice]]*MIS[[#This Row],[OrderQuantity]]</f>
        <v>21160</v>
      </c>
      <c r="AF1670">
        <f>MIS[[#This Row],[LTP]]*MIS[[#This Row],[OrderQuantity]]</f>
        <v>19626</v>
      </c>
      <c r="AG1670">
        <f>IF(MIS[[#This Row],[OrderSide]]="SELL",MIS[[#This Row],[VALUE]]-MIS[[#This Row],[LIVE_VALUE]],MIS[[#This Row],[LIVE_VALUE]]-MIS[[#This Row],[VALUE]])</f>
        <v>1534</v>
      </c>
      <c r="AH1670" t="str" cm="1">
        <f t="array" ref="AH1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0" t="str">
        <f>MIS[[#This Row],[TRADING SYMBOL]]</f>
        <v>SENSEX2552082300CE</v>
      </c>
      <c r="AJ1670" t="str">
        <f>IF(RIGHT(MIS[[#This Row],[Main/Hedge]],4)="MAIN","MAIN","HEDGE")</f>
        <v>MAIN</v>
      </c>
      <c r="AK1670" t="str" cm="1">
        <f t="array" ref="AK1670">_xlfn._xlws.FILTER(Table4[Column1],ISNUMBER(SEARCH(Table4[Column1],MIS[[#This Row],[OrderUniqueIdentifier]])),"")</f>
        <v>MS</v>
      </c>
    </row>
    <row r="1671" spans="1:37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>
        <f>_xlfn.XLOOKUP(MIS[[#This Row],[TRADING SYMBOL]],[1]Sheet1!$D:$D,[1]Sheet1!$C:$C)</f>
        <v>409.5</v>
      </c>
      <c r="AE1671">
        <f>MIS[[#This Row],[OrderAverageTradedPrice]]*MIS[[#This Row],[OrderQuantity]]</f>
        <v>20880</v>
      </c>
      <c r="AF1671">
        <f>MIS[[#This Row],[LTP]]*MIS[[#This Row],[OrderQuantity]]</f>
        <v>16380</v>
      </c>
      <c r="AG1671">
        <f>IF(MIS[[#This Row],[OrderSide]]="SELL",MIS[[#This Row],[VALUE]]-MIS[[#This Row],[LIVE_VALUE]],MIS[[#This Row],[LIVE_VALUE]]-MIS[[#This Row],[VALUE]])</f>
        <v>4500</v>
      </c>
      <c r="AH1671" t="str" cm="1">
        <f t="array" ref="AH1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1" t="str">
        <f>MIS[[#This Row],[TRADING SYMBOL]]</f>
        <v>SENSEX2552082300PE</v>
      </c>
      <c r="AJ1671" t="str">
        <f>IF(RIGHT(MIS[[#This Row],[Main/Hedge]],4)="MAIN","MAIN","HEDGE")</f>
        <v>MAIN</v>
      </c>
      <c r="AK1671" t="str" cm="1">
        <f t="array" ref="AK1671">_xlfn._xlws.FILTER(Table4[Column1],ISNUMBER(SEARCH(Table4[Column1],MIS[[#This Row],[OrderUniqueIdentifier]])),"")</f>
        <v>MS</v>
      </c>
    </row>
    <row r="1672" spans="1:37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>
        <f>_xlfn.XLOOKUP(MIS[[#This Row],[TRADING SYMBOL]],[1]Sheet1!$D:$D,[1]Sheet1!$C:$C)</f>
        <v>490.65</v>
      </c>
      <c r="AE1672">
        <f>MIS[[#This Row],[OrderAverageTradedPrice]]*MIS[[#This Row],[OrderQuantity]]</f>
        <v>10539</v>
      </c>
      <c r="AF1672">
        <f>MIS[[#This Row],[LTP]]*MIS[[#This Row],[OrderQuantity]]</f>
        <v>9813</v>
      </c>
      <c r="AG1672">
        <f>IF(MIS[[#This Row],[OrderSide]]="SELL",MIS[[#This Row],[VALUE]]-MIS[[#This Row],[LIVE_VALUE]],MIS[[#This Row],[LIVE_VALUE]]-MIS[[#This Row],[VALUE]])</f>
        <v>726</v>
      </c>
      <c r="AH1672" t="str" cm="1">
        <f t="array" ref="AH1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2" t="str">
        <f>MIS[[#This Row],[TRADING SYMBOL]]</f>
        <v>SENSEX2552082300CE</v>
      </c>
      <c r="AJ1672" t="str">
        <f>IF(RIGHT(MIS[[#This Row],[Main/Hedge]],4)="MAIN","MAIN","HEDGE")</f>
        <v>MAIN</v>
      </c>
      <c r="AK1672" t="str" cm="1">
        <f t="array" ref="AK1672">_xlfn._xlws.FILTER(Table4[Column1],ISNUMBER(SEARCH(Table4[Column1],MIS[[#This Row],[OrderUniqueIdentifier]])),"")</f>
        <v>MS</v>
      </c>
    </row>
    <row r="1673" spans="1:37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>
        <f>_xlfn.XLOOKUP(MIS[[#This Row],[TRADING SYMBOL]],[1]Sheet1!$D:$D,[1]Sheet1!$C:$C)</f>
        <v>409.5</v>
      </c>
      <c r="AE1673">
        <f>MIS[[#This Row],[OrderAverageTradedPrice]]*MIS[[#This Row],[OrderQuantity]]</f>
        <v>62795.999999999993</v>
      </c>
      <c r="AF1673">
        <f>MIS[[#This Row],[LTP]]*MIS[[#This Row],[OrderQuantity]]</f>
        <v>49140</v>
      </c>
      <c r="AG1673">
        <f>IF(MIS[[#This Row],[OrderSide]]="SELL",MIS[[#This Row],[VALUE]]-MIS[[#This Row],[LIVE_VALUE]],MIS[[#This Row],[LIVE_VALUE]]-MIS[[#This Row],[VALUE]])</f>
        <v>13655.999999999993</v>
      </c>
      <c r="AH1673" t="str" cm="1">
        <f t="array" ref="AH1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3" t="str">
        <f>MIS[[#This Row],[TRADING SYMBOL]]</f>
        <v>SENSEX2552082300PE</v>
      </c>
      <c r="AJ1673" t="str">
        <f>IF(RIGHT(MIS[[#This Row],[Main/Hedge]],4)="MAIN","MAIN","HEDGE")</f>
        <v>MAIN</v>
      </c>
      <c r="AK1673" t="str" cm="1">
        <f t="array" ref="AK1673">_xlfn._xlws.FILTER(Table4[Column1],ISNUMBER(SEARCH(Table4[Column1],MIS[[#This Row],[OrderUniqueIdentifier]])),"")</f>
        <v>MS</v>
      </c>
    </row>
    <row r="1674" spans="1:37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>
        <f>_xlfn.XLOOKUP(MIS[[#This Row],[TRADING SYMBOL]],[1]Sheet1!$D:$D,[1]Sheet1!$C:$C)</f>
        <v>441.2</v>
      </c>
      <c r="AE1674">
        <f>MIS[[#This Row],[OrderAverageTradedPrice]]*MIS[[#This Row],[OrderQuantity]]</f>
        <v>56563.99999999992</v>
      </c>
      <c r="AF1674">
        <f>MIS[[#This Row],[LTP]]*MIS[[#This Row],[OrderQuantity]]</f>
        <v>52944</v>
      </c>
      <c r="AG1674">
        <f>IF(MIS[[#This Row],[OrderSide]]="SELL",MIS[[#This Row],[VALUE]]-MIS[[#This Row],[LIVE_VALUE]],MIS[[#This Row],[LIVE_VALUE]]-MIS[[#This Row],[VALUE]])</f>
        <v>3619.99999999992</v>
      </c>
      <c r="AH1674" t="str" cm="1">
        <f t="array" ref="AH1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4" t="str">
        <f>MIS[[#This Row],[TRADING SYMBOL]]</f>
        <v>SENSEX2552082400CE</v>
      </c>
      <c r="AJ1674" t="str">
        <f>IF(RIGHT(MIS[[#This Row],[Main/Hedge]],4)="MAIN","MAIN","HEDGE")</f>
        <v>MAIN</v>
      </c>
      <c r="AK1674" t="str" cm="1">
        <f t="array" ref="AK1674">_xlfn._xlws.FILTER(Table4[Column1],ISNUMBER(SEARCH(Table4[Column1],MIS[[#This Row],[OrderUniqueIdentifier]])),"")</f>
        <v>MS</v>
      </c>
    </row>
    <row r="1675" spans="1:37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>
        <f>_xlfn.XLOOKUP(MIS[[#This Row],[TRADING SYMBOL]],[1]Sheet1!$D:$D,[1]Sheet1!$C:$C)</f>
        <v>490.65</v>
      </c>
      <c r="AE1675">
        <f>MIS[[#This Row],[OrderAverageTradedPrice]]*MIS[[#This Row],[OrderQuantity]]</f>
        <v>10420</v>
      </c>
      <c r="AF1675">
        <f>MIS[[#This Row],[LTP]]*MIS[[#This Row],[OrderQuantity]]</f>
        <v>9813</v>
      </c>
      <c r="AG1675">
        <f>IF(MIS[[#This Row],[OrderSide]]="SELL",MIS[[#This Row],[VALUE]]-MIS[[#This Row],[LIVE_VALUE]],MIS[[#This Row],[LIVE_VALUE]]-MIS[[#This Row],[VALUE]])</f>
        <v>607</v>
      </c>
      <c r="AH1675" t="str" cm="1">
        <f t="array" ref="AH1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5" t="str">
        <f>MIS[[#This Row],[TRADING SYMBOL]]</f>
        <v>SENSEX2552082300CE</v>
      </c>
      <c r="AJ1675" t="str">
        <f>IF(RIGHT(MIS[[#This Row],[Main/Hedge]],4)="MAIN","MAIN","HEDGE")</f>
        <v>MAIN</v>
      </c>
      <c r="AK1675" t="str" cm="1">
        <f t="array" ref="AK1675">_xlfn._xlws.FILTER(Table4[Column1],ISNUMBER(SEARCH(Table4[Column1],MIS[[#This Row],[OrderUniqueIdentifier]])),"")</f>
        <v>MS</v>
      </c>
    </row>
    <row r="1676" spans="1:37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>
        <f>_xlfn.XLOOKUP(MIS[[#This Row],[TRADING SYMBOL]],[1]Sheet1!$D:$D,[1]Sheet1!$C:$C)</f>
        <v>409.5</v>
      </c>
      <c r="AE1676">
        <f>MIS[[#This Row],[OrderAverageTradedPrice]]*MIS[[#This Row],[OrderQuantity]]</f>
        <v>21020</v>
      </c>
      <c r="AF1676">
        <f>MIS[[#This Row],[LTP]]*MIS[[#This Row],[OrderQuantity]]</f>
        <v>16380</v>
      </c>
      <c r="AG1676">
        <f>IF(MIS[[#This Row],[OrderSide]]="SELL",MIS[[#This Row],[VALUE]]-MIS[[#This Row],[LIVE_VALUE]],MIS[[#This Row],[LIVE_VALUE]]-MIS[[#This Row],[VALUE]])</f>
        <v>4640</v>
      </c>
      <c r="AH1676" t="str" cm="1">
        <f t="array" ref="AH1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6" t="str">
        <f>MIS[[#This Row],[TRADING SYMBOL]]</f>
        <v>SENSEX2552082300PE</v>
      </c>
      <c r="AJ1676" t="str">
        <f>IF(RIGHT(MIS[[#This Row],[Main/Hedge]],4)="MAIN","MAIN","HEDGE")</f>
        <v>MAIN</v>
      </c>
      <c r="AK1676" t="str" cm="1">
        <f t="array" ref="AK1676">_xlfn._xlws.FILTER(Table4[Column1],ISNUMBER(SEARCH(Table4[Column1],MIS[[#This Row],[OrderUniqueIdentifier]])),"")</f>
        <v>MS</v>
      </c>
    </row>
    <row r="1677" spans="1:37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>
        <f>_xlfn.XLOOKUP(MIS[[#This Row],[TRADING SYMBOL]],[1]Sheet1!$D:$D,[1]Sheet1!$C:$C)</f>
        <v>441.2</v>
      </c>
      <c r="AE1677">
        <f>MIS[[#This Row],[OrderAverageTradedPrice]]*MIS[[#This Row],[OrderQuantity]]</f>
        <v>18898</v>
      </c>
      <c r="AF1677">
        <f>MIS[[#This Row],[LTP]]*MIS[[#This Row],[OrderQuantity]]</f>
        <v>17648</v>
      </c>
      <c r="AG1677">
        <f>IF(MIS[[#This Row],[OrderSide]]="SELL",MIS[[#This Row],[VALUE]]-MIS[[#This Row],[LIVE_VALUE]],MIS[[#This Row],[LIVE_VALUE]]-MIS[[#This Row],[VALUE]])</f>
        <v>1250</v>
      </c>
      <c r="AH1677" t="str" cm="1">
        <f t="array" ref="AH1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7" t="str">
        <f>MIS[[#This Row],[TRADING SYMBOL]]</f>
        <v>SENSEX2552082400CE</v>
      </c>
      <c r="AJ1677" t="str">
        <f>IF(RIGHT(MIS[[#This Row],[Main/Hedge]],4)="MAIN","MAIN","HEDGE")</f>
        <v>MAIN</v>
      </c>
      <c r="AK1677" t="str" cm="1">
        <f t="array" ref="AK1677">_xlfn._xlws.FILTER(Table4[Column1],ISNUMBER(SEARCH(Table4[Column1],MIS[[#This Row],[OrderUniqueIdentifier]])),"")</f>
        <v>MS</v>
      </c>
    </row>
    <row r="1678" spans="1:37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>
        <f>_xlfn.XLOOKUP(MIS[[#This Row],[TRADING SYMBOL]],[1]Sheet1!$D:$D,[1]Sheet1!$C:$C)</f>
        <v>490.65</v>
      </c>
      <c r="AE1678">
        <f>MIS[[#This Row],[OrderAverageTradedPrice]]*MIS[[#This Row],[OrderQuantity]]</f>
        <v>93819.999999999956</v>
      </c>
      <c r="AF1678">
        <f>MIS[[#This Row],[LTP]]*MIS[[#This Row],[OrderQuantity]]</f>
        <v>88317</v>
      </c>
      <c r="AG1678">
        <f>IF(MIS[[#This Row],[OrderSide]]="SELL",MIS[[#This Row],[VALUE]]-MIS[[#This Row],[LIVE_VALUE]],MIS[[#This Row],[LIVE_VALUE]]-MIS[[#This Row],[VALUE]])</f>
        <v>5502.9999999999563</v>
      </c>
      <c r="AH1678" t="str" cm="1">
        <f t="array" ref="AH1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8" t="str">
        <f>MIS[[#This Row],[TRADING SYMBOL]]</f>
        <v>SENSEX2552082300CE</v>
      </c>
      <c r="AJ1678" t="str">
        <f>IF(RIGHT(MIS[[#This Row],[Main/Hedge]],4)="MAIN","MAIN","HEDGE")</f>
        <v>MAIN</v>
      </c>
      <c r="AK1678" t="str" cm="1">
        <f t="array" ref="AK1678">_xlfn._xlws.FILTER(Table4[Column1],ISNUMBER(SEARCH(Table4[Column1],MIS[[#This Row],[OrderUniqueIdentifier]])),"")</f>
        <v>MS</v>
      </c>
    </row>
    <row r="1679" spans="1:37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>
        <f>_xlfn.XLOOKUP(MIS[[#This Row],[TRADING SYMBOL]],[1]Sheet1!$D:$D,[1]Sheet1!$C:$C)</f>
        <v>441.2</v>
      </c>
      <c r="AE1679">
        <f>MIS[[#This Row],[OrderAverageTradedPrice]]*MIS[[#This Row],[OrderQuantity]]</f>
        <v>160300.99999999977</v>
      </c>
      <c r="AF1679">
        <f>MIS[[#This Row],[LTP]]*MIS[[#This Row],[OrderQuantity]]</f>
        <v>150008</v>
      </c>
      <c r="AG1679">
        <f>IF(MIS[[#This Row],[OrderSide]]="SELL",MIS[[#This Row],[VALUE]]-MIS[[#This Row],[LIVE_VALUE]],MIS[[#This Row],[LIVE_VALUE]]-MIS[[#This Row],[VALUE]])</f>
        <v>10292.999999999767</v>
      </c>
      <c r="AH1679" t="str" cm="1">
        <f t="array" ref="AH1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9" t="str">
        <f>MIS[[#This Row],[TRADING SYMBOL]]</f>
        <v>SENSEX2552082400CE</v>
      </c>
      <c r="AJ1679" t="str">
        <f>IF(RIGHT(MIS[[#This Row],[Main/Hedge]],4)="MAIN","MAIN","HEDGE")</f>
        <v>MAIN</v>
      </c>
      <c r="AK1679" t="str" cm="1">
        <f t="array" ref="AK1679">_xlfn._xlws.FILTER(Table4[Column1],ISNUMBER(SEARCH(Table4[Column1],MIS[[#This Row],[OrderUniqueIdentifier]])),"")</f>
        <v>MS</v>
      </c>
    </row>
    <row r="1680" spans="1:37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>
        <f>_xlfn.XLOOKUP(MIS[[#This Row],[TRADING SYMBOL]],[1]Sheet1!$D:$D,[1]Sheet1!$C:$C)</f>
        <v>409.5</v>
      </c>
      <c r="AE1680">
        <f>MIS[[#This Row],[OrderAverageTradedPrice]]*MIS[[#This Row],[OrderQuantity]]</f>
        <v>63156.999999999964</v>
      </c>
      <c r="AF1680">
        <f>MIS[[#This Row],[LTP]]*MIS[[#This Row],[OrderQuantity]]</f>
        <v>49140</v>
      </c>
      <c r="AG1680">
        <f>IF(MIS[[#This Row],[OrderSide]]="SELL",MIS[[#This Row],[VALUE]]-MIS[[#This Row],[LIVE_VALUE]],MIS[[#This Row],[LIVE_VALUE]]-MIS[[#This Row],[VALUE]])</f>
        <v>14016.999999999964</v>
      </c>
      <c r="AH1680" t="str" cm="1">
        <f t="array" ref="AH1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0" t="str">
        <f>MIS[[#This Row],[TRADING SYMBOL]]</f>
        <v>SENSEX2552082300PE</v>
      </c>
      <c r="AJ1680" t="str">
        <f>IF(RIGHT(MIS[[#This Row],[Main/Hedge]],4)="MAIN","MAIN","HEDGE")</f>
        <v>MAIN</v>
      </c>
      <c r="AK1680" t="str" cm="1">
        <f t="array" ref="AK1680">_xlfn._xlws.FILTER(Table4[Column1],ISNUMBER(SEARCH(Table4[Column1],MIS[[#This Row],[OrderUniqueIdentifier]])),"")</f>
        <v>MS</v>
      </c>
    </row>
    <row r="1681" spans="1:37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>
        <f>_xlfn.XLOOKUP(MIS[[#This Row],[TRADING SYMBOL]],[1]Sheet1!$D:$D,[1]Sheet1!$C:$C)</f>
        <v>328</v>
      </c>
      <c r="AE1681">
        <f>MIS[[#This Row],[OrderAverageTradedPrice]]*MIS[[#This Row],[OrderQuantity]]</f>
        <v>70199</v>
      </c>
      <c r="AF1681">
        <f>MIS[[#This Row],[LTP]]*MIS[[#This Row],[OrderQuantity]]</f>
        <v>52480</v>
      </c>
      <c r="AG1681">
        <f>IF(MIS[[#This Row],[OrderSide]]="SELL",MIS[[#This Row],[VALUE]]-MIS[[#This Row],[LIVE_VALUE]],MIS[[#This Row],[LIVE_VALUE]]-MIS[[#This Row],[VALUE]])</f>
        <v>17719</v>
      </c>
      <c r="AH1681" t="str" cm="1">
        <f t="array" ref="AH1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1" t="str">
        <f>MIS[[#This Row],[TRADING SYMBOL]]</f>
        <v>SENSEX2552082100PE</v>
      </c>
      <c r="AJ1681" t="str">
        <f>IF(RIGHT(MIS[[#This Row],[Main/Hedge]],4)="MAIN","MAIN","HEDGE")</f>
        <v>MAIN</v>
      </c>
      <c r="AK1681" t="str" cm="1">
        <f t="array" ref="AK1681">_xlfn._xlws.FILTER(Table4[Column1],ISNUMBER(SEARCH(Table4[Column1],MIS[[#This Row],[OrderUniqueIdentifier]])),"")</f>
        <v>MS</v>
      </c>
    </row>
    <row r="1682" spans="1:37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>
        <f>_xlfn.XLOOKUP(MIS[[#This Row],[TRADING SYMBOL]],[1]Sheet1!$D:$D,[1]Sheet1!$C:$C)</f>
        <v>409.5</v>
      </c>
      <c r="AE1682">
        <f>MIS[[#This Row],[OrderAverageTradedPrice]]*MIS[[#This Row],[OrderQuantity]]</f>
        <v>52329.999999999993</v>
      </c>
      <c r="AF1682">
        <f>MIS[[#This Row],[LTP]]*MIS[[#This Row],[OrderQuantity]]</f>
        <v>40950</v>
      </c>
      <c r="AG1682">
        <f>IF(MIS[[#This Row],[OrderSide]]="SELL",MIS[[#This Row],[VALUE]]-MIS[[#This Row],[LIVE_VALUE]],MIS[[#This Row],[LIVE_VALUE]]-MIS[[#This Row],[VALUE]])</f>
        <v>11379.999999999993</v>
      </c>
      <c r="AH1682" t="str" cm="1">
        <f t="array" ref="AH1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2" t="str">
        <f>MIS[[#This Row],[TRADING SYMBOL]]</f>
        <v>SENSEX2552082300PE</v>
      </c>
      <c r="AJ1682" t="str">
        <f>IF(RIGHT(MIS[[#This Row],[Main/Hedge]],4)="MAIN","MAIN","HEDGE")</f>
        <v>MAIN</v>
      </c>
      <c r="AK1682" t="str" cm="1">
        <f t="array" ref="AK1682">_xlfn._xlws.FILTER(Table4[Column1],ISNUMBER(SEARCH(Table4[Column1],MIS[[#This Row],[OrderUniqueIdentifier]])),"")</f>
        <v>MS</v>
      </c>
    </row>
    <row r="1683" spans="1:37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>
        <f>_xlfn.XLOOKUP(MIS[[#This Row],[TRADING SYMBOL]],[1]Sheet1!$D:$D,[1]Sheet1!$C:$C)</f>
        <v>490.65</v>
      </c>
      <c r="AE1683">
        <f>MIS[[#This Row],[OrderAverageTradedPrice]]*MIS[[#This Row],[OrderQuantity]]</f>
        <v>10495</v>
      </c>
      <c r="AF1683">
        <f>MIS[[#This Row],[LTP]]*MIS[[#This Row],[OrderQuantity]]</f>
        <v>9813</v>
      </c>
      <c r="AG1683">
        <f>IF(MIS[[#This Row],[OrderSide]]="SELL",MIS[[#This Row],[VALUE]]-MIS[[#This Row],[LIVE_VALUE]],MIS[[#This Row],[LIVE_VALUE]]-MIS[[#This Row],[VALUE]])</f>
        <v>682</v>
      </c>
      <c r="AH1683" t="str" cm="1">
        <f t="array" ref="AH1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3" t="str">
        <f>MIS[[#This Row],[TRADING SYMBOL]]</f>
        <v>SENSEX2552082300CE</v>
      </c>
      <c r="AJ1683" t="str">
        <f>IF(RIGHT(MIS[[#This Row],[Main/Hedge]],4)="MAIN","MAIN","HEDGE")</f>
        <v>MAIN</v>
      </c>
      <c r="AK1683" t="str" cm="1">
        <f t="array" ref="AK1683">_xlfn._xlws.FILTER(Table4[Column1],ISNUMBER(SEARCH(Table4[Column1],MIS[[#This Row],[OrderUniqueIdentifier]])),"")</f>
        <v>MS</v>
      </c>
    </row>
    <row r="1684" spans="1:37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>
        <f>_xlfn.XLOOKUP(MIS[[#This Row],[TRADING SYMBOL]],[1]Sheet1!$D:$D,[1]Sheet1!$C:$C)</f>
        <v>490.65</v>
      </c>
      <c r="AE1684">
        <f>MIS[[#This Row],[OrderAverageTradedPrice]]*MIS[[#This Row],[OrderQuantity]]</f>
        <v>93780</v>
      </c>
      <c r="AF1684">
        <f>MIS[[#This Row],[LTP]]*MIS[[#This Row],[OrderQuantity]]</f>
        <v>88317</v>
      </c>
      <c r="AG1684">
        <f>IF(MIS[[#This Row],[OrderSide]]="SELL",MIS[[#This Row],[VALUE]]-MIS[[#This Row],[LIVE_VALUE]],MIS[[#This Row],[LIVE_VALUE]]-MIS[[#This Row],[VALUE]])</f>
        <v>5463</v>
      </c>
      <c r="AH1684" t="str" cm="1">
        <f t="array" ref="AH1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4" t="str">
        <f>MIS[[#This Row],[TRADING SYMBOL]]</f>
        <v>SENSEX2552082300CE</v>
      </c>
      <c r="AJ1684" t="str">
        <f>IF(RIGHT(MIS[[#This Row],[Main/Hedge]],4)="MAIN","MAIN","HEDGE")</f>
        <v>MAIN</v>
      </c>
      <c r="AK1684" t="str" cm="1">
        <f t="array" ref="AK1684">_xlfn._xlws.FILTER(Table4[Column1],ISNUMBER(SEARCH(Table4[Column1],MIS[[#This Row],[OrderUniqueIdentifier]])),"")</f>
        <v>MS</v>
      </c>
    </row>
    <row r="1685" spans="1:37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>
        <f>_xlfn.XLOOKUP(MIS[[#This Row],[TRADING SYMBOL]],[1]Sheet1!$D:$D,[1]Sheet1!$C:$C)</f>
        <v>490.65</v>
      </c>
      <c r="AE1685">
        <f>MIS[[#This Row],[OrderAverageTradedPrice]]*MIS[[#This Row],[OrderQuantity]]</f>
        <v>10420</v>
      </c>
      <c r="AF1685">
        <f>MIS[[#This Row],[LTP]]*MIS[[#This Row],[OrderQuantity]]</f>
        <v>9813</v>
      </c>
      <c r="AG1685">
        <f>IF(MIS[[#This Row],[OrderSide]]="SELL",MIS[[#This Row],[VALUE]]-MIS[[#This Row],[LIVE_VALUE]],MIS[[#This Row],[LIVE_VALUE]]-MIS[[#This Row],[VALUE]])</f>
        <v>607</v>
      </c>
      <c r="AH1685" t="str" cm="1">
        <f t="array" ref="AH1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5" t="str">
        <f>MIS[[#This Row],[TRADING SYMBOL]]</f>
        <v>SENSEX2552082300CE</v>
      </c>
      <c r="AJ1685" t="str">
        <f>IF(RIGHT(MIS[[#This Row],[Main/Hedge]],4)="MAIN","MAIN","HEDGE")</f>
        <v>MAIN</v>
      </c>
      <c r="AK1685" t="str" cm="1">
        <f t="array" ref="AK1685">_xlfn._xlws.FILTER(Table4[Column1],ISNUMBER(SEARCH(Table4[Column1],MIS[[#This Row],[OrderUniqueIdentifier]])),"")</f>
        <v>MS</v>
      </c>
    </row>
    <row r="1686" spans="1:37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>
        <f>_xlfn.XLOOKUP(MIS[[#This Row],[TRADING SYMBOL]],[1]Sheet1!$D:$D,[1]Sheet1!$C:$C)</f>
        <v>328</v>
      </c>
      <c r="AE1686">
        <f>MIS[[#This Row],[OrderAverageTradedPrice]]*MIS[[#This Row],[OrderQuantity]]</f>
        <v>8703</v>
      </c>
      <c r="AF1686">
        <f>MIS[[#This Row],[LTP]]*MIS[[#This Row],[OrderQuantity]]</f>
        <v>6560</v>
      </c>
      <c r="AG1686">
        <f>IF(MIS[[#This Row],[OrderSide]]="SELL",MIS[[#This Row],[VALUE]]-MIS[[#This Row],[LIVE_VALUE]],MIS[[#This Row],[LIVE_VALUE]]-MIS[[#This Row],[VALUE]])</f>
        <v>2143</v>
      </c>
      <c r="AH1686" t="str" cm="1">
        <f t="array" ref="AH1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6" t="str">
        <f>MIS[[#This Row],[TRADING SYMBOL]]</f>
        <v>SENSEX2552082100PE</v>
      </c>
      <c r="AJ1686" t="str">
        <f>IF(RIGHT(MIS[[#This Row],[Main/Hedge]],4)="MAIN","MAIN","HEDGE")</f>
        <v>MAIN</v>
      </c>
      <c r="AK1686" t="str" cm="1">
        <f t="array" ref="AK1686">_xlfn._xlws.FILTER(Table4[Column1],ISNUMBER(SEARCH(Table4[Column1],MIS[[#This Row],[OrderUniqueIdentifier]])),"")</f>
        <v>MS</v>
      </c>
    </row>
    <row r="1687" spans="1:37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>
        <f>_xlfn.XLOOKUP(MIS[[#This Row],[TRADING SYMBOL]],[1]Sheet1!$D:$D,[1]Sheet1!$C:$C)</f>
        <v>490.65</v>
      </c>
      <c r="AE1687">
        <f>MIS[[#This Row],[OrderAverageTradedPrice]]*MIS[[#This Row],[OrderQuantity]]</f>
        <v>10425</v>
      </c>
      <c r="AF1687">
        <f>MIS[[#This Row],[LTP]]*MIS[[#This Row],[OrderQuantity]]</f>
        <v>9813</v>
      </c>
      <c r="AG1687">
        <f>IF(MIS[[#This Row],[OrderSide]]="SELL",MIS[[#This Row],[VALUE]]-MIS[[#This Row],[LIVE_VALUE]],MIS[[#This Row],[LIVE_VALUE]]-MIS[[#This Row],[VALUE]])</f>
        <v>612</v>
      </c>
      <c r="AH1687" t="str" cm="1">
        <f t="array" ref="AH1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7" t="str">
        <f>MIS[[#This Row],[TRADING SYMBOL]]</f>
        <v>SENSEX2552082300CE</v>
      </c>
      <c r="AJ1687" t="str">
        <f>IF(RIGHT(MIS[[#This Row],[Main/Hedge]],4)="MAIN","MAIN","HEDGE")</f>
        <v>MAIN</v>
      </c>
      <c r="AK1687" t="str" cm="1">
        <f t="array" ref="AK1687">_xlfn._xlws.FILTER(Table4[Column1],ISNUMBER(SEARCH(Table4[Column1],MIS[[#This Row],[OrderUniqueIdentifier]])),"")</f>
        <v>MS</v>
      </c>
    </row>
    <row r="1688" spans="1:37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>
        <f>_xlfn.XLOOKUP(MIS[[#This Row],[TRADING SYMBOL]],[1]Sheet1!$D:$D,[1]Sheet1!$C:$C)</f>
        <v>409.5</v>
      </c>
      <c r="AE1688">
        <f>MIS[[#This Row],[OrderAverageTradedPrice]]*MIS[[#This Row],[OrderQuantity]]</f>
        <v>52248</v>
      </c>
      <c r="AF1688">
        <f>MIS[[#This Row],[LTP]]*MIS[[#This Row],[OrderQuantity]]</f>
        <v>40950</v>
      </c>
      <c r="AG1688">
        <f>IF(MIS[[#This Row],[OrderSide]]="SELL",MIS[[#This Row],[VALUE]]-MIS[[#This Row],[LIVE_VALUE]],MIS[[#This Row],[LIVE_VALUE]]-MIS[[#This Row],[VALUE]])</f>
        <v>11298</v>
      </c>
      <c r="AH1688" t="str" cm="1">
        <f t="array" ref="AH1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8" t="str">
        <f>MIS[[#This Row],[TRADING SYMBOL]]</f>
        <v>SENSEX2552082300PE</v>
      </c>
      <c r="AJ1688" t="str">
        <f>IF(RIGHT(MIS[[#This Row],[Main/Hedge]],4)="MAIN","MAIN","HEDGE")</f>
        <v>MAIN</v>
      </c>
      <c r="AK1688" t="str" cm="1">
        <f t="array" ref="AK1688">_xlfn._xlws.FILTER(Table4[Column1],ISNUMBER(SEARCH(Table4[Column1],MIS[[#This Row],[OrderUniqueIdentifier]])),"")</f>
        <v>MS</v>
      </c>
    </row>
    <row r="1689" spans="1:37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>
        <f>_xlfn.XLOOKUP(MIS[[#This Row],[TRADING SYMBOL]],[1]Sheet1!$D:$D,[1]Sheet1!$C:$C)</f>
        <v>490.65</v>
      </c>
      <c r="AE1689">
        <f>MIS[[#This Row],[OrderAverageTradedPrice]]*MIS[[#This Row],[OrderQuantity]]</f>
        <v>41580</v>
      </c>
      <c r="AF1689">
        <f>MIS[[#This Row],[LTP]]*MIS[[#This Row],[OrderQuantity]]</f>
        <v>39252</v>
      </c>
      <c r="AG1689">
        <f>IF(MIS[[#This Row],[OrderSide]]="SELL",MIS[[#This Row],[VALUE]]-MIS[[#This Row],[LIVE_VALUE]],MIS[[#This Row],[LIVE_VALUE]]-MIS[[#This Row],[VALUE]])</f>
        <v>2328</v>
      </c>
      <c r="AH1689" t="str" cm="1">
        <f t="array" ref="AH1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9" t="str">
        <f>MIS[[#This Row],[TRADING SYMBOL]]</f>
        <v>SENSEX2552082300CE</v>
      </c>
      <c r="AJ1689" t="str">
        <f>IF(RIGHT(MIS[[#This Row],[Main/Hedge]],4)="MAIN","MAIN","HEDGE")</f>
        <v>MAIN</v>
      </c>
      <c r="AK1689" t="str" cm="1">
        <f t="array" ref="AK1689">_xlfn._xlws.FILTER(Table4[Column1],ISNUMBER(SEARCH(Table4[Column1],MIS[[#This Row],[OrderUniqueIdentifier]])),"")</f>
        <v>MS</v>
      </c>
    </row>
    <row r="1690" spans="1:37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>
        <f>_xlfn.XLOOKUP(MIS[[#This Row],[TRADING SYMBOL]],[1]Sheet1!$D:$D,[1]Sheet1!$C:$C)</f>
        <v>490.65</v>
      </c>
      <c r="AE1690">
        <f>MIS[[#This Row],[OrderAverageTradedPrice]]*MIS[[#This Row],[OrderQuantity]]</f>
        <v>20997</v>
      </c>
      <c r="AF1690">
        <f>MIS[[#This Row],[LTP]]*MIS[[#This Row],[OrderQuantity]]</f>
        <v>19626</v>
      </c>
      <c r="AG1690">
        <f>IF(MIS[[#This Row],[OrderSide]]="SELL",MIS[[#This Row],[VALUE]]-MIS[[#This Row],[LIVE_VALUE]],MIS[[#This Row],[LIVE_VALUE]]-MIS[[#This Row],[VALUE]])</f>
        <v>1371</v>
      </c>
      <c r="AH1690" t="str" cm="1">
        <f t="array" ref="AH1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0" t="str">
        <f>MIS[[#This Row],[TRADING SYMBOL]]</f>
        <v>SENSEX2552082300CE</v>
      </c>
      <c r="AJ1690" t="str">
        <f>IF(RIGHT(MIS[[#This Row],[Main/Hedge]],4)="MAIN","MAIN","HEDGE")</f>
        <v>MAIN</v>
      </c>
      <c r="AK1690" t="str" cm="1">
        <f t="array" ref="AK1690">_xlfn._xlws.FILTER(Table4[Column1],ISNUMBER(SEARCH(Table4[Column1],MIS[[#This Row],[OrderUniqueIdentifier]])),"")</f>
        <v>MS</v>
      </c>
    </row>
    <row r="1691" spans="1:37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>
        <f>_xlfn.XLOOKUP(MIS[[#This Row],[TRADING SYMBOL]],[1]Sheet1!$D:$D,[1]Sheet1!$C:$C)</f>
        <v>409.5</v>
      </c>
      <c r="AE1691">
        <f>MIS[[#This Row],[OrderAverageTradedPrice]]*MIS[[#This Row],[OrderQuantity]]</f>
        <v>20816</v>
      </c>
      <c r="AF1691">
        <f>MIS[[#This Row],[LTP]]*MIS[[#This Row],[OrderQuantity]]</f>
        <v>16380</v>
      </c>
      <c r="AG1691">
        <f>IF(MIS[[#This Row],[OrderSide]]="SELL",MIS[[#This Row],[VALUE]]-MIS[[#This Row],[LIVE_VALUE]],MIS[[#This Row],[LIVE_VALUE]]-MIS[[#This Row],[VALUE]])</f>
        <v>4436</v>
      </c>
      <c r="AH1691" t="str" cm="1">
        <f t="array" ref="AH1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1" t="str">
        <f>MIS[[#This Row],[TRADING SYMBOL]]</f>
        <v>SENSEX2552082300PE</v>
      </c>
      <c r="AJ1691" t="str">
        <f>IF(RIGHT(MIS[[#This Row],[Main/Hedge]],4)="MAIN","MAIN","HEDGE")</f>
        <v>MAIN</v>
      </c>
      <c r="AK1691" t="str" cm="1">
        <f t="array" ref="AK1691">_xlfn._xlws.FILTER(Table4[Column1],ISNUMBER(SEARCH(Table4[Column1],MIS[[#This Row],[OrderUniqueIdentifier]])),"")</f>
        <v>MS</v>
      </c>
    </row>
    <row r="1692" spans="1:37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>
        <f>_xlfn.XLOOKUP(MIS[[#This Row],[TRADING SYMBOL]],[1]Sheet1!$D:$D,[1]Sheet1!$C:$C)</f>
        <v>409.5</v>
      </c>
      <c r="AE1692">
        <f>MIS[[#This Row],[OrderAverageTradedPrice]]*MIS[[#This Row],[OrderQuantity]]</f>
        <v>105086.99999999999</v>
      </c>
      <c r="AF1692">
        <f>MIS[[#This Row],[LTP]]*MIS[[#This Row],[OrderQuantity]]</f>
        <v>81900</v>
      </c>
      <c r="AG1692">
        <f>IF(MIS[[#This Row],[OrderSide]]="SELL",MIS[[#This Row],[VALUE]]-MIS[[#This Row],[LIVE_VALUE]],MIS[[#This Row],[LIVE_VALUE]]-MIS[[#This Row],[VALUE]])</f>
        <v>23186.999999999985</v>
      </c>
      <c r="AH1692" t="str" cm="1">
        <f t="array" ref="AH1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2" t="str">
        <f>MIS[[#This Row],[TRADING SYMBOL]]</f>
        <v>SENSEX2552082300PE</v>
      </c>
      <c r="AJ1692" t="str">
        <f>IF(RIGHT(MIS[[#This Row],[Main/Hedge]],4)="MAIN","MAIN","HEDGE")</f>
        <v>MAIN</v>
      </c>
      <c r="AK1692" t="str" cm="1">
        <f t="array" ref="AK1692">_xlfn._xlws.FILTER(Table4[Column1],ISNUMBER(SEARCH(Table4[Column1],MIS[[#This Row],[OrderUniqueIdentifier]])),"")</f>
        <v>MS</v>
      </c>
    </row>
    <row r="1693" spans="1:37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>
        <f>_xlfn.XLOOKUP(MIS[[#This Row],[TRADING SYMBOL]],[1]Sheet1!$D:$D,[1]Sheet1!$C:$C)</f>
        <v>409.5</v>
      </c>
      <c r="AE1693">
        <f>MIS[[#This Row],[OrderAverageTradedPrice]]*MIS[[#This Row],[OrderQuantity]]</f>
        <v>10459</v>
      </c>
      <c r="AF1693">
        <f>MIS[[#This Row],[LTP]]*MIS[[#This Row],[OrderQuantity]]</f>
        <v>8190</v>
      </c>
      <c r="AG1693">
        <f>IF(MIS[[#This Row],[OrderSide]]="SELL",MIS[[#This Row],[VALUE]]-MIS[[#This Row],[LIVE_VALUE]],MIS[[#This Row],[LIVE_VALUE]]-MIS[[#This Row],[VALUE]])</f>
        <v>2269</v>
      </c>
      <c r="AH1693" t="str" cm="1">
        <f t="array" ref="AH1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3" t="str">
        <f>MIS[[#This Row],[TRADING SYMBOL]]</f>
        <v>SENSEX2552082300PE</v>
      </c>
      <c r="AJ1693" t="str">
        <f>IF(RIGHT(MIS[[#This Row],[Main/Hedge]],4)="MAIN","MAIN","HEDGE")</f>
        <v>MAIN</v>
      </c>
      <c r="AK1693" t="str" cm="1">
        <f t="array" ref="AK1693">_xlfn._xlws.FILTER(Table4[Column1],ISNUMBER(SEARCH(Table4[Column1],MIS[[#This Row],[OrderUniqueIdentifier]])),"")</f>
        <v>MS</v>
      </c>
    </row>
    <row r="1694" spans="1:37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>
        <f>_xlfn.XLOOKUP(MIS[[#This Row],[TRADING SYMBOL]],[1]Sheet1!$D:$D,[1]Sheet1!$C:$C)</f>
        <v>490.65</v>
      </c>
      <c r="AE1694">
        <f>MIS[[#This Row],[OrderAverageTradedPrice]]*MIS[[#This Row],[OrderQuantity]]</f>
        <v>31377.000000000004</v>
      </c>
      <c r="AF1694">
        <f>MIS[[#This Row],[LTP]]*MIS[[#This Row],[OrderQuantity]]</f>
        <v>29439</v>
      </c>
      <c r="AG1694">
        <f>IF(MIS[[#This Row],[OrderSide]]="SELL",MIS[[#This Row],[VALUE]]-MIS[[#This Row],[LIVE_VALUE]],MIS[[#This Row],[LIVE_VALUE]]-MIS[[#This Row],[VALUE]])</f>
        <v>1938.0000000000036</v>
      </c>
      <c r="AH1694" t="str" cm="1">
        <f t="array" ref="AH1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4" t="str">
        <f>MIS[[#This Row],[TRADING SYMBOL]]</f>
        <v>SENSEX2552082300CE</v>
      </c>
      <c r="AJ1694" t="str">
        <f>IF(RIGHT(MIS[[#This Row],[Main/Hedge]],4)="MAIN","MAIN","HEDGE")</f>
        <v>MAIN</v>
      </c>
      <c r="AK1694" t="str" cm="1">
        <f t="array" ref="AK1694">_xlfn._xlws.FILTER(Table4[Column1],ISNUMBER(SEARCH(Table4[Column1],MIS[[#This Row],[OrderUniqueIdentifier]])),"")</f>
        <v>MS</v>
      </c>
    </row>
    <row r="1695" spans="1:37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>
        <f>_xlfn.XLOOKUP(MIS[[#This Row],[TRADING SYMBOL]],[1]Sheet1!$D:$D,[1]Sheet1!$C:$C)</f>
        <v>490.65</v>
      </c>
      <c r="AE1695">
        <f>MIS[[#This Row],[OrderAverageTradedPrice]]*MIS[[#This Row],[OrderQuantity]]</f>
        <v>20924</v>
      </c>
      <c r="AF1695">
        <f>MIS[[#This Row],[LTP]]*MIS[[#This Row],[OrderQuantity]]</f>
        <v>19626</v>
      </c>
      <c r="AG1695">
        <f>IF(MIS[[#This Row],[OrderSide]]="SELL",MIS[[#This Row],[VALUE]]-MIS[[#This Row],[LIVE_VALUE]],MIS[[#This Row],[LIVE_VALUE]]-MIS[[#This Row],[VALUE]])</f>
        <v>1298</v>
      </c>
      <c r="AH1695" t="str" cm="1">
        <f t="array" ref="AH1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5" t="str">
        <f>MIS[[#This Row],[TRADING SYMBOL]]</f>
        <v>SENSEX2552082300CE</v>
      </c>
      <c r="AJ1695" t="str">
        <f>IF(RIGHT(MIS[[#This Row],[Main/Hedge]],4)="MAIN","MAIN","HEDGE")</f>
        <v>MAIN</v>
      </c>
      <c r="AK1695" t="str" cm="1">
        <f t="array" ref="AK1695">_xlfn._xlws.FILTER(Table4[Column1],ISNUMBER(SEARCH(Table4[Column1],MIS[[#This Row],[OrderUniqueIdentifier]])),"")</f>
        <v>MS</v>
      </c>
    </row>
    <row r="1696" spans="1:37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>
        <f>_xlfn.XLOOKUP(MIS[[#This Row],[TRADING SYMBOL]],[1]Sheet1!$D:$D,[1]Sheet1!$C:$C)</f>
        <v>490.65</v>
      </c>
      <c r="AE1696">
        <f>MIS[[#This Row],[OrderAverageTradedPrice]]*MIS[[#This Row],[OrderQuantity]]</f>
        <v>10400</v>
      </c>
      <c r="AF1696">
        <f>MIS[[#This Row],[LTP]]*MIS[[#This Row],[OrderQuantity]]</f>
        <v>9813</v>
      </c>
      <c r="AG1696">
        <f>IF(MIS[[#This Row],[OrderSide]]="SELL",MIS[[#This Row],[VALUE]]-MIS[[#This Row],[LIVE_VALUE]],MIS[[#This Row],[LIVE_VALUE]]-MIS[[#This Row],[VALUE]])</f>
        <v>587</v>
      </c>
      <c r="AH1696" t="str" cm="1">
        <f t="array" ref="AH1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6" t="str">
        <f>MIS[[#This Row],[TRADING SYMBOL]]</f>
        <v>SENSEX2552082300CE</v>
      </c>
      <c r="AJ1696" t="str">
        <f>IF(RIGHT(MIS[[#This Row],[Main/Hedge]],4)="MAIN","MAIN","HEDGE")</f>
        <v>MAIN</v>
      </c>
      <c r="AK1696" t="str" cm="1">
        <f t="array" ref="AK1696">_xlfn._xlws.FILTER(Table4[Column1],ISNUMBER(SEARCH(Table4[Column1],MIS[[#This Row],[OrderUniqueIdentifier]])),"")</f>
        <v>MS</v>
      </c>
    </row>
    <row r="1697" spans="1:37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>
        <f>_xlfn.XLOOKUP(MIS[[#This Row],[TRADING SYMBOL]],[1]Sheet1!$D:$D,[1]Sheet1!$C:$C)</f>
        <v>409.5</v>
      </c>
      <c r="AE1697">
        <f>MIS[[#This Row],[OrderAverageTradedPrice]]*MIS[[#This Row],[OrderQuantity]]</f>
        <v>10450</v>
      </c>
      <c r="AF1697">
        <f>MIS[[#This Row],[LTP]]*MIS[[#This Row],[OrderQuantity]]</f>
        <v>8190</v>
      </c>
      <c r="AG1697">
        <f>IF(MIS[[#This Row],[OrderSide]]="SELL",MIS[[#This Row],[VALUE]]-MIS[[#This Row],[LIVE_VALUE]],MIS[[#This Row],[LIVE_VALUE]]-MIS[[#This Row],[VALUE]])</f>
        <v>2260</v>
      </c>
      <c r="AH1697" t="str" cm="1">
        <f t="array" ref="AH1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7" t="str">
        <f>MIS[[#This Row],[TRADING SYMBOL]]</f>
        <v>SENSEX2552082300PE</v>
      </c>
      <c r="AJ1697" t="str">
        <f>IF(RIGHT(MIS[[#This Row],[Main/Hedge]],4)="MAIN","MAIN","HEDGE")</f>
        <v>MAIN</v>
      </c>
      <c r="AK1697" t="str" cm="1">
        <f t="array" ref="AK1697">_xlfn._xlws.FILTER(Table4[Column1],ISNUMBER(SEARCH(Table4[Column1],MIS[[#This Row],[OrderUniqueIdentifier]])),"")</f>
        <v>MS</v>
      </c>
    </row>
    <row r="1698" spans="1:37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>
        <f>_xlfn.XLOOKUP(MIS[[#This Row],[TRADING SYMBOL]],[1]Sheet1!$D:$D,[1]Sheet1!$C:$C)</f>
        <v>490.65</v>
      </c>
      <c r="AE1698">
        <f>MIS[[#This Row],[OrderAverageTradedPrice]]*MIS[[#This Row],[OrderQuantity]]</f>
        <v>83200</v>
      </c>
      <c r="AF1698">
        <f>MIS[[#This Row],[LTP]]*MIS[[#This Row],[OrderQuantity]]</f>
        <v>78504</v>
      </c>
      <c r="AG1698">
        <f>IF(MIS[[#This Row],[OrderSide]]="SELL",MIS[[#This Row],[VALUE]]-MIS[[#This Row],[LIVE_VALUE]],MIS[[#This Row],[LIVE_VALUE]]-MIS[[#This Row],[VALUE]])</f>
        <v>4696</v>
      </c>
      <c r="AH1698" t="str" cm="1">
        <f t="array" ref="AH1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8" t="str">
        <f>MIS[[#This Row],[TRADING SYMBOL]]</f>
        <v>SENSEX2552082300CE</v>
      </c>
      <c r="AJ1698" t="str">
        <f>IF(RIGHT(MIS[[#This Row],[Main/Hedge]],4)="MAIN","MAIN","HEDGE")</f>
        <v>MAIN</v>
      </c>
      <c r="AK1698" t="str" cm="1">
        <f t="array" ref="AK1698">_xlfn._xlws.FILTER(Table4[Column1],ISNUMBER(SEARCH(Table4[Column1],MIS[[#This Row],[OrderUniqueIdentifier]])),"")</f>
        <v>MS</v>
      </c>
    </row>
    <row r="1699" spans="1:37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>
        <f>_xlfn.XLOOKUP(MIS[[#This Row],[TRADING SYMBOL]],[1]Sheet1!$D:$D,[1]Sheet1!$C:$C)</f>
        <v>409.5</v>
      </c>
      <c r="AE1699">
        <f>MIS[[#This Row],[OrderAverageTradedPrice]]*MIS[[#This Row],[OrderQuantity]]</f>
        <v>83209</v>
      </c>
      <c r="AF1699">
        <f>MIS[[#This Row],[LTP]]*MIS[[#This Row],[OrderQuantity]]</f>
        <v>65520</v>
      </c>
      <c r="AG1699">
        <f>IF(MIS[[#This Row],[OrderSide]]="SELL",MIS[[#This Row],[VALUE]]-MIS[[#This Row],[LIVE_VALUE]],MIS[[#This Row],[LIVE_VALUE]]-MIS[[#This Row],[VALUE]])</f>
        <v>17689</v>
      </c>
      <c r="AH1699" t="str" cm="1">
        <f t="array" ref="AH1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9" t="str">
        <f>MIS[[#This Row],[TRADING SYMBOL]]</f>
        <v>SENSEX2552082300PE</v>
      </c>
      <c r="AJ1699" t="str">
        <f>IF(RIGHT(MIS[[#This Row],[Main/Hedge]],4)="MAIN","MAIN","HEDGE")</f>
        <v>MAIN</v>
      </c>
      <c r="AK1699" t="str" cm="1">
        <f t="array" ref="AK1699">_xlfn._xlws.FILTER(Table4[Column1],ISNUMBER(SEARCH(Table4[Column1],MIS[[#This Row],[OrderUniqueIdentifier]])),"")</f>
        <v>MS</v>
      </c>
    </row>
    <row r="1700" spans="1:37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>
        <f>_xlfn.XLOOKUP(MIS[[#This Row],[TRADING SYMBOL]],[1]Sheet1!$D:$D,[1]Sheet1!$C:$C)</f>
        <v>409.5</v>
      </c>
      <c r="AE1700">
        <f>MIS[[#This Row],[OrderAverageTradedPrice]]*MIS[[#This Row],[OrderQuantity]]</f>
        <v>41672</v>
      </c>
      <c r="AF1700">
        <f>MIS[[#This Row],[LTP]]*MIS[[#This Row],[OrderQuantity]]</f>
        <v>32760</v>
      </c>
      <c r="AG1700">
        <f>IF(MIS[[#This Row],[OrderSide]]="SELL",MIS[[#This Row],[VALUE]]-MIS[[#This Row],[LIVE_VALUE]],MIS[[#This Row],[LIVE_VALUE]]-MIS[[#This Row],[VALUE]])</f>
        <v>8912</v>
      </c>
      <c r="AH1700" t="str" cm="1">
        <f t="array" ref="AH1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0" t="str">
        <f>MIS[[#This Row],[TRADING SYMBOL]]</f>
        <v>SENSEX2552082300PE</v>
      </c>
      <c r="AJ1700" t="str">
        <f>IF(RIGHT(MIS[[#This Row],[Main/Hedge]],4)="MAIN","MAIN","HEDGE")</f>
        <v>MAIN</v>
      </c>
      <c r="AK1700" t="str" cm="1">
        <f t="array" ref="AK1700">_xlfn._xlws.FILTER(Table4[Column1],ISNUMBER(SEARCH(Table4[Column1],MIS[[#This Row],[OrderUniqueIdentifier]])),"")</f>
        <v>MS</v>
      </c>
    </row>
    <row r="1701" spans="1:37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>
        <f>_xlfn.XLOOKUP(MIS[[#This Row],[TRADING SYMBOL]],[1]Sheet1!$D:$D,[1]Sheet1!$C:$C)</f>
        <v>490.65</v>
      </c>
      <c r="AE1701">
        <f>MIS[[#This Row],[OrderAverageTradedPrice]]*MIS[[#This Row],[OrderQuantity]]</f>
        <v>72831.999999999927</v>
      </c>
      <c r="AF1701">
        <f>MIS[[#This Row],[LTP]]*MIS[[#This Row],[OrderQuantity]]</f>
        <v>68691</v>
      </c>
      <c r="AG1701">
        <f>IF(MIS[[#This Row],[OrderSide]]="SELL",MIS[[#This Row],[VALUE]]-MIS[[#This Row],[LIVE_VALUE]],MIS[[#This Row],[LIVE_VALUE]]-MIS[[#This Row],[VALUE]])</f>
        <v>4140.9999999999272</v>
      </c>
      <c r="AH1701" t="str" cm="1">
        <f t="array" ref="AH1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1" t="str">
        <f>MIS[[#This Row],[TRADING SYMBOL]]</f>
        <v>SENSEX2552082300CE</v>
      </c>
      <c r="AJ1701" t="str">
        <f>IF(RIGHT(MIS[[#This Row],[Main/Hedge]],4)="MAIN","MAIN","HEDGE")</f>
        <v>MAIN</v>
      </c>
      <c r="AK1701" t="str" cm="1">
        <f t="array" ref="AK1701">_xlfn._xlws.FILTER(Table4[Column1],ISNUMBER(SEARCH(Table4[Column1],MIS[[#This Row],[OrderUniqueIdentifier]])),"")</f>
        <v>MS</v>
      </c>
    </row>
    <row r="1702" spans="1:37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>
        <f>_xlfn.XLOOKUP(MIS[[#This Row],[TRADING SYMBOL]],[1]Sheet1!$D:$D,[1]Sheet1!$C:$C)</f>
        <v>441.2</v>
      </c>
      <c r="AE1702">
        <f>MIS[[#This Row],[OrderAverageTradedPrice]]*MIS[[#This Row],[OrderQuantity]]</f>
        <v>18848</v>
      </c>
      <c r="AF1702">
        <f>MIS[[#This Row],[LTP]]*MIS[[#This Row],[OrderQuantity]]</f>
        <v>17648</v>
      </c>
      <c r="AG1702">
        <f>IF(MIS[[#This Row],[OrderSide]]="SELL",MIS[[#This Row],[VALUE]]-MIS[[#This Row],[LIVE_VALUE]],MIS[[#This Row],[LIVE_VALUE]]-MIS[[#This Row],[VALUE]])</f>
        <v>1200</v>
      </c>
      <c r="AH1702" t="str" cm="1">
        <f t="array" ref="AH1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2" t="str">
        <f>MIS[[#This Row],[TRADING SYMBOL]]</f>
        <v>SENSEX2552082400CE</v>
      </c>
      <c r="AJ1702" t="str">
        <f>IF(RIGHT(MIS[[#This Row],[Main/Hedge]],4)="MAIN","MAIN","HEDGE")</f>
        <v>MAIN</v>
      </c>
      <c r="AK1702" t="str" cm="1">
        <f t="array" ref="AK1702">_xlfn._xlws.FILTER(Table4[Column1],ISNUMBER(SEARCH(Table4[Column1],MIS[[#This Row],[OrderUniqueIdentifier]])),"")</f>
        <v>MS</v>
      </c>
    </row>
    <row r="1703" spans="1:37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>
        <f>_xlfn.XLOOKUP(MIS[[#This Row],[TRADING SYMBOL]],[1]Sheet1!$D:$D,[1]Sheet1!$C:$C)</f>
        <v>490.65</v>
      </c>
      <c r="AE1703">
        <f>MIS[[#This Row],[OrderAverageTradedPrice]]*MIS[[#This Row],[OrderQuantity]]</f>
        <v>10405</v>
      </c>
      <c r="AF1703">
        <f>MIS[[#This Row],[LTP]]*MIS[[#This Row],[OrderQuantity]]</f>
        <v>9813</v>
      </c>
      <c r="AG1703">
        <f>IF(MIS[[#This Row],[OrderSide]]="SELL",MIS[[#This Row],[VALUE]]-MIS[[#This Row],[LIVE_VALUE]],MIS[[#This Row],[LIVE_VALUE]]-MIS[[#This Row],[VALUE]])</f>
        <v>592</v>
      </c>
      <c r="AH1703" t="str" cm="1">
        <f t="array" ref="AH1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3" t="str">
        <f>MIS[[#This Row],[TRADING SYMBOL]]</f>
        <v>SENSEX2552082300CE</v>
      </c>
      <c r="AJ1703" t="str">
        <f>IF(RIGHT(MIS[[#This Row],[Main/Hedge]],4)="MAIN","MAIN","HEDGE")</f>
        <v>MAIN</v>
      </c>
      <c r="AK1703" t="str" cm="1">
        <f t="array" ref="AK1703">_xlfn._xlws.FILTER(Table4[Column1],ISNUMBER(SEARCH(Table4[Column1],MIS[[#This Row],[OrderUniqueIdentifier]])),"")</f>
        <v>MS</v>
      </c>
    </row>
    <row r="1704" spans="1:37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>
        <f>_xlfn.XLOOKUP(MIS[[#This Row],[TRADING SYMBOL]],[1]Sheet1!$D:$D,[1]Sheet1!$C:$C)</f>
        <v>409.5</v>
      </c>
      <c r="AE1704">
        <f>MIS[[#This Row],[OrderAverageTradedPrice]]*MIS[[#This Row],[OrderQuantity]]</f>
        <v>10516</v>
      </c>
      <c r="AF1704">
        <f>MIS[[#This Row],[LTP]]*MIS[[#This Row],[OrderQuantity]]</f>
        <v>8190</v>
      </c>
      <c r="AG1704">
        <f>IF(MIS[[#This Row],[OrderSide]]="SELL",MIS[[#This Row],[VALUE]]-MIS[[#This Row],[LIVE_VALUE]],MIS[[#This Row],[LIVE_VALUE]]-MIS[[#This Row],[VALUE]])</f>
        <v>2326</v>
      </c>
      <c r="AH1704" t="str" cm="1">
        <f t="array" ref="AH1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4" t="str">
        <f>MIS[[#This Row],[TRADING SYMBOL]]</f>
        <v>SENSEX2552082300PE</v>
      </c>
      <c r="AJ1704" t="str">
        <f>IF(RIGHT(MIS[[#This Row],[Main/Hedge]],4)="MAIN","MAIN","HEDGE")</f>
        <v>MAIN</v>
      </c>
      <c r="AK1704" t="str" cm="1">
        <f t="array" ref="AK1704">_xlfn._xlws.FILTER(Table4[Column1],ISNUMBER(SEARCH(Table4[Column1],MIS[[#This Row],[OrderUniqueIdentifier]])),"")</f>
        <v>MS</v>
      </c>
    </row>
    <row r="1705" spans="1:37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>
        <f>_xlfn.XLOOKUP(MIS[[#This Row],[TRADING SYMBOL]],[1]Sheet1!$D:$D,[1]Sheet1!$C:$C)</f>
        <v>490.65</v>
      </c>
      <c r="AE1705">
        <f>MIS[[#This Row],[OrderAverageTradedPrice]]*MIS[[#This Row],[OrderQuantity]]</f>
        <v>10436</v>
      </c>
      <c r="AF1705">
        <f>MIS[[#This Row],[LTP]]*MIS[[#This Row],[OrderQuantity]]</f>
        <v>9813</v>
      </c>
      <c r="AG1705">
        <f>IF(MIS[[#This Row],[OrderSide]]="SELL",MIS[[#This Row],[VALUE]]-MIS[[#This Row],[LIVE_VALUE]],MIS[[#This Row],[LIVE_VALUE]]-MIS[[#This Row],[VALUE]])</f>
        <v>623</v>
      </c>
      <c r="AH1705" t="str" cm="1">
        <f t="array" ref="AH1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5" t="str">
        <f>MIS[[#This Row],[TRADING SYMBOL]]</f>
        <v>SENSEX2552082300CE</v>
      </c>
      <c r="AJ1705" t="str">
        <f>IF(RIGHT(MIS[[#This Row],[Main/Hedge]],4)="MAIN","MAIN","HEDGE")</f>
        <v>MAIN</v>
      </c>
      <c r="AK1705" t="str" cm="1">
        <f t="array" ref="AK1705">_xlfn._xlws.FILTER(Table4[Column1],ISNUMBER(SEARCH(Table4[Column1],MIS[[#This Row],[OrderUniqueIdentifier]])),"")</f>
        <v>MS</v>
      </c>
    </row>
    <row r="1706" spans="1:37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>
        <f>_xlfn.XLOOKUP(MIS[[#This Row],[TRADING SYMBOL]],[1]Sheet1!$D:$D,[1]Sheet1!$C:$C)</f>
        <v>490.65</v>
      </c>
      <c r="AE1706">
        <f>MIS[[#This Row],[OrderAverageTradedPrice]]*MIS[[#This Row],[OrderQuantity]]</f>
        <v>41594</v>
      </c>
      <c r="AF1706">
        <f>MIS[[#This Row],[LTP]]*MIS[[#This Row],[OrderQuantity]]</f>
        <v>39252</v>
      </c>
      <c r="AG1706">
        <f>IF(MIS[[#This Row],[OrderSide]]="SELL",MIS[[#This Row],[VALUE]]-MIS[[#This Row],[LIVE_VALUE]],MIS[[#This Row],[LIVE_VALUE]]-MIS[[#This Row],[VALUE]])</f>
        <v>2342</v>
      </c>
      <c r="AH1706" t="str" cm="1">
        <f t="array" ref="AH1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6" t="str">
        <f>MIS[[#This Row],[TRADING SYMBOL]]</f>
        <v>SENSEX2552082300CE</v>
      </c>
      <c r="AJ1706" t="str">
        <f>IF(RIGHT(MIS[[#This Row],[Main/Hedge]],4)="MAIN","MAIN","HEDGE")</f>
        <v>MAIN</v>
      </c>
      <c r="AK1706" t="str" cm="1">
        <f t="array" ref="AK1706">_xlfn._xlws.FILTER(Table4[Column1],ISNUMBER(SEARCH(Table4[Column1],MIS[[#This Row],[OrderUniqueIdentifier]])),"")</f>
        <v>MS</v>
      </c>
    </row>
    <row r="1707" spans="1:37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>
        <f>_xlfn.XLOOKUP(MIS[[#This Row],[TRADING SYMBOL]],[1]Sheet1!$D:$D,[1]Sheet1!$C:$C)</f>
        <v>490.65</v>
      </c>
      <c r="AE1707">
        <f>MIS[[#This Row],[OrderAverageTradedPrice]]*MIS[[#This Row],[OrderQuantity]]</f>
        <v>10410</v>
      </c>
      <c r="AF1707">
        <f>MIS[[#This Row],[LTP]]*MIS[[#This Row],[OrderQuantity]]</f>
        <v>9813</v>
      </c>
      <c r="AG1707">
        <f>IF(MIS[[#This Row],[OrderSide]]="SELL",MIS[[#This Row],[VALUE]]-MIS[[#This Row],[LIVE_VALUE]],MIS[[#This Row],[LIVE_VALUE]]-MIS[[#This Row],[VALUE]])</f>
        <v>597</v>
      </c>
      <c r="AH1707" t="str" cm="1">
        <f t="array" ref="AH1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7" t="str">
        <f>MIS[[#This Row],[TRADING SYMBOL]]</f>
        <v>SENSEX2552082300CE</v>
      </c>
      <c r="AJ1707" t="str">
        <f>IF(RIGHT(MIS[[#This Row],[Main/Hedge]],4)="MAIN","MAIN","HEDGE")</f>
        <v>MAIN</v>
      </c>
      <c r="AK1707" t="str" cm="1">
        <f t="array" ref="AK1707">_xlfn._xlws.FILTER(Table4[Column1],ISNUMBER(SEARCH(Table4[Column1],MIS[[#This Row],[OrderUniqueIdentifier]])),"")</f>
        <v>MS</v>
      </c>
    </row>
    <row r="1708" spans="1:37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>
        <f>_xlfn.XLOOKUP(MIS[[#This Row],[TRADING SYMBOL]],[1]Sheet1!$D:$D,[1]Sheet1!$C:$C)</f>
        <v>490.65</v>
      </c>
      <c r="AE1708">
        <f>MIS[[#This Row],[OrderAverageTradedPrice]]*MIS[[#This Row],[OrderQuantity]]</f>
        <v>20820</v>
      </c>
      <c r="AF1708">
        <f>MIS[[#This Row],[LTP]]*MIS[[#This Row],[OrderQuantity]]</f>
        <v>19626</v>
      </c>
      <c r="AG1708">
        <f>IF(MIS[[#This Row],[OrderSide]]="SELL",MIS[[#This Row],[VALUE]]-MIS[[#This Row],[LIVE_VALUE]],MIS[[#This Row],[LIVE_VALUE]]-MIS[[#This Row],[VALUE]])</f>
        <v>1194</v>
      </c>
      <c r="AH1708" t="str" cm="1">
        <f t="array" ref="AH1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8" t="str">
        <f>MIS[[#This Row],[TRADING SYMBOL]]</f>
        <v>SENSEX2552082300CE</v>
      </c>
      <c r="AJ1708" t="str">
        <f>IF(RIGHT(MIS[[#This Row],[Main/Hedge]],4)="MAIN","MAIN","HEDGE")</f>
        <v>MAIN</v>
      </c>
      <c r="AK1708" t="str" cm="1">
        <f t="array" ref="AK1708">_xlfn._xlws.FILTER(Table4[Column1],ISNUMBER(SEARCH(Table4[Column1],MIS[[#This Row],[OrderUniqueIdentifier]])),"")</f>
        <v>MS</v>
      </c>
    </row>
    <row r="1709" spans="1:37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>
        <f>_xlfn.XLOOKUP(MIS[[#This Row],[TRADING SYMBOL]],[1]Sheet1!$D:$D,[1]Sheet1!$C:$C)</f>
        <v>490.65</v>
      </c>
      <c r="AE1709">
        <f>MIS[[#This Row],[OrderAverageTradedPrice]]*MIS[[#This Row],[OrderQuantity]]</f>
        <v>31260</v>
      </c>
      <c r="AF1709">
        <f>MIS[[#This Row],[LTP]]*MIS[[#This Row],[OrderQuantity]]</f>
        <v>29439</v>
      </c>
      <c r="AG1709">
        <f>IF(MIS[[#This Row],[OrderSide]]="SELL",MIS[[#This Row],[VALUE]]-MIS[[#This Row],[LIVE_VALUE]],MIS[[#This Row],[LIVE_VALUE]]-MIS[[#This Row],[VALUE]])</f>
        <v>1821</v>
      </c>
      <c r="AH1709" t="str" cm="1">
        <f t="array" ref="AH1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9" t="str">
        <f>MIS[[#This Row],[TRADING SYMBOL]]</f>
        <v>SENSEX2552082300CE</v>
      </c>
      <c r="AJ1709" t="str">
        <f>IF(RIGHT(MIS[[#This Row],[Main/Hedge]],4)="MAIN","MAIN","HEDGE")</f>
        <v>MAIN</v>
      </c>
      <c r="AK1709" t="str" cm="1">
        <f t="array" ref="AK1709">_xlfn._xlws.FILTER(Table4[Column1],ISNUMBER(SEARCH(Table4[Column1],MIS[[#This Row],[OrderUniqueIdentifier]])),"")</f>
        <v>MS</v>
      </c>
    </row>
    <row r="1710" spans="1:37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>
        <f>_xlfn.XLOOKUP(MIS[[#This Row],[TRADING SYMBOL]],[1]Sheet1!$D:$D,[1]Sheet1!$C:$C)</f>
        <v>409.5</v>
      </c>
      <c r="AE1710">
        <f>MIS[[#This Row],[OrderAverageTradedPrice]]*MIS[[#This Row],[OrderQuantity]]</f>
        <v>31206</v>
      </c>
      <c r="AF1710">
        <f>MIS[[#This Row],[LTP]]*MIS[[#This Row],[OrderQuantity]]</f>
        <v>24570</v>
      </c>
      <c r="AG1710">
        <f>IF(MIS[[#This Row],[OrderSide]]="SELL",MIS[[#This Row],[VALUE]]-MIS[[#This Row],[LIVE_VALUE]],MIS[[#This Row],[LIVE_VALUE]]-MIS[[#This Row],[VALUE]])</f>
        <v>6636</v>
      </c>
      <c r="AH1710" t="str" cm="1">
        <f t="array" ref="AH1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0" t="str">
        <f>MIS[[#This Row],[TRADING SYMBOL]]</f>
        <v>SENSEX2552082300PE</v>
      </c>
      <c r="AJ1710" t="str">
        <f>IF(RIGHT(MIS[[#This Row],[Main/Hedge]],4)="MAIN","MAIN","HEDGE")</f>
        <v>MAIN</v>
      </c>
      <c r="AK1710" t="str" cm="1">
        <f t="array" ref="AK1710">_xlfn._xlws.FILTER(Table4[Column1],ISNUMBER(SEARCH(Table4[Column1],MIS[[#This Row],[OrderUniqueIdentifier]])),"")</f>
        <v>MS</v>
      </c>
    </row>
    <row r="1711" spans="1:37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>
        <f>_xlfn.XLOOKUP(MIS[[#This Row],[TRADING SYMBOL]],[1]Sheet1!$D:$D,[1]Sheet1!$C:$C)</f>
        <v>115.45</v>
      </c>
      <c r="AE1711">
        <f>MIS[[#This Row],[OrderAverageTradedPrice]]*MIS[[#This Row],[OrderQuantity]]</f>
        <v>10203</v>
      </c>
      <c r="AF1711">
        <f>MIS[[#This Row],[LTP]]*MIS[[#This Row],[OrderQuantity]]</f>
        <v>6927</v>
      </c>
      <c r="AG1711">
        <f>IF(MIS[[#This Row],[OrderSide]]="SELL",MIS[[#This Row],[VALUE]]-MIS[[#This Row],[LIVE_VALUE]],MIS[[#This Row],[LIVE_VALUE]]-MIS[[#This Row],[VALUE]])</f>
        <v>-3276</v>
      </c>
      <c r="AH1711" t="str" cm="1">
        <f t="array" ref="AH1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1" t="str">
        <f>MIS[[#This Row],[TRADING SYMBOL]]</f>
        <v>SENSEX2552081100PE</v>
      </c>
      <c r="AJ1711" t="str">
        <f>IF(RIGHT(MIS[[#This Row],[Main/Hedge]],4)="MAIN","MAIN","HEDGE")</f>
        <v>MAIN</v>
      </c>
      <c r="AK1711" t="str" cm="1">
        <f t="array" ref="AK1711">_xlfn._xlws.FILTER(Table4[Column1],ISNUMBER(SEARCH(Table4[Column1],MIS[[#This Row],[OrderUniqueIdentifier]])),"")</f>
        <v>MS</v>
      </c>
    </row>
    <row r="1712" spans="1:37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>
        <f>_xlfn.XLOOKUP(MIS[[#This Row],[TRADING SYMBOL]],[1]Sheet1!$D:$D,[1]Sheet1!$C:$C)</f>
        <v>367</v>
      </c>
      <c r="AE1712">
        <f>MIS[[#This Row],[OrderAverageTradedPrice]]*MIS[[#This Row],[OrderQuantity]]</f>
        <v>57193.99999999992</v>
      </c>
      <c r="AF1712">
        <f>MIS[[#This Row],[LTP]]*MIS[[#This Row],[OrderQuantity]]</f>
        <v>44040</v>
      </c>
      <c r="AG1712">
        <f>IF(MIS[[#This Row],[OrderSide]]="SELL",MIS[[#This Row],[VALUE]]-MIS[[#This Row],[LIVE_VALUE]],MIS[[#This Row],[LIVE_VALUE]]-MIS[[#This Row],[VALUE]])</f>
        <v>13153.99999999992</v>
      </c>
      <c r="AH1712" t="str" cm="1">
        <f t="array" ref="AH1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2" t="str">
        <f>MIS[[#This Row],[TRADING SYMBOL]]</f>
        <v>SENSEX2552082200PE</v>
      </c>
      <c r="AJ1712" t="str">
        <f>IF(RIGHT(MIS[[#This Row],[Main/Hedge]],4)="MAIN","MAIN","HEDGE")</f>
        <v>MAIN</v>
      </c>
      <c r="AK1712" t="str" cm="1">
        <f t="array" ref="AK1712">_xlfn._xlws.FILTER(Table4[Column1],ISNUMBER(SEARCH(Table4[Column1],MIS[[#This Row],[OrderUniqueIdentifier]])),"")</f>
        <v>MS</v>
      </c>
    </row>
    <row r="1713" spans="1:37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>
        <f>_xlfn.XLOOKUP(MIS[[#This Row],[TRADING SYMBOL]],[1]Sheet1!$D:$D,[1]Sheet1!$C:$C)</f>
        <v>490.65</v>
      </c>
      <c r="AE1713">
        <f>MIS[[#This Row],[OrderAverageTradedPrice]]*MIS[[#This Row],[OrderQuantity]]</f>
        <v>93256.999999999913</v>
      </c>
      <c r="AF1713">
        <f>MIS[[#This Row],[LTP]]*MIS[[#This Row],[OrderQuantity]]</f>
        <v>88317</v>
      </c>
      <c r="AG1713">
        <f>IF(MIS[[#This Row],[OrderSide]]="SELL",MIS[[#This Row],[VALUE]]-MIS[[#This Row],[LIVE_VALUE]],MIS[[#This Row],[LIVE_VALUE]]-MIS[[#This Row],[VALUE]])</f>
        <v>4939.9999999999127</v>
      </c>
      <c r="AH1713" t="str" cm="1">
        <f t="array" ref="AH1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3" t="str">
        <f>MIS[[#This Row],[TRADING SYMBOL]]</f>
        <v>SENSEX2552082300CE</v>
      </c>
      <c r="AJ1713" t="str">
        <f>IF(RIGHT(MIS[[#This Row],[Main/Hedge]],4)="MAIN","MAIN","HEDGE")</f>
        <v>MAIN</v>
      </c>
      <c r="AK1713" t="str" cm="1">
        <f t="array" ref="AK1713">_xlfn._xlws.FILTER(Table4[Column1],ISNUMBER(SEARCH(Table4[Column1],MIS[[#This Row],[OrderUniqueIdentifier]])),"")</f>
        <v>MS</v>
      </c>
    </row>
    <row r="1714" spans="1:37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>
        <f>_xlfn.XLOOKUP(MIS[[#This Row],[TRADING SYMBOL]],[1]Sheet1!$D:$D,[1]Sheet1!$C:$C)</f>
        <v>490.65</v>
      </c>
      <c r="AE1714">
        <f>MIS[[#This Row],[OrderAverageTradedPrice]]*MIS[[#This Row],[OrderQuantity]]</f>
        <v>41410</v>
      </c>
      <c r="AF1714">
        <f>MIS[[#This Row],[LTP]]*MIS[[#This Row],[OrderQuantity]]</f>
        <v>39252</v>
      </c>
      <c r="AG1714">
        <f>IF(MIS[[#This Row],[OrderSide]]="SELL",MIS[[#This Row],[VALUE]]-MIS[[#This Row],[LIVE_VALUE]],MIS[[#This Row],[LIVE_VALUE]]-MIS[[#This Row],[VALUE]])</f>
        <v>2158</v>
      </c>
      <c r="AH1714" t="str" cm="1">
        <f t="array" ref="AH1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4" t="str">
        <f>MIS[[#This Row],[TRADING SYMBOL]]</f>
        <v>SENSEX2552082300CE</v>
      </c>
      <c r="AJ1714" t="str">
        <f>IF(RIGHT(MIS[[#This Row],[Main/Hedge]],4)="MAIN","MAIN","HEDGE")</f>
        <v>MAIN</v>
      </c>
      <c r="AK1714" t="str" cm="1">
        <f t="array" ref="AK1714">_xlfn._xlws.FILTER(Table4[Column1],ISNUMBER(SEARCH(Table4[Column1],MIS[[#This Row],[OrderUniqueIdentifier]])),"")</f>
        <v>MS</v>
      </c>
    </row>
    <row r="1715" spans="1:37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>
        <f>_xlfn.XLOOKUP(MIS[[#This Row],[TRADING SYMBOL]],[1]Sheet1!$D:$D,[1]Sheet1!$C:$C)</f>
        <v>490.65</v>
      </c>
      <c r="AE1715">
        <f>MIS[[#This Row],[OrderAverageTradedPrice]]*MIS[[#This Row],[OrderQuantity]]</f>
        <v>20756</v>
      </c>
      <c r="AF1715">
        <f>MIS[[#This Row],[LTP]]*MIS[[#This Row],[OrderQuantity]]</f>
        <v>19626</v>
      </c>
      <c r="AG1715">
        <f>IF(MIS[[#This Row],[OrderSide]]="SELL",MIS[[#This Row],[VALUE]]-MIS[[#This Row],[LIVE_VALUE]],MIS[[#This Row],[LIVE_VALUE]]-MIS[[#This Row],[VALUE]])</f>
        <v>1130</v>
      </c>
      <c r="AH1715" t="str" cm="1">
        <f t="array" ref="AH1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5" t="str">
        <f>MIS[[#This Row],[TRADING SYMBOL]]</f>
        <v>SENSEX2552082300CE</v>
      </c>
      <c r="AJ1715" t="str">
        <f>IF(RIGHT(MIS[[#This Row],[Main/Hedge]],4)="MAIN","MAIN","HEDGE")</f>
        <v>MAIN</v>
      </c>
      <c r="AK1715" t="str" cm="1">
        <f t="array" ref="AK1715">_xlfn._xlws.FILTER(Table4[Column1],ISNUMBER(SEARCH(Table4[Column1],MIS[[#This Row],[OrderUniqueIdentifier]])),"")</f>
        <v>MS</v>
      </c>
    </row>
    <row r="1716" spans="1:37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>
        <f>_xlfn.XLOOKUP(MIS[[#This Row],[TRADING SYMBOL]],[1]Sheet1!$D:$D,[1]Sheet1!$C:$C)</f>
        <v>409.5</v>
      </c>
      <c r="AE1716">
        <f>MIS[[#This Row],[OrderAverageTradedPrice]]*MIS[[#This Row],[OrderQuantity]]</f>
        <v>10425</v>
      </c>
      <c r="AF1716">
        <f>MIS[[#This Row],[LTP]]*MIS[[#This Row],[OrderQuantity]]</f>
        <v>8190</v>
      </c>
      <c r="AG1716">
        <f>IF(MIS[[#This Row],[OrderSide]]="SELL",MIS[[#This Row],[VALUE]]-MIS[[#This Row],[LIVE_VALUE]],MIS[[#This Row],[LIVE_VALUE]]-MIS[[#This Row],[VALUE]])</f>
        <v>2235</v>
      </c>
      <c r="AH1716" t="str" cm="1">
        <f t="array" ref="AH1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6" t="str">
        <f>MIS[[#This Row],[TRADING SYMBOL]]</f>
        <v>SENSEX2552082300PE</v>
      </c>
      <c r="AJ1716" t="str">
        <f>IF(RIGHT(MIS[[#This Row],[Main/Hedge]],4)="MAIN","MAIN","HEDGE")</f>
        <v>MAIN</v>
      </c>
      <c r="AK1716" t="str" cm="1">
        <f t="array" ref="AK1716">_xlfn._xlws.FILTER(Table4[Column1],ISNUMBER(SEARCH(Table4[Column1],MIS[[#This Row],[OrderUniqueIdentifier]])),"")</f>
        <v>MS</v>
      </c>
    </row>
    <row r="1717" spans="1:37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>
        <f>_xlfn.XLOOKUP(MIS[[#This Row],[TRADING SYMBOL]],[1]Sheet1!$D:$D,[1]Sheet1!$C:$C)</f>
        <v>441.2</v>
      </c>
      <c r="AE1717">
        <f>MIS[[#This Row],[OrderAverageTradedPrice]]*MIS[[#This Row],[OrderQuantity]]</f>
        <v>9344</v>
      </c>
      <c r="AF1717">
        <f>MIS[[#This Row],[LTP]]*MIS[[#This Row],[OrderQuantity]]</f>
        <v>8824</v>
      </c>
      <c r="AG1717">
        <f>IF(MIS[[#This Row],[OrderSide]]="SELL",MIS[[#This Row],[VALUE]]-MIS[[#This Row],[LIVE_VALUE]],MIS[[#This Row],[LIVE_VALUE]]-MIS[[#This Row],[VALUE]])</f>
        <v>520</v>
      </c>
      <c r="AH1717" t="str" cm="1">
        <f t="array" ref="AH1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7" t="str">
        <f>MIS[[#This Row],[TRADING SYMBOL]]</f>
        <v>SENSEX2552082400CE</v>
      </c>
      <c r="AJ1717" t="str">
        <f>IF(RIGHT(MIS[[#This Row],[Main/Hedge]],4)="MAIN","MAIN","HEDGE")</f>
        <v>MAIN</v>
      </c>
      <c r="AK1717" t="str" cm="1">
        <f t="array" ref="AK1717">_xlfn._xlws.FILTER(Table4[Column1],ISNUMBER(SEARCH(Table4[Column1],MIS[[#This Row],[OrderUniqueIdentifier]])),"")</f>
        <v>MS</v>
      </c>
    </row>
    <row r="1718" spans="1:37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>
        <f>_xlfn.XLOOKUP(MIS[[#This Row],[TRADING SYMBOL]],[1]Sheet1!$D:$D,[1]Sheet1!$C:$C)</f>
        <v>367</v>
      </c>
      <c r="AE1718">
        <f>MIS[[#This Row],[OrderAverageTradedPrice]]*MIS[[#This Row],[OrderQuantity]]</f>
        <v>19038</v>
      </c>
      <c r="AF1718">
        <f>MIS[[#This Row],[LTP]]*MIS[[#This Row],[OrderQuantity]]</f>
        <v>14680</v>
      </c>
      <c r="AG1718">
        <f>IF(MIS[[#This Row],[OrderSide]]="SELL",MIS[[#This Row],[VALUE]]-MIS[[#This Row],[LIVE_VALUE]],MIS[[#This Row],[LIVE_VALUE]]-MIS[[#This Row],[VALUE]])</f>
        <v>4358</v>
      </c>
      <c r="AH1718" t="str" cm="1">
        <f t="array" ref="AH1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8" t="str">
        <f>MIS[[#This Row],[TRADING SYMBOL]]</f>
        <v>SENSEX2552082200PE</v>
      </c>
      <c r="AJ1718" t="str">
        <f>IF(RIGHT(MIS[[#This Row],[Main/Hedge]],4)="MAIN","MAIN","HEDGE")</f>
        <v>MAIN</v>
      </c>
      <c r="AK1718" t="str" cm="1">
        <f t="array" ref="AK1718">_xlfn._xlws.FILTER(Table4[Column1],ISNUMBER(SEARCH(Table4[Column1],MIS[[#This Row],[OrderUniqueIdentifier]])),"")</f>
        <v>MS</v>
      </c>
    </row>
    <row r="1719" spans="1:37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>
        <f>_xlfn.XLOOKUP(MIS[[#This Row],[TRADING SYMBOL]],[1]Sheet1!$D:$D,[1]Sheet1!$C:$C)</f>
        <v>490.65</v>
      </c>
      <c r="AE1719">
        <f>MIS[[#This Row],[OrderAverageTradedPrice]]*MIS[[#This Row],[OrderQuantity]]</f>
        <v>41505</v>
      </c>
      <c r="AF1719">
        <f>MIS[[#This Row],[LTP]]*MIS[[#This Row],[OrderQuantity]]</f>
        <v>39252</v>
      </c>
      <c r="AG1719">
        <f>IF(MIS[[#This Row],[OrderSide]]="SELL",MIS[[#This Row],[VALUE]]-MIS[[#This Row],[LIVE_VALUE]],MIS[[#This Row],[LIVE_VALUE]]-MIS[[#This Row],[VALUE]])</f>
        <v>2253</v>
      </c>
      <c r="AH1719" t="str" cm="1">
        <f t="array" ref="AH1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9" t="str">
        <f>MIS[[#This Row],[TRADING SYMBOL]]</f>
        <v>SENSEX2552082300CE</v>
      </c>
      <c r="AJ1719" t="str">
        <f>IF(RIGHT(MIS[[#This Row],[Main/Hedge]],4)="MAIN","MAIN","HEDGE")</f>
        <v>MAIN</v>
      </c>
      <c r="AK1719" t="str" cm="1">
        <f t="array" ref="AK1719">_xlfn._xlws.FILTER(Table4[Column1],ISNUMBER(SEARCH(Table4[Column1],MIS[[#This Row],[OrderUniqueIdentifier]])),"")</f>
        <v>MS</v>
      </c>
    </row>
    <row r="1720" spans="1:37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>
        <f>_xlfn.XLOOKUP(MIS[[#This Row],[TRADING SYMBOL]],[1]Sheet1!$D:$D,[1]Sheet1!$C:$C)</f>
        <v>409.5</v>
      </c>
      <c r="AE1720">
        <f>MIS[[#This Row],[OrderAverageTradedPrice]]*MIS[[#This Row],[OrderQuantity]]</f>
        <v>93693.999999999956</v>
      </c>
      <c r="AF1720">
        <f>MIS[[#This Row],[LTP]]*MIS[[#This Row],[OrderQuantity]]</f>
        <v>73710</v>
      </c>
      <c r="AG1720">
        <f>IF(MIS[[#This Row],[OrderSide]]="SELL",MIS[[#This Row],[VALUE]]-MIS[[#This Row],[LIVE_VALUE]],MIS[[#This Row],[LIVE_VALUE]]-MIS[[#This Row],[VALUE]])</f>
        <v>19983.999999999956</v>
      </c>
      <c r="AH1720" t="str" cm="1">
        <f t="array" ref="AH1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0" t="str">
        <f>MIS[[#This Row],[TRADING SYMBOL]]</f>
        <v>SENSEX2552082300PE</v>
      </c>
      <c r="AJ1720" t="str">
        <f>IF(RIGHT(MIS[[#This Row],[Main/Hedge]],4)="MAIN","MAIN","HEDGE")</f>
        <v>MAIN</v>
      </c>
      <c r="AK1720" t="str" cm="1">
        <f t="array" ref="AK1720">_xlfn._xlws.FILTER(Table4[Column1],ISNUMBER(SEARCH(Table4[Column1],MIS[[#This Row],[OrderUniqueIdentifier]])),"")</f>
        <v>MS</v>
      </c>
    </row>
    <row r="1721" spans="1:37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>
        <f>_xlfn.XLOOKUP(MIS[[#This Row],[TRADING SYMBOL]],[1]Sheet1!$D:$D,[1]Sheet1!$C:$C)</f>
        <v>367</v>
      </c>
      <c r="AE1721">
        <f>MIS[[#This Row],[OrderAverageTradedPrice]]*MIS[[#This Row],[OrderQuantity]]</f>
        <v>161786.99999999971</v>
      </c>
      <c r="AF1721">
        <f>MIS[[#This Row],[LTP]]*MIS[[#This Row],[OrderQuantity]]</f>
        <v>124780</v>
      </c>
      <c r="AG1721">
        <f>IF(MIS[[#This Row],[OrderSide]]="SELL",MIS[[#This Row],[VALUE]]-MIS[[#This Row],[LIVE_VALUE]],MIS[[#This Row],[LIVE_VALUE]]-MIS[[#This Row],[VALUE]])</f>
        <v>37006.999999999709</v>
      </c>
      <c r="AH1721" t="str" cm="1">
        <f t="array" ref="AH1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1" t="str">
        <f>MIS[[#This Row],[TRADING SYMBOL]]</f>
        <v>SENSEX2552082200PE</v>
      </c>
      <c r="AJ1721" t="str">
        <f>IF(RIGHT(MIS[[#This Row],[Main/Hedge]],4)="MAIN","MAIN","HEDGE")</f>
        <v>MAIN</v>
      </c>
      <c r="AK1721" t="str" cm="1">
        <f t="array" ref="AK1721">_xlfn._xlws.FILTER(Table4[Column1],ISNUMBER(SEARCH(Table4[Column1],MIS[[#This Row],[OrderUniqueIdentifier]])),"")</f>
        <v>MS</v>
      </c>
    </row>
    <row r="1722" spans="1:37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>
        <f>_xlfn.XLOOKUP(MIS[[#This Row],[TRADING SYMBOL]],[1]Sheet1!$D:$D,[1]Sheet1!$C:$C)</f>
        <v>441.2</v>
      </c>
      <c r="AE1722">
        <f>MIS[[#This Row],[OrderAverageTradedPrice]]*MIS[[#This Row],[OrderQuantity]]</f>
        <v>56233.99999999992</v>
      </c>
      <c r="AF1722">
        <f>MIS[[#This Row],[LTP]]*MIS[[#This Row],[OrderQuantity]]</f>
        <v>52944</v>
      </c>
      <c r="AG1722">
        <f>IF(MIS[[#This Row],[OrderSide]]="SELL",MIS[[#This Row],[VALUE]]-MIS[[#This Row],[LIVE_VALUE]],MIS[[#This Row],[LIVE_VALUE]]-MIS[[#This Row],[VALUE]])</f>
        <v>3289.99999999992</v>
      </c>
      <c r="AH1722" t="str" cm="1">
        <f t="array" ref="AH1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2" t="str">
        <f>MIS[[#This Row],[TRADING SYMBOL]]</f>
        <v>SENSEX2552082400CE</v>
      </c>
      <c r="AJ1722" t="str">
        <f>IF(RIGHT(MIS[[#This Row],[Main/Hedge]],4)="MAIN","MAIN","HEDGE")</f>
        <v>MAIN</v>
      </c>
      <c r="AK1722" t="str" cm="1">
        <f t="array" ref="AK1722">_xlfn._xlws.FILTER(Table4[Column1],ISNUMBER(SEARCH(Table4[Column1],MIS[[#This Row],[OrderUniqueIdentifier]])),"")</f>
        <v>MS</v>
      </c>
    </row>
    <row r="1723" spans="1:37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>
        <f>_xlfn.XLOOKUP(MIS[[#This Row],[TRADING SYMBOL]],[1]Sheet1!$D:$D,[1]Sheet1!$C:$C)</f>
        <v>490.65</v>
      </c>
      <c r="AE1723">
        <f>MIS[[#This Row],[OrderAverageTradedPrice]]*MIS[[#This Row],[OrderQuantity]]</f>
        <v>31287.000000000004</v>
      </c>
      <c r="AF1723">
        <f>MIS[[#This Row],[LTP]]*MIS[[#This Row],[OrderQuantity]]</f>
        <v>29439</v>
      </c>
      <c r="AG1723">
        <f>IF(MIS[[#This Row],[OrderSide]]="SELL",MIS[[#This Row],[VALUE]]-MIS[[#This Row],[LIVE_VALUE]],MIS[[#This Row],[LIVE_VALUE]]-MIS[[#This Row],[VALUE]])</f>
        <v>1848.0000000000036</v>
      </c>
      <c r="AH1723" t="str" cm="1">
        <f t="array" ref="AH1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3" t="str">
        <f>MIS[[#This Row],[TRADING SYMBOL]]</f>
        <v>SENSEX2552082300CE</v>
      </c>
      <c r="AJ1723" t="str">
        <f>IF(RIGHT(MIS[[#This Row],[Main/Hedge]],4)="MAIN","MAIN","HEDGE")</f>
        <v>MAIN</v>
      </c>
      <c r="AK1723" t="str" cm="1">
        <f t="array" ref="AK1723">_xlfn._xlws.FILTER(Table4[Column1],ISNUMBER(SEARCH(Table4[Column1],MIS[[#This Row],[OrderUniqueIdentifier]])),"")</f>
        <v>MS</v>
      </c>
    </row>
    <row r="1724" spans="1:37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>
        <f>_xlfn.XLOOKUP(MIS[[#This Row],[TRADING SYMBOL]],[1]Sheet1!$D:$D,[1]Sheet1!$C:$C)</f>
        <v>409.5</v>
      </c>
      <c r="AE1724">
        <f>MIS[[#This Row],[OrderAverageTradedPrice]]*MIS[[#This Row],[OrderQuantity]]</f>
        <v>31281</v>
      </c>
      <c r="AF1724">
        <f>MIS[[#This Row],[LTP]]*MIS[[#This Row],[OrderQuantity]]</f>
        <v>24570</v>
      </c>
      <c r="AG1724">
        <f>IF(MIS[[#This Row],[OrderSide]]="SELL",MIS[[#This Row],[VALUE]]-MIS[[#This Row],[LIVE_VALUE]],MIS[[#This Row],[LIVE_VALUE]]-MIS[[#This Row],[VALUE]])</f>
        <v>6711</v>
      </c>
      <c r="AH1724" t="str" cm="1">
        <f t="array" ref="AH1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4" t="str">
        <f>MIS[[#This Row],[TRADING SYMBOL]]</f>
        <v>SENSEX2552082300PE</v>
      </c>
      <c r="AJ1724" t="str">
        <f>IF(RIGHT(MIS[[#This Row],[Main/Hedge]],4)="MAIN","MAIN","HEDGE")</f>
        <v>MAIN</v>
      </c>
      <c r="AK1724" t="str" cm="1">
        <f t="array" ref="AK1724">_xlfn._xlws.FILTER(Table4[Column1],ISNUMBER(SEARCH(Table4[Column1],MIS[[#This Row],[OrderUniqueIdentifier]])),"")</f>
        <v>MS</v>
      </c>
    </row>
    <row r="1725" spans="1:37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>
        <f>_xlfn.XLOOKUP(MIS[[#This Row],[TRADING SYMBOL]],[1]Sheet1!$D:$D,[1]Sheet1!$C:$C)</f>
        <v>490.65</v>
      </c>
      <c r="AE1725">
        <f>MIS[[#This Row],[OrderAverageTradedPrice]]*MIS[[#This Row],[OrderQuantity]]</f>
        <v>41379</v>
      </c>
      <c r="AF1725">
        <f>MIS[[#This Row],[LTP]]*MIS[[#This Row],[OrderQuantity]]</f>
        <v>39252</v>
      </c>
      <c r="AG1725">
        <f>IF(MIS[[#This Row],[OrderSide]]="SELL",MIS[[#This Row],[VALUE]]-MIS[[#This Row],[LIVE_VALUE]],MIS[[#This Row],[LIVE_VALUE]]-MIS[[#This Row],[VALUE]])</f>
        <v>2127</v>
      </c>
      <c r="AH1725" t="str" cm="1">
        <f t="array" ref="AH1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5" t="str">
        <f>MIS[[#This Row],[TRADING SYMBOL]]</f>
        <v>SENSEX2552082300CE</v>
      </c>
      <c r="AJ1725" t="str">
        <f>IF(RIGHT(MIS[[#This Row],[Main/Hedge]],4)="MAIN","MAIN","HEDGE")</f>
        <v>MAIN</v>
      </c>
      <c r="AK1725" t="str" cm="1">
        <f t="array" ref="AK1725">_xlfn._xlws.FILTER(Table4[Column1],ISNUMBER(SEARCH(Table4[Column1],MIS[[#This Row],[OrderUniqueIdentifier]])),"")</f>
        <v>MS</v>
      </c>
    </row>
    <row r="1726" spans="1:37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>
        <f>_xlfn.XLOOKUP(MIS[[#This Row],[TRADING SYMBOL]],[1]Sheet1!$D:$D,[1]Sheet1!$C:$C)</f>
        <v>490.65</v>
      </c>
      <c r="AE1726">
        <f>MIS[[#This Row],[OrderAverageTradedPrice]]*MIS[[#This Row],[OrderQuantity]]</f>
        <v>10350</v>
      </c>
      <c r="AF1726">
        <f>MIS[[#This Row],[LTP]]*MIS[[#This Row],[OrderQuantity]]</f>
        <v>9813</v>
      </c>
      <c r="AG1726">
        <f>IF(MIS[[#This Row],[OrderSide]]="SELL",MIS[[#This Row],[VALUE]]-MIS[[#This Row],[LIVE_VALUE]],MIS[[#This Row],[LIVE_VALUE]]-MIS[[#This Row],[VALUE]])</f>
        <v>537</v>
      </c>
      <c r="AH1726" t="str" cm="1">
        <f t="array" ref="AH1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6" t="str">
        <f>MIS[[#This Row],[TRADING SYMBOL]]</f>
        <v>SENSEX2552082300CE</v>
      </c>
      <c r="AJ1726" t="str">
        <f>IF(RIGHT(MIS[[#This Row],[Main/Hedge]],4)="MAIN","MAIN","HEDGE")</f>
        <v>MAIN</v>
      </c>
      <c r="AK1726" t="str" cm="1">
        <f t="array" ref="AK1726">_xlfn._xlws.FILTER(Table4[Column1],ISNUMBER(SEARCH(Table4[Column1],MIS[[#This Row],[OrderUniqueIdentifier]])),"")</f>
        <v>MS</v>
      </c>
    </row>
    <row r="1727" spans="1:37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>
        <f>_xlfn.XLOOKUP(MIS[[#This Row],[TRADING SYMBOL]],[1]Sheet1!$D:$D,[1]Sheet1!$C:$C)</f>
        <v>441.2</v>
      </c>
      <c r="AE1727">
        <f>MIS[[#This Row],[OrderAverageTradedPrice]]*MIS[[#This Row],[OrderQuantity]]</f>
        <v>46805</v>
      </c>
      <c r="AF1727">
        <f>MIS[[#This Row],[LTP]]*MIS[[#This Row],[OrderQuantity]]</f>
        <v>44120</v>
      </c>
      <c r="AG1727">
        <f>IF(MIS[[#This Row],[OrderSide]]="SELL",MIS[[#This Row],[VALUE]]-MIS[[#This Row],[LIVE_VALUE]],MIS[[#This Row],[LIVE_VALUE]]-MIS[[#This Row],[VALUE]])</f>
        <v>2685</v>
      </c>
      <c r="AH1727" t="str" cm="1">
        <f t="array" ref="AH1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7" t="str">
        <f>MIS[[#This Row],[TRADING SYMBOL]]</f>
        <v>SENSEX2552082400CE</v>
      </c>
      <c r="AJ1727" t="str">
        <f>IF(RIGHT(MIS[[#This Row],[Main/Hedge]],4)="MAIN","MAIN","HEDGE")</f>
        <v>MAIN</v>
      </c>
      <c r="AK1727" t="str" cm="1">
        <f t="array" ref="AK1727">_xlfn._xlws.FILTER(Table4[Column1],ISNUMBER(SEARCH(Table4[Column1],MIS[[#This Row],[OrderUniqueIdentifier]])),"")</f>
        <v>MS</v>
      </c>
    </row>
    <row r="1728" spans="1:37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>
        <f>_xlfn.XLOOKUP(MIS[[#This Row],[TRADING SYMBOL]],[1]Sheet1!$D:$D,[1]Sheet1!$C:$C)</f>
        <v>490.65</v>
      </c>
      <c r="AE1728">
        <f>MIS[[#This Row],[OrderAverageTradedPrice]]*MIS[[#This Row],[OrderQuantity]]</f>
        <v>10352</v>
      </c>
      <c r="AF1728">
        <f>MIS[[#This Row],[LTP]]*MIS[[#This Row],[OrderQuantity]]</f>
        <v>9813</v>
      </c>
      <c r="AG1728">
        <f>IF(MIS[[#This Row],[OrderSide]]="SELL",MIS[[#This Row],[VALUE]]-MIS[[#This Row],[LIVE_VALUE]],MIS[[#This Row],[LIVE_VALUE]]-MIS[[#This Row],[VALUE]])</f>
        <v>539</v>
      </c>
      <c r="AH1728" t="str" cm="1">
        <f t="array" ref="AH1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8" t="str">
        <f>MIS[[#This Row],[TRADING SYMBOL]]</f>
        <v>SENSEX2552082300CE</v>
      </c>
      <c r="AJ1728" t="str">
        <f>IF(RIGHT(MIS[[#This Row],[Main/Hedge]],4)="MAIN","MAIN","HEDGE")</f>
        <v>MAIN</v>
      </c>
      <c r="AK1728" t="str" cm="1">
        <f t="array" ref="AK1728">_xlfn._xlws.FILTER(Table4[Column1],ISNUMBER(SEARCH(Table4[Column1],MIS[[#This Row],[OrderUniqueIdentifier]])),"")</f>
        <v>MS</v>
      </c>
    </row>
    <row r="1729" spans="1:37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>
        <f>_xlfn.XLOOKUP(MIS[[#This Row],[TRADING SYMBOL]],[1]Sheet1!$D:$D,[1]Sheet1!$C:$C)</f>
        <v>409.5</v>
      </c>
      <c r="AE1729">
        <f>MIS[[#This Row],[OrderAverageTradedPrice]]*MIS[[#This Row],[OrderQuantity]]</f>
        <v>10409</v>
      </c>
      <c r="AF1729">
        <f>MIS[[#This Row],[LTP]]*MIS[[#This Row],[OrderQuantity]]</f>
        <v>8190</v>
      </c>
      <c r="AG1729">
        <f>IF(MIS[[#This Row],[OrderSide]]="SELL",MIS[[#This Row],[VALUE]]-MIS[[#This Row],[LIVE_VALUE]],MIS[[#This Row],[LIVE_VALUE]]-MIS[[#This Row],[VALUE]])</f>
        <v>2219</v>
      </c>
      <c r="AH1729" t="str" cm="1">
        <f t="array" ref="AH1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9" t="str">
        <f>MIS[[#This Row],[TRADING SYMBOL]]</f>
        <v>SENSEX2552082300PE</v>
      </c>
      <c r="AJ1729" t="str">
        <f>IF(RIGHT(MIS[[#This Row],[Main/Hedge]],4)="MAIN","MAIN","HEDGE")</f>
        <v>MAIN</v>
      </c>
      <c r="AK1729" t="str" cm="1">
        <f t="array" ref="AK1729">_xlfn._xlws.FILTER(Table4[Column1],ISNUMBER(SEARCH(Table4[Column1],MIS[[#This Row],[OrderUniqueIdentifier]])),"")</f>
        <v>MS</v>
      </c>
    </row>
    <row r="1730" spans="1:37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>
        <f>_xlfn.XLOOKUP(MIS[[#This Row],[TRADING SYMBOL]],[1]Sheet1!$D:$D,[1]Sheet1!$C:$C)</f>
        <v>441.2</v>
      </c>
      <c r="AE1730">
        <f>MIS[[#This Row],[OrderAverageTradedPrice]]*MIS[[#This Row],[OrderQuantity]]</f>
        <v>9344</v>
      </c>
      <c r="AF1730">
        <f>MIS[[#This Row],[LTP]]*MIS[[#This Row],[OrderQuantity]]</f>
        <v>8824</v>
      </c>
      <c r="AG1730">
        <f>IF(MIS[[#This Row],[OrderSide]]="SELL",MIS[[#This Row],[VALUE]]-MIS[[#This Row],[LIVE_VALUE]],MIS[[#This Row],[LIVE_VALUE]]-MIS[[#This Row],[VALUE]])</f>
        <v>520</v>
      </c>
      <c r="AH1730" t="str" cm="1">
        <f t="array" ref="AH1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0" t="str">
        <f>MIS[[#This Row],[TRADING SYMBOL]]</f>
        <v>SENSEX2552082400CE</v>
      </c>
      <c r="AJ1730" t="str">
        <f>IF(RIGHT(MIS[[#This Row],[Main/Hedge]],4)="MAIN","MAIN","HEDGE")</f>
        <v>MAIN</v>
      </c>
      <c r="AK1730" t="str" cm="1">
        <f t="array" ref="AK1730">_xlfn._xlws.FILTER(Table4[Column1],ISNUMBER(SEARCH(Table4[Column1],MIS[[#This Row],[OrderUniqueIdentifier]])),"")</f>
        <v>MS</v>
      </c>
    </row>
    <row r="1731" spans="1:37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>
        <f>_xlfn.XLOOKUP(MIS[[#This Row],[TRADING SYMBOL]],[1]Sheet1!$D:$D,[1]Sheet1!$C:$C)</f>
        <v>409.5</v>
      </c>
      <c r="AE1731">
        <f>MIS[[#This Row],[OrderAverageTradedPrice]]*MIS[[#This Row],[OrderQuantity]]</f>
        <v>93620.999999999884</v>
      </c>
      <c r="AF1731">
        <f>MIS[[#This Row],[LTP]]*MIS[[#This Row],[OrderQuantity]]</f>
        <v>73710</v>
      </c>
      <c r="AG1731">
        <f>IF(MIS[[#This Row],[OrderSide]]="SELL",MIS[[#This Row],[VALUE]]-MIS[[#This Row],[LIVE_VALUE]],MIS[[#This Row],[LIVE_VALUE]]-MIS[[#This Row],[VALUE]])</f>
        <v>19910.999999999884</v>
      </c>
      <c r="AH1731" t="str" cm="1">
        <f t="array" ref="AH1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1" t="str">
        <f>MIS[[#This Row],[TRADING SYMBOL]]</f>
        <v>SENSEX2552082300PE</v>
      </c>
      <c r="AJ1731" t="str">
        <f>IF(RIGHT(MIS[[#This Row],[Main/Hedge]],4)="MAIN","MAIN","HEDGE")</f>
        <v>MAIN</v>
      </c>
      <c r="AK1731" t="str" cm="1">
        <f t="array" ref="AK1731">_xlfn._xlws.FILTER(Table4[Column1],ISNUMBER(SEARCH(Table4[Column1],MIS[[#This Row],[OrderUniqueIdentifier]])),"")</f>
        <v>MS</v>
      </c>
    </row>
    <row r="1732" spans="1:37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>
        <f>_xlfn.XLOOKUP(MIS[[#This Row],[TRADING SYMBOL]],[1]Sheet1!$D:$D,[1]Sheet1!$C:$C)</f>
        <v>441.2</v>
      </c>
      <c r="AE1732">
        <f>MIS[[#This Row],[OrderAverageTradedPrice]]*MIS[[#This Row],[OrderQuantity]]</f>
        <v>84078.999999999898</v>
      </c>
      <c r="AF1732">
        <f>MIS[[#This Row],[LTP]]*MIS[[#This Row],[OrderQuantity]]</f>
        <v>79416</v>
      </c>
      <c r="AG1732">
        <f>IF(MIS[[#This Row],[OrderSide]]="SELL",MIS[[#This Row],[VALUE]]-MIS[[#This Row],[LIVE_VALUE]],MIS[[#This Row],[LIVE_VALUE]]-MIS[[#This Row],[VALUE]])</f>
        <v>4662.9999999998981</v>
      </c>
      <c r="AH1732" t="str" cm="1">
        <f t="array" ref="AH1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2" t="str">
        <f>MIS[[#This Row],[TRADING SYMBOL]]</f>
        <v>SENSEX2552082400CE</v>
      </c>
      <c r="AJ1732" t="str">
        <f>IF(RIGHT(MIS[[#This Row],[Main/Hedge]],4)="MAIN","MAIN","HEDGE")</f>
        <v>MAIN</v>
      </c>
      <c r="AK1732" t="str" cm="1">
        <f t="array" ref="AK1732">_xlfn._xlws.FILTER(Table4[Column1],ISNUMBER(SEARCH(Table4[Column1],MIS[[#This Row],[OrderUniqueIdentifier]])),"")</f>
        <v>MS</v>
      </c>
    </row>
    <row r="1733" spans="1:37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>
        <f>_xlfn.XLOOKUP(MIS[[#This Row],[TRADING SYMBOL]],[1]Sheet1!$D:$D,[1]Sheet1!$C:$C)</f>
        <v>409.5</v>
      </c>
      <c r="AE1733">
        <f>MIS[[#This Row],[OrderAverageTradedPrice]]*MIS[[#This Row],[OrderQuantity]]</f>
        <v>10412</v>
      </c>
      <c r="AF1733">
        <f>MIS[[#This Row],[LTP]]*MIS[[#This Row],[OrderQuantity]]</f>
        <v>8190</v>
      </c>
      <c r="AG1733">
        <f>IF(MIS[[#This Row],[OrderSide]]="SELL",MIS[[#This Row],[VALUE]]-MIS[[#This Row],[LIVE_VALUE]],MIS[[#This Row],[LIVE_VALUE]]-MIS[[#This Row],[VALUE]])</f>
        <v>2222</v>
      </c>
      <c r="AH1733" t="str" cm="1">
        <f t="array" ref="AH1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3" t="str">
        <f>MIS[[#This Row],[TRADING SYMBOL]]</f>
        <v>SENSEX2552082300PE</v>
      </c>
      <c r="AJ1733" t="str">
        <f>IF(RIGHT(MIS[[#This Row],[Main/Hedge]],4)="MAIN","MAIN","HEDGE")</f>
        <v>MAIN</v>
      </c>
      <c r="AK1733" t="str" cm="1">
        <f t="array" ref="AK1733">_xlfn._xlws.FILTER(Table4[Column1],ISNUMBER(SEARCH(Table4[Column1],MIS[[#This Row],[OrderUniqueIdentifier]])),"")</f>
        <v>MS</v>
      </c>
    </row>
    <row r="1734" spans="1:37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>
        <f>_xlfn.XLOOKUP(MIS[[#This Row],[TRADING SYMBOL]],[1]Sheet1!$D:$D,[1]Sheet1!$C:$C)</f>
        <v>441.2</v>
      </c>
      <c r="AE1734">
        <f>MIS[[#This Row],[OrderAverageTradedPrice]]*MIS[[#This Row],[OrderQuantity]]</f>
        <v>9344</v>
      </c>
      <c r="AF1734">
        <f>MIS[[#This Row],[LTP]]*MIS[[#This Row],[OrderQuantity]]</f>
        <v>8824</v>
      </c>
      <c r="AG1734">
        <f>IF(MIS[[#This Row],[OrderSide]]="SELL",MIS[[#This Row],[VALUE]]-MIS[[#This Row],[LIVE_VALUE]],MIS[[#This Row],[LIVE_VALUE]]-MIS[[#This Row],[VALUE]])</f>
        <v>520</v>
      </c>
      <c r="AH1734" t="str" cm="1">
        <f t="array" ref="AH1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4" t="str">
        <f>MIS[[#This Row],[TRADING SYMBOL]]</f>
        <v>SENSEX2552082400CE</v>
      </c>
      <c r="AJ1734" t="str">
        <f>IF(RIGHT(MIS[[#This Row],[Main/Hedge]],4)="MAIN","MAIN","HEDGE")</f>
        <v>MAIN</v>
      </c>
      <c r="AK1734" t="str" cm="1">
        <f t="array" ref="AK1734">_xlfn._xlws.FILTER(Table4[Column1],ISNUMBER(SEARCH(Table4[Column1],MIS[[#This Row],[OrderUniqueIdentifier]])),"")</f>
        <v>MS</v>
      </c>
    </row>
    <row r="1735" spans="1:37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>
        <f>_xlfn.XLOOKUP(MIS[[#This Row],[TRADING SYMBOL]],[1]Sheet1!$D:$D,[1]Sheet1!$C:$C)</f>
        <v>490.65</v>
      </c>
      <c r="AE1735">
        <f>MIS[[#This Row],[OrderAverageTradedPrice]]*MIS[[#This Row],[OrderQuantity]]</f>
        <v>20688</v>
      </c>
      <c r="AF1735">
        <f>MIS[[#This Row],[LTP]]*MIS[[#This Row],[OrderQuantity]]</f>
        <v>19626</v>
      </c>
      <c r="AG1735">
        <f>IF(MIS[[#This Row],[OrderSide]]="SELL",MIS[[#This Row],[VALUE]]-MIS[[#This Row],[LIVE_VALUE]],MIS[[#This Row],[LIVE_VALUE]]-MIS[[#This Row],[VALUE]])</f>
        <v>1062</v>
      </c>
      <c r="AH1735" t="str" cm="1">
        <f t="array" ref="AH1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5" t="str">
        <f>MIS[[#This Row],[TRADING SYMBOL]]</f>
        <v>SENSEX2552082300CE</v>
      </c>
      <c r="AJ1735" t="str">
        <f>IF(RIGHT(MIS[[#This Row],[Main/Hedge]],4)="MAIN","MAIN","HEDGE")</f>
        <v>MAIN</v>
      </c>
      <c r="AK1735" t="str" cm="1">
        <f t="array" ref="AK1735">_xlfn._xlws.FILTER(Table4[Column1],ISNUMBER(SEARCH(Table4[Column1],MIS[[#This Row],[OrderUniqueIdentifier]])),"")</f>
        <v>MS</v>
      </c>
    </row>
    <row r="1736" spans="1:37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>
        <f>_xlfn.XLOOKUP(MIS[[#This Row],[TRADING SYMBOL]],[1]Sheet1!$D:$D,[1]Sheet1!$C:$C)</f>
        <v>490.65</v>
      </c>
      <c r="AE1736">
        <f>MIS[[#This Row],[OrderAverageTradedPrice]]*MIS[[#This Row],[OrderQuantity]]</f>
        <v>10382</v>
      </c>
      <c r="AF1736">
        <f>MIS[[#This Row],[LTP]]*MIS[[#This Row],[OrderQuantity]]</f>
        <v>9813</v>
      </c>
      <c r="AG1736">
        <f>IF(MIS[[#This Row],[OrderSide]]="SELL",MIS[[#This Row],[VALUE]]-MIS[[#This Row],[LIVE_VALUE]],MIS[[#This Row],[LIVE_VALUE]]-MIS[[#This Row],[VALUE]])</f>
        <v>569</v>
      </c>
      <c r="AH1736" t="str" cm="1">
        <f t="array" ref="AH1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6" t="str">
        <f>MIS[[#This Row],[TRADING SYMBOL]]</f>
        <v>SENSEX2552082300CE</v>
      </c>
      <c r="AJ1736" t="str">
        <f>IF(RIGHT(MIS[[#This Row],[Main/Hedge]],4)="MAIN","MAIN","HEDGE")</f>
        <v>MAIN</v>
      </c>
      <c r="AK1736" t="str" cm="1">
        <f t="array" ref="AK1736">_xlfn._xlws.FILTER(Table4[Column1],ISNUMBER(SEARCH(Table4[Column1],MIS[[#This Row],[OrderUniqueIdentifier]])),"")</f>
        <v>MS</v>
      </c>
    </row>
    <row r="1737" spans="1:37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>
        <f>_xlfn.XLOOKUP(MIS[[#This Row],[TRADING SYMBOL]],[1]Sheet1!$D:$D,[1]Sheet1!$C:$C)</f>
        <v>409.5</v>
      </c>
      <c r="AE1737">
        <f>MIS[[#This Row],[OrderAverageTradedPrice]]*MIS[[#This Row],[OrderQuantity]]</f>
        <v>10437</v>
      </c>
      <c r="AF1737">
        <f>MIS[[#This Row],[LTP]]*MIS[[#This Row],[OrderQuantity]]</f>
        <v>8190</v>
      </c>
      <c r="AG1737">
        <f>IF(MIS[[#This Row],[OrderSide]]="SELL",MIS[[#This Row],[VALUE]]-MIS[[#This Row],[LIVE_VALUE]],MIS[[#This Row],[LIVE_VALUE]]-MIS[[#This Row],[VALUE]])</f>
        <v>2247</v>
      </c>
      <c r="AH1737" t="str" cm="1">
        <f t="array" ref="AH1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7" t="str">
        <f>MIS[[#This Row],[TRADING SYMBOL]]</f>
        <v>SENSEX2552082300PE</v>
      </c>
      <c r="AJ1737" t="str">
        <f>IF(RIGHT(MIS[[#This Row],[Main/Hedge]],4)="MAIN","MAIN","HEDGE")</f>
        <v>MAIN</v>
      </c>
      <c r="AK1737" t="str" cm="1">
        <f t="array" ref="AK1737">_xlfn._xlws.FILTER(Table4[Column1],ISNUMBER(SEARCH(Table4[Column1],MIS[[#This Row],[OrderUniqueIdentifier]])),"")</f>
        <v>MS</v>
      </c>
    </row>
    <row r="1738" spans="1:37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>
        <f>_xlfn.XLOOKUP(MIS[[#This Row],[TRADING SYMBOL]],[1]Sheet1!$D:$D,[1]Sheet1!$C:$C)</f>
        <v>441.2</v>
      </c>
      <c r="AE1738">
        <f>MIS[[#This Row],[OrderAverageTradedPrice]]*MIS[[#This Row],[OrderQuantity]]</f>
        <v>46851</v>
      </c>
      <c r="AF1738">
        <f>MIS[[#This Row],[LTP]]*MIS[[#This Row],[OrderQuantity]]</f>
        <v>44120</v>
      </c>
      <c r="AG1738">
        <f>IF(MIS[[#This Row],[OrderSide]]="SELL",MIS[[#This Row],[VALUE]]-MIS[[#This Row],[LIVE_VALUE]],MIS[[#This Row],[LIVE_VALUE]]-MIS[[#This Row],[VALUE]])</f>
        <v>2731</v>
      </c>
      <c r="AH1738" t="str" cm="1">
        <f t="array" ref="AH1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8" t="str">
        <f>MIS[[#This Row],[TRADING SYMBOL]]</f>
        <v>SENSEX2552082400CE</v>
      </c>
      <c r="AJ1738" t="str">
        <f>IF(RIGHT(MIS[[#This Row],[Main/Hedge]],4)="MAIN","MAIN","HEDGE")</f>
        <v>MAIN</v>
      </c>
      <c r="AK1738" t="str" cm="1">
        <f t="array" ref="AK1738">_xlfn._xlws.FILTER(Table4[Column1],ISNUMBER(SEARCH(Table4[Column1],MIS[[#This Row],[OrderUniqueIdentifier]])),"")</f>
        <v>MS</v>
      </c>
    </row>
    <row r="1739" spans="1:37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>
        <f>_xlfn.XLOOKUP(MIS[[#This Row],[TRADING SYMBOL]],[1]Sheet1!$D:$D,[1]Sheet1!$C:$C)</f>
        <v>490.65</v>
      </c>
      <c r="AE1739">
        <f>MIS[[#This Row],[OrderAverageTradedPrice]]*MIS[[#This Row],[OrderQuantity]]</f>
        <v>41528</v>
      </c>
      <c r="AF1739">
        <f>MIS[[#This Row],[LTP]]*MIS[[#This Row],[OrderQuantity]]</f>
        <v>39252</v>
      </c>
      <c r="AG1739">
        <f>IF(MIS[[#This Row],[OrderSide]]="SELL",MIS[[#This Row],[VALUE]]-MIS[[#This Row],[LIVE_VALUE]],MIS[[#This Row],[LIVE_VALUE]]-MIS[[#This Row],[VALUE]])</f>
        <v>2276</v>
      </c>
      <c r="AH1739" t="str" cm="1">
        <f t="array" ref="AH1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9" t="str">
        <f>MIS[[#This Row],[TRADING SYMBOL]]</f>
        <v>SENSEX2552082300CE</v>
      </c>
      <c r="AJ1739" t="str">
        <f>IF(RIGHT(MIS[[#This Row],[Main/Hedge]],4)="MAIN","MAIN","HEDGE")</f>
        <v>MAIN</v>
      </c>
      <c r="AK1739" t="str" cm="1">
        <f t="array" ref="AK1739">_xlfn._xlws.FILTER(Table4[Column1],ISNUMBER(SEARCH(Table4[Column1],MIS[[#This Row],[OrderUniqueIdentifier]])),"")</f>
        <v>MS</v>
      </c>
    </row>
    <row r="1740" spans="1:37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>
        <f>_xlfn.XLOOKUP(MIS[[#This Row],[TRADING SYMBOL]],[1]Sheet1!$D:$D,[1]Sheet1!$C:$C)</f>
        <v>409.5</v>
      </c>
      <c r="AE1740">
        <f>MIS[[#This Row],[OrderAverageTradedPrice]]*MIS[[#This Row],[OrderQuantity]]</f>
        <v>41668</v>
      </c>
      <c r="AF1740">
        <f>MIS[[#This Row],[LTP]]*MIS[[#This Row],[OrderQuantity]]</f>
        <v>32760</v>
      </c>
      <c r="AG1740">
        <f>IF(MIS[[#This Row],[OrderSide]]="SELL",MIS[[#This Row],[VALUE]]-MIS[[#This Row],[LIVE_VALUE]],MIS[[#This Row],[LIVE_VALUE]]-MIS[[#This Row],[VALUE]])</f>
        <v>8908</v>
      </c>
      <c r="AH1740" t="str" cm="1">
        <f t="array" ref="AH1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0" t="str">
        <f>MIS[[#This Row],[TRADING SYMBOL]]</f>
        <v>SENSEX2552082300PE</v>
      </c>
      <c r="AJ1740" t="str">
        <f>IF(RIGHT(MIS[[#This Row],[Main/Hedge]],4)="MAIN","MAIN","HEDGE")</f>
        <v>MAIN</v>
      </c>
      <c r="AK1740" t="str" cm="1">
        <f t="array" ref="AK1740">_xlfn._xlws.FILTER(Table4[Column1],ISNUMBER(SEARCH(Table4[Column1],MIS[[#This Row],[OrderUniqueIdentifier]])),"")</f>
        <v>MS</v>
      </c>
    </row>
    <row r="1741" spans="1:37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>
        <f>_xlfn.XLOOKUP(MIS[[#This Row],[TRADING SYMBOL]],[1]Sheet1!$D:$D,[1]Sheet1!$C:$C)</f>
        <v>441.2</v>
      </c>
      <c r="AE1741">
        <f>MIS[[#This Row],[OrderAverageTradedPrice]]*MIS[[#This Row],[OrderQuantity]]</f>
        <v>37362</v>
      </c>
      <c r="AF1741">
        <f>MIS[[#This Row],[LTP]]*MIS[[#This Row],[OrderQuantity]]</f>
        <v>35296</v>
      </c>
      <c r="AG1741">
        <f>IF(MIS[[#This Row],[OrderSide]]="SELL",MIS[[#This Row],[VALUE]]-MIS[[#This Row],[LIVE_VALUE]],MIS[[#This Row],[LIVE_VALUE]]-MIS[[#This Row],[VALUE]])</f>
        <v>2066</v>
      </c>
      <c r="AH1741" t="str" cm="1">
        <f t="array" ref="AH1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1" t="str">
        <f>MIS[[#This Row],[TRADING SYMBOL]]</f>
        <v>SENSEX2552082400CE</v>
      </c>
      <c r="AJ1741" t="str">
        <f>IF(RIGHT(MIS[[#This Row],[Main/Hedge]],4)="MAIN","MAIN","HEDGE")</f>
        <v>MAIN</v>
      </c>
      <c r="AK1741" t="str" cm="1">
        <f t="array" ref="AK1741">_xlfn._xlws.FILTER(Table4[Column1],ISNUMBER(SEARCH(Table4[Column1],MIS[[#This Row],[OrderUniqueIdentifier]])),"")</f>
        <v>MS</v>
      </c>
    </row>
    <row r="1742" spans="1:37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>
        <f>_xlfn.XLOOKUP(MIS[[#This Row],[TRADING SYMBOL]],[1]Sheet1!$D:$D,[1]Sheet1!$C:$C)</f>
        <v>441.2</v>
      </c>
      <c r="AE1742">
        <f>MIS[[#This Row],[OrderAverageTradedPrice]]*MIS[[#This Row],[OrderQuantity]]</f>
        <v>18707</v>
      </c>
      <c r="AF1742">
        <f>MIS[[#This Row],[LTP]]*MIS[[#This Row],[OrderQuantity]]</f>
        <v>17648</v>
      </c>
      <c r="AG1742">
        <f>IF(MIS[[#This Row],[OrderSide]]="SELL",MIS[[#This Row],[VALUE]]-MIS[[#This Row],[LIVE_VALUE]],MIS[[#This Row],[LIVE_VALUE]]-MIS[[#This Row],[VALUE]])</f>
        <v>1059</v>
      </c>
      <c r="AH1742" t="str" cm="1">
        <f t="array" ref="AH1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2" t="str">
        <f>MIS[[#This Row],[TRADING SYMBOL]]</f>
        <v>SENSEX2552082400CE</v>
      </c>
      <c r="AJ1742" t="str">
        <f>IF(RIGHT(MIS[[#This Row],[Main/Hedge]],4)="MAIN","MAIN","HEDGE")</f>
        <v>MAIN</v>
      </c>
      <c r="AK1742" t="str" cm="1">
        <f t="array" ref="AK1742">_xlfn._xlws.FILTER(Table4[Column1],ISNUMBER(SEARCH(Table4[Column1],MIS[[#This Row],[OrderUniqueIdentifier]])),"")</f>
        <v>MS</v>
      </c>
    </row>
    <row r="1743" spans="1:37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>
        <f>_xlfn.XLOOKUP(MIS[[#This Row],[TRADING SYMBOL]],[1]Sheet1!$D:$D,[1]Sheet1!$C:$C)</f>
        <v>441.2</v>
      </c>
      <c r="AE1743">
        <f>MIS[[#This Row],[OrderAverageTradedPrice]]*MIS[[#This Row],[OrderQuantity]]</f>
        <v>94133</v>
      </c>
      <c r="AF1743">
        <f>MIS[[#This Row],[LTP]]*MIS[[#This Row],[OrderQuantity]]</f>
        <v>88240</v>
      </c>
      <c r="AG1743">
        <f>IF(MIS[[#This Row],[OrderSide]]="SELL",MIS[[#This Row],[VALUE]]-MIS[[#This Row],[LIVE_VALUE]],MIS[[#This Row],[LIVE_VALUE]]-MIS[[#This Row],[VALUE]])</f>
        <v>5893</v>
      </c>
      <c r="AH1743" t="str" cm="1">
        <f t="array" ref="AH1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3" t="str">
        <f>MIS[[#This Row],[TRADING SYMBOL]]</f>
        <v>SENSEX2552082400CE</v>
      </c>
      <c r="AJ1743" t="str">
        <f>IF(RIGHT(MIS[[#This Row],[Main/Hedge]],4)="MAIN","MAIN","HEDGE")</f>
        <v>MAIN</v>
      </c>
      <c r="AK1743" t="str" cm="1">
        <f t="array" ref="AK1743">_xlfn._xlws.FILTER(Table4[Column1],ISNUMBER(SEARCH(Table4[Column1],MIS[[#This Row],[OrderUniqueIdentifier]])),"")</f>
        <v>MS</v>
      </c>
    </row>
    <row r="1744" spans="1:37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>
        <f>_xlfn.XLOOKUP(MIS[[#This Row],[TRADING SYMBOL]],[1]Sheet1!$D:$D,[1]Sheet1!$C:$C)</f>
        <v>367</v>
      </c>
      <c r="AE1744">
        <f>MIS[[#This Row],[OrderAverageTradedPrice]]*MIS[[#This Row],[OrderQuantity]]</f>
        <v>95301</v>
      </c>
      <c r="AF1744">
        <f>MIS[[#This Row],[LTP]]*MIS[[#This Row],[OrderQuantity]]</f>
        <v>73400</v>
      </c>
      <c r="AG1744">
        <f>IF(MIS[[#This Row],[OrderSide]]="SELL",MIS[[#This Row],[VALUE]]-MIS[[#This Row],[LIVE_VALUE]],MIS[[#This Row],[LIVE_VALUE]]-MIS[[#This Row],[VALUE]])</f>
        <v>21901</v>
      </c>
      <c r="AH1744" t="str" cm="1">
        <f t="array" ref="AH1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4" t="str">
        <f>MIS[[#This Row],[TRADING SYMBOL]]</f>
        <v>SENSEX2552082200PE</v>
      </c>
      <c r="AJ1744" t="str">
        <f>IF(RIGHT(MIS[[#This Row],[Main/Hedge]],4)="MAIN","MAIN","HEDGE")</f>
        <v>MAIN</v>
      </c>
      <c r="AK1744" t="str" cm="1">
        <f t="array" ref="AK1744">_xlfn._xlws.FILTER(Table4[Column1],ISNUMBER(SEARCH(Table4[Column1],MIS[[#This Row],[OrderUniqueIdentifier]])),"")</f>
        <v>MS</v>
      </c>
    </row>
    <row r="1745" spans="1:37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>
        <f>_xlfn.XLOOKUP(MIS[[#This Row],[TRADING SYMBOL]],[1]Sheet1!$D:$D,[1]Sheet1!$C:$C)</f>
        <v>490.65</v>
      </c>
      <c r="AE1745">
        <f>MIS[[#This Row],[OrderAverageTradedPrice]]*MIS[[#This Row],[OrderQuantity]]</f>
        <v>10428</v>
      </c>
      <c r="AF1745">
        <f>MIS[[#This Row],[LTP]]*MIS[[#This Row],[OrderQuantity]]</f>
        <v>9813</v>
      </c>
      <c r="AG1745">
        <f>IF(MIS[[#This Row],[OrderSide]]="SELL",MIS[[#This Row],[VALUE]]-MIS[[#This Row],[LIVE_VALUE]],MIS[[#This Row],[LIVE_VALUE]]-MIS[[#This Row],[VALUE]])</f>
        <v>615</v>
      </c>
      <c r="AH1745" t="str" cm="1">
        <f t="array" ref="AH1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5" t="str">
        <f>MIS[[#This Row],[TRADING SYMBOL]]</f>
        <v>SENSEX2552082300CE</v>
      </c>
      <c r="AJ1745" t="str">
        <f>IF(RIGHT(MIS[[#This Row],[Main/Hedge]],4)="MAIN","MAIN","HEDGE")</f>
        <v>MAIN</v>
      </c>
      <c r="AK1745" t="str" cm="1">
        <f t="array" ref="AK1745">_xlfn._xlws.FILTER(Table4[Column1],ISNUMBER(SEARCH(Table4[Column1],MIS[[#This Row],[OrderUniqueIdentifier]])),"")</f>
        <v>MS</v>
      </c>
    </row>
    <row r="1746" spans="1:37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>
        <f>_xlfn.XLOOKUP(MIS[[#This Row],[TRADING SYMBOL]],[1]Sheet1!$D:$D,[1]Sheet1!$C:$C)</f>
        <v>409.5</v>
      </c>
      <c r="AE1746">
        <f>MIS[[#This Row],[OrderAverageTradedPrice]]*MIS[[#This Row],[OrderQuantity]]</f>
        <v>10437</v>
      </c>
      <c r="AF1746">
        <f>MIS[[#This Row],[LTP]]*MIS[[#This Row],[OrderQuantity]]</f>
        <v>8190</v>
      </c>
      <c r="AG1746">
        <f>IF(MIS[[#This Row],[OrderSide]]="SELL",MIS[[#This Row],[VALUE]]-MIS[[#This Row],[LIVE_VALUE]],MIS[[#This Row],[LIVE_VALUE]]-MIS[[#This Row],[VALUE]])</f>
        <v>2247</v>
      </c>
      <c r="AH1746" t="str" cm="1">
        <f t="array" ref="AH1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6" t="str">
        <f>MIS[[#This Row],[TRADING SYMBOL]]</f>
        <v>SENSEX2552082300PE</v>
      </c>
      <c r="AJ1746" t="str">
        <f>IF(RIGHT(MIS[[#This Row],[Main/Hedge]],4)="MAIN","MAIN","HEDGE")</f>
        <v>MAIN</v>
      </c>
      <c r="AK1746" t="str" cm="1">
        <f t="array" ref="AK1746">_xlfn._xlws.FILTER(Table4[Column1],ISNUMBER(SEARCH(Table4[Column1],MIS[[#This Row],[OrderUniqueIdentifier]])),"")</f>
        <v>MS</v>
      </c>
    </row>
    <row r="1747" spans="1:37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>
        <f>_xlfn.XLOOKUP(MIS[[#This Row],[TRADING SYMBOL]],[1]Sheet1!$D:$D,[1]Sheet1!$C:$C)</f>
        <v>441.2</v>
      </c>
      <c r="AE1747">
        <f>MIS[[#This Row],[OrderAverageTradedPrice]]*MIS[[#This Row],[OrderQuantity]]</f>
        <v>9347</v>
      </c>
      <c r="AF1747">
        <f>MIS[[#This Row],[LTP]]*MIS[[#This Row],[OrderQuantity]]</f>
        <v>8824</v>
      </c>
      <c r="AG1747">
        <f>IF(MIS[[#This Row],[OrderSide]]="SELL",MIS[[#This Row],[VALUE]]-MIS[[#This Row],[LIVE_VALUE]],MIS[[#This Row],[LIVE_VALUE]]-MIS[[#This Row],[VALUE]])</f>
        <v>523</v>
      </c>
      <c r="AH1747" t="str" cm="1">
        <f t="array" ref="AH1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7" t="str">
        <f>MIS[[#This Row],[TRADING SYMBOL]]</f>
        <v>SENSEX2552082400CE</v>
      </c>
      <c r="AJ1747" t="str">
        <f>IF(RIGHT(MIS[[#This Row],[Main/Hedge]],4)="MAIN","MAIN","HEDGE")</f>
        <v>MAIN</v>
      </c>
      <c r="AK1747" t="str" cm="1">
        <f t="array" ref="AK1747">_xlfn._xlws.FILTER(Table4[Column1],ISNUMBER(SEARCH(Table4[Column1],MIS[[#This Row],[OrderUniqueIdentifier]])),"")</f>
        <v>MS</v>
      </c>
    </row>
    <row r="1748" spans="1:37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>
        <f>_xlfn.XLOOKUP(MIS[[#This Row],[TRADING SYMBOL]],[1]Sheet1!$D:$D,[1]Sheet1!$C:$C)</f>
        <v>490.65</v>
      </c>
      <c r="AE1748">
        <f>MIS[[#This Row],[OrderAverageTradedPrice]]*MIS[[#This Row],[OrderQuantity]]</f>
        <v>10422</v>
      </c>
      <c r="AF1748">
        <f>MIS[[#This Row],[LTP]]*MIS[[#This Row],[OrderQuantity]]</f>
        <v>9813</v>
      </c>
      <c r="AG1748">
        <f>IF(MIS[[#This Row],[OrderSide]]="SELL",MIS[[#This Row],[VALUE]]-MIS[[#This Row],[LIVE_VALUE]],MIS[[#This Row],[LIVE_VALUE]]-MIS[[#This Row],[VALUE]])</f>
        <v>609</v>
      </c>
      <c r="AH1748" t="str" cm="1">
        <f t="array" ref="AH1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8" t="str">
        <f>MIS[[#This Row],[TRADING SYMBOL]]</f>
        <v>SENSEX2552082300CE</v>
      </c>
      <c r="AJ1748" t="str">
        <f>IF(RIGHT(MIS[[#This Row],[Main/Hedge]],4)="MAIN","MAIN","HEDGE")</f>
        <v>MAIN</v>
      </c>
      <c r="AK1748" t="str" cm="1">
        <f t="array" ref="AK1748">_xlfn._xlws.FILTER(Table4[Column1],ISNUMBER(SEARCH(Table4[Column1],MIS[[#This Row],[OrderUniqueIdentifier]])),"")</f>
        <v>MS</v>
      </c>
    </row>
    <row r="1749" spans="1:37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>
        <f>_xlfn.XLOOKUP(MIS[[#This Row],[TRADING SYMBOL]],[1]Sheet1!$D:$D,[1]Sheet1!$C:$C)</f>
        <v>409.5</v>
      </c>
      <c r="AE1749">
        <f>MIS[[#This Row],[OrderAverageTradedPrice]]*MIS[[#This Row],[OrderQuantity]]</f>
        <v>10433</v>
      </c>
      <c r="AF1749">
        <f>MIS[[#This Row],[LTP]]*MIS[[#This Row],[OrderQuantity]]</f>
        <v>8190</v>
      </c>
      <c r="AG1749">
        <f>IF(MIS[[#This Row],[OrderSide]]="SELL",MIS[[#This Row],[VALUE]]-MIS[[#This Row],[LIVE_VALUE]],MIS[[#This Row],[LIVE_VALUE]]-MIS[[#This Row],[VALUE]])</f>
        <v>2243</v>
      </c>
      <c r="AH1749" t="str" cm="1">
        <f t="array" ref="AH1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9" t="str">
        <f>MIS[[#This Row],[TRADING SYMBOL]]</f>
        <v>SENSEX2552082300PE</v>
      </c>
      <c r="AJ1749" t="str">
        <f>IF(RIGHT(MIS[[#This Row],[Main/Hedge]],4)="MAIN","MAIN","HEDGE")</f>
        <v>MAIN</v>
      </c>
      <c r="AK1749" t="str" cm="1">
        <f t="array" ref="AK1749">_xlfn._xlws.FILTER(Table4[Column1],ISNUMBER(SEARCH(Table4[Column1],MIS[[#This Row],[OrderUniqueIdentifier]])),"")</f>
        <v>MS</v>
      </c>
    </row>
    <row r="1750" spans="1:37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>
        <f>_xlfn.XLOOKUP(MIS[[#This Row],[TRADING SYMBOL]],[1]Sheet1!$D:$D,[1]Sheet1!$C:$C)</f>
        <v>490.65</v>
      </c>
      <c r="AE1750">
        <f>MIS[[#This Row],[OrderAverageTradedPrice]]*MIS[[#This Row],[OrderQuantity]]</f>
        <v>41411</v>
      </c>
      <c r="AF1750">
        <f>MIS[[#This Row],[LTP]]*MIS[[#This Row],[OrderQuantity]]</f>
        <v>39252</v>
      </c>
      <c r="AG1750">
        <f>IF(MIS[[#This Row],[OrderSide]]="SELL",MIS[[#This Row],[VALUE]]-MIS[[#This Row],[LIVE_VALUE]],MIS[[#This Row],[LIVE_VALUE]]-MIS[[#This Row],[VALUE]])</f>
        <v>2159</v>
      </c>
      <c r="AH1750" t="str" cm="1">
        <f t="array" ref="AH1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0" t="str">
        <f>MIS[[#This Row],[TRADING SYMBOL]]</f>
        <v>SENSEX2552082300CE</v>
      </c>
      <c r="AJ1750" t="str">
        <f>IF(RIGHT(MIS[[#This Row],[Main/Hedge]],4)="MAIN","MAIN","HEDGE")</f>
        <v>MAIN</v>
      </c>
      <c r="AK1750" t="str" cm="1">
        <f t="array" ref="AK1750">_xlfn._xlws.FILTER(Table4[Column1],ISNUMBER(SEARCH(Table4[Column1],MIS[[#This Row],[OrderUniqueIdentifier]])),"")</f>
        <v>MS</v>
      </c>
    </row>
    <row r="1751" spans="1:37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>
        <f>_xlfn.XLOOKUP(MIS[[#This Row],[TRADING SYMBOL]],[1]Sheet1!$D:$D,[1]Sheet1!$C:$C)</f>
        <v>490.65</v>
      </c>
      <c r="AE1751">
        <f>MIS[[#This Row],[OrderAverageTradedPrice]]*MIS[[#This Row],[OrderQuantity]]</f>
        <v>20706</v>
      </c>
      <c r="AF1751">
        <f>MIS[[#This Row],[LTP]]*MIS[[#This Row],[OrderQuantity]]</f>
        <v>19626</v>
      </c>
      <c r="AG1751">
        <f>IF(MIS[[#This Row],[OrderSide]]="SELL",MIS[[#This Row],[VALUE]]-MIS[[#This Row],[LIVE_VALUE]],MIS[[#This Row],[LIVE_VALUE]]-MIS[[#This Row],[VALUE]])</f>
        <v>1080</v>
      </c>
      <c r="AH1751" t="str" cm="1">
        <f t="array" ref="AH1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1" t="str">
        <f>MIS[[#This Row],[TRADING SYMBOL]]</f>
        <v>SENSEX2552082300CE</v>
      </c>
      <c r="AJ1751" t="str">
        <f>IF(RIGHT(MIS[[#This Row],[Main/Hedge]],4)="MAIN","MAIN","HEDGE")</f>
        <v>MAIN</v>
      </c>
      <c r="AK1751" t="str" cm="1">
        <f t="array" ref="AK1751">_xlfn._xlws.FILTER(Table4[Column1],ISNUMBER(SEARCH(Table4[Column1],MIS[[#This Row],[OrderUniqueIdentifier]])),"")</f>
        <v>MS</v>
      </c>
    </row>
    <row r="1752" spans="1:37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>
        <f>_xlfn.XLOOKUP(MIS[[#This Row],[TRADING SYMBOL]],[1]Sheet1!$D:$D,[1]Sheet1!$C:$C)</f>
        <v>409.5</v>
      </c>
      <c r="AE1752">
        <f>MIS[[#This Row],[OrderAverageTradedPrice]]*MIS[[#This Row],[OrderQuantity]]</f>
        <v>31230</v>
      </c>
      <c r="AF1752">
        <f>MIS[[#This Row],[LTP]]*MIS[[#This Row],[OrderQuantity]]</f>
        <v>24570</v>
      </c>
      <c r="AG1752">
        <f>IF(MIS[[#This Row],[OrderSide]]="SELL",MIS[[#This Row],[VALUE]]-MIS[[#This Row],[LIVE_VALUE]],MIS[[#This Row],[LIVE_VALUE]]-MIS[[#This Row],[VALUE]])</f>
        <v>6660</v>
      </c>
      <c r="AH1752" t="str" cm="1">
        <f t="array" ref="AH1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2" t="str">
        <f>MIS[[#This Row],[TRADING SYMBOL]]</f>
        <v>SENSEX2552082300PE</v>
      </c>
      <c r="AJ1752" t="str">
        <f>IF(RIGHT(MIS[[#This Row],[Main/Hedge]],4)="MAIN","MAIN","HEDGE")</f>
        <v>MAIN</v>
      </c>
      <c r="AK1752" t="str" cm="1">
        <f t="array" ref="AK1752">_xlfn._xlws.FILTER(Table4[Column1],ISNUMBER(SEARCH(Table4[Column1],MIS[[#This Row],[OrderUniqueIdentifier]])),"")</f>
        <v>MS</v>
      </c>
    </row>
    <row r="1753" spans="1:37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>
        <f>_xlfn.XLOOKUP(MIS[[#This Row],[TRADING SYMBOL]],[1]Sheet1!$D:$D,[1]Sheet1!$C:$C)</f>
        <v>409.5</v>
      </c>
      <c r="AE1753">
        <f>MIS[[#This Row],[OrderAverageTradedPrice]]*MIS[[#This Row],[OrderQuantity]]</f>
        <v>20817</v>
      </c>
      <c r="AF1753">
        <f>MIS[[#This Row],[LTP]]*MIS[[#This Row],[OrderQuantity]]</f>
        <v>16380</v>
      </c>
      <c r="AG1753">
        <f>IF(MIS[[#This Row],[OrderSide]]="SELL",MIS[[#This Row],[VALUE]]-MIS[[#This Row],[LIVE_VALUE]],MIS[[#This Row],[LIVE_VALUE]]-MIS[[#This Row],[VALUE]])</f>
        <v>4437</v>
      </c>
      <c r="AH1753" t="str" cm="1">
        <f t="array" ref="AH1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3" t="str">
        <f>MIS[[#This Row],[TRADING SYMBOL]]</f>
        <v>SENSEX2552082300PE</v>
      </c>
      <c r="AJ1753" t="str">
        <f>IF(RIGHT(MIS[[#This Row],[Main/Hedge]],4)="MAIN","MAIN","HEDGE")</f>
        <v>MAIN</v>
      </c>
      <c r="AK1753" t="str" cm="1">
        <f t="array" ref="AK1753">_xlfn._xlws.FILTER(Table4[Column1],ISNUMBER(SEARCH(Table4[Column1],MIS[[#This Row],[OrderUniqueIdentifier]])),"")</f>
        <v>MS</v>
      </c>
    </row>
    <row r="1754" spans="1:37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>
        <f>_xlfn.XLOOKUP(MIS[[#This Row],[TRADING SYMBOL]],[1]Sheet1!$D:$D,[1]Sheet1!$C:$C)</f>
        <v>441.2</v>
      </c>
      <c r="AE1754">
        <f>MIS[[#This Row],[OrderAverageTradedPrice]]*MIS[[#This Row],[OrderQuantity]]</f>
        <v>18684</v>
      </c>
      <c r="AF1754">
        <f>MIS[[#This Row],[LTP]]*MIS[[#This Row],[OrderQuantity]]</f>
        <v>17648</v>
      </c>
      <c r="AG1754">
        <f>IF(MIS[[#This Row],[OrderSide]]="SELL",MIS[[#This Row],[VALUE]]-MIS[[#This Row],[LIVE_VALUE]],MIS[[#This Row],[LIVE_VALUE]]-MIS[[#This Row],[VALUE]])</f>
        <v>1036</v>
      </c>
      <c r="AH1754" t="str" cm="1">
        <f t="array" ref="AH1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4" t="str">
        <f>MIS[[#This Row],[TRADING SYMBOL]]</f>
        <v>SENSEX2552082400CE</v>
      </c>
      <c r="AJ1754" t="str">
        <f>IF(RIGHT(MIS[[#This Row],[Main/Hedge]],4)="MAIN","MAIN","HEDGE")</f>
        <v>MAIN</v>
      </c>
      <c r="AK1754" t="str" cm="1">
        <f t="array" ref="AK1754">_xlfn._xlws.FILTER(Table4[Column1],ISNUMBER(SEARCH(Table4[Column1],MIS[[#This Row],[OrderUniqueIdentifier]])),"")</f>
        <v>MS</v>
      </c>
    </row>
    <row r="1755" spans="1:37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>
        <f>_xlfn.XLOOKUP(MIS[[#This Row],[TRADING SYMBOL]],[1]Sheet1!$D:$D,[1]Sheet1!$C:$C)</f>
        <v>441.2</v>
      </c>
      <c r="AE1755">
        <f>MIS[[#This Row],[OrderAverageTradedPrice]]*MIS[[#This Row],[OrderQuantity]]</f>
        <v>9373</v>
      </c>
      <c r="AF1755">
        <f>MIS[[#This Row],[LTP]]*MIS[[#This Row],[OrderQuantity]]</f>
        <v>8824</v>
      </c>
      <c r="AG1755">
        <f>IF(MIS[[#This Row],[OrderSide]]="SELL",MIS[[#This Row],[VALUE]]-MIS[[#This Row],[LIVE_VALUE]],MIS[[#This Row],[LIVE_VALUE]]-MIS[[#This Row],[VALUE]])</f>
        <v>549</v>
      </c>
      <c r="AH1755" t="str" cm="1">
        <f t="array" ref="AH1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5" t="str">
        <f>MIS[[#This Row],[TRADING SYMBOL]]</f>
        <v>SENSEX2552082400CE</v>
      </c>
      <c r="AJ1755" t="str">
        <f>IF(RIGHT(MIS[[#This Row],[Main/Hedge]],4)="MAIN","MAIN","HEDGE")</f>
        <v>MAIN</v>
      </c>
      <c r="AK1755" t="str" cm="1">
        <f t="array" ref="AK1755">_xlfn._xlws.FILTER(Table4[Column1],ISNUMBER(SEARCH(Table4[Column1],MIS[[#This Row],[OrderUniqueIdentifier]])),"")</f>
        <v>MS</v>
      </c>
    </row>
    <row r="1756" spans="1:37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>
        <f>_xlfn.XLOOKUP(MIS[[#This Row],[TRADING SYMBOL]],[1]Sheet1!$D:$D,[1]Sheet1!$C:$C)</f>
        <v>441.2</v>
      </c>
      <c r="AE1756">
        <f>MIS[[#This Row],[OrderAverageTradedPrice]]*MIS[[#This Row],[OrderQuantity]]</f>
        <v>74954</v>
      </c>
      <c r="AF1756">
        <f>MIS[[#This Row],[LTP]]*MIS[[#This Row],[OrderQuantity]]</f>
        <v>70592</v>
      </c>
      <c r="AG1756">
        <f>IF(MIS[[#This Row],[OrderSide]]="SELL",MIS[[#This Row],[VALUE]]-MIS[[#This Row],[LIVE_VALUE]],MIS[[#This Row],[LIVE_VALUE]]-MIS[[#This Row],[VALUE]])</f>
        <v>4362</v>
      </c>
      <c r="AH1756" t="str" cm="1">
        <f t="array" ref="AH1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6" t="str">
        <f>MIS[[#This Row],[TRADING SYMBOL]]</f>
        <v>SENSEX2552082400CE</v>
      </c>
      <c r="AJ1756" t="str">
        <f>IF(RIGHT(MIS[[#This Row],[Main/Hedge]],4)="MAIN","MAIN","HEDGE")</f>
        <v>MAIN</v>
      </c>
      <c r="AK1756" t="str" cm="1">
        <f t="array" ref="AK1756">_xlfn._xlws.FILTER(Table4[Column1],ISNUMBER(SEARCH(Table4[Column1],MIS[[#This Row],[OrderUniqueIdentifier]])),"")</f>
        <v>MS</v>
      </c>
    </row>
    <row r="1757" spans="1:37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>
        <f>_xlfn.XLOOKUP(MIS[[#This Row],[TRADING SYMBOL]],[1]Sheet1!$D:$D,[1]Sheet1!$C:$C)</f>
        <v>490.65</v>
      </c>
      <c r="AE1757">
        <f>MIS[[#This Row],[OrderAverageTradedPrice]]*MIS[[#This Row],[OrderQuantity]]</f>
        <v>20872</v>
      </c>
      <c r="AF1757">
        <f>MIS[[#This Row],[LTP]]*MIS[[#This Row],[OrderQuantity]]</f>
        <v>19626</v>
      </c>
      <c r="AG1757">
        <f>IF(MIS[[#This Row],[OrderSide]]="SELL",MIS[[#This Row],[VALUE]]-MIS[[#This Row],[LIVE_VALUE]],MIS[[#This Row],[LIVE_VALUE]]-MIS[[#This Row],[VALUE]])</f>
        <v>1246</v>
      </c>
      <c r="AH1757" t="str" cm="1">
        <f t="array" ref="AH1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7" t="str">
        <f>MIS[[#This Row],[TRADING SYMBOL]]</f>
        <v>SENSEX2552082300CE</v>
      </c>
      <c r="AJ1757" t="str">
        <f>IF(RIGHT(MIS[[#This Row],[Main/Hedge]],4)="MAIN","MAIN","HEDGE")</f>
        <v>MAIN</v>
      </c>
      <c r="AK1757" t="str" cm="1">
        <f t="array" ref="AK1757">_xlfn._xlws.FILTER(Table4[Column1],ISNUMBER(SEARCH(Table4[Column1],MIS[[#This Row],[OrderUniqueIdentifier]])),"")</f>
        <v>MS</v>
      </c>
    </row>
    <row r="1758" spans="1:37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>
        <f>_xlfn.XLOOKUP(MIS[[#This Row],[TRADING SYMBOL]],[1]Sheet1!$D:$D,[1]Sheet1!$C:$C)</f>
        <v>409.5</v>
      </c>
      <c r="AE1758">
        <f>MIS[[#This Row],[OrderAverageTradedPrice]]*MIS[[#This Row],[OrderQuantity]]</f>
        <v>20866</v>
      </c>
      <c r="AF1758">
        <f>MIS[[#This Row],[LTP]]*MIS[[#This Row],[OrderQuantity]]</f>
        <v>16380</v>
      </c>
      <c r="AG1758">
        <f>IF(MIS[[#This Row],[OrderSide]]="SELL",MIS[[#This Row],[VALUE]]-MIS[[#This Row],[LIVE_VALUE]],MIS[[#This Row],[LIVE_VALUE]]-MIS[[#This Row],[VALUE]])</f>
        <v>4486</v>
      </c>
      <c r="AH1758" t="str" cm="1">
        <f t="array" ref="AH1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8" t="str">
        <f>MIS[[#This Row],[TRADING SYMBOL]]</f>
        <v>SENSEX2552082300PE</v>
      </c>
      <c r="AJ1758" t="str">
        <f>IF(RIGHT(MIS[[#This Row],[Main/Hedge]],4)="MAIN","MAIN","HEDGE")</f>
        <v>MAIN</v>
      </c>
      <c r="AK1758" t="str" cm="1">
        <f t="array" ref="AK1758">_xlfn._xlws.FILTER(Table4[Column1],ISNUMBER(SEARCH(Table4[Column1],MIS[[#This Row],[OrderUniqueIdentifier]])),"")</f>
        <v>MS</v>
      </c>
    </row>
    <row r="1759" spans="1:37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>
        <f>_xlfn.XLOOKUP(MIS[[#This Row],[TRADING SYMBOL]],[1]Sheet1!$D:$D,[1]Sheet1!$C:$C)</f>
        <v>441.2</v>
      </c>
      <c r="AE1759">
        <f>MIS[[#This Row],[OrderAverageTradedPrice]]*MIS[[#This Row],[OrderQuantity]]</f>
        <v>37461</v>
      </c>
      <c r="AF1759">
        <f>MIS[[#This Row],[LTP]]*MIS[[#This Row],[OrderQuantity]]</f>
        <v>35296</v>
      </c>
      <c r="AG1759">
        <f>IF(MIS[[#This Row],[OrderSide]]="SELL",MIS[[#This Row],[VALUE]]-MIS[[#This Row],[LIVE_VALUE]],MIS[[#This Row],[LIVE_VALUE]]-MIS[[#This Row],[VALUE]])</f>
        <v>2165</v>
      </c>
      <c r="AH1759" t="str" cm="1">
        <f t="array" ref="AH1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9" t="str">
        <f>MIS[[#This Row],[TRADING SYMBOL]]</f>
        <v>SENSEX2552082400CE</v>
      </c>
      <c r="AJ1759" t="str">
        <f>IF(RIGHT(MIS[[#This Row],[Main/Hedge]],4)="MAIN","MAIN","HEDGE")</f>
        <v>MAIN</v>
      </c>
      <c r="AK1759" t="str" cm="1">
        <f t="array" ref="AK1759">_xlfn._xlws.FILTER(Table4[Column1],ISNUMBER(SEARCH(Table4[Column1],MIS[[#This Row],[OrderUniqueIdentifier]])),"")</f>
        <v>MS</v>
      </c>
    </row>
    <row r="1760" spans="1:37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>
        <f>_xlfn.XLOOKUP(MIS[[#This Row],[TRADING SYMBOL]],[1]Sheet1!$D:$D,[1]Sheet1!$C:$C)</f>
        <v>409.5</v>
      </c>
      <c r="AE1760">
        <f>MIS[[#This Row],[OrderAverageTradedPrice]]*MIS[[#This Row],[OrderQuantity]]</f>
        <v>72964.999999999942</v>
      </c>
      <c r="AF1760">
        <f>MIS[[#This Row],[LTP]]*MIS[[#This Row],[OrderQuantity]]</f>
        <v>57330</v>
      </c>
      <c r="AG1760">
        <f>IF(MIS[[#This Row],[OrderSide]]="SELL",MIS[[#This Row],[VALUE]]-MIS[[#This Row],[LIVE_VALUE]],MIS[[#This Row],[LIVE_VALUE]]-MIS[[#This Row],[VALUE]])</f>
        <v>15634.999999999942</v>
      </c>
      <c r="AH1760" t="str" cm="1">
        <f t="array" ref="AH1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0" t="str">
        <f>MIS[[#This Row],[TRADING SYMBOL]]</f>
        <v>SENSEX2552082300PE</v>
      </c>
      <c r="AJ1760" t="str">
        <f>IF(RIGHT(MIS[[#This Row],[Main/Hedge]],4)="MAIN","MAIN","HEDGE")</f>
        <v>MAIN</v>
      </c>
      <c r="AK1760" t="str" cm="1">
        <f t="array" ref="AK1760">_xlfn._xlws.FILTER(Table4[Column1],ISNUMBER(SEARCH(Table4[Column1],MIS[[#This Row],[OrderUniqueIdentifier]])),"")</f>
        <v>MS</v>
      </c>
    </row>
    <row r="1761" spans="1:37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>
        <f>_xlfn.XLOOKUP(MIS[[#This Row],[TRADING SYMBOL]],[1]Sheet1!$D:$D,[1]Sheet1!$C:$C)</f>
        <v>367</v>
      </c>
      <c r="AE1761">
        <f>MIS[[#This Row],[OrderAverageTradedPrice]]*MIS[[#This Row],[OrderQuantity]]</f>
        <v>19039</v>
      </c>
      <c r="AF1761">
        <f>MIS[[#This Row],[LTP]]*MIS[[#This Row],[OrderQuantity]]</f>
        <v>14680</v>
      </c>
      <c r="AG1761">
        <f>IF(MIS[[#This Row],[OrderSide]]="SELL",MIS[[#This Row],[VALUE]]-MIS[[#This Row],[LIVE_VALUE]],MIS[[#This Row],[LIVE_VALUE]]-MIS[[#This Row],[VALUE]])</f>
        <v>4359</v>
      </c>
      <c r="AH1761" t="str" cm="1">
        <f t="array" ref="AH1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1" t="str">
        <f>MIS[[#This Row],[TRADING SYMBOL]]</f>
        <v>SENSEX2552082200PE</v>
      </c>
      <c r="AJ1761" t="str">
        <f>IF(RIGHT(MIS[[#This Row],[Main/Hedge]],4)="MAIN","MAIN","HEDGE")</f>
        <v>MAIN</v>
      </c>
      <c r="AK1761" t="str" cm="1">
        <f t="array" ref="AK1761">_xlfn._xlws.FILTER(Table4[Column1],ISNUMBER(SEARCH(Table4[Column1],MIS[[#This Row],[OrderUniqueIdentifier]])),"")</f>
        <v>MS</v>
      </c>
    </row>
    <row r="1762" spans="1:37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>
        <f>_xlfn.XLOOKUP(MIS[[#This Row],[TRADING SYMBOL]],[1]Sheet1!$D:$D,[1]Sheet1!$C:$C)</f>
        <v>409.5</v>
      </c>
      <c r="AE1762">
        <f>MIS[[#This Row],[OrderAverageTradedPrice]]*MIS[[#This Row],[OrderQuantity]]</f>
        <v>10422</v>
      </c>
      <c r="AF1762">
        <f>MIS[[#This Row],[LTP]]*MIS[[#This Row],[OrderQuantity]]</f>
        <v>8190</v>
      </c>
      <c r="AG1762">
        <f>IF(MIS[[#This Row],[OrderSide]]="SELL",MIS[[#This Row],[VALUE]]-MIS[[#This Row],[LIVE_VALUE]],MIS[[#This Row],[LIVE_VALUE]]-MIS[[#This Row],[VALUE]])</f>
        <v>2232</v>
      </c>
      <c r="AH1762" t="str" cm="1">
        <f t="array" ref="AH1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2" t="str">
        <f>MIS[[#This Row],[TRADING SYMBOL]]</f>
        <v>SENSEX2552082300PE</v>
      </c>
      <c r="AJ1762" t="str">
        <f>IF(RIGHT(MIS[[#This Row],[Main/Hedge]],4)="MAIN","MAIN","HEDGE")</f>
        <v>MAIN</v>
      </c>
      <c r="AK1762" t="str" cm="1">
        <f t="array" ref="AK1762">_xlfn._xlws.FILTER(Table4[Column1],ISNUMBER(SEARCH(Table4[Column1],MIS[[#This Row],[OrderUniqueIdentifier]])),"")</f>
        <v>MS</v>
      </c>
    </row>
    <row r="1763" spans="1:37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>
        <f>_xlfn.XLOOKUP(MIS[[#This Row],[TRADING SYMBOL]],[1]Sheet1!$D:$D,[1]Sheet1!$C:$C)</f>
        <v>490.65</v>
      </c>
      <c r="AE1763">
        <f>MIS[[#This Row],[OrderAverageTradedPrice]]*MIS[[#This Row],[OrderQuantity]]</f>
        <v>62589.000000000007</v>
      </c>
      <c r="AF1763">
        <f>MIS[[#This Row],[LTP]]*MIS[[#This Row],[OrderQuantity]]</f>
        <v>58878</v>
      </c>
      <c r="AG1763">
        <f>IF(MIS[[#This Row],[OrderSide]]="SELL",MIS[[#This Row],[VALUE]]-MIS[[#This Row],[LIVE_VALUE]],MIS[[#This Row],[LIVE_VALUE]]-MIS[[#This Row],[VALUE]])</f>
        <v>3711.0000000000073</v>
      </c>
      <c r="AH1763" t="str" cm="1">
        <f t="array" ref="AH1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3" t="str">
        <f>MIS[[#This Row],[TRADING SYMBOL]]</f>
        <v>SENSEX2552082300CE</v>
      </c>
      <c r="AJ1763" t="str">
        <f>IF(RIGHT(MIS[[#This Row],[Main/Hedge]],4)="MAIN","MAIN","HEDGE")</f>
        <v>MAIN</v>
      </c>
      <c r="AK1763" t="str" cm="1">
        <f t="array" ref="AK1763">_xlfn._xlws.FILTER(Table4[Column1],ISNUMBER(SEARCH(Table4[Column1],MIS[[#This Row],[OrderUniqueIdentifier]])),"")</f>
        <v>MS</v>
      </c>
    </row>
    <row r="1764" spans="1:37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>
        <f>_xlfn.XLOOKUP(MIS[[#This Row],[TRADING SYMBOL]],[1]Sheet1!$D:$D,[1]Sheet1!$C:$C)</f>
        <v>441.2</v>
      </c>
      <c r="AE1764">
        <f>MIS[[#This Row],[OrderAverageTradedPrice]]*MIS[[#This Row],[OrderQuantity]]</f>
        <v>9381</v>
      </c>
      <c r="AF1764">
        <f>MIS[[#This Row],[LTP]]*MIS[[#This Row],[OrderQuantity]]</f>
        <v>8824</v>
      </c>
      <c r="AG1764">
        <f>IF(MIS[[#This Row],[OrderSide]]="SELL",MIS[[#This Row],[VALUE]]-MIS[[#This Row],[LIVE_VALUE]],MIS[[#This Row],[LIVE_VALUE]]-MIS[[#This Row],[VALUE]])</f>
        <v>557</v>
      </c>
      <c r="AH1764" t="str" cm="1">
        <f t="array" ref="AH1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4" t="str">
        <f>MIS[[#This Row],[TRADING SYMBOL]]</f>
        <v>SENSEX2552082400CE</v>
      </c>
      <c r="AJ1764" t="str">
        <f>IF(RIGHT(MIS[[#This Row],[Main/Hedge]],4)="MAIN","MAIN","HEDGE")</f>
        <v>MAIN</v>
      </c>
      <c r="AK1764" t="str" cm="1">
        <f t="array" ref="AK1764">_xlfn._xlws.FILTER(Table4[Column1],ISNUMBER(SEARCH(Table4[Column1],MIS[[#This Row],[OrderUniqueIdentifier]])),"")</f>
        <v>MS</v>
      </c>
    </row>
    <row r="1765" spans="1:37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>
        <f>_xlfn.XLOOKUP(MIS[[#This Row],[TRADING SYMBOL]],[1]Sheet1!$D:$D,[1]Sheet1!$C:$C)</f>
        <v>367</v>
      </c>
      <c r="AE1765">
        <f>MIS[[#This Row],[OrderAverageTradedPrice]]*MIS[[#This Row],[OrderQuantity]]</f>
        <v>9516</v>
      </c>
      <c r="AF1765">
        <f>MIS[[#This Row],[LTP]]*MIS[[#This Row],[OrderQuantity]]</f>
        <v>7340</v>
      </c>
      <c r="AG1765">
        <f>IF(MIS[[#This Row],[OrderSide]]="SELL",MIS[[#This Row],[VALUE]]-MIS[[#This Row],[LIVE_VALUE]],MIS[[#This Row],[LIVE_VALUE]]-MIS[[#This Row],[VALUE]])</f>
        <v>2176</v>
      </c>
      <c r="AH1765" t="str" cm="1">
        <f t="array" ref="AH1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5" t="str">
        <f>MIS[[#This Row],[TRADING SYMBOL]]</f>
        <v>SENSEX2552082200PE</v>
      </c>
      <c r="AJ1765" t="str">
        <f>IF(RIGHT(MIS[[#This Row],[Main/Hedge]],4)="MAIN","MAIN","HEDGE")</f>
        <v>MAIN</v>
      </c>
      <c r="AK1765" t="str" cm="1">
        <f t="array" ref="AK1765">_xlfn._xlws.FILTER(Table4[Column1],ISNUMBER(SEARCH(Table4[Column1],MIS[[#This Row],[OrderUniqueIdentifier]])),"")</f>
        <v>MS</v>
      </c>
    </row>
    <row r="1766" spans="1:37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>
        <f>_xlfn.XLOOKUP(MIS[[#This Row],[TRADING SYMBOL]],[1]Sheet1!$D:$D,[1]Sheet1!$C:$C)</f>
        <v>409.5</v>
      </c>
      <c r="AE1766">
        <f>MIS[[#This Row],[OrderAverageTradedPrice]]*MIS[[#This Row],[OrderQuantity]]</f>
        <v>10433</v>
      </c>
      <c r="AF1766">
        <f>MIS[[#This Row],[LTP]]*MIS[[#This Row],[OrderQuantity]]</f>
        <v>8190</v>
      </c>
      <c r="AG1766">
        <f>IF(MIS[[#This Row],[OrderSide]]="SELL",MIS[[#This Row],[VALUE]]-MIS[[#This Row],[LIVE_VALUE]],MIS[[#This Row],[LIVE_VALUE]]-MIS[[#This Row],[VALUE]])</f>
        <v>2243</v>
      </c>
      <c r="AH1766" t="str" cm="1">
        <f t="array" ref="AH1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6" t="str">
        <f>MIS[[#This Row],[TRADING SYMBOL]]</f>
        <v>SENSEX2552082300PE</v>
      </c>
      <c r="AJ1766" t="str">
        <f>IF(RIGHT(MIS[[#This Row],[Main/Hedge]],4)="MAIN","MAIN","HEDGE")</f>
        <v>MAIN</v>
      </c>
      <c r="AK1766" t="str" cm="1">
        <f t="array" ref="AK1766">_xlfn._xlws.FILTER(Table4[Column1],ISNUMBER(SEARCH(Table4[Column1],MIS[[#This Row],[OrderUniqueIdentifier]])),"")</f>
        <v>MS</v>
      </c>
    </row>
    <row r="1767" spans="1:37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>
        <f>_xlfn.XLOOKUP(MIS[[#This Row],[TRADING SYMBOL]],[1]Sheet1!$D:$D,[1]Sheet1!$C:$C)</f>
        <v>490.65</v>
      </c>
      <c r="AE1767">
        <f>MIS[[#This Row],[OrderAverageTradedPrice]]*MIS[[#This Row],[OrderQuantity]]</f>
        <v>10387</v>
      </c>
      <c r="AF1767">
        <f>MIS[[#This Row],[LTP]]*MIS[[#This Row],[OrderQuantity]]</f>
        <v>9813</v>
      </c>
      <c r="AG1767">
        <f>IF(MIS[[#This Row],[OrderSide]]="SELL",MIS[[#This Row],[VALUE]]-MIS[[#This Row],[LIVE_VALUE]],MIS[[#This Row],[LIVE_VALUE]]-MIS[[#This Row],[VALUE]])</f>
        <v>574</v>
      </c>
      <c r="AH1767" t="str" cm="1">
        <f t="array" ref="AH1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7" t="str">
        <f>MIS[[#This Row],[TRADING SYMBOL]]</f>
        <v>SENSEX2552082300CE</v>
      </c>
      <c r="AJ1767" t="str">
        <f>IF(RIGHT(MIS[[#This Row],[Main/Hedge]],4)="MAIN","MAIN","HEDGE")</f>
        <v>MAIN</v>
      </c>
      <c r="AK1767" t="str" cm="1">
        <f t="array" ref="AK1767">_xlfn._xlws.FILTER(Table4[Column1],ISNUMBER(SEARCH(Table4[Column1],MIS[[#This Row],[OrderUniqueIdentifier]])),"")</f>
        <v>MS</v>
      </c>
    </row>
    <row r="1768" spans="1:37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>
        <f>_xlfn.XLOOKUP(MIS[[#This Row],[TRADING SYMBOL]],[1]Sheet1!$D:$D,[1]Sheet1!$C:$C)</f>
        <v>409.5</v>
      </c>
      <c r="AE1768">
        <f>MIS[[#This Row],[OrderAverageTradedPrice]]*MIS[[#This Row],[OrderQuantity]]</f>
        <v>41674</v>
      </c>
      <c r="AF1768">
        <f>MIS[[#This Row],[LTP]]*MIS[[#This Row],[OrderQuantity]]</f>
        <v>32760</v>
      </c>
      <c r="AG1768">
        <f>IF(MIS[[#This Row],[OrderSide]]="SELL",MIS[[#This Row],[VALUE]]-MIS[[#This Row],[LIVE_VALUE]],MIS[[#This Row],[LIVE_VALUE]]-MIS[[#This Row],[VALUE]])</f>
        <v>8914</v>
      </c>
      <c r="AH1768" t="str" cm="1">
        <f t="array" ref="AH1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8" t="str">
        <f>MIS[[#This Row],[TRADING SYMBOL]]</f>
        <v>SENSEX2552082300PE</v>
      </c>
      <c r="AJ1768" t="str">
        <f>IF(RIGHT(MIS[[#This Row],[Main/Hedge]],4)="MAIN","MAIN","HEDGE")</f>
        <v>MAIN</v>
      </c>
      <c r="AK1768" t="str" cm="1">
        <f t="array" ref="AK1768">_xlfn._xlws.FILTER(Table4[Column1],ISNUMBER(SEARCH(Table4[Column1],MIS[[#This Row],[OrderUniqueIdentifier]])),"")</f>
        <v>MS</v>
      </c>
    </row>
    <row r="1769" spans="1:37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>
        <f>_xlfn.XLOOKUP(MIS[[#This Row],[TRADING SYMBOL]],[1]Sheet1!$D:$D,[1]Sheet1!$C:$C)</f>
        <v>409.5</v>
      </c>
      <c r="AE1769">
        <f>MIS[[#This Row],[OrderAverageTradedPrice]]*MIS[[#This Row],[OrderQuantity]]</f>
        <v>10452</v>
      </c>
      <c r="AF1769">
        <f>MIS[[#This Row],[LTP]]*MIS[[#This Row],[OrderQuantity]]</f>
        <v>8190</v>
      </c>
      <c r="AG1769">
        <f>IF(MIS[[#This Row],[OrderSide]]="SELL",MIS[[#This Row],[VALUE]]-MIS[[#This Row],[LIVE_VALUE]],MIS[[#This Row],[LIVE_VALUE]]-MIS[[#This Row],[VALUE]])</f>
        <v>2262</v>
      </c>
      <c r="AH1769" t="str" cm="1">
        <f t="array" ref="AH1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9" t="str">
        <f>MIS[[#This Row],[TRADING SYMBOL]]</f>
        <v>SENSEX2552082300PE</v>
      </c>
      <c r="AJ1769" t="str">
        <f>IF(RIGHT(MIS[[#This Row],[Main/Hedge]],4)="MAIN","MAIN","HEDGE")</f>
        <v>MAIN</v>
      </c>
      <c r="AK1769" t="str" cm="1">
        <f t="array" ref="AK1769">_xlfn._xlws.FILTER(Table4[Column1],ISNUMBER(SEARCH(Table4[Column1],MIS[[#This Row],[OrderUniqueIdentifier]])),"")</f>
        <v>MS</v>
      </c>
    </row>
    <row r="1770" spans="1:37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>
        <f>_xlfn.XLOOKUP(MIS[[#This Row],[TRADING SYMBOL]],[1]Sheet1!$D:$D,[1]Sheet1!$C:$C)</f>
        <v>490.65</v>
      </c>
      <c r="AE1770">
        <f>MIS[[#This Row],[OrderAverageTradedPrice]]*MIS[[#This Row],[OrderQuantity]]</f>
        <v>20714</v>
      </c>
      <c r="AF1770">
        <f>MIS[[#This Row],[LTP]]*MIS[[#This Row],[OrderQuantity]]</f>
        <v>19626</v>
      </c>
      <c r="AG1770">
        <f>IF(MIS[[#This Row],[OrderSide]]="SELL",MIS[[#This Row],[VALUE]]-MIS[[#This Row],[LIVE_VALUE]],MIS[[#This Row],[LIVE_VALUE]]-MIS[[#This Row],[VALUE]])</f>
        <v>1088</v>
      </c>
      <c r="AH1770" t="str" cm="1">
        <f t="array" ref="AH1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0" t="str">
        <f>MIS[[#This Row],[TRADING SYMBOL]]</f>
        <v>SENSEX2552082300CE</v>
      </c>
      <c r="AJ1770" t="str">
        <f>IF(RIGHT(MIS[[#This Row],[Main/Hedge]],4)="MAIN","MAIN","HEDGE")</f>
        <v>MAIN</v>
      </c>
      <c r="AK1770" t="str" cm="1">
        <f t="array" ref="AK1770">_xlfn._xlws.FILTER(Table4[Column1],ISNUMBER(SEARCH(Table4[Column1],MIS[[#This Row],[OrderUniqueIdentifier]])),"")</f>
        <v>MS</v>
      </c>
    </row>
    <row r="1771" spans="1:37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>
        <f>_xlfn.XLOOKUP(MIS[[#This Row],[TRADING SYMBOL]],[1]Sheet1!$D:$D,[1]Sheet1!$C:$C)</f>
        <v>409.5</v>
      </c>
      <c r="AE1771">
        <f>MIS[[#This Row],[OrderAverageTradedPrice]]*MIS[[#This Row],[OrderQuantity]]</f>
        <v>20865</v>
      </c>
      <c r="AF1771">
        <f>MIS[[#This Row],[LTP]]*MIS[[#This Row],[OrderQuantity]]</f>
        <v>16380</v>
      </c>
      <c r="AG1771">
        <f>IF(MIS[[#This Row],[OrderSide]]="SELL",MIS[[#This Row],[VALUE]]-MIS[[#This Row],[LIVE_VALUE]],MIS[[#This Row],[LIVE_VALUE]]-MIS[[#This Row],[VALUE]])</f>
        <v>4485</v>
      </c>
      <c r="AH1771" t="str" cm="1">
        <f t="array" ref="AH1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1" t="str">
        <f>MIS[[#This Row],[TRADING SYMBOL]]</f>
        <v>SENSEX2552082300PE</v>
      </c>
      <c r="AJ1771" t="str">
        <f>IF(RIGHT(MIS[[#This Row],[Main/Hedge]],4)="MAIN","MAIN","HEDGE")</f>
        <v>MAIN</v>
      </c>
      <c r="AK1771" t="str" cm="1">
        <f t="array" ref="AK1771">_xlfn._xlws.FILTER(Table4[Column1],ISNUMBER(SEARCH(Table4[Column1],MIS[[#This Row],[OrderUniqueIdentifier]])),"")</f>
        <v>MS</v>
      </c>
    </row>
    <row r="1772" spans="1:37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>
        <f>_xlfn.XLOOKUP(MIS[[#This Row],[TRADING SYMBOL]],[1]Sheet1!$D:$D,[1]Sheet1!$C:$C)</f>
        <v>490.65</v>
      </c>
      <c r="AE1772">
        <f>MIS[[#This Row],[OrderAverageTradedPrice]]*MIS[[#This Row],[OrderQuantity]]</f>
        <v>41401</v>
      </c>
      <c r="AF1772">
        <f>MIS[[#This Row],[LTP]]*MIS[[#This Row],[OrderQuantity]]</f>
        <v>39252</v>
      </c>
      <c r="AG1772">
        <f>IF(MIS[[#This Row],[OrderSide]]="SELL",MIS[[#This Row],[VALUE]]-MIS[[#This Row],[LIVE_VALUE]],MIS[[#This Row],[LIVE_VALUE]]-MIS[[#This Row],[VALUE]])</f>
        <v>2149</v>
      </c>
      <c r="AH1772" t="str" cm="1">
        <f t="array" ref="AH1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2" t="str">
        <f>MIS[[#This Row],[TRADING SYMBOL]]</f>
        <v>SENSEX2552082300CE</v>
      </c>
      <c r="AJ1772" t="str">
        <f>IF(RIGHT(MIS[[#This Row],[Main/Hedge]],4)="MAIN","MAIN","HEDGE")</f>
        <v>MAIN</v>
      </c>
      <c r="AK1772" t="str" cm="1">
        <f t="array" ref="AK1772">_xlfn._xlws.FILTER(Table4[Column1],ISNUMBER(SEARCH(Table4[Column1],MIS[[#This Row],[OrderUniqueIdentifier]])),"")</f>
        <v>MS</v>
      </c>
    </row>
    <row r="1773" spans="1:37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>
        <f>_xlfn.XLOOKUP(MIS[[#This Row],[TRADING SYMBOL]],[1]Sheet1!$D:$D,[1]Sheet1!$C:$C)</f>
        <v>441.2</v>
      </c>
      <c r="AE1773">
        <f>MIS[[#This Row],[OrderAverageTradedPrice]]*MIS[[#This Row],[OrderQuantity]]</f>
        <v>28044</v>
      </c>
      <c r="AF1773">
        <f>MIS[[#This Row],[LTP]]*MIS[[#This Row],[OrderQuantity]]</f>
        <v>26472</v>
      </c>
      <c r="AG1773">
        <f>IF(MIS[[#This Row],[OrderSide]]="SELL",MIS[[#This Row],[VALUE]]-MIS[[#This Row],[LIVE_VALUE]],MIS[[#This Row],[LIVE_VALUE]]-MIS[[#This Row],[VALUE]])</f>
        <v>1572</v>
      </c>
      <c r="AH1773" t="str" cm="1">
        <f t="array" ref="AH1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3" t="str">
        <f>MIS[[#This Row],[TRADING SYMBOL]]</f>
        <v>SENSEX2552082400CE</v>
      </c>
      <c r="AJ1773" t="str">
        <f>IF(RIGHT(MIS[[#This Row],[Main/Hedge]],4)="MAIN","MAIN","HEDGE")</f>
        <v>MAIN</v>
      </c>
      <c r="AK1773" t="str" cm="1">
        <f t="array" ref="AK1773">_xlfn._xlws.FILTER(Table4[Column1],ISNUMBER(SEARCH(Table4[Column1],MIS[[#This Row],[OrderUniqueIdentifier]])),"")</f>
        <v>MS</v>
      </c>
    </row>
    <row r="1774" spans="1:37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>
        <f>_xlfn.XLOOKUP(MIS[[#This Row],[TRADING SYMBOL]],[1]Sheet1!$D:$D,[1]Sheet1!$C:$C)</f>
        <v>490.65</v>
      </c>
      <c r="AE1774">
        <f>MIS[[#This Row],[OrderAverageTradedPrice]]*MIS[[#This Row],[OrderQuantity]]</f>
        <v>103657</v>
      </c>
      <c r="AF1774">
        <f>MIS[[#This Row],[LTP]]*MIS[[#This Row],[OrderQuantity]]</f>
        <v>98130</v>
      </c>
      <c r="AG1774">
        <f>IF(MIS[[#This Row],[OrderSide]]="SELL",MIS[[#This Row],[VALUE]]-MIS[[#This Row],[LIVE_VALUE]],MIS[[#This Row],[LIVE_VALUE]]-MIS[[#This Row],[VALUE]])</f>
        <v>5527</v>
      </c>
      <c r="AH1774" t="str" cm="1">
        <f t="array" ref="AH1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4" t="str">
        <f>MIS[[#This Row],[TRADING SYMBOL]]</f>
        <v>SENSEX2552082300CE</v>
      </c>
      <c r="AJ1774" t="str">
        <f>IF(RIGHT(MIS[[#This Row],[Main/Hedge]],4)="MAIN","MAIN","HEDGE")</f>
        <v>MAIN</v>
      </c>
      <c r="AK1774" t="str" cm="1">
        <f t="array" ref="AK1774">_xlfn._xlws.FILTER(Table4[Column1],ISNUMBER(SEARCH(Table4[Column1],MIS[[#This Row],[OrderUniqueIdentifier]])),"")</f>
        <v>MS</v>
      </c>
    </row>
    <row r="1775" spans="1:37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>
        <f>_xlfn.XLOOKUP(MIS[[#This Row],[TRADING SYMBOL]],[1]Sheet1!$D:$D,[1]Sheet1!$C:$C)</f>
        <v>490.65</v>
      </c>
      <c r="AE1775">
        <f>MIS[[#This Row],[OrderAverageTradedPrice]]*MIS[[#This Row],[OrderQuantity]]</f>
        <v>10382</v>
      </c>
      <c r="AF1775">
        <f>MIS[[#This Row],[LTP]]*MIS[[#This Row],[OrderQuantity]]</f>
        <v>9813</v>
      </c>
      <c r="AG1775">
        <f>IF(MIS[[#This Row],[OrderSide]]="SELL",MIS[[#This Row],[VALUE]]-MIS[[#This Row],[LIVE_VALUE]],MIS[[#This Row],[LIVE_VALUE]]-MIS[[#This Row],[VALUE]])</f>
        <v>569</v>
      </c>
      <c r="AH1775" t="str" cm="1">
        <f t="array" ref="AH1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5" t="str">
        <f>MIS[[#This Row],[TRADING SYMBOL]]</f>
        <v>SENSEX2552082300CE</v>
      </c>
      <c r="AJ1775" t="str">
        <f>IF(RIGHT(MIS[[#This Row],[Main/Hedge]],4)="MAIN","MAIN","HEDGE")</f>
        <v>MAIN</v>
      </c>
      <c r="AK1775" t="str" cm="1">
        <f t="array" ref="AK1775">_xlfn._xlws.FILTER(Table4[Column1],ISNUMBER(SEARCH(Table4[Column1],MIS[[#This Row],[OrderUniqueIdentifier]])),"")</f>
        <v>MS</v>
      </c>
    </row>
    <row r="1776" spans="1:37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>
        <f>_xlfn.XLOOKUP(MIS[[#This Row],[TRADING SYMBOL]],[1]Sheet1!$D:$D,[1]Sheet1!$C:$C)</f>
        <v>409.5</v>
      </c>
      <c r="AE1776">
        <f>MIS[[#This Row],[OrderAverageTradedPrice]]*MIS[[#This Row],[OrderQuantity]]</f>
        <v>10431</v>
      </c>
      <c r="AF1776">
        <f>MIS[[#This Row],[LTP]]*MIS[[#This Row],[OrderQuantity]]</f>
        <v>8190</v>
      </c>
      <c r="AG1776">
        <f>IF(MIS[[#This Row],[OrderSide]]="SELL",MIS[[#This Row],[VALUE]]-MIS[[#This Row],[LIVE_VALUE]],MIS[[#This Row],[LIVE_VALUE]]-MIS[[#This Row],[VALUE]])</f>
        <v>2241</v>
      </c>
      <c r="AH1776" t="str" cm="1">
        <f t="array" ref="AH1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6" t="str">
        <f>MIS[[#This Row],[TRADING SYMBOL]]</f>
        <v>SENSEX2552082300PE</v>
      </c>
      <c r="AJ1776" t="str">
        <f>IF(RIGHT(MIS[[#This Row],[Main/Hedge]],4)="MAIN","MAIN","HEDGE")</f>
        <v>MAIN</v>
      </c>
      <c r="AK1776" t="str" cm="1">
        <f t="array" ref="AK1776">_xlfn._xlws.FILTER(Table4[Column1],ISNUMBER(SEARCH(Table4[Column1],MIS[[#This Row],[OrderUniqueIdentifier]])),"")</f>
        <v>MS</v>
      </c>
    </row>
    <row r="1777" spans="1:37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>
        <f>_xlfn.XLOOKUP(MIS[[#This Row],[TRADING SYMBOL]],[1]Sheet1!$D:$D,[1]Sheet1!$C:$C)</f>
        <v>490.65</v>
      </c>
      <c r="AE1777">
        <f>MIS[[#This Row],[OrderAverageTradedPrice]]*MIS[[#This Row],[OrderQuantity]]</f>
        <v>20442</v>
      </c>
      <c r="AF1777">
        <f>MIS[[#This Row],[LTP]]*MIS[[#This Row],[OrderQuantity]]</f>
        <v>19626</v>
      </c>
      <c r="AG1777">
        <f>IF(MIS[[#This Row],[OrderSide]]="SELL",MIS[[#This Row],[VALUE]]-MIS[[#This Row],[LIVE_VALUE]],MIS[[#This Row],[LIVE_VALUE]]-MIS[[#This Row],[VALUE]])</f>
        <v>816</v>
      </c>
      <c r="AH1777" t="str" cm="1">
        <f t="array" ref="AH1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7" t="str">
        <f>MIS[[#This Row],[TRADING SYMBOL]]</f>
        <v>SENSEX2552082300CE</v>
      </c>
      <c r="AJ1777" t="str">
        <f>IF(RIGHT(MIS[[#This Row],[Main/Hedge]],4)="MAIN","MAIN","HEDGE")</f>
        <v>MAIN</v>
      </c>
      <c r="AK1777" t="str" cm="1">
        <f t="array" ref="AK1777">_xlfn._xlws.FILTER(Table4[Column1],ISNUMBER(SEARCH(Table4[Column1],MIS[[#This Row],[OrderUniqueIdentifier]])),"")</f>
        <v>MS</v>
      </c>
    </row>
    <row r="1778" spans="1:37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>
        <f>_xlfn.XLOOKUP(MIS[[#This Row],[TRADING SYMBOL]],[1]Sheet1!$D:$D,[1]Sheet1!$C:$C)</f>
        <v>386.75</v>
      </c>
      <c r="AE1778">
        <f>MIS[[#This Row],[OrderAverageTradedPrice]]*MIS[[#This Row],[OrderQuantity]]</f>
        <v>49809</v>
      </c>
      <c r="AF1778">
        <f>MIS[[#This Row],[LTP]]*MIS[[#This Row],[OrderQuantity]]</f>
        <v>46410</v>
      </c>
      <c r="AG1778">
        <f>IF(MIS[[#This Row],[OrderSide]]="SELL",MIS[[#This Row],[VALUE]]-MIS[[#This Row],[LIVE_VALUE]],MIS[[#This Row],[LIVE_VALUE]]-MIS[[#This Row],[VALUE]])</f>
        <v>3399</v>
      </c>
      <c r="AH1778" t="str" cm="1">
        <f t="array" ref="AH1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8" t="str">
        <f>MIS[[#This Row],[TRADING SYMBOL]]</f>
        <v>SENSEX2552082500CE</v>
      </c>
      <c r="AJ1778" t="str">
        <f>IF(RIGHT(MIS[[#This Row],[Main/Hedge]],4)="MAIN","MAIN","HEDGE")</f>
        <v>MAIN</v>
      </c>
      <c r="AK1778" t="str" cm="1">
        <f t="array" ref="AK1778">_xlfn._xlws.FILTER(Table4[Column1],ISNUMBER(SEARCH(Table4[Column1],MIS[[#This Row],[OrderUniqueIdentifier]])),"")</f>
        <v>MS</v>
      </c>
    </row>
    <row r="1779" spans="1:37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>
        <f>_xlfn.XLOOKUP(MIS[[#This Row],[TRADING SYMBOL]],[1]Sheet1!$D:$D,[1]Sheet1!$C:$C)</f>
        <v>409.5</v>
      </c>
      <c r="AE1779">
        <f>MIS[[#This Row],[OrderAverageTradedPrice]]*MIS[[#This Row],[OrderQuantity]]</f>
        <v>93817.999999999985</v>
      </c>
      <c r="AF1779">
        <f>MIS[[#This Row],[LTP]]*MIS[[#This Row],[OrderQuantity]]</f>
        <v>73710</v>
      </c>
      <c r="AG1779">
        <f>IF(MIS[[#This Row],[OrderSide]]="SELL",MIS[[#This Row],[VALUE]]-MIS[[#This Row],[LIVE_VALUE]],MIS[[#This Row],[LIVE_VALUE]]-MIS[[#This Row],[VALUE]])</f>
        <v>20107.999999999985</v>
      </c>
      <c r="AH1779" t="str" cm="1">
        <f t="array" ref="AH1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9" t="str">
        <f>MIS[[#This Row],[TRADING SYMBOL]]</f>
        <v>SENSEX2552082300PE</v>
      </c>
      <c r="AJ1779" t="str">
        <f>IF(RIGHT(MIS[[#This Row],[Main/Hedge]],4)="MAIN","MAIN","HEDGE")</f>
        <v>MAIN</v>
      </c>
      <c r="AK1779" t="str" cm="1">
        <f t="array" ref="AK1779">_xlfn._xlws.FILTER(Table4[Column1],ISNUMBER(SEARCH(Table4[Column1],MIS[[#This Row],[OrderUniqueIdentifier]])),"")</f>
        <v>MS</v>
      </c>
    </row>
    <row r="1780" spans="1:37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>
        <f>_xlfn.XLOOKUP(MIS[[#This Row],[TRADING SYMBOL]],[1]Sheet1!$D:$D,[1]Sheet1!$C:$C)</f>
        <v>441.2</v>
      </c>
      <c r="AE1780">
        <f>MIS[[#This Row],[OrderAverageTradedPrice]]*MIS[[#This Row],[OrderQuantity]]</f>
        <v>83072.999999999884</v>
      </c>
      <c r="AF1780">
        <f>MIS[[#This Row],[LTP]]*MIS[[#This Row],[OrderQuantity]]</f>
        <v>79416</v>
      </c>
      <c r="AG1780">
        <f>IF(MIS[[#This Row],[OrderSide]]="SELL",MIS[[#This Row],[VALUE]]-MIS[[#This Row],[LIVE_VALUE]],MIS[[#This Row],[LIVE_VALUE]]-MIS[[#This Row],[VALUE]])</f>
        <v>3656.9999999998836</v>
      </c>
      <c r="AH1780" t="str" cm="1">
        <f t="array" ref="AH1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0" t="str">
        <f>MIS[[#This Row],[TRADING SYMBOL]]</f>
        <v>SENSEX2552082400CE</v>
      </c>
      <c r="AJ1780" t="str">
        <f>IF(RIGHT(MIS[[#This Row],[Main/Hedge]],4)="MAIN","MAIN","HEDGE")</f>
        <v>MAIN</v>
      </c>
      <c r="AK1780" t="str" cm="1">
        <f t="array" ref="AK1780">_xlfn._xlws.FILTER(Table4[Column1],ISNUMBER(SEARCH(Table4[Column1],MIS[[#This Row],[OrderUniqueIdentifier]])),"")</f>
        <v>MS</v>
      </c>
    </row>
    <row r="1781" spans="1:37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>
        <f>_xlfn.XLOOKUP(MIS[[#This Row],[TRADING SYMBOL]],[1]Sheet1!$D:$D,[1]Sheet1!$C:$C)</f>
        <v>409.5</v>
      </c>
      <c r="AE1781">
        <f>MIS[[#This Row],[OrderAverageTradedPrice]]*MIS[[#This Row],[OrderQuantity]]</f>
        <v>41942</v>
      </c>
      <c r="AF1781">
        <f>MIS[[#This Row],[LTP]]*MIS[[#This Row],[OrderQuantity]]</f>
        <v>32760</v>
      </c>
      <c r="AG1781">
        <f>IF(MIS[[#This Row],[OrderSide]]="SELL",MIS[[#This Row],[VALUE]]-MIS[[#This Row],[LIVE_VALUE]],MIS[[#This Row],[LIVE_VALUE]]-MIS[[#This Row],[VALUE]])</f>
        <v>9182</v>
      </c>
      <c r="AH1781" t="str" cm="1">
        <f t="array" ref="AH1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1" t="str">
        <f>MIS[[#This Row],[TRADING SYMBOL]]</f>
        <v>SENSEX2552082300PE</v>
      </c>
      <c r="AJ1781" t="str">
        <f>IF(RIGHT(MIS[[#This Row],[Main/Hedge]],4)="MAIN","MAIN","HEDGE")</f>
        <v>MAIN</v>
      </c>
      <c r="AK1781" t="str" cm="1">
        <f t="array" ref="AK1781">_xlfn._xlws.FILTER(Table4[Column1],ISNUMBER(SEARCH(Table4[Column1],MIS[[#This Row],[OrderUniqueIdentifier]])),"")</f>
        <v>MS</v>
      </c>
    </row>
    <row r="1782" spans="1:37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>
        <f>_xlfn.XLOOKUP(MIS[[#This Row],[TRADING SYMBOL]],[1]Sheet1!$D:$D,[1]Sheet1!$C:$C)</f>
        <v>490.65</v>
      </c>
      <c r="AE1782">
        <f>MIS[[#This Row],[OrderAverageTradedPrice]]*MIS[[#This Row],[OrderQuantity]]</f>
        <v>20452</v>
      </c>
      <c r="AF1782">
        <f>MIS[[#This Row],[LTP]]*MIS[[#This Row],[OrderQuantity]]</f>
        <v>19626</v>
      </c>
      <c r="AG1782">
        <f>IF(MIS[[#This Row],[OrderSide]]="SELL",MIS[[#This Row],[VALUE]]-MIS[[#This Row],[LIVE_VALUE]],MIS[[#This Row],[LIVE_VALUE]]-MIS[[#This Row],[VALUE]])</f>
        <v>826</v>
      </c>
      <c r="AH1782" t="str" cm="1">
        <f t="array" ref="AH1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2" t="str">
        <f>MIS[[#This Row],[TRADING SYMBOL]]</f>
        <v>SENSEX2552082300CE</v>
      </c>
      <c r="AJ1782" t="str">
        <f>IF(RIGHT(MIS[[#This Row],[Main/Hedge]],4)="MAIN","MAIN","HEDGE")</f>
        <v>MAIN</v>
      </c>
      <c r="AK1782" t="str" cm="1">
        <f t="array" ref="AK1782">_xlfn._xlws.FILTER(Table4[Column1],ISNUMBER(SEARCH(Table4[Column1],MIS[[#This Row],[OrderUniqueIdentifier]])),"")</f>
        <v>MS</v>
      </c>
    </row>
    <row r="1783" spans="1:37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>
        <f>_xlfn.XLOOKUP(MIS[[#This Row],[TRADING SYMBOL]],[1]Sheet1!$D:$D,[1]Sheet1!$C:$C)</f>
        <v>490.65</v>
      </c>
      <c r="AE1783">
        <f>MIS[[#This Row],[OrderAverageTradedPrice]]*MIS[[#This Row],[OrderQuantity]]</f>
        <v>20452</v>
      </c>
      <c r="AF1783">
        <f>MIS[[#This Row],[LTP]]*MIS[[#This Row],[OrderQuantity]]</f>
        <v>19626</v>
      </c>
      <c r="AG1783">
        <f>IF(MIS[[#This Row],[OrderSide]]="SELL",MIS[[#This Row],[VALUE]]-MIS[[#This Row],[LIVE_VALUE]],MIS[[#This Row],[LIVE_VALUE]]-MIS[[#This Row],[VALUE]])</f>
        <v>826</v>
      </c>
      <c r="AH1783" t="str" cm="1">
        <f t="array" ref="AH1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3" t="str">
        <f>MIS[[#This Row],[TRADING SYMBOL]]</f>
        <v>SENSEX2552082300CE</v>
      </c>
      <c r="AJ1783" t="str">
        <f>IF(RIGHT(MIS[[#This Row],[Main/Hedge]],4)="MAIN","MAIN","HEDGE")</f>
        <v>MAIN</v>
      </c>
      <c r="AK1783" t="str" cm="1">
        <f t="array" ref="AK1783">_xlfn._xlws.FILTER(Table4[Column1],ISNUMBER(SEARCH(Table4[Column1],MIS[[#This Row],[OrderUniqueIdentifier]])),"")</f>
        <v>MS</v>
      </c>
    </row>
    <row r="1784" spans="1:37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>
        <f>_xlfn.XLOOKUP(MIS[[#This Row],[TRADING SYMBOL]],[1]Sheet1!$D:$D,[1]Sheet1!$C:$C)</f>
        <v>409.5</v>
      </c>
      <c r="AE1784">
        <f>MIS[[#This Row],[OrderAverageTradedPrice]]*MIS[[#This Row],[OrderQuantity]]</f>
        <v>20928</v>
      </c>
      <c r="AF1784">
        <f>MIS[[#This Row],[LTP]]*MIS[[#This Row],[OrderQuantity]]</f>
        <v>16380</v>
      </c>
      <c r="AG1784">
        <f>IF(MIS[[#This Row],[OrderSide]]="SELL",MIS[[#This Row],[VALUE]]-MIS[[#This Row],[LIVE_VALUE]],MIS[[#This Row],[LIVE_VALUE]]-MIS[[#This Row],[VALUE]])</f>
        <v>4548</v>
      </c>
      <c r="AH1784" t="str" cm="1">
        <f t="array" ref="AH1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4" t="str">
        <f>MIS[[#This Row],[TRADING SYMBOL]]</f>
        <v>SENSEX2552082300PE</v>
      </c>
      <c r="AJ1784" t="str">
        <f>IF(RIGHT(MIS[[#This Row],[Main/Hedge]],4)="MAIN","MAIN","HEDGE")</f>
        <v>MAIN</v>
      </c>
      <c r="AK1784" t="str" cm="1">
        <f t="array" ref="AK1784">_xlfn._xlws.FILTER(Table4[Column1],ISNUMBER(SEARCH(Table4[Column1],MIS[[#This Row],[OrderUniqueIdentifier]])),"")</f>
        <v>MS</v>
      </c>
    </row>
    <row r="1785" spans="1:37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>
        <f>_xlfn.XLOOKUP(MIS[[#This Row],[TRADING SYMBOL]],[1]Sheet1!$D:$D,[1]Sheet1!$C:$C)</f>
        <v>367</v>
      </c>
      <c r="AE1785">
        <f>MIS[[#This Row],[OrderAverageTradedPrice]]*MIS[[#This Row],[OrderQuantity]]</f>
        <v>9589</v>
      </c>
      <c r="AF1785">
        <f>MIS[[#This Row],[LTP]]*MIS[[#This Row],[OrderQuantity]]</f>
        <v>7340</v>
      </c>
      <c r="AG1785">
        <f>IF(MIS[[#This Row],[OrderSide]]="SELL",MIS[[#This Row],[VALUE]]-MIS[[#This Row],[LIVE_VALUE]],MIS[[#This Row],[LIVE_VALUE]]-MIS[[#This Row],[VALUE]])</f>
        <v>2249</v>
      </c>
      <c r="AH1785" t="str" cm="1">
        <f t="array" ref="AH1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5" t="str">
        <f>MIS[[#This Row],[TRADING SYMBOL]]</f>
        <v>SENSEX2552082200PE</v>
      </c>
      <c r="AJ1785" t="str">
        <f>IF(RIGHT(MIS[[#This Row],[Main/Hedge]],4)="MAIN","MAIN","HEDGE")</f>
        <v>MAIN</v>
      </c>
      <c r="AK1785" t="str" cm="1">
        <f t="array" ref="AK1785">_xlfn._xlws.FILTER(Table4[Column1],ISNUMBER(SEARCH(Table4[Column1],MIS[[#This Row],[OrderUniqueIdentifier]])),"")</f>
        <v>MS</v>
      </c>
    </row>
    <row r="1786" spans="1:37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>
        <f>_xlfn.XLOOKUP(MIS[[#This Row],[TRADING SYMBOL]],[1]Sheet1!$D:$D,[1]Sheet1!$C:$C)</f>
        <v>386.75</v>
      </c>
      <c r="AE1786">
        <f>MIS[[#This Row],[OrderAverageTradedPrice]]*MIS[[#This Row],[OrderQuantity]]</f>
        <v>16683</v>
      </c>
      <c r="AF1786">
        <f>MIS[[#This Row],[LTP]]*MIS[[#This Row],[OrderQuantity]]</f>
        <v>15470</v>
      </c>
      <c r="AG1786">
        <f>IF(MIS[[#This Row],[OrderSide]]="SELL",MIS[[#This Row],[VALUE]]-MIS[[#This Row],[LIVE_VALUE]],MIS[[#This Row],[LIVE_VALUE]]-MIS[[#This Row],[VALUE]])</f>
        <v>1213</v>
      </c>
      <c r="AH1786" t="str" cm="1">
        <f t="array" ref="AH1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6" t="str">
        <f>MIS[[#This Row],[TRADING SYMBOL]]</f>
        <v>SENSEX2552082500CE</v>
      </c>
      <c r="AJ1786" t="str">
        <f>IF(RIGHT(MIS[[#This Row],[Main/Hedge]],4)="MAIN","MAIN","HEDGE")</f>
        <v>MAIN</v>
      </c>
      <c r="AK1786" t="str" cm="1">
        <f t="array" ref="AK1786">_xlfn._xlws.FILTER(Table4[Column1],ISNUMBER(SEARCH(Table4[Column1],MIS[[#This Row],[OrderUniqueIdentifier]])),"")</f>
        <v>MS</v>
      </c>
    </row>
    <row r="1787" spans="1:37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>
        <f>_xlfn.XLOOKUP(MIS[[#This Row],[TRADING SYMBOL]],[1]Sheet1!$D:$D,[1]Sheet1!$C:$C)</f>
        <v>490.65</v>
      </c>
      <c r="AE1787">
        <f>MIS[[#This Row],[OrderAverageTradedPrice]]*MIS[[#This Row],[OrderQuantity]]</f>
        <v>20442</v>
      </c>
      <c r="AF1787">
        <f>MIS[[#This Row],[LTP]]*MIS[[#This Row],[OrderQuantity]]</f>
        <v>19626</v>
      </c>
      <c r="AG1787">
        <f>IF(MIS[[#This Row],[OrderSide]]="SELL",MIS[[#This Row],[VALUE]]-MIS[[#This Row],[LIVE_VALUE]],MIS[[#This Row],[LIVE_VALUE]]-MIS[[#This Row],[VALUE]])</f>
        <v>816</v>
      </c>
      <c r="AH1787" t="str" cm="1">
        <f t="array" ref="AH1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7" t="str">
        <f>MIS[[#This Row],[TRADING SYMBOL]]</f>
        <v>SENSEX2552082300CE</v>
      </c>
      <c r="AJ1787" t="str">
        <f>IF(RIGHT(MIS[[#This Row],[Main/Hedge]],4)="MAIN","MAIN","HEDGE")</f>
        <v>MAIN</v>
      </c>
      <c r="AK1787" t="str" cm="1">
        <f t="array" ref="AK1787">_xlfn._xlws.FILTER(Table4[Column1],ISNUMBER(SEARCH(Table4[Column1],MIS[[#This Row],[OrderUniqueIdentifier]])),"")</f>
        <v>MS</v>
      </c>
    </row>
    <row r="1788" spans="1:37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>
        <f>_xlfn.XLOOKUP(MIS[[#This Row],[TRADING SYMBOL]],[1]Sheet1!$D:$D,[1]Sheet1!$C:$C)</f>
        <v>490.65</v>
      </c>
      <c r="AE1788">
        <f>MIS[[#This Row],[OrderAverageTradedPrice]]*MIS[[#This Row],[OrderQuantity]]</f>
        <v>10226</v>
      </c>
      <c r="AF1788">
        <f>MIS[[#This Row],[LTP]]*MIS[[#This Row],[OrderQuantity]]</f>
        <v>9813</v>
      </c>
      <c r="AG1788">
        <f>IF(MIS[[#This Row],[OrderSide]]="SELL",MIS[[#This Row],[VALUE]]-MIS[[#This Row],[LIVE_VALUE]],MIS[[#This Row],[LIVE_VALUE]]-MIS[[#This Row],[VALUE]])</f>
        <v>413</v>
      </c>
      <c r="AH1788" t="str" cm="1">
        <f t="array" ref="AH1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8" t="str">
        <f>MIS[[#This Row],[TRADING SYMBOL]]</f>
        <v>SENSEX2552082300CE</v>
      </c>
      <c r="AJ1788" t="str">
        <f>IF(RIGHT(MIS[[#This Row],[Main/Hedge]],4)="MAIN","MAIN","HEDGE")</f>
        <v>MAIN</v>
      </c>
      <c r="AK1788" t="str" cm="1">
        <f t="array" ref="AK1788">_xlfn._xlws.FILTER(Table4[Column1],ISNUMBER(SEARCH(Table4[Column1],MIS[[#This Row],[OrderUniqueIdentifier]])),"")</f>
        <v>MS</v>
      </c>
    </row>
    <row r="1789" spans="1:37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>
        <f>_xlfn.XLOOKUP(MIS[[#This Row],[TRADING SYMBOL]],[1]Sheet1!$D:$D,[1]Sheet1!$C:$C)</f>
        <v>409.5</v>
      </c>
      <c r="AE1789">
        <f>MIS[[#This Row],[OrderAverageTradedPrice]]*MIS[[#This Row],[OrderQuantity]]</f>
        <v>41903</v>
      </c>
      <c r="AF1789">
        <f>MIS[[#This Row],[LTP]]*MIS[[#This Row],[OrderQuantity]]</f>
        <v>32760</v>
      </c>
      <c r="AG1789">
        <f>IF(MIS[[#This Row],[OrderSide]]="SELL",MIS[[#This Row],[VALUE]]-MIS[[#This Row],[LIVE_VALUE]],MIS[[#This Row],[LIVE_VALUE]]-MIS[[#This Row],[VALUE]])</f>
        <v>9143</v>
      </c>
      <c r="AH1789" t="str" cm="1">
        <f t="array" ref="AH1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9" t="str">
        <f>MIS[[#This Row],[TRADING SYMBOL]]</f>
        <v>SENSEX2552082300PE</v>
      </c>
      <c r="AJ1789" t="str">
        <f>IF(RIGHT(MIS[[#This Row],[Main/Hedge]],4)="MAIN","MAIN","HEDGE")</f>
        <v>MAIN</v>
      </c>
      <c r="AK1789" t="str" cm="1">
        <f t="array" ref="AK1789">_xlfn._xlws.FILTER(Table4[Column1],ISNUMBER(SEARCH(Table4[Column1],MIS[[#This Row],[OrderUniqueIdentifier]])),"")</f>
        <v>MS</v>
      </c>
    </row>
    <row r="1790" spans="1:37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>
        <f>_xlfn.XLOOKUP(MIS[[#This Row],[TRADING SYMBOL]],[1]Sheet1!$D:$D,[1]Sheet1!$C:$C)</f>
        <v>441.2</v>
      </c>
      <c r="AE1790">
        <f>MIS[[#This Row],[OrderAverageTradedPrice]]*MIS[[#This Row],[OrderQuantity]]</f>
        <v>83171.999999999884</v>
      </c>
      <c r="AF1790">
        <f>MIS[[#This Row],[LTP]]*MIS[[#This Row],[OrderQuantity]]</f>
        <v>79416</v>
      </c>
      <c r="AG1790">
        <f>IF(MIS[[#This Row],[OrderSide]]="SELL",MIS[[#This Row],[VALUE]]-MIS[[#This Row],[LIVE_VALUE]],MIS[[#This Row],[LIVE_VALUE]]-MIS[[#This Row],[VALUE]])</f>
        <v>3755.9999999998836</v>
      </c>
      <c r="AH1790" t="str" cm="1">
        <f t="array" ref="AH1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0" t="str">
        <f>MIS[[#This Row],[TRADING SYMBOL]]</f>
        <v>SENSEX2552082400CE</v>
      </c>
      <c r="AJ1790" t="str">
        <f>IF(RIGHT(MIS[[#This Row],[Main/Hedge]],4)="MAIN","MAIN","HEDGE")</f>
        <v>MAIN</v>
      </c>
      <c r="AK1790" t="str" cm="1">
        <f t="array" ref="AK1790">_xlfn._xlws.FILTER(Table4[Column1],ISNUMBER(SEARCH(Table4[Column1],MIS[[#This Row],[OrderUniqueIdentifier]])),"")</f>
        <v>MS</v>
      </c>
    </row>
    <row r="1791" spans="1:37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>
        <f>_xlfn.XLOOKUP(MIS[[#This Row],[TRADING SYMBOL]],[1]Sheet1!$D:$D,[1]Sheet1!$C:$C)</f>
        <v>386.75</v>
      </c>
      <c r="AE1791">
        <f>MIS[[#This Row],[OrderAverageTradedPrice]]*MIS[[#This Row],[OrderQuantity]]</f>
        <v>141244.99999999991</v>
      </c>
      <c r="AF1791">
        <f>MIS[[#This Row],[LTP]]*MIS[[#This Row],[OrderQuantity]]</f>
        <v>131495</v>
      </c>
      <c r="AG1791">
        <f>IF(MIS[[#This Row],[OrderSide]]="SELL",MIS[[#This Row],[VALUE]]-MIS[[#This Row],[LIVE_VALUE]],MIS[[#This Row],[LIVE_VALUE]]-MIS[[#This Row],[VALUE]])</f>
        <v>9749.9999999999127</v>
      </c>
      <c r="AH1791" t="str" cm="1">
        <f t="array" ref="AH1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1" t="str">
        <f>MIS[[#This Row],[TRADING SYMBOL]]</f>
        <v>SENSEX2552082500CE</v>
      </c>
      <c r="AJ1791" t="str">
        <f>IF(RIGHT(MIS[[#This Row],[Main/Hedge]],4)="MAIN","MAIN","HEDGE")</f>
        <v>MAIN</v>
      </c>
      <c r="AK1791" t="str" cm="1">
        <f t="array" ref="AK1791">_xlfn._xlws.FILTER(Table4[Column1],ISNUMBER(SEARCH(Table4[Column1],MIS[[#This Row],[OrderUniqueIdentifier]])),"")</f>
        <v>MS</v>
      </c>
    </row>
    <row r="1792" spans="1:37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>
        <f>_xlfn.XLOOKUP(MIS[[#This Row],[TRADING SYMBOL]],[1]Sheet1!$D:$D,[1]Sheet1!$C:$C)</f>
        <v>367</v>
      </c>
      <c r="AE1792">
        <f>MIS[[#This Row],[OrderAverageTradedPrice]]*MIS[[#This Row],[OrderQuantity]]</f>
        <v>57186.999999999956</v>
      </c>
      <c r="AF1792">
        <f>MIS[[#This Row],[LTP]]*MIS[[#This Row],[OrderQuantity]]</f>
        <v>44040</v>
      </c>
      <c r="AG1792">
        <f>IF(MIS[[#This Row],[OrderSide]]="SELL",MIS[[#This Row],[VALUE]]-MIS[[#This Row],[LIVE_VALUE]],MIS[[#This Row],[LIVE_VALUE]]-MIS[[#This Row],[VALUE]])</f>
        <v>13146.999999999956</v>
      </c>
      <c r="AH1792" t="str" cm="1">
        <f t="array" ref="AH1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2" t="str">
        <f>MIS[[#This Row],[TRADING SYMBOL]]</f>
        <v>SENSEX2552082200PE</v>
      </c>
      <c r="AJ1792" t="str">
        <f>IF(RIGHT(MIS[[#This Row],[Main/Hedge]],4)="MAIN","MAIN","HEDGE")</f>
        <v>MAIN</v>
      </c>
      <c r="AK1792" t="str" cm="1">
        <f t="array" ref="AK1792">_xlfn._xlws.FILTER(Table4[Column1],ISNUMBER(SEARCH(Table4[Column1],MIS[[#This Row],[OrderUniqueIdentifier]])),"")</f>
        <v>MS</v>
      </c>
    </row>
    <row r="1793" spans="1:37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>
        <f>_xlfn.XLOOKUP(MIS[[#This Row],[TRADING SYMBOL]],[1]Sheet1!$D:$D,[1]Sheet1!$C:$C)</f>
        <v>386.75</v>
      </c>
      <c r="AE1793">
        <f>MIS[[#This Row],[OrderAverageTradedPrice]]*MIS[[#This Row],[OrderQuantity]]</f>
        <v>49768.99999999992</v>
      </c>
      <c r="AF1793">
        <f>MIS[[#This Row],[LTP]]*MIS[[#This Row],[OrderQuantity]]</f>
        <v>46410</v>
      </c>
      <c r="AG1793">
        <f>IF(MIS[[#This Row],[OrderSide]]="SELL",MIS[[#This Row],[VALUE]]-MIS[[#This Row],[LIVE_VALUE]],MIS[[#This Row],[LIVE_VALUE]]-MIS[[#This Row],[VALUE]])</f>
        <v>3358.99999999992</v>
      </c>
      <c r="AH1793" t="str" cm="1">
        <f t="array" ref="AH1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3" t="str">
        <f>MIS[[#This Row],[TRADING SYMBOL]]</f>
        <v>SENSEX2552082500CE</v>
      </c>
      <c r="AJ1793" t="str">
        <f>IF(RIGHT(MIS[[#This Row],[Main/Hedge]],4)="MAIN","MAIN","HEDGE")</f>
        <v>MAIN</v>
      </c>
      <c r="AK1793" t="str" cm="1">
        <f t="array" ref="AK1793">_xlfn._xlws.FILTER(Table4[Column1],ISNUMBER(SEARCH(Table4[Column1],MIS[[#This Row],[OrderUniqueIdentifier]])),"")</f>
        <v>MS</v>
      </c>
    </row>
    <row r="1794" spans="1:37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>
        <f>_xlfn.XLOOKUP(MIS[[#This Row],[TRADING SYMBOL]],[1]Sheet1!$D:$D,[1]Sheet1!$C:$C)</f>
        <v>490.65</v>
      </c>
      <c r="AE1794">
        <f>MIS[[#This Row],[OrderAverageTradedPrice]]*MIS[[#This Row],[OrderQuantity]]</f>
        <v>10234</v>
      </c>
      <c r="AF1794">
        <f>MIS[[#This Row],[LTP]]*MIS[[#This Row],[OrderQuantity]]</f>
        <v>9813</v>
      </c>
      <c r="AG1794">
        <f>IF(MIS[[#This Row],[OrderSide]]="SELL",MIS[[#This Row],[VALUE]]-MIS[[#This Row],[LIVE_VALUE]],MIS[[#This Row],[LIVE_VALUE]]-MIS[[#This Row],[VALUE]])</f>
        <v>421</v>
      </c>
      <c r="AH1794" t="str" cm="1">
        <f t="array" ref="AH1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4" t="str">
        <f>MIS[[#This Row],[TRADING SYMBOL]]</f>
        <v>SENSEX2552082300CE</v>
      </c>
      <c r="AJ1794" t="str">
        <f>IF(RIGHT(MIS[[#This Row],[Main/Hedge]],4)="MAIN","MAIN","HEDGE")</f>
        <v>MAIN</v>
      </c>
      <c r="AK1794" t="str" cm="1">
        <f t="array" ref="AK1794">_xlfn._xlws.FILTER(Table4[Column1],ISNUMBER(SEARCH(Table4[Column1],MIS[[#This Row],[OrderUniqueIdentifier]])),"")</f>
        <v>MS</v>
      </c>
    </row>
    <row r="1795" spans="1:37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>
        <f>_xlfn.XLOOKUP(MIS[[#This Row],[TRADING SYMBOL]],[1]Sheet1!$D:$D,[1]Sheet1!$C:$C)</f>
        <v>441.2</v>
      </c>
      <c r="AE1795">
        <f>MIS[[#This Row],[OrderAverageTradedPrice]]*MIS[[#This Row],[OrderQuantity]]</f>
        <v>27696</v>
      </c>
      <c r="AF1795">
        <f>MIS[[#This Row],[LTP]]*MIS[[#This Row],[OrderQuantity]]</f>
        <v>26472</v>
      </c>
      <c r="AG1795">
        <f>IF(MIS[[#This Row],[OrderSide]]="SELL",MIS[[#This Row],[VALUE]]-MIS[[#This Row],[LIVE_VALUE]],MIS[[#This Row],[LIVE_VALUE]]-MIS[[#This Row],[VALUE]])</f>
        <v>1224</v>
      </c>
      <c r="AH1795" t="str" cm="1">
        <f t="array" ref="AH1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5" t="str">
        <f>MIS[[#This Row],[TRADING SYMBOL]]</f>
        <v>SENSEX2552082400CE</v>
      </c>
      <c r="AJ1795" t="str">
        <f>IF(RIGHT(MIS[[#This Row],[Main/Hedge]],4)="MAIN","MAIN","HEDGE")</f>
        <v>MAIN</v>
      </c>
      <c r="AK1795" t="str" cm="1">
        <f t="array" ref="AK1795">_xlfn._xlws.FILTER(Table4[Column1],ISNUMBER(SEARCH(Table4[Column1],MIS[[#This Row],[OrderUniqueIdentifier]])),"")</f>
        <v>MS</v>
      </c>
    </row>
    <row r="1796" spans="1:37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>
        <f>_xlfn.XLOOKUP(MIS[[#This Row],[TRADING SYMBOL]],[1]Sheet1!$D:$D,[1]Sheet1!$C:$C)</f>
        <v>409.5</v>
      </c>
      <c r="AE1796">
        <f>MIS[[#This Row],[OrderAverageTradedPrice]]*MIS[[#This Row],[OrderQuantity]]</f>
        <v>41945</v>
      </c>
      <c r="AF1796">
        <f>MIS[[#This Row],[LTP]]*MIS[[#This Row],[OrderQuantity]]</f>
        <v>32760</v>
      </c>
      <c r="AG1796">
        <f>IF(MIS[[#This Row],[OrderSide]]="SELL",MIS[[#This Row],[VALUE]]-MIS[[#This Row],[LIVE_VALUE]],MIS[[#This Row],[LIVE_VALUE]]-MIS[[#This Row],[VALUE]])</f>
        <v>9185</v>
      </c>
      <c r="AH1796" t="str" cm="1">
        <f t="array" ref="AH1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6" t="str">
        <f>MIS[[#This Row],[TRADING SYMBOL]]</f>
        <v>SENSEX2552082300PE</v>
      </c>
      <c r="AJ1796" t="str">
        <f>IF(RIGHT(MIS[[#This Row],[Main/Hedge]],4)="MAIN","MAIN","HEDGE")</f>
        <v>MAIN</v>
      </c>
      <c r="AK1796" t="str" cm="1">
        <f t="array" ref="AK1796">_xlfn._xlws.FILTER(Table4[Column1],ISNUMBER(SEARCH(Table4[Column1],MIS[[#This Row],[OrderUniqueIdentifier]])),"")</f>
        <v>MS</v>
      </c>
    </row>
    <row r="1797" spans="1:37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>
        <f>_xlfn.XLOOKUP(MIS[[#This Row],[TRADING SYMBOL]],[1]Sheet1!$D:$D,[1]Sheet1!$C:$C)</f>
        <v>409.5</v>
      </c>
      <c r="AE1797">
        <f>MIS[[#This Row],[OrderAverageTradedPrice]]*MIS[[#This Row],[OrderQuantity]]</f>
        <v>10488</v>
      </c>
      <c r="AF1797">
        <f>MIS[[#This Row],[LTP]]*MIS[[#This Row],[OrderQuantity]]</f>
        <v>8190</v>
      </c>
      <c r="AG1797">
        <f>IF(MIS[[#This Row],[OrderSide]]="SELL",MIS[[#This Row],[VALUE]]-MIS[[#This Row],[LIVE_VALUE]],MIS[[#This Row],[LIVE_VALUE]]-MIS[[#This Row],[VALUE]])</f>
        <v>2298</v>
      </c>
      <c r="AH1797" t="str" cm="1">
        <f t="array" ref="AH1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7" t="str">
        <f>MIS[[#This Row],[TRADING SYMBOL]]</f>
        <v>SENSEX2552082300PE</v>
      </c>
      <c r="AJ1797" t="str">
        <f>IF(RIGHT(MIS[[#This Row],[Main/Hedge]],4)="MAIN","MAIN","HEDGE")</f>
        <v>MAIN</v>
      </c>
      <c r="AK1797" t="str" cm="1">
        <f t="array" ref="AK1797">_xlfn._xlws.FILTER(Table4[Column1],ISNUMBER(SEARCH(Table4[Column1],MIS[[#This Row],[OrderUniqueIdentifier]])),"")</f>
        <v>MS</v>
      </c>
    </row>
    <row r="1798" spans="1:37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>
        <f>_xlfn.XLOOKUP(MIS[[#This Row],[TRADING SYMBOL]],[1]Sheet1!$D:$D,[1]Sheet1!$C:$C)</f>
        <v>367</v>
      </c>
      <c r="AE1798">
        <f>MIS[[#This Row],[OrderAverageTradedPrice]]*MIS[[#This Row],[OrderQuantity]]</f>
        <v>47773</v>
      </c>
      <c r="AF1798">
        <f>MIS[[#This Row],[LTP]]*MIS[[#This Row],[OrderQuantity]]</f>
        <v>36700</v>
      </c>
      <c r="AG1798">
        <f>IF(MIS[[#This Row],[OrderSide]]="SELL",MIS[[#This Row],[VALUE]]-MIS[[#This Row],[LIVE_VALUE]],MIS[[#This Row],[LIVE_VALUE]]-MIS[[#This Row],[VALUE]])</f>
        <v>11073</v>
      </c>
      <c r="AH1798" t="str" cm="1">
        <f t="array" ref="AH1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8" t="str">
        <f>MIS[[#This Row],[TRADING SYMBOL]]</f>
        <v>SENSEX2552082200PE</v>
      </c>
      <c r="AJ1798" t="str">
        <f>IF(RIGHT(MIS[[#This Row],[Main/Hedge]],4)="MAIN","MAIN","HEDGE")</f>
        <v>MAIN</v>
      </c>
      <c r="AK1798" t="str" cm="1">
        <f t="array" ref="AK1798">_xlfn._xlws.FILTER(Table4[Column1],ISNUMBER(SEARCH(Table4[Column1],MIS[[#This Row],[OrderUniqueIdentifier]])),"")</f>
        <v>MS</v>
      </c>
    </row>
    <row r="1799" spans="1:37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>
        <f>_xlfn.XLOOKUP(MIS[[#This Row],[TRADING SYMBOL]],[1]Sheet1!$D:$D,[1]Sheet1!$C:$C)</f>
        <v>409.5</v>
      </c>
      <c r="AE1799">
        <f>MIS[[#This Row],[OrderAverageTradedPrice]]*MIS[[#This Row],[OrderQuantity]]</f>
        <v>10488</v>
      </c>
      <c r="AF1799">
        <f>MIS[[#This Row],[LTP]]*MIS[[#This Row],[OrderQuantity]]</f>
        <v>8190</v>
      </c>
      <c r="AG1799">
        <f>IF(MIS[[#This Row],[OrderSide]]="SELL",MIS[[#This Row],[VALUE]]-MIS[[#This Row],[LIVE_VALUE]],MIS[[#This Row],[LIVE_VALUE]]-MIS[[#This Row],[VALUE]])</f>
        <v>2298</v>
      </c>
      <c r="AH1799" t="str" cm="1">
        <f t="array" ref="AH1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9" t="str">
        <f>MIS[[#This Row],[TRADING SYMBOL]]</f>
        <v>SENSEX2552082300PE</v>
      </c>
      <c r="AJ1799" t="str">
        <f>IF(RIGHT(MIS[[#This Row],[Main/Hedge]],4)="MAIN","MAIN","HEDGE")</f>
        <v>MAIN</v>
      </c>
      <c r="AK1799" t="str" cm="1">
        <f t="array" ref="AK1799">_xlfn._xlws.FILTER(Table4[Column1],ISNUMBER(SEARCH(Table4[Column1],MIS[[#This Row],[OrderUniqueIdentifier]])),"")</f>
        <v>MS</v>
      </c>
    </row>
    <row r="1800" spans="1:37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>
        <f>_xlfn.XLOOKUP(MIS[[#This Row],[TRADING SYMBOL]],[1]Sheet1!$D:$D,[1]Sheet1!$C:$C)</f>
        <v>367</v>
      </c>
      <c r="AE1800">
        <f>MIS[[#This Row],[OrderAverageTradedPrice]]*MIS[[#This Row],[OrderQuantity]]</f>
        <v>9592</v>
      </c>
      <c r="AF1800">
        <f>MIS[[#This Row],[LTP]]*MIS[[#This Row],[OrderQuantity]]</f>
        <v>7340</v>
      </c>
      <c r="AG1800">
        <f>IF(MIS[[#This Row],[OrderSide]]="SELL",MIS[[#This Row],[VALUE]]-MIS[[#This Row],[LIVE_VALUE]],MIS[[#This Row],[LIVE_VALUE]]-MIS[[#This Row],[VALUE]])</f>
        <v>2252</v>
      </c>
      <c r="AH1800" t="str" cm="1">
        <f t="array" ref="AH1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0" t="str">
        <f>MIS[[#This Row],[TRADING SYMBOL]]</f>
        <v>SENSEX2552082200PE</v>
      </c>
      <c r="AJ1800" t="str">
        <f>IF(RIGHT(MIS[[#This Row],[Main/Hedge]],4)="MAIN","MAIN","HEDGE")</f>
        <v>MAIN</v>
      </c>
      <c r="AK1800" t="str" cm="1">
        <f t="array" ref="AK1800">_xlfn._xlws.FILTER(Table4[Column1],ISNUMBER(SEARCH(Table4[Column1],MIS[[#This Row],[OrderUniqueIdentifier]])),"")</f>
        <v>MS</v>
      </c>
    </row>
    <row r="1801" spans="1:37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>
        <f>_xlfn.XLOOKUP(MIS[[#This Row],[TRADING SYMBOL]],[1]Sheet1!$D:$D,[1]Sheet1!$C:$C)</f>
        <v>490.65</v>
      </c>
      <c r="AE1801">
        <f>MIS[[#This Row],[OrderAverageTradedPrice]]*MIS[[#This Row],[OrderQuantity]]</f>
        <v>51301</v>
      </c>
      <c r="AF1801">
        <f>MIS[[#This Row],[LTP]]*MIS[[#This Row],[OrderQuantity]]</f>
        <v>49065</v>
      </c>
      <c r="AG1801">
        <f>IF(MIS[[#This Row],[OrderSide]]="SELL",MIS[[#This Row],[VALUE]]-MIS[[#This Row],[LIVE_VALUE]],MIS[[#This Row],[LIVE_VALUE]]-MIS[[#This Row],[VALUE]])</f>
        <v>2236</v>
      </c>
      <c r="AH1801" t="str" cm="1">
        <f t="array" ref="AH1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1" t="str">
        <f>MIS[[#This Row],[TRADING SYMBOL]]</f>
        <v>SENSEX2552082300CE</v>
      </c>
      <c r="AJ1801" t="str">
        <f>IF(RIGHT(MIS[[#This Row],[Main/Hedge]],4)="MAIN","MAIN","HEDGE")</f>
        <v>MAIN</v>
      </c>
      <c r="AK1801" t="str" cm="1">
        <f t="array" ref="AK1801">_xlfn._xlws.FILTER(Table4[Column1],ISNUMBER(SEARCH(Table4[Column1],MIS[[#This Row],[OrderUniqueIdentifier]])),"")</f>
        <v>MS</v>
      </c>
    </row>
    <row r="1802" spans="1:37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>
        <f>_xlfn.XLOOKUP(MIS[[#This Row],[TRADING SYMBOL]],[1]Sheet1!$D:$D,[1]Sheet1!$C:$C)</f>
        <v>409.5</v>
      </c>
      <c r="AE1802">
        <f>MIS[[#This Row],[OrderAverageTradedPrice]]*MIS[[#This Row],[OrderQuantity]]</f>
        <v>52503</v>
      </c>
      <c r="AF1802">
        <f>MIS[[#This Row],[LTP]]*MIS[[#This Row],[OrderQuantity]]</f>
        <v>40950</v>
      </c>
      <c r="AG1802">
        <f>IF(MIS[[#This Row],[OrderSide]]="SELL",MIS[[#This Row],[VALUE]]-MIS[[#This Row],[LIVE_VALUE]],MIS[[#This Row],[LIVE_VALUE]]-MIS[[#This Row],[VALUE]])</f>
        <v>11553</v>
      </c>
      <c r="AH1802" t="str" cm="1">
        <f t="array" ref="AH1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2" t="str">
        <f>MIS[[#This Row],[TRADING SYMBOL]]</f>
        <v>SENSEX2552082300PE</v>
      </c>
      <c r="AJ1802" t="str">
        <f>IF(RIGHT(MIS[[#This Row],[Main/Hedge]],4)="MAIN","MAIN","HEDGE")</f>
        <v>MAIN</v>
      </c>
      <c r="AK1802" t="str" cm="1">
        <f t="array" ref="AK1802">_xlfn._xlws.FILTER(Table4[Column1],ISNUMBER(SEARCH(Table4[Column1],MIS[[#This Row],[OrderUniqueIdentifier]])),"")</f>
        <v>MS</v>
      </c>
    </row>
    <row r="1803" spans="1:37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>
        <f>_xlfn.XLOOKUP(MIS[[#This Row],[TRADING SYMBOL]],[1]Sheet1!$D:$D,[1]Sheet1!$C:$C)</f>
        <v>367</v>
      </c>
      <c r="AE1803">
        <f>MIS[[#This Row],[OrderAverageTradedPrice]]*MIS[[#This Row],[OrderQuantity]]</f>
        <v>86332.999999999854</v>
      </c>
      <c r="AF1803">
        <f>MIS[[#This Row],[LTP]]*MIS[[#This Row],[OrderQuantity]]</f>
        <v>66060</v>
      </c>
      <c r="AG1803">
        <f>IF(MIS[[#This Row],[OrderSide]]="SELL",MIS[[#This Row],[VALUE]]-MIS[[#This Row],[LIVE_VALUE]],MIS[[#This Row],[LIVE_VALUE]]-MIS[[#This Row],[VALUE]])</f>
        <v>20272.999999999854</v>
      </c>
      <c r="AH1803" t="str" cm="1">
        <f t="array" ref="AH1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3" t="str">
        <f>MIS[[#This Row],[TRADING SYMBOL]]</f>
        <v>SENSEX2552082200PE</v>
      </c>
      <c r="AJ1803" t="str">
        <f>IF(RIGHT(MIS[[#This Row],[Main/Hedge]],4)="MAIN","MAIN","HEDGE")</f>
        <v>MAIN</v>
      </c>
      <c r="AK1803" t="str" cm="1">
        <f t="array" ref="AK1803">_xlfn._xlws.FILTER(Table4[Column1],ISNUMBER(SEARCH(Table4[Column1],MIS[[#This Row],[OrderUniqueIdentifier]])),"")</f>
        <v>MS</v>
      </c>
    </row>
    <row r="1804" spans="1:37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>
        <f>_xlfn.XLOOKUP(MIS[[#This Row],[TRADING SYMBOL]],[1]Sheet1!$D:$D,[1]Sheet1!$C:$C)</f>
        <v>490.65</v>
      </c>
      <c r="AE1804">
        <f>MIS[[#This Row],[OrderAverageTradedPrice]]*MIS[[#This Row],[OrderQuantity]]</f>
        <v>10236</v>
      </c>
      <c r="AF1804">
        <f>MIS[[#This Row],[LTP]]*MIS[[#This Row],[OrderQuantity]]</f>
        <v>9813</v>
      </c>
      <c r="AG1804">
        <f>IF(MIS[[#This Row],[OrderSide]]="SELL",MIS[[#This Row],[VALUE]]-MIS[[#This Row],[LIVE_VALUE]],MIS[[#This Row],[LIVE_VALUE]]-MIS[[#This Row],[VALUE]])</f>
        <v>423</v>
      </c>
      <c r="AH1804" t="str" cm="1">
        <f t="array" ref="AH1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4" t="str">
        <f>MIS[[#This Row],[TRADING SYMBOL]]</f>
        <v>SENSEX2552082300CE</v>
      </c>
      <c r="AJ1804" t="str">
        <f>IF(RIGHT(MIS[[#This Row],[Main/Hedge]],4)="MAIN","MAIN","HEDGE")</f>
        <v>MAIN</v>
      </c>
      <c r="AK1804" t="str" cm="1">
        <f t="array" ref="AK1804">_xlfn._xlws.FILTER(Table4[Column1],ISNUMBER(SEARCH(Table4[Column1],MIS[[#This Row],[OrderUniqueIdentifier]])),"")</f>
        <v>MS</v>
      </c>
    </row>
    <row r="1805" spans="1:37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>
        <f>_xlfn.XLOOKUP(MIS[[#This Row],[TRADING SYMBOL]],[1]Sheet1!$D:$D,[1]Sheet1!$C:$C)</f>
        <v>367</v>
      </c>
      <c r="AE1805">
        <f>MIS[[#This Row],[OrderAverageTradedPrice]]*MIS[[#This Row],[OrderQuantity]]</f>
        <v>9583</v>
      </c>
      <c r="AF1805">
        <f>MIS[[#This Row],[LTP]]*MIS[[#This Row],[OrderQuantity]]</f>
        <v>7340</v>
      </c>
      <c r="AG1805">
        <f>IF(MIS[[#This Row],[OrderSide]]="SELL",MIS[[#This Row],[VALUE]]-MIS[[#This Row],[LIVE_VALUE]],MIS[[#This Row],[LIVE_VALUE]]-MIS[[#This Row],[VALUE]])</f>
        <v>2243</v>
      </c>
      <c r="AH1805" t="str" cm="1">
        <f t="array" ref="AH1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5" t="str">
        <f>MIS[[#This Row],[TRADING SYMBOL]]</f>
        <v>SENSEX2552082200PE</v>
      </c>
      <c r="AJ1805" t="str">
        <f>IF(RIGHT(MIS[[#This Row],[Main/Hedge]],4)="MAIN","MAIN","HEDGE")</f>
        <v>MAIN</v>
      </c>
      <c r="AK1805" t="str" cm="1">
        <f t="array" ref="AK1805">_xlfn._xlws.FILTER(Table4[Column1],ISNUMBER(SEARCH(Table4[Column1],MIS[[#This Row],[OrderUniqueIdentifier]])),"")</f>
        <v>MS</v>
      </c>
    </row>
    <row r="1806" spans="1:37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>
        <f>_xlfn.XLOOKUP(MIS[[#This Row],[TRADING SYMBOL]],[1]Sheet1!$D:$D,[1]Sheet1!$C:$C)</f>
        <v>409.5</v>
      </c>
      <c r="AE1806">
        <f>MIS[[#This Row],[OrderAverageTradedPrice]]*MIS[[#This Row],[OrderQuantity]]</f>
        <v>20976</v>
      </c>
      <c r="AF1806">
        <f>MIS[[#This Row],[LTP]]*MIS[[#This Row],[OrderQuantity]]</f>
        <v>16380</v>
      </c>
      <c r="AG1806">
        <f>IF(MIS[[#This Row],[OrderSide]]="SELL",MIS[[#This Row],[VALUE]]-MIS[[#This Row],[LIVE_VALUE]],MIS[[#This Row],[LIVE_VALUE]]-MIS[[#This Row],[VALUE]])</f>
        <v>4596</v>
      </c>
      <c r="AH1806" t="str" cm="1">
        <f t="array" ref="AH1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6" t="str">
        <f>MIS[[#This Row],[TRADING SYMBOL]]</f>
        <v>SENSEX2552082300PE</v>
      </c>
      <c r="AJ1806" t="str">
        <f>IF(RIGHT(MIS[[#This Row],[Main/Hedge]],4)="MAIN","MAIN","HEDGE")</f>
        <v>MAIN</v>
      </c>
      <c r="AK1806" t="str" cm="1">
        <f t="array" ref="AK1806">_xlfn._xlws.FILTER(Table4[Column1],ISNUMBER(SEARCH(Table4[Column1],MIS[[#This Row],[OrderUniqueIdentifier]])),"")</f>
        <v>MS</v>
      </c>
    </row>
    <row r="1807" spans="1:37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>
        <f>_xlfn.XLOOKUP(MIS[[#This Row],[TRADING SYMBOL]],[1]Sheet1!$D:$D,[1]Sheet1!$C:$C)</f>
        <v>409.5</v>
      </c>
      <c r="AE1807">
        <f>MIS[[#This Row],[OrderAverageTradedPrice]]*MIS[[#This Row],[OrderQuantity]]</f>
        <v>10460</v>
      </c>
      <c r="AF1807">
        <f>MIS[[#This Row],[LTP]]*MIS[[#This Row],[OrderQuantity]]</f>
        <v>8190</v>
      </c>
      <c r="AG1807">
        <f>IF(MIS[[#This Row],[OrderSide]]="SELL",MIS[[#This Row],[VALUE]]-MIS[[#This Row],[LIVE_VALUE]],MIS[[#This Row],[LIVE_VALUE]]-MIS[[#This Row],[VALUE]])</f>
        <v>2270</v>
      </c>
      <c r="AH1807" t="str" cm="1">
        <f t="array" ref="AH1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7" t="str">
        <f>MIS[[#This Row],[TRADING SYMBOL]]</f>
        <v>SENSEX2552082300PE</v>
      </c>
      <c r="AJ1807" t="str">
        <f>IF(RIGHT(MIS[[#This Row],[Main/Hedge]],4)="MAIN","MAIN","HEDGE")</f>
        <v>MAIN</v>
      </c>
      <c r="AK1807" t="str" cm="1">
        <f t="array" ref="AK1807">_xlfn._xlws.FILTER(Table4[Column1],ISNUMBER(SEARCH(Table4[Column1],MIS[[#This Row],[OrderUniqueIdentifier]])),"")</f>
        <v>MS</v>
      </c>
    </row>
    <row r="1808" spans="1:37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>
        <f>_xlfn.XLOOKUP(MIS[[#This Row],[TRADING SYMBOL]],[1]Sheet1!$D:$D,[1]Sheet1!$C:$C)</f>
        <v>441.2</v>
      </c>
      <c r="AE1808">
        <f>MIS[[#This Row],[OrderAverageTradedPrice]]*MIS[[#This Row],[OrderQuantity]]</f>
        <v>9321</v>
      </c>
      <c r="AF1808">
        <f>MIS[[#This Row],[LTP]]*MIS[[#This Row],[OrderQuantity]]</f>
        <v>8824</v>
      </c>
      <c r="AG1808">
        <f>IF(MIS[[#This Row],[OrderSide]]="SELL",MIS[[#This Row],[VALUE]]-MIS[[#This Row],[LIVE_VALUE]],MIS[[#This Row],[LIVE_VALUE]]-MIS[[#This Row],[VALUE]])</f>
        <v>497</v>
      </c>
      <c r="AH1808" t="str" cm="1">
        <f t="array" ref="AH1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8" t="str">
        <f>MIS[[#This Row],[TRADING SYMBOL]]</f>
        <v>SENSEX2552082400CE</v>
      </c>
      <c r="AJ1808" t="str">
        <f>IF(RIGHT(MIS[[#This Row],[Main/Hedge]],4)="MAIN","MAIN","HEDGE")</f>
        <v>MAIN</v>
      </c>
      <c r="AK1808" t="str" cm="1">
        <f t="array" ref="AK1808">_xlfn._xlws.FILTER(Table4[Column1],ISNUMBER(SEARCH(Table4[Column1],MIS[[#This Row],[OrderUniqueIdentifier]])),"")</f>
        <v>MS</v>
      </c>
    </row>
    <row r="1809" spans="1:37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>
        <f>_xlfn.XLOOKUP(MIS[[#This Row],[TRADING SYMBOL]],[1]Sheet1!$D:$D,[1]Sheet1!$C:$C)</f>
        <v>367</v>
      </c>
      <c r="AE1809">
        <f>MIS[[#This Row],[OrderAverageTradedPrice]]*MIS[[#This Row],[OrderQuantity]]</f>
        <v>47805</v>
      </c>
      <c r="AF1809">
        <f>MIS[[#This Row],[LTP]]*MIS[[#This Row],[OrderQuantity]]</f>
        <v>36700</v>
      </c>
      <c r="AG1809">
        <f>IF(MIS[[#This Row],[OrderSide]]="SELL",MIS[[#This Row],[VALUE]]-MIS[[#This Row],[LIVE_VALUE]],MIS[[#This Row],[LIVE_VALUE]]-MIS[[#This Row],[VALUE]])</f>
        <v>11105</v>
      </c>
      <c r="AH1809" t="str" cm="1">
        <f t="array" ref="AH1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9" t="str">
        <f>MIS[[#This Row],[TRADING SYMBOL]]</f>
        <v>SENSEX2552082200PE</v>
      </c>
      <c r="AJ1809" t="str">
        <f>IF(RIGHT(MIS[[#This Row],[Main/Hedge]],4)="MAIN","MAIN","HEDGE")</f>
        <v>MAIN</v>
      </c>
      <c r="AK1809" t="str" cm="1">
        <f t="array" ref="AK1809">_xlfn._xlws.FILTER(Table4[Column1],ISNUMBER(SEARCH(Table4[Column1],MIS[[#This Row],[OrderUniqueIdentifier]])),"")</f>
        <v>MS</v>
      </c>
    </row>
    <row r="1810" spans="1:37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>
        <f>_xlfn.XLOOKUP(MIS[[#This Row],[TRADING SYMBOL]],[1]Sheet1!$D:$D,[1]Sheet1!$C:$C)</f>
        <v>409.5</v>
      </c>
      <c r="AE1810">
        <f>MIS[[#This Row],[OrderAverageTradedPrice]]*MIS[[#This Row],[OrderQuantity]]</f>
        <v>41765</v>
      </c>
      <c r="AF1810">
        <f>MIS[[#This Row],[LTP]]*MIS[[#This Row],[OrderQuantity]]</f>
        <v>32760</v>
      </c>
      <c r="AG1810">
        <f>IF(MIS[[#This Row],[OrderSide]]="SELL",MIS[[#This Row],[VALUE]]-MIS[[#This Row],[LIVE_VALUE]],MIS[[#This Row],[LIVE_VALUE]]-MIS[[#This Row],[VALUE]])</f>
        <v>9005</v>
      </c>
      <c r="AH1810" t="str" cm="1">
        <f t="array" ref="AH1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0" t="str">
        <f>MIS[[#This Row],[TRADING SYMBOL]]</f>
        <v>SENSEX2552082300PE</v>
      </c>
      <c r="AJ1810" t="str">
        <f>IF(RIGHT(MIS[[#This Row],[Main/Hedge]],4)="MAIN","MAIN","HEDGE")</f>
        <v>MAIN</v>
      </c>
      <c r="AK1810" t="str" cm="1">
        <f t="array" ref="AK1810">_xlfn._xlws.FILTER(Table4[Column1],ISNUMBER(SEARCH(Table4[Column1],MIS[[#This Row],[OrderUniqueIdentifier]])),"")</f>
        <v>MS</v>
      </c>
    </row>
    <row r="1811" spans="1:37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>
        <f>_xlfn.XLOOKUP(MIS[[#This Row],[TRADING SYMBOL]],[1]Sheet1!$D:$D,[1]Sheet1!$C:$C)</f>
        <v>441.2</v>
      </c>
      <c r="AE1811">
        <f>MIS[[#This Row],[OrderAverageTradedPrice]]*MIS[[#This Row],[OrderQuantity]]</f>
        <v>36870</v>
      </c>
      <c r="AF1811">
        <f>MIS[[#This Row],[LTP]]*MIS[[#This Row],[OrderQuantity]]</f>
        <v>35296</v>
      </c>
      <c r="AG1811">
        <f>IF(MIS[[#This Row],[OrderSide]]="SELL",MIS[[#This Row],[VALUE]]-MIS[[#This Row],[LIVE_VALUE]],MIS[[#This Row],[LIVE_VALUE]]-MIS[[#This Row],[VALUE]])</f>
        <v>1574</v>
      </c>
      <c r="AH1811" t="str" cm="1">
        <f t="array" ref="AH1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1" t="str">
        <f>MIS[[#This Row],[TRADING SYMBOL]]</f>
        <v>SENSEX2552082400CE</v>
      </c>
      <c r="AJ1811" t="str">
        <f>IF(RIGHT(MIS[[#This Row],[Main/Hedge]],4)="MAIN","MAIN","HEDGE")</f>
        <v>MAIN</v>
      </c>
      <c r="AK1811" t="str" cm="1">
        <f t="array" ref="AK1811">_xlfn._xlws.FILTER(Table4[Column1],ISNUMBER(SEARCH(Table4[Column1],MIS[[#This Row],[OrderUniqueIdentifier]])),"")</f>
        <v>MS</v>
      </c>
    </row>
    <row r="1812" spans="1:37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>
        <f>_xlfn.XLOOKUP(MIS[[#This Row],[TRADING SYMBOL]],[1]Sheet1!$D:$D,[1]Sheet1!$C:$C)</f>
        <v>367</v>
      </c>
      <c r="AE1812">
        <f>MIS[[#This Row],[OrderAverageTradedPrice]]*MIS[[#This Row],[OrderQuantity]]</f>
        <v>38327</v>
      </c>
      <c r="AF1812">
        <f>MIS[[#This Row],[LTP]]*MIS[[#This Row],[OrderQuantity]]</f>
        <v>29360</v>
      </c>
      <c r="AG1812">
        <f>IF(MIS[[#This Row],[OrderSide]]="SELL",MIS[[#This Row],[VALUE]]-MIS[[#This Row],[LIVE_VALUE]],MIS[[#This Row],[LIVE_VALUE]]-MIS[[#This Row],[VALUE]])</f>
        <v>8967</v>
      </c>
      <c r="AH1812" t="str" cm="1">
        <f t="array" ref="AH1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2" t="str">
        <f>MIS[[#This Row],[TRADING SYMBOL]]</f>
        <v>SENSEX2552082200PE</v>
      </c>
      <c r="AJ1812" t="str">
        <f>IF(RIGHT(MIS[[#This Row],[Main/Hedge]],4)="MAIN","MAIN","HEDGE")</f>
        <v>MAIN</v>
      </c>
      <c r="AK1812" t="str" cm="1">
        <f t="array" ref="AK1812">_xlfn._xlws.FILTER(Table4[Column1],ISNUMBER(SEARCH(Table4[Column1],MIS[[#This Row],[OrderUniqueIdentifier]])),"")</f>
        <v>MS</v>
      </c>
    </row>
    <row r="1813" spans="1:37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>
        <f>_xlfn.XLOOKUP(MIS[[#This Row],[TRADING SYMBOL]],[1]Sheet1!$D:$D,[1]Sheet1!$C:$C)</f>
        <v>367</v>
      </c>
      <c r="AE1813">
        <f>MIS[[#This Row],[OrderAverageTradedPrice]]*MIS[[#This Row],[OrderQuantity]]</f>
        <v>19192</v>
      </c>
      <c r="AF1813">
        <f>MIS[[#This Row],[LTP]]*MIS[[#This Row],[OrderQuantity]]</f>
        <v>14680</v>
      </c>
      <c r="AG1813">
        <f>IF(MIS[[#This Row],[OrderSide]]="SELL",MIS[[#This Row],[VALUE]]-MIS[[#This Row],[LIVE_VALUE]],MIS[[#This Row],[LIVE_VALUE]]-MIS[[#This Row],[VALUE]])</f>
        <v>4512</v>
      </c>
      <c r="AH1813" t="str" cm="1">
        <f t="array" ref="AH1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3" t="str">
        <f>MIS[[#This Row],[TRADING SYMBOL]]</f>
        <v>SENSEX2552082200PE</v>
      </c>
      <c r="AJ1813" t="str">
        <f>IF(RIGHT(MIS[[#This Row],[Main/Hedge]],4)="MAIN","MAIN","HEDGE")</f>
        <v>MAIN</v>
      </c>
      <c r="AK1813" t="str" cm="1">
        <f t="array" ref="AK1813">_xlfn._xlws.FILTER(Table4[Column1],ISNUMBER(SEARCH(Table4[Column1],MIS[[#This Row],[OrderUniqueIdentifier]])),"")</f>
        <v>MS</v>
      </c>
    </row>
    <row r="1814" spans="1:37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>
        <f>_xlfn.XLOOKUP(MIS[[#This Row],[TRADING SYMBOL]],[1]Sheet1!$D:$D,[1]Sheet1!$C:$C)</f>
        <v>386.75</v>
      </c>
      <c r="AE1814">
        <f>MIS[[#This Row],[OrderAverageTradedPrice]]*MIS[[#This Row],[OrderQuantity]]</f>
        <v>82974</v>
      </c>
      <c r="AF1814">
        <f>MIS[[#This Row],[LTP]]*MIS[[#This Row],[OrderQuantity]]</f>
        <v>77350</v>
      </c>
      <c r="AG1814">
        <f>IF(MIS[[#This Row],[OrderSide]]="SELL",MIS[[#This Row],[VALUE]]-MIS[[#This Row],[LIVE_VALUE]],MIS[[#This Row],[LIVE_VALUE]]-MIS[[#This Row],[VALUE]])</f>
        <v>5624</v>
      </c>
      <c r="AH1814" t="str" cm="1">
        <f t="array" ref="AH1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4" t="str">
        <f>MIS[[#This Row],[TRADING SYMBOL]]</f>
        <v>SENSEX2552082500CE</v>
      </c>
      <c r="AJ1814" t="str">
        <f>IF(RIGHT(MIS[[#This Row],[Main/Hedge]],4)="MAIN","MAIN","HEDGE")</f>
        <v>MAIN</v>
      </c>
      <c r="AK1814" t="str" cm="1">
        <f t="array" ref="AK1814">_xlfn._xlws.FILTER(Table4[Column1],ISNUMBER(SEARCH(Table4[Column1],MIS[[#This Row],[OrderUniqueIdentifier]])),"")</f>
        <v>MS</v>
      </c>
    </row>
    <row r="1815" spans="1:37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>
        <f>_xlfn.XLOOKUP(MIS[[#This Row],[TRADING SYMBOL]],[1]Sheet1!$D:$D,[1]Sheet1!$C:$C)</f>
        <v>441.2</v>
      </c>
      <c r="AE1815">
        <f>MIS[[#This Row],[OrderAverageTradedPrice]]*MIS[[#This Row],[OrderQuantity]]</f>
        <v>9257</v>
      </c>
      <c r="AF1815">
        <f>MIS[[#This Row],[LTP]]*MIS[[#This Row],[OrderQuantity]]</f>
        <v>8824</v>
      </c>
      <c r="AG1815">
        <f>IF(MIS[[#This Row],[OrderSide]]="SELL",MIS[[#This Row],[VALUE]]-MIS[[#This Row],[LIVE_VALUE]],MIS[[#This Row],[LIVE_VALUE]]-MIS[[#This Row],[VALUE]])</f>
        <v>433</v>
      </c>
      <c r="AH1815" t="str" cm="1">
        <f t="array" ref="AH1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5" t="str">
        <f>MIS[[#This Row],[TRADING SYMBOL]]</f>
        <v>SENSEX2552082400CE</v>
      </c>
      <c r="AJ1815" t="str">
        <f>IF(RIGHT(MIS[[#This Row],[Main/Hedge]],4)="MAIN","MAIN","HEDGE")</f>
        <v>MAIN</v>
      </c>
      <c r="AK1815" t="str" cm="1">
        <f t="array" ref="AK1815">_xlfn._xlws.FILTER(Table4[Column1],ISNUMBER(SEARCH(Table4[Column1],MIS[[#This Row],[OrderUniqueIdentifier]])),"")</f>
        <v>MS</v>
      </c>
    </row>
    <row r="1816" spans="1:37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>
        <f>_xlfn.XLOOKUP(MIS[[#This Row],[TRADING SYMBOL]],[1]Sheet1!$D:$D,[1]Sheet1!$C:$C)</f>
        <v>367</v>
      </c>
      <c r="AE1816">
        <f>MIS[[#This Row],[OrderAverageTradedPrice]]*MIS[[#This Row],[OrderQuantity]]</f>
        <v>9597</v>
      </c>
      <c r="AF1816">
        <f>MIS[[#This Row],[LTP]]*MIS[[#This Row],[OrderQuantity]]</f>
        <v>7340</v>
      </c>
      <c r="AG1816">
        <f>IF(MIS[[#This Row],[OrderSide]]="SELL",MIS[[#This Row],[VALUE]]-MIS[[#This Row],[LIVE_VALUE]],MIS[[#This Row],[LIVE_VALUE]]-MIS[[#This Row],[VALUE]])</f>
        <v>2257</v>
      </c>
      <c r="AH1816" t="str" cm="1">
        <f t="array" ref="AH1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6" t="str">
        <f>MIS[[#This Row],[TRADING SYMBOL]]</f>
        <v>SENSEX2552082200PE</v>
      </c>
      <c r="AJ1816" t="str">
        <f>IF(RIGHT(MIS[[#This Row],[Main/Hedge]],4)="MAIN","MAIN","HEDGE")</f>
        <v>MAIN</v>
      </c>
      <c r="AK1816" t="str" cm="1">
        <f t="array" ref="AK1816">_xlfn._xlws.FILTER(Table4[Column1],ISNUMBER(SEARCH(Table4[Column1],MIS[[#This Row],[OrderUniqueIdentifier]])),"")</f>
        <v>MS</v>
      </c>
    </row>
    <row r="1817" spans="1:37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>
        <f>_xlfn.XLOOKUP(MIS[[#This Row],[TRADING SYMBOL]],[1]Sheet1!$D:$D,[1]Sheet1!$C:$C)</f>
        <v>441.2</v>
      </c>
      <c r="AE1817">
        <f>MIS[[#This Row],[OrderAverageTradedPrice]]*MIS[[#This Row],[OrderQuantity]]</f>
        <v>9231</v>
      </c>
      <c r="AF1817">
        <f>MIS[[#This Row],[LTP]]*MIS[[#This Row],[OrderQuantity]]</f>
        <v>8824</v>
      </c>
      <c r="AG1817">
        <f>IF(MIS[[#This Row],[OrderSide]]="SELL",MIS[[#This Row],[VALUE]]-MIS[[#This Row],[LIVE_VALUE]],MIS[[#This Row],[LIVE_VALUE]]-MIS[[#This Row],[VALUE]])</f>
        <v>407</v>
      </c>
      <c r="AH1817" t="str" cm="1">
        <f t="array" ref="AH1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7" t="str">
        <f>MIS[[#This Row],[TRADING SYMBOL]]</f>
        <v>SENSEX2552082400CE</v>
      </c>
      <c r="AJ1817" t="str">
        <f>IF(RIGHT(MIS[[#This Row],[Main/Hedge]],4)="MAIN","MAIN","HEDGE")</f>
        <v>MAIN</v>
      </c>
      <c r="AK1817" t="str" cm="1">
        <f t="array" ref="AK1817">_xlfn._xlws.FILTER(Table4[Column1],ISNUMBER(SEARCH(Table4[Column1],MIS[[#This Row],[OrderUniqueIdentifier]])),"")</f>
        <v>MS</v>
      </c>
    </row>
    <row r="1818" spans="1:37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>
        <f>_xlfn.XLOOKUP(MIS[[#This Row],[TRADING SYMBOL]],[1]Sheet1!$D:$D,[1]Sheet1!$C:$C)</f>
        <v>409.5</v>
      </c>
      <c r="AE1818">
        <f>MIS[[#This Row],[OrderAverageTradedPrice]]*MIS[[#This Row],[OrderQuantity]]</f>
        <v>41942</v>
      </c>
      <c r="AF1818">
        <f>MIS[[#This Row],[LTP]]*MIS[[#This Row],[OrderQuantity]]</f>
        <v>32760</v>
      </c>
      <c r="AG1818">
        <f>IF(MIS[[#This Row],[OrderSide]]="SELL",MIS[[#This Row],[VALUE]]-MIS[[#This Row],[LIVE_VALUE]],MIS[[#This Row],[LIVE_VALUE]]-MIS[[#This Row],[VALUE]])</f>
        <v>9182</v>
      </c>
      <c r="AH1818" t="str" cm="1">
        <f t="array" ref="AH1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8" t="str">
        <f>MIS[[#This Row],[TRADING SYMBOL]]</f>
        <v>SENSEX2552082300PE</v>
      </c>
      <c r="AJ1818" t="str">
        <f>IF(RIGHT(MIS[[#This Row],[Main/Hedge]],4)="MAIN","MAIN","HEDGE")</f>
        <v>MAIN</v>
      </c>
      <c r="AK1818" t="str" cm="1">
        <f t="array" ref="AK1818">_xlfn._xlws.FILTER(Table4[Column1],ISNUMBER(SEARCH(Table4[Column1],MIS[[#This Row],[OrderUniqueIdentifier]])),"")</f>
        <v>MS</v>
      </c>
    </row>
    <row r="1819" spans="1:37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>
        <f>_xlfn.XLOOKUP(MIS[[#This Row],[TRADING SYMBOL]],[1]Sheet1!$D:$D,[1]Sheet1!$C:$C)</f>
        <v>409.5</v>
      </c>
      <c r="AE1819">
        <f>MIS[[#This Row],[OrderAverageTradedPrice]]*MIS[[#This Row],[OrderQuantity]]</f>
        <v>20946</v>
      </c>
      <c r="AF1819">
        <f>MIS[[#This Row],[LTP]]*MIS[[#This Row],[OrderQuantity]]</f>
        <v>16380</v>
      </c>
      <c r="AG1819">
        <f>IF(MIS[[#This Row],[OrderSide]]="SELL",MIS[[#This Row],[VALUE]]-MIS[[#This Row],[LIVE_VALUE]],MIS[[#This Row],[LIVE_VALUE]]-MIS[[#This Row],[VALUE]])</f>
        <v>4566</v>
      </c>
      <c r="AH1819" t="str" cm="1">
        <f t="array" ref="AH1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9" t="str">
        <f>MIS[[#This Row],[TRADING SYMBOL]]</f>
        <v>SENSEX2552082300PE</v>
      </c>
      <c r="AJ1819" t="str">
        <f>IF(RIGHT(MIS[[#This Row],[Main/Hedge]],4)="MAIN","MAIN","HEDGE")</f>
        <v>MAIN</v>
      </c>
      <c r="AK1819" t="str" cm="1">
        <f t="array" ref="AK1819">_xlfn._xlws.FILTER(Table4[Column1],ISNUMBER(SEARCH(Table4[Column1],MIS[[#This Row],[OrderUniqueIdentifier]])),"")</f>
        <v>MS</v>
      </c>
    </row>
    <row r="1820" spans="1:37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>
        <f>_xlfn.XLOOKUP(MIS[[#This Row],[TRADING SYMBOL]],[1]Sheet1!$D:$D,[1]Sheet1!$C:$C)</f>
        <v>490.65</v>
      </c>
      <c r="AE1820">
        <f>MIS[[#This Row],[OrderAverageTradedPrice]]*MIS[[#This Row],[OrderQuantity]]</f>
        <v>20658</v>
      </c>
      <c r="AF1820">
        <f>MIS[[#This Row],[LTP]]*MIS[[#This Row],[OrderQuantity]]</f>
        <v>19626</v>
      </c>
      <c r="AG1820">
        <f>IF(MIS[[#This Row],[OrderSide]]="SELL",MIS[[#This Row],[VALUE]]-MIS[[#This Row],[LIVE_VALUE]],MIS[[#This Row],[LIVE_VALUE]]-MIS[[#This Row],[VALUE]])</f>
        <v>1032</v>
      </c>
      <c r="AH1820" t="str" cm="1">
        <f t="array" ref="AH1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0" t="str">
        <f>MIS[[#This Row],[TRADING SYMBOL]]</f>
        <v>SENSEX2552082300CE</v>
      </c>
      <c r="AJ1820" t="str">
        <f>IF(RIGHT(MIS[[#This Row],[Main/Hedge]],4)="MAIN","MAIN","HEDGE")</f>
        <v>MAIN</v>
      </c>
      <c r="AK1820" t="str" cm="1">
        <f t="array" ref="AK1820">_xlfn._xlws.FILTER(Table4[Column1],ISNUMBER(SEARCH(Table4[Column1],MIS[[#This Row],[OrderUniqueIdentifier]])),"")</f>
        <v>MS</v>
      </c>
    </row>
    <row r="1821" spans="1:37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>
        <f>_xlfn.XLOOKUP(MIS[[#This Row],[TRADING SYMBOL]],[1]Sheet1!$D:$D,[1]Sheet1!$C:$C)</f>
        <v>409.5</v>
      </c>
      <c r="AE1821">
        <f>MIS[[#This Row],[OrderAverageTradedPrice]]*MIS[[#This Row],[OrderQuantity]]</f>
        <v>20998</v>
      </c>
      <c r="AF1821">
        <f>MIS[[#This Row],[LTP]]*MIS[[#This Row],[OrderQuantity]]</f>
        <v>16380</v>
      </c>
      <c r="AG1821">
        <f>IF(MIS[[#This Row],[OrderSide]]="SELL",MIS[[#This Row],[VALUE]]-MIS[[#This Row],[LIVE_VALUE]],MIS[[#This Row],[LIVE_VALUE]]-MIS[[#This Row],[VALUE]])</f>
        <v>4618</v>
      </c>
      <c r="AH1821" t="str" cm="1">
        <f t="array" ref="AH1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1" t="str">
        <f>MIS[[#This Row],[TRADING SYMBOL]]</f>
        <v>SENSEX2552082300PE</v>
      </c>
      <c r="AJ1821" t="str">
        <f>IF(RIGHT(MIS[[#This Row],[Main/Hedge]],4)="MAIN","MAIN","HEDGE")</f>
        <v>MAIN</v>
      </c>
      <c r="AK1821" t="str" cm="1">
        <f t="array" ref="AK1821">_xlfn._xlws.FILTER(Table4[Column1],ISNUMBER(SEARCH(Table4[Column1],MIS[[#This Row],[OrderUniqueIdentifier]])),"")</f>
        <v>MS</v>
      </c>
    </row>
    <row r="1822" spans="1:37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>
        <f>_xlfn.XLOOKUP(MIS[[#This Row],[TRADING SYMBOL]],[1]Sheet1!$D:$D,[1]Sheet1!$C:$C)</f>
        <v>490.65</v>
      </c>
      <c r="AE1822">
        <f>MIS[[#This Row],[OrderAverageTradedPrice]]*MIS[[#This Row],[OrderQuantity]]</f>
        <v>10261</v>
      </c>
      <c r="AF1822">
        <f>MIS[[#This Row],[LTP]]*MIS[[#This Row],[OrderQuantity]]</f>
        <v>9813</v>
      </c>
      <c r="AG1822">
        <f>IF(MIS[[#This Row],[OrderSide]]="SELL",MIS[[#This Row],[VALUE]]-MIS[[#This Row],[LIVE_VALUE]],MIS[[#This Row],[LIVE_VALUE]]-MIS[[#This Row],[VALUE]])</f>
        <v>448</v>
      </c>
      <c r="AH1822" t="str" cm="1">
        <f t="array" ref="AH1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2" t="str">
        <f>MIS[[#This Row],[TRADING SYMBOL]]</f>
        <v>SENSEX2552082300CE</v>
      </c>
      <c r="AJ1822" t="str">
        <f>IF(RIGHT(MIS[[#This Row],[Main/Hedge]],4)="MAIN","MAIN","HEDGE")</f>
        <v>MAIN</v>
      </c>
      <c r="AK1822" t="str" cm="1">
        <f t="array" ref="AK1822">_xlfn._xlws.FILTER(Table4[Column1],ISNUMBER(SEARCH(Table4[Column1],MIS[[#This Row],[OrderUniqueIdentifier]])),"")</f>
        <v>MS</v>
      </c>
    </row>
    <row r="1823" spans="1:37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>
        <f>_xlfn.XLOOKUP(MIS[[#This Row],[TRADING SYMBOL]],[1]Sheet1!$D:$D,[1]Sheet1!$C:$C)</f>
        <v>441.2</v>
      </c>
      <c r="AE1823">
        <f>MIS[[#This Row],[OrderAverageTradedPrice]]*MIS[[#This Row],[OrderQuantity]]</f>
        <v>27754.999999999978</v>
      </c>
      <c r="AF1823">
        <f>MIS[[#This Row],[LTP]]*MIS[[#This Row],[OrderQuantity]]</f>
        <v>26472</v>
      </c>
      <c r="AG1823">
        <f>IF(MIS[[#This Row],[OrderSide]]="SELL",MIS[[#This Row],[VALUE]]-MIS[[#This Row],[LIVE_VALUE]],MIS[[#This Row],[LIVE_VALUE]]-MIS[[#This Row],[VALUE]])</f>
        <v>1282.9999999999782</v>
      </c>
      <c r="AH1823" t="str" cm="1">
        <f t="array" ref="AH1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3" t="str">
        <f>MIS[[#This Row],[TRADING SYMBOL]]</f>
        <v>SENSEX2552082400CE</v>
      </c>
      <c r="AJ1823" t="str">
        <f>IF(RIGHT(MIS[[#This Row],[Main/Hedge]],4)="MAIN","MAIN","HEDGE")</f>
        <v>MAIN</v>
      </c>
      <c r="AK1823" t="str" cm="1">
        <f t="array" ref="AK1823">_xlfn._xlws.FILTER(Table4[Column1],ISNUMBER(SEARCH(Table4[Column1],MIS[[#This Row],[OrderUniqueIdentifier]])),"")</f>
        <v>MS</v>
      </c>
    </row>
    <row r="1824" spans="1:37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>
        <f>_xlfn.XLOOKUP(MIS[[#This Row],[TRADING SYMBOL]],[1]Sheet1!$D:$D,[1]Sheet1!$C:$C)</f>
        <v>367</v>
      </c>
      <c r="AE1824">
        <f>MIS[[#This Row],[OrderAverageTradedPrice]]*MIS[[#This Row],[OrderQuantity]]</f>
        <v>19165</v>
      </c>
      <c r="AF1824">
        <f>MIS[[#This Row],[LTP]]*MIS[[#This Row],[OrderQuantity]]</f>
        <v>14680</v>
      </c>
      <c r="AG1824">
        <f>IF(MIS[[#This Row],[OrderSide]]="SELL",MIS[[#This Row],[VALUE]]-MIS[[#This Row],[LIVE_VALUE]],MIS[[#This Row],[LIVE_VALUE]]-MIS[[#This Row],[VALUE]])</f>
        <v>4485</v>
      </c>
      <c r="AH1824" t="str" cm="1">
        <f t="array" ref="AH1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4" t="str">
        <f>MIS[[#This Row],[TRADING SYMBOL]]</f>
        <v>SENSEX2552082200PE</v>
      </c>
      <c r="AJ1824" t="str">
        <f>IF(RIGHT(MIS[[#This Row],[Main/Hedge]],4)="MAIN","MAIN","HEDGE")</f>
        <v>MAIN</v>
      </c>
      <c r="AK1824" t="str" cm="1">
        <f t="array" ref="AK1824">_xlfn._xlws.FILTER(Table4[Column1],ISNUMBER(SEARCH(Table4[Column1],MIS[[#This Row],[OrderUniqueIdentifier]])),"")</f>
        <v>MS</v>
      </c>
    </row>
    <row r="1825" spans="1:37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>
        <f>_xlfn.XLOOKUP(MIS[[#This Row],[TRADING SYMBOL]],[1]Sheet1!$D:$D,[1]Sheet1!$C:$C)</f>
        <v>367</v>
      </c>
      <c r="AE1825">
        <f>MIS[[#This Row],[OrderAverageTradedPrice]]*MIS[[#This Row],[OrderQuantity]]</f>
        <v>9554</v>
      </c>
      <c r="AF1825">
        <f>MIS[[#This Row],[LTP]]*MIS[[#This Row],[OrderQuantity]]</f>
        <v>7340</v>
      </c>
      <c r="AG1825">
        <f>IF(MIS[[#This Row],[OrderSide]]="SELL",MIS[[#This Row],[VALUE]]-MIS[[#This Row],[LIVE_VALUE]],MIS[[#This Row],[LIVE_VALUE]]-MIS[[#This Row],[VALUE]])</f>
        <v>2214</v>
      </c>
      <c r="AH1825" t="str" cm="1">
        <f t="array" ref="AH1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5" t="str">
        <f>MIS[[#This Row],[TRADING SYMBOL]]</f>
        <v>SENSEX2552082200PE</v>
      </c>
      <c r="AJ1825" t="str">
        <f>IF(RIGHT(MIS[[#This Row],[Main/Hedge]],4)="MAIN","MAIN","HEDGE")</f>
        <v>MAIN</v>
      </c>
      <c r="AK1825" t="str" cm="1">
        <f t="array" ref="AK1825">_xlfn._xlws.FILTER(Table4[Column1],ISNUMBER(SEARCH(Table4[Column1],MIS[[#This Row],[OrderUniqueIdentifier]])),"")</f>
        <v>MS</v>
      </c>
    </row>
    <row r="1826" spans="1:37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>
        <f>_xlfn.XLOOKUP(MIS[[#This Row],[TRADING SYMBOL]],[1]Sheet1!$D:$D,[1]Sheet1!$C:$C)</f>
        <v>367</v>
      </c>
      <c r="AE1826">
        <f>MIS[[#This Row],[OrderAverageTradedPrice]]*MIS[[#This Row],[OrderQuantity]]</f>
        <v>76481</v>
      </c>
      <c r="AF1826">
        <f>MIS[[#This Row],[LTP]]*MIS[[#This Row],[OrderQuantity]]</f>
        <v>58720</v>
      </c>
      <c r="AG1826">
        <f>IF(MIS[[#This Row],[OrderSide]]="SELL",MIS[[#This Row],[VALUE]]-MIS[[#This Row],[LIVE_VALUE]],MIS[[#This Row],[LIVE_VALUE]]-MIS[[#This Row],[VALUE]])</f>
        <v>17761</v>
      </c>
      <c r="AH1826" t="str" cm="1">
        <f t="array" ref="AH1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6" t="str">
        <f>MIS[[#This Row],[TRADING SYMBOL]]</f>
        <v>SENSEX2552082200PE</v>
      </c>
      <c r="AJ1826" t="str">
        <f>IF(RIGHT(MIS[[#This Row],[Main/Hedge]],4)="MAIN","MAIN","HEDGE")</f>
        <v>MAIN</v>
      </c>
      <c r="AK1826" t="str" cm="1">
        <f t="array" ref="AK1826">_xlfn._xlws.FILTER(Table4[Column1],ISNUMBER(SEARCH(Table4[Column1],MIS[[#This Row],[OrderUniqueIdentifier]])),"")</f>
        <v>MS</v>
      </c>
    </row>
    <row r="1827" spans="1:37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>
        <f>_xlfn.XLOOKUP(MIS[[#This Row],[TRADING SYMBOL]],[1]Sheet1!$D:$D,[1]Sheet1!$C:$C)</f>
        <v>441.2</v>
      </c>
      <c r="AE1827">
        <f>MIS[[#This Row],[OrderAverageTradedPrice]]*MIS[[#This Row],[OrderQuantity]]</f>
        <v>18458</v>
      </c>
      <c r="AF1827">
        <f>MIS[[#This Row],[LTP]]*MIS[[#This Row],[OrderQuantity]]</f>
        <v>17648</v>
      </c>
      <c r="AG1827">
        <f>IF(MIS[[#This Row],[OrderSide]]="SELL",MIS[[#This Row],[VALUE]]-MIS[[#This Row],[LIVE_VALUE]],MIS[[#This Row],[LIVE_VALUE]]-MIS[[#This Row],[VALUE]])</f>
        <v>810</v>
      </c>
      <c r="AH1827" t="str" cm="1">
        <f t="array" ref="AH1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7" t="str">
        <f>MIS[[#This Row],[TRADING SYMBOL]]</f>
        <v>SENSEX2552082400CE</v>
      </c>
      <c r="AJ1827" t="str">
        <f>IF(RIGHT(MIS[[#This Row],[Main/Hedge]],4)="MAIN","MAIN","HEDGE")</f>
        <v>MAIN</v>
      </c>
      <c r="AK1827" t="str" cm="1">
        <f t="array" ref="AK1827">_xlfn._xlws.FILTER(Table4[Column1],ISNUMBER(SEARCH(Table4[Column1],MIS[[#This Row],[OrderUniqueIdentifier]])),"")</f>
        <v>MS</v>
      </c>
    </row>
    <row r="1828" spans="1:37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>
        <f>_xlfn.XLOOKUP(MIS[[#This Row],[TRADING SYMBOL]],[1]Sheet1!$D:$D,[1]Sheet1!$C:$C)</f>
        <v>367</v>
      </c>
      <c r="AE1828">
        <f>MIS[[#This Row],[OrderAverageTradedPrice]]*MIS[[#This Row],[OrderQuantity]]</f>
        <v>38301</v>
      </c>
      <c r="AF1828">
        <f>MIS[[#This Row],[LTP]]*MIS[[#This Row],[OrderQuantity]]</f>
        <v>29360</v>
      </c>
      <c r="AG1828">
        <f>IF(MIS[[#This Row],[OrderSide]]="SELL",MIS[[#This Row],[VALUE]]-MIS[[#This Row],[LIVE_VALUE]],MIS[[#This Row],[LIVE_VALUE]]-MIS[[#This Row],[VALUE]])</f>
        <v>8941</v>
      </c>
      <c r="AH1828" t="str" cm="1">
        <f t="array" ref="AH1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8" t="str">
        <f>MIS[[#This Row],[TRADING SYMBOL]]</f>
        <v>SENSEX2552082200PE</v>
      </c>
      <c r="AJ1828" t="str">
        <f>IF(RIGHT(MIS[[#This Row],[Main/Hedge]],4)="MAIN","MAIN","HEDGE")</f>
        <v>MAIN</v>
      </c>
      <c r="AK1828" t="str" cm="1">
        <f t="array" ref="AK1828">_xlfn._xlws.FILTER(Table4[Column1],ISNUMBER(SEARCH(Table4[Column1],MIS[[#This Row],[OrderUniqueIdentifier]])),"")</f>
        <v>MS</v>
      </c>
    </row>
    <row r="1829" spans="1:37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>
        <f>_xlfn.XLOOKUP(MIS[[#This Row],[TRADING SYMBOL]],[1]Sheet1!$D:$D,[1]Sheet1!$C:$C)</f>
        <v>490.65</v>
      </c>
      <c r="AE1829">
        <f>MIS[[#This Row],[OrderAverageTradedPrice]]*MIS[[#This Row],[OrderQuantity]]</f>
        <v>20334</v>
      </c>
      <c r="AF1829">
        <f>MIS[[#This Row],[LTP]]*MIS[[#This Row],[OrderQuantity]]</f>
        <v>19626</v>
      </c>
      <c r="AG1829">
        <f>IF(MIS[[#This Row],[OrderSide]]="SELL",MIS[[#This Row],[VALUE]]-MIS[[#This Row],[LIVE_VALUE]],MIS[[#This Row],[LIVE_VALUE]]-MIS[[#This Row],[VALUE]])</f>
        <v>708</v>
      </c>
      <c r="AH1829" t="str" cm="1">
        <f t="array" ref="AH1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9" t="str">
        <f>MIS[[#This Row],[TRADING SYMBOL]]</f>
        <v>SENSEX2552082300CE</v>
      </c>
      <c r="AJ1829" t="str">
        <f>IF(RIGHT(MIS[[#This Row],[Main/Hedge]],4)="MAIN","MAIN","HEDGE")</f>
        <v>MAIN</v>
      </c>
      <c r="AK1829" t="str" cm="1">
        <f t="array" ref="AK1829">_xlfn._xlws.FILTER(Table4[Column1],ISNUMBER(SEARCH(Table4[Column1],MIS[[#This Row],[OrderUniqueIdentifier]])),"")</f>
        <v>MS</v>
      </c>
    </row>
    <row r="1830" spans="1:37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>
        <f>_xlfn.XLOOKUP(MIS[[#This Row],[TRADING SYMBOL]],[1]Sheet1!$D:$D,[1]Sheet1!$C:$C)</f>
        <v>441.2</v>
      </c>
      <c r="AE1830">
        <f>MIS[[#This Row],[OrderAverageTradedPrice]]*MIS[[#This Row],[OrderQuantity]]</f>
        <v>64695.999999999905</v>
      </c>
      <c r="AF1830">
        <f>MIS[[#This Row],[LTP]]*MIS[[#This Row],[OrderQuantity]]</f>
        <v>61768</v>
      </c>
      <c r="AG1830">
        <f>IF(MIS[[#This Row],[OrderSide]]="SELL",MIS[[#This Row],[VALUE]]-MIS[[#This Row],[LIVE_VALUE]],MIS[[#This Row],[LIVE_VALUE]]-MIS[[#This Row],[VALUE]])</f>
        <v>2927.9999999999054</v>
      </c>
      <c r="AH1830" t="str" cm="1">
        <f t="array" ref="AH1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0" t="str">
        <f>MIS[[#This Row],[TRADING SYMBOL]]</f>
        <v>SENSEX2552082400CE</v>
      </c>
      <c r="AJ1830" t="str">
        <f>IF(RIGHT(MIS[[#This Row],[Main/Hedge]],4)="MAIN","MAIN","HEDGE")</f>
        <v>MAIN</v>
      </c>
      <c r="AK1830" t="str" cm="1">
        <f t="array" ref="AK1830">_xlfn._xlws.FILTER(Table4[Column1],ISNUMBER(SEARCH(Table4[Column1],MIS[[#This Row],[OrderUniqueIdentifier]])),"")</f>
        <v>MS</v>
      </c>
    </row>
    <row r="1831" spans="1:37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>
        <f>_xlfn.XLOOKUP(MIS[[#This Row],[TRADING SYMBOL]],[1]Sheet1!$D:$D,[1]Sheet1!$C:$C)</f>
        <v>386.75</v>
      </c>
      <c r="AE1831">
        <f>MIS[[#This Row],[OrderAverageTradedPrice]]*MIS[[#This Row],[OrderQuantity]]</f>
        <v>16670</v>
      </c>
      <c r="AF1831">
        <f>MIS[[#This Row],[LTP]]*MIS[[#This Row],[OrderQuantity]]</f>
        <v>15470</v>
      </c>
      <c r="AG1831">
        <f>IF(MIS[[#This Row],[OrderSide]]="SELL",MIS[[#This Row],[VALUE]]-MIS[[#This Row],[LIVE_VALUE]],MIS[[#This Row],[LIVE_VALUE]]-MIS[[#This Row],[VALUE]])</f>
        <v>1200</v>
      </c>
      <c r="AH1831" t="str" cm="1">
        <f t="array" ref="AH1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1" t="str">
        <f>MIS[[#This Row],[TRADING SYMBOL]]</f>
        <v>SENSEX2552082500CE</v>
      </c>
      <c r="AJ1831" t="str">
        <f>IF(RIGHT(MIS[[#This Row],[Main/Hedge]],4)="MAIN","MAIN","HEDGE")</f>
        <v>MAIN</v>
      </c>
      <c r="AK1831" t="str" cm="1">
        <f t="array" ref="AK1831">_xlfn._xlws.FILTER(Table4[Column1],ISNUMBER(SEARCH(Table4[Column1],MIS[[#This Row],[OrderUniqueIdentifier]])),"")</f>
        <v>MS</v>
      </c>
    </row>
    <row r="1832" spans="1:37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>
        <f>_xlfn.XLOOKUP(MIS[[#This Row],[TRADING SYMBOL]],[1]Sheet1!$D:$D,[1]Sheet1!$C:$C)</f>
        <v>441.2</v>
      </c>
      <c r="AE1832">
        <f>MIS[[#This Row],[OrderAverageTradedPrice]]*MIS[[#This Row],[OrderQuantity]]</f>
        <v>9248</v>
      </c>
      <c r="AF1832">
        <f>MIS[[#This Row],[LTP]]*MIS[[#This Row],[OrderQuantity]]</f>
        <v>8824</v>
      </c>
      <c r="AG1832">
        <f>IF(MIS[[#This Row],[OrderSide]]="SELL",MIS[[#This Row],[VALUE]]-MIS[[#This Row],[LIVE_VALUE]],MIS[[#This Row],[LIVE_VALUE]]-MIS[[#This Row],[VALUE]])</f>
        <v>424</v>
      </c>
      <c r="AH1832" t="str" cm="1">
        <f t="array" ref="AH1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2" t="str">
        <f>MIS[[#This Row],[TRADING SYMBOL]]</f>
        <v>SENSEX2552082400CE</v>
      </c>
      <c r="AJ1832" t="str">
        <f>IF(RIGHT(MIS[[#This Row],[Main/Hedge]],4)="MAIN","MAIN","HEDGE")</f>
        <v>MAIN</v>
      </c>
      <c r="AK1832" t="str" cm="1">
        <f t="array" ref="AK1832">_xlfn._xlws.FILTER(Table4[Column1],ISNUMBER(SEARCH(Table4[Column1],MIS[[#This Row],[OrderUniqueIdentifier]])),"")</f>
        <v>MS</v>
      </c>
    </row>
    <row r="1833" spans="1:37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>
        <f>_xlfn.XLOOKUP(MIS[[#This Row],[TRADING SYMBOL]],[1]Sheet1!$D:$D,[1]Sheet1!$C:$C)</f>
        <v>409.5</v>
      </c>
      <c r="AE1833">
        <f>MIS[[#This Row],[OrderAverageTradedPrice]]*MIS[[#This Row],[OrderQuantity]]</f>
        <v>62584.999999999913</v>
      </c>
      <c r="AF1833">
        <f>MIS[[#This Row],[LTP]]*MIS[[#This Row],[OrderQuantity]]</f>
        <v>49140</v>
      </c>
      <c r="AG1833">
        <f>IF(MIS[[#This Row],[OrderSide]]="SELL",MIS[[#This Row],[VALUE]]-MIS[[#This Row],[LIVE_VALUE]],MIS[[#This Row],[LIVE_VALUE]]-MIS[[#This Row],[VALUE]])</f>
        <v>13444.999999999913</v>
      </c>
      <c r="AH1833" t="str" cm="1">
        <f t="array" ref="AH1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3" t="str">
        <f>MIS[[#This Row],[TRADING SYMBOL]]</f>
        <v>SENSEX2552082300PE</v>
      </c>
      <c r="AJ1833" t="str">
        <f>IF(RIGHT(MIS[[#This Row],[Main/Hedge]],4)="MAIN","MAIN","HEDGE")</f>
        <v>MAIN</v>
      </c>
      <c r="AK1833" t="str" cm="1">
        <f t="array" ref="AK1833">_xlfn._xlws.FILTER(Table4[Column1],ISNUMBER(SEARCH(Table4[Column1],MIS[[#This Row],[OrderUniqueIdentifier]])),"")</f>
        <v>MS</v>
      </c>
    </row>
    <row r="1834" spans="1:37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>
        <f>_xlfn.XLOOKUP(MIS[[#This Row],[TRADING SYMBOL]],[1]Sheet1!$D:$D,[1]Sheet1!$C:$C)</f>
        <v>441.2</v>
      </c>
      <c r="AE1834">
        <f>MIS[[#This Row],[OrderAverageTradedPrice]]*MIS[[#This Row],[OrderQuantity]]</f>
        <v>55326</v>
      </c>
      <c r="AF1834">
        <f>MIS[[#This Row],[LTP]]*MIS[[#This Row],[OrderQuantity]]</f>
        <v>52944</v>
      </c>
      <c r="AG1834">
        <f>IF(MIS[[#This Row],[OrderSide]]="SELL",MIS[[#This Row],[VALUE]]-MIS[[#This Row],[LIVE_VALUE]],MIS[[#This Row],[LIVE_VALUE]]-MIS[[#This Row],[VALUE]])</f>
        <v>2382</v>
      </c>
      <c r="AH1834" t="str" cm="1">
        <f t="array" ref="AH1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4" t="str">
        <f>MIS[[#This Row],[TRADING SYMBOL]]</f>
        <v>SENSEX2552082400CE</v>
      </c>
      <c r="AJ1834" t="str">
        <f>IF(RIGHT(MIS[[#This Row],[Main/Hedge]],4)="MAIN","MAIN","HEDGE")</f>
        <v>MAIN</v>
      </c>
      <c r="AK1834" t="str" cm="1">
        <f t="array" ref="AK1834">_xlfn._xlws.FILTER(Table4[Column1],ISNUMBER(SEARCH(Table4[Column1],MIS[[#This Row],[OrderUniqueIdentifier]])),"")</f>
        <v>MS</v>
      </c>
    </row>
    <row r="1835" spans="1:37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>
        <f>_xlfn.XLOOKUP(MIS[[#This Row],[TRADING SYMBOL]],[1]Sheet1!$D:$D,[1]Sheet1!$C:$C)</f>
        <v>386.75</v>
      </c>
      <c r="AE1835">
        <f>MIS[[#This Row],[OrderAverageTradedPrice]]*MIS[[#This Row],[OrderQuantity]]</f>
        <v>8320</v>
      </c>
      <c r="AF1835">
        <f>MIS[[#This Row],[LTP]]*MIS[[#This Row],[OrderQuantity]]</f>
        <v>7735</v>
      </c>
      <c r="AG1835">
        <f>IF(MIS[[#This Row],[OrderSide]]="SELL",MIS[[#This Row],[VALUE]]-MIS[[#This Row],[LIVE_VALUE]],MIS[[#This Row],[LIVE_VALUE]]-MIS[[#This Row],[VALUE]])</f>
        <v>585</v>
      </c>
      <c r="AH1835" t="str" cm="1">
        <f t="array" ref="AH1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5" t="str">
        <f>MIS[[#This Row],[TRADING SYMBOL]]</f>
        <v>SENSEX2552082500CE</v>
      </c>
      <c r="AJ1835" t="str">
        <f>IF(RIGHT(MIS[[#This Row],[Main/Hedge]],4)="MAIN","MAIN","HEDGE")</f>
        <v>MAIN</v>
      </c>
      <c r="AK1835" t="str" cm="1">
        <f t="array" ref="AK1835">_xlfn._xlws.FILTER(Table4[Column1],ISNUMBER(SEARCH(Table4[Column1],MIS[[#This Row],[OrderUniqueIdentifier]])),"")</f>
        <v>MS</v>
      </c>
    </row>
    <row r="1836" spans="1:37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>
        <f>_xlfn.XLOOKUP(MIS[[#This Row],[TRADING SYMBOL]],[1]Sheet1!$D:$D,[1]Sheet1!$C:$C)</f>
        <v>441.2</v>
      </c>
      <c r="AE1836">
        <f>MIS[[#This Row],[OrderAverageTradedPrice]]*MIS[[#This Row],[OrderQuantity]]</f>
        <v>9222</v>
      </c>
      <c r="AF1836">
        <f>MIS[[#This Row],[LTP]]*MIS[[#This Row],[OrderQuantity]]</f>
        <v>8824</v>
      </c>
      <c r="AG1836">
        <f>IF(MIS[[#This Row],[OrderSide]]="SELL",MIS[[#This Row],[VALUE]]-MIS[[#This Row],[LIVE_VALUE]],MIS[[#This Row],[LIVE_VALUE]]-MIS[[#This Row],[VALUE]])</f>
        <v>398</v>
      </c>
      <c r="AH1836" t="str" cm="1">
        <f t="array" ref="AH1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6" t="str">
        <f>MIS[[#This Row],[TRADING SYMBOL]]</f>
        <v>SENSEX2552082400CE</v>
      </c>
      <c r="AJ1836" t="str">
        <f>IF(RIGHT(MIS[[#This Row],[Main/Hedge]],4)="MAIN","MAIN","HEDGE")</f>
        <v>MAIN</v>
      </c>
      <c r="AK1836" t="str" cm="1">
        <f t="array" ref="AK1836">_xlfn._xlws.FILTER(Table4[Column1],ISNUMBER(SEARCH(Table4[Column1],MIS[[#This Row],[OrderUniqueIdentifier]])),"")</f>
        <v>MS</v>
      </c>
    </row>
    <row r="1837" spans="1:37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>
        <f>_xlfn.XLOOKUP(MIS[[#This Row],[TRADING SYMBOL]],[1]Sheet1!$D:$D,[1]Sheet1!$C:$C)</f>
        <v>409.5</v>
      </c>
      <c r="AE1837">
        <f>MIS[[#This Row],[OrderAverageTradedPrice]]*MIS[[#This Row],[OrderQuantity]]</f>
        <v>10477</v>
      </c>
      <c r="AF1837">
        <f>MIS[[#This Row],[LTP]]*MIS[[#This Row],[OrderQuantity]]</f>
        <v>8190</v>
      </c>
      <c r="AG1837">
        <f>IF(MIS[[#This Row],[OrderSide]]="SELL",MIS[[#This Row],[VALUE]]-MIS[[#This Row],[LIVE_VALUE]],MIS[[#This Row],[LIVE_VALUE]]-MIS[[#This Row],[VALUE]])</f>
        <v>2287</v>
      </c>
      <c r="AH1837" t="str" cm="1">
        <f t="array" ref="AH1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7" t="str">
        <f>MIS[[#This Row],[TRADING SYMBOL]]</f>
        <v>SENSEX2552082300PE</v>
      </c>
      <c r="AJ1837" t="str">
        <f>IF(RIGHT(MIS[[#This Row],[Main/Hedge]],4)="MAIN","MAIN","HEDGE")</f>
        <v>MAIN</v>
      </c>
      <c r="AK1837" t="str" cm="1">
        <f t="array" ref="AK1837">_xlfn._xlws.FILTER(Table4[Column1],ISNUMBER(SEARCH(Table4[Column1],MIS[[#This Row],[OrderUniqueIdentifier]])),"")</f>
        <v>MS</v>
      </c>
    </row>
    <row r="1838" spans="1:37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>
        <f>_xlfn.XLOOKUP(MIS[[#This Row],[TRADING SYMBOL]],[1]Sheet1!$D:$D,[1]Sheet1!$C:$C)</f>
        <v>490.65</v>
      </c>
      <c r="AE1838">
        <f>MIS[[#This Row],[OrderAverageTradedPrice]]*MIS[[#This Row],[OrderQuantity]]</f>
        <v>20528</v>
      </c>
      <c r="AF1838">
        <f>MIS[[#This Row],[LTP]]*MIS[[#This Row],[OrderQuantity]]</f>
        <v>19626</v>
      </c>
      <c r="AG1838">
        <f>IF(MIS[[#This Row],[OrderSide]]="SELL",MIS[[#This Row],[VALUE]]-MIS[[#This Row],[LIVE_VALUE]],MIS[[#This Row],[LIVE_VALUE]]-MIS[[#This Row],[VALUE]])</f>
        <v>902</v>
      </c>
      <c r="AH1838" t="str" cm="1">
        <f t="array" ref="AH1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8" t="str">
        <f>MIS[[#This Row],[TRADING SYMBOL]]</f>
        <v>SENSEX2552082300CE</v>
      </c>
      <c r="AJ1838" t="str">
        <f>IF(RIGHT(MIS[[#This Row],[Main/Hedge]],4)="MAIN","MAIN","HEDGE")</f>
        <v>MAIN</v>
      </c>
      <c r="AK1838" t="str" cm="1">
        <f t="array" ref="AK1838">_xlfn._xlws.FILTER(Table4[Column1],ISNUMBER(SEARCH(Table4[Column1],MIS[[#This Row],[OrderUniqueIdentifier]])),"")</f>
        <v>MS</v>
      </c>
    </row>
    <row r="1839" spans="1:37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>
        <f>_xlfn.XLOOKUP(MIS[[#This Row],[TRADING SYMBOL]],[1]Sheet1!$D:$D,[1]Sheet1!$C:$C)</f>
        <v>490.65</v>
      </c>
      <c r="AE1839">
        <f>MIS[[#This Row],[OrderAverageTradedPrice]]*MIS[[#This Row],[OrderQuantity]]</f>
        <v>10242</v>
      </c>
      <c r="AF1839">
        <f>MIS[[#This Row],[LTP]]*MIS[[#This Row],[OrderQuantity]]</f>
        <v>9813</v>
      </c>
      <c r="AG1839">
        <f>IF(MIS[[#This Row],[OrderSide]]="SELL",MIS[[#This Row],[VALUE]]-MIS[[#This Row],[LIVE_VALUE]],MIS[[#This Row],[LIVE_VALUE]]-MIS[[#This Row],[VALUE]])</f>
        <v>429</v>
      </c>
      <c r="AH1839" t="str" cm="1">
        <f t="array" ref="AH1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9" t="str">
        <f>MIS[[#This Row],[TRADING SYMBOL]]</f>
        <v>SENSEX2552082300CE</v>
      </c>
      <c r="AJ1839" t="str">
        <f>IF(RIGHT(MIS[[#This Row],[Main/Hedge]],4)="MAIN","MAIN","HEDGE")</f>
        <v>MAIN</v>
      </c>
      <c r="AK1839" t="str" cm="1">
        <f t="array" ref="AK1839">_xlfn._xlws.FILTER(Table4[Column1],ISNUMBER(SEARCH(Table4[Column1],MIS[[#This Row],[OrderUniqueIdentifier]])),"")</f>
        <v>MS</v>
      </c>
    </row>
    <row r="1840" spans="1:37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>
        <f>_xlfn.XLOOKUP(MIS[[#This Row],[TRADING SYMBOL]],[1]Sheet1!$D:$D,[1]Sheet1!$C:$C)</f>
        <v>490.65</v>
      </c>
      <c r="AE1840">
        <f>MIS[[#This Row],[OrderAverageTradedPrice]]*MIS[[#This Row],[OrderQuantity]]</f>
        <v>10226</v>
      </c>
      <c r="AF1840">
        <f>MIS[[#This Row],[LTP]]*MIS[[#This Row],[OrderQuantity]]</f>
        <v>9813</v>
      </c>
      <c r="AG1840">
        <f>IF(MIS[[#This Row],[OrderSide]]="SELL",MIS[[#This Row],[VALUE]]-MIS[[#This Row],[LIVE_VALUE]],MIS[[#This Row],[LIVE_VALUE]]-MIS[[#This Row],[VALUE]])</f>
        <v>413</v>
      </c>
      <c r="AH1840" t="str" cm="1">
        <f t="array" ref="AH1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0" t="str">
        <f>MIS[[#This Row],[TRADING SYMBOL]]</f>
        <v>SENSEX2552082300CE</v>
      </c>
      <c r="AJ1840" t="str">
        <f>IF(RIGHT(MIS[[#This Row],[Main/Hedge]],4)="MAIN","MAIN","HEDGE")</f>
        <v>MAIN</v>
      </c>
      <c r="AK1840" t="str" cm="1">
        <f t="array" ref="AK1840">_xlfn._xlws.FILTER(Table4[Column1],ISNUMBER(SEARCH(Table4[Column1],MIS[[#This Row],[OrderUniqueIdentifier]])),"")</f>
        <v>MS</v>
      </c>
    </row>
    <row r="1841" spans="1:37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>
        <f>_xlfn.XLOOKUP(MIS[[#This Row],[TRADING SYMBOL]],[1]Sheet1!$D:$D,[1]Sheet1!$C:$C)</f>
        <v>441.2</v>
      </c>
      <c r="AE1841">
        <f>MIS[[#This Row],[OrderAverageTradedPrice]]*MIS[[#This Row],[OrderQuantity]]</f>
        <v>36934</v>
      </c>
      <c r="AF1841">
        <f>MIS[[#This Row],[LTP]]*MIS[[#This Row],[OrderQuantity]]</f>
        <v>35296</v>
      </c>
      <c r="AG1841">
        <f>IF(MIS[[#This Row],[OrderSide]]="SELL",MIS[[#This Row],[VALUE]]-MIS[[#This Row],[LIVE_VALUE]],MIS[[#This Row],[LIVE_VALUE]]-MIS[[#This Row],[VALUE]])</f>
        <v>1638</v>
      </c>
      <c r="AH1841" t="str" cm="1">
        <f t="array" ref="AH1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1" t="str">
        <f>MIS[[#This Row],[TRADING SYMBOL]]</f>
        <v>SENSEX2552082400CE</v>
      </c>
      <c r="AJ1841" t="str">
        <f>IF(RIGHT(MIS[[#This Row],[Main/Hedge]],4)="MAIN","MAIN","HEDGE")</f>
        <v>MAIN</v>
      </c>
      <c r="AK1841" t="str" cm="1">
        <f t="array" ref="AK1841">_xlfn._xlws.FILTER(Table4[Column1],ISNUMBER(SEARCH(Table4[Column1],MIS[[#This Row],[OrderUniqueIdentifier]])),"")</f>
        <v>MS</v>
      </c>
    </row>
    <row r="1842" spans="1:37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>
        <f>_xlfn.XLOOKUP(MIS[[#This Row],[TRADING SYMBOL]],[1]Sheet1!$D:$D,[1]Sheet1!$C:$C)</f>
        <v>441.2</v>
      </c>
      <c r="AE1842">
        <f>MIS[[#This Row],[OrderAverageTradedPrice]]*MIS[[#This Row],[OrderQuantity]]</f>
        <v>9346</v>
      </c>
      <c r="AF1842">
        <f>MIS[[#This Row],[LTP]]*MIS[[#This Row],[OrderQuantity]]</f>
        <v>8824</v>
      </c>
      <c r="AG1842">
        <f>IF(MIS[[#This Row],[OrderSide]]="SELL",MIS[[#This Row],[VALUE]]-MIS[[#This Row],[LIVE_VALUE]],MIS[[#This Row],[LIVE_VALUE]]-MIS[[#This Row],[VALUE]])</f>
        <v>522</v>
      </c>
      <c r="AH1842" t="str" cm="1">
        <f t="array" ref="AH1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2" t="str">
        <f>MIS[[#This Row],[TRADING SYMBOL]]</f>
        <v>SENSEX2552082400CE</v>
      </c>
      <c r="AJ1842" t="str">
        <f>IF(RIGHT(MIS[[#This Row],[Main/Hedge]],4)="MAIN","MAIN","HEDGE")</f>
        <v>MAIN</v>
      </c>
      <c r="AK1842" t="str" cm="1">
        <f t="array" ref="AK1842">_xlfn._xlws.FILTER(Table4[Column1],ISNUMBER(SEARCH(Table4[Column1],MIS[[#This Row],[OrderUniqueIdentifier]])),"")</f>
        <v>MS</v>
      </c>
    </row>
    <row r="1843" spans="1:37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>
        <f>_xlfn.XLOOKUP(MIS[[#This Row],[TRADING SYMBOL]],[1]Sheet1!$D:$D,[1]Sheet1!$C:$C)</f>
        <v>490.65</v>
      </c>
      <c r="AE1843">
        <f>MIS[[#This Row],[OrderAverageTradedPrice]]*MIS[[#This Row],[OrderQuantity]]</f>
        <v>10227</v>
      </c>
      <c r="AF1843">
        <f>MIS[[#This Row],[LTP]]*MIS[[#This Row],[OrderQuantity]]</f>
        <v>9813</v>
      </c>
      <c r="AG1843">
        <f>IF(MIS[[#This Row],[OrderSide]]="SELL",MIS[[#This Row],[VALUE]]-MIS[[#This Row],[LIVE_VALUE]],MIS[[#This Row],[LIVE_VALUE]]-MIS[[#This Row],[VALUE]])</f>
        <v>414</v>
      </c>
      <c r="AH1843" t="str" cm="1">
        <f t="array" ref="AH1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3" t="str">
        <f>MIS[[#This Row],[TRADING SYMBOL]]</f>
        <v>SENSEX2552082300CE</v>
      </c>
      <c r="AJ1843" t="str">
        <f>IF(RIGHT(MIS[[#This Row],[Main/Hedge]],4)="MAIN","MAIN","HEDGE")</f>
        <v>MAIN</v>
      </c>
      <c r="AK1843" t="str" cm="1">
        <f t="array" ref="AK1843">_xlfn._xlws.FILTER(Table4[Column1],ISNUMBER(SEARCH(Table4[Column1],MIS[[#This Row],[OrderUniqueIdentifier]])),"")</f>
        <v>MS</v>
      </c>
    </row>
    <row r="1844" spans="1:37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>
        <f>_xlfn.XLOOKUP(MIS[[#This Row],[TRADING SYMBOL]],[1]Sheet1!$D:$D,[1]Sheet1!$C:$C)</f>
        <v>409.5</v>
      </c>
      <c r="AE1844">
        <f>MIS[[#This Row],[OrderAverageTradedPrice]]*MIS[[#This Row],[OrderQuantity]]</f>
        <v>20977</v>
      </c>
      <c r="AF1844">
        <f>MIS[[#This Row],[LTP]]*MIS[[#This Row],[OrderQuantity]]</f>
        <v>16380</v>
      </c>
      <c r="AG1844">
        <f>IF(MIS[[#This Row],[OrderSide]]="SELL",MIS[[#This Row],[VALUE]]-MIS[[#This Row],[LIVE_VALUE]],MIS[[#This Row],[LIVE_VALUE]]-MIS[[#This Row],[VALUE]])</f>
        <v>4597</v>
      </c>
      <c r="AH1844" t="str" cm="1">
        <f t="array" ref="AH1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4" t="str">
        <f>MIS[[#This Row],[TRADING SYMBOL]]</f>
        <v>SENSEX2552082300PE</v>
      </c>
      <c r="AJ1844" t="str">
        <f>IF(RIGHT(MIS[[#This Row],[Main/Hedge]],4)="MAIN","MAIN","HEDGE")</f>
        <v>MAIN</v>
      </c>
      <c r="AK1844" t="str" cm="1">
        <f t="array" ref="AK1844">_xlfn._xlws.FILTER(Table4[Column1],ISNUMBER(SEARCH(Table4[Column1],MIS[[#This Row],[OrderUniqueIdentifier]])),"")</f>
        <v>MS</v>
      </c>
    </row>
    <row r="1845" spans="1:37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>
        <f>_xlfn.XLOOKUP(MIS[[#This Row],[TRADING SYMBOL]],[1]Sheet1!$D:$D,[1]Sheet1!$C:$C)</f>
        <v>441.2</v>
      </c>
      <c r="AE1845">
        <f>MIS[[#This Row],[OrderAverageTradedPrice]]*MIS[[#This Row],[OrderQuantity]]</f>
        <v>18385</v>
      </c>
      <c r="AF1845">
        <f>MIS[[#This Row],[LTP]]*MIS[[#This Row],[OrderQuantity]]</f>
        <v>17648</v>
      </c>
      <c r="AG1845">
        <f>IF(MIS[[#This Row],[OrderSide]]="SELL",MIS[[#This Row],[VALUE]]-MIS[[#This Row],[LIVE_VALUE]],MIS[[#This Row],[LIVE_VALUE]]-MIS[[#This Row],[VALUE]])</f>
        <v>737</v>
      </c>
      <c r="AH1845" t="str" cm="1">
        <f t="array" ref="AH1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5" t="str">
        <f>MIS[[#This Row],[TRADING SYMBOL]]</f>
        <v>SENSEX2552082400CE</v>
      </c>
      <c r="AJ1845" t="str">
        <f>IF(RIGHT(MIS[[#This Row],[Main/Hedge]],4)="MAIN","MAIN","HEDGE")</f>
        <v>MAIN</v>
      </c>
      <c r="AK1845" t="str" cm="1">
        <f t="array" ref="AK1845">_xlfn._xlws.FILTER(Table4[Column1],ISNUMBER(SEARCH(Table4[Column1],MIS[[#This Row],[OrderUniqueIdentifier]])),"")</f>
        <v>MS</v>
      </c>
    </row>
    <row r="1846" spans="1:37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>
        <f>_xlfn.XLOOKUP(MIS[[#This Row],[TRADING SYMBOL]],[1]Sheet1!$D:$D,[1]Sheet1!$C:$C)</f>
        <v>490.65</v>
      </c>
      <c r="AE1846">
        <f>MIS[[#This Row],[OrderAverageTradedPrice]]*MIS[[#This Row],[OrderQuantity]]</f>
        <v>40928</v>
      </c>
      <c r="AF1846">
        <f>MIS[[#This Row],[LTP]]*MIS[[#This Row],[OrderQuantity]]</f>
        <v>39252</v>
      </c>
      <c r="AG1846">
        <f>IF(MIS[[#This Row],[OrderSide]]="SELL",MIS[[#This Row],[VALUE]]-MIS[[#This Row],[LIVE_VALUE]],MIS[[#This Row],[LIVE_VALUE]]-MIS[[#This Row],[VALUE]])</f>
        <v>1676</v>
      </c>
      <c r="AH1846" t="str" cm="1">
        <f t="array" ref="AH1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6" t="str">
        <f>MIS[[#This Row],[TRADING SYMBOL]]</f>
        <v>SENSEX2552082300CE</v>
      </c>
      <c r="AJ1846" t="str">
        <f>IF(RIGHT(MIS[[#This Row],[Main/Hedge]],4)="MAIN","MAIN","HEDGE")</f>
        <v>MAIN</v>
      </c>
      <c r="AK1846" t="str" cm="1">
        <f t="array" ref="AK1846">_xlfn._xlws.FILTER(Table4[Column1],ISNUMBER(SEARCH(Table4[Column1],MIS[[#This Row],[OrderUniqueIdentifier]])),"")</f>
        <v>MS</v>
      </c>
    </row>
    <row r="1847" spans="1:37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>
        <f>_xlfn.XLOOKUP(MIS[[#This Row],[TRADING SYMBOL]],[1]Sheet1!$D:$D,[1]Sheet1!$C:$C)</f>
        <v>409.5</v>
      </c>
      <c r="AE1847">
        <f>MIS[[#This Row],[OrderAverageTradedPrice]]*MIS[[#This Row],[OrderQuantity]]</f>
        <v>41938</v>
      </c>
      <c r="AF1847">
        <f>MIS[[#This Row],[LTP]]*MIS[[#This Row],[OrderQuantity]]</f>
        <v>32760</v>
      </c>
      <c r="AG1847">
        <f>IF(MIS[[#This Row],[OrderSide]]="SELL",MIS[[#This Row],[VALUE]]-MIS[[#This Row],[LIVE_VALUE]],MIS[[#This Row],[LIVE_VALUE]]-MIS[[#This Row],[VALUE]])</f>
        <v>9178</v>
      </c>
      <c r="AH1847" t="str" cm="1">
        <f t="array" ref="AH1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7" t="str">
        <f>MIS[[#This Row],[TRADING SYMBOL]]</f>
        <v>SENSEX2552082300PE</v>
      </c>
      <c r="AJ1847" t="str">
        <f>IF(RIGHT(MIS[[#This Row],[Main/Hedge]],4)="MAIN","MAIN","HEDGE")</f>
        <v>MAIN</v>
      </c>
      <c r="AK1847" t="str" cm="1">
        <f t="array" ref="AK1847">_xlfn._xlws.FILTER(Table4[Column1],ISNUMBER(SEARCH(Table4[Column1],MIS[[#This Row],[OrderUniqueIdentifier]])),"")</f>
        <v>MS</v>
      </c>
    </row>
    <row r="1848" spans="1:37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>
        <f>_xlfn.XLOOKUP(MIS[[#This Row],[TRADING SYMBOL]],[1]Sheet1!$D:$D,[1]Sheet1!$C:$C)</f>
        <v>367</v>
      </c>
      <c r="AE1848">
        <f>MIS[[#This Row],[OrderAverageTradedPrice]]*MIS[[#This Row],[OrderQuantity]]</f>
        <v>28788.99999999996</v>
      </c>
      <c r="AF1848">
        <f>MIS[[#This Row],[LTP]]*MIS[[#This Row],[OrderQuantity]]</f>
        <v>22020</v>
      </c>
      <c r="AG1848">
        <f>IF(MIS[[#This Row],[OrderSide]]="SELL",MIS[[#This Row],[VALUE]]-MIS[[#This Row],[LIVE_VALUE]],MIS[[#This Row],[LIVE_VALUE]]-MIS[[#This Row],[VALUE]])</f>
        <v>6768.99999999996</v>
      </c>
      <c r="AH1848" t="str" cm="1">
        <f t="array" ref="AH1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8" t="str">
        <f>MIS[[#This Row],[TRADING SYMBOL]]</f>
        <v>SENSEX2552082200PE</v>
      </c>
      <c r="AJ1848" t="str">
        <f>IF(RIGHT(MIS[[#This Row],[Main/Hedge]],4)="MAIN","MAIN","HEDGE")</f>
        <v>MAIN</v>
      </c>
      <c r="AK1848" t="str" cm="1">
        <f t="array" ref="AK1848">_xlfn._xlws.FILTER(Table4[Column1],ISNUMBER(SEARCH(Table4[Column1],MIS[[#This Row],[OrderUniqueIdentifier]])),"")</f>
        <v>MS</v>
      </c>
    </row>
    <row r="1849" spans="1:37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>
        <f>_xlfn.XLOOKUP(MIS[[#This Row],[TRADING SYMBOL]],[1]Sheet1!$D:$D,[1]Sheet1!$C:$C)</f>
        <v>409.5</v>
      </c>
      <c r="AE1849">
        <f>MIS[[#This Row],[OrderAverageTradedPrice]]*MIS[[#This Row],[OrderQuantity]]</f>
        <v>104922</v>
      </c>
      <c r="AF1849">
        <f>MIS[[#This Row],[LTP]]*MIS[[#This Row],[OrderQuantity]]</f>
        <v>81900</v>
      </c>
      <c r="AG1849">
        <f>IF(MIS[[#This Row],[OrderSide]]="SELL",MIS[[#This Row],[VALUE]]-MIS[[#This Row],[LIVE_VALUE]],MIS[[#This Row],[LIVE_VALUE]]-MIS[[#This Row],[VALUE]])</f>
        <v>23022</v>
      </c>
      <c r="AH1849" t="str" cm="1">
        <f t="array" ref="AH1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9" t="str">
        <f>MIS[[#This Row],[TRADING SYMBOL]]</f>
        <v>SENSEX2552082300PE</v>
      </c>
      <c r="AJ1849" t="str">
        <f>IF(RIGHT(MIS[[#This Row],[Main/Hedge]],4)="MAIN","MAIN","HEDGE")</f>
        <v>MAIN</v>
      </c>
      <c r="AK1849" t="str" cm="1">
        <f t="array" ref="AK1849">_xlfn._xlws.FILTER(Table4[Column1],ISNUMBER(SEARCH(Table4[Column1],MIS[[#This Row],[OrderUniqueIdentifier]])),"")</f>
        <v>MS</v>
      </c>
    </row>
    <row r="1850" spans="1:37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>
        <f>_xlfn.XLOOKUP(MIS[[#This Row],[TRADING SYMBOL]],[1]Sheet1!$D:$D,[1]Sheet1!$C:$C)</f>
        <v>441.2</v>
      </c>
      <c r="AE1850">
        <f>MIS[[#This Row],[OrderAverageTradedPrice]]*MIS[[#This Row],[OrderQuantity]]</f>
        <v>9217</v>
      </c>
      <c r="AF1850">
        <f>MIS[[#This Row],[LTP]]*MIS[[#This Row],[OrderQuantity]]</f>
        <v>8824</v>
      </c>
      <c r="AG1850">
        <f>IF(MIS[[#This Row],[OrderSide]]="SELL",MIS[[#This Row],[VALUE]]-MIS[[#This Row],[LIVE_VALUE]],MIS[[#This Row],[LIVE_VALUE]]-MIS[[#This Row],[VALUE]])</f>
        <v>393</v>
      </c>
      <c r="AH1850" t="str" cm="1">
        <f t="array" ref="AH1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0" t="str">
        <f>MIS[[#This Row],[TRADING SYMBOL]]</f>
        <v>SENSEX2552082400CE</v>
      </c>
      <c r="AJ1850" t="str">
        <f>IF(RIGHT(MIS[[#This Row],[Main/Hedge]],4)="MAIN","MAIN","HEDGE")</f>
        <v>MAIN</v>
      </c>
      <c r="AK1850" t="str" cm="1">
        <f t="array" ref="AK1850">_xlfn._xlws.FILTER(Table4[Column1],ISNUMBER(SEARCH(Table4[Column1],MIS[[#This Row],[OrderUniqueIdentifier]])),"")</f>
        <v>MS</v>
      </c>
    </row>
    <row r="1851" spans="1:37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>
        <f>_xlfn.XLOOKUP(MIS[[#This Row],[TRADING SYMBOL]],[1]Sheet1!$D:$D,[1]Sheet1!$C:$C)</f>
        <v>409.5</v>
      </c>
      <c r="AE1851">
        <f>MIS[[#This Row],[OrderAverageTradedPrice]]*MIS[[#This Row],[OrderQuantity]]</f>
        <v>20984</v>
      </c>
      <c r="AF1851">
        <f>MIS[[#This Row],[LTP]]*MIS[[#This Row],[OrderQuantity]]</f>
        <v>16380</v>
      </c>
      <c r="AG1851">
        <f>IF(MIS[[#This Row],[OrderSide]]="SELL",MIS[[#This Row],[VALUE]]-MIS[[#This Row],[LIVE_VALUE]],MIS[[#This Row],[LIVE_VALUE]]-MIS[[#This Row],[VALUE]])</f>
        <v>4604</v>
      </c>
      <c r="AH1851" t="str" cm="1">
        <f t="array" ref="AH1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1" t="str">
        <f>MIS[[#This Row],[TRADING SYMBOL]]</f>
        <v>SENSEX2552082300PE</v>
      </c>
      <c r="AJ1851" t="str">
        <f>IF(RIGHT(MIS[[#This Row],[Main/Hedge]],4)="MAIN","MAIN","HEDGE")</f>
        <v>MAIN</v>
      </c>
      <c r="AK1851" t="str" cm="1">
        <f t="array" ref="AK1851">_xlfn._xlws.FILTER(Table4[Column1],ISNUMBER(SEARCH(Table4[Column1],MIS[[#This Row],[OrderUniqueIdentifier]])),"")</f>
        <v>MS</v>
      </c>
    </row>
    <row r="1852" spans="1:37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>
        <f>_xlfn.XLOOKUP(MIS[[#This Row],[TRADING SYMBOL]],[1]Sheet1!$D:$D,[1]Sheet1!$C:$C)</f>
        <v>490.65</v>
      </c>
      <c r="AE1852">
        <f>MIS[[#This Row],[OrderAverageTradedPrice]]*MIS[[#This Row],[OrderQuantity]]</f>
        <v>20476</v>
      </c>
      <c r="AF1852">
        <f>MIS[[#This Row],[LTP]]*MIS[[#This Row],[OrderQuantity]]</f>
        <v>19626</v>
      </c>
      <c r="AG1852">
        <f>IF(MIS[[#This Row],[OrderSide]]="SELL",MIS[[#This Row],[VALUE]]-MIS[[#This Row],[LIVE_VALUE]],MIS[[#This Row],[LIVE_VALUE]]-MIS[[#This Row],[VALUE]])</f>
        <v>850</v>
      </c>
      <c r="AH1852" t="str" cm="1">
        <f t="array" ref="AH1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2" t="str">
        <f>MIS[[#This Row],[TRADING SYMBOL]]</f>
        <v>SENSEX2552082300CE</v>
      </c>
      <c r="AJ1852" t="str">
        <f>IF(RIGHT(MIS[[#This Row],[Main/Hedge]],4)="MAIN","MAIN","HEDGE")</f>
        <v>MAIN</v>
      </c>
      <c r="AK1852" t="str" cm="1">
        <f t="array" ref="AK1852">_xlfn._xlws.FILTER(Table4[Column1],ISNUMBER(SEARCH(Table4[Column1],MIS[[#This Row],[OrderUniqueIdentifier]])),"")</f>
        <v>MS</v>
      </c>
    </row>
    <row r="1853" spans="1:37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>
        <f>_xlfn.XLOOKUP(MIS[[#This Row],[TRADING SYMBOL]],[1]Sheet1!$D:$D,[1]Sheet1!$C:$C)</f>
        <v>328</v>
      </c>
      <c r="AE1853">
        <f>MIS[[#This Row],[OrderAverageTradedPrice]]*MIS[[#This Row],[OrderQuantity]]</f>
        <v>52278</v>
      </c>
      <c r="AF1853">
        <f>MIS[[#This Row],[LTP]]*MIS[[#This Row],[OrderQuantity]]</f>
        <v>39360</v>
      </c>
      <c r="AG1853">
        <f>IF(MIS[[#This Row],[OrderSide]]="SELL",MIS[[#This Row],[VALUE]]-MIS[[#This Row],[LIVE_VALUE]],MIS[[#This Row],[LIVE_VALUE]]-MIS[[#This Row],[VALUE]])</f>
        <v>12918</v>
      </c>
      <c r="AH1853" t="str" cm="1">
        <f t="array" ref="AH1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3" t="str">
        <f>MIS[[#This Row],[TRADING SYMBOL]]</f>
        <v>SENSEX2552082100PE</v>
      </c>
      <c r="AJ1853" t="str">
        <f>IF(RIGHT(MIS[[#This Row],[Main/Hedge]],4)="MAIN","MAIN","HEDGE")</f>
        <v>MAIN</v>
      </c>
      <c r="AK1853" t="str" cm="1">
        <f t="array" ref="AK1853">_xlfn._xlws.FILTER(Table4[Column1],ISNUMBER(SEARCH(Table4[Column1],MIS[[#This Row],[OrderUniqueIdentifier]])),"")</f>
        <v>MS</v>
      </c>
    </row>
    <row r="1854" spans="1:37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>
        <f>_xlfn.XLOOKUP(MIS[[#This Row],[TRADING SYMBOL]],[1]Sheet1!$D:$D,[1]Sheet1!$C:$C)</f>
        <v>367</v>
      </c>
      <c r="AE1854">
        <f>MIS[[#This Row],[OrderAverageTradedPrice]]*MIS[[#This Row],[OrderQuantity]]</f>
        <v>86319.999999999898</v>
      </c>
      <c r="AF1854">
        <f>MIS[[#This Row],[LTP]]*MIS[[#This Row],[OrderQuantity]]</f>
        <v>66060</v>
      </c>
      <c r="AG1854">
        <f>IF(MIS[[#This Row],[OrderSide]]="SELL",MIS[[#This Row],[VALUE]]-MIS[[#This Row],[LIVE_VALUE]],MIS[[#This Row],[LIVE_VALUE]]-MIS[[#This Row],[VALUE]])</f>
        <v>20259.999999999898</v>
      </c>
      <c r="AH1854" t="str" cm="1">
        <f t="array" ref="AH1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4" t="str">
        <f>MIS[[#This Row],[TRADING SYMBOL]]</f>
        <v>SENSEX2552082200PE</v>
      </c>
      <c r="AJ1854" t="str">
        <f>IF(RIGHT(MIS[[#This Row],[Main/Hedge]],4)="MAIN","MAIN","HEDGE")</f>
        <v>MAIN</v>
      </c>
      <c r="AK1854" t="str" cm="1">
        <f t="array" ref="AK1854">_xlfn._xlws.FILTER(Table4[Column1],ISNUMBER(SEARCH(Table4[Column1],MIS[[#This Row],[OrderUniqueIdentifier]])),"")</f>
        <v>MS</v>
      </c>
    </row>
    <row r="1855" spans="1:37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>
        <f>_xlfn.XLOOKUP(MIS[[#This Row],[TRADING SYMBOL]],[1]Sheet1!$D:$D,[1]Sheet1!$C:$C)</f>
        <v>441.2</v>
      </c>
      <c r="AE1855">
        <f>MIS[[#This Row],[OrderAverageTradedPrice]]*MIS[[#This Row],[OrderQuantity]]</f>
        <v>37033</v>
      </c>
      <c r="AF1855">
        <f>MIS[[#This Row],[LTP]]*MIS[[#This Row],[OrderQuantity]]</f>
        <v>35296</v>
      </c>
      <c r="AG1855">
        <f>IF(MIS[[#This Row],[OrderSide]]="SELL",MIS[[#This Row],[VALUE]]-MIS[[#This Row],[LIVE_VALUE]],MIS[[#This Row],[LIVE_VALUE]]-MIS[[#This Row],[VALUE]])</f>
        <v>1737</v>
      </c>
      <c r="AH1855" t="str" cm="1">
        <f t="array" ref="AH1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5" t="str">
        <f>MIS[[#This Row],[TRADING SYMBOL]]</f>
        <v>SENSEX2552082400CE</v>
      </c>
      <c r="AJ1855" t="str">
        <f>IF(RIGHT(MIS[[#This Row],[Main/Hedge]],4)="MAIN","MAIN","HEDGE")</f>
        <v>MAIN</v>
      </c>
      <c r="AK1855" t="str" cm="1">
        <f t="array" ref="AK1855">_xlfn._xlws.FILTER(Table4[Column1],ISNUMBER(SEARCH(Table4[Column1],MIS[[#This Row],[OrderUniqueIdentifier]])),"")</f>
        <v>MS</v>
      </c>
    </row>
    <row r="1856" spans="1:37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>
        <f>_xlfn.XLOOKUP(MIS[[#This Row],[TRADING SYMBOL]],[1]Sheet1!$D:$D,[1]Sheet1!$C:$C)</f>
        <v>490.65</v>
      </c>
      <c r="AE1856">
        <f>MIS[[#This Row],[OrderAverageTradedPrice]]*MIS[[#This Row],[OrderQuantity]]</f>
        <v>20516</v>
      </c>
      <c r="AF1856">
        <f>MIS[[#This Row],[LTP]]*MIS[[#This Row],[OrderQuantity]]</f>
        <v>19626</v>
      </c>
      <c r="AG1856">
        <f>IF(MIS[[#This Row],[OrderSide]]="SELL",MIS[[#This Row],[VALUE]]-MIS[[#This Row],[LIVE_VALUE]],MIS[[#This Row],[LIVE_VALUE]]-MIS[[#This Row],[VALUE]])</f>
        <v>890</v>
      </c>
      <c r="AH1856" t="str" cm="1">
        <f t="array" ref="AH1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6" t="str">
        <f>MIS[[#This Row],[TRADING SYMBOL]]</f>
        <v>SENSEX2552082300CE</v>
      </c>
      <c r="AJ1856" t="str">
        <f>IF(RIGHT(MIS[[#This Row],[Main/Hedge]],4)="MAIN","MAIN","HEDGE")</f>
        <v>MAIN</v>
      </c>
      <c r="AK1856" t="str" cm="1">
        <f t="array" ref="AK1856">_xlfn._xlws.FILTER(Table4[Column1],ISNUMBER(SEARCH(Table4[Column1],MIS[[#This Row],[OrderUniqueIdentifier]])),"")</f>
        <v>MS</v>
      </c>
    </row>
    <row r="1857" spans="1:37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>
        <f>_xlfn.XLOOKUP(MIS[[#This Row],[TRADING SYMBOL]],[1]Sheet1!$D:$D,[1]Sheet1!$C:$C)</f>
        <v>409.5</v>
      </c>
      <c r="AE1857">
        <f>MIS[[#This Row],[OrderAverageTradedPrice]]*MIS[[#This Row],[OrderQuantity]]</f>
        <v>20922</v>
      </c>
      <c r="AF1857">
        <f>MIS[[#This Row],[LTP]]*MIS[[#This Row],[OrderQuantity]]</f>
        <v>16380</v>
      </c>
      <c r="AG1857">
        <f>IF(MIS[[#This Row],[OrderSide]]="SELL",MIS[[#This Row],[VALUE]]-MIS[[#This Row],[LIVE_VALUE]],MIS[[#This Row],[LIVE_VALUE]]-MIS[[#This Row],[VALUE]])</f>
        <v>4542</v>
      </c>
      <c r="AH1857" t="str" cm="1">
        <f t="array" ref="AH1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7" t="str">
        <f>MIS[[#This Row],[TRADING SYMBOL]]</f>
        <v>SENSEX2552082300PE</v>
      </c>
      <c r="AJ1857" t="str">
        <f>IF(RIGHT(MIS[[#This Row],[Main/Hedge]],4)="MAIN","MAIN","HEDGE")</f>
        <v>MAIN</v>
      </c>
      <c r="AK1857" t="str" cm="1">
        <f t="array" ref="AK1857">_xlfn._xlws.FILTER(Table4[Column1],ISNUMBER(SEARCH(Table4[Column1],MIS[[#This Row],[OrderUniqueIdentifier]])),"")</f>
        <v>MS</v>
      </c>
    </row>
    <row r="1858" spans="1:37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>
        <f>_xlfn.XLOOKUP(MIS[[#This Row],[TRADING SYMBOL]],[1]Sheet1!$D:$D,[1]Sheet1!$C:$C)</f>
        <v>409.5</v>
      </c>
      <c r="AE1858">
        <f>MIS[[#This Row],[OrderAverageTradedPrice]]*MIS[[#This Row],[OrderQuantity]]</f>
        <v>20934</v>
      </c>
      <c r="AF1858">
        <f>MIS[[#This Row],[LTP]]*MIS[[#This Row],[OrderQuantity]]</f>
        <v>16380</v>
      </c>
      <c r="AG1858">
        <f>IF(MIS[[#This Row],[OrderSide]]="SELL",MIS[[#This Row],[VALUE]]-MIS[[#This Row],[LIVE_VALUE]],MIS[[#This Row],[LIVE_VALUE]]-MIS[[#This Row],[VALUE]])</f>
        <v>4554</v>
      </c>
      <c r="AH1858" t="str" cm="1">
        <f t="array" ref="AH1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8" t="str">
        <f>MIS[[#This Row],[TRADING SYMBOL]]</f>
        <v>SENSEX2552082300PE</v>
      </c>
      <c r="AJ1858" t="str">
        <f>IF(RIGHT(MIS[[#This Row],[Main/Hedge]],4)="MAIN","MAIN","HEDGE")</f>
        <v>MAIN</v>
      </c>
      <c r="AK1858" t="str" cm="1">
        <f t="array" ref="AK1858">_xlfn._xlws.FILTER(Table4[Column1],ISNUMBER(SEARCH(Table4[Column1],MIS[[#This Row],[OrderUniqueIdentifier]])),"")</f>
        <v>MS</v>
      </c>
    </row>
    <row r="1859" spans="1:37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>
        <f>_xlfn.XLOOKUP(MIS[[#This Row],[TRADING SYMBOL]],[1]Sheet1!$D:$D,[1]Sheet1!$C:$C)</f>
        <v>490.65</v>
      </c>
      <c r="AE1859">
        <f>MIS[[#This Row],[OrderAverageTradedPrice]]*MIS[[#This Row],[OrderQuantity]]</f>
        <v>10208</v>
      </c>
      <c r="AF1859">
        <f>MIS[[#This Row],[LTP]]*MIS[[#This Row],[OrderQuantity]]</f>
        <v>9813</v>
      </c>
      <c r="AG1859">
        <f>IF(MIS[[#This Row],[OrderSide]]="SELL",MIS[[#This Row],[VALUE]]-MIS[[#This Row],[LIVE_VALUE]],MIS[[#This Row],[LIVE_VALUE]]-MIS[[#This Row],[VALUE]])</f>
        <v>395</v>
      </c>
      <c r="AH1859" t="str" cm="1">
        <f t="array" ref="AH1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9" t="str">
        <f>MIS[[#This Row],[TRADING SYMBOL]]</f>
        <v>SENSEX2552082300CE</v>
      </c>
      <c r="AJ1859" t="str">
        <f>IF(RIGHT(MIS[[#This Row],[Main/Hedge]],4)="MAIN","MAIN","HEDGE")</f>
        <v>MAIN</v>
      </c>
      <c r="AK1859" t="str" cm="1">
        <f t="array" ref="AK1859">_xlfn._xlws.FILTER(Table4[Column1],ISNUMBER(SEARCH(Table4[Column1],MIS[[#This Row],[OrderUniqueIdentifier]])),"")</f>
        <v>MS</v>
      </c>
    </row>
    <row r="1860" spans="1:37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>
        <f>_xlfn.XLOOKUP(MIS[[#This Row],[TRADING SYMBOL]],[1]Sheet1!$D:$D,[1]Sheet1!$C:$C)</f>
        <v>441.2</v>
      </c>
      <c r="AE1860">
        <f>MIS[[#This Row],[OrderAverageTradedPrice]]*MIS[[#This Row],[OrderQuantity]]</f>
        <v>18481</v>
      </c>
      <c r="AF1860">
        <f>MIS[[#This Row],[LTP]]*MIS[[#This Row],[OrderQuantity]]</f>
        <v>17648</v>
      </c>
      <c r="AG1860">
        <f>IF(MIS[[#This Row],[OrderSide]]="SELL",MIS[[#This Row],[VALUE]]-MIS[[#This Row],[LIVE_VALUE]],MIS[[#This Row],[LIVE_VALUE]]-MIS[[#This Row],[VALUE]])</f>
        <v>833</v>
      </c>
      <c r="AH1860" t="str" cm="1">
        <f t="array" ref="AH1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0" t="str">
        <f>MIS[[#This Row],[TRADING SYMBOL]]</f>
        <v>SENSEX2552082400CE</v>
      </c>
      <c r="AJ1860" t="str">
        <f>IF(RIGHT(MIS[[#This Row],[Main/Hedge]],4)="MAIN","MAIN","HEDGE")</f>
        <v>MAIN</v>
      </c>
      <c r="AK1860" t="str" cm="1">
        <f t="array" ref="AK1860">_xlfn._xlws.FILTER(Table4[Column1],ISNUMBER(SEARCH(Table4[Column1],MIS[[#This Row],[OrderUniqueIdentifier]])),"")</f>
        <v>MS</v>
      </c>
    </row>
    <row r="1861" spans="1:37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>
        <f>_xlfn.XLOOKUP(MIS[[#This Row],[TRADING SYMBOL]],[1]Sheet1!$D:$D,[1]Sheet1!$C:$C)</f>
        <v>328</v>
      </c>
      <c r="AE1861">
        <f>MIS[[#This Row],[OrderAverageTradedPrice]]*MIS[[#This Row],[OrderQuantity]]</f>
        <v>17483</v>
      </c>
      <c r="AF1861">
        <f>MIS[[#This Row],[LTP]]*MIS[[#This Row],[OrderQuantity]]</f>
        <v>13120</v>
      </c>
      <c r="AG1861">
        <f>IF(MIS[[#This Row],[OrderSide]]="SELL",MIS[[#This Row],[VALUE]]-MIS[[#This Row],[LIVE_VALUE]],MIS[[#This Row],[LIVE_VALUE]]-MIS[[#This Row],[VALUE]])</f>
        <v>4363</v>
      </c>
      <c r="AH1861" t="str" cm="1">
        <f t="array" ref="AH1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1" t="str">
        <f>MIS[[#This Row],[TRADING SYMBOL]]</f>
        <v>SENSEX2552082100PE</v>
      </c>
      <c r="AJ1861" t="str">
        <f>IF(RIGHT(MIS[[#This Row],[Main/Hedge]],4)="MAIN","MAIN","HEDGE")</f>
        <v>MAIN</v>
      </c>
      <c r="AK1861" t="str" cm="1">
        <f t="array" ref="AK1861">_xlfn._xlws.FILTER(Table4[Column1],ISNUMBER(SEARCH(Table4[Column1],MIS[[#This Row],[OrderUniqueIdentifier]])),"")</f>
        <v>MS</v>
      </c>
    </row>
    <row r="1862" spans="1:37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>
        <f>_xlfn.XLOOKUP(MIS[[#This Row],[TRADING SYMBOL]],[1]Sheet1!$D:$D,[1]Sheet1!$C:$C)</f>
        <v>409.5</v>
      </c>
      <c r="AE1862">
        <f>MIS[[#This Row],[OrderAverageTradedPrice]]*MIS[[#This Row],[OrderQuantity]]</f>
        <v>20932</v>
      </c>
      <c r="AF1862">
        <f>MIS[[#This Row],[LTP]]*MIS[[#This Row],[OrderQuantity]]</f>
        <v>16380</v>
      </c>
      <c r="AG1862">
        <f>IF(MIS[[#This Row],[OrderSide]]="SELL",MIS[[#This Row],[VALUE]]-MIS[[#This Row],[LIVE_VALUE]],MIS[[#This Row],[LIVE_VALUE]]-MIS[[#This Row],[VALUE]])</f>
        <v>4552</v>
      </c>
      <c r="AH1862" t="str" cm="1">
        <f t="array" ref="AH1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2" t="str">
        <f>MIS[[#This Row],[TRADING SYMBOL]]</f>
        <v>SENSEX2552082300PE</v>
      </c>
      <c r="AJ1862" t="str">
        <f>IF(RIGHT(MIS[[#This Row],[Main/Hedge]],4)="MAIN","MAIN","HEDGE")</f>
        <v>MAIN</v>
      </c>
      <c r="AK1862" t="str" cm="1">
        <f t="array" ref="AK1862">_xlfn._xlws.FILTER(Table4[Column1],ISNUMBER(SEARCH(Table4[Column1],MIS[[#This Row],[OrderUniqueIdentifier]])),"")</f>
        <v>MS</v>
      </c>
    </row>
    <row r="1863" spans="1:37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>
        <f>_xlfn.XLOOKUP(MIS[[#This Row],[TRADING SYMBOL]],[1]Sheet1!$D:$D,[1]Sheet1!$C:$C)</f>
        <v>409.5</v>
      </c>
      <c r="AE1863">
        <f>MIS[[#This Row],[OrderAverageTradedPrice]]*MIS[[#This Row],[OrderQuantity]]</f>
        <v>10473</v>
      </c>
      <c r="AF1863">
        <f>MIS[[#This Row],[LTP]]*MIS[[#This Row],[OrderQuantity]]</f>
        <v>8190</v>
      </c>
      <c r="AG1863">
        <f>IF(MIS[[#This Row],[OrderSide]]="SELL",MIS[[#This Row],[VALUE]]-MIS[[#This Row],[LIVE_VALUE]],MIS[[#This Row],[LIVE_VALUE]]-MIS[[#This Row],[VALUE]])</f>
        <v>2283</v>
      </c>
      <c r="AH1863" t="str" cm="1">
        <f t="array" ref="AH1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3" t="str">
        <f>MIS[[#This Row],[TRADING SYMBOL]]</f>
        <v>SENSEX2552082300PE</v>
      </c>
      <c r="AJ1863" t="str">
        <f>IF(RIGHT(MIS[[#This Row],[Main/Hedge]],4)="MAIN","MAIN","HEDGE")</f>
        <v>MAIN</v>
      </c>
      <c r="AK1863" t="str" cm="1">
        <f t="array" ref="AK1863">_xlfn._xlws.FILTER(Table4[Column1],ISNUMBER(SEARCH(Table4[Column1],MIS[[#This Row],[OrderUniqueIdentifier]])),"")</f>
        <v>MS</v>
      </c>
    </row>
    <row r="1864" spans="1:37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>
        <f>_xlfn.XLOOKUP(MIS[[#This Row],[TRADING SYMBOL]],[1]Sheet1!$D:$D,[1]Sheet1!$C:$C)</f>
        <v>441.2</v>
      </c>
      <c r="AE1864">
        <f>MIS[[#This Row],[OrderAverageTradedPrice]]*MIS[[#This Row],[OrderQuantity]]</f>
        <v>36938</v>
      </c>
      <c r="AF1864">
        <f>MIS[[#This Row],[LTP]]*MIS[[#This Row],[OrderQuantity]]</f>
        <v>35296</v>
      </c>
      <c r="AG1864">
        <f>IF(MIS[[#This Row],[OrderSide]]="SELL",MIS[[#This Row],[VALUE]]-MIS[[#This Row],[LIVE_VALUE]],MIS[[#This Row],[LIVE_VALUE]]-MIS[[#This Row],[VALUE]])</f>
        <v>1642</v>
      </c>
      <c r="AH1864" t="str" cm="1">
        <f t="array" ref="AH1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4" t="str">
        <f>MIS[[#This Row],[TRADING SYMBOL]]</f>
        <v>SENSEX2552082400CE</v>
      </c>
      <c r="AJ1864" t="str">
        <f>IF(RIGHT(MIS[[#This Row],[Main/Hedge]],4)="MAIN","MAIN","HEDGE")</f>
        <v>MAIN</v>
      </c>
      <c r="AK1864" t="str" cm="1">
        <f t="array" ref="AK1864">_xlfn._xlws.FILTER(Table4[Column1],ISNUMBER(SEARCH(Table4[Column1],MIS[[#This Row],[OrderUniqueIdentifier]])),"")</f>
        <v>MS</v>
      </c>
    </row>
    <row r="1865" spans="1:37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>
        <f>_xlfn.XLOOKUP(MIS[[#This Row],[TRADING SYMBOL]],[1]Sheet1!$D:$D,[1]Sheet1!$C:$C)</f>
        <v>367</v>
      </c>
      <c r="AE1865">
        <f>MIS[[#This Row],[OrderAverageTradedPrice]]*MIS[[#This Row],[OrderQuantity]]</f>
        <v>86307.99999999984</v>
      </c>
      <c r="AF1865">
        <f>MIS[[#This Row],[LTP]]*MIS[[#This Row],[OrderQuantity]]</f>
        <v>66060</v>
      </c>
      <c r="AG1865">
        <f>IF(MIS[[#This Row],[OrderSide]]="SELL",MIS[[#This Row],[VALUE]]-MIS[[#This Row],[LIVE_VALUE]],MIS[[#This Row],[LIVE_VALUE]]-MIS[[#This Row],[VALUE]])</f>
        <v>20247.99999999984</v>
      </c>
      <c r="AH1865" t="str" cm="1">
        <f t="array" ref="AH1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5" t="str">
        <f>MIS[[#This Row],[TRADING SYMBOL]]</f>
        <v>SENSEX2552082200PE</v>
      </c>
      <c r="AJ1865" t="str">
        <f>IF(RIGHT(MIS[[#This Row],[Main/Hedge]],4)="MAIN","MAIN","HEDGE")</f>
        <v>MAIN</v>
      </c>
      <c r="AK1865" t="str" cm="1">
        <f t="array" ref="AK1865">_xlfn._xlws.FILTER(Table4[Column1],ISNUMBER(SEARCH(Table4[Column1],MIS[[#This Row],[OrderUniqueIdentifier]])),"")</f>
        <v>MS</v>
      </c>
    </row>
    <row r="1866" spans="1:37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>
        <f>_xlfn.XLOOKUP(MIS[[#This Row],[TRADING SYMBOL]],[1]Sheet1!$D:$D,[1]Sheet1!$C:$C)</f>
        <v>386.75</v>
      </c>
      <c r="AE1866">
        <f>MIS[[#This Row],[OrderAverageTradedPrice]]*MIS[[#This Row],[OrderQuantity]]</f>
        <v>74401.999999999913</v>
      </c>
      <c r="AF1866">
        <f>MIS[[#This Row],[LTP]]*MIS[[#This Row],[OrderQuantity]]</f>
        <v>69615</v>
      </c>
      <c r="AG1866">
        <f>IF(MIS[[#This Row],[OrderSide]]="SELL",MIS[[#This Row],[VALUE]]-MIS[[#This Row],[LIVE_VALUE]],MIS[[#This Row],[LIVE_VALUE]]-MIS[[#This Row],[VALUE]])</f>
        <v>4786.9999999999127</v>
      </c>
      <c r="AH1866" t="str" cm="1">
        <f t="array" ref="AH1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6" t="str">
        <f>MIS[[#This Row],[TRADING SYMBOL]]</f>
        <v>SENSEX2552082500CE</v>
      </c>
      <c r="AJ1866" t="str">
        <f>IF(RIGHT(MIS[[#This Row],[Main/Hedge]],4)="MAIN","MAIN","HEDGE")</f>
        <v>MAIN</v>
      </c>
      <c r="AK1866" t="str" cm="1">
        <f t="array" ref="AK1866">_xlfn._xlws.FILTER(Table4[Column1],ISNUMBER(SEARCH(Table4[Column1],MIS[[#This Row],[OrderUniqueIdentifier]])),"")</f>
        <v>MS</v>
      </c>
    </row>
    <row r="1867" spans="1:37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>
        <f>_xlfn.XLOOKUP(MIS[[#This Row],[TRADING SYMBOL]],[1]Sheet1!$D:$D,[1]Sheet1!$C:$C)</f>
        <v>490.65</v>
      </c>
      <c r="AE1867">
        <f>MIS[[#This Row],[OrderAverageTradedPrice]]*MIS[[#This Row],[OrderQuantity]]</f>
        <v>10255</v>
      </c>
      <c r="AF1867">
        <f>MIS[[#This Row],[LTP]]*MIS[[#This Row],[OrderQuantity]]</f>
        <v>9813</v>
      </c>
      <c r="AG1867">
        <f>IF(MIS[[#This Row],[OrderSide]]="SELL",MIS[[#This Row],[VALUE]]-MIS[[#This Row],[LIVE_VALUE]],MIS[[#This Row],[LIVE_VALUE]]-MIS[[#This Row],[VALUE]])</f>
        <v>442</v>
      </c>
      <c r="AH1867" t="str" cm="1">
        <f t="array" ref="AH1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7" t="str">
        <f>MIS[[#This Row],[TRADING SYMBOL]]</f>
        <v>SENSEX2552082300CE</v>
      </c>
      <c r="AJ1867" t="str">
        <f>IF(RIGHT(MIS[[#This Row],[Main/Hedge]],4)="MAIN","MAIN","HEDGE")</f>
        <v>MAIN</v>
      </c>
      <c r="AK1867" t="str" cm="1">
        <f t="array" ref="AK1867">_xlfn._xlws.FILTER(Table4[Column1],ISNUMBER(SEARCH(Table4[Column1],MIS[[#This Row],[OrderUniqueIdentifier]])),"")</f>
        <v>MS</v>
      </c>
    </row>
    <row r="1868" spans="1:37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>
        <f>_xlfn.XLOOKUP(MIS[[#This Row],[TRADING SYMBOL]],[1]Sheet1!$D:$D,[1]Sheet1!$C:$C)</f>
        <v>409.5</v>
      </c>
      <c r="AE1868">
        <f>MIS[[#This Row],[OrderAverageTradedPrice]]*MIS[[#This Row],[OrderQuantity]]</f>
        <v>10477</v>
      </c>
      <c r="AF1868">
        <f>MIS[[#This Row],[LTP]]*MIS[[#This Row],[OrderQuantity]]</f>
        <v>8190</v>
      </c>
      <c r="AG1868">
        <f>IF(MIS[[#This Row],[OrderSide]]="SELL",MIS[[#This Row],[VALUE]]-MIS[[#This Row],[LIVE_VALUE]],MIS[[#This Row],[LIVE_VALUE]]-MIS[[#This Row],[VALUE]])</f>
        <v>2287</v>
      </c>
      <c r="AH1868" t="str" cm="1">
        <f t="array" ref="AH1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8" t="str">
        <f>MIS[[#This Row],[TRADING SYMBOL]]</f>
        <v>SENSEX2552082300PE</v>
      </c>
      <c r="AJ1868" t="str">
        <f>IF(RIGHT(MIS[[#This Row],[Main/Hedge]],4)="MAIN","MAIN","HEDGE")</f>
        <v>MAIN</v>
      </c>
      <c r="AK1868" t="str" cm="1">
        <f t="array" ref="AK1868">_xlfn._xlws.FILTER(Table4[Column1],ISNUMBER(SEARCH(Table4[Column1],MIS[[#This Row],[OrderUniqueIdentifier]])),"")</f>
        <v>MS</v>
      </c>
    </row>
    <row r="1869" spans="1:37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>
        <f>_xlfn.XLOOKUP(MIS[[#This Row],[TRADING SYMBOL]],[1]Sheet1!$D:$D,[1]Sheet1!$C:$C)</f>
        <v>328</v>
      </c>
      <c r="AE1869">
        <f>MIS[[#This Row],[OrderAverageTradedPrice]]*MIS[[#This Row],[OrderQuantity]]</f>
        <v>148150.99999999977</v>
      </c>
      <c r="AF1869">
        <f>MIS[[#This Row],[LTP]]*MIS[[#This Row],[OrderQuantity]]</f>
        <v>111520</v>
      </c>
      <c r="AG1869">
        <f>IF(MIS[[#This Row],[OrderSide]]="SELL",MIS[[#This Row],[VALUE]]-MIS[[#This Row],[LIVE_VALUE]],MIS[[#This Row],[LIVE_VALUE]]-MIS[[#This Row],[VALUE]])</f>
        <v>36630.999999999767</v>
      </c>
      <c r="AH1869" t="str" cm="1">
        <f t="array" ref="AH1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9" t="str">
        <f>MIS[[#This Row],[TRADING SYMBOL]]</f>
        <v>SENSEX2552082100PE</v>
      </c>
      <c r="AJ1869" t="str">
        <f>IF(RIGHT(MIS[[#This Row],[Main/Hedge]],4)="MAIN","MAIN","HEDGE")</f>
        <v>MAIN</v>
      </c>
      <c r="AK1869" t="str" cm="1">
        <f t="array" ref="AK1869">_xlfn._xlws.FILTER(Table4[Column1],ISNUMBER(SEARCH(Table4[Column1],MIS[[#This Row],[OrderUniqueIdentifier]])),"")</f>
        <v>MS</v>
      </c>
    </row>
    <row r="1870" spans="1:37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>
        <f>_xlfn.XLOOKUP(MIS[[#This Row],[TRADING SYMBOL]],[1]Sheet1!$D:$D,[1]Sheet1!$C:$C)</f>
        <v>328</v>
      </c>
      <c r="AE1870">
        <f>MIS[[#This Row],[OrderAverageTradedPrice]]*MIS[[#This Row],[OrderQuantity]]</f>
        <v>52482</v>
      </c>
      <c r="AF1870">
        <f>MIS[[#This Row],[LTP]]*MIS[[#This Row],[OrderQuantity]]</f>
        <v>39360</v>
      </c>
      <c r="AG1870">
        <f>IF(MIS[[#This Row],[OrderSide]]="SELL",MIS[[#This Row],[VALUE]]-MIS[[#This Row],[LIVE_VALUE]],MIS[[#This Row],[LIVE_VALUE]]-MIS[[#This Row],[VALUE]])</f>
        <v>13122</v>
      </c>
      <c r="AH1870" t="str" cm="1">
        <f t="array" ref="AH1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0" t="str">
        <f>MIS[[#This Row],[TRADING SYMBOL]]</f>
        <v>SENSEX2552082100PE</v>
      </c>
      <c r="AJ1870" t="str">
        <f>IF(RIGHT(MIS[[#This Row],[Main/Hedge]],4)="MAIN","MAIN","HEDGE")</f>
        <v>MAIN</v>
      </c>
      <c r="AK1870" t="str" cm="1">
        <f t="array" ref="AK1870">_xlfn._xlws.FILTER(Table4[Column1],ISNUMBER(SEARCH(Table4[Column1],MIS[[#This Row],[OrderUniqueIdentifier]])),"")</f>
        <v>MS</v>
      </c>
    </row>
    <row r="1871" spans="1:37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>
        <f>_xlfn.XLOOKUP(MIS[[#This Row],[TRADING SYMBOL]],[1]Sheet1!$D:$D,[1]Sheet1!$C:$C)</f>
        <v>409.5</v>
      </c>
      <c r="AE1871">
        <f>MIS[[#This Row],[OrderAverageTradedPrice]]*MIS[[#This Row],[OrderQuantity]]</f>
        <v>10494</v>
      </c>
      <c r="AF1871">
        <f>MIS[[#This Row],[LTP]]*MIS[[#This Row],[OrderQuantity]]</f>
        <v>8190</v>
      </c>
      <c r="AG1871">
        <f>IF(MIS[[#This Row],[OrderSide]]="SELL",MIS[[#This Row],[VALUE]]-MIS[[#This Row],[LIVE_VALUE]],MIS[[#This Row],[LIVE_VALUE]]-MIS[[#This Row],[VALUE]])</f>
        <v>2304</v>
      </c>
      <c r="AH1871" t="str" cm="1">
        <f t="array" ref="AH1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1" t="str">
        <f>MIS[[#This Row],[TRADING SYMBOL]]</f>
        <v>SENSEX2552082300PE</v>
      </c>
      <c r="AJ1871" t="str">
        <f>IF(RIGHT(MIS[[#This Row],[Main/Hedge]],4)="MAIN","MAIN","HEDGE")</f>
        <v>MAIN</v>
      </c>
      <c r="AK1871" t="str" cm="1">
        <f t="array" ref="AK1871">_xlfn._xlws.FILTER(Table4[Column1],ISNUMBER(SEARCH(Table4[Column1],MIS[[#This Row],[OrderUniqueIdentifier]])),"")</f>
        <v>MS</v>
      </c>
    </row>
    <row r="1872" spans="1:37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>
        <f>_xlfn.XLOOKUP(MIS[[#This Row],[TRADING SYMBOL]],[1]Sheet1!$D:$D,[1]Sheet1!$C:$C)</f>
        <v>441.2</v>
      </c>
      <c r="AE1872">
        <f>MIS[[#This Row],[OrderAverageTradedPrice]]*MIS[[#This Row],[OrderQuantity]]</f>
        <v>9227</v>
      </c>
      <c r="AF1872">
        <f>MIS[[#This Row],[LTP]]*MIS[[#This Row],[OrderQuantity]]</f>
        <v>8824</v>
      </c>
      <c r="AG1872">
        <f>IF(MIS[[#This Row],[OrderSide]]="SELL",MIS[[#This Row],[VALUE]]-MIS[[#This Row],[LIVE_VALUE]],MIS[[#This Row],[LIVE_VALUE]]-MIS[[#This Row],[VALUE]])</f>
        <v>403</v>
      </c>
      <c r="AH1872" t="str" cm="1">
        <f t="array" ref="AH1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2" t="str">
        <f>MIS[[#This Row],[TRADING SYMBOL]]</f>
        <v>SENSEX2552082400CE</v>
      </c>
      <c r="AJ1872" t="str">
        <f>IF(RIGHT(MIS[[#This Row],[Main/Hedge]],4)="MAIN","MAIN","HEDGE")</f>
        <v>MAIN</v>
      </c>
      <c r="AK1872" t="str" cm="1">
        <f t="array" ref="AK1872">_xlfn._xlws.FILTER(Table4[Column1],ISNUMBER(SEARCH(Table4[Column1],MIS[[#This Row],[OrderUniqueIdentifier]])),"")</f>
        <v>MS</v>
      </c>
    </row>
    <row r="1873" spans="1:37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>
        <f>_xlfn.XLOOKUP(MIS[[#This Row],[TRADING SYMBOL]],[1]Sheet1!$D:$D,[1]Sheet1!$C:$C)</f>
        <v>367</v>
      </c>
      <c r="AE1873">
        <f>MIS[[#This Row],[OrderAverageTradedPrice]]*MIS[[#This Row],[OrderQuantity]]</f>
        <v>28695</v>
      </c>
      <c r="AF1873">
        <f>MIS[[#This Row],[LTP]]*MIS[[#This Row],[OrderQuantity]]</f>
        <v>22020</v>
      </c>
      <c r="AG1873">
        <f>IF(MIS[[#This Row],[OrderSide]]="SELL",MIS[[#This Row],[VALUE]]-MIS[[#This Row],[LIVE_VALUE]],MIS[[#This Row],[LIVE_VALUE]]-MIS[[#This Row],[VALUE]])</f>
        <v>6675</v>
      </c>
      <c r="AH1873" t="str" cm="1">
        <f t="array" ref="AH1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3" t="str">
        <f>MIS[[#This Row],[TRADING SYMBOL]]</f>
        <v>SENSEX2552082200PE</v>
      </c>
      <c r="AJ1873" t="str">
        <f>IF(RIGHT(MIS[[#This Row],[Main/Hedge]],4)="MAIN","MAIN","HEDGE")</f>
        <v>MAIN</v>
      </c>
      <c r="AK1873" t="str" cm="1">
        <f t="array" ref="AK1873">_xlfn._xlws.FILTER(Table4[Column1],ISNUMBER(SEARCH(Table4[Column1],MIS[[#This Row],[OrderUniqueIdentifier]])),"")</f>
        <v>MS</v>
      </c>
    </row>
    <row r="1874" spans="1:37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>
        <f>_xlfn.XLOOKUP(MIS[[#This Row],[TRADING SYMBOL]],[1]Sheet1!$D:$D,[1]Sheet1!$C:$C)</f>
        <v>441.2</v>
      </c>
      <c r="AE1874">
        <f>MIS[[#This Row],[OrderAverageTradedPrice]]*MIS[[#This Row],[OrderQuantity]]</f>
        <v>37062</v>
      </c>
      <c r="AF1874">
        <f>MIS[[#This Row],[LTP]]*MIS[[#This Row],[OrderQuantity]]</f>
        <v>35296</v>
      </c>
      <c r="AG1874">
        <f>IF(MIS[[#This Row],[OrderSide]]="SELL",MIS[[#This Row],[VALUE]]-MIS[[#This Row],[LIVE_VALUE]],MIS[[#This Row],[LIVE_VALUE]]-MIS[[#This Row],[VALUE]])</f>
        <v>1766</v>
      </c>
      <c r="AH1874" t="str" cm="1">
        <f t="array" ref="AH1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4" t="str">
        <f>MIS[[#This Row],[TRADING SYMBOL]]</f>
        <v>SENSEX2552082400CE</v>
      </c>
      <c r="AJ1874" t="str">
        <f>IF(RIGHT(MIS[[#This Row],[Main/Hedge]],4)="MAIN","MAIN","HEDGE")</f>
        <v>MAIN</v>
      </c>
      <c r="AK1874" t="str" cm="1">
        <f t="array" ref="AK1874">_xlfn._xlws.FILTER(Table4[Column1],ISNUMBER(SEARCH(Table4[Column1],MIS[[#This Row],[OrderUniqueIdentifier]])),"")</f>
        <v>MS</v>
      </c>
    </row>
    <row r="1875" spans="1:37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>
        <f>_xlfn.XLOOKUP(MIS[[#This Row],[TRADING SYMBOL]],[1]Sheet1!$D:$D,[1]Sheet1!$C:$C)</f>
        <v>441.2</v>
      </c>
      <c r="AE1875">
        <f>MIS[[#This Row],[OrderAverageTradedPrice]]*MIS[[#This Row],[OrderQuantity]]</f>
        <v>9256</v>
      </c>
      <c r="AF1875">
        <f>MIS[[#This Row],[LTP]]*MIS[[#This Row],[OrderQuantity]]</f>
        <v>8824</v>
      </c>
      <c r="AG1875">
        <f>IF(MIS[[#This Row],[OrderSide]]="SELL",MIS[[#This Row],[VALUE]]-MIS[[#This Row],[LIVE_VALUE]],MIS[[#This Row],[LIVE_VALUE]]-MIS[[#This Row],[VALUE]])</f>
        <v>432</v>
      </c>
      <c r="AH1875" t="str" cm="1">
        <f t="array" ref="AH1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5" t="str">
        <f>MIS[[#This Row],[TRADING SYMBOL]]</f>
        <v>SENSEX2552082400CE</v>
      </c>
      <c r="AJ1875" t="str">
        <f>IF(RIGHT(MIS[[#This Row],[Main/Hedge]],4)="MAIN","MAIN","HEDGE")</f>
        <v>MAIN</v>
      </c>
      <c r="AK1875" t="str" cm="1">
        <f t="array" ref="AK1875">_xlfn._xlws.FILTER(Table4[Column1],ISNUMBER(SEARCH(Table4[Column1],MIS[[#This Row],[OrderUniqueIdentifier]])),"")</f>
        <v>MS</v>
      </c>
    </row>
    <row r="1876" spans="1:37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>
        <f>_xlfn.XLOOKUP(MIS[[#This Row],[TRADING SYMBOL]],[1]Sheet1!$D:$D,[1]Sheet1!$C:$C)</f>
        <v>386.75</v>
      </c>
      <c r="AE1876">
        <f>MIS[[#This Row],[OrderAverageTradedPrice]]*MIS[[#This Row],[OrderQuantity]]</f>
        <v>41567</v>
      </c>
      <c r="AF1876">
        <f>MIS[[#This Row],[LTP]]*MIS[[#This Row],[OrderQuantity]]</f>
        <v>38675</v>
      </c>
      <c r="AG1876">
        <f>IF(MIS[[#This Row],[OrderSide]]="SELL",MIS[[#This Row],[VALUE]]-MIS[[#This Row],[LIVE_VALUE]],MIS[[#This Row],[LIVE_VALUE]]-MIS[[#This Row],[VALUE]])</f>
        <v>2892</v>
      </c>
      <c r="AH1876" t="str" cm="1">
        <f t="array" ref="AH1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6" t="str">
        <f>MIS[[#This Row],[TRADING SYMBOL]]</f>
        <v>SENSEX2552082500CE</v>
      </c>
      <c r="AJ1876" t="str">
        <f>IF(RIGHT(MIS[[#This Row],[Main/Hedge]],4)="MAIN","MAIN","HEDGE")</f>
        <v>MAIN</v>
      </c>
      <c r="AK1876" t="str" cm="1">
        <f t="array" ref="AK1876">_xlfn._xlws.FILTER(Table4[Column1],ISNUMBER(SEARCH(Table4[Column1],MIS[[#This Row],[OrderUniqueIdentifier]])),"")</f>
        <v>MS</v>
      </c>
    </row>
    <row r="1877" spans="1:37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>
        <f>_xlfn.XLOOKUP(MIS[[#This Row],[TRADING SYMBOL]],[1]Sheet1!$D:$D,[1]Sheet1!$C:$C)</f>
        <v>490.65</v>
      </c>
      <c r="AE1877">
        <f>MIS[[#This Row],[OrderAverageTradedPrice]]*MIS[[#This Row],[OrderQuantity]]</f>
        <v>20507</v>
      </c>
      <c r="AF1877">
        <f>MIS[[#This Row],[LTP]]*MIS[[#This Row],[OrderQuantity]]</f>
        <v>19626</v>
      </c>
      <c r="AG1877">
        <f>IF(MIS[[#This Row],[OrderSide]]="SELL",MIS[[#This Row],[VALUE]]-MIS[[#This Row],[LIVE_VALUE]],MIS[[#This Row],[LIVE_VALUE]]-MIS[[#This Row],[VALUE]])</f>
        <v>881</v>
      </c>
      <c r="AH1877" t="str" cm="1">
        <f t="array" ref="AH1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7" t="str">
        <f>MIS[[#This Row],[TRADING SYMBOL]]</f>
        <v>SENSEX2552082300CE</v>
      </c>
      <c r="AJ1877" t="str">
        <f>IF(RIGHT(MIS[[#This Row],[Main/Hedge]],4)="MAIN","MAIN","HEDGE")</f>
        <v>MAIN</v>
      </c>
      <c r="AK1877" t="str" cm="1">
        <f t="array" ref="AK1877">_xlfn._xlws.FILTER(Table4[Column1],ISNUMBER(SEARCH(Table4[Column1],MIS[[#This Row],[OrderUniqueIdentifier]])),"")</f>
        <v>MS</v>
      </c>
    </row>
    <row r="1878" spans="1:37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>
        <f>_xlfn.XLOOKUP(MIS[[#This Row],[TRADING SYMBOL]],[1]Sheet1!$D:$D,[1]Sheet1!$C:$C)</f>
        <v>441.2</v>
      </c>
      <c r="AE1878">
        <f>MIS[[#This Row],[OrderAverageTradedPrice]]*MIS[[#This Row],[OrderQuantity]]</f>
        <v>9248</v>
      </c>
      <c r="AF1878">
        <f>MIS[[#This Row],[LTP]]*MIS[[#This Row],[OrderQuantity]]</f>
        <v>8824</v>
      </c>
      <c r="AG1878">
        <f>IF(MIS[[#This Row],[OrderSide]]="SELL",MIS[[#This Row],[VALUE]]-MIS[[#This Row],[LIVE_VALUE]],MIS[[#This Row],[LIVE_VALUE]]-MIS[[#This Row],[VALUE]])</f>
        <v>424</v>
      </c>
      <c r="AH1878" t="str" cm="1">
        <f t="array" ref="AH1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8" t="str">
        <f>MIS[[#This Row],[TRADING SYMBOL]]</f>
        <v>SENSEX2552082400CE</v>
      </c>
      <c r="AJ1878" t="str">
        <f>IF(RIGHT(MIS[[#This Row],[Main/Hedge]],4)="MAIN","MAIN","HEDGE")</f>
        <v>MAIN</v>
      </c>
      <c r="AK1878" t="str" cm="1">
        <f t="array" ref="AK1878">_xlfn._xlws.FILTER(Table4[Column1],ISNUMBER(SEARCH(Table4[Column1],MIS[[#This Row],[OrderUniqueIdentifier]])),"")</f>
        <v>MS</v>
      </c>
    </row>
    <row r="1879" spans="1:37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>
        <f>_xlfn.XLOOKUP(MIS[[#This Row],[TRADING SYMBOL]],[1]Sheet1!$D:$D,[1]Sheet1!$C:$C)</f>
        <v>490.65</v>
      </c>
      <c r="AE1879">
        <f>MIS[[#This Row],[OrderAverageTradedPrice]]*MIS[[#This Row],[OrderQuantity]]</f>
        <v>10221</v>
      </c>
      <c r="AF1879">
        <f>MIS[[#This Row],[LTP]]*MIS[[#This Row],[OrderQuantity]]</f>
        <v>9813</v>
      </c>
      <c r="AG1879">
        <f>IF(MIS[[#This Row],[OrderSide]]="SELL",MIS[[#This Row],[VALUE]]-MIS[[#This Row],[LIVE_VALUE]],MIS[[#This Row],[LIVE_VALUE]]-MIS[[#This Row],[VALUE]])</f>
        <v>408</v>
      </c>
      <c r="AH1879" t="str" cm="1">
        <f t="array" ref="AH1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9" t="str">
        <f>MIS[[#This Row],[TRADING SYMBOL]]</f>
        <v>SENSEX2552082300CE</v>
      </c>
      <c r="AJ1879" t="str">
        <f>IF(RIGHT(MIS[[#This Row],[Main/Hedge]],4)="MAIN","MAIN","HEDGE")</f>
        <v>MAIN</v>
      </c>
      <c r="AK1879" t="str" cm="1">
        <f t="array" ref="AK1879">_xlfn._xlws.FILTER(Table4[Column1],ISNUMBER(SEARCH(Table4[Column1],MIS[[#This Row],[OrderUniqueIdentifier]])),"")</f>
        <v>MS</v>
      </c>
    </row>
    <row r="1880" spans="1:37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>
        <f>_xlfn.XLOOKUP(MIS[[#This Row],[TRADING SYMBOL]],[1]Sheet1!$D:$D,[1]Sheet1!$C:$C)</f>
        <v>386.75</v>
      </c>
      <c r="AE1880">
        <f>MIS[[#This Row],[OrderAverageTradedPrice]]*MIS[[#This Row],[OrderQuantity]]</f>
        <v>8317</v>
      </c>
      <c r="AF1880">
        <f>MIS[[#This Row],[LTP]]*MIS[[#This Row],[OrderQuantity]]</f>
        <v>7735</v>
      </c>
      <c r="AG1880">
        <f>IF(MIS[[#This Row],[OrderSide]]="SELL",MIS[[#This Row],[VALUE]]-MIS[[#This Row],[LIVE_VALUE]],MIS[[#This Row],[LIVE_VALUE]]-MIS[[#This Row],[VALUE]])</f>
        <v>582</v>
      </c>
      <c r="AH1880" t="str" cm="1">
        <f t="array" ref="AH1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0" t="str">
        <f>MIS[[#This Row],[TRADING SYMBOL]]</f>
        <v>SENSEX2552082500CE</v>
      </c>
      <c r="AJ1880" t="str">
        <f>IF(RIGHT(MIS[[#This Row],[Main/Hedge]],4)="MAIN","MAIN","HEDGE")</f>
        <v>MAIN</v>
      </c>
      <c r="AK1880" t="str" cm="1">
        <f t="array" ref="AK1880">_xlfn._xlws.FILTER(Table4[Column1],ISNUMBER(SEARCH(Table4[Column1],MIS[[#This Row],[OrderUniqueIdentifier]])),"")</f>
        <v>MS</v>
      </c>
    </row>
    <row r="1881" spans="1:37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>
        <f>_xlfn.XLOOKUP(MIS[[#This Row],[TRADING SYMBOL]],[1]Sheet1!$D:$D,[1]Sheet1!$C:$C)</f>
        <v>490.65</v>
      </c>
      <c r="AE1881">
        <f>MIS[[#This Row],[OrderAverageTradedPrice]]*MIS[[#This Row],[OrderQuantity]]</f>
        <v>10228</v>
      </c>
      <c r="AF1881">
        <f>MIS[[#This Row],[LTP]]*MIS[[#This Row],[OrderQuantity]]</f>
        <v>9813</v>
      </c>
      <c r="AG1881">
        <f>IF(MIS[[#This Row],[OrderSide]]="SELL",MIS[[#This Row],[VALUE]]-MIS[[#This Row],[LIVE_VALUE]],MIS[[#This Row],[LIVE_VALUE]]-MIS[[#This Row],[VALUE]])</f>
        <v>415</v>
      </c>
      <c r="AH1881" t="str" cm="1">
        <f t="array" ref="AH1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1" t="str">
        <f>MIS[[#This Row],[TRADING SYMBOL]]</f>
        <v>SENSEX2552082300CE</v>
      </c>
      <c r="AJ1881" t="str">
        <f>IF(RIGHT(MIS[[#This Row],[Main/Hedge]],4)="MAIN","MAIN","HEDGE")</f>
        <v>MAIN</v>
      </c>
      <c r="AK1881" t="str" cm="1">
        <f t="array" ref="AK1881">_xlfn._xlws.FILTER(Table4[Column1],ISNUMBER(SEARCH(Table4[Column1],MIS[[#This Row],[OrderUniqueIdentifier]])),"")</f>
        <v>MS</v>
      </c>
    </row>
    <row r="1882" spans="1:37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>
        <f>_xlfn.XLOOKUP(MIS[[#This Row],[TRADING SYMBOL]],[1]Sheet1!$D:$D,[1]Sheet1!$C:$C)</f>
        <v>441.2</v>
      </c>
      <c r="AE1882">
        <f>MIS[[#This Row],[OrderAverageTradedPrice]]*MIS[[#This Row],[OrderQuantity]]</f>
        <v>46038</v>
      </c>
      <c r="AF1882">
        <f>MIS[[#This Row],[LTP]]*MIS[[#This Row],[OrderQuantity]]</f>
        <v>44120</v>
      </c>
      <c r="AG1882">
        <f>IF(MIS[[#This Row],[OrderSide]]="SELL",MIS[[#This Row],[VALUE]]-MIS[[#This Row],[LIVE_VALUE]],MIS[[#This Row],[LIVE_VALUE]]-MIS[[#This Row],[VALUE]])</f>
        <v>1918</v>
      </c>
      <c r="AH1882" t="str" cm="1">
        <f t="array" ref="AH1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2" t="str">
        <f>MIS[[#This Row],[TRADING SYMBOL]]</f>
        <v>SENSEX2552082400CE</v>
      </c>
      <c r="AJ1882" t="str">
        <f>IF(RIGHT(MIS[[#This Row],[Main/Hedge]],4)="MAIN","MAIN","HEDGE")</f>
        <v>MAIN</v>
      </c>
      <c r="AK1882" t="str" cm="1">
        <f t="array" ref="AK1882">_xlfn._xlws.FILTER(Table4[Column1],ISNUMBER(SEARCH(Table4[Column1],MIS[[#This Row],[OrderUniqueIdentifier]])),"")</f>
        <v>MS</v>
      </c>
    </row>
    <row r="1883" spans="1:37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>
        <f>_xlfn.XLOOKUP(MIS[[#This Row],[TRADING SYMBOL]],[1]Sheet1!$D:$D,[1]Sheet1!$C:$C)</f>
        <v>386.75</v>
      </c>
      <c r="AE1883">
        <f>MIS[[#This Row],[OrderAverageTradedPrice]]*MIS[[#This Row],[OrderQuantity]]</f>
        <v>74918.999999999884</v>
      </c>
      <c r="AF1883">
        <f>MIS[[#This Row],[LTP]]*MIS[[#This Row],[OrderQuantity]]</f>
        <v>69615</v>
      </c>
      <c r="AG1883">
        <f>IF(MIS[[#This Row],[OrderSide]]="SELL",MIS[[#This Row],[VALUE]]-MIS[[#This Row],[LIVE_VALUE]],MIS[[#This Row],[LIVE_VALUE]]-MIS[[#This Row],[VALUE]])</f>
        <v>5303.9999999998836</v>
      </c>
      <c r="AH1883" t="str" cm="1">
        <f t="array" ref="AH1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3" t="str">
        <f>MIS[[#This Row],[TRADING SYMBOL]]</f>
        <v>SENSEX2552082500CE</v>
      </c>
      <c r="AJ1883" t="str">
        <f>IF(RIGHT(MIS[[#This Row],[Main/Hedge]],4)="MAIN","MAIN","HEDGE")</f>
        <v>MAIN</v>
      </c>
      <c r="AK1883" t="str" cm="1">
        <f t="array" ref="AK1883">_xlfn._xlws.FILTER(Table4[Column1],ISNUMBER(SEARCH(Table4[Column1],MIS[[#This Row],[OrderUniqueIdentifier]])),"")</f>
        <v>MS</v>
      </c>
    </row>
    <row r="1884" spans="1:37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>
        <f>_xlfn.XLOOKUP(MIS[[#This Row],[TRADING SYMBOL]],[1]Sheet1!$D:$D,[1]Sheet1!$C:$C)</f>
        <v>490.65</v>
      </c>
      <c r="AE1884">
        <f>MIS[[#This Row],[OrderAverageTradedPrice]]*MIS[[#This Row],[OrderQuantity]]</f>
        <v>10248</v>
      </c>
      <c r="AF1884">
        <f>MIS[[#This Row],[LTP]]*MIS[[#This Row],[OrderQuantity]]</f>
        <v>9813</v>
      </c>
      <c r="AG1884">
        <f>IF(MIS[[#This Row],[OrderSide]]="SELL",MIS[[#This Row],[VALUE]]-MIS[[#This Row],[LIVE_VALUE]],MIS[[#This Row],[LIVE_VALUE]]-MIS[[#This Row],[VALUE]])</f>
        <v>435</v>
      </c>
      <c r="AH1884" t="str" cm="1">
        <f t="array" ref="AH1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4" t="str">
        <f>MIS[[#This Row],[TRADING SYMBOL]]</f>
        <v>SENSEX2552082300CE</v>
      </c>
      <c r="AJ1884" t="str">
        <f>IF(RIGHT(MIS[[#This Row],[Main/Hedge]],4)="MAIN","MAIN","HEDGE")</f>
        <v>MAIN</v>
      </c>
      <c r="AK1884" t="str" cm="1">
        <f t="array" ref="AK1884">_xlfn._xlws.FILTER(Table4[Column1],ISNUMBER(SEARCH(Table4[Column1],MIS[[#This Row],[OrderUniqueIdentifier]])),"")</f>
        <v>MS</v>
      </c>
    </row>
    <row r="1885" spans="1:37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>
        <f>_xlfn.XLOOKUP(MIS[[#This Row],[TRADING SYMBOL]],[1]Sheet1!$D:$D,[1]Sheet1!$C:$C)</f>
        <v>409.5</v>
      </c>
      <c r="AE1885">
        <f>MIS[[#This Row],[OrderAverageTradedPrice]]*MIS[[#This Row],[OrderQuantity]]</f>
        <v>10494</v>
      </c>
      <c r="AF1885">
        <f>MIS[[#This Row],[LTP]]*MIS[[#This Row],[OrderQuantity]]</f>
        <v>8190</v>
      </c>
      <c r="AG1885">
        <f>IF(MIS[[#This Row],[OrderSide]]="SELL",MIS[[#This Row],[VALUE]]-MIS[[#This Row],[LIVE_VALUE]],MIS[[#This Row],[LIVE_VALUE]]-MIS[[#This Row],[VALUE]])</f>
        <v>2304</v>
      </c>
      <c r="AH1885" t="str" cm="1">
        <f t="array" ref="AH1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5" t="str">
        <f>MIS[[#This Row],[TRADING SYMBOL]]</f>
        <v>SENSEX2552082300PE</v>
      </c>
      <c r="AJ1885" t="str">
        <f>IF(RIGHT(MIS[[#This Row],[Main/Hedge]],4)="MAIN","MAIN","HEDGE")</f>
        <v>MAIN</v>
      </c>
      <c r="AK1885" t="str" cm="1">
        <f t="array" ref="AK1885">_xlfn._xlws.FILTER(Table4[Column1],ISNUMBER(SEARCH(Table4[Column1],MIS[[#This Row],[OrderUniqueIdentifier]])),"")</f>
        <v>MS</v>
      </c>
    </row>
    <row r="1886" spans="1:37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>
        <f>_xlfn.XLOOKUP(MIS[[#This Row],[TRADING SYMBOL]],[1]Sheet1!$D:$D,[1]Sheet1!$C:$C)</f>
        <v>386.75</v>
      </c>
      <c r="AE1886">
        <f>MIS[[#This Row],[OrderAverageTradedPrice]]*MIS[[#This Row],[OrderQuantity]]</f>
        <v>8315</v>
      </c>
      <c r="AF1886">
        <f>MIS[[#This Row],[LTP]]*MIS[[#This Row],[OrderQuantity]]</f>
        <v>7735</v>
      </c>
      <c r="AG1886">
        <f>IF(MIS[[#This Row],[OrderSide]]="SELL",MIS[[#This Row],[VALUE]]-MIS[[#This Row],[LIVE_VALUE]],MIS[[#This Row],[LIVE_VALUE]]-MIS[[#This Row],[VALUE]])</f>
        <v>580</v>
      </c>
      <c r="AH1886" t="str" cm="1">
        <f t="array" ref="AH1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6" t="str">
        <f>MIS[[#This Row],[TRADING SYMBOL]]</f>
        <v>SENSEX2552082500CE</v>
      </c>
      <c r="AJ1886" t="str">
        <f>IF(RIGHT(MIS[[#This Row],[Main/Hedge]],4)="MAIN","MAIN","HEDGE")</f>
        <v>MAIN</v>
      </c>
      <c r="AK1886" t="str" cm="1">
        <f t="array" ref="AK1886">_xlfn._xlws.FILTER(Table4[Column1],ISNUMBER(SEARCH(Table4[Column1],MIS[[#This Row],[OrderUniqueIdentifier]])),"")</f>
        <v>MS</v>
      </c>
    </row>
    <row r="1887" spans="1:37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>
        <f>_xlfn.XLOOKUP(MIS[[#This Row],[TRADING SYMBOL]],[1]Sheet1!$D:$D,[1]Sheet1!$C:$C)</f>
        <v>441.2</v>
      </c>
      <c r="AE1887">
        <f>MIS[[#This Row],[OrderAverageTradedPrice]]*MIS[[#This Row],[OrderQuantity]]</f>
        <v>18534</v>
      </c>
      <c r="AF1887">
        <f>MIS[[#This Row],[LTP]]*MIS[[#This Row],[OrderQuantity]]</f>
        <v>17648</v>
      </c>
      <c r="AG1887">
        <f>IF(MIS[[#This Row],[OrderSide]]="SELL",MIS[[#This Row],[VALUE]]-MIS[[#This Row],[LIVE_VALUE]],MIS[[#This Row],[LIVE_VALUE]]-MIS[[#This Row],[VALUE]])</f>
        <v>886</v>
      </c>
      <c r="AH1887" t="str" cm="1">
        <f t="array" ref="AH1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7" t="str">
        <f>MIS[[#This Row],[TRADING SYMBOL]]</f>
        <v>SENSEX2552082400CE</v>
      </c>
      <c r="AJ1887" t="str">
        <f>IF(RIGHT(MIS[[#This Row],[Main/Hedge]],4)="MAIN","MAIN","HEDGE")</f>
        <v>MAIN</v>
      </c>
      <c r="AK1887" t="str" cm="1">
        <f t="array" ref="AK1887">_xlfn._xlws.FILTER(Table4[Column1],ISNUMBER(SEARCH(Table4[Column1],MIS[[#This Row],[OrderUniqueIdentifier]])),"")</f>
        <v>MS</v>
      </c>
    </row>
    <row r="1888" spans="1:37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>
        <f>_xlfn.XLOOKUP(MIS[[#This Row],[TRADING SYMBOL]],[1]Sheet1!$D:$D,[1]Sheet1!$C:$C)</f>
        <v>441.2</v>
      </c>
      <c r="AE1888">
        <f>MIS[[#This Row],[OrderAverageTradedPrice]]*MIS[[#This Row],[OrderQuantity]]</f>
        <v>9240</v>
      </c>
      <c r="AF1888">
        <f>MIS[[#This Row],[LTP]]*MIS[[#This Row],[OrderQuantity]]</f>
        <v>8824</v>
      </c>
      <c r="AG1888">
        <f>IF(MIS[[#This Row],[OrderSide]]="SELL",MIS[[#This Row],[VALUE]]-MIS[[#This Row],[LIVE_VALUE]],MIS[[#This Row],[LIVE_VALUE]]-MIS[[#This Row],[VALUE]])</f>
        <v>416</v>
      </c>
      <c r="AH1888" t="str" cm="1">
        <f t="array" ref="AH1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8" t="str">
        <f>MIS[[#This Row],[TRADING SYMBOL]]</f>
        <v>SENSEX2552082400CE</v>
      </c>
      <c r="AJ1888" t="str">
        <f>IF(RIGHT(MIS[[#This Row],[Main/Hedge]],4)="MAIN","MAIN","HEDGE")</f>
        <v>MAIN</v>
      </c>
      <c r="AK1888" t="str" cm="1">
        <f t="array" ref="AK1888">_xlfn._xlws.FILTER(Table4[Column1],ISNUMBER(SEARCH(Table4[Column1],MIS[[#This Row],[OrderUniqueIdentifier]])),"")</f>
        <v>MS</v>
      </c>
    </row>
    <row r="1889" spans="1:37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>
        <f>_xlfn.XLOOKUP(MIS[[#This Row],[TRADING SYMBOL]],[1]Sheet1!$D:$D,[1]Sheet1!$C:$C)</f>
        <v>367</v>
      </c>
      <c r="AE1889">
        <f>MIS[[#This Row],[OrderAverageTradedPrice]]*MIS[[#This Row],[OrderQuantity]]</f>
        <v>9579</v>
      </c>
      <c r="AF1889">
        <f>MIS[[#This Row],[LTP]]*MIS[[#This Row],[OrderQuantity]]</f>
        <v>7340</v>
      </c>
      <c r="AG1889">
        <f>IF(MIS[[#This Row],[OrderSide]]="SELL",MIS[[#This Row],[VALUE]]-MIS[[#This Row],[LIVE_VALUE]],MIS[[#This Row],[LIVE_VALUE]]-MIS[[#This Row],[VALUE]])</f>
        <v>2239</v>
      </c>
      <c r="AH1889" t="str" cm="1">
        <f t="array" ref="AH1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9" t="str">
        <f>MIS[[#This Row],[TRADING SYMBOL]]</f>
        <v>SENSEX2552082200PE</v>
      </c>
      <c r="AJ1889" t="str">
        <f>IF(RIGHT(MIS[[#This Row],[Main/Hedge]],4)="MAIN","MAIN","HEDGE")</f>
        <v>MAIN</v>
      </c>
      <c r="AK1889" t="str" cm="1">
        <f t="array" ref="AK1889">_xlfn._xlws.FILTER(Table4[Column1],ISNUMBER(SEARCH(Table4[Column1],MIS[[#This Row],[OrderUniqueIdentifier]])),"")</f>
        <v>MS</v>
      </c>
    </row>
    <row r="1890" spans="1:37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>
        <f>_xlfn.XLOOKUP(MIS[[#This Row],[TRADING SYMBOL]],[1]Sheet1!$D:$D,[1]Sheet1!$C:$C)</f>
        <v>386.75</v>
      </c>
      <c r="AE1890">
        <f>MIS[[#This Row],[OrderAverageTradedPrice]]*MIS[[#This Row],[OrderQuantity]]</f>
        <v>41626</v>
      </c>
      <c r="AF1890">
        <f>MIS[[#This Row],[LTP]]*MIS[[#This Row],[OrderQuantity]]</f>
        <v>38675</v>
      </c>
      <c r="AG1890">
        <f>IF(MIS[[#This Row],[OrderSide]]="SELL",MIS[[#This Row],[VALUE]]-MIS[[#This Row],[LIVE_VALUE]],MIS[[#This Row],[LIVE_VALUE]]-MIS[[#This Row],[VALUE]])</f>
        <v>2951</v>
      </c>
      <c r="AH1890" t="str" cm="1">
        <f t="array" ref="AH1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0" t="str">
        <f>MIS[[#This Row],[TRADING SYMBOL]]</f>
        <v>SENSEX2552082500CE</v>
      </c>
      <c r="AJ1890" t="str">
        <f>IF(RIGHT(MIS[[#This Row],[Main/Hedge]],4)="MAIN","MAIN","HEDGE")</f>
        <v>MAIN</v>
      </c>
      <c r="AK1890" t="str" cm="1">
        <f t="array" ref="AK1890">_xlfn._xlws.FILTER(Table4[Column1],ISNUMBER(SEARCH(Table4[Column1],MIS[[#This Row],[OrderUniqueIdentifier]])),"")</f>
        <v>MS</v>
      </c>
    </row>
    <row r="1891" spans="1:37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>
        <f>_xlfn.XLOOKUP(MIS[[#This Row],[TRADING SYMBOL]],[1]Sheet1!$D:$D,[1]Sheet1!$C:$C)</f>
        <v>367</v>
      </c>
      <c r="AE1891">
        <f>MIS[[#This Row],[OrderAverageTradedPrice]]*MIS[[#This Row],[OrderQuantity]]</f>
        <v>38378</v>
      </c>
      <c r="AF1891">
        <f>MIS[[#This Row],[LTP]]*MIS[[#This Row],[OrderQuantity]]</f>
        <v>29360</v>
      </c>
      <c r="AG1891">
        <f>IF(MIS[[#This Row],[OrderSide]]="SELL",MIS[[#This Row],[VALUE]]-MIS[[#This Row],[LIVE_VALUE]],MIS[[#This Row],[LIVE_VALUE]]-MIS[[#This Row],[VALUE]])</f>
        <v>9018</v>
      </c>
      <c r="AH1891" t="str" cm="1">
        <f t="array" ref="AH1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1" t="str">
        <f>MIS[[#This Row],[TRADING SYMBOL]]</f>
        <v>SENSEX2552082200PE</v>
      </c>
      <c r="AJ1891" t="str">
        <f>IF(RIGHT(MIS[[#This Row],[Main/Hedge]],4)="MAIN","MAIN","HEDGE")</f>
        <v>MAIN</v>
      </c>
      <c r="AK1891" t="str" cm="1">
        <f t="array" ref="AK1891">_xlfn._xlws.FILTER(Table4[Column1],ISNUMBER(SEARCH(Table4[Column1],MIS[[#This Row],[OrderUniqueIdentifier]])),"")</f>
        <v>MS</v>
      </c>
    </row>
    <row r="1892" spans="1:37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>
        <f>_xlfn.XLOOKUP(MIS[[#This Row],[TRADING SYMBOL]],[1]Sheet1!$D:$D,[1]Sheet1!$C:$C)</f>
        <v>386.75</v>
      </c>
      <c r="AE1892">
        <f>MIS[[#This Row],[OrderAverageTradedPrice]]*MIS[[#This Row],[OrderQuantity]]</f>
        <v>33227</v>
      </c>
      <c r="AF1892">
        <f>MIS[[#This Row],[LTP]]*MIS[[#This Row],[OrderQuantity]]</f>
        <v>30940</v>
      </c>
      <c r="AG1892">
        <f>IF(MIS[[#This Row],[OrderSide]]="SELL",MIS[[#This Row],[VALUE]]-MIS[[#This Row],[LIVE_VALUE]],MIS[[#This Row],[LIVE_VALUE]]-MIS[[#This Row],[VALUE]])</f>
        <v>2287</v>
      </c>
      <c r="AH1892" t="str" cm="1">
        <f t="array" ref="AH1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2" t="str">
        <f>MIS[[#This Row],[TRADING SYMBOL]]</f>
        <v>SENSEX2552082500CE</v>
      </c>
      <c r="AJ1892" t="str">
        <f>IF(RIGHT(MIS[[#This Row],[Main/Hedge]],4)="MAIN","MAIN","HEDGE")</f>
        <v>MAIN</v>
      </c>
      <c r="AK1892" t="str" cm="1">
        <f t="array" ref="AK1892">_xlfn._xlws.FILTER(Table4[Column1],ISNUMBER(SEARCH(Table4[Column1],MIS[[#This Row],[OrderUniqueIdentifier]])),"")</f>
        <v>MS</v>
      </c>
    </row>
    <row r="1893" spans="1:37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>
        <f>_xlfn.XLOOKUP(MIS[[#This Row],[TRADING SYMBOL]],[1]Sheet1!$D:$D,[1]Sheet1!$C:$C)</f>
        <v>490.65</v>
      </c>
      <c r="AE1893">
        <f>MIS[[#This Row],[OrderAverageTradedPrice]]*MIS[[#This Row],[OrderQuantity]]</f>
        <v>10204</v>
      </c>
      <c r="AF1893">
        <f>MIS[[#This Row],[LTP]]*MIS[[#This Row],[OrderQuantity]]</f>
        <v>9813</v>
      </c>
      <c r="AG1893">
        <f>IF(MIS[[#This Row],[OrderSide]]="SELL",MIS[[#This Row],[VALUE]]-MIS[[#This Row],[LIVE_VALUE]],MIS[[#This Row],[LIVE_VALUE]]-MIS[[#This Row],[VALUE]])</f>
        <v>391</v>
      </c>
      <c r="AH1893" t="str" cm="1">
        <f t="array" ref="AH1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3" t="str">
        <f>MIS[[#This Row],[TRADING SYMBOL]]</f>
        <v>SENSEX2552082300CE</v>
      </c>
      <c r="AJ1893" t="str">
        <f>IF(RIGHT(MIS[[#This Row],[Main/Hedge]],4)="MAIN","MAIN","HEDGE")</f>
        <v>MAIN</v>
      </c>
      <c r="AK1893" t="str" cm="1">
        <f t="array" ref="AK1893">_xlfn._xlws.FILTER(Table4[Column1],ISNUMBER(SEARCH(Table4[Column1],MIS[[#This Row],[OrderUniqueIdentifier]])),"")</f>
        <v>MS</v>
      </c>
    </row>
    <row r="1894" spans="1:37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>
        <f>_xlfn.XLOOKUP(MIS[[#This Row],[TRADING SYMBOL]],[1]Sheet1!$D:$D,[1]Sheet1!$C:$C)</f>
        <v>386.75</v>
      </c>
      <c r="AE1894">
        <f>MIS[[#This Row],[OrderAverageTradedPrice]]*MIS[[#This Row],[OrderQuantity]]</f>
        <v>16618</v>
      </c>
      <c r="AF1894">
        <f>MIS[[#This Row],[LTP]]*MIS[[#This Row],[OrderQuantity]]</f>
        <v>15470</v>
      </c>
      <c r="AG1894">
        <f>IF(MIS[[#This Row],[OrderSide]]="SELL",MIS[[#This Row],[VALUE]]-MIS[[#This Row],[LIVE_VALUE]],MIS[[#This Row],[LIVE_VALUE]]-MIS[[#This Row],[VALUE]])</f>
        <v>1148</v>
      </c>
      <c r="AH1894" t="str" cm="1">
        <f t="array" ref="AH1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4" t="str">
        <f>MIS[[#This Row],[TRADING SYMBOL]]</f>
        <v>SENSEX2552082500CE</v>
      </c>
      <c r="AJ1894" t="str">
        <f>IF(RIGHT(MIS[[#This Row],[Main/Hedge]],4)="MAIN","MAIN","HEDGE")</f>
        <v>MAIN</v>
      </c>
      <c r="AK1894" t="str" cm="1">
        <f t="array" ref="AK1894">_xlfn._xlws.FILTER(Table4[Column1],ISNUMBER(SEARCH(Table4[Column1],MIS[[#This Row],[OrderUniqueIdentifier]])),"")</f>
        <v>MS</v>
      </c>
    </row>
    <row r="1895" spans="1:37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>
        <f>_xlfn.XLOOKUP(MIS[[#This Row],[TRADING SYMBOL]],[1]Sheet1!$D:$D,[1]Sheet1!$C:$C)</f>
        <v>328</v>
      </c>
      <c r="AE1895">
        <f>MIS[[#This Row],[OrderAverageTradedPrice]]*MIS[[#This Row],[OrderQuantity]]</f>
        <v>87130</v>
      </c>
      <c r="AF1895">
        <f>MIS[[#This Row],[LTP]]*MIS[[#This Row],[OrderQuantity]]</f>
        <v>65600</v>
      </c>
      <c r="AG1895">
        <f>IF(MIS[[#This Row],[OrderSide]]="SELL",MIS[[#This Row],[VALUE]]-MIS[[#This Row],[LIVE_VALUE]],MIS[[#This Row],[LIVE_VALUE]]-MIS[[#This Row],[VALUE]])</f>
        <v>21530</v>
      </c>
      <c r="AH1895" t="str" cm="1">
        <f t="array" ref="AH1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5" t="str">
        <f>MIS[[#This Row],[TRADING SYMBOL]]</f>
        <v>SENSEX2552082100PE</v>
      </c>
      <c r="AJ1895" t="str">
        <f>IF(RIGHT(MIS[[#This Row],[Main/Hedge]],4)="MAIN","MAIN","HEDGE")</f>
        <v>MAIN</v>
      </c>
      <c r="AK1895" t="str" cm="1">
        <f t="array" ref="AK1895">_xlfn._xlws.FILTER(Table4[Column1],ISNUMBER(SEARCH(Table4[Column1],MIS[[#This Row],[OrderUniqueIdentifier]])),"")</f>
        <v>MS</v>
      </c>
    </row>
    <row r="1896" spans="1:37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>
        <f>_xlfn.XLOOKUP(MIS[[#This Row],[TRADING SYMBOL]],[1]Sheet1!$D:$D,[1]Sheet1!$C:$C)</f>
        <v>367</v>
      </c>
      <c r="AE1896">
        <f>MIS[[#This Row],[OrderAverageTradedPrice]]*MIS[[#This Row],[OrderQuantity]]</f>
        <v>9600</v>
      </c>
      <c r="AF1896">
        <f>MIS[[#This Row],[LTP]]*MIS[[#This Row],[OrderQuantity]]</f>
        <v>7340</v>
      </c>
      <c r="AG1896">
        <f>IF(MIS[[#This Row],[OrderSide]]="SELL",MIS[[#This Row],[VALUE]]-MIS[[#This Row],[LIVE_VALUE]],MIS[[#This Row],[LIVE_VALUE]]-MIS[[#This Row],[VALUE]])</f>
        <v>2260</v>
      </c>
      <c r="AH1896" t="str" cm="1">
        <f t="array" ref="AH1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6" t="str">
        <f>MIS[[#This Row],[TRADING SYMBOL]]</f>
        <v>SENSEX2552082200PE</v>
      </c>
      <c r="AJ1896" t="str">
        <f>IF(RIGHT(MIS[[#This Row],[Main/Hedge]],4)="MAIN","MAIN","HEDGE")</f>
        <v>MAIN</v>
      </c>
      <c r="AK1896" t="str" cm="1">
        <f t="array" ref="AK1896">_xlfn._xlws.FILTER(Table4[Column1],ISNUMBER(SEARCH(Table4[Column1],MIS[[#This Row],[OrderUniqueIdentifier]])),"")</f>
        <v>MS</v>
      </c>
    </row>
    <row r="1897" spans="1:37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>
        <f>_xlfn.XLOOKUP(MIS[[#This Row],[TRADING SYMBOL]],[1]Sheet1!$D:$D,[1]Sheet1!$C:$C)</f>
        <v>386.75</v>
      </c>
      <c r="AE1897">
        <f>MIS[[#This Row],[OrderAverageTradedPrice]]*MIS[[#This Row],[OrderQuantity]]</f>
        <v>8330</v>
      </c>
      <c r="AF1897">
        <f>MIS[[#This Row],[LTP]]*MIS[[#This Row],[OrderQuantity]]</f>
        <v>7735</v>
      </c>
      <c r="AG1897">
        <f>IF(MIS[[#This Row],[OrderSide]]="SELL",MIS[[#This Row],[VALUE]]-MIS[[#This Row],[LIVE_VALUE]],MIS[[#This Row],[LIVE_VALUE]]-MIS[[#This Row],[VALUE]])</f>
        <v>595</v>
      </c>
      <c r="AH1897" t="str" cm="1">
        <f t="array" ref="AH1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7" t="str">
        <f>MIS[[#This Row],[TRADING SYMBOL]]</f>
        <v>SENSEX2552082500CE</v>
      </c>
      <c r="AJ1897" t="str">
        <f>IF(RIGHT(MIS[[#This Row],[Main/Hedge]],4)="MAIN","MAIN","HEDGE")</f>
        <v>MAIN</v>
      </c>
      <c r="AK1897" t="str" cm="1">
        <f t="array" ref="AK1897">_xlfn._xlws.FILTER(Table4[Column1],ISNUMBER(SEARCH(Table4[Column1],MIS[[#This Row],[OrderUniqueIdentifier]])),"")</f>
        <v>MS</v>
      </c>
    </row>
    <row r="1898" spans="1:37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>
        <f>_xlfn.XLOOKUP(MIS[[#This Row],[TRADING SYMBOL]],[1]Sheet1!$D:$D,[1]Sheet1!$C:$C)</f>
        <v>367</v>
      </c>
      <c r="AE1898">
        <f>MIS[[#This Row],[OrderAverageTradedPrice]]*MIS[[#This Row],[OrderQuantity]]</f>
        <v>9595</v>
      </c>
      <c r="AF1898">
        <f>MIS[[#This Row],[LTP]]*MIS[[#This Row],[OrderQuantity]]</f>
        <v>7340</v>
      </c>
      <c r="AG1898">
        <f>IF(MIS[[#This Row],[OrderSide]]="SELL",MIS[[#This Row],[VALUE]]-MIS[[#This Row],[LIVE_VALUE]],MIS[[#This Row],[LIVE_VALUE]]-MIS[[#This Row],[VALUE]])</f>
        <v>2255</v>
      </c>
      <c r="AH1898" t="str" cm="1">
        <f t="array" ref="AH1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8" t="str">
        <f>MIS[[#This Row],[TRADING SYMBOL]]</f>
        <v>SENSEX2552082200PE</v>
      </c>
      <c r="AJ1898" t="str">
        <f>IF(RIGHT(MIS[[#This Row],[Main/Hedge]],4)="MAIN","MAIN","HEDGE")</f>
        <v>MAIN</v>
      </c>
      <c r="AK1898" t="str" cm="1">
        <f t="array" ref="AK1898">_xlfn._xlws.FILTER(Table4[Column1],ISNUMBER(SEARCH(Table4[Column1],MIS[[#This Row],[OrderUniqueIdentifier]])),"")</f>
        <v>MS</v>
      </c>
    </row>
    <row r="1899" spans="1:37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>
        <f>_xlfn.XLOOKUP(MIS[[#This Row],[TRADING SYMBOL]],[1]Sheet1!$D:$D,[1]Sheet1!$C:$C)</f>
        <v>441.2</v>
      </c>
      <c r="AE1899">
        <f>MIS[[#This Row],[OrderAverageTradedPrice]]*MIS[[#This Row],[OrderQuantity]]</f>
        <v>37022</v>
      </c>
      <c r="AF1899">
        <f>MIS[[#This Row],[LTP]]*MIS[[#This Row],[OrderQuantity]]</f>
        <v>35296</v>
      </c>
      <c r="AG1899">
        <f>IF(MIS[[#This Row],[OrderSide]]="SELL",MIS[[#This Row],[VALUE]]-MIS[[#This Row],[LIVE_VALUE]],MIS[[#This Row],[LIVE_VALUE]]-MIS[[#This Row],[VALUE]])</f>
        <v>1726</v>
      </c>
      <c r="AH1899" t="str" cm="1">
        <f t="array" ref="AH1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9" t="str">
        <f>MIS[[#This Row],[TRADING SYMBOL]]</f>
        <v>SENSEX2552082400CE</v>
      </c>
      <c r="AJ1899" t="str">
        <f>IF(RIGHT(MIS[[#This Row],[Main/Hedge]],4)="MAIN","MAIN","HEDGE")</f>
        <v>MAIN</v>
      </c>
      <c r="AK1899" t="str" cm="1">
        <f t="array" ref="AK1899">_xlfn._xlws.FILTER(Table4[Column1],ISNUMBER(SEARCH(Table4[Column1],MIS[[#This Row],[OrderUniqueIdentifier]])),"")</f>
        <v>MS</v>
      </c>
    </row>
    <row r="1900" spans="1:37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>
        <f>_xlfn.XLOOKUP(MIS[[#This Row],[TRADING SYMBOL]],[1]Sheet1!$D:$D,[1]Sheet1!$C:$C)</f>
        <v>441.2</v>
      </c>
      <c r="AE1900">
        <f>MIS[[#This Row],[OrderAverageTradedPrice]]*MIS[[#This Row],[OrderQuantity]]</f>
        <v>18482</v>
      </c>
      <c r="AF1900">
        <f>MIS[[#This Row],[LTP]]*MIS[[#This Row],[OrderQuantity]]</f>
        <v>17648</v>
      </c>
      <c r="AG1900">
        <f>IF(MIS[[#This Row],[OrderSide]]="SELL",MIS[[#This Row],[VALUE]]-MIS[[#This Row],[LIVE_VALUE]],MIS[[#This Row],[LIVE_VALUE]]-MIS[[#This Row],[VALUE]])</f>
        <v>834</v>
      </c>
      <c r="AH1900" t="str" cm="1">
        <f t="array" ref="AH1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0" t="str">
        <f>MIS[[#This Row],[TRADING SYMBOL]]</f>
        <v>SENSEX2552082400CE</v>
      </c>
      <c r="AJ1900" t="str">
        <f>IF(RIGHT(MIS[[#This Row],[Main/Hedge]],4)="MAIN","MAIN","HEDGE")</f>
        <v>MAIN</v>
      </c>
      <c r="AK1900" t="str" cm="1">
        <f t="array" ref="AK1900">_xlfn._xlws.FILTER(Table4[Column1],ISNUMBER(SEARCH(Table4[Column1],MIS[[#This Row],[OrderUniqueIdentifier]])),"")</f>
        <v>MS</v>
      </c>
    </row>
    <row r="1901" spans="1:37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>
        <f>_xlfn.XLOOKUP(MIS[[#This Row],[TRADING SYMBOL]],[1]Sheet1!$D:$D,[1]Sheet1!$C:$C)</f>
        <v>441.2</v>
      </c>
      <c r="AE1901">
        <f>MIS[[#This Row],[OrderAverageTradedPrice]]*MIS[[#This Row],[OrderQuantity]]</f>
        <v>18398</v>
      </c>
      <c r="AF1901">
        <f>MIS[[#This Row],[LTP]]*MIS[[#This Row],[OrderQuantity]]</f>
        <v>17648</v>
      </c>
      <c r="AG1901">
        <f>IF(MIS[[#This Row],[OrderSide]]="SELL",MIS[[#This Row],[VALUE]]-MIS[[#This Row],[LIVE_VALUE]],MIS[[#This Row],[LIVE_VALUE]]-MIS[[#This Row],[VALUE]])</f>
        <v>750</v>
      </c>
      <c r="AH1901" t="str" cm="1">
        <f t="array" ref="AH1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1" t="str">
        <f>MIS[[#This Row],[TRADING SYMBOL]]</f>
        <v>SENSEX2552082400CE</v>
      </c>
      <c r="AJ1901" t="str">
        <f>IF(RIGHT(MIS[[#This Row],[Main/Hedge]],4)="MAIN","MAIN","HEDGE")</f>
        <v>MAIN</v>
      </c>
      <c r="AK1901" t="str" cm="1">
        <f t="array" ref="AK1901">_xlfn._xlws.FILTER(Table4[Column1],ISNUMBER(SEARCH(Table4[Column1],MIS[[#This Row],[OrderUniqueIdentifier]])),"")</f>
        <v>MS</v>
      </c>
    </row>
    <row r="1902" spans="1:37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>
        <f>_xlfn.XLOOKUP(MIS[[#This Row],[TRADING SYMBOL]],[1]Sheet1!$D:$D,[1]Sheet1!$C:$C)</f>
        <v>409.5</v>
      </c>
      <c r="AE1902">
        <f>MIS[[#This Row],[OrderAverageTradedPrice]]*MIS[[#This Row],[OrderQuantity]]</f>
        <v>10493</v>
      </c>
      <c r="AF1902">
        <f>MIS[[#This Row],[LTP]]*MIS[[#This Row],[OrderQuantity]]</f>
        <v>8190</v>
      </c>
      <c r="AG1902">
        <f>IF(MIS[[#This Row],[OrderSide]]="SELL",MIS[[#This Row],[VALUE]]-MIS[[#This Row],[LIVE_VALUE]],MIS[[#This Row],[LIVE_VALUE]]-MIS[[#This Row],[VALUE]])</f>
        <v>2303</v>
      </c>
      <c r="AH1902" t="str" cm="1">
        <f t="array" ref="AH1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2" t="str">
        <f>MIS[[#This Row],[TRADING SYMBOL]]</f>
        <v>SENSEX2552082300PE</v>
      </c>
      <c r="AJ1902" t="str">
        <f>IF(RIGHT(MIS[[#This Row],[Main/Hedge]],4)="MAIN","MAIN","HEDGE")</f>
        <v>MAIN</v>
      </c>
      <c r="AK1902" t="str" cm="1">
        <f t="array" ref="AK1902">_xlfn._xlws.FILTER(Table4[Column1],ISNUMBER(SEARCH(Table4[Column1],MIS[[#This Row],[OrderUniqueIdentifier]])),"")</f>
        <v>MS</v>
      </c>
    </row>
    <row r="1903" spans="1:37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>
        <f>_xlfn.XLOOKUP(MIS[[#This Row],[TRADING SYMBOL]],[1]Sheet1!$D:$D,[1]Sheet1!$C:$C)</f>
        <v>441.2</v>
      </c>
      <c r="AE1903">
        <f>MIS[[#This Row],[OrderAverageTradedPrice]]*MIS[[#This Row],[OrderQuantity]]</f>
        <v>9218</v>
      </c>
      <c r="AF1903">
        <f>MIS[[#This Row],[LTP]]*MIS[[#This Row],[OrderQuantity]]</f>
        <v>8824</v>
      </c>
      <c r="AG1903">
        <f>IF(MIS[[#This Row],[OrderSide]]="SELL",MIS[[#This Row],[VALUE]]-MIS[[#This Row],[LIVE_VALUE]],MIS[[#This Row],[LIVE_VALUE]]-MIS[[#This Row],[VALUE]])</f>
        <v>394</v>
      </c>
      <c r="AH1903" t="str" cm="1">
        <f t="array" ref="AH1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3" t="str">
        <f>MIS[[#This Row],[TRADING SYMBOL]]</f>
        <v>SENSEX2552082400CE</v>
      </c>
      <c r="AJ1903" t="str">
        <f>IF(RIGHT(MIS[[#This Row],[Main/Hedge]],4)="MAIN","MAIN","HEDGE")</f>
        <v>MAIN</v>
      </c>
      <c r="AK1903" t="str" cm="1">
        <f t="array" ref="AK1903">_xlfn._xlws.FILTER(Table4[Column1],ISNUMBER(SEARCH(Table4[Column1],MIS[[#This Row],[OrderUniqueIdentifier]])),"")</f>
        <v>MS</v>
      </c>
    </row>
    <row r="1904" spans="1:37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>
        <f>_xlfn.XLOOKUP(MIS[[#This Row],[TRADING SYMBOL]],[1]Sheet1!$D:$D,[1]Sheet1!$C:$C)</f>
        <v>367</v>
      </c>
      <c r="AE1904">
        <f>MIS[[#This Row],[OrderAverageTradedPrice]]*MIS[[#This Row],[OrderQuantity]]</f>
        <v>28770</v>
      </c>
      <c r="AF1904">
        <f>MIS[[#This Row],[LTP]]*MIS[[#This Row],[OrderQuantity]]</f>
        <v>22020</v>
      </c>
      <c r="AG1904">
        <f>IF(MIS[[#This Row],[OrderSide]]="SELL",MIS[[#This Row],[VALUE]]-MIS[[#This Row],[LIVE_VALUE]],MIS[[#This Row],[LIVE_VALUE]]-MIS[[#This Row],[VALUE]])</f>
        <v>6750</v>
      </c>
      <c r="AH1904" t="str" cm="1">
        <f t="array" ref="AH1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4" t="str">
        <f>MIS[[#This Row],[TRADING SYMBOL]]</f>
        <v>SENSEX2552082200PE</v>
      </c>
      <c r="AJ1904" t="str">
        <f>IF(RIGHT(MIS[[#This Row],[Main/Hedge]],4)="MAIN","MAIN","HEDGE")</f>
        <v>MAIN</v>
      </c>
      <c r="AK1904" t="str" cm="1">
        <f t="array" ref="AK1904">_xlfn._xlws.FILTER(Table4[Column1],ISNUMBER(SEARCH(Table4[Column1],MIS[[#This Row],[OrderUniqueIdentifier]])),"")</f>
        <v>MS</v>
      </c>
    </row>
    <row r="1905" spans="1:37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>
        <f>_xlfn.XLOOKUP(MIS[[#This Row],[TRADING SYMBOL]],[1]Sheet1!$D:$D,[1]Sheet1!$C:$C)</f>
        <v>386.75</v>
      </c>
      <c r="AE1905">
        <f>MIS[[#This Row],[OrderAverageTradedPrice]]*MIS[[#This Row],[OrderQuantity]]</f>
        <v>24886.999999999982</v>
      </c>
      <c r="AF1905">
        <f>MIS[[#This Row],[LTP]]*MIS[[#This Row],[OrderQuantity]]</f>
        <v>23205</v>
      </c>
      <c r="AG1905">
        <f>IF(MIS[[#This Row],[OrderSide]]="SELL",MIS[[#This Row],[VALUE]]-MIS[[#This Row],[LIVE_VALUE]],MIS[[#This Row],[LIVE_VALUE]]-MIS[[#This Row],[VALUE]])</f>
        <v>1681.9999999999818</v>
      </c>
      <c r="AH1905" t="str" cm="1">
        <f t="array" ref="AH1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5" t="str">
        <f>MIS[[#This Row],[TRADING SYMBOL]]</f>
        <v>SENSEX2552082500CE</v>
      </c>
      <c r="AJ1905" t="str">
        <f>IF(RIGHT(MIS[[#This Row],[Main/Hedge]],4)="MAIN","MAIN","HEDGE")</f>
        <v>MAIN</v>
      </c>
      <c r="AK1905" t="str" cm="1">
        <f t="array" ref="AK1905">_xlfn._xlws.FILTER(Table4[Column1],ISNUMBER(SEARCH(Table4[Column1],MIS[[#This Row],[OrderUniqueIdentifier]])),"")</f>
        <v>MS</v>
      </c>
    </row>
    <row r="1906" spans="1:37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>
        <f>_xlfn.XLOOKUP(MIS[[#This Row],[TRADING SYMBOL]],[1]Sheet1!$D:$D,[1]Sheet1!$C:$C)</f>
        <v>386.75</v>
      </c>
      <c r="AE1906">
        <f>MIS[[#This Row],[OrderAverageTradedPrice]]*MIS[[#This Row],[OrderQuantity]]</f>
        <v>16648</v>
      </c>
      <c r="AF1906">
        <f>MIS[[#This Row],[LTP]]*MIS[[#This Row],[OrderQuantity]]</f>
        <v>15470</v>
      </c>
      <c r="AG1906">
        <f>IF(MIS[[#This Row],[OrderSide]]="SELL",MIS[[#This Row],[VALUE]]-MIS[[#This Row],[LIVE_VALUE]],MIS[[#This Row],[LIVE_VALUE]]-MIS[[#This Row],[VALUE]])</f>
        <v>1178</v>
      </c>
      <c r="AH1906" t="str" cm="1">
        <f t="array" ref="AH1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6" t="str">
        <f>MIS[[#This Row],[TRADING SYMBOL]]</f>
        <v>SENSEX2552082500CE</v>
      </c>
      <c r="AJ1906" t="str">
        <f>IF(RIGHT(MIS[[#This Row],[Main/Hedge]],4)="MAIN","MAIN","HEDGE")</f>
        <v>MAIN</v>
      </c>
      <c r="AK1906" t="str" cm="1">
        <f t="array" ref="AK1906">_xlfn._xlws.FILTER(Table4[Column1],ISNUMBER(SEARCH(Table4[Column1],MIS[[#This Row],[OrderUniqueIdentifier]])),"")</f>
        <v>MS</v>
      </c>
    </row>
    <row r="1907" spans="1:37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>
        <f>_xlfn.XLOOKUP(MIS[[#This Row],[TRADING SYMBOL]],[1]Sheet1!$D:$D,[1]Sheet1!$C:$C)</f>
        <v>386.75</v>
      </c>
      <c r="AE1907">
        <f>MIS[[#This Row],[OrderAverageTradedPrice]]*MIS[[#This Row],[OrderQuantity]]</f>
        <v>8289</v>
      </c>
      <c r="AF1907">
        <f>MIS[[#This Row],[LTP]]*MIS[[#This Row],[OrderQuantity]]</f>
        <v>7735</v>
      </c>
      <c r="AG1907">
        <f>IF(MIS[[#This Row],[OrderSide]]="SELL",MIS[[#This Row],[VALUE]]-MIS[[#This Row],[LIVE_VALUE]],MIS[[#This Row],[LIVE_VALUE]]-MIS[[#This Row],[VALUE]])</f>
        <v>554</v>
      </c>
      <c r="AH1907" t="str" cm="1">
        <f t="array" ref="AH1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7" t="str">
        <f>MIS[[#This Row],[TRADING SYMBOL]]</f>
        <v>SENSEX2552082500CE</v>
      </c>
      <c r="AJ1907" t="str">
        <f>IF(RIGHT(MIS[[#This Row],[Main/Hedge]],4)="MAIN","MAIN","HEDGE")</f>
        <v>MAIN</v>
      </c>
      <c r="AK1907" t="str" cm="1">
        <f t="array" ref="AK1907">_xlfn._xlws.FILTER(Table4[Column1],ISNUMBER(SEARCH(Table4[Column1],MIS[[#This Row],[OrderUniqueIdentifier]])),"")</f>
        <v>MS</v>
      </c>
    </row>
    <row r="1908" spans="1:37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>
        <f>_xlfn.XLOOKUP(MIS[[#This Row],[TRADING SYMBOL]],[1]Sheet1!$D:$D,[1]Sheet1!$C:$C)</f>
        <v>328</v>
      </c>
      <c r="AE1908">
        <f>MIS[[#This Row],[OrderAverageTradedPrice]]*MIS[[#This Row],[OrderQuantity]]</f>
        <v>8730</v>
      </c>
      <c r="AF1908">
        <f>MIS[[#This Row],[LTP]]*MIS[[#This Row],[OrderQuantity]]</f>
        <v>6560</v>
      </c>
      <c r="AG1908">
        <f>IF(MIS[[#This Row],[OrderSide]]="SELL",MIS[[#This Row],[VALUE]]-MIS[[#This Row],[LIVE_VALUE]],MIS[[#This Row],[LIVE_VALUE]]-MIS[[#This Row],[VALUE]])</f>
        <v>2170</v>
      </c>
      <c r="AH1908" t="str" cm="1">
        <f t="array" ref="AH1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8" t="str">
        <f>MIS[[#This Row],[TRADING SYMBOL]]</f>
        <v>SENSEX2552082100PE</v>
      </c>
      <c r="AJ1908" t="str">
        <f>IF(RIGHT(MIS[[#This Row],[Main/Hedge]],4)="MAIN","MAIN","HEDGE")</f>
        <v>MAIN</v>
      </c>
      <c r="AK1908" t="str" cm="1">
        <f t="array" ref="AK1908">_xlfn._xlws.FILTER(Table4[Column1],ISNUMBER(SEARCH(Table4[Column1],MIS[[#This Row],[OrderUniqueIdentifier]])),"")</f>
        <v>MS</v>
      </c>
    </row>
    <row r="1909" spans="1:37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>
        <f>_xlfn.XLOOKUP(MIS[[#This Row],[TRADING SYMBOL]],[1]Sheet1!$D:$D,[1]Sheet1!$C:$C)</f>
        <v>386.75</v>
      </c>
      <c r="AE1909">
        <f>MIS[[#This Row],[OrderAverageTradedPrice]]*MIS[[#This Row],[OrderQuantity]]</f>
        <v>66476</v>
      </c>
      <c r="AF1909">
        <f>MIS[[#This Row],[LTP]]*MIS[[#This Row],[OrderQuantity]]</f>
        <v>61880</v>
      </c>
      <c r="AG1909">
        <f>IF(MIS[[#This Row],[OrderSide]]="SELL",MIS[[#This Row],[VALUE]]-MIS[[#This Row],[LIVE_VALUE]],MIS[[#This Row],[LIVE_VALUE]]-MIS[[#This Row],[VALUE]])</f>
        <v>4596</v>
      </c>
      <c r="AH1909" t="str" cm="1">
        <f t="array" ref="AH1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9" t="str">
        <f>MIS[[#This Row],[TRADING SYMBOL]]</f>
        <v>SENSEX2552082500CE</v>
      </c>
      <c r="AJ1909" t="str">
        <f>IF(RIGHT(MIS[[#This Row],[Main/Hedge]],4)="MAIN","MAIN","HEDGE")</f>
        <v>MAIN</v>
      </c>
      <c r="AK1909" t="str" cm="1">
        <f t="array" ref="AK1909">_xlfn._xlws.FILTER(Table4[Column1],ISNUMBER(SEARCH(Table4[Column1],MIS[[#This Row],[OrderUniqueIdentifier]])),"")</f>
        <v>MS</v>
      </c>
    </row>
    <row r="1910" spans="1:37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>
        <f>_xlfn.XLOOKUP(MIS[[#This Row],[TRADING SYMBOL]],[1]Sheet1!$D:$D,[1]Sheet1!$C:$C)</f>
        <v>328</v>
      </c>
      <c r="AE1910">
        <f>MIS[[#This Row],[OrderAverageTradedPrice]]*MIS[[#This Row],[OrderQuantity]]</f>
        <v>69838</v>
      </c>
      <c r="AF1910">
        <f>MIS[[#This Row],[LTP]]*MIS[[#This Row],[OrderQuantity]]</f>
        <v>52480</v>
      </c>
      <c r="AG1910">
        <f>IF(MIS[[#This Row],[OrderSide]]="SELL",MIS[[#This Row],[VALUE]]-MIS[[#This Row],[LIVE_VALUE]],MIS[[#This Row],[LIVE_VALUE]]-MIS[[#This Row],[VALUE]])</f>
        <v>17358</v>
      </c>
      <c r="AH1910" t="str" cm="1">
        <f t="array" ref="AH1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0" t="str">
        <f>MIS[[#This Row],[TRADING SYMBOL]]</f>
        <v>SENSEX2552082100PE</v>
      </c>
      <c r="AJ1910" t="str">
        <f>IF(RIGHT(MIS[[#This Row],[Main/Hedge]],4)="MAIN","MAIN","HEDGE")</f>
        <v>MAIN</v>
      </c>
      <c r="AK1910" t="str" cm="1">
        <f t="array" ref="AK1910">_xlfn._xlws.FILTER(Table4[Column1],ISNUMBER(SEARCH(Table4[Column1],MIS[[#This Row],[OrderUniqueIdentifier]])),"")</f>
        <v>MS</v>
      </c>
    </row>
    <row r="1911" spans="1:37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>
        <f>_xlfn.XLOOKUP(MIS[[#This Row],[TRADING SYMBOL]],[1]Sheet1!$D:$D,[1]Sheet1!$C:$C)</f>
        <v>367</v>
      </c>
      <c r="AE1911">
        <f>MIS[[#This Row],[OrderAverageTradedPrice]]*MIS[[#This Row],[OrderQuantity]]</f>
        <v>19144</v>
      </c>
      <c r="AF1911">
        <f>MIS[[#This Row],[LTP]]*MIS[[#This Row],[OrderQuantity]]</f>
        <v>14680</v>
      </c>
      <c r="AG1911">
        <f>IF(MIS[[#This Row],[OrderSide]]="SELL",MIS[[#This Row],[VALUE]]-MIS[[#This Row],[LIVE_VALUE]],MIS[[#This Row],[LIVE_VALUE]]-MIS[[#This Row],[VALUE]])</f>
        <v>4464</v>
      </c>
      <c r="AH1911" t="str" cm="1">
        <f t="array" ref="AH1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1" t="str">
        <f>MIS[[#This Row],[TRADING SYMBOL]]</f>
        <v>SENSEX2552082200PE</v>
      </c>
      <c r="AJ1911" t="str">
        <f>IF(RIGHT(MIS[[#This Row],[Main/Hedge]],4)="MAIN","MAIN","HEDGE")</f>
        <v>MAIN</v>
      </c>
      <c r="AK1911" t="str" cm="1">
        <f t="array" ref="AK1911">_xlfn._xlws.FILTER(Table4[Column1],ISNUMBER(SEARCH(Table4[Column1],MIS[[#This Row],[OrderUniqueIdentifier]])),"")</f>
        <v>MS</v>
      </c>
    </row>
    <row r="1912" spans="1:37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>
        <f>_xlfn.XLOOKUP(MIS[[#This Row],[TRADING SYMBOL]],[1]Sheet1!$D:$D,[1]Sheet1!$C:$C)</f>
        <v>386.75</v>
      </c>
      <c r="AE1912">
        <f>MIS[[#This Row],[OrderAverageTradedPrice]]*MIS[[#This Row],[OrderQuantity]]</f>
        <v>33304</v>
      </c>
      <c r="AF1912">
        <f>MIS[[#This Row],[LTP]]*MIS[[#This Row],[OrderQuantity]]</f>
        <v>30940</v>
      </c>
      <c r="AG1912">
        <f>IF(MIS[[#This Row],[OrderSide]]="SELL",MIS[[#This Row],[VALUE]]-MIS[[#This Row],[LIVE_VALUE]],MIS[[#This Row],[LIVE_VALUE]]-MIS[[#This Row],[VALUE]])</f>
        <v>2364</v>
      </c>
      <c r="AH1912" t="str" cm="1">
        <f t="array" ref="AH1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2" t="str">
        <f>MIS[[#This Row],[TRADING SYMBOL]]</f>
        <v>SENSEX2552082500CE</v>
      </c>
      <c r="AJ1912" t="str">
        <f>IF(RIGHT(MIS[[#This Row],[Main/Hedge]],4)="MAIN","MAIN","HEDGE")</f>
        <v>MAIN</v>
      </c>
      <c r="AK1912" t="str" cm="1">
        <f t="array" ref="AK1912">_xlfn._xlws.FILTER(Table4[Column1],ISNUMBER(SEARCH(Table4[Column1],MIS[[#This Row],[OrderUniqueIdentifier]])),"")</f>
        <v>MS</v>
      </c>
    </row>
    <row r="1913" spans="1:37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>
        <f>_xlfn.XLOOKUP(MIS[[#This Row],[TRADING SYMBOL]],[1]Sheet1!$D:$D,[1]Sheet1!$C:$C)</f>
        <v>409.5</v>
      </c>
      <c r="AE1913">
        <f>MIS[[#This Row],[OrderAverageTradedPrice]]*MIS[[#This Row],[OrderQuantity]]</f>
        <v>20948</v>
      </c>
      <c r="AF1913">
        <f>MIS[[#This Row],[LTP]]*MIS[[#This Row],[OrderQuantity]]</f>
        <v>16380</v>
      </c>
      <c r="AG1913">
        <f>IF(MIS[[#This Row],[OrderSide]]="SELL",MIS[[#This Row],[VALUE]]-MIS[[#This Row],[LIVE_VALUE]],MIS[[#This Row],[LIVE_VALUE]]-MIS[[#This Row],[VALUE]])</f>
        <v>4568</v>
      </c>
      <c r="AH1913" t="str" cm="1">
        <f t="array" ref="AH1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3" t="str">
        <f>MIS[[#This Row],[TRADING SYMBOL]]</f>
        <v>SENSEX2552082300PE</v>
      </c>
      <c r="AJ1913" t="str">
        <f>IF(RIGHT(MIS[[#This Row],[Main/Hedge]],4)="MAIN","MAIN","HEDGE")</f>
        <v>MAIN</v>
      </c>
      <c r="AK1913" t="str" cm="1">
        <f t="array" ref="AK1913">_xlfn._xlws.FILTER(Table4[Column1],ISNUMBER(SEARCH(Table4[Column1],MIS[[#This Row],[OrderUniqueIdentifier]])),"")</f>
        <v>MS</v>
      </c>
    </row>
    <row r="1914" spans="1:37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>
        <f>_xlfn.XLOOKUP(MIS[[#This Row],[TRADING SYMBOL]],[1]Sheet1!$D:$D,[1]Sheet1!$C:$C)</f>
        <v>367</v>
      </c>
      <c r="AE1914">
        <f>MIS[[#This Row],[OrderAverageTradedPrice]]*MIS[[#This Row],[OrderQuantity]]</f>
        <v>67058.999999999985</v>
      </c>
      <c r="AF1914">
        <f>MIS[[#This Row],[LTP]]*MIS[[#This Row],[OrderQuantity]]</f>
        <v>51380</v>
      </c>
      <c r="AG1914">
        <f>IF(MIS[[#This Row],[OrderSide]]="SELL",MIS[[#This Row],[VALUE]]-MIS[[#This Row],[LIVE_VALUE]],MIS[[#This Row],[LIVE_VALUE]]-MIS[[#This Row],[VALUE]])</f>
        <v>15678.999999999985</v>
      </c>
      <c r="AH1914" t="str" cm="1">
        <f t="array" ref="AH1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4" t="str">
        <f>MIS[[#This Row],[TRADING SYMBOL]]</f>
        <v>SENSEX2552082200PE</v>
      </c>
      <c r="AJ1914" t="str">
        <f>IF(RIGHT(MIS[[#This Row],[Main/Hedge]],4)="MAIN","MAIN","HEDGE")</f>
        <v>MAIN</v>
      </c>
      <c r="AK1914" t="str" cm="1">
        <f t="array" ref="AK1914">_xlfn._xlws.FILTER(Table4[Column1],ISNUMBER(SEARCH(Table4[Column1],MIS[[#This Row],[OrderUniqueIdentifier]])),"")</f>
        <v>MS</v>
      </c>
    </row>
    <row r="1915" spans="1:37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>
        <f>_xlfn.XLOOKUP(MIS[[#This Row],[TRADING SYMBOL]],[1]Sheet1!$D:$D,[1]Sheet1!$C:$C)</f>
        <v>328</v>
      </c>
      <c r="AE1915">
        <f>MIS[[#This Row],[OrderAverageTradedPrice]]*MIS[[#This Row],[OrderQuantity]]</f>
        <v>17490</v>
      </c>
      <c r="AF1915">
        <f>MIS[[#This Row],[LTP]]*MIS[[#This Row],[OrderQuantity]]</f>
        <v>13120</v>
      </c>
      <c r="AG1915">
        <f>IF(MIS[[#This Row],[OrderSide]]="SELL",MIS[[#This Row],[VALUE]]-MIS[[#This Row],[LIVE_VALUE]],MIS[[#This Row],[LIVE_VALUE]]-MIS[[#This Row],[VALUE]])</f>
        <v>4370</v>
      </c>
      <c r="AH1915" t="str" cm="1">
        <f t="array" ref="AH1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5" t="str">
        <f>MIS[[#This Row],[TRADING SYMBOL]]</f>
        <v>SENSEX2552082100PE</v>
      </c>
      <c r="AJ1915" t="str">
        <f>IF(RIGHT(MIS[[#This Row],[Main/Hedge]],4)="MAIN","MAIN","HEDGE")</f>
        <v>MAIN</v>
      </c>
      <c r="AK1915" t="str" cm="1">
        <f t="array" ref="AK1915">_xlfn._xlws.FILTER(Table4[Column1],ISNUMBER(SEARCH(Table4[Column1],MIS[[#This Row],[OrderUniqueIdentifier]])),"")</f>
        <v>MS</v>
      </c>
    </row>
    <row r="1916" spans="1:37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>
        <f>_xlfn.XLOOKUP(MIS[[#This Row],[TRADING SYMBOL]],[1]Sheet1!$D:$D,[1]Sheet1!$C:$C)</f>
        <v>367</v>
      </c>
      <c r="AE1916">
        <f>MIS[[#This Row],[OrderAverageTradedPrice]]*MIS[[#This Row],[OrderQuantity]]</f>
        <v>9569</v>
      </c>
      <c r="AF1916">
        <f>MIS[[#This Row],[LTP]]*MIS[[#This Row],[OrderQuantity]]</f>
        <v>7340</v>
      </c>
      <c r="AG1916">
        <f>IF(MIS[[#This Row],[OrderSide]]="SELL",MIS[[#This Row],[VALUE]]-MIS[[#This Row],[LIVE_VALUE]],MIS[[#This Row],[LIVE_VALUE]]-MIS[[#This Row],[VALUE]])</f>
        <v>2229</v>
      </c>
      <c r="AH1916" t="str" cm="1">
        <f t="array" ref="AH1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6" t="str">
        <f>MIS[[#This Row],[TRADING SYMBOL]]</f>
        <v>SENSEX2552082200PE</v>
      </c>
      <c r="AJ1916" t="str">
        <f>IF(RIGHT(MIS[[#This Row],[Main/Hedge]],4)="MAIN","MAIN","HEDGE")</f>
        <v>MAIN</v>
      </c>
      <c r="AK1916" t="str" cm="1">
        <f t="array" ref="AK1916">_xlfn._xlws.FILTER(Table4[Column1],ISNUMBER(SEARCH(Table4[Column1],MIS[[#This Row],[OrderUniqueIdentifier]])),"")</f>
        <v>MS</v>
      </c>
    </row>
    <row r="1917" spans="1:37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>
        <f>_xlfn.XLOOKUP(MIS[[#This Row],[TRADING SYMBOL]],[1]Sheet1!$D:$D,[1]Sheet1!$C:$C)</f>
        <v>367</v>
      </c>
      <c r="AE1917">
        <f>MIS[[#This Row],[OrderAverageTradedPrice]]*MIS[[#This Row],[OrderQuantity]]</f>
        <v>57444</v>
      </c>
      <c r="AF1917">
        <f>MIS[[#This Row],[LTP]]*MIS[[#This Row],[OrderQuantity]]</f>
        <v>44040</v>
      </c>
      <c r="AG1917">
        <f>IF(MIS[[#This Row],[OrderSide]]="SELL",MIS[[#This Row],[VALUE]]-MIS[[#This Row],[LIVE_VALUE]],MIS[[#This Row],[LIVE_VALUE]]-MIS[[#This Row],[VALUE]])</f>
        <v>13404</v>
      </c>
      <c r="AH1917" t="str" cm="1">
        <f t="array" ref="AH1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7" t="str">
        <f>MIS[[#This Row],[TRADING SYMBOL]]</f>
        <v>SENSEX2552082200PE</v>
      </c>
      <c r="AJ1917" t="str">
        <f>IF(RIGHT(MIS[[#This Row],[Main/Hedge]],4)="MAIN","MAIN","HEDGE")</f>
        <v>MAIN</v>
      </c>
      <c r="AK1917" t="str" cm="1">
        <f t="array" ref="AK1917">_xlfn._xlws.FILTER(Table4[Column1],ISNUMBER(SEARCH(Table4[Column1],MIS[[#This Row],[OrderUniqueIdentifier]])),"")</f>
        <v>MS</v>
      </c>
    </row>
    <row r="1918" spans="1:37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>
        <f>_xlfn.XLOOKUP(MIS[[#This Row],[TRADING SYMBOL]],[1]Sheet1!$D:$D,[1]Sheet1!$C:$C)</f>
        <v>328</v>
      </c>
      <c r="AE1918">
        <f>MIS[[#This Row],[OrderAverageTradedPrice]]*MIS[[#This Row],[OrderQuantity]]</f>
        <v>8741</v>
      </c>
      <c r="AF1918">
        <f>MIS[[#This Row],[LTP]]*MIS[[#This Row],[OrderQuantity]]</f>
        <v>6560</v>
      </c>
      <c r="AG1918">
        <f>IF(MIS[[#This Row],[OrderSide]]="SELL",MIS[[#This Row],[VALUE]]-MIS[[#This Row],[LIVE_VALUE]],MIS[[#This Row],[LIVE_VALUE]]-MIS[[#This Row],[VALUE]])</f>
        <v>2181</v>
      </c>
      <c r="AH1918" t="str" cm="1">
        <f t="array" ref="AH1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8" t="str">
        <f>MIS[[#This Row],[TRADING SYMBOL]]</f>
        <v>SENSEX2552082100PE</v>
      </c>
      <c r="AJ1918" t="str">
        <f>IF(RIGHT(MIS[[#This Row],[Main/Hedge]],4)="MAIN","MAIN","HEDGE")</f>
        <v>MAIN</v>
      </c>
      <c r="AK1918" t="str" cm="1">
        <f t="array" ref="AK1918">_xlfn._xlws.FILTER(Table4[Column1],ISNUMBER(SEARCH(Table4[Column1],MIS[[#This Row],[OrderUniqueIdentifier]])),"")</f>
        <v>MS</v>
      </c>
    </row>
    <row r="1919" spans="1:37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>
        <f>_xlfn.XLOOKUP(MIS[[#This Row],[TRADING SYMBOL]],[1]Sheet1!$D:$D,[1]Sheet1!$C:$C)</f>
        <v>367</v>
      </c>
      <c r="AE1919">
        <f>MIS[[#This Row],[OrderAverageTradedPrice]]*MIS[[#This Row],[OrderQuantity]]</f>
        <v>9572</v>
      </c>
      <c r="AF1919">
        <f>MIS[[#This Row],[LTP]]*MIS[[#This Row],[OrderQuantity]]</f>
        <v>7340</v>
      </c>
      <c r="AG1919">
        <f>IF(MIS[[#This Row],[OrderSide]]="SELL",MIS[[#This Row],[VALUE]]-MIS[[#This Row],[LIVE_VALUE]],MIS[[#This Row],[LIVE_VALUE]]-MIS[[#This Row],[VALUE]])</f>
        <v>2232</v>
      </c>
      <c r="AH1919" t="str" cm="1">
        <f t="array" ref="AH1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9" t="str">
        <f>MIS[[#This Row],[TRADING SYMBOL]]</f>
        <v>SENSEX2552082200PE</v>
      </c>
      <c r="AJ1919" t="str">
        <f>IF(RIGHT(MIS[[#This Row],[Main/Hedge]],4)="MAIN","MAIN","HEDGE")</f>
        <v>MAIN</v>
      </c>
      <c r="AK1919" t="str" cm="1">
        <f t="array" ref="AK1919">_xlfn._xlws.FILTER(Table4[Column1],ISNUMBER(SEARCH(Table4[Column1],MIS[[#This Row],[OrderUniqueIdentifier]])),"")</f>
        <v>MS</v>
      </c>
    </row>
    <row r="1920" spans="1:37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>
        <f>_xlfn.XLOOKUP(MIS[[#This Row],[TRADING SYMBOL]],[1]Sheet1!$D:$D,[1]Sheet1!$C:$C)</f>
        <v>490.65</v>
      </c>
      <c r="AE1920">
        <f>MIS[[#This Row],[OrderAverageTradedPrice]]*MIS[[#This Row],[OrderQuantity]]</f>
        <v>10238</v>
      </c>
      <c r="AF1920">
        <f>MIS[[#This Row],[LTP]]*MIS[[#This Row],[OrderQuantity]]</f>
        <v>9813</v>
      </c>
      <c r="AG1920">
        <f>IF(MIS[[#This Row],[OrderSide]]="SELL",MIS[[#This Row],[VALUE]]-MIS[[#This Row],[LIVE_VALUE]],MIS[[#This Row],[LIVE_VALUE]]-MIS[[#This Row],[VALUE]])</f>
        <v>425</v>
      </c>
      <c r="AH1920" t="str" cm="1">
        <f t="array" ref="AH1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0" t="str">
        <f>MIS[[#This Row],[TRADING SYMBOL]]</f>
        <v>SENSEX2552082300CE</v>
      </c>
      <c r="AJ1920" t="str">
        <f>IF(RIGHT(MIS[[#This Row],[Main/Hedge]],4)="MAIN","MAIN","HEDGE")</f>
        <v>MAIN</v>
      </c>
      <c r="AK1920" t="str" cm="1">
        <f t="array" ref="AK1920">_xlfn._xlws.FILTER(Table4[Column1],ISNUMBER(SEARCH(Table4[Column1],MIS[[#This Row],[OrderUniqueIdentifier]])),"")</f>
        <v>MS</v>
      </c>
    </row>
    <row r="1921" spans="1:37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>
        <f>_xlfn.XLOOKUP(MIS[[#This Row],[TRADING SYMBOL]],[1]Sheet1!$D:$D,[1]Sheet1!$C:$C)</f>
        <v>441.2</v>
      </c>
      <c r="AE1921">
        <f>MIS[[#This Row],[OrderAverageTradedPrice]]*MIS[[#This Row],[OrderQuantity]]</f>
        <v>9220</v>
      </c>
      <c r="AF1921">
        <f>MIS[[#This Row],[LTP]]*MIS[[#This Row],[OrderQuantity]]</f>
        <v>8824</v>
      </c>
      <c r="AG1921">
        <f>IF(MIS[[#This Row],[OrderSide]]="SELL",MIS[[#This Row],[VALUE]]-MIS[[#This Row],[LIVE_VALUE]],MIS[[#This Row],[LIVE_VALUE]]-MIS[[#This Row],[VALUE]])</f>
        <v>396</v>
      </c>
      <c r="AH1921" t="str" cm="1">
        <f t="array" ref="AH1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1" t="str">
        <f>MIS[[#This Row],[TRADING SYMBOL]]</f>
        <v>SENSEX2552082400CE</v>
      </c>
      <c r="AJ1921" t="str">
        <f>IF(RIGHT(MIS[[#This Row],[Main/Hedge]],4)="MAIN","MAIN","HEDGE")</f>
        <v>MAIN</v>
      </c>
      <c r="AK1921" t="str" cm="1">
        <f t="array" ref="AK1921">_xlfn._xlws.FILTER(Table4[Column1],ISNUMBER(SEARCH(Table4[Column1],MIS[[#This Row],[OrderUniqueIdentifier]])),"")</f>
        <v>MS</v>
      </c>
    </row>
    <row r="1922" spans="1:37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>
        <f>_xlfn.XLOOKUP(MIS[[#This Row],[TRADING SYMBOL]],[1]Sheet1!$D:$D,[1]Sheet1!$C:$C)</f>
        <v>367</v>
      </c>
      <c r="AE1922">
        <f>MIS[[#This Row],[OrderAverageTradedPrice]]*MIS[[#This Row],[OrderQuantity]]</f>
        <v>9574</v>
      </c>
      <c r="AF1922">
        <f>MIS[[#This Row],[LTP]]*MIS[[#This Row],[OrderQuantity]]</f>
        <v>7340</v>
      </c>
      <c r="AG1922">
        <f>IF(MIS[[#This Row],[OrderSide]]="SELL",MIS[[#This Row],[VALUE]]-MIS[[#This Row],[LIVE_VALUE]],MIS[[#This Row],[LIVE_VALUE]]-MIS[[#This Row],[VALUE]])</f>
        <v>2234</v>
      </c>
      <c r="AH1922" t="str" cm="1">
        <f t="array" ref="AH1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2" t="str">
        <f>MIS[[#This Row],[TRADING SYMBOL]]</f>
        <v>SENSEX2552082200PE</v>
      </c>
      <c r="AJ1922" t="str">
        <f>IF(RIGHT(MIS[[#This Row],[Main/Hedge]],4)="MAIN","MAIN","HEDGE")</f>
        <v>MAIN</v>
      </c>
      <c r="AK1922" t="str" cm="1">
        <f t="array" ref="AK1922">_xlfn._xlws.FILTER(Table4[Column1],ISNUMBER(SEARCH(Table4[Column1],MIS[[#This Row],[OrderUniqueIdentifier]])),"")</f>
        <v>MS</v>
      </c>
    </row>
    <row r="1923" spans="1:37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>
        <f>_xlfn.XLOOKUP(MIS[[#This Row],[TRADING SYMBOL]],[1]Sheet1!$D:$D,[1]Sheet1!$C:$C)</f>
        <v>409.5</v>
      </c>
      <c r="AE1923">
        <f>MIS[[#This Row],[OrderAverageTradedPrice]]*MIS[[#This Row],[OrderQuantity]]</f>
        <v>20998</v>
      </c>
      <c r="AF1923">
        <f>MIS[[#This Row],[LTP]]*MIS[[#This Row],[OrderQuantity]]</f>
        <v>16380</v>
      </c>
      <c r="AG1923">
        <f>IF(MIS[[#This Row],[OrderSide]]="SELL",MIS[[#This Row],[VALUE]]-MIS[[#This Row],[LIVE_VALUE]],MIS[[#This Row],[LIVE_VALUE]]-MIS[[#This Row],[VALUE]])</f>
        <v>4618</v>
      </c>
      <c r="AH1923" t="str" cm="1">
        <f t="array" ref="AH1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3" t="str">
        <f>MIS[[#This Row],[TRADING SYMBOL]]</f>
        <v>SENSEX2552082300PE</v>
      </c>
      <c r="AJ1923" t="str">
        <f>IF(RIGHT(MIS[[#This Row],[Main/Hedge]],4)="MAIN","MAIN","HEDGE")</f>
        <v>MAIN</v>
      </c>
      <c r="AK1923" t="str" cm="1">
        <f t="array" ref="AK1923">_xlfn._xlws.FILTER(Table4[Column1],ISNUMBER(SEARCH(Table4[Column1],MIS[[#This Row],[OrderUniqueIdentifier]])),"")</f>
        <v>MS</v>
      </c>
    </row>
    <row r="1924" spans="1:37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>
        <f>_xlfn.XLOOKUP(MIS[[#This Row],[TRADING SYMBOL]],[1]Sheet1!$D:$D,[1]Sheet1!$C:$C)</f>
        <v>409.5</v>
      </c>
      <c r="AE1924">
        <f>MIS[[#This Row],[OrderAverageTradedPrice]]*MIS[[#This Row],[OrderQuantity]]</f>
        <v>10471</v>
      </c>
      <c r="AF1924">
        <f>MIS[[#This Row],[LTP]]*MIS[[#This Row],[OrderQuantity]]</f>
        <v>8190</v>
      </c>
      <c r="AG1924">
        <f>IF(MIS[[#This Row],[OrderSide]]="SELL",MIS[[#This Row],[VALUE]]-MIS[[#This Row],[LIVE_VALUE]],MIS[[#This Row],[LIVE_VALUE]]-MIS[[#This Row],[VALUE]])</f>
        <v>2281</v>
      </c>
      <c r="AH1924" t="str" cm="1">
        <f t="array" ref="AH1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4" t="str">
        <f>MIS[[#This Row],[TRADING SYMBOL]]</f>
        <v>SENSEX2552082300PE</v>
      </c>
      <c r="AJ1924" t="str">
        <f>IF(RIGHT(MIS[[#This Row],[Main/Hedge]],4)="MAIN","MAIN","HEDGE")</f>
        <v>MAIN</v>
      </c>
      <c r="AK1924" t="str" cm="1">
        <f t="array" ref="AK1924">_xlfn._xlws.FILTER(Table4[Column1],ISNUMBER(SEARCH(Table4[Column1],MIS[[#This Row],[OrderUniqueIdentifier]])),"")</f>
        <v>MS</v>
      </c>
    </row>
    <row r="1925" spans="1:37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>
        <f>_xlfn.XLOOKUP(MIS[[#This Row],[TRADING SYMBOL]],[1]Sheet1!$D:$D,[1]Sheet1!$C:$C)</f>
        <v>409.5</v>
      </c>
      <c r="AE1925">
        <f>MIS[[#This Row],[OrderAverageTradedPrice]]*MIS[[#This Row],[OrderQuantity]]</f>
        <v>10470</v>
      </c>
      <c r="AF1925">
        <f>MIS[[#This Row],[LTP]]*MIS[[#This Row],[OrderQuantity]]</f>
        <v>8190</v>
      </c>
      <c r="AG1925">
        <f>IF(MIS[[#This Row],[OrderSide]]="SELL",MIS[[#This Row],[VALUE]]-MIS[[#This Row],[LIVE_VALUE]],MIS[[#This Row],[LIVE_VALUE]]-MIS[[#This Row],[VALUE]])</f>
        <v>2280</v>
      </c>
      <c r="AH1925" t="str" cm="1">
        <f t="array" ref="AH1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5" t="str">
        <f>MIS[[#This Row],[TRADING SYMBOL]]</f>
        <v>SENSEX2552082300PE</v>
      </c>
      <c r="AJ1925" t="str">
        <f>IF(RIGHT(MIS[[#This Row],[Main/Hedge]],4)="MAIN","MAIN","HEDGE")</f>
        <v>MAIN</v>
      </c>
      <c r="AK1925" t="str" cm="1">
        <f t="array" ref="AK1925">_xlfn._xlws.FILTER(Table4[Column1],ISNUMBER(SEARCH(Table4[Column1],MIS[[#This Row],[OrderUniqueIdentifier]])),"")</f>
        <v>MS</v>
      </c>
    </row>
    <row r="1926" spans="1:37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>
        <f>_xlfn.XLOOKUP(MIS[[#This Row],[TRADING SYMBOL]],[1]Sheet1!$D:$D,[1]Sheet1!$C:$C)</f>
        <v>367</v>
      </c>
      <c r="AE1926">
        <f>MIS[[#This Row],[OrderAverageTradedPrice]]*MIS[[#This Row],[OrderQuantity]]</f>
        <v>38240</v>
      </c>
      <c r="AF1926">
        <f>MIS[[#This Row],[LTP]]*MIS[[#This Row],[OrderQuantity]]</f>
        <v>29360</v>
      </c>
      <c r="AG1926">
        <f>IF(MIS[[#This Row],[OrderSide]]="SELL",MIS[[#This Row],[VALUE]]-MIS[[#This Row],[LIVE_VALUE]],MIS[[#This Row],[LIVE_VALUE]]-MIS[[#This Row],[VALUE]])</f>
        <v>8880</v>
      </c>
      <c r="AH1926" t="str" cm="1">
        <f t="array" ref="AH1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6" t="str">
        <f>MIS[[#This Row],[TRADING SYMBOL]]</f>
        <v>SENSEX2552082200PE</v>
      </c>
      <c r="AJ1926" t="str">
        <f>IF(RIGHT(MIS[[#This Row],[Main/Hedge]],4)="MAIN","MAIN","HEDGE")</f>
        <v>MAIN</v>
      </c>
      <c r="AK1926" t="str" cm="1">
        <f t="array" ref="AK1926">_xlfn._xlws.FILTER(Table4[Column1],ISNUMBER(SEARCH(Table4[Column1],MIS[[#This Row],[OrderUniqueIdentifier]])),"")</f>
        <v>MS</v>
      </c>
    </row>
    <row r="1927" spans="1:37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>
        <f>_xlfn.XLOOKUP(MIS[[#This Row],[TRADING SYMBOL]],[1]Sheet1!$D:$D,[1]Sheet1!$C:$C)</f>
        <v>367</v>
      </c>
      <c r="AE1927">
        <f>MIS[[#This Row],[OrderAverageTradedPrice]]*MIS[[#This Row],[OrderQuantity]]</f>
        <v>9590</v>
      </c>
      <c r="AF1927">
        <f>MIS[[#This Row],[LTP]]*MIS[[#This Row],[OrderQuantity]]</f>
        <v>7340</v>
      </c>
      <c r="AG1927">
        <f>IF(MIS[[#This Row],[OrderSide]]="SELL",MIS[[#This Row],[VALUE]]-MIS[[#This Row],[LIVE_VALUE]],MIS[[#This Row],[LIVE_VALUE]]-MIS[[#This Row],[VALUE]])</f>
        <v>2250</v>
      </c>
      <c r="AH1927" t="str" cm="1">
        <f t="array" ref="AH1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7" t="str">
        <f>MIS[[#This Row],[TRADING SYMBOL]]</f>
        <v>SENSEX2552082200PE</v>
      </c>
      <c r="AJ1927" t="str">
        <f>IF(RIGHT(MIS[[#This Row],[Main/Hedge]],4)="MAIN","MAIN","HEDGE")</f>
        <v>MAIN</v>
      </c>
      <c r="AK1927" t="str" cm="1">
        <f t="array" ref="AK1927">_xlfn._xlws.FILTER(Table4[Column1],ISNUMBER(SEARCH(Table4[Column1],MIS[[#This Row],[OrderUniqueIdentifier]])),"")</f>
        <v>MS</v>
      </c>
    </row>
    <row r="1928" spans="1:37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>
        <f>_xlfn.XLOOKUP(MIS[[#This Row],[TRADING SYMBOL]],[1]Sheet1!$D:$D,[1]Sheet1!$C:$C)</f>
        <v>386.75</v>
      </c>
      <c r="AE1928">
        <f>MIS[[#This Row],[OrderAverageTradedPrice]]*MIS[[#This Row],[OrderQuantity]]</f>
        <v>8306</v>
      </c>
      <c r="AF1928">
        <f>MIS[[#This Row],[LTP]]*MIS[[#This Row],[OrderQuantity]]</f>
        <v>7735</v>
      </c>
      <c r="AG1928">
        <f>IF(MIS[[#This Row],[OrderSide]]="SELL",MIS[[#This Row],[VALUE]]-MIS[[#This Row],[LIVE_VALUE]],MIS[[#This Row],[LIVE_VALUE]]-MIS[[#This Row],[VALUE]])</f>
        <v>571</v>
      </c>
      <c r="AH1928" t="str" cm="1">
        <f t="array" ref="AH1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8" t="str">
        <f>MIS[[#This Row],[TRADING SYMBOL]]</f>
        <v>SENSEX2552082500CE</v>
      </c>
      <c r="AJ1928" t="str">
        <f>IF(RIGHT(MIS[[#This Row],[Main/Hedge]],4)="MAIN","MAIN","HEDGE")</f>
        <v>MAIN</v>
      </c>
      <c r="AK1928" t="str" cm="1">
        <f t="array" ref="AK1928">_xlfn._xlws.FILTER(Table4[Column1],ISNUMBER(SEARCH(Table4[Column1],MIS[[#This Row],[OrderUniqueIdentifier]])),"")</f>
        <v>MS</v>
      </c>
    </row>
    <row r="1929" spans="1:37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>
        <f>_xlfn.XLOOKUP(MIS[[#This Row],[TRADING SYMBOL]],[1]Sheet1!$D:$D,[1]Sheet1!$C:$C)</f>
        <v>409.5</v>
      </c>
      <c r="AE1929">
        <f>MIS[[#This Row],[OrderAverageTradedPrice]]*MIS[[#This Row],[OrderQuantity]]</f>
        <v>10463</v>
      </c>
      <c r="AF1929">
        <f>MIS[[#This Row],[LTP]]*MIS[[#This Row],[OrderQuantity]]</f>
        <v>8190</v>
      </c>
      <c r="AG1929">
        <f>IF(MIS[[#This Row],[OrderSide]]="SELL",MIS[[#This Row],[VALUE]]-MIS[[#This Row],[LIVE_VALUE]],MIS[[#This Row],[LIVE_VALUE]]-MIS[[#This Row],[VALUE]])</f>
        <v>2273</v>
      </c>
      <c r="AH1929" t="str" cm="1">
        <f t="array" ref="AH1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9" t="str">
        <f>MIS[[#This Row],[TRADING SYMBOL]]</f>
        <v>SENSEX2552082300PE</v>
      </c>
      <c r="AJ1929" t="str">
        <f>IF(RIGHT(MIS[[#This Row],[Main/Hedge]],4)="MAIN","MAIN","HEDGE")</f>
        <v>MAIN</v>
      </c>
      <c r="AK1929" t="str" cm="1">
        <f t="array" ref="AK1929">_xlfn._xlws.FILTER(Table4[Column1],ISNUMBER(SEARCH(Table4[Column1],MIS[[#This Row],[OrderUniqueIdentifier]])),"")</f>
        <v>MS</v>
      </c>
    </row>
    <row r="1930" spans="1:37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>
        <f>_xlfn.XLOOKUP(MIS[[#This Row],[TRADING SYMBOL]],[1]Sheet1!$D:$D,[1]Sheet1!$C:$C)</f>
        <v>441.2</v>
      </c>
      <c r="AE1930">
        <f>MIS[[#This Row],[OrderAverageTradedPrice]]*MIS[[#This Row],[OrderQuantity]]</f>
        <v>18506</v>
      </c>
      <c r="AF1930">
        <f>MIS[[#This Row],[LTP]]*MIS[[#This Row],[OrderQuantity]]</f>
        <v>17648</v>
      </c>
      <c r="AG1930">
        <f>IF(MIS[[#This Row],[OrderSide]]="SELL",MIS[[#This Row],[VALUE]]-MIS[[#This Row],[LIVE_VALUE]],MIS[[#This Row],[LIVE_VALUE]]-MIS[[#This Row],[VALUE]])</f>
        <v>858</v>
      </c>
      <c r="AH1930" t="str" cm="1">
        <f t="array" ref="AH1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0" t="str">
        <f>MIS[[#This Row],[TRADING SYMBOL]]</f>
        <v>SENSEX2552082400CE</v>
      </c>
      <c r="AJ1930" t="str">
        <f>IF(RIGHT(MIS[[#This Row],[Main/Hedge]],4)="MAIN","MAIN","HEDGE")</f>
        <v>MAIN</v>
      </c>
      <c r="AK1930" t="str" cm="1">
        <f t="array" ref="AK1930">_xlfn._xlws.FILTER(Table4[Column1],ISNUMBER(SEARCH(Table4[Column1],MIS[[#This Row],[OrderUniqueIdentifier]])),"")</f>
        <v>MS</v>
      </c>
    </row>
    <row r="1931" spans="1:37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>
        <f>_xlfn.XLOOKUP(MIS[[#This Row],[TRADING SYMBOL]],[1]Sheet1!$D:$D,[1]Sheet1!$C:$C)</f>
        <v>367</v>
      </c>
      <c r="AE1931">
        <f>MIS[[#This Row],[OrderAverageTradedPrice]]*MIS[[#This Row],[OrderQuantity]]</f>
        <v>19158</v>
      </c>
      <c r="AF1931">
        <f>MIS[[#This Row],[LTP]]*MIS[[#This Row],[OrderQuantity]]</f>
        <v>14680</v>
      </c>
      <c r="AG1931">
        <f>IF(MIS[[#This Row],[OrderSide]]="SELL",MIS[[#This Row],[VALUE]]-MIS[[#This Row],[LIVE_VALUE]],MIS[[#This Row],[LIVE_VALUE]]-MIS[[#This Row],[VALUE]])</f>
        <v>4478</v>
      </c>
      <c r="AH1931" t="str" cm="1">
        <f t="array" ref="AH1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1" t="str">
        <f>MIS[[#This Row],[TRADING SYMBOL]]</f>
        <v>SENSEX2552082200PE</v>
      </c>
      <c r="AJ1931" t="str">
        <f>IF(RIGHT(MIS[[#This Row],[Main/Hedge]],4)="MAIN","MAIN","HEDGE")</f>
        <v>MAIN</v>
      </c>
      <c r="AK1931" t="str" cm="1">
        <f t="array" ref="AK1931">_xlfn._xlws.FILTER(Table4[Column1],ISNUMBER(SEARCH(Table4[Column1],MIS[[#This Row],[OrderUniqueIdentifier]])),"")</f>
        <v>MS</v>
      </c>
    </row>
    <row r="1932" spans="1:37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>
        <f>_xlfn.XLOOKUP(MIS[[#This Row],[TRADING SYMBOL]],[1]Sheet1!$D:$D,[1]Sheet1!$C:$C)</f>
        <v>386.75</v>
      </c>
      <c r="AE1932">
        <f>MIS[[#This Row],[OrderAverageTradedPrice]]*MIS[[#This Row],[OrderQuantity]]</f>
        <v>16590</v>
      </c>
      <c r="AF1932">
        <f>MIS[[#This Row],[LTP]]*MIS[[#This Row],[OrderQuantity]]</f>
        <v>15470</v>
      </c>
      <c r="AG1932">
        <f>IF(MIS[[#This Row],[OrderSide]]="SELL",MIS[[#This Row],[VALUE]]-MIS[[#This Row],[LIVE_VALUE]],MIS[[#This Row],[LIVE_VALUE]]-MIS[[#This Row],[VALUE]])</f>
        <v>1120</v>
      </c>
      <c r="AH1932" t="str" cm="1">
        <f t="array" ref="AH1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2" t="str">
        <f>MIS[[#This Row],[TRADING SYMBOL]]</f>
        <v>SENSEX2552082500CE</v>
      </c>
      <c r="AJ1932" t="str">
        <f>IF(RIGHT(MIS[[#This Row],[Main/Hedge]],4)="MAIN","MAIN","HEDGE")</f>
        <v>MAIN</v>
      </c>
      <c r="AK1932" t="str" cm="1">
        <f t="array" ref="AK1932">_xlfn._xlws.FILTER(Table4[Column1],ISNUMBER(SEARCH(Table4[Column1],MIS[[#This Row],[OrderUniqueIdentifier]])),"")</f>
        <v>MS</v>
      </c>
    </row>
    <row r="1933" spans="1:37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>
        <f>_xlfn.XLOOKUP(MIS[[#This Row],[TRADING SYMBOL]],[1]Sheet1!$D:$D,[1]Sheet1!$C:$C)</f>
        <v>490.65</v>
      </c>
      <c r="AE1933">
        <f>MIS[[#This Row],[OrderAverageTradedPrice]]*MIS[[#This Row],[OrderQuantity]]</f>
        <v>20476</v>
      </c>
      <c r="AF1933">
        <f>MIS[[#This Row],[LTP]]*MIS[[#This Row],[OrderQuantity]]</f>
        <v>19626</v>
      </c>
      <c r="AG1933">
        <f>IF(MIS[[#This Row],[OrderSide]]="SELL",MIS[[#This Row],[VALUE]]-MIS[[#This Row],[LIVE_VALUE]],MIS[[#This Row],[LIVE_VALUE]]-MIS[[#This Row],[VALUE]])</f>
        <v>850</v>
      </c>
      <c r="AH1933" t="str" cm="1">
        <f t="array" ref="AH1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3" t="str">
        <f>MIS[[#This Row],[TRADING SYMBOL]]</f>
        <v>SENSEX2552082300CE</v>
      </c>
      <c r="AJ1933" t="str">
        <f>IF(RIGHT(MIS[[#This Row],[Main/Hedge]],4)="MAIN","MAIN","HEDGE")</f>
        <v>MAIN</v>
      </c>
      <c r="AK1933" t="str" cm="1">
        <f t="array" ref="AK1933">_xlfn._xlws.FILTER(Table4[Column1],ISNUMBER(SEARCH(Table4[Column1],MIS[[#This Row],[OrderUniqueIdentifier]])),"")</f>
        <v>MS</v>
      </c>
    </row>
    <row r="1934" spans="1:37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>
        <f>_xlfn.XLOOKUP(MIS[[#This Row],[TRADING SYMBOL]],[1]Sheet1!$D:$D,[1]Sheet1!$C:$C)</f>
        <v>409.5</v>
      </c>
      <c r="AE1934">
        <f>MIS[[#This Row],[OrderAverageTradedPrice]]*MIS[[#This Row],[OrderQuantity]]</f>
        <v>20959</v>
      </c>
      <c r="AF1934">
        <f>MIS[[#This Row],[LTP]]*MIS[[#This Row],[OrderQuantity]]</f>
        <v>16380</v>
      </c>
      <c r="AG1934">
        <f>IF(MIS[[#This Row],[OrderSide]]="SELL",MIS[[#This Row],[VALUE]]-MIS[[#This Row],[LIVE_VALUE]],MIS[[#This Row],[LIVE_VALUE]]-MIS[[#This Row],[VALUE]])</f>
        <v>4579</v>
      </c>
      <c r="AH1934" t="str" cm="1">
        <f t="array" ref="AH1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4" t="str">
        <f>MIS[[#This Row],[TRADING SYMBOL]]</f>
        <v>SENSEX2552082300PE</v>
      </c>
      <c r="AJ1934" t="str">
        <f>IF(RIGHT(MIS[[#This Row],[Main/Hedge]],4)="MAIN","MAIN","HEDGE")</f>
        <v>MAIN</v>
      </c>
      <c r="AK1934" t="str" cm="1">
        <f t="array" ref="AK1934">_xlfn._xlws.FILTER(Table4[Column1],ISNUMBER(SEARCH(Table4[Column1],MIS[[#This Row],[OrderUniqueIdentifier]])),"")</f>
        <v>MS</v>
      </c>
    </row>
    <row r="1935" spans="1:37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>
        <f>_xlfn.XLOOKUP(MIS[[#This Row],[TRADING SYMBOL]],[1]Sheet1!$D:$D,[1]Sheet1!$C:$C)</f>
        <v>409.5</v>
      </c>
      <c r="AE1935">
        <f>MIS[[#This Row],[OrderAverageTradedPrice]]*MIS[[#This Row],[OrderQuantity]]</f>
        <v>41852</v>
      </c>
      <c r="AF1935">
        <f>MIS[[#This Row],[LTP]]*MIS[[#This Row],[OrderQuantity]]</f>
        <v>32760</v>
      </c>
      <c r="AG1935">
        <f>IF(MIS[[#This Row],[OrderSide]]="SELL",MIS[[#This Row],[VALUE]]-MIS[[#This Row],[LIVE_VALUE]],MIS[[#This Row],[LIVE_VALUE]]-MIS[[#This Row],[VALUE]])</f>
        <v>9092</v>
      </c>
      <c r="AH1935" t="str" cm="1">
        <f t="array" ref="AH1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5" t="str">
        <f>MIS[[#This Row],[TRADING SYMBOL]]</f>
        <v>SENSEX2552082300PE</v>
      </c>
      <c r="AJ1935" t="str">
        <f>IF(RIGHT(MIS[[#This Row],[Main/Hedge]],4)="MAIN","MAIN","HEDGE")</f>
        <v>MAIN</v>
      </c>
      <c r="AK1935" t="str" cm="1">
        <f t="array" ref="AK1935">_xlfn._xlws.FILTER(Table4[Column1],ISNUMBER(SEARCH(Table4[Column1],MIS[[#This Row],[OrderUniqueIdentifier]])),"")</f>
        <v>MS</v>
      </c>
    </row>
    <row r="1936" spans="1:37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>
        <f>_xlfn.XLOOKUP(MIS[[#This Row],[TRADING SYMBOL]],[1]Sheet1!$D:$D,[1]Sheet1!$C:$C)</f>
        <v>441.2</v>
      </c>
      <c r="AE1936">
        <f>MIS[[#This Row],[OrderAverageTradedPrice]]*MIS[[#This Row],[OrderQuantity]]</f>
        <v>37012</v>
      </c>
      <c r="AF1936">
        <f>MIS[[#This Row],[LTP]]*MIS[[#This Row],[OrderQuantity]]</f>
        <v>35296</v>
      </c>
      <c r="AG1936">
        <f>IF(MIS[[#This Row],[OrderSide]]="SELL",MIS[[#This Row],[VALUE]]-MIS[[#This Row],[LIVE_VALUE]],MIS[[#This Row],[LIVE_VALUE]]-MIS[[#This Row],[VALUE]])</f>
        <v>1716</v>
      </c>
      <c r="AH1936" t="str" cm="1">
        <f t="array" ref="AH1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6" t="str">
        <f>MIS[[#This Row],[TRADING SYMBOL]]</f>
        <v>SENSEX2552082400CE</v>
      </c>
      <c r="AJ1936" t="str">
        <f>IF(RIGHT(MIS[[#This Row],[Main/Hedge]],4)="MAIN","MAIN","HEDGE")</f>
        <v>MAIN</v>
      </c>
      <c r="AK1936" t="str" cm="1">
        <f t="array" ref="AK1936">_xlfn._xlws.FILTER(Table4[Column1],ISNUMBER(SEARCH(Table4[Column1],MIS[[#This Row],[OrderUniqueIdentifier]])),"")</f>
        <v>MS</v>
      </c>
    </row>
    <row r="1937" spans="1:37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>
        <f>_xlfn.XLOOKUP(MIS[[#This Row],[TRADING SYMBOL]],[1]Sheet1!$D:$D,[1]Sheet1!$C:$C)</f>
        <v>490.65</v>
      </c>
      <c r="AE1937">
        <f>MIS[[#This Row],[OrderAverageTradedPrice]]*MIS[[#This Row],[OrderQuantity]]</f>
        <v>10261</v>
      </c>
      <c r="AF1937">
        <f>MIS[[#This Row],[LTP]]*MIS[[#This Row],[OrderQuantity]]</f>
        <v>9813</v>
      </c>
      <c r="AG1937">
        <f>IF(MIS[[#This Row],[OrderSide]]="SELL",MIS[[#This Row],[VALUE]]-MIS[[#This Row],[LIVE_VALUE]],MIS[[#This Row],[LIVE_VALUE]]-MIS[[#This Row],[VALUE]])</f>
        <v>448</v>
      </c>
      <c r="AH1937" t="str" cm="1">
        <f t="array" ref="AH1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7" t="str">
        <f>MIS[[#This Row],[TRADING SYMBOL]]</f>
        <v>SENSEX2552082300CE</v>
      </c>
      <c r="AJ1937" t="str">
        <f>IF(RIGHT(MIS[[#This Row],[Main/Hedge]],4)="MAIN","MAIN","HEDGE")</f>
        <v>MAIN</v>
      </c>
      <c r="AK1937" t="str" cm="1">
        <f t="array" ref="AK1937">_xlfn._xlws.FILTER(Table4[Column1],ISNUMBER(SEARCH(Table4[Column1],MIS[[#This Row],[OrderUniqueIdentifier]])),"")</f>
        <v>MS</v>
      </c>
    </row>
    <row r="1938" spans="1:37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>
        <f>_xlfn.XLOOKUP(MIS[[#This Row],[TRADING SYMBOL]],[1]Sheet1!$D:$D,[1]Sheet1!$C:$C)</f>
        <v>490.65</v>
      </c>
      <c r="AE1938">
        <f>MIS[[#This Row],[OrderAverageTradedPrice]]*MIS[[#This Row],[OrderQuantity]]</f>
        <v>41008</v>
      </c>
      <c r="AF1938">
        <f>MIS[[#This Row],[LTP]]*MIS[[#This Row],[OrderQuantity]]</f>
        <v>39252</v>
      </c>
      <c r="AG1938">
        <f>IF(MIS[[#This Row],[OrderSide]]="SELL",MIS[[#This Row],[VALUE]]-MIS[[#This Row],[LIVE_VALUE]],MIS[[#This Row],[LIVE_VALUE]]-MIS[[#This Row],[VALUE]])</f>
        <v>1756</v>
      </c>
      <c r="AH1938" t="str" cm="1">
        <f t="array" ref="AH1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8" t="str">
        <f>MIS[[#This Row],[TRADING SYMBOL]]</f>
        <v>SENSEX2552082300CE</v>
      </c>
      <c r="AJ1938" t="str">
        <f>IF(RIGHT(MIS[[#This Row],[Main/Hedge]],4)="MAIN","MAIN","HEDGE")</f>
        <v>MAIN</v>
      </c>
      <c r="AK1938" t="str" cm="1">
        <f t="array" ref="AK1938">_xlfn._xlws.FILTER(Table4[Column1],ISNUMBER(SEARCH(Table4[Column1],MIS[[#This Row],[OrderUniqueIdentifier]])),"")</f>
        <v>MS</v>
      </c>
    </row>
    <row r="1939" spans="1:37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>
        <f>_xlfn.XLOOKUP(MIS[[#This Row],[TRADING SYMBOL]],[1]Sheet1!$D:$D,[1]Sheet1!$C:$C)</f>
        <v>386.75</v>
      </c>
      <c r="AE1939">
        <f>MIS[[#This Row],[OrderAverageTradedPrice]]*MIS[[#This Row],[OrderQuantity]]</f>
        <v>24943.999999999982</v>
      </c>
      <c r="AF1939">
        <f>MIS[[#This Row],[LTP]]*MIS[[#This Row],[OrderQuantity]]</f>
        <v>23205</v>
      </c>
      <c r="AG1939">
        <f>IF(MIS[[#This Row],[OrderSide]]="SELL",MIS[[#This Row],[VALUE]]-MIS[[#This Row],[LIVE_VALUE]],MIS[[#This Row],[LIVE_VALUE]]-MIS[[#This Row],[VALUE]])</f>
        <v>1738.9999999999818</v>
      </c>
      <c r="AH1939" t="str" cm="1">
        <f t="array" ref="AH1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9" t="str">
        <f>MIS[[#This Row],[TRADING SYMBOL]]</f>
        <v>SENSEX2552082500CE</v>
      </c>
      <c r="AJ1939" t="str">
        <f>IF(RIGHT(MIS[[#This Row],[Main/Hedge]],4)="MAIN","MAIN","HEDGE")</f>
        <v>MAIN</v>
      </c>
      <c r="AK1939" t="str" cm="1">
        <f t="array" ref="AK1939">_xlfn._xlws.FILTER(Table4[Column1],ISNUMBER(SEARCH(Table4[Column1],MIS[[#This Row],[OrderUniqueIdentifier]])),"")</f>
        <v>MS</v>
      </c>
    </row>
    <row r="1940" spans="1:37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>
        <f>_xlfn.XLOOKUP(MIS[[#This Row],[TRADING SYMBOL]],[1]Sheet1!$D:$D,[1]Sheet1!$C:$C)</f>
        <v>441.2</v>
      </c>
      <c r="AE1940">
        <f>MIS[[#This Row],[OrderAverageTradedPrice]]*MIS[[#This Row],[OrderQuantity]]</f>
        <v>92423</v>
      </c>
      <c r="AF1940">
        <f>MIS[[#This Row],[LTP]]*MIS[[#This Row],[OrderQuantity]]</f>
        <v>88240</v>
      </c>
      <c r="AG1940">
        <f>IF(MIS[[#This Row],[OrderSide]]="SELL",MIS[[#This Row],[VALUE]]-MIS[[#This Row],[LIVE_VALUE]],MIS[[#This Row],[LIVE_VALUE]]-MIS[[#This Row],[VALUE]])</f>
        <v>4183</v>
      </c>
      <c r="AH1940" t="str" cm="1">
        <f t="array" ref="AH1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0" t="str">
        <f>MIS[[#This Row],[TRADING SYMBOL]]</f>
        <v>SENSEX2552082400CE</v>
      </c>
      <c r="AJ1940" t="str">
        <f>IF(RIGHT(MIS[[#This Row],[Main/Hedge]],4)="MAIN","MAIN","HEDGE")</f>
        <v>MAIN</v>
      </c>
      <c r="AK1940" t="str" cm="1">
        <f t="array" ref="AK1940">_xlfn._xlws.FILTER(Table4[Column1],ISNUMBER(SEARCH(Table4[Column1],MIS[[#This Row],[OrderUniqueIdentifier]])),"")</f>
        <v>MS</v>
      </c>
    </row>
    <row r="1941" spans="1:37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>
        <f>_xlfn.XLOOKUP(MIS[[#This Row],[TRADING SYMBOL]],[1]Sheet1!$D:$D,[1]Sheet1!$C:$C)</f>
        <v>367</v>
      </c>
      <c r="AE1941">
        <f>MIS[[#This Row],[OrderAverageTradedPrice]]*MIS[[#This Row],[OrderQuantity]]</f>
        <v>9589</v>
      </c>
      <c r="AF1941">
        <f>MIS[[#This Row],[LTP]]*MIS[[#This Row],[OrderQuantity]]</f>
        <v>7340</v>
      </c>
      <c r="AG1941">
        <f>IF(MIS[[#This Row],[OrderSide]]="SELL",MIS[[#This Row],[VALUE]]-MIS[[#This Row],[LIVE_VALUE]],MIS[[#This Row],[LIVE_VALUE]]-MIS[[#This Row],[VALUE]])</f>
        <v>2249</v>
      </c>
      <c r="AH1941" t="str" cm="1">
        <f t="array" ref="AH1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1" t="str">
        <f>MIS[[#This Row],[TRADING SYMBOL]]</f>
        <v>SENSEX2552082200PE</v>
      </c>
      <c r="AJ1941" t="str">
        <f>IF(RIGHT(MIS[[#This Row],[Main/Hedge]],4)="MAIN","MAIN","HEDGE")</f>
        <v>MAIN</v>
      </c>
      <c r="AK1941" t="str" cm="1">
        <f t="array" ref="AK1941">_xlfn._xlws.FILTER(Table4[Column1],ISNUMBER(SEARCH(Table4[Column1],MIS[[#This Row],[OrderUniqueIdentifier]])),"")</f>
        <v>MS</v>
      </c>
    </row>
    <row r="1942" spans="1:37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>
        <f>_xlfn.XLOOKUP(MIS[[#This Row],[TRADING SYMBOL]],[1]Sheet1!$D:$D,[1]Sheet1!$C:$C)</f>
        <v>441.2</v>
      </c>
      <c r="AE1942">
        <f>MIS[[#This Row],[OrderAverageTradedPrice]]*MIS[[#This Row],[OrderQuantity]]</f>
        <v>18430</v>
      </c>
      <c r="AF1942">
        <f>MIS[[#This Row],[LTP]]*MIS[[#This Row],[OrderQuantity]]</f>
        <v>17648</v>
      </c>
      <c r="AG1942">
        <f>IF(MIS[[#This Row],[OrderSide]]="SELL",MIS[[#This Row],[VALUE]]-MIS[[#This Row],[LIVE_VALUE]],MIS[[#This Row],[LIVE_VALUE]]-MIS[[#This Row],[VALUE]])</f>
        <v>782</v>
      </c>
      <c r="AH1942" t="str" cm="1">
        <f t="array" ref="AH1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2" t="str">
        <f>MIS[[#This Row],[TRADING SYMBOL]]</f>
        <v>SENSEX2552082400CE</v>
      </c>
      <c r="AJ1942" t="str">
        <f>IF(RIGHT(MIS[[#This Row],[Main/Hedge]],4)="MAIN","MAIN","HEDGE")</f>
        <v>MAIN</v>
      </c>
      <c r="AK1942" t="str" cm="1">
        <f t="array" ref="AK1942">_xlfn._xlws.FILTER(Table4[Column1],ISNUMBER(SEARCH(Table4[Column1],MIS[[#This Row],[OrderUniqueIdentifier]])),"")</f>
        <v>MS</v>
      </c>
    </row>
    <row r="1943" spans="1:37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>
        <f>_xlfn.XLOOKUP(MIS[[#This Row],[TRADING SYMBOL]],[1]Sheet1!$D:$D,[1]Sheet1!$C:$C)</f>
        <v>409.5</v>
      </c>
      <c r="AE1943">
        <f>MIS[[#This Row],[OrderAverageTradedPrice]]*MIS[[#This Row],[OrderQuantity]]</f>
        <v>21006</v>
      </c>
      <c r="AF1943">
        <f>MIS[[#This Row],[LTP]]*MIS[[#This Row],[OrderQuantity]]</f>
        <v>16380</v>
      </c>
      <c r="AG1943">
        <f>IF(MIS[[#This Row],[OrderSide]]="SELL",MIS[[#This Row],[VALUE]]-MIS[[#This Row],[LIVE_VALUE]],MIS[[#This Row],[LIVE_VALUE]]-MIS[[#This Row],[VALUE]])</f>
        <v>4626</v>
      </c>
      <c r="AH1943" t="str" cm="1">
        <f t="array" ref="AH1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3" t="str">
        <f>MIS[[#This Row],[TRADING SYMBOL]]</f>
        <v>SENSEX2552082300PE</v>
      </c>
      <c r="AJ1943" t="str">
        <f>IF(RIGHT(MIS[[#This Row],[Main/Hedge]],4)="MAIN","MAIN","HEDGE")</f>
        <v>MAIN</v>
      </c>
      <c r="AK1943" t="str" cm="1">
        <f t="array" ref="AK1943">_xlfn._xlws.FILTER(Table4[Column1],ISNUMBER(SEARCH(Table4[Column1],MIS[[#This Row],[OrderUniqueIdentifier]])),"")</f>
        <v>MS</v>
      </c>
    </row>
    <row r="1944" spans="1:37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>
        <f>_xlfn.XLOOKUP(MIS[[#This Row],[TRADING SYMBOL]],[1]Sheet1!$D:$D,[1]Sheet1!$C:$C)</f>
        <v>367</v>
      </c>
      <c r="AE1944">
        <f>MIS[[#This Row],[OrderAverageTradedPrice]]*MIS[[#This Row],[OrderQuantity]]</f>
        <v>38384</v>
      </c>
      <c r="AF1944">
        <f>MIS[[#This Row],[LTP]]*MIS[[#This Row],[OrderQuantity]]</f>
        <v>29360</v>
      </c>
      <c r="AG1944">
        <f>IF(MIS[[#This Row],[OrderSide]]="SELL",MIS[[#This Row],[VALUE]]-MIS[[#This Row],[LIVE_VALUE]],MIS[[#This Row],[LIVE_VALUE]]-MIS[[#This Row],[VALUE]])</f>
        <v>9024</v>
      </c>
      <c r="AH1944" t="str" cm="1">
        <f t="array" ref="AH1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4" t="str">
        <f>MIS[[#This Row],[TRADING SYMBOL]]</f>
        <v>SENSEX2552082200PE</v>
      </c>
      <c r="AJ1944" t="str">
        <f>IF(RIGHT(MIS[[#This Row],[Main/Hedge]],4)="MAIN","MAIN","HEDGE")</f>
        <v>MAIN</v>
      </c>
      <c r="AK1944" t="str" cm="1">
        <f t="array" ref="AK1944">_xlfn._xlws.FILTER(Table4[Column1],ISNUMBER(SEARCH(Table4[Column1],MIS[[#This Row],[OrderUniqueIdentifier]])),"")</f>
        <v>MS</v>
      </c>
    </row>
    <row r="1945" spans="1:37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>
        <f>_xlfn.XLOOKUP(MIS[[#This Row],[TRADING SYMBOL]],[1]Sheet1!$D:$D,[1]Sheet1!$C:$C)</f>
        <v>409.5</v>
      </c>
      <c r="AE1945">
        <f>MIS[[#This Row],[OrderAverageTradedPrice]]*MIS[[#This Row],[OrderQuantity]]</f>
        <v>21008</v>
      </c>
      <c r="AF1945">
        <f>MIS[[#This Row],[LTP]]*MIS[[#This Row],[OrderQuantity]]</f>
        <v>16380</v>
      </c>
      <c r="AG1945">
        <f>IF(MIS[[#This Row],[OrderSide]]="SELL",MIS[[#This Row],[VALUE]]-MIS[[#This Row],[LIVE_VALUE]],MIS[[#This Row],[LIVE_VALUE]]-MIS[[#This Row],[VALUE]])</f>
        <v>4628</v>
      </c>
      <c r="AH1945" t="str" cm="1">
        <f t="array" ref="AH1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5" t="str">
        <f>MIS[[#This Row],[TRADING SYMBOL]]</f>
        <v>SENSEX2552082300PE</v>
      </c>
      <c r="AJ1945" t="str">
        <f>IF(RIGHT(MIS[[#This Row],[Main/Hedge]],4)="MAIN","MAIN","HEDGE")</f>
        <v>MAIN</v>
      </c>
      <c r="AK1945" t="str" cm="1">
        <f t="array" ref="AK1945">_xlfn._xlws.FILTER(Table4[Column1],ISNUMBER(SEARCH(Table4[Column1],MIS[[#This Row],[OrderUniqueIdentifier]])),"")</f>
        <v>MS</v>
      </c>
    </row>
    <row r="1946" spans="1:37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>
        <f>_xlfn.XLOOKUP(MIS[[#This Row],[TRADING SYMBOL]],[1]Sheet1!$D:$D,[1]Sheet1!$C:$C)</f>
        <v>441.2</v>
      </c>
      <c r="AE1946">
        <f>MIS[[#This Row],[OrderAverageTradedPrice]]*MIS[[#This Row],[OrderQuantity]]</f>
        <v>18425</v>
      </c>
      <c r="AF1946">
        <f>MIS[[#This Row],[LTP]]*MIS[[#This Row],[OrderQuantity]]</f>
        <v>17648</v>
      </c>
      <c r="AG1946">
        <f>IF(MIS[[#This Row],[OrderSide]]="SELL",MIS[[#This Row],[VALUE]]-MIS[[#This Row],[LIVE_VALUE]],MIS[[#This Row],[LIVE_VALUE]]-MIS[[#This Row],[VALUE]])</f>
        <v>777</v>
      </c>
      <c r="AH1946" t="str" cm="1">
        <f t="array" ref="AH1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6" t="str">
        <f>MIS[[#This Row],[TRADING SYMBOL]]</f>
        <v>SENSEX2552082400CE</v>
      </c>
      <c r="AJ1946" t="str">
        <f>IF(RIGHT(MIS[[#This Row],[Main/Hedge]],4)="MAIN","MAIN","HEDGE")</f>
        <v>MAIN</v>
      </c>
      <c r="AK1946" t="str" cm="1">
        <f t="array" ref="AK1946">_xlfn._xlws.FILTER(Table4[Column1],ISNUMBER(SEARCH(Table4[Column1],MIS[[#This Row],[OrderUniqueIdentifier]])),"")</f>
        <v>MS</v>
      </c>
    </row>
    <row r="1947" spans="1:37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>
        <f>_xlfn.XLOOKUP(MIS[[#This Row],[TRADING SYMBOL]],[1]Sheet1!$D:$D,[1]Sheet1!$C:$C)</f>
        <v>409.5</v>
      </c>
      <c r="AE1947">
        <f>MIS[[#This Row],[OrderAverageTradedPrice]]*MIS[[#This Row],[OrderQuantity]]</f>
        <v>10511</v>
      </c>
      <c r="AF1947">
        <f>MIS[[#This Row],[LTP]]*MIS[[#This Row],[OrderQuantity]]</f>
        <v>8190</v>
      </c>
      <c r="AG1947">
        <f>IF(MIS[[#This Row],[OrderSide]]="SELL",MIS[[#This Row],[VALUE]]-MIS[[#This Row],[LIVE_VALUE]],MIS[[#This Row],[LIVE_VALUE]]-MIS[[#This Row],[VALUE]])</f>
        <v>2321</v>
      </c>
      <c r="AH1947" t="str" cm="1">
        <f t="array" ref="AH1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7" t="str">
        <f>MIS[[#This Row],[TRADING SYMBOL]]</f>
        <v>SENSEX2552082300PE</v>
      </c>
      <c r="AJ1947" t="str">
        <f>IF(RIGHT(MIS[[#This Row],[Main/Hedge]],4)="MAIN","MAIN","HEDGE")</f>
        <v>MAIN</v>
      </c>
      <c r="AK1947" t="str" cm="1">
        <f t="array" ref="AK1947">_xlfn._xlws.FILTER(Table4[Column1],ISNUMBER(SEARCH(Table4[Column1],MIS[[#This Row],[OrderUniqueIdentifier]])),"")</f>
        <v>MS</v>
      </c>
    </row>
    <row r="1948" spans="1:37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>
        <f>_xlfn.XLOOKUP(MIS[[#This Row],[TRADING SYMBOL]],[1]Sheet1!$D:$D,[1]Sheet1!$C:$C)</f>
        <v>367</v>
      </c>
      <c r="AE1948">
        <f>MIS[[#This Row],[OrderAverageTradedPrice]]*MIS[[#This Row],[OrderQuantity]]</f>
        <v>19194</v>
      </c>
      <c r="AF1948">
        <f>MIS[[#This Row],[LTP]]*MIS[[#This Row],[OrderQuantity]]</f>
        <v>14680</v>
      </c>
      <c r="AG1948">
        <f>IF(MIS[[#This Row],[OrderSide]]="SELL",MIS[[#This Row],[VALUE]]-MIS[[#This Row],[LIVE_VALUE]],MIS[[#This Row],[LIVE_VALUE]]-MIS[[#This Row],[VALUE]])</f>
        <v>4514</v>
      </c>
      <c r="AH1948" t="str" cm="1">
        <f t="array" ref="AH1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8" t="str">
        <f>MIS[[#This Row],[TRADING SYMBOL]]</f>
        <v>SENSEX2552082200PE</v>
      </c>
      <c r="AJ1948" t="str">
        <f>IF(RIGHT(MIS[[#This Row],[Main/Hedge]],4)="MAIN","MAIN","HEDGE")</f>
        <v>MAIN</v>
      </c>
      <c r="AK1948" t="str" cm="1">
        <f t="array" ref="AK1948">_xlfn._xlws.FILTER(Table4[Column1],ISNUMBER(SEARCH(Table4[Column1],MIS[[#This Row],[OrderUniqueIdentifier]])),"")</f>
        <v>MS</v>
      </c>
    </row>
    <row r="1949" spans="1:37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>
        <f>_xlfn.XLOOKUP(MIS[[#This Row],[TRADING SYMBOL]],[1]Sheet1!$D:$D,[1]Sheet1!$C:$C)</f>
        <v>386.75</v>
      </c>
      <c r="AE1949">
        <f>MIS[[#This Row],[OrderAverageTradedPrice]]*MIS[[#This Row],[OrderQuantity]]</f>
        <v>16575</v>
      </c>
      <c r="AF1949">
        <f>MIS[[#This Row],[LTP]]*MIS[[#This Row],[OrderQuantity]]</f>
        <v>15470</v>
      </c>
      <c r="AG1949">
        <f>IF(MIS[[#This Row],[OrderSide]]="SELL",MIS[[#This Row],[VALUE]]-MIS[[#This Row],[LIVE_VALUE]],MIS[[#This Row],[LIVE_VALUE]]-MIS[[#This Row],[VALUE]])</f>
        <v>1105</v>
      </c>
      <c r="AH1949" t="str" cm="1">
        <f t="array" ref="AH1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9" t="str">
        <f>MIS[[#This Row],[TRADING SYMBOL]]</f>
        <v>SENSEX2552082500CE</v>
      </c>
      <c r="AJ1949" t="str">
        <f>IF(RIGHT(MIS[[#This Row],[Main/Hedge]],4)="MAIN","MAIN","HEDGE")</f>
        <v>MAIN</v>
      </c>
      <c r="AK1949" t="str" cm="1">
        <f t="array" ref="AK1949">_xlfn._xlws.FILTER(Table4[Column1],ISNUMBER(SEARCH(Table4[Column1],MIS[[#This Row],[OrderUniqueIdentifier]])),"")</f>
        <v>MS</v>
      </c>
    </row>
    <row r="1950" spans="1:37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>
        <f>_xlfn.XLOOKUP(MIS[[#This Row],[TRADING SYMBOL]],[1]Sheet1!$D:$D,[1]Sheet1!$C:$C)</f>
        <v>386.75</v>
      </c>
      <c r="AE1950">
        <f>MIS[[#This Row],[OrderAverageTradedPrice]]*MIS[[#This Row],[OrderQuantity]]</f>
        <v>8288</v>
      </c>
      <c r="AF1950">
        <f>MIS[[#This Row],[LTP]]*MIS[[#This Row],[OrderQuantity]]</f>
        <v>7735</v>
      </c>
      <c r="AG1950">
        <f>IF(MIS[[#This Row],[OrderSide]]="SELL",MIS[[#This Row],[VALUE]]-MIS[[#This Row],[LIVE_VALUE]],MIS[[#This Row],[LIVE_VALUE]]-MIS[[#This Row],[VALUE]])</f>
        <v>553</v>
      </c>
      <c r="AH1950" t="str" cm="1">
        <f t="array" ref="AH1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0" t="str">
        <f>MIS[[#This Row],[TRADING SYMBOL]]</f>
        <v>SENSEX2552082500CE</v>
      </c>
      <c r="AJ1950" t="str">
        <f>IF(RIGHT(MIS[[#This Row],[Main/Hedge]],4)="MAIN","MAIN","HEDGE")</f>
        <v>MAIN</v>
      </c>
      <c r="AK1950" t="str" cm="1">
        <f t="array" ref="AK1950">_xlfn._xlws.FILTER(Table4[Column1],ISNUMBER(SEARCH(Table4[Column1],MIS[[#This Row],[OrderUniqueIdentifier]])),"")</f>
        <v>MS</v>
      </c>
    </row>
    <row r="1951" spans="1:37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>
        <f>_xlfn.XLOOKUP(MIS[[#This Row],[TRADING SYMBOL]],[1]Sheet1!$D:$D,[1]Sheet1!$C:$C)</f>
        <v>441.2</v>
      </c>
      <c r="AE1951">
        <f>MIS[[#This Row],[OrderAverageTradedPrice]]*MIS[[#This Row],[OrderQuantity]]</f>
        <v>18434</v>
      </c>
      <c r="AF1951">
        <f>MIS[[#This Row],[LTP]]*MIS[[#This Row],[OrderQuantity]]</f>
        <v>17648</v>
      </c>
      <c r="AG1951">
        <f>IF(MIS[[#This Row],[OrderSide]]="SELL",MIS[[#This Row],[VALUE]]-MIS[[#This Row],[LIVE_VALUE]],MIS[[#This Row],[LIVE_VALUE]]-MIS[[#This Row],[VALUE]])</f>
        <v>786</v>
      </c>
      <c r="AH1951" t="str" cm="1">
        <f t="array" ref="AH1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1" t="str">
        <f>MIS[[#This Row],[TRADING SYMBOL]]</f>
        <v>SENSEX2552082400CE</v>
      </c>
      <c r="AJ1951" t="str">
        <f>IF(RIGHT(MIS[[#This Row],[Main/Hedge]],4)="MAIN","MAIN","HEDGE")</f>
        <v>MAIN</v>
      </c>
      <c r="AK1951" t="str" cm="1">
        <f t="array" ref="AK1951">_xlfn._xlws.FILTER(Table4[Column1],ISNUMBER(SEARCH(Table4[Column1],MIS[[#This Row],[OrderUniqueIdentifier]])),"")</f>
        <v>MS</v>
      </c>
    </row>
    <row r="1952" spans="1:37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>
        <f>_xlfn.XLOOKUP(MIS[[#This Row],[TRADING SYMBOL]],[1]Sheet1!$D:$D,[1]Sheet1!$C:$C)</f>
        <v>441.2</v>
      </c>
      <c r="AE1952">
        <f>MIS[[#This Row],[OrderAverageTradedPrice]]*MIS[[#This Row],[OrderQuantity]]</f>
        <v>9214</v>
      </c>
      <c r="AF1952">
        <f>MIS[[#This Row],[LTP]]*MIS[[#This Row],[OrderQuantity]]</f>
        <v>8824</v>
      </c>
      <c r="AG1952">
        <f>IF(MIS[[#This Row],[OrderSide]]="SELL",MIS[[#This Row],[VALUE]]-MIS[[#This Row],[LIVE_VALUE]],MIS[[#This Row],[LIVE_VALUE]]-MIS[[#This Row],[VALUE]])</f>
        <v>390</v>
      </c>
      <c r="AH1952" t="str" cm="1">
        <f t="array" ref="AH1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2" t="str">
        <f>MIS[[#This Row],[TRADING SYMBOL]]</f>
        <v>SENSEX2552082400CE</v>
      </c>
      <c r="AJ1952" t="str">
        <f>IF(RIGHT(MIS[[#This Row],[Main/Hedge]],4)="MAIN","MAIN","HEDGE")</f>
        <v>MAIN</v>
      </c>
      <c r="AK1952" t="str" cm="1">
        <f t="array" ref="AK1952">_xlfn._xlws.FILTER(Table4[Column1],ISNUMBER(SEARCH(Table4[Column1],MIS[[#This Row],[OrderUniqueIdentifier]])),"")</f>
        <v>MS</v>
      </c>
    </row>
    <row r="1953" spans="1:37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>
        <f>_xlfn.XLOOKUP(MIS[[#This Row],[TRADING SYMBOL]],[1]Sheet1!$D:$D,[1]Sheet1!$C:$C)</f>
        <v>367</v>
      </c>
      <c r="AE1953">
        <f>MIS[[#This Row],[OrderAverageTradedPrice]]*MIS[[#This Row],[OrderQuantity]]</f>
        <v>38377</v>
      </c>
      <c r="AF1953">
        <f>MIS[[#This Row],[LTP]]*MIS[[#This Row],[OrderQuantity]]</f>
        <v>29360</v>
      </c>
      <c r="AG1953">
        <f>IF(MIS[[#This Row],[OrderSide]]="SELL",MIS[[#This Row],[VALUE]]-MIS[[#This Row],[LIVE_VALUE]],MIS[[#This Row],[LIVE_VALUE]]-MIS[[#This Row],[VALUE]])</f>
        <v>9017</v>
      </c>
      <c r="AH1953" t="str" cm="1">
        <f t="array" ref="AH1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3" t="str">
        <f>MIS[[#This Row],[TRADING SYMBOL]]</f>
        <v>SENSEX2552082200PE</v>
      </c>
      <c r="AJ1953" t="str">
        <f>IF(RIGHT(MIS[[#This Row],[Main/Hedge]],4)="MAIN","MAIN","HEDGE")</f>
        <v>MAIN</v>
      </c>
      <c r="AK1953" t="str" cm="1">
        <f t="array" ref="AK1953">_xlfn._xlws.FILTER(Table4[Column1],ISNUMBER(SEARCH(Table4[Column1],MIS[[#This Row],[OrderUniqueIdentifier]])),"")</f>
        <v>MS</v>
      </c>
    </row>
    <row r="1954" spans="1:37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>
        <f>_xlfn.XLOOKUP(MIS[[#This Row],[TRADING SYMBOL]],[1]Sheet1!$D:$D,[1]Sheet1!$C:$C)</f>
        <v>441.2</v>
      </c>
      <c r="AE1954">
        <f>MIS[[#This Row],[OrderAverageTradedPrice]]*MIS[[#This Row],[OrderQuantity]]</f>
        <v>9193</v>
      </c>
      <c r="AF1954">
        <f>MIS[[#This Row],[LTP]]*MIS[[#This Row],[OrderQuantity]]</f>
        <v>8824</v>
      </c>
      <c r="AG1954">
        <f>IF(MIS[[#This Row],[OrderSide]]="SELL",MIS[[#This Row],[VALUE]]-MIS[[#This Row],[LIVE_VALUE]],MIS[[#This Row],[LIVE_VALUE]]-MIS[[#This Row],[VALUE]])</f>
        <v>369</v>
      </c>
      <c r="AH1954" t="str" cm="1">
        <f t="array" ref="AH1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4" t="str">
        <f>MIS[[#This Row],[TRADING SYMBOL]]</f>
        <v>SENSEX2552082400CE</v>
      </c>
      <c r="AJ1954" t="str">
        <f>IF(RIGHT(MIS[[#This Row],[Main/Hedge]],4)="MAIN","MAIN","HEDGE")</f>
        <v>MAIN</v>
      </c>
      <c r="AK1954" t="str" cm="1">
        <f t="array" ref="AK1954">_xlfn._xlws.FILTER(Table4[Column1],ISNUMBER(SEARCH(Table4[Column1],MIS[[#This Row],[OrderUniqueIdentifier]])),"")</f>
        <v>MS</v>
      </c>
    </row>
    <row r="1955" spans="1:37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>
        <f>_xlfn.XLOOKUP(MIS[[#This Row],[TRADING SYMBOL]],[1]Sheet1!$D:$D,[1]Sheet1!$C:$C)</f>
        <v>367</v>
      </c>
      <c r="AE1955">
        <f>MIS[[#This Row],[OrderAverageTradedPrice]]*MIS[[#This Row],[OrderQuantity]]</f>
        <v>9596</v>
      </c>
      <c r="AF1955">
        <f>MIS[[#This Row],[LTP]]*MIS[[#This Row],[OrderQuantity]]</f>
        <v>7340</v>
      </c>
      <c r="AG1955">
        <f>IF(MIS[[#This Row],[OrderSide]]="SELL",MIS[[#This Row],[VALUE]]-MIS[[#This Row],[LIVE_VALUE]],MIS[[#This Row],[LIVE_VALUE]]-MIS[[#This Row],[VALUE]])</f>
        <v>2256</v>
      </c>
      <c r="AH1955" t="str" cm="1">
        <f t="array" ref="AH1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5" t="str">
        <f>MIS[[#This Row],[TRADING SYMBOL]]</f>
        <v>SENSEX2552082200PE</v>
      </c>
      <c r="AJ1955" t="str">
        <f>IF(RIGHT(MIS[[#This Row],[Main/Hedge]],4)="MAIN","MAIN","HEDGE")</f>
        <v>MAIN</v>
      </c>
      <c r="AK1955" t="str" cm="1">
        <f t="array" ref="AK1955">_xlfn._xlws.FILTER(Table4[Column1],ISNUMBER(SEARCH(Table4[Column1],MIS[[#This Row],[OrderUniqueIdentifier]])),"")</f>
        <v>MS</v>
      </c>
    </row>
    <row r="1956" spans="1:37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>
        <f>_xlfn.XLOOKUP(MIS[[#This Row],[TRADING SYMBOL]],[1]Sheet1!$D:$D,[1]Sheet1!$C:$C)</f>
        <v>386.75</v>
      </c>
      <c r="AE1956">
        <f>MIS[[#This Row],[OrderAverageTradedPrice]]*MIS[[#This Row],[OrderQuantity]]</f>
        <v>24835.999999999978</v>
      </c>
      <c r="AF1956">
        <f>MIS[[#This Row],[LTP]]*MIS[[#This Row],[OrderQuantity]]</f>
        <v>23205</v>
      </c>
      <c r="AG1956">
        <f>IF(MIS[[#This Row],[OrderSide]]="SELL",MIS[[#This Row],[VALUE]]-MIS[[#This Row],[LIVE_VALUE]],MIS[[#This Row],[LIVE_VALUE]]-MIS[[#This Row],[VALUE]])</f>
        <v>1630.9999999999782</v>
      </c>
      <c r="AH1956" t="str" cm="1">
        <f t="array" ref="AH1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6" t="str">
        <f>MIS[[#This Row],[TRADING SYMBOL]]</f>
        <v>SENSEX2552082500CE</v>
      </c>
      <c r="AJ1956" t="str">
        <f>IF(RIGHT(MIS[[#This Row],[Main/Hedge]],4)="MAIN","MAIN","HEDGE")</f>
        <v>MAIN</v>
      </c>
      <c r="AK1956" t="str" cm="1">
        <f t="array" ref="AK1956">_xlfn._xlws.FILTER(Table4[Column1],ISNUMBER(SEARCH(Table4[Column1],MIS[[#This Row],[OrderUniqueIdentifier]])),"")</f>
        <v>MS</v>
      </c>
    </row>
    <row r="1957" spans="1:37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>
        <f>_xlfn.XLOOKUP(MIS[[#This Row],[TRADING SYMBOL]],[1]Sheet1!$D:$D,[1]Sheet1!$C:$C)</f>
        <v>328</v>
      </c>
      <c r="AE1957">
        <f>MIS[[#This Row],[OrderAverageTradedPrice]]*MIS[[#This Row],[OrderQuantity]]</f>
        <v>26193</v>
      </c>
      <c r="AF1957">
        <f>MIS[[#This Row],[LTP]]*MIS[[#This Row],[OrderQuantity]]</f>
        <v>19680</v>
      </c>
      <c r="AG1957">
        <f>IF(MIS[[#This Row],[OrderSide]]="SELL",MIS[[#This Row],[VALUE]]-MIS[[#This Row],[LIVE_VALUE]],MIS[[#This Row],[LIVE_VALUE]]-MIS[[#This Row],[VALUE]])</f>
        <v>6513</v>
      </c>
      <c r="AH1957" t="str" cm="1">
        <f t="array" ref="AH1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7" t="str">
        <f>MIS[[#This Row],[TRADING SYMBOL]]</f>
        <v>SENSEX2552082100PE</v>
      </c>
      <c r="AJ1957" t="str">
        <f>IF(RIGHT(MIS[[#This Row],[Main/Hedge]],4)="MAIN","MAIN","HEDGE")</f>
        <v>MAIN</v>
      </c>
      <c r="AK1957" t="str" cm="1">
        <f t="array" ref="AK1957">_xlfn._xlws.FILTER(Table4[Column1],ISNUMBER(SEARCH(Table4[Column1],MIS[[#This Row],[OrderUniqueIdentifier]])),"")</f>
        <v>MS</v>
      </c>
    </row>
    <row r="1958" spans="1:37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>
        <f>_xlfn.XLOOKUP(MIS[[#This Row],[TRADING SYMBOL]],[1]Sheet1!$D:$D,[1]Sheet1!$C:$C)</f>
        <v>367</v>
      </c>
      <c r="AE1958">
        <f>MIS[[#This Row],[OrderAverageTradedPrice]]*MIS[[#This Row],[OrderQuantity]]</f>
        <v>38472</v>
      </c>
      <c r="AF1958">
        <f>MIS[[#This Row],[LTP]]*MIS[[#This Row],[OrderQuantity]]</f>
        <v>29360</v>
      </c>
      <c r="AG1958">
        <f>IF(MIS[[#This Row],[OrderSide]]="SELL",MIS[[#This Row],[VALUE]]-MIS[[#This Row],[LIVE_VALUE]],MIS[[#This Row],[LIVE_VALUE]]-MIS[[#This Row],[VALUE]])</f>
        <v>9112</v>
      </c>
      <c r="AH1958" t="str" cm="1">
        <f t="array" ref="AH1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8" t="str">
        <f>MIS[[#This Row],[TRADING SYMBOL]]</f>
        <v>SENSEX2552082200PE</v>
      </c>
      <c r="AJ1958" t="str">
        <f>IF(RIGHT(MIS[[#This Row],[Main/Hedge]],4)="MAIN","MAIN","HEDGE")</f>
        <v>MAIN</v>
      </c>
      <c r="AK1958" t="str" cm="1">
        <f t="array" ref="AK1958">_xlfn._xlws.FILTER(Table4[Column1],ISNUMBER(SEARCH(Table4[Column1],MIS[[#This Row],[OrderUniqueIdentifier]])),"")</f>
        <v>MS</v>
      </c>
    </row>
    <row r="1959" spans="1:37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>
        <f>_xlfn.XLOOKUP(MIS[[#This Row],[TRADING SYMBOL]],[1]Sheet1!$D:$D,[1]Sheet1!$C:$C)</f>
        <v>367</v>
      </c>
      <c r="AE1959">
        <f>MIS[[#This Row],[OrderAverageTradedPrice]]*MIS[[#This Row],[OrderQuantity]]</f>
        <v>9603</v>
      </c>
      <c r="AF1959">
        <f>MIS[[#This Row],[LTP]]*MIS[[#This Row],[OrderQuantity]]</f>
        <v>7340</v>
      </c>
      <c r="AG1959">
        <f>IF(MIS[[#This Row],[OrderSide]]="SELL",MIS[[#This Row],[VALUE]]-MIS[[#This Row],[LIVE_VALUE]],MIS[[#This Row],[LIVE_VALUE]]-MIS[[#This Row],[VALUE]])</f>
        <v>2263</v>
      </c>
      <c r="AH1959" t="str" cm="1">
        <f t="array" ref="AH1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9" t="str">
        <f>MIS[[#This Row],[TRADING SYMBOL]]</f>
        <v>SENSEX2552082200PE</v>
      </c>
      <c r="AJ1959" t="str">
        <f>IF(RIGHT(MIS[[#This Row],[Main/Hedge]],4)="MAIN","MAIN","HEDGE")</f>
        <v>MAIN</v>
      </c>
      <c r="AK1959" t="str" cm="1">
        <f t="array" ref="AK1959">_xlfn._xlws.FILTER(Table4[Column1],ISNUMBER(SEARCH(Table4[Column1],MIS[[#This Row],[OrderUniqueIdentifier]])),"")</f>
        <v>MS</v>
      </c>
    </row>
    <row r="1960" spans="1:37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>
        <f>_xlfn.XLOOKUP(MIS[[#This Row],[TRADING SYMBOL]],[1]Sheet1!$D:$D,[1]Sheet1!$C:$C)</f>
        <v>386.75</v>
      </c>
      <c r="AE1960">
        <f>MIS[[#This Row],[OrderAverageTradedPrice]]*MIS[[#This Row],[OrderQuantity]]</f>
        <v>8278</v>
      </c>
      <c r="AF1960">
        <f>MIS[[#This Row],[LTP]]*MIS[[#This Row],[OrderQuantity]]</f>
        <v>7735</v>
      </c>
      <c r="AG1960">
        <f>IF(MIS[[#This Row],[OrderSide]]="SELL",MIS[[#This Row],[VALUE]]-MIS[[#This Row],[LIVE_VALUE]],MIS[[#This Row],[LIVE_VALUE]]-MIS[[#This Row],[VALUE]])</f>
        <v>543</v>
      </c>
      <c r="AH1960" t="str" cm="1">
        <f t="array" ref="AH1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0" t="str">
        <f>MIS[[#This Row],[TRADING SYMBOL]]</f>
        <v>SENSEX2552082500CE</v>
      </c>
      <c r="AJ1960" t="str">
        <f>IF(RIGHT(MIS[[#This Row],[Main/Hedge]],4)="MAIN","MAIN","HEDGE")</f>
        <v>MAIN</v>
      </c>
      <c r="AK1960" t="str" cm="1">
        <f t="array" ref="AK1960">_xlfn._xlws.FILTER(Table4[Column1],ISNUMBER(SEARCH(Table4[Column1],MIS[[#This Row],[OrderUniqueIdentifier]])),"")</f>
        <v>MS</v>
      </c>
    </row>
    <row r="1961" spans="1:37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>
        <f>_xlfn.XLOOKUP(MIS[[#This Row],[TRADING SYMBOL]],[1]Sheet1!$D:$D,[1]Sheet1!$C:$C)</f>
        <v>328</v>
      </c>
      <c r="AE1961">
        <f>MIS[[#This Row],[OrderAverageTradedPrice]]*MIS[[#This Row],[OrderQuantity]]</f>
        <v>43705</v>
      </c>
      <c r="AF1961">
        <f>MIS[[#This Row],[LTP]]*MIS[[#This Row],[OrderQuantity]]</f>
        <v>32800</v>
      </c>
      <c r="AG1961">
        <f>IF(MIS[[#This Row],[OrderSide]]="SELL",MIS[[#This Row],[VALUE]]-MIS[[#This Row],[LIVE_VALUE]],MIS[[#This Row],[LIVE_VALUE]]-MIS[[#This Row],[VALUE]])</f>
        <v>10905</v>
      </c>
      <c r="AH1961" t="str" cm="1">
        <f t="array" ref="AH1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1" t="str">
        <f>MIS[[#This Row],[TRADING SYMBOL]]</f>
        <v>SENSEX2552082100PE</v>
      </c>
      <c r="AJ1961" t="str">
        <f>IF(RIGHT(MIS[[#This Row],[Main/Hedge]],4)="MAIN","MAIN","HEDGE")</f>
        <v>MAIN</v>
      </c>
      <c r="AK1961" t="str" cm="1">
        <f t="array" ref="AK1961">_xlfn._xlws.FILTER(Table4[Column1],ISNUMBER(SEARCH(Table4[Column1],MIS[[#This Row],[OrderUniqueIdentifier]])),"")</f>
        <v>MS</v>
      </c>
    </row>
    <row r="1962" spans="1:37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>
        <f>_xlfn.XLOOKUP(MIS[[#This Row],[TRADING SYMBOL]],[1]Sheet1!$D:$D,[1]Sheet1!$C:$C)</f>
        <v>409.5</v>
      </c>
      <c r="AE1962">
        <f>MIS[[#This Row],[OrderAverageTradedPrice]]*MIS[[#This Row],[OrderQuantity]]</f>
        <v>21017</v>
      </c>
      <c r="AF1962">
        <f>MIS[[#This Row],[LTP]]*MIS[[#This Row],[OrderQuantity]]</f>
        <v>16380</v>
      </c>
      <c r="AG1962">
        <f>IF(MIS[[#This Row],[OrderSide]]="SELL",MIS[[#This Row],[VALUE]]-MIS[[#This Row],[LIVE_VALUE]],MIS[[#This Row],[LIVE_VALUE]]-MIS[[#This Row],[VALUE]])</f>
        <v>4637</v>
      </c>
      <c r="AH1962" t="str" cm="1">
        <f t="array" ref="AH1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2" t="str">
        <f>MIS[[#This Row],[TRADING SYMBOL]]</f>
        <v>SENSEX2552082300PE</v>
      </c>
      <c r="AJ1962" t="str">
        <f>IF(RIGHT(MIS[[#This Row],[Main/Hedge]],4)="MAIN","MAIN","HEDGE")</f>
        <v>MAIN</v>
      </c>
      <c r="AK1962" t="str" cm="1">
        <f t="array" ref="AK1962">_xlfn._xlws.FILTER(Table4[Column1],ISNUMBER(SEARCH(Table4[Column1],MIS[[#This Row],[OrderUniqueIdentifier]])),"")</f>
        <v>MS</v>
      </c>
    </row>
    <row r="1963" spans="1:37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>
        <f>_xlfn.XLOOKUP(MIS[[#This Row],[TRADING SYMBOL]],[1]Sheet1!$D:$D,[1]Sheet1!$C:$C)</f>
        <v>367</v>
      </c>
      <c r="AE1963">
        <f>MIS[[#This Row],[OrderAverageTradedPrice]]*MIS[[#This Row],[OrderQuantity]]</f>
        <v>9620</v>
      </c>
      <c r="AF1963">
        <f>MIS[[#This Row],[LTP]]*MIS[[#This Row],[OrderQuantity]]</f>
        <v>7340</v>
      </c>
      <c r="AG1963">
        <f>IF(MIS[[#This Row],[OrderSide]]="SELL",MIS[[#This Row],[VALUE]]-MIS[[#This Row],[LIVE_VALUE]],MIS[[#This Row],[LIVE_VALUE]]-MIS[[#This Row],[VALUE]])</f>
        <v>2280</v>
      </c>
      <c r="AH1963" t="str" cm="1">
        <f t="array" ref="AH1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3" t="str">
        <f>MIS[[#This Row],[TRADING SYMBOL]]</f>
        <v>SENSEX2552082200PE</v>
      </c>
      <c r="AJ1963" t="str">
        <f>IF(RIGHT(MIS[[#This Row],[Main/Hedge]],4)="MAIN","MAIN","HEDGE")</f>
        <v>MAIN</v>
      </c>
      <c r="AK1963" t="str" cm="1">
        <f t="array" ref="AK1963">_xlfn._xlws.FILTER(Table4[Column1],ISNUMBER(SEARCH(Table4[Column1],MIS[[#This Row],[OrderUniqueIdentifier]])),"")</f>
        <v>MS</v>
      </c>
    </row>
    <row r="1964" spans="1:37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>
        <f>_xlfn.XLOOKUP(MIS[[#This Row],[TRADING SYMBOL]],[1]Sheet1!$D:$D,[1]Sheet1!$C:$C)</f>
        <v>328</v>
      </c>
      <c r="AE1964">
        <f>MIS[[#This Row],[OrderAverageTradedPrice]]*MIS[[#This Row],[OrderQuantity]]</f>
        <v>8761</v>
      </c>
      <c r="AF1964">
        <f>MIS[[#This Row],[LTP]]*MIS[[#This Row],[OrderQuantity]]</f>
        <v>6560</v>
      </c>
      <c r="AG1964">
        <f>IF(MIS[[#This Row],[OrderSide]]="SELL",MIS[[#This Row],[VALUE]]-MIS[[#This Row],[LIVE_VALUE]],MIS[[#This Row],[LIVE_VALUE]]-MIS[[#This Row],[VALUE]])</f>
        <v>2201</v>
      </c>
      <c r="AH1964" t="str" cm="1">
        <f t="array" ref="AH1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4" t="str">
        <f>MIS[[#This Row],[TRADING SYMBOL]]</f>
        <v>SENSEX2552082100PE</v>
      </c>
      <c r="AJ1964" t="str">
        <f>IF(RIGHT(MIS[[#This Row],[Main/Hedge]],4)="MAIN","MAIN","HEDGE")</f>
        <v>MAIN</v>
      </c>
      <c r="AK1964" t="str" cm="1">
        <f t="array" ref="AK1964">_xlfn._xlws.FILTER(Table4[Column1],ISNUMBER(SEARCH(Table4[Column1],MIS[[#This Row],[OrderUniqueIdentifier]])),"")</f>
        <v>MS</v>
      </c>
    </row>
    <row r="1965" spans="1:37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>
        <f>_xlfn.XLOOKUP(MIS[[#This Row],[TRADING SYMBOL]],[1]Sheet1!$D:$D,[1]Sheet1!$C:$C)</f>
        <v>409.5</v>
      </c>
      <c r="AE1965">
        <f>MIS[[#This Row],[OrderAverageTradedPrice]]*MIS[[#This Row],[OrderQuantity]]</f>
        <v>10483</v>
      </c>
      <c r="AF1965">
        <f>MIS[[#This Row],[LTP]]*MIS[[#This Row],[OrderQuantity]]</f>
        <v>8190</v>
      </c>
      <c r="AG1965">
        <f>IF(MIS[[#This Row],[OrderSide]]="SELL",MIS[[#This Row],[VALUE]]-MIS[[#This Row],[LIVE_VALUE]],MIS[[#This Row],[LIVE_VALUE]]-MIS[[#This Row],[VALUE]])</f>
        <v>2293</v>
      </c>
      <c r="AH1965" t="str" cm="1">
        <f t="array" ref="AH1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5" t="str">
        <f>MIS[[#This Row],[TRADING SYMBOL]]</f>
        <v>SENSEX2552082300PE</v>
      </c>
      <c r="AJ1965" t="str">
        <f>IF(RIGHT(MIS[[#This Row],[Main/Hedge]],4)="MAIN","MAIN","HEDGE")</f>
        <v>MAIN</v>
      </c>
      <c r="AK1965" t="str" cm="1">
        <f t="array" ref="AK1965">_xlfn._xlws.FILTER(Table4[Column1],ISNUMBER(SEARCH(Table4[Column1],MIS[[#This Row],[OrderUniqueIdentifier]])),"")</f>
        <v>MS</v>
      </c>
    </row>
    <row r="1966" spans="1:37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>
        <f>_xlfn.XLOOKUP(MIS[[#This Row],[TRADING SYMBOL]],[1]Sheet1!$D:$D,[1]Sheet1!$C:$C)</f>
        <v>367</v>
      </c>
      <c r="AE1966">
        <f>MIS[[#This Row],[OrderAverageTradedPrice]]*MIS[[#This Row],[OrderQuantity]]</f>
        <v>48021</v>
      </c>
      <c r="AF1966">
        <f>MIS[[#This Row],[LTP]]*MIS[[#This Row],[OrderQuantity]]</f>
        <v>36700</v>
      </c>
      <c r="AG1966">
        <f>IF(MIS[[#This Row],[OrderSide]]="SELL",MIS[[#This Row],[VALUE]]-MIS[[#This Row],[LIVE_VALUE]],MIS[[#This Row],[LIVE_VALUE]]-MIS[[#This Row],[VALUE]])</f>
        <v>11321</v>
      </c>
      <c r="AH1966" t="str" cm="1">
        <f t="array" ref="AH1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6" t="str">
        <f>MIS[[#This Row],[TRADING SYMBOL]]</f>
        <v>SENSEX2552082200PE</v>
      </c>
      <c r="AJ1966" t="str">
        <f>IF(RIGHT(MIS[[#This Row],[Main/Hedge]],4)="MAIN","MAIN","HEDGE")</f>
        <v>MAIN</v>
      </c>
      <c r="AK1966" t="str" cm="1">
        <f t="array" ref="AK1966">_xlfn._xlws.FILTER(Table4[Column1],ISNUMBER(SEARCH(Table4[Column1],MIS[[#This Row],[OrderUniqueIdentifier]])),"")</f>
        <v>MS</v>
      </c>
    </row>
    <row r="1967" spans="1:37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>
        <f>_xlfn.XLOOKUP(MIS[[#This Row],[TRADING SYMBOL]],[1]Sheet1!$D:$D,[1]Sheet1!$C:$C)</f>
        <v>328</v>
      </c>
      <c r="AE1967">
        <f>MIS[[#This Row],[OrderAverageTradedPrice]]*MIS[[#This Row],[OrderQuantity]]</f>
        <v>78513.99999999984</v>
      </c>
      <c r="AF1967">
        <f>MIS[[#This Row],[LTP]]*MIS[[#This Row],[OrderQuantity]]</f>
        <v>59040</v>
      </c>
      <c r="AG1967">
        <f>IF(MIS[[#This Row],[OrderSide]]="SELL",MIS[[#This Row],[VALUE]]-MIS[[#This Row],[LIVE_VALUE]],MIS[[#This Row],[LIVE_VALUE]]-MIS[[#This Row],[VALUE]])</f>
        <v>19473.99999999984</v>
      </c>
      <c r="AH1967" t="str" cm="1">
        <f t="array" ref="AH1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7" t="str">
        <f>MIS[[#This Row],[TRADING SYMBOL]]</f>
        <v>SENSEX2552082100PE</v>
      </c>
      <c r="AJ1967" t="str">
        <f>IF(RIGHT(MIS[[#This Row],[Main/Hedge]],4)="MAIN","MAIN","HEDGE")</f>
        <v>MAIN</v>
      </c>
      <c r="AK1967" t="str" cm="1">
        <f t="array" ref="AK1967">_xlfn._xlws.FILTER(Table4[Column1],ISNUMBER(SEARCH(Table4[Column1],MIS[[#This Row],[OrderUniqueIdentifier]])),"")</f>
        <v>MS</v>
      </c>
    </row>
    <row r="1968" spans="1:37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>
        <f>_xlfn.XLOOKUP(MIS[[#This Row],[TRADING SYMBOL]],[1]Sheet1!$D:$D,[1]Sheet1!$C:$C)</f>
        <v>409.5</v>
      </c>
      <c r="AE1968">
        <f>MIS[[#This Row],[OrderAverageTradedPrice]]*MIS[[#This Row],[OrderQuantity]]</f>
        <v>10511</v>
      </c>
      <c r="AF1968">
        <f>MIS[[#This Row],[LTP]]*MIS[[#This Row],[OrderQuantity]]</f>
        <v>8190</v>
      </c>
      <c r="AG1968">
        <f>IF(MIS[[#This Row],[OrderSide]]="SELL",MIS[[#This Row],[VALUE]]-MIS[[#This Row],[LIVE_VALUE]],MIS[[#This Row],[LIVE_VALUE]]-MIS[[#This Row],[VALUE]])</f>
        <v>2321</v>
      </c>
      <c r="AH1968" t="str" cm="1">
        <f t="array" ref="AH1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8" t="str">
        <f>MIS[[#This Row],[TRADING SYMBOL]]</f>
        <v>SENSEX2552082300PE</v>
      </c>
      <c r="AJ1968" t="str">
        <f>IF(RIGHT(MIS[[#This Row],[Main/Hedge]],4)="MAIN","MAIN","HEDGE")</f>
        <v>MAIN</v>
      </c>
      <c r="AK1968" t="str" cm="1">
        <f t="array" ref="AK1968">_xlfn._xlws.FILTER(Table4[Column1],ISNUMBER(SEARCH(Table4[Column1],MIS[[#This Row],[OrderUniqueIdentifier]])),"")</f>
        <v>MS</v>
      </c>
    </row>
    <row r="1969" spans="1:37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>
        <f>_xlfn.XLOOKUP(MIS[[#This Row],[TRADING SYMBOL]],[1]Sheet1!$D:$D,[1]Sheet1!$C:$C)</f>
        <v>441.2</v>
      </c>
      <c r="AE1969">
        <f>MIS[[#This Row],[OrderAverageTradedPrice]]*MIS[[#This Row],[OrderQuantity]]</f>
        <v>9206</v>
      </c>
      <c r="AF1969">
        <f>MIS[[#This Row],[LTP]]*MIS[[#This Row],[OrderQuantity]]</f>
        <v>8824</v>
      </c>
      <c r="AG1969">
        <f>IF(MIS[[#This Row],[OrderSide]]="SELL",MIS[[#This Row],[VALUE]]-MIS[[#This Row],[LIVE_VALUE]],MIS[[#This Row],[LIVE_VALUE]]-MIS[[#This Row],[VALUE]])</f>
        <v>382</v>
      </c>
      <c r="AH1969" t="str" cm="1">
        <f t="array" ref="AH1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9" t="str">
        <f>MIS[[#This Row],[TRADING SYMBOL]]</f>
        <v>SENSEX2552082400CE</v>
      </c>
      <c r="AJ1969" t="str">
        <f>IF(RIGHT(MIS[[#This Row],[Main/Hedge]],4)="MAIN","MAIN","HEDGE")</f>
        <v>MAIN</v>
      </c>
      <c r="AK1969" t="str" cm="1">
        <f t="array" ref="AK1969">_xlfn._xlws.FILTER(Table4[Column1],ISNUMBER(SEARCH(Table4[Column1],MIS[[#This Row],[OrderUniqueIdentifier]])),"")</f>
        <v>MS</v>
      </c>
    </row>
    <row r="1970" spans="1:37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>
        <f>_xlfn.XLOOKUP(MIS[[#This Row],[TRADING SYMBOL]],[1]Sheet1!$D:$D,[1]Sheet1!$C:$C)</f>
        <v>441.2</v>
      </c>
      <c r="AE1970">
        <f>MIS[[#This Row],[OrderAverageTradedPrice]]*MIS[[#This Row],[OrderQuantity]]</f>
        <v>9228</v>
      </c>
      <c r="AF1970">
        <f>MIS[[#This Row],[LTP]]*MIS[[#This Row],[OrderQuantity]]</f>
        <v>8824</v>
      </c>
      <c r="AG1970">
        <f>IF(MIS[[#This Row],[OrderSide]]="SELL",MIS[[#This Row],[VALUE]]-MIS[[#This Row],[LIVE_VALUE]],MIS[[#This Row],[LIVE_VALUE]]-MIS[[#This Row],[VALUE]])</f>
        <v>404</v>
      </c>
      <c r="AH1970" t="str" cm="1">
        <f t="array" ref="AH1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0" t="str">
        <f>MIS[[#This Row],[TRADING SYMBOL]]</f>
        <v>SENSEX2552082400CE</v>
      </c>
      <c r="AJ1970" t="str">
        <f>IF(RIGHT(MIS[[#This Row],[Main/Hedge]],4)="MAIN","MAIN","HEDGE")</f>
        <v>MAIN</v>
      </c>
      <c r="AK1970" t="str" cm="1">
        <f t="array" ref="AK1970">_xlfn._xlws.FILTER(Table4[Column1],ISNUMBER(SEARCH(Table4[Column1],MIS[[#This Row],[OrderUniqueIdentifier]])),"")</f>
        <v>MS</v>
      </c>
    </row>
    <row r="1971" spans="1:37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>
        <f>_xlfn.XLOOKUP(MIS[[#This Row],[TRADING SYMBOL]],[1]Sheet1!$D:$D,[1]Sheet1!$C:$C)</f>
        <v>367</v>
      </c>
      <c r="AE1971">
        <f>MIS[[#This Row],[OrderAverageTradedPrice]]*MIS[[#This Row],[OrderQuantity]]</f>
        <v>9596</v>
      </c>
      <c r="AF1971">
        <f>MIS[[#This Row],[LTP]]*MIS[[#This Row],[OrderQuantity]]</f>
        <v>7340</v>
      </c>
      <c r="AG1971">
        <f>IF(MIS[[#This Row],[OrderSide]]="SELL",MIS[[#This Row],[VALUE]]-MIS[[#This Row],[LIVE_VALUE]],MIS[[#This Row],[LIVE_VALUE]]-MIS[[#This Row],[VALUE]])</f>
        <v>2256</v>
      </c>
      <c r="AH1971" t="str" cm="1">
        <f t="array" ref="AH1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1" t="str">
        <f>MIS[[#This Row],[TRADING SYMBOL]]</f>
        <v>SENSEX2552082200PE</v>
      </c>
      <c r="AJ1971" t="str">
        <f>IF(RIGHT(MIS[[#This Row],[Main/Hedge]],4)="MAIN","MAIN","HEDGE")</f>
        <v>MAIN</v>
      </c>
      <c r="AK1971" t="str" cm="1">
        <f t="array" ref="AK1971">_xlfn._xlws.FILTER(Table4[Column1],ISNUMBER(SEARCH(Table4[Column1],MIS[[#This Row],[OrderUniqueIdentifier]])),"")</f>
        <v>MS</v>
      </c>
    </row>
    <row r="1972" spans="1:37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>
        <f>_xlfn.XLOOKUP(MIS[[#This Row],[TRADING SYMBOL]],[1]Sheet1!$D:$D,[1]Sheet1!$C:$C)</f>
        <v>328</v>
      </c>
      <c r="AE1972">
        <f>MIS[[#This Row],[OrderAverageTradedPrice]]*MIS[[#This Row],[OrderQuantity]]</f>
        <v>8731</v>
      </c>
      <c r="AF1972">
        <f>MIS[[#This Row],[LTP]]*MIS[[#This Row],[OrderQuantity]]</f>
        <v>6560</v>
      </c>
      <c r="AG1972">
        <f>IF(MIS[[#This Row],[OrderSide]]="SELL",MIS[[#This Row],[VALUE]]-MIS[[#This Row],[LIVE_VALUE]],MIS[[#This Row],[LIVE_VALUE]]-MIS[[#This Row],[VALUE]])</f>
        <v>2171</v>
      </c>
      <c r="AH1972" t="str" cm="1">
        <f t="array" ref="AH1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2" t="str">
        <f>MIS[[#This Row],[TRADING SYMBOL]]</f>
        <v>SENSEX2552082100PE</v>
      </c>
      <c r="AJ1972" t="str">
        <f>IF(RIGHT(MIS[[#This Row],[Main/Hedge]],4)="MAIN","MAIN","HEDGE")</f>
        <v>MAIN</v>
      </c>
      <c r="AK1972" t="str" cm="1">
        <f t="array" ref="AK1972">_xlfn._xlws.FILTER(Table4[Column1],ISNUMBER(SEARCH(Table4[Column1],MIS[[#This Row],[OrderUniqueIdentifier]])),"")</f>
        <v>MS</v>
      </c>
    </row>
    <row r="1973" spans="1:37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>
        <f>_xlfn.XLOOKUP(MIS[[#This Row],[TRADING SYMBOL]],[1]Sheet1!$D:$D,[1]Sheet1!$C:$C)</f>
        <v>367</v>
      </c>
      <c r="AE1973">
        <f>MIS[[#This Row],[OrderAverageTradedPrice]]*MIS[[#This Row],[OrderQuantity]]</f>
        <v>19240</v>
      </c>
      <c r="AF1973">
        <f>MIS[[#This Row],[LTP]]*MIS[[#This Row],[OrderQuantity]]</f>
        <v>14680</v>
      </c>
      <c r="AG1973">
        <f>IF(MIS[[#This Row],[OrderSide]]="SELL",MIS[[#This Row],[VALUE]]-MIS[[#This Row],[LIVE_VALUE]],MIS[[#This Row],[LIVE_VALUE]]-MIS[[#This Row],[VALUE]])</f>
        <v>4560</v>
      </c>
      <c r="AH1973" t="str" cm="1">
        <f t="array" ref="AH1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3" t="str">
        <f>MIS[[#This Row],[TRADING SYMBOL]]</f>
        <v>SENSEX2552082200PE</v>
      </c>
      <c r="AJ1973" t="str">
        <f>IF(RIGHT(MIS[[#This Row],[Main/Hedge]],4)="MAIN","MAIN","HEDGE")</f>
        <v>MAIN</v>
      </c>
      <c r="AK1973" t="str" cm="1">
        <f t="array" ref="AK1973">_xlfn._xlws.FILTER(Table4[Column1],ISNUMBER(SEARCH(Table4[Column1],MIS[[#This Row],[OrderUniqueIdentifier]])),"")</f>
        <v>MS</v>
      </c>
    </row>
    <row r="1974" spans="1:37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>
        <f>_xlfn.XLOOKUP(MIS[[#This Row],[TRADING SYMBOL]],[1]Sheet1!$D:$D,[1]Sheet1!$C:$C)</f>
        <v>367</v>
      </c>
      <c r="AE1974">
        <f>MIS[[#This Row],[OrderAverageTradedPrice]]*MIS[[#This Row],[OrderQuantity]]</f>
        <v>9610</v>
      </c>
      <c r="AF1974">
        <f>MIS[[#This Row],[LTP]]*MIS[[#This Row],[OrderQuantity]]</f>
        <v>7340</v>
      </c>
      <c r="AG1974">
        <f>IF(MIS[[#This Row],[OrderSide]]="SELL",MIS[[#This Row],[VALUE]]-MIS[[#This Row],[LIVE_VALUE]],MIS[[#This Row],[LIVE_VALUE]]-MIS[[#This Row],[VALUE]])</f>
        <v>2270</v>
      </c>
      <c r="AH1974" t="str" cm="1">
        <f t="array" ref="AH1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4" t="str">
        <f>MIS[[#This Row],[TRADING SYMBOL]]</f>
        <v>SENSEX2552082200PE</v>
      </c>
      <c r="AJ1974" t="str">
        <f>IF(RIGHT(MIS[[#This Row],[Main/Hedge]],4)="MAIN","MAIN","HEDGE")</f>
        <v>MAIN</v>
      </c>
      <c r="AK1974" t="str" cm="1">
        <f t="array" ref="AK1974">_xlfn._xlws.FILTER(Table4[Column1],ISNUMBER(SEARCH(Table4[Column1],MIS[[#This Row],[OrderUniqueIdentifier]])),"")</f>
        <v>MS</v>
      </c>
    </row>
    <row r="1975" spans="1:37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>
        <f>_xlfn.XLOOKUP(MIS[[#This Row],[TRADING SYMBOL]],[1]Sheet1!$D:$D,[1]Sheet1!$C:$C)</f>
        <v>386.75</v>
      </c>
      <c r="AE1975">
        <f>MIS[[#This Row],[OrderAverageTradedPrice]]*MIS[[#This Row],[OrderQuantity]]</f>
        <v>8299</v>
      </c>
      <c r="AF1975">
        <f>MIS[[#This Row],[LTP]]*MIS[[#This Row],[OrderQuantity]]</f>
        <v>7735</v>
      </c>
      <c r="AG1975">
        <f>IF(MIS[[#This Row],[OrderSide]]="SELL",MIS[[#This Row],[VALUE]]-MIS[[#This Row],[LIVE_VALUE]],MIS[[#This Row],[LIVE_VALUE]]-MIS[[#This Row],[VALUE]])</f>
        <v>564</v>
      </c>
      <c r="AH1975" t="str" cm="1">
        <f t="array" ref="AH1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5" t="str">
        <f>MIS[[#This Row],[TRADING SYMBOL]]</f>
        <v>SENSEX2552082500CE</v>
      </c>
      <c r="AJ1975" t="str">
        <f>IF(RIGHT(MIS[[#This Row],[Main/Hedge]],4)="MAIN","MAIN","HEDGE")</f>
        <v>MAIN</v>
      </c>
      <c r="AK1975" t="str" cm="1">
        <f t="array" ref="AK1975">_xlfn._xlws.FILTER(Table4[Column1],ISNUMBER(SEARCH(Table4[Column1],MIS[[#This Row],[OrderUniqueIdentifier]])),"")</f>
        <v>MS</v>
      </c>
    </row>
    <row r="1976" spans="1:37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>
        <f>_xlfn.XLOOKUP(MIS[[#This Row],[TRADING SYMBOL]],[1]Sheet1!$D:$D,[1]Sheet1!$C:$C)</f>
        <v>328</v>
      </c>
      <c r="AE1976">
        <f>MIS[[#This Row],[OrderAverageTradedPrice]]*MIS[[#This Row],[OrderQuantity]]</f>
        <v>8739</v>
      </c>
      <c r="AF1976">
        <f>MIS[[#This Row],[LTP]]*MIS[[#This Row],[OrderQuantity]]</f>
        <v>6560</v>
      </c>
      <c r="AG1976">
        <f>IF(MIS[[#This Row],[OrderSide]]="SELL",MIS[[#This Row],[VALUE]]-MIS[[#This Row],[LIVE_VALUE]],MIS[[#This Row],[LIVE_VALUE]]-MIS[[#This Row],[VALUE]])</f>
        <v>2179</v>
      </c>
      <c r="AH1976" t="str" cm="1">
        <f t="array" ref="AH1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6" t="str">
        <f>MIS[[#This Row],[TRADING SYMBOL]]</f>
        <v>SENSEX2552082100PE</v>
      </c>
      <c r="AJ1976" t="str">
        <f>IF(RIGHT(MIS[[#This Row],[Main/Hedge]],4)="MAIN","MAIN","HEDGE")</f>
        <v>MAIN</v>
      </c>
      <c r="AK1976" t="str" cm="1">
        <f t="array" ref="AK1976">_xlfn._xlws.FILTER(Table4[Column1],ISNUMBER(SEARCH(Table4[Column1],MIS[[#This Row],[OrderUniqueIdentifier]])),"")</f>
        <v>MS</v>
      </c>
    </row>
    <row r="1977" spans="1:37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>
        <f>_xlfn.XLOOKUP(MIS[[#This Row],[TRADING SYMBOL]],[1]Sheet1!$D:$D,[1]Sheet1!$C:$C)</f>
        <v>328</v>
      </c>
      <c r="AE1977">
        <f>MIS[[#This Row],[OrderAverageTradedPrice]]*MIS[[#This Row],[OrderQuantity]]</f>
        <v>43805</v>
      </c>
      <c r="AF1977">
        <f>MIS[[#This Row],[LTP]]*MIS[[#This Row],[OrderQuantity]]</f>
        <v>32800</v>
      </c>
      <c r="AG1977">
        <f>IF(MIS[[#This Row],[OrderSide]]="SELL",MIS[[#This Row],[VALUE]]-MIS[[#This Row],[LIVE_VALUE]],MIS[[#This Row],[LIVE_VALUE]]-MIS[[#This Row],[VALUE]])</f>
        <v>11005</v>
      </c>
      <c r="AH1977" t="str" cm="1">
        <f t="array" ref="AH1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7" t="str">
        <f>MIS[[#This Row],[TRADING SYMBOL]]</f>
        <v>SENSEX2552082100PE</v>
      </c>
      <c r="AJ1977" t="str">
        <f>IF(RIGHT(MIS[[#This Row],[Main/Hedge]],4)="MAIN","MAIN","HEDGE")</f>
        <v>MAIN</v>
      </c>
      <c r="AK1977" t="str" cm="1">
        <f t="array" ref="AK1977">_xlfn._xlws.FILTER(Table4[Column1],ISNUMBER(SEARCH(Table4[Column1],MIS[[#This Row],[OrderUniqueIdentifier]])),"")</f>
        <v>MS</v>
      </c>
    </row>
    <row r="1978" spans="1:37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>
        <f>_xlfn.XLOOKUP(MIS[[#This Row],[TRADING SYMBOL]],[1]Sheet1!$D:$D,[1]Sheet1!$C:$C)</f>
        <v>386.75</v>
      </c>
      <c r="AE1978">
        <f>MIS[[#This Row],[OrderAverageTradedPrice]]*MIS[[#This Row],[OrderQuantity]]</f>
        <v>33140</v>
      </c>
      <c r="AF1978">
        <f>MIS[[#This Row],[LTP]]*MIS[[#This Row],[OrderQuantity]]</f>
        <v>30940</v>
      </c>
      <c r="AG1978">
        <f>IF(MIS[[#This Row],[OrderSide]]="SELL",MIS[[#This Row],[VALUE]]-MIS[[#This Row],[LIVE_VALUE]],MIS[[#This Row],[LIVE_VALUE]]-MIS[[#This Row],[VALUE]])</f>
        <v>2200</v>
      </c>
      <c r="AH1978" t="str" cm="1">
        <f t="array" ref="AH1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8" t="str">
        <f>MIS[[#This Row],[TRADING SYMBOL]]</f>
        <v>SENSEX2552082500CE</v>
      </c>
      <c r="AJ1978" t="str">
        <f>IF(RIGHT(MIS[[#This Row],[Main/Hedge]],4)="MAIN","MAIN","HEDGE")</f>
        <v>MAIN</v>
      </c>
      <c r="AK1978" t="str" cm="1">
        <f t="array" ref="AK1978">_xlfn._xlws.FILTER(Table4[Column1],ISNUMBER(SEARCH(Table4[Column1],MIS[[#This Row],[OrderUniqueIdentifier]])),"")</f>
        <v>MS</v>
      </c>
    </row>
    <row r="1979" spans="1:37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>
        <f>_xlfn.XLOOKUP(MIS[[#This Row],[TRADING SYMBOL]],[1]Sheet1!$D:$D,[1]Sheet1!$C:$C)</f>
        <v>328</v>
      </c>
      <c r="AE1979">
        <f>MIS[[#This Row],[OrderAverageTradedPrice]]*MIS[[#This Row],[OrderQuantity]]</f>
        <v>34920</v>
      </c>
      <c r="AF1979">
        <f>MIS[[#This Row],[LTP]]*MIS[[#This Row],[OrderQuantity]]</f>
        <v>26240</v>
      </c>
      <c r="AG1979">
        <f>IF(MIS[[#This Row],[OrderSide]]="SELL",MIS[[#This Row],[VALUE]]-MIS[[#This Row],[LIVE_VALUE]],MIS[[#This Row],[LIVE_VALUE]]-MIS[[#This Row],[VALUE]])</f>
        <v>8680</v>
      </c>
      <c r="AH1979" t="str" cm="1">
        <f t="array" ref="AH1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9" t="str">
        <f>MIS[[#This Row],[TRADING SYMBOL]]</f>
        <v>SENSEX2552082100PE</v>
      </c>
      <c r="AJ1979" t="str">
        <f>IF(RIGHT(MIS[[#This Row],[Main/Hedge]],4)="MAIN","MAIN","HEDGE")</f>
        <v>MAIN</v>
      </c>
      <c r="AK1979" t="str" cm="1">
        <f t="array" ref="AK1979">_xlfn._xlws.FILTER(Table4[Column1],ISNUMBER(SEARCH(Table4[Column1],MIS[[#This Row],[OrderUniqueIdentifier]])),"")</f>
        <v>MS</v>
      </c>
    </row>
    <row r="1980" spans="1:37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>
        <f>_xlfn.XLOOKUP(MIS[[#This Row],[TRADING SYMBOL]],[1]Sheet1!$D:$D,[1]Sheet1!$C:$C)</f>
        <v>409.5</v>
      </c>
      <c r="AE1980">
        <f>MIS[[#This Row],[OrderAverageTradedPrice]]*MIS[[#This Row],[OrderQuantity]]</f>
        <v>10475</v>
      </c>
      <c r="AF1980">
        <f>MIS[[#This Row],[LTP]]*MIS[[#This Row],[OrderQuantity]]</f>
        <v>8190</v>
      </c>
      <c r="AG1980">
        <f>IF(MIS[[#This Row],[OrderSide]]="SELL",MIS[[#This Row],[VALUE]]-MIS[[#This Row],[LIVE_VALUE]],MIS[[#This Row],[LIVE_VALUE]]-MIS[[#This Row],[VALUE]])</f>
        <v>2285</v>
      </c>
      <c r="AH1980" t="str" cm="1">
        <f t="array" ref="AH1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0" t="str">
        <f>MIS[[#This Row],[TRADING SYMBOL]]</f>
        <v>SENSEX2552082300PE</v>
      </c>
      <c r="AJ1980" t="str">
        <f>IF(RIGHT(MIS[[#This Row],[Main/Hedge]],4)="MAIN","MAIN","HEDGE")</f>
        <v>MAIN</v>
      </c>
      <c r="AK1980" t="str" cm="1">
        <f t="array" ref="AK1980">_xlfn._xlws.FILTER(Table4[Column1],ISNUMBER(SEARCH(Table4[Column1],MIS[[#This Row],[OrderUniqueIdentifier]])),"")</f>
        <v>MS</v>
      </c>
    </row>
    <row r="1981" spans="1:37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>
        <f>_xlfn.XLOOKUP(MIS[[#This Row],[TRADING SYMBOL]],[1]Sheet1!$D:$D,[1]Sheet1!$C:$C)</f>
        <v>328</v>
      </c>
      <c r="AE1981">
        <f>MIS[[#This Row],[OrderAverageTradedPrice]]*MIS[[#This Row],[OrderQuantity]]</f>
        <v>17493</v>
      </c>
      <c r="AF1981">
        <f>MIS[[#This Row],[LTP]]*MIS[[#This Row],[OrderQuantity]]</f>
        <v>13120</v>
      </c>
      <c r="AG1981">
        <f>IF(MIS[[#This Row],[OrderSide]]="SELL",MIS[[#This Row],[VALUE]]-MIS[[#This Row],[LIVE_VALUE]],MIS[[#This Row],[LIVE_VALUE]]-MIS[[#This Row],[VALUE]])</f>
        <v>4373</v>
      </c>
      <c r="AH1981" t="str" cm="1">
        <f t="array" ref="AH1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1" t="str">
        <f>MIS[[#This Row],[TRADING SYMBOL]]</f>
        <v>SENSEX2552082100PE</v>
      </c>
      <c r="AJ1981" t="str">
        <f>IF(RIGHT(MIS[[#This Row],[Main/Hedge]],4)="MAIN","MAIN","HEDGE")</f>
        <v>MAIN</v>
      </c>
      <c r="AK1981" t="str" cm="1">
        <f t="array" ref="AK1981">_xlfn._xlws.FILTER(Table4[Column1],ISNUMBER(SEARCH(Table4[Column1],MIS[[#This Row],[OrderUniqueIdentifier]])),"")</f>
        <v>MS</v>
      </c>
    </row>
    <row r="1982" spans="1:37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>
        <f>_xlfn.XLOOKUP(MIS[[#This Row],[TRADING SYMBOL]],[1]Sheet1!$D:$D,[1]Sheet1!$C:$C)</f>
        <v>386.75</v>
      </c>
      <c r="AE1982">
        <f>MIS[[#This Row],[OrderAverageTradedPrice]]*MIS[[#This Row],[OrderQuantity]]</f>
        <v>8289</v>
      </c>
      <c r="AF1982">
        <f>MIS[[#This Row],[LTP]]*MIS[[#This Row],[OrderQuantity]]</f>
        <v>7735</v>
      </c>
      <c r="AG1982">
        <f>IF(MIS[[#This Row],[OrderSide]]="SELL",MIS[[#This Row],[VALUE]]-MIS[[#This Row],[LIVE_VALUE]],MIS[[#This Row],[LIVE_VALUE]]-MIS[[#This Row],[VALUE]])</f>
        <v>554</v>
      </c>
      <c r="AH1982" t="str" cm="1">
        <f t="array" ref="AH1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2" t="str">
        <f>MIS[[#This Row],[TRADING SYMBOL]]</f>
        <v>SENSEX2552082500CE</v>
      </c>
      <c r="AJ1982" t="str">
        <f>IF(RIGHT(MIS[[#This Row],[Main/Hedge]],4)="MAIN","MAIN","HEDGE")</f>
        <v>MAIN</v>
      </c>
      <c r="AK1982" t="str" cm="1">
        <f t="array" ref="AK1982">_xlfn._xlws.FILTER(Table4[Column1],ISNUMBER(SEARCH(Table4[Column1],MIS[[#This Row],[OrderUniqueIdentifier]])),"")</f>
        <v>MS</v>
      </c>
    </row>
    <row r="1983" spans="1:37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>
        <f>_xlfn.XLOOKUP(MIS[[#This Row],[TRADING SYMBOL]],[1]Sheet1!$D:$D,[1]Sheet1!$C:$C)</f>
        <v>328</v>
      </c>
      <c r="AE1983">
        <f>MIS[[#This Row],[OrderAverageTradedPrice]]*MIS[[#This Row],[OrderQuantity]]</f>
        <v>8730</v>
      </c>
      <c r="AF1983">
        <f>MIS[[#This Row],[LTP]]*MIS[[#This Row],[OrderQuantity]]</f>
        <v>6560</v>
      </c>
      <c r="AG1983">
        <f>IF(MIS[[#This Row],[OrderSide]]="SELL",MIS[[#This Row],[VALUE]]-MIS[[#This Row],[LIVE_VALUE]],MIS[[#This Row],[LIVE_VALUE]]-MIS[[#This Row],[VALUE]])</f>
        <v>2170</v>
      </c>
      <c r="AH1983" t="str" cm="1">
        <f t="array" ref="AH1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3" t="str">
        <f>MIS[[#This Row],[TRADING SYMBOL]]</f>
        <v>SENSEX2552082100PE</v>
      </c>
      <c r="AJ1983" t="str">
        <f>IF(RIGHT(MIS[[#This Row],[Main/Hedge]],4)="MAIN","MAIN","HEDGE")</f>
        <v>MAIN</v>
      </c>
      <c r="AK1983" t="str" cm="1">
        <f t="array" ref="AK1983">_xlfn._xlws.FILTER(Table4[Column1],ISNUMBER(SEARCH(Table4[Column1],MIS[[#This Row],[OrderUniqueIdentifier]])),"")</f>
        <v>MS</v>
      </c>
    </row>
    <row r="1984" spans="1:37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>
        <f>_xlfn.XLOOKUP(MIS[[#This Row],[TRADING SYMBOL]],[1]Sheet1!$D:$D,[1]Sheet1!$C:$C)</f>
        <v>328</v>
      </c>
      <c r="AE1984">
        <f>MIS[[#This Row],[OrderAverageTradedPrice]]*MIS[[#This Row],[OrderQuantity]]</f>
        <v>8754</v>
      </c>
      <c r="AF1984">
        <f>MIS[[#This Row],[LTP]]*MIS[[#This Row],[OrderQuantity]]</f>
        <v>6560</v>
      </c>
      <c r="AG1984">
        <f>IF(MIS[[#This Row],[OrderSide]]="SELL",MIS[[#This Row],[VALUE]]-MIS[[#This Row],[LIVE_VALUE]],MIS[[#This Row],[LIVE_VALUE]]-MIS[[#This Row],[VALUE]])</f>
        <v>2194</v>
      </c>
      <c r="AH1984" t="str" cm="1">
        <f t="array" ref="AH1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4" t="str">
        <f>MIS[[#This Row],[TRADING SYMBOL]]</f>
        <v>SENSEX2552082100PE</v>
      </c>
      <c r="AJ1984" t="str">
        <f>IF(RIGHT(MIS[[#This Row],[Main/Hedge]],4)="MAIN","MAIN","HEDGE")</f>
        <v>MAIN</v>
      </c>
      <c r="AK1984" t="str" cm="1">
        <f t="array" ref="AK1984">_xlfn._xlws.FILTER(Table4[Column1],ISNUMBER(SEARCH(Table4[Column1],MIS[[#This Row],[OrderUniqueIdentifier]])),"")</f>
        <v>MS</v>
      </c>
    </row>
    <row r="1985" spans="1:37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>
        <f>_xlfn.XLOOKUP(MIS[[#This Row],[TRADING SYMBOL]],[1]Sheet1!$D:$D,[1]Sheet1!$C:$C)</f>
        <v>386.75</v>
      </c>
      <c r="AE1985">
        <f>MIS[[#This Row],[OrderAverageTradedPrice]]*MIS[[#This Row],[OrderQuantity]]</f>
        <v>8283</v>
      </c>
      <c r="AF1985">
        <f>MIS[[#This Row],[LTP]]*MIS[[#This Row],[OrderQuantity]]</f>
        <v>7735</v>
      </c>
      <c r="AG1985">
        <f>IF(MIS[[#This Row],[OrderSide]]="SELL",MIS[[#This Row],[VALUE]]-MIS[[#This Row],[LIVE_VALUE]],MIS[[#This Row],[LIVE_VALUE]]-MIS[[#This Row],[VALUE]])</f>
        <v>548</v>
      </c>
      <c r="AH1985" t="str" cm="1">
        <f t="array" ref="AH1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5" t="str">
        <f>MIS[[#This Row],[TRADING SYMBOL]]</f>
        <v>SENSEX2552082500CE</v>
      </c>
      <c r="AJ1985" t="str">
        <f>IF(RIGHT(MIS[[#This Row],[Main/Hedge]],4)="MAIN","MAIN","HEDGE")</f>
        <v>MAIN</v>
      </c>
      <c r="AK1985" t="str" cm="1">
        <f t="array" ref="AK1985">_xlfn._xlws.FILTER(Table4[Column1],ISNUMBER(SEARCH(Table4[Column1],MIS[[#This Row],[OrderUniqueIdentifier]])),"")</f>
        <v>MS</v>
      </c>
    </row>
    <row r="1986" spans="1:37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>
        <f>_xlfn.XLOOKUP(MIS[[#This Row],[TRADING SYMBOL]],[1]Sheet1!$D:$D,[1]Sheet1!$C:$C)</f>
        <v>367</v>
      </c>
      <c r="AE1986">
        <f>MIS[[#This Row],[OrderAverageTradedPrice]]*MIS[[#This Row],[OrderQuantity]]</f>
        <v>38432</v>
      </c>
      <c r="AF1986">
        <f>MIS[[#This Row],[LTP]]*MIS[[#This Row],[OrderQuantity]]</f>
        <v>29360</v>
      </c>
      <c r="AG1986">
        <f>IF(MIS[[#This Row],[OrderSide]]="SELL",MIS[[#This Row],[VALUE]]-MIS[[#This Row],[LIVE_VALUE]],MIS[[#This Row],[LIVE_VALUE]]-MIS[[#This Row],[VALUE]])</f>
        <v>9072</v>
      </c>
      <c r="AH1986" t="str" cm="1">
        <f t="array" ref="AH1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6" t="str">
        <f>MIS[[#This Row],[TRADING SYMBOL]]</f>
        <v>SENSEX2552082200PE</v>
      </c>
      <c r="AJ1986" t="str">
        <f>IF(RIGHT(MIS[[#This Row],[Main/Hedge]],4)="MAIN","MAIN","HEDGE")</f>
        <v>MAIN</v>
      </c>
      <c r="AK1986" t="str" cm="1">
        <f t="array" ref="AK1986">_xlfn._xlws.FILTER(Table4[Column1],ISNUMBER(SEARCH(Table4[Column1],MIS[[#This Row],[OrderUniqueIdentifier]])),"")</f>
        <v>MS</v>
      </c>
    </row>
    <row r="1987" spans="1:37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>
        <f>_xlfn.XLOOKUP(MIS[[#This Row],[TRADING SYMBOL]],[1]Sheet1!$D:$D,[1]Sheet1!$C:$C)</f>
        <v>367</v>
      </c>
      <c r="AE1987">
        <f>MIS[[#This Row],[OrderAverageTradedPrice]]*MIS[[#This Row],[OrderQuantity]]</f>
        <v>19194</v>
      </c>
      <c r="AF1987">
        <f>MIS[[#This Row],[LTP]]*MIS[[#This Row],[OrderQuantity]]</f>
        <v>14680</v>
      </c>
      <c r="AG1987">
        <f>IF(MIS[[#This Row],[OrderSide]]="SELL",MIS[[#This Row],[VALUE]]-MIS[[#This Row],[LIVE_VALUE]],MIS[[#This Row],[LIVE_VALUE]]-MIS[[#This Row],[VALUE]])</f>
        <v>4514</v>
      </c>
      <c r="AH1987" t="str" cm="1">
        <f t="array" ref="AH1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7" t="str">
        <f>MIS[[#This Row],[TRADING SYMBOL]]</f>
        <v>SENSEX2552082200PE</v>
      </c>
      <c r="AJ1987" t="str">
        <f>IF(RIGHT(MIS[[#This Row],[Main/Hedge]],4)="MAIN","MAIN","HEDGE")</f>
        <v>MAIN</v>
      </c>
      <c r="AK1987" t="str" cm="1">
        <f t="array" ref="AK1987">_xlfn._xlws.FILTER(Table4[Column1],ISNUMBER(SEARCH(Table4[Column1],MIS[[#This Row],[OrderUniqueIdentifier]])),"")</f>
        <v>MS</v>
      </c>
    </row>
    <row r="1988" spans="1:37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>
        <f>_xlfn.XLOOKUP(MIS[[#This Row],[TRADING SYMBOL]],[1]Sheet1!$D:$D,[1]Sheet1!$C:$C)</f>
        <v>386.75</v>
      </c>
      <c r="AE1988">
        <f>MIS[[#This Row],[OrderAverageTradedPrice]]*MIS[[#This Row],[OrderQuantity]]</f>
        <v>16558</v>
      </c>
      <c r="AF1988">
        <f>MIS[[#This Row],[LTP]]*MIS[[#This Row],[OrderQuantity]]</f>
        <v>15470</v>
      </c>
      <c r="AG1988">
        <f>IF(MIS[[#This Row],[OrderSide]]="SELL",MIS[[#This Row],[VALUE]]-MIS[[#This Row],[LIVE_VALUE]],MIS[[#This Row],[LIVE_VALUE]]-MIS[[#This Row],[VALUE]])</f>
        <v>1088</v>
      </c>
      <c r="AH1988" t="str" cm="1">
        <f t="array" ref="AH1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8" t="str">
        <f>MIS[[#This Row],[TRADING SYMBOL]]</f>
        <v>SENSEX2552082500CE</v>
      </c>
      <c r="AJ1988" t="str">
        <f>IF(RIGHT(MIS[[#This Row],[Main/Hedge]],4)="MAIN","MAIN","HEDGE")</f>
        <v>MAIN</v>
      </c>
      <c r="AK1988" t="str" cm="1">
        <f t="array" ref="AK1988">_xlfn._xlws.FILTER(Table4[Column1],ISNUMBER(SEARCH(Table4[Column1],MIS[[#This Row],[OrderUniqueIdentifier]])),"")</f>
        <v>MS</v>
      </c>
    </row>
    <row r="1989" spans="1:37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>
        <f>_xlfn.XLOOKUP(MIS[[#This Row],[TRADING SYMBOL]],[1]Sheet1!$D:$D,[1]Sheet1!$C:$C)</f>
        <v>367</v>
      </c>
      <c r="AE1989">
        <f>MIS[[#This Row],[OrderAverageTradedPrice]]*MIS[[#This Row],[OrderQuantity]]</f>
        <v>19202</v>
      </c>
      <c r="AF1989">
        <f>MIS[[#This Row],[LTP]]*MIS[[#This Row],[OrderQuantity]]</f>
        <v>14680</v>
      </c>
      <c r="AG1989">
        <f>IF(MIS[[#This Row],[OrderSide]]="SELL",MIS[[#This Row],[VALUE]]-MIS[[#This Row],[LIVE_VALUE]],MIS[[#This Row],[LIVE_VALUE]]-MIS[[#This Row],[VALUE]])</f>
        <v>4522</v>
      </c>
      <c r="AH1989" t="str" cm="1">
        <f t="array" ref="AH1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9" t="str">
        <f>MIS[[#This Row],[TRADING SYMBOL]]</f>
        <v>SENSEX2552082200PE</v>
      </c>
      <c r="AJ1989" t="str">
        <f>IF(RIGHT(MIS[[#This Row],[Main/Hedge]],4)="MAIN","MAIN","HEDGE")</f>
        <v>MAIN</v>
      </c>
      <c r="AK1989" t="str" cm="1">
        <f t="array" ref="AK1989">_xlfn._xlws.FILTER(Table4[Column1],ISNUMBER(SEARCH(Table4[Column1],MIS[[#This Row],[OrderUniqueIdentifier]])),"")</f>
        <v>MS</v>
      </c>
    </row>
    <row r="1990" spans="1:37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>
        <f>_xlfn.XLOOKUP(MIS[[#This Row],[TRADING SYMBOL]],[1]Sheet1!$D:$D,[1]Sheet1!$C:$C)</f>
        <v>367</v>
      </c>
      <c r="AE1990">
        <f>MIS[[#This Row],[OrderAverageTradedPrice]]*MIS[[#This Row],[OrderQuantity]]</f>
        <v>9580</v>
      </c>
      <c r="AF1990">
        <f>MIS[[#This Row],[LTP]]*MIS[[#This Row],[OrderQuantity]]</f>
        <v>7340</v>
      </c>
      <c r="AG1990">
        <f>IF(MIS[[#This Row],[OrderSide]]="SELL",MIS[[#This Row],[VALUE]]-MIS[[#This Row],[LIVE_VALUE]],MIS[[#This Row],[LIVE_VALUE]]-MIS[[#This Row],[VALUE]])</f>
        <v>2240</v>
      </c>
      <c r="AH1990" t="str" cm="1">
        <f t="array" ref="AH1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0" t="str">
        <f>MIS[[#This Row],[TRADING SYMBOL]]</f>
        <v>SENSEX2552082200PE</v>
      </c>
      <c r="AJ1990" t="str">
        <f>IF(RIGHT(MIS[[#This Row],[Main/Hedge]],4)="MAIN","MAIN","HEDGE")</f>
        <v>MAIN</v>
      </c>
      <c r="AK1990" t="str" cm="1">
        <f t="array" ref="AK1990">_xlfn._xlws.FILTER(Table4[Column1],ISNUMBER(SEARCH(Table4[Column1],MIS[[#This Row],[OrderUniqueIdentifier]])),"")</f>
        <v>MS</v>
      </c>
    </row>
    <row r="1991" spans="1:37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>
        <f>_xlfn.XLOOKUP(MIS[[#This Row],[TRADING SYMBOL]],[1]Sheet1!$D:$D,[1]Sheet1!$C:$C)</f>
        <v>328</v>
      </c>
      <c r="AE1991">
        <f>MIS[[#This Row],[OrderAverageTradedPrice]]*MIS[[#This Row],[OrderQuantity]]</f>
        <v>26268</v>
      </c>
      <c r="AF1991">
        <f>MIS[[#This Row],[LTP]]*MIS[[#This Row],[OrderQuantity]]</f>
        <v>19680</v>
      </c>
      <c r="AG1991">
        <f>IF(MIS[[#This Row],[OrderSide]]="SELL",MIS[[#This Row],[VALUE]]-MIS[[#This Row],[LIVE_VALUE]],MIS[[#This Row],[LIVE_VALUE]]-MIS[[#This Row],[VALUE]])</f>
        <v>6588</v>
      </c>
      <c r="AH1991" t="str" cm="1">
        <f t="array" ref="AH1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1" t="str">
        <f>MIS[[#This Row],[TRADING SYMBOL]]</f>
        <v>SENSEX2552082100PE</v>
      </c>
      <c r="AJ1991" t="str">
        <f>IF(RIGHT(MIS[[#This Row],[Main/Hedge]],4)="MAIN","MAIN","HEDGE")</f>
        <v>MAIN</v>
      </c>
      <c r="AK1991" t="str" cm="1">
        <f t="array" ref="AK1991">_xlfn._xlws.FILTER(Table4[Column1],ISNUMBER(SEARCH(Table4[Column1],MIS[[#This Row],[OrderUniqueIdentifier]])),"")</f>
        <v>MS</v>
      </c>
    </row>
    <row r="1992" spans="1:37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>
        <f>_xlfn.XLOOKUP(MIS[[#This Row],[TRADING SYMBOL]],[1]Sheet1!$D:$D,[1]Sheet1!$C:$C)</f>
        <v>328</v>
      </c>
      <c r="AE1992">
        <f>MIS[[#This Row],[OrderAverageTradedPrice]]*MIS[[#This Row],[OrderQuantity]]</f>
        <v>17488</v>
      </c>
      <c r="AF1992">
        <f>MIS[[#This Row],[LTP]]*MIS[[#This Row],[OrderQuantity]]</f>
        <v>13120</v>
      </c>
      <c r="AG1992">
        <f>IF(MIS[[#This Row],[OrderSide]]="SELL",MIS[[#This Row],[VALUE]]-MIS[[#This Row],[LIVE_VALUE]],MIS[[#This Row],[LIVE_VALUE]]-MIS[[#This Row],[VALUE]])</f>
        <v>4368</v>
      </c>
      <c r="AH1992" t="str" cm="1">
        <f t="array" ref="AH1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2" t="str">
        <f>MIS[[#This Row],[TRADING SYMBOL]]</f>
        <v>SENSEX2552082100PE</v>
      </c>
      <c r="AJ1992" t="str">
        <f>IF(RIGHT(MIS[[#This Row],[Main/Hedge]],4)="MAIN","MAIN","HEDGE")</f>
        <v>MAIN</v>
      </c>
      <c r="AK1992" t="str" cm="1">
        <f t="array" ref="AK1992">_xlfn._xlws.FILTER(Table4[Column1],ISNUMBER(SEARCH(Table4[Column1],MIS[[#This Row],[OrderUniqueIdentifier]])),"")</f>
        <v>MS</v>
      </c>
    </row>
    <row r="1993" spans="1:37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>
        <f>_xlfn.XLOOKUP(MIS[[#This Row],[TRADING SYMBOL]],[1]Sheet1!$D:$D,[1]Sheet1!$C:$C)</f>
        <v>386.75</v>
      </c>
      <c r="AE1993">
        <f>MIS[[#This Row],[OrderAverageTradedPrice]]*MIS[[#This Row],[OrderQuantity]]</f>
        <v>16578</v>
      </c>
      <c r="AF1993">
        <f>MIS[[#This Row],[LTP]]*MIS[[#This Row],[OrderQuantity]]</f>
        <v>15470</v>
      </c>
      <c r="AG1993">
        <f>IF(MIS[[#This Row],[OrderSide]]="SELL",MIS[[#This Row],[VALUE]]-MIS[[#This Row],[LIVE_VALUE]],MIS[[#This Row],[LIVE_VALUE]]-MIS[[#This Row],[VALUE]])</f>
        <v>1108</v>
      </c>
      <c r="AH1993" t="str" cm="1">
        <f t="array" ref="AH1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3" t="str">
        <f>MIS[[#This Row],[TRADING SYMBOL]]</f>
        <v>SENSEX2552082500CE</v>
      </c>
      <c r="AJ1993" t="str">
        <f>IF(RIGHT(MIS[[#This Row],[Main/Hedge]],4)="MAIN","MAIN","HEDGE")</f>
        <v>MAIN</v>
      </c>
      <c r="AK1993" t="str" cm="1">
        <f t="array" ref="AK1993">_xlfn._xlws.FILTER(Table4[Column1],ISNUMBER(SEARCH(Table4[Column1],MIS[[#This Row],[OrderUniqueIdentifier]])),"")</f>
        <v>MS</v>
      </c>
    </row>
    <row r="1994" spans="1:37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>
        <f>_xlfn.XLOOKUP(MIS[[#This Row],[TRADING SYMBOL]],[1]Sheet1!$D:$D,[1]Sheet1!$C:$C)</f>
        <v>328</v>
      </c>
      <c r="AE1994">
        <f>MIS[[#This Row],[OrderAverageTradedPrice]]*MIS[[#This Row],[OrderQuantity]]</f>
        <v>35020</v>
      </c>
      <c r="AF1994">
        <f>MIS[[#This Row],[LTP]]*MIS[[#This Row],[OrderQuantity]]</f>
        <v>26240</v>
      </c>
      <c r="AG1994">
        <f>IF(MIS[[#This Row],[OrderSide]]="SELL",MIS[[#This Row],[VALUE]]-MIS[[#This Row],[LIVE_VALUE]],MIS[[#This Row],[LIVE_VALUE]]-MIS[[#This Row],[VALUE]])</f>
        <v>8780</v>
      </c>
      <c r="AH1994" t="str" cm="1">
        <f t="array" ref="AH1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4" t="str">
        <f>MIS[[#This Row],[TRADING SYMBOL]]</f>
        <v>SENSEX2552082100PE</v>
      </c>
      <c r="AJ1994" t="str">
        <f>IF(RIGHT(MIS[[#This Row],[Main/Hedge]],4)="MAIN","MAIN","HEDGE")</f>
        <v>MAIN</v>
      </c>
      <c r="AK1994" t="str" cm="1">
        <f t="array" ref="AK1994">_xlfn._xlws.FILTER(Table4[Column1],ISNUMBER(SEARCH(Table4[Column1],MIS[[#This Row],[OrderUniqueIdentifier]])),"")</f>
        <v>MS</v>
      </c>
    </row>
    <row r="1995" spans="1:37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>
        <f>_xlfn.XLOOKUP(MIS[[#This Row],[TRADING SYMBOL]],[1]Sheet1!$D:$D,[1]Sheet1!$C:$C)</f>
        <v>441.2</v>
      </c>
      <c r="AE1995">
        <f>MIS[[#This Row],[OrderAverageTradedPrice]]*MIS[[#This Row],[OrderQuantity]]</f>
        <v>18417</v>
      </c>
      <c r="AF1995">
        <f>MIS[[#This Row],[LTP]]*MIS[[#This Row],[OrderQuantity]]</f>
        <v>17648</v>
      </c>
      <c r="AG1995">
        <f>IF(MIS[[#This Row],[OrderSide]]="SELL",MIS[[#This Row],[VALUE]]-MIS[[#This Row],[LIVE_VALUE]],MIS[[#This Row],[LIVE_VALUE]]-MIS[[#This Row],[VALUE]])</f>
        <v>769</v>
      </c>
      <c r="AH1995" t="str" cm="1">
        <f t="array" ref="AH1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5" t="str">
        <f>MIS[[#This Row],[TRADING SYMBOL]]</f>
        <v>SENSEX2552082400CE</v>
      </c>
      <c r="AJ1995" t="str">
        <f>IF(RIGHT(MIS[[#This Row],[Main/Hedge]],4)="MAIN","MAIN","HEDGE")</f>
        <v>MAIN</v>
      </c>
      <c r="AK1995" t="str" cm="1">
        <f t="array" ref="AK1995">_xlfn._xlws.FILTER(Table4[Column1],ISNUMBER(SEARCH(Table4[Column1],MIS[[#This Row],[OrderUniqueIdentifier]])),"")</f>
        <v>MS</v>
      </c>
    </row>
    <row r="1996" spans="1:37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>
        <f>_xlfn.XLOOKUP(MIS[[#This Row],[TRADING SYMBOL]],[1]Sheet1!$D:$D,[1]Sheet1!$C:$C)</f>
        <v>490.65</v>
      </c>
      <c r="AE1996">
        <f>MIS[[#This Row],[OrderAverageTradedPrice]]*MIS[[#This Row],[OrderQuantity]]</f>
        <v>10205</v>
      </c>
      <c r="AF1996">
        <f>MIS[[#This Row],[LTP]]*MIS[[#This Row],[OrderQuantity]]</f>
        <v>9813</v>
      </c>
      <c r="AG1996">
        <f>IF(MIS[[#This Row],[OrderSide]]="SELL",MIS[[#This Row],[VALUE]]-MIS[[#This Row],[LIVE_VALUE]],MIS[[#This Row],[LIVE_VALUE]]-MIS[[#This Row],[VALUE]])</f>
        <v>392</v>
      </c>
      <c r="AH1996" t="str" cm="1">
        <f t="array" ref="AH1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6" t="str">
        <f>MIS[[#This Row],[TRADING SYMBOL]]</f>
        <v>SENSEX2552082300CE</v>
      </c>
      <c r="AJ1996" t="str">
        <f>IF(RIGHT(MIS[[#This Row],[Main/Hedge]],4)="MAIN","MAIN","HEDGE")</f>
        <v>MAIN</v>
      </c>
      <c r="AK1996" t="str" cm="1">
        <f t="array" ref="AK1996">_xlfn._xlws.FILTER(Table4[Column1],ISNUMBER(SEARCH(Table4[Column1],MIS[[#This Row],[OrderUniqueIdentifier]])),"")</f>
        <v>MS</v>
      </c>
    </row>
    <row r="1997" spans="1:37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>
        <f>_xlfn.XLOOKUP(MIS[[#This Row],[TRADING SYMBOL]],[1]Sheet1!$D:$D,[1]Sheet1!$C:$C)</f>
        <v>386.75</v>
      </c>
      <c r="AE1997">
        <f>MIS[[#This Row],[OrderAverageTradedPrice]]*MIS[[#This Row],[OrderQuantity]]</f>
        <v>57913.99999999992</v>
      </c>
      <c r="AF1997">
        <f>MIS[[#This Row],[LTP]]*MIS[[#This Row],[OrderQuantity]]</f>
        <v>54145</v>
      </c>
      <c r="AG1997">
        <f>IF(MIS[[#This Row],[OrderSide]]="SELL",MIS[[#This Row],[VALUE]]-MIS[[#This Row],[LIVE_VALUE]],MIS[[#This Row],[LIVE_VALUE]]-MIS[[#This Row],[VALUE]])</f>
        <v>3768.99999999992</v>
      </c>
      <c r="AH1997" t="str" cm="1">
        <f t="array" ref="AH19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7" t="str">
        <f>MIS[[#This Row],[TRADING SYMBOL]]</f>
        <v>SENSEX2552082500CE</v>
      </c>
      <c r="AJ1997" t="str">
        <f>IF(RIGHT(MIS[[#This Row],[Main/Hedge]],4)="MAIN","MAIN","HEDGE")</f>
        <v>MAIN</v>
      </c>
      <c r="AK1997" t="str" cm="1">
        <f t="array" ref="AK1997">_xlfn._xlws.FILTER(Table4[Column1],ISNUMBER(SEARCH(Table4[Column1],MIS[[#This Row],[OrderUniqueIdentifier]])),"")</f>
        <v>MS</v>
      </c>
    </row>
    <row r="1998" spans="1:37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>
        <f>_xlfn.XLOOKUP(MIS[[#This Row],[TRADING SYMBOL]],[1]Sheet1!$D:$D,[1]Sheet1!$C:$C)</f>
        <v>490.65</v>
      </c>
      <c r="AE1998">
        <f>MIS[[#This Row],[OrderAverageTradedPrice]]*MIS[[#This Row],[OrderQuantity]]</f>
        <v>10215</v>
      </c>
      <c r="AF1998">
        <f>MIS[[#This Row],[LTP]]*MIS[[#This Row],[OrderQuantity]]</f>
        <v>9813</v>
      </c>
      <c r="AG1998">
        <f>IF(MIS[[#This Row],[OrderSide]]="SELL",MIS[[#This Row],[VALUE]]-MIS[[#This Row],[LIVE_VALUE]],MIS[[#This Row],[LIVE_VALUE]]-MIS[[#This Row],[VALUE]])</f>
        <v>402</v>
      </c>
      <c r="AH1998" t="str" cm="1">
        <f t="array" ref="AH1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8" t="str">
        <f>MIS[[#This Row],[TRADING SYMBOL]]</f>
        <v>SENSEX2552082300CE</v>
      </c>
      <c r="AJ1998" t="str">
        <f>IF(RIGHT(MIS[[#This Row],[Main/Hedge]],4)="MAIN","MAIN","HEDGE")</f>
        <v>MAIN</v>
      </c>
      <c r="AK1998" t="str" cm="1">
        <f t="array" ref="AK1998">_xlfn._xlws.FILTER(Table4[Column1],ISNUMBER(SEARCH(Table4[Column1],MIS[[#This Row],[OrderUniqueIdentifier]])),"")</f>
        <v>MS</v>
      </c>
    </row>
    <row r="1999" spans="1:37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>
        <f>_xlfn.XLOOKUP(MIS[[#This Row],[TRADING SYMBOL]],[1]Sheet1!$D:$D,[1]Sheet1!$C:$C)</f>
        <v>409.5</v>
      </c>
      <c r="AE1999">
        <f>MIS[[#This Row],[OrderAverageTradedPrice]]*MIS[[#This Row],[OrderQuantity]]</f>
        <v>10483</v>
      </c>
      <c r="AF1999">
        <f>MIS[[#This Row],[LTP]]*MIS[[#This Row],[OrderQuantity]]</f>
        <v>8190</v>
      </c>
      <c r="AG1999">
        <f>IF(MIS[[#This Row],[OrderSide]]="SELL",MIS[[#This Row],[VALUE]]-MIS[[#This Row],[LIVE_VALUE]],MIS[[#This Row],[LIVE_VALUE]]-MIS[[#This Row],[VALUE]])</f>
        <v>2293</v>
      </c>
      <c r="AH1999" t="str" cm="1">
        <f t="array" ref="AH1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9" t="str">
        <f>MIS[[#This Row],[TRADING SYMBOL]]</f>
        <v>SENSEX2552082300PE</v>
      </c>
      <c r="AJ1999" t="str">
        <f>IF(RIGHT(MIS[[#This Row],[Main/Hedge]],4)="MAIN","MAIN","HEDGE")</f>
        <v>MAIN</v>
      </c>
      <c r="AK1999" t="str" cm="1">
        <f t="array" ref="AK1999">_xlfn._xlws.FILTER(Table4[Column1],ISNUMBER(SEARCH(Table4[Column1],MIS[[#This Row],[OrderUniqueIdentifier]])),"")</f>
        <v>MS</v>
      </c>
    </row>
    <row r="2000" spans="1:37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>
        <f>_xlfn.XLOOKUP(MIS[[#This Row],[TRADING SYMBOL]],[1]Sheet1!$D:$D,[1]Sheet1!$C:$C)</f>
        <v>386.75</v>
      </c>
      <c r="AE2000">
        <f>MIS[[#This Row],[OrderAverageTradedPrice]]*MIS[[#This Row],[OrderQuantity]]</f>
        <v>8290</v>
      </c>
      <c r="AF2000">
        <f>MIS[[#This Row],[LTP]]*MIS[[#This Row],[OrderQuantity]]</f>
        <v>7735</v>
      </c>
      <c r="AG2000">
        <f>IF(MIS[[#This Row],[OrderSide]]="SELL",MIS[[#This Row],[VALUE]]-MIS[[#This Row],[LIVE_VALUE]],MIS[[#This Row],[LIVE_VALUE]]-MIS[[#This Row],[VALUE]])</f>
        <v>555</v>
      </c>
      <c r="AH2000" t="str" cm="1">
        <f t="array" ref="AH20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0" t="str">
        <f>MIS[[#This Row],[TRADING SYMBOL]]</f>
        <v>SENSEX2552082500CE</v>
      </c>
      <c r="AJ2000" t="str">
        <f>IF(RIGHT(MIS[[#This Row],[Main/Hedge]],4)="MAIN","MAIN","HEDGE")</f>
        <v>MAIN</v>
      </c>
      <c r="AK2000" t="str" cm="1">
        <f t="array" ref="AK2000">_xlfn._xlws.FILTER(Table4[Column1],ISNUMBER(SEARCH(Table4[Column1],MIS[[#This Row],[OrderUniqueIdentifier]])),"")</f>
        <v>MS</v>
      </c>
    </row>
    <row r="2001" spans="1:37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>
        <f>_xlfn.XLOOKUP(MIS[[#This Row],[TRADING SYMBOL]],[1]Sheet1!$D:$D,[1]Sheet1!$C:$C)</f>
        <v>386.75</v>
      </c>
      <c r="AE2001">
        <f>MIS[[#This Row],[OrderAverageTradedPrice]]*MIS[[#This Row],[OrderQuantity]]</f>
        <v>8289</v>
      </c>
      <c r="AF2001">
        <f>MIS[[#This Row],[LTP]]*MIS[[#This Row],[OrderQuantity]]</f>
        <v>7735</v>
      </c>
      <c r="AG2001">
        <f>IF(MIS[[#This Row],[OrderSide]]="SELL",MIS[[#This Row],[VALUE]]-MIS[[#This Row],[LIVE_VALUE]],MIS[[#This Row],[LIVE_VALUE]]-MIS[[#This Row],[VALUE]])</f>
        <v>554</v>
      </c>
      <c r="AH2001" t="str" cm="1">
        <f t="array" ref="AH2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1" t="str">
        <f>MIS[[#This Row],[TRADING SYMBOL]]</f>
        <v>SENSEX2552082500CE</v>
      </c>
      <c r="AJ2001" t="str">
        <f>IF(RIGHT(MIS[[#This Row],[Main/Hedge]],4)="MAIN","MAIN","HEDGE")</f>
        <v>MAIN</v>
      </c>
      <c r="AK2001" t="str" cm="1">
        <f t="array" ref="AK2001">_xlfn._xlws.FILTER(Table4[Column1],ISNUMBER(SEARCH(Table4[Column1],MIS[[#This Row],[OrderUniqueIdentifier]])),"")</f>
        <v>MS</v>
      </c>
    </row>
    <row r="2002" spans="1:37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>
        <f>_xlfn.XLOOKUP(MIS[[#This Row],[TRADING SYMBOL]],[1]Sheet1!$D:$D,[1]Sheet1!$C:$C)</f>
        <v>409.5</v>
      </c>
      <c r="AE2002">
        <f>MIS[[#This Row],[OrderAverageTradedPrice]]*MIS[[#This Row],[OrderQuantity]]</f>
        <v>10518</v>
      </c>
      <c r="AF2002">
        <f>MIS[[#This Row],[LTP]]*MIS[[#This Row],[OrderQuantity]]</f>
        <v>8190</v>
      </c>
      <c r="AG2002">
        <f>IF(MIS[[#This Row],[OrderSide]]="SELL",MIS[[#This Row],[VALUE]]-MIS[[#This Row],[LIVE_VALUE]],MIS[[#This Row],[LIVE_VALUE]]-MIS[[#This Row],[VALUE]])</f>
        <v>2328</v>
      </c>
      <c r="AH2002" t="str" cm="1">
        <f t="array" ref="AH2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2" t="str">
        <f>MIS[[#This Row],[TRADING SYMBOL]]</f>
        <v>SENSEX2552082300PE</v>
      </c>
      <c r="AJ2002" t="str">
        <f>IF(RIGHT(MIS[[#This Row],[Main/Hedge]],4)="MAIN","MAIN","HEDGE")</f>
        <v>MAIN</v>
      </c>
      <c r="AK2002" t="str" cm="1">
        <f t="array" ref="AK2002">_xlfn._xlws.FILTER(Table4[Column1],ISNUMBER(SEARCH(Table4[Column1],MIS[[#This Row],[OrderUniqueIdentifier]])),"")</f>
        <v>MS</v>
      </c>
    </row>
    <row r="2003" spans="1:37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>
        <f>_xlfn.XLOOKUP(MIS[[#This Row],[TRADING SYMBOL]],[1]Sheet1!$D:$D,[1]Sheet1!$C:$C)</f>
        <v>386.75</v>
      </c>
      <c r="AE2003">
        <f>MIS[[#This Row],[OrderAverageTradedPrice]]*MIS[[#This Row],[OrderQuantity]]</f>
        <v>8277</v>
      </c>
      <c r="AF2003">
        <f>MIS[[#This Row],[LTP]]*MIS[[#This Row],[OrderQuantity]]</f>
        <v>7735</v>
      </c>
      <c r="AG2003">
        <f>IF(MIS[[#This Row],[OrderSide]]="SELL",MIS[[#This Row],[VALUE]]-MIS[[#This Row],[LIVE_VALUE]],MIS[[#This Row],[LIVE_VALUE]]-MIS[[#This Row],[VALUE]])</f>
        <v>542</v>
      </c>
      <c r="AH2003" t="str" cm="1">
        <f t="array" ref="AH2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3" t="str">
        <f>MIS[[#This Row],[TRADING SYMBOL]]</f>
        <v>SENSEX2552082500CE</v>
      </c>
      <c r="AJ2003" t="str">
        <f>IF(RIGHT(MIS[[#This Row],[Main/Hedge]],4)="MAIN","MAIN","HEDGE")</f>
        <v>MAIN</v>
      </c>
      <c r="AK2003" t="str" cm="1">
        <f t="array" ref="AK2003">_xlfn._xlws.FILTER(Table4[Column1],ISNUMBER(SEARCH(Table4[Column1],MIS[[#This Row],[OrderUniqueIdentifier]])),"")</f>
        <v>MS</v>
      </c>
    </row>
    <row r="2004" spans="1:37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>
        <f>_xlfn.XLOOKUP(MIS[[#This Row],[TRADING SYMBOL]],[1]Sheet1!$D:$D,[1]Sheet1!$C:$C)</f>
        <v>441.2</v>
      </c>
      <c r="AE2004">
        <f>MIS[[#This Row],[OrderAverageTradedPrice]]*MIS[[#This Row],[OrderQuantity]]</f>
        <v>18446</v>
      </c>
      <c r="AF2004">
        <f>MIS[[#This Row],[LTP]]*MIS[[#This Row],[OrderQuantity]]</f>
        <v>17648</v>
      </c>
      <c r="AG2004">
        <f>IF(MIS[[#This Row],[OrderSide]]="SELL",MIS[[#This Row],[VALUE]]-MIS[[#This Row],[LIVE_VALUE]],MIS[[#This Row],[LIVE_VALUE]]-MIS[[#This Row],[VALUE]])</f>
        <v>798</v>
      </c>
      <c r="AH2004" t="str" cm="1">
        <f t="array" ref="AH2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4" t="str">
        <f>MIS[[#This Row],[TRADING SYMBOL]]</f>
        <v>SENSEX2552082400CE</v>
      </c>
      <c r="AJ2004" t="str">
        <f>IF(RIGHT(MIS[[#This Row],[Main/Hedge]],4)="MAIN","MAIN","HEDGE")</f>
        <v>MAIN</v>
      </c>
      <c r="AK2004" t="str" cm="1">
        <f t="array" ref="AK2004">_xlfn._xlws.FILTER(Table4[Column1],ISNUMBER(SEARCH(Table4[Column1],MIS[[#This Row],[OrderUniqueIdentifier]])),"")</f>
        <v>MS</v>
      </c>
    </row>
    <row r="2005" spans="1:37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>
        <f>_xlfn.XLOOKUP(MIS[[#This Row],[TRADING SYMBOL]],[1]Sheet1!$D:$D,[1]Sheet1!$C:$C)</f>
        <v>441.2</v>
      </c>
      <c r="AE2005">
        <f>MIS[[#This Row],[OrderAverageTradedPrice]]*MIS[[#This Row],[OrderQuantity]]</f>
        <v>9233</v>
      </c>
      <c r="AF2005">
        <f>MIS[[#This Row],[LTP]]*MIS[[#This Row],[OrderQuantity]]</f>
        <v>8824</v>
      </c>
      <c r="AG2005">
        <f>IF(MIS[[#This Row],[OrderSide]]="SELL",MIS[[#This Row],[VALUE]]-MIS[[#This Row],[LIVE_VALUE]],MIS[[#This Row],[LIVE_VALUE]]-MIS[[#This Row],[VALUE]])</f>
        <v>409</v>
      </c>
      <c r="AH2005" t="str" cm="1">
        <f t="array" ref="AH2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5" t="str">
        <f>MIS[[#This Row],[TRADING SYMBOL]]</f>
        <v>SENSEX2552082400CE</v>
      </c>
      <c r="AJ2005" t="str">
        <f>IF(RIGHT(MIS[[#This Row],[Main/Hedge]],4)="MAIN","MAIN","HEDGE")</f>
        <v>MAIN</v>
      </c>
      <c r="AK2005" t="str" cm="1">
        <f t="array" ref="AK2005">_xlfn._xlws.FILTER(Table4[Column1],ISNUMBER(SEARCH(Table4[Column1],MIS[[#This Row],[OrderUniqueIdentifier]])),"")</f>
        <v>MS</v>
      </c>
    </row>
    <row r="2006" spans="1:37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>
        <f>_xlfn.XLOOKUP(MIS[[#This Row],[TRADING SYMBOL]],[1]Sheet1!$D:$D,[1]Sheet1!$C:$C)</f>
        <v>367</v>
      </c>
      <c r="AE2006">
        <f>MIS[[#This Row],[OrderAverageTradedPrice]]*MIS[[#This Row],[OrderQuantity]]</f>
        <v>9597</v>
      </c>
      <c r="AF2006">
        <f>MIS[[#This Row],[LTP]]*MIS[[#This Row],[OrderQuantity]]</f>
        <v>7340</v>
      </c>
      <c r="AG2006">
        <f>IF(MIS[[#This Row],[OrderSide]]="SELL",MIS[[#This Row],[VALUE]]-MIS[[#This Row],[LIVE_VALUE]],MIS[[#This Row],[LIVE_VALUE]]-MIS[[#This Row],[VALUE]])</f>
        <v>2257</v>
      </c>
      <c r="AH2006" t="str" cm="1">
        <f t="array" ref="AH2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6" t="str">
        <f>MIS[[#This Row],[TRADING SYMBOL]]</f>
        <v>SENSEX2552082200PE</v>
      </c>
      <c r="AJ2006" t="str">
        <f>IF(RIGHT(MIS[[#This Row],[Main/Hedge]],4)="MAIN","MAIN","HEDGE")</f>
        <v>MAIN</v>
      </c>
      <c r="AK2006" t="str" cm="1">
        <f t="array" ref="AK2006">_xlfn._xlws.FILTER(Table4[Column1],ISNUMBER(SEARCH(Table4[Column1],MIS[[#This Row],[OrderUniqueIdentifier]])),"")</f>
        <v>MS</v>
      </c>
    </row>
    <row r="2007" spans="1:37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>
        <f>_xlfn.XLOOKUP(MIS[[#This Row],[TRADING SYMBOL]],[1]Sheet1!$D:$D,[1]Sheet1!$C:$C)</f>
        <v>441.2</v>
      </c>
      <c r="AE2007">
        <f>MIS[[#This Row],[OrderAverageTradedPrice]]*MIS[[#This Row],[OrderQuantity]]</f>
        <v>9214</v>
      </c>
      <c r="AF2007">
        <f>MIS[[#This Row],[LTP]]*MIS[[#This Row],[OrderQuantity]]</f>
        <v>8824</v>
      </c>
      <c r="AG2007">
        <f>IF(MIS[[#This Row],[OrderSide]]="SELL",MIS[[#This Row],[VALUE]]-MIS[[#This Row],[LIVE_VALUE]],MIS[[#This Row],[LIVE_VALUE]]-MIS[[#This Row],[VALUE]])</f>
        <v>390</v>
      </c>
      <c r="AH2007" t="str" cm="1">
        <f t="array" ref="AH2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7" t="str">
        <f>MIS[[#This Row],[TRADING SYMBOL]]</f>
        <v>SENSEX2552082400CE</v>
      </c>
      <c r="AJ2007" t="str">
        <f>IF(RIGHT(MIS[[#This Row],[Main/Hedge]],4)="MAIN","MAIN","HEDGE")</f>
        <v>MAIN</v>
      </c>
      <c r="AK2007" t="str" cm="1">
        <f t="array" ref="AK2007">_xlfn._xlws.FILTER(Table4[Column1],ISNUMBER(SEARCH(Table4[Column1],MIS[[#This Row],[OrderUniqueIdentifier]])),"")</f>
        <v>MS</v>
      </c>
    </row>
    <row r="2008" spans="1:37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>
        <f>_xlfn.XLOOKUP(MIS[[#This Row],[TRADING SYMBOL]],[1]Sheet1!$D:$D,[1]Sheet1!$C:$C)</f>
        <v>367</v>
      </c>
      <c r="AE2008">
        <f>MIS[[#This Row],[OrderAverageTradedPrice]]*MIS[[#This Row],[OrderQuantity]]</f>
        <v>9597</v>
      </c>
      <c r="AF2008">
        <f>MIS[[#This Row],[LTP]]*MIS[[#This Row],[OrderQuantity]]</f>
        <v>7340</v>
      </c>
      <c r="AG2008">
        <f>IF(MIS[[#This Row],[OrderSide]]="SELL",MIS[[#This Row],[VALUE]]-MIS[[#This Row],[LIVE_VALUE]],MIS[[#This Row],[LIVE_VALUE]]-MIS[[#This Row],[VALUE]])</f>
        <v>2257</v>
      </c>
      <c r="AH2008" t="str" cm="1">
        <f t="array" ref="AH2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8" t="str">
        <f>MIS[[#This Row],[TRADING SYMBOL]]</f>
        <v>SENSEX2552082200PE</v>
      </c>
      <c r="AJ2008" t="str">
        <f>IF(RIGHT(MIS[[#This Row],[Main/Hedge]],4)="MAIN","MAIN","HEDGE")</f>
        <v>MAIN</v>
      </c>
      <c r="AK2008" t="str" cm="1">
        <f t="array" ref="AK2008">_xlfn._xlws.FILTER(Table4[Column1],ISNUMBER(SEARCH(Table4[Column1],MIS[[#This Row],[OrderUniqueIdentifier]])),"")</f>
        <v>MS</v>
      </c>
    </row>
    <row r="2009" spans="1:37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>
        <f>_xlfn.XLOOKUP(MIS[[#This Row],[TRADING SYMBOL]],[1]Sheet1!$D:$D,[1]Sheet1!$C:$C)</f>
        <v>386.75</v>
      </c>
      <c r="AE2009">
        <f>MIS[[#This Row],[OrderAverageTradedPrice]]*MIS[[#This Row],[OrderQuantity]]</f>
        <v>33110</v>
      </c>
      <c r="AF2009">
        <f>MIS[[#This Row],[LTP]]*MIS[[#This Row],[OrderQuantity]]</f>
        <v>30940</v>
      </c>
      <c r="AG2009">
        <f>IF(MIS[[#This Row],[OrderSide]]="SELL",MIS[[#This Row],[VALUE]]-MIS[[#This Row],[LIVE_VALUE]],MIS[[#This Row],[LIVE_VALUE]]-MIS[[#This Row],[VALUE]])</f>
        <v>2170</v>
      </c>
      <c r="AH2009" t="str" cm="1">
        <f t="array" ref="AH2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9" t="str">
        <f>MIS[[#This Row],[TRADING SYMBOL]]</f>
        <v>SENSEX2552082500CE</v>
      </c>
      <c r="AJ2009" t="str">
        <f>IF(RIGHT(MIS[[#This Row],[Main/Hedge]],4)="MAIN","MAIN","HEDGE")</f>
        <v>MAIN</v>
      </c>
      <c r="AK2009" t="str" cm="1">
        <f t="array" ref="AK2009">_xlfn._xlws.FILTER(Table4[Column1],ISNUMBER(SEARCH(Table4[Column1],MIS[[#This Row],[OrderUniqueIdentifier]])),"")</f>
        <v>MS</v>
      </c>
    </row>
    <row r="2010" spans="1:37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>
        <f>_xlfn.XLOOKUP(MIS[[#This Row],[TRADING SYMBOL]],[1]Sheet1!$D:$D,[1]Sheet1!$C:$C)</f>
        <v>328</v>
      </c>
      <c r="AE2010">
        <f>MIS[[#This Row],[OrderAverageTradedPrice]]*MIS[[#This Row],[OrderQuantity]]</f>
        <v>8737</v>
      </c>
      <c r="AF2010">
        <f>MIS[[#This Row],[LTP]]*MIS[[#This Row],[OrderQuantity]]</f>
        <v>6560</v>
      </c>
      <c r="AG2010">
        <f>IF(MIS[[#This Row],[OrderSide]]="SELL",MIS[[#This Row],[VALUE]]-MIS[[#This Row],[LIVE_VALUE]],MIS[[#This Row],[LIVE_VALUE]]-MIS[[#This Row],[VALUE]])</f>
        <v>2177</v>
      </c>
      <c r="AH2010" t="str" cm="1">
        <f t="array" ref="AH2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0" t="str">
        <f>MIS[[#This Row],[TRADING SYMBOL]]</f>
        <v>SENSEX2552082100PE</v>
      </c>
      <c r="AJ2010" t="str">
        <f>IF(RIGHT(MIS[[#This Row],[Main/Hedge]],4)="MAIN","MAIN","HEDGE")</f>
        <v>MAIN</v>
      </c>
      <c r="AK2010" t="str" cm="1">
        <f t="array" ref="AK2010">_xlfn._xlws.FILTER(Table4[Column1],ISNUMBER(SEARCH(Table4[Column1],MIS[[#This Row],[OrderUniqueIdentifier]])),"")</f>
        <v>MS</v>
      </c>
    </row>
    <row r="2011" spans="1:37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>
        <f>_xlfn.XLOOKUP(MIS[[#This Row],[TRADING SYMBOL]],[1]Sheet1!$D:$D,[1]Sheet1!$C:$C)</f>
        <v>441.2</v>
      </c>
      <c r="AE2011">
        <f>MIS[[#This Row],[OrderAverageTradedPrice]]*MIS[[#This Row],[OrderQuantity]]</f>
        <v>9218</v>
      </c>
      <c r="AF2011">
        <f>MIS[[#This Row],[LTP]]*MIS[[#This Row],[OrderQuantity]]</f>
        <v>8824</v>
      </c>
      <c r="AG2011">
        <f>IF(MIS[[#This Row],[OrderSide]]="SELL",MIS[[#This Row],[VALUE]]-MIS[[#This Row],[LIVE_VALUE]],MIS[[#This Row],[LIVE_VALUE]]-MIS[[#This Row],[VALUE]])</f>
        <v>394</v>
      </c>
      <c r="AH2011" t="str" cm="1">
        <f t="array" ref="AH2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1" t="str">
        <f>MIS[[#This Row],[TRADING SYMBOL]]</f>
        <v>SENSEX2552082400CE</v>
      </c>
      <c r="AJ2011" t="str">
        <f>IF(RIGHT(MIS[[#This Row],[Main/Hedge]],4)="MAIN","MAIN","HEDGE")</f>
        <v>MAIN</v>
      </c>
      <c r="AK2011" t="str" cm="1">
        <f t="array" ref="AK2011">_xlfn._xlws.FILTER(Table4[Column1],ISNUMBER(SEARCH(Table4[Column1],MIS[[#This Row],[OrderUniqueIdentifier]])),"")</f>
        <v>MS</v>
      </c>
    </row>
    <row r="2012" spans="1:37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>
        <f>_xlfn.XLOOKUP(MIS[[#This Row],[TRADING SYMBOL]],[1]Sheet1!$D:$D,[1]Sheet1!$C:$C)</f>
        <v>367</v>
      </c>
      <c r="AE2012">
        <f>MIS[[#This Row],[OrderAverageTradedPrice]]*MIS[[#This Row],[OrderQuantity]]</f>
        <v>19157</v>
      </c>
      <c r="AF2012">
        <f>MIS[[#This Row],[LTP]]*MIS[[#This Row],[OrderQuantity]]</f>
        <v>14680</v>
      </c>
      <c r="AG2012">
        <f>IF(MIS[[#This Row],[OrderSide]]="SELL",MIS[[#This Row],[VALUE]]-MIS[[#This Row],[LIVE_VALUE]],MIS[[#This Row],[LIVE_VALUE]]-MIS[[#This Row],[VALUE]])</f>
        <v>4477</v>
      </c>
      <c r="AH2012" t="str" cm="1">
        <f t="array" ref="AH2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2" t="str">
        <f>MIS[[#This Row],[TRADING SYMBOL]]</f>
        <v>SENSEX2552082200PE</v>
      </c>
      <c r="AJ2012" t="str">
        <f>IF(RIGHT(MIS[[#This Row],[Main/Hedge]],4)="MAIN","MAIN","HEDGE")</f>
        <v>MAIN</v>
      </c>
      <c r="AK2012" t="str" cm="1">
        <f t="array" ref="AK2012">_xlfn._xlws.FILTER(Table4[Column1],ISNUMBER(SEARCH(Table4[Column1],MIS[[#This Row],[OrderUniqueIdentifier]])),"")</f>
        <v>MS</v>
      </c>
    </row>
    <row r="2013" spans="1:37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>
        <f>_xlfn.XLOOKUP(MIS[[#This Row],[TRADING SYMBOL]],[1]Sheet1!$D:$D,[1]Sheet1!$C:$C)</f>
        <v>328</v>
      </c>
      <c r="AE2013">
        <f>MIS[[#This Row],[OrderAverageTradedPrice]]*MIS[[#This Row],[OrderQuantity]]</f>
        <v>17484</v>
      </c>
      <c r="AF2013">
        <f>MIS[[#This Row],[LTP]]*MIS[[#This Row],[OrderQuantity]]</f>
        <v>13120</v>
      </c>
      <c r="AG2013">
        <f>IF(MIS[[#This Row],[OrderSide]]="SELL",MIS[[#This Row],[VALUE]]-MIS[[#This Row],[LIVE_VALUE]],MIS[[#This Row],[LIVE_VALUE]]-MIS[[#This Row],[VALUE]])</f>
        <v>4364</v>
      </c>
      <c r="AH2013" t="str" cm="1">
        <f t="array" ref="AH2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3" t="str">
        <f>MIS[[#This Row],[TRADING SYMBOL]]</f>
        <v>SENSEX2552082100PE</v>
      </c>
      <c r="AJ2013" t="str">
        <f>IF(RIGHT(MIS[[#This Row],[Main/Hedge]],4)="MAIN","MAIN","HEDGE")</f>
        <v>MAIN</v>
      </c>
      <c r="AK2013" t="str" cm="1">
        <f t="array" ref="AK2013">_xlfn._xlws.FILTER(Table4[Column1],ISNUMBER(SEARCH(Table4[Column1],MIS[[#This Row],[OrderUniqueIdentifier]])),"")</f>
        <v>MS</v>
      </c>
    </row>
    <row r="2014" spans="1:37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>
        <f>_xlfn.XLOOKUP(MIS[[#This Row],[TRADING SYMBOL]],[1]Sheet1!$D:$D,[1]Sheet1!$C:$C)</f>
        <v>441.2</v>
      </c>
      <c r="AE2014">
        <f>MIS[[#This Row],[OrderAverageTradedPrice]]*MIS[[#This Row],[OrderQuantity]]</f>
        <v>36826</v>
      </c>
      <c r="AF2014">
        <f>MIS[[#This Row],[LTP]]*MIS[[#This Row],[OrderQuantity]]</f>
        <v>35296</v>
      </c>
      <c r="AG2014">
        <f>IF(MIS[[#This Row],[OrderSide]]="SELL",MIS[[#This Row],[VALUE]]-MIS[[#This Row],[LIVE_VALUE]],MIS[[#This Row],[LIVE_VALUE]]-MIS[[#This Row],[VALUE]])</f>
        <v>1530</v>
      </c>
      <c r="AH2014" t="str" cm="1">
        <f t="array" ref="AH2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4" t="str">
        <f>MIS[[#This Row],[TRADING SYMBOL]]</f>
        <v>SENSEX2552082400CE</v>
      </c>
      <c r="AJ2014" t="str">
        <f>IF(RIGHT(MIS[[#This Row],[Main/Hedge]],4)="MAIN","MAIN","HEDGE")</f>
        <v>MAIN</v>
      </c>
      <c r="AK2014" t="str" cm="1">
        <f t="array" ref="AK2014">_xlfn._xlws.FILTER(Table4[Column1],ISNUMBER(SEARCH(Table4[Column1],MIS[[#This Row],[OrderUniqueIdentifier]])),"")</f>
        <v>MS</v>
      </c>
    </row>
    <row r="2015" spans="1:37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>
        <f>_xlfn.XLOOKUP(MIS[[#This Row],[TRADING SYMBOL]],[1]Sheet1!$D:$D,[1]Sheet1!$C:$C)</f>
        <v>367</v>
      </c>
      <c r="AE2015">
        <f>MIS[[#This Row],[OrderAverageTradedPrice]]*MIS[[#This Row],[OrderQuantity]]</f>
        <v>38428</v>
      </c>
      <c r="AF2015">
        <f>MIS[[#This Row],[LTP]]*MIS[[#This Row],[OrderQuantity]]</f>
        <v>29360</v>
      </c>
      <c r="AG2015">
        <f>IF(MIS[[#This Row],[OrderSide]]="SELL",MIS[[#This Row],[VALUE]]-MIS[[#This Row],[LIVE_VALUE]],MIS[[#This Row],[LIVE_VALUE]]-MIS[[#This Row],[VALUE]])</f>
        <v>9068</v>
      </c>
      <c r="AH2015" t="str" cm="1">
        <f t="array" ref="AH2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5" t="str">
        <f>MIS[[#This Row],[TRADING SYMBOL]]</f>
        <v>SENSEX2552082200PE</v>
      </c>
      <c r="AJ2015" t="str">
        <f>IF(RIGHT(MIS[[#This Row],[Main/Hedge]],4)="MAIN","MAIN","HEDGE")</f>
        <v>MAIN</v>
      </c>
      <c r="AK2015" t="str" cm="1">
        <f t="array" ref="AK2015">_xlfn._xlws.FILTER(Table4[Column1],ISNUMBER(SEARCH(Table4[Column1],MIS[[#This Row],[OrderUniqueIdentifier]])),"")</f>
        <v>MS</v>
      </c>
    </row>
    <row r="2016" spans="1:37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>
        <f>_xlfn.XLOOKUP(MIS[[#This Row],[TRADING SYMBOL]],[1]Sheet1!$D:$D,[1]Sheet1!$C:$C)</f>
        <v>386.75</v>
      </c>
      <c r="AE2016">
        <f>MIS[[#This Row],[OrderAverageTradedPrice]]*MIS[[#This Row],[OrderQuantity]]</f>
        <v>33042</v>
      </c>
      <c r="AF2016">
        <f>MIS[[#This Row],[LTP]]*MIS[[#This Row],[OrderQuantity]]</f>
        <v>30940</v>
      </c>
      <c r="AG2016">
        <f>IF(MIS[[#This Row],[OrderSide]]="SELL",MIS[[#This Row],[VALUE]]-MIS[[#This Row],[LIVE_VALUE]],MIS[[#This Row],[LIVE_VALUE]]-MIS[[#This Row],[VALUE]])</f>
        <v>2102</v>
      </c>
      <c r="AH2016" t="str" cm="1">
        <f t="array" ref="AH2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6" t="str">
        <f>MIS[[#This Row],[TRADING SYMBOL]]</f>
        <v>SENSEX2552082500CE</v>
      </c>
      <c r="AJ2016" t="str">
        <f>IF(RIGHT(MIS[[#This Row],[Main/Hedge]],4)="MAIN","MAIN","HEDGE")</f>
        <v>MAIN</v>
      </c>
      <c r="AK2016" t="str" cm="1">
        <f t="array" ref="AK2016">_xlfn._xlws.FILTER(Table4[Column1],ISNUMBER(SEARCH(Table4[Column1],MIS[[#This Row],[OrderUniqueIdentifier]])),"")</f>
        <v>MS</v>
      </c>
    </row>
    <row r="2017" spans="1:37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>
        <f>_xlfn.XLOOKUP(MIS[[#This Row],[TRADING SYMBOL]],[1]Sheet1!$D:$D,[1]Sheet1!$C:$C)</f>
        <v>409.5</v>
      </c>
      <c r="AE2017">
        <f>MIS[[#This Row],[OrderAverageTradedPrice]]*MIS[[#This Row],[OrderQuantity]]</f>
        <v>10484</v>
      </c>
      <c r="AF2017">
        <f>MIS[[#This Row],[LTP]]*MIS[[#This Row],[OrderQuantity]]</f>
        <v>8190</v>
      </c>
      <c r="AG2017">
        <f>IF(MIS[[#This Row],[OrderSide]]="SELL",MIS[[#This Row],[VALUE]]-MIS[[#This Row],[LIVE_VALUE]],MIS[[#This Row],[LIVE_VALUE]]-MIS[[#This Row],[VALUE]])</f>
        <v>2294</v>
      </c>
      <c r="AH2017" t="str" cm="1">
        <f t="array" ref="AH2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7" t="str">
        <f>MIS[[#This Row],[TRADING SYMBOL]]</f>
        <v>SENSEX2552082300PE</v>
      </c>
      <c r="AJ2017" t="str">
        <f>IF(RIGHT(MIS[[#This Row],[Main/Hedge]],4)="MAIN","MAIN","HEDGE")</f>
        <v>MAIN</v>
      </c>
      <c r="AK2017" t="str" cm="1">
        <f t="array" ref="AK2017">_xlfn._xlws.FILTER(Table4[Column1],ISNUMBER(SEARCH(Table4[Column1],MIS[[#This Row],[OrderUniqueIdentifier]])),"")</f>
        <v>MS</v>
      </c>
    </row>
    <row r="2018" spans="1:37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>
        <f>_xlfn.XLOOKUP(MIS[[#This Row],[TRADING SYMBOL]],[1]Sheet1!$D:$D,[1]Sheet1!$C:$C)</f>
        <v>490.65</v>
      </c>
      <c r="AE2018">
        <f>MIS[[#This Row],[OrderAverageTradedPrice]]*MIS[[#This Row],[OrderQuantity]]</f>
        <v>10230</v>
      </c>
      <c r="AF2018">
        <f>MIS[[#This Row],[LTP]]*MIS[[#This Row],[OrderQuantity]]</f>
        <v>9813</v>
      </c>
      <c r="AG2018">
        <f>IF(MIS[[#This Row],[OrderSide]]="SELL",MIS[[#This Row],[VALUE]]-MIS[[#This Row],[LIVE_VALUE]],MIS[[#This Row],[LIVE_VALUE]]-MIS[[#This Row],[VALUE]])</f>
        <v>417</v>
      </c>
      <c r="AH2018" t="str" cm="1">
        <f t="array" ref="AH2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8" t="str">
        <f>MIS[[#This Row],[TRADING SYMBOL]]</f>
        <v>SENSEX2552082300CE</v>
      </c>
      <c r="AJ2018" t="str">
        <f>IF(RIGHT(MIS[[#This Row],[Main/Hedge]],4)="MAIN","MAIN","HEDGE")</f>
        <v>MAIN</v>
      </c>
      <c r="AK2018" t="str" cm="1">
        <f t="array" ref="AK2018">_xlfn._xlws.FILTER(Table4[Column1],ISNUMBER(SEARCH(Table4[Column1],MIS[[#This Row],[OrderUniqueIdentifier]])),"")</f>
        <v>MS</v>
      </c>
    </row>
    <row r="2019" spans="1:37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>
        <f>_xlfn.XLOOKUP(MIS[[#This Row],[TRADING SYMBOL]],[1]Sheet1!$D:$D,[1]Sheet1!$C:$C)</f>
        <v>409.5</v>
      </c>
      <c r="AE2019">
        <f>MIS[[#This Row],[OrderAverageTradedPrice]]*MIS[[#This Row],[OrderQuantity]]</f>
        <v>42062</v>
      </c>
      <c r="AF2019">
        <f>MIS[[#This Row],[LTP]]*MIS[[#This Row],[OrderQuantity]]</f>
        <v>32760</v>
      </c>
      <c r="AG2019">
        <f>IF(MIS[[#This Row],[OrderSide]]="SELL",MIS[[#This Row],[VALUE]]-MIS[[#This Row],[LIVE_VALUE]],MIS[[#This Row],[LIVE_VALUE]]-MIS[[#This Row],[VALUE]])</f>
        <v>9302</v>
      </c>
      <c r="AH2019" t="str" cm="1">
        <f t="array" ref="AH2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9" t="str">
        <f>MIS[[#This Row],[TRADING SYMBOL]]</f>
        <v>SENSEX2552082300PE</v>
      </c>
      <c r="AJ2019" t="str">
        <f>IF(RIGHT(MIS[[#This Row],[Main/Hedge]],4)="MAIN","MAIN","HEDGE")</f>
        <v>MAIN</v>
      </c>
      <c r="AK2019" t="str" cm="1">
        <f t="array" ref="AK2019">_xlfn._xlws.FILTER(Table4[Column1],ISNUMBER(SEARCH(Table4[Column1],MIS[[#This Row],[OrderUniqueIdentifier]])),"")</f>
        <v>MS</v>
      </c>
    </row>
    <row r="2020" spans="1:37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>
        <f>_xlfn.XLOOKUP(MIS[[#This Row],[TRADING SYMBOL]],[1]Sheet1!$D:$D,[1]Sheet1!$C:$C)</f>
        <v>328</v>
      </c>
      <c r="AE2020">
        <f>MIS[[#This Row],[OrderAverageTradedPrice]]*MIS[[#This Row],[OrderQuantity]]</f>
        <v>26269.999999999978</v>
      </c>
      <c r="AF2020">
        <f>MIS[[#This Row],[LTP]]*MIS[[#This Row],[OrderQuantity]]</f>
        <v>19680</v>
      </c>
      <c r="AG2020">
        <f>IF(MIS[[#This Row],[OrderSide]]="SELL",MIS[[#This Row],[VALUE]]-MIS[[#This Row],[LIVE_VALUE]],MIS[[#This Row],[LIVE_VALUE]]-MIS[[#This Row],[VALUE]])</f>
        <v>6589.9999999999782</v>
      </c>
      <c r="AH2020" t="str" cm="1">
        <f t="array" ref="AH2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0" t="str">
        <f>MIS[[#This Row],[TRADING SYMBOL]]</f>
        <v>SENSEX2552082100PE</v>
      </c>
      <c r="AJ2020" t="str">
        <f>IF(RIGHT(MIS[[#This Row],[Main/Hedge]],4)="MAIN","MAIN","HEDGE")</f>
        <v>MAIN</v>
      </c>
      <c r="AK2020" t="str" cm="1">
        <f t="array" ref="AK2020">_xlfn._xlws.FILTER(Table4[Column1],ISNUMBER(SEARCH(Table4[Column1],MIS[[#This Row],[OrderUniqueIdentifier]])),"")</f>
        <v>MS</v>
      </c>
    </row>
    <row r="2021" spans="1:37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>
        <f>_xlfn.XLOOKUP(MIS[[#This Row],[TRADING SYMBOL]],[1]Sheet1!$D:$D,[1]Sheet1!$C:$C)</f>
        <v>367</v>
      </c>
      <c r="AE2021">
        <f>MIS[[#This Row],[OrderAverageTradedPrice]]*MIS[[#This Row],[OrderQuantity]]</f>
        <v>96020</v>
      </c>
      <c r="AF2021">
        <f>MIS[[#This Row],[LTP]]*MIS[[#This Row],[OrderQuantity]]</f>
        <v>73400</v>
      </c>
      <c r="AG2021">
        <f>IF(MIS[[#This Row],[OrderSide]]="SELL",MIS[[#This Row],[VALUE]]-MIS[[#This Row],[LIVE_VALUE]],MIS[[#This Row],[LIVE_VALUE]]-MIS[[#This Row],[VALUE]])</f>
        <v>22620</v>
      </c>
      <c r="AH2021" t="str" cm="1">
        <f t="array" ref="AH2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1" t="str">
        <f>MIS[[#This Row],[TRADING SYMBOL]]</f>
        <v>SENSEX2552082200PE</v>
      </c>
      <c r="AJ2021" t="str">
        <f>IF(RIGHT(MIS[[#This Row],[Main/Hedge]],4)="MAIN","MAIN","HEDGE")</f>
        <v>MAIN</v>
      </c>
      <c r="AK2021" t="str" cm="1">
        <f t="array" ref="AK2021">_xlfn._xlws.FILTER(Table4[Column1],ISNUMBER(SEARCH(Table4[Column1],MIS[[#This Row],[OrderUniqueIdentifier]])),"")</f>
        <v>MS</v>
      </c>
    </row>
    <row r="2022" spans="1:37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>
        <f>_xlfn.XLOOKUP(MIS[[#This Row],[TRADING SYMBOL]],[1]Sheet1!$D:$D,[1]Sheet1!$C:$C)</f>
        <v>386.75</v>
      </c>
      <c r="AE2022">
        <f>MIS[[#This Row],[OrderAverageTradedPrice]]*MIS[[#This Row],[OrderQuantity]]</f>
        <v>8281</v>
      </c>
      <c r="AF2022">
        <f>MIS[[#This Row],[LTP]]*MIS[[#This Row],[OrderQuantity]]</f>
        <v>7735</v>
      </c>
      <c r="AG2022">
        <f>IF(MIS[[#This Row],[OrderSide]]="SELL",MIS[[#This Row],[VALUE]]-MIS[[#This Row],[LIVE_VALUE]],MIS[[#This Row],[LIVE_VALUE]]-MIS[[#This Row],[VALUE]])</f>
        <v>546</v>
      </c>
      <c r="AH2022" t="str" cm="1">
        <f t="array" ref="AH2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2" t="str">
        <f>MIS[[#This Row],[TRADING SYMBOL]]</f>
        <v>SENSEX2552082500CE</v>
      </c>
      <c r="AJ2022" t="str">
        <f>IF(RIGHT(MIS[[#This Row],[Main/Hedge]],4)="MAIN","MAIN","HEDGE")</f>
        <v>MAIN</v>
      </c>
      <c r="AK2022" t="str" cm="1">
        <f t="array" ref="AK2022">_xlfn._xlws.FILTER(Table4[Column1],ISNUMBER(SEARCH(Table4[Column1],MIS[[#This Row],[OrderUniqueIdentifier]])),"")</f>
        <v>MS</v>
      </c>
    </row>
    <row r="2023" spans="1:37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>
        <f>_xlfn.XLOOKUP(MIS[[#This Row],[TRADING SYMBOL]],[1]Sheet1!$D:$D,[1]Sheet1!$C:$C)</f>
        <v>367</v>
      </c>
      <c r="AE2023">
        <f>MIS[[#This Row],[OrderAverageTradedPrice]]*MIS[[#This Row],[OrderQuantity]]</f>
        <v>19234</v>
      </c>
      <c r="AF2023">
        <f>MIS[[#This Row],[LTP]]*MIS[[#This Row],[OrderQuantity]]</f>
        <v>14680</v>
      </c>
      <c r="AG2023">
        <f>IF(MIS[[#This Row],[OrderSide]]="SELL",MIS[[#This Row],[VALUE]]-MIS[[#This Row],[LIVE_VALUE]],MIS[[#This Row],[LIVE_VALUE]]-MIS[[#This Row],[VALUE]])</f>
        <v>4554</v>
      </c>
      <c r="AH2023" t="str" cm="1">
        <f t="array" ref="AH2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3" t="str">
        <f>MIS[[#This Row],[TRADING SYMBOL]]</f>
        <v>SENSEX2552082200PE</v>
      </c>
      <c r="AJ2023" t="str">
        <f>IF(RIGHT(MIS[[#This Row],[Main/Hedge]],4)="MAIN","MAIN","HEDGE")</f>
        <v>MAIN</v>
      </c>
      <c r="AK2023" t="str" cm="1">
        <f t="array" ref="AK2023">_xlfn._xlws.FILTER(Table4[Column1],ISNUMBER(SEARCH(Table4[Column1],MIS[[#This Row],[OrderUniqueIdentifier]])),"")</f>
        <v>MS</v>
      </c>
    </row>
    <row r="2024" spans="1:37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>
        <f>_xlfn.XLOOKUP(MIS[[#This Row],[TRADING SYMBOL]],[1]Sheet1!$D:$D,[1]Sheet1!$C:$C)</f>
        <v>441.2</v>
      </c>
      <c r="AE2024">
        <f>MIS[[#This Row],[OrderAverageTradedPrice]]*MIS[[#This Row],[OrderQuantity]]</f>
        <v>18394</v>
      </c>
      <c r="AF2024">
        <f>MIS[[#This Row],[LTP]]*MIS[[#This Row],[OrderQuantity]]</f>
        <v>17648</v>
      </c>
      <c r="AG2024">
        <f>IF(MIS[[#This Row],[OrderSide]]="SELL",MIS[[#This Row],[VALUE]]-MIS[[#This Row],[LIVE_VALUE]],MIS[[#This Row],[LIVE_VALUE]]-MIS[[#This Row],[VALUE]])</f>
        <v>746</v>
      </c>
      <c r="AH2024" t="str" cm="1">
        <f t="array" ref="AH2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4" t="str">
        <f>MIS[[#This Row],[TRADING SYMBOL]]</f>
        <v>SENSEX2552082400CE</v>
      </c>
      <c r="AJ2024" t="str">
        <f>IF(RIGHT(MIS[[#This Row],[Main/Hedge]],4)="MAIN","MAIN","HEDGE")</f>
        <v>MAIN</v>
      </c>
      <c r="AK2024" t="str" cm="1">
        <f t="array" ref="AK2024">_xlfn._xlws.FILTER(Table4[Column1],ISNUMBER(SEARCH(Table4[Column1],MIS[[#This Row],[OrderUniqueIdentifier]])),"")</f>
        <v>MS</v>
      </c>
    </row>
    <row r="2025" spans="1:37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>
        <f>_xlfn.XLOOKUP(MIS[[#This Row],[TRADING SYMBOL]],[1]Sheet1!$D:$D,[1]Sheet1!$C:$C)</f>
        <v>367</v>
      </c>
      <c r="AE2025">
        <f>MIS[[#This Row],[OrderAverageTradedPrice]]*MIS[[#This Row],[OrderQuantity]]</f>
        <v>19261</v>
      </c>
      <c r="AF2025">
        <f>MIS[[#This Row],[LTP]]*MIS[[#This Row],[OrderQuantity]]</f>
        <v>14680</v>
      </c>
      <c r="AG2025">
        <f>IF(MIS[[#This Row],[OrderSide]]="SELL",MIS[[#This Row],[VALUE]]-MIS[[#This Row],[LIVE_VALUE]],MIS[[#This Row],[LIVE_VALUE]]-MIS[[#This Row],[VALUE]])</f>
        <v>4581</v>
      </c>
      <c r="AH2025" t="str" cm="1">
        <f t="array" ref="AH2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5" t="str">
        <f>MIS[[#This Row],[TRADING SYMBOL]]</f>
        <v>SENSEX2552082200PE</v>
      </c>
      <c r="AJ2025" t="str">
        <f>IF(RIGHT(MIS[[#This Row],[Main/Hedge]],4)="MAIN","MAIN","HEDGE")</f>
        <v>MAIN</v>
      </c>
      <c r="AK2025" t="str" cm="1">
        <f t="array" ref="AK2025">_xlfn._xlws.FILTER(Table4[Column1],ISNUMBER(SEARCH(Table4[Column1],MIS[[#This Row],[OrderUniqueIdentifier]])),"")</f>
        <v>MS</v>
      </c>
    </row>
    <row r="2026" spans="1:37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>
        <f>_xlfn.XLOOKUP(MIS[[#This Row],[TRADING SYMBOL]],[1]Sheet1!$D:$D,[1]Sheet1!$C:$C)</f>
        <v>386.75</v>
      </c>
      <c r="AE2026">
        <f>MIS[[#This Row],[OrderAverageTradedPrice]]*MIS[[#This Row],[OrderQuantity]]</f>
        <v>74175.99999999984</v>
      </c>
      <c r="AF2026">
        <f>MIS[[#This Row],[LTP]]*MIS[[#This Row],[OrderQuantity]]</f>
        <v>69615</v>
      </c>
      <c r="AG2026">
        <f>IF(MIS[[#This Row],[OrderSide]]="SELL",MIS[[#This Row],[VALUE]]-MIS[[#This Row],[LIVE_VALUE]],MIS[[#This Row],[LIVE_VALUE]]-MIS[[#This Row],[VALUE]])</f>
        <v>4560.9999999998399</v>
      </c>
      <c r="AH2026" t="str" cm="1">
        <f t="array" ref="AH2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6" t="str">
        <f>MIS[[#This Row],[TRADING SYMBOL]]</f>
        <v>SENSEX2552082500CE</v>
      </c>
      <c r="AJ2026" t="str">
        <f>IF(RIGHT(MIS[[#This Row],[Main/Hedge]],4)="MAIN","MAIN","HEDGE")</f>
        <v>MAIN</v>
      </c>
      <c r="AK2026" t="str" cm="1">
        <f t="array" ref="AK2026">_xlfn._xlws.FILTER(Table4[Column1],ISNUMBER(SEARCH(Table4[Column1],MIS[[#This Row],[OrderUniqueIdentifier]])),"")</f>
        <v>MS</v>
      </c>
    </row>
    <row r="2027" spans="1:37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>
        <f>_xlfn.XLOOKUP(MIS[[#This Row],[TRADING SYMBOL]],[1]Sheet1!$D:$D,[1]Sheet1!$C:$C)</f>
        <v>328</v>
      </c>
      <c r="AE2027">
        <f>MIS[[#This Row],[OrderAverageTradedPrice]]*MIS[[#This Row],[OrderQuantity]]</f>
        <v>78941.999999999884</v>
      </c>
      <c r="AF2027">
        <f>MIS[[#This Row],[LTP]]*MIS[[#This Row],[OrderQuantity]]</f>
        <v>59040</v>
      </c>
      <c r="AG2027">
        <f>IF(MIS[[#This Row],[OrderSide]]="SELL",MIS[[#This Row],[VALUE]]-MIS[[#This Row],[LIVE_VALUE]],MIS[[#This Row],[LIVE_VALUE]]-MIS[[#This Row],[VALUE]])</f>
        <v>19901.999999999884</v>
      </c>
      <c r="AH2027" t="str" cm="1">
        <f t="array" ref="AH2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7" t="str">
        <f>MIS[[#This Row],[TRADING SYMBOL]]</f>
        <v>SENSEX2552082100PE</v>
      </c>
      <c r="AJ2027" t="str">
        <f>IF(RIGHT(MIS[[#This Row],[Main/Hedge]],4)="MAIN","MAIN","HEDGE")</f>
        <v>MAIN</v>
      </c>
      <c r="AK2027" t="str" cm="1">
        <f t="array" ref="AK2027">_xlfn._xlws.FILTER(Table4[Column1],ISNUMBER(SEARCH(Table4[Column1],MIS[[#This Row],[OrderUniqueIdentifier]])),"")</f>
        <v>MS</v>
      </c>
    </row>
    <row r="2028" spans="1:37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>
        <f>_xlfn.XLOOKUP(MIS[[#This Row],[TRADING SYMBOL]],[1]Sheet1!$D:$D,[1]Sheet1!$C:$C)</f>
        <v>386.75</v>
      </c>
      <c r="AE2028">
        <f>MIS[[#This Row],[OrderAverageTradedPrice]]*MIS[[#This Row],[OrderQuantity]]</f>
        <v>33041</v>
      </c>
      <c r="AF2028">
        <f>MIS[[#This Row],[LTP]]*MIS[[#This Row],[OrderQuantity]]</f>
        <v>30940</v>
      </c>
      <c r="AG2028">
        <f>IF(MIS[[#This Row],[OrderSide]]="SELL",MIS[[#This Row],[VALUE]]-MIS[[#This Row],[LIVE_VALUE]],MIS[[#This Row],[LIVE_VALUE]]-MIS[[#This Row],[VALUE]])</f>
        <v>2101</v>
      </c>
      <c r="AH2028" t="str" cm="1">
        <f t="array" ref="AH2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8" t="str">
        <f>MIS[[#This Row],[TRADING SYMBOL]]</f>
        <v>SENSEX2552082500CE</v>
      </c>
      <c r="AJ2028" t="str">
        <f>IF(RIGHT(MIS[[#This Row],[Main/Hedge]],4)="MAIN","MAIN","HEDGE")</f>
        <v>MAIN</v>
      </c>
      <c r="AK2028" t="str" cm="1">
        <f t="array" ref="AK2028">_xlfn._xlws.FILTER(Table4[Column1],ISNUMBER(SEARCH(Table4[Column1],MIS[[#This Row],[OrderUniqueIdentifier]])),"")</f>
        <v>MS</v>
      </c>
    </row>
    <row r="2029" spans="1:37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>
        <f>_xlfn.XLOOKUP(MIS[[#This Row],[TRADING SYMBOL]],[1]Sheet1!$D:$D,[1]Sheet1!$C:$C)</f>
        <v>328</v>
      </c>
      <c r="AE2029">
        <f>MIS[[#This Row],[OrderAverageTradedPrice]]*MIS[[#This Row],[OrderQuantity]]</f>
        <v>35026</v>
      </c>
      <c r="AF2029">
        <f>MIS[[#This Row],[LTP]]*MIS[[#This Row],[OrderQuantity]]</f>
        <v>26240</v>
      </c>
      <c r="AG2029">
        <f>IF(MIS[[#This Row],[OrderSide]]="SELL",MIS[[#This Row],[VALUE]]-MIS[[#This Row],[LIVE_VALUE]],MIS[[#This Row],[LIVE_VALUE]]-MIS[[#This Row],[VALUE]])</f>
        <v>8786</v>
      </c>
      <c r="AH2029" t="str" cm="1">
        <f t="array" ref="AH2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9" t="str">
        <f>MIS[[#This Row],[TRADING SYMBOL]]</f>
        <v>SENSEX2552082100PE</v>
      </c>
      <c r="AJ2029" t="str">
        <f>IF(RIGHT(MIS[[#This Row],[Main/Hedge]],4)="MAIN","MAIN","HEDGE")</f>
        <v>MAIN</v>
      </c>
      <c r="AK2029" t="str" cm="1">
        <f t="array" ref="AK2029">_xlfn._xlws.FILTER(Table4[Column1],ISNUMBER(SEARCH(Table4[Column1],MIS[[#This Row],[OrderUniqueIdentifier]])),"")</f>
        <v>MS</v>
      </c>
    </row>
    <row r="2030" spans="1:37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>
        <f>_xlfn.XLOOKUP(MIS[[#This Row],[TRADING SYMBOL]],[1]Sheet1!$D:$D,[1]Sheet1!$C:$C)</f>
        <v>441.2</v>
      </c>
      <c r="AE2030">
        <f>MIS[[#This Row],[OrderAverageTradedPrice]]*MIS[[#This Row],[OrderQuantity]]</f>
        <v>18373</v>
      </c>
      <c r="AF2030">
        <f>MIS[[#This Row],[LTP]]*MIS[[#This Row],[OrderQuantity]]</f>
        <v>17648</v>
      </c>
      <c r="AG2030">
        <f>IF(MIS[[#This Row],[OrderSide]]="SELL",MIS[[#This Row],[VALUE]]-MIS[[#This Row],[LIVE_VALUE]],MIS[[#This Row],[LIVE_VALUE]]-MIS[[#This Row],[VALUE]])</f>
        <v>725</v>
      </c>
      <c r="AH2030" t="str" cm="1">
        <f t="array" ref="AH2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0" t="str">
        <f>MIS[[#This Row],[TRADING SYMBOL]]</f>
        <v>SENSEX2552082400CE</v>
      </c>
      <c r="AJ2030" t="str">
        <f>IF(RIGHT(MIS[[#This Row],[Main/Hedge]],4)="MAIN","MAIN","HEDGE")</f>
        <v>MAIN</v>
      </c>
      <c r="AK2030" t="str" cm="1">
        <f t="array" ref="AK2030">_xlfn._xlws.FILTER(Table4[Column1],ISNUMBER(SEARCH(Table4[Column1],MIS[[#This Row],[OrderUniqueIdentifier]])),"")</f>
        <v>MS</v>
      </c>
    </row>
    <row r="2031" spans="1:37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>
        <f>_xlfn.XLOOKUP(MIS[[#This Row],[TRADING SYMBOL]],[1]Sheet1!$D:$D,[1]Sheet1!$C:$C)</f>
        <v>367</v>
      </c>
      <c r="AE2031">
        <f>MIS[[#This Row],[OrderAverageTradedPrice]]*MIS[[#This Row],[OrderQuantity]]</f>
        <v>19234</v>
      </c>
      <c r="AF2031">
        <f>MIS[[#This Row],[LTP]]*MIS[[#This Row],[OrderQuantity]]</f>
        <v>14680</v>
      </c>
      <c r="AG2031">
        <f>IF(MIS[[#This Row],[OrderSide]]="SELL",MIS[[#This Row],[VALUE]]-MIS[[#This Row],[LIVE_VALUE]],MIS[[#This Row],[LIVE_VALUE]]-MIS[[#This Row],[VALUE]])</f>
        <v>4554</v>
      </c>
      <c r="AH2031" t="str" cm="1">
        <f t="array" ref="AH2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1" t="str">
        <f>MIS[[#This Row],[TRADING SYMBOL]]</f>
        <v>SENSEX2552082200PE</v>
      </c>
      <c r="AJ2031" t="str">
        <f>IF(RIGHT(MIS[[#This Row],[Main/Hedge]],4)="MAIN","MAIN","HEDGE")</f>
        <v>MAIN</v>
      </c>
      <c r="AK2031" t="str" cm="1">
        <f t="array" ref="AK2031">_xlfn._xlws.FILTER(Table4[Column1],ISNUMBER(SEARCH(Table4[Column1],MIS[[#This Row],[OrderUniqueIdentifier]])),"")</f>
        <v>MS</v>
      </c>
    </row>
    <row r="2032" spans="1:37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>
        <f>_xlfn.XLOOKUP(MIS[[#This Row],[TRADING SYMBOL]],[1]Sheet1!$D:$D,[1]Sheet1!$C:$C)</f>
        <v>441.2</v>
      </c>
      <c r="AE2032">
        <f>MIS[[#This Row],[OrderAverageTradedPrice]]*MIS[[#This Row],[OrderQuantity]]</f>
        <v>18324</v>
      </c>
      <c r="AF2032">
        <f>MIS[[#This Row],[LTP]]*MIS[[#This Row],[OrderQuantity]]</f>
        <v>17648</v>
      </c>
      <c r="AG2032">
        <f>IF(MIS[[#This Row],[OrderSide]]="SELL",MIS[[#This Row],[VALUE]]-MIS[[#This Row],[LIVE_VALUE]],MIS[[#This Row],[LIVE_VALUE]]-MIS[[#This Row],[VALUE]])</f>
        <v>676</v>
      </c>
      <c r="AH2032" t="str" cm="1">
        <f t="array" ref="AH2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2" t="str">
        <f>MIS[[#This Row],[TRADING SYMBOL]]</f>
        <v>SENSEX2552082400CE</v>
      </c>
      <c r="AJ2032" t="str">
        <f>IF(RIGHT(MIS[[#This Row],[Main/Hedge]],4)="MAIN","MAIN","HEDGE")</f>
        <v>MAIN</v>
      </c>
      <c r="AK2032" t="str" cm="1">
        <f t="array" ref="AK2032">_xlfn._xlws.FILTER(Table4[Column1],ISNUMBER(SEARCH(Table4[Column1],MIS[[#This Row],[OrderUniqueIdentifier]])),"")</f>
        <v>MS</v>
      </c>
    </row>
    <row r="2033" spans="1:37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>
        <f>_xlfn.XLOOKUP(MIS[[#This Row],[TRADING SYMBOL]],[1]Sheet1!$D:$D,[1]Sheet1!$C:$C)</f>
        <v>367</v>
      </c>
      <c r="AE2033">
        <f>MIS[[#This Row],[OrderAverageTradedPrice]]*MIS[[#This Row],[OrderQuantity]]</f>
        <v>19242</v>
      </c>
      <c r="AF2033">
        <f>MIS[[#This Row],[LTP]]*MIS[[#This Row],[OrderQuantity]]</f>
        <v>14680</v>
      </c>
      <c r="AG2033">
        <f>IF(MIS[[#This Row],[OrderSide]]="SELL",MIS[[#This Row],[VALUE]]-MIS[[#This Row],[LIVE_VALUE]],MIS[[#This Row],[LIVE_VALUE]]-MIS[[#This Row],[VALUE]])</f>
        <v>4562</v>
      </c>
      <c r="AH2033" t="str" cm="1">
        <f t="array" ref="AH2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3" t="str">
        <f>MIS[[#This Row],[TRADING SYMBOL]]</f>
        <v>SENSEX2552082200PE</v>
      </c>
      <c r="AJ2033" t="str">
        <f>IF(RIGHT(MIS[[#This Row],[Main/Hedge]],4)="MAIN","MAIN","HEDGE")</f>
        <v>MAIN</v>
      </c>
      <c r="AK2033" t="str" cm="1">
        <f t="array" ref="AK2033">_xlfn._xlws.FILTER(Table4[Column1],ISNUMBER(SEARCH(Table4[Column1],MIS[[#This Row],[OrderUniqueIdentifier]])),"")</f>
        <v>MS</v>
      </c>
    </row>
    <row r="2034" spans="1:37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>
        <f>_xlfn.XLOOKUP(MIS[[#This Row],[TRADING SYMBOL]],[1]Sheet1!$D:$D,[1]Sheet1!$C:$C)</f>
        <v>441.2</v>
      </c>
      <c r="AE2034">
        <f>MIS[[#This Row],[OrderAverageTradedPrice]]*MIS[[#This Row],[OrderQuantity]]</f>
        <v>9194</v>
      </c>
      <c r="AF2034">
        <f>MIS[[#This Row],[LTP]]*MIS[[#This Row],[OrderQuantity]]</f>
        <v>8824</v>
      </c>
      <c r="AG2034">
        <f>IF(MIS[[#This Row],[OrderSide]]="SELL",MIS[[#This Row],[VALUE]]-MIS[[#This Row],[LIVE_VALUE]],MIS[[#This Row],[LIVE_VALUE]]-MIS[[#This Row],[VALUE]])</f>
        <v>370</v>
      </c>
      <c r="AH2034" t="str" cm="1">
        <f t="array" ref="AH2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4" t="str">
        <f>MIS[[#This Row],[TRADING SYMBOL]]</f>
        <v>SENSEX2552082400CE</v>
      </c>
      <c r="AJ2034" t="str">
        <f>IF(RIGHT(MIS[[#This Row],[Main/Hedge]],4)="MAIN","MAIN","HEDGE")</f>
        <v>MAIN</v>
      </c>
      <c r="AK2034" t="str" cm="1">
        <f t="array" ref="AK2034">_xlfn._xlws.FILTER(Table4[Column1],ISNUMBER(SEARCH(Table4[Column1],MIS[[#This Row],[OrderUniqueIdentifier]])),"")</f>
        <v>MS</v>
      </c>
    </row>
    <row r="2035" spans="1:37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>
        <f>_xlfn.XLOOKUP(MIS[[#This Row],[TRADING SYMBOL]],[1]Sheet1!$D:$D,[1]Sheet1!$C:$C)</f>
        <v>328</v>
      </c>
      <c r="AE2035">
        <f>MIS[[#This Row],[OrderAverageTradedPrice]]*MIS[[#This Row],[OrderQuantity]]</f>
        <v>17544</v>
      </c>
      <c r="AF2035">
        <f>MIS[[#This Row],[LTP]]*MIS[[#This Row],[OrderQuantity]]</f>
        <v>13120</v>
      </c>
      <c r="AG2035">
        <f>IF(MIS[[#This Row],[OrderSide]]="SELL",MIS[[#This Row],[VALUE]]-MIS[[#This Row],[LIVE_VALUE]],MIS[[#This Row],[LIVE_VALUE]]-MIS[[#This Row],[VALUE]])</f>
        <v>4424</v>
      </c>
      <c r="AH2035" t="str" cm="1">
        <f t="array" ref="AH2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5" t="str">
        <f>MIS[[#This Row],[TRADING SYMBOL]]</f>
        <v>SENSEX2552082100PE</v>
      </c>
      <c r="AJ2035" t="str">
        <f>IF(RIGHT(MIS[[#This Row],[Main/Hedge]],4)="MAIN","MAIN","HEDGE")</f>
        <v>MAIN</v>
      </c>
      <c r="AK2035" t="str" cm="1">
        <f t="array" ref="AK2035">_xlfn._xlws.FILTER(Table4[Column1],ISNUMBER(SEARCH(Table4[Column1],MIS[[#This Row],[OrderUniqueIdentifier]])),"")</f>
        <v>MS</v>
      </c>
    </row>
    <row r="2036" spans="1:37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>
        <f>_xlfn.XLOOKUP(MIS[[#This Row],[TRADING SYMBOL]],[1]Sheet1!$D:$D,[1]Sheet1!$C:$C)</f>
        <v>328</v>
      </c>
      <c r="AE2036">
        <f>MIS[[#This Row],[OrderAverageTradedPrice]]*MIS[[#This Row],[OrderQuantity]]</f>
        <v>8760</v>
      </c>
      <c r="AF2036">
        <f>MIS[[#This Row],[LTP]]*MIS[[#This Row],[OrderQuantity]]</f>
        <v>6560</v>
      </c>
      <c r="AG2036">
        <f>IF(MIS[[#This Row],[OrderSide]]="SELL",MIS[[#This Row],[VALUE]]-MIS[[#This Row],[LIVE_VALUE]],MIS[[#This Row],[LIVE_VALUE]]-MIS[[#This Row],[VALUE]])</f>
        <v>2200</v>
      </c>
      <c r="AH2036" t="str" cm="1">
        <f t="array" ref="AH2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6" t="str">
        <f>MIS[[#This Row],[TRADING SYMBOL]]</f>
        <v>SENSEX2552082100PE</v>
      </c>
      <c r="AJ2036" t="str">
        <f>IF(RIGHT(MIS[[#This Row],[Main/Hedge]],4)="MAIN","MAIN","HEDGE")</f>
        <v>MAIN</v>
      </c>
      <c r="AK2036" t="str" cm="1">
        <f t="array" ref="AK2036">_xlfn._xlws.FILTER(Table4[Column1],ISNUMBER(SEARCH(Table4[Column1],MIS[[#This Row],[OrderUniqueIdentifier]])),"")</f>
        <v>MS</v>
      </c>
    </row>
    <row r="2037" spans="1:37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>
        <f>_xlfn.XLOOKUP(MIS[[#This Row],[TRADING SYMBOL]],[1]Sheet1!$D:$D,[1]Sheet1!$C:$C)</f>
        <v>367</v>
      </c>
      <c r="AE2037">
        <f>MIS[[#This Row],[OrderAverageTradedPrice]]*MIS[[#This Row],[OrderQuantity]]</f>
        <v>19219</v>
      </c>
      <c r="AF2037">
        <f>MIS[[#This Row],[LTP]]*MIS[[#This Row],[OrderQuantity]]</f>
        <v>14680</v>
      </c>
      <c r="AG2037">
        <f>IF(MIS[[#This Row],[OrderSide]]="SELL",MIS[[#This Row],[VALUE]]-MIS[[#This Row],[LIVE_VALUE]],MIS[[#This Row],[LIVE_VALUE]]-MIS[[#This Row],[VALUE]])</f>
        <v>4539</v>
      </c>
      <c r="AH2037" t="str" cm="1">
        <f t="array" ref="AH2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7" t="str">
        <f>MIS[[#This Row],[TRADING SYMBOL]]</f>
        <v>SENSEX2552082200PE</v>
      </c>
      <c r="AJ2037" t="str">
        <f>IF(RIGHT(MIS[[#This Row],[Main/Hedge]],4)="MAIN","MAIN","HEDGE")</f>
        <v>MAIN</v>
      </c>
      <c r="AK2037" t="str" cm="1">
        <f t="array" ref="AK2037">_xlfn._xlws.FILTER(Table4[Column1],ISNUMBER(SEARCH(Table4[Column1],MIS[[#This Row],[OrderUniqueIdentifier]])),"")</f>
        <v>MS</v>
      </c>
    </row>
    <row r="2038" spans="1:37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>
        <f>_xlfn.XLOOKUP(MIS[[#This Row],[TRADING SYMBOL]],[1]Sheet1!$D:$D,[1]Sheet1!$C:$C)</f>
        <v>367</v>
      </c>
      <c r="AE2038">
        <f>MIS[[#This Row],[OrderAverageTradedPrice]]*MIS[[#This Row],[OrderQuantity]]</f>
        <v>9606</v>
      </c>
      <c r="AF2038">
        <f>MIS[[#This Row],[LTP]]*MIS[[#This Row],[OrderQuantity]]</f>
        <v>7340</v>
      </c>
      <c r="AG2038">
        <f>IF(MIS[[#This Row],[OrderSide]]="SELL",MIS[[#This Row],[VALUE]]-MIS[[#This Row],[LIVE_VALUE]],MIS[[#This Row],[LIVE_VALUE]]-MIS[[#This Row],[VALUE]])</f>
        <v>2266</v>
      </c>
      <c r="AH2038" t="str" cm="1">
        <f t="array" ref="AH2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8" t="str">
        <f>MIS[[#This Row],[TRADING SYMBOL]]</f>
        <v>SENSEX2552082200PE</v>
      </c>
      <c r="AJ2038" t="str">
        <f>IF(RIGHT(MIS[[#This Row],[Main/Hedge]],4)="MAIN","MAIN","HEDGE")</f>
        <v>MAIN</v>
      </c>
      <c r="AK2038" t="str" cm="1">
        <f t="array" ref="AK2038">_xlfn._xlws.FILTER(Table4[Column1],ISNUMBER(SEARCH(Table4[Column1],MIS[[#This Row],[OrderUniqueIdentifier]])),"")</f>
        <v>MS</v>
      </c>
    </row>
    <row r="2039" spans="1:37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>
        <f>_xlfn.XLOOKUP(MIS[[#This Row],[TRADING SYMBOL]],[1]Sheet1!$D:$D,[1]Sheet1!$C:$C)</f>
        <v>386.75</v>
      </c>
      <c r="AE2039">
        <f>MIS[[#This Row],[OrderAverageTradedPrice]]*MIS[[#This Row],[OrderQuantity]]</f>
        <v>8291</v>
      </c>
      <c r="AF2039">
        <f>MIS[[#This Row],[LTP]]*MIS[[#This Row],[OrderQuantity]]</f>
        <v>7735</v>
      </c>
      <c r="AG2039">
        <f>IF(MIS[[#This Row],[OrderSide]]="SELL",MIS[[#This Row],[VALUE]]-MIS[[#This Row],[LIVE_VALUE]],MIS[[#This Row],[LIVE_VALUE]]-MIS[[#This Row],[VALUE]])</f>
        <v>556</v>
      </c>
      <c r="AH2039" t="str" cm="1">
        <f t="array" ref="AH2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9" t="str">
        <f>MIS[[#This Row],[TRADING SYMBOL]]</f>
        <v>SENSEX2552082500CE</v>
      </c>
      <c r="AJ2039" t="str">
        <f>IF(RIGHT(MIS[[#This Row],[Main/Hedge]],4)="MAIN","MAIN","HEDGE")</f>
        <v>MAIN</v>
      </c>
      <c r="AK2039" t="str" cm="1">
        <f t="array" ref="AK2039">_xlfn._xlws.FILTER(Table4[Column1],ISNUMBER(SEARCH(Table4[Column1],MIS[[#This Row],[OrderUniqueIdentifier]])),"")</f>
        <v>MS</v>
      </c>
    </row>
    <row r="2040" spans="1:37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>
        <f>_xlfn.XLOOKUP(MIS[[#This Row],[TRADING SYMBOL]],[1]Sheet1!$D:$D,[1]Sheet1!$C:$C)</f>
        <v>386.75</v>
      </c>
      <c r="AE2040">
        <f>MIS[[#This Row],[OrderAverageTradedPrice]]*MIS[[#This Row],[OrderQuantity]]</f>
        <v>33046</v>
      </c>
      <c r="AF2040">
        <f>MIS[[#This Row],[LTP]]*MIS[[#This Row],[OrderQuantity]]</f>
        <v>30940</v>
      </c>
      <c r="AG2040">
        <f>IF(MIS[[#This Row],[OrderSide]]="SELL",MIS[[#This Row],[VALUE]]-MIS[[#This Row],[LIVE_VALUE]],MIS[[#This Row],[LIVE_VALUE]]-MIS[[#This Row],[VALUE]])</f>
        <v>2106</v>
      </c>
      <c r="AH2040" t="str" cm="1">
        <f t="array" ref="AH2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0" t="str">
        <f>MIS[[#This Row],[TRADING SYMBOL]]</f>
        <v>SENSEX2552082500CE</v>
      </c>
      <c r="AJ2040" t="str">
        <f>IF(RIGHT(MIS[[#This Row],[Main/Hedge]],4)="MAIN","MAIN","HEDGE")</f>
        <v>MAIN</v>
      </c>
      <c r="AK2040" t="str" cm="1">
        <f t="array" ref="AK2040">_xlfn._xlws.FILTER(Table4[Column1],ISNUMBER(SEARCH(Table4[Column1],MIS[[#This Row],[OrderUniqueIdentifier]])),"")</f>
        <v>MS</v>
      </c>
    </row>
    <row r="2041" spans="1:37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>
        <f>_xlfn.XLOOKUP(MIS[[#This Row],[TRADING SYMBOL]],[1]Sheet1!$D:$D,[1]Sheet1!$C:$C)</f>
        <v>328</v>
      </c>
      <c r="AE2041">
        <f>MIS[[#This Row],[OrderAverageTradedPrice]]*MIS[[#This Row],[OrderQuantity]]</f>
        <v>35067</v>
      </c>
      <c r="AF2041">
        <f>MIS[[#This Row],[LTP]]*MIS[[#This Row],[OrderQuantity]]</f>
        <v>26240</v>
      </c>
      <c r="AG2041">
        <f>IF(MIS[[#This Row],[OrderSide]]="SELL",MIS[[#This Row],[VALUE]]-MIS[[#This Row],[LIVE_VALUE]],MIS[[#This Row],[LIVE_VALUE]]-MIS[[#This Row],[VALUE]])</f>
        <v>8827</v>
      </c>
      <c r="AH2041" t="str" cm="1">
        <f t="array" ref="AH2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1" t="str">
        <f>MIS[[#This Row],[TRADING SYMBOL]]</f>
        <v>SENSEX2552082100PE</v>
      </c>
      <c r="AJ2041" t="str">
        <f>IF(RIGHT(MIS[[#This Row],[Main/Hedge]],4)="MAIN","MAIN","HEDGE")</f>
        <v>MAIN</v>
      </c>
      <c r="AK2041" t="str" cm="1">
        <f t="array" ref="AK2041">_xlfn._xlws.FILTER(Table4[Column1],ISNUMBER(SEARCH(Table4[Column1],MIS[[#This Row],[OrderUniqueIdentifier]])),"")</f>
        <v>MS</v>
      </c>
    </row>
    <row r="2042" spans="1:37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>
        <f>_xlfn.XLOOKUP(MIS[[#This Row],[TRADING SYMBOL]],[1]Sheet1!$D:$D,[1]Sheet1!$C:$C)</f>
        <v>328</v>
      </c>
      <c r="AE2042">
        <f>MIS[[#This Row],[OrderAverageTradedPrice]]*MIS[[#This Row],[OrderQuantity]]</f>
        <v>78768.999999999898</v>
      </c>
      <c r="AF2042">
        <f>MIS[[#This Row],[LTP]]*MIS[[#This Row],[OrderQuantity]]</f>
        <v>59040</v>
      </c>
      <c r="AG2042">
        <f>IF(MIS[[#This Row],[OrderSide]]="SELL",MIS[[#This Row],[VALUE]]-MIS[[#This Row],[LIVE_VALUE]],MIS[[#This Row],[LIVE_VALUE]]-MIS[[#This Row],[VALUE]])</f>
        <v>19728.999999999898</v>
      </c>
      <c r="AH2042" t="str" cm="1">
        <f t="array" ref="AH2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2" t="str">
        <f>MIS[[#This Row],[TRADING SYMBOL]]</f>
        <v>SENSEX2552082100PE</v>
      </c>
      <c r="AJ2042" t="str">
        <f>IF(RIGHT(MIS[[#This Row],[Main/Hedge]],4)="MAIN","MAIN","HEDGE")</f>
        <v>MAIN</v>
      </c>
      <c r="AK2042" t="str" cm="1">
        <f t="array" ref="AK2042">_xlfn._xlws.FILTER(Table4[Column1],ISNUMBER(SEARCH(Table4[Column1],MIS[[#This Row],[OrderUniqueIdentifier]])),"")</f>
        <v>MS</v>
      </c>
    </row>
    <row r="2043" spans="1:37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>
        <f>_xlfn.XLOOKUP(MIS[[#This Row],[TRADING SYMBOL]],[1]Sheet1!$D:$D,[1]Sheet1!$C:$C)</f>
        <v>367</v>
      </c>
      <c r="AE2043">
        <f>MIS[[#This Row],[OrderAverageTradedPrice]]*MIS[[#This Row],[OrderQuantity]]</f>
        <v>9624</v>
      </c>
      <c r="AF2043">
        <f>MIS[[#This Row],[LTP]]*MIS[[#This Row],[OrderQuantity]]</f>
        <v>7340</v>
      </c>
      <c r="AG2043">
        <f>IF(MIS[[#This Row],[OrderSide]]="SELL",MIS[[#This Row],[VALUE]]-MIS[[#This Row],[LIVE_VALUE]],MIS[[#This Row],[LIVE_VALUE]]-MIS[[#This Row],[VALUE]])</f>
        <v>2284</v>
      </c>
      <c r="AH2043" t="str" cm="1">
        <f t="array" ref="AH2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3" t="str">
        <f>MIS[[#This Row],[TRADING SYMBOL]]</f>
        <v>SENSEX2552082200PE</v>
      </c>
      <c r="AJ2043" t="str">
        <f>IF(RIGHT(MIS[[#This Row],[Main/Hedge]],4)="MAIN","MAIN","HEDGE")</f>
        <v>MAIN</v>
      </c>
      <c r="AK2043" t="str" cm="1">
        <f t="array" ref="AK2043">_xlfn._xlws.FILTER(Table4[Column1],ISNUMBER(SEARCH(Table4[Column1],MIS[[#This Row],[OrderUniqueIdentifier]])),"")</f>
        <v>MS</v>
      </c>
    </row>
    <row r="2044" spans="1:37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>
        <f>_xlfn.XLOOKUP(MIS[[#This Row],[TRADING SYMBOL]],[1]Sheet1!$D:$D,[1]Sheet1!$C:$C)</f>
        <v>386.75</v>
      </c>
      <c r="AE2044">
        <f>MIS[[#This Row],[OrderAverageTradedPrice]]*MIS[[#This Row],[OrderQuantity]]</f>
        <v>8241</v>
      </c>
      <c r="AF2044">
        <f>MIS[[#This Row],[LTP]]*MIS[[#This Row],[OrderQuantity]]</f>
        <v>7735</v>
      </c>
      <c r="AG2044">
        <f>IF(MIS[[#This Row],[OrderSide]]="SELL",MIS[[#This Row],[VALUE]]-MIS[[#This Row],[LIVE_VALUE]],MIS[[#This Row],[LIVE_VALUE]]-MIS[[#This Row],[VALUE]])</f>
        <v>506</v>
      </c>
      <c r="AH2044" t="str" cm="1">
        <f t="array" ref="AH2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4" t="str">
        <f>MIS[[#This Row],[TRADING SYMBOL]]</f>
        <v>SENSEX2552082500CE</v>
      </c>
      <c r="AJ2044" t="str">
        <f>IF(RIGHT(MIS[[#This Row],[Main/Hedge]],4)="MAIN","MAIN","HEDGE")</f>
        <v>MAIN</v>
      </c>
      <c r="AK2044" t="str" cm="1">
        <f t="array" ref="AK2044">_xlfn._xlws.FILTER(Table4[Column1],ISNUMBER(SEARCH(Table4[Column1],MIS[[#This Row],[OrderUniqueIdentifier]])),"")</f>
        <v>MS</v>
      </c>
    </row>
    <row r="2045" spans="1:37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>
        <f>_xlfn.XLOOKUP(MIS[[#This Row],[TRADING SYMBOL]],[1]Sheet1!$D:$D,[1]Sheet1!$C:$C)</f>
        <v>115.45</v>
      </c>
      <c r="AE2045">
        <f>MIS[[#This Row],[OrderAverageTradedPrice]]*MIS[[#This Row],[OrderQuantity]]</f>
        <v>27568</v>
      </c>
      <c r="AF2045">
        <f>MIS[[#This Row],[LTP]]*MIS[[#This Row],[OrderQuantity]]</f>
        <v>18472</v>
      </c>
      <c r="AG2045">
        <f>IF(MIS[[#This Row],[OrderSide]]="SELL",MIS[[#This Row],[VALUE]]-MIS[[#This Row],[LIVE_VALUE]],MIS[[#This Row],[LIVE_VALUE]]-MIS[[#This Row],[VALUE]])</f>
        <v>-9096</v>
      </c>
      <c r="AH2045" t="str" cm="1">
        <f t="array" ref="AH2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5" t="str">
        <f>MIS[[#This Row],[TRADING SYMBOL]]</f>
        <v>SENSEX2552081100PE</v>
      </c>
      <c r="AJ2045" t="str">
        <f>IF(RIGHT(MIS[[#This Row],[Main/Hedge]],4)="MAIN","MAIN","HEDGE")</f>
        <v>MAIN</v>
      </c>
      <c r="AK2045" t="str" cm="1">
        <f t="array" ref="AK2045">_xlfn._xlws.FILTER(Table4[Column1],ISNUMBER(SEARCH(Table4[Column1],MIS[[#This Row],[OrderUniqueIdentifier]])),"")</f>
        <v>MS</v>
      </c>
    </row>
    <row r="2046" spans="1:37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>
        <f>_xlfn.XLOOKUP(MIS[[#This Row],[TRADING SYMBOL]],[1]Sheet1!$D:$D,[1]Sheet1!$C:$C)</f>
        <v>386.75</v>
      </c>
      <c r="AE2046">
        <f>MIS[[#This Row],[OrderAverageTradedPrice]]*MIS[[#This Row],[OrderQuantity]]</f>
        <v>33048</v>
      </c>
      <c r="AF2046">
        <f>MIS[[#This Row],[LTP]]*MIS[[#This Row],[OrderQuantity]]</f>
        <v>30940</v>
      </c>
      <c r="AG2046">
        <f>IF(MIS[[#This Row],[OrderSide]]="SELL",MIS[[#This Row],[VALUE]]-MIS[[#This Row],[LIVE_VALUE]],MIS[[#This Row],[LIVE_VALUE]]-MIS[[#This Row],[VALUE]])</f>
        <v>2108</v>
      </c>
      <c r="AH2046" t="str" cm="1">
        <f t="array" ref="AH2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6" t="str">
        <f>MIS[[#This Row],[TRADING SYMBOL]]</f>
        <v>SENSEX2552082500CE</v>
      </c>
      <c r="AJ2046" t="str">
        <f>IF(RIGHT(MIS[[#This Row],[Main/Hedge]],4)="MAIN","MAIN","HEDGE")</f>
        <v>MAIN</v>
      </c>
      <c r="AK2046" t="str" cm="1">
        <f t="array" ref="AK2046">_xlfn._xlws.FILTER(Table4[Column1],ISNUMBER(SEARCH(Table4[Column1],MIS[[#This Row],[OrderUniqueIdentifier]])),"")</f>
        <v>MS</v>
      </c>
    </row>
    <row r="2047" spans="1:37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>
        <f>_xlfn.XLOOKUP(MIS[[#This Row],[TRADING SYMBOL]],[1]Sheet1!$D:$D,[1]Sheet1!$C:$C)</f>
        <v>328</v>
      </c>
      <c r="AE2047">
        <f>MIS[[#This Row],[OrderAverageTradedPrice]]*MIS[[#This Row],[OrderQuantity]]</f>
        <v>8771</v>
      </c>
      <c r="AF2047">
        <f>MIS[[#This Row],[LTP]]*MIS[[#This Row],[OrderQuantity]]</f>
        <v>6560</v>
      </c>
      <c r="AG2047">
        <f>IF(MIS[[#This Row],[OrderSide]]="SELL",MIS[[#This Row],[VALUE]]-MIS[[#This Row],[LIVE_VALUE]],MIS[[#This Row],[LIVE_VALUE]]-MIS[[#This Row],[VALUE]])</f>
        <v>2211</v>
      </c>
      <c r="AH2047" t="str" cm="1">
        <f t="array" ref="AH2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7" t="str">
        <f>MIS[[#This Row],[TRADING SYMBOL]]</f>
        <v>SENSEX2552082100PE</v>
      </c>
      <c r="AJ2047" t="str">
        <f>IF(RIGHT(MIS[[#This Row],[Main/Hedge]],4)="MAIN","MAIN","HEDGE")</f>
        <v>MAIN</v>
      </c>
      <c r="AK2047" t="str" cm="1">
        <f t="array" ref="AK2047">_xlfn._xlws.FILTER(Table4[Column1],ISNUMBER(SEARCH(Table4[Column1],MIS[[#This Row],[OrderUniqueIdentifier]])),"")</f>
        <v>MS</v>
      </c>
    </row>
    <row r="2048" spans="1:37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>
        <f>_xlfn.XLOOKUP(MIS[[#This Row],[TRADING SYMBOL]],[1]Sheet1!$D:$D,[1]Sheet1!$C:$C)</f>
        <v>441.2</v>
      </c>
      <c r="AE2048">
        <f>MIS[[#This Row],[OrderAverageTradedPrice]]*MIS[[#This Row],[OrderQuantity]]</f>
        <v>18320</v>
      </c>
      <c r="AF2048">
        <f>MIS[[#This Row],[LTP]]*MIS[[#This Row],[OrderQuantity]]</f>
        <v>17648</v>
      </c>
      <c r="AG2048">
        <f>IF(MIS[[#This Row],[OrderSide]]="SELL",MIS[[#This Row],[VALUE]]-MIS[[#This Row],[LIVE_VALUE]],MIS[[#This Row],[LIVE_VALUE]]-MIS[[#This Row],[VALUE]])</f>
        <v>672</v>
      </c>
      <c r="AH2048" t="str" cm="1">
        <f t="array" ref="AH2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8" t="str">
        <f>MIS[[#This Row],[TRADING SYMBOL]]</f>
        <v>SENSEX2552082400CE</v>
      </c>
      <c r="AJ2048" t="str">
        <f>IF(RIGHT(MIS[[#This Row],[Main/Hedge]],4)="MAIN","MAIN","HEDGE")</f>
        <v>MAIN</v>
      </c>
      <c r="AK2048" t="str" cm="1">
        <f t="array" ref="AK2048">_xlfn._xlws.FILTER(Table4[Column1],ISNUMBER(SEARCH(Table4[Column1],MIS[[#This Row],[OrderUniqueIdentifier]])),"")</f>
        <v>MS</v>
      </c>
    </row>
    <row r="2049" spans="1:37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>
        <f>_xlfn.XLOOKUP(MIS[[#This Row],[TRADING SYMBOL]],[1]Sheet1!$D:$D,[1]Sheet1!$C:$C)</f>
        <v>367</v>
      </c>
      <c r="AE2049">
        <f>MIS[[#This Row],[OrderAverageTradedPrice]]*MIS[[#This Row],[OrderQuantity]]</f>
        <v>19246</v>
      </c>
      <c r="AF2049">
        <f>MIS[[#This Row],[LTP]]*MIS[[#This Row],[OrderQuantity]]</f>
        <v>14680</v>
      </c>
      <c r="AG2049">
        <f>IF(MIS[[#This Row],[OrderSide]]="SELL",MIS[[#This Row],[VALUE]]-MIS[[#This Row],[LIVE_VALUE]],MIS[[#This Row],[LIVE_VALUE]]-MIS[[#This Row],[VALUE]])</f>
        <v>4566</v>
      </c>
      <c r="AH2049" t="str" cm="1">
        <f t="array" ref="AH2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9" t="str">
        <f>MIS[[#This Row],[TRADING SYMBOL]]</f>
        <v>SENSEX2552082200PE</v>
      </c>
      <c r="AJ2049" t="str">
        <f>IF(RIGHT(MIS[[#This Row],[Main/Hedge]],4)="MAIN","MAIN","HEDGE")</f>
        <v>MAIN</v>
      </c>
      <c r="AK2049" t="str" cm="1">
        <f t="array" ref="AK2049">_xlfn._xlws.FILTER(Table4[Column1],ISNUMBER(SEARCH(Table4[Column1],MIS[[#This Row],[OrderUniqueIdentifier]])),"")</f>
        <v>MS</v>
      </c>
    </row>
    <row r="2050" spans="1:37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>
        <f>_xlfn.XLOOKUP(MIS[[#This Row],[TRADING SYMBOL]],[1]Sheet1!$D:$D,[1]Sheet1!$C:$C)</f>
        <v>386.75</v>
      </c>
      <c r="AE2050">
        <f>MIS[[#This Row],[OrderAverageTradedPrice]]*MIS[[#This Row],[OrderQuantity]]</f>
        <v>8256</v>
      </c>
      <c r="AF2050">
        <f>MIS[[#This Row],[LTP]]*MIS[[#This Row],[OrderQuantity]]</f>
        <v>7735</v>
      </c>
      <c r="AG2050">
        <f>IF(MIS[[#This Row],[OrderSide]]="SELL",MIS[[#This Row],[VALUE]]-MIS[[#This Row],[LIVE_VALUE]],MIS[[#This Row],[LIVE_VALUE]]-MIS[[#This Row],[VALUE]])</f>
        <v>521</v>
      </c>
      <c r="AH2050" t="str" cm="1">
        <f t="array" ref="AH2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0" t="str">
        <f>MIS[[#This Row],[TRADING SYMBOL]]</f>
        <v>SENSEX2552082500CE</v>
      </c>
      <c r="AJ2050" t="str">
        <f>IF(RIGHT(MIS[[#This Row],[Main/Hedge]],4)="MAIN","MAIN","HEDGE")</f>
        <v>MAIN</v>
      </c>
      <c r="AK2050" t="str" cm="1">
        <f t="array" ref="AK2050">_xlfn._xlws.FILTER(Table4[Column1],ISNUMBER(SEARCH(Table4[Column1],MIS[[#This Row],[OrderUniqueIdentifier]])),"")</f>
        <v>MS</v>
      </c>
    </row>
    <row r="2051" spans="1:37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>
        <f>_xlfn.XLOOKUP(MIS[[#This Row],[TRADING SYMBOL]],[1]Sheet1!$D:$D,[1]Sheet1!$C:$C)</f>
        <v>328</v>
      </c>
      <c r="AE2051">
        <f>MIS[[#This Row],[OrderAverageTradedPrice]]*MIS[[#This Row],[OrderQuantity]]</f>
        <v>8758</v>
      </c>
      <c r="AF2051">
        <f>MIS[[#This Row],[LTP]]*MIS[[#This Row],[OrderQuantity]]</f>
        <v>6560</v>
      </c>
      <c r="AG2051">
        <f>IF(MIS[[#This Row],[OrderSide]]="SELL",MIS[[#This Row],[VALUE]]-MIS[[#This Row],[LIVE_VALUE]],MIS[[#This Row],[LIVE_VALUE]]-MIS[[#This Row],[VALUE]])</f>
        <v>2198</v>
      </c>
      <c r="AH2051" t="str" cm="1">
        <f t="array" ref="AH2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1" t="str">
        <f>MIS[[#This Row],[TRADING SYMBOL]]</f>
        <v>SENSEX2552082100PE</v>
      </c>
      <c r="AJ2051" t="str">
        <f>IF(RIGHT(MIS[[#This Row],[Main/Hedge]],4)="MAIN","MAIN","HEDGE")</f>
        <v>MAIN</v>
      </c>
      <c r="AK2051" t="str" cm="1">
        <f t="array" ref="AK2051">_xlfn._xlws.FILTER(Table4[Column1],ISNUMBER(SEARCH(Table4[Column1],MIS[[#This Row],[OrderUniqueIdentifier]])),"")</f>
        <v>MS</v>
      </c>
    </row>
    <row r="2052" spans="1:37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>
        <f>_xlfn.XLOOKUP(MIS[[#This Row],[TRADING SYMBOL]],[1]Sheet1!$D:$D,[1]Sheet1!$C:$C)</f>
        <v>409.5</v>
      </c>
      <c r="AE2052">
        <f>MIS[[#This Row],[OrderAverageTradedPrice]]*MIS[[#This Row],[OrderQuantity]]</f>
        <v>10529</v>
      </c>
      <c r="AF2052">
        <f>MIS[[#This Row],[LTP]]*MIS[[#This Row],[OrderQuantity]]</f>
        <v>8190</v>
      </c>
      <c r="AG2052">
        <f>IF(MIS[[#This Row],[OrderSide]]="SELL",MIS[[#This Row],[VALUE]]-MIS[[#This Row],[LIVE_VALUE]],MIS[[#This Row],[LIVE_VALUE]]-MIS[[#This Row],[VALUE]])</f>
        <v>2339</v>
      </c>
      <c r="AH2052" t="str" cm="1">
        <f t="array" ref="AH2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2" t="str">
        <f>MIS[[#This Row],[TRADING SYMBOL]]</f>
        <v>SENSEX2552082300PE</v>
      </c>
      <c r="AJ2052" t="str">
        <f>IF(RIGHT(MIS[[#This Row],[Main/Hedge]],4)="MAIN","MAIN","HEDGE")</f>
        <v>MAIN</v>
      </c>
      <c r="AK2052" t="str" cm="1">
        <f t="array" ref="AK2052">_xlfn._xlws.FILTER(Table4[Column1],ISNUMBER(SEARCH(Table4[Column1],MIS[[#This Row],[OrderUniqueIdentifier]])),"")</f>
        <v>MS</v>
      </c>
    </row>
    <row r="2053" spans="1:37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>
        <f>_xlfn.XLOOKUP(MIS[[#This Row],[TRADING SYMBOL]],[1]Sheet1!$D:$D,[1]Sheet1!$C:$C)</f>
        <v>441.2</v>
      </c>
      <c r="AE2053">
        <f>MIS[[#This Row],[OrderAverageTradedPrice]]*MIS[[#This Row],[OrderQuantity]]</f>
        <v>9177</v>
      </c>
      <c r="AF2053">
        <f>MIS[[#This Row],[LTP]]*MIS[[#This Row],[OrderQuantity]]</f>
        <v>8824</v>
      </c>
      <c r="AG2053">
        <f>IF(MIS[[#This Row],[OrderSide]]="SELL",MIS[[#This Row],[VALUE]]-MIS[[#This Row],[LIVE_VALUE]],MIS[[#This Row],[LIVE_VALUE]]-MIS[[#This Row],[VALUE]])</f>
        <v>353</v>
      </c>
      <c r="AH2053" t="str" cm="1">
        <f t="array" ref="AH2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3" t="str">
        <f>MIS[[#This Row],[TRADING SYMBOL]]</f>
        <v>SENSEX2552082400CE</v>
      </c>
      <c r="AJ2053" t="str">
        <f>IF(RIGHT(MIS[[#This Row],[Main/Hedge]],4)="MAIN","MAIN","HEDGE")</f>
        <v>MAIN</v>
      </c>
      <c r="AK2053" t="str" cm="1">
        <f t="array" ref="AK2053">_xlfn._xlws.FILTER(Table4[Column1],ISNUMBER(SEARCH(Table4[Column1],MIS[[#This Row],[OrderUniqueIdentifier]])),"")</f>
        <v>MS</v>
      </c>
    </row>
    <row r="2054" spans="1:37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>
        <f>_xlfn.XLOOKUP(MIS[[#This Row],[TRADING SYMBOL]],[1]Sheet1!$D:$D,[1]Sheet1!$C:$C)</f>
        <v>386.75</v>
      </c>
      <c r="AE2054">
        <f>MIS[[#This Row],[OrderAverageTradedPrice]]*MIS[[#This Row],[OrderQuantity]]</f>
        <v>41300</v>
      </c>
      <c r="AF2054">
        <f>MIS[[#This Row],[LTP]]*MIS[[#This Row],[OrderQuantity]]</f>
        <v>38675</v>
      </c>
      <c r="AG2054">
        <f>IF(MIS[[#This Row],[OrderSide]]="SELL",MIS[[#This Row],[VALUE]]-MIS[[#This Row],[LIVE_VALUE]],MIS[[#This Row],[LIVE_VALUE]]-MIS[[#This Row],[VALUE]])</f>
        <v>2625</v>
      </c>
      <c r="AH2054" t="str" cm="1">
        <f t="array" ref="AH2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4" t="str">
        <f>MIS[[#This Row],[TRADING SYMBOL]]</f>
        <v>SENSEX2552082500CE</v>
      </c>
      <c r="AJ2054" t="str">
        <f>IF(RIGHT(MIS[[#This Row],[Main/Hedge]],4)="MAIN","MAIN","HEDGE")</f>
        <v>MAIN</v>
      </c>
      <c r="AK2054" t="str" cm="1">
        <f t="array" ref="AK2054">_xlfn._xlws.FILTER(Table4[Column1],ISNUMBER(SEARCH(Table4[Column1],MIS[[#This Row],[OrderUniqueIdentifier]])),"")</f>
        <v>MS</v>
      </c>
    </row>
    <row r="2055" spans="1:37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>
        <f>_xlfn.XLOOKUP(MIS[[#This Row],[TRADING SYMBOL]],[1]Sheet1!$D:$D,[1]Sheet1!$C:$C)</f>
        <v>367</v>
      </c>
      <c r="AE2055">
        <f>MIS[[#This Row],[OrderAverageTradedPrice]]*MIS[[#This Row],[OrderQuantity]]</f>
        <v>9622</v>
      </c>
      <c r="AF2055">
        <f>MIS[[#This Row],[LTP]]*MIS[[#This Row],[OrderQuantity]]</f>
        <v>7340</v>
      </c>
      <c r="AG2055">
        <f>IF(MIS[[#This Row],[OrderSide]]="SELL",MIS[[#This Row],[VALUE]]-MIS[[#This Row],[LIVE_VALUE]],MIS[[#This Row],[LIVE_VALUE]]-MIS[[#This Row],[VALUE]])</f>
        <v>2282</v>
      </c>
      <c r="AH2055" t="str" cm="1">
        <f t="array" ref="AH2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5" t="str">
        <f>MIS[[#This Row],[TRADING SYMBOL]]</f>
        <v>SENSEX2552082200PE</v>
      </c>
      <c r="AJ2055" t="str">
        <f>IF(RIGHT(MIS[[#This Row],[Main/Hedge]],4)="MAIN","MAIN","HEDGE")</f>
        <v>MAIN</v>
      </c>
      <c r="AK2055" t="str" cm="1">
        <f t="array" ref="AK2055">_xlfn._xlws.FILTER(Table4[Column1],ISNUMBER(SEARCH(Table4[Column1],MIS[[#This Row],[OrderUniqueIdentifier]])),"")</f>
        <v>MS</v>
      </c>
    </row>
    <row r="2056" spans="1:37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>
        <f>_xlfn.XLOOKUP(MIS[[#This Row],[TRADING SYMBOL]],[1]Sheet1!$D:$D,[1]Sheet1!$C:$C)</f>
        <v>386.75</v>
      </c>
      <c r="AE2056">
        <f>MIS[[#This Row],[OrderAverageTradedPrice]]*MIS[[#This Row],[OrderQuantity]]</f>
        <v>8246</v>
      </c>
      <c r="AF2056">
        <f>MIS[[#This Row],[LTP]]*MIS[[#This Row],[OrderQuantity]]</f>
        <v>7735</v>
      </c>
      <c r="AG2056">
        <f>IF(MIS[[#This Row],[OrderSide]]="SELL",MIS[[#This Row],[VALUE]]-MIS[[#This Row],[LIVE_VALUE]],MIS[[#This Row],[LIVE_VALUE]]-MIS[[#This Row],[VALUE]])</f>
        <v>511</v>
      </c>
      <c r="AH2056" t="str" cm="1">
        <f t="array" ref="AH2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6" t="str">
        <f>MIS[[#This Row],[TRADING SYMBOL]]</f>
        <v>SENSEX2552082500CE</v>
      </c>
      <c r="AJ2056" t="str">
        <f>IF(RIGHT(MIS[[#This Row],[Main/Hedge]],4)="MAIN","MAIN","HEDGE")</f>
        <v>MAIN</v>
      </c>
      <c r="AK2056" t="str" cm="1">
        <f t="array" ref="AK2056">_xlfn._xlws.FILTER(Table4[Column1],ISNUMBER(SEARCH(Table4[Column1],MIS[[#This Row],[OrderUniqueIdentifier]])),"")</f>
        <v>MS</v>
      </c>
    </row>
    <row r="2057" spans="1:37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>
        <f>_xlfn.XLOOKUP(MIS[[#This Row],[TRADING SYMBOL]],[1]Sheet1!$D:$D,[1]Sheet1!$C:$C)</f>
        <v>386.75</v>
      </c>
      <c r="AE2057">
        <f>MIS[[#This Row],[OrderAverageTradedPrice]]*MIS[[#This Row],[OrderQuantity]]</f>
        <v>16524</v>
      </c>
      <c r="AF2057">
        <f>MIS[[#This Row],[LTP]]*MIS[[#This Row],[OrderQuantity]]</f>
        <v>15470</v>
      </c>
      <c r="AG2057">
        <f>IF(MIS[[#This Row],[OrderSide]]="SELL",MIS[[#This Row],[VALUE]]-MIS[[#This Row],[LIVE_VALUE]],MIS[[#This Row],[LIVE_VALUE]]-MIS[[#This Row],[VALUE]])</f>
        <v>1054</v>
      </c>
      <c r="AH2057" t="str" cm="1">
        <f t="array" ref="AH2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7" t="str">
        <f>MIS[[#This Row],[TRADING SYMBOL]]</f>
        <v>SENSEX2552082500CE</v>
      </c>
      <c r="AJ2057" t="str">
        <f>IF(RIGHT(MIS[[#This Row],[Main/Hedge]],4)="MAIN","MAIN","HEDGE")</f>
        <v>MAIN</v>
      </c>
      <c r="AK2057" t="str" cm="1">
        <f t="array" ref="AK2057">_xlfn._xlws.FILTER(Table4[Column1],ISNUMBER(SEARCH(Table4[Column1],MIS[[#This Row],[OrderUniqueIdentifier]])),"")</f>
        <v>MS</v>
      </c>
    </row>
    <row r="2058" spans="1:37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>
        <f>_xlfn.XLOOKUP(MIS[[#This Row],[TRADING SYMBOL]],[1]Sheet1!$D:$D,[1]Sheet1!$C:$C)</f>
        <v>386.75</v>
      </c>
      <c r="AE2058">
        <f>MIS[[#This Row],[OrderAverageTradedPrice]]*MIS[[#This Row],[OrderQuantity]]</f>
        <v>8266</v>
      </c>
      <c r="AF2058">
        <f>MIS[[#This Row],[LTP]]*MIS[[#This Row],[OrderQuantity]]</f>
        <v>7735</v>
      </c>
      <c r="AG2058">
        <f>IF(MIS[[#This Row],[OrderSide]]="SELL",MIS[[#This Row],[VALUE]]-MIS[[#This Row],[LIVE_VALUE]],MIS[[#This Row],[LIVE_VALUE]]-MIS[[#This Row],[VALUE]])</f>
        <v>531</v>
      </c>
      <c r="AH2058" t="str" cm="1">
        <f t="array" ref="AH2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8" t="str">
        <f>MIS[[#This Row],[TRADING SYMBOL]]</f>
        <v>SENSEX2552082500CE</v>
      </c>
      <c r="AJ2058" t="str">
        <f>IF(RIGHT(MIS[[#This Row],[Main/Hedge]],4)="MAIN","MAIN","HEDGE")</f>
        <v>MAIN</v>
      </c>
      <c r="AK2058" t="str" cm="1">
        <f t="array" ref="AK2058">_xlfn._xlws.FILTER(Table4[Column1],ISNUMBER(SEARCH(Table4[Column1],MIS[[#This Row],[OrderUniqueIdentifier]])),"")</f>
        <v>MS</v>
      </c>
    </row>
    <row r="2059" spans="1:37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>
        <f>_xlfn.XLOOKUP(MIS[[#This Row],[TRADING SYMBOL]],[1]Sheet1!$D:$D,[1]Sheet1!$C:$C)</f>
        <v>328</v>
      </c>
      <c r="AE2059">
        <f>MIS[[#This Row],[OrderAverageTradedPrice]]*MIS[[#This Row],[OrderQuantity]]</f>
        <v>35035</v>
      </c>
      <c r="AF2059">
        <f>MIS[[#This Row],[LTP]]*MIS[[#This Row],[OrderQuantity]]</f>
        <v>26240</v>
      </c>
      <c r="AG2059">
        <f>IF(MIS[[#This Row],[OrderSide]]="SELL",MIS[[#This Row],[VALUE]]-MIS[[#This Row],[LIVE_VALUE]],MIS[[#This Row],[LIVE_VALUE]]-MIS[[#This Row],[VALUE]])</f>
        <v>8795</v>
      </c>
      <c r="AH2059" t="str" cm="1">
        <f t="array" ref="AH2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9" t="str">
        <f>MIS[[#This Row],[TRADING SYMBOL]]</f>
        <v>SENSEX2552082100PE</v>
      </c>
      <c r="AJ2059" t="str">
        <f>IF(RIGHT(MIS[[#This Row],[Main/Hedge]],4)="MAIN","MAIN","HEDGE")</f>
        <v>MAIN</v>
      </c>
      <c r="AK2059" t="str" cm="1">
        <f t="array" ref="AK2059">_xlfn._xlws.FILTER(Table4[Column1],ISNUMBER(SEARCH(Table4[Column1],MIS[[#This Row],[OrderUniqueIdentifier]])),"")</f>
        <v>MS</v>
      </c>
    </row>
    <row r="2060" spans="1:37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>
        <f>_xlfn.XLOOKUP(MIS[[#This Row],[TRADING SYMBOL]],[1]Sheet1!$D:$D,[1]Sheet1!$C:$C)</f>
        <v>441.2</v>
      </c>
      <c r="AE2060">
        <f>MIS[[#This Row],[OrderAverageTradedPrice]]*MIS[[#This Row],[OrderQuantity]]</f>
        <v>9190</v>
      </c>
      <c r="AF2060">
        <f>MIS[[#This Row],[LTP]]*MIS[[#This Row],[OrderQuantity]]</f>
        <v>8824</v>
      </c>
      <c r="AG2060">
        <f>IF(MIS[[#This Row],[OrderSide]]="SELL",MIS[[#This Row],[VALUE]]-MIS[[#This Row],[LIVE_VALUE]],MIS[[#This Row],[LIVE_VALUE]]-MIS[[#This Row],[VALUE]])</f>
        <v>366</v>
      </c>
      <c r="AH2060" t="str" cm="1">
        <f t="array" ref="AH2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0" t="str">
        <f>MIS[[#This Row],[TRADING SYMBOL]]</f>
        <v>SENSEX2552082400CE</v>
      </c>
      <c r="AJ2060" t="str">
        <f>IF(RIGHT(MIS[[#This Row],[Main/Hedge]],4)="MAIN","MAIN","HEDGE")</f>
        <v>MAIN</v>
      </c>
      <c r="AK2060" t="str" cm="1">
        <f t="array" ref="AK2060">_xlfn._xlws.FILTER(Table4[Column1],ISNUMBER(SEARCH(Table4[Column1],MIS[[#This Row],[OrderUniqueIdentifier]])),"")</f>
        <v>MS</v>
      </c>
    </row>
    <row r="2061" spans="1:37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>
        <f>_xlfn.XLOOKUP(MIS[[#This Row],[TRADING SYMBOL]],[1]Sheet1!$D:$D,[1]Sheet1!$C:$C)</f>
        <v>328</v>
      </c>
      <c r="AE2061">
        <f>MIS[[#This Row],[OrderAverageTradedPrice]]*MIS[[#This Row],[OrderQuantity]]</f>
        <v>8756</v>
      </c>
      <c r="AF2061">
        <f>MIS[[#This Row],[LTP]]*MIS[[#This Row],[OrderQuantity]]</f>
        <v>6560</v>
      </c>
      <c r="AG2061">
        <f>IF(MIS[[#This Row],[OrderSide]]="SELL",MIS[[#This Row],[VALUE]]-MIS[[#This Row],[LIVE_VALUE]],MIS[[#This Row],[LIVE_VALUE]]-MIS[[#This Row],[VALUE]])</f>
        <v>2196</v>
      </c>
      <c r="AH2061" t="str" cm="1">
        <f t="array" ref="AH2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1" t="str">
        <f>MIS[[#This Row],[TRADING SYMBOL]]</f>
        <v>SENSEX2552082100PE</v>
      </c>
      <c r="AJ2061" t="str">
        <f>IF(RIGHT(MIS[[#This Row],[Main/Hedge]],4)="MAIN","MAIN","HEDGE")</f>
        <v>MAIN</v>
      </c>
      <c r="AK2061" t="str" cm="1">
        <f t="array" ref="AK2061">_xlfn._xlws.FILTER(Table4[Column1],ISNUMBER(SEARCH(Table4[Column1],MIS[[#This Row],[OrderUniqueIdentifier]])),"")</f>
        <v>MS</v>
      </c>
    </row>
    <row r="2062" spans="1:37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>
        <f>_xlfn.XLOOKUP(MIS[[#This Row],[TRADING SYMBOL]],[1]Sheet1!$D:$D,[1]Sheet1!$C:$C)</f>
        <v>386.75</v>
      </c>
      <c r="AE2062">
        <f>MIS[[#This Row],[OrderAverageTradedPrice]]*MIS[[#This Row],[OrderQuantity]]</f>
        <v>32960</v>
      </c>
      <c r="AF2062">
        <f>MIS[[#This Row],[LTP]]*MIS[[#This Row],[OrderQuantity]]</f>
        <v>30940</v>
      </c>
      <c r="AG2062">
        <f>IF(MIS[[#This Row],[OrderSide]]="SELL",MIS[[#This Row],[VALUE]]-MIS[[#This Row],[LIVE_VALUE]],MIS[[#This Row],[LIVE_VALUE]]-MIS[[#This Row],[VALUE]])</f>
        <v>2020</v>
      </c>
      <c r="AH2062" t="str" cm="1">
        <f t="array" ref="AH2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2" t="str">
        <f>MIS[[#This Row],[TRADING SYMBOL]]</f>
        <v>SENSEX2552082500CE</v>
      </c>
      <c r="AJ2062" t="str">
        <f>IF(RIGHT(MIS[[#This Row],[Main/Hedge]],4)="MAIN","MAIN","HEDGE")</f>
        <v>MAIN</v>
      </c>
      <c r="AK2062" t="str" cm="1">
        <f t="array" ref="AK2062">_xlfn._xlws.FILTER(Table4[Column1],ISNUMBER(SEARCH(Table4[Column1],MIS[[#This Row],[OrderUniqueIdentifier]])),"")</f>
        <v>MS</v>
      </c>
    </row>
    <row r="2063" spans="1:37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>
        <f>_xlfn.XLOOKUP(MIS[[#This Row],[TRADING SYMBOL]],[1]Sheet1!$D:$D,[1]Sheet1!$C:$C)</f>
        <v>328</v>
      </c>
      <c r="AE2063">
        <f>MIS[[#This Row],[OrderAverageTradedPrice]]*MIS[[#This Row],[OrderQuantity]]</f>
        <v>35106</v>
      </c>
      <c r="AF2063">
        <f>MIS[[#This Row],[LTP]]*MIS[[#This Row],[OrderQuantity]]</f>
        <v>26240</v>
      </c>
      <c r="AG2063">
        <f>IF(MIS[[#This Row],[OrderSide]]="SELL",MIS[[#This Row],[VALUE]]-MIS[[#This Row],[LIVE_VALUE]],MIS[[#This Row],[LIVE_VALUE]]-MIS[[#This Row],[VALUE]])</f>
        <v>8866</v>
      </c>
      <c r="AH2063" t="str" cm="1">
        <f t="array" ref="AH2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3" t="str">
        <f>MIS[[#This Row],[TRADING SYMBOL]]</f>
        <v>SENSEX2552082100PE</v>
      </c>
      <c r="AJ2063" t="str">
        <f>IF(RIGHT(MIS[[#This Row],[Main/Hedge]],4)="MAIN","MAIN","HEDGE")</f>
        <v>MAIN</v>
      </c>
      <c r="AK2063" t="str" cm="1">
        <f t="array" ref="AK2063">_xlfn._xlws.FILTER(Table4[Column1],ISNUMBER(SEARCH(Table4[Column1],MIS[[#This Row],[OrderUniqueIdentifier]])),"")</f>
        <v>MS</v>
      </c>
    </row>
    <row r="2064" spans="1:37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>
        <f>_xlfn.XLOOKUP(MIS[[#This Row],[TRADING SYMBOL]],[1]Sheet1!$D:$D,[1]Sheet1!$C:$C)</f>
        <v>328</v>
      </c>
      <c r="AE2064">
        <f>MIS[[#This Row],[OrderAverageTradedPrice]]*MIS[[#This Row],[OrderQuantity]]</f>
        <v>17532</v>
      </c>
      <c r="AF2064">
        <f>MIS[[#This Row],[LTP]]*MIS[[#This Row],[OrderQuantity]]</f>
        <v>13120</v>
      </c>
      <c r="AG2064">
        <f>IF(MIS[[#This Row],[OrderSide]]="SELL",MIS[[#This Row],[VALUE]]-MIS[[#This Row],[LIVE_VALUE]],MIS[[#This Row],[LIVE_VALUE]]-MIS[[#This Row],[VALUE]])</f>
        <v>4412</v>
      </c>
      <c r="AH2064" t="str" cm="1">
        <f t="array" ref="AH2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4" t="str">
        <f>MIS[[#This Row],[TRADING SYMBOL]]</f>
        <v>SENSEX2552082100PE</v>
      </c>
      <c r="AJ2064" t="str">
        <f>IF(RIGHT(MIS[[#This Row],[Main/Hedge]],4)="MAIN","MAIN","HEDGE")</f>
        <v>MAIN</v>
      </c>
      <c r="AK2064" t="str" cm="1">
        <f t="array" ref="AK2064">_xlfn._xlws.FILTER(Table4[Column1],ISNUMBER(SEARCH(Table4[Column1],MIS[[#This Row],[OrderUniqueIdentifier]])),"")</f>
        <v>MS</v>
      </c>
    </row>
    <row r="2065" spans="1:37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>
        <f>_xlfn.XLOOKUP(MIS[[#This Row],[TRADING SYMBOL]],[1]Sheet1!$D:$D,[1]Sheet1!$C:$C)</f>
        <v>386.75</v>
      </c>
      <c r="AE2065">
        <f>MIS[[#This Row],[OrderAverageTradedPrice]]*MIS[[#This Row],[OrderQuantity]]</f>
        <v>16507</v>
      </c>
      <c r="AF2065">
        <f>MIS[[#This Row],[LTP]]*MIS[[#This Row],[OrderQuantity]]</f>
        <v>15470</v>
      </c>
      <c r="AG2065">
        <f>IF(MIS[[#This Row],[OrderSide]]="SELL",MIS[[#This Row],[VALUE]]-MIS[[#This Row],[LIVE_VALUE]],MIS[[#This Row],[LIVE_VALUE]]-MIS[[#This Row],[VALUE]])</f>
        <v>1037</v>
      </c>
      <c r="AH2065" t="str" cm="1">
        <f t="array" ref="AH2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5" t="str">
        <f>MIS[[#This Row],[TRADING SYMBOL]]</f>
        <v>SENSEX2552082500CE</v>
      </c>
      <c r="AJ2065" t="str">
        <f>IF(RIGHT(MIS[[#This Row],[Main/Hedge]],4)="MAIN","MAIN","HEDGE")</f>
        <v>MAIN</v>
      </c>
      <c r="AK2065" t="str" cm="1">
        <f t="array" ref="AK2065">_xlfn._xlws.FILTER(Table4[Column1],ISNUMBER(SEARCH(Table4[Column1],MIS[[#This Row],[OrderUniqueIdentifier]])),"")</f>
        <v>MS</v>
      </c>
    </row>
    <row r="2066" spans="1:37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>
        <f>_xlfn.XLOOKUP(MIS[[#This Row],[TRADING SYMBOL]],[1]Sheet1!$D:$D,[1]Sheet1!$C:$C)</f>
        <v>386.75</v>
      </c>
      <c r="AE2066">
        <f>MIS[[#This Row],[OrderAverageTradedPrice]]*MIS[[#This Row],[OrderQuantity]]</f>
        <v>8248</v>
      </c>
      <c r="AF2066">
        <f>MIS[[#This Row],[LTP]]*MIS[[#This Row],[OrderQuantity]]</f>
        <v>7735</v>
      </c>
      <c r="AG2066">
        <f>IF(MIS[[#This Row],[OrderSide]]="SELL",MIS[[#This Row],[VALUE]]-MIS[[#This Row],[LIVE_VALUE]],MIS[[#This Row],[LIVE_VALUE]]-MIS[[#This Row],[VALUE]])</f>
        <v>513</v>
      </c>
      <c r="AH2066" t="str" cm="1">
        <f t="array" ref="AH2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6" t="str">
        <f>MIS[[#This Row],[TRADING SYMBOL]]</f>
        <v>SENSEX2552082500CE</v>
      </c>
      <c r="AJ2066" t="str">
        <f>IF(RIGHT(MIS[[#This Row],[Main/Hedge]],4)="MAIN","MAIN","HEDGE")</f>
        <v>MAIN</v>
      </c>
      <c r="AK2066" t="str" cm="1">
        <f t="array" ref="AK2066">_xlfn._xlws.FILTER(Table4[Column1],ISNUMBER(SEARCH(Table4[Column1],MIS[[#This Row],[OrderUniqueIdentifier]])),"")</f>
        <v>MS</v>
      </c>
    </row>
    <row r="2067" spans="1:37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>
        <f>_xlfn.XLOOKUP(MIS[[#This Row],[TRADING SYMBOL]],[1]Sheet1!$D:$D,[1]Sheet1!$C:$C)</f>
        <v>328</v>
      </c>
      <c r="AE2067">
        <f>MIS[[#This Row],[OrderAverageTradedPrice]]*MIS[[#This Row],[OrderQuantity]]</f>
        <v>17518</v>
      </c>
      <c r="AF2067">
        <f>MIS[[#This Row],[LTP]]*MIS[[#This Row],[OrderQuantity]]</f>
        <v>13120</v>
      </c>
      <c r="AG2067">
        <f>IF(MIS[[#This Row],[OrderSide]]="SELL",MIS[[#This Row],[VALUE]]-MIS[[#This Row],[LIVE_VALUE]],MIS[[#This Row],[LIVE_VALUE]]-MIS[[#This Row],[VALUE]])</f>
        <v>4398</v>
      </c>
      <c r="AH2067" t="str" cm="1">
        <f t="array" ref="AH2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7" t="str">
        <f>MIS[[#This Row],[TRADING SYMBOL]]</f>
        <v>SENSEX2552082100PE</v>
      </c>
      <c r="AJ2067" t="str">
        <f>IF(RIGHT(MIS[[#This Row],[Main/Hedge]],4)="MAIN","MAIN","HEDGE")</f>
        <v>MAIN</v>
      </c>
      <c r="AK2067" t="str" cm="1">
        <f t="array" ref="AK2067">_xlfn._xlws.FILTER(Table4[Column1],ISNUMBER(SEARCH(Table4[Column1],MIS[[#This Row],[OrderUniqueIdentifier]])),"")</f>
        <v>MS</v>
      </c>
    </row>
    <row r="2068" spans="1:37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>
        <f>_xlfn.XLOOKUP(MIS[[#This Row],[TRADING SYMBOL]],[1]Sheet1!$D:$D,[1]Sheet1!$C:$C)</f>
        <v>367</v>
      </c>
      <c r="AE2068">
        <f>MIS[[#This Row],[OrderAverageTradedPrice]]*MIS[[#This Row],[OrderQuantity]]</f>
        <v>19248</v>
      </c>
      <c r="AF2068">
        <f>MIS[[#This Row],[LTP]]*MIS[[#This Row],[OrderQuantity]]</f>
        <v>14680</v>
      </c>
      <c r="AG2068">
        <f>IF(MIS[[#This Row],[OrderSide]]="SELL",MIS[[#This Row],[VALUE]]-MIS[[#This Row],[LIVE_VALUE]],MIS[[#This Row],[LIVE_VALUE]]-MIS[[#This Row],[VALUE]])</f>
        <v>4568</v>
      </c>
      <c r="AH2068" t="str" cm="1">
        <f t="array" ref="AH2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8" t="str">
        <f>MIS[[#This Row],[TRADING SYMBOL]]</f>
        <v>SENSEX2552082200PE</v>
      </c>
      <c r="AJ2068" t="str">
        <f>IF(RIGHT(MIS[[#This Row],[Main/Hedge]],4)="MAIN","MAIN","HEDGE")</f>
        <v>MAIN</v>
      </c>
      <c r="AK2068" t="str" cm="1">
        <f t="array" ref="AK2068">_xlfn._xlws.FILTER(Table4[Column1],ISNUMBER(SEARCH(Table4[Column1],MIS[[#This Row],[OrderUniqueIdentifier]])),"")</f>
        <v>MS</v>
      </c>
    </row>
    <row r="2069" spans="1:37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>
        <f>_xlfn.XLOOKUP(MIS[[#This Row],[TRADING SYMBOL]],[1]Sheet1!$D:$D,[1]Sheet1!$C:$C)</f>
        <v>409.5</v>
      </c>
      <c r="AE2069">
        <f>MIS[[#This Row],[OrderAverageTradedPrice]]*MIS[[#This Row],[OrderQuantity]]</f>
        <v>10530</v>
      </c>
      <c r="AF2069">
        <f>MIS[[#This Row],[LTP]]*MIS[[#This Row],[OrderQuantity]]</f>
        <v>8190</v>
      </c>
      <c r="AG2069">
        <f>IF(MIS[[#This Row],[OrderSide]]="SELL",MIS[[#This Row],[VALUE]]-MIS[[#This Row],[LIVE_VALUE]],MIS[[#This Row],[LIVE_VALUE]]-MIS[[#This Row],[VALUE]])</f>
        <v>2340</v>
      </c>
      <c r="AH2069" t="str" cm="1">
        <f t="array" ref="AH2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9" t="str">
        <f>MIS[[#This Row],[TRADING SYMBOL]]</f>
        <v>SENSEX2552082300PE</v>
      </c>
      <c r="AJ2069" t="str">
        <f>IF(RIGHT(MIS[[#This Row],[Main/Hedge]],4)="MAIN","MAIN","HEDGE")</f>
        <v>MAIN</v>
      </c>
      <c r="AK2069" t="str" cm="1">
        <f t="array" ref="AK2069">_xlfn._xlws.FILTER(Table4[Column1],ISNUMBER(SEARCH(Table4[Column1],MIS[[#This Row],[OrderUniqueIdentifier]])),"")</f>
        <v>MS</v>
      </c>
    </row>
    <row r="2070" spans="1:37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>
        <f>_xlfn.XLOOKUP(MIS[[#This Row],[TRADING SYMBOL]],[1]Sheet1!$D:$D,[1]Sheet1!$C:$C)</f>
        <v>328</v>
      </c>
      <c r="AE2070">
        <f>MIS[[#This Row],[OrderAverageTradedPrice]]*MIS[[#This Row],[OrderQuantity]]</f>
        <v>61307.999999999898</v>
      </c>
      <c r="AF2070">
        <f>MIS[[#This Row],[LTP]]*MIS[[#This Row],[OrderQuantity]]</f>
        <v>45920</v>
      </c>
      <c r="AG2070">
        <f>IF(MIS[[#This Row],[OrderSide]]="SELL",MIS[[#This Row],[VALUE]]-MIS[[#This Row],[LIVE_VALUE]],MIS[[#This Row],[LIVE_VALUE]]-MIS[[#This Row],[VALUE]])</f>
        <v>15387.999999999898</v>
      </c>
      <c r="AH2070" t="str" cm="1">
        <f t="array" ref="AH2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0" t="str">
        <f>MIS[[#This Row],[TRADING SYMBOL]]</f>
        <v>SENSEX2552082100PE</v>
      </c>
      <c r="AJ2070" t="str">
        <f>IF(RIGHT(MIS[[#This Row],[Main/Hedge]],4)="MAIN","MAIN","HEDGE")</f>
        <v>MAIN</v>
      </c>
      <c r="AK2070" t="str" cm="1">
        <f t="array" ref="AK2070">_xlfn._xlws.FILTER(Table4[Column1],ISNUMBER(SEARCH(Table4[Column1],MIS[[#This Row],[OrderUniqueIdentifier]])),"")</f>
        <v>MS</v>
      </c>
    </row>
    <row r="2071" spans="1:37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>
        <f>_xlfn.XLOOKUP(MIS[[#This Row],[TRADING SYMBOL]],[1]Sheet1!$D:$D,[1]Sheet1!$C:$C)</f>
        <v>441.2</v>
      </c>
      <c r="AE2071">
        <f>MIS[[#This Row],[OrderAverageTradedPrice]]*MIS[[#This Row],[OrderQuantity]]</f>
        <v>9174</v>
      </c>
      <c r="AF2071">
        <f>MIS[[#This Row],[LTP]]*MIS[[#This Row],[OrderQuantity]]</f>
        <v>8824</v>
      </c>
      <c r="AG2071">
        <f>IF(MIS[[#This Row],[OrderSide]]="SELL",MIS[[#This Row],[VALUE]]-MIS[[#This Row],[LIVE_VALUE]],MIS[[#This Row],[LIVE_VALUE]]-MIS[[#This Row],[VALUE]])</f>
        <v>350</v>
      </c>
      <c r="AH2071" t="str" cm="1">
        <f t="array" ref="AH2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1" t="str">
        <f>MIS[[#This Row],[TRADING SYMBOL]]</f>
        <v>SENSEX2552082400CE</v>
      </c>
      <c r="AJ2071" t="str">
        <f>IF(RIGHT(MIS[[#This Row],[Main/Hedge]],4)="MAIN","MAIN","HEDGE")</f>
        <v>MAIN</v>
      </c>
      <c r="AK2071" t="str" cm="1">
        <f t="array" ref="AK2071">_xlfn._xlws.FILTER(Table4[Column1],ISNUMBER(SEARCH(Table4[Column1],MIS[[#This Row],[OrderUniqueIdentifier]])),"")</f>
        <v>MS</v>
      </c>
    </row>
    <row r="2072" spans="1:37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>
        <f>_xlfn.XLOOKUP(MIS[[#This Row],[TRADING SYMBOL]],[1]Sheet1!$D:$D,[1]Sheet1!$C:$C)</f>
        <v>328</v>
      </c>
      <c r="AE2072">
        <f>MIS[[#This Row],[OrderAverageTradedPrice]]*MIS[[#This Row],[OrderQuantity]]</f>
        <v>8749</v>
      </c>
      <c r="AF2072">
        <f>MIS[[#This Row],[LTP]]*MIS[[#This Row],[OrderQuantity]]</f>
        <v>6560</v>
      </c>
      <c r="AG2072">
        <f>IF(MIS[[#This Row],[OrderSide]]="SELL",MIS[[#This Row],[VALUE]]-MIS[[#This Row],[LIVE_VALUE]],MIS[[#This Row],[LIVE_VALUE]]-MIS[[#This Row],[VALUE]])</f>
        <v>2189</v>
      </c>
      <c r="AH2072" t="str" cm="1">
        <f t="array" ref="AH2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2" t="str">
        <f>MIS[[#This Row],[TRADING SYMBOL]]</f>
        <v>SENSEX2552082100PE</v>
      </c>
      <c r="AJ2072" t="str">
        <f>IF(RIGHT(MIS[[#This Row],[Main/Hedge]],4)="MAIN","MAIN","HEDGE")</f>
        <v>MAIN</v>
      </c>
      <c r="AK2072" t="str" cm="1">
        <f t="array" ref="AK2072">_xlfn._xlws.FILTER(Table4[Column1],ISNUMBER(SEARCH(Table4[Column1],MIS[[#This Row],[OrderUniqueIdentifier]])),"")</f>
        <v>MS</v>
      </c>
    </row>
    <row r="2073" spans="1:37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>
        <f>_xlfn.XLOOKUP(MIS[[#This Row],[TRADING SYMBOL]],[1]Sheet1!$D:$D,[1]Sheet1!$C:$C)</f>
        <v>386.75</v>
      </c>
      <c r="AE2073">
        <f>MIS[[#This Row],[OrderAverageTradedPrice]]*MIS[[#This Row],[OrderQuantity]]</f>
        <v>49560</v>
      </c>
      <c r="AF2073">
        <f>MIS[[#This Row],[LTP]]*MIS[[#This Row],[OrderQuantity]]</f>
        <v>46410</v>
      </c>
      <c r="AG2073">
        <f>IF(MIS[[#This Row],[OrderSide]]="SELL",MIS[[#This Row],[VALUE]]-MIS[[#This Row],[LIVE_VALUE]],MIS[[#This Row],[LIVE_VALUE]]-MIS[[#This Row],[VALUE]])</f>
        <v>3150</v>
      </c>
      <c r="AH2073" t="str" cm="1">
        <f t="array" ref="AH2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3" t="str">
        <f>MIS[[#This Row],[TRADING SYMBOL]]</f>
        <v>SENSEX2552082500CE</v>
      </c>
      <c r="AJ2073" t="str">
        <f>IF(RIGHT(MIS[[#This Row],[Main/Hedge]],4)="MAIN","MAIN","HEDGE")</f>
        <v>MAIN</v>
      </c>
      <c r="AK2073" t="str" cm="1">
        <f t="array" ref="AK2073">_xlfn._xlws.FILTER(Table4[Column1],ISNUMBER(SEARCH(Table4[Column1],MIS[[#This Row],[OrderUniqueIdentifier]])),"")</f>
        <v>MS</v>
      </c>
    </row>
    <row r="2074" spans="1:37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>
        <f>_xlfn.XLOOKUP(MIS[[#This Row],[TRADING SYMBOL]],[1]Sheet1!$D:$D,[1]Sheet1!$C:$C)</f>
        <v>328</v>
      </c>
      <c r="AE2074">
        <f>MIS[[#This Row],[OrderAverageTradedPrice]]*MIS[[#This Row],[OrderQuantity]]</f>
        <v>52623</v>
      </c>
      <c r="AF2074">
        <f>MIS[[#This Row],[LTP]]*MIS[[#This Row],[OrderQuantity]]</f>
        <v>39360</v>
      </c>
      <c r="AG2074">
        <f>IF(MIS[[#This Row],[OrderSide]]="SELL",MIS[[#This Row],[VALUE]]-MIS[[#This Row],[LIVE_VALUE]],MIS[[#This Row],[LIVE_VALUE]]-MIS[[#This Row],[VALUE]])</f>
        <v>13263</v>
      </c>
      <c r="AH2074" t="str" cm="1">
        <f t="array" ref="AH2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4" t="str">
        <f>MIS[[#This Row],[TRADING SYMBOL]]</f>
        <v>SENSEX2552082100PE</v>
      </c>
      <c r="AJ2074" t="str">
        <f>IF(RIGHT(MIS[[#This Row],[Main/Hedge]],4)="MAIN","MAIN","HEDGE")</f>
        <v>MAIN</v>
      </c>
      <c r="AK2074" t="str" cm="1">
        <f t="array" ref="AK2074">_xlfn._xlws.FILTER(Table4[Column1],ISNUMBER(SEARCH(Table4[Column1],MIS[[#This Row],[OrderUniqueIdentifier]])),"")</f>
        <v>MS</v>
      </c>
    </row>
    <row r="2075" spans="1:37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>
        <f>_xlfn.XLOOKUP(MIS[[#This Row],[TRADING SYMBOL]],[1]Sheet1!$D:$D,[1]Sheet1!$C:$C)</f>
        <v>328</v>
      </c>
      <c r="AE2075">
        <f>MIS[[#This Row],[OrderAverageTradedPrice]]*MIS[[#This Row],[OrderQuantity]]</f>
        <v>8770</v>
      </c>
      <c r="AF2075">
        <f>MIS[[#This Row],[LTP]]*MIS[[#This Row],[OrderQuantity]]</f>
        <v>6560</v>
      </c>
      <c r="AG2075">
        <f>IF(MIS[[#This Row],[OrderSide]]="SELL",MIS[[#This Row],[VALUE]]-MIS[[#This Row],[LIVE_VALUE]],MIS[[#This Row],[LIVE_VALUE]]-MIS[[#This Row],[VALUE]])</f>
        <v>2210</v>
      </c>
      <c r="AH2075" t="str" cm="1">
        <f t="array" ref="AH2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5" t="str">
        <f>MIS[[#This Row],[TRADING SYMBOL]]</f>
        <v>SENSEX2552082100PE</v>
      </c>
      <c r="AJ2075" t="str">
        <f>IF(RIGHT(MIS[[#This Row],[Main/Hedge]],4)="MAIN","MAIN","HEDGE")</f>
        <v>MAIN</v>
      </c>
      <c r="AK2075" t="str" cm="1">
        <f t="array" ref="AK2075">_xlfn._xlws.FILTER(Table4[Column1],ISNUMBER(SEARCH(Table4[Column1],MIS[[#This Row],[OrderUniqueIdentifier]])),"")</f>
        <v>MS</v>
      </c>
    </row>
    <row r="2076" spans="1:37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>
        <f>_xlfn.XLOOKUP(MIS[[#This Row],[TRADING SYMBOL]],[1]Sheet1!$D:$D,[1]Sheet1!$C:$C)</f>
        <v>441.2</v>
      </c>
      <c r="AE2076">
        <f>MIS[[#This Row],[OrderAverageTradedPrice]]*MIS[[#This Row],[OrderQuantity]]</f>
        <v>9201</v>
      </c>
      <c r="AF2076">
        <f>MIS[[#This Row],[LTP]]*MIS[[#This Row],[OrderQuantity]]</f>
        <v>8824</v>
      </c>
      <c r="AG2076">
        <f>IF(MIS[[#This Row],[OrderSide]]="SELL",MIS[[#This Row],[VALUE]]-MIS[[#This Row],[LIVE_VALUE]],MIS[[#This Row],[LIVE_VALUE]]-MIS[[#This Row],[VALUE]])</f>
        <v>377</v>
      </c>
      <c r="AH2076" t="str" cm="1">
        <f t="array" ref="AH2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6" t="str">
        <f>MIS[[#This Row],[TRADING SYMBOL]]</f>
        <v>SENSEX2552082400CE</v>
      </c>
      <c r="AJ2076" t="str">
        <f>IF(RIGHT(MIS[[#This Row],[Main/Hedge]],4)="MAIN","MAIN","HEDGE")</f>
        <v>MAIN</v>
      </c>
      <c r="AK2076" t="str" cm="1">
        <f t="array" ref="AK2076">_xlfn._xlws.FILTER(Table4[Column1],ISNUMBER(SEARCH(Table4[Column1],MIS[[#This Row],[OrderUniqueIdentifier]])),"")</f>
        <v>MS</v>
      </c>
    </row>
    <row r="2077" spans="1:37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>
        <f>_xlfn.XLOOKUP(MIS[[#This Row],[TRADING SYMBOL]],[1]Sheet1!$D:$D,[1]Sheet1!$C:$C)</f>
        <v>367</v>
      </c>
      <c r="AE2077">
        <f>MIS[[#This Row],[OrderAverageTradedPrice]]*MIS[[#This Row],[OrderQuantity]]</f>
        <v>9623</v>
      </c>
      <c r="AF2077">
        <f>MIS[[#This Row],[LTP]]*MIS[[#This Row],[OrderQuantity]]</f>
        <v>7340</v>
      </c>
      <c r="AG2077">
        <f>IF(MIS[[#This Row],[OrderSide]]="SELL",MIS[[#This Row],[VALUE]]-MIS[[#This Row],[LIVE_VALUE]],MIS[[#This Row],[LIVE_VALUE]]-MIS[[#This Row],[VALUE]])</f>
        <v>2283</v>
      </c>
      <c r="AH2077" t="str" cm="1">
        <f t="array" ref="AH2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7" t="str">
        <f>MIS[[#This Row],[TRADING SYMBOL]]</f>
        <v>SENSEX2552082200PE</v>
      </c>
      <c r="AJ2077" t="str">
        <f>IF(RIGHT(MIS[[#This Row],[Main/Hedge]],4)="MAIN","MAIN","HEDGE")</f>
        <v>MAIN</v>
      </c>
      <c r="AK2077" t="str" cm="1">
        <f t="array" ref="AK2077">_xlfn._xlws.FILTER(Table4[Column1],ISNUMBER(SEARCH(Table4[Column1],MIS[[#This Row],[OrderUniqueIdentifier]])),"")</f>
        <v>MS</v>
      </c>
    </row>
    <row r="2078" spans="1:37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>
        <f>_xlfn.XLOOKUP(MIS[[#This Row],[TRADING SYMBOL]],[1]Sheet1!$D:$D,[1]Sheet1!$C:$C)</f>
        <v>328</v>
      </c>
      <c r="AE2078">
        <f>MIS[[#This Row],[OrderAverageTradedPrice]]*MIS[[#This Row],[OrderQuantity]]</f>
        <v>8759</v>
      </c>
      <c r="AF2078">
        <f>MIS[[#This Row],[LTP]]*MIS[[#This Row],[OrderQuantity]]</f>
        <v>6560</v>
      </c>
      <c r="AG2078">
        <f>IF(MIS[[#This Row],[OrderSide]]="SELL",MIS[[#This Row],[VALUE]]-MIS[[#This Row],[LIVE_VALUE]],MIS[[#This Row],[LIVE_VALUE]]-MIS[[#This Row],[VALUE]])</f>
        <v>2199</v>
      </c>
      <c r="AH2078" t="str" cm="1">
        <f t="array" ref="AH2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8" t="str">
        <f>MIS[[#This Row],[TRADING SYMBOL]]</f>
        <v>SENSEX2552082100PE</v>
      </c>
      <c r="AJ2078" t="str">
        <f>IF(RIGHT(MIS[[#This Row],[Main/Hedge]],4)="MAIN","MAIN","HEDGE")</f>
        <v>MAIN</v>
      </c>
      <c r="AK2078" t="str" cm="1">
        <f t="array" ref="AK2078">_xlfn._xlws.FILTER(Table4[Column1],ISNUMBER(SEARCH(Table4[Column1],MIS[[#This Row],[OrderUniqueIdentifier]])),"")</f>
        <v>MS</v>
      </c>
    </row>
    <row r="2079" spans="1:37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>
        <f>_xlfn.XLOOKUP(MIS[[#This Row],[TRADING SYMBOL]],[1]Sheet1!$D:$D,[1]Sheet1!$C:$C)</f>
        <v>367</v>
      </c>
      <c r="AE2079">
        <f>MIS[[#This Row],[OrderAverageTradedPrice]]*MIS[[#This Row],[OrderQuantity]]</f>
        <v>19217</v>
      </c>
      <c r="AF2079">
        <f>MIS[[#This Row],[LTP]]*MIS[[#This Row],[OrderQuantity]]</f>
        <v>14680</v>
      </c>
      <c r="AG2079">
        <f>IF(MIS[[#This Row],[OrderSide]]="SELL",MIS[[#This Row],[VALUE]]-MIS[[#This Row],[LIVE_VALUE]],MIS[[#This Row],[LIVE_VALUE]]-MIS[[#This Row],[VALUE]])</f>
        <v>4537</v>
      </c>
      <c r="AH2079" t="str" cm="1">
        <f t="array" ref="AH2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9" t="str">
        <f>MIS[[#This Row],[TRADING SYMBOL]]</f>
        <v>SENSEX2552082200PE</v>
      </c>
      <c r="AJ2079" t="str">
        <f>IF(RIGHT(MIS[[#This Row],[Main/Hedge]],4)="MAIN","MAIN","HEDGE")</f>
        <v>MAIN</v>
      </c>
      <c r="AK2079" t="str" cm="1">
        <f t="array" ref="AK2079">_xlfn._xlws.FILTER(Table4[Column1],ISNUMBER(SEARCH(Table4[Column1],MIS[[#This Row],[OrderUniqueIdentifier]])),"")</f>
        <v>MS</v>
      </c>
    </row>
    <row r="2080" spans="1:37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>
        <f>_xlfn.XLOOKUP(MIS[[#This Row],[TRADING SYMBOL]],[1]Sheet1!$D:$D,[1]Sheet1!$C:$C)</f>
        <v>386.75</v>
      </c>
      <c r="AE2080">
        <f>MIS[[#This Row],[OrderAverageTradedPrice]]*MIS[[#This Row],[OrderQuantity]]</f>
        <v>16441</v>
      </c>
      <c r="AF2080">
        <f>MIS[[#This Row],[LTP]]*MIS[[#This Row],[OrderQuantity]]</f>
        <v>15470</v>
      </c>
      <c r="AG2080">
        <f>IF(MIS[[#This Row],[OrderSide]]="SELL",MIS[[#This Row],[VALUE]]-MIS[[#This Row],[LIVE_VALUE]],MIS[[#This Row],[LIVE_VALUE]]-MIS[[#This Row],[VALUE]])</f>
        <v>971</v>
      </c>
      <c r="AH2080" t="str" cm="1">
        <f t="array" ref="AH2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0" t="str">
        <f>MIS[[#This Row],[TRADING SYMBOL]]</f>
        <v>SENSEX2552082500CE</v>
      </c>
      <c r="AJ2080" t="str">
        <f>IF(RIGHT(MIS[[#This Row],[Main/Hedge]],4)="MAIN","MAIN","HEDGE")</f>
        <v>MAIN</v>
      </c>
      <c r="AK2080" t="str" cm="1">
        <f t="array" ref="AK2080">_xlfn._xlws.FILTER(Table4[Column1],ISNUMBER(SEARCH(Table4[Column1],MIS[[#This Row],[OrderUniqueIdentifier]])),"")</f>
        <v>MS</v>
      </c>
    </row>
    <row r="2081" spans="1:37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>
        <f>_xlfn.XLOOKUP(MIS[[#This Row],[TRADING SYMBOL]],[1]Sheet1!$D:$D,[1]Sheet1!$C:$C)</f>
        <v>386.75</v>
      </c>
      <c r="AE2081">
        <f>MIS[[#This Row],[OrderAverageTradedPrice]]*MIS[[#This Row],[OrderQuantity]]</f>
        <v>8236</v>
      </c>
      <c r="AF2081">
        <f>MIS[[#This Row],[LTP]]*MIS[[#This Row],[OrderQuantity]]</f>
        <v>7735</v>
      </c>
      <c r="AG2081">
        <f>IF(MIS[[#This Row],[OrderSide]]="SELL",MIS[[#This Row],[VALUE]]-MIS[[#This Row],[LIVE_VALUE]],MIS[[#This Row],[LIVE_VALUE]]-MIS[[#This Row],[VALUE]])</f>
        <v>501</v>
      </c>
      <c r="AH2081" t="str" cm="1">
        <f t="array" ref="AH2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1" t="str">
        <f>MIS[[#This Row],[TRADING SYMBOL]]</f>
        <v>SENSEX2552082500CE</v>
      </c>
      <c r="AJ2081" t="str">
        <f>IF(RIGHT(MIS[[#This Row],[Main/Hedge]],4)="MAIN","MAIN","HEDGE")</f>
        <v>MAIN</v>
      </c>
      <c r="AK2081" t="str" cm="1">
        <f t="array" ref="AK2081">_xlfn._xlws.FILTER(Table4[Column1],ISNUMBER(SEARCH(Table4[Column1],MIS[[#This Row],[OrderUniqueIdentifier]])),"")</f>
        <v>MS</v>
      </c>
    </row>
    <row r="2082" spans="1:37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>
        <f>_xlfn.XLOOKUP(MIS[[#This Row],[TRADING SYMBOL]],[1]Sheet1!$D:$D,[1]Sheet1!$C:$C)</f>
        <v>386.75</v>
      </c>
      <c r="AE2082">
        <f>MIS[[#This Row],[OrderAverageTradedPrice]]*MIS[[#This Row],[OrderQuantity]]</f>
        <v>8247</v>
      </c>
      <c r="AF2082">
        <f>MIS[[#This Row],[LTP]]*MIS[[#This Row],[OrderQuantity]]</f>
        <v>7735</v>
      </c>
      <c r="AG2082">
        <f>IF(MIS[[#This Row],[OrderSide]]="SELL",MIS[[#This Row],[VALUE]]-MIS[[#This Row],[LIVE_VALUE]],MIS[[#This Row],[LIVE_VALUE]]-MIS[[#This Row],[VALUE]])</f>
        <v>512</v>
      </c>
      <c r="AH2082" t="str" cm="1">
        <f t="array" ref="AH2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2" t="str">
        <f>MIS[[#This Row],[TRADING SYMBOL]]</f>
        <v>SENSEX2552082500CE</v>
      </c>
      <c r="AJ2082" t="str">
        <f>IF(RIGHT(MIS[[#This Row],[Main/Hedge]],4)="MAIN","MAIN","HEDGE")</f>
        <v>MAIN</v>
      </c>
      <c r="AK2082" t="str" cm="1">
        <f t="array" ref="AK2082">_xlfn._xlws.FILTER(Table4[Column1],ISNUMBER(SEARCH(Table4[Column1],MIS[[#This Row],[OrderUniqueIdentifier]])),"")</f>
        <v>MS</v>
      </c>
    </row>
    <row r="2083" spans="1:37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>
        <f>_xlfn.XLOOKUP(MIS[[#This Row],[TRADING SYMBOL]],[1]Sheet1!$D:$D,[1]Sheet1!$C:$C)</f>
        <v>328</v>
      </c>
      <c r="AE2083">
        <f>MIS[[#This Row],[OrderAverageTradedPrice]]*MIS[[#This Row],[OrderQuantity]]</f>
        <v>35017</v>
      </c>
      <c r="AF2083">
        <f>MIS[[#This Row],[LTP]]*MIS[[#This Row],[OrderQuantity]]</f>
        <v>26240</v>
      </c>
      <c r="AG2083">
        <f>IF(MIS[[#This Row],[OrderSide]]="SELL",MIS[[#This Row],[VALUE]]-MIS[[#This Row],[LIVE_VALUE]],MIS[[#This Row],[LIVE_VALUE]]-MIS[[#This Row],[VALUE]])</f>
        <v>8777</v>
      </c>
      <c r="AH2083" t="str" cm="1">
        <f t="array" ref="AH2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3" t="str">
        <f>MIS[[#This Row],[TRADING SYMBOL]]</f>
        <v>SENSEX2552082100PE</v>
      </c>
      <c r="AJ2083" t="str">
        <f>IF(RIGHT(MIS[[#This Row],[Main/Hedge]],4)="MAIN","MAIN","HEDGE")</f>
        <v>MAIN</v>
      </c>
      <c r="AK2083" t="str" cm="1">
        <f t="array" ref="AK2083">_xlfn._xlws.FILTER(Table4[Column1],ISNUMBER(SEARCH(Table4[Column1],MIS[[#This Row],[OrderUniqueIdentifier]])),"")</f>
        <v>MS</v>
      </c>
    </row>
    <row r="2084" spans="1:37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>
        <f>_xlfn.XLOOKUP(MIS[[#This Row],[TRADING SYMBOL]],[1]Sheet1!$D:$D,[1]Sheet1!$C:$C)</f>
        <v>367</v>
      </c>
      <c r="AE2084">
        <f>MIS[[#This Row],[OrderAverageTradedPrice]]*MIS[[#This Row],[OrderQuantity]]</f>
        <v>9621</v>
      </c>
      <c r="AF2084">
        <f>MIS[[#This Row],[LTP]]*MIS[[#This Row],[OrderQuantity]]</f>
        <v>7340</v>
      </c>
      <c r="AG2084">
        <f>IF(MIS[[#This Row],[OrderSide]]="SELL",MIS[[#This Row],[VALUE]]-MIS[[#This Row],[LIVE_VALUE]],MIS[[#This Row],[LIVE_VALUE]]-MIS[[#This Row],[VALUE]])</f>
        <v>2281</v>
      </c>
      <c r="AH2084" t="str" cm="1">
        <f t="array" ref="AH2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4" t="str">
        <f>MIS[[#This Row],[TRADING SYMBOL]]</f>
        <v>SENSEX2552082200PE</v>
      </c>
      <c r="AJ2084" t="str">
        <f>IF(RIGHT(MIS[[#This Row],[Main/Hedge]],4)="MAIN","MAIN","HEDGE")</f>
        <v>MAIN</v>
      </c>
      <c r="AK2084" t="str" cm="1">
        <f t="array" ref="AK2084">_xlfn._xlws.FILTER(Table4[Column1],ISNUMBER(SEARCH(Table4[Column1],MIS[[#This Row],[OrderUniqueIdentifier]])),"")</f>
        <v>MS</v>
      </c>
    </row>
    <row r="2085" spans="1:37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>
        <f>_xlfn.XLOOKUP(MIS[[#This Row],[TRADING SYMBOL]],[1]Sheet1!$D:$D,[1]Sheet1!$C:$C)</f>
        <v>386.75</v>
      </c>
      <c r="AE2085">
        <f>MIS[[#This Row],[OrderAverageTradedPrice]]*MIS[[#This Row],[OrderQuantity]]</f>
        <v>16521</v>
      </c>
      <c r="AF2085">
        <f>MIS[[#This Row],[LTP]]*MIS[[#This Row],[OrderQuantity]]</f>
        <v>15470</v>
      </c>
      <c r="AG2085">
        <f>IF(MIS[[#This Row],[OrderSide]]="SELL",MIS[[#This Row],[VALUE]]-MIS[[#This Row],[LIVE_VALUE]],MIS[[#This Row],[LIVE_VALUE]]-MIS[[#This Row],[VALUE]])</f>
        <v>1051</v>
      </c>
      <c r="AH2085" t="str" cm="1">
        <f t="array" ref="AH2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5" t="str">
        <f>MIS[[#This Row],[TRADING SYMBOL]]</f>
        <v>SENSEX2552082500CE</v>
      </c>
      <c r="AJ2085" t="str">
        <f>IF(RIGHT(MIS[[#This Row],[Main/Hedge]],4)="MAIN","MAIN","HEDGE")</f>
        <v>MAIN</v>
      </c>
      <c r="AK2085" t="str" cm="1">
        <f t="array" ref="AK2085">_xlfn._xlws.FILTER(Table4[Column1],ISNUMBER(SEARCH(Table4[Column1],MIS[[#This Row],[OrderUniqueIdentifier]])),"")</f>
        <v>MS</v>
      </c>
    </row>
    <row r="2086" spans="1:37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>
        <f>_xlfn.XLOOKUP(MIS[[#This Row],[TRADING SYMBOL]],[1]Sheet1!$D:$D,[1]Sheet1!$C:$C)</f>
        <v>441.2</v>
      </c>
      <c r="AE2086">
        <f>MIS[[#This Row],[OrderAverageTradedPrice]]*MIS[[#This Row],[OrderQuantity]]</f>
        <v>18384</v>
      </c>
      <c r="AF2086">
        <f>MIS[[#This Row],[LTP]]*MIS[[#This Row],[OrderQuantity]]</f>
        <v>17648</v>
      </c>
      <c r="AG2086">
        <f>IF(MIS[[#This Row],[OrderSide]]="SELL",MIS[[#This Row],[VALUE]]-MIS[[#This Row],[LIVE_VALUE]],MIS[[#This Row],[LIVE_VALUE]]-MIS[[#This Row],[VALUE]])</f>
        <v>736</v>
      </c>
      <c r="AH2086" t="str" cm="1">
        <f t="array" ref="AH2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6" t="str">
        <f>MIS[[#This Row],[TRADING SYMBOL]]</f>
        <v>SENSEX2552082400CE</v>
      </c>
      <c r="AJ2086" t="str">
        <f>IF(RIGHT(MIS[[#This Row],[Main/Hedge]],4)="MAIN","MAIN","HEDGE")</f>
        <v>MAIN</v>
      </c>
      <c r="AK2086" t="str" cm="1">
        <f t="array" ref="AK2086">_xlfn._xlws.FILTER(Table4[Column1],ISNUMBER(SEARCH(Table4[Column1],MIS[[#This Row],[OrderUniqueIdentifier]])),"")</f>
        <v>MS</v>
      </c>
    </row>
    <row r="2087" spans="1:37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>
        <f>_xlfn.XLOOKUP(MIS[[#This Row],[TRADING SYMBOL]],[1]Sheet1!$D:$D,[1]Sheet1!$C:$C)</f>
        <v>367</v>
      </c>
      <c r="AE2087">
        <f>MIS[[#This Row],[OrderAverageTradedPrice]]*MIS[[#This Row],[OrderQuantity]]</f>
        <v>19248</v>
      </c>
      <c r="AF2087">
        <f>MIS[[#This Row],[LTP]]*MIS[[#This Row],[OrderQuantity]]</f>
        <v>14680</v>
      </c>
      <c r="AG2087">
        <f>IF(MIS[[#This Row],[OrderSide]]="SELL",MIS[[#This Row],[VALUE]]-MIS[[#This Row],[LIVE_VALUE]],MIS[[#This Row],[LIVE_VALUE]]-MIS[[#This Row],[VALUE]])</f>
        <v>4568</v>
      </c>
      <c r="AH2087" t="str" cm="1">
        <f t="array" ref="AH2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7" t="str">
        <f>MIS[[#This Row],[TRADING SYMBOL]]</f>
        <v>SENSEX2552082200PE</v>
      </c>
      <c r="AJ2087" t="str">
        <f>IF(RIGHT(MIS[[#This Row],[Main/Hedge]],4)="MAIN","MAIN","HEDGE")</f>
        <v>MAIN</v>
      </c>
      <c r="AK2087" t="str" cm="1">
        <f t="array" ref="AK2087">_xlfn._xlws.FILTER(Table4[Column1],ISNUMBER(SEARCH(Table4[Column1],MIS[[#This Row],[OrderUniqueIdentifier]])),"")</f>
        <v>MS</v>
      </c>
    </row>
    <row r="2088" spans="1:37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>
        <f>_xlfn.XLOOKUP(MIS[[#This Row],[TRADING SYMBOL]],[1]Sheet1!$D:$D,[1]Sheet1!$C:$C)</f>
        <v>367</v>
      </c>
      <c r="AE2088">
        <f>MIS[[#This Row],[OrderAverageTradedPrice]]*MIS[[#This Row],[OrderQuantity]]</f>
        <v>38488</v>
      </c>
      <c r="AF2088">
        <f>MIS[[#This Row],[LTP]]*MIS[[#This Row],[OrderQuantity]]</f>
        <v>29360</v>
      </c>
      <c r="AG2088">
        <f>IF(MIS[[#This Row],[OrderSide]]="SELL",MIS[[#This Row],[VALUE]]-MIS[[#This Row],[LIVE_VALUE]],MIS[[#This Row],[LIVE_VALUE]]-MIS[[#This Row],[VALUE]])</f>
        <v>9128</v>
      </c>
      <c r="AH2088" t="str" cm="1">
        <f t="array" ref="AH2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8" t="str">
        <f>MIS[[#This Row],[TRADING SYMBOL]]</f>
        <v>SENSEX2552082200PE</v>
      </c>
      <c r="AJ2088" t="str">
        <f>IF(RIGHT(MIS[[#This Row],[Main/Hedge]],4)="MAIN","MAIN","HEDGE")</f>
        <v>MAIN</v>
      </c>
      <c r="AK2088" t="str" cm="1">
        <f t="array" ref="AK2088">_xlfn._xlws.FILTER(Table4[Column1],ISNUMBER(SEARCH(Table4[Column1],MIS[[#This Row],[OrderUniqueIdentifier]])),"")</f>
        <v>MS</v>
      </c>
    </row>
    <row r="2089" spans="1:37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>
        <f>_xlfn.XLOOKUP(MIS[[#This Row],[TRADING SYMBOL]],[1]Sheet1!$D:$D,[1]Sheet1!$C:$C)</f>
        <v>386.75</v>
      </c>
      <c r="AE2089">
        <f>MIS[[#This Row],[OrderAverageTradedPrice]]*MIS[[#This Row],[OrderQuantity]]</f>
        <v>32975</v>
      </c>
      <c r="AF2089">
        <f>MIS[[#This Row],[LTP]]*MIS[[#This Row],[OrderQuantity]]</f>
        <v>30940</v>
      </c>
      <c r="AG2089">
        <f>IF(MIS[[#This Row],[OrderSide]]="SELL",MIS[[#This Row],[VALUE]]-MIS[[#This Row],[LIVE_VALUE]],MIS[[#This Row],[LIVE_VALUE]]-MIS[[#This Row],[VALUE]])</f>
        <v>2035</v>
      </c>
      <c r="AH2089" t="str" cm="1">
        <f t="array" ref="AH2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9" t="str">
        <f>MIS[[#This Row],[TRADING SYMBOL]]</f>
        <v>SENSEX2552082500CE</v>
      </c>
      <c r="AJ2089" t="str">
        <f>IF(RIGHT(MIS[[#This Row],[Main/Hedge]],4)="MAIN","MAIN","HEDGE")</f>
        <v>MAIN</v>
      </c>
      <c r="AK2089" t="str" cm="1">
        <f t="array" ref="AK2089">_xlfn._xlws.FILTER(Table4[Column1],ISNUMBER(SEARCH(Table4[Column1],MIS[[#This Row],[OrderUniqueIdentifier]])),"")</f>
        <v>MS</v>
      </c>
    </row>
    <row r="2090" spans="1:37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>
        <f>_xlfn.XLOOKUP(MIS[[#This Row],[TRADING SYMBOL]],[1]Sheet1!$D:$D,[1]Sheet1!$C:$C)</f>
        <v>328</v>
      </c>
      <c r="AE2090">
        <f>MIS[[#This Row],[OrderAverageTradedPrice]]*MIS[[#This Row],[OrderQuantity]]</f>
        <v>35084</v>
      </c>
      <c r="AF2090">
        <f>MIS[[#This Row],[LTP]]*MIS[[#This Row],[OrderQuantity]]</f>
        <v>26240</v>
      </c>
      <c r="AG2090">
        <f>IF(MIS[[#This Row],[OrderSide]]="SELL",MIS[[#This Row],[VALUE]]-MIS[[#This Row],[LIVE_VALUE]],MIS[[#This Row],[LIVE_VALUE]]-MIS[[#This Row],[VALUE]])</f>
        <v>8844</v>
      </c>
      <c r="AH2090" t="str" cm="1">
        <f t="array" ref="AH2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0" t="str">
        <f>MIS[[#This Row],[TRADING SYMBOL]]</f>
        <v>SENSEX2552082100PE</v>
      </c>
      <c r="AJ2090" t="str">
        <f>IF(RIGHT(MIS[[#This Row],[Main/Hedge]],4)="MAIN","MAIN","HEDGE")</f>
        <v>MAIN</v>
      </c>
      <c r="AK2090" t="str" cm="1">
        <f t="array" ref="AK2090">_xlfn._xlws.FILTER(Table4[Column1],ISNUMBER(SEARCH(Table4[Column1],MIS[[#This Row],[OrderUniqueIdentifier]])),"")</f>
        <v>MS</v>
      </c>
    </row>
    <row r="2091" spans="1:37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>
        <f>_xlfn.XLOOKUP(MIS[[#This Row],[TRADING SYMBOL]],[1]Sheet1!$D:$D,[1]Sheet1!$C:$C)</f>
        <v>441.2</v>
      </c>
      <c r="AE2091">
        <f>MIS[[#This Row],[OrderAverageTradedPrice]]*MIS[[#This Row],[OrderQuantity]]</f>
        <v>9171</v>
      </c>
      <c r="AF2091">
        <f>MIS[[#This Row],[LTP]]*MIS[[#This Row],[OrderQuantity]]</f>
        <v>8824</v>
      </c>
      <c r="AG2091">
        <f>IF(MIS[[#This Row],[OrderSide]]="SELL",MIS[[#This Row],[VALUE]]-MIS[[#This Row],[LIVE_VALUE]],MIS[[#This Row],[LIVE_VALUE]]-MIS[[#This Row],[VALUE]])</f>
        <v>347</v>
      </c>
      <c r="AH2091" t="str" cm="1">
        <f t="array" ref="AH2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1" t="str">
        <f>MIS[[#This Row],[TRADING SYMBOL]]</f>
        <v>SENSEX2552082400CE</v>
      </c>
      <c r="AJ2091" t="str">
        <f>IF(RIGHT(MIS[[#This Row],[Main/Hedge]],4)="MAIN","MAIN","HEDGE")</f>
        <v>MAIN</v>
      </c>
      <c r="AK2091" t="str" cm="1">
        <f t="array" ref="AK2091">_xlfn._xlws.FILTER(Table4[Column1],ISNUMBER(SEARCH(Table4[Column1],MIS[[#This Row],[OrderUniqueIdentifier]])),"")</f>
        <v>MS</v>
      </c>
    </row>
    <row r="2092" spans="1:37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>
        <f>_xlfn.XLOOKUP(MIS[[#This Row],[TRADING SYMBOL]],[1]Sheet1!$D:$D,[1]Sheet1!$C:$C)</f>
        <v>409.5</v>
      </c>
      <c r="AE2092">
        <f>MIS[[#This Row],[OrderAverageTradedPrice]]*MIS[[#This Row],[OrderQuantity]]</f>
        <v>10515</v>
      </c>
      <c r="AF2092">
        <f>MIS[[#This Row],[LTP]]*MIS[[#This Row],[OrderQuantity]]</f>
        <v>8190</v>
      </c>
      <c r="AG2092">
        <f>IF(MIS[[#This Row],[OrderSide]]="SELL",MIS[[#This Row],[VALUE]]-MIS[[#This Row],[LIVE_VALUE]],MIS[[#This Row],[LIVE_VALUE]]-MIS[[#This Row],[VALUE]])</f>
        <v>2325</v>
      </c>
      <c r="AH2092" t="str" cm="1">
        <f t="array" ref="AH2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2" t="str">
        <f>MIS[[#This Row],[TRADING SYMBOL]]</f>
        <v>SENSEX2552082300PE</v>
      </c>
      <c r="AJ2092" t="str">
        <f>IF(RIGHT(MIS[[#This Row],[Main/Hedge]],4)="MAIN","MAIN","HEDGE")</f>
        <v>MAIN</v>
      </c>
      <c r="AK2092" t="str" cm="1">
        <f t="array" ref="AK2092">_xlfn._xlws.FILTER(Table4[Column1],ISNUMBER(SEARCH(Table4[Column1],MIS[[#This Row],[OrderUniqueIdentifier]])),"")</f>
        <v>MS</v>
      </c>
    </row>
    <row r="2093" spans="1:37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>
        <f>_xlfn.XLOOKUP(MIS[[#This Row],[TRADING SYMBOL]],[1]Sheet1!$D:$D,[1]Sheet1!$C:$C)</f>
        <v>441.2</v>
      </c>
      <c r="AE2093">
        <f>MIS[[#This Row],[OrderAverageTradedPrice]]*MIS[[#This Row],[OrderQuantity]]</f>
        <v>9171</v>
      </c>
      <c r="AF2093">
        <f>MIS[[#This Row],[LTP]]*MIS[[#This Row],[OrderQuantity]]</f>
        <v>8824</v>
      </c>
      <c r="AG2093">
        <f>IF(MIS[[#This Row],[OrderSide]]="SELL",MIS[[#This Row],[VALUE]]-MIS[[#This Row],[LIVE_VALUE]],MIS[[#This Row],[LIVE_VALUE]]-MIS[[#This Row],[VALUE]])</f>
        <v>347</v>
      </c>
      <c r="AH2093" t="str" cm="1">
        <f t="array" ref="AH2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3" t="str">
        <f>MIS[[#This Row],[TRADING SYMBOL]]</f>
        <v>SENSEX2552082400CE</v>
      </c>
      <c r="AJ2093" t="str">
        <f>IF(RIGHT(MIS[[#This Row],[Main/Hedge]],4)="MAIN","MAIN","HEDGE")</f>
        <v>MAIN</v>
      </c>
      <c r="AK2093" t="str" cm="1">
        <f t="array" ref="AK2093">_xlfn._xlws.FILTER(Table4[Column1],ISNUMBER(SEARCH(Table4[Column1],MIS[[#This Row],[OrderUniqueIdentifier]])),"")</f>
        <v>MS</v>
      </c>
    </row>
    <row r="2094" spans="1:37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>
        <f>_xlfn.XLOOKUP(MIS[[#This Row],[TRADING SYMBOL]],[1]Sheet1!$D:$D,[1]Sheet1!$C:$C)</f>
        <v>441.2</v>
      </c>
      <c r="AE2094">
        <f>MIS[[#This Row],[OrderAverageTradedPrice]]*MIS[[#This Row],[OrderQuantity]]</f>
        <v>36708</v>
      </c>
      <c r="AF2094">
        <f>MIS[[#This Row],[LTP]]*MIS[[#This Row],[OrderQuantity]]</f>
        <v>35296</v>
      </c>
      <c r="AG2094">
        <f>IF(MIS[[#This Row],[OrderSide]]="SELL",MIS[[#This Row],[VALUE]]-MIS[[#This Row],[LIVE_VALUE]],MIS[[#This Row],[LIVE_VALUE]]-MIS[[#This Row],[VALUE]])</f>
        <v>1412</v>
      </c>
      <c r="AH2094" t="str" cm="1">
        <f t="array" ref="AH2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4" t="str">
        <f>MIS[[#This Row],[TRADING SYMBOL]]</f>
        <v>SENSEX2552082400CE</v>
      </c>
      <c r="AJ2094" t="str">
        <f>IF(RIGHT(MIS[[#This Row],[Main/Hedge]],4)="MAIN","MAIN","HEDGE")</f>
        <v>MAIN</v>
      </c>
      <c r="AK2094" t="str" cm="1">
        <f t="array" ref="AK2094">_xlfn._xlws.FILTER(Table4[Column1],ISNUMBER(SEARCH(Table4[Column1],MIS[[#This Row],[OrderUniqueIdentifier]])),"")</f>
        <v>MS</v>
      </c>
    </row>
    <row r="2095" spans="1:37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>
        <f>_xlfn.XLOOKUP(MIS[[#This Row],[TRADING SYMBOL]],[1]Sheet1!$D:$D,[1]Sheet1!$C:$C)</f>
        <v>367</v>
      </c>
      <c r="AE2095">
        <f>MIS[[#This Row],[OrderAverageTradedPrice]]*MIS[[#This Row],[OrderQuantity]]</f>
        <v>38500</v>
      </c>
      <c r="AF2095">
        <f>MIS[[#This Row],[LTP]]*MIS[[#This Row],[OrderQuantity]]</f>
        <v>29360</v>
      </c>
      <c r="AG2095">
        <f>IF(MIS[[#This Row],[OrderSide]]="SELL",MIS[[#This Row],[VALUE]]-MIS[[#This Row],[LIVE_VALUE]],MIS[[#This Row],[LIVE_VALUE]]-MIS[[#This Row],[VALUE]])</f>
        <v>9140</v>
      </c>
      <c r="AH2095" t="str" cm="1">
        <f t="array" ref="AH2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5" t="str">
        <f>MIS[[#This Row],[TRADING SYMBOL]]</f>
        <v>SENSEX2552082200PE</v>
      </c>
      <c r="AJ2095" t="str">
        <f>IF(RIGHT(MIS[[#This Row],[Main/Hedge]],4)="MAIN","MAIN","HEDGE")</f>
        <v>MAIN</v>
      </c>
      <c r="AK2095" t="str" cm="1">
        <f t="array" ref="AK2095">_xlfn._xlws.FILTER(Table4[Column1],ISNUMBER(SEARCH(Table4[Column1],MIS[[#This Row],[OrderUniqueIdentifier]])),"")</f>
        <v>MS</v>
      </c>
    </row>
    <row r="2096" spans="1:37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>
        <f>_xlfn.XLOOKUP(MIS[[#This Row],[TRADING SYMBOL]],[1]Sheet1!$D:$D,[1]Sheet1!$C:$C)</f>
        <v>386.75</v>
      </c>
      <c r="AE2096">
        <f>MIS[[#This Row],[OrderAverageTradedPrice]]*MIS[[#This Row],[OrderQuantity]]</f>
        <v>82481</v>
      </c>
      <c r="AF2096">
        <f>MIS[[#This Row],[LTP]]*MIS[[#This Row],[OrderQuantity]]</f>
        <v>77350</v>
      </c>
      <c r="AG2096">
        <f>IF(MIS[[#This Row],[OrderSide]]="SELL",MIS[[#This Row],[VALUE]]-MIS[[#This Row],[LIVE_VALUE]],MIS[[#This Row],[LIVE_VALUE]]-MIS[[#This Row],[VALUE]])</f>
        <v>5131</v>
      </c>
      <c r="AH2096" t="str" cm="1">
        <f t="array" ref="AH2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6" t="str">
        <f>MIS[[#This Row],[TRADING SYMBOL]]</f>
        <v>SENSEX2552082500CE</v>
      </c>
      <c r="AJ2096" t="str">
        <f>IF(RIGHT(MIS[[#This Row],[Main/Hedge]],4)="MAIN","MAIN","HEDGE")</f>
        <v>MAIN</v>
      </c>
      <c r="AK2096" t="str" cm="1">
        <f t="array" ref="AK2096">_xlfn._xlws.FILTER(Table4[Column1],ISNUMBER(SEARCH(Table4[Column1],MIS[[#This Row],[OrderUniqueIdentifier]])),"")</f>
        <v>MS</v>
      </c>
    </row>
    <row r="2097" spans="1:37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>
        <f>_xlfn.XLOOKUP(MIS[[#This Row],[TRADING SYMBOL]],[1]Sheet1!$D:$D,[1]Sheet1!$C:$C)</f>
        <v>328</v>
      </c>
      <c r="AE2097">
        <f>MIS[[#This Row],[OrderAverageTradedPrice]]*MIS[[#This Row],[OrderQuantity]]</f>
        <v>8771</v>
      </c>
      <c r="AF2097">
        <f>MIS[[#This Row],[LTP]]*MIS[[#This Row],[OrderQuantity]]</f>
        <v>6560</v>
      </c>
      <c r="AG2097">
        <f>IF(MIS[[#This Row],[OrderSide]]="SELL",MIS[[#This Row],[VALUE]]-MIS[[#This Row],[LIVE_VALUE]],MIS[[#This Row],[LIVE_VALUE]]-MIS[[#This Row],[VALUE]])</f>
        <v>2211</v>
      </c>
      <c r="AH2097" t="str" cm="1">
        <f t="array" ref="AH2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7" t="str">
        <f>MIS[[#This Row],[TRADING SYMBOL]]</f>
        <v>SENSEX2552082100PE</v>
      </c>
      <c r="AJ2097" t="str">
        <f>IF(RIGHT(MIS[[#This Row],[Main/Hedge]],4)="MAIN","MAIN","HEDGE")</f>
        <v>MAIN</v>
      </c>
      <c r="AK2097" t="str" cm="1">
        <f t="array" ref="AK2097">_xlfn._xlws.FILTER(Table4[Column1],ISNUMBER(SEARCH(Table4[Column1],MIS[[#This Row],[OrderUniqueIdentifier]])),"")</f>
        <v>MS</v>
      </c>
    </row>
    <row r="2098" spans="1:37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>
        <f>_xlfn.XLOOKUP(MIS[[#This Row],[TRADING SYMBOL]],[1]Sheet1!$D:$D,[1]Sheet1!$C:$C)</f>
        <v>490.65</v>
      </c>
      <c r="AE2098">
        <f>MIS[[#This Row],[OrderAverageTradedPrice]]*MIS[[#This Row],[OrderQuantity]]</f>
        <v>213742.99999999968</v>
      </c>
      <c r="AF2098">
        <f>MIS[[#This Row],[LTP]]*MIS[[#This Row],[OrderQuantity]]</f>
        <v>206073</v>
      </c>
      <c r="AG2098">
        <f>IF(MIS[[#This Row],[OrderSide]]="SELL",MIS[[#This Row],[VALUE]]-MIS[[#This Row],[LIVE_VALUE]],MIS[[#This Row],[LIVE_VALUE]]-MIS[[#This Row],[VALUE]])</f>
        <v>7669.9999999996799</v>
      </c>
      <c r="AH2098" t="str" cm="1">
        <f t="array" ref="AH2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8" t="str">
        <f>MIS[[#This Row],[TRADING SYMBOL]]</f>
        <v>SENSEX2552082300CE</v>
      </c>
      <c r="AJ2098" t="str">
        <f>IF(RIGHT(MIS[[#This Row],[Main/Hedge]],4)="MAIN","MAIN","HEDGE")</f>
        <v>MAIN</v>
      </c>
      <c r="AK2098" t="str" cm="1">
        <f t="array" ref="AK2098">_xlfn._xlws.FILTER(Table4[Column1],ISNUMBER(SEARCH(Table4[Column1],MIS[[#This Row],[OrderUniqueIdentifier]])),"")</f>
        <v>MS</v>
      </c>
    </row>
    <row r="2099" spans="1:37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>
        <f>_xlfn.XLOOKUP(MIS[[#This Row],[TRADING SYMBOL]],[1]Sheet1!$D:$D,[1]Sheet1!$C:$C)</f>
        <v>490.65</v>
      </c>
      <c r="AE2099">
        <f>MIS[[#This Row],[OrderAverageTradedPrice]]*MIS[[#This Row],[OrderQuantity]]</f>
        <v>183511.9999999998</v>
      </c>
      <c r="AF2099">
        <f>MIS[[#This Row],[LTP]]*MIS[[#This Row],[OrderQuantity]]</f>
        <v>176634</v>
      </c>
      <c r="AG2099">
        <f>IF(MIS[[#This Row],[OrderSide]]="SELL",MIS[[#This Row],[VALUE]]-MIS[[#This Row],[LIVE_VALUE]],MIS[[#This Row],[LIVE_VALUE]]-MIS[[#This Row],[VALUE]])</f>
        <v>6877.9999999997963</v>
      </c>
      <c r="AH2099" t="str" cm="1">
        <f t="array" ref="AH2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9" t="str">
        <f>MIS[[#This Row],[TRADING SYMBOL]]</f>
        <v>SENSEX2552082300CE</v>
      </c>
      <c r="AJ2099" t="str">
        <f>IF(RIGHT(MIS[[#This Row],[Main/Hedge]],4)="MAIN","MAIN","HEDGE")</f>
        <v>MAIN</v>
      </c>
      <c r="AK2099" t="str" cm="1">
        <f t="array" ref="AK2099">_xlfn._xlws.FILTER(Table4[Column1],ISNUMBER(SEARCH(Table4[Column1],MIS[[#This Row],[OrderUniqueIdentifier]])),"")</f>
        <v>MS</v>
      </c>
    </row>
    <row r="2100" spans="1:37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>
        <f>_xlfn.XLOOKUP(MIS[[#This Row],[TRADING SYMBOL]],[1]Sheet1!$D:$D,[1]Sheet1!$C:$C)</f>
        <v>409.5</v>
      </c>
      <c r="AE2100">
        <f>MIS[[#This Row],[OrderAverageTradedPrice]]*MIS[[#This Row],[OrderQuantity]]</f>
        <v>189337.99999999965</v>
      </c>
      <c r="AF2100">
        <f>MIS[[#This Row],[LTP]]*MIS[[#This Row],[OrderQuantity]]</f>
        <v>147420</v>
      </c>
      <c r="AG2100">
        <f>IF(MIS[[#This Row],[OrderSide]]="SELL",MIS[[#This Row],[VALUE]]-MIS[[#This Row],[LIVE_VALUE]],MIS[[#This Row],[LIVE_VALUE]]-MIS[[#This Row],[VALUE]])</f>
        <v>41917.999999999651</v>
      </c>
      <c r="AH2100" t="str" cm="1">
        <f t="array" ref="AH2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0" t="str">
        <f>MIS[[#This Row],[TRADING SYMBOL]]</f>
        <v>SENSEX2552082300PE</v>
      </c>
      <c r="AJ2100" t="str">
        <f>IF(RIGHT(MIS[[#This Row],[Main/Hedge]],4)="MAIN","MAIN","HEDGE")</f>
        <v>MAIN</v>
      </c>
      <c r="AK2100" t="str" cm="1">
        <f t="array" ref="AK2100">_xlfn._xlws.FILTER(Table4[Column1],ISNUMBER(SEARCH(Table4[Column1],MIS[[#This Row],[OrderUniqueIdentifier]])),"")</f>
        <v>MS</v>
      </c>
    </row>
    <row r="2101" spans="1:37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>
        <f>_xlfn.XLOOKUP(MIS[[#This Row],[TRADING SYMBOL]],[1]Sheet1!$D:$D,[1]Sheet1!$C:$C)</f>
        <v>490.65</v>
      </c>
      <c r="AE2101">
        <f>MIS[[#This Row],[OrderAverageTradedPrice]]*MIS[[#This Row],[OrderQuantity]]</f>
        <v>40775</v>
      </c>
      <c r="AF2101">
        <f>MIS[[#This Row],[LTP]]*MIS[[#This Row],[OrderQuantity]]</f>
        <v>39252</v>
      </c>
      <c r="AG2101">
        <f>IF(MIS[[#This Row],[OrderSide]]="SELL",MIS[[#This Row],[VALUE]]-MIS[[#This Row],[LIVE_VALUE]],MIS[[#This Row],[LIVE_VALUE]]-MIS[[#This Row],[VALUE]])</f>
        <v>1523</v>
      </c>
      <c r="AH2101" t="str" cm="1">
        <f t="array" ref="AH2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1" t="str">
        <f>MIS[[#This Row],[TRADING SYMBOL]]</f>
        <v>SENSEX2552082300CE</v>
      </c>
      <c r="AJ2101" t="str">
        <f>IF(RIGHT(MIS[[#This Row],[Main/Hedge]],4)="MAIN","MAIN","HEDGE")</f>
        <v>MAIN</v>
      </c>
      <c r="AK2101" t="str" cm="1">
        <f t="array" ref="AK2101">_xlfn._xlws.FILTER(Table4[Column1],ISNUMBER(SEARCH(Table4[Column1],MIS[[#This Row],[OrderUniqueIdentifier]])),"")</f>
        <v>MS</v>
      </c>
    </row>
    <row r="2102" spans="1:37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>
        <f>_xlfn.XLOOKUP(MIS[[#This Row],[TRADING SYMBOL]],[1]Sheet1!$D:$D,[1]Sheet1!$C:$C)</f>
        <v>490.65</v>
      </c>
      <c r="AE2102">
        <f>MIS[[#This Row],[OrderAverageTradedPrice]]*MIS[[#This Row],[OrderQuantity]]</f>
        <v>61357.99999999992</v>
      </c>
      <c r="AF2102">
        <f>MIS[[#This Row],[LTP]]*MIS[[#This Row],[OrderQuantity]]</f>
        <v>58878</v>
      </c>
      <c r="AG2102">
        <f>IF(MIS[[#This Row],[OrderSide]]="SELL",MIS[[#This Row],[VALUE]]-MIS[[#This Row],[LIVE_VALUE]],MIS[[#This Row],[LIVE_VALUE]]-MIS[[#This Row],[VALUE]])</f>
        <v>2479.99999999992</v>
      </c>
      <c r="AH2102" t="str" cm="1">
        <f t="array" ref="AH2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2" t="str">
        <f>MIS[[#This Row],[TRADING SYMBOL]]</f>
        <v>SENSEX2552082300CE</v>
      </c>
      <c r="AJ2102" t="str">
        <f>IF(RIGHT(MIS[[#This Row],[Main/Hedge]],4)="MAIN","MAIN","HEDGE")</f>
        <v>MAIN</v>
      </c>
      <c r="AK2102" t="str" cm="1">
        <f t="array" ref="AK2102">_xlfn._xlws.FILTER(Table4[Column1],ISNUMBER(SEARCH(Table4[Column1],MIS[[#This Row],[OrderUniqueIdentifier]])),"")</f>
        <v>MS</v>
      </c>
    </row>
    <row r="2103" spans="1:37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>
        <f>_xlfn.XLOOKUP(MIS[[#This Row],[TRADING SYMBOL]],[1]Sheet1!$D:$D,[1]Sheet1!$C:$C)</f>
        <v>490.65</v>
      </c>
      <c r="AE2103">
        <f>MIS[[#This Row],[OrderAverageTradedPrice]]*MIS[[#This Row],[OrderQuantity]]</f>
        <v>50745</v>
      </c>
      <c r="AF2103">
        <f>MIS[[#This Row],[LTP]]*MIS[[#This Row],[OrderQuantity]]</f>
        <v>49065</v>
      </c>
      <c r="AG2103">
        <f>IF(MIS[[#This Row],[OrderSide]]="SELL",MIS[[#This Row],[VALUE]]-MIS[[#This Row],[LIVE_VALUE]],MIS[[#This Row],[LIVE_VALUE]]-MIS[[#This Row],[VALUE]])</f>
        <v>1680</v>
      </c>
      <c r="AH2103" t="str" cm="1">
        <f t="array" ref="AH2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3" t="str">
        <f>MIS[[#This Row],[TRADING SYMBOL]]</f>
        <v>SENSEX2552082300CE</v>
      </c>
      <c r="AJ2103" t="str">
        <f>IF(RIGHT(MIS[[#This Row],[Main/Hedge]],4)="MAIN","MAIN","HEDGE")</f>
        <v>MAIN</v>
      </c>
      <c r="AK2103" t="str" cm="1">
        <f t="array" ref="AK2103">_xlfn._xlws.FILTER(Table4[Column1],ISNUMBER(SEARCH(Table4[Column1],MIS[[#This Row],[OrderUniqueIdentifier]])),"")</f>
        <v>MS</v>
      </c>
    </row>
    <row r="2104" spans="1:37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>
        <f>_xlfn.XLOOKUP(MIS[[#This Row],[TRADING SYMBOL]],[1]Sheet1!$D:$D,[1]Sheet1!$C:$C)</f>
        <v>490.65</v>
      </c>
      <c r="AE2104">
        <f>MIS[[#This Row],[OrderAverageTradedPrice]]*MIS[[#This Row],[OrderQuantity]]</f>
        <v>40662</v>
      </c>
      <c r="AF2104">
        <f>MIS[[#This Row],[LTP]]*MIS[[#This Row],[OrderQuantity]]</f>
        <v>39252</v>
      </c>
      <c r="AG2104">
        <f>IF(MIS[[#This Row],[OrderSide]]="SELL",MIS[[#This Row],[VALUE]]-MIS[[#This Row],[LIVE_VALUE]],MIS[[#This Row],[LIVE_VALUE]]-MIS[[#This Row],[VALUE]])</f>
        <v>1410</v>
      </c>
      <c r="AH2104" t="str" cm="1">
        <f t="array" ref="AH2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4" t="str">
        <f>MIS[[#This Row],[TRADING SYMBOL]]</f>
        <v>SENSEX2552082300CE</v>
      </c>
      <c r="AJ2104" t="str">
        <f>IF(RIGHT(MIS[[#This Row],[Main/Hedge]],4)="MAIN","MAIN","HEDGE")</f>
        <v>MAIN</v>
      </c>
      <c r="AK2104" t="str" cm="1">
        <f t="array" ref="AK2104">_xlfn._xlws.FILTER(Table4[Column1],ISNUMBER(SEARCH(Table4[Column1],MIS[[#This Row],[OrderUniqueIdentifier]])),"")</f>
        <v>MS</v>
      </c>
    </row>
    <row r="2105" spans="1:37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>
        <f>_xlfn.XLOOKUP(MIS[[#This Row],[TRADING SYMBOL]],[1]Sheet1!$D:$D,[1]Sheet1!$C:$C)</f>
        <v>409.5</v>
      </c>
      <c r="AE2105">
        <f>MIS[[#This Row],[OrderAverageTradedPrice]]*MIS[[#This Row],[OrderQuantity]]</f>
        <v>42212</v>
      </c>
      <c r="AF2105">
        <f>MIS[[#This Row],[LTP]]*MIS[[#This Row],[OrderQuantity]]</f>
        <v>32760</v>
      </c>
      <c r="AG2105">
        <f>IF(MIS[[#This Row],[OrderSide]]="SELL",MIS[[#This Row],[VALUE]]-MIS[[#This Row],[LIVE_VALUE]],MIS[[#This Row],[LIVE_VALUE]]-MIS[[#This Row],[VALUE]])</f>
        <v>9452</v>
      </c>
      <c r="AH2105" t="str" cm="1">
        <f t="array" ref="AH2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5" t="str">
        <f>MIS[[#This Row],[TRADING SYMBOL]]</f>
        <v>SENSEX2552082300PE</v>
      </c>
      <c r="AJ2105" t="str">
        <f>IF(RIGHT(MIS[[#This Row],[Main/Hedge]],4)="MAIN","MAIN","HEDGE")</f>
        <v>MAIN</v>
      </c>
      <c r="AK2105" t="str" cm="1">
        <f t="array" ref="AK2105">_xlfn._xlws.FILTER(Table4[Column1],ISNUMBER(SEARCH(Table4[Column1],MIS[[#This Row],[OrderUniqueIdentifier]])),"")</f>
        <v>MS</v>
      </c>
    </row>
    <row r="2106" spans="1:37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>
        <f>_xlfn.XLOOKUP(MIS[[#This Row],[TRADING SYMBOL]],[1]Sheet1!$D:$D,[1]Sheet1!$C:$C)</f>
        <v>386.75</v>
      </c>
      <c r="AE2106">
        <f>MIS[[#This Row],[OrderAverageTradedPrice]]*MIS[[#This Row],[OrderQuantity]]</f>
        <v>16580</v>
      </c>
      <c r="AF2106">
        <f>MIS[[#This Row],[LTP]]*MIS[[#This Row],[OrderQuantity]]</f>
        <v>15470</v>
      </c>
      <c r="AG2106">
        <f>IF(MIS[[#This Row],[OrderSide]]="SELL",MIS[[#This Row],[VALUE]]-MIS[[#This Row],[LIVE_VALUE]],MIS[[#This Row],[LIVE_VALUE]]-MIS[[#This Row],[VALUE]])</f>
        <v>1110</v>
      </c>
      <c r="AH2106" t="str" cm="1">
        <f t="array" ref="AH2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6" t="str">
        <f>MIS[[#This Row],[TRADING SYMBOL]]</f>
        <v>SENSEX2552082500CE</v>
      </c>
      <c r="AJ2106" t="str">
        <f>IF(RIGHT(MIS[[#This Row],[Main/Hedge]],4)="MAIN","MAIN","HEDGE")</f>
        <v>MAIN</v>
      </c>
      <c r="AK2106" t="str" cm="1">
        <f t="array" ref="AK2106">_xlfn._xlws.FILTER(Table4[Column1],ISNUMBER(SEARCH(Table4[Column1],MIS[[#This Row],[OrderUniqueIdentifier]])),"")</f>
        <v>MS</v>
      </c>
    </row>
    <row r="2107" spans="1:37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>
        <f>_xlfn.XLOOKUP(MIS[[#This Row],[TRADING SYMBOL]],[1]Sheet1!$D:$D,[1]Sheet1!$C:$C)</f>
        <v>386.75</v>
      </c>
      <c r="AE2107">
        <f>MIS[[#This Row],[OrderAverageTradedPrice]]*MIS[[#This Row],[OrderQuantity]]</f>
        <v>16696</v>
      </c>
      <c r="AF2107">
        <f>MIS[[#This Row],[LTP]]*MIS[[#This Row],[OrderQuantity]]</f>
        <v>15470</v>
      </c>
      <c r="AG2107">
        <f>IF(MIS[[#This Row],[OrderSide]]="SELL",MIS[[#This Row],[VALUE]]-MIS[[#This Row],[LIVE_VALUE]],MIS[[#This Row],[LIVE_VALUE]]-MIS[[#This Row],[VALUE]])</f>
        <v>1226</v>
      </c>
      <c r="AH2107" t="str" cm="1">
        <f t="array" ref="AH2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7" t="str">
        <f>MIS[[#This Row],[TRADING SYMBOL]]</f>
        <v>SENSEX2552082500CE</v>
      </c>
      <c r="AJ2107" t="str">
        <f>IF(RIGHT(MIS[[#This Row],[Main/Hedge]],4)="MAIN","MAIN","HEDGE")</f>
        <v>MAIN</v>
      </c>
      <c r="AK2107" t="str" cm="1">
        <f t="array" ref="AK2107">_xlfn._xlws.FILTER(Table4[Column1],ISNUMBER(SEARCH(Table4[Column1],MIS[[#This Row],[OrderUniqueIdentifier]])),"")</f>
        <v>MS</v>
      </c>
    </row>
    <row r="2108" spans="1:37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>
        <f>_xlfn.XLOOKUP(MIS[[#This Row],[TRADING SYMBOL]],[1]Sheet1!$D:$D,[1]Sheet1!$C:$C)</f>
        <v>367</v>
      </c>
      <c r="AE2108">
        <f>MIS[[#This Row],[OrderAverageTradedPrice]]*MIS[[#This Row],[OrderQuantity]]</f>
        <v>19235</v>
      </c>
      <c r="AF2108">
        <f>MIS[[#This Row],[LTP]]*MIS[[#This Row],[OrderQuantity]]</f>
        <v>14680</v>
      </c>
      <c r="AG2108">
        <f>IF(MIS[[#This Row],[OrderSide]]="SELL",MIS[[#This Row],[VALUE]]-MIS[[#This Row],[LIVE_VALUE]],MIS[[#This Row],[LIVE_VALUE]]-MIS[[#This Row],[VALUE]])</f>
        <v>4555</v>
      </c>
      <c r="AH2108" t="str" cm="1">
        <f t="array" ref="AH2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8" t="str">
        <f>MIS[[#This Row],[TRADING SYMBOL]]</f>
        <v>SENSEX2552082200PE</v>
      </c>
      <c r="AJ2108" t="str">
        <f>IF(RIGHT(MIS[[#This Row],[Main/Hedge]],4)="MAIN","MAIN","HEDGE")</f>
        <v>MAIN</v>
      </c>
      <c r="AK2108" t="str" cm="1">
        <f t="array" ref="AK2108">_xlfn._xlws.FILTER(Table4[Column1],ISNUMBER(SEARCH(Table4[Column1],MIS[[#This Row],[OrderUniqueIdentifier]])),"")</f>
        <v>MS</v>
      </c>
    </row>
    <row r="2109" spans="1:37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>
        <f>_xlfn.XLOOKUP(MIS[[#This Row],[TRADING SYMBOL]],[1]Sheet1!$D:$D,[1]Sheet1!$C:$C)</f>
        <v>386.75</v>
      </c>
      <c r="AE2109">
        <f>MIS[[#This Row],[OrderAverageTradedPrice]]*MIS[[#This Row],[OrderQuantity]]</f>
        <v>16722</v>
      </c>
      <c r="AF2109">
        <f>MIS[[#This Row],[LTP]]*MIS[[#This Row],[OrderQuantity]]</f>
        <v>15470</v>
      </c>
      <c r="AG2109">
        <f>IF(MIS[[#This Row],[OrderSide]]="SELL",MIS[[#This Row],[VALUE]]-MIS[[#This Row],[LIVE_VALUE]],MIS[[#This Row],[LIVE_VALUE]]-MIS[[#This Row],[VALUE]])</f>
        <v>1252</v>
      </c>
      <c r="AH2109" t="str" cm="1">
        <f t="array" ref="AH2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9" t="str">
        <f>MIS[[#This Row],[TRADING SYMBOL]]</f>
        <v>SENSEX2552082500CE</v>
      </c>
      <c r="AJ2109" t="str">
        <f>IF(RIGHT(MIS[[#This Row],[Main/Hedge]],4)="MAIN","MAIN","HEDGE")</f>
        <v>MAIN</v>
      </c>
      <c r="AK2109" t="str" cm="1">
        <f t="array" ref="AK2109">_xlfn._xlws.FILTER(Table4[Column1],ISNUMBER(SEARCH(Table4[Column1],MIS[[#This Row],[OrderUniqueIdentifier]])),"")</f>
        <v>MS</v>
      </c>
    </row>
    <row r="2110" spans="1:37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>
        <f>_xlfn.XLOOKUP(MIS[[#This Row],[TRADING SYMBOL]],[1]Sheet1!$D:$D,[1]Sheet1!$C:$C)</f>
        <v>386.75</v>
      </c>
      <c r="AE2110">
        <f>MIS[[#This Row],[OrderAverageTradedPrice]]*MIS[[#This Row],[OrderQuantity]]</f>
        <v>16574</v>
      </c>
      <c r="AF2110">
        <f>MIS[[#This Row],[LTP]]*MIS[[#This Row],[OrderQuantity]]</f>
        <v>15470</v>
      </c>
      <c r="AG2110">
        <f>IF(MIS[[#This Row],[OrderSide]]="SELL",MIS[[#This Row],[VALUE]]-MIS[[#This Row],[LIVE_VALUE]],MIS[[#This Row],[LIVE_VALUE]]-MIS[[#This Row],[VALUE]])</f>
        <v>1104</v>
      </c>
      <c r="AH2110" t="str" cm="1">
        <f t="array" ref="AH2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0" t="str">
        <f>MIS[[#This Row],[TRADING SYMBOL]]</f>
        <v>SENSEX2552082500CE</v>
      </c>
      <c r="AJ2110" t="str">
        <f>IF(RIGHT(MIS[[#This Row],[Main/Hedge]],4)="MAIN","MAIN","HEDGE")</f>
        <v>MAIN</v>
      </c>
      <c r="AK2110" t="str" cm="1">
        <f t="array" ref="AK2110">_xlfn._xlws.FILTER(Table4[Column1],ISNUMBER(SEARCH(Table4[Column1],MIS[[#This Row],[OrderUniqueIdentifier]])),"")</f>
        <v>MS</v>
      </c>
    </row>
    <row r="2111" spans="1:37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>
        <f>_xlfn.XLOOKUP(MIS[[#This Row],[TRADING SYMBOL]],[1]Sheet1!$D:$D,[1]Sheet1!$C:$C)</f>
        <v>367</v>
      </c>
      <c r="AE2111">
        <f>MIS[[#This Row],[OrderAverageTradedPrice]]*MIS[[#This Row],[OrderQuantity]]</f>
        <v>9612</v>
      </c>
      <c r="AF2111">
        <f>MIS[[#This Row],[LTP]]*MIS[[#This Row],[OrderQuantity]]</f>
        <v>7340</v>
      </c>
      <c r="AG2111">
        <f>IF(MIS[[#This Row],[OrderSide]]="SELL",MIS[[#This Row],[VALUE]]-MIS[[#This Row],[LIVE_VALUE]],MIS[[#This Row],[LIVE_VALUE]]-MIS[[#This Row],[VALUE]])</f>
        <v>2272</v>
      </c>
      <c r="AH2111" t="str" cm="1">
        <f t="array" ref="AH2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1" t="str">
        <f>MIS[[#This Row],[TRADING SYMBOL]]</f>
        <v>SENSEX2552082200PE</v>
      </c>
      <c r="AJ2111" t="str">
        <f>IF(RIGHT(MIS[[#This Row],[Main/Hedge]],4)="MAIN","MAIN","HEDGE")</f>
        <v>MAIN</v>
      </c>
      <c r="AK2111" t="str" cm="1">
        <f t="array" ref="AK2111">_xlfn._xlws.FILTER(Table4[Column1],ISNUMBER(SEARCH(Table4[Column1],MIS[[#This Row],[OrderUniqueIdentifier]])),"")</f>
        <v>MS</v>
      </c>
    </row>
    <row r="2112" spans="1:37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>
        <f>_xlfn.XLOOKUP(MIS[[#This Row],[TRADING SYMBOL]],[1]Sheet1!$D:$D,[1]Sheet1!$C:$C)</f>
        <v>386.75</v>
      </c>
      <c r="AE2112">
        <f>MIS[[#This Row],[OrderAverageTradedPrice]]*MIS[[#This Row],[OrderQuantity]]</f>
        <v>8359</v>
      </c>
      <c r="AF2112">
        <f>MIS[[#This Row],[LTP]]*MIS[[#This Row],[OrderQuantity]]</f>
        <v>7735</v>
      </c>
      <c r="AG2112">
        <f>IF(MIS[[#This Row],[OrderSide]]="SELL",MIS[[#This Row],[VALUE]]-MIS[[#This Row],[LIVE_VALUE]],MIS[[#This Row],[LIVE_VALUE]]-MIS[[#This Row],[VALUE]])</f>
        <v>624</v>
      </c>
      <c r="AH2112" t="str" cm="1">
        <f t="array" ref="AH2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2" t="str">
        <f>MIS[[#This Row],[TRADING SYMBOL]]</f>
        <v>SENSEX2552082500CE</v>
      </c>
      <c r="AJ2112" t="str">
        <f>IF(RIGHT(MIS[[#This Row],[Main/Hedge]],4)="MAIN","MAIN","HEDGE")</f>
        <v>MAIN</v>
      </c>
      <c r="AK2112" t="str" cm="1">
        <f t="array" ref="AK2112">_xlfn._xlws.FILTER(Table4[Column1],ISNUMBER(SEARCH(Table4[Column1],MIS[[#This Row],[OrderUniqueIdentifier]])),"")</f>
        <v>MS</v>
      </c>
    </row>
    <row r="2113" spans="1:37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>
        <f>_xlfn.XLOOKUP(MIS[[#This Row],[TRADING SYMBOL]],[1]Sheet1!$D:$D,[1]Sheet1!$C:$C)</f>
        <v>386.75</v>
      </c>
      <c r="AE2113">
        <f>MIS[[#This Row],[OrderAverageTradedPrice]]*MIS[[#This Row],[OrderQuantity]]</f>
        <v>16579</v>
      </c>
      <c r="AF2113">
        <f>MIS[[#This Row],[LTP]]*MIS[[#This Row],[OrderQuantity]]</f>
        <v>15470</v>
      </c>
      <c r="AG2113">
        <f>IF(MIS[[#This Row],[OrderSide]]="SELL",MIS[[#This Row],[VALUE]]-MIS[[#This Row],[LIVE_VALUE]],MIS[[#This Row],[LIVE_VALUE]]-MIS[[#This Row],[VALUE]])</f>
        <v>1109</v>
      </c>
      <c r="AH2113" t="str" cm="1">
        <f t="array" ref="AH2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3" t="str">
        <f>MIS[[#This Row],[TRADING SYMBOL]]</f>
        <v>SENSEX2552082500CE</v>
      </c>
      <c r="AJ2113" t="str">
        <f>IF(RIGHT(MIS[[#This Row],[Main/Hedge]],4)="MAIN","MAIN","HEDGE")</f>
        <v>MAIN</v>
      </c>
      <c r="AK2113" t="str" cm="1">
        <f t="array" ref="AK2113">_xlfn._xlws.FILTER(Table4[Column1],ISNUMBER(SEARCH(Table4[Column1],MIS[[#This Row],[OrderUniqueIdentifier]])),"")</f>
        <v>MS</v>
      </c>
    </row>
    <row r="2114" spans="1:37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>
        <f>_xlfn.XLOOKUP(MIS[[#This Row],[TRADING SYMBOL]],[1]Sheet1!$D:$D,[1]Sheet1!$C:$C)</f>
        <v>328</v>
      </c>
      <c r="AE2114">
        <f>MIS[[#This Row],[OrderAverageTradedPrice]]*MIS[[#This Row],[OrderQuantity]]</f>
        <v>17444</v>
      </c>
      <c r="AF2114">
        <f>MIS[[#This Row],[LTP]]*MIS[[#This Row],[OrderQuantity]]</f>
        <v>13120</v>
      </c>
      <c r="AG2114">
        <f>IF(MIS[[#This Row],[OrderSide]]="SELL",MIS[[#This Row],[VALUE]]-MIS[[#This Row],[LIVE_VALUE]],MIS[[#This Row],[LIVE_VALUE]]-MIS[[#This Row],[VALUE]])</f>
        <v>4324</v>
      </c>
      <c r="AH2114" t="str" cm="1">
        <f t="array" ref="AH2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4" t="str">
        <f>MIS[[#This Row],[TRADING SYMBOL]]</f>
        <v>SENSEX2552082100PE</v>
      </c>
      <c r="AJ2114" t="str">
        <f>IF(RIGHT(MIS[[#This Row],[Main/Hedge]],4)="MAIN","MAIN","HEDGE")</f>
        <v>MAIN</v>
      </c>
      <c r="AK2114" t="str" cm="1">
        <f t="array" ref="AK2114">_xlfn._xlws.FILTER(Table4[Column1],ISNUMBER(SEARCH(Table4[Column1],MIS[[#This Row],[OrderUniqueIdentifier]])),"")</f>
        <v>MS</v>
      </c>
    </row>
    <row r="2115" spans="1:37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>
        <f>_xlfn.XLOOKUP(MIS[[#This Row],[TRADING SYMBOL]],[1]Sheet1!$D:$D,[1]Sheet1!$C:$C)</f>
        <v>328</v>
      </c>
      <c r="AE2115">
        <f>MIS[[#This Row],[OrderAverageTradedPrice]]*MIS[[#This Row],[OrderQuantity]]</f>
        <v>8730</v>
      </c>
      <c r="AF2115">
        <f>MIS[[#This Row],[LTP]]*MIS[[#This Row],[OrderQuantity]]</f>
        <v>6560</v>
      </c>
      <c r="AG2115">
        <f>IF(MIS[[#This Row],[OrderSide]]="SELL",MIS[[#This Row],[VALUE]]-MIS[[#This Row],[LIVE_VALUE]],MIS[[#This Row],[LIVE_VALUE]]-MIS[[#This Row],[VALUE]])</f>
        <v>2170</v>
      </c>
      <c r="AH2115" t="str" cm="1">
        <f t="array" ref="AH2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5" t="str">
        <f>MIS[[#This Row],[TRADING SYMBOL]]</f>
        <v>SENSEX2552082100PE</v>
      </c>
      <c r="AJ2115" t="str">
        <f>IF(RIGHT(MIS[[#This Row],[Main/Hedge]],4)="MAIN","MAIN","HEDGE")</f>
        <v>MAIN</v>
      </c>
      <c r="AK2115" t="str" cm="1">
        <f t="array" ref="AK2115">_xlfn._xlws.FILTER(Table4[Column1],ISNUMBER(SEARCH(Table4[Column1],MIS[[#This Row],[OrderUniqueIdentifier]])),"")</f>
        <v>MS</v>
      </c>
    </row>
    <row r="2116" spans="1:37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>
        <f>_xlfn.XLOOKUP(MIS[[#This Row],[TRADING SYMBOL]],[1]Sheet1!$D:$D,[1]Sheet1!$C:$C)</f>
        <v>386.75</v>
      </c>
      <c r="AE2116">
        <f>MIS[[#This Row],[OrderAverageTradedPrice]]*MIS[[#This Row],[OrderQuantity]]</f>
        <v>8364</v>
      </c>
      <c r="AF2116">
        <f>MIS[[#This Row],[LTP]]*MIS[[#This Row],[OrderQuantity]]</f>
        <v>7735</v>
      </c>
      <c r="AG2116">
        <f>IF(MIS[[#This Row],[OrderSide]]="SELL",MIS[[#This Row],[VALUE]]-MIS[[#This Row],[LIVE_VALUE]],MIS[[#This Row],[LIVE_VALUE]]-MIS[[#This Row],[VALUE]])</f>
        <v>629</v>
      </c>
      <c r="AH2116" t="str" cm="1">
        <f t="array" ref="AH2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6" t="str">
        <f>MIS[[#This Row],[TRADING SYMBOL]]</f>
        <v>SENSEX2552082500CE</v>
      </c>
      <c r="AJ2116" t="str">
        <f>IF(RIGHT(MIS[[#This Row],[Main/Hedge]],4)="MAIN","MAIN","HEDGE")</f>
        <v>MAIN</v>
      </c>
      <c r="AK2116" t="str" cm="1">
        <f t="array" ref="AK2116">_xlfn._xlws.FILTER(Table4[Column1],ISNUMBER(SEARCH(Table4[Column1],MIS[[#This Row],[OrderUniqueIdentifier]])),"")</f>
        <v>MS</v>
      </c>
    </row>
    <row r="2117" spans="1:37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>
        <f>_xlfn.XLOOKUP(MIS[[#This Row],[TRADING SYMBOL]],[1]Sheet1!$D:$D,[1]Sheet1!$C:$C)</f>
        <v>328</v>
      </c>
      <c r="AE2117">
        <f>MIS[[#This Row],[OrderAverageTradedPrice]]*MIS[[#This Row],[OrderQuantity]]</f>
        <v>8732</v>
      </c>
      <c r="AF2117">
        <f>MIS[[#This Row],[LTP]]*MIS[[#This Row],[OrderQuantity]]</f>
        <v>6560</v>
      </c>
      <c r="AG2117">
        <f>IF(MIS[[#This Row],[OrderSide]]="SELL",MIS[[#This Row],[VALUE]]-MIS[[#This Row],[LIVE_VALUE]],MIS[[#This Row],[LIVE_VALUE]]-MIS[[#This Row],[VALUE]])</f>
        <v>2172</v>
      </c>
      <c r="AH2117" t="str" cm="1">
        <f t="array" ref="AH2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7" t="str">
        <f>MIS[[#This Row],[TRADING SYMBOL]]</f>
        <v>SENSEX2552082100PE</v>
      </c>
      <c r="AJ2117" t="str">
        <f>IF(RIGHT(MIS[[#This Row],[Main/Hedge]],4)="MAIN","MAIN","HEDGE")</f>
        <v>MAIN</v>
      </c>
      <c r="AK2117" t="str" cm="1">
        <f t="array" ref="AK2117">_xlfn._xlws.FILTER(Table4[Column1],ISNUMBER(SEARCH(Table4[Column1],MIS[[#This Row],[OrderUniqueIdentifier]])),"")</f>
        <v>MS</v>
      </c>
    </row>
    <row r="2118" spans="1:37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>
        <f>_xlfn.XLOOKUP(MIS[[#This Row],[TRADING SYMBOL]],[1]Sheet1!$D:$D,[1]Sheet1!$C:$C)</f>
        <v>328</v>
      </c>
      <c r="AE2118">
        <f>MIS[[#This Row],[OrderAverageTradedPrice]]*MIS[[#This Row],[OrderQuantity]]</f>
        <v>35029</v>
      </c>
      <c r="AF2118">
        <f>MIS[[#This Row],[LTP]]*MIS[[#This Row],[OrderQuantity]]</f>
        <v>26240</v>
      </c>
      <c r="AG2118">
        <f>IF(MIS[[#This Row],[OrderSide]]="SELL",MIS[[#This Row],[VALUE]]-MIS[[#This Row],[LIVE_VALUE]],MIS[[#This Row],[LIVE_VALUE]]-MIS[[#This Row],[VALUE]])</f>
        <v>8789</v>
      </c>
      <c r="AH2118" t="str" cm="1">
        <f t="array" ref="AH2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8" t="str">
        <f>MIS[[#This Row],[TRADING SYMBOL]]</f>
        <v>SENSEX2552082100PE</v>
      </c>
      <c r="AJ2118" t="str">
        <f>IF(RIGHT(MIS[[#This Row],[Main/Hedge]],4)="MAIN","MAIN","HEDGE")</f>
        <v>MAIN</v>
      </c>
      <c r="AK2118" t="str" cm="1">
        <f t="array" ref="AK2118">_xlfn._xlws.FILTER(Table4[Column1],ISNUMBER(SEARCH(Table4[Column1],MIS[[#This Row],[OrderUniqueIdentifier]])),"")</f>
        <v>MS</v>
      </c>
    </row>
    <row r="2119" spans="1:37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>
        <f>_xlfn.XLOOKUP(MIS[[#This Row],[TRADING SYMBOL]],[1]Sheet1!$D:$D,[1]Sheet1!$C:$C)</f>
        <v>386.75</v>
      </c>
      <c r="AE2119">
        <f>MIS[[#This Row],[OrderAverageTradedPrice]]*MIS[[#This Row],[OrderQuantity]]</f>
        <v>16712</v>
      </c>
      <c r="AF2119">
        <f>MIS[[#This Row],[LTP]]*MIS[[#This Row],[OrderQuantity]]</f>
        <v>15470</v>
      </c>
      <c r="AG2119">
        <f>IF(MIS[[#This Row],[OrderSide]]="SELL",MIS[[#This Row],[VALUE]]-MIS[[#This Row],[LIVE_VALUE]],MIS[[#This Row],[LIVE_VALUE]]-MIS[[#This Row],[VALUE]])</f>
        <v>1242</v>
      </c>
      <c r="AH2119" t="str" cm="1">
        <f t="array" ref="AH2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9" t="str">
        <f>MIS[[#This Row],[TRADING SYMBOL]]</f>
        <v>SENSEX2552082500CE</v>
      </c>
      <c r="AJ2119" t="str">
        <f>IF(RIGHT(MIS[[#This Row],[Main/Hedge]],4)="MAIN","MAIN","HEDGE")</f>
        <v>MAIN</v>
      </c>
      <c r="AK2119" t="str" cm="1">
        <f t="array" ref="AK2119">_xlfn._xlws.FILTER(Table4[Column1],ISNUMBER(SEARCH(Table4[Column1],MIS[[#This Row],[OrderUniqueIdentifier]])),"")</f>
        <v>MS</v>
      </c>
    </row>
    <row r="2120" spans="1:37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>
        <f>_xlfn.XLOOKUP(MIS[[#This Row],[TRADING SYMBOL]],[1]Sheet1!$D:$D,[1]Sheet1!$C:$C)</f>
        <v>441.2</v>
      </c>
      <c r="AE2120">
        <f>MIS[[#This Row],[OrderAverageTradedPrice]]*MIS[[#This Row],[OrderQuantity]]</f>
        <v>9233</v>
      </c>
      <c r="AF2120">
        <f>MIS[[#This Row],[LTP]]*MIS[[#This Row],[OrderQuantity]]</f>
        <v>8824</v>
      </c>
      <c r="AG2120">
        <f>IF(MIS[[#This Row],[OrderSide]]="SELL",MIS[[#This Row],[VALUE]]-MIS[[#This Row],[LIVE_VALUE]],MIS[[#This Row],[LIVE_VALUE]]-MIS[[#This Row],[VALUE]])</f>
        <v>409</v>
      </c>
      <c r="AH2120" t="str" cm="1">
        <f t="array" ref="AH2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0" t="str">
        <f>MIS[[#This Row],[TRADING SYMBOL]]</f>
        <v>SENSEX2552082400CE</v>
      </c>
      <c r="AJ2120" t="str">
        <f>IF(RIGHT(MIS[[#This Row],[Main/Hedge]],4)="MAIN","MAIN","HEDGE")</f>
        <v>MAIN</v>
      </c>
      <c r="AK2120" t="str" cm="1">
        <f t="array" ref="AK2120">_xlfn._xlws.FILTER(Table4[Column1],ISNUMBER(SEARCH(Table4[Column1],MIS[[#This Row],[OrderUniqueIdentifier]])),"")</f>
        <v>MS</v>
      </c>
    </row>
    <row r="2121" spans="1:37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>
        <f>_xlfn.XLOOKUP(MIS[[#This Row],[TRADING SYMBOL]],[1]Sheet1!$D:$D,[1]Sheet1!$C:$C)</f>
        <v>367</v>
      </c>
      <c r="AE2121">
        <f>MIS[[#This Row],[OrderAverageTradedPrice]]*MIS[[#This Row],[OrderQuantity]]</f>
        <v>9618</v>
      </c>
      <c r="AF2121">
        <f>MIS[[#This Row],[LTP]]*MIS[[#This Row],[OrderQuantity]]</f>
        <v>7340</v>
      </c>
      <c r="AG2121">
        <f>IF(MIS[[#This Row],[OrderSide]]="SELL",MIS[[#This Row],[VALUE]]-MIS[[#This Row],[LIVE_VALUE]],MIS[[#This Row],[LIVE_VALUE]]-MIS[[#This Row],[VALUE]])</f>
        <v>2278</v>
      </c>
      <c r="AH2121" t="str" cm="1">
        <f t="array" ref="AH2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1" t="str">
        <f>MIS[[#This Row],[TRADING SYMBOL]]</f>
        <v>SENSEX2552082200PE</v>
      </c>
      <c r="AJ2121" t="str">
        <f>IF(RIGHT(MIS[[#This Row],[Main/Hedge]],4)="MAIN","MAIN","HEDGE")</f>
        <v>MAIN</v>
      </c>
      <c r="AK2121" t="str" cm="1">
        <f t="array" ref="AK2121">_xlfn._xlws.FILTER(Table4[Column1],ISNUMBER(SEARCH(Table4[Column1],MIS[[#This Row],[OrderUniqueIdentifier]])),"")</f>
        <v>MS</v>
      </c>
    </row>
    <row r="2122" spans="1:37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>
        <f>_xlfn.XLOOKUP(MIS[[#This Row],[TRADING SYMBOL]],[1]Sheet1!$D:$D,[1]Sheet1!$C:$C)</f>
        <v>328</v>
      </c>
      <c r="AE2122">
        <f>MIS[[#This Row],[OrderAverageTradedPrice]]*MIS[[#This Row],[OrderQuantity]]</f>
        <v>43783</v>
      </c>
      <c r="AF2122">
        <f>MIS[[#This Row],[LTP]]*MIS[[#This Row],[OrderQuantity]]</f>
        <v>32800</v>
      </c>
      <c r="AG2122">
        <f>IF(MIS[[#This Row],[OrderSide]]="SELL",MIS[[#This Row],[VALUE]]-MIS[[#This Row],[LIVE_VALUE]],MIS[[#This Row],[LIVE_VALUE]]-MIS[[#This Row],[VALUE]])</f>
        <v>10983</v>
      </c>
      <c r="AH2122" t="str" cm="1">
        <f t="array" ref="AH2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2" t="str">
        <f>MIS[[#This Row],[TRADING SYMBOL]]</f>
        <v>SENSEX2552082100PE</v>
      </c>
      <c r="AJ2122" t="str">
        <f>IF(RIGHT(MIS[[#This Row],[Main/Hedge]],4)="MAIN","MAIN","HEDGE")</f>
        <v>MAIN</v>
      </c>
      <c r="AK2122" t="str" cm="1">
        <f t="array" ref="AK2122">_xlfn._xlws.FILTER(Table4[Column1],ISNUMBER(SEARCH(Table4[Column1],MIS[[#This Row],[OrderUniqueIdentifier]])),"")</f>
        <v>MS</v>
      </c>
    </row>
    <row r="2123" spans="1:37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>
        <f>_xlfn.XLOOKUP(MIS[[#This Row],[TRADING SYMBOL]],[1]Sheet1!$D:$D,[1]Sheet1!$C:$C)</f>
        <v>386.75</v>
      </c>
      <c r="AE2123">
        <f>MIS[[#This Row],[OrderAverageTradedPrice]]*MIS[[#This Row],[OrderQuantity]]</f>
        <v>8370</v>
      </c>
      <c r="AF2123">
        <f>MIS[[#This Row],[LTP]]*MIS[[#This Row],[OrderQuantity]]</f>
        <v>7735</v>
      </c>
      <c r="AG2123">
        <f>IF(MIS[[#This Row],[OrderSide]]="SELL",MIS[[#This Row],[VALUE]]-MIS[[#This Row],[LIVE_VALUE]],MIS[[#This Row],[LIVE_VALUE]]-MIS[[#This Row],[VALUE]])</f>
        <v>635</v>
      </c>
      <c r="AH2123" t="str" cm="1">
        <f t="array" ref="AH2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3" t="str">
        <f>MIS[[#This Row],[TRADING SYMBOL]]</f>
        <v>SENSEX2552082500CE</v>
      </c>
      <c r="AJ2123" t="str">
        <f>IF(RIGHT(MIS[[#This Row],[Main/Hedge]],4)="MAIN","MAIN","HEDGE")</f>
        <v>MAIN</v>
      </c>
      <c r="AK2123" t="str" cm="1">
        <f t="array" ref="AK2123">_xlfn._xlws.FILTER(Table4[Column1],ISNUMBER(SEARCH(Table4[Column1],MIS[[#This Row],[OrderUniqueIdentifier]])),"")</f>
        <v>MS</v>
      </c>
    </row>
    <row r="2124" spans="1:37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>
        <f>_xlfn.XLOOKUP(MIS[[#This Row],[TRADING SYMBOL]],[1]Sheet1!$D:$D,[1]Sheet1!$C:$C)</f>
        <v>328</v>
      </c>
      <c r="AE2124">
        <f>MIS[[#This Row],[OrderAverageTradedPrice]]*MIS[[#This Row],[OrderQuantity]]</f>
        <v>8726</v>
      </c>
      <c r="AF2124">
        <f>MIS[[#This Row],[LTP]]*MIS[[#This Row],[OrderQuantity]]</f>
        <v>6560</v>
      </c>
      <c r="AG2124">
        <f>IF(MIS[[#This Row],[OrderSide]]="SELL",MIS[[#This Row],[VALUE]]-MIS[[#This Row],[LIVE_VALUE]],MIS[[#This Row],[LIVE_VALUE]]-MIS[[#This Row],[VALUE]])</f>
        <v>2166</v>
      </c>
      <c r="AH2124" t="str" cm="1">
        <f t="array" ref="AH2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4" t="str">
        <f>MIS[[#This Row],[TRADING SYMBOL]]</f>
        <v>SENSEX2552082100PE</v>
      </c>
      <c r="AJ2124" t="str">
        <f>IF(RIGHT(MIS[[#This Row],[Main/Hedge]],4)="MAIN","MAIN","HEDGE")</f>
        <v>MAIN</v>
      </c>
      <c r="AK2124" t="str" cm="1">
        <f t="array" ref="AK2124">_xlfn._xlws.FILTER(Table4[Column1],ISNUMBER(SEARCH(Table4[Column1],MIS[[#This Row],[OrderUniqueIdentifier]])),"")</f>
        <v>MS</v>
      </c>
    </row>
    <row r="2125" spans="1:37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>
        <f>_xlfn.XLOOKUP(MIS[[#This Row],[TRADING SYMBOL]],[1]Sheet1!$D:$D,[1]Sheet1!$C:$C)</f>
        <v>328</v>
      </c>
      <c r="AE2125">
        <f>MIS[[#This Row],[OrderAverageTradedPrice]]*MIS[[#This Row],[OrderQuantity]]</f>
        <v>17530</v>
      </c>
      <c r="AF2125">
        <f>MIS[[#This Row],[LTP]]*MIS[[#This Row],[OrderQuantity]]</f>
        <v>13120</v>
      </c>
      <c r="AG2125">
        <f>IF(MIS[[#This Row],[OrderSide]]="SELL",MIS[[#This Row],[VALUE]]-MIS[[#This Row],[LIVE_VALUE]],MIS[[#This Row],[LIVE_VALUE]]-MIS[[#This Row],[VALUE]])</f>
        <v>4410</v>
      </c>
      <c r="AH2125" t="str" cm="1">
        <f t="array" ref="AH2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5" t="str">
        <f>MIS[[#This Row],[TRADING SYMBOL]]</f>
        <v>SENSEX2552082100PE</v>
      </c>
      <c r="AJ2125" t="str">
        <f>IF(RIGHT(MIS[[#This Row],[Main/Hedge]],4)="MAIN","MAIN","HEDGE")</f>
        <v>MAIN</v>
      </c>
      <c r="AK2125" t="str" cm="1">
        <f t="array" ref="AK2125">_xlfn._xlws.FILTER(Table4[Column1],ISNUMBER(SEARCH(Table4[Column1],MIS[[#This Row],[OrderUniqueIdentifier]])),"")</f>
        <v>MS</v>
      </c>
    </row>
    <row r="2126" spans="1:37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>
        <f>_xlfn.XLOOKUP(MIS[[#This Row],[TRADING SYMBOL]],[1]Sheet1!$D:$D,[1]Sheet1!$C:$C)</f>
        <v>328</v>
      </c>
      <c r="AE2126">
        <f>MIS[[#This Row],[OrderAverageTradedPrice]]*MIS[[#This Row],[OrderQuantity]]</f>
        <v>8774</v>
      </c>
      <c r="AF2126">
        <f>MIS[[#This Row],[LTP]]*MIS[[#This Row],[OrderQuantity]]</f>
        <v>6560</v>
      </c>
      <c r="AG2126">
        <f>IF(MIS[[#This Row],[OrderSide]]="SELL",MIS[[#This Row],[VALUE]]-MIS[[#This Row],[LIVE_VALUE]],MIS[[#This Row],[LIVE_VALUE]]-MIS[[#This Row],[VALUE]])</f>
        <v>2214</v>
      </c>
      <c r="AH2126" t="str" cm="1">
        <f t="array" ref="AH2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6" t="str">
        <f>MIS[[#This Row],[TRADING SYMBOL]]</f>
        <v>SENSEX2552082100PE</v>
      </c>
      <c r="AJ2126" t="str">
        <f>IF(RIGHT(MIS[[#This Row],[Main/Hedge]],4)="MAIN","MAIN","HEDGE")</f>
        <v>MAIN</v>
      </c>
      <c r="AK2126" t="str" cm="1">
        <f t="array" ref="AK2126">_xlfn._xlws.FILTER(Table4[Column1],ISNUMBER(SEARCH(Table4[Column1],MIS[[#This Row],[OrderUniqueIdentifier]])),"")</f>
        <v>MS</v>
      </c>
    </row>
    <row r="2127" spans="1:37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>
        <f>_xlfn.XLOOKUP(MIS[[#This Row],[TRADING SYMBOL]],[1]Sheet1!$D:$D,[1]Sheet1!$C:$C)</f>
        <v>367</v>
      </c>
      <c r="AE2127">
        <f>MIS[[#This Row],[OrderAverageTradedPrice]]*MIS[[#This Row],[OrderQuantity]]</f>
        <v>9566</v>
      </c>
      <c r="AF2127">
        <f>MIS[[#This Row],[LTP]]*MIS[[#This Row],[OrderQuantity]]</f>
        <v>7340</v>
      </c>
      <c r="AG2127">
        <f>IF(MIS[[#This Row],[OrderSide]]="SELL",MIS[[#This Row],[VALUE]]-MIS[[#This Row],[LIVE_VALUE]],MIS[[#This Row],[LIVE_VALUE]]-MIS[[#This Row],[VALUE]])</f>
        <v>2226</v>
      </c>
      <c r="AH2127" t="str" cm="1">
        <f t="array" ref="AH2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7" t="str">
        <f>MIS[[#This Row],[TRADING SYMBOL]]</f>
        <v>SENSEX2552082200PE</v>
      </c>
      <c r="AJ2127" t="str">
        <f>IF(RIGHT(MIS[[#This Row],[Main/Hedge]],4)="MAIN","MAIN","HEDGE")</f>
        <v>MAIN</v>
      </c>
      <c r="AK2127" t="str" cm="1">
        <f t="array" ref="AK2127">_xlfn._xlws.FILTER(Table4[Column1],ISNUMBER(SEARCH(Table4[Column1],MIS[[#This Row],[OrderUniqueIdentifier]])),"")</f>
        <v>MS</v>
      </c>
    </row>
    <row r="2128" spans="1:37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>
        <f>_xlfn.XLOOKUP(MIS[[#This Row],[TRADING SYMBOL]],[1]Sheet1!$D:$D,[1]Sheet1!$C:$C)</f>
        <v>328</v>
      </c>
      <c r="AE2128">
        <f>MIS[[#This Row],[OrderAverageTradedPrice]]*MIS[[#This Row],[OrderQuantity]]</f>
        <v>17525</v>
      </c>
      <c r="AF2128">
        <f>MIS[[#This Row],[LTP]]*MIS[[#This Row],[OrderQuantity]]</f>
        <v>13120</v>
      </c>
      <c r="AG2128">
        <f>IF(MIS[[#This Row],[OrderSide]]="SELL",MIS[[#This Row],[VALUE]]-MIS[[#This Row],[LIVE_VALUE]],MIS[[#This Row],[LIVE_VALUE]]-MIS[[#This Row],[VALUE]])</f>
        <v>4405</v>
      </c>
      <c r="AH2128" t="str" cm="1">
        <f t="array" ref="AH2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8" t="str">
        <f>MIS[[#This Row],[TRADING SYMBOL]]</f>
        <v>SENSEX2552082100PE</v>
      </c>
      <c r="AJ2128" t="str">
        <f>IF(RIGHT(MIS[[#This Row],[Main/Hedge]],4)="MAIN","MAIN","HEDGE")</f>
        <v>MAIN</v>
      </c>
      <c r="AK2128" t="str" cm="1">
        <f t="array" ref="AK2128">_xlfn._xlws.FILTER(Table4[Column1],ISNUMBER(SEARCH(Table4[Column1],MIS[[#This Row],[OrderUniqueIdentifier]])),"")</f>
        <v>MS</v>
      </c>
    </row>
    <row r="2129" spans="1:37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>
        <f>_xlfn.XLOOKUP(MIS[[#This Row],[TRADING SYMBOL]],[1]Sheet1!$D:$D,[1]Sheet1!$C:$C)</f>
        <v>328</v>
      </c>
      <c r="AE2129">
        <f>MIS[[#This Row],[OrderAverageTradedPrice]]*MIS[[#This Row],[OrderQuantity]]</f>
        <v>8726</v>
      </c>
      <c r="AF2129">
        <f>MIS[[#This Row],[LTP]]*MIS[[#This Row],[OrderQuantity]]</f>
        <v>6560</v>
      </c>
      <c r="AG2129">
        <f>IF(MIS[[#This Row],[OrderSide]]="SELL",MIS[[#This Row],[VALUE]]-MIS[[#This Row],[LIVE_VALUE]],MIS[[#This Row],[LIVE_VALUE]]-MIS[[#This Row],[VALUE]])</f>
        <v>2166</v>
      </c>
      <c r="AH2129" t="str" cm="1">
        <f t="array" ref="AH2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9" t="str">
        <f>MIS[[#This Row],[TRADING SYMBOL]]</f>
        <v>SENSEX2552082100PE</v>
      </c>
      <c r="AJ2129" t="str">
        <f>IF(RIGHT(MIS[[#This Row],[Main/Hedge]],4)="MAIN","MAIN","HEDGE")</f>
        <v>MAIN</v>
      </c>
      <c r="AK2129" t="str" cm="1">
        <f t="array" ref="AK2129">_xlfn._xlws.FILTER(Table4[Column1],ISNUMBER(SEARCH(Table4[Column1],MIS[[#This Row],[OrderUniqueIdentifier]])),"")</f>
        <v>MS</v>
      </c>
    </row>
    <row r="2130" spans="1:37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>
        <f>_xlfn.XLOOKUP(MIS[[#This Row],[TRADING SYMBOL]],[1]Sheet1!$D:$D,[1]Sheet1!$C:$C)</f>
        <v>386.75</v>
      </c>
      <c r="AE2130">
        <f>MIS[[#This Row],[OrderAverageTradedPrice]]*MIS[[#This Row],[OrderQuantity]]</f>
        <v>16702</v>
      </c>
      <c r="AF2130">
        <f>MIS[[#This Row],[LTP]]*MIS[[#This Row],[OrderQuantity]]</f>
        <v>15470</v>
      </c>
      <c r="AG2130">
        <f>IF(MIS[[#This Row],[OrderSide]]="SELL",MIS[[#This Row],[VALUE]]-MIS[[#This Row],[LIVE_VALUE]],MIS[[#This Row],[LIVE_VALUE]]-MIS[[#This Row],[VALUE]])</f>
        <v>1232</v>
      </c>
      <c r="AH2130" t="str" cm="1">
        <f t="array" ref="AH2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0" t="str">
        <f>MIS[[#This Row],[TRADING SYMBOL]]</f>
        <v>SENSEX2552082500CE</v>
      </c>
      <c r="AJ2130" t="str">
        <f>IF(RIGHT(MIS[[#This Row],[Main/Hedge]],4)="MAIN","MAIN","HEDGE")</f>
        <v>MAIN</v>
      </c>
      <c r="AK2130" t="str" cm="1">
        <f t="array" ref="AK2130">_xlfn._xlws.FILTER(Table4[Column1],ISNUMBER(SEARCH(Table4[Column1],MIS[[#This Row],[OrderUniqueIdentifier]])),"")</f>
        <v>MS</v>
      </c>
    </row>
    <row r="2131" spans="1:37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>
        <f>_xlfn.XLOOKUP(MIS[[#This Row],[TRADING SYMBOL]],[1]Sheet1!$D:$D,[1]Sheet1!$C:$C)</f>
        <v>441.2</v>
      </c>
      <c r="AE2131">
        <f>MIS[[#This Row],[OrderAverageTradedPrice]]*MIS[[#This Row],[OrderQuantity]]</f>
        <v>9222</v>
      </c>
      <c r="AF2131">
        <f>MIS[[#This Row],[LTP]]*MIS[[#This Row],[OrderQuantity]]</f>
        <v>8824</v>
      </c>
      <c r="AG2131">
        <f>IF(MIS[[#This Row],[OrderSide]]="SELL",MIS[[#This Row],[VALUE]]-MIS[[#This Row],[LIVE_VALUE]],MIS[[#This Row],[LIVE_VALUE]]-MIS[[#This Row],[VALUE]])</f>
        <v>398</v>
      </c>
      <c r="AH2131" t="str" cm="1">
        <f t="array" ref="AH2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1" t="str">
        <f>MIS[[#This Row],[TRADING SYMBOL]]</f>
        <v>SENSEX2552082400CE</v>
      </c>
      <c r="AJ2131" t="str">
        <f>IF(RIGHT(MIS[[#This Row],[Main/Hedge]],4)="MAIN","MAIN","HEDGE")</f>
        <v>MAIN</v>
      </c>
      <c r="AK2131" t="str" cm="1">
        <f t="array" ref="AK2131">_xlfn._xlws.FILTER(Table4[Column1],ISNUMBER(SEARCH(Table4[Column1],MIS[[#This Row],[OrderUniqueIdentifier]])),"")</f>
        <v>MS</v>
      </c>
    </row>
    <row r="2132" spans="1:37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>
        <f>_xlfn.XLOOKUP(MIS[[#This Row],[TRADING SYMBOL]],[1]Sheet1!$D:$D,[1]Sheet1!$C:$C)</f>
        <v>367</v>
      </c>
      <c r="AE2132">
        <f>MIS[[#This Row],[OrderAverageTradedPrice]]*MIS[[#This Row],[OrderQuantity]]</f>
        <v>9571</v>
      </c>
      <c r="AF2132">
        <f>MIS[[#This Row],[LTP]]*MIS[[#This Row],[OrderQuantity]]</f>
        <v>7340</v>
      </c>
      <c r="AG2132">
        <f>IF(MIS[[#This Row],[OrderSide]]="SELL",MIS[[#This Row],[VALUE]]-MIS[[#This Row],[LIVE_VALUE]],MIS[[#This Row],[LIVE_VALUE]]-MIS[[#This Row],[VALUE]])</f>
        <v>2231</v>
      </c>
      <c r="AH2132" t="str" cm="1">
        <f t="array" ref="AH2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2" t="str">
        <f>MIS[[#This Row],[TRADING SYMBOL]]</f>
        <v>SENSEX2552082200PE</v>
      </c>
      <c r="AJ2132" t="str">
        <f>IF(RIGHT(MIS[[#This Row],[Main/Hedge]],4)="MAIN","MAIN","HEDGE")</f>
        <v>MAIN</v>
      </c>
      <c r="AK2132" t="str" cm="1">
        <f t="array" ref="AK2132">_xlfn._xlws.FILTER(Table4[Column1],ISNUMBER(SEARCH(Table4[Column1],MIS[[#This Row],[OrderUniqueIdentifier]])),"")</f>
        <v>MS</v>
      </c>
    </row>
    <row r="2133" spans="1:37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>
        <f>_xlfn.XLOOKUP(MIS[[#This Row],[TRADING SYMBOL]],[1]Sheet1!$D:$D,[1]Sheet1!$C:$C)</f>
        <v>367</v>
      </c>
      <c r="AE2133">
        <f>MIS[[#This Row],[OrderAverageTradedPrice]]*MIS[[#This Row],[OrderQuantity]]</f>
        <v>9571</v>
      </c>
      <c r="AF2133">
        <f>MIS[[#This Row],[LTP]]*MIS[[#This Row],[OrderQuantity]]</f>
        <v>7340</v>
      </c>
      <c r="AG2133">
        <f>IF(MIS[[#This Row],[OrderSide]]="SELL",MIS[[#This Row],[VALUE]]-MIS[[#This Row],[LIVE_VALUE]],MIS[[#This Row],[LIVE_VALUE]]-MIS[[#This Row],[VALUE]])</f>
        <v>2231</v>
      </c>
      <c r="AH2133" t="str" cm="1">
        <f t="array" ref="AH2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3" t="str">
        <f>MIS[[#This Row],[TRADING SYMBOL]]</f>
        <v>SENSEX2552082200PE</v>
      </c>
      <c r="AJ2133" t="str">
        <f>IF(RIGHT(MIS[[#This Row],[Main/Hedge]],4)="MAIN","MAIN","HEDGE")</f>
        <v>MAIN</v>
      </c>
      <c r="AK2133" t="str" cm="1">
        <f t="array" ref="AK2133">_xlfn._xlws.FILTER(Table4[Column1],ISNUMBER(SEARCH(Table4[Column1],MIS[[#This Row],[OrderUniqueIdentifier]])),"")</f>
        <v>MS</v>
      </c>
    </row>
    <row r="2134" spans="1:37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>
        <f>_xlfn.XLOOKUP(MIS[[#This Row],[TRADING SYMBOL]],[1]Sheet1!$D:$D,[1]Sheet1!$C:$C)</f>
        <v>386.75</v>
      </c>
      <c r="AE2134">
        <f>MIS[[#This Row],[OrderAverageTradedPrice]]*MIS[[#This Row],[OrderQuantity]]</f>
        <v>8356</v>
      </c>
      <c r="AF2134">
        <f>MIS[[#This Row],[LTP]]*MIS[[#This Row],[OrderQuantity]]</f>
        <v>7735</v>
      </c>
      <c r="AG2134">
        <f>IF(MIS[[#This Row],[OrderSide]]="SELL",MIS[[#This Row],[VALUE]]-MIS[[#This Row],[LIVE_VALUE]],MIS[[#This Row],[LIVE_VALUE]]-MIS[[#This Row],[VALUE]])</f>
        <v>621</v>
      </c>
      <c r="AH2134" t="str" cm="1">
        <f t="array" ref="AH2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4" t="str">
        <f>MIS[[#This Row],[TRADING SYMBOL]]</f>
        <v>SENSEX2552082500CE</v>
      </c>
      <c r="AJ2134" t="str">
        <f>IF(RIGHT(MIS[[#This Row],[Main/Hedge]],4)="MAIN","MAIN","HEDGE")</f>
        <v>MAIN</v>
      </c>
      <c r="AK2134" t="str" cm="1">
        <f t="array" ref="AK2134">_xlfn._xlws.FILTER(Table4[Column1],ISNUMBER(SEARCH(Table4[Column1],MIS[[#This Row],[OrderUniqueIdentifier]])),"")</f>
        <v>MS</v>
      </c>
    </row>
    <row r="2135" spans="1:37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>
        <f>_xlfn.XLOOKUP(MIS[[#This Row],[TRADING SYMBOL]],[1]Sheet1!$D:$D,[1]Sheet1!$C:$C)</f>
        <v>328</v>
      </c>
      <c r="AE2135">
        <f>MIS[[#This Row],[OrderAverageTradedPrice]]*MIS[[#This Row],[OrderQuantity]]</f>
        <v>17446</v>
      </c>
      <c r="AF2135">
        <f>MIS[[#This Row],[LTP]]*MIS[[#This Row],[OrderQuantity]]</f>
        <v>13120</v>
      </c>
      <c r="AG2135">
        <f>IF(MIS[[#This Row],[OrderSide]]="SELL",MIS[[#This Row],[VALUE]]-MIS[[#This Row],[LIVE_VALUE]],MIS[[#This Row],[LIVE_VALUE]]-MIS[[#This Row],[VALUE]])</f>
        <v>4326</v>
      </c>
      <c r="AH2135" t="str" cm="1">
        <f t="array" ref="AH2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5" t="str">
        <f>MIS[[#This Row],[TRADING SYMBOL]]</f>
        <v>SENSEX2552082100PE</v>
      </c>
      <c r="AJ2135" t="str">
        <f>IF(RIGHT(MIS[[#This Row],[Main/Hedge]],4)="MAIN","MAIN","HEDGE")</f>
        <v>MAIN</v>
      </c>
      <c r="AK2135" t="str" cm="1">
        <f t="array" ref="AK2135">_xlfn._xlws.FILTER(Table4[Column1],ISNUMBER(SEARCH(Table4[Column1],MIS[[#This Row],[OrderUniqueIdentifier]])),"")</f>
        <v>MS</v>
      </c>
    </row>
    <row r="2136" spans="1:37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>
        <f>_xlfn.XLOOKUP(MIS[[#This Row],[TRADING SYMBOL]],[1]Sheet1!$D:$D,[1]Sheet1!$C:$C)</f>
        <v>328</v>
      </c>
      <c r="AE2136">
        <f>MIS[[#This Row],[OrderAverageTradedPrice]]*MIS[[#This Row],[OrderQuantity]]</f>
        <v>8722</v>
      </c>
      <c r="AF2136">
        <f>MIS[[#This Row],[LTP]]*MIS[[#This Row],[OrderQuantity]]</f>
        <v>6560</v>
      </c>
      <c r="AG2136">
        <f>IF(MIS[[#This Row],[OrderSide]]="SELL",MIS[[#This Row],[VALUE]]-MIS[[#This Row],[LIVE_VALUE]],MIS[[#This Row],[LIVE_VALUE]]-MIS[[#This Row],[VALUE]])</f>
        <v>2162</v>
      </c>
      <c r="AH2136" t="str" cm="1">
        <f t="array" ref="AH2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6" t="str">
        <f>MIS[[#This Row],[TRADING SYMBOL]]</f>
        <v>SENSEX2552082100PE</v>
      </c>
      <c r="AJ2136" t="str">
        <f>IF(RIGHT(MIS[[#This Row],[Main/Hedge]],4)="MAIN","MAIN","HEDGE")</f>
        <v>MAIN</v>
      </c>
      <c r="AK2136" t="str" cm="1">
        <f t="array" ref="AK2136">_xlfn._xlws.FILTER(Table4[Column1],ISNUMBER(SEARCH(Table4[Column1],MIS[[#This Row],[OrderUniqueIdentifier]])),"")</f>
        <v>MS</v>
      </c>
    </row>
    <row r="2137" spans="1:37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>
        <f>_xlfn.XLOOKUP(MIS[[#This Row],[TRADING SYMBOL]],[1]Sheet1!$D:$D,[1]Sheet1!$C:$C)</f>
        <v>328</v>
      </c>
      <c r="AE2137">
        <f>MIS[[#This Row],[OrderAverageTradedPrice]]*MIS[[#This Row],[OrderQuantity]]</f>
        <v>8725</v>
      </c>
      <c r="AF2137">
        <f>MIS[[#This Row],[LTP]]*MIS[[#This Row],[OrderQuantity]]</f>
        <v>6560</v>
      </c>
      <c r="AG2137">
        <f>IF(MIS[[#This Row],[OrderSide]]="SELL",MIS[[#This Row],[VALUE]]-MIS[[#This Row],[LIVE_VALUE]],MIS[[#This Row],[LIVE_VALUE]]-MIS[[#This Row],[VALUE]])</f>
        <v>2165</v>
      </c>
      <c r="AH2137" t="str" cm="1">
        <f t="array" ref="AH2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7" t="str">
        <f>MIS[[#This Row],[TRADING SYMBOL]]</f>
        <v>SENSEX2552082100PE</v>
      </c>
      <c r="AJ2137" t="str">
        <f>IF(RIGHT(MIS[[#This Row],[Main/Hedge]],4)="MAIN","MAIN","HEDGE")</f>
        <v>MAIN</v>
      </c>
      <c r="AK2137" t="str" cm="1">
        <f t="array" ref="AK2137">_xlfn._xlws.FILTER(Table4[Column1],ISNUMBER(SEARCH(Table4[Column1],MIS[[#This Row],[OrderUniqueIdentifier]])),"")</f>
        <v>MS</v>
      </c>
    </row>
    <row r="2138" spans="1:37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>
        <f>_xlfn.XLOOKUP(MIS[[#This Row],[TRADING SYMBOL]],[1]Sheet1!$D:$D,[1]Sheet1!$C:$C)</f>
        <v>386.75</v>
      </c>
      <c r="AE2138">
        <f>MIS[[#This Row],[OrderAverageTradedPrice]]*MIS[[#This Row],[OrderQuantity]]</f>
        <v>8287</v>
      </c>
      <c r="AF2138">
        <f>MIS[[#This Row],[LTP]]*MIS[[#This Row],[OrderQuantity]]</f>
        <v>7735</v>
      </c>
      <c r="AG2138">
        <f>IF(MIS[[#This Row],[OrderSide]]="SELL",MIS[[#This Row],[VALUE]]-MIS[[#This Row],[LIVE_VALUE]],MIS[[#This Row],[LIVE_VALUE]]-MIS[[#This Row],[VALUE]])</f>
        <v>552</v>
      </c>
      <c r="AH2138" t="str" cm="1">
        <f t="array" ref="AH2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8" t="str">
        <f>MIS[[#This Row],[TRADING SYMBOL]]</f>
        <v>SENSEX2552082500CE</v>
      </c>
      <c r="AJ2138" t="str">
        <f>IF(RIGHT(MIS[[#This Row],[Main/Hedge]],4)="MAIN","MAIN","HEDGE")</f>
        <v>MAIN</v>
      </c>
      <c r="AK2138" t="str" cm="1">
        <f t="array" ref="AK2138">_xlfn._xlws.FILTER(Table4[Column1],ISNUMBER(SEARCH(Table4[Column1],MIS[[#This Row],[OrderUniqueIdentifier]])),"")</f>
        <v>MS</v>
      </c>
    </row>
    <row r="2139" spans="1:37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>
        <f>_xlfn.XLOOKUP(MIS[[#This Row],[TRADING SYMBOL]],[1]Sheet1!$D:$D,[1]Sheet1!$C:$C)</f>
        <v>328</v>
      </c>
      <c r="AE2139">
        <f>MIS[[#This Row],[OrderAverageTradedPrice]]*MIS[[#This Row],[OrderQuantity]]</f>
        <v>8731</v>
      </c>
      <c r="AF2139">
        <f>MIS[[#This Row],[LTP]]*MIS[[#This Row],[OrderQuantity]]</f>
        <v>6560</v>
      </c>
      <c r="AG2139">
        <f>IF(MIS[[#This Row],[OrderSide]]="SELL",MIS[[#This Row],[VALUE]]-MIS[[#This Row],[LIVE_VALUE]],MIS[[#This Row],[LIVE_VALUE]]-MIS[[#This Row],[VALUE]])</f>
        <v>2171</v>
      </c>
      <c r="AH2139" t="str" cm="1">
        <f t="array" ref="AH2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9" t="str">
        <f>MIS[[#This Row],[TRADING SYMBOL]]</f>
        <v>SENSEX2552082100PE</v>
      </c>
      <c r="AJ2139" t="str">
        <f>IF(RIGHT(MIS[[#This Row],[Main/Hedge]],4)="MAIN","MAIN","HEDGE")</f>
        <v>MAIN</v>
      </c>
      <c r="AK2139" t="str" cm="1">
        <f t="array" ref="AK2139">_xlfn._xlws.FILTER(Table4[Column1],ISNUMBER(SEARCH(Table4[Column1],MIS[[#This Row],[OrderUniqueIdentifier]])),"")</f>
        <v>MS</v>
      </c>
    </row>
    <row r="2140" spans="1:37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>
        <f>_xlfn.XLOOKUP(MIS[[#This Row],[TRADING SYMBOL]],[1]Sheet1!$D:$D,[1]Sheet1!$C:$C)</f>
        <v>328</v>
      </c>
      <c r="AE2140">
        <f>MIS[[#This Row],[OrderAverageTradedPrice]]*MIS[[#This Row],[OrderQuantity]]</f>
        <v>17538</v>
      </c>
      <c r="AF2140">
        <f>MIS[[#This Row],[LTP]]*MIS[[#This Row],[OrderQuantity]]</f>
        <v>13120</v>
      </c>
      <c r="AG2140">
        <f>IF(MIS[[#This Row],[OrderSide]]="SELL",MIS[[#This Row],[VALUE]]-MIS[[#This Row],[LIVE_VALUE]],MIS[[#This Row],[LIVE_VALUE]]-MIS[[#This Row],[VALUE]])</f>
        <v>4418</v>
      </c>
      <c r="AH2140" t="str" cm="1">
        <f t="array" ref="AH2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0" t="str">
        <f>MIS[[#This Row],[TRADING SYMBOL]]</f>
        <v>SENSEX2552082100PE</v>
      </c>
      <c r="AJ2140" t="str">
        <f>IF(RIGHT(MIS[[#This Row],[Main/Hedge]],4)="MAIN","MAIN","HEDGE")</f>
        <v>MAIN</v>
      </c>
      <c r="AK2140" t="str" cm="1">
        <f t="array" ref="AK2140">_xlfn._xlws.FILTER(Table4[Column1],ISNUMBER(SEARCH(Table4[Column1],MIS[[#This Row],[OrderUniqueIdentifier]])),"")</f>
        <v>MS</v>
      </c>
    </row>
    <row r="2141" spans="1:37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>
        <f>_xlfn.XLOOKUP(MIS[[#This Row],[TRADING SYMBOL]],[1]Sheet1!$D:$D,[1]Sheet1!$C:$C)</f>
        <v>386.75</v>
      </c>
      <c r="AE2141">
        <f>MIS[[#This Row],[OrderAverageTradedPrice]]*MIS[[#This Row],[OrderQuantity]]</f>
        <v>16716</v>
      </c>
      <c r="AF2141">
        <f>MIS[[#This Row],[LTP]]*MIS[[#This Row],[OrderQuantity]]</f>
        <v>15470</v>
      </c>
      <c r="AG2141">
        <f>IF(MIS[[#This Row],[OrderSide]]="SELL",MIS[[#This Row],[VALUE]]-MIS[[#This Row],[LIVE_VALUE]],MIS[[#This Row],[LIVE_VALUE]]-MIS[[#This Row],[VALUE]])</f>
        <v>1246</v>
      </c>
      <c r="AH2141" t="str" cm="1">
        <f t="array" ref="AH2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1" t="str">
        <f>MIS[[#This Row],[TRADING SYMBOL]]</f>
        <v>SENSEX2552082500CE</v>
      </c>
      <c r="AJ2141" t="str">
        <f>IF(RIGHT(MIS[[#This Row],[Main/Hedge]],4)="MAIN","MAIN","HEDGE")</f>
        <v>MAIN</v>
      </c>
      <c r="AK2141" t="str" cm="1">
        <f t="array" ref="AK2141">_xlfn._xlws.FILTER(Table4[Column1],ISNUMBER(SEARCH(Table4[Column1],MIS[[#This Row],[OrderUniqueIdentifier]])),"")</f>
        <v>MS</v>
      </c>
    </row>
    <row r="2142" spans="1:37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>
        <f>_xlfn.XLOOKUP(MIS[[#This Row],[TRADING SYMBOL]],[1]Sheet1!$D:$D,[1]Sheet1!$C:$C)</f>
        <v>328</v>
      </c>
      <c r="AE2142">
        <f>MIS[[#This Row],[OrderAverageTradedPrice]]*MIS[[#This Row],[OrderQuantity]]</f>
        <v>34898</v>
      </c>
      <c r="AF2142">
        <f>MIS[[#This Row],[LTP]]*MIS[[#This Row],[OrderQuantity]]</f>
        <v>26240</v>
      </c>
      <c r="AG2142">
        <f>IF(MIS[[#This Row],[OrderSide]]="SELL",MIS[[#This Row],[VALUE]]-MIS[[#This Row],[LIVE_VALUE]],MIS[[#This Row],[LIVE_VALUE]]-MIS[[#This Row],[VALUE]])</f>
        <v>8658</v>
      </c>
      <c r="AH2142" t="str" cm="1">
        <f t="array" ref="AH2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2" t="str">
        <f>MIS[[#This Row],[TRADING SYMBOL]]</f>
        <v>SENSEX2552082100PE</v>
      </c>
      <c r="AJ2142" t="str">
        <f>IF(RIGHT(MIS[[#This Row],[Main/Hedge]],4)="MAIN","MAIN","HEDGE")</f>
        <v>MAIN</v>
      </c>
      <c r="AK2142" t="str" cm="1">
        <f t="array" ref="AK2142">_xlfn._xlws.FILTER(Table4[Column1],ISNUMBER(SEARCH(Table4[Column1],MIS[[#This Row],[OrderUniqueIdentifier]])),"")</f>
        <v>MS</v>
      </c>
    </row>
    <row r="2143" spans="1:37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>
        <f>_xlfn.XLOOKUP(MIS[[#This Row],[TRADING SYMBOL]],[1]Sheet1!$D:$D,[1]Sheet1!$C:$C)</f>
        <v>367</v>
      </c>
      <c r="AE2143">
        <f>MIS[[#This Row],[OrderAverageTradedPrice]]*MIS[[#This Row],[OrderQuantity]]</f>
        <v>9573</v>
      </c>
      <c r="AF2143">
        <f>MIS[[#This Row],[LTP]]*MIS[[#This Row],[OrderQuantity]]</f>
        <v>7340</v>
      </c>
      <c r="AG2143">
        <f>IF(MIS[[#This Row],[OrderSide]]="SELL",MIS[[#This Row],[VALUE]]-MIS[[#This Row],[LIVE_VALUE]],MIS[[#This Row],[LIVE_VALUE]]-MIS[[#This Row],[VALUE]])</f>
        <v>2233</v>
      </c>
      <c r="AH2143" t="str" cm="1">
        <f t="array" ref="AH2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3" t="str">
        <f>MIS[[#This Row],[TRADING SYMBOL]]</f>
        <v>SENSEX2552082200PE</v>
      </c>
      <c r="AJ2143" t="str">
        <f>IF(RIGHT(MIS[[#This Row],[Main/Hedge]],4)="MAIN","MAIN","HEDGE")</f>
        <v>MAIN</v>
      </c>
      <c r="AK2143" t="str" cm="1">
        <f t="array" ref="AK2143">_xlfn._xlws.FILTER(Table4[Column1],ISNUMBER(SEARCH(Table4[Column1],MIS[[#This Row],[OrderUniqueIdentifier]])),"")</f>
        <v>MS</v>
      </c>
    </row>
    <row r="2144" spans="1:37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>
        <f>_xlfn.XLOOKUP(MIS[[#This Row],[TRADING SYMBOL]],[1]Sheet1!$D:$D,[1]Sheet1!$C:$C)</f>
        <v>367</v>
      </c>
      <c r="AE2144">
        <f>MIS[[#This Row],[OrderAverageTradedPrice]]*MIS[[#This Row],[OrderQuantity]]</f>
        <v>9565</v>
      </c>
      <c r="AF2144">
        <f>MIS[[#This Row],[LTP]]*MIS[[#This Row],[OrderQuantity]]</f>
        <v>7340</v>
      </c>
      <c r="AG2144">
        <f>IF(MIS[[#This Row],[OrderSide]]="SELL",MIS[[#This Row],[VALUE]]-MIS[[#This Row],[LIVE_VALUE]],MIS[[#This Row],[LIVE_VALUE]]-MIS[[#This Row],[VALUE]])</f>
        <v>2225</v>
      </c>
      <c r="AH2144" t="str" cm="1">
        <f t="array" ref="AH2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4" t="str">
        <f>MIS[[#This Row],[TRADING SYMBOL]]</f>
        <v>SENSEX2552082200PE</v>
      </c>
      <c r="AJ2144" t="str">
        <f>IF(RIGHT(MIS[[#This Row],[Main/Hedge]],4)="MAIN","MAIN","HEDGE")</f>
        <v>MAIN</v>
      </c>
      <c r="AK2144" t="str" cm="1">
        <f t="array" ref="AK2144">_xlfn._xlws.FILTER(Table4[Column1],ISNUMBER(SEARCH(Table4[Column1],MIS[[#This Row],[OrderUniqueIdentifier]])),"")</f>
        <v>MS</v>
      </c>
    </row>
    <row r="2145" spans="1:37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>
        <f>_xlfn.XLOOKUP(MIS[[#This Row],[TRADING SYMBOL]],[1]Sheet1!$D:$D,[1]Sheet1!$C:$C)</f>
        <v>386.75</v>
      </c>
      <c r="AE2145">
        <f>MIS[[#This Row],[OrderAverageTradedPrice]]*MIS[[#This Row],[OrderQuantity]]</f>
        <v>33396</v>
      </c>
      <c r="AF2145">
        <f>MIS[[#This Row],[LTP]]*MIS[[#This Row],[OrderQuantity]]</f>
        <v>30940</v>
      </c>
      <c r="AG2145">
        <f>IF(MIS[[#This Row],[OrderSide]]="SELL",MIS[[#This Row],[VALUE]]-MIS[[#This Row],[LIVE_VALUE]],MIS[[#This Row],[LIVE_VALUE]]-MIS[[#This Row],[VALUE]])</f>
        <v>2456</v>
      </c>
      <c r="AH2145" t="str" cm="1">
        <f t="array" ref="AH2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5" t="str">
        <f>MIS[[#This Row],[TRADING SYMBOL]]</f>
        <v>SENSEX2552082500CE</v>
      </c>
      <c r="AJ2145" t="str">
        <f>IF(RIGHT(MIS[[#This Row],[Main/Hedge]],4)="MAIN","MAIN","HEDGE")</f>
        <v>MAIN</v>
      </c>
      <c r="AK2145" t="str" cm="1">
        <f t="array" ref="AK2145">_xlfn._xlws.FILTER(Table4[Column1],ISNUMBER(SEARCH(Table4[Column1],MIS[[#This Row],[OrderUniqueIdentifier]])),"")</f>
        <v>MS</v>
      </c>
    </row>
    <row r="2146" spans="1:37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>
        <f>_xlfn.XLOOKUP(MIS[[#This Row],[TRADING SYMBOL]],[1]Sheet1!$D:$D,[1]Sheet1!$C:$C)</f>
        <v>328</v>
      </c>
      <c r="AE2146">
        <f>MIS[[#This Row],[OrderAverageTradedPrice]]*MIS[[#This Row],[OrderQuantity]]</f>
        <v>87482</v>
      </c>
      <c r="AF2146">
        <f>MIS[[#This Row],[LTP]]*MIS[[#This Row],[OrderQuantity]]</f>
        <v>65600</v>
      </c>
      <c r="AG2146">
        <f>IF(MIS[[#This Row],[OrderSide]]="SELL",MIS[[#This Row],[VALUE]]-MIS[[#This Row],[LIVE_VALUE]],MIS[[#This Row],[LIVE_VALUE]]-MIS[[#This Row],[VALUE]])</f>
        <v>21882</v>
      </c>
      <c r="AH2146" t="str" cm="1">
        <f t="array" ref="AH2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6" t="str">
        <f>MIS[[#This Row],[TRADING SYMBOL]]</f>
        <v>SENSEX2552082100PE</v>
      </c>
      <c r="AJ2146" t="str">
        <f>IF(RIGHT(MIS[[#This Row],[Main/Hedge]],4)="MAIN","MAIN","HEDGE")</f>
        <v>MAIN</v>
      </c>
      <c r="AK2146" t="str" cm="1">
        <f t="array" ref="AK2146">_xlfn._xlws.FILTER(Table4[Column1],ISNUMBER(SEARCH(Table4[Column1],MIS[[#This Row],[OrderUniqueIdentifier]])),"")</f>
        <v>MS</v>
      </c>
    </row>
    <row r="2147" spans="1:37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>
        <f>_xlfn.XLOOKUP(MIS[[#This Row],[TRADING SYMBOL]],[1]Sheet1!$D:$D,[1]Sheet1!$C:$C)</f>
        <v>409.5</v>
      </c>
      <c r="AE2147">
        <f>MIS[[#This Row],[OrderAverageTradedPrice]]*MIS[[#This Row],[OrderQuantity]]</f>
        <v>220875.99999999997</v>
      </c>
      <c r="AF2147">
        <f>MIS[[#This Row],[LTP]]*MIS[[#This Row],[OrderQuantity]]</f>
        <v>171990</v>
      </c>
      <c r="AG2147">
        <f>IF(MIS[[#This Row],[OrderSide]]="SELL",MIS[[#This Row],[VALUE]]-MIS[[#This Row],[LIVE_VALUE]],MIS[[#This Row],[LIVE_VALUE]]-MIS[[#This Row],[VALUE]])</f>
        <v>48885.999999999971</v>
      </c>
      <c r="AH2147" t="str" cm="1">
        <f t="array" ref="AH2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7" t="str">
        <f>MIS[[#This Row],[TRADING SYMBOL]]</f>
        <v>SENSEX2552082300PE</v>
      </c>
      <c r="AJ2147" t="str">
        <f>IF(RIGHT(MIS[[#This Row],[Main/Hedge]],4)="MAIN","MAIN","HEDGE")</f>
        <v>MAIN</v>
      </c>
      <c r="AK2147" t="str" cm="1">
        <f t="array" ref="AK2147">_xlfn._xlws.FILTER(Table4[Column1],ISNUMBER(SEARCH(Table4[Column1],MIS[[#This Row],[OrderUniqueIdentifier]])),"")</f>
        <v>MS</v>
      </c>
    </row>
    <row r="2148" spans="1:37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>
        <f>_xlfn.XLOOKUP(MIS[[#This Row],[TRADING SYMBOL]],[1]Sheet1!$D:$D,[1]Sheet1!$C:$C)</f>
        <v>441.2</v>
      </c>
      <c r="AE2148">
        <f>MIS[[#This Row],[OrderAverageTradedPrice]]*MIS[[#This Row],[OrderQuantity]]</f>
        <v>194835.99999999997</v>
      </c>
      <c r="AF2148">
        <f>MIS[[#This Row],[LTP]]*MIS[[#This Row],[OrderQuantity]]</f>
        <v>185304</v>
      </c>
      <c r="AG2148">
        <f>IF(MIS[[#This Row],[OrderSide]]="SELL",MIS[[#This Row],[VALUE]]-MIS[[#This Row],[LIVE_VALUE]],MIS[[#This Row],[LIVE_VALUE]]-MIS[[#This Row],[VALUE]])</f>
        <v>9531.9999999999709</v>
      </c>
      <c r="AH2148" t="str" cm="1">
        <f t="array" ref="AH2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8" t="str">
        <f>MIS[[#This Row],[TRADING SYMBOL]]</f>
        <v>SENSEX2552082400CE</v>
      </c>
      <c r="AJ2148" t="str">
        <f>IF(RIGHT(MIS[[#This Row],[Main/Hedge]],4)="MAIN","MAIN","HEDGE")</f>
        <v>MAIN</v>
      </c>
      <c r="AK2148" t="str" cm="1">
        <f t="array" ref="AK2148">_xlfn._xlws.FILTER(Table4[Column1],ISNUMBER(SEARCH(Table4[Column1],MIS[[#This Row],[OrderUniqueIdentifier]])),"")</f>
        <v>MS</v>
      </c>
    </row>
    <row r="2149" spans="1:37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>
        <f>_xlfn.XLOOKUP(MIS[[#This Row],[TRADING SYMBOL]],[1]Sheet1!$D:$D,[1]Sheet1!$C:$C)</f>
        <v>441.2</v>
      </c>
      <c r="AE2149">
        <f>MIS[[#This Row],[OrderAverageTradedPrice]]*MIS[[#This Row],[OrderQuantity]]</f>
        <v>166047.99999999985</v>
      </c>
      <c r="AF2149">
        <f>MIS[[#This Row],[LTP]]*MIS[[#This Row],[OrderQuantity]]</f>
        <v>158832</v>
      </c>
      <c r="AG2149">
        <f>IF(MIS[[#This Row],[OrderSide]]="SELL",MIS[[#This Row],[VALUE]]-MIS[[#This Row],[LIVE_VALUE]],MIS[[#This Row],[LIVE_VALUE]]-MIS[[#This Row],[VALUE]])</f>
        <v>7215.9999999998545</v>
      </c>
      <c r="AH2149" t="str" cm="1">
        <f t="array" ref="AH2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9" t="str">
        <f>MIS[[#This Row],[TRADING SYMBOL]]</f>
        <v>SENSEX2552082400CE</v>
      </c>
      <c r="AJ2149" t="str">
        <f>IF(RIGHT(MIS[[#This Row],[Main/Hedge]],4)="MAIN","MAIN","HEDGE")</f>
        <v>MAIN</v>
      </c>
      <c r="AK2149" t="str" cm="1">
        <f t="array" ref="AK2149">_xlfn._xlws.FILTER(Table4[Column1],ISNUMBER(SEARCH(Table4[Column1],MIS[[#This Row],[OrderUniqueIdentifier]])),"")</f>
        <v>MS</v>
      </c>
    </row>
    <row r="2150" spans="1:37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>
        <f>_xlfn.XLOOKUP(MIS[[#This Row],[TRADING SYMBOL]],[1]Sheet1!$D:$D,[1]Sheet1!$C:$C)</f>
        <v>367</v>
      </c>
      <c r="AE2150">
        <f>MIS[[#This Row],[OrderAverageTradedPrice]]*MIS[[#This Row],[OrderQuantity]]</f>
        <v>172447.99999999991</v>
      </c>
      <c r="AF2150">
        <f>MIS[[#This Row],[LTP]]*MIS[[#This Row],[OrderQuantity]]</f>
        <v>132120</v>
      </c>
      <c r="AG2150">
        <f>IF(MIS[[#This Row],[OrderSide]]="SELL",MIS[[#This Row],[VALUE]]-MIS[[#This Row],[LIVE_VALUE]],MIS[[#This Row],[LIVE_VALUE]]-MIS[[#This Row],[VALUE]])</f>
        <v>40327.999999999913</v>
      </c>
      <c r="AH2150" t="str" cm="1">
        <f t="array" ref="AH2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0" t="str">
        <f>MIS[[#This Row],[TRADING SYMBOL]]</f>
        <v>SENSEX2552082200PE</v>
      </c>
      <c r="AJ2150" t="str">
        <f>IF(RIGHT(MIS[[#This Row],[Main/Hedge]],4)="MAIN","MAIN","HEDGE")</f>
        <v>MAIN</v>
      </c>
      <c r="AK2150" t="str" cm="1">
        <f t="array" ref="AK2150">_xlfn._xlws.FILTER(Table4[Column1],ISNUMBER(SEARCH(Table4[Column1],MIS[[#This Row],[OrderUniqueIdentifier]])),"")</f>
        <v>MS</v>
      </c>
    </row>
    <row r="2151" spans="1:37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>
        <f>_xlfn.XLOOKUP(MIS[[#This Row],[TRADING SYMBOL]],[1]Sheet1!$D:$D,[1]Sheet1!$C:$C)</f>
        <v>409.5</v>
      </c>
      <c r="AE2151">
        <f>MIS[[#This Row],[OrderAverageTradedPrice]]*MIS[[#This Row],[OrderQuantity]]</f>
        <v>42100</v>
      </c>
      <c r="AF2151">
        <f>MIS[[#This Row],[LTP]]*MIS[[#This Row],[OrderQuantity]]</f>
        <v>32760</v>
      </c>
      <c r="AG2151">
        <f>IF(MIS[[#This Row],[OrderSide]]="SELL",MIS[[#This Row],[VALUE]]-MIS[[#This Row],[LIVE_VALUE]],MIS[[#This Row],[LIVE_VALUE]]-MIS[[#This Row],[VALUE]])</f>
        <v>9340</v>
      </c>
      <c r="AH2151" t="str" cm="1">
        <f t="array" ref="AH2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1" t="str">
        <f>MIS[[#This Row],[TRADING SYMBOL]]</f>
        <v>SENSEX2552082300PE</v>
      </c>
      <c r="AJ2151" t="str">
        <f>IF(RIGHT(MIS[[#This Row],[Main/Hedge]],4)="MAIN","MAIN","HEDGE")</f>
        <v>MAIN</v>
      </c>
      <c r="AK2151" t="str" cm="1">
        <f t="array" ref="AK2151">_xlfn._xlws.FILTER(Table4[Column1],ISNUMBER(SEARCH(Table4[Column1],MIS[[#This Row],[OrderUniqueIdentifier]])),"")</f>
        <v>MS</v>
      </c>
    </row>
    <row r="2152" spans="1:37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>
        <f>_xlfn.XLOOKUP(MIS[[#This Row],[TRADING SYMBOL]],[1]Sheet1!$D:$D,[1]Sheet1!$C:$C)</f>
        <v>441.2</v>
      </c>
      <c r="AE2152">
        <f>MIS[[#This Row],[OrderAverageTradedPrice]]*MIS[[#This Row],[OrderQuantity]]</f>
        <v>37147</v>
      </c>
      <c r="AF2152">
        <f>MIS[[#This Row],[LTP]]*MIS[[#This Row],[OrderQuantity]]</f>
        <v>35296</v>
      </c>
      <c r="AG2152">
        <f>IF(MIS[[#This Row],[OrderSide]]="SELL",MIS[[#This Row],[VALUE]]-MIS[[#This Row],[LIVE_VALUE]],MIS[[#This Row],[LIVE_VALUE]]-MIS[[#This Row],[VALUE]])</f>
        <v>1851</v>
      </c>
      <c r="AH2152" t="str" cm="1">
        <f t="array" ref="AH2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2" t="str">
        <f>MIS[[#This Row],[TRADING SYMBOL]]</f>
        <v>SENSEX2552082400CE</v>
      </c>
      <c r="AJ2152" t="str">
        <f>IF(RIGHT(MIS[[#This Row],[Main/Hedge]],4)="MAIN","MAIN","HEDGE")</f>
        <v>MAIN</v>
      </c>
      <c r="AK2152" t="str" cm="1">
        <f t="array" ref="AK2152">_xlfn._xlws.FILTER(Table4[Column1],ISNUMBER(SEARCH(Table4[Column1],MIS[[#This Row],[OrderUniqueIdentifier]])),"")</f>
        <v>MS</v>
      </c>
    </row>
    <row r="2153" spans="1:37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>
        <f>_xlfn.XLOOKUP(MIS[[#This Row],[TRADING SYMBOL]],[1]Sheet1!$D:$D,[1]Sheet1!$C:$C)</f>
        <v>409.5</v>
      </c>
      <c r="AE2153">
        <f>MIS[[#This Row],[OrderAverageTradedPrice]]*MIS[[#This Row],[OrderQuantity]]</f>
        <v>62848.99999999992</v>
      </c>
      <c r="AF2153">
        <f>MIS[[#This Row],[LTP]]*MIS[[#This Row],[OrderQuantity]]</f>
        <v>49140</v>
      </c>
      <c r="AG2153">
        <f>IF(MIS[[#This Row],[OrderSide]]="SELL",MIS[[#This Row],[VALUE]]-MIS[[#This Row],[LIVE_VALUE]],MIS[[#This Row],[LIVE_VALUE]]-MIS[[#This Row],[VALUE]])</f>
        <v>13708.99999999992</v>
      </c>
      <c r="AH2153" t="str" cm="1">
        <f t="array" ref="AH2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3" t="str">
        <f>MIS[[#This Row],[TRADING SYMBOL]]</f>
        <v>SENSEX2552082300PE</v>
      </c>
      <c r="AJ2153" t="str">
        <f>IF(RIGHT(MIS[[#This Row],[Main/Hedge]],4)="MAIN","MAIN","HEDGE")</f>
        <v>MAIN</v>
      </c>
      <c r="AK2153" t="str" cm="1">
        <f t="array" ref="AK2153">_xlfn._xlws.FILTER(Table4[Column1],ISNUMBER(SEARCH(Table4[Column1],MIS[[#This Row],[OrderUniqueIdentifier]])),"")</f>
        <v>MS</v>
      </c>
    </row>
    <row r="2154" spans="1:37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>
        <f>_xlfn.XLOOKUP(MIS[[#This Row],[TRADING SYMBOL]],[1]Sheet1!$D:$D,[1]Sheet1!$C:$C)</f>
        <v>409.5</v>
      </c>
      <c r="AE2154">
        <f>MIS[[#This Row],[OrderAverageTradedPrice]]*MIS[[#This Row],[OrderQuantity]]</f>
        <v>52619.000000000007</v>
      </c>
      <c r="AF2154">
        <f>MIS[[#This Row],[LTP]]*MIS[[#This Row],[OrderQuantity]]</f>
        <v>40950</v>
      </c>
      <c r="AG2154">
        <f>IF(MIS[[#This Row],[OrderSide]]="SELL",MIS[[#This Row],[VALUE]]-MIS[[#This Row],[LIVE_VALUE]],MIS[[#This Row],[LIVE_VALUE]]-MIS[[#This Row],[VALUE]])</f>
        <v>11669.000000000007</v>
      </c>
      <c r="AH2154" t="str" cm="1">
        <f t="array" ref="AH2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4" t="str">
        <f>MIS[[#This Row],[TRADING SYMBOL]]</f>
        <v>SENSEX2552082300PE</v>
      </c>
      <c r="AJ2154" t="str">
        <f>IF(RIGHT(MIS[[#This Row],[Main/Hedge]],4)="MAIN","MAIN","HEDGE")</f>
        <v>MAIN</v>
      </c>
      <c r="AK2154" t="str" cm="1">
        <f t="array" ref="AK2154">_xlfn._xlws.FILTER(Table4[Column1],ISNUMBER(SEARCH(Table4[Column1],MIS[[#This Row],[OrderUniqueIdentifier]])),"")</f>
        <v>MS</v>
      </c>
    </row>
    <row r="2155" spans="1:37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>
        <f>_xlfn.XLOOKUP(MIS[[#This Row],[TRADING SYMBOL]],[1]Sheet1!$D:$D,[1]Sheet1!$C:$C)</f>
        <v>441.2</v>
      </c>
      <c r="AE2155">
        <f>MIS[[#This Row],[OrderAverageTradedPrice]]*MIS[[#This Row],[OrderQuantity]]</f>
        <v>46303</v>
      </c>
      <c r="AF2155">
        <f>MIS[[#This Row],[LTP]]*MIS[[#This Row],[OrderQuantity]]</f>
        <v>44120</v>
      </c>
      <c r="AG2155">
        <f>IF(MIS[[#This Row],[OrderSide]]="SELL",MIS[[#This Row],[VALUE]]-MIS[[#This Row],[LIVE_VALUE]],MIS[[#This Row],[LIVE_VALUE]]-MIS[[#This Row],[VALUE]])</f>
        <v>2183</v>
      </c>
      <c r="AH2155" t="str" cm="1">
        <f t="array" ref="AH2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5" t="str">
        <f>MIS[[#This Row],[TRADING SYMBOL]]</f>
        <v>SENSEX2552082400CE</v>
      </c>
      <c r="AJ2155" t="str">
        <f>IF(RIGHT(MIS[[#This Row],[Main/Hedge]],4)="MAIN","MAIN","HEDGE")</f>
        <v>MAIN</v>
      </c>
      <c r="AK2155" t="str" cm="1">
        <f t="array" ref="AK2155">_xlfn._xlws.FILTER(Table4[Column1],ISNUMBER(SEARCH(Table4[Column1],MIS[[#This Row],[OrderUniqueIdentifier]])),"")</f>
        <v>MS</v>
      </c>
    </row>
    <row r="2156" spans="1:37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>
        <f>_xlfn.XLOOKUP(MIS[[#This Row],[TRADING SYMBOL]],[1]Sheet1!$D:$D,[1]Sheet1!$C:$C)</f>
        <v>441.2</v>
      </c>
      <c r="AE2156">
        <f>MIS[[#This Row],[OrderAverageTradedPrice]]*MIS[[#This Row],[OrderQuantity]]</f>
        <v>36907</v>
      </c>
      <c r="AF2156">
        <f>MIS[[#This Row],[LTP]]*MIS[[#This Row],[OrderQuantity]]</f>
        <v>35296</v>
      </c>
      <c r="AG2156">
        <f>IF(MIS[[#This Row],[OrderSide]]="SELL",MIS[[#This Row],[VALUE]]-MIS[[#This Row],[LIVE_VALUE]],MIS[[#This Row],[LIVE_VALUE]]-MIS[[#This Row],[VALUE]])</f>
        <v>1611</v>
      </c>
      <c r="AH2156" t="str" cm="1">
        <f t="array" ref="AH2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6" t="str">
        <f>MIS[[#This Row],[TRADING SYMBOL]]</f>
        <v>SENSEX2552082400CE</v>
      </c>
      <c r="AJ2156" t="str">
        <f>IF(RIGHT(MIS[[#This Row],[Main/Hedge]],4)="MAIN","MAIN","HEDGE")</f>
        <v>MAIN</v>
      </c>
      <c r="AK2156" t="str" cm="1">
        <f t="array" ref="AK2156">_xlfn._xlws.FILTER(Table4[Column1],ISNUMBER(SEARCH(Table4[Column1],MIS[[#This Row],[OrderUniqueIdentifier]])),"")</f>
        <v>MS</v>
      </c>
    </row>
    <row r="2157" spans="1:37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>
        <f>_xlfn.XLOOKUP(MIS[[#This Row],[TRADING SYMBOL]],[1]Sheet1!$D:$D,[1]Sheet1!$C:$C)</f>
        <v>367</v>
      </c>
      <c r="AE2157">
        <f>MIS[[#This Row],[OrderAverageTradedPrice]]*MIS[[#This Row],[OrderQuantity]]</f>
        <v>38288</v>
      </c>
      <c r="AF2157">
        <f>MIS[[#This Row],[LTP]]*MIS[[#This Row],[OrderQuantity]]</f>
        <v>29360</v>
      </c>
      <c r="AG2157">
        <f>IF(MIS[[#This Row],[OrderSide]]="SELL",MIS[[#This Row],[VALUE]]-MIS[[#This Row],[LIVE_VALUE]],MIS[[#This Row],[LIVE_VALUE]]-MIS[[#This Row],[VALUE]])</f>
        <v>8928</v>
      </c>
      <c r="AH2157" t="str" cm="1">
        <f t="array" ref="AH2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7" t="str">
        <f>MIS[[#This Row],[TRADING SYMBOL]]</f>
        <v>SENSEX2552082200PE</v>
      </c>
      <c r="AJ2157" t="str">
        <f>IF(RIGHT(MIS[[#This Row],[Main/Hedge]],4)="MAIN","MAIN","HEDGE")</f>
        <v>MAIN</v>
      </c>
      <c r="AK2157" t="str" cm="1">
        <f t="array" ref="AK2157">_xlfn._xlws.FILTER(Table4[Column1],ISNUMBER(SEARCH(Table4[Column1],MIS[[#This Row],[OrderUniqueIdentifier]])),"")</f>
        <v>MS</v>
      </c>
    </row>
    <row r="2158" spans="1:37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>
        <f>_xlfn.XLOOKUP(MIS[[#This Row],[TRADING SYMBOL]],[1]Sheet1!$D:$D,[1]Sheet1!$C:$C)</f>
        <v>386.75</v>
      </c>
      <c r="AE2158">
        <f>MIS[[#This Row],[OrderAverageTradedPrice]]*MIS[[#This Row],[OrderQuantity]]</f>
        <v>33524</v>
      </c>
      <c r="AF2158">
        <f>MIS[[#This Row],[LTP]]*MIS[[#This Row],[OrderQuantity]]</f>
        <v>30940</v>
      </c>
      <c r="AG2158">
        <f>IF(MIS[[#This Row],[OrderSide]]="SELL",MIS[[#This Row],[VALUE]]-MIS[[#This Row],[LIVE_VALUE]],MIS[[#This Row],[LIVE_VALUE]]-MIS[[#This Row],[VALUE]])</f>
        <v>2584</v>
      </c>
      <c r="AH2158" t="str" cm="1">
        <f t="array" ref="AH2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8" t="str">
        <f>MIS[[#This Row],[TRADING SYMBOL]]</f>
        <v>SENSEX2552082500CE</v>
      </c>
      <c r="AJ2158" t="str">
        <f>IF(RIGHT(MIS[[#This Row],[Main/Hedge]],4)="MAIN","MAIN","HEDGE")</f>
        <v>MAIN</v>
      </c>
      <c r="AK2158" t="str" cm="1">
        <f t="array" ref="AK2158">_xlfn._xlws.FILTER(Table4[Column1],ISNUMBER(SEARCH(Table4[Column1],MIS[[#This Row],[OrderUniqueIdentifier]])),"")</f>
        <v>MS</v>
      </c>
    </row>
    <row r="2159" spans="1:37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>
        <f>_xlfn.XLOOKUP(MIS[[#This Row],[TRADING SYMBOL]],[1]Sheet1!$D:$D,[1]Sheet1!$C:$C)</f>
        <v>328</v>
      </c>
      <c r="AE2159">
        <f>MIS[[#This Row],[OrderAverageTradedPrice]]*MIS[[#This Row],[OrderQuantity]]</f>
        <v>34902</v>
      </c>
      <c r="AF2159">
        <f>MIS[[#This Row],[LTP]]*MIS[[#This Row],[OrderQuantity]]</f>
        <v>26240</v>
      </c>
      <c r="AG2159">
        <f>IF(MIS[[#This Row],[OrderSide]]="SELL",MIS[[#This Row],[VALUE]]-MIS[[#This Row],[LIVE_VALUE]],MIS[[#This Row],[LIVE_VALUE]]-MIS[[#This Row],[VALUE]])</f>
        <v>8662</v>
      </c>
      <c r="AH2159" t="str" cm="1">
        <f t="array" ref="AH2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9" t="str">
        <f>MIS[[#This Row],[TRADING SYMBOL]]</f>
        <v>SENSEX2552082100PE</v>
      </c>
      <c r="AJ2159" t="str">
        <f>IF(RIGHT(MIS[[#This Row],[Main/Hedge]],4)="MAIN","MAIN","HEDGE")</f>
        <v>MAIN</v>
      </c>
      <c r="AK2159" t="str" cm="1">
        <f t="array" ref="AK2159">_xlfn._xlws.FILTER(Table4[Column1],ISNUMBER(SEARCH(Table4[Column1],MIS[[#This Row],[OrderUniqueIdentifier]])),"")</f>
        <v>MS</v>
      </c>
    </row>
    <row r="2160" spans="1:37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>
        <f>_xlfn.XLOOKUP(MIS[[#This Row],[TRADING SYMBOL]],[1]Sheet1!$D:$D,[1]Sheet1!$C:$C)</f>
        <v>490.65</v>
      </c>
      <c r="AE2160">
        <f>MIS[[#This Row],[OrderAverageTradedPrice]]*MIS[[#This Row],[OrderQuantity]]</f>
        <v>71599.999999999942</v>
      </c>
      <c r="AF2160">
        <f>MIS[[#This Row],[LTP]]*MIS[[#This Row],[OrderQuantity]]</f>
        <v>68691</v>
      </c>
      <c r="AG2160">
        <f>IF(MIS[[#This Row],[OrderSide]]="SELL",MIS[[#This Row],[VALUE]]-MIS[[#This Row],[LIVE_VALUE]],MIS[[#This Row],[LIVE_VALUE]]-MIS[[#This Row],[VALUE]])</f>
        <v>2908.9999999999418</v>
      </c>
      <c r="AH2160" t="str" cm="1">
        <f t="array" ref="AH2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0" t="str">
        <f>MIS[[#This Row],[TRADING SYMBOL]]</f>
        <v>SENSEX2552082300CE</v>
      </c>
      <c r="AJ2160" t="str">
        <f>IF(RIGHT(MIS[[#This Row],[Main/Hedge]],4)="MAIN","MAIN","HEDGE")</f>
        <v>MAIN</v>
      </c>
      <c r="AK2160" t="str" cm="1">
        <f t="array" ref="AK2160">_xlfn._xlws.FILTER(Table4[Column1],ISNUMBER(SEARCH(Table4[Column1],MIS[[#This Row],[OrderUniqueIdentifier]])),"")</f>
        <v>MS</v>
      </c>
    </row>
    <row r="2161" spans="1:37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>
        <f>_xlfn.XLOOKUP(MIS[[#This Row],[TRADING SYMBOL]],[1]Sheet1!$D:$D,[1]Sheet1!$C:$C)</f>
        <v>328</v>
      </c>
      <c r="AE2161">
        <f>MIS[[#This Row],[OrderAverageTradedPrice]]*MIS[[#This Row],[OrderQuantity]]</f>
        <v>17470</v>
      </c>
      <c r="AF2161">
        <f>MIS[[#This Row],[LTP]]*MIS[[#This Row],[OrderQuantity]]</f>
        <v>13120</v>
      </c>
      <c r="AG2161">
        <f>IF(MIS[[#This Row],[OrderSide]]="SELL",MIS[[#This Row],[VALUE]]-MIS[[#This Row],[LIVE_VALUE]],MIS[[#This Row],[LIVE_VALUE]]-MIS[[#This Row],[VALUE]])</f>
        <v>4350</v>
      </c>
      <c r="AH2161" t="str" cm="1">
        <f t="array" ref="AH2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1" t="str">
        <f>MIS[[#This Row],[TRADING SYMBOL]]</f>
        <v>SENSEX2552082100PE</v>
      </c>
      <c r="AJ2161" t="str">
        <f>IF(RIGHT(MIS[[#This Row],[Main/Hedge]],4)="MAIN","MAIN","HEDGE")</f>
        <v>MAIN</v>
      </c>
      <c r="AK2161" t="str" cm="1">
        <f t="array" ref="AK2161">_xlfn._xlws.FILTER(Table4[Column1],ISNUMBER(SEARCH(Table4[Column1],MIS[[#This Row],[OrderUniqueIdentifier]])),"")</f>
        <v>MS</v>
      </c>
    </row>
    <row r="2162" spans="1:37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>
        <f>_xlfn.XLOOKUP(MIS[[#This Row],[TRADING SYMBOL]],[1]Sheet1!$D:$D,[1]Sheet1!$C:$C)</f>
        <v>328</v>
      </c>
      <c r="AE2162">
        <f>MIS[[#This Row],[OrderAverageTradedPrice]]*MIS[[#This Row],[OrderQuantity]]</f>
        <v>17464</v>
      </c>
      <c r="AF2162">
        <f>MIS[[#This Row],[LTP]]*MIS[[#This Row],[OrderQuantity]]</f>
        <v>13120</v>
      </c>
      <c r="AG2162">
        <f>IF(MIS[[#This Row],[OrderSide]]="SELL",MIS[[#This Row],[VALUE]]-MIS[[#This Row],[LIVE_VALUE]],MIS[[#This Row],[LIVE_VALUE]]-MIS[[#This Row],[VALUE]])</f>
        <v>4344</v>
      </c>
      <c r="AH2162" t="str" cm="1">
        <f t="array" ref="AH2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2" t="str">
        <f>MIS[[#This Row],[TRADING SYMBOL]]</f>
        <v>SENSEX2552082100PE</v>
      </c>
      <c r="AJ2162" t="str">
        <f>IF(RIGHT(MIS[[#This Row],[Main/Hedge]],4)="MAIN","MAIN","HEDGE")</f>
        <v>MAIN</v>
      </c>
      <c r="AK2162" t="str" cm="1">
        <f t="array" ref="AK2162">_xlfn._xlws.FILTER(Table4[Column1],ISNUMBER(SEARCH(Table4[Column1],MIS[[#This Row],[OrderUniqueIdentifier]])),"")</f>
        <v>MS</v>
      </c>
    </row>
    <row r="2163" spans="1:37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>
        <f>_xlfn.XLOOKUP(MIS[[#This Row],[TRADING SYMBOL]],[1]Sheet1!$D:$D,[1]Sheet1!$C:$C)</f>
        <v>386.75</v>
      </c>
      <c r="AE2163">
        <f>MIS[[#This Row],[OrderAverageTradedPrice]]*MIS[[#This Row],[OrderQuantity]]</f>
        <v>16678</v>
      </c>
      <c r="AF2163">
        <f>MIS[[#This Row],[LTP]]*MIS[[#This Row],[OrderQuantity]]</f>
        <v>15470</v>
      </c>
      <c r="AG2163">
        <f>IF(MIS[[#This Row],[OrderSide]]="SELL",MIS[[#This Row],[VALUE]]-MIS[[#This Row],[LIVE_VALUE]],MIS[[#This Row],[LIVE_VALUE]]-MIS[[#This Row],[VALUE]])</f>
        <v>1208</v>
      </c>
      <c r="AH2163" t="str" cm="1">
        <f t="array" ref="AH2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3" t="str">
        <f>MIS[[#This Row],[TRADING SYMBOL]]</f>
        <v>SENSEX2552082500CE</v>
      </c>
      <c r="AJ2163" t="str">
        <f>IF(RIGHT(MIS[[#This Row],[Main/Hedge]],4)="MAIN","MAIN","HEDGE")</f>
        <v>MAIN</v>
      </c>
      <c r="AK2163" t="str" cm="1">
        <f t="array" ref="AK2163">_xlfn._xlws.FILTER(Table4[Column1],ISNUMBER(SEARCH(Table4[Column1],MIS[[#This Row],[OrderUniqueIdentifier]])),"")</f>
        <v>MS</v>
      </c>
    </row>
    <row r="2164" spans="1:37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>
        <f>_xlfn.XLOOKUP(MIS[[#This Row],[TRADING SYMBOL]],[1]Sheet1!$D:$D,[1]Sheet1!$C:$C)</f>
        <v>328</v>
      </c>
      <c r="AE2164">
        <f>MIS[[#This Row],[OrderAverageTradedPrice]]*MIS[[#This Row],[OrderQuantity]]</f>
        <v>17462</v>
      </c>
      <c r="AF2164">
        <f>MIS[[#This Row],[LTP]]*MIS[[#This Row],[OrderQuantity]]</f>
        <v>13120</v>
      </c>
      <c r="AG2164">
        <f>IF(MIS[[#This Row],[OrderSide]]="SELL",MIS[[#This Row],[VALUE]]-MIS[[#This Row],[LIVE_VALUE]],MIS[[#This Row],[LIVE_VALUE]]-MIS[[#This Row],[VALUE]])</f>
        <v>4342</v>
      </c>
      <c r="AH2164" t="str" cm="1">
        <f t="array" ref="AH2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4" t="str">
        <f>MIS[[#This Row],[TRADING SYMBOL]]</f>
        <v>SENSEX2552082100PE</v>
      </c>
      <c r="AJ2164" t="str">
        <f>IF(RIGHT(MIS[[#This Row],[Main/Hedge]],4)="MAIN","MAIN","HEDGE")</f>
        <v>MAIN</v>
      </c>
      <c r="AK2164" t="str" cm="1">
        <f t="array" ref="AK2164">_xlfn._xlws.FILTER(Table4[Column1],ISNUMBER(SEARCH(Table4[Column1],MIS[[#This Row],[OrderUniqueIdentifier]])),"")</f>
        <v>MS</v>
      </c>
    </row>
    <row r="2165" spans="1:37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>
        <f>_xlfn.XLOOKUP(MIS[[#This Row],[TRADING SYMBOL]],[1]Sheet1!$D:$D,[1]Sheet1!$C:$C)</f>
        <v>328</v>
      </c>
      <c r="AE2165">
        <f>MIS[[#This Row],[OrderAverageTradedPrice]]*MIS[[#This Row],[OrderQuantity]]</f>
        <v>17469</v>
      </c>
      <c r="AF2165">
        <f>MIS[[#This Row],[LTP]]*MIS[[#This Row],[OrderQuantity]]</f>
        <v>13120</v>
      </c>
      <c r="AG2165">
        <f>IF(MIS[[#This Row],[OrderSide]]="SELL",MIS[[#This Row],[VALUE]]-MIS[[#This Row],[LIVE_VALUE]],MIS[[#This Row],[LIVE_VALUE]]-MIS[[#This Row],[VALUE]])</f>
        <v>4349</v>
      </c>
      <c r="AH2165" t="str" cm="1">
        <f t="array" ref="AH2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5" t="str">
        <f>MIS[[#This Row],[TRADING SYMBOL]]</f>
        <v>SENSEX2552082100PE</v>
      </c>
      <c r="AJ2165" t="str">
        <f>IF(RIGHT(MIS[[#This Row],[Main/Hedge]],4)="MAIN","MAIN","HEDGE")</f>
        <v>MAIN</v>
      </c>
      <c r="AK2165" t="str" cm="1">
        <f t="array" ref="AK2165">_xlfn._xlws.FILTER(Table4[Column1],ISNUMBER(SEARCH(Table4[Column1],MIS[[#This Row],[OrderUniqueIdentifier]])),"")</f>
        <v>MS</v>
      </c>
    </row>
    <row r="2166" spans="1:37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>
        <f>_xlfn.XLOOKUP(MIS[[#This Row],[TRADING SYMBOL]],[1]Sheet1!$D:$D,[1]Sheet1!$C:$C)</f>
        <v>328</v>
      </c>
      <c r="AE2166">
        <f>MIS[[#This Row],[OrderAverageTradedPrice]]*MIS[[#This Row],[OrderQuantity]]</f>
        <v>8704</v>
      </c>
      <c r="AF2166">
        <f>MIS[[#This Row],[LTP]]*MIS[[#This Row],[OrderQuantity]]</f>
        <v>6560</v>
      </c>
      <c r="AG2166">
        <f>IF(MIS[[#This Row],[OrderSide]]="SELL",MIS[[#This Row],[VALUE]]-MIS[[#This Row],[LIVE_VALUE]],MIS[[#This Row],[LIVE_VALUE]]-MIS[[#This Row],[VALUE]])</f>
        <v>2144</v>
      </c>
      <c r="AH2166" t="str" cm="1">
        <f t="array" ref="AH2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6" t="str">
        <f>MIS[[#This Row],[TRADING SYMBOL]]</f>
        <v>SENSEX2552082100PE</v>
      </c>
      <c r="AJ2166" t="str">
        <f>IF(RIGHT(MIS[[#This Row],[Main/Hedge]],4)="MAIN","MAIN","HEDGE")</f>
        <v>MAIN</v>
      </c>
      <c r="AK2166" t="str" cm="1">
        <f t="array" ref="AK2166">_xlfn._xlws.FILTER(Table4[Column1],ISNUMBER(SEARCH(Table4[Column1],MIS[[#This Row],[OrderUniqueIdentifier]])),"")</f>
        <v>MS</v>
      </c>
    </row>
    <row r="2167" spans="1:37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>
        <f>_xlfn.XLOOKUP(MIS[[#This Row],[TRADING SYMBOL]],[1]Sheet1!$D:$D,[1]Sheet1!$C:$C)</f>
        <v>328</v>
      </c>
      <c r="AE2167">
        <f>MIS[[#This Row],[OrderAverageTradedPrice]]*MIS[[#This Row],[OrderQuantity]]</f>
        <v>8728</v>
      </c>
      <c r="AF2167">
        <f>MIS[[#This Row],[LTP]]*MIS[[#This Row],[OrderQuantity]]</f>
        <v>6560</v>
      </c>
      <c r="AG2167">
        <f>IF(MIS[[#This Row],[OrderSide]]="SELL",MIS[[#This Row],[VALUE]]-MIS[[#This Row],[LIVE_VALUE]],MIS[[#This Row],[LIVE_VALUE]]-MIS[[#This Row],[VALUE]])</f>
        <v>2168</v>
      </c>
      <c r="AH2167" t="str" cm="1">
        <f t="array" ref="AH2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7" t="str">
        <f>MIS[[#This Row],[TRADING SYMBOL]]</f>
        <v>SENSEX2552082100PE</v>
      </c>
      <c r="AJ2167" t="str">
        <f>IF(RIGHT(MIS[[#This Row],[Main/Hedge]],4)="MAIN","MAIN","HEDGE")</f>
        <v>MAIN</v>
      </c>
      <c r="AK2167" t="str" cm="1">
        <f t="array" ref="AK2167">_xlfn._xlws.FILTER(Table4[Column1],ISNUMBER(SEARCH(Table4[Column1],MIS[[#This Row],[OrderUniqueIdentifier]])),"")</f>
        <v>MS</v>
      </c>
    </row>
    <row r="2168" spans="1:37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>
        <f>_xlfn.XLOOKUP(MIS[[#This Row],[TRADING SYMBOL]],[1]Sheet1!$D:$D,[1]Sheet1!$C:$C)</f>
        <v>328</v>
      </c>
      <c r="AE2168">
        <f>MIS[[#This Row],[OrderAverageTradedPrice]]*MIS[[#This Row],[OrderQuantity]]</f>
        <v>17448</v>
      </c>
      <c r="AF2168">
        <f>MIS[[#This Row],[LTP]]*MIS[[#This Row],[OrderQuantity]]</f>
        <v>13120</v>
      </c>
      <c r="AG2168">
        <f>IF(MIS[[#This Row],[OrderSide]]="SELL",MIS[[#This Row],[VALUE]]-MIS[[#This Row],[LIVE_VALUE]],MIS[[#This Row],[LIVE_VALUE]]-MIS[[#This Row],[VALUE]])</f>
        <v>4328</v>
      </c>
      <c r="AH2168" t="str" cm="1">
        <f t="array" ref="AH2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8" t="str">
        <f>MIS[[#This Row],[TRADING SYMBOL]]</f>
        <v>SENSEX2552082100PE</v>
      </c>
      <c r="AJ2168" t="str">
        <f>IF(RIGHT(MIS[[#This Row],[Main/Hedge]],4)="MAIN","MAIN","HEDGE")</f>
        <v>MAIN</v>
      </c>
      <c r="AK2168" t="str" cm="1">
        <f t="array" ref="AK2168">_xlfn._xlws.FILTER(Table4[Column1],ISNUMBER(SEARCH(Table4[Column1],MIS[[#This Row],[OrderUniqueIdentifier]])),"")</f>
        <v>MS</v>
      </c>
    </row>
    <row r="2169" spans="1:37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>
        <f>_xlfn.XLOOKUP(MIS[[#This Row],[TRADING SYMBOL]],[1]Sheet1!$D:$D,[1]Sheet1!$C:$C)</f>
        <v>367</v>
      </c>
      <c r="AE2169">
        <f>MIS[[#This Row],[OrderAverageTradedPrice]]*MIS[[#This Row],[OrderQuantity]]</f>
        <v>9584</v>
      </c>
      <c r="AF2169">
        <f>MIS[[#This Row],[LTP]]*MIS[[#This Row],[OrderQuantity]]</f>
        <v>7340</v>
      </c>
      <c r="AG2169">
        <f>IF(MIS[[#This Row],[OrderSide]]="SELL",MIS[[#This Row],[VALUE]]-MIS[[#This Row],[LIVE_VALUE]],MIS[[#This Row],[LIVE_VALUE]]-MIS[[#This Row],[VALUE]])</f>
        <v>2244</v>
      </c>
      <c r="AH2169" t="str" cm="1">
        <f t="array" ref="AH2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9" t="str">
        <f>MIS[[#This Row],[TRADING SYMBOL]]</f>
        <v>SENSEX2552082200PE</v>
      </c>
      <c r="AJ2169" t="str">
        <f>IF(RIGHT(MIS[[#This Row],[Main/Hedge]],4)="MAIN","MAIN","HEDGE")</f>
        <v>MAIN</v>
      </c>
      <c r="AK2169" t="str" cm="1">
        <f t="array" ref="AK2169">_xlfn._xlws.FILTER(Table4[Column1],ISNUMBER(SEARCH(Table4[Column1],MIS[[#This Row],[OrderUniqueIdentifier]])),"")</f>
        <v>MS</v>
      </c>
    </row>
    <row r="2170" spans="1:37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>
        <f>_xlfn.XLOOKUP(MIS[[#This Row],[TRADING SYMBOL]],[1]Sheet1!$D:$D,[1]Sheet1!$C:$C)</f>
        <v>386.75</v>
      </c>
      <c r="AE2170">
        <f>MIS[[#This Row],[OrderAverageTradedPrice]]*MIS[[#This Row],[OrderQuantity]]</f>
        <v>8352</v>
      </c>
      <c r="AF2170">
        <f>MIS[[#This Row],[LTP]]*MIS[[#This Row],[OrderQuantity]]</f>
        <v>7735</v>
      </c>
      <c r="AG2170">
        <f>IF(MIS[[#This Row],[OrderSide]]="SELL",MIS[[#This Row],[VALUE]]-MIS[[#This Row],[LIVE_VALUE]],MIS[[#This Row],[LIVE_VALUE]]-MIS[[#This Row],[VALUE]])</f>
        <v>617</v>
      </c>
      <c r="AH2170" t="str" cm="1">
        <f t="array" ref="AH2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0" t="str">
        <f>MIS[[#This Row],[TRADING SYMBOL]]</f>
        <v>SENSEX2552082500CE</v>
      </c>
      <c r="AJ2170" t="str">
        <f>IF(RIGHT(MIS[[#This Row],[Main/Hedge]],4)="MAIN","MAIN","HEDGE")</f>
        <v>MAIN</v>
      </c>
      <c r="AK2170" t="str" cm="1">
        <f t="array" ref="AK2170">_xlfn._xlws.FILTER(Table4[Column1],ISNUMBER(SEARCH(Table4[Column1],MIS[[#This Row],[OrderUniqueIdentifier]])),"")</f>
        <v>MS</v>
      </c>
    </row>
    <row r="2171" spans="1:37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>
        <f>_xlfn.XLOOKUP(MIS[[#This Row],[TRADING SYMBOL]],[1]Sheet1!$D:$D,[1]Sheet1!$C:$C)</f>
        <v>386.75</v>
      </c>
      <c r="AE2171">
        <f>MIS[[#This Row],[OrderAverageTradedPrice]]*MIS[[#This Row],[OrderQuantity]]</f>
        <v>8342</v>
      </c>
      <c r="AF2171">
        <f>MIS[[#This Row],[LTP]]*MIS[[#This Row],[OrderQuantity]]</f>
        <v>7735</v>
      </c>
      <c r="AG2171">
        <f>IF(MIS[[#This Row],[OrderSide]]="SELL",MIS[[#This Row],[VALUE]]-MIS[[#This Row],[LIVE_VALUE]],MIS[[#This Row],[LIVE_VALUE]]-MIS[[#This Row],[VALUE]])</f>
        <v>607</v>
      </c>
      <c r="AH2171" t="str" cm="1">
        <f t="array" ref="AH2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1" t="str">
        <f>MIS[[#This Row],[TRADING SYMBOL]]</f>
        <v>SENSEX2552082500CE</v>
      </c>
      <c r="AJ2171" t="str">
        <f>IF(RIGHT(MIS[[#This Row],[Main/Hedge]],4)="MAIN","MAIN","HEDGE")</f>
        <v>MAIN</v>
      </c>
      <c r="AK2171" t="str" cm="1">
        <f t="array" ref="AK2171">_xlfn._xlws.FILTER(Table4[Column1],ISNUMBER(SEARCH(Table4[Column1],MIS[[#This Row],[OrderUniqueIdentifier]])),"")</f>
        <v>MS</v>
      </c>
    </row>
    <row r="2172" spans="1:37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>
        <f>_xlfn.XLOOKUP(MIS[[#This Row],[TRADING SYMBOL]],[1]Sheet1!$D:$D,[1]Sheet1!$C:$C)</f>
        <v>328</v>
      </c>
      <c r="AE2172">
        <f>MIS[[#This Row],[OrderAverageTradedPrice]]*MIS[[#This Row],[OrderQuantity]]</f>
        <v>8730</v>
      </c>
      <c r="AF2172">
        <f>MIS[[#This Row],[LTP]]*MIS[[#This Row],[OrderQuantity]]</f>
        <v>6560</v>
      </c>
      <c r="AG2172">
        <f>IF(MIS[[#This Row],[OrderSide]]="SELL",MIS[[#This Row],[VALUE]]-MIS[[#This Row],[LIVE_VALUE]],MIS[[#This Row],[LIVE_VALUE]]-MIS[[#This Row],[VALUE]])</f>
        <v>2170</v>
      </c>
      <c r="AH2172" t="str" cm="1">
        <f t="array" ref="AH2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2" t="str">
        <f>MIS[[#This Row],[TRADING SYMBOL]]</f>
        <v>SENSEX2552082100PE</v>
      </c>
      <c r="AJ2172" t="str">
        <f>IF(RIGHT(MIS[[#This Row],[Main/Hedge]],4)="MAIN","MAIN","HEDGE")</f>
        <v>MAIN</v>
      </c>
      <c r="AK2172" t="str" cm="1">
        <f t="array" ref="AK2172">_xlfn._xlws.FILTER(Table4[Column1],ISNUMBER(SEARCH(Table4[Column1],MIS[[#This Row],[OrderUniqueIdentifier]])),"")</f>
        <v>MS</v>
      </c>
    </row>
    <row r="2173" spans="1:37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>
        <f>_xlfn.XLOOKUP(MIS[[#This Row],[TRADING SYMBOL]],[1]Sheet1!$D:$D,[1]Sheet1!$C:$C)</f>
        <v>386.75</v>
      </c>
      <c r="AE2173">
        <f>MIS[[#This Row],[OrderAverageTradedPrice]]*MIS[[#This Row],[OrderQuantity]]</f>
        <v>8339</v>
      </c>
      <c r="AF2173">
        <f>MIS[[#This Row],[LTP]]*MIS[[#This Row],[OrderQuantity]]</f>
        <v>7735</v>
      </c>
      <c r="AG2173">
        <f>IF(MIS[[#This Row],[OrderSide]]="SELL",MIS[[#This Row],[VALUE]]-MIS[[#This Row],[LIVE_VALUE]],MIS[[#This Row],[LIVE_VALUE]]-MIS[[#This Row],[VALUE]])</f>
        <v>604</v>
      </c>
      <c r="AH2173" t="str" cm="1">
        <f t="array" ref="AH2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3" t="str">
        <f>MIS[[#This Row],[TRADING SYMBOL]]</f>
        <v>SENSEX2552082500CE</v>
      </c>
      <c r="AJ2173" t="str">
        <f>IF(RIGHT(MIS[[#This Row],[Main/Hedge]],4)="MAIN","MAIN","HEDGE")</f>
        <v>MAIN</v>
      </c>
      <c r="AK2173" t="str" cm="1">
        <f t="array" ref="AK2173">_xlfn._xlws.FILTER(Table4[Column1],ISNUMBER(SEARCH(Table4[Column1],MIS[[#This Row],[OrderUniqueIdentifier]])),"")</f>
        <v>MS</v>
      </c>
    </row>
    <row r="2174" spans="1:37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>
        <f>_xlfn.XLOOKUP(MIS[[#This Row],[TRADING SYMBOL]],[1]Sheet1!$D:$D,[1]Sheet1!$C:$C)</f>
        <v>328</v>
      </c>
      <c r="AE2174">
        <f>MIS[[#This Row],[OrderAverageTradedPrice]]*MIS[[#This Row],[OrderQuantity]]</f>
        <v>8704</v>
      </c>
      <c r="AF2174">
        <f>MIS[[#This Row],[LTP]]*MIS[[#This Row],[OrderQuantity]]</f>
        <v>6560</v>
      </c>
      <c r="AG2174">
        <f>IF(MIS[[#This Row],[OrderSide]]="SELL",MIS[[#This Row],[VALUE]]-MIS[[#This Row],[LIVE_VALUE]],MIS[[#This Row],[LIVE_VALUE]]-MIS[[#This Row],[VALUE]])</f>
        <v>2144</v>
      </c>
      <c r="AH2174" t="str" cm="1">
        <f t="array" ref="AH2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4" t="str">
        <f>MIS[[#This Row],[TRADING SYMBOL]]</f>
        <v>SENSEX2552082100PE</v>
      </c>
      <c r="AJ2174" t="str">
        <f>IF(RIGHT(MIS[[#This Row],[Main/Hedge]],4)="MAIN","MAIN","HEDGE")</f>
        <v>MAIN</v>
      </c>
      <c r="AK2174" t="str" cm="1">
        <f t="array" ref="AK2174">_xlfn._xlws.FILTER(Table4[Column1],ISNUMBER(SEARCH(Table4[Column1],MIS[[#This Row],[OrderUniqueIdentifier]])),"")</f>
        <v>MS</v>
      </c>
    </row>
    <row r="2175" spans="1:37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>
        <f>_xlfn.XLOOKUP(MIS[[#This Row],[TRADING SYMBOL]],[1]Sheet1!$D:$D,[1]Sheet1!$C:$C)</f>
        <v>328</v>
      </c>
      <c r="AE2175">
        <f>MIS[[#This Row],[OrderAverageTradedPrice]]*MIS[[#This Row],[OrderQuantity]]</f>
        <v>17457</v>
      </c>
      <c r="AF2175">
        <f>MIS[[#This Row],[LTP]]*MIS[[#This Row],[OrderQuantity]]</f>
        <v>13120</v>
      </c>
      <c r="AG2175">
        <f>IF(MIS[[#This Row],[OrderSide]]="SELL",MIS[[#This Row],[VALUE]]-MIS[[#This Row],[LIVE_VALUE]],MIS[[#This Row],[LIVE_VALUE]]-MIS[[#This Row],[VALUE]])</f>
        <v>4337</v>
      </c>
      <c r="AH2175" t="str" cm="1">
        <f t="array" ref="AH2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5" t="str">
        <f>MIS[[#This Row],[TRADING SYMBOL]]</f>
        <v>SENSEX2552082100PE</v>
      </c>
      <c r="AJ2175" t="str">
        <f>IF(RIGHT(MIS[[#This Row],[Main/Hedge]],4)="MAIN","MAIN","HEDGE")</f>
        <v>MAIN</v>
      </c>
      <c r="AK2175" t="str" cm="1">
        <f t="array" ref="AK2175">_xlfn._xlws.FILTER(Table4[Column1],ISNUMBER(SEARCH(Table4[Column1],MIS[[#This Row],[OrderUniqueIdentifier]])),"")</f>
        <v>MS</v>
      </c>
    </row>
    <row r="2176" spans="1:37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>
        <f>_xlfn.XLOOKUP(MIS[[#This Row],[TRADING SYMBOL]],[1]Sheet1!$D:$D,[1]Sheet1!$C:$C)</f>
        <v>386.75</v>
      </c>
      <c r="AE2176">
        <f>MIS[[#This Row],[OrderAverageTradedPrice]]*MIS[[#This Row],[OrderQuantity]]</f>
        <v>8365</v>
      </c>
      <c r="AF2176">
        <f>MIS[[#This Row],[LTP]]*MIS[[#This Row],[OrderQuantity]]</f>
        <v>7735</v>
      </c>
      <c r="AG2176">
        <f>IF(MIS[[#This Row],[OrderSide]]="SELL",MIS[[#This Row],[VALUE]]-MIS[[#This Row],[LIVE_VALUE]],MIS[[#This Row],[LIVE_VALUE]]-MIS[[#This Row],[VALUE]])</f>
        <v>630</v>
      </c>
      <c r="AH2176" t="str" cm="1">
        <f t="array" ref="AH2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6" t="str">
        <f>MIS[[#This Row],[TRADING SYMBOL]]</f>
        <v>SENSEX2552082500CE</v>
      </c>
      <c r="AJ2176" t="str">
        <f>IF(RIGHT(MIS[[#This Row],[Main/Hedge]],4)="MAIN","MAIN","HEDGE")</f>
        <v>MAIN</v>
      </c>
      <c r="AK2176" t="str" cm="1">
        <f t="array" ref="AK2176">_xlfn._xlws.FILTER(Table4[Column1],ISNUMBER(SEARCH(Table4[Column1],MIS[[#This Row],[OrderUniqueIdentifier]])),"")</f>
        <v>MS</v>
      </c>
    </row>
    <row r="2177" spans="1:37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>
        <f>_xlfn.XLOOKUP(MIS[[#This Row],[TRADING SYMBOL]],[1]Sheet1!$D:$D,[1]Sheet1!$C:$C)</f>
        <v>386.75</v>
      </c>
      <c r="AE2177">
        <f>MIS[[#This Row],[OrderAverageTradedPrice]]*MIS[[#This Row],[OrderQuantity]]</f>
        <v>8346</v>
      </c>
      <c r="AF2177">
        <f>MIS[[#This Row],[LTP]]*MIS[[#This Row],[OrderQuantity]]</f>
        <v>7735</v>
      </c>
      <c r="AG2177">
        <f>IF(MIS[[#This Row],[OrderSide]]="SELL",MIS[[#This Row],[VALUE]]-MIS[[#This Row],[LIVE_VALUE]],MIS[[#This Row],[LIVE_VALUE]]-MIS[[#This Row],[VALUE]])</f>
        <v>611</v>
      </c>
      <c r="AH2177" t="str" cm="1">
        <f t="array" ref="AH2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7" t="str">
        <f>MIS[[#This Row],[TRADING SYMBOL]]</f>
        <v>SENSEX2552082500CE</v>
      </c>
      <c r="AJ2177" t="str">
        <f>IF(RIGHT(MIS[[#This Row],[Main/Hedge]],4)="MAIN","MAIN","HEDGE")</f>
        <v>MAIN</v>
      </c>
      <c r="AK2177" t="str" cm="1">
        <f t="array" ref="AK2177">_xlfn._xlws.FILTER(Table4[Column1],ISNUMBER(SEARCH(Table4[Column1],MIS[[#This Row],[OrderUniqueIdentifier]])),"")</f>
        <v>MS</v>
      </c>
    </row>
    <row r="2178" spans="1:37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>
        <f>_xlfn.XLOOKUP(MIS[[#This Row],[TRADING SYMBOL]],[1]Sheet1!$D:$D,[1]Sheet1!$C:$C)</f>
        <v>328</v>
      </c>
      <c r="AE2178">
        <f>MIS[[#This Row],[OrderAverageTradedPrice]]*MIS[[#This Row],[OrderQuantity]]</f>
        <v>8729</v>
      </c>
      <c r="AF2178">
        <f>MIS[[#This Row],[LTP]]*MIS[[#This Row],[OrderQuantity]]</f>
        <v>6560</v>
      </c>
      <c r="AG2178">
        <f>IF(MIS[[#This Row],[OrderSide]]="SELL",MIS[[#This Row],[VALUE]]-MIS[[#This Row],[LIVE_VALUE]],MIS[[#This Row],[LIVE_VALUE]]-MIS[[#This Row],[VALUE]])</f>
        <v>2169</v>
      </c>
      <c r="AH2178" t="str" cm="1">
        <f t="array" ref="AH2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8" t="str">
        <f>MIS[[#This Row],[TRADING SYMBOL]]</f>
        <v>SENSEX2552082100PE</v>
      </c>
      <c r="AJ2178" t="str">
        <f>IF(RIGHT(MIS[[#This Row],[Main/Hedge]],4)="MAIN","MAIN","HEDGE")</f>
        <v>MAIN</v>
      </c>
      <c r="AK2178" t="str" cm="1">
        <f t="array" ref="AK2178">_xlfn._xlws.FILTER(Table4[Column1],ISNUMBER(SEARCH(Table4[Column1],MIS[[#This Row],[OrderUniqueIdentifier]])),"")</f>
        <v>MS</v>
      </c>
    </row>
    <row r="2179" spans="1:37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>
        <f>_xlfn.XLOOKUP(MIS[[#This Row],[TRADING SYMBOL]],[1]Sheet1!$D:$D,[1]Sheet1!$C:$C)</f>
        <v>328</v>
      </c>
      <c r="AE2179">
        <f>MIS[[#This Row],[OrderAverageTradedPrice]]*MIS[[#This Row],[OrderQuantity]]</f>
        <v>17470</v>
      </c>
      <c r="AF2179">
        <f>MIS[[#This Row],[LTP]]*MIS[[#This Row],[OrderQuantity]]</f>
        <v>13120</v>
      </c>
      <c r="AG2179">
        <f>IF(MIS[[#This Row],[OrderSide]]="SELL",MIS[[#This Row],[VALUE]]-MIS[[#This Row],[LIVE_VALUE]],MIS[[#This Row],[LIVE_VALUE]]-MIS[[#This Row],[VALUE]])</f>
        <v>4350</v>
      </c>
      <c r="AH2179" t="str" cm="1">
        <f t="array" ref="AH2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9" t="str">
        <f>MIS[[#This Row],[TRADING SYMBOL]]</f>
        <v>SENSEX2552082100PE</v>
      </c>
      <c r="AJ2179" t="str">
        <f>IF(RIGHT(MIS[[#This Row],[Main/Hedge]],4)="MAIN","MAIN","HEDGE")</f>
        <v>MAIN</v>
      </c>
      <c r="AK2179" t="str" cm="1">
        <f t="array" ref="AK2179">_xlfn._xlws.FILTER(Table4[Column1],ISNUMBER(SEARCH(Table4[Column1],MIS[[#This Row],[OrderUniqueIdentifier]])),"")</f>
        <v>MS</v>
      </c>
    </row>
    <row r="2180" spans="1:37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>
        <f>_xlfn.XLOOKUP(MIS[[#This Row],[TRADING SYMBOL]],[1]Sheet1!$D:$D,[1]Sheet1!$C:$C)</f>
        <v>386.75</v>
      </c>
      <c r="AE2180">
        <f>MIS[[#This Row],[OrderAverageTradedPrice]]*MIS[[#This Row],[OrderQuantity]]</f>
        <v>8369</v>
      </c>
      <c r="AF2180">
        <f>MIS[[#This Row],[LTP]]*MIS[[#This Row],[OrderQuantity]]</f>
        <v>7735</v>
      </c>
      <c r="AG2180">
        <f>IF(MIS[[#This Row],[OrderSide]]="SELL",MIS[[#This Row],[VALUE]]-MIS[[#This Row],[LIVE_VALUE]],MIS[[#This Row],[LIVE_VALUE]]-MIS[[#This Row],[VALUE]])</f>
        <v>634</v>
      </c>
      <c r="AH2180" t="str" cm="1">
        <f t="array" ref="AH2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0" t="str">
        <f>MIS[[#This Row],[TRADING SYMBOL]]</f>
        <v>SENSEX2552082500CE</v>
      </c>
      <c r="AJ2180" t="str">
        <f>IF(RIGHT(MIS[[#This Row],[Main/Hedge]],4)="MAIN","MAIN","HEDGE")</f>
        <v>MAIN</v>
      </c>
      <c r="AK2180" t="str" cm="1">
        <f t="array" ref="AK2180">_xlfn._xlws.FILTER(Table4[Column1],ISNUMBER(SEARCH(Table4[Column1],MIS[[#This Row],[OrderUniqueIdentifier]])),"")</f>
        <v>MS</v>
      </c>
    </row>
    <row r="2181" spans="1:37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>
        <f>_xlfn.XLOOKUP(MIS[[#This Row],[TRADING SYMBOL]],[1]Sheet1!$D:$D,[1]Sheet1!$C:$C)</f>
        <v>386.75</v>
      </c>
      <c r="AE2181">
        <f>MIS[[#This Row],[OrderAverageTradedPrice]]*MIS[[#This Row],[OrderQuantity]]</f>
        <v>8332</v>
      </c>
      <c r="AF2181">
        <f>MIS[[#This Row],[LTP]]*MIS[[#This Row],[OrderQuantity]]</f>
        <v>7735</v>
      </c>
      <c r="AG2181">
        <f>IF(MIS[[#This Row],[OrderSide]]="SELL",MIS[[#This Row],[VALUE]]-MIS[[#This Row],[LIVE_VALUE]],MIS[[#This Row],[LIVE_VALUE]]-MIS[[#This Row],[VALUE]])</f>
        <v>597</v>
      </c>
      <c r="AH2181" t="str" cm="1">
        <f t="array" ref="AH21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1" t="str">
        <f>MIS[[#This Row],[TRADING SYMBOL]]</f>
        <v>SENSEX2552082500CE</v>
      </c>
      <c r="AJ2181" t="str">
        <f>IF(RIGHT(MIS[[#This Row],[Main/Hedge]],4)="MAIN","MAIN","HEDGE")</f>
        <v>MAIN</v>
      </c>
      <c r="AK2181" t="str" cm="1">
        <f t="array" ref="AK2181">_xlfn._xlws.FILTER(Table4[Column1],ISNUMBER(SEARCH(Table4[Column1],MIS[[#This Row],[OrderUniqueIdentifier]])),"")</f>
        <v>MS</v>
      </c>
    </row>
    <row r="2182" spans="1:37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>
        <f>_xlfn.XLOOKUP(MIS[[#This Row],[TRADING SYMBOL]],[1]Sheet1!$D:$D,[1]Sheet1!$C:$C)</f>
        <v>328</v>
      </c>
      <c r="AE2182">
        <f>MIS[[#This Row],[OrderAverageTradedPrice]]*MIS[[#This Row],[OrderQuantity]]</f>
        <v>8668</v>
      </c>
      <c r="AF2182">
        <f>MIS[[#This Row],[LTP]]*MIS[[#This Row],[OrderQuantity]]</f>
        <v>6560</v>
      </c>
      <c r="AG2182">
        <f>IF(MIS[[#This Row],[OrderSide]]="SELL",MIS[[#This Row],[VALUE]]-MIS[[#This Row],[LIVE_VALUE]],MIS[[#This Row],[LIVE_VALUE]]-MIS[[#This Row],[VALUE]])</f>
        <v>2108</v>
      </c>
      <c r="AH2182" t="str" cm="1">
        <f t="array" ref="AH21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2" t="str">
        <f>MIS[[#This Row],[TRADING SYMBOL]]</f>
        <v>SENSEX2552082100PE</v>
      </c>
      <c r="AJ2182" t="str">
        <f>IF(RIGHT(MIS[[#This Row],[Main/Hedge]],4)="MAIN","MAIN","HEDGE")</f>
        <v>MAIN</v>
      </c>
      <c r="AK2182" t="str" cm="1">
        <f t="array" ref="AK2182">_xlfn._xlws.FILTER(Table4[Column1],ISNUMBER(SEARCH(Table4[Column1],MIS[[#This Row],[OrderUniqueIdentifier]])),"")</f>
        <v>MS</v>
      </c>
    </row>
    <row r="2183" spans="1:37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>
        <f>_xlfn.XLOOKUP(MIS[[#This Row],[TRADING SYMBOL]],[1]Sheet1!$D:$D,[1]Sheet1!$C:$C)</f>
        <v>328</v>
      </c>
      <c r="AE2183">
        <f>MIS[[#This Row],[OrderAverageTradedPrice]]*MIS[[#This Row],[OrderQuantity]]</f>
        <v>34808</v>
      </c>
      <c r="AF2183">
        <f>MIS[[#This Row],[LTP]]*MIS[[#This Row],[OrderQuantity]]</f>
        <v>26240</v>
      </c>
      <c r="AG2183">
        <f>IF(MIS[[#This Row],[OrderSide]]="SELL",MIS[[#This Row],[VALUE]]-MIS[[#This Row],[LIVE_VALUE]],MIS[[#This Row],[LIVE_VALUE]]-MIS[[#This Row],[VALUE]])</f>
        <v>8568</v>
      </c>
      <c r="AH2183" t="str" cm="1">
        <f t="array" ref="AH2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3" t="str">
        <f>MIS[[#This Row],[TRADING SYMBOL]]</f>
        <v>SENSEX2552082100PE</v>
      </c>
      <c r="AJ2183" t="str">
        <f>IF(RIGHT(MIS[[#This Row],[Main/Hedge]],4)="MAIN","MAIN","HEDGE")</f>
        <v>MAIN</v>
      </c>
      <c r="AK2183" t="str" cm="1">
        <f t="array" ref="AK2183">_xlfn._xlws.FILTER(Table4[Column1],ISNUMBER(SEARCH(Table4[Column1],MIS[[#This Row],[OrderUniqueIdentifier]])),"")</f>
        <v>MS</v>
      </c>
    </row>
    <row r="2184" spans="1:37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>
        <f>_xlfn.XLOOKUP(MIS[[#This Row],[TRADING SYMBOL]],[1]Sheet1!$D:$D,[1]Sheet1!$C:$C)</f>
        <v>490.65</v>
      </c>
      <c r="AE2184">
        <f>MIS[[#This Row],[OrderAverageTradedPrice]]*MIS[[#This Row],[OrderQuantity]]</f>
        <v>51407.000000000007</v>
      </c>
      <c r="AF2184">
        <f>MIS[[#This Row],[LTP]]*MIS[[#This Row],[OrderQuantity]]</f>
        <v>49065</v>
      </c>
      <c r="AG2184">
        <f>IF(MIS[[#This Row],[OrderSide]]="SELL",MIS[[#This Row],[VALUE]]-MIS[[#This Row],[LIVE_VALUE]],MIS[[#This Row],[LIVE_VALUE]]-MIS[[#This Row],[VALUE]])</f>
        <v>2342.0000000000073</v>
      </c>
      <c r="AH2184" t="str" cm="1">
        <f t="array" ref="AH21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4" t="str">
        <f>MIS[[#This Row],[TRADING SYMBOL]]</f>
        <v>SENSEX2552082300CE</v>
      </c>
      <c r="AJ2184" t="str">
        <f>IF(RIGHT(MIS[[#This Row],[Main/Hedge]],4)="MAIN","MAIN","HEDGE")</f>
        <v>MAIN</v>
      </c>
      <c r="AK2184" t="str" cm="1">
        <f t="array" ref="AK2184">_xlfn._xlws.FILTER(Table4[Column1],ISNUMBER(SEARCH(Table4[Column1],MIS[[#This Row],[OrderUniqueIdentifier]])),"")</f>
        <v>MS</v>
      </c>
    </row>
    <row r="2185" spans="1:37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>
        <f>_xlfn.XLOOKUP(MIS[[#This Row],[TRADING SYMBOL]],[1]Sheet1!$D:$D,[1]Sheet1!$C:$C)</f>
        <v>409.5</v>
      </c>
      <c r="AE2185">
        <f>MIS[[#This Row],[OrderAverageTradedPrice]]*MIS[[#This Row],[OrderQuantity]]</f>
        <v>52366.999999999993</v>
      </c>
      <c r="AF2185">
        <f>MIS[[#This Row],[LTP]]*MIS[[#This Row],[OrderQuantity]]</f>
        <v>40950</v>
      </c>
      <c r="AG2185">
        <f>IF(MIS[[#This Row],[OrderSide]]="SELL",MIS[[#This Row],[VALUE]]-MIS[[#This Row],[LIVE_VALUE]],MIS[[#This Row],[LIVE_VALUE]]-MIS[[#This Row],[VALUE]])</f>
        <v>11416.999999999993</v>
      </c>
      <c r="AH2185" t="str" cm="1">
        <f t="array" ref="AH21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5" t="str">
        <f>MIS[[#This Row],[TRADING SYMBOL]]</f>
        <v>SENSEX2552082300PE</v>
      </c>
      <c r="AJ2185" t="str">
        <f>IF(RIGHT(MIS[[#This Row],[Main/Hedge]],4)="MAIN","MAIN","HEDGE")</f>
        <v>MAIN</v>
      </c>
      <c r="AK2185" t="str" cm="1">
        <f t="array" ref="AK2185">_xlfn._xlws.FILTER(Table4[Column1],ISNUMBER(SEARCH(Table4[Column1],MIS[[#This Row],[OrderUniqueIdentifier]])),"")</f>
        <v>MS</v>
      </c>
    </row>
    <row r="2186" spans="1:37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>
        <f>_xlfn.XLOOKUP(MIS[[#This Row],[TRADING SYMBOL]],[1]Sheet1!$D:$D,[1]Sheet1!$C:$C)</f>
        <v>490.65</v>
      </c>
      <c r="AE2186">
        <f>MIS[[#This Row],[OrderAverageTradedPrice]]*MIS[[#This Row],[OrderQuantity]]</f>
        <v>236534.99999999983</v>
      </c>
      <c r="AF2186">
        <f>MIS[[#This Row],[LTP]]*MIS[[#This Row],[OrderQuantity]]</f>
        <v>225699</v>
      </c>
      <c r="AG2186">
        <f>IF(MIS[[#This Row],[OrderSide]]="SELL",MIS[[#This Row],[VALUE]]-MIS[[#This Row],[LIVE_VALUE]],MIS[[#This Row],[LIVE_VALUE]]-MIS[[#This Row],[VALUE]])</f>
        <v>10835.999999999825</v>
      </c>
      <c r="AH2186" t="str" cm="1">
        <f t="array" ref="AH2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6" t="str">
        <f>MIS[[#This Row],[TRADING SYMBOL]]</f>
        <v>SENSEX2552082300CE</v>
      </c>
      <c r="AJ2186" t="str">
        <f>IF(RIGHT(MIS[[#This Row],[Main/Hedge]],4)="MAIN","MAIN","HEDGE")</f>
        <v>MAIN</v>
      </c>
      <c r="AK2186" t="str" cm="1">
        <f t="array" ref="AK2186">_xlfn._xlws.FILTER(Table4[Column1],ISNUMBER(SEARCH(Table4[Column1],MIS[[#This Row],[OrderUniqueIdentifier]])),"")</f>
        <v>MS</v>
      </c>
    </row>
    <row r="2187" spans="1:37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>
        <f>_xlfn.XLOOKUP(MIS[[#This Row],[TRADING SYMBOL]],[1]Sheet1!$D:$D,[1]Sheet1!$C:$C)</f>
        <v>409.5</v>
      </c>
      <c r="AE2187">
        <f>MIS[[#This Row],[OrderAverageTradedPrice]]*MIS[[#This Row],[OrderQuantity]]</f>
        <v>240212.00000000003</v>
      </c>
      <c r="AF2187">
        <f>MIS[[#This Row],[LTP]]*MIS[[#This Row],[OrderQuantity]]</f>
        <v>188370</v>
      </c>
      <c r="AG2187">
        <f>IF(MIS[[#This Row],[OrderSide]]="SELL",MIS[[#This Row],[VALUE]]-MIS[[#This Row],[LIVE_VALUE]],MIS[[#This Row],[LIVE_VALUE]]-MIS[[#This Row],[VALUE]])</f>
        <v>51842.000000000029</v>
      </c>
      <c r="AH2187" t="str" cm="1">
        <f t="array" ref="AH2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7" t="str">
        <f>MIS[[#This Row],[TRADING SYMBOL]]</f>
        <v>SENSEX2552082300PE</v>
      </c>
      <c r="AJ2187" t="str">
        <f>IF(RIGHT(MIS[[#This Row],[Main/Hedge]],4)="MAIN","MAIN","HEDGE")</f>
        <v>MAIN</v>
      </c>
      <c r="AK2187" t="str" cm="1">
        <f t="array" ref="AK2187">_xlfn._xlws.FILTER(Table4[Column1],ISNUMBER(SEARCH(Table4[Column1],MIS[[#This Row],[OrderUniqueIdentifier]])),"")</f>
        <v>MS</v>
      </c>
    </row>
    <row r="2188" spans="1:37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>
        <f>_xlfn.XLOOKUP(MIS[[#This Row],[TRADING SYMBOL]],[1]Sheet1!$D:$D,[1]Sheet1!$C:$C)</f>
        <v>367</v>
      </c>
      <c r="AE2188">
        <f>MIS[[#This Row],[OrderAverageTradedPrice]]*MIS[[#This Row],[OrderQuantity]]</f>
        <v>199092.99999999983</v>
      </c>
      <c r="AF2188">
        <f>MIS[[#This Row],[LTP]]*MIS[[#This Row],[OrderQuantity]]</f>
        <v>154140</v>
      </c>
      <c r="AG2188">
        <f>IF(MIS[[#This Row],[OrderSide]]="SELL",MIS[[#This Row],[VALUE]]-MIS[[#This Row],[LIVE_VALUE]],MIS[[#This Row],[LIVE_VALUE]]-MIS[[#This Row],[VALUE]])</f>
        <v>44952.999999999825</v>
      </c>
      <c r="AH2188" t="str" cm="1">
        <f t="array" ref="AH2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8" t="str">
        <f>MIS[[#This Row],[TRADING SYMBOL]]</f>
        <v>SENSEX2552082200PE</v>
      </c>
      <c r="AJ2188" t="str">
        <f>IF(RIGHT(MIS[[#This Row],[Main/Hedge]],4)="MAIN","MAIN","HEDGE")</f>
        <v>MAIN</v>
      </c>
      <c r="AK2188" t="str" cm="1">
        <f t="array" ref="AK2188">_xlfn._xlws.FILTER(Table4[Column1],ISNUMBER(SEARCH(Table4[Column1],MIS[[#This Row],[OrderUniqueIdentifier]])),"")</f>
        <v>MS</v>
      </c>
    </row>
    <row r="2189" spans="1:37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>
        <f>_xlfn.XLOOKUP(MIS[[#This Row],[TRADING SYMBOL]],[1]Sheet1!$D:$D,[1]Sheet1!$C:$C)</f>
        <v>490.65</v>
      </c>
      <c r="AE2189">
        <f>MIS[[#This Row],[OrderAverageTradedPrice]]*MIS[[#This Row],[OrderQuantity]]</f>
        <v>30897.000000000004</v>
      </c>
      <c r="AF2189">
        <f>MIS[[#This Row],[LTP]]*MIS[[#This Row],[OrderQuantity]]</f>
        <v>29439</v>
      </c>
      <c r="AG2189">
        <f>IF(MIS[[#This Row],[OrderSide]]="SELL",MIS[[#This Row],[VALUE]]-MIS[[#This Row],[LIVE_VALUE]],MIS[[#This Row],[LIVE_VALUE]]-MIS[[#This Row],[VALUE]])</f>
        <v>1458.0000000000036</v>
      </c>
      <c r="AH2189" t="str" cm="1">
        <f t="array" ref="AH21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9" t="str">
        <f>MIS[[#This Row],[TRADING SYMBOL]]</f>
        <v>SENSEX2552082300CE</v>
      </c>
      <c r="AJ2189" t="str">
        <f>IF(RIGHT(MIS[[#This Row],[Main/Hedge]],4)="MAIN","MAIN","HEDGE")</f>
        <v>MAIN</v>
      </c>
      <c r="AK2189" t="str" cm="1">
        <f t="array" ref="AK2189">_xlfn._xlws.FILTER(Table4[Column1],ISNUMBER(SEARCH(Table4[Column1],MIS[[#This Row],[OrderUniqueIdentifier]])),"")</f>
        <v>MS</v>
      </c>
    </row>
    <row r="2190" spans="1:37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>
        <f>_xlfn.XLOOKUP(MIS[[#This Row],[TRADING SYMBOL]],[1]Sheet1!$D:$D,[1]Sheet1!$C:$C)</f>
        <v>386.75</v>
      </c>
      <c r="AE2190">
        <f>MIS[[#This Row],[OrderAverageTradedPrice]]*MIS[[#This Row],[OrderQuantity]]</f>
        <v>150005.99999999988</v>
      </c>
      <c r="AF2190">
        <f>MIS[[#This Row],[LTP]]*MIS[[#This Row],[OrderQuantity]]</f>
        <v>139230</v>
      </c>
      <c r="AG2190">
        <f>IF(MIS[[#This Row],[OrderSide]]="SELL",MIS[[#This Row],[VALUE]]-MIS[[#This Row],[LIVE_VALUE]],MIS[[#This Row],[LIVE_VALUE]]-MIS[[#This Row],[VALUE]])</f>
        <v>10775.999999999884</v>
      </c>
      <c r="AH2190" t="str" cm="1">
        <f t="array" ref="AH21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0" t="str">
        <f>MIS[[#This Row],[TRADING SYMBOL]]</f>
        <v>SENSEX2552082500CE</v>
      </c>
      <c r="AJ2190" t="str">
        <f>IF(RIGHT(MIS[[#This Row],[Main/Hedge]],4)="MAIN","MAIN","HEDGE")</f>
        <v>MAIN</v>
      </c>
      <c r="AK2190" t="str" cm="1">
        <f t="array" ref="AK2190">_xlfn._xlws.FILTER(Table4[Column1],ISNUMBER(SEARCH(Table4[Column1],MIS[[#This Row],[OrderUniqueIdentifier]])),"")</f>
        <v>MS</v>
      </c>
    </row>
    <row r="2191" spans="1:37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>
        <f>_xlfn.XLOOKUP(MIS[[#This Row],[TRADING SYMBOL]],[1]Sheet1!$D:$D,[1]Sheet1!$C:$C)</f>
        <v>367</v>
      </c>
      <c r="AE2191">
        <f>MIS[[#This Row],[OrderAverageTradedPrice]]*MIS[[#This Row],[OrderQuantity]]</f>
        <v>38016</v>
      </c>
      <c r="AF2191">
        <f>MIS[[#This Row],[LTP]]*MIS[[#This Row],[OrderQuantity]]</f>
        <v>29360</v>
      </c>
      <c r="AG2191">
        <f>IF(MIS[[#This Row],[OrderSide]]="SELL",MIS[[#This Row],[VALUE]]-MIS[[#This Row],[LIVE_VALUE]],MIS[[#This Row],[LIVE_VALUE]]-MIS[[#This Row],[VALUE]])</f>
        <v>8656</v>
      </c>
      <c r="AH2191" t="str" cm="1">
        <f t="array" ref="AH21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1" t="str">
        <f>MIS[[#This Row],[TRADING SYMBOL]]</f>
        <v>SENSEX2552082200PE</v>
      </c>
      <c r="AJ2191" t="str">
        <f>IF(RIGHT(MIS[[#This Row],[Main/Hedge]],4)="MAIN","MAIN","HEDGE")</f>
        <v>MAIN</v>
      </c>
      <c r="AK2191" t="str" cm="1">
        <f t="array" ref="AK2191">_xlfn._xlws.FILTER(Table4[Column1],ISNUMBER(SEARCH(Table4[Column1],MIS[[#This Row],[OrderUniqueIdentifier]])),"")</f>
        <v>MS</v>
      </c>
    </row>
    <row r="2192" spans="1:37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>
        <f>_xlfn.XLOOKUP(MIS[[#This Row],[TRADING SYMBOL]],[1]Sheet1!$D:$D,[1]Sheet1!$C:$C)</f>
        <v>490.65</v>
      </c>
      <c r="AE2192">
        <f>MIS[[#This Row],[OrderAverageTradedPrice]]*MIS[[#This Row],[OrderQuantity]]</f>
        <v>41157</v>
      </c>
      <c r="AF2192">
        <f>MIS[[#This Row],[LTP]]*MIS[[#This Row],[OrderQuantity]]</f>
        <v>39252</v>
      </c>
      <c r="AG2192">
        <f>IF(MIS[[#This Row],[OrderSide]]="SELL",MIS[[#This Row],[VALUE]]-MIS[[#This Row],[LIVE_VALUE]],MIS[[#This Row],[LIVE_VALUE]]-MIS[[#This Row],[VALUE]])</f>
        <v>1905</v>
      </c>
      <c r="AH2192" t="str" cm="1">
        <f t="array" ref="AH21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2" t="str">
        <f>MIS[[#This Row],[TRADING SYMBOL]]</f>
        <v>SENSEX2552082300CE</v>
      </c>
      <c r="AJ2192" t="str">
        <f>IF(RIGHT(MIS[[#This Row],[Main/Hedge]],4)="MAIN","MAIN","HEDGE")</f>
        <v>MAIN</v>
      </c>
      <c r="AK2192" t="str" cm="1">
        <f t="array" ref="AK2192">_xlfn._xlws.FILTER(Table4[Column1],ISNUMBER(SEARCH(Table4[Column1],MIS[[#This Row],[OrderUniqueIdentifier]])),"")</f>
        <v>MS</v>
      </c>
    </row>
    <row r="2193" spans="1:37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>
        <f>_xlfn.XLOOKUP(MIS[[#This Row],[TRADING SYMBOL]],[1]Sheet1!$D:$D,[1]Sheet1!$C:$C)</f>
        <v>441.2</v>
      </c>
      <c r="AE2193">
        <f>MIS[[#This Row],[OrderAverageTradedPrice]]*MIS[[#This Row],[OrderQuantity]]</f>
        <v>55899.999999999956</v>
      </c>
      <c r="AF2193">
        <f>MIS[[#This Row],[LTP]]*MIS[[#This Row],[OrderQuantity]]</f>
        <v>52944</v>
      </c>
      <c r="AG2193">
        <f>IF(MIS[[#This Row],[OrderSide]]="SELL",MIS[[#This Row],[VALUE]]-MIS[[#This Row],[LIVE_VALUE]],MIS[[#This Row],[LIVE_VALUE]]-MIS[[#This Row],[VALUE]])</f>
        <v>2955.9999999999563</v>
      </c>
      <c r="AH2193" t="str" cm="1">
        <f t="array" ref="AH2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3" t="str">
        <f>MIS[[#This Row],[TRADING SYMBOL]]</f>
        <v>SENSEX2552082400CE</v>
      </c>
      <c r="AJ2193" t="str">
        <f>IF(RIGHT(MIS[[#This Row],[Main/Hedge]],4)="MAIN","MAIN","HEDGE")</f>
        <v>MAIN</v>
      </c>
      <c r="AK2193" t="str" cm="1">
        <f t="array" ref="AK2193">_xlfn._xlws.FILTER(Table4[Column1],ISNUMBER(SEARCH(Table4[Column1],MIS[[#This Row],[OrderUniqueIdentifier]])),"")</f>
        <v>MS</v>
      </c>
    </row>
    <row r="2194" spans="1:37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>
        <f>_xlfn.XLOOKUP(MIS[[#This Row],[TRADING SYMBOL]],[1]Sheet1!$D:$D,[1]Sheet1!$C:$C)</f>
        <v>367</v>
      </c>
      <c r="AE2194">
        <f>MIS[[#This Row],[OrderAverageTradedPrice]]*MIS[[#This Row],[OrderQuantity]]</f>
        <v>47918</v>
      </c>
      <c r="AF2194">
        <f>MIS[[#This Row],[LTP]]*MIS[[#This Row],[OrderQuantity]]</f>
        <v>36700</v>
      </c>
      <c r="AG2194">
        <f>IF(MIS[[#This Row],[OrderSide]]="SELL",MIS[[#This Row],[VALUE]]-MIS[[#This Row],[LIVE_VALUE]],MIS[[#This Row],[LIVE_VALUE]]-MIS[[#This Row],[VALUE]])</f>
        <v>11218</v>
      </c>
      <c r="AH2194" t="str" cm="1">
        <f t="array" ref="AH2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4" t="str">
        <f>MIS[[#This Row],[TRADING SYMBOL]]</f>
        <v>SENSEX2552082200PE</v>
      </c>
      <c r="AJ2194" t="str">
        <f>IF(RIGHT(MIS[[#This Row],[Main/Hedge]],4)="MAIN","MAIN","HEDGE")</f>
        <v>MAIN</v>
      </c>
      <c r="AK2194" t="str" cm="1">
        <f t="array" ref="AK2194">_xlfn._xlws.FILTER(Table4[Column1],ISNUMBER(SEARCH(Table4[Column1],MIS[[#This Row],[OrderUniqueIdentifier]])),"")</f>
        <v>MS</v>
      </c>
    </row>
    <row r="2195" spans="1:37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>
        <f>_xlfn.XLOOKUP(MIS[[#This Row],[TRADING SYMBOL]],[1]Sheet1!$D:$D,[1]Sheet1!$C:$C)</f>
        <v>386.75</v>
      </c>
      <c r="AE2195">
        <f>MIS[[#This Row],[OrderAverageTradedPrice]]*MIS[[#This Row],[OrderQuantity]]</f>
        <v>41769</v>
      </c>
      <c r="AF2195">
        <f>MIS[[#This Row],[LTP]]*MIS[[#This Row],[OrderQuantity]]</f>
        <v>38675</v>
      </c>
      <c r="AG2195">
        <f>IF(MIS[[#This Row],[OrderSide]]="SELL",MIS[[#This Row],[VALUE]]-MIS[[#This Row],[LIVE_VALUE]],MIS[[#This Row],[LIVE_VALUE]]-MIS[[#This Row],[VALUE]])</f>
        <v>3094</v>
      </c>
      <c r="AH2195" t="str" cm="1">
        <f t="array" ref="AH2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5" t="str">
        <f>MIS[[#This Row],[TRADING SYMBOL]]</f>
        <v>SENSEX2552082500CE</v>
      </c>
      <c r="AJ2195" t="str">
        <f>IF(RIGHT(MIS[[#This Row],[Main/Hedge]],4)="MAIN","MAIN","HEDGE")</f>
        <v>MAIN</v>
      </c>
      <c r="AK2195" t="str" cm="1">
        <f t="array" ref="AK2195">_xlfn._xlws.FILTER(Table4[Column1],ISNUMBER(SEARCH(Table4[Column1],MIS[[#This Row],[OrderUniqueIdentifier]])),"")</f>
        <v>MS</v>
      </c>
    </row>
    <row r="2196" spans="1:37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>
        <f>_xlfn.XLOOKUP(MIS[[#This Row],[TRADING SYMBOL]],[1]Sheet1!$D:$D,[1]Sheet1!$C:$C)</f>
        <v>409.5</v>
      </c>
      <c r="AE2196">
        <f>MIS[[#This Row],[OrderAverageTradedPrice]]*MIS[[#This Row],[OrderQuantity]]</f>
        <v>73395.999999999869</v>
      </c>
      <c r="AF2196">
        <f>MIS[[#This Row],[LTP]]*MIS[[#This Row],[OrderQuantity]]</f>
        <v>57330</v>
      </c>
      <c r="AG2196">
        <f>IF(MIS[[#This Row],[OrderSide]]="SELL",MIS[[#This Row],[VALUE]]-MIS[[#This Row],[LIVE_VALUE]],MIS[[#This Row],[LIVE_VALUE]]-MIS[[#This Row],[VALUE]])</f>
        <v>16065.999999999869</v>
      </c>
      <c r="AH2196" t="str" cm="1">
        <f t="array" ref="AH2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6" t="str">
        <f>MIS[[#This Row],[TRADING SYMBOL]]</f>
        <v>SENSEX2552082300PE</v>
      </c>
      <c r="AJ2196" t="str">
        <f>IF(RIGHT(MIS[[#This Row],[Main/Hedge]],4)="MAIN","MAIN","HEDGE")</f>
        <v>MAIN</v>
      </c>
      <c r="AK2196" t="str" cm="1">
        <f t="array" ref="AK2196">_xlfn._xlws.FILTER(Table4[Column1],ISNUMBER(SEARCH(Table4[Column1],MIS[[#This Row],[OrderUniqueIdentifier]])),"")</f>
        <v>MS</v>
      </c>
    </row>
    <row r="2197" spans="1:37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>
        <f>_xlfn.XLOOKUP(MIS[[#This Row],[TRADING SYMBOL]],[1]Sheet1!$D:$D,[1]Sheet1!$C:$C)</f>
        <v>328</v>
      </c>
      <c r="AE2197">
        <f>MIS[[#This Row],[OrderAverageTradedPrice]]*MIS[[#This Row],[OrderQuantity]]</f>
        <v>17386</v>
      </c>
      <c r="AF2197">
        <f>MIS[[#This Row],[LTP]]*MIS[[#This Row],[OrderQuantity]]</f>
        <v>13120</v>
      </c>
      <c r="AG2197">
        <f>IF(MIS[[#This Row],[OrderSide]]="SELL",MIS[[#This Row],[VALUE]]-MIS[[#This Row],[LIVE_VALUE]],MIS[[#This Row],[LIVE_VALUE]]-MIS[[#This Row],[VALUE]])</f>
        <v>4266</v>
      </c>
      <c r="AH2197" t="str" cm="1">
        <f t="array" ref="AH2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7" t="str">
        <f>MIS[[#This Row],[TRADING SYMBOL]]</f>
        <v>SENSEX2552082100PE</v>
      </c>
      <c r="AJ2197" t="str">
        <f>IF(RIGHT(MIS[[#This Row],[Main/Hedge]],4)="MAIN","MAIN","HEDGE")</f>
        <v>MAIN</v>
      </c>
      <c r="AK2197" t="str" cm="1">
        <f t="array" ref="AK2197">_xlfn._xlws.FILTER(Table4[Column1],ISNUMBER(SEARCH(Table4[Column1],MIS[[#This Row],[OrderUniqueIdentifier]])),"")</f>
        <v>MS</v>
      </c>
    </row>
    <row r="2198" spans="1:37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>
        <f>_xlfn.XLOOKUP(MIS[[#This Row],[TRADING SYMBOL]],[1]Sheet1!$D:$D,[1]Sheet1!$C:$C)</f>
        <v>328</v>
      </c>
      <c r="AE2198">
        <f>MIS[[#This Row],[OrderAverageTradedPrice]]*MIS[[#This Row],[OrderQuantity]]</f>
        <v>8702</v>
      </c>
      <c r="AF2198">
        <f>MIS[[#This Row],[LTP]]*MIS[[#This Row],[OrderQuantity]]</f>
        <v>6560</v>
      </c>
      <c r="AG2198">
        <f>IF(MIS[[#This Row],[OrderSide]]="SELL",MIS[[#This Row],[VALUE]]-MIS[[#This Row],[LIVE_VALUE]],MIS[[#This Row],[LIVE_VALUE]]-MIS[[#This Row],[VALUE]])</f>
        <v>2142</v>
      </c>
      <c r="AH2198" t="str" cm="1">
        <f t="array" ref="AH2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8" t="str">
        <f>MIS[[#This Row],[TRADING SYMBOL]]</f>
        <v>SENSEX2552082100PE</v>
      </c>
      <c r="AJ2198" t="str">
        <f>IF(RIGHT(MIS[[#This Row],[Main/Hedge]],4)="MAIN","MAIN","HEDGE")</f>
        <v>MAIN</v>
      </c>
      <c r="AK2198" t="str" cm="1">
        <f t="array" ref="AK2198">_xlfn._xlws.FILTER(Table4[Column1],ISNUMBER(SEARCH(Table4[Column1],MIS[[#This Row],[OrderUniqueIdentifier]])),"")</f>
        <v>MS</v>
      </c>
    </row>
    <row r="2199" spans="1:37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>
        <f>_xlfn.XLOOKUP(MIS[[#This Row],[TRADING SYMBOL]],[1]Sheet1!$D:$D,[1]Sheet1!$C:$C)</f>
        <v>328</v>
      </c>
      <c r="AE2199">
        <f>MIS[[#This Row],[OrderAverageTradedPrice]]*MIS[[#This Row],[OrderQuantity]]</f>
        <v>8704</v>
      </c>
      <c r="AF2199">
        <f>MIS[[#This Row],[LTP]]*MIS[[#This Row],[OrderQuantity]]</f>
        <v>6560</v>
      </c>
      <c r="AG2199">
        <f>IF(MIS[[#This Row],[OrderSide]]="SELL",MIS[[#This Row],[VALUE]]-MIS[[#This Row],[LIVE_VALUE]],MIS[[#This Row],[LIVE_VALUE]]-MIS[[#This Row],[VALUE]])</f>
        <v>2144</v>
      </c>
      <c r="AH2199" t="str" cm="1">
        <f t="array" ref="AH2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9" t="str">
        <f>MIS[[#This Row],[TRADING SYMBOL]]</f>
        <v>SENSEX2552082100PE</v>
      </c>
      <c r="AJ2199" t="str">
        <f>IF(RIGHT(MIS[[#This Row],[Main/Hedge]],4)="MAIN","MAIN","HEDGE")</f>
        <v>MAIN</v>
      </c>
      <c r="AK2199" t="str" cm="1">
        <f t="array" ref="AK2199">_xlfn._xlws.FILTER(Table4[Column1],ISNUMBER(SEARCH(Table4[Column1],MIS[[#This Row],[OrderUniqueIdentifier]])),"")</f>
        <v>MS</v>
      </c>
    </row>
    <row r="2200" spans="1:37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>
        <f>_xlfn.XLOOKUP(MIS[[#This Row],[TRADING SYMBOL]],[1]Sheet1!$D:$D,[1]Sheet1!$C:$C)</f>
        <v>328</v>
      </c>
      <c r="AE2200">
        <f>MIS[[#This Row],[OrderAverageTradedPrice]]*MIS[[#This Row],[OrderQuantity]]</f>
        <v>8716</v>
      </c>
      <c r="AF2200">
        <f>MIS[[#This Row],[LTP]]*MIS[[#This Row],[OrderQuantity]]</f>
        <v>6560</v>
      </c>
      <c r="AG2200">
        <f>IF(MIS[[#This Row],[OrderSide]]="SELL",MIS[[#This Row],[VALUE]]-MIS[[#This Row],[LIVE_VALUE]],MIS[[#This Row],[LIVE_VALUE]]-MIS[[#This Row],[VALUE]])</f>
        <v>2156</v>
      </c>
      <c r="AH2200" t="str" cm="1">
        <f t="array" ref="AH2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0" t="str">
        <f>MIS[[#This Row],[TRADING SYMBOL]]</f>
        <v>SENSEX2552082100PE</v>
      </c>
      <c r="AJ2200" t="str">
        <f>IF(RIGHT(MIS[[#This Row],[Main/Hedge]],4)="MAIN","MAIN","HEDGE")</f>
        <v>MAIN</v>
      </c>
      <c r="AK2200" t="str" cm="1">
        <f t="array" ref="AK2200">_xlfn._xlws.FILTER(Table4[Column1],ISNUMBER(SEARCH(Table4[Column1],MIS[[#This Row],[OrderUniqueIdentifier]])),"")</f>
        <v>MS</v>
      </c>
    </row>
    <row r="2201" spans="1:37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>
        <f>_xlfn.XLOOKUP(MIS[[#This Row],[TRADING SYMBOL]],[1]Sheet1!$D:$D,[1]Sheet1!$C:$C)</f>
        <v>328</v>
      </c>
      <c r="AE2201">
        <f>MIS[[#This Row],[OrderAverageTradedPrice]]*MIS[[#This Row],[OrderQuantity]]</f>
        <v>8689</v>
      </c>
      <c r="AF2201">
        <f>MIS[[#This Row],[LTP]]*MIS[[#This Row],[OrderQuantity]]</f>
        <v>6560</v>
      </c>
      <c r="AG2201">
        <f>IF(MIS[[#This Row],[OrderSide]]="SELL",MIS[[#This Row],[VALUE]]-MIS[[#This Row],[LIVE_VALUE]],MIS[[#This Row],[LIVE_VALUE]]-MIS[[#This Row],[VALUE]])</f>
        <v>2129</v>
      </c>
      <c r="AH2201" t="str" cm="1">
        <f t="array" ref="AH2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1" t="str">
        <f>MIS[[#This Row],[TRADING SYMBOL]]</f>
        <v>SENSEX2552082100PE</v>
      </c>
      <c r="AJ2201" t="str">
        <f>IF(RIGHT(MIS[[#This Row],[Main/Hedge]],4)="MAIN","MAIN","HEDGE")</f>
        <v>MAIN</v>
      </c>
      <c r="AK2201" t="str" cm="1">
        <f t="array" ref="AK2201">_xlfn._xlws.FILTER(Table4[Column1],ISNUMBER(SEARCH(Table4[Column1],MIS[[#This Row],[OrderUniqueIdentifier]])),"")</f>
        <v>MS</v>
      </c>
    </row>
    <row r="2202" spans="1:37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>
        <f>_xlfn.XLOOKUP(MIS[[#This Row],[TRADING SYMBOL]],[1]Sheet1!$D:$D,[1]Sheet1!$C:$C)</f>
        <v>328</v>
      </c>
      <c r="AE2202">
        <f>MIS[[#This Row],[OrderAverageTradedPrice]]*MIS[[#This Row],[OrderQuantity]]</f>
        <v>8710</v>
      </c>
      <c r="AF2202">
        <f>MIS[[#This Row],[LTP]]*MIS[[#This Row],[OrderQuantity]]</f>
        <v>6560</v>
      </c>
      <c r="AG2202">
        <f>IF(MIS[[#This Row],[OrderSide]]="SELL",MIS[[#This Row],[VALUE]]-MIS[[#This Row],[LIVE_VALUE]],MIS[[#This Row],[LIVE_VALUE]]-MIS[[#This Row],[VALUE]])</f>
        <v>2150</v>
      </c>
      <c r="AH2202" t="str" cm="1">
        <f t="array" ref="AH22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2" t="str">
        <f>MIS[[#This Row],[TRADING SYMBOL]]</f>
        <v>SENSEX2552082100PE</v>
      </c>
      <c r="AJ2202" t="str">
        <f>IF(RIGHT(MIS[[#This Row],[Main/Hedge]],4)="MAIN","MAIN","HEDGE")</f>
        <v>MAIN</v>
      </c>
      <c r="AK2202" t="str" cm="1">
        <f t="array" ref="AK2202">_xlfn._xlws.FILTER(Table4[Column1],ISNUMBER(SEARCH(Table4[Column1],MIS[[#This Row],[OrderUniqueIdentifier]])),"")</f>
        <v>MS</v>
      </c>
    </row>
    <row r="2203" spans="1:37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>
        <f>_xlfn.XLOOKUP(MIS[[#This Row],[TRADING SYMBOL]],[1]Sheet1!$D:$D,[1]Sheet1!$C:$C)</f>
        <v>441.2</v>
      </c>
      <c r="AE2203">
        <f>MIS[[#This Row],[OrderAverageTradedPrice]]*MIS[[#This Row],[OrderQuantity]]</f>
        <v>46423</v>
      </c>
      <c r="AF2203">
        <f>MIS[[#This Row],[LTP]]*MIS[[#This Row],[OrderQuantity]]</f>
        <v>44120</v>
      </c>
      <c r="AG2203">
        <f>IF(MIS[[#This Row],[OrderSide]]="SELL",MIS[[#This Row],[VALUE]]-MIS[[#This Row],[LIVE_VALUE]],MIS[[#This Row],[LIVE_VALUE]]-MIS[[#This Row],[VALUE]])</f>
        <v>2303</v>
      </c>
      <c r="AH2203" t="str" cm="1">
        <f t="array" ref="AH2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3" t="str">
        <f>MIS[[#This Row],[TRADING SYMBOL]]</f>
        <v>SENSEX2552082400CE</v>
      </c>
      <c r="AJ2203" t="str">
        <f>IF(RIGHT(MIS[[#This Row],[Main/Hedge]],4)="MAIN","MAIN","HEDGE")</f>
        <v>MAIN</v>
      </c>
      <c r="AK2203" t="str" cm="1">
        <f t="array" ref="AK2203">_xlfn._xlws.FILTER(Table4[Column1],ISNUMBER(SEARCH(Table4[Column1],MIS[[#This Row],[OrderUniqueIdentifier]])),"")</f>
        <v>MS</v>
      </c>
    </row>
    <row r="2204" spans="1:37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>
        <f>_xlfn.XLOOKUP(MIS[[#This Row],[TRADING SYMBOL]],[1]Sheet1!$D:$D,[1]Sheet1!$C:$C)</f>
        <v>367</v>
      </c>
      <c r="AE2204">
        <f>MIS[[#This Row],[OrderAverageTradedPrice]]*MIS[[#This Row],[OrderQuantity]]</f>
        <v>47813</v>
      </c>
      <c r="AF2204">
        <f>MIS[[#This Row],[LTP]]*MIS[[#This Row],[OrderQuantity]]</f>
        <v>36700</v>
      </c>
      <c r="AG2204">
        <f>IF(MIS[[#This Row],[OrderSide]]="SELL",MIS[[#This Row],[VALUE]]-MIS[[#This Row],[LIVE_VALUE]],MIS[[#This Row],[LIVE_VALUE]]-MIS[[#This Row],[VALUE]])</f>
        <v>11113</v>
      </c>
      <c r="AH2204" t="str" cm="1">
        <f t="array" ref="AH2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4" t="str">
        <f>MIS[[#This Row],[TRADING SYMBOL]]</f>
        <v>SENSEX2552082200PE</v>
      </c>
      <c r="AJ2204" t="str">
        <f>IF(RIGHT(MIS[[#This Row],[Main/Hedge]],4)="MAIN","MAIN","HEDGE")</f>
        <v>MAIN</v>
      </c>
      <c r="AK2204" t="str" cm="1">
        <f t="array" ref="AK2204">_xlfn._xlws.FILTER(Table4[Column1],ISNUMBER(SEARCH(Table4[Column1],MIS[[#This Row],[OrderUniqueIdentifier]])),"")</f>
        <v>MS</v>
      </c>
    </row>
    <row r="2205" spans="1:37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>
        <f>_xlfn.XLOOKUP(MIS[[#This Row],[TRADING SYMBOL]],[1]Sheet1!$D:$D,[1]Sheet1!$C:$C)</f>
        <v>441.2</v>
      </c>
      <c r="AE2205">
        <f>MIS[[#This Row],[OrderAverageTradedPrice]]*MIS[[#This Row],[OrderQuantity]]</f>
        <v>213693.9999999998</v>
      </c>
      <c r="AF2205">
        <f>MIS[[#This Row],[LTP]]*MIS[[#This Row],[OrderQuantity]]</f>
        <v>202952</v>
      </c>
      <c r="AG2205">
        <f>IF(MIS[[#This Row],[OrderSide]]="SELL",MIS[[#This Row],[VALUE]]-MIS[[#This Row],[LIVE_VALUE]],MIS[[#This Row],[LIVE_VALUE]]-MIS[[#This Row],[VALUE]])</f>
        <v>10741.999999999796</v>
      </c>
      <c r="AH2205" t="str" cm="1">
        <f t="array" ref="AH2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5" t="str">
        <f>MIS[[#This Row],[TRADING SYMBOL]]</f>
        <v>SENSEX2552082400CE</v>
      </c>
      <c r="AJ2205" t="str">
        <f>IF(RIGHT(MIS[[#This Row],[Main/Hedge]],4)="MAIN","MAIN","HEDGE")</f>
        <v>MAIN</v>
      </c>
      <c r="AK2205" t="str" cm="1">
        <f t="array" ref="AK2205">_xlfn._xlws.FILTER(Table4[Column1],ISNUMBER(SEARCH(Table4[Column1],MIS[[#This Row],[OrderUniqueIdentifier]])),"")</f>
        <v>MS</v>
      </c>
    </row>
    <row r="2206" spans="1:37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>
        <f>_xlfn.XLOOKUP(MIS[[#This Row],[TRADING SYMBOL]],[1]Sheet1!$D:$D,[1]Sheet1!$C:$C)</f>
        <v>367</v>
      </c>
      <c r="AE2206">
        <f>MIS[[#This Row],[OrderAverageTradedPrice]]*MIS[[#This Row],[OrderQuantity]]</f>
        <v>219731.99999999991</v>
      </c>
      <c r="AF2206">
        <f>MIS[[#This Row],[LTP]]*MIS[[#This Row],[OrderQuantity]]</f>
        <v>168820</v>
      </c>
      <c r="AG2206">
        <f>IF(MIS[[#This Row],[OrderSide]]="SELL",MIS[[#This Row],[VALUE]]-MIS[[#This Row],[LIVE_VALUE]],MIS[[#This Row],[LIVE_VALUE]]-MIS[[#This Row],[VALUE]])</f>
        <v>50911.999999999913</v>
      </c>
      <c r="AH2206" t="str" cm="1">
        <f t="array" ref="AH2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6" t="str">
        <f>MIS[[#This Row],[TRADING SYMBOL]]</f>
        <v>SENSEX2552082200PE</v>
      </c>
      <c r="AJ2206" t="str">
        <f>IF(RIGHT(MIS[[#This Row],[Main/Hedge]],4)="MAIN","MAIN","HEDGE")</f>
        <v>MAIN</v>
      </c>
      <c r="AK2206" t="str" cm="1">
        <f t="array" ref="AK2206">_xlfn._xlws.FILTER(Table4[Column1],ISNUMBER(SEARCH(Table4[Column1],MIS[[#This Row],[OrderUniqueIdentifier]])),"")</f>
        <v>MS</v>
      </c>
    </row>
    <row r="2207" spans="1:37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>
        <f>_xlfn.XLOOKUP(MIS[[#This Row],[TRADING SYMBOL]],[1]Sheet1!$D:$D,[1]Sheet1!$C:$C)</f>
        <v>386.75</v>
      </c>
      <c r="AE2207">
        <f>MIS[[#This Row],[OrderAverageTradedPrice]]*MIS[[#This Row],[OrderQuantity]]</f>
        <v>175184.99999999962</v>
      </c>
      <c r="AF2207">
        <f>MIS[[#This Row],[LTP]]*MIS[[#This Row],[OrderQuantity]]</f>
        <v>162435</v>
      </c>
      <c r="AG2207">
        <f>IF(MIS[[#This Row],[OrderSide]]="SELL",MIS[[#This Row],[VALUE]]-MIS[[#This Row],[LIVE_VALUE]],MIS[[#This Row],[LIVE_VALUE]]-MIS[[#This Row],[VALUE]])</f>
        <v>12749.999999999622</v>
      </c>
      <c r="AH2207" t="str" cm="1">
        <f t="array" ref="AH2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7" t="str">
        <f>MIS[[#This Row],[TRADING SYMBOL]]</f>
        <v>SENSEX2552082500CE</v>
      </c>
      <c r="AJ2207" t="str">
        <f>IF(RIGHT(MIS[[#This Row],[Main/Hedge]],4)="MAIN","MAIN","HEDGE")</f>
        <v>MAIN</v>
      </c>
      <c r="AK2207" t="str" cm="1">
        <f t="array" ref="AK2207">_xlfn._xlws.FILTER(Table4[Column1],ISNUMBER(SEARCH(Table4[Column1],MIS[[#This Row],[OrderUniqueIdentifier]])),"")</f>
        <v>MS</v>
      </c>
    </row>
    <row r="2208" spans="1:37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>
        <f>_xlfn.XLOOKUP(MIS[[#This Row],[TRADING SYMBOL]],[1]Sheet1!$D:$D,[1]Sheet1!$C:$C)</f>
        <v>409.5</v>
      </c>
      <c r="AE2208">
        <f>MIS[[#This Row],[OrderAverageTradedPrice]]*MIS[[#This Row],[OrderQuantity]]</f>
        <v>31345.999999999982</v>
      </c>
      <c r="AF2208">
        <f>MIS[[#This Row],[LTP]]*MIS[[#This Row],[OrderQuantity]]</f>
        <v>24570</v>
      </c>
      <c r="AG2208">
        <f>IF(MIS[[#This Row],[OrderSide]]="SELL",MIS[[#This Row],[VALUE]]-MIS[[#This Row],[LIVE_VALUE]],MIS[[#This Row],[LIVE_VALUE]]-MIS[[#This Row],[VALUE]])</f>
        <v>6775.9999999999818</v>
      </c>
      <c r="AH2208" t="str" cm="1">
        <f t="array" ref="AH2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8" t="str">
        <f>MIS[[#This Row],[TRADING SYMBOL]]</f>
        <v>SENSEX2552082300PE</v>
      </c>
      <c r="AJ2208" t="str">
        <f>IF(RIGHT(MIS[[#This Row],[Main/Hedge]],4)="MAIN","MAIN","HEDGE")</f>
        <v>MAIN</v>
      </c>
      <c r="AK2208" t="str" cm="1">
        <f t="array" ref="AK2208">_xlfn._xlws.FILTER(Table4[Column1],ISNUMBER(SEARCH(Table4[Column1],MIS[[#This Row],[OrderUniqueIdentifier]])),"")</f>
        <v>MS</v>
      </c>
    </row>
    <row r="2209" spans="1:37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>
        <f>_xlfn.XLOOKUP(MIS[[#This Row],[TRADING SYMBOL]],[1]Sheet1!$D:$D,[1]Sheet1!$C:$C)</f>
        <v>328</v>
      </c>
      <c r="AE2209">
        <f>MIS[[#This Row],[OrderAverageTradedPrice]]*MIS[[#This Row],[OrderQuantity]]</f>
        <v>156810.99999999997</v>
      </c>
      <c r="AF2209">
        <f>MIS[[#This Row],[LTP]]*MIS[[#This Row],[OrderQuantity]]</f>
        <v>118080</v>
      </c>
      <c r="AG2209">
        <f>IF(MIS[[#This Row],[OrderSide]]="SELL",MIS[[#This Row],[VALUE]]-MIS[[#This Row],[LIVE_VALUE]],MIS[[#This Row],[LIVE_VALUE]]-MIS[[#This Row],[VALUE]])</f>
        <v>38730.999999999971</v>
      </c>
      <c r="AH2209" t="str" cm="1">
        <f t="array" ref="AH2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9" t="str">
        <f>MIS[[#This Row],[TRADING SYMBOL]]</f>
        <v>SENSEX2552082100PE</v>
      </c>
      <c r="AJ2209" t="str">
        <f>IF(RIGHT(MIS[[#This Row],[Main/Hedge]],4)="MAIN","MAIN","HEDGE")</f>
        <v>MAIN</v>
      </c>
      <c r="AK2209" t="str" cm="1">
        <f t="array" ref="AK2209">_xlfn._xlws.FILTER(Table4[Column1],ISNUMBER(SEARCH(Table4[Column1],MIS[[#This Row],[OrderUniqueIdentifier]])),"")</f>
        <v>MS</v>
      </c>
    </row>
    <row r="2210" spans="1:37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>
        <f>_xlfn.XLOOKUP(MIS[[#This Row],[TRADING SYMBOL]],[1]Sheet1!$D:$D,[1]Sheet1!$C:$C)</f>
        <v>386.75</v>
      </c>
      <c r="AE2210">
        <f>MIS[[#This Row],[OrderAverageTradedPrice]]*MIS[[#This Row],[OrderQuantity]]</f>
        <v>33402</v>
      </c>
      <c r="AF2210">
        <f>MIS[[#This Row],[LTP]]*MIS[[#This Row],[OrderQuantity]]</f>
        <v>30940</v>
      </c>
      <c r="AG2210">
        <f>IF(MIS[[#This Row],[OrderSide]]="SELL",MIS[[#This Row],[VALUE]]-MIS[[#This Row],[LIVE_VALUE]],MIS[[#This Row],[LIVE_VALUE]]-MIS[[#This Row],[VALUE]])</f>
        <v>2462</v>
      </c>
      <c r="AH2210" t="str" cm="1">
        <f t="array" ref="AH2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0" t="str">
        <f>MIS[[#This Row],[TRADING SYMBOL]]</f>
        <v>SENSEX2552082500CE</v>
      </c>
      <c r="AJ2210" t="str">
        <f>IF(RIGHT(MIS[[#This Row],[Main/Hedge]],4)="MAIN","MAIN","HEDGE")</f>
        <v>MAIN</v>
      </c>
      <c r="AK2210" t="str" cm="1">
        <f t="array" ref="AK2210">_xlfn._xlws.FILTER(Table4[Column1],ISNUMBER(SEARCH(Table4[Column1],MIS[[#This Row],[OrderUniqueIdentifier]])),"")</f>
        <v>MS</v>
      </c>
    </row>
    <row r="2211" spans="1:37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>
        <f>_xlfn.XLOOKUP(MIS[[#This Row],[TRADING SYMBOL]],[1]Sheet1!$D:$D,[1]Sheet1!$C:$C)</f>
        <v>409.5</v>
      </c>
      <c r="AE2211">
        <f>MIS[[#This Row],[OrderAverageTradedPrice]]*MIS[[#This Row],[OrderQuantity]]</f>
        <v>41832</v>
      </c>
      <c r="AF2211">
        <f>MIS[[#This Row],[LTP]]*MIS[[#This Row],[OrderQuantity]]</f>
        <v>32760</v>
      </c>
      <c r="AG2211">
        <f>IF(MIS[[#This Row],[OrderSide]]="SELL",MIS[[#This Row],[VALUE]]-MIS[[#This Row],[LIVE_VALUE]],MIS[[#This Row],[LIVE_VALUE]]-MIS[[#This Row],[VALUE]])</f>
        <v>9072</v>
      </c>
      <c r="AH2211" t="str" cm="1">
        <f t="array" ref="AH2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1" t="str">
        <f>MIS[[#This Row],[TRADING SYMBOL]]</f>
        <v>SENSEX2552082300PE</v>
      </c>
      <c r="AJ2211" t="str">
        <f>IF(RIGHT(MIS[[#This Row],[Main/Hedge]],4)="MAIN","MAIN","HEDGE")</f>
        <v>MAIN</v>
      </c>
      <c r="AK2211" t="str" cm="1">
        <f t="array" ref="AK2211">_xlfn._xlws.FILTER(Table4[Column1],ISNUMBER(SEARCH(Table4[Column1],MIS[[#This Row],[OrderUniqueIdentifier]])),"")</f>
        <v>MS</v>
      </c>
    </row>
    <row r="2212" spans="1:37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>
        <f>_xlfn.XLOOKUP(MIS[[#This Row],[TRADING SYMBOL]],[1]Sheet1!$D:$D,[1]Sheet1!$C:$C)</f>
        <v>441.2</v>
      </c>
      <c r="AE2212">
        <f>MIS[[#This Row],[OrderAverageTradedPrice]]*MIS[[#This Row],[OrderQuantity]]</f>
        <v>37159</v>
      </c>
      <c r="AF2212">
        <f>MIS[[#This Row],[LTP]]*MIS[[#This Row],[OrderQuantity]]</f>
        <v>35296</v>
      </c>
      <c r="AG2212">
        <f>IF(MIS[[#This Row],[OrderSide]]="SELL",MIS[[#This Row],[VALUE]]-MIS[[#This Row],[LIVE_VALUE]],MIS[[#This Row],[LIVE_VALUE]]-MIS[[#This Row],[VALUE]])</f>
        <v>1863</v>
      </c>
      <c r="AH2212" t="str" cm="1">
        <f t="array" ref="AH2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2" t="str">
        <f>MIS[[#This Row],[TRADING SYMBOL]]</f>
        <v>SENSEX2552082400CE</v>
      </c>
      <c r="AJ2212" t="str">
        <f>IF(RIGHT(MIS[[#This Row],[Main/Hedge]],4)="MAIN","MAIN","HEDGE")</f>
        <v>MAIN</v>
      </c>
      <c r="AK2212" t="str" cm="1">
        <f t="array" ref="AK2212">_xlfn._xlws.FILTER(Table4[Column1],ISNUMBER(SEARCH(Table4[Column1],MIS[[#This Row],[OrderUniqueIdentifier]])),"")</f>
        <v>MS</v>
      </c>
    </row>
    <row r="2213" spans="1:37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>
        <f>_xlfn.XLOOKUP(MIS[[#This Row],[TRADING SYMBOL]],[1]Sheet1!$D:$D,[1]Sheet1!$C:$C)</f>
        <v>490.65</v>
      </c>
      <c r="AE2213">
        <f>MIS[[#This Row],[OrderAverageTradedPrice]]*MIS[[#This Row],[OrderQuantity]]</f>
        <v>10301</v>
      </c>
      <c r="AF2213">
        <f>MIS[[#This Row],[LTP]]*MIS[[#This Row],[OrderQuantity]]</f>
        <v>9813</v>
      </c>
      <c r="AG2213">
        <f>IF(MIS[[#This Row],[OrderSide]]="SELL",MIS[[#This Row],[VALUE]]-MIS[[#This Row],[LIVE_VALUE]],MIS[[#This Row],[LIVE_VALUE]]-MIS[[#This Row],[VALUE]])</f>
        <v>488</v>
      </c>
      <c r="AH2213" t="str" cm="1">
        <f t="array" ref="AH2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3" t="str">
        <f>MIS[[#This Row],[TRADING SYMBOL]]</f>
        <v>SENSEX2552082300CE</v>
      </c>
      <c r="AJ2213" t="str">
        <f>IF(RIGHT(MIS[[#This Row],[Main/Hedge]],4)="MAIN","MAIN","HEDGE")</f>
        <v>MAIN</v>
      </c>
      <c r="AK2213" t="str" cm="1">
        <f t="array" ref="AK2213">_xlfn._xlws.FILTER(Table4[Column1],ISNUMBER(SEARCH(Table4[Column1],MIS[[#This Row],[OrderUniqueIdentifier]])),"")</f>
        <v>MS</v>
      </c>
    </row>
    <row r="2214" spans="1:37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>
        <f>_xlfn.XLOOKUP(MIS[[#This Row],[TRADING SYMBOL]],[1]Sheet1!$D:$D,[1]Sheet1!$C:$C)</f>
        <v>409.5</v>
      </c>
      <c r="AE2214">
        <f>MIS[[#This Row],[OrderAverageTradedPrice]]*MIS[[#This Row],[OrderQuantity]]</f>
        <v>10463</v>
      </c>
      <c r="AF2214">
        <f>MIS[[#This Row],[LTP]]*MIS[[#This Row],[OrderQuantity]]</f>
        <v>8190</v>
      </c>
      <c r="AG2214">
        <f>IF(MIS[[#This Row],[OrderSide]]="SELL",MIS[[#This Row],[VALUE]]-MIS[[#This Row],[LIVE_VALUE]],MIS[[#This Row],[LIVE_VALUE]]-MIS[[#This Row],[VALUE]])</f>
        <v>2273</v>
      </c>
      <c r="AH2214" t="str" cm="1">
        <f t="array" ref="AH2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4" t="str">
        <f>MIS[[#This Row],[TRADING SYMBOL]]</f>
        <v>SENSEX2552082300PE</v>
      </c>
      <c r="AJ2214" t="str">
        <f>IF(RIGHT(MIS[[#This Row],[Main/Hedge]],4)="MAIN","MAIN","HEDGE")</f>
        <v>MAIN</v>
      </c>
      <c r="AK2214" t="str" cm="1">
        <f t="array" ref="AK2214">_xlfn._xlws.FILTER(Table4[Column1],ISNUMBER(SEARCH(Table4[Column1],MIS[[#This Row],[OrderUniqueIdentifier]])),"")</f>
        <v>MS</v>
      </c>
    </row>
    <row r="2215" spans="1:37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>
        <f>_xlfn.XLOOKUP(MIS[[#This Row],[TRADING SYMBOL]],[1]Sheet1!$D:$D,[1]Sheet1!$C:$C)</f>
        <v>367</v>
      </c>
      <c r="AE2215">
        <f>MIS[[#This Row],[OrderAverageTradedPrice]]*MIS[[#This Row],[OrderQuantity]]</f>
        <v>57339</v>
      </c>
      <c r="AF2215">
        <f>MIS[[#This Row],[LTP]]*MIS[[#This Row],[OrderQuantity]]</f>
        <v>44040</v>
      </c>
      <c r="AG2215">
        <f>IF(MIS[[#This Row],[OrderSide]]="SELL",MIS[[#This Row],[VALUE]]-MIS[[#This Row],[LIVE_VALUE]],MIS[[#This Row],[LIVE_VALUE]]-MIS[[#This Row],[VALUE]])</f>
        <v>13299</v>
      </c>
      <c r="AH2215" t="str" cm="1">
        <f t="array" ref="AH2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5" t="str">
        <f>MIS[[#This Row],[TRADING SYMBOL]]</f>
        <v>SENSEX2552082200PE</v>
      </c>
      <c r="AJ2215" t="str">
        <f>IF(RIGHT(MIS[[#This Row],[Main/Hedge]],4)="MAIN","MAIN","HEDGE")</f>
        <v>MAIN</v>
      </c>
      <c r="AK2215" t="str" cm="1">
        <f t="array" ref="AK2215">_xlfn._xlws.FILTER(Table4[Column1],ISNUMBER(SEARCH(Table4[Column1],MIS[[#This Row],[OrderUniqueIdentifier]])),"")</f>
        <v>MS</v>
      </c>
    </row>
    <row r="2216" spans="1:37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>
        <f>_xlfn.XLOOKUP(MIS[[#This Row],[TRADING SYMBOL]],[1]Sheet1!$D:$D,[1]Sheet1!$C:$C)</f>
        <v>328</v>
      </c>
      <c r="AE2216">
        <f>MIS[[#This Row],[OrderAverageTradedPrice]]*MIS[[#This Row],[OrderQuantity]]</f>
        <v>43560</v>
      </c>
      <c r="AF2216">
        <f>MIS[[#This Row],[LTP]]*MIS[[#This Row],[OrderQuantity]]</f>
        <v>32800</v>
      </c>
      <c r="AG2216">
        <f>IF(MIS[[#This Row],[OrderSide]]="SELL",MIS[[#This Row],[VALUE]]-MIS[[#This Row],[LIVE_VALUE]],MIS[[#This Row],[LIVE_VALUE]]-MIS[[#This Row],[VALUE]])</f>
        <v>10760</v>
      </c>
      <c r="AH2216" t="str" cm="1">
        <f t="array" ref="AH2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6" t="str">
        <f>MIS[[#This Row],[TRADING SYMBOL]]</f>
        <v>SENSEX2552082100PE</v>
      </c>
      <c r="AJ2216" t="str">
        <f>IF(RIGHT(MIS[[#This Row],[Main/Hedge]],4)="MAIN","MAIN","HEDGE")</f>
        <v>MAIN</v>
      </c>
      <c r="AK2216" t="str" cm="1">
        <f t="array" ref="AK2216">_xlfn._xlws.FILTER(Table4[Column1],ISNUMBER(SEARCH(Table4[Column1],MIS[[#This Row],[OrderUniqueIdentifier]])),"")</f>
        <v>MS</v>
      </c>
    </row>
    <row r="2217" spans="1:37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>
        <f>_xlfn.XLOOKUP(MIS[[#This Row],[TRADING SYMBOL]],[1]Sheet1!$D:$D,[1]Sheet1!$C:$C)</f>
        <v>441.2</v>
      </c>
      <c r="AE2217">
        <f>MIS[[#This Row],[OrderAverageTradedPrice]]*MIS[[#This Row],[OrderQuantity]]</f>
        <v>65090.999999999964</v>
      </c>
      <c r="AF2217">
        <f>MIS[[#This Row],[LTP]]*MIS[[#This Row],[OrderQuantity]]</f>
        <v>61768</v>
      </c>
      <c r="AG2217">
        <f>IF(MIS[[#This Row],[OrderSide]]="SELL",MIS[[#This Row],[VALUE]]-MIS[[#This Row],[LIVE_VALUE]],MIS[[#This Row],[LIVE_VALUE]]-MIS[[#This Row],[VALUE]])</f>
        <v>3322.9999999999636</v>
      </c>
      <c r="AH2217" t="str" cm="1">
        <f t="array" ref="AH2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7" t="str">
        <f>MIS[[#This Row],[TRADING SYMBOL]]</f>
        <v>SENSEX2552082400CE</v>
      </c>
      <c r="AJ2217" t="str">
        <f>IF(RIGHT(MIS[[#This Row],[Main/Hedge]],4)="MAIN","MAIN","HEDGE")</f>
        <v>MAIN</v>
      </c>
      <c r="AK2217" t="str" cm="1">
        <f t="array" ref="AK2217">_xlfn._xlws.FILTER(Table4[Column1],ISNUMBER(SEARCH(Table4[Column1],MIS[[#This Row],[OrderUniqueIdentifier]])),"")</f>
        <v>MS</v>
      </c>
    </row>
    <row r="2218" spans="1:37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>
        <f>_xlfn.XLOOKUP(MIS[[#This Row],[TRADING SYMBOL]],[1]Sheet1!$D:$D,[1]Sheet1!$C:$C)</f>
        <v>367</v>
      </c>
      <c r="AE2218">
        <f>MIS[[#This Row],[OrderAverageTradedPrice]]*MIS[[#This Row],[OrderQuantity]]</f>
        <v>66932.999999999971</v>
      </c>
      <c r="AF2218">
        <f>MIS[[#This Row],[LTP]]*MIS[[#This Row],[OrderQuantity]]</f>
        <v>51380</v>
      </c>
      <c r="AG2218">
        <f>IF(MIS[[#This Row],[OrderSide]]="SELL",MIS[[#This Row],[VALUE]]-MIS[[#This Row],[LIVE_VALUE]],MIS[[#This Row],[LIVE_VALUE]]-MIS[[#This Row],[VALUE]])</f>
        <v>15552.999999999971</v>
      </c>
      <c r="AH2218" t="str" cm="1">
        <f t="array" ref="AH2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8" t="str">
        <f>MIS[[#This Row],[TRADING SYMBOL]]</f>
        <v>SENSEX2552082200PE</v>
      </c>
      <c r="AJ2218" t="str">
        <f>IF(RIGHT(MIS[[#This Row],[Main/Hedge]],4)="MAIN","MAIN","HEDGE")</f>
        <v>MAIN</v>
      </c>
      <c r="AK2218" t="str" cm="1">
        <f t="array" ref="AK2218">_xlfn._xlws.FILTER(Table4[Column1],ISNUMBER(SEARCH(Table4[Column1],MIS[[#This Row],[OrderUniqueIdentifier]])),"")</f>
        <v>MS</v>
      </c>
    </row>
    <row r="2219" spans="1:37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>
        <f>_xlfn.XLOOKUP(MIS[[#This Row],[TRADING SYMBOL]],[1]Sheet1!$D:$D,[1]Sheet1!$C:$C)</f>
        <v>490.65</v>
      </c>
      <c r="AE2219">
        <f>MIS[[#This Row],[OrderAverageTradedPrice]]*MIS[[#This Row],[OrderQuantity]]</f>
        <v>10297</v>
      </c>
      <c r="AF2219">
        <f>MIS[[#This Row],[LTP]]*MIS[[#This Row],[OrderQuantity]]</f>
        <v>9813</v>
      </c>
      <c r="AG2219">
        <f>IF(MIS[[#This Row],[OrderSide]]="SELL",MIS[[#This Row],[VALUE]]-MIS[[#This Row],[LIVE_VALUE]],MIS[[#This Row],[LIVE_VALUE]]-MIS[[#This Row],[VALUE]])</f>
        <v>484</v>
      </c>
      <c r="AH2219" t="str" cm="1">
        <f t="array" ref="AH2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9" t="str">
        <f>MIS[[#This Row],[TRADING SYMBOL]]</f>
        <v>SENSEX2552082300CE</v>
      </c>
      <c r="AJ2219" t="str">
        <f>IF(RIGHT(MIS[[#This Row],[Main/Hedge]],4)="MAIN","MAIN","HEDGE")</f>
        <v>MAIN</v>
      </c>
      <c r="AK2219" t="str" cm="1">
        <f t="array" ref="AK2219">_xlfn._xlws.FILTER(Table4[Column1],ISNUMBER(SEARCH(Table4[Column1],MIS[[#This Row],[OrderUniqueIdentifier]])),"")</f>
        <v>MS</v>
      </c>
    </row>
    <row r="2220" spans="1:37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>
        <f>_xlfn.XLOOKUP(MIS[[#This Row],[TRADING SYMBOL]],[1]Sheet1!$D:$D,[1]Sheet1!$C:$C)</f>
        <v>409.5</v>
      </c>
      <c r="AE2220">
        <f>MIS[[#This Row],[OrderAverageTradedPrice]]*MIS[[#This Row],[OrderQuantity]]</f>
        <v>10468</v>
      </c>
      <c r="AF2220">
        <f>MIS[[#This Row],[LTP]]*MIS[[#This Row],[OrderQuantity]]</f>
        <v>8190</v>
      </c>
      <c r="AG2220">
        <f>IF(MIS[[#This Row],[OrderSide]]="SELL",MIS[[#This Row],[VALUE]]-MIS[[#This Row],[LIVE_VALUE]],MIS[[#This Row],[LIVE_VALUE]]-MIS[[#This Row],[VALUE]])</f>
        <v>2278</v>
      </c>
      <c r="AH2220" t="str" cm="1">
        <f t="array" ref="AH2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0" t="str">
        <f>MIS[[#This Row],[TRADING SYMBOL]]</f>
        <v>SENSEX2552082300PE</v>
      </c>
      <c r="AJ2220" t="str">
        <f>IF(RIGHT(MIS[[#This Row],[Main/Hedge]],4)="MAIN","MAIN","HEDGE")</f>
        <v>MAIN</v>
      </c>
      <c r="AK2220" t="str" cm="1">
        <f t="array" ref="AK2220">_xlfn._xlws.FILTER(Table4[Column1],ISNUMBER(SEARCH(Table4[Column1],MIS[[#This Row],[OrderUniqueIdentifier]])),"")</f>
        <v>MS</v>
      </c>
    </row>
    <row r="2221" spans="1:37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>
        <f>_xlfn.XLOOKUP(MIS[[#This Row],[TRADING SYMBOL]],[1]Sheet1!$D:$D,[1]Sheet1!$C:$C)</f>
        <v>441.2</v>
      </c>
      <c r="AE2221">
        <f>MIS[[#This Row],[OrderAverageTradedPrice]]*MIS[[#This Row],[OrderQuantity]]</f>
        <v>9303</v>
      </c>
      <c r="AF2221">
        <f>MIS[[#This Row],[LTP]]*MIS[[#This Row],[OrderQuantity]]</f>
        <v>8824</v>
      </c>
      <c r="AG2221">
        <f>IF(MIS[[#This Row],[OrderSide]]="SELL",MIS[[#This Row],[VALUE]]-MIS[[#This Row],[LIVE_VALUE]],MIS[[#This Row],[LIVE_VALUE]]-MIS[[#This Row],[VALUE]])</f>
        <v>479</v>
      </c>
      <c r="AH2221" t="str" cm="1">
        <f t="array" ref="AH2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1" t="str">
        <f>MIS[[#This Row],[TRADING SYMBOL]]</f>
        <v>SENSEX2552082400CE</v>
      </c>
      <c r="AJ2221" t="str">
        <f>IF(RIGHT(MIS[[#This Row],[Main/Hedge]],4)="MAIN","MAIN","HEDGE")</f>
        <v>MAIN</v>
      </c>
      <c r="AK2221" t="str" cm="1">
        <f t="array" ref="AK2221">_xlfn._xlws.FILTER(Table4[Column1],ISNUMBER(SEARCH(Table4[Column1],MIS[[#This Row],[OrderUniqueIdentifier]])),"")</f>
        <v>MS</v>
      </c>
    </row>
    <row r="2222" spans="1:37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>
        <f>_xlfn.XLOOKUP(MIS[[#This Row],[TRADING SYMBOL]],[1]Sheet1!$D:$D,[1]Sheet1!$C:$C)</f>
        <v>490.65</v>
      </c>
      <c r="AE2222">
        <f>MIS[[#This Row],[OrderAverageTradedPrice]]*MIS[[#This Row],[OrderQuantity]]</f>
        <v>10293</v>
      </c>
      <c r="AF2222">
        <f>MIS[[#This Row],[LTP]]*MIS[[#This Row],[OrderQuantity]]</f>
        <v>9813</v>
      </c>
      <c r="AG2222">
        <f>IF(MIS[[#This Row],[OrderSide]]="SELL",MIS[[#This Row],[VALUE]]-MIS[[#This Row],[LIVE_VALUE]],MIS[[#This Row],[LIVE_VALUE]]-MIS[[#This Row],[VALUE]])</f>
        <v>480</v>
      </c>
      <c r="AH2222" t="str" cm="1">
        <f t="array" ref="AH2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2" t="str">
        <f>MIS[[#This Row],[TRADING SYMBOL]]</f>
        <v>SENSEX2552082300CE</v>
      </c>
      <c r="AJ2222" t="str">
        <f>IF(RIGHT(MIS[[#This Row],[Main/Hedge]],4)="MAIN","MAIN","HEDGE")</f>
        <v>MAIN</v>
      </c>
      <c r="AK2222" t="str" cm="1">
        <f t="array" ref="AK2222">_xlfn._xlws.FILTER(Table4[Column1],ISNUMBER(SEARCH(Table4[Column1],MIS[[#This Row],[OrderUniqueIdentifier]])),"")</f>
        <v>MS</v>
      </c>
    </row>
    <row r="2223" spans="1:37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>
        <f>_xlfn.XLOOKUP(MIS[[#This Row],[TRADING SYMBOL]],[1]Sheet1!$D:$D,[1]Sheet1!$C:$C)</f>
        <v>490.65</v>
      </c>
      <c r="AE2223">
        <f>MIS[[#This Row],[OrderAverageTradedPrice]]*MIS[[#This Row],[OrderQuantity]]</f>
        <v>61738.99999999992</v>
      </c>
      <c r="AF2223">
        <f>MIS[[#This Row],[LTP]]*MIS[[#This Row],[OrderQuantity]]</f>
        <v>58878</v>
      </c>
      <c r="AG2223">
        <f>IF(MIS[[#This Row],[OrderSide]]="SELL",MIS[[#This Row],[VALUE]]-MIS[[#This Row],[LIVE_VALUE]],MIS[[#This Row],[LIVE_VALUE]]-MIS[[#This Row],[VALUE]])</f>
        <v>2860.99999999992</v>
      </c>
      <c r="AH2223" t="str" cm="1">
        <f t="array" ref="AH2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3" t="str">
        <f>MIS[[#This Row],[TRADING SYMBOL]]</f>
        <v>SENSEX2552082300CE</v>
      </c>
      <c r="AJ2223" t="str">
        <f>IF(RIGHT(MIS[[#This Row],[Main/Hedge]],4)="MAIN","MAIN","HEDGE")</f>
        <v>MAIN</v>
      </c>
      <c r="AK2223" t="str" cm="1">
        <f t="array" ref="AK2223">_xlfn._xlws.FILTER(Table4[Column1],ISNUMBER(SEARCH(Table4[Column1],MIS[[#This Row],[OrderUniqueIdentifier]])),"")</f>
        <v>MS</v>
      </c>
    </row>
    <row r="2224" spans="1:37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>
        <f>_xlfn.XLOOKUP(MIS[[#This Row],[TRADING SYMBOL]],[1]Sheet1!$D:$D,[1]Sheet1!$C:$C)</f>
        <v>409.5</v>
      </c>
      <c r="AE2224">
        <f>MIS[[#This Row],[OrderAverageTradedPrice]]*MIS[[#This Row],[OrderQuantity]]</f>
        <v>62725.99999999992</v>
      </c>
      <c r="AF2224">
        <f>MIS[[#This Row],[LTP]]*MIS[[#This Row],[OrderQuantity]]</f>
        <v>49140</v>
      </c>
      <c r="AG2224">
        <f>IF(MIS[[#This Row],[OrderSide]]="SELL",MIS[[#This Row],[VALUE]]-MIS[[#This Row],[LIVE_VALUE]],MIS[[#This Row],[LIVE_VALUE]]-MIS[[#This Row],[VALUE]])</f>
        <v>13585.99999999992</v>
      </c>
      <c r="AH2224" t="str" cm="1">
        <f t="array" ref="AH22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4" t="str">
        <f>MIS[[#This Row],[TRADING SYMBOL]]</f>
        <v>SENSEX2552082300PE</v>
      </c>
      <c r="AJ2224" t="str">
        <f>IF(RIGHT(MIS[[#This Row],[Main/Hedge]],4)="MAIN","MAIN","HEDGE")</f>
        <v>MAIN</v>
      </c>
      <c r="AK2224" t="str" cm="1">
        <f t="array" ref="AK2224">_xlfn._xlws.FILTER(Table4[Column1],ISNUMBER(SEARCH(Table4[Column1],MIS[[#This Row],[OrderUniqueIdentifier]])),"")</f>
        <v>MS</v>
      </c>
    </row>
    <row r="2225" spans="1:37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>
        <f>_xlfn.XLOOKUP(MIS[[#This Row],[TRADING SYMBOL]],[1]Sheet1!$D:$D,[1]Sheet1!$C:$C)</f>
        <v>441.2</v>
      </c>
      <c r="AE2225">
        <f>MIS[[#This Row],[OrderAverageTradedPrice]]*MIS[[#This Row],[OrderQuantity]]</f>
        <v>55690.99999999992</v>
      </c>
      <c r="AF2225">
        <f>MIS[[#This Row],[LTP]]*MIS[[#This Row],[OrderQuantity]]</f>
        <v>52944</v>
      </c>
      <c r="AG2225">
        <f>IF(MIS[[#This Row],[OrderSide]]="SELL",MIS[[#This Row],[VALUE]]-MIS[[#This Row],[LIVE_VALUE]],MIS[[#This Row],[LIVE_VALUE]]-MIS[[#This Row],[VALUE]])</f>
        <v>2746.99999999992</v>
      </c>
      <c r="AH2225" t="str" cm="1">
        <f t="array" ref="AH22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5" t="str">
        <f>MIS[[#This Row],[TRADING SYMBOL]]</f>
        <v>SENSEX2552082400CE</v>
      </c>
      <c r="AJ2225" t="str">
        <f>IF(RIGHT(MIS[[#This Row],[Main/Hedge]],4)="MAIN","MAIN","HEDGE")</f>
        <v>MAIN</v>
      </c>
      <c r="AK2225" t="str" cm="1">
        <f t="array" ref="AK2225">_xlfn._xlws.FILTER(Table4[Column1],ISNUMBER(SEARCH(Table4[Column1],MIS[[#This Row],[OrderUniqueIdentifier]])),"")</f>
        <v>MS</v>
      </c>
    </row>
    <row r="2226" spans="1:37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>
        <f>_xlfn.XLOOKUP(MIS[[#This Row],[TRADING SYMBOL]],[1]Sheet1!$D:$D,[1]Sheet1!$C:$C)</f>
        <v>490.65</v>
      </c>
      <c r="AE2226">
        <f>MIS[[#This Row],[OrderAverageTradedPrice]]*MIS[[#This Row],[OrderQuantity]]</f>
        <v>10307</v>
      </c>
      <c r="AF2226">
        <f>MIS[[#This Row],[LTP]]*MIS[[#This Row],[OrderQuantity]]</f>
        <v>9813</v>
      </c>
      <c r="AG2226">
        <f>IF(MIS[[#This Row],[OrderSide]]="SELL",MIS[[#This Row],[VALUE]]-MIS[[#This Row],[LIVE_VALUE]],MIS[[#This Row],[LIVE_VALUE]]-MIS[[#This Row],[VALUE]])</f>
        <v>494</v>
      </c>
      <c r="AH2226" t="str" cm="1">
        <f t="array" ref="AH22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6" t="str">
        <f>MIS[[#This Row],[TRADING SYMBOL]]</f>
        <v>SENSEX2552082300CE</v>
      </c>
      <c r="AJ2226" t="str">
        <f>IF(RIGHT(MIS[[#This Row],[Main/Hedge]],4)="MAIN","MAIN","HEDGE")</f>
        <v>MAIN</v>
      </c>
      <c r="AK2226" t="str" cm="1">
        <f t="array" ref="AK2226">_xlfn._xlws.FILTER(Table4[Column1],ISNUMBER(SEARCH(Table4[Column1],MIS[[#This Row],[OrderUniqueIdentifier]])),"")</f>
        <v>MS</v>
      </c>
    </row>
    <row r="2227" spans="1:37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>
        <f>_xlfn.XLOOKUP(MIS[[#This Row],[TRADING SYMBOL]],[1]Sheet1!$D:$D,[1]Sheet1!$C:$C)</f>
        <v>409.5</v>
      </c>
      <c r="AE2227">
        <f>MIS[[#This Row],[OrderAverageTradedPrice]]*MIS[[#This Row],[OrderQuantity]]</f>
        <v>10465</v>
      </c>
      <c r="AF2227">
        <f>MIS[[#This Row],[LTP]]*MIS[[#This Row],[OrderQuantity]]</f>
        <v>8190</v>
      </c>
      <c r="AG2227">
        <f>IF(MIS[[#This Row],[OrderSide]]="SELL",MIS[[#This Row],[VALUE]]-MIS[[#This Row],[LIVE_VALUE]],MIS[[#This Row],[LIVE_VALUE]]-MIS[[#This Row],[VALUE]])</f>
        <v>2275</v>
      </c>
      <c r="AH2227" t="str" cm="1">
        <f t="array" ref="AH2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7" t="str">
        <f>MIS[[#This Row],[TRADING SYMBOL]]</f>
        <v>SENSEX2552082300PE</v>
      </c>
      <c r="AJ2227" t="str">
        <f>IF(RIGHT(MIS[[#This Row],[Main/Hedge]],4)="MAIN","MAIN","HEDGE")</f>
        <v>MAIN</v>
      </c>
      <c r="AK2227" t="str" cm="1">
        <f t="array" ref="AK2227">_xlfn._xlws.FILTER(Table4[Column1],ISNUMBER(SEARCH(Table4[Column1],MIS[[#This Row],[OrderUniqueIdentifier]])),"")</f>
        <v>MS</v>
      </c>
    </row>
    <row r="2228" spans="1:37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>
        <f>_xlfn.XLOOKUP(MIS[[#This Row],[TRADING SYMBOL]],[1]Sheet1!$D:$D,[1]Sheet1!$C:$C)</f>
        <v>441.2</v>
      </c>
      <c r="AE2228">
        <f>MIS[[#This Row],[OrderAverageTradedPrice]]*MIS[[#This Row],[OrderQuantity]]</f>
        <v>9300</v>
      </c>
      <c r="AF2228">
        <f>MIS[[#This Row],[LTP]]*MIS[[#This Row],[OrderQuantity]]</f>
        <v>8824</v>
      </c>
      <c r="AG2228">
        <f>IF(MIS[[#This Row],[OrderSide]]="SELL",MIS[[#This Row],[VALUE]]-MIS[[#This Row],[LIVE_VALUE]],MIS[[#This Row],[LIVE_VALUE]]-MIS[[#This Row],[VALUE]])</f>
        <v>476</v>
      </c>
      <c r="AH2228" t="str" cm="1">
        <f t="array" ref="AH2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8" t="str">
        <f>MIS[[#This Row],[TRADING SYMBOL]]</f>
        <v>SENSEX2552082400CE</v>
      </c>
      <c r="AJ2228" t="str">
        <f>IF(RIGHT(MIS[[#This Row],[Main/Hedge]],4)="MAIN","MAIN","HEDGE")</f>
        <v>MAIN</v>
      </c>
      <c r="AK2228" t="str" cm="1">
        <f t="array" ref="AK2228">_xlfn._xlws.FILTER(Table4[Column1],ISNUMBER(SEARCH(Table4[Column1],MIS[[#This Row],[OrderUniqueIdentifier]])),"")</f>
        <v>MS</v>
      </c>
    </row>
    <row r="2229" spans="1:37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>
        <f>_xlfn.XLOOKUP(MIS[[#This Row],[TRADING SYMBOL]],[1]Sheet1!$D:$D,[1]Sheet1!$C:$C)</f>
        <v>386.75</v>
      </c>
      <c r="AE2229">
        <f>MIS[[#This Row],[OrderAverageTradedPrice]]*MIS[[#This Row],[OrderQuantity]]</f>
        <v>41596</v>
      </c>
      <c r="AF2229">
        <f>MIS[[#This Row],[LTP]]*MIS[[#This Row],[OrderQuantity]]</f>
        <v>38675</v>
      </c>
      <c r="AG2229">
        <f>IF(MIS[[#This Row],[OrderSide]]="SELL",MIS[[#This Row],[VALUE]]-MIS[[#This Row],[LIVE_VALUE]],MIS[[#This Row],[LIVE_VALUE]]-MIS[[#This Row],[VALUE]])</f>
        <v>2921</v>
      </c>
      <c r="AH2229" t="str" cm="1">
        <f t="array" ref="AH2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9" t="str">
        <f>MIS[[#This Row],[TRADING SYMBOL]]</f>
        <v>SENSEX2552082500CE</v>
      </c>
      <c r="AJ2229" t="str">
        <f>IF(RIGHT(MIS[[#This Row],[Main/Hedge]],4)="MAIN","MAIN","HEDGE")</f>
        <v>MAIN</v>
      </c>
      <c r="AK2229" t="str" cm="1">
        <f t="array" ref="AK2229">_xlfn._xlws.FILTER(Table4[Column1],ISNUMBER(SEARCH(Table4[Column1],MIS[[#This Row],[OrderUniqueIdentifier]])),"")</f>
        <v>MS</v>
      </c>
    </row>
    <row r="2230" spans="1:37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>
        <f>_xlfn.XLOOKUP(MIS[[#This Row],[TRADING SYMBOL]],[1]Sheet1!$D:$D,[1]Sheet1!$C:$C)</f>
        <v>328</v>
      </c>
      <c r="AE2230">
        <f>MIS[[#This Row],[OrderAverageTradedPrice]]*MIS[[#This Row],[OrderQuantity]]</f>
        <v>43430</v>
      </c>
      <c r="AF2230">
        <f>MIS[[#This Row],[LTP]]*MIS[[#This Row],[OrderQuantity]]</f>
        <v>32800</v>
      </c>
      <c r="AG2230">
        <f>IF(MIS[[#This Row],[OrderSide]]="SELL",MIS[[#This Row],[VALUE]]-MIS[[#This Row],[LIVE_VALUE]],MIS[[#This Row],[LIVE_VALUE]]-MIS[[#This Row],[VALUE]])</f>
        <v>10630</v>
      </c>
      <c r="AH2230" t="str" cm="1">
        <f t="array" ref="AH2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0" t="str">
        <f>MIS[[#This Row],[TRADING SYMBOL]]</f>
        <v>SENSEX2552082100PE</v>
      </c>
      <c r="AJ2230" t="str">
        <f>IF(RIGHT(MIS[[#This Row],[Main/Hedge]],4)="MAIN","MAIN","HEDGE")</f>
        <v>MAIN</v>
      </c>
      <c r="AK2230" t="str" cm="1">
        <f t="array" ref="AK2230">_xlfn._xlws.FILTER(Table4[Column1],ISNUMBER(SEARCH(Table4[Column1],MIS[[#This Row],[OrderUniqueIdentifier]])),"")</f>
        <v>MS</v>
      </c>
    </row>
    <row r="2231" spans="1:37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>
        <f>_xlfn.XLOOKUP(MIS[[#This Row],[TRADING SYMBOL]],[1]Sheet1!$D:$D,[1]Sheet1!$C:$C)</f>
        <v>386.75</v>
      </c>
      <c r="AE2231">
        <f>MIS[[#This Row],[OrderAverageTradedPrice]]*MIS[[#This Row],[OrderQuantity]]</f>
        <v>191450.99999999977</v>
      </c>
      <c r="AF2231">
        <f>MIS[[#This Row],[LTP]]*MIS[[#This Row],[OrderQuantity]]</f>
        <v>177905</v>
      </c>
      <c r="AG2231">
        <f>IF(MIS[[#This Row],[OrderSide]]="SELL",MIS[[#This Row],[VALUE]]-MIS[[#This Row],[LIVE_VALUE]],MIS[[#This Row],[LIVE_VALUE]]-MIS[[#This Row],[VALUE]])</f>
        <v>13545.999999999767</v>
      </c>
      <c r="AH2231" t="str" cm="1">
        <f t="array" ref="AH2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1" t="str">
        <f>MIS[[#This Row],[TRADING SYMBOL]]</f>
        <v>SENSEX2552082500CE</v>
      </c>
      <c r="AJ2231" t="str">
        <f>IF(RIGHT(MIS[[#This Row],[Main/Hedge]],4)="MAIN","MAIN","HEDGE")</f>
        <v>MAIN</v>
      </c>
      <c r="AK2231" t="str" cm="1">
        <f t="array" ref="AK2231">_xlfn._xlws.FILTER(Table4[Column1],ISNUMBER(SEARCH(Table4[Column1],MIS[[#This Row],[OrderUniqueIdentifier]])),"")</f>
        <v>MS</v>
      </c>
    </row>
    <row r="2232" spans="1:37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>
        <f>_xlfn.XLOOKUP(MIS[[#This Row],[TRADING SYMBOL]],[1]Sheet1!$D:$D,[1]Sheet1!$C:$C)</f>
        <v>328</v>
      </c>
      <c r="AE2232">
        <f>MIS[[#This Row],[OrderAverageTradedPrice]]*MIS[[#This Row],[OrderQuantity]]</f>
        <v>182948.99999999994</v>
      </c>
      <c r="AF2232">
        <f>MIS[[#This Row],[LTP]]*MIS[[#This Row],[OrderQuantity]]</f>
        <v>137760</v>
      </c>
      <c r="AG2232">
        <f>IF(MIS[[#This Row],[OrderSide]]="SELL",MIS[[#This Row],[VALUE]]-MIS[[#This Row],[LIVE_VALUE]],MIS[[#This Row],[LIVE_VALUE]]-MIS[[#This Row],[VALUE]])</f>
        <v>45188.999999999942</v>
      </c>
      <c r="AH2232" t="str" cm="1">
        <f t="array" ref="AH2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2" t="str">
        <f>MIS[[#This Row],[TRADING SYMBOL]]</f>
        <v>SENSEX2552082100PE</v>
      </c>
      <c r="AJ2232" t="str">
        <f>IF(RIGHT(MIS[[#This Row],[Main/Hedge]],4)="MAIN","MAIN","HEDGE")</f>
        <v>MAIN</v>
      </c>
      <c r="AK2232" t="str" cm="1">
        <f t="array" ref="AK2232">_xlfn._xlws.FILTER(Table4[Column1],ISNUMBER(SEARCH(Table4[Column1],MIS[[#This Row],[OrderUniqueIdentifier]])),"")</f>
        <v>MS</v>
      </c>
    </row>
    <row r="2233" spans="1:37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>
        <f>_xlfn.XLOOKUP(MIS[[#This Row],[TRADING SYMBOL]],[1]Sheet1!$D:$D,[1]Sheet1!$C:$C)</f>
        <v>441.2</v>
      </c>
      <c r="AE2233">
        <f>MIS[[#This Row],[OrderAverageTradedPrice]]*MIS[[#This Row],[OrderQuantity]]</f>
        <v>27903</v>
      </c>
      <c r="AF2233">
        <f>MIS[[#This Row],[LTP]]*MIS[[#This Row],[OrderQuantity]]</f>
        <v>26472</v>
      </c>
      <c r="AG2233">
        <f>IF(MIS[[#This Row],[OrderSide]]="SELL",MIS[[#This Row],[VALUE]]-MIS[[#This Row],[LIVE_VALUE]],MIS[[#This Row],[LIVE_VALUE]]-MIS[[#This Row],[VALUE]])</f>
        <v>1431</v>
      </c>
      <c r="AH2233" t="str" cm="1">
        <f t="array" ref="AH2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3" t="str">
        <f>MIS[[#This Row],[TRADING SYMBOL]]</f>
        <v>SENSEX2552082400CE</v>
      </c>
      <c r="AJ2233" t="str">
        <f>IF(RIGHT(MIS[[#This Row],[Main/Hedge]],4)="MAIN","MAIN","HEDGE")</f>
        <v>MAIN</v>
      </c>
      <c r="AK2233" t="str" cm="1">
        <f t="array" ref="AK2233">_xlfn._xlws.FILTER(Table4[Column1],ISNUMBER(SEARCH(Table4[Column1],MIS[[#This Row],[OrderUniqueIdentifier]])),"")</f>
        <v>MS</v>
      </c>
    </row>
    <row r="2234" spans="1:37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>
        <f>_xlfn.XLOOKUP(MIS[[#This Row],[TRADING SYMBOL]],[1]Sheet1!$D:$D,[1]Sheet1!$C:$C)</f>
        <v>328</v>
      </c>
      <c r="AE2234">
        <f>MIS[[#This Row],[OrderAverageTradedPrice]]*MIS[[#This Row],[OrderQuantity]]</f>
        <v>34814</v>
      </c>
      <c r="AF2234">
        <f>MIS[[#This Row],[LTP]]*MIS[[#This Row],[OrderQuantity]]</f>
        <v>26240</v>
      </c>
      <c r="AG2234">
        <f>IF(MIS[[#This Row],[OrderSide]]="SELL",MIS[[#This Row],[VALUE]]-MIS[[#This Row],[LIVE_VALUE]],MIS[[#This Row],[LIVE_VALUE]]-MIS[[#This Row],[VALUE]])</f>
        <v>8574</v>
      </c>
      <c r="AH2234" t="str" cm="1">
        <f t="array" ref="AH2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4" t="str">
        <f>MIS[[#This Row],[TRADING SYMBOL]]</f>
        <v>SENSEX2552082100PE</v>
      </c>
      <c r="AJ2234" t="str">
        <f>IF(RIGHT(MIS[[#This Row],[Main/Hedge]],4)="MAIN","MAIN","HEDGE")</f>
        <v>MAIN</v>
      </c>
      <c r="AK2234" t="str" cm="1">
        <f t="array" ref="AK2234">_xlfn._xlws.FILTER(Table4[Column1],ISNUMBER(SEARCH(Table4[Column1],MIS[[#This Row],[OrderUniqueIdentifier]])),"")</f>
        <v>MS</v>
      </c>
    </row>
    <row r="2235" spans="1:37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>
        <f>_xlfn.XLOOKUP(MIS[[#This Row],[TRADING SYMBOL]],[1]Sheet1!$D:$D,[1]Sheet1!$C:$C)</f>
        <v>367</v>
      </c>
      <c r="AE2235">
        <f>MIS[[#This Row],[OrderAverageTradedPrice]]*MIS[[#This Row],[OrderQuantity]]</f>
        <v>38170</v>
      </c>
      <c r="AF2235">
        <f>MIS[[#This Row],[LTP]]*MIS[[#This Row],[OrderQuantity]]</f>
        <v>29360</v>
      </c>
      <c r="AG2235">
        <f>IF(MIS[[#This Row],[OrderSide]]="SELL",MIS[[#This Row],[VALUE]]-MIS[[#This Row],[LIVE_VALUE]],MIS[[#This Row],[LIVE_VALUE]]-MIS[[#This Row],[VALUE]])</f>
        <v>8810</v>
      </c>
      <c r="AH2235" t="str" cm="1">
        <f t="array" ref="AH2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5" t="str">
        <f>MIS[[#This Row],[TRADING SYMBOL]]</f>
        <v>SENSEX2552082200PE</v>
      </c>
      <c r="AJ2235" t="str">
        <f>IF(RIGHT(MIS[[#This Row],[Main/Hedge]],4)="MAIN","MAIN","HEDGE")</f>
        <v>MAIN</v>
      </c>
      <c r="AK2235" t="str" cm="1">
        <f t="array" ref="AK2235">_xlfn._xlws.FILTER(Table4[Column1],ISNUMBER(SEARCH(Table4[Column1],MIS[[#This Row],[OrderUniqueIdentifier]])),"")</f>
        <v>MS</v>
      </c>
    </row>
    <row r="2236" spans="1:37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>
        <f>_xlfn.XLOOKUP(MIS[[#This Row],[TRADING SYMBOL]],[1]Sheet1!$D:$D,[1]Sheet1!$C:$C)</f>
        <v>386.75</v>
      </c>
      <c r="AE2236">
        <f>MIS[[#This Row],[OrderAverageTradedPrice]]*MIS[[#This Row],[OrderQuantity]]</f>
        <v>33350</v>
      </c>
      <c r="AF2236">
        <f>MIS[[#This Row],[LTP]]*MIS[[#This Row],[OrderQuantity]]</f>
        <v>30940</v>
      </c>
      <c r="AG2236">
        <f>IF(MIS[[#This Row],[OrderSide]]="SELL",MIS[[#This Row],[VALUE]]-MIS[[#This Row],[LIVE_VALUE]],MIS[[#This Row],[LIVE_VALUE]]-MIS[[#This Row],[VALUE]])</f>
        <v>2410</v>
      </c>
      <c r="AH2236" t="str" cm="1">
        <f t="array" ref="AH2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6" t="str">
        <f>MIS[[#This Row],[TRADING SYMBOL]]</f>
        <v>SENSEX2552082500CE</v>
      </c>
      <c r="AJ2236" t="str">
        <f>IF(RIGHT(MIS[[#This Row],[Main/Hedge]],4)="MAIN","MAIN","HEDGE")</f>
        <v>MAIN</v>
      </c>
      <c r="AK2236" t="str" cm="1">
        <f t="array" ref="AK2236">_xlfn._xlws.FILTER(Table4[Column1],ISNUMBER(SEARCH(Table4[Column1],MIS[[#This Row],[OrderUniqueIdentifier]])),"")</f>
        <v>MS</v>
      </c>
    </row>
    <row r="2237" spans="1:37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>
        <f>_xlfn.XLOOKUP(MIS[[#This Row],[TRADING SYMBOL]],[1]Sheet1!$D:$D,[1]Sheet1!$C:$C)</f>
        <v>328</v>
      </c>
      <c r="AE2237">
        <f>MIS[[#This Row],[OrderAverageTradedPrice]]*MIS[[#This Row],[OrderQuantity]]</f>
        <v>34777</v>
      </c>
      <c r="AF2237">
        <f>MIS[[#This Row],[LTP]]*MIS[[#This Row],[OrderQuantity]]</f>
        <v>26240</v>
      </c>
      <c r="AG2237">
        <f>IF(MIS[[#This Row],[OrderSide]]="SELL",MIS[[#This Row],[VALUE]]-MIS[[#This Row],[LIVE_VALUE]],MIS[[#This Row],[LIVE_VALUE]]-MIS[[#This Row],[VALUE]])</f>
        <v>8537</v>
      </c>
      <c r="AH2237" t="str" cm="1">
        <f t="array" ref="AH2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7" t="str">
        <f>MIS[[#This Row],[TRADING SYMBOL]]</f>
        <v>SENSEX2552082100PE</v>
      </c>
      <c r="AJ2237" t="str">
        <f>IF(RIGHT(MIS[[#This Row],[Main/Hedge]],4)="MAIN","MAIN","HEDGE")</f>
        <v>MAIN</v>
      </c>
      <c r="AK2237" t="str" cm="1">
        <f t="array" ref="AK2237">_xlfn._xlws.FILTER(Table4[Column1],ISNUMBER(SEARCH(Table4[Column1],MIS[[#This Row],[OrderUniqueIdentifier]])),"")</f>
        <v>MS</v>
      </c>
    </row>
    <row r="2238" spans="1:37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>
        <f>_xlfn.XLOOKUP(MIS[[#This Row],[TRADING SYMBOL]],[1]Sheet1!$D:$D,[1]Sheet1!$C:$C)</f>
        <v>490.65</v>
      </c>
      <c r="AE2238">
        <f>MIS[[#This Row],[OrderAverageTradedPrice]]*MIS[[#This Row],[OrderQuantity]]</f>
        <v>10311</v>
      </c>
      <c r="AF2238">
        <f>MIS[[#This Row],[LTP]]*MIS[[#This Row],[OrderQuantity]]</f>
        <v>9813</v>
      </c>
      <c r="AG2238">
        <f>IF(MIS[[#This Row],[OrderSide]]="SELL",MIS[[#This Row],[VALUE]]-MIS[[#This Row],[LIVE_VALUE]],MIS[[#This Row],[LIVE_VALUE]]-MIS[[#This Row],[VALUE]])</f>
        <v>498</v>
      </c>
      <c r="AH2238" t="str" cm="1">
        <f t="array" ref="AH2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8" t="str">
        <f>MIS[[#This Row],[TRADING SYMBOL]]</f>
        <v>SENSEX2552082300CE</v>
      </c>
      <c r="AJ2238" t="str">
        <f>IF(RIGHT(MIS[[#This Row],[Main/Hedge]],4)="MAIN","MAIN","HEDGE")</f>
        <v>MAIN</v>
      </c>
      <c r="AK2238" t="str" cm="1">
        <f t="array" ref="AK2238">_xlfn._xlws.FILTER(Table4[Column1],ISNUMBER(SEARCH(Table4[Column1],MIS[[#This Row],[OrderUniqueIdentifier]])),"")</f>
        <v>MS</v>
      </c>
    </row>
    <row r="2239" spans="1:37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>
        <f>_xlfn.XLOOKUP(MIS[[#This Row],[TRADING SYMBOL]],[1]Sheet1!$D:$D,[1]Sheet1!$C:$C)</f>
        <v>441.2</v>
      </c>
      <c r="AE2239">
        <f>MIS[[#This Row],[OrderAverageTradedPrice]]*MIS[[#This Row],[OrderQuantity]]</f>
        <v>9285</v>
      </c>
      <c r="AF2239">
        <f>MIS[[#This Row],[LTP]]*MIS[[#This Row],[OrderQuantity]]</f>
        <v>8824</v>
      </c>
      <c r="AG2239">
        <f>IF(MIS[[#This Row],[OrderSide]]="SELL",MIS[[#This Row],[VALUE]]-MIS[[#This Row],[LIVE_VALUE]],MIS[[#This Row],[LIVE_VALUE]]-MIS[[#This Row],[VALUE]])</f>
        <v>461</v>
      </c>
      <c r="AH2239" t="str" cm="1">
        <f t="array" ref="AH2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9" t="str">
        <f>MIS[[#This Row],[TRADING SYMBOL]]</f>
        <v>SENSEX2552082400CE</v>
      </c>
      <c r="AJ2239" t="str">
        <f>IF(RIGHT(MIS[[#This Row],[Main/Hedge]],4)="MAIN","MAIN","HEDGE")</f>
        <v>MAIN</v>
      </c>
      <c r="AK2239" t="str" cm="1">
        <f t="array" ref="AK2239">_xlfn._xlws.FILTER(Table4[Column1],ISNUMBER(SEARCH(Table4[Column1],MIS[[#This Row],[OrderUniqueIdentifier]])),"")</f>
        <v>MS</v>
      </c>
    </row>
    <row r="2240" spans="1:37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>
        <f>_xlfn.XLOOKUP(MIS[[#This Row],[TRADING SYMBOL]],[1]Sheet1!$D:$D,[1]Sheet1!$C:$C)</f>
        <v>367</v>
      </c>
      <c r="AE2240">
        <f>MIS[[#This Row],[OrderAverageTradedPrice]]*MIS[[#This Row],[OrderQuantity]]</f>
        <v>9547</v>
      </c>
      <c r="AF2240">
        <f>MIS[[#This Row],[LTP]]*MIS[[#This Row],[OrderQuantity]]</f>
        <v>7340</v>
      </c>
      <c r="AG2240">
        <f>IF(MIS[[#This Row],[OrderSide]]="SELL",MIS[[#This Row],[VALUE]]-MIS[[#This Row],[LIVE_VALUE]],MIS[[#This Row],[LIVE_VALUE]]-MIS[[#This Row],[VALUE]])</f>
        <v>2207</v>
      </c>
      <c r="AH2240" t="str" cm="1">
        <f t="array" ref="AH2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0" t="str">
        <f>MIS[[#This Row],[TRADING SYMBOL]]</f>
        <v>SENSEX2552082200PE</v>
      </c>
      <c r="AJ2240" t="str">
        <f>IF(RIGHT(MIS[[#This Row],[Main/Hedge]],4)="MAIN","MAIN","HEDGE")</f>
        <v>MAIN</v>
      </c>
      <c r="AK2240" t="str" cm="1">
        <f t="array" ref="AK2240">_xlfn._xlws.FILTER(Table4[Column1],ISNUMBER(SEARCH(Table4[Column1],MIS[[#This Row],[OrderUniqueIdentifier]])),"")</f>
        <v>MS</v>
      </c>
    </row>
    <row r="2241" spans="1:37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>
        <f>_xlfn.XLOOKUP(MIS[[#This Row],[TRADING SYMBOL]],[1]Sheet1!$D:$D,[1]Sheet1!$C:$C)</f>
        <v>386.75</v>
      </c>
      <c r="AE2241">
        <f>MIS[[#This Row],[OrderAverageTradedPrice]]*MIS[[#This Row],[OrderQuantity]]</f>
        <v>8353</v>
      </c>
      <c r="AF2241">
        <f>MIS[[#This Row],[LTP]]*MIS[[#This Row],[OrderQuantity]]</f>
        <v>7735</v>
      </c>
      <c r="AG2241">
        <f>IF(MIS[[#This Row],[OrderSide]]="SELL",MIS[[#This Row],[VALUE]]-MIS[[#This Row],[LIVE_VALUE]],MIS[[#This Row],[LIVE_VALUE]]-MIS[[#This Row],[VALUE]])</f>
        <v>618</v>
      </c>
      <c r="AH2241" t="str" cm="1">
        <f t="array" ref="AH2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1" t="str">
        <f>MIS[[#This Row],[TRADING SYMBOL]]</f>
        <v>SENSEX2552082500CE</v>
      </c>
      <c r="AJ2241" t="str">
        <f>IF(RIGHT(MIS[[#This Row],[Main/Hedge]],4)="MAIN","MAIN","HEDGE")</f>
        <v>MAIN</v>
      </c>
      <c r="AK2241" t="str" cm="1">
        <f t="array" ref="AK2241">_xlfn._xlws.FILTER(Table4[Column1],ISNUMBER(SEARCH(Table4[Column1],MIS[[#This Row],[OrderUniqueIdentifier]])),"")</f>
        <v>MS</v>
      </c>
    </row>
    <row r="2242" spans="1:37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>
        <f>_xlfn.XLOOKUP(MIS[[#This Row],[TRADING SYMBOL]],[1]Sheet1!$D:$D,[1]Sheet1!$C:$C)</f>
        <v>386.75</v>
      </c>
      <c r="AE2242">
        <f>MIS[[#This Row],[OrderAverageTradedPrice]]*MIS[[#This Row],[OrderQuantity]]</f>
        <v>50073.999999999964</v>
      </c>
      <c r="AF2242">
        <f>MIS[[#This Row],[LTP]]*MIS[[#This Row],[OrderQuantity]]</f>
        <v>46410</v>
      </c>
      <c r="AG2242">
        <f>IF(MIS[[#This Row],[OrderSide]]="SELL",MIS[[#This Row],[VALUE]]-MIS[[#This Row],[LIVE_VALUE]],MIS[[#This Row],[LIVE_VALUE]]-MIS[[#This Row],[VALUE]])</f>
        <v>3663.9999999999636</v>
      </c>
      <c r="AH2242" t="str" cm="1">
        <f t="array" ref="AH2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2" t="str">
        <f>MIS[[#This Row],[TRADING SYMBOL]]</f>
        <v>SENSEX2552082500CE</v>
      </c>
      <c r="AJ2242" t="str">
        <f>IF(RIGHT(MIS[[#This Row],[Main/Hedge]],4)="MAIN","MAIN","HEDGE")</f>
        <v>MAIN</v>
      </c>
      <c r="AK2242" t="str" cm="1">
        <f t="array" ref="AK2242">_xlfn._xlws.FILTER(Table4[Column1],ISNUMBER(SEARCH(Table4[Column1],MIS[[#This Row],[OrderUniqueIdentifier]])),"")</f>
        <v>MS</v>
      </c>
    </row>
    <row r="2243" spans="1:37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>
        <f>_xlfn.XLOOKUP(MIS[[#This Row],[TRADING SYMBOL]],[1]Sheet1!$D:$D,[1]Sheet1!$C:$C)</f>
        <v>386.75</v>
      </c>
      <c r="AE2243">
        <f>MIS[[#This Row],[OrderAverageTradedPrice]]*MIS[[#This Row],[OrderQuantity]]</f>
        <v>58438.99999999992</v>
      </c>
      <c r="AF2243">
        <f>MIS[[#This Row],[LTP]]*MIS[[#This Row],[OrderQuantity]]</f>
        <v>54145</v>
      </c>
      <c r="AG2243">
        <f>IF(MIS[[#This Row],[OrderSide]]="SELL",MIS[[#This Row],[VALUE]]-MIS[[#This Row],[LIVE_VALUE]],MIS[[#This Row],[LIVE_VALUE]]-MIS[[#This Row],[VALUE]])</f>
        <v>4293.99999999992</v>
      </c>
      <c r="AH2243" t="str" cm="1">
        <f t="array" ref="AH2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3" t="str">
        <f>MIS[[#This Row],[TRADING SYMBOL]]</f>
        <v>SENSEX2552082500CE</v>
      </c>
      <c r="AJ2243" t="str">
        <f>IF(RIGHT(MIS[[#This Row],[Main/Hedge]],4)="MAIN","MAIN","HEDGE")</f>
        <v>MAIN</v>
      </c>
      <c r="AK2243" t="str" cm="1">
        <f t="array" ref="AK2243">_xlfn._xlws.FILTER(Table4[Column1],ISNUMBER(SEARCH(Table4[Column1],MIS[[#This Row],[OrderUniqueIdentifier]])),"")</f>
        <v>MS</v>
      </c>
    </row>
    <row r="2244" spans="1:37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>
        <f>_xlfn.XLOOKUP(MIS[[#This Row],[TRADING SYMBOL]],[1]Sheet1!$D:$D,[1]Sheet1!$C:$C)</f>
        <v>328</v>
      </c>
      <c r="AE2244">
        <f>MIS[[#This Row],[OrderAverageTradedPrice]]*MIS[[#This Row],[OrderQuantity]]</f>
        <v>60987.999999999935</v>
      </c>
      <c r="AF2244">
        <f>MIS[[#This Row],[LTP]]*MIS[[#This Row],[OrderQuantity]]</f>
        <v>45920</v>
      </c>
      <c r="AG2244">
        <f>IF(MIS[[#This Row],[OrderSide]]="SELL",MIS[[#This Row],[VALUE]]-MIS[[#This Row],[LIVE_VALUE]],MIS[[#This Row],[LIVE_VALUE]]-MIS[[#This Row],[VALUE]])</f>
        <v>15067.999999999935</v>
      </c>
      <c r="AH2244" t="str" cm="1">
        <f t="array" ref="AH2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4" t="str">
        <f>MIS[[#This Row],[TRADING SYMBOL]]</f>
        <v>SENSEX2552082100PE</v>
      </c>
      <c r="AJ2244" t="str">
        <f>IF(RIGHT(MIS[[#This Row],[Main/Hedge]],4)="MAIN","MAIN","HEDGE")</f>
        <v>MAIN</v>
      </c>
      <c r="AK2244" t="str" cm="1">
        <f t="array" ref="AK2244">_xlfn._xlws.FILTER(Table4[Column1],ISNUMBER(SEARCH(Table4[Column1],MIS[[#This Row],[OrderUniqueIdentifier]])),"")</f>
        <v>MS</v>
      </c>
    </row>
    <row r="2245" spans="1:37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>
        <f>_xlfn.XLOOKUP(MIS[[#This Row],[TRADING SYMBOL]],[1]Sheet1!$D:$D,[1]Sheet1!$C:$C)</f>
        <v>367</v>
      </c>
      <c r="AE2245">
        <f>MIS[[#This Row],[OrderAverageTradedPrice]]*MIS[[#This Row],[OrderQuantity]]</f>
        <v>9558</v>
      </c>
      <c r="AF2245">
        <f>MIS[[#This Row],[LTP]]*MIS[[#This Row],[OrderQuantity]]</f>
        <v>7340</v>
      </c>
      <c r="AG2245">
        <f>IF(MIS[[#This Row],[OrderSide]]="SELL",MIS[[#This Row],[VALUE]]-MIS[[#This Row],[LIVE_VALUE]],MIS[[#This Row],[LIVE_VALUE]]-MIS[[#This Row],[VALUE]])</f>
        <v>2218</v>
      </c>
      <c r="AH2245" t="str" cm="1">
        <f t="array" ref="AH2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5" t="str">
        <f>MIS[[#This Row],[TRADING SYMBOL]]</f>
        <v>SENSEX2552082200PE</v>
      </c>
      <c r="AJ2245" t="str">
        <f>IF(RIGHT(MIS[[#This Row],[Main/Hedge]],4)="MAIN","MAIN","HEDGE")</f>
        <v>MAIN</v>
      </c>
      <c r="AK2245" t="str" cm="1">
        <f t="array" ref="AK2245">_xlfn._xlws.FILTER(Table4[Column1],ISNUMBER(SEARCH(Table4[Column1],MIS[[#This Row],[OrderUniqueIdentifier]])),"")</f>
        <v>MS</v>
      </c>
    </row>
    <row r="2246" spans="1:37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>
        <f>_xlfn.XLOOKUP(MIS[[#This Row],[TRADING SYMBOL]],[1]Sheet1!$D:$D,[1]Sheet1!$C:$C)</f>
        <v>386.75</v>
      </c>
      <c r="AE2246">
        <f>MIS[[#This Row],[OrderAverageTradedPrice]]*MIS[[#This Row],[OrderQuantity]]</f>
        <v>8327</v>
      </c>
      <c r="AF2246">
        <f>MIS[[#This Row],[LTP]]*MIS[[#This Row],[OrderQuantity]]</f>
        <v>7735</v>
      </c>
      <c r="AG2246">
        <f>IF(MIS[[#This Row],[OrderSide]]="SELL",MIS[[#This Row],[VALUE]]-MIS[[#This Row],[LIVE_VALUE]],MIS[[#This Row],[LIVE_VALUE]]-MIS[[#This Row],[VALUE]])</f>
        <v>592</v>
      </c>
      <c r="AH2246" t="str" cm="1">
        <f t="array" ref="AH2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6" t="str">
        <f>MIS[[#This Row],[TRADING SYMBOL]]</f>
        <v>SENSEX2552082500CE</v>
      </c>
      <c r="AJ2246" t="str">
        <f>IF(RIGHT(MIS[[#This Row],[Main/Hedge]],4)="MAIN","MAIN","HEDGE")</f>
        <v>MAIN</v>
      </c>
      <c r="AK2246" t="str" cm="1">
        <f t="array" ref="AK2246">_xlfn._xlws.FILTER(Table4[Column1],ISNUMBER(SEARCH(Table4[Column1],MIS[[#This Row],[OrderUniqueIdentifier]])),"")</f>
        <v>MS</v>
      </c>
    </row>
    <row r="2247" spans="1:37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>
        <f>_xlfn.XLOOKUP(MIS[[#This Row],[TRADING SYMBOL]],[1]Sheet1!$D:$D,[1]Sheet1!$C:$C)</f>
        <v>328</v>
      </c>
      <c r="AE2247">
        <f>MIS[[#This Row],[OrderAverageTradedPrice]]*MIS[[#This Row],[OrderQuantity]]</f>
        <v>8685</v>
      </c>
      <c r="AF2247">
        <f>MIS[[#This Row],[LTP]]*MIS[[#This Row],[OrderQuantity]]</f>
        <v>6560</v>
      </c>
      <c r="AG2247">
        <f>IF(MIS[[#This Row],[OrderSide]]="SELL",MIS[[#This Row],[VALUE]]-MIS[[#This Row],[LIVE_VALUE]],MIS[[#This Row],[LIVE_VALUE]]-MIS[[#This Row],[VALUE]])</f>
        <v>2125</v>
      </c>
      <c r="AH2247" t="str" cm="1">
        <f t="array" ref="AH2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7" t="str">
        <f>MIS[[#This Row],[TRADING SYMBOL]]</f>
        <v>SENSEX2552082100PE</v>
      </c>
      <c r="AJ2247" t="str">
        <f>IF(RIGHT(MIS[[#This Row],[Main/Hedge]],4)="MAIN","MAIN","HEDGE")</f>
        <v>MAIN</v>
      </c>
      <c r="AK2247" t="str" cm="1">
        <f t="array" ref="AK2247">_xlfn._xlws.FILTER(Table4[Column1],ISNUMBER(SEARCH(Table4[Column1],MIS[[#This Row],[OrderUniqueIdentifier]])),"")</f>
        <v>MS</v>
      </c>
    </row>
    <row r="2248" spans="1:37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>
        <f>_xlfn.XLOOKUP(MIS[[#This Row],[TRADING SYMBOL]],[1]Sheet1!$D:$D,[1]Sheet1!$C:$C)</f>
        <v>409.5</v>
      </c>
      <c r="AE2248">
        <f>MIS[[#This Row],[OrderAverageTradedPrice]]*MIS[[#This Row],[OrderQuantity]]</f>
        <v>10450</v>
      </c>
      <c r="AF2248">
        <f>MIS[[#This Row],[LTP]]*MIS[[#This Row],[OrderQuantity]]</f>
        <v>8190</v>
      </c>
      <c r="AG2248">
        <f>IF(MIS[[#This Row],[OrderSide]]="SELL",MIS[[#This Row],[VALUE]]-MIS[[#This Row],[LIVE_VALUE]],MIS[[#This Row],[LIVE_VALUE]]-MIS[[#This Row],[VALUE]])</f>
        <v>2260</v>
      </c>
      <c r="AH2248" t="str" cm="1">
        <f t="array" ref="AH2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8" t="str">
        <f>MIS[[#This Row],[TRADING SYMBOL]]</f>
        <v>SENSEX2552082300PE</v>
      </c>
      <c r="AJ2248" t="str">
        <f>IF(RIGHT(MIS[[#This Row],[Main/Hedge]],4)="MAIN","MAIN","HEDGE")</f>
        <v>MAIN</v>
      </c>
      <c r="AK2248" t="str" cm="1">
        <f t="array" ref="AK2248">_xlfn._xlws.FILTER(Table4[Column1],ISNUMBER(SEARCH(Table4[Column1],MIS[[#This Row],[OrderUniqueIdentifier]])),"")</f>
        <v>MS</v>
      </c>
    </row>
    <row r="2249" spans="1:37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>
        <f>_xlfn.XLOOKUP(MIS[[#This Row],[TRADING SYMBOL]],[1]Sheet1!$D:$D,[1]Sheet1!$C:$C)</f>
        <v>367</v>
      </c>
      <c r="AE2249">
        <f>MIS[[#This Row],[OrderAverageTradedPrice]]*MIS[[#This Row],[OrderQuantity]]</f>
        <v>57340.99999999992</v>
      </c>
      <c r="AF2249">
        <f>MIS[[#This Row],[LTP]]*MIS[[#This Row],[OrderQuantity]]</f>
        <v>44040</v>
      </c>
      <c r="AG2249">
        <f>IF(MIS[[#This Row],[OrderSide]]="SELL",MIS[[#This Row],[VALUE]]-MIS[[#This Row],[LIVE_VALUE]],MIS[[#This Row],[LIVE_VALUE]]-MIS[[#This Row],[VALUE]])</f>
        <v>13300.99999999992</v>
      </c>
      <c r="AH2249" t="str" cm="1">
        <f t="array" ref="AH2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9" t="str">
        <f>MIS[[#This Row],[TRADING SYMBOL]]</f>
        <v>SENSEX2552082200PE</v>
      </c>
      <c r="AJ2249" t="str">
        <f>IF(RIGHT(MIS[[#This Row],[Main/Hedge]],4)="MAIN","MAIN","HEDGE")</f>
        <v>MAIN</v>
      </c>
      <c r="AK2249" t="str" cm="1">
        <f t="array" ref="AK2249">_xlfn._xlws.FILTER(Table4[Column1],ISNUMBER(SEARCH(Table4[Column1],MIS[[#This Row],[OrderUniqueIdentifier]])),"")</f>
        <v>MS</v>
      </c>
    </row>
    <row r="2250" spans="1:37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>
        <f>_xlfn.XLOOKUP(MIS[[#This Row],[TRADING SYMBOL]],[1]Sheet1!$D:$D,[1]Sheet1!$C:$C)</f>
        <v>386.75</v>
      </c>
      <c r="AE2250">
        <f>MIS[[#This Row],[OrderAverageTradedPrice]]*MIS[[#This Row],[OrderQuantity]]</f>
        <v>50077.99999999992</v>
      </c>
      <c r="AF2250">
        <f>MIS[[#This Row],[LTP]]*MIS[[#This Row],[OrderQuantity]]</f>
        <v>46410</v>
      </c>
      <c r="AG2250">
        <f>IF(MIS[[#This Row],[OrderSide]]="SELL",MIS[[#This Row],[VALUE]]-MIS[[#This Row],[LIVE_VALUE]],MIS[[#This Row],[LIVE_VALUE]]-MIS[[#This Row],[VALUE]])</f>
        <v>3667.99999999992</v>
      </c>
      <c r="AH2250" t="str" cm="1">
        <f t="array" ref="AH2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0" t="str">
        <f>MIS[[#This Row],[TRADING SYMBOL]]</f>
        <v>SENSEX2552082500CE</v>
      </c>
      <c r="AJ2250" t="str">
        <f>IF(RIGHT(MIS[[#This Row],[Main/Hedge]],4)="MAIN","MAIN","HEDGE")</f>
        <v>MAIN</v>
      </c>
      <c r="AK2250" t="str" cm="1">
        <f t="array" ref="AK2250">_xlfn._xlws.FILTER(Table4[Column1],ISNUMBER(SEARCH(Table4[Column1],MIS[[#This Row],[OrderUniqueIdentifier]])),"")</f>
        <v>MS</v>
      </c>
    </row>
    <row r="2251" spans="1:37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>
        <f>_xlfn.XLOOKUP(MIS[[#This Row],[TRADING SYMBOL]],[1]Sheet1!$D:$D,[1]Sheet1!$C:$C)</f>
        <v>115.45</v>
      </c>
      <c r="AE2251">
        <f>MIS[[#This Row],[OrderAverageTradedPrice]]*MIS[[#This Row],[OrderQuantity]]</f>
        <v>6790</v>
      </c>
      <c r="AF2251">
        <f>MIS[[#This Row],[LTP]]*MIS[[#This Row],[OrderQuantity]]</f>
        <v>4618</v>
      </c>
      <c r="AG2251">
        <f>IF(MIS[[#This Row],[OrderSide]]="SELL",MIS[[#This Row],[VALUE]]-MIS[[#This Row],[LIVE_VALUE]],MIS[[#This Row],[LIVE_VALUE]]-MIS[[#This Row],[VALUE]])</f>
        <v>-2172</v>
      </c>
      <c r="AH2251" t="str" cm="1">
        <f t="array" ref="AH2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1" t="str">
        <f>MIS[[#This Row],[TRADING SYMBOL]]</f>
        <v>SENSEX2552081100PE</v>
      </c>
      <c r="AJ2251" t="str">
        <f>IF(RIGHT(MIS[[#This Row],[Main/Hedge]],4)="MAIN","MAIN","HEDGE")</f>
        <v>MAIN</v>
      </c>
      <c r="AK2251" t="str" cm="1">
        <f t="array" ref="AK2251">_xlfn._xlws.FILTER(Table4[Column1],ISNUMBER(SEARCH(Table4[Column1],MIS[[#This Row],[OrderUniqueIdentifier]])),"")</f>
        <v>MS</v>
      </c>
    </row>
    <row r="2252" spans="1:37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>
        <f>_xlfn.XLOOKUP(MIS[[#This Row],[TRADING SYMBOL]],[1]Sheet1!$D:$D,[1]Sheet1!$C:$C)</f>
        <v>115.45</v>
      </c>
      <c r="AE2252">
        <f>MIS[[#This Row],[OrderAverageTradedPrice]]*MIS[[#This Row],[OrderQuantity]]</f>
        <v>57668.999999999687</v>
      </c>
      <c r="AF2252">
        <f>MIS[[#This Row],[LTP]]*MIS[[#This Row],[OrderQuantity]]</f>
        <v>39253</v>
      </c>
      <c r="AG2252">
        <f>IF(MIS[[#This Row],[OrderSide]]="SELL",MIS[[#This Row],[VALUE]]-MIS[[#This Row],[LIVE_VALUE]],MIS[[#This Row],[LIVE_VALUE]]-MIS[[#This Row],[VALUE]])</f>
        <v>-18415.999999999687</v>
      </c>
      <c r="AH2252" t="str" cm="1">
        <f t="array" ref="AH2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2" t="str">
        <f>MIS[[#This Row],[TRADING SYMBOL]]</f>
        <v>SENSEX2552081100PE</v>
      </c>
      <c r="AJ2252" t="str">
        <f>IF(RIGHT(MIS[[#This Row],[Main/Hedge]],4)="MAIN","MAIN","HEDGE")</f>
        <v>MAIN</v>
      </c>
      <c r="AK2252" t="str" cm="1">
        <f t="array" ref="AK2252">_xlfn._xlws.FILTER(Table4[Column1],ISNUMBER(SEARCH(Table4[Column1],MIS[[#This Row],[OrderUniqueIdentifier]])),"")</f>
        <v>MS</v>
      </c>
    </row>
    <row r="2253" spans="1:37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>
        <f>_xlfn.XLOOKUP(MIS[[#This Row],[TRADING SYMBOL]],[1]Sheet1!$D:$D,[1]Sheet1!$C:$C)</f>
        <v>115.45</v>
      </c>
      <c r="AE2253">
        <f>MIS[[#This Row],[OrderAverageTradedPrice]]*MIS[[#This Row],[OrderQuantity]]</f>
        <v>20304</v>
      </c>
      <c r="AF2253">
        <f>MIS[[#This Row],[LTP]]*MIS[[#This Row],[OrderQuantity]]</f>
        <v>13854</v>
      </c>
      <c r="AG2253">
        <f>IF(MIS[[#This Row],[OrderSide]]="SELL",MIS[[#This Row],[VALUE]]-MIS[[#This Row],[LIVE_VALUE]],MIS[[#This Row],[LIVE_VALUE]]-MIS[[#This Row],[VALUE]])</f>
        <v>-6450</v>
      </c>
      <c r="AH2253" t="str" cm="1">
        <f t="array" ref="AH2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3" t="str">
        <f>MIS[[#This Row],[TRADING SYMBOL]]</f>
        <v>SENSEX2552081100PE</v>
      </c>
      <c r="AJ2253" t="str">
        <f>IF(RIGHT(MIS[[#This Row],[Main/Hedge]],4)="MAIN","MAIN","HEDGE")</f>
        <v>MAIN</v>
      </c>
      <c r="AK2253" t="str" cm="1">
        <f t="array" ref="AK2253">_xlfn._xlws.FILTER(Table4[Column1],ISNUMBER(SEARCH(Table4[Column1],MIS[[#This Row],[OrderUniqueIdentifier]])),"")</f>
        <v>MS</v>
      </c>
    </row>
    <row r="2254" spans="1:37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>
        <f>_xlfn.XLOOKUP(MIS[[#This Row],[TRADING SYMBOL]],[1]Sheet1!$D:$D,[1]Sheet1!$C:$C)</f>
        <v>115.45</v>
      </c>
      <c r="AE2254">
        <f>MIS[[#This Row],[OrderAverageTradedPrice]]*MIS[[#This Row],[OrderQuantity]]</f>
        <v>3392</v>
      </c>
      <c r="AF2254">
        <f>MIS[[#This Row],[LTP]]*MIS[[#This Row],[OrderQuantity]]</f>
        <v>2309</v>
      </c>
      <c r="AG2254">
        <f>IF(MIS[[#This Row],[OrderSide]]="SELL",MIS[[#This Row],[VALUE]]-MIS[[#This Row],[LIVE_VALUE]],MIS[[#This Row],[LIVE_VALUE]]-MIS[[#This Row],[VALUE]])</f>
        <v>-1083</v>
      </c>
      <c r="AH2254" t="str" cm="1">
        <f t="array" ref="AH2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4" t="str">
        <f>MIS[[#This Row],[TRADING SYMBOL]]</f>
        <v>SENSEX2552081100PE</v>
      </c>
      <c r="AJ2254" t="str">
        <f>IF(RIGHT(MIS[[#This Row],[Main/Hedge]],4)="MAIN","MAIN","HEDGE")</f>
        <v>MAIN</v>
      </c>
      <c r="AK2254" t="str" cm="1">
        <f t="array" ref="AK2254">_xlfn._xlws.FILTER(Table4[Column1],ISNUMBER(SEARCH(Table4[Column1],MIS[[#This Row],[OrderUniqueIdentifier]])),"")</f>
        <v>MS</v>
      </c>
    </row>
    <row r="2255" spans="1:37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>
        <f>_xlfn.XLOOKUP(MIS[[#This Row],[TRADING SYMBOL]],[1]Sheet1!$D:$D,[1]Sheet1!$C:$C)</f>
        <v>367</v>
      </c>
      <c r="AE2255">
        <f>MIS[[#This Row],[OrderAverageTradedPrice]]*MIS[[#This Row],[OrderQuantity]]</f>
        <v>9524</v>
      </c>
      <c r="AF2255">
        <f>MIS[[#This Row],[LTP]]*MIS[[#This Row],[OrderQuantity]]</f>
        <v>7340</v>
      </c>
      <c r="AG2255">
        <f>IF(MIS[[#This Row],[OrderSide]]="SELL",MIS[[#This Row],[VALUE]]-MIS[[#This Row],[LIVE_VALUE]],MIS[[#This Row],[LIVE_VALUE]]-MIS[[#This Row],[VALUE]])</f>
        <v>2184</v>
      </c>
      <c r="AH2255" t="str" cm="1">
        <f t="array" ref="AH2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5" t="str">
        <f>MIS[[#This Row],[TRADING SYMBOL]]</f>
        <v>SENSEX2552082200PE</v>
      </c>
      <c r="AJ2255" t="str">
        <f>IF(RIGHT(MIS[[#This Row],[Main/Hedge]],4)="MAIN","MAIN","HEDGE")</f>
        <v>MAIN</v>
      </c>
      <c r="AK2255" t="str" cm="1">
        <f t="array" ref="AK2255">_xlfn._xlws.FILTER(Table4[Column1],ISNUMBER(SEARCH(Table4[Column1],MIS[[#This Row],[OrderUniqueIdentifier]])),"")</f>
        <v>MS</v>
      </c>
    </row>
    <row r="2256" spans="1:37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>
        <f>_xlfn.XLOOKUP(MIS[[#This Row],[TRADING SYMBOL]],[1]Sheet1!$D:$D,[1]Sheet1!$C:$C)</f>
        <v>386.75</v>
      </c>
      <c r="AE2256">
        <f>MIS[[#This Row],[OrderAverageTradedPrice]]*MIS[[#This Row],[OrderQuantity]]</f>
        <v>8372</v>
      </c>
      <c r="AF2256">
        <f>MIS[[#This Row],[LTP]]*MIS[[#This Row],[OrderQuantity]]</f>
        <v>7735</v>
      </c>
      <c r="AG2256">
        <f>IF(MIS[[#This Row],[OrderSide]]="SELL",MIS[[#This Row],[VALUE]]-MIS[[#This Row],[LIVE_VALUE]],MIS[[#This Row],[LIVE_VALUE]]-MIS[[#This Row],[VALUE]])</f>
        <v>637</v>
      </c>
      <c r="AH2256" t="str" cm="1">
        <f t="array" ref="AH2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6" t="str">
        <f>MIS[[#This Row],[TRADING SYMBOL]]</f>
        <v>SENSEX2552082500CE</v>
      </c>
      <c r="AJ2256" t="str">
        <f>IF(RIGHT(MIS[[#This Row],[Main/Hedge]],4)="MAIN","MAIN","HEDGE")</f>
        <v>MAIN</v>
      </c>
      <c r="AK2256" t="str" cm="1">
        <f t="array" ref="AK2256">_xlfn._xlws.FILTER(Table4[Column1],ISNUMBER(SEARCH(Table4[Column1],MIS[[#This Row],[OrderUniqueIdentifier]])),"")</f>
        <v>MS</v>
      </c>
    </row>
    <row r="2257" spans="1:37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>
        <f>_xlfn.XLOOKUP(MIS[[#This Row],[TRADING SYMBOL]],[1]Sheet1!$D:$D,[1]Sheet1!$C:$C)</f>
        <v>328</v>
      </c>
      <c r="AE2257">
        <f>MIS[[#This Row],[OrderAverageTradedPrice]]*MIS[[#This Row],[OrderQuantity]]</f>
        <v>8682</v>
      </c>
      <c r="AF2257">
        <f>MIS[[#This Row],[LTP]]*MIS[[#This Row],[OrderQuantity]]</f>
        <v>6560</v>
      </c>
      <c r="AG2257">
        <f>IF(MIS[[#This Row],[OrderSide]]="SELL",MIS[[#This Row],[VALUE]]-MIS[[#This Row],[LIVE_VALUE]],MIS[[#This Row],[LIVE_VALUE]]-MIS[[#This Row],[VALUE]])</f>
        <v>2122</v>
      </c>
      <c r="AH2257" t="str" cm="1">
        <f t="array" ref="AH2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7" t="str">
        <f>MIS[[#This Row],[TRADING SYMBOL]]</f>
        <v>SENSEX2552082100PE</v>
      </c>
      <c r="AJ2257" t="str">
        <f>IF(RIGHT(MIS[[#This Row],[Main/Hedge]],4)="MAIN","MAIN","HEDGE")</f>
        <v>MAIN</v>
      </c>
      <c r="AK2257" t="str" cm="1">
        <f t="array" ref="AK2257">_xlfn._xlws.FILTER(Table4[Column1],ISNUMBER(SEARCH(Table4[Column1],MIS[[#This Row],[OrderUniqueIdentifier]])),"")</f>
        <v>MS</v>
      </c>
    </row>
    <row r="2258" spans="1:37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>
        <f>_xlfn.XLOOKUP(MIS[[#This Row],[TRADING SYMBOL]],[1]Sheet1!$D:$D,[1]Sheet1!$C:$C)</f>
        <v>328</v>
      </c>
      <c r="AE2258">
        <f>MIS[[#This Row],[OrderAverageTradedPrice]]*MIS[[#This Row],[OrderQuantity]]</f>
        <v>199736.99999999983</v>
      </c>
      <c r="AF2258">
        <f>MIS[[#This Row],[LTP]]*MIS[[#This Row],[OrderQuantity]]</f>
        <v>150880</v>
      </c>
      <c r="AG2258">
        <f>IF(MIS[[#This Row],[OrderSide]]="SELL",MIS[[#This Row],[VALUE]]-MIS[[#This Row],[LIVE_VALUE]],MIS[[#This Row],[LIVE_VALUE]]-MIS[[#This Row],[VALUE]])</f>
        <v>48856.999999999825</v>
      </c>
      <c r="AH2258" t="str" cm="1">
        <f t="array" ref="AH2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8" t="str">
        <f>MIS[[#This Row],[TRADING SYMBOL]]</f>
        <v>SENSEX2552082100PE</v>
      </c>
      <c r="AJ2258" t="str">
        <f>IF(RIGHT(MIS[[#This Row],[Main/Hedge]],4)="MAIN","MAIN","HEDGE")</f>
        <v>MAIN</v>
      </c>
      <c r="AK2258" t="str" cm="1">
        <f t="array" ref="AK2258">_xlfn._xlws.FILTER(Table4[Column1],ISNUMBER(SEARCH(Table4[Column1],MIS[[#This Row],[OrderUniqueIdentifier]])),"")</f>
        <v>MS</v>
      </c>
    </row>
    <row r="2259" spans="1:37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>
        <f>_xlfn.XLOOKUP(MIS[[#This Row],[TRADING SYMBOL]],[1]Sheet1!$D:$D,[1]Sheet1!$C:$C)</f>
        <v>490.65</v>
      </c>
      <c r="AE2259">
        <f>MIS[[#This Row],[OrderAverageTradedPrice]]*MIS[[#This Row],[OrderQuantity]]</f>
        <v>51399</v>
      </c>
      <c r="AF2259">
        <f>MIS[[#This Row],[LTP]]*MIS[[#This Row],[OrderQuantity]]</f>
        <v>49065</v>
      </c>
      <c r="AG2259">
        <f>IF(MIS[[#This Row],[OrderSide]]="SELL",MIS[[#This Row],[VALUE]]-MIS[[#This Row],[LIVE_VALUE]],MIS[[#This Row],[LIVE_VALUE]]-MIS[[#This Row],[VALUE]])</f>
        <v>2334</v>
      </c>
      <c r="AH2259" t="str" cm="1">
        <f t="array" ref="AH2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9" t="str">
        <f>MIS[[#This Row],[TRADING SYMBOL]]</f>
        <v>SENSEX2552082300CE</v>
      </c>
      <c r="AJ2259" t="str">
        <f>IF(RIGHT(MIS[[#This Row],[Main/Hedge]],4)="MAIN","MAIN","HEDGE")</f>
        <v>MAIN</v>
      </c>
      <c r="AK2259" t="str" cm="1">
        <f t="array" ref="AK2259">_xlfn._xlws.FILTER(Table4[Column1],ISNUMBER(SEARCH(Table4[Column1],MIS[[#This Row],[OrderUniqueIdentifier]])),"")</f>
        <v>MS</v>
      </c>
    </row>
    <row r="2260" spans="1:37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>
        <f>_xlfn.XLOOKUP(MIS[[#This Row],[TRADING SYMBOL]],[1]Sheet1!$D:$D,[1]Sheet1!$C:$C)</f>
        <v>409.5</v>
      </c>
      <c r="AE2260">
        <f>MIS[[#This Row],[OrderAverageTradedPrice]]*MIS[[#This Row],[OrderQuantity]]</f>
        <v>52000</v>
      </c>
      <c r="AF2260">
        <f>MIS[[#This Row],[LTP]]*MIS[[#This Row],[OrderQuantity]]</f>
        <v>40950</v>
      </c>
      <c r="AG2260">
        <f>IF(MIS[[#This Row],[OrderSide]]="SELL",MIS[[#This Row],[VALUE]]-MIS[[#This Row],[LIVE_VALUE]],MIS[[#This Row],[LIVE_VALUE]]-MIS[[#This Row],[VALUE]])</f>
        <v>11050</v>
      </c>
      <c r="AH2260" t="str" cm="1">
        <f t="array" ref="AH2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0" t="str">
        <f>MIS[[#This Row],[TRADING SYMBOL]]</f>
        <v>SENSEX2552082300PE</v>
      </c>
      <c r="AJ2260" t="str">
        <f>IF(RIGHT(MIS[[#This Row],[Main/Hedge]],4)="MAIN","MAIN","HEDGE")</f>
        <v>MAIN</v>
      </c>
      <c r="AK2260" t="str" cm="1">
        <f t="array" ref="AK2260">_xlfn._xlws.FILTER(Table4[Column1],ISNUMBER(SEARCH(Table4[Column1],MIS[[#This Row],[OrderUniqueIdentifier]])),"")</f>
        <v>MS</v>
      </c>
    </row>
    <row r="2261" spans="1:37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>
        <f>_xlfn.XLOOKUP(MIS[[#This Row],[TRADING SYMBOL]],[1]Sheet1!$D:$D,[1]Sheet1!$C:$C)</f>
        <v>490.65</v>
      </c>
      <c r="AE2261">
        <f>MIS[[#This Row],[OrderAverageTradedPrice]]*MIS[[#This Row],[OrderQuantity]]</f>
        <v>51671</v>
      </c>
      <c r="AF2261">
        <f>MIS[[#This Row],[LTP]]*MIS[[#This Row],[OrderQuantity]]</f>
        <v>49065</v>
      </c>
      <c r="AG2261">
        <f>IF(MIS[[#This Row],[OrderSide]]="SELL",MIS[[#This Row],[VALUE]]-MIS[[#This Row],[LIVE_VALUE]],MIS[[#This Row],[LIVE_VALUE]]-MIS[[#This Row],[VALUE]])</f>
        <v>2606</v>
      </c>
      <c r="AH2261" t="str" cm="1">
        <f t="array" ref="AH2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1" t="str">
        <f>MIS[[#This Row],[TRADING SYMBOL]]</f>
        <v>SENSEX2552082300CE</v>
      </c>
      <c r="AJ2261" t="str">
        <f>IF(RIGHT(MIS[[#This Row],[Main/Hedge]],4)="MAIN","MAIN","HEDGE")</f>
        <v>MAIN</v>
      </c>
      <c r="AK2261" t="str" cm="1">
        <f t="array" ref="AK2261">_xlfn._xlws.FILTER(Table4[Column1],ISNUMBER(SEARCH(Table4[Column1],MIS[[#This Row],[OrderUniqueIdentifier]])),"")</f>
        <v>MS</v>
      </c>
    </row>
    <row r="2262" spans="1:37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>
        <f>_xlfn.XLOOKUP(MIS[[#This Row],[TRADING SYMBOL]],[1]Sheet1!$D:$D,[1]Sheet1!$C:$C)</f>
        <v>367</v>
      </c>
      <c r="AE2262">
        <f>MIS[[#This Row],[OrderAverageTradedPrice]]*MIS[[#This Row],[OrderQuantity]]</f>
        <v>28600.999999999978</v>
      </c>
      <c r="AF2262">
        <f>MIS[[#This Row],[LTP]]*MIS[[#This Row],[OrderQuantity]]</f>
        <v>22020</v>
      </c>
      <c r="AG2262">
        <f>IF(MIS[[#This Row],[OrderSide]]="SELL",MIS[[#This Row],[VALUE]]-MIS[[#This Row],[LIVE_VALUE]],MIS[[#This Row],[LIVE_VALUE]]-MIS[[#This Row],[VALUE]])</f>
        <v>6580.9999999999782</v>
      </c>
      <c r="AH2262" t="str" cm="1">
        <f t="array" ref="AH2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2" t="str">
        <f>MIS[[#This Row],[TRADING SYMBOL]]</f>
        <v>SENSEX2552082200PE</v>
      </c>
      <c r="AJ2262" t="str">
        <f>IF(RIGHT(MIS[[#This Row],[Main/Hedge]],4)="MAIN","MAIN","HEDGE")</f>
        <v>MAIN</v>
      </c>
      <c r="AK2262" t="str" cm="1">
        <f t="array" ref="AK2262">_xlfn._xlws.FILTER(Table4[Column1],ISNUMBER(SEARCH(Table4[Column1],MIS[[#This Row],[OrderUniqueIdentifier]])),"")</f>
        <v>MS</v>
      </c>
    </row>
    <row r="2263" spans="1:37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>
        <f>_xlfn.XLOOKUP(MIS[[#This Row],[TRADING SYMBOL]],[1]Sheet1!$D:$D,[1]Sheet1!$C:$C)</f>
        <v>386.75</v>
      </c>
      <c r="AE2263">
        <f>MIS[[#This Row],[OrderAverageTradedPrice]]*MIS[[#This Row],[OrderQuantity]]</f>
        <v>25099.999999999978</v>
      </c>
      <c r="AF2263">
        <f>MIS[[#This Row],[LTP]]*MIS[[#This Row],[OrderQuantity]]</f>
        <v>23205</v>
      </c>
      <c r="AG2263">
        <f>IF(MIS[[#This Row],[OrderSide]]="SELL",MIS[[#This Row],[VALUE]]-MIS[[#This Row],[LIVE_VALUE]],MIS[[#This Row],[LIVE_VALUE]]-MIS[[#This Row],[VALUE]])</f>
        <v>1894.9999999999782</v>
      </c>
      <c r="AH2263" t="str" cm="1">
        <f t="array" ref="AH2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3" t="str">
        <f>MIS[[#This Row],[TRADING SYMBOL]]</f>
        <v>SENSEX2552082500CE</v>
      </c>
      <c r="AJ2263" t="str">
        <f>IF(RIGHT(MIS[[#This Row],[Main/Hedge]],4)="MAIN","MAIN","HEDGE")</f>
        <v>MAIN</v>
      </c>
      <c r="AK2263" t="str" cm="1">
        <f t="array" ref="AK2263">_xlfn._xlws.FILTER(Table4[Column1],ISNUMBER(SEARCH(Table4[Column1],MIS[[#This Row],[OrderUniqueIdentifier]])),"")</f>
        <v>MS</v>
      </c>
    </row>
    <row r="2264" spans="1:37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>
        <f>_xlfn.XLOOKUP(MIS[[#This Row],[TRADING SYMBOL]],[1]Sheet1!$D:$D,[1]Sheet1!$C:$C)</f>
        <v>328</v>
      </c>
      <c r="AE2264">
        <f>MIS[[#This Row],[OrderAverageTradedPrice]]*MIS[[#This Row],[OrderQuantity]]</f>
        <v>25870.999999999978</v>
      </c>
      <c r="AF2264">
        <f>MIS[[#This Row],[LTP]]*MIS[[#This Row],[OrderQuantity]]</f>
        <v>19680</v>
      </c>
      <c r="AG2264">
        <f>IF(MIS[[#This Row],[OrderSide]]="SELL",MIS[[#This Row],[VALUE]]-MIS[[#This Row],[LIVE_VALUE]],MIS[[#This Row],[LIVE_VALUE]]-MIS[[#This Row],[VALUE]])</f>
        <v>6190.9999999999782</v>
      </c>
      <c r="AH2264" t="str" cm="1">
        <f t="array" ref="AH2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4" t="str">
        <f>MIS[[#This Row],[TRADING SYMBOL]]</f>
        <v>SENSEX2552082100PE</v>
      </c>
      <c r="AJ2264" t="str">
        <f>IF(RIGHT(MIS[[#This Row],[Main/Hedge]],4)="MAIN","MAIN","HEDGE")</f>
        <v>MAIN</v>
      </c>
      <c r="AK2264" t="str" cm="1">
        <f t="array" ref="AK2264">_xlfn._xlws.FILTER(Table4[Column1],ISNUMBER(SEARCH(Table4[Column1],MIS[[#This Row],[OrderUniqueIdentifier]])),"")</f>
        <v>MS</v>
      </c>
    </row>
    <row r="2265" spans="1:37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>
        <f>_xlfn.XLOOKUP(MIS[[#This Row],[TRADING SYMBOL]],[1]Sheet1!$D:$D,[1]Sheet1!$C:$C)</f>
        <v>409.5</v>
      </c>
      <c r="AE2265">
        <f>MIS[[#This Row],[OrderAverageTradedPrice]]*MIS[[#This Row],[OrderQuantity]]</f>
        <v>10410</v>
      </c>
      <c r="AF2265">
        <f>MIS[[#This Row],[LTP]]*MIS[[#This Row],[OrderQuantity]]</f>
        <v>8190</v>
      </c>
      <c r="AG2265">
        <f>IF(MIS[[#This Row],[OrderSide]]="SELL",MIS[[#This Row],[VALUE]]-MIS[[#This Row],[LIVE_VALUE]],MIS[[#This Row],[LIVE_VALUE]]-MIS[[#This Row],[VALUE]])</f>
        <v>2220</v>
      </c>
      <c r="AH2265" t="str" cm="1">
        <f t="array" ref="AH2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5" t="str">
        <f>MIS[[#This Row],[TRADING SYMBOL]]</f>
        <v>SENSEX2552082300PE</v>
      </c>
      <c r="AJ2265" t="str">
        <f>IF(RIGHT(MIS[[#This Row],[Main/Hedge]],4)="MAIN","MAIN","HEDGE")</f>
        <v>MAIN</v>
      </c>
      <c r="AK2265" t="str" cm="1">
        <f t="array" ref="AK2265">_xlfn._xlws.FILTER(Table4[Column1],ISNUMBER(SEARCH(Table4[Column1],MIS[[#This Row],[OrderUniqueIdentifier]])),"")</f>
        <v>MS</v>
      </c>
    </row>
    <row r="2266" spans="1:37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>
        <f>_xlfn.XLOOKUP(MIS[[#This Row],[TRADING SYMBOL]],[1]Sheet1!$D:$D,[1]Sheet1!$C:$C)</f>
        <v>441.2</v>
      </c>
      <c r="AE2266">
        <f>MIS[[#This Row],[OrderAverageTradedPrice]]*MIS[[#This Row],[OrderQuantity]]</f>
        <v>9267</v>
      </c>
      <c r="AF2266">
        <f>MIS[[#This Row],[LTP]]*MIS[[#This Row],[OrderQuantity]]</f>
        <v>8824</v>
      </c>
      <c r="AG2266">
        <f>IF(MIS[[#This Row],[OrderSide]]="SELL",MIS[[#This Row],[VALUE]]-MIS[[#This Row],[LIVE_VALUE]],MIS[[#This Row],[LIVE_VALUE]]-MIS[[#This Row],[VALUE]])</f>
        <v>443</v>
      </c>
      <c r="AH2266" t="str" cm="1">
        <f t="array" ref="AH2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6" t="str">
        <f>MIS[[#This Row],[TRADING SYMBOL]]</f>
        <v>SENSEX2552082400CE</v>
      </c>
      <c r="AJ2266" t="str">
        <f>IF(RIGHT(MIS[[#This Row],[Main/Hedge]],4)="MAIN","MAIN","HEDGE")</f>
        <v>MAIN</v>
      </c>
      <c r="AK2266" t="str" cm="1">
        <f t="array" ref="AK2266">_xlfn._xlws.FILTER(Table4[Column1],ISNUMBER(SEARCH(Table4[Column1],MIS[[#This Row],[OrderUniqueIdentifier]])),"")</f>
        <v>MS</v>
      </c>
    </row>
    <row r="2267" spans="1:37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>
        <f>_xlfn.XLOOKUP(MIS[[#This Row],[TRADING SYMBOL]],[1]Sheet1!$D:$D,[1]Sheet1!$C:$C)</f>
        <v>367</v>
      </c>
      <c r="AE2267">
        <f>MIS[[#This Row],[OrderAverageTradedPrice]]*MIS[[#This Row],[OrderQuantity]]</f>
        <v>9498</v>
      </c>
      <c r="AF2267">
        <f>MIS[[#This Row],[LTP]]*MIS[[#This Row],[OrderQuantity]]</f>
        <v>7340</v>
      </c>
      <c r="AG2267">
        <f>IF(MIS[[#This Row],[OrderSide]]="SELL",MIS[[#This Row],[VALUE]]-MIS[[#This Row],[LIVE_VALUE]],MIS[[#This Row],[LIVE_VALUE]]-MIS[[#This Row],[VALUE]])</f>
        <v>2158</v>
      </c>
      <c r="AH2267" t="str" cm="1">
        <f t="array" ref="AH2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7" t="str">
        <f>MIS[[#This Row],[TRADING SYMBOL]]</f>
        <v>SENSEX2552082200PE</v>
      </c>
      <c r="AJ2267" t="str">
        <f>IF(RIGHT(MIS[[#This Row],[Main/Hedge]],4)="MAIN","MAIN","HEDGE")</f>
        <v>MAIN</v>
      </c>
      <c r="AK2267" t="str" cm="1">
        <f t="array" ref="AK2267">_xlfn._xlws.FILTER(Table4[Column1],ISNUMBER(SEARCH(Table4[Column1],MIS[[#This Row],[OrderUniqueIdentifier]])),"")</f>
        <v>MS</v>
      </c>
    </row>
    <row r="2268" spans="1:37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>
        <f>_xlfn.XLOOKUP(MIS[[#This Row],[TRADING SYMBOL]],[1]Sheet1!$D:$D,[1]Sheet1!$C:$C)</f>
        <v>386.75</v>
      </c>
      <c r="AE2268">
        <f>MIS[[#This Row],[OrderAverageTradedPrice]]*MIS[[#This Row],[OrderQuantity]]</f>
        <v>8367</v>
      </c>
      <c r="AF2268">
        <f>MIS[[#This Row],[LTP]]*MIS[[#This Row],[OrderQuantity]]</f>
        <v>7735</v>
      </c>
      <c r="AG2268">
        <f>IF(MIS[[#This Row],[OrderSide]]="SELL",MIS[[#This Row],[VALUE]]-MIS[[#This Row],[LIVE_VALUE]],MIS[[#This Row],[LIVE_VALUE]]-MIS[[#This Row],[VALUE]])</f>
        <v>632</v>
      </c>
      <c r="AH2268" t="str" cm="1">
        <f t="array" ref="AH2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8" t="str">
        <f>MIS[[#This Row],[TRADING SYMBOL]]</f>
        <v>SENSEX2552082500CE</v>
      </c>
      <c r="AJ2268" t="str">
        <f>IF(RIGHT(MIS[[#This Row],[Main/Hedge]],4)="MAIN","MAIN","HEDGE")</f>
        <v>MAIN</v>
      </c>
      <c r="AK2268" t="str" cm="1">
        <f t="array" ref="AK2268">_xlfn._xlws.FILTER(Table4[Column1],ISNUMBER(SEARCH(Table4[Column1],MIS[[#This Row],[OrderUniqueIdentifier]])),"")</f>
        <v>MS</v>
      </c>
    </row>
    <row r="2269" spans="1:37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>
        <f>_xlfn.XLOOKUP(MIS[[#This Row],[TRADING SYMBOL]],[1]Sheet1!$D:$D,[1]Sheet1!$C:$C)</f>
        <v>328</v>
      </c>
      <c r="AE2269">
        <f>MIS[[#This Row],[OrderAverageTradedPrice]]*MIS[[#This Row],[OrderQuantity]]</f>
        <v>8661</v>
      </c>
      <c r="AF2269">
        <f>MIS[[#This Row],[LTP]]*MIS[[#This Row],[OrderQuantity]]</f>
        <v>6560</v>
      </c>
      <c r="AG2269">
        <f>IF(MIS[[#This Row],[OrderSide]]="SELL",MIS[[#This Row],[VALUE]]-MIS[[#This Row],[LIVE_VALUE]],MIS[[#This Row],[LIVE_VALUE]]-MIS[[#This Row],[VALUE]])</f>
        <v>2101</v>
      </c>
      <c r="AH2269" t="str" cm="1">
        <f t="array" ref="AH2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9" t="str">
        <f>MIS[[#This Row],[TRADING SYMBOL]]</f>
        <v>SENSEX2552082100PE</v>
      </c>
      <c r="AJ2269" t="str">
        <f>IF(RIGHT(MIS[[#This Row],[Main/Hedge]],4)="MAIN","MAIN","HEDGE")</f>
        <v>MAIN</v>
      </c>
      <c r="AK2269" t="str" cm="1">
        <f t="array" ref="AK2269">_xlfn._xlws.FILTER(Table4[Column1],ISNUMBER(SEARCH(Table4[Column1],MIS[[#This Row],[OrderUniqueIdentifier]])),"")</f>
        <v>MS</v>
      </c>
    </row>
    <row r="2270" spans="1:37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>
        <f>_xlfn.XLOOKUP(MIS[[#This Row],[TRADING SYMBOL]],[1]Sheet1!$D:$D,[1]Sheet1!$C:$C)</f>
        <v>328</v>
      </c>
      <c r="AE2270">
        <f>MIS[[#This Row],[OrderAverageTradedPrice]]*MIS[[#This Row],[OrderQuantity]]</f>
        <v>51996</v>
      </c>
      <c r="AF2270">
        <f>MIS[[#This Row],[LTP]]*MIS[[#This Row],[OrderQuantity]]</f>
        <v>39360</v>
      </c>
      <c r="AG2270">
        <f>IF(MIS[[#This Row],[OrderSide]]="SELL",MIS[[#This Row],[VALUE]]-MIS[[#This Row],[LIVE_VALUE]],MIS[[#This Row],[LIVE_VALUE]]-MIS[[#This Row],[VALUE]])</f>
        <v>12636</v>
      </c>
      <c r="AH2270" t="str" cm="1">
        <f t="array" ref="AH2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0" t="str">
        <f>MIS[[#This Row],[TRADING SYMBOL]]</f>
        <v>SENSEX2552082100PE</v>
      </c>
      <c r="AJ2270" t="str">
        <f>IF(RIGHT(MIS[[#This Row],[Main/Hedge]],4)="MAIN","MAIN","HEDGE")</f>
        <v>MAIN</v>
      </c>
      <c r="AK2270" t="str" cm="1">
        <f t="array" ref="AK2270">_xlfn._xlws.FILTER(Table4[Column1],ISNUMBER(SEARCH(Table4[Column1],MIS[[#This Row],[OrderUniqueIdentifier]])),"")</f>
        <v>MS</v>
      </c>
    </row>
    <row r="2271" spans="1:37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>
        <f>_xlfn.XLOOKUP(MIS[[#This Row],[TRADING SYMBOL]],[1]Sheet1!$D:$D,[1]Sheet1!$C:$C)</f>
        <v>441.2</v>
      </c>
      <c r="AE2271">
        <f>MIS[[#This Row],[OrderAverageTradedPrice]]*MIS[[#This Row],[OrderQuantity]]</f>
        <v>9318</v>
      </c>
      <c r="AF2271">
        <f>MIS[[#This Row],[LTP]]*MIS[[#This Row],[OrderQuantity]]</f>
        <v>8824</v>
      </c>
      <c r="AG2271">
        <f>IF(MIS[[#This Row],[OrderSide]]="SELL",MIS[[#This Row],[VALUE]]-MIS[[#This Row],[LIVE_VALUE]],MIS[[#This Row],[LIVE_VALUE]]-MIS[[#This Row],[VALUE]])</f>
        <v>494</v>
      </c>
      <c r="AH2271" t="str" cm="1">
        <f t="array" ref="AH2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1" t="str">
        <f>MIS[[#This Row],[TRADING SYMBOL]]</f>
        <v>SENSEX2552082400CE</v>
      </c>
      <c r="AJ2271" t="str">
        <f>IF(RIGHT(MIS[[#This Row],[Main/Hedge]],4)="MAIN","MAIN","HEDGE")</f>
        <v>MAIN</v>
      </c>
      <c r="AK2271" t="str" cm="1">
        <f t="array" ref="AK2271">_xlfn._xlws.FILTER(Table4[Column1],ISNUMBER(SEARCH(Table4[Column1],MIS[[#This Row],[OrderUniqueIdentifier]])),"")</f>
        <v>MS</v>
      </c>
    </row>
    <row r="2272" spans="1:37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>
        <f>_xlfn.XLOOKUP(MIS[[#This Row],[TRADING SYMBOL]],[1]Sheet1!$D:$D,[1]Sheet1!$C:$C)</f>
        <v>367</v>
      </c>
      <c r="AE2272">
        <f>MIS[[#This Row],[OrderAverageTradedPrice]]*MIS[[#This Row],[OrderQuantity]]</f>
        <v>9535</v>
      </c>
      <c r="AF2272">
        <f>MIS[[#This Row],[LTP]]*MIS[[#This Row],[OrderQuantity]]</f>
        <v>7340</v>
      </c>
      <c r="AG2272">
        <f>IF(MIS[[#This Row],[OrderSide]]="SELL",MIS[[#This Row],[VALUE]]-MIS[[#This Row],[LIVE_VALUE]],MIS[[#This Row],[LIVE_VALUE]]-MIS[[#This Row],[VALUE]])</f>
        <v>2195</v>
      </c>
      <c r="AH2272" t="str" cm="1">
        <f t="array" ref="AH2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2" t="str">
        <f>MIS[[#This Row],[TRADING SYMBOL]]</f>
        <v>SENSEX2552082200PE</v>
      </c>
      <c r="AJ2272" t="str">
        <f>IF(RIGHT(MIS[[#This Row],[Main/Hedge]],4)="MAIN","MAIN","HEDGE")</f>
        <v>MAIN</v>
      </c>
      <c r="AK2272" t="str" cm="1">
        <f t="array" ref="AK2272">_xlfn._xlws.FILTER(Table4[Column1],ISNUMBER(SEARCH(Table4[Column1],MIS[[#This Row],[OrderUniqueIdentifier]])),"")</f>
        <v>MS</v>
      </c>
    </row>
    <row r="2273" spans="1:37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>
        <f>_xlfn.XLOOKUP(MIS[[#This Row],[TRADING SYMBOL]],[1]Sheet1!$D:$D,[1]Sheet1!$C:$C)</f>
        <v>386.75</v>
      </c>
      <c r="AE2273">
        <f>MIS[[#This Row],[OrderAverageTradedPrice]]*MIS[[#This Row],[OrderQuantity]]</f>
        <v>8367</v>
      </c>
      <c r="AF2273">
        <f>MIS[[#This Row],[LTP]]*MIS[[#This Row],[OrderQuantity]]</f>
        <v>7735</v>
      </c>
      <c r="AG2273">
        <f>IF(MIS[[#This Row],[OrderSide]]="SELL",MIS[[#This Row],[VALUE]]-MIS[[#This Row],[LIVE_VALUE]],MIS[[#This Row],[LIVE_VALUE]]-MIS[[#This Row],[VALUE]])</f>
        <v>632</v>
      </c>
      <c r="AH2273" t="str" cm="1">
        <f t="array" ref="AH2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3" t="str">
        <f>MIS[[#This Row],[TRADING SYMBOL]]</f>
        <v>SENSEX2552082500CE</v>
      </c>
      <c r="AJ2273" t="str">
        <f>IF(RIGHT(MIS[[#This Row],[Main/Hedge]],4)="MAIN","MAIN","HEDGE")</f>
        <v>MAIN</v>
      </c>
      <c r="AK2273" t="str" cm="1">
        <f t="array" ref="AK2273">_xlfn._xlws.FILTER(Table4[Column1],ISNUMBER(SEARCH(Table4[Column1],MIS[[#This Row],[OrderUniqueIdentifier]])),"")</f>
        <v>MS</v>
      </c>
    </row>
    <row r="2274" spans="1:37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>
        <f>_xlfn.XLOOKUP(MIS[[#This Row],[TRADING SYMBOL]],[1]Sheet1!$D:$D,[1]Sheet1!$C:$C)</f>
        <v>328</v>
      </c>
      <c r="AE2274">
        <f>MIS[[#This Row],[OrderAverageTradedPrice]]*MIS[[#This Row],[OrderQuantity]]</f>
        <v>8624</v>
      </c>
      <c r="AF2274">
        <f>MIS[[#This Row],[LTP]]*MIS[[#This Row],[OrderQuantity]]</f>
        <v>6560</v>
      </c>
      <c r="AG2274">
        <f>IF(MIS[[#This Row],[OrderSide]]="SELL",MIS[[#This Row],[VALUE]]-MIS[[#This Row],[LIVE_VALUE]],MIS[[#This Row],[LIVE_VALUE]]-MIS[[#This Row],[VALUE]])</f>
        <v>2064</v>
      </c>
      <c r="AH2274" t="str" cm="1">
        <f t="array" ref="AH2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4" t="str">
        <f>MIS[[#This Row],[TRADING SYMBOL]]</f>
        <v>SENSEX2552082100PE</v>
      </c>
      <c r="AJ2274" t="str">
        <f>IF(RIGHT(MIS[[#This Row],[Main/Hedge]],4)="MAIN","MAIN","HEDGE")</f>
        <v>MAIN</v>
      </c>
      <c r="AK2274" t="str" cm="1">
        <f t="array" ref="AK2274">_xlfn._xlws.FILTER(Table4[Column1],ISNUMBER(SEARCH(Table4[Column1],MIS[[#This Row],[OrderUniqueIdentifier]])),"")</f>
        <v>MS</v>
      </c>
    </row>
    <row r="2275" spans="1:37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>
        <f>_xlfn.XLOOKUP(MIS[[#This Row],[TRADING SYMBOL]],[1]Sheet1!$D:$D,[1]Sheet1!$C:$C)</f>
        <v>328</v>
      </c>
      <c r="AE2275">
        <f>MIS[[#This Row],[OrderAverageTradedPrice]]*MIS[[#This Row],[OrderQuantity]]</f>
        <v>52050</v>
      </c>
      <c r="AF2275">
        <f>MIS[[#This Row],[LTP]]*MIS[[#This Row],[OrderQuantity]]</f>
        <v>39360</v>
      </c>
      <c r="AG2275">
        <f>IF(MIS[[#This Row],[OrderSide]]="SELL",MIS[[#This Row],[VALUE]]-MIS[[#This Row],[LIVE_VALUE]],MIS[[#This Row],[LIVE_VALUE]]-MIS[[#This Row],[VALUE]])</f>
        <v>12690</v>
      </c>
      <c r="AH2275" t="str" cm="1">
        <f t="array" ref="AH2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5" t="str">
        <f>MIS[[#This Row],[TRADING SYMBOL]]</f>
        <v>SENSEX2552082100PE</v>
      </c>
      <c r="AJ2275" t="str">
        <f>IF(RIGHT(MIS[[#This Row],[Main/Hedge]],4)="MAIN","MAIN","HEDGE")</f>
        <v>MAIN</v>
      </c>
      <c r="AK2275" t="str" cm="1">
        <f t="array" ref="AK2275">_xlfn._xlws.FILTER(Table4[Column1],ISNUMBER(SEARCH(Table4[Column1],MIS[[#This Row],[OrderUniqueIdentifier]])),"")</f>
        <v>MS</v>
      </c>
    </row>
    <row r="2276" spans="1:37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>
        <f>_xlfn.XLOOKUP(MIS[[#This Row],[TRADING SYMBOL]],[1]Sheet1!$D:$D,[1]Sheet1!$C:$C)</f>
        <v>490.65</v>
      </c>
      <c r="AE2276">
        <f>MIS[[#This Row],[OrderAverageTradedPrice]]*MIS[[#This Row],[OrderQuantity]]</f>
        <v>113669.99999999997</v>
      </c>
      <c r="AF2276">
        <f>MIS[[#This Row],[LTP]]*MIS[[#This Row],[OrderQuantity]]</f>
        <v>107943</v>
      </c>
      <c r="AG2276">
        <f>IF(MIS[[#This Row],[OrderSide]]="SELL",MIS[[#This Row],[VALUE]]-MIS[[#This Row],[LIVE_VALUE]],MIS[[#This Row],[LIVE_VALUE]]-MIS[[#This Row],[VALUE]])</f>
        <v>5726.9999999999709</v>
      </c>
      <c r="AH2276" t="str" cm="1">
        <f t="array" ref="AH2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6" t="str">
        <f>MIS[[#This Row],[TRADING SYMBOL]]</f>
        <v>SENSEX2552082300CE</v>
      </c>
      <c r="AJ2276" t="str">
        <f>IF(RIGHT(MIS[[#This Row],[Main/Hedge]],4)="MAIN","MAIN","HEDGE")</f>
        <v>MAIN</v>
      </c>
      <c r="AK2276" t="str" cm="1">
        <f t="array" ref="AK2276">_xlfn._xlws.FILTER(Table4[Column1],ISNUMBER(SEARCH(Table4[Column1],MIS[[#This Row],[OrderUniqueIdentifier]])),"")</f>
        <v>MS</v>
      </c>
    </row>
    <row r="2277" spans="1:37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>
        <f>_xlfn.XLOOKUP(MIS[[#This Row],[TRADING SYMBOL]],[1]Sheet1!$D:$D,[1]Sheet1!$C:$C)</f>
        <v>115.45</v>
      </c>
      <c r="AE2277">
        <f>MIS[[#This Row],[OrderAverageTradedPrice]]*MIS[[#This Row],[OrderQuantity]]</f>
        <v>6694</v>
      </c>
      <c r="AF2277">
        <f>MIS[[#This Row],[LTP]]*MIS[[#This Row],[OrderQuantity]]</f>
        <v>4618</v>
      </c>
      <c r="AG2277">
        <f>IF(MIS[[#This Row],[OrderSide]]="SELL",MIS[[#This Row],[VALUE]]-MIS[[#This Row],[LIVE_VALUE]],MIS[[#This Row],[LIVE_VALUE]]-MIS[[#This Row],[VALUE]])</f>
        <v>-2076</v>
      </c>
      <c r="AH2277" t="str" cm="1">
        <f t="array" ref="AH2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7" t="str">
        <f>MIS[[#This Row],[TRADING SYMBOL]]</f>
        <v>SENSEX2552081100PE</v>
      </c>
      <c r="AJ2277" t="str">
        <f>IF(RIGHT(MIS[[#This Row],[Main/Hedge]],4)="MAIN","MAIN","HEDGE")</f>
        <v>MAIN</v>
      </c>
      <c r="AK2277" t="str" cm="1">
        <f t="array" ref="AK2277">_xlfn._xlws.FILTER(Table4[Column1],ISNUMBER(SEARCH(Table4[Column1],MIS[[#This Row],[OrderUniqueIdentifier]])),"")</f>
        <v>MS</v>
      </c>
    </row>
    <row r="2278" spans="1:37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>
        <f>_xlfn.XLOOKUP(MIS[[#This Row],[TRADING SYMBOL]],[1]Sheet1!$D:$D,[1]Sheet1!$C:$C)</f>
        <v>490.65</v>
      </c>
      <c r="AE2278">
        <f>MIS[[#This Row],[OrderAverageTradedPrice]]*MIS[[#This Row],[OrderQuantity]]</f>
        <v>20752</v>
      </c>
      <c r="AF2278">
        <f>MIS[[#This Row],[LTP]]*MIS[[#This Row],[OrderQuantity]]</f>
        <v>19626</v>
      </c>
      <c r="AG2278">
        <f>IF(MIS[[#This Row],[OrderSide]]="SELL",MIS[[#This Row],[VALUE]]-MIS[[#This Row],[LIVE_VALUE]],MIS[[#This Row],[LIVE_VALUE]]-MIS[[#This Row],[VALUE]])</f>
        <v>1126</v>
      </c>
      <c r="AH2278" t="str" cm="1">
        <f t="array" ref="AH2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8" t="str">
        <f>MIS[[#This Row],[TRADING SYMBOL]]</f>
        <v>SENSEX2552082300CE</v>
      </c>
      <c r="AJ2278" t="str">
        <f>IF(RIGHT(MIS[[#This Row],[Main/Hedge]],4)="MAIN","MAIN","HEDGE")</f>
        <v>MAIN</v>
      </c>
      <c r="AK2278" t="str" cm="1">
        <f t="array" ref="AK2278">_xlfn._xlws.FILTER(Table4[Column1],ISNUMBER(SEARCH(Table4[Column1],MIS[[#This Row],[OrderUniqueIdentifier]])),"")</f>
        <v>MS</v>
      </c>
    </row>
    <row r="2279" spans="1:37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>
        <f>_xlfn.XLOOKUP(MIS[[#This Row],[TRADING SYMBOL]],[1]Sheet1!$D:$D,[1]Sheet1!$C:$C)</f>
        <v>409.5</v>
      </c>
      <c r="AE2279">
        <f>MIS[[#This Row],[OrderAverageTradedPrice]]*MIS[[#This Row],[OrderQuantity]]</f>
        <v>20638</v>
      </c>
      <c r="AF2279">
        <f>MIS[[#This Row],[LTP]]*MIS[[#This Row],[OrderQuantity]]</f>
        <v>16380</v>
      </c>
      <c r="AG2279">
        <f>IF(MIS[[#This Row],[OrderSide]]="SELL",MIS[[#This Row],[VALUE]]-MIS[[#This Row],[LIVE_VALUE]],MIS[[#This Row],[LIVE_VALUE]]-MIS[[#This Row],[VALUE]])</f>
        <v>4258</v>
      </c>
      <c r="AH2279" t="str" cm="1">
        <f t="array" ref="AH2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9" t="str">
        <f>MIS[[#This Row],[TRADING SYMBOL]]</f>
        <v>SENSEX2552082300PE</v>
      </c>
      <c r="AJ2279" t="str">
        <f>IF(RIGHT(MIS[[#This Row],[Main/Hedge]],4)="MAIN","MAIN","HEDGE")</f>
        <v>MAIN</v>
      </c>
      <c r="AK2279" t="str" cm="1">
        <f t="array" ref="AK2279">_xlfn._xlws.FILTER(Table4[Column1],ISNUMBER(SEARCH(Table4[Column1],MIS[[#This Row],[OrderUniqueIdentifier]])),"")</f>
        <v>MS</v>
      </c>
    </row>
    <row r="2280" spans="1:37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>
        <f>_xlfn.XLOOKUP(MIS[[#This Row],[TRADING SYMBOL]],[1]Sheet1!$D:$D,[1]Sheet1!$C:$C)</f>
        <v>441.2</v>
      </c>
      <c r="AE2280">
        <f>MIS[[#This Row],[OrderAverageTradedPrice]]*MIS[[#This Row],[OrderQuantity]]</f>
        <v>18900</v>
      </c>
      <c r="AF2280">
        <f>MIS[[#This Row],[LTP]]*MIS[[#This Row],[OrderQuantity]]</f>
        <v>17648</v>
      </c>
      <c r="AG2280">
        <f>IF(MIS[[#This Row],[OrderSide]]="SELL",MIS[[#This Row],[VALUE]]-MIS[[#This Row],[LIVE_VALUE]],MIS[[#This Row],[LIVE_VALUE]]-MIS[[#This Row],[VALUE]])</f>
        <v>1252</v>
      </c>
      <c r="AH2280" t="str" cm="1">
        <f t="array" ref="AH2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0" t="str">
        <f>MIS[[#This Row],[TRADING SYMBOL]]</f>
        <v>SENSEX2552082400CE</v>
      </c>
      <c r="AJ2280" t="str">
        <f>IF(RIGHT(MIS[[#This Row],[Main/Hedge]],4)="MAIN","MAIN","HEDGE")</f>
        <v>MAIN</v>
      </c>
      <c r="AK2280" t="str" cm="1">
        <f t="array" ref="AK2280">_xlfn._xlws.FILTER(Table4[Column1],ISNUMBER(SEARCH(Table4[Column1],MIS[[#This Row],[OrderUniqueIdentifier]])),"")</f>
        <v>MS</v>
      </c>
    </row>
    <row r="2281" spans="1:37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>
        <f>_xlfn.XLOOKUP(MIS[[#This Row],[TRADING SYMBOL]],[1]Sheet1!$D:$D,[1]Sheet1!$C:$C)</f>
        <v>490.65</v>
      </c>
      <c r="AE2281">
        <f>MIS[[#This Row],[OrderAverageTradedPrice]]*MIS[[#This Row],[OrderQuantity]]</f>
        <v>20752</v>
      </c>
      <c r="AF2281">
        <f>MIS[[#This Row],[LTP]]*MIS[[#This Row],[OrderQuantity]]</f>
        <v>19626</v>
      </c>
      <c r="AG2281">
        <f>IF(MIS[[#This Row],[OrderSide]]="SELL",MIS[[#This Row],[VALUE]]-MIS[[#This Row],[LIVE_VALUE]],MIS[[#This Row],[LIVE_VALUE]]-MIS[[#This Row],[VALUE]])</f>
        <v>1126</v>
      </c>
      <c r="AH2281" t="str" cm="1">
        <f t="array" ref="AH2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1" t="str">
        <f>MIS[[#This Row],[TRADING SYMBOL]]</f>
        <v>SENSEX2552082300CE</v>
      </c>
      <c r="AJ2281" t="str">
        <f>IF(RIGHT(MIS[[#This Row],[Main/Hedge]],4)="MAIN","MAIN","HEDGE")</f>
        <v>MAIN</v>
      </c>
      <c r="AK2281" t="str" cm="1">
        <f t="array" ref="AK2281">_xlfn._xlws.FILTER(Table4[Column1],ISNUMBER(SEARCH(Table4[Column1],MIS[[#This Row],[OrderUniqueIdentifier]])),"")</f>
        <v>MS</v>
      </c>
    </row>
    <row r="2282" spans="1:37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>
        <f>_xlfn.XLOOKUP(MIS[[#This Row],[TRADING SYMBOL]],[1]Sheet1!$D:$D,[1]Sheet1!$C:$C)</f>
        <v>409.5</v>
      </c>
      <c r="AE2282">
        <f>MIS[[#This Row],[OrderAverageTradedPrice]]*MIS[[#This Row],[OrderQuantity]]</f>
        <v>20612</v>
      </c>
      <c r="AF2282">
        <f>MIS[[#This Row],[LTP]]*MIS[[#This Row],[OrderQuantity]]</f>
        <v>16380</v>
      </c>
      <c r="AG2282">
        <f>IF(MIS[[#This Row],[OrderSide]]="SELL",MIS[[#This Row],[VALUE]]-MIS[[#This Row],[LIVE_VALUE]],MIS[[#This Row],[LIVE_VALUE]]-MIS[[#This Row],[VALUE]])</f>
        <v>4232</v>
      </c>
      <c r="AH2282" t="str" cm="1">
        <f t="array" ref="AH2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2" t="str">
        <f>MIS[[#This Row],[TRADING SYMBOL]]</f>
        <v>SENSEX2552082300PE</v>
      </c>
      <c r="AJ2282" t="str">
        <f>IF(RIGHT(MIS[[#This Row],[Main/Hedge]],4)="MAIN","MAIN","HEDGE")</f>
        <v>MAIN</v>
      </c>
      <c r="AK2282" t="str" cm="1">
        <f t="array" ref="AK2282">_xlfn._xlws.FILTER(Table4[Column1],ISNUMBER(SEARCH(Table4[Column1],MIS[[#This Row],[OrderUniqueIdentifier]])),"")</f>
        <v>MS</v>
      </c>
    </row>
    <row r="2283" spans="1:37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>
        <f>_xlfn.XLOOKUP(MIS[[#This Row],[TRADING SYMBOL]],[1]Sheet1!$D:$D,[1]Sheet1!$C:$C)</f>
        <v>441.2</v>
      </c>
      <c r="AE2283">
        <f>MIS[[#This Row],[OrderAverageTradedPrice]]*MIS[[#This Row],[OrderQuantity]]</f>
        <v>18900</v>
      </c>
      <c r="AF2283">
        <f>MIS[[#This Row],[LTP]]*MIS[[#This Row],[OrderQuantity]]</f>
        <v>17648</v>
      </c>
      <c r="AG2283">
        <f>IF(MIS[[#This Row],[OrderSide]]="SELL",MIS[[#This Row],[VALUE]]-MIS[[#This Row],[LIVE_VALUE]],MIS[[#This Row],[LIVE_VALUE]]-MIS[[#This Row],[VALUE]])</f>
        <v>1252</v>
      </c>
      <c r="AH2283" t="str" cm="1">
        <f t="array" ref="AH2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3" t="str">
        <f>MIS[[#This Row],[TRADING SYMBOL]]</f>
        <v>SENSEX2552082400CE</v>
      </c>
      <c r="AJ2283" t="str">
        <f>IF(RIGHT(MIS[[#This Row],[Main/Hedge]],4)="MAIN","MAIN","HEDGE")</f>
        <v>MAIN</v>
      </c>
      <c r="AK2283" t="str" cm="1">
        <f t="array" ref="AK2283">_xlfn._xlws.FILTER(Table4[Column1],ISNUMBER(SEARCH(Table4[Column1],MIS[[#This Row],[OrderUniqueIdentifier]])),"")</f>
        <v>MS</v>
      </c>
    </row>
    <row r="2284" spans="1:37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>
        <f>_xlfn.XLOOKUP(MIS[[#This Row],[TRADING SYMBOL]],[1]Sheet1!$D:$D,[1]Sheet1!$C:$C)</f>
        <v>490.65</v>
      </c>
      <c r="AE2284">
        <f>MIS[[#This Row],[OrderAverageTradedPrice]]*MIS[[#This Row],[OrderQuantity]]</f>
        <v>20860</v>
      </c>
      <c r="AF2284">
        <f>MIS[[#This Row],[LTP]]*MIS[[#This Row],[OrderQuantity]]</f>
        <v>19626</v>
      </c>
      <c r="AG2284">
        <f>IF(MIS[[#This Row],[OrderSide]]="SELL",MIS[[#This Row],[VALUE]]-MIS[[#This Row],[LIVE_VALUE]],MIS[[#This Row],[LIVE_VALUE]]-MIS[[#This Row],[VALUE]])</f>
        <v>1234</v>
      </c>
      <c r="AH2284" t="str" cm="1">
        <f t="array" ref="AH2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4" t="str">
        <f>MIS[[#This Row],[TRADING SYMBOL]]</f>
        <v>SENSEX2552082300CE</v>
      </c>
      <c r="AJ2284" t="str">
        <f>IF(RIGHT(MIS[[#This Row],[Main/Hedge]],4)="MAIN","MAIN","HEDGE")</f>
        <v>MAIN</v>
      </c>
      <c r="AK2284" t="str" cm="1">
        <f t="array" ref="AK2284">_xlfn._xlws.FILTER(Table4[Column1],ISNUMBER(SEARCH(Table4[Column1],MIS[[#This Row],[OrderUniqueIdentifier]])),"")</f>
        <v>MS</v>
      </c>
    </row>
    <row r="2285" spans="1:37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>
        <f>_xlfn.XLOOKUP(MIS[[#This Row],[TRADING SYMBOL]],[1]Sheet1!$D:$D,[1]Sheet1!$C:$C)</f>
        <v>409.5</v>
      </c>
      <c r="AE2285">
        <f>MIS[[#This Row],[OrderAverageTradedPrice]]*MIS[[#This Row],[OrderQuantity]]</f>
        <v>20612</v>
      </c>
      <c r="AF2285">
        <f>MIS[[#This Row],[LTP]]*MIS[[#This Row],[OrderQuantity]]</f>
        <v>16380</v>
      </c>
      <c r="AG2285">
        <f>IF(MIS[[#This Row],[OrderSide]]="SELL",MIS[[#This Row],[VALUE]]-MIS[[#This Row],[LIVE_VALUE]],MIS[[#This Row],[LIVE_VALUE]]-MIS[[#This Row],[VALUE]])</f>
        <v>4232</v>
      </c>
      <c r="AH2285" t="str" cm="1">
        <f t="array" ref="AH2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5" t="str">
        <f>MIS[[#This Row],[TRADING SYMBOL]]</f>
        <v>SENSEX2552082300PE</v>
      </c>
      <c r="AJ2285" t="str">
        <f>IF(RIGHT(MIS[[#This Row],[Main/Hedge]],4)="MAIN","MAIN","HEDGE")</f>
        <v>MAIN</v>
      </c>
      <c r="AK2285" t="str" cm="1">
        <f t="array" ref="AK2285">_xlfn._xlws.FILTER(Table4[Column1],ISNUMBER(SEARCH(Table4[Column1],MIS[[#This Row],[OrderUniqueIdentifier]])),"")</f>
        <v>MS</v>
      </c>
    </row>
    <row r="2286" spans="1:37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>
        <f>_xlfn.XLOOKUP(MIS[[#This Row],[TRADING SYMBOL]],[1]Sheet1!$D:$D,[1]Sheet1!$C:$C)</f>
        <v>490.65</v>
      </c>
      <c r="AE2286">
        <f>MIS[[#This Row],[OrderAverageTradedPrice]]*MIS[[#This Row],[OrderQuantity]]</f>
        <v>10469</v>
      </c>
      <c r="AF2286">
        <f>MIS[[#This Row],[LTP]]*MIS[[#This Row],[OrderQuantity]]</f>
        <v>9813</v>
      </c>
      <c r="AG2286">
        <f>IF(MIS[[#This Row],[OrderSide]]="SELL",MIS[[#This Row],[VALUE]]-MIS[[#This Row],[LIVE_VALUE]],MIS[[#This Row],[LIVE_VALUE]]-MIS[[#This Row],[VALUE]])</f>
        <v>656</v>
      </c>
      <c r="AH2286" t="str" cm="1">
        <f t="array" ref="AH2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6" t="str">
        <f>MIS[[#This Row],[TRADING SYMBOL]]</f>
        <v>SENSEX2552082300CE</v>
      </c>
      <c r="AJ2286" t="str">
        <f>IF(RIGHT(MIS[[#This Row],[Main/Hedge]],4)="MAIN","MAIN","HEDGE")</f>
        <v>MAIN</v>
      </c>
      <c r="AK2286" t="str" cm="1">
        <f t="array" ref="AK2286">_xlfn._xlws.FILTER(Table4[Column1],ISNUMBER(SEARCH(Table4[Column1],MIS[[#This Row],[OrderUniqueIdentifier]])),"")</f>
        <v>MS</v>
      </c>
    </row>
    <row r="2287" spans="1:37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>
        <f>_xlfn.XLOOKUP(MIS[[#This Row],[TRADING SYMBOL]],[1]Sheet1!$D:$D,[1]Sheet1!$C:$C)</f>
        <v>490.65</v>
      </c>
      <c r="AE2287">
        <f>MIS[[#This Row],[OrderAverageTradedPrice]]*MIS[[#This Row],[OrderQuantity]]</f>
        <v>10462</v>
      </c>
      <c r="AF2287">
        <f>MIS[[#This Row],[LTP]]*MIS[[#This Row],[OrderQuantity]]</f>
        <v>9813</v>
      </c>
      <c r="AG2287">
        <f>IF(MIS[[#This Row],[OrderSide]]="SELL",MIS[[#This Row],[VALUE]]-MIS[[#This Row],[LIVE_VALUE]],MIS[[#This Row],[LIVE_VALUE]]-MIS[[#This Row],[VALUE]])</f>
        <v>649</v>
      </c>
      <c r="AH2287" t="str" cm="1">
        <f t="array" ref="AH2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7" t="str">
        <f>MIS[[#This Row],[TRADING SYMBOL]]</f>
        <v>SENSEX2552082300CE</v>
      </c>
      <c r="AJ2287" t="str">
        <f>IF(RIGHT(MIS[[#This Row],[Main/Hedge]],4)="MAIN","MAIN","HEDGE")</f>
        <v>MAIN</v>
      </c>
      <c r="AK2287" t="str" cm="1">
        <f t="array" ref="AK2287">_xlfn._xlws.FILTER(Table4[Column1],ISNUMBER(SEARCH(Table4[Column1],MIS[[#This Row],[OrderUniqueIdentifier]])),"")</f>
        <v>MS</v>
      </c>
    </row>
    <row r="2288" spans="1:37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>
        <f>_xlfn.XLOOKUP(MIS[[#This Row],[TRADING SYMBOL]],[1]Sheet1!$D:$D,[1]Sheet1!$C:$C)</f>
        <v>441.2</v>
      </c>
      <c r="AE2288">
        <f>MIS[[#This Row],[OrderAverageTradedPrice]]*MIS[[#This Row],[OrderQuantity]]</f>
        <v>46839</v>
      </c>
      <c r="AF2288">
        <f>MIS[[#This Row],[LTP]]*MIS[[#This Row],[OrderQuantity]]</f>
        <v>44120</v>
      </c>
      <c r="AG2288">
        <f>IF(MIS[[#This Row],[OrderSide]]="SELL",MIS[[#This Row],[VALUE]]-MIS[[#This Row],[LIVE_VALUE]],MIS[[#This Row],[LIVE_VALUE]]-MIS[[#This Row],[VALUE]])</f>
        <v>2719</v>
      </c>
      <c r="AH2288" t="str" cm="1">
        <f t="array" ref="AH2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8" t="str">
        <f>MIS[[#This Row],[TRADING SYMBOL]]</f>
        <v>SENSEX2552082400CE</v>
      </c>
      <c r="AJ2288" t="str">
        <f>IF(RIGHT(MIS[[#This Row],[Main/Hedge]],4)="MAIN","MAIN","HEDGE")</f>
        <v>MAIN</v>
      </c>
      <c r="AK2288" t="str" cm="1">
        <f t="array" ref="AK2288">_xlfn._xlws.FILTER(Table4[Column1],ISNUMBER(SEARCH(Table4[Column1],MIS[[#This Row],[OrderUniqueIdentifier]])),"")</f>
        <v>MS</v>
      </c>
    </row>
    <row r="2289" spans="1:37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>
        <f>_xlfn.XLOOKUP(MIS[[#This Row],[TRADING SYMBOL]],[1]Sheet1!$D:$D,[1]Sheet1!$C:$C)</f>
        <v>367</v>
      </c>
      <c r="AE2289">
        <f>MIS[[#This Row],[OrderAverageTradedPrice]]*MIS[[#This Row],[OrderQuantity]]</f>
        <v>47059</v>
      </c>
      <c r="AF2289">
        <f>MIS[[#This Row],[LTP]]*MIS[[#This Row],[OrderQuantity]]</f>
        <v>36700</v>
      </c>
      <c r="AG2289">
        <f>IF(MIS[[#This Row],[OrderSide]]="SELL",MIS[[#This Row],[VALUE]]-MIS[[#This Row],[LIVE_VALUE]],MIS[[#This Row],[LIVE_VALUE]]-MIS[[#This Row],[VALUE]])</f>
        <v>10359</v>
      </c>
      <c r="AH2289" t="str" cm="1">
        <f t="array" ref="AH2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9" t="str">
        <f>MIS[[#This Row],[TRADING SYMBOL]]</f>
        <v>SENSEX2552082200PE</v>
      </c>
      <c r="AJ2289" t="str">
        <f>IF(RIGHT(MIS[[#This Row],[Main/Hedge]],4)="MAIN","MAIN","HEDGE")</f>
        <v>MAIN</v>
      </c>
      <c r="AK2289" t="str" cm="1">
        <f t="array" ref="AK2289">_xlfn._xlws.FILTER(Table4[Column1],ISNUMBER(SEARCH(Table4[Column1],MIS[[#This Row],[OrderUniqueIdentifier]])),"")</f>
        <v>MS</v>
      </c>
    </row>
    <row r="2290" spans="1:37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>
        <f>_xlfn.XLOOKUP(MIS[[#This Row],[TRADING SYMBOL]],[1]Sheet1!$D:$D,[1]Sheet1!$C:$C)</f>
        <v>386.75</v>
      </c>
      <c r="AE2290">
        <f>MIS[[#This Row],[OrderAverageTradedPrice]]*MIS[[#This Row],[OrderQuantity]]</f>
        <v>42447</v>
      </c>
      <c r="AF2290">
        <f>MIS[[#This Row],[LTP]]*MIS[[#This Row],[OrderQuantity]]</f>
        <v>38675</v>
      </c>
      <c r="AG2290">
        <f>IF(MIS[[#This Row],[OrderSide]]="SELL",MIS[[#This Row],[VALUE]]-MIS[[#This Row],[LIVE_VALUE]],MIS[[#This Row],[LIVE_VALUE]]-MIS[[#This Row],[VALUE]])</f>
        <v>3772</v>
      </c>
      <c r="AH2290" t="str" cm="1">
        <f t="array" ref="AH2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0" t="str">
        <f>MIS[[#This Row],[TRADING SYMBOL]]</f>
        <v>SENSEX2552082500CE</v>
      </c>
      <c r="AJ2290" t="str">
        <f>IF(RIGHT(MIS[[#This Row],[Main/Hedge]],4)="MAIN","MAIN","HEDGE")</f>
        <v>MAIN</v>
      </c>
      <c r="AK2290" t="str" cm="1">
        <f t="array" ref="AK2290">_xlfn._xlws.FILTER(Table4[Column1],ISNUMBER(SEARCH(Table4[Column1],MIS[[#This Row],[OrderUniqueIdentifier]])),"")</f>
        <v>MS</v>
      </c>
    </row>
    <row r="2291" spans="1:37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>
        <f>_xlfn.XLOOKUP(MIS[[#This Row],[TRADING SYMBOL]],[1]Sheet1!$D:$D,[1]Sheet1!$C:$C)</f>
        <v>409.5</v>
      </c>
      <c r="AE2291">
        <f>MIS[[#This Row],[OrderAverageTradedPrice]]*MIS[[#This Row],[OrderQuantity]]</f>
        <v>51700</v>
      </c>
      <c r="AF2291">
        <f>MIS[[#This Row],[LTP]]*MIS[[#This Row],[OrderQuantity]]</f>
        <v>40950</v>
      </c>
      <c r="AG2291">
        <f>IF(MIS[[#This Row],[OrderSide]]="SELL",MIS[[#This Row],[VALUE]]-MIS[[#This Row],[LIVE_VALUE]],MIS[[#This Row],[LIVE_VALUE]]-MIS[[#This Row],[VALUE]])</f>
        <v>10750</v>
      </c>
      <c r="AH2291" t="str" cm="1">
        <f t="array" ref="AH22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1" t="str">
        <f>MIS[[#This Row],[TRADING SYMBOL]]</f>
        <v>SENSEX2552082300PE</v>
      </c>
      <c r="AJ2291" t="str">
        <f>IF(RIGHT(MIS[[#This Row],[Main/Hedge]],4)="MAIN","MAIN","HEDGE")</f>
        <v>MAIN</v>
      </c>
      <c r="AK2291" t="str" cm="1">
        <f t="array" ref="AK2291">_xlfn._xlws.FILTER(Table4[Column1],ISNUMBER(SEARCH(Table4[Column1],MIS[[#This Row],[OrderUniqueIdentifier]])),"")</f>
        <v>MS</v>
      </c>
    </row>
    <row r="2292" spans="1:37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>
        <f>_xlfn.XLOOKUP(MIS[[#This Row],[TRADING SYMBOL]],[1]Sheet1!$D:$D,[1]Sheet1!$C:$C)</f>
        <v>441.2</v>
      </c>
      <c r="AE2292">
        <f>MIS[[#This Row],[OrderAverageTradedPrice]]*MIS[[#This Row],[OrderQuantity]]</f>
        <v>46974</v>
      </c>
      <c r="AF2292">
        <f>MIS[[#This Row],[LTP]]*MIS[[#This Row],[OrderQuantity]]</f>
        <v>44120</v>
      </c>
      <c r="AG2292">
        <f>IF(MIS[[#This Row],[OrderSide]]="SELL",MIS[[#This Row],[VALUE]]-MIS[[#This Row],[LIVE_VALUE]],MIS[[#This Row],[LIVE_VALUE]]-MIS[[#This Row],[VALUE]])</f>
        <v>2854</v>
      </c>
      <c r="AH2292" t="str" cm="1">
        <f t="array" ref="AH2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2" t="str">
        <f>MIS[[#This Row],[TRADING SYMBOL]]</f>
        <v>SENSEX2552082400CE</v>
      </c>
      <c r="AJ2292" t="str">
        <f>IF(RIGHT(MIS[[#This Row],[Main/Hedge]],4)="MAIN","MAIN","HEDGE")</f>
        <v>MAIN</v>
      </c>
      <c r="AK2292" t="str" cm="1">
        <f t="array" ref="AK2292">_xlfn._xlws.FILTER(Table4[Column1],ISNUMBER(SEARCH(Table4[Column1],MIS[[#This Row],[OrderUniqueIdentifier]])),"")</f>
        <v>MS</v>
      </c>
    </row>
    <row r="2293" spans="1:37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>
        <f>_xlfn.XLOOKUP(MIS[[#This Row],[TRADING SYMBOL]],[1]Sheet1!$D:$D,[1]Sheet1!$C:$C)</f>
        <v>367</v>
      </c>
      <c r="AE2293">
        <f>MIS[[#This Row],[OrderAverageTradedPrice]]*MIS[[#This Row],[OrderQuantity]]</f>
        <v>47088</v>
      </c>
      <c r="AF2293">
        <f>MIS[[#This Row],[LTP]]*MIS[[#This Row],[OrderQuantity]]</f>
        <v>36700</v>
      </c>
      <c r="AG2293">
        <f>IF(MIS[[#This Row],[OrderSide]]="SELL",MIS[[#This Row],[VALUE]]-MIS[[#This Row],[LIVE_VALUE]],MIS[[#This Row],[LIVE_VALUE]]-MIS[[#This Row],[VALUE]])</f>
        <v>10388</v>
      </c>
      <c r="AH2293" t="str" cm="1">
        <f t="array" ref="AH2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3" t="str">
        <f>MIS[[#This Row],[TRADING SYMBOL]]</f>
        <v>SENSEX2552082200PE</v>
      </c>
      <c r="AJ2293" t="str">
        <f>IF(RIGHT(MIS[[#This Row],[Main/Hedge]],4)="MAIN","MAIN","HEDGE")</f>
        <v>MAIN</v>
      </c>
      <c r="AK2293" t="str" cm="1">
        <f t="array" ref="AK2293">_xlfn._xlws.FILTER(Table4[Column1],ISNUMBER(SEARCH(Table4[Column1],MIS[[#This Row],[OrderUniqueIdentifier]])),"")</f>
        <v>MS</v>
      </c>
    </row>
    <row r="2294" spans="1:37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>
        <f>_xlfn.XLOOKUP(MIS[[#This Row],[TRADING SYMBOL]],[1]Sheet1!$D:$D,[1]Sheet1!$C:$C)</f>
        <v>386.75</v>
      </c>
      <c r="AE2294">
        <f>MIS[[#This Row],[OrderAverageTradedPrice]]*MIS[[#This Row],[OrderQuantity]]</f>
        <v>42463</v>
      </c>
      <c r="AF2294">
        <f>MIS[[#This Row],[LTP]]*MIS[[#This Row],[OrderQuantity]]</f>
        <v>38675</v>
      </c>
      <c r="AG2294">
        <f>IF(MIS[[#This Row],[OrderSide]]="SELL",MIS[[#This Row],[VALUE]]-MIS[[#This Row],[LIVE_VALUE]],MIS[[#This Row],[LIVE_VALUE]]-MIS[[#This Row],[VALUE]])</f>
        <v>3788</v>
      </c>
      <c r="AH2294" t="str" cm="1">
        <f t="array" ref="AH2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4" t="str">
        <f>MIS[[#This Row],[TRADING SYMBOL]]</f>
        <v>SENSEX2552082500CE</v>
      </c>
      <c r="AJ2294" t="str">
        <f>IF(RIGHT(MIS[[#This Row],[Main/Hedge]],4)="MAIN","MAIN","HEDGE")</f>
        <v>MAIN</v>
      </c>
      <c r="AK2294" t="str" cm="1">
        <f t="array" ref="AK2294">_xlfn._xlws.FILTER(Table4[Column1],ISNUMBER(SEARCH(Table4[Column1],MIS[[#This Row],[OrderUniqueIdentifier]])),"")</f>
        <v>MS</v>
      </c>
    </row>
    <row r="2295" spans="1:37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>
        <f>_xlfn.XLOOKUP(MIS[[#This Row],[TRADING SYMBOL]],[1]Sheet1!$D:$D,[1]Sheet1!$C:$C)</f>
        <v>328</v>
      </c>
      <c r="AE2295">
        <f>MIS[[#This Row],[OrderAverageTradedPrice]]*MIS[[#This Row],[OrderQuantity]]</f>
        <v>8588</v>
      </c>
      <c r="AF2295">
        <f>MIS[[#This Row],[LTP]]*MIS[[#This Row],[OrderQuantity]]</f>
        <v>6560</v>
      </c>
      <c r="AG2295">
        <f>IF(MIS[[#This Row],[OrderSide]]="SELL",MIS[[#This Row],[VALUE]]-MIS[[#This Row],[LIVE_VALUE]],MIS[[#This Row],[LIVE_VALUE]]-MIS[[#This Row],[VALUE]])</f>
        <v>2028</v>
      </c>
      <c r="AH2295" t="str" cm="1">
        <f t="array" ref="AH2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5" t="str">
        <f>MIS[[#This Row],[TRADING SYMBOL]]</f>
        <v>SENSEX2552082100PE</v>
      </c>
      <c r="AJ2295" t="str">
        <f>IF(RIGHT(MIS[[#This Row],[Main/Hedge]],4)="MAIN","MAIN","HEDGE")</f>
        <v>MAIN</v>
      </c>
      <c r="AK2295" t="str" cm="1">
        <f t="array" ref="AK2295">_xlfn._xlws.FILTER(Table4[Column1],ISNUMBER(SEARCH(Table4[Column1],MIS[[#This Row],[OrderUniqueIdentifier]])),"")</f>
        <v>MS</v>
      </c>
    </row>
    <row r="2296" spans="1:37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>
        <f>_xlfn.XLOOKUP(MIS[[#This Row],[TRADING SYMBOL]],[1]Sheet1!$D:$D,[1]Sheet1!$C:$C)</f>
        <v>409.5</v>
      </c>
      <c r="AE2296">
        <f>MIS[[#This Row],[OrderAverageTradedPrice]]*MIS[[#This Row],[OrderQuantity]]</f>
        <v>113430.99999999988</v>
      </c>
      <c r="AF2296">
        <f>MIS[[#This Row],[LTP]]*MIS[[#This Row],[OrderQuantity]]</f>
        <v>90090</v>
      </c>
      <c r="AG2296">
        <f>IF(MIS[[#This Row],[OrderSide]]="SELL",MIS[[#This Row],[VALUE]]-MIS[[#This Row],[LIVE_VALUE]],MIS[[#This Row],[LIVE_VALUE]]-MIS[[#This Row],[VALUE]])</f>
        <v>23340.999999999884</v>
      </c>
      <c r="AH2296" t="str" cm="1">
        <f t="array" ref="AH2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6" t="str">
        <f>MIS[[#This Row],[TRADING SYMBOL]]</f>
        <v>SENSEX2552082300PE</v>
      </c>
      <c r="AJ2296" t="str">
        <f>IF(RIGHT(MIS[[#This Row],[Main/Hedge]],4)="MAIN","MAIN","HEDGE")</f>
        <v>MAIN</v>
      </c>
      <c r="AK2296" t="str" cm="1">
        <f t="array" ref="AK2296">_xlfn._xlws.FILTER(Table4[Column1],ISNUMBER(SEARCH(Table4[Column1],MIS[[#This Row],[OrderUniqueIdentifier]])),"")</f>
        <v>MS</v>
      </c>
    </row>
    <row r="2297" spans="1:37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>
        <f>_xlfn.XLOOKUP(MIS[[#This Row],[TRADING SYMBOL]],[1]Sheet1!$D:$D,[1]Sheet1!$C:$C)</f>
        <v>441.2</v>
      </c>
      <c r="AE2297">
        <f>MIS[[#This Row],[OrderAverageTradedPrice]]*MIS[[#This Row],[OrderQuantity]]</f>
        <v>103705.99999999999</v>
      </c>
      <c r="AF2297">
        <f>MIS[[#This Row],[LTP]]*MIS[[#This Row],[OrderQuantity]]</f>
        <v>97064</v>
      </c>
      <c r="AG2297">
        <f>IF(MIS[[#This Row],[OrderSide]]="SELL",MIS[[#This Row],[VALUE]]-MIS[[#This Row],[LIVE_VALUE]],MIS[[#This Row],[LIVE_VALUE]]-MIS[[#This Row],[VALUE]])</f>
        <v>6641.9999999999854</v>
      </c>
      <c r="AH2297" t="str" cm="1">
        <f t="array" ref="AH2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7" t="str">
        <f>MIS[[#This Row],[TRADING SYMBOL]]</f>
        <v>SENSEX2552082400CE</v>
      </c>
      <c r="AJ2297" t="str">
        <f>IF(RIGHT(MIS[[#This Row],[Main/Hedge]],4)="MAIN","MAIN","HEDGE")</f>
        <v>MAIN</v>
      </c>
      <c r="AK2297" t="str" cm="1">
        <f t="array" ref="AK2297">_xlfn._xlws.FILTER(Table4[Column1],ISNUMBER(SEARCH(Table4[Column1],MIS[[#This Row],[OrderUniqueIdentifier]])),"")</f>
        <v>MS</v>
      </c>
    </row>
    <row r="2298" spans="1:37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>
        <f>_xlfn.XLOOKUP(MIS[[#This Row],[TRADING SYMBOL]],[1]Sheet1!$D:$D,[1]Sheet1!$C:$C)</f>
        <v>367</v>
      </c>
      <c r="AE2298">
        <f>MIS[[#This Row],[OrderAverageTradedPrice]]*MIS[[#This Row],[OrderQuantity]]</f>
        <v>103535.99999999981</v>
      </c>
      <c r="AF2298">
        <f>MIS[[#This Row],[LTP]]*MIS[[#This Row],[OrderQuantity]]</f>
        <v>80740</v>
      </c>
      <c r="AG2298">
        <f>IF(MIS[[#This Row],[OrderSide]]="SELL",MIS[[#This Row],[VALUE]]-MIS[[#This Row],[LIVE_VALUE]],MIS[[#This Row],[LIVE_VALUE]]-MIS[[#This Row],[VALUE]])</f>
        <v>22795.999999999811</v>
      </c>
      <c r="AH2298" t="str" cm="1">
        <f t="array" ref="AH2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8" t="str">
        <f>MIS[[#This Row],[TRADING SYMBOL]]</f>
        <v>SENSEX2552082200PE</v>
      </c>
      <c r="AJ2298" t="str">
        <f>IF(RIGHT(MIS[[#This Row],[Main/Hedge]],4)="MAIN","MAIN","HEDGE")</f>
        <v>MAIN</v>
      </c>
      <c r="AK2298" t="str" cm="1">
        <f t="array" ref="AK2298">_xlfn._xlws.FILTER(Table4[Column1],ISNUMBER(SEARCH(Table4[Column1],MIS[[#This Row],[OrderUniqueIdentifier]])),"")</f>
        <v>MS</v>
      </c>
    </row>
    <row r="2299" spans="1:37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>
        <f>_xlfn.XLOOKUP(MIS[[#This Row],[TRADING SYMBOL]],[1]Sheet1!$D:$D,[1]Sheet1!$C:$C)</f>
        <v>367</v>
      </c>
      <c r="AE2299">
        <f>MIS[[#This Row],[OrderAverageTradedPrice]]*MIS[[#This Row],[OrderQuantity]]</f>
        <v>18800</v>
      </c>
      <c r="AF2299">
        <f>MIS[[#This Row],[LTP]]*MIS[[#This Row],[OrderQuantity]]</f>
        <v>14680</v>
      </c>
      <c r="AG2299">
        <f>IF(MIS[[#This Row],[OrderSide]]="SELL",MIS[[#This Row],[VALUE]]-MIS[[#This Row],[LIVE_VALUE]],MIS[[#This Row],[LIVE_VALUE]]-MIS[[#This Row],[VALUE]])</f>
        <v>4120</v>
      </c>
      <c r="AH2299" t="str" cm="1">
        <f t="array" ref="AH2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9" t="str">
        <f>MIS[[#This Row],[TRADING SYMBOL]]</f>
        <v>SENSEX2552082200PE</v>
      </c>
      <c r="AJ2299" t="str">
        <f>IF(RIGHT(MIS[[#This Row],[Main/Hedge]],4)="MAIN","MAIN","HEDGE")</f>
        <v>MAIN</v>
      </c>
      <c r="AK2299" t="str" cm="1">
        <f t="array" ref="AK2299">_xlfn._xlws.FILTER(Table4[Column1],ISNUMBER(SEARCH(Table4[Column1],MIS[[#This Row],[OrderUniqueIdentifier]])),"")</f>
        <v>MS</v>
      </c>
    </row>
    <row r="2300" spans="1:37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>
        <f>_xlfn.XLOOKUP(MIS[[#This Row],[TRADING SYMBOL]],[1]Sheet1!$D:$D,[1]Sheet1!$C:$C)</f>
        <v>386.75</v>
      </c>
      <c r="AE2300">
        <f>MIS[[#This Row],[OrderAverageTradedPrice]]*MIS[[#This Row],[OrderQuantity]]</f>
        <v>16990</v>
      </c>
      <c r="AF2300">
        <f>MIS[[#This Row],[LTP]]*MIS[[#This Row],[OrderQuantity]]</f>
        <v>15470</v>
      </c>
      <c r="AG2300">
        <f>IF(MIS[[#This Row],[OrderSide]]="SELL",MIS[[#This Row],[VALUE]]-MIS[[#This Row],[LIVE_VALUE]],MIS[[#This Row],[LIVE_VALUE]]-MIS[[#This Row],[VALUE]])</f>
        <v>1520</v>
      </c>
      <c r="AH2300" t="str" cm="1">
        <f t="array" ref="AH2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0" t="str">
        <f>MIS[[#This Row],[TRADING SYMBOL]]</f>
        <v>SENSEX2552082500CE</v>
      </c>
      <c r="AJ2300" t="str">
        <f>IF(RIGHT(MIS[[#This Row],[Main/Hedge]],4)="MAIN","MAIN","HEDGE")</f>
        <v>MAIN</v>
      </c>
      <c r="AK2300" t="str" cm="1">
        <f t="array" ref="AK2300">_xlfn._xlws.FILTER(Table4[Column1],ISNUMBER(SEARCH(Table4[Column1],MIS[[#This Row],[OrderUniqueIdentifier]])),"")</f>
        <v>MS</v>
      </c>
    </row>
    <row r="2301" spans="1:37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>
        <f>_xlfn.XLOOKUP(MIS[[#This Row],[TRADING SYMBOL]],[1]Sheet1!$D:$D,[1]Sheet1!$C:$C)</f>
        <v>328</v>
      </c>
      <c r="AE2301">
        <f>MIS[[#This Row],[OrderAverageTradedPrice]]*MIS[[#This Row],[OrderQuantity]]</f>
        <v>17096</v>
      </c>
      <c r="AF2301">
        <f>MIS[[#This Row],[LTP]]*MIS[[#This Row],[OrderQuantity]]</f>
        <v>13120</v>
      </c>
      <c r="AG2301">
        <f>IF(MIS[[#This Row],[OrderSide]]="SELL",MIS[[#This Row],[VALUE]]-MIS[[#This Row],[LIVE_VALUE]],MIS[[#This Row],[LIVE_VALUE]]-MIS[[#This Row],[VALUE]])</f>
        <v>3976</v>
      </c>
      <c r="AH2301" t="str" cm="1">
        <f t="array" ref="AH2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1" t="str">
        <f>MIS[[#This Row],[TRADING SYMBOL]]</f>
        <v>SENSEX2552082100PE</v>
      </c>
      <c r="AJ2301" t="str">
        <f>IF(RIGHT(MIS[[#This Row],[Main/Hedge]],4)="MAIN","MAIN","HEDGE")</f>
        <v>MAIN</v>
      </c>
      <c r="AK2301" t="str" cm="1">
        <f t="array" ref="AK2301">_xlfn._xlws.FILTER(Table4[Column1],ISNUMBER(SEARCH(Table4[Column1],MIS[[#This Row],[OrderUniqueIdentifier]])),"")</f>
        <v>MS</v>
      </c>
    </row>
    <row r="2302" spans="1:37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>
        <f>_xlfn.XLOOKUP(MIS[[#This Row],[TRADING SYMBOL]],[1]Sheet1!$D:$D,[1]Sheet1!$C:$C)</f>
        <v>490.65</v>
      </c>
      <c r="AE2302">
        <f>MIS[[#This Row],[OrderAverageTradedPrice]]*MIS[[#This Row],[OrderQuantity]]</f>
        <v>135759.99999999994</v>
      </c>
      <c r="AF2302">
        <f>MIS[[#This Row],[LTP]]*MIS[[#This Row],[OrderQuantity]]</f>
        <v>127569</v>
      </c>
      <c r="AG2302">
        <f>IF(MIS[[#This Row],[OrderSide]]="SELL",MIS[[#This Row],[VALUE]]-MIS[[#This Row],[LIVE_VALUE]],MIS[[#This Row],[LIVE_VALUE]]-MIS[[#This Row],[VALUE]])</f>
        <v>8190.9999999999418</v>
      </c>
      <c r="AH2302" t="str" cm="1">
        <f t="array" ref="AH2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2" t="str">
        <f>MIS[[#This Row],[TRADING SYMBOL]]</f>
        <v>SENSEX2552082300CE</v>
      </c>
      <c r="AJ2302" t="str">
        <f>IF(RIGHT(MIS[[#This Row],[Main/Hedge]],4)="MAIN","MAIN","HEDGE")</f>
        <v>MAIN</v>
      </c>
      <c r="AK2302" t="str" cm="1">
        <f t="array" ref="AK2302">_xlfn._xlws.FILTER(Table4[Column1],ISNUMBER(SEARCH(Table4[Column1],MIS[[#This Row],[OrderUniqueIdentifier]])),"")</f>
        <v>MS</v>
      </c>
    </row>
    <row r="2303" spans="1:37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>
        <f>_xlfn.XLOOKUP(MIS[[#This Row],[TRADING SYMBOL]],[1]Sheet1!$D:$D,[1]Sheet1!$C:$C)</f>
        <v>367</v>
      </c>
      <c r="AE2303">
        <f>MIS[[#This Row],[OrderAverageTradedPrice]]*MIS[[#This Row],[OrderQuantity]]</f>
        <v>18800</v>
      </c>
      <c r="AF2303">
        <f>MIS[[#This Row],[LTP]]*MIS[[#This Row],[OrderQuantity]]</f>
        <v>14680</v>
      </c>
      <c r="AG2303">
        <f>IF(MIS[[#This Row],[OrderSide]]="SELL",MIS[[#This Row],[VALUE]]-MIS[[#This Row],[LIVE_VALUE]],MIS[[#This Row],[LIVE_VALUE]]-MIS[[#This Row],[VALUE]])</f>
        <v>4120</v>
      </c>
      <c r="AH2303" t="str" cm="1">
        <f t="array" ref="AH2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3" t="str">
        <f>MIS[[#This Row],[TRADING SYMBOL]]</f>
        <v>SENSEX2552082200PE</v>
      </c>
      <c r="AJ2303" t="str">
        <f>IF(RIGHT(MIS[[#This Row],[Main/Hedge]],4)="MAIN","MAIN","HEDGE")</f>
        <v>MAIN</v>
      </c>
      <c r="AK2303" t="str" cm="1">
        <f t="array" ref="AK2303">_xlfn._xlws.FILTER(Table4[Column1],ISNUMBER(SEARCH(Table4[Column1],MIS[[#This Row],[OrderUniqueIdentifier]])),"")</f>
        <v>MS</v>
      </c>
    </row>
    <row r="2304" spans="1:37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>
        <f>_xlfn.XLOOKUP(MIS[[#This Row],[TRADING SYMBOL]],[1]Sheet1!$D:$D,[1]Sheet1!$C:$C)</f>
        <v>386.75</v>
      </c>
      <c r="AE2304">
        <f>MIS[[#This Row],[OrderAverageTradedPrice]]*MIS[[#This Row],[OrderQuantity]]</f>
        <v>17014</v>
      </c>
      <c r="AF2304">
        <f>MIS[[#This Row],[LTP]]*MIS[[#This Row],[OrderQuantity]]</f>
        <v>15470</v>
      </c>
      <c r="AG2304">
        <f>IF(MIS[[#This Row],[OrderSide]]="SELL",MIS[[#This Row],[VALUE]]-MIS[[#This Row],[LIVE_VALUE]],MIS[[#This Row],[LIVE_VALUE]]-MIS[[#This Row],[VALUE]])</f>
        <v>1544</v>
      </c>
      <c r="AH2304" t="str" cm="1">
        <f t="array" ref="AH2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4" t="str">
        <f>MIS[[#This Row],[TRADING SYMBOL]]</f>
        <v>SENSEX2552082500CE</v>
      </c>
      <c r="AJ2304" t="str">
        <f>IF(RIGHT(MIS[[#This Row],[Main/Hedge]],4)="MAIN","MAIN","HEDGE")</f>
        <v>MAIN</v>
      </c>
      <c r="AK2304" t="str" cm="1">
        <f t="array" ref="AK2304">_xlfn._xlws.FILTER(Table4[Column1],ISNUMBER(SEARCH(Table4[Column1],MIS[[#This Row],[OrderUniqueIdentifier]])),"")</f>
        <v>MS</v>
      </c>
    </row>
    <row r="2305" spans="1:37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>
        <f>_xlfn.XLOOKUP(MIS[[#This Row],[TRADING SYMBOL]],[1]Sheet1!$D:$D,[1]Sheet1!$C:$C)</f>
        <v>328</v>
      </c>
      <c r="AE2305">
        <f>MIS[[#This Row],[OrderAverageTradedPrice]]*MIS[[#This Row],[OrderQuantity]]</f>
        <v>17072</v>
      </c>
      <c r="AF2305">
        <f>MIS[[#This Row],[LTP]]*MIS[[#This Row],[OrderQuantity]]</f>
        <v>13120</v>
      </c>
      <c r="AG2305">
        <f>IF(MIS[[#This Row],[OrderSide]]="SELL",MIS[[#This Row],[VALUE]]-MIS[[#This Row],[LIVE_VALUE]],MIS[[#This Row],[LIVE_VALUE]]-MIS[[#This Row],[VALUE]])</f>
        <v>3952</v>
      </c>
      <c r="AH2305" t="str" cm="1">
        <f t="array" ref="AH2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5" t="str">
        <f>MIS[[#This Row],[TRADING SYMBOL]]</f>
        <v>SENSEX2552082100PE</v>
      </c>
      <c r="AJ2305" t="str">
        <f>IF(RIGHT(MIS[[#This Row],[Main/Hedge]],4)="MAIN","MAIN","HEDGE")</f>
        <v>MAIN</v>
      </c>
      <c r="AK2305" t="str" cm="1">
        <f t="array" ref="AK2305">_xlfn._xlws.FILTER(Table4[Column1],ISNUMBER(SEARCH(Table4[Column1],MIS[[#This Row],[OrderUniqueIdentifier]])),"")</f>
        <v>MS</v>
      </c>
    </row>
    <row r="2306" spans="1:37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>
        <f>_xlfn.XLOOKUP(MIS[[#This Row],[TRADING SYMBOL]],[1]Sheet1!$D:$D,[1]Sheet1!$C:$C)</f>
        <v>441.2</v>
      </c>
      <c r="AE2306">
        <f>MIS[[#This Row],[OrderAverageTradedPrice]]*MIS[[#This Row],[OrderQuantity]]</f>
        <v>18938</v>
      </c>
      <c r="AF2306">
        <f>MIS[[#This Row],[LTP]]*MIS[[#This Row],[OrderQuantity]]</f>
        <v>17648</v>
      </c>
      <c r="AG2306">
        <f>IF(MIS[[#This Row],[OrderSide]]="SELL",MIS[[#This Row],[VALUE]]-MIS[[#This Row],[LIVE_VALUE]],MIS[[#This Row],[LIVE_VALUE]]-MIS[[#This Row],[VALUE]])</f>
        <v>1290</v>
      </c>
      <c r="AH2306" t="str" cm="1">
        <f t="array" ref="AH2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6" t="str">
        <f>MIS[[#This Row],[TRADING SYMBOL]]</f>
        <v>SENSEX2552082400CE</v>
      </c>
      <c r="AJ2306" t="str">
        <f>IF(RIGHT(MIS[[#This Row],[Main/Hedge]],4)="MAIN","MAIN","HEDGE")</f>
        <v>MAIN</v>
      </c>
      <c r="AK2306" t="str" cm="1">
        <f t="array" ref="AK2306">_xlfn._xlws.FILTER(Table4[Column1],ISNUMBER(SEARCH(Table4[Column1],MIS[[#This Row],[OrderUniqueIdentifier]])),"")</f>
        <v>MS</v>
      </c>
    </row>
    <row r="2307" spans="1:37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>
        <f>_xlfn.XLOOKUP(MIS[[#This Row],[TRADING SYMBOL]],[1]Sheet1!$D:$D,[1]Sheet1!$C:$C)</f>
        <v>367</v>
      </c>
      <c r="AE2307">
        <f>MIS[[#This Row],[OrderAverageTradedPrice]]*MIS[[#This Row],[OrderQuantity]]</f>
        <v>18792</v>
      </c>
      <c r="AF2307">
        <f>MIS[[#This Row],[LTP]]*MIS[[#This Row],[OrderQuantity]]</f>
        <v>14680</v>
      </c>
      <c r="AG2307">
        <f>IF(MIS[[#This Row],[OrderSide]]="SELL",MIS[[#This Row],[VALUE]]-MIS[[#This Row],[LIVE_VALUE]],MIS[[#This Row],[LIVE_VALUE]]-MIS[[#This Row],[VALUE]])</f>
        <v>4112</v>
      </c>
      <c r="AH2307" t="str" cm="1">
        <f t="array" ref="AH2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7" t="str">
        <f>MIS[[#This Row],[TRADING SYMBOL]]</f>
        <v>SENSEX2552082200PE</v>
      </c>
      <c r="AJ2307" t="str">
        <f>IF(RIGHT(MIS[[#This Row],[Main/Hedge]],4)="MAIN","MAIN","HEDGE")</f>
        <v>MAIN</v>
      </c>
      <c r="AK2307" t="str" cm="1">
        <f t="array" ref="AK2307">_xlfn._xlws.FILTER(Table4[Column1],ISNUMBER(SEARCH(Table4[Column1],MIS[[#This Row],[OrderUniqueIdentifier]])),"")</f>
        <v>MS</v>
      </c>
    </row>
    <row r="2308" spans="1:37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>
        <f>_xlfn.XLOOKUP(MIS[[#This Row],[TRADING SYMBOL]],[1]Sheet1!$D:$D,[1]Sheet1!$C:$C)</f>
        <v>386.75</v>
      </c>
      <c r="AE2308">
        <f>MIS[[#This Row],[OrderAverageTradedPrice]]*MIS[[#This Row],[OrderQuantity]]</f>
        <v>16998</v>
      </c>
      <c r="AF2308">
        <f>MIS[[#This Row],[LTP]]*MIS[[#This Row],[OrderQuantity]]</f>
        <v>15470</v>
      </c>
      <c r="AG2308">
        <f>IF(MIS[[#This Row],[OrderSide]]="SELL",MIS[[#This Row],[VALUE]]-MIS[[#This Row],[LIVE_VALUE]],MIS[[#This Row],[LIVE_VALUE]]-MIS[[#This Row],[VALUE]])</f>
        <v>1528</v>
      </c>
      <c r="AH2308" t="str" cm="1">
        <f t="array" ref="AH2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8" t="str">
        <f>MIS[[#This Row],[TRADING SYMBOL]]</f>
        <v>SENSEX2552082500CE</v>
      </c>
      <c r="AJ2308" t="str">
        <f>IF(RIGHT(MIS[[#This Row],[Main/Hedge]],4)="MAIN","MAIN","HEDGE")</f>
        <v>MAIN</v>
      </c>
      <c r="AK2308" t="str" cm="1">
        <f t="array" ref="AK2308">_xlfn._xlws.FILTER(Table4[Column1],ISNUMBER(SEARCH(Table4[Column1],MIS[[#This Row],[OrderUniqueIdentifier]])),"")</f>
        <v>MS</v>
      </c>
    </row>
    <row r="2309" spans="1:37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>
        <f>_xlfn.XLOOKUP(MIS[[#This Row],[TRADING SYMBOL]],[1]Sheet1!$D:$D,[1]Sheet1!$C:$C)</f>
        <v>409.5</v>
      </c>
      <c r="AE2309">
        <f>MIS[[#This Row],[OrderAverageTradedPrice]]*MIS[[#This Row],[OrderQuantity]]</f>
        <v>10301</v>
      </c>
      <c r="AF2309">
        <f>MIS[[#This Row],[LTP]]*MIS[[#This Row],[OrderQuantity]]</f>
        <v>8190</v>
      </c>
      <c r="AG2309">
        <f>IF(MIS[[#This Row],[OrderSide]]="SELL",MIS[[#This Row],[VALUE]]-MIS[[#This Row],[LIVE_VALUE]],MIS[[#This Row],[LIVE_VALUE]]-MIS[[#This Row],[VALUE]])</f>
        <v>2111</v>
      </c>
      <c r="AH2309" t="str" cm="1">
        <f t="array" ref="AH2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9" t="str">
        <f>MIS[[#This Row],[TRADING SYMBOL]]</f>
        <v>SENSEX2552082300PE</v>
      </c>
      <c r="AJ2309" t="str">
        <f>IF(RIGHT(MIS[[#This Row],[Main/Hedge]],4)="MAIN","MAIN","HEDGE")</f>
        <v>MAIN</v>
      </c>
      <c r="AK2309" t="str" cm="1">
        <f t="array" ref="AK2309">_xlfn._xlws.FILTER(Table4[Column1],ISNUMBER(SEARCH(Table4[Column1],MIS[[#This Row],[OrderUniqueIdentifier]])),"")</f>
        <v>MS</v>
      </c>
    </row>
    <row r="2310" spans="1:37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>
        <f>_xlfn.XLOOKUP(MIS[[#This Row],[TRADING SYMBOL]],[1]Sheet1!$D:$D,[1]Sheet1!$C:$C)</f>
        <v>441.2</v>
      </c>
      <c r="AE2310">
        <f>MIS[[#This Row],[OrderAverageTradedPrice]]*MIS[[#This Row],[OrderQuantity]]</f>
        <v>9457</v>
      </c>
      <c r="AF2310">
        <f>MIS[[#This Row],[LTP]]*MIS[[#This Row],[OrderQuantity]]</f>
        <v>8824</v>
      </c>
      <c r="AG2310">
        <f>IF(MIS[[#This Row],[OrderSide]]="SELL",MIS[[#This Row],[VALUE]]-MIS[[#This Row],[LIVE_VALUE]],MIS[[#This Row],[LIVE_VALUE]]-MIS[[#This Row],[VALUE]])</f>
        <v>633</v>
      </c>
      <c r="AH2310" t="str" cm="1">
        <f t="array" ref="AH2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0" t="str">
        <f>MIS[[#This Row],[TRADING SYMBOL]]</f>
        <v>SENSEX2552082400CE</v>
      </c>
      <c r="AJ2310" t="str">
        <f>IF(RIGHT(MIS[[#This Row],[Main/Hedge]],4)="MAIN","MAIN","HEDGE")</f>
        <v>MAIN</v>
      </c>
      <c r="AK2310" t="str" cm="1">
        <f t="array" ref="AK2310">_xlfn._xlws.FILTER(Table4[Column1],ISNUMBER(SEARCH(Table4[Column1],MIS[[#This Row],[OrderUniqueIdentifier]])),"")</f>
        <v>MS</v>
      </c>
    </row>
    <row r="2311" spans="1:37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>
        <f>_xlfn.XLOOKUP(MIS[[#This Row],[TRADING SYMBOL]],[1]Sheet1!$D:$D,[1]Sheet1!$C:$C)</f>
        <v>367</v>
      </c>
      <c r="AE2311">
        <f>MIS[[#This Row],[OrderAverageTradedPrice]]*MIS[[#This Row],[OrderQuantity]]</f>
        <v>9383</v>
      </c>
      <c r="AF2311">
        <f>MIS[[#This Row],[LTP]]*MIS[[#This Row],[OrderQuantity]]</f>
        <v>7340</v>
      </c>
      <c r="AG2311">
        <f>IF(MIS[[#This Row],[OrderSide]]="SELL",MIS[[#This Row],[VALUE]]-MIS[[#This Row],[LIVE_VALUE]],MIS[[#This Row],[LIVE_VALUE]]-MIS[[#This Row],[VALUE]])</f>
        <v>2043</v>
      </c>
      <c r="AH2311" t="str" cm="1">
        <f t="array" ref="AH2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1" t="str">
        <f>MIS[[#This Row],[TRADING SYMBOL]]</f>
        <v>SENSEX2552082200PE</v>
      </c>
      <c r="AJ2311" t="str">
        <f>IF(RIGHT(MIS[[#This Row],[Main/Hedge]],4)="MAIN","MAIN","HEDGE")</f>
        <v>MAIN</v>
      </c>
      <c r="AK2311" t="str" cm="1">
        <f t="array" ref="AK2311">_xlfn._xlws.FILTER(Table4[Column1],ISNUMBER(SEARCH(Table4[Column1],MIS[[#This Row],[OrderUniqueIdentifier]])),"")</f>
        <v>MS</v>
      </c>
    </row>
    <row r="2312" spans="1:37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>
        <f>_xlfn.XLOOKUP(MIS[[#This Row],[TRADING SYMBOL]],[1]Sheet1!$D:$D,[1]Sheet1!$C:$C)</f>
        <v>409.5</v>
      </c>
      <c r="AE2312">
        <f>MIS[[#This Row],[OrderAverageTradedPrice]]*MIS[[#This Row],[OrderQuantity]]</f>
        <v>10301</v>
      </c>
      <c r="AF2312">
        <f>MIS[[#This Row],[LTP]]*MIS[[#This Row],[OrderQuantity]]</f>
        <v>8190</v>
      </c>
      <c r="AG2312">
        <f>IF(MIS[[#This Row],[OrderSide]]="SELL",MIS[[#This Row],[VALUE]]-MIS[[#This Row],[LIVE_VALUE]],MIS[[#This Row],[LIVE_VALUE]]-MIS[[#This Row],[VALUE]])</f>
        <v>2111</v>
      </c>
      <c r="AH2312" t="str" cm="1">
        <f t="array" ref="AH2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2" t="str">
        <f>MIS[[#This Row],[TRADING SYMBOL]]</f>
        <v>SENSEX2552082300PE</v>
      </c>
      <c r="AJ2312" t="str">
        <f>IF(RIGHT(MIS[[#This Row],[Main/Hedge]],4)="MAIN","MAIN","HEDGE")</f>
        <v>MAIN</v>
      </c>
      <c r="AK2312" t="str" cm="1">
        <f t="array" ref="AK2312">_xlfn._xlws.FILTER(Table4[Column1],ISNUMBER(SEARCH(Table4[Column1],MIS[[#This Row],[OrderUniqueIdentifier]])),"")</f>
        <v>MS</v>
      </c>
    </row>
    <row r="2313" spans="1:37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>
        <f>_xlfn.XLOOKUP(MIS[[#This Row],[TRADING SYMBOL]],[1]Sheet1!$D:$D,[1]Sheet1!$C:$C)</f>
        <v>441.2</v>
      </c>
      <c r="AE2313">
        <f>MIS[[#This Row],[OrderAverageTradedPrice]]*MIS[[#This Row],[OrderQuantity]]</f>
        <v>9479</v>
      </c>
      <c r="AF2313">
        <f>MIS[[#This Row],[LTP]]*MIS[[#This Row],[OrderQuantity]]</f>
        <v>8824</v>
      </c>
      <c r="AG2313">
        <f>IF(MIS[[#This Row],[OrderSide]]="SELL",MIS[[#This Row],[VALUE]]-MIS[[#This Row],[LIVE_VALUE]],MIS[[#This Row],[LIVE_VALUE]]-MIS[[#This Row],[VALUE]])</f>
        <v>655</v>
      </c>
      <c r="AH2313" t="str" cm="1">
        <f t="array" ref="AH2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3" t="str">
        <f>MIS[[#This Row],[TRADING SYMBOL]]</f>
        <v>SENSEX2552082400CE</v>
      </c>
      <c r="AJ2313" t="str">
        <f>IF(RIGHT(MIS[[#This Row],[Main/Hedge]],4)="MAIN","MAIN","HEDGE")</f>
        <v>MAIN</v>
      </c>
      <c r="AK2313" t="str" cm="1">
        <f t="array" ref="AK2313">_xlfn._xlws.FILTER(Table4[Column1],ISNUMBER(SEARCH(Table4[Column1],MIS[[#This Row],[OrderUniqueIdentifier]])),"")</f>
        <v>MS</v>
      </c>
    </row>
    <row r="2314" spans="1:37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>
        <f>_xlfn.XLOOKUP(MIS[[#This Row],[TRADING SYMBOL]],[1]Sheet1!$D:$D,[1]Sheet1!$C:$C)</f>
        <v>367</v>
      </c>
      <c r="AE2314">
        <f>MIS[[#This Row],[OrderAverageTradedPrice]]*MIS[[#This Row],[OrderQuantity]]</f>
        <v>9383</v>
      </c>
      <c r="AF2314">
        <f>MIS[[#This Row],[LTP]]*MIS[[#This Row],[OrderQuantity]]</f>
        <v>7340</v>
      </c>
      <c r="AG2314">
        <f>IF(MIS[[#This Row],[OrderSide]]="SELL",MIS[[#This Row],[VALUE]]-MIS[[#This Row],[LIVE_VALUE]],MIS[[#This Row],[LIVE_VALUE]]-MIS[[#This Row],[VALUE]])</f>
        <v>2043</v>
      </c>
      <c r="AH2314" t="str" cm="1">
        <f t="array" ref="AH2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4" t="str">
        <f>MIS[[#This Row],[TRADING SYMBOL]]</f>
        <v>SENSEX2552082200PE</v>
      </c>
      <c r="AJ2314" t="str">
        <f>IF(RIGHT(MIS[[#This Row],[Main/Hedge]],4)="MAIN","MAIN","HEDGE")</f>
        <v>MAIN</v>
      </c>
      <c r="AK2314" t="str" cm="1">
        <f t="array" ref="AK2314">_xlfn._xlws.FILTER(Table4[Column1],ISNUMBER(SEARCH(Table4[Column1],MIS[[#This Row],[OrderUniqueIdentifier]])),"")</f>
        <v>MS</v>
      </c>
    </row>
    <row r="2315" spans="1:37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>
        <f>_xlfn.XLOOKUP(MIS[[#This Row],[TRADING SYMBOL]],[1]Sheet1!$D:$D,[1]Sheet1!$C:$C)</f>
        <v>328</v>
      </c>
      <c r="AE2315">
        <f>MIS[[#This Row],[OrderAverageTradedPrice]]*MIS[[#This Row],[OrderQuantity]]</f>
        <v>42791</v>
      </c>
      <c r="AF2315">
        <f>MIS[[#This Row],[LTP]]*MIS[[#This Row],[OrderQuantity]]</f>
        <v>32800</v>
      </c>
      <c r="AG2315">
        <f>IF(MIS[[#This Row],[OrderSide]]="SELL",MIS[[#This Row],[VALUE]]-MIS[[#This Row],[LIVE_VALUE]],MIS[[#This Row],[LIVE_VALUE]]-MIS[[#This Row],[VALUE]])</f>
        <v>9991</v>
      </c>
      <c r="AH2315" t="str" cm="1">
        <f t="array" ref="AH2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5" t="str">
        <f>MIS[[#This Row],[TRADING SYMBOL]]</f>
        <v>SENSEX2552082100PE</v>
      </c>
      <c r="AJ2315" t="str">
        <f>IF(RIGHT(MIS[[#This Row],[Main/Hedge]],4)="MAIN","MAIN","HEDGE")</f>
        <v>MAIN</v>
      </c>
      <c r="AK2315" t="str" cm="1">
        <f t="array" ref="AK2315">_xlfn._xlws.FILTER(Table4[Column1],ISNUMBER(SEARCH(Table4[Column1],MIS[[#This Row],[OrderUniqueIdentifier]])),"")</f>
        <v>MS</v>
      </c>
    </row>
    <row r="2316" spans="1:37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>
        <f>_xlfn.XLOOKUP(MIS[[#This Row],[TRADING SYMBOL]],[1]Sheet1!$D:$D,[1]Sheet1!$C:$C)</f>
        <v>328</v>
      </c>
      <c r="AE2316">
        <f>MIS[[#This Row],[OrderAverageTradedPrice]]*MIS[[#This Row],[OrderQuantity]]</f>
        <v>42805</v>
      </c>
      <c r="AF2316">
        <f>MIS[[#This Row],[LTP]]*MIS[[#This Row],[OrderQuantity]]</f>
        <v>32800</v>
      </c>
      <c r="AG2316">
        <f>IF(MIS[[#This Row],[OrderSide]]="SELL",MIS[[#This Row],[VALUE]]-MIS[[#This Row],[LIVE_VALUE]],MIS[[#This Row],[LIVE_VALUE]]-MIS[[#This Row],[VALUE]])</f>
        <v>10005</v>
      </c>
      <c r="AH2316" t="str" cm="1">
        <f t="array" ref="AH2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6" t="str">
        <f>MIS[[#This Row],[TRADING SYMBOL]]</f>
        <v>SENSEX2552082100PE</v>
      </c>
      <c r="AJ2316" t="str">
        <f>IF(RIGHT(MIS[[#This Row],[Main/Hedge]],4)="MAIN","MAIN","HEDGE")</f>
        <v>MAIN</v>
      </c>
      <c r="AK2316" t="str" cm="1">
        <f t="array" ref="AK2316">_xlfn._xlws.FILTER(Table4[Column1],ISNUMBER(SEARCH(Table4[Column1],MIS[[#This Row],[OrderUniqueIdentifier]])),"")</f>
        <v>MS</v>
      </c>
    </row>
    <row r="2317" spans="1:37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>
        <f>_xlfn.XLOOKUP(MIS[[#This Row],[TRADING SYMBOL]],[1]Sheet1!$D:$D,[1]Sheet1!$C:$C)</f>
        <v>386.75</v>
      </c>
      <c r="AE2317">
        <f>MIS[[#This Row],[OrderAverageTradedPrice]]*MIS[[#This Row],[OrderQuantity]]</f>
        <v>93568.999999999927</v>
      </c>
      <c r="AF2317">
        <f>MIS[[#This Row],[LTP]]*MIS[[#This Row],[OrderQuantity]]</f>
        <v>85085</v>
      </c>
      <c r="AG2317">
        <f>IF(MIS[[#This Row],[OrderSide]]="SELL",MIS[[#This Row],[VALUE]]-MIS[[#This Row],[LIVE_VALUE]],MIS[[#This Row],[LIVE_VALUE]]-MIS[[#This Row],[VALUE]])</f>
        <v>8483.9999999999272</v>
      </c>
      <c r="AH2317" t="str" cm="1">
        <f t="array" ref="AH2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7" t="str">
        <f>MIS[[#This Row],[TRADING SYMBOL]]</f>
        <v>SENSEX2552082500CE</v>
      </c>
      <c r="AJ2317" t="str">
        <f>IF(RIGHT(MIS[[#This Row],[Main/Hedge]],4)="MAIN","MAIN","HEDGE")</f>
        <v>MAIN</v>
      </c>
      <c r="AK2317" t="str" cm="1">
        <f t="array" ref="AK2317">_xlfn._xlws.FILTER(Table4[Column1],ISNUMBER(SEARCH(Table4[Column1],MIS[[#This Row],[OrderUniqueIdentifier]])),"")</f>
        <v>MS</v>
      </c>
    </row>
    <row r="2318" spans="1:37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>
        <f>_xlfn.XLOOKUP(MIS[[#This Row],[TRADING SYMBOL]],[1]Sheet1!$D:$D,[1]Sheet1!$C:$C)</f>
        <v>328</v>
      </c>
      <c r="AE2318">
        <f>MIS[[#This Row],[OrderAverageTradedPrice]]*MIS[[#This Row],[OrderQuantity]]</f>
        <v>94090.999999999869</v>
      </c>
      <c r="AF2318">
        <f>MIS[[#This Row],[LTP]]*MIS[[#This Row],[OrderQuantity]]</f>
        <v>72160</v>
      </c>
      <c r="AG2318">
        <f>IF(MIS[[#This Row],[OrderSide]]="SELL",MIS[[#This Row],[VALUE]]-MIS[[#This Row],[LIVE_VALUE]],MIS[[#This Row],[LIVE_VALUE]]-MIS[[#This Row],[VALUE]])</f>
        <v>21930.999999999869</v>
      </c>
      <c r="AH2318" t="str" cm="1">
        <f t="array" ref="AH2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8" t="str">
        <f>MIS[[#This Row],[TRADING SYMBOL]]</f>
        <v>SENSEX2552082100PE</v>
      </c>
      <c r="AJ2318" t="str">
        <f>IF(RIGHT(MIS[[#This Row],[Main/Hedge]],4)="MAIN","MAIN","HEDGE")</f>
        <v>MAIN</v>
      </c>
      <c r="AK2318" t="str" cm="1">
        <f t="array" ref="AK2318">_xlfn._xlws.FILTER(Table4[Column1],ISNUMBER(SEARCH(Table4[Column1],MIS[[#This Row],[OrderUniqueIdentifier]])),"")</f>
        <v>MS</v>
      </c>
    </row>
    <row r="2319" spans="1:37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>
        <f>_xlfn.XLOOKUP(MIS[[#This Row],[TRADING SYMBOL]],[1]Sheet1!$D:$D,[1]Sheet1!$C:$C)</f>
        <v>490.65</v>
      </c>
      <c r="AE2319">
        <f>MIS[[#This Row],[OrderAverageTradedPrice]]*MIS[[#This Row],[OrderQuantity]]</f>
        <v>62554.999999999913</v>
      </c>
      <c r="AF2319">
        <f>MIS[[#This Row],[LTP]]*MIS[[#This Row],[OrderQuantity]]</f>
        <v>58878</v>
      </c>
      <c r="AG2319">
        <f>IF(MIS[[#This Row],[OrderSide]]="SELL",MIS[[#This Row],[VALUE]]-MIS[[#This Row],[LIVE_VALUE]],MIS[[#This Row],[LIVE_VALUE]]-MIS[[#This Row],[VALUE]])</f>
        <v>3676.9999999999127</v>
      </c>
      <c r="AH2319" t="str" cm="1">
        <f t="array" ref="AH2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9" t="str">
        <f>MIS[[#This Row],[TRADING SYMBOL]]</f>
        <v>SENSEX2552082300CE</v>
      </c>
      <c r="AJ2319" t="str">
        <f>IF(RIGHT(MIS[[#This Row],[Main/Hedge]],4)="MAIN","MAIN","HEDGE")</f>
        <v>MAIN</v>
      </c>
      <c r="AK2319" t="str" cm="1">
        <f t="array" ref="AK2319">_xlfn._xlws.FILTER(Table4[Column1],ISNUMBER(SEARCH(Table4[Column1],MIS[[#This Row],[OrderUniqueIdentifier]])),"")</f>
        <v>MS</v>
      </c>
    </row>
    <row r="2320" spans="1:37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>
        <f>_xlfn.XLOOKUP(MIS[[#This Row],[TRADING SYMBOL]],[1]Sheet1!$D:$D,[1]Sheet1!$C:$C)</f>
        <v>409.5</v>
      </c>
      <c r="AE2320">
        <f>MIS[[#This Row],[OrderAverageTradedPrice]]*MIS[[#This Row],[OrderQuantity]]</f>
        <v>61738.99999999992</v>
      </c>
      <c r="AF2320">
        <f>MIS[[#This Row],[LTP]]*MIS[[#This Row],[OrderQuantity]]</f>
        <v>49140</v>
      </c>
      <c r="AG2320">
        <f>IF(MIS[[#This Row],[OrderSide]]="SELL",MIS[[#This Row],[VALUE]]-MIS[[#This Row],[LIVE_VALUE]],MIS[[#This Row],[LIVE_VALUE]]-MIS[[#This Row],[VALUE]])</f>
        <v>12598.99999999992</v>
      </c>
      <c r="AH2320" t="str" cm="1">
        <f t="array" ref="AH2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0" t="str">
        <f>MIS[[#This Row],[TRADING SYMBOL]]</f>
        <v>SENSEX2552082300PE</v>
      </c>
      <c r="AJ2320" t="str">
        <f>IF(RIGHT(MIS[[#This Row],[Main/Hedge]],4)="MAIN","MAIN","HEDGE")</f>
        <v>MAIN</v>
      </c>
      <c r="AK2320" t="str" cm="1">
        <f t="array" ref="AK2320">_xlfn._xlws.FILTER(Table4[Column1],ISNUMBER(SEARCH(Table4[Column1],MIS[[#This Row],[OrderUniqueIdentifier]])),"")</f>
        <v>MS</v>
      </c>
    </row>
    <row r="2321" spans="1:37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>
        <f>_xlfn.XLOOKUP(MIS[[#This Row],[TRADING SYMBOL]],[1]Sheet1!$D:$D,[1]Sheet1!$C:$C)</f>
        <v>441.2</v>
      </c>
      <c r="AE2321">
        <f>MIS[[#This Row],[OrderAverageTradedPrice]]*MIS[[#This Row],[OrderQuantity]]</f>
        <v>56239.99999999992</v>
      </c>
      <c r="AF2321">
        <f>MIS[[#This Row],[LTP]]*MIS[[#This Row],[OrderQuantity]]</f>
        <v>52944</v>
      </c>
      <c r="AG2321">
        <f>IF(MIS[[#This Row],[OrderSide]]="SELL",MIS[[#This Row],[VALUE]]-MIS[[#This Row],[LIVE_VALUE]],MIS[[#This Row],[LIVE_VALUE]]-MIS[[#This Row],[VALUE]])</f>
        <v>3295.99999999992</v>
      </c>
      <c r="AH2321" t="str" cm="1">
        <f t="array" ref="AH2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1" t="str">
        <f>MIS[[#This Row],[TRADING SYMBOL]]</f>
        <v>SENSEX2552082400CE</v>
      </c>
      <c r="AJ2321" t="str">
        <f>IF(RIGHT(MIS[[#This Row],[Main/Hedge]],4)="MAIN","MAIN","HEDGE")</f>
        <v>MAIN</v>
      </c>
      <c r="AK2321" t="str" cm="1">
        <f t="array" ref="AK2321">_xlfn._xlws.FILTER(Table4[Column1],ISNUMBER(SEARCH(Table4[Column1],MIS[[#This Row],[OrderUniqueIdentifier]])),"")</f>
        <v>MS</v>
      </c>
    </row>
    <row r="2322" spans="1:37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>
        <f>_xlfn.XLOOKUP(MIS[[#This Row],[TRADING SYMBOL]],[1]Sheet1!$D:$D,[1]Sheet1!$C:$C)</f>
        <v>409.5</v>
      </c>
      <c r="AE2322">
        <f>MIS[[#This Row],[OrderAverageTradedPrice]]*MIS[[#This Row],[OrderQuantity]]</f>
        <v>133840.99999999977</v>
      </c>
      <c r="AF2322">
        <f>MIS[[#This Row],[LTP]]*MIS[[#This Row],[OrderQuantity]]</f>
        <v>106470</v>
      </c>
      <c r="AG2322">
        <f>IF(MIS[[#This Row],[OrderSide]]="SELL",MIS[[#This Row],[VALUE]]-MIS[[#This Row],[LIVE_VALUE]],MIS[[#This Row],[LIVE_VALUE]]-MIS[[#This Row],[VALUE]])</f>
        <v>27370.999999999767</v>
      </c>
      <c r="AH2322" t="str" cm="1">
        <f t="array" ref="AH2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2" t="str">
        <f>MIS[[#This Row],[TRADING SYMBOL]]</f>
        <v>SENSEX2552082300PE</v>
      </c>
      <c r="AJ2322" t="str">
        <f>IF(RIGHT(MIS[[#This Row],[Main/Hedge]],4)="MAIN","MAIN","HEDGE")</f>
        <v>MAIN</v>
      </c>
      <c r="AK2322" t="str" cm="1">
        <f t="array" ref="AK2322">_xlfn._xlws.FILTER(Table4[Column1],ISNUMBER(SEARCH(Table4[Column1],MIS[[#This Row],[OrderUniqueIdentifier]])),"")</f>
        <v>MS</v>
      </c>
    </row>
    <row r="2323" spans="1:37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>
        <f>_xlfn.XLOOKUP(MIS[[#This Row],[TRADING SYMBOL]],[1]Sheet1!$D:$D,[1]Sheet1!$C:$C)</f>
        <v>441.2</v>
      </c>
      <c r="AE2323">
        <f>MIS[[#This Row],[OrderAverageTradedPrice]]*MIS[[#This Row],[OrderQuantity]]</f>
        <v>121721.99999999988</v>
      </c>
      <c r="AF2323">
        <f>MIS[[#This Row],[LTP]]*MIS[[#This Row],[OrderQuantity]]</f>
        <v>114712</v>
      </c>
      <c r="AG2323">
        <f>IF(MIS[[#This Row],[OrderSide]]="SELL",MIS[[#This Row],[VALUE]]-MIS[[#This Row],[LIVE_VALUE]],MIS[[#This Row],[LIVE_VALUE]]-MIS[[#This Row],[VALUE]])</f>
        <v>7009.9999999998836</v>
      </c>
      <c r="AH2323" t="str" cm="1">
        <f t="array" ref="AH2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3" t="str">
        <f>MIS[[#This Row],[TRADING SYMBOL]]</f>
        <v>SENSEX2552082400CE</v>
      </c>
      <c r="AJ2323" t="str">
        <f>IF(RIGHT(MIS[[#This Row],[Main/Hedge]],4)="MAIN","MAIN","HEDGE")</f>
        <v>MAIN</v>
      </c>
      <c r="AK2323" t="str" cm="1">
        <f t="array" ref="AK2323">_xlfn._xlws.FILTER(Table4[Column1],ISNUMBER(SEARCH(Table4[Column1],MIS[[#This Row],[OrderUniqueIdentifier]])),"")</f>
        <v>MS</v>
      </c>
    </row>
    <row r="2324" spans="1:37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>
        <f>_xlfn.XLOOKUP(MIS[[#This Row],[TRADING SYMBOL]],[1]Sheet1!$D:$D,[1]Sheet1!$C:$C)</f>
        <v>367</v>
      </c>
      <c r="AE2324">
        <f>MIS[[#This Row],[OrderAverageTradedPrice]]*MIS[[#This Row],[OrderQuantity]]</f>
        <v>122155.99999999994</v>
      </c>
      <c r="AF2324">
        <f>MIS[[#This Row],[LTP]]*MIS[[#This Row],[OrderQuantity]]</f>
        <v>95420</v>
      </c>
      <c r="AG2324">
        <f>IF(MIS[[#This Row],[OrderSide]]="SELL",MIS[[#This Row],[VALUE]]-MIS[[#This Row],[LIVE_VALUE]],MIS[[#This Row],[LIVE_VALUE]]-MIS[[#This Row],[VALUE]])</f>
        <v>26735.999999999942</v>
      </c>
      <c r="AH2324" t="str" cm="1">
        <f t="array" ref="AH2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4" t="str">
        <f>MIS[[#This Row],[TRADING SYMBOL]]</f>
        <v>SENSEX2552082200PE</v>
      </c>
      <c r="AJ2324" t="str">
        <f>IF(RIGHT(MIS[[#This Row],[Main/Hedge]],4)="MAIN","MAIN","HEDGE")</f>
        <v>MAIN</v>
      </c>
      <c r="AK2324" t="str" cm="1">
        <f t="array" ref="AK2324">_xlfn._xlws.FILTER(Table4[Column1],ISNUMBER(SEARCH(Table4[Column1],MIS[[#This Row],[OrderUniqueIdentifier]])),"")</f>
        <v>MS</v>
      </c>
    </row>
    <row r="2325" spans="1:37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>
        <f>_xlfn.XLOOKUP(MIS[[#This Row],[TRADING SYMBOL]],[1]Sheet1!$D:$D,[1]Sheet1!$C:$C)</f>
        <v>328</v>
      </c>
      <c r="AE2325">
        <f>MIS[[#This Row],[OrderAverageTradedPrice]]*MIS[[#This Row],[OrderQuantity]]</f>
        <v>17115</v>
      </c>
      <c r="AF2325">
        <f>MIS[[#This Row],[LTP]]*MIS[[#This Row],[OrderQuantity]]</f>
        <v>13120</v>
      </c>
      <c r="AG2325">
        <f>IF(MIS[[#This Row],[OrderSide]]="SELL",MIS[[#This Row],[VALUE]]-MIS[[#This Row],[LIVE_VALUE]],MIS[[#This Row],[LIVE_VALUE]]-MIS[[#This Row],[VALUE]])</f>
        <v>3995</v>
      </c>
      <c r="AH2325" t="str" cm="1">
        <f t="array" ref="AH2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5" t="str">
        <f>MIS[[#This Row],[TRADING SYMBOL]]</f>
        <v>SENSEX2552082100PE</v>
      </c>
      <c r="AJ2325" t="str">
        <f>IF(RIGHT(MIS[[#This Row],[Main/Hedge]],4)="MAIN","MAIN","HEDGE")</f>
        <v>MAIN</v>
      </c>
      <c r="AK2325" t="str" cm="1">
        <f t="array" ref="AK2325">_xlfn._xlws.FILTER(Table4[Column1],ISNUMBER(SEARCH(Table4[Column1],MIS[[#This Row],[OrderUniqueIdentifier]])),"")</f>
        <v>MS</v>
      </c>
    </row>
    <row r="2326" spans="1:37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>
        <f>_xlfn.XLOOKUP(MIS[[#This Row],[TRADING SYMBOL]],[1]Sheet1!$D:$D,[1]Sheet1!$C:$C)</f>
        <v>386.75</v>
      </c>
      <c r="AE2326">
        <f>MIS[[#This Row],[OrderAverageTradedPrice]]*MIS[[#This Row],[OrderQuantity]]</f>
        <v>8444</v>
      </c>
      <c r="AF2326">
        <f>MIS[[#This Row],[LTP]]*MIS[[#This Row],[OrderQuantity]]</f>
        <v>7735</v>
      </c>
      <c r="AG2326">
        <f>IF(MIS[[#This Row],[OrderSide]]="SELL",MIS[[#This Row],[VALUE]]-MIS[[#This Row],[LIVE_VALUE]],MIS[[#This Row],[LIVE_VALUE]]-MIS[[#This Row],[VALUE]])</f>
        <v>709</v>
      </c>
      <c r="AH2326" t="str" cm="1">
        <f t="array" ref="AH2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6" t="str">
        <f>MIS[[#This Row],[TRADING SYMBOL]]</f>
        <v>SENSEX2552082500CE</v>
      </c>
      <c r="AJ2326" t="str">
        <f>IF(RIGHT(MIS[[#This Row],[Main/Hedge]],4)="MAIN","MAIN","HEDGE")</f>
        <v>MAIN</v>
      </c>
      <c r="AK2326" t="str" cm="1">
        <f t="array" ref="AK2326">_xlfn._xlws.FILTER(Table4[Column1],ISNUMBER(SEARCH(Table4[Column1],MIS[[#This Row],[OrderUniqueIdentifier]])),"")</f>
        <v>MS</v>
      </c>
    </row>
    <row r="2327" spans="1:37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>
        <f>_xlfn.XLOOKUP(MIS[[#This Row],[TRADING SYMBOL]],[1]Sheet1!$D:$D,[1]Sheet1!$C:$C)</f>
        <v>328</v>
      </c>
      <c r="AE2327">
        <f>MIS[[#This Row],[OrderAverageTradedPrice]]*MIS[[#This Row],[OrderQuantity]]</f>
        <v>8551</v>
      </c>
      <c r="AF2327">
        <f>MIS[[#This Row],[LTP]]*MIS[[#This Row],[OrderQuantity]]</f>
        <v>6560</v>
      </c>
      <c r="AG2327">
        <f>IF(MIS[[#This Row],[OrderSide]]="SELL",MIS[[#This Row],[VALUE]]-MIS[[#This Row],[LIVE_VALUE]],MIS[[#This Row],[LIVE_VALUE]]-MIS[[#This Row],[VALUE]])</f>
        <v>1991</v>
      </c>
      <c r="AH2327" t="str" cm="1">
        <f t="array" ref="AH2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7" t="str">
        <f>MIS[[#This Row],[TRADING SYMBOL]]</f>
        <v>SENSEX2552082100PE</v>
      </c>
      <c r="AJ2327" t="str">
        <f>IF(RIGHT(MIS[[#This Row],[Main/Hedge]],4)="MAIN","MAIN","HEDGE")</f>
        <v>MAIN</v>
      </c>
      <c r="AK2327" t="str" cm="1">
        <f t="array" ref="AK2327">_xlfn._xlws.FILTER(Table4[Column1],ISNUMBER(SEARCH(Table4[Column1],MIS[[#This Row],[OrderUniqueIdentifier]])),"")</f>
        <v>MS</v>
      </c>
    </row>
    <row r="2328" spans="1:37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>
        <f>_xlfn.XLOOKUP(MIS[[#This Row],[TRADING SYMBOL]],[1]Sheet1!$D:$D,[1]Sheet1!$C:$C)</f>
        <v>386.75</v>
      </c>
      <c r="AE2328">
        <f>MIS[[#This Row],[OrderAverageTradedPrice]]*MIS[[#This Row],[OrderQuantity]]</f>
        <v>8444</v>
      </c>
      <c r="AF2328">
        <f>MIS[[#This Row],[LTP]]*MIS[[#This Row],[OrderQuantity]]</f>
        <v>7735</v>
      </c>
      <c r="AG2328">
        <f>IF(MIS[[#This Row],[OrderSide]]="SELL",MIS[[#This Row],[VALUE]]-MIS[[#This Row],[LIVE_VALUE]],MIS[[#This Row],[LIVE_VALUE]]-MIS[[#This Row],[VALUE]])</f>
        <v>709</v>
      </c>
      <c r="AH2328" t="str" cm="1">
        <f t="array" ref="AH2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8" t="str">
        <f>MIS[[#This Row],[TRADING SYMBOL]]</f>
        <v>SENSEX2552082500CE</v>
      </c>
      <c r="AJ2328" t="str">
        <f>IF(RIGHT(MIS[[#This Row],[Main/Hedge]],4)="MAIN","MAIN","HEDGE")</f>
        <v>MAIN</v>
      </c>
      <c r="AK2328" t="str" cm="1">
        <f t="array" ref="AK2328">_xlfn._xlws.FILTER(Table4[Column1],ISNUMBER(SEARCH(Table4[Column1],MIS[[#This Row],[OrderUniqueIdentifier]])),"")</f>
        <v>MS</v>
      </c>
    </row>
    <row r="2329" spans="1:37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>
        <f>_xlfn.XLOOKUP(MIS[[#This Row],[TRADING SYMBOL]],[1]Sheet1!$D:$D,[1]Sheet1!$C:$C)</f>
        <v>328</v>
      </c>
      <c r="AE2329">
        <f>MIS[[#This Row],[OrderAverageTradedPrice]]*MIS[[#This Row],[OrderQuantity]]</f>
        <v>8551</v>
      </c>
      <c r="AF2329">
        <f>MIS[[#This Row],[LTP]]*MIS[[#This Row],[OrderQuantity]]</f>
        <v>6560</v>
      </c>
      <c r="AG2329">
        <f>IF(MIS[[#This Row],[OrderSide]]="SELL",MIS[[#This Row],[VALUE]]-MIS[[#This Row],[LIVE_VALUE]],MIS[[#This Row],[LIVE_VALUE]]-MIS[[#This Row],[VALUE]])</f>
        <v>1991</v>
      </c>
      <c r="AH2329" t="str" cm="1">
        <f t="array" ref="AH2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9" t="str">
        <f>MIS[[#This Row],[TRADING SYMBOL]]</f>
        <v>SENSEX2552082100PE</v>
      </c>
      <c r="AJ2329" t="str">
        <f>IF(RIGHT(MIS[[#This Row],[Main/Hedge]],4)="MAIN","MAIN","HEDGE")</f>
        <v>MAIN</v>
      </c>
      <c r="AK2329" t="str" cm="1">
        <f t="array" ref="AK2329">_xlfn._xlws.FILTER(Table4[Column1],ISNUMBER(SEARCH(Table4[Column1],MIS[[#This Row],[OrderUniqueIdentifier]])),"")</f>
        <v>MS</v>
      </c>
    </row>
    <row r="2330" spans="1:37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>
        <f>_xlfn.XLOOKUP(MIS[[#This Row],[TRADING SYMBOL]],[1]Sheet1!$D:$D,[1]Sheet1!$C:$C)</f>
        <v>490.65</v>
      </c>
      <c r="AE2330">
        <f>MIS[[#This Row],[OrderAverageTradedPrice]]*MIS[[#This Row],[OrderQuantity]]</f>
        <v>187536.99999999997</v>
      </c>
      <c r="AF2330">
        <f>MIS[[#This Row],[LTP]]*MIS[[#This Row],[OrderQuantity]]</f>
        <v>176634</v>
      </c>
      <c r="AG2330">
        <f>IF(MIS[[#This Row],[OrderSide]]="SELL",MIS[[#This Row],[VALUE]]-MIS[[#This Row],[LIVE_VALUE]],MIS[[#This Row],[LIVE_VALUE]]-MIS[[#This Row],[VALUE]])</f>
        <v>10902.999999999971</v>
      </c>
      <c r="AH2330" t="str" cm="1">
        <f t="array" ref="AH2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0" t="str">
        <f>MIS[[#This Row],[TRADING SYMBOL]]</f>
        <v>SENSEX2552082300CE</v>
      </c>
      <c r="AJ2330" t="str">
        <f>IF(RIGHT(MIS[[#This Row],[Main/Hedge]],4)="MAIN","MAIN","HEDGE")</f>
        <v>MAIN</v>
      </c>
      <c r="AK2330" t="str" cm="1">
        <f t="array" ref="AK2330">_xlfn._xlws.FILTER(Table4[Column1],ISNUMBER(SEARCH(Table4[Column1],MIS[[#This Row],[OrderUniqueIdentifier]])),"")</f>
        <v>MS</v>
      </c>
    </row>
    <row r="2331" spans="1:37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>
        <f>_xlfn.XLOOKUP(MIS[[#This Row],[TRADING SYMBOL]],[1]Sheet1!$D:$D,[1]Sheet1!$C:$C)</f>
        <v>409.5</v>
      </c>
      <c r="AE2331">
        <f>MIS[[#This Row],[OrderAverageTradedPrice]]*MIS[[#This Row],[OrderQuantity]]</f>
        <v>185119.99999999991</v>
      </c>
      <c r="AF2331">
        <f>MIS[[#This Row],[LTP]]*MIS[[#This Row],[OrderQuantity]]</f>
        <v>147420</v>
      </c>
      <c r="AG2331">
        <f>IF(MIS[[#This Row],[OrderSide]]="SELL",MIS[[#This Row],[VALUE]]-MIS[[#This Row],[LIVE_VALUE]],MIS[[#This Row],[LIVE_VALUE]]-MIS[[#This Row],[VALUE]])</f>
        <v>37699.999999999913</v>
      </c>
      <c r="AH2331" t="str" cm="1">
        <f t="array" ref="AH2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1" t="str">
        <f>MIS[[#This Row],[TRADING SYMBOL]]</f>
        <v>SENSEX2552082300PE</v>
      </c>
      <c r="AJ2331" t="str">
        <f>IF(RIGHT(MIS[[#This Row],[Main/Hedge]],4)="MAIN","MAIN","HEDGE")</f>
        <v>MAIN</v>
      </c>
      <c r="AK2331" t="str" cm="1">
        <f t="array" ref="AK2331">_xlfn._xlws.FILTER(Table4[Column1],ISNUMBER(SEARCH(Table4[Column1],MIS[[#This Row],[OrderUniqueIdentifier]])),"")</f>
        <v>MS</v>
      </c>
    </row>
    <row r="2332" spans="1:37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>
        <f>_xlfn.XLOOKUP(MIS[[#This Row],[TRADING SYMBOL]],[1]Sheet1!$D:$D,[1]Sheet1!$C:$C)</f>
        <v>441.2</v>
      </c>
      <c r="AE2332">
        <f>MIS[[#This Row],[OrderAverageTradedPrice]]*MIS[[#This Row],[OrderQuantity]]</f>
        <v>168755.99999999977</v>
      </c>
      <c r="AF2332">
        <f>MIS[[#This Row],[LTP]]*MIS[[#This Row],[OrderQuantity]]</f>
        <v>158832</v>
      </c>
      <c r="AG2332">
        <f>IF(MIS[[#This Row],[OrderSide]]="SELL",MIS[[#This Row],[VALUE]]-MIS[[#This Row],[LIVE_VALUE]],MIS[[#This Row],[LIVE_VALUE]]-MIS[[#This Row],[VALUE]])</f>
        <v>9923.9999999997672</v>
      </c>
      <c r="AH2332" t="str" cm="1">
        <f t="array" ref="AH2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2" t="str">
        <f>MIS[[#This Row],[TRADING SYMBOL]]</f>
        <v>SENSEX2552082400CE</v>
      </c>
      <c r="AJ2332" t="str">
        <f>IF(RIGHT(MIS[[#This Row],[Main/Hedge]],4)="MAIN","MAIN","HEDGE")</f>
        <v>MAIN</v>
      </c>
      <c r="AK2332" t="str" cm="1">
        <f t="array" ref="AK2332">_xlfn._xlws.FILTER(Table4[Column1],ISNUMBER(SEARCH(Table4[Column1],MIS[[#This Row],[OrderUniqueIdentifier]])),"")</f>
        <v>MS</v>
      </c>
    </row>
    <row r="2333" spans="1:37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>
        <f>_xlfn.XLOOKUP(MIS[[#This Row],[TRADING SYMBOL]],[1]Sheet1!$D:$D,[1]Sheet1!$C:$C)</f>
        <v>367</v>
      </c>
      <c r="AE2333">
        <f>MIS[[#This Row],[OrderAverageTradedPrice]]*MIS[[#This Row],[OrderQuantity]]</f>
        <v>169094.99999999988</v>
      </c>
      <c r="AF2333">
        <f>MIS[[#This Row],[LTP]]*MIS[[#This Row],[OrderQuantity]]</f>
        <v>132120</v>
      </c>
      <c r="AG2333">
        <f>IF(MIS[[#This Row],[OrderSide]]="SELL",MIS[[#This Row],[VALUE]]-MIS[[#This Row],[LIVE_VALUE]],MIS[[#This Row],[LIVE_VALUE]]-MIS[[#This Row],[VALUE]])</f>
        <v>36974.999999999884</v>
      </c>
      <c r="AH2333" t="str" cm="1">
        <f t="array" ref="AH2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3" t="str">
        <f>MIS[[#This Row],[TRADING SYMBOL]]</f>
        <v>SENSEX2552082200PE</v>
      </c>
      <c r="AJ2333" t="str">
        <f>IF(RIGHT(MIS[[#This Row],[Main/Hedge]],4)="MAIN","MAIN","HEDGE")</f>
        <v>MAIN</v>
      </c>
      <c r="AK2333" t="str" cm="1">
        <f t="array" ref="AK2333">_xlfn._xlws.FILTER(Table4[Column1],ISNUMBER(SEARCH(Table4[Column1],MIS[[#This Row],[OrderUniqueIdentifier]])),"")</f>
        <v>MS</v>
      </c>
    </row>
    <row r="2334" spans="1:37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>
        <f>_xlfn.XLOOKUP(MIS[[#This Row],[TRADING SYMBOL]],[1]Sheet1!$D:$D,[1]Sheet1!$C:$C)</f>
        <v>367</v>
      </c>
      <c r="AE2334">
        <f>MIS[[#This Row],[OrderAverageTradedPrice]]*MIS[[#This Row],[OrderQuantity]]</f>
        <v>56460</v>
      </c>
      <c r="AF2334">
        <f>MIS[[#This Row],[LTP]]*MIS[[#This Row],[OrderQuantity]]</f>
        <v>44040</v>
      </c>
      <c r="AG2334">
        <f>IF(MIS[[#This Row],[OrderSide]]="SELL",MIS[[#This Row],[VALUE]]-MIS[[#This Row],[LIVE_VALUE]],MIS[[#This Row],[LIVE_VALUE]]-MIS[[#This Row],[VALUE]])</f>
        <v>12420</v>
      </c>
      <c r="AH2334" t="str" cm="1">
        <f t="array" ref="AH2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4" t="str">
        <f>MIS[[#This Row],[TRADING SYMBOL]]</f>
        <v>SENSEX2552082200PE</v>
      </c>
      <c r="AJ2334" t="str">
        <f>IF(RIGHT(MIS[[#This Row],[Main/Hedge]],4)="MAIN","MAIN","HEDGE")</f>
        <v>MAIN</v>
      </c>
      <c r="AK2334" t="str" cm="1">
        <f t="array" ref="AK2334">_xlfn._xlws.FILTER(Table4[Column1],ISNUMBER(SEARCH(Table4[Column1],MIS[[#This Row],[OrderUniqueIdentifier]])),"")</f>
        <v>MS</v>
      </c>
    </row>
    <row r="2335" spans="1:37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>
        <f>_xlfn.XLOOKUP(MIS[[#This Row],[TRADING SYMBOL]],[1]Sheet1!$D:$D,[1]Sheet1!$C:$C)</f>
        <v>386.75</v>
      </c>
      <c r="AE2335">
        <f>MIS[[#This Row],[OrderAverageTradedPrice]]*MIS[[#This Row],[OrderQuantity]]</f>
        <v>50323.99999999992</v>
      </c>
      <c r="AF2335">
        <f>MIS[[#This Row],[LTP]]*MIS[[#This Row],[OrderQuantity]]</f>
        <v>46410</v>
      </c>
      <c r="AG2335">
        <f>IF(MIS[[#This Row],[OrderSide]]="SELL",MIS[[#This Row],[VALUE]]-MIS[[#This Row],[LIVE_VALUE]],MIS[[#This Row],[LIVE_VALUE]]-MIS[[#This Row],[VALUE]])</f>
        <v>3913.99999999992</v>
      </c>
      <c r="AH2335" t="str" cm="1">
        <f t="array" ref="AH2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5" t="str">
        <f>MIS[[#This Row],[TRADING SYMBOL]]</f>
        <v>SENSEX2552082500CE</v>
      </c>
      <c r="AJ2335" t="str">
        <f>IF(RIGHT(MIS[[#This Row],[Main/Hedge]],4)="MAIN","MAIN","HEDGE")</f>
        <v>MAIN</v>
      </c>
      <c r="AK2335" t="str" cm="1">
        <f t="array" ref="AK2335">_xlfn._xlws.FILTER(Table4[Column1],ISNUMBER(SEARCH(Table4[Column1],MIS[[#This Row],[OrderUniqueIdentifier]])),"")</f>
        <v>MS</v>
      </c>
    </row>
    <row r="2336" spans="1:37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>
        <f>_xlfn.XLOOKUP(MIS[[#This Row],[TRADING SYMBOL]],[1]Sheet1!$D:$D,[1]Sheet1!$C:$C)</f>
        <v>328</v>
      </c>
      <c r="AE2336">
        <f>MIS[[#This Row],[OrderAverageTradedPrice]]*MIS[[#This Row],[OrderQuantity]]</f>
        <v>51573.999999999964</v>
      </c>
      <c r="AF2336">
        <f>MIS[[#This Row],[LTP]]*MIS[[#This Row],[OrderQuantity]]</f>
        <v>39360</v>
      </c>
      <c r="AG2336">
        <f>IF(MIS[[#This Row],[OrderSide]]="SELL",MIS[[#This Row],[VALUE]]-MIS[[#This Row],[LIVE_VALUE]],MIS[[#This Row],[LIVE_VALUE]]-MIS[[#This Row],[VALUE]])</f>
        <v>12213.999999999964</v>
      </c>
      <c r="AH2336" t="str" cm="1">
        <f t="array" ref="AH2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6" t="str">
        <f>MIS[[#This Row],[TRADING SYMBOL]]</f>
        <v>SENSEX2552082100PE</v>
      </c>
      <c r="AJ2336" t="str">
        <f>IF(RIGHT(MIS[[#This Row],[Main/Hedge]],4)="MAIN","MAIN","HEDGE")</f>
        <v>MAIN</v>
      </c>
      <c r="AK2336" t="str" cm="1">
        <f t="array" ref="AK2336">_xlfn._xlws.FILTER(Table4[Column1],ISNUMBER(SEARCH(Table4[Column1],MIS[[#This Row],[OrderUniqueIdentifier]])),"")</f>
        <v>MS</v>
      </c>
    </row>
    <row r="2337" spans="1:37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>
        <f>_xlfn.XLOOKUP(MIS[[#This Row],[TRADING SYMBOL]],[1]Sheet1!$D:$D,[1]Sheet1!$C:$C)</f>
        <v>386.75</v>
      </c>
      <c r="AE2337">
        <f>MIS[[#This Row],[OrderAverageTradedPrice]]*MIS[[#This Row],[OrderQuantity]]</f>
        <v>109331.99999999993</v>
      </c>
      <c r="AF2337">
        <f>MIS[[#This Row],[LTP]]*MIS[[#This Row],[OrderQuantity]]</f>
        <v>100555</v>
      </c>
      <c r="AG2337">
        <f>IF(MIS[[#This Row],[OrderSide]]="SELL",MIS[[#This Row],[VALUE]]-MIS[[#This Row],[LIVE_VALUE]],MIS[[#This Row],[LIVE_VALUE]]-MIS[[#This Row],[VALUE]])</f>
        <v>8776.9999999999272</v>
      </c>
      <c r="AH2337" t="str" cm="1">
        <f t="array" ref="AH2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7" t="str">
        <f>MIS[[#This Row],[TRADING SYMBOL]]</f>
        <v>SENSEX2552082500CE</v>
      </c>
      <c r="AJ2337" t="str">
        <f>IF(RIGHT(MIS[[#This Row],[Main/Hedge]],4)="MAIN","MAIN","HEDGE")</f>
        <v>MAIN</v>
      </c>
      <c r="AK2337" t="str" cm="1">
        <f t="array" ref="AK2337">_xlfn._xlws.FILTER(Table4[Column1],ISNUMBER(SEARCH(Table4[Column1],MIS[[#This Row],[OrderUniqueIdentifier]])),"")</f>
        <v>MS</v>
      </c>
    </row>
    <row r="2338" spans="1:37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>
        <f>_xlfn.XLOOKUP(MIS[[#This Row],[TRADING SYMBOL]],[1]Sheet1!$D:$D,[1]Sheet1!$C:$C)</f>
        <v>328</v>
      </c>
      <c r="AE2338">
        <f>MIS[[#This Row],[OrderAverageTradedPrice]]*MIS[[#This Row],[OrderQuantity]]</f>
        <v>111233.99999999975</v>
      </c>
      <c r="AF2338">
        <f>MIS[[#This Row],[LTP]]*MIS[[#This Row],[OrderQuantity]]</f>
        <v>85280</v>
      </c>
      <c r="AG2338">
        <f>IF(MIS[[#This Row],[OrderSide]]="SELL",MIS[[#This Row],[VALUE]]-MIS[[#This Row],[LIVE_VALUE]],MIS[[#This Row],[LIVE_VALUE]]-MIS[[#This Row],[VALUE]])</f>
        <v>25953.999999999753</v>
      </c>
      <c r="AH2338" t="str" cm="1">
        <f t="array" ref="AH2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8" t="str">
        <f>MIS[[#This Row],[TRADING SYMBOL]]</f>
        <v>SENSEX2552082100PE</v>
      </c>
      <c r="AJ2338" t="str">
        <f>IF(RIGHT(MIS[[#This Row],[Main/Hedge]],4)="MAIN","MAIN","HEDGE")</f>
        <v>MAIN</v>
      </c>
      <c r="AK2338" t="str" cm="1">
        <f t="array" ref="AK2338">_xlfn._xlws.FILTER(Table4[Column1],ISNUMBER(SEARCH(Table4[Column1],MIS[[#This Row],[OrderUniqueIdentifier]])),"")</f>
        <v>MS</v>
      </c>
    </row>
    <row r="2339" spans="1:37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>
        <f>_xlfn.XLOOKUP(MIS[[#This Row],[TRADING SYMBOL]],[1]Sheet1!$D:$D,[1]Sheet1!$C:$C)</f>
        <v>386.75</v>
      </c>
      <c r="AE2339">
        <f>MIS[[#This Row],[OrderAverageTradedPrice]]*MIS[[#This Row],[OrderQuantity]]</f>
        <v>151381.9999999998</v>
      </c>
      <c r="AF2339">
        <f>MIS[[#This Row],[LTP]]*MIS[[#This Row],[OrderQuantity]]</f>
        <v>139230</v>
      </c>
      <c r="AG2339">
        <f>IF(MIS[[#This Row],[OrderSide]]="SELL",MIS[[#This Row],[VALUE]]-MIS[[#This Row],[LIVE_VALUE]],MIS[[#This Row],[LIVE_VALUE]]-MIS[[#This Row],[VALUE]])</f>
        <v>12151.999999999796</v>
      </c>
      <c r="AH2339" t="str" cm="1">
        <f t="array" ref="AH2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9" t="str">
        <f>MIS[[#This Row],[TRADING SYMBOL]]</f>
        <v>SENSEX2552082500CE</v>
      </c>
      <c r="AJ2339" t="str">
        <f>IF(RIGHT(MIS[[#This Row],[Main/Hedge]],4)="MAIN","MAIN","HEDGE")</f>
        <v>MAIN</v>
      </c>
      <c r="AK2339" t="str" cm="1">
        <f t="array" ref="AK2339">_xlfn._xlws.FILTER(Table4[Column1],ISNUMBER(SEARCH(Table4[Column1],MIS[[#This Row],[OrderUniqueIdentifier]])),"")</f>
        <v>MS</v>
      </c>
    </row>
    <row r="2340" spans="1:37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>
        <f>_xlfn.XLOOKUP(MIS[[#This Row],[TRADING SYMBOL]],[1]Sheet1!$D:$D,[1]Sheet1!$C:$C)</f>
        <v>328</v>
      </c>
      <c r="AE2340">
        <f>MIS[[#This Row],[OrderAverageTradedPrice]]*MIS[[#This Row],[OrderQuantity]]</f>
        <v>154272.99999999994</v>
      </c>
      <c r="AF2340">
        <f>MIS[[#This Row],[LTP]]*MIS[[#This Row],[OrderQuantity]]</f>
        <v>118080</v>
      </c>
      <c r="AG2340">
        <f>IF(MIS[[#This Row],[OrderSide]]="SELL",MIS[[#This Row],[VALUE]]-MIS[[#This Row],[LIVE_VALUE]],MIS[[#This Row],[LIVE_VALUE]]-MIS[[#This Row],[VALUE]])</f>
        <v>36192.999999999942</v>
      </c>
      <c r="AH2340" t="str" cm="1">
        <f t="array" ref="AH2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0" t="str">
        <f>MIS[[#This Row],[TRADING SYMBOL]]</f>
        <v>SENSEX2552082100PE</v>
      </c>
      <c r="AJ2340" t="str">
        <f>IF(RIGHT(MIS[[#This Row],[Main/Hedge]],4)="MAIN","MAIN","HEDGE")</f>
        <v>MAIN</v>
      </c>
      <c r="AK2340" t="str" cm="1">
        <f t="array" ref="AK2340">_xlfn._xlws.FILTER(Table4[Column1],ISNUMBER(SEARCH(Table4[Column1],MIS[[#This Row],[OrderUniqueIdentifier]])),"")</f>
        <v>MS</v>
      </c>
    </row>
    <row r="2341" spans="1:37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>
        <f>_xlfn.XLOOKUP(MIS[[#This Row],[TRADING SYMBOL]],[1]Sheet1!$D:$D,[1]Sheet1!$C:$C)</f>
        <v>136.6</v>
      </c>
      <c r="AE2341">
        <f>MIS[[#This Row],[OrderAverageTradedPrice]]*MIS[[#This Row],[OrderQuantity]]</f>
        <v>3343</v>
      </c>
      <c r="AF2341">
        <f>MIS[[#This Row],[LTP]]*MIS[[#This Row],[OrderQuantity]]</f>
        <v>2732</v>
      </c>
      <c r="AG2341">
        <f>IF(MIS[[#This Row],[OrderSide]]="SELL",MIS[[#This Row],[VALUE]]-MIS[[#This Row],[LIVE_VALUE]],MIS[[#This Row],[LIVE_VALUE]]-MIS[[#This Row],[VALUE]])</f>
        <v>-611</v>
      </c>
      <c r="AH2341" t="str" cm="1">
        <f t="array" ref="AH2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1" t="str">
        <f>MIS[[#This Row],[TRADING SYMBOL]]</f>
        <v>SENSEX2552083300CE</v>
      </c>
      <c r="AJ2341" t="str">
        <f>IF(RIGHT(MIS[[#This Row],[Main/Hedge]],4)="MAIN","MAIN","HEDGE")</f>
        <v>MAIN</v>
      </c>
      <c r="AK2341" t="str" cm="1">
        <f t="array" ref="AK2341">_xlfn._xlws.FILTER(Table4[Column1],ISNUMBER(SEARCH(Table4[Column1],MIS[[#This Row],[OrderUniqueIdentifier]])),"")</f>
        <v>MS</v>
      </c>
    </row>
    <row r="2342" spans="1:37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>
        <f>_xlfn.XLOOKUP(MIS[[#This Row],[TRADING SYMBOL]],[1]Sheet1!$D:$D,[1]Sheet1!$C:$C)</f>
        <v>118.35</v>
      </c>
      <c r="AE2342">
        <f>MIS[[#This Row],[OrderAverageTradedPrice]]*MIS[[#This Row],[OrderQuantity]]</f>
        <v>2928</v>
      </c>
      <c r="AF2342">
        <f>MIS[[#This Row],[LTP]]*MIS[[#This Row],[OrderQuantity]]</f>
        <v>2367</v>
      </c>
      <c r="AG2342">
        <f>IF(MIS[[#This Row],[OrderSide]]="SELL",MIS[[#This Row],[VALUE]]-MIS[[#This Row],[LIVE_VALUE]],MIS[[#This Row],[LIVE_VALUE]]-MIS[[#This Row],[VALUE]])</f>
        <v>-561</v>
      </c>
      <c r="AH2342" t="str" cm="1">
        <f t="array" ref="AH2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2" t="str">
        <f>MIS[[#This Row],[TRADING SYMBOL]]</f>
        <v>SENSEX2552083400CE</v>
      </c>
      <c r="AJ2342" t="str">
        <f>IF(RIGHT(MIS[[#This Row],[Main/Hedge]],4)="MAIN","MAIN","HEDGE")</f>
        <v>MAIN</v>
      </c>
      <c r="AK2342" t="str" cm="1">
        <f t="array" ref="AK2342">_xlfn._xlws.FILTER(Table4[Column1],ISNUMBER(SEARCH(Table4[Column1],MIS[[#This Row],[OrderUniqueIdentifier]])),"")</f>
        <v>MS</v>
      </c>
    </row>
    <row r="2343" spans="1:37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>
        <f>_xlfn.XLOOKUP(MIS[[#This Row],[TRADING SYMBOL]],[1]Sheet1!$D:$D,[1]Sheet1!$C:$C)</f>
        <v>104.4</v>
      </c>
      <c r="AE2343">
        <f>MIS[[#This Row],[OrderAverageTradedPrice]]*MIS[[#This Row],[OrderQuantity]]</f>
        <v>2582</v>
      </c>
      <c r="AF2343">
        <f>MIS[[#This Row],[LTP]]*MIS[[#This Row],[OrderQuantity]]</f>
        <v>2088</v>
      </c>
      <c r="AG2343">
        <f>IF(MIS[[#This Row],[OrderSide]]="SELL",MIS[[#This Row],[VALUE]]-MIS[[#This Row],[LIVE_VALUE]],MIS[[#This Row],[LIVE_VALUE]]-MIS[[#This Row],[VALUE]])</f>
        <v>-494</v>
      </c>
      <c r="AH2343" t="str" cm="1">
        <f t="array" ref="AH2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3" t="str">
        <f>MIS[[#This Row],[TRADING SYMBOL]]</f>
        <v>SENSEX2552083500CE</v>
      </c>
      <c r="AJ2343" t="str">
        <f>IF(RIGHT(MIS[[#This Row],[Main/Hedge]],4)="MAIN","MAIN","HEDGE")</f>
        <v>MAIN</v>
      </c>
      <c r="AK2343" t="str" cm="1">
        <f t="array" ref="AK2343">_xlfn._xlws.FILTER(Table4[Column1],ISNUMBER(SEARCH(Table4[Column1],MIS[[#This Row],[OrderUniqueIdentifier]])),"")</f>
        <v>MS</v>
      </c>
    </row>
    <row r="2344" spans="1:37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>
        <f>_xlfn.XLOOKUP(MIS[[#This Row],[TRADING SYMBOL]],[1]Sheet1!$D:$D,[1]Sheet1!$C:$C)</f>
        <v>139.94999999999999</v>
      </c>
      <c r="AE2344">
        <f>MIS[[#This Row],[OrderAverageTradedPrice]]*MIS[[#This Row],[OrderQuantity]]</f>
        <v>3991</v>
      </c>
      <c r="AF2344">
        <f>MIS[[#This Row],[LTP]]*MIS[[#This Row],[OrderQuantity]]</f>
        <v>2799</v>
      </c>
      <c r="AG2344">
        <f>IF(MIS[[#This Row],[OrderSide]]="SELL",MIS[[#This Row],[VALUE]]-MIS[[#This Row],[LIVE_VALUE]],MIS[[#This Row],[LIVE_VALUE]]-MIS[[#This Row],[VALUE]])</f>
        <v>-1192</v>
      </c>
      <c r="AH2344" t="str" cm="1">
        <f t="array" ref="AH2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4" t="str">
        <f>MIS[[#This Row],[TRADING SYMBOL]]</f>
        <v>SENSEX2552081300PE</v>
      </c>
      <c r="AJ2344" t="str">
        <f>IF(RIGHT(MIS[[#This Row],[Main/Hedge]],4)="MAIN","MAIN","HEDGE")</f>
        <v>MAIN</v>
      </c>
      <c r="AK2344" t="str" cm="1">
        <f t="array" ref="AK2344">_xlfn._xlws.FILTER(Table4[Column1],ISNUMBER(SEARCH(Table4[Column1],MIS[[#This Row],[OrderUniqueIdentifier]])),"")</f>
        <v>MS</v>
      </c>
    </row>
    <row r="2345" spans="1:37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>
        <f>_xlfn.XLOOKUP(MIS[[#This Row],[TRADING SYMBOL]],[1]Sheet1!$D:$D,[1]Sheet1!$C:$C)</f>
        <v>115.45</v>
      </c>
      <c r="AE2345">
        <f>MIS[[#This Row],[OrderAverageTradedPrice]]*MIS[[#This Row],[OrderQuantity]]</f>
        <v>3316</v>
      </c>
      <c r="AF2345">
        <f>MIS[[#This Row],[LTP]]*MIS[[#This Row],[OrderQuantity]]</f>
        <v>2309</v>
      </c>
      <c r="AG2345">
        <f>IF(MIS[[#This Row],[OrderSide]]="SELL",MIS[[#This Row],[VALUE]]-MIS[[#This Row],[LIVE_VALUE]],MIS[[#This Row],[LIVE_VALUE]]-MIS[[#This Row],[VALUE]])</f>
        <v>-1007</v>
      </c>
      <c r="AH2345" t="str" cm="1">
        <f t="array" ref="AH2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5" t="str">
        <f>MIS[[#This Row],[TRADING SYMBOL]]</f>
        <v>SENSEX2552081100PE</v>
      </c>
      <c r="AJ2345" t="str">
        <f>IF(RIGHT(MIS[[#This Row],[Main/Hedge]],4)="MAIN","MAIN","HEDGE")</f>
        <v>MAIN</v>
      </c>
      <c r="AK2345" t="str" cm="1">
        <f t="array" ref="AK2345">_xlfn._xlws.FILTER(Table4[Column1],ISNUMBER(SEARCH(Table4[Column1],MIS[[#This Row],[OrderUniqueIdentifier]])),"")</f>
        <v>MS</v>
      </c>
    </row>
    <row r="2346" spans="1:37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>
        <f>_xlfn.XLOOKUP(MIS[[#This Row],[TRADING SYMBOL]],[1]Sheet1!$D:$D,[1]Sheet1!$C:$C)</f>
        <v>127.9</v>
      </c>
      <c r="AE2346">
        <f>MIS[[#This Row],[OrderAverageTradedPrice]]*MIS[[#This Row],[OrderQuantity]]</f>
        <v>3655</v>
      </c>
      <c r="AF2346">
        <f>MIS[[#This Row],[LTP]]*MIS[[#This Row],[OrderQuantity]]</f>
        <v>2558</v>
      </c>
      <c r="AG2346">
        <f>IF(MIS[[#This Row],[OrderSide]]="SELL",MIS[[#This Row],[VALUE]]-MIS[[#This Row],[LIVE_VALUE]],MIS[[#This Row],[LIVE_VALUE]]-MIS[[#This Row],[VALUE]])</f>
        <v>-1097</v>
      </c>
      <c r="AH2346" t="str" cm="1">
        <f t="array" ref="AH2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6" t="str">
        <f>MIS[[#This Row],[TRADING SYMBOL]]</f>
        <v>SENSEX2552081200PE</v>
      </c>
      <c r="AJ2346" t="str">
        <f>IF(RIGHT(MIS[[#This Row],[Main/Hedge]],4)="MAIN","MAIN","HEDGE")</f>
        <v>MAIN</v>
      </c>
      <c r="AK2346" t="str" cm="1">
        <f t="array" ref="AK2346">_xlfn._xlws.FILTER(Table4[Column1],ISNUMBER(SEARCH(Table4[Column1],MIS[[#This Row],[OrderUniqueIdentifier]])),"")</f>
        <v>MS</v>
      </c>
    </row>
    <row r="2347" spans="1:37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>
        <f>_xlfn.XLOOKUP(MIS[[#This Row],[TRADING SYMBOL]],[1]Sheet1!$D:$D,[1]Sheet1!$C:$C)</f>
        <v>136.6</v>
      </c>
      <c r="AE2347">
        <f>MIS[[#This Row],[OrderAverageTradedPrice]]*MIS[[#This Row],[OrderQuantity]]</f>
        <v>3319</v>
      </c>
      <c r="AF2347">
        <f>MIS[[#This Row],[LTP]]*MIS[[#This Row],[OrderQuantity]]</f>
        <v>2732</v>
      </c>
      <c r="AG2347">
        <f>IF(MIS[[#This Row],[OrderSide]]="SELL",MIS[[#This Row],[VALUE]]-MIS[[#This Row],[LIVE_VALUE]],MIS[[#This Row],[LIVE_VALUE]]-MIS[[#This Row],[VALUE]])</f>
        <v>-587</v>
      </c>
      <c r="AH2347" t="str" cm="1">
        <f t="array" ref="AH2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7" t="str">
        <f>MIS[[#This Row],[TRADING SYMBOL]]</f>
        <v>SENSEX2552083300CE</v>
      </c>
      <c r="AJ2347" t="str">
        <f>IF(RIGHT(MIS[[#This Row],[Main/Hedge]],4)="MAIN","MAIN","HEDGE")</f>
        <v>MAIN</v>
      </c>
      <c r="AK2347" t="str" cm="1">
        <f t="array" ref="AK2347">_xlfn._xlws.FILTER(Table4[Column1],ISNUMBER(SEARCH(Table4[Column1],MIS[[#This Row],[OrderUniqueIdentifier]])),"")</f>
        <v>MS</v>
      </c>
    </row>
    <row r="2348" spans="1:37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>
        <f>_xlfn.XLOOKUP(MIS[[#This Row],[TRADING SYMBOL]],[1]Sheet1!$D:$D,[1]Sheet1!$C:$C)</f>
        <v>136.6</v>
      </c>
      <c r="AE2348">
        <f>MIS[[#This Row],[OrderAverageTradedPrice]]*MIS[[#This Row],[OrderQuantity]]</f>
        <v>16687</v>
      </c>
      <c r="AF2348">
        <f>MIS[[#This Row],[LTP]]*MIS[[#This Row],[OrderQuantity]]</f>
        <v>13660</v>
      </c>
      <c r="AG2348">
        <f>IF(MIS[[#This Row],[OrderSide]]="SELL",MIS[[#This Row],[VALUE]]-MIS[[#This Row],[LIVE_VALUE]],MIS[[#This Row],[LIVE_VALUE]]-MIS[[#This Row],[VALUE]])</f>
        <v>-3027</v>
      </c>
      <c r="AH2348" t="str" cm="1">
        <f t="array" ref="AH2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8" t="str">
        <f>MIS[[#This Row],[TRADING SYMBOL]]</f>
        <v>SENSEX2552083300CE</v>
      </c>
      <c r="AJ2348" t="str">
        <f>IF(RIGHT(MIS[[#This Row],[Main/Hedge]],4)="MAIN","MAIN","HEDGE")</f>
        <v>MAIN</v>
      </c>
      <c r="AK2348" t="str" cm="1">
        <f t="array" ref="AK2348">_xlfn._xlws.FILTER(Table4[Column1],ISNUMBER(SEARCH(Table4[Column1],MIS[[#This Row],[OrderUniqueIdentifier]])),"")</f>
        <v>MS</v>
      </c>
    </row>
    <row r="2349" spans="1:37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>
        <f>_xlfn.XLOOKUP(MIS[[#This Row],[TRADING SYMBOL]],[1]Sheet1!$D:$D,[1]Sheet1!$C:$C)</f>
        <v>136.6</v>
      </c>
      <c r="AE2349">
        <f>MIS[[#This Row],[OrderAverageTradedPrice]]*MIS[[#This Row],[OrderQuantity]]</f>
        <v>3331</v>
      </c>
      <c r="AF2349">
        <f>MIS[[#This Row],[LTP]]*MIS[[#This Row],[OrderQuantity]]</f>
        <v>2732</v>
      </c>
      <c r="AG2349">
        <f>IF(MIS[[#This Row],[OrderSide]]="SELL",MIS[[#This Row],[VALUE]]-MIS[[#This Row],[LIVE_VALUE]],MIS[[#This Row],[LIVE_VALUE]]-MIS[[#This Row],[VALUE]])</f>
        <v>-599</v>
      </c>
      <c r="AH2349" t="str" cm="1">
        <f t="array" ref="AH2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9" t="str">
        <f>MIS[[#This Row],[TRADING SYMBOL]]</f>
        <v>SENSEX2552083300CE</v>
      </c>
      <c r="AJ2349" t="str">
        <f>IF(RIGHT(MIS[[#This Row],[Main/Hedge]],4)="MAIN","MAIN","HEDGE")</f>
        <v>MAIN</v>
      </c>
      <c r="AK2349" t="str" cm="1">
        <f t="array" ref="AK2349">_xlfn._xlws.FILTER(Table4[Column1],ISNUMBER(SEARCH(Table4[Column1],MIS[[#This Row],[OrderUniqueIdentifier]])),"")</f>
        <v>MS</v>
      </c>
    </row>
    <row r="2350" spans="1:37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>
        <f>_xlfn.XLOOKUP(MIS[[#This Row],[TRADING SYMBOL]],[1]Sheet1!$D:$D,[1]Sheet1!$C:$C)</f>
        <v>136.6</v>
      </c>
      <c r="AE2350">
        <f>MIS[[#This Row],[OrderAverageTradedPrice]]*MIS[[#This Row],[OrderQuantity]]</f>
        <v>3334</v>
      </c>
      <c r="AF2350">
        <f>MIS[[#This Row],[LTP]]*MIS[[#This Row],[OrderQuantity]]</f>
        <v>2732</v>
      </c>
      <c r="AG2350">
        <f>IF(MIS[[#This Row],[OrderSide]]="SELL",MIS[[#This Row],[VALUE]]-MIS[[#This Row],[LIVE_VALUE]],MIS[[#This Row],[LIVE_VALUE]]-MIS[[#This Row],[VALUE]])</f>
        <v>-602</v>
      </c>
      <c r="AH2350" t="str" cm="1">
        <f t="array" ref="AH2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0" t="str">
        <f>MIS[[#This Row],[TRADING SYMBOL]]</f>
        <v>SENSEX2552083300CE</v>
      </c>
      <c r="AJ2350" t="str">
        <f>IF(RIGHT(MIS[[#This Row],[Main/Hedge]],4)="MAIN","MAIN","HEDGE")</f>
        <v>MAIN</v>
      </c>
      <c r="AK2350" t="str" cm="1">
        <f t="array" ref="AK2350">_xlfn._xlws.FILTER(Table4[Column1],ISNUMBER(SEARCH(Table4[Column1],MIS[[#This Row],[OrderUniqueIdentifier]])),"")</f>
        <v>MS</v>
      </c>
    </row>
    <row r="2351" spans="1:37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>
        <f>_xlfn.XLOOKUP(MIS[[#This Row],[TRADING SYMBOL]],[1]Sheet1!$D:$D,[1]Sheet1!$C:$C)</f>
        <v>136.6</v>
      </c>
      <c r="AE2351">
        <f>MIS[[#This Row],[OrderAverageTradedPrice]]*MIS[[#This Row],[OrderQuantity]]</f>
        <v>6676</v>
      </c>
      <c r="AF2351">
        <f>MIS[[#This Row],[LTP]]*MIS[[#This Row],[OrderQuantity]]</f>
        <v>5464</v>
      </c>
      <c r="AG2351">
        <f>IF(MIS[[#This Row],[OrderSide]]="SELL",MIS[[#This Row],[VALUE]]-MIS[[#This Row],[LIVE_VALUE]],MIS[[#This Row],[LIVE_VALUE]]-MIS[[#This Row],[VALUE]])</f>
        <v>-1212</v>
      </c>
      <c r="AH2351" t="str" cm="1">
        <f t="array" ref="AH2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1" t="str">
        <f>MIS[[#This Row],[TRADING SYMBOL]]</f>
        <v>SENSEX2552083300CE</v>
      </c>
      <c r="AJ2351" t="str">
        <f>IF(RIGHT(MIS[[#This Row],[Main/Hedge]],4)="MAIN","MAIN","HEDGE")</f>
        <v>MAIN</v>
      </c>
      <c r="AK2351" t="str" cm="1">
        <f t="array" ref="AK2351">_xlfn._xlws.FILTER(Table4[Column1],ISNUMBER(SEARCH(Table4[Column1],MIS[[#This Row],[OrderUniqueIdentifier]])),"")</f>
        <v>MS</v>
      </c>
    </row>
    <row r="2352" spans="1:37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>
        <f>_xlfn.XLOOKUP(MIS[[#This Row],[TRADING SYMBOL]],[1]Sheet1!$D:$D,[1]Sheet1!$C:$C)</f>
        <v>136.6</v>
      </c>
      <c r="AE2352">
        <f>MIS[[#This Row],[OrderAverageTradedPrice]]*MIS[[#This Row],[OrderQuantity]]</f>
        <v>3323</v>
      </c>
      <c r="AF2352">
        <f>MIS[[#This Row],[LTP]]*MIS[[#This Row],[OrderQuantity]]</f>
        <v>2732</v>
      </c>
      <c r="AG2352">
        <f>IF(MIS[[#This Row],[OrderSide]]="SELL",MIS[[#This Row],[VALUE]]-MIS[[#This Row],[LIVE_VALUE]],MIS[[#This Row],[LIVE_VALUE]]-MIS[[#This Row],[VALUE]])</f>
        <v>-591</v>
      </c>
      <c r="AH2352" t="str" cm="1">
        <f t="array" ref="AH2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2" t="str">
        <f>MIS[[#This Row],[TRADING SYMBOL]]</f>
        <v>SENSEX2552083300CE</v>
      </c>
      <c r="AJ2352" t="str">
        <f>IF(RIGHT(MIS[[#This Row],[Main/Hedge]],4)="MAIN","MAIN","HEDGE")</f>
        <v>MAIN</v>
      </c>
      <c r="AK2352" t="str" cm="1">
        <f t="array" ref="AK2352">_xlfn._xlws.FILTER(Table4[Column1],ISNUMBER(SEARCH(Table4[Column1],MIS[[#This Row],[OrderUniqueIdentifier]])),"")</f>
        <v>MS</v>
      </c>
    </row>
    <row r="2353" spans="1:37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>
        <f>_xlfn.XLOOKUP(MIS[[#This Row],[TRADING SYMBOL]],[1]Sheet1!$D:$D,[1]Sheet1!$C:$C)</f>
        <v>136.6</v>
      </c>
      <c r="AE2353">
        <f>MIS[[#This Row],[OrderAverageTradedPrice]]*MIS[[#This Row],[OrderQuantity]]</f>
        <v>3338</v>
      </c>
      <c r="AF2353">
        <f>MIS[[#This Row],[LTP]]*MIS[[#This Row],[OrderQuantity]]</f>
        <v>2732</v>
      </c>
      <c r="AG2353">
        <f>IF(MIS[[#This Row],[OrderSide]]="SELL",MIS[[#This Row],[VALUE]]-MIS[[#This Row],[LIVE_VALUE]],MIS[[#This Row],[LIVE_VALUE]]-MIS[[#This Row],[VALUE]])</f>
        <v>-606</v>
      </c>
      <c r="AH2353" t="str" cm="1">
        <f t="array" ref="AH2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3" t="str">
        <f>MIS[[#This Row],[TRADING SYMBOL]]</f>
        <v>SENSEX2552083300CE</v>
      </c>
      <c r="AJ2353" t="str">
        <f>IF(RIGHT(MIS[[#This Row],[Main/Hedge]],4)="MAIN","MAIN","HEDGE")</f>
        <v>MAIN</v>
      </c>
      <c r="AK2353" t="str" cm="1">
        <f t="array" ref="AK2353">_xlfn._xlws.FILTER(Table4[Column1],ISNUMBER(SEARCH(Table4[Column1],MIS[[#This Row],[OrderUniqueIdentifier]])),"")</f>
        <v>MS</v>
      </c>
    </row>
    <row r="2354" spans="1:37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>
        <f>_xlfn.XLOOKUP(MIS[[#This Row],[TRADING SYMBOL]],[1]Sheet1!$D:$D,[1]Sheet1!$C:$C)</f>
        <v>136.6</v>
      </c>
      <c r="AE2354">
        <f>MIS[[#This Row],[OrderAverageTradedPrice]]*MIS[[#This Row],[OrderQuantity]]</f>
        <v>13330</v>
      </c>
      <c r="AF2354">
        <f>MIS[[#This Row],[LTP]]*MIS[[#This Row],[OrderQuantity]]</f>
        <v>10928</v>
      </c>
      <c r="AG2354">
        <f>IF(MIS[[#This Row],[OrderSide]]="SELL",MIS[[#This Row],[VALUE]]-MIS[[#This Row],[LIVE_VALUE]],MIS[[#This Row],[LIVE_VALUE]]-MIS[[#This Row],[VALUE]])</f>
        <v>-2402</v>
      </c>
      <c r="AH2354" t="str" cm="1">
        <f t="array" ref="AH2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4" t="str">
        <f>MIS[[#This Row],[TRADING SYMBOL]]</f>
        <v>SENSEX2552083300CE</v>
      </c>
      <c r="AJ2354" t="str">
        <f>IF(RIGHT(MIS[[#This Row],[Main/Hedge]],4)="MAIN","MAIN","HEDGE")</f>
        <v>MAIN</v>
      </c>
      <c r="AK2354" t="str" cm="1">
        <f t="array" ref="AK2354">_xlfn._xlws.FILTER(Table4[Column1],ISNUMBER(SEARCH(Table4[Column1],MIS[[#This Row],[OrderUniqueIdentifier]])),"")</f>
        <v>MS</v>
      </c>
    </row>
    <row r="2355" spans="1:37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>
        <f>_xlfn.XLOOKUP(MIS[[#This Row],[TRADING SYMBOL]],[1]Sheet1!$D:$D,[1]Sheet1!$C:$C)</f>
        <v>136.6</v>
      </c>
      <c r="AE2355">
        <f>MIS[[#This Row],[OrderAverageTradedPrice]]*MIS[[#This Row],[OrderQuantity]]</f>
        <v>3330</v>
      </c>
      <c r="AF2355">
        <f>MIS[[#This Row],[LTP]]*MIS[[#This Row],[OrderQuantity]]</f>
        <v>2732</v>
      </c>
      <c r="AG2355">
        <f>IF(MIS[[#This Row],[OrderSide]]="SELL",MIS[[#This Row],[VALUE]]-MIS[[#This Row],[LIVE_VALUE]],MIS[[#This Row],[LIVE_VALUE]]-MIS[[#This Row],[VALUE]])</f>
        <v>-598</v>
      </c>
      <c r="AH2355" t="str" cm="1">
        <f t="array" ref="AH2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5" t="str">
        <f>MIS[[#This Row],[TRADING SYMBOL]]</f>
        <v>SENSEX2552083300CE</v>
      </c>
      <c r="AJ2355" t="str">
        <f>IF(RIGHT(MIS[[#This Row],[Main/Hedge]],4)="MAIN","MAIN","HEDGE")</f>
        <v>MAIN</v>
      </c>
      <c r="AK2355" t="str" cm="1">
        <f t="array" ref="AK2355">_xlfn._xlws.FILTER(Table4[Column1],ISNUMBER(SEARCH(Table4[Column1],MIS[[#This Row],[OrderUniqueIdentifier]])),"")</f>
        <v>MS</v>
      </c>
    </row>
    <row r="2356" spans="1:37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>
        <f>_xlfn.XLOOKUP(MIS[[#This Row],[TRADING SYMBOL]],[1]Sheet1!$D:$D,[1]Sheet1!$C:$C)</f>
        <v>136.6</v>
      </c>
      <c r="AE2356">
        <f>MIS[[#This Row],[OrderAverageTradedPrice]]*MIS[[#This Row],[OrderQuantity]]</f>
        <v>33397</v>
      </c>
      <c r="AF2356">
        <f>MIS[[#This Row],[LTP]]*MIS[[#This Row],[OrderQuantity]]</f>
        <v>27320</v>
      </c>
      <c r="AG2356">
        <f>IF(MIS[[#This Row],[OrderSide]]="SELL",MIS[[#This Row],[VALUE]]-MIS[[#This Row],[LIVE_VALUE]],MIS[[#This Row],[LIVE_VALUE]]-MIS[[#This Row],[VALUE]])</f>
        <v>-6077</v>
      </c>
      <c r="AH2356" t="str" cm="1">
        <f t="array" ref="AH2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6" t="str">
        <f>MIS[[#This Row],[TRADING SYMBOL]]</f>
        <v>SENSEX2552083300CE</v>
      </c>
      <c r="AJ2356" t="str">
        <f>IF(RIGHT(MIS[[#This Row],[Main/Hedge]],4)="MAIN","MAIN","HEDGE")</f>
        <v>MAIN</v>
      </c>
      <c r="AK2356" t="str" cm="1">
        <f t="array" ref="AK2356">_xlfn._xlws.FILTER(Table4[Column1],ISNUMBER(SEARCH(Table4[Column1],MIS[[#This Row],[OrderUniqueIdentifier]])),"")</f>
        <v>MS</v>
      </c>
    </row>
    <row r="2357" spans="1:37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>
        <f>_xlfn.XLOOKUP(MIS[[#This Row],[TRADING SYMBOL]],[1]Sheet1!$D:$D,[1]Sheet1!$C:$C)</f>
        <v>136.6</v>
      </c>
      <c r="AE2357">
        <f>MIS[[#This Row],[OrderAverageTradedPrice]]*MIS[[#This Row],[OrderQuantity]]</f>
        <v>3331</v>
      </c>
      <c r="AF2357">
        <f>MIS[[#This Row],[LTP]]*MIS[[#This Row],[OrderQuantity]]</f>
        <v>2732</v>
      </c>
      <c r="AG2357">
        <f>IF(MIS[[#This Row],[OrderSide]]="SELL",MIS[[#This Row],[VALUE]]-MIS[[#This Row],[LIVE_VALUE]],MIS[[#This Row],[LIVE_VALUE]]-MIS[[#This Row],[VALUE]])</f>
        <v>-599</v>
      </c>
      <c r="AH2357" t="str" cm="1">
        <f t="array" ref="AH2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7" t="str">
        <f>MIS[[#This Row],[TRADING SYMBOL]]</f>
        <v>SENSEX2552083300CE</v>
      </c>
      <c r="AJ2357" t="str">
        <f>IF(RIGHT(MIS[[#This Row],[Main/Hedge]],4)="MAIN","MAIN","HEDGE")</f>
        <v>MAIN</v>
      </c>
      <c r="AK2357" t="str" cm="1">
        <f t="array" ref="AK2357">_xlfn._xlws.FILTER(Table4[Column1],ISNUMBER(SEARCH(Table4[Column1],MIS[[#This Row],[OrderUniqueIdentifier]])),"")</f>
        <v>MS</v>
      </c>
    </row>
    <row r="2358" spans="1:37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>
        <f>_xlfn.XLOOKUP(MIS[[#This Row],[TRADING SYMBOL]],[1]Sheet1!$D:$D,[1]Sheet1!$C:$C)</f>
        <v>136.6</v>
      </c>
      <c r="AE2358">
        <f>MIS[[#This Row],[OrderAverageTradedPrice]]*MIS[[#This Row],[OrderQuantity]]</f>
        <v>20032.99999999992</v>
      </c>
      <c r="AF2358">
        <f>MIS[[#This Row],[LTP]]*MIS[[#This Row],[OrderQuantity]]</f>
        <v>16392</v>
      </c>
      <c r="AG2358">
        <f>IF(MIS[[#This Row],[OrderSide]]="SELL",MIS[[#This Row],[VALUE]]-MIS[[#This Row],[LIVE_VALUE]],MIS[[#This Row],[LIVE_VALUE]]-MIS[[#This Row],[VALUE]])</f>
        <v>-3640.99999999992</v>
      </c>
      <c r="AH2358" t="str" cm="1">
        <f t="array" ref="AH2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8" t="str">
        <f>MIS[[#This Row],[TRADING SYMBOL]]</f>
        <v>SENSEX2552083300CE</v>
      </c>
      <c r="AJ2358" t="str">
        <f>IF(RIGHT(MIS[[#This Row],[Main/Hedge]],4)="MAIN","MAIN","HEDGE")</f>
        <v>MAIN</v>
      </c>
      <c r="AK2358" t="str" cm="1">
        <f t="array" ref="AK2358">_xlfn._xlws.FILTER(Table4[Column1],ISNUMBER(SEARCH(Table4[Column1],MIS[[#This Row],[OrderUniqueIdentifier]])),"")</f>
        <v>MS</v>
      </c>
    </row>
    <row r="2359" spans="1:37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>
        <f>_xlfn.XLOOKUP(MIS[[#This Row],[TRADING SYMBOL]],[1]Sheet1!$D:$D,[1]Sheet1!$C:$C)</f>
        <v>118.35</v>
      </c>
      <c r="AE2359">
        <f>MIS[[#This Row],[OrderAverageTradedPrice]]*MIS[[#This Row],[OrderQuantity]]</f>
        <v>2933</v>
      </c>
      <c r="AF2359">
        <f>MIS[[#This Row],[LTP]]*MIS[[#This Row],[OrderQuantity]]</f>
        <v>2367</v>
      </c>
      <c r="AG2359">
        <f>IF(MIS[[#This Row],[OrderSide]]="SELL",MIS[[#This Row],[VALUE]]-MIS[[#This Row],[LIVE_VALUE]],MIS[[#This Row],[LIVE_VALUE]]-MIS[[#This Row],[VALUE]])</f>
        <v>-566</v>
      </c>
      <c r="AH2359" t="str" cm="1">
        <f t="array" ref="AH2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9" t="str">
        <f>MIS[[#This Row],[TRADING SYMBOL]]</f>
        <v>SENSEX2552083400CE</v>
      </c>
      <c r="AJ2359" t="str">
        <f>IF(RIGHT(MIS[[#This Row],[Main/Hedge]],4)="MAIN","MAIN","HEDGE")</f>
        <v>MAIN</v>
      </c>
      <c r="AK2359" t="str" cm="1">
        <f t="array" ref="AK2359">_xlfn._xlws.FILTER(Table4[Column1],ISNUMBER(SEARCH(Table4[Column1],MIS[[#This Row],[OrderUniqueIdentifier]])),"")</f>
        <v>MS</v>
      </c>
    </row>
    <row r="2360" spans="1:37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>
        <f>_xlfn.XLOOKUP(MIS[[#This Row],[TRADING SYMBOL]],[1]Sheet1!$D:$D,[1]Sheet1!$C:$C)</f>
        <v>136.6</v>
      </c>
      <c r="AE2360">
        <f>MIS[[#This Row],[OrderAverageTradedPrice]]*MIS[[#This Row],[OrderQuantity]]</f>
        <v>30165.99999999984</v>
      </c>
      <c r="AF2360">
        <f>MIS[[#This Row],[LTP]]*MIS[[#This Row],[OrderQuantity]]</f>
        <v>24588</v>
      </c>
      <c r="AG2360">
        <f>IF(MIS[[#This Row],[OrderSide]]="SELL",MIS[[#This Row],[VALUE]]-MIS[[#This Row],[LIVE_VALUE]],MIS[[#This Row],[LIVE_VALUE]]-MIS[[#This Row],[VALUE]])</f>
        <v>-5577.9999999998399</v>
      </c>
      <c r="AH2360" t="str" cm="1">
        <f t="array" ref="AH2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0" t="str">
        <f>MIS[[#This Row],[TRADING SYMBOL]]</f>
        <v>SENSEX2552083300CE</v>
      </c>
      <c r="AJ2360" t="str">
        <f>IF(RIGHT(MIS[[#This Row],[Main/Hedge]],4)="MAIN","MAIN","HEDGE")</f>
        <v>MAIN</v>
      </c>
      <c r="AK2360" t="str" cm="1">
        <f t="array" ref="AK2360">_xlfn._xlws.FILTER(Table4[Column1],ISNUMBER(SEARCH(Table4[Column1],MIS[[#This Row],[OrderUniqueIdentifier]])),"")</f>
        <v>MS</v>
      </c>
    </row>
    <row r="2361" spans="1:37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>
        <f>_xlfn.XLOOKUP(MIS[[#This Row],[TRADING SYMBOL]],[1]Sheet1!$D:$D,[1]Sheet1!$C:$C)</f>
        <v>118.35</v>
      </c>
      <c r="AE2361">
        <f>MIS[[#This Row],[OrderAverageTradedPrice]]*MIS[[#This Row],[OrderQuantity]]</f>
        <v>14705.000000000002</v>
      </c>
      <c r="AF2361">
        <f>MIS[[#This Row],[LTP]]*MIS[[#This Row],[OrderQuantity]]</f>
        <v>11835</v>
      </c>
      <c r="AG2361">
        <f>IF(MIS[[#This Row],[OrderSide]]="SELL",MIS[[#This Row],[VALUE]]-MIS[[#This Row],[LIVE_VALUE]],MIS[[#This Row],[LIVE_VALUE]]-MIS[[#This Row],[VALUE]])</f>
        <v>-2870.0000000000018</v>
      </c>
      <c r="AH2361" t="str" cm="1">
        <f t="array" ref="AH2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1" t="str">
        <f>MIS[[#This Row],[TRADING SYMBOL]]</f>
        <v>SENSEX2552083400CE</v>
      </c>
      <c r="AJ2361" t="str">
        <f>IF(RIGHT(MIS[[#This Row],[Main/Hedge]],4)="MAIN","MAIN","HEDGE")</f>
        <v>MAIN</v>
      </c>
      <c r="AK2361" t="str" cm="1">
        <f t="array" ref="AK2361">_xlfn._xlws.FILTER(Table4[Column1],ISNUMBER(SEARCH(Table4[Column1],MIS[[#This Row],[OrderUniqueIdentifier]])),"")</f>
        <v>MS</v>
      </c>
    </row>
    <row r="2362" spans="1:37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>
        <f>_xlfn.XLOOKUP(MIS[[#This Row],[TRADING SYMBOL]],[1]Sheet1!$D:$D,[1]Sheet1!$C:$C)</f>
        <v>136.6</v>
      </c>
      <c r="AE2362">
        <f>MIS[[#This Row],[OrderAverageTradedPrice]]*MIS[[#This Row],[OrderQuantity]]</f>
        <v>30056.999999999942</v>
      </c>
      <c r="AF2362">
        <f>MIS[[#This Row],[LTP]]*MIS[[#This Row],[OrderQuantity]]</f>
        <v>24588</v>
      </c>
      <c r="AG2362">
        <f>IF(MIS[[#This Row],[OrderSide]]="SELL",MIS[[#This Row],[VALUE]]-MIS[[#This Row],[LIVE_VALUE]],MIS[[#This Row],[LIVE_VALUE]]-MIS[[#This Row],[VALUE]])</f>
        <v>-5468.9999999999418</v>
      </c>
      <c r="AH2362" t="str" cm="1">
        <f t="array" ref="AH2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2" t="str">
        <f>MIS[[#This Row],[TRADING SYMBOL]]</f>
        <v>SENSEX2552083300CE</v>
      </c>
      <c r="AJ2362" t="str">
        <f>IF(RIGHT(MIS[[#This Row],[Main/Hedge]],4)="MAIN","MAIN","HEDGE")</f>
        <v>MAIN</v>
      </c>
      <c r="AK2362" t="str" cm="1">
        <f t="array" ref="AK2362">_xlfn._xlws.FILTER(Table4[Column1],ISNUMBER(SEARCH(Table4[Column1],MIS[[#This Row],[OrderUniqueIdentifier]])),"")</f>
        <v>MS</v>
      </c>
    </row>
    <row r="2363" spans="1:37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>
        <f>_xlfn.XLOOKUP(MIS[[#This Row],[TRADING SYMBOL]],[1]Sheet1!$D:$D,[1]Sheet1!$C:$C)</f>
        <v>118.35</v>
      </c>
      <c r="AE2363">
        <f>MIS[[#This Row],[OrderAverageTradedPrice]]*MIS[[#This Row],[OrderQuantity]]</f>
        <v>26579.99999999988</v>
      </c>
      <c r="AF2363">
        <f>MIS[[#This Row],[LTP]]*MIS[[#This Row],[OrderQuantity]]</f>
        <v>21303</v>
      </c>
      <c r="AG2363">
        <f>IF(MIS[[#This Row],[OrderSide]]="SELL",MIS[[#This Row],[VALUE]]-MIS[[#This Row],[LIVE_VALUE]],MIS[[#This Row],[LIVE_VALUE]]-MIS[[#This Row],[VALUE]])</f>
        <v>-5276.9999999998799</v>
      </c>
      <c r="AH2363" t="str" cm="1">
        <f t="array" ref="AH2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3" t="str">
        <f>MIS[[#This Row],[TRADING SYMBOL]]</f>
        <v>SENSEX2552083400CE</v>
      </c>
      <c r="AJ2363" t="str">
        <f>IF(RIGHT(MIS[[#This Row],[Main/Hedge]],4)="MAIN","MAIN","HEDGE")</f>
        <v>MAIN</v>
      </c>
      <c r="AK2363" t="str" cm="1">
        <f t="array" ref="AK2363">_xlfn._xlws.FILTER(Table4[Column1],ISNUMBER(SEARCH(Table4[Column1],MIS[[#This Row],[OrderUniqueIdentifier]])),"")</f>
        <v>MS</v>
      </c>
    </row>
    <row r="2364" spans="1:37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>
        <f>_xlfn.XLOOKUP(MIS[[#This Row],[TRADING SYMBOL]],[1]Sheet1!$D:$D,[1]Sheet1!$C:$C)</f>
        <v>118.35</v>
      </c>
      <c r="AE2364">
        <f>MIS[[#This Row],[OrderAverageTradedPrice]]*MIS[[#This Row],[OrderQuantity]]</f>
        <v>2947</v>
      </c>
      <c r="AF2364">
        <f>MIS[[#This Row],[LTP]]*MIS[[#This Row],[OrderQuantity]]</f>
        <v>2367</v>
      </c>
      <c r="AG2364">
        <f>IF(MIS[[#This Row],[OrderSide]]="SELL",MIS[[#This Row],[VALUE]]-MIS[[#This Row],[LIVE_VALUE]],MIS[[#This Row],[LIVE_VALUE]]-MIS[[#This Row],[VALUE]])</f>
        <v>-580</v>
      </c>
      <c r="AH2364" t="str" cm="1">
        <f t="array" ref="AH2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4" t="str">
        <f>MIS[[#This Row],[TRADING SYMBOL]]</f>
        <v>SENSEX2552083400CE</v>
      </c>
      <c r="AJ2364" t="str">
        <f>IF(RIGHT(MIS[[#This Row],[Main/Hedge]],4)="MAIN","MAIN","HEDGE")</f>
        <v>MAIN</v>
      </c>
      <c r="AK2364" t="str" cm="1">
        <f t="array" ref="AK2364">_xlfn._xlws.FILTER(Table4[Column1],ISNUMBER(SEARCH(Table4[Column1],MIS[[#This Row],[OrderUniqueIdentifier]])),"")</f>
        <v>MS</v>
      </c>
    </row>
    <row r="2365" spans="1:37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>
        <f>_xlfn.XLOOKUP(MIS[[#This Row],[TRADING SYMBOL]],[1]Sheet1!$D:$D,[1]Sheet1!$C:$C)</f>
        <v>136.6</v>
      </c>
      <c r="AE2365">
        <f>MIS[[#This Row],[OrderAverageTradedPrice]]*MIS[[#This Row],[OrderQuantity]]</f>
        <v>3347</v>
      </c>
      <c r="AF2365">
        <f>MIS[[#This Row],[LTP]]*MIS[[#This Row],[OrderQuantity]]</f>
        <v>2732</v>
      </c>
      <c r="AG2365">
        <f>IF(MIS[[#This Row],[OrderSide]]="SELL",MIS[[#This Row],[VALUE]]-MIS[[#This Row],[LIVE_VALUE]],MIS[[#This Row],[LIVE_VALUE]]-MIS[[#This Row],[VALUE]])</f>
        <v>-615</v>
      </c>
      <c r="AH2365" t="str" cm="1">
        <f t="array" ref="AH2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5" t="str">
        <f>MIS[[#This Row],[TRADING SYMBOL]]</f>
        <v>SENSEX2552083300CE</v>
      </c>
      <c r="AJ2365" t="str">
        <f>IF(RIGHT(MIS[[#This Row],[Main/Hedge]],4)="MAIN","MAIN","HEDGE")</f>
        <v>MAIN</v>
      </c>
      <c r="AK2365" t="str" cm="1">
        <f t="array" ref="AK2365">_xlfn._xlws.FILTER(Table4[Column1],ISNUMBER(SEARCH(Table4[Column1],MIS[[#This Row],[OrderUniqueIdentifier]])),"")</f>
        <v>MS</v>
      </c>
    </row>
    <row r="2366" spans="1:37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>
        <f>_xlfn.XLOOKUP(MIS[[#This Row],[TRADING SYMBOL]],[1]Sheet1!$D:$D,[1]Sheet1!$C:$C)</f>
        <v>118.35</v>
      </c>
      <c r="AE2366">
        <f>MIS[[#This Row],[OrderAverageTradedPrice]]*MIS[[#This Row],[OrderQuantity]]</f>
        <v>2950</v>
      </c>
      <c r="AF2366">
        <f>MIS[[#This Row],[LTP]]*MIS[[#This Row],[OrderQuantity]]</f>
        <v>2367</v>
      </c>
      <c r="AG2366">
        <f>IF(MIS[[#This Row],[OrderSide]]="SELL",MIS[[#This Row],[VALUE]]-MIS[[#This Row],[LIVE_VALUE]],MIS[[#This Row],[LIVE_VALUE]]-MIS[[#This Row],[VALUE]])</f>
        <v>-583</v>
      </c>
      <c r="AH2366" t="str" cm="1">
        <f t="array" ref="AH2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6" t="str">
        <f>MIS[[#This Row],[TRADING SYMBOL]]</f>
        <v>SENSEX2552083400CE</v>
      </c>
      <c r="AJ2366" t="str">
        <f>IF(RIGHT(MIS[[#This Row],[Main/Hedge]],4)="MAIN","MAIN","HEDGE")</f>
        <v>MAIN</v>
      </c>
      <c r="AK2366" t="str" cm="1">
        <f t="array" ref="AK2366">_xlfn._xlws.FILTER(Table4[Column1],ISNUMBER(SEARCH(Table4[Column1],MIS[[#This Row],[OrderUniqueIdentifier]])),"")</f>
        <v>MS</v>
      </c>
    </row>
    <row r="2367" spans="1:37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>
        <f>_xlfn.XLOOKUP(MIS[[#This Row],[TRADING SYMBOL]],[1]Sheet1!$D:$D,[1]Sheet1!$C:$C)</f>
        <v>136.6</v>
      </c>
      <c r="AE2367">
        <f>MIS[[#This Row],[OrderAverageTradedPrice]]*MIS[[#This Row],[OrderQuantity]]</f>
        <v>16735</v>
      </c>
      <c r="AF2367">
        <f>MIS[[#This Row],[LTP]]*MIS[[#This Row],[OrderQuantity]]</f>
        <v>13660</v>
      </c>
      <c r="AG2367">
        <f>IF(MIS[[#This Row],[OrderSide]]="SELL",MIS[[#This Row],[VALUE]]-MIS[[#This Row],[LIVE_VALUE]],MIS[[#This Row],[LIVE_VALUE]]-MIS[[#This Row],[VALUE]])</f>
        <v>-3075</v>
      </c>
      <c r="AH2367" t="str" cm="1">
        <f t="array" ref="AH2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7" t="str">
        <f>MIS[[#This Row],[TRADING SYMBOL]]</f>
        <v>SENSEX2552083300CE</v>
      </c>
      <c r="AJ2367" t="str">
        <f>IF(RIGHT(MIS[[#This Row],[Main/Hedge]],4)="MAIN","MAIN","HEDGE")</f>
        <v>MAIN</v>
      </c>
      <c r="AK2367" t="str" cm="1">
        <f t="array" ref="AK2367">_xlfn._xlws.FILTER(Table4[Column1],ISNUMBER(SEARCH(Table4[Column1],MIS[[#This Row],[OrderUniqueIdentifier]])),"")</f>
        <v>MS</v>
      </c>
    </row>
    <row r="2368" spans="1:37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>
        <f>_xlfn.XLOOKUP(MIS[[#This Row],[TRADING SYMBOL]],[1]Sheet1!$D:$D,[1]Sheet1!$C:$C)</f>
        <v>136.6</v>
      </c>
      <c r="AE2368">
        <f>MIS[[#This Row],[OrderAverageTradedPrice]]*MIS[[#This Row],[OrderQuantity]]</f>
        <v>13368</v>
      </c>
      <c r="AF2368">
        <f>MIS[[#This Row],[LTP]]*MIS[[#This Row],[OrderQuantity]]</f>
        <v>10928</v>
      </c>
      <c r="AG2368">
        <f>IF(MIS[[#This Row],[OrderSide]]="SELL",MIS[[#This Row],[VALUE]]-MIS[[#This Row],[LIVE_VALUE]],MIS[[#This Row],[LIVE_VALUE]]-MIS[[#This Row],[VALUE]])</f>
        <v>-2440</v>
      </c>
      <c r="AH2368" t="str" cm="1">
        <f t="array" ref="AH2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8" t="str">
        <f>MIS[[#This Row],[TRADING SYMBOL]]</f>
        <v>SENSEX2552083300CE</v>
      </c>
      <c r="AJ2368" t="str">
        <f>IF(RIGHT(MIS[[#This Row],[Main/Hedge]],4)="MAIN","MAIN","HEDGE")</f>
        <v>MAIN</v>
      </c>
      <c r="AK2368" t="str" cm="1">
        <f t="array" ref="AK2368">_xlfn._xlws.FILTER(Table4[Column1],ISNUMBER(SEARCH(Table4[Column1],MIS[[#This Row],[OrderUniqueIdentifier]])),"")</f>
        <v>MS</v>
      </c>
    </row>
    <row r="2369" spans="1:37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>
        <f>_xlfn.XLOOKUP(MIS[[#This Row],[TRADING SYMBOL]],[1]Sheet1!$D:$D,[1]Sheet1!$C:$C)</f>
        <v>118.35</v>
      </c>
      <c r="AE2369">
        <f>MIS[[#This Row],[OrderAverageTradedPrice]]*MIS[[#This Row],[OrderQuantity]]</f>
        <v>5871</v>
      </c>
      <c r="AF2369">
        <f>MIS[[#This Row],[LTP]]*MIS[[#This Row],[OrderQuantity]]</f>
        <v>4734</v>
      </c>
      <c r="AG2369">
        <f>IF(MIS[[#This Row],[OrderSide]]="SELL",MIS[[#This Row],[VALUE]]-MIS[[#This Row],[LIVE_VALUE]],MIS[[#This Row],[LIVE_VALUE]]-MIS[[#This Row],[VALUE]])</f>
        <v>-1137</v>
      </c>
      <c r="AH2369" t="str" cm="1">
        <f t="array" ref="AH2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9" t="str">
        <f>MIS[[#This Row],[TRADING SYMBOL]]</f>
        <v>SENSEX2552083400CE</v>
      </c>
      <c r="AJ2369" t="str">
        <f>IF(RIGHT(MIS[[#This Row],[Main/Hedge]],4)="MAIN","MAIN","HEDGE")</f>
        <v>MAIN</v>
      </c>
      <c r="AK2369" t="str" cm="1">
        <f t="array" ref="AK2369">_xlfn._xlws.FILTER(Table4[Column1],ISNUMBER(SEARCH(Table4[Column1],MIS[[#This Row],[OrderUniqueIdentifier]])),"")</f>
        <v>MS</v>
      </c>
    </row>
    <row r="2370" spans="1:37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>
        <f>_xlfn.XLOOKUP(MIS[[#This Row],[TRADING SYMBOL]],[1]Sheet1!$D:$D,[1]Sheet1!$C:$C)</f>
        <v>136.6</v>
      </c>
      <c r="AE2370">
        <f>MIS[[#This Row],[OrderAverageTradedPrice]]*MIS[[#This Row],[OrderQuantity]]</f>
        <v>33518</v>
      </c>
      <c r="AF2370">
        <f>MIS[[#This Row],[LTP]]*MIS[[#This Row],[OrderQuantity]]</f>
        <v>27320</v>
      </c>
      <c r="AG2370">
        <f>IF(MIS[[#This Row],[OrderSide]]="SELL",MIS[[#This Row],[VALUE]]-MIS[[#This Row],[LIVE_VALUE]],MIS[[#This Row],[LIVE_VALUE]]-MIS[[#This Row],[VALUE]])</f>
        <v>-6198</v>
      </c>
      <c r="AH2370" t="str" cm="1">
        <f t="array" ref="AH2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0" t="str">
        <f>MIS[[#This Row],[TRADING SYMBOL]]</f>
        <v>SENSEX2552083300CE</v>
      </c>
      <c r="AJ2370" t="str">
        <f>IF(RIGHT(MIS[[#This Row],[Main/Hedge]],4)="MAIN","MAIN","HEDGE")</f>
        <v>MAIN</v>
      </c>
      <c r="AK2370" t="str" cm="1">
        <f t="array" ref="AK2370">_xlfn._xlws.FILTER(Table4[Column1],ISNUMBER(SEARCH(Table4[Column1],MIS[[#This Row],[OrderUniqueIdentifier]])),"")</f>
        <v>MS</v>
      </c>
    </row>
    <row r="2371" spans="1:37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>
        <f>_xlfn.XLOOKUP(MIS[[#This Row],[TRADING SYMBOL]],[1]Sheet1!$D:$D,[1]Sheet1!$C:$C)</f>
        <v>136.6</v>
      </c>
      <c r="AE2371">
        <f>MIS[[#This Row],[OrderAverageTradedPrice]]*MIS[[#This Row],[OrderQuantity]]</f>
        <v>3345</v>
      </c>
      <c r="AF2371">
        <f>MIS[[#This Row],[LTP]]*MIS[[#This Row],[OrderQuantity]]</f>
        <v>2732</v>
      </c>
      <c r="AG2371">
        <f>IF(MIS[[#This Row],[OrderSide]]="SELL",MIS[[#This Row],[VALUE]]-MIS[[#This Row],[LIVE_VALUE]],MIS[[#This Row],[LIVE_VALUE]]-MIS[[#This Row],[VALUE]])</f>
        <v>-613</v>
      </c>
      <c r="AH2371" t="str" cm="1">
        <f t="array" ref="AH2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1" t="str">
        <f>MIS[[#This Row],[TRADING SYMBOL]]</f>
        <v>SENSEX2552083300CE</v>
      </c>
      <c r="AJ2371" t="str">
        <f>IF(RIGHT(MIS[[#This Row],[Main/Hedge]],4)="MAIN","MAIN","HEDGE")</f>
        <v>MAIN</v>
      </c>
      <c r="AK2371" t="str" cm="1">
        <f t="array" ref="AK2371">_xlfn._xlws.FILTER(Table4[Column1],ISNUMBER(SEARCH(Table4[Column1],MIS[[#This Row],[OrderUniqueIdentifier]])),"")</f>
        <v>MS</v>
      </c>
    </row>
    <row r="2372" spans="1:37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>
        <f>_xlfn.XLOOKUP(MIS[[#This Row],[TRADING SYMBOL]],[1]Sheet1!$D:$D,[1]Sheet1!$C:$C)</f>
        <v>118.35</v>
      </c>
      <c r="AE2372">
        <f>MIS[[#This Row],[OrderAverageTradedPrice]]*MIS[[#This Row],[OrderQuantity]]</f>
        <v>2940</v>
      </c>
      <c r="AF2372">
        <f>MIS[[#This Row],[LTP]]*MIS[[#This Row],[OrderQuantity]]</f>
        <v>2367</v>
      </c>
      <c r="AG2372">
        <f>IF(MIS[[#This Row],[OrderSide]]="SELL",MIS[[#This Row],[VALUE]]-MIS[[#This Row],[LIVE_VALUE]],MIS[[#This Row],[LIVE_VALUE]]-MIS[[#This Row],[VALUE]])</f>
        <v>-573</v>
      </c>
      <c r="AH2372" t="str" cm="1">
        <f t="array" ref="AH2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2" t="str">
        <f>MIS[[#This Row],[TRADING SYMBOL]]</f>
        <v>SENSEX2552083400CE</v>
      </c>
      <c r="AJ2372" t="str">
        <f>IF(RIGHT(MIS[[#This Row],[Main/Hedge]],4)="MAIN","MAIN","HEDGE")</f>
        <v>MAIN</v>
      </c>
      <c r="AK2372" t="str" cm="1">
        <f t="array" ref="AK2372">_xlfn._xlws.FILTER(Table4[Column1],ISNUMBER(SEARCH(Table4[Column1],MIS[[#This Row],[OrderUniqueIdentifier]])),"")</f>
        <v>MS</v>
      </c>
    </row>
    <row r="2373" spans="1:37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>
        <f>_xlfn.XLOOKUP(MIS[[#This Row],[TRADING SYMBOL]],[1]Sheet1!$D:$D,[1]Sheet1!$C:$C)</f>
        <v>136.6</v>
      </c>
      <c r="AE2373">
        <f>MIS[[#This Row],[OrderAverageTradedPrice]]*MIS[[#This Row],[OrderQuantity]]</f>
        <v>3344</v>
      </c>
      <c r="AF2373">
        <f>MIS[[#This Row],[LTP]]*MIS[[#This Row],[OrderQuantity]]</f>
        <v>2732</v>
      </c>
      <c r="AG2373">
        <f>IF(MIS[[#This Row],[OrderSide]]="SELL",MIS[[#This Row],[VALUE]]-MIS[[#This Row],[LIVE_VALUE]],MIS[[#This Row],[LIVE_VALUE]]-MIS[[#This Row],[VALUE]])</f>
        <v>-612</v>
      </c>
      <c r="AH2373" t="str" cm="1">
        <f t="array" ref="AH2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3" t="str">
        <f>MIS[[#This Row],[TRADING SYMBOL]]</f>
        <v>SENSEX2552083300CE</v>
      </c>
      <c r="AJ2373" t="str">
        <f>IF(RIGHT(MIS[[#This Row],[Main/Hedge]],4)="MAIN","MAIN","HEDGE")</f>
        <v>MAIN</v>
      </c>
      <c r="AK2373" t="str" cm="1">
        <f t="array" ref="AK2373">_xlfn._xlws.FILTER(Table4[Column1],ISNUMBER(SEARCH(Table4[Column1],MIS[[#This Row],[OrderUniqueIdentifier]])),"")</f>
        <v>MS</v>
      </c>
    </row>
    <row r="2374" spans="1:37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>
        <f>_xlfn.XLOOKUP(MIS[[#This Row],[TRADING SYMBOL]],[1]Sheet1!$D:$D,[1]Sheet1!$C:$C)</f>
        <v>136.6</v>
      </c>
      <c r="AE2374">
        <f>MIS[[#This Row],[OrderAverageTradedPrice]]*MIS[[#This Row],[OrderQuantity]]</f>
        <v>10048.99999999998</v>
      </c>
      <c r="AF2374">
        <f>MIS[[#This Row],[LTP]]*MIS[[#This Row],[OrderQuantity]]</f>
        <v>8196</v>
      </c>
      <c r="AG2374">
        <f>IF(MIS[[#This Row],[OrderSide]]="SELL",MIS[[#This Row],[VALUE]]-MIS[[#This Row],[LIVE_VALUE]],MIS[[#This Row],[LIVE_VALUE]]-MIS[[#This Row],[VALUE]])</f>
        <v>-1852.99999999998</v>
      </c>
      <c r="AH2374" t="str" cm="1">
        <f t="array" ref="AH2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4" t="str">
        <f>MIS[[#This Row],[TRADING SYMBOL]]</f>
        <v>SENSEX2552083300CE</v>
      </c>
      <c r="AJ2374" t="str">
        <f>IF(RIGHT(MIS[[#This Row],[Main/Hedge]],4)="MAIN","MAIN","HEDGE")</f>
        <v>MAIN</v>
      </c>
      <c r="AK2374" t="str" cm="1">
        <f t="array" ref="AK2374">_xlfn._xlws.FILTER(Table4[Column1],ISNUMBER(SEARCH(Table4[Column1],MIS[[#This Row],[OrderUniqueIdentifier]])),"")</f>
        <v>MS</v>
      </c>
    </row>
    <row r="2375" spans="1:37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>
        <f>_xlfn.XLOOKUP(MIS[[#This Row],[TRADING SYMBOL]],[1]Sheet1!$D:$D,[1]Sheet1!$C:$C)</f>
        <v>118.35</v>
      </c>
      <c r="AE2375">
        <f>MIS[[#This Row],[OrderAverageTradedPrice]]*MIS[[#This Row],[OrderQuantity]]</f>
        <v>2935</v>
      </c>
      <c r="AF2375">
        <f>MIS[[#This Row],[LTP]]*MIS[[#This Row],[OrderQuantity]]</f>
        <v>2367</v>
      </c>
      <c r="AG2375">
        <f>IF(MIS[[#This Row],[OrderSide]]="SELL",MIS[[#This Row],[VALUE]]-MIS[[#This Row],[LIVE_VALUE]],MIS[[#This Row],[LIVE_VALUE]]-MIS[[#This Row],[VALUE]])</f>
        <v>-568</v>
      </c>
      <c r="AH2375" t="str" cm="1">
        <f t="array" ref="AH2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5" t="str">
        <f>MIS[[#This Row],[TRADING SYMBOL]]</f>
        <v>SENSEX2552083400CE</v>
      </c>
      <c r="AJ2375" t="str">
        <f>IF(RIGHT(MIS[[#This Row],[Main/Hedge]],4)="MAIN","MAIN","HEDGE")</f>
        <v>MAIN</v>
      </c>
      <c r="AK2375" t="str" cm="1">
        <f t="array" ref="AK2375">_xlfn._xlws.FILTER(Table4[Column1],ISNUMBER(SEARCH(Table4[Column1],MIS[[#This Row],[OrderUniqueIdentifier]])),"")</f>
        <v>MS</v>
      </c>
    </row>
    <row r="2376" spans="1:37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>
        <f>_xlfn.XLOOKUP(MIS[[#This Row],[TRADING SYMBOL]],[1]Sheet1!$D:$D,[1]Sheet1!$C:$C)</f>
        <v>136.6</v>
      </c>
      <c r="AE2376">
        <f>MIS[[#This Row],[OrderAverageTradedPrice]]*MIS[[#This Row],[OrderQuantity]]</f>
        <v>26726</v>
      </c>
      <c r="AF2376">
        <f>MIS[[#This Row],[LTP]]*MIS[[#This Row],[OrderQuantity]]</f>
        <v>21856</v>
      </c>
      <c r="AG2376">
        <f>IF(MIS[[#This Row],[OrderSide]]="SELL",MIS[[#This Row],[VALUE]]-MIS[[#This Row],[LIVE_VALUE]],MIS[[#This Row],[LIVE_VALUE]]-MIS[[#This Row],[VALUE]])</f>
        <v>-4870</v>
      </c>
      <c r="AH2376" t="str" cm="1">
        <f t="array" ref="AH2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6" t="str">
        <f>MIS[[#This Row],[TRADING SYMBOL]]</f>
        <v>SENSEX2552083300CE</v>
      </c>
      <c r="AJ2376" t="str">
        <f>IF(RIGHT(MIS[[#This Row],[Main/Hedge]],4)="MAIN","MAIN","HEDGE")</f>
        <v>MAIN</v>
      </c>
      <c r="AK2376" t="str" cm="1">
        <f t="array" ref="AK2376">_xlfn._xlws.FILTER(Table4[Column1],ISNUMBER(SEARCH(Table4[Column1],MIS[[#This Row],[OrderUniqueIdentifier]])),"")</f>
        <v>MS</v>
      </c>
    </row>
    <row r="2377" spans="1:37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>
        <f>_xlfn.XLOOKUP(MIS[[#This Row],[TRADING SYMBOL]],[1]Sheet1!$D:$D,[1]Sheet1!$C:$C)</f>
        <v>136.6</v>
      </c>
      <c r="AE2377">
        <f>MIS[[#This Row],[OrderAverageTradedPrice]]*MIS[[#This Row],[OrderQuantity]]</f>
        <v>6682</v>
      </c>
      <c r="AF2377">
        <f>MIS[[#This Row],[LTP]]*MIS[[#This Row],[OrderQuantity]]</f>
        <v>5464</v>
      </c>
      <c r="AG2377">
        <f>IF(MIS[[#This Row],[OrderSide]]="SELL",MIS[[#This Row],[VALUE]]-MIS[[#This Row],[LIVE_VALUE]],MIS[[#This Row],[LIVE_VALUE]]-MIS[[#This Row],[VALUE]])</f>
        <v>-1218</v>
      </c>
      <c r="AH2377" t="str" cm="1">
        <f t="array" ref="AH2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7" t="str">
        <f>MIS[[#This Row],[TRADING SYMBOL]]</f>
        <v>SENSEX2552083300CE</v>
      </c>
      <c r="AJ2377" t="str">
        <f>IF(RIGHT(MIS[[#This Row],[Main/Hedge]],4)="MAIN","MAIN","HEDGE")</f>
        <v>MAIN</v>
      </c>
      <c r="AK2377" t="str" cm="1">
        <f t="array" ref="AK2377">_xlfn._xlws.FILTER(Table4[Column1],ISNUMBER(SEARCH(Table4[Column1],MIS[[#This Row],[OrderUniqueIdentifier]])),"")</f>
        <v>MS</v>
      </c>
    </row>
    <row r="2378" spans="1:37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>
        <f>_xlfn.XLOOKUP(MIS[[#This Row],[TRADING SYMBOL]],[1]Sheet1!$D:$D,[1]Sheet1!$C:$C)</f>
        <v>118.35</v>
      </c>
      <c r="AE2378">
        <f>MIS[[#This Row],[OrderAverageTradedPrice]]*MIS[[#This Row],[OrderQuantity]]</f>
        <v>11774</v>
      </c>
      <c r="AF2378">
        <f>MIS[[#This Row],[LTP]]*MIS[[#This Row],[OrderQuantity]]</f>
        <v>9468</v>
      </c>
      <c r="AG2378">
        <f>IF(MIS[[#This Row],[OrderSide]]="SELL",MIS[[#This Row],[VALUE]]-MIS[[#This Row],[LIVE_VALUE]],MIS[[#This Row],[LIVE_VALUE]]-MIS[[#This Row],[VALUE]])</f>
        <v>-2306</v>
      </c>
      <c r="AH2378" t="str" cm="1">
        <f t="array" ref="AH2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8" t="str">
        <f>MIS[[#This Row],[TRADING SYMBOL]]</f>
        <v>SENSEX2552083400CE</v>
      </c>
      <c r="AJ2378" t="str">
        <f>IF(RIGHT(MIS[[#This Row],[Main/Hedge]],4)="MAIN","MAIN","HEDGE")</f>
        <v>MAIN</v>
      </c>
      <c r="AK2378" t="str" cm="1">
        <f t="array" ref="AK2378">_xlfn._xlws.FILTER(Table4[Column1],ISNUMBER(SEARCH(Table4[Column1],MIS[[#This Row],[OrderUniqueIdentifier]])),"")</f>
        <v>MS</v>
      </c>
    </row>
    <row r="2379" spans="1:37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>
        <f>_xlfn.XLOOKUP(MIS[[#This Row],[TRADING SYMBOL]],[1]Sheet1!$D:$D,[1]Sheet1!$C:$C)</f>
        <v>136.6</v>
      </c>
      <c r="AE2379">
        <f>MIS[[#This Row],[OrderAverageTradedPrice]]*MIS[[#This Row],[OrderQuantity]]</f>
        <v>23516.999999999942</v>
      </c>
      <c r="AF2379">
        <f>MIS[[#This Row],[LTP]]*MIS[[#This Row],[OrderQuantity]]</f>
        <v>19124</v>
      </c>
      <c r="AG2379">
        <f>IF(MIS[[#This Row],[OrderSide]]="SELL",MIS[[#This Row],[VALUE]]-MIS[[#This Row],[LIVE_VALUE]],MIS[[#This Row],[LIVE_VALUE]]-MIS[[#This Row],[VALUE]])</f>
        <v>-4392.9999999999418</v>
      </c>
      <c r="AH2379" t="str" cm="1">
        <f t="array" ref="AH2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9" t="str">
        <f>MIS[[#This Row],[TRADING SYMBOL]]</f>
        <v>SENSEX2552083300CE</v>
      </c>
      <c r="AJ2379" t="str">
        <f>IF(RIGHT(MIS[[#This Row],[Main/Hedge]],4)="MAIN","MAIN","HEDGE")</f>
        <v>MAIN</v>
      </c>
      <c r="AK2379" t="str" cm="1">
        <f t="array" ref="AK2379">_xlfn._xlws.FILTER(Table4[Column1],ISNUMBER(SEARCH(Table4[Column1],MIS[[#This Row],[OrderUniqueIdentifier]])),"")</f>
        <v>MS</v>
      </c>
    </row>
    <row r="2380" spans="1:37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>
        <f>_xlfn.XLOOKUP(MIS[[#This Row],[TRADING SYMBOL]],[1]Sheet1!$D:$D,[1]Sheet1!$C:$C)</f>
        <v>136.6</v>
      </c>
      <c r="AE2380">
        <f>MIS[[#This Row],[OrderAverageTradedPrice]]*MIS[[#This Row],[OrderQuantity]]</f>
        <v>6678</v>
      </c>
      <c r="AF2380">
        <f>MIS[[#This Row],[LTP]]*MIS[[#This Row],[OrderQuantity]]</f>
        <v>5464</v>
      </c>
      <c r="AG2380">
        <f>IF(MIS[[#This Row],[OrderSide]]="SELL",MIS[[#This Row],[VALUE]]-MIS[[#This Row],[LIVE_VALUE]],MIS[[#This Row],[LIVE_VALUE]]-MIS[[#This Row],[VALUE]])</f>
        <v>-1214</v>
      </c>
      <c r="AH2380" t="str" cm="1">
        <f t="array" ref="AH2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0" t="str">
        <f>MIS[[#This Row],[TRADING SYMBOL]]</f>
        <v>SENSEX2552083300CE</v>
      </c>
      <c r="AJ2380" t="str">
        <f>IF(RIGHT(MIS[[#This Row],[Main/Hedge]],4)="MAIN","MAIN","HEDGE")</f>
        <v>MAIN</v>
      </c>
      <c r="AK2380" t="str" cm="1">
        <f t="array" ref="AK2380">_xlfn._xlws.FILTER(Table4[Column1],ISNUMBER(SEARCH(Table4[Column1],MIS[[#This Row],[OrderUniqueIdentifier]])),"")</f>
        <v>MS</v>
      </c>
    </row>
    <row r="2381" spans="1:37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>
        <f>_xlfn.XLOOKUP(MIS[[#This Row],[TRADING SYMBOL]],[1]Sheet1!$D:$D,[1]Sheet1!$C:$C)</f>
        <v>136.6</v>
      </c>
      <c r="AE2381">
        <f>MIS[[#This Row],[OrderAverageTradedPrice]]*MIS[[#This Row],[OrderQuantity]]</f>
        <v>3335</v>
      </c>
      <c r="AF2381">
        <f>MIS[[#This Row],[LTP]]*MIS[[#This Row],[OrderQuantity]]</f>
        <v>2732</v>
      </c>
      <c r="AG2381">
        <f>IF(MIS[[#This Row],[OrderSide]]="SELL",MIS[[#This Row],[VALUE]]-MIS[[#This Row],[LIVE_VALUE]],MIS[[#This Row],[LIVE_VALUE]]-MIS[[#This Row],[VALUE]])</f>
        <v>-603</v>
      </c>
      <c r="AH2381" t="str" cm="1">
        <f t="array" ref="AH2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1" t="str">
        <f>MIS[[#This Row],[TRADING SYMBOL]]</f>
        <v>SENSEX2552083300CE</v>
      </c>
      <c r="AJ2381" t="str">
        <f>IF(RIGHT(MIS[[#This Row],[Main/Hedge]],4)="MAIN","MAIN","HEDGE")</f>
        <v>MAIN</v>
      </c>
      <c r="AK2381" t="str" cm="1">
        <f t="array" ref="AK2381">_xlfn._xlws.FILTER(Table4[Column1],ISNUMBER(SEARCH(Table4[Column1],MIS[[#This Row],[OrderUniqueIdentifier]])),"")</f>
        <v>MS</v>
      </c>
    </row>
    <row r="2382" spans="1:37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>
        <f>_xlfn.XLOOKUP(MIS[[#This Row],[TRADING SYMBOL]],[1]Sheet1!$D:$D,[1]Sheet1!$C:$C)</f>
        <v>118.35</v>
      </c>
      <c r="AE2382">
        <f>MIS[[#This Row],[OrderAverageTradedPrice]]*MIS[[#This Row],[OrderQuantity]]</f>
        <v>2955</v>
      </c>
      <c r="AF2382">
        <f>MIS[[#This Row],[LTP]]*MIS[[#This Row],[OrderQuantity]]</f>
        <v>2367</v>
      </c>
      <c r="AG2382">
        <f>IF(MIS[[#This Row],[OrderSide]]="SELL",MIS[[#This Row],[VALUE]]-MIS[[#This Row],[LIVE_VALUE]],MIS[[#This Row],[LIVE_VALUE]]-MIS[[#This Row],[VALUE]])</f>
        <v>-588</v>
      </c>
      <c r="AH2382" t="str" cm="1">
        <f t="array" ref="AH2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2" t="str">
        <f>MIS[[#This Row],[TRADING SYMBOL]]</f>
        <v>SENSEX2552083400CE</v>
      </c>
      <c r="AJ2382" t="str">
        <f>IF(RIGHT(MIS[[#This Row],[Main/Hedge]],4)="MAIN","MAIN","HEDGE")</f>
        <v>MAIN</v>
      </c>
      <c r="AK2382" t="str" cm="1">
        <f t="array" ref="AK2382">_xlfn._xlws.FILTER(Table4[Column1],ISNUMBER(SEARCH(Table4[Column1],MIS[[#This Row],[OrderUniqueIdentifier]])),"")</f>
        <v>MS</v>
      </c>
    </row>
    <row r="2383" spans="1:37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>
        <f>_xlfn.XLOOKUP(MIS[[#This Row],[TRADING SYMBOL]],[1]Sheet1!$D:$D,[1]Sheet1!$C:$C)</f>
        <v>118.35</v>
      </c>
      <c r="AE2383">
        <f>MIS[[#This Row],[OrderAverageTradedPrice]]*MIS[[#This Row],[OrderQuantity]]</f>
        <v>2934</v>
      </c>
      <c r="AF2383">
        <f>MIS[[#This Row],[LTP]]*MIS[[#This Row],[OrderQuantity]]</f>
        <v>2367</v>
      </c>
      <c r="AG2383">
        <f>IF(MIS[[#This Row],[OrderSide]]="SELL",MIS[[#This Row],[VALUE]]-MIS[[#This Row],[LIVE_VALUE]],MIS[[#This Row],[LIVE_VALUE]]-MIS[[#This Row],[VALUE]])</f>
        <v>-567</v>
      </c>
      <c r="AH2383" t="str" cm="1">
        <f t="array" ref="AH2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3" t="str">
        <f>MIS[[#This Row],[TRADING SYMBOL]]</f>
        <v>SENSEX2552083400CE</v>
      </c>
      <c r="AJ2383" t="str">
        <f>IF(RIGHT(MIS[[#This Row],[Main/Hedge]],4)="MAIN","MAIN","HEDGE")</f>
        <v>MAIN</v>
      </c>
      <c r="AK2383" t="str" cm="1">
        <f t="array" ref="AK2383">_xlfn._xlws.FILTER(Table4[Column1],ISNUMBER(SEARCH(Table4[Column1],MIS[[#This Row],[OrderUniqueIdentifier]])),"")</f>
        <v>MS</v>
      </c>
    </row>
    <row r="2384" spans="1:37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>
        <f>_xlfn.XLOOKUP(MIS[[#This Row],[TRADING SYMBOL]],[1]Sheet1!$D:$D,[1]Sheet1!$C:$C)</f>
        <v>104.4</v>
      </c>
      <c r="AE2384">
        <f>MIS[[#This Row],[OrderAverageTradedPrice]]*MIS[[#This Row],[OrderQuantity]]</f>
        <v>2590</v>
      </c>
      <c r="AF2384">
        <f>MIS[[#This Row],[LTP]]*MIS[[#This Row],[OrderQuantity]]</f>
        <v>2088</v>
      </c>
      <c r="AG2384">
        <f>IF(MIS[[#This Row],[OrderSide]]="SELL",MIS[[#This Row],[VALUE]]-MIS[[#This Row],[LIVE_VALUE]],MIS[[#This Row],[LIVE_VALUE]]-MIS[[#This Row],[VALUE]])</f>
        <v>-502</v>
      </c>
      <c r="AH2384" t="str" cm="1">
        <f t="array" ref="AH2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4" t="str">
        <f>MIS[[#This Row],[TRADING SYMBOL]]</f>
        <v>SENSEX2552083500CE</v>
      </c>
      <c r="AJ2384" t="str">
        <f>IF(RIGHT(MIS[[#This Row],[Main/Hedge]],4)="MAIN","MAIN","HEDGE")</f>
        <v>MAIN</v>
      </c>
      <c r="AK2384" t="str" cm="1">
        <f t="array" ref="AK2384">_xlfn._xlws.FILTER(Table4[Column1],ISNUMBER(SEARCH(Table4[Column1],MIS[[#This Row],[OrderUniqueIdentifier]])),"")</f>
        <v>MS</v>
      </c>
    </row>
    <row r="2385" spans="1:37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>
        <f>_xlfn.XLOOKUP(MIS[[#This Row],[TRADING SYMBOL]],[1]Sheet1!$D:$D,[1]Sheet1!$C:$C)</f>
        <v>136.6</v>
      </c>
      <c r="AE2385">
        <f>MIS[[#This Row],[OrderAverageTradedPrice]]*MIS[[#This Row],[OrderQuantity]]</f>
        <v>3340</v>
      </c>
      <c r="AF2385">
        <f>MIS[[#This Row],[LTP]]*MIS[[#This Row],[OrderQuantity]]</f>
        <v>2732</v>
      </c>
      <c r="AG2385">
        <f>IF(MIS[[#This Row],[OrderSide]]="SELL",MIS[[#This Row],[VALUE]]-MIS[[#This Row],[LIVE_VALUE]],MIS[[#This Row],[LIVE_VALUE]]-MIS[[#This Row],[VALUE]])</f>
        <v>-608</v>
      </c>
      <c r="AH2385" t="str" cm="1">
        <f t="array" ref="AH2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5" t="str">
        <f>MIS[[#This Row],[TRADING SYMBOL]]</f>
        <v>SENSEX2552083300CE</v>
      </c>
      <c r="AJ2385" t="str">
        <f>IF(RIGHT(MIS[[#This Row],[Main/Hedge]],4)="MAIN","MAIN","HEDGE")</f>
        <v>MAIN</v>
      </c>
      <c r="AK2385" t="str" cm="1">
        <f t="array" ref="AK2385">_xlfn._xlws.FILTER(Table4[Column1],ISNUMBER(SEARCH(Table4[Column1],MIS[[#This Row],[OrderUniqueIdentifier]])),"")</f>
        <v>MS</v>
      </c>
    </row>
    <row r="2386" spans="1:37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>
        <f>_xlfn.XLOOKUP(MIS[[#This Row],[TRADING SYMBOL]],[1]Sheet1!$D:$D,[1]Sheet1!$C:$C)</f>
        <v>118.35</v>
      </c>
      <c r="AE2386">
        <f>MIS[[#This Row],[OrderAverageTradedPrice]]*MIS[[#This Row],[OrderQuantity]]</f>
        <v>2944</v>
      </c>
      <c r="AF2386">
        <f>MIS[[#This Row],[LTP]]*MIS[[#This Row],[OrderQuantity]]</f>
        <v>2367</v>
      </c>
      <c r="AG2386">
        <f>IF(MIS[[#This Row],[OrderSide]]="SELL",MIS[[#This Row],[VALUE]]-MIS[[#This Row],[LIVE_VALUE]],MIS[[#This Row],[LIVE_VALUE]]-MIS[[#This Row],[VALUE]])</f>
        <v>-577</v>
      </c>
      <c r="AH2386" t="str" cm="1">
        <f t="array" ref="AH2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6" t="str">
        <f>MIS[[#This Row],[TRADING SYMBOL]]</f>
        <v>SENSEX2552083400CE</v>
      </c>
      <c r="AJ2386" t="str">
        <f>IF(RIGHT(MIS[[#This Row],[Main/Hedge]],4)="MAIN","MAIN","HEDGE")</f>
        <v>MAIN</v>
      </c>
      <c r="AK2386" t="str" cm="1">
        <f t="array" ref="AK2386">_xlfn._xlws.FILTER(Table4[Column1],ISNUMBER(SEARCH(Table4[Column1],MIS[[#This Row],[OrderUniqueIdentifier]])),"")</f>
        <v>MS</v>
      </c>
    </row>
    <row r="2387" spans="1:37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>
        <f>_xlfn.XLOOKUP(MIS[[#This Row],[TRADING SYMBOL]],[1]Sheet1!$D:$D,[1]Sheet1!$C:$C)</f>
        <v>136.6</v>
      </c>
      <c r="AE2387">
        <f>MIS[[#This Row],[OrderAverageTradedPrice]]*MIS[[#This Row],[OrderQuantity]]</f>
        <v>13472</v>
      </c>
      <c r="AF2387">
        <f>MIS[[#This Row],[LTP]]*MIS[[#This Row],[OrderQuantity]]</f>
        <v>10928</v>
      </c>
      <c r="AG2387">
        <f>IF(MIS[[#This Row],[OrderSide]]="SELL",MIS[[#This Row],[VALUE]]-MIS[[#This Row],[LIVE_VALUE]],MIS[[#This Row],[LIVE_VALUE]]-MIS[[#This Row],[VALUE]])</f>
        <v>-2544</v>
      </c>
      <c r="AH2387" t="str" cm="1">
        <f t="array" ref="AH2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7" t="str">
        <f>MIS[[#This Row],[TRADING SYMBOL]]</f>
        <v>SENSEX2552083300CE</v>
      </c>
      <c r="AJ2387" t="str">
        <f>IF(RIGHT(MIS[[#This Row],[Main/Hedge]],4)="MAIN","MAIN","HEDGE")</f>
        <v>MAIN</v>
      </c>
      <c r="AK2387" t="str" cm="1">
        <f t="array" ref="AK2387">_xlfn._xlws.FILTER(Table4[Column1],ISNUMBER(SEARCH(Table4[Column1],MIS[[#This Row],[OrderUniqueIdentifier]])),"")</f>
        <v>MS</v>
      </c>
    </row>
    <row r="2388" spans="1:37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>
        <f>_xlfn.XLOOKUP(MIS[[#This Row],[TRADING SYMBOL]],[1]Sheet1!$D:$D,[1]Sheet1!$C:$C)</f>
        <v>136.6</v>
      </c>
      <c r="AE2388">
        <f>MIS[[#This Row],[OrderAverageTradedPrice]]*MIS[[#This Row],[OrderQuantity]]</f>
        <v>3340</v>
      </c>
      <c r="AF2388">
        <f>MIS[[#This Row],[LTP]]*MIS[[#This Row],[OrderQuantity]]</f>
        <v>2732</v>
      </c>
      <c r="AG2388">
        <f>IF(MIS[[#This Row],[OrderSide]]="SELL",MIS[[#This Row],[VALUE]]-MIS[[#This Row],[LIVE_VALUE]],MIS[[#This Row],[LIVE_VALUE]]-MIS[[#This Row],[VALUE]])</f>
        <v>-608</v>
      </c>
      <c r="AH2388" t="str" cm="1">
        <f t="array" ref="AH2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8" t="str">
        <f>MIS[[#This Row],[TRADING SYMBOL]]</f>
        <v>SENSEX2552083300CE</v>
      </c>
      <c r="AJ2388" t="str">
        <f>IF(RIGHT(MIS[[#This Row],[Main/Hedge]],4)="MAIN","MAIN","HEDGE")</f>
        <v>MAIN</v>
      </c>
      <c r="AK2388" t="str" cm="1">
        <f t="array" ref="AK2388">_xlfn._xlws.FILTER(Table4[Column1],ISNUMBER(SEARCH(Table4[Column1],MIS[[#This Row],[OrderUniqueIdentifier]])),"")</f>
        <v>MS</v>
      </c>
    </row>
    <row r="2389" spans="1:37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>
        <f>_xlfn.XLOOKUP(MIS[[#This Row],[TRADING SYMBOL]],[1]Sheet1!$D:$D,[1]Sheet1!$C:$C)</f>
        <v>136.6</v>
      </c>
      <c r="AE2389">
        <f>MIS[[#This Row],[OrderAverageTradedPrice]]*MIS[[#This Row],[OrderQuantity]]</f>
        <v>6693</v>
      </c>
      <c r="AF2389">
        <f>MIS[[#This Row],[LTP]]*MIS[[#This Row],[OrderQuantity]]</f>
        <v>5464</v>
      </c>
      <c r="AG2389">
        <f>IF(MIS[[#This Row],[OrderSide]]="SELL",MIS[[#This Row],[VALUE]]-MIS[[#This Row],[LIVE_VALUE]],MIS[[#This Row],[LIVE_VALUE]]-MIS[[#This Row],[VALUE]])</f>
        <v>-1229</v>
      </c>
      <c r="AH2389" t="str" cm="1">
        <f t="array" ref="AH2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9" t="str">
        <f>MIS[[#This Row],[TRADING SYMBOL]]</f>
        <v>SENSEX2552083300CE</v>
      </c>
      <c r="AJ2389" t="str">
        <f>IF(RIGHT(MIS[[#This Row],[Main/Hedge]],4)="MAIN","MAIN","HEDGE")</f>
        <v>MAIN</v>
      </c>
      <c r="AK2389" t="str" cm="1">
        <f t="array" ref="AK2389">_xlfn._xlws.FILTER(Table4[Column1],ISNUMBER(SEARCH(Table4[Column1],MIS[[#This Row],[OrderUniqueIdentifier]])),"")</f>
        <v>MS</v>
      </c>
    </row>
    <row r="2390" spans="1:37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>
        <f>_xlfn.XLOOKUP(MIS[[#This Row],[TRADING SYMBOL]],[1]Sheet1!$D:$D,[1]Sheet1!$C:$C)</f>
        <v>136.6</v>
      </c>
      <c r="AE2390">
        <f>MIS[[#This Row],[OrderAverageTradedPrice]]*MIS[[#This Row],[OrderQuantity]]</f>
        <v>10011</v>
      </c>
      <c r="AF2390">
        <f>MIS[[#This Row],[LTP]]*MIS[[#This Row],[OrderQuantity]]</f>
        <v>8196</v>
      </c>
      <c r="AG2390">
        <f>IF(MIS[[#This Row],[OrderSide]]="SELL",MIS[[#This Row],[VALUE]]-MIS[[#This Row],[LIVE_VALUE]],MIS[[#This Row],[LIVE_VALUE]]-MIS[[#This Row],[VALUE]])</f>
        <v>-1815</v>
      </c>
      <c r="AH2390" t="str" cm="1">
        <f t="array" ref="AH2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0" t="str">
        <f>MIS[[#This Row],[TRADING SYMBOL]]</f>
        <v>SENSEX2552083300CE</v>
      </c>
      <c r="AJ2390" t="str">
        <f>IF(RIGHT(MIS[[#This Row],[Main/Hedge]],4)="MAIN","MAIN","HEDGE")</f>
        <v>MAIN</v>
      </c>
      <c r="AK2390" t="str" cm="1">
        <f t="array" ref="AK2390">_xlfn._xlws.FILTER(Table4[Column1],ISNUMBER(SEARCH(Table4[Column1],MIS[[#This Row],[OrderUniqueIdentifier]])),"")</f>
        <v>MS</v>
      </c>
    </row>
    <row r="2391" spans="1:37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>
        <f>_xlfn.XLOOKUP(MIS[[#This Row],[TRADING SYMBOL]],[1]Sheet1!$D:$D,[1]Sheet1!$C:$C)</f>
        <v>118.35</v>
      </c>
      <c r="AE2391">
        <f>MIS[[#This Row],[OrderAverageTradedPrice]]*MIS[[#This Row],[OrderQuantity]]</f>
        <v>29485.000000000004</v>
      </c>
      <c r="AF2391">
        <f>MIS[[#This Row],[LTP]]*MIS[[#This Row],[OrderQuantity]]</f>
        <v>23670</v>
      </c>
      <c r="AG2391">
        <f>IF(MIS[[#This Row],[OrderSide]]="SELL",MIS[[#This Row],[VALUE]]-MIS[[#This Row],[LIVE_VALUE]],MIS[[#This Row],[LIVE_VALUE]]-MIS[[#This Row],[VALUE]])</f>
        <v>-5815.0000000000036</v>
      </c>
      <c r="AH2391" t="str" cm="1">
        <f t="array" ref="AH2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1" t="str">
        <f>MIS[[#This Row],[TRADING SYMBOL]]</f>
        <v>SENSEX2552083400CE</v>
      </c>
      <c r="AJ2391" t="str">
        <f>IF(RIGHT(MIS[[#This Row],[Main/Hedge]],4)="MAIN","MAIN","HEDGE")</f>
        <v>MAIN</v>
      </c>
      <c r="AK2391" t="str" cm="1">
        <f t="array" ref="AK2391">_xlfn._xlws.FILTER(Table4[Column1],ISNUMBER(SEARCH(Table4[Column1],MIS[[#This Row],[OrderUniqueIdentifier]])),"")</f>
        <v>MS</v>
      </c>
    </row>
    <row r="2392" spans="1:37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>
        <f>_xlfn.XLOOKUP(MIS[[#This Row],[TRADING SYMBOL]],[1]Sheet1!$D:$D,[1]Sheet1!$C:$C)</f>
        <v>118.35</v>
      </c>
      <c r="AE2392">
        <f>MIS[[#This Row],[OrderAverageTradedPrice]]*MIS[[#This Row],[OrderQuantity]]</f>
        <v>2936</v>
      </c>
      <c r="AF2392">
        <f>MIS[[#This Row],[LTP]]*MIS[[#This Row],[OrderQuantity]]</f>
        <v>2367</v>
      </c>
      <c r="AG2392">
        <f>IF(MIS[[#This Row],[OrderSide]]="SELL",MIS[[#This Row],[VALUE]]-MIS[[#This Row],[LIVE_VALUE]],MIS[[#This Row],[LIVE_VALUE]]-MIS[[#This Row],[VALUE]])</f>
        <v>-569</v>
      </c>
      <c r="AH2392" t="str" cm="1">
        <f t="array" ref="AH2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2" t="str">
        <f>MIS[[#This Row],[TRADING SYMBOL]]</f>
        <v>SENSEX2552083400CE</v>
      </c>
      <c r="AJ2392" t="str">
        <f>IF(RIGHT(MIS[[#This Row],[Main/Hedge]],4)="MAIN","MAIN","HEDGE")</f>
        <v>MAIN</v>
      </c>
      <c r="AK2392" t="str" cm="1">
        <f t="array" ref="AK2392">_xlfn._xlws.FILTER(Table4[Column1],ISNUMBER(SEARCH(Table4[Column1],MIS[[#This Row],[OrderUniqueIdentifier]])),"")</f>
        <v>MS</v>
      </c>
    </row>
    <row r="2393" spans="1:37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>
        <f>_xlfn.XLOOKUP(MIS[[#This Row],[TRADING SYMBOL]],[1]Sheet1!$D:$D,[1]Sheet1!$C:$C)</f>
        <v>104.4</v>
      </c>
      <c r="AE2393">
        <f>MIS[[#This Row],[OrderAverageTradedPrice]]*MIS[[#This Row],[OrderQuantity]]</f>
        <v>2585</v>
      </c>
      <c r="AF2393">
        <f>MIS[[#This Row],[LTP]]*MIS[[#This Row],[OrderQuantity]]</f>
        <v>2088</v>
      </c>
      <c r="AG2393">
        <f>IF(MIS[[#This Row],[OrderSide]]="SELL",MIS[[#This Row],[VALUE]]-MIS[[#This Row],[LIVE_VALUE]],MIS[[#This Row],[LIVE_VALUE]]-MIS[[#This Row],[VALUE]])</f>
        <v>-497</v>
      </c>
      <c r="AH2393" t="str" cm="1">
        <f t="array" ref="AH2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3" t="str">
        <f>MIS[[#This Row],[TRADING SYMBOL]]</f>
        <v>SENSEX2552083500CE</v>
      </c>
      <c r="AJ2393" t="str">
        <f>IF(RIGHT(MIS[[#This Row],[Main/Hedge]],4)="MAIN","MAIN","HEDGE")</f>
        <v>MAIN</v>
      </c>
      <c r="AK2393" t="str" cm="1">
        <f t="array" ref="AK2393">_xlfn._xlws.FILTER(Table4[Column1],ISNUMBER(SEARCH(Table4[Column1],MIS[[#This Row],[OrderUniqueIdentifier]])),"")</f>
        <v>MS</v>
      </c>
    </row>
    <row r="2394" spans="1:37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>
        <f>_xlfn.XLOOKUP(MIS[[#This Row],[TRADING SYMBOL]],[1]Sheet1!$D:$D,[1]Sheet1!$C:$C)</f>
        <v>118.35</v>
      </c>
      <c r="AE2394">
        <f>MIS[[#This Row],[OrderAverageTradedPrice]]*MIS[[#This Row],[OrderQuantity]]</f>
        <v>17703.99999999996</v>
      </c>
      <c r="AF2394">
        <f>MIS[[#This Row],[LTP]]*MIS[[#This Row],[OrderQuantity]]</f>
        <v>14202</v>
      </c>
      <c r="AG2394">
        <f>IF(MIS[[#This Row],[OrderSide]]="SELL",MIS[[#This Row],[VALUE]]-MIS[[#This Row],[LIVE_VALUE]],MIS[[#This Row],[LIVE_VALUE]]-MIS[[#This Row],[VALUE]])</f>
        <v>-3501.99999999996</v>
      </c>
      <c r="AH2394" t="str" cm="1">
        <f t="array" ref="AH2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4" t="str">
        <f>MIS[[#This Row],[TRADING SYMBOL]]</f>
        <v>SENSEX2552083400CE</v>
      </c>
      <c r="AJ2394" t="str">
        <f>IF(RIGHT(MIS[[#This Row],[Main/Hedge]],4)="MAIN","MAIN","HEDGE")</f>
        <v>MAIN</v>
      </c>
      <c r="AK2394" t="str" cm="1">
        <f t="array" ref="AK2394">_xlfn._xlws.FILTER(Table4[Column1],ISNUMBER(SEARCH(Table4[Column1],MIS[[#This Row],[OrderUniqueIdentifier]])),"")</f>
        <v>MS</v>
      </c>
    </row>
    <row r="2395" spans="1:37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>
        <f>_xlfn.XLOOKUP(MIS[[#This Row],[TRADING SYMBOL]],[1]Sheet1!$D:$D,[1]Sheet1!$C:$C)</f>
        <v>104.4</v>
      </c>
      <c r="AE2395">
        <f>MIS[[#This Row],[OrderAverageTradedPrice]]*MIS[[#This Row],[OrderQuantity]]</f>
        <v>15548.999999999998</v>
      </c>
      <c r="AF2395">
        <f>MIS[[#This Row],[LTP]]*MIS[[#This Row],[OrderQuantity]]</f>
        <v>12528</v>
      </c>
      <c r="AG2395">
        <f>IF(MIS[[#This Row],[OrderSide]]="SELL",MIS[[#This Row],[VALUE]]-MIS[[#This Row],[LIVE_VALUE]],MIS[[#This Row],[LIVE_VALUE]]-MIS[[#This Row],[VALUE]])</f>
        <v>-3020.9999999999982</v>
      </c>
      <c r="AH2395" t="str" cm="1">
        <f t="array" ref="AH2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5" t="str">
        <f>MIS[[#This Row],[TRADING SYMBOL]]</f>
        <v>SENSEX2552083500CE</v>
      </c>
      <c r="AJ2395" t="str">
        <f>IF(RIGHT(MIS[[#This Row],[Main/Hedge]],4)="MAIN","MAIN","HEDGE")</f>
        <v>MAIN</v>
      </c>
      <c r="AK2395" t="str" cm="1">
        <f t="array" ref="AK2395">_xlfn._xlws.FILTER(Table4[Column1],ISNUMBER(SEARCH(Table4[Column1],MIS[[#This Row],[OrderUniqueIdentifier]])),"")</f>
        <v>MS</v>
      </c>
    </row>
    <row r="2396" spans="1:37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>
        <f>_xlfn.XLOOKUP(MIS[[#This Row],[TRADING SYMBOL]],[1]Sheet1!$D:$D,[1]Sheet1!$C:$C)</f>
        <v>136.6</v>
      </c>
      <c r="AE2396">
        <f>MIS[[#This Row],[OrderAverageTradedPrice]]*MIS[[#This Row],[OrderQuantity]]</f>
        <v>30108.999999999964</v>
      </c>
      <c r="AF2396">
        <f>MIS[[#This Row],[LTP]]*MIS[[#This Row],[OrderQuantity]]</f>
        <v>24588</v>
      </c>
      <c r="AG2396">
        <f>IF(MIS[[#This Row],[OrderSide]]="SELL",MIS[[#This Row],[VALUE]]-MIS[[#This Row],[LIVE_VALUE]],MIS[[#This Row],[LIVE_VALUE]]-MIS[[#This Row],[VALUE]])</f>
        <v>-5520.9999999999636</v>
      </c>
      <c r="AH2396" t="str" cm="1">
        <f t="array" ref="AH2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6" t="str">
        <f>MIS[[#This Row],[TRADING SYMBOL]]</f>
        <v>SENSEX2552083300CE</v>
      </c>
      <c r="AJ2396" t="str">
        <f>IF(RIGHT(MIS[[#This Row],[Main/Hedge]],4)="MAIN","MAIN","HEDGE")</f>
        <v>MAIN</v>
      </c>
      <c r="AK2396" t="str" cm="1">
        <f t="array" ref="AK2396">_xlfn._xlws.FILTER(Table4[Column1],ISNUMBER(SEARCH(Table4[Column1],MIS[[#This Row],[OrderUniqueIdentifier]])),"")</f>
        <v>MS</v>
      </c>
    </row>
    <row r="2397" spans="1:37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>
        <f>_xlfn.XLOOKUP(MIS[[#This Row],[TRADING SYMBOL]],[1]Sheet1!$D:$D,[1]Sheet1!$C:$C)</f>
        <v>136.6</v>
      </c>
      <c r="AE2397">
        <f>MIS[[#This Row],[OrderAverageTradedPrice]]*MIS[[#This Row],[OrderQuantity]]</f>
        <v>6686</v>
      </c>
      <c r="AF2397">
        <f>MIS[[#This Row],[LTP]]*MIS[[#This Row],[OrderQuantity]]</f>
        <v>5464</v>
      </c>
      <c r="AG2397">
        <f>IF(MIS[[#This Row],[OrderSide]]="SELL",MIS[[#This Row],[VALUE]]-MIS[[#This Row],[LIVE_VALUE]],MIS[[#This Row],[LIVE_VALUE]]-MIS[[#This Row],[VALUE]])</f>
        <v>-1222</v>
      </c>
      <c r="AH2397" t="str" cm="1">
        <f t="array" ref="AH2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7" t="str">
        <f>MIS[[#This Row],[TRADING SYMBOL]]</f>
        <v>SENSEX2552083300CE</v>
      </c>
      <c r="AJ2397" t="str">
        <f>IF(RIGHT(MIS[[#This Row],[Main/Hedge]],4)="MAIN","MAIN","HEDGE")</f>
        <v>MAIN</v>
      </c>
      <c r="AK2397" t="str" cm="1">
        <f t="array" ref="AK2397">_xlfn._xlws.FILTER(Table4[Column1],ISNUMBER(SEARCH(Table4[Column1],MIS[[#This Row],[OrderUniqueIdentifier]])),"")</f>
        <v>MS</v>
      </c>
    </row>
    <row r="2398" spans="1:37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>
        <f>_xlfn.XLOOKUP(MIS[[#This Row],[TRADING SYMBOL]],[1]Sheet1!$D:$D,[1]Sheet1!$C:$C)</f>
        <v>104.4</v>
      </c>
      <c r="AE2398">
        <f>MIS[[#This Row],[OrderAverageTradedPrice]]*MIS[[#This Row],[OrderQuantity]]</f>
        <v>2599</v>
      </c>
      <c r="AF2398">
        <f>MIS[[#This Row],[LTP]]*MIS[[#This Row],[OrderQuantity]]</f>
        <v>2088</v>
      </c>
      <c r="AG2398">
        <f>IF(MIS[[#This Row],[OrderSide]]="SELL",MIS[[#This Row],[VALUE]]-MIS[[#This Row],[LIVE_VALUE]],MIS[[#This Row],[LIVE_VALUE]]-MIS[[#This Row],[VALUE]])</f>
        <v>-511</v>
      </c>
      <c r="AH2398" t="str" cm="1">
        <f t="array" ref="AH2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8" t="str">
        <f>MIS[[#This Row],[TRADING SYMBOL]]</f>
        <v>SENSEX2552083500CE</v>
      </c>
      <c r="AJ2398" t="str">
        <f>IF(RIGHT(MIS[[#This Row],[Main/Hedge]],4)="MAIN","MAIN","HEDGE")</f>
        <v>MAIN</v>
      </c>
      <c r="AK2398" t="str" cm="1">
        <f t="array" ref="AK2398">_xlfn._xlws.FILTER(Table4[Column1],ISNUMBER(SEARCH(Table4[Column1],MIS[[#This Row],[OrderUniqueIdentifier]])),"")</f>
        <v>MS</v>
      </c>
    </row>
    <row r="2399" spans="1:37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>
        <f>_xlfn.XLOOKUP(MIS[[#This Row],[TRADING SYMBOL]],[1]Sheet1!$D:$D,[1]Sheet1!$C:$C)</f>
        <v>139.94999999999999</v>
      </c>
      <c r="AE2399">
        <f>MIS[[#This Row],[OrderAverageTradedPrice]]*MIS[[#This Row],[OrderQuantity]]</f>
        <v>3986</v>
      </c>
      <c r="AF2399">
        <f>MIS[[#This Row],[LTP]]*MIS[[#This Row],[OrderQuantity]]</f>
        <v>2799</v>
      </c>
      <c r="AG2399">
        <f>IF(MIS[[#This Row],[OrderSide]]="SELL",MIS[[#This Row],[VALUE]]-MIS[[#This Row],[LIVE_VALUE]],MIS[[#This Row],[LIVE_VALUE]]-MIS[[#This Row],[VALUE]])</f>
        <v>-1187</v>
      </c>
      <c r="AH2399" t="str" cm="1">
        <f t="array" ref="AH2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9" t="str">
        <f>MIS[[#This Row],[TRADING SYMBOL]]</f>
        <v>SENSEX2552081300PE</v>
      </c>
      <c r="AJ2399" t="str">
        <f>IF(RIGHT(MIS[[#This Row],[Main/Hedge]],4)="MAIN","MAIN","HEDGE")</f>
        <v>MAIN</v>
      </c>
      <c r="AK2399" t="str" cm="1">
        <f t="array" ref="AK2399">_xlfn._xlws.FILTER(Table4[Column1],ISNUMBER(SEARCH(Table4[Column1],MIS[[#This Row],[OrderUniqueIdentifier]])),"")</f>
        <v>MS</v>
      </c>
    </row>
    <row r="2400" spans="1:37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>
        <f>_xlfn.XLOOKUP(MIS[[#This Row],[TRADING SYMBOL]],[1]Sheet1!$D:$D,[1]Sheet1!$C:$C)</f>
        <v>136.6</v>
      </c>
      <c r="AE2400">
        <f>MIS[[#This Row],[OrderAverageTradedPrice]]*MIS[[#This Row],[OrderQuantity]]</f>
        <v>13402</v>
      </c>
      <c r="AF2400">
        <f>MIS[[#This Row],[LTP]]*MIS[[#This Row],[OrderQuantity]]</f>
        <v>10928</v>
      </c>
      <c r="AG2400">
        <f>IF(MIS[[#This Row],[OrderSide]]="SELL",MIS[[#This Row],[VALUE]]-MIS[[#This Row],[LIVE_VALUE]],MIS[[#This Row],[LIVE_VALUE]]-MIS[[#This Row],[VALUE]])</f>
        <v>-2474</v>
      </c>
      <c r="AH2400" t="str" cm="1">
        <f t="array" ref="AH2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0" t="str">
        <f>MIS[[#This Row],[TRADING SYMBOL]]</f>
        <v>SENSEX2552083300CE</v>
      </c>
      <c r="AJ2400" t="str">
        <f>IF(RIGHT(MIS[[#This Row],[Main/Hedge]],4)="MAIN","MAIN","HEDGE")</f>
        <v>MAIN</v>
      </c>
      <c r="AK2400" t="str" cm="1">
        <f t="array" ref="AK2400">_xlfn._xlws.FILTER(Table4[Column1],ISNUMBER(SEARCH(Table4[Column1],MIS[[#This Row],[OrderUniqueIdentifier]])),"")</f>
        <v>MS</v>
      </c>
    </row>
    <row r="2401" spans="1:37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>
        <f>_xlfn.XLOOKUP(MIS[[#This Row],[TRADING SYMBOL]],[1]Sheet1!$D:$D,[1]Sheet1!$C:$C)</f>
        <v>118.35</v>
      </c>
      <c r="AE2401">
        <f>MIS[[#This Row],[OrderAverageTradedPrice]]*MIS[[#This Row],[OrderQuantity]]</f>
        <v>26512.99999999992</v>
      </c>
      <c r="AF2401">
        <f>MIS[[#This Row],[LTP]]*MIS[[#This Row],[OrderQuantity]]</f>
        <v>21303</v>
      </c>
      <c r="AG2401">
        <f>IF(MIS[[#This Row],[OrderSide]]="SELL",MIS[[#This Row],[VALUE]]-MIS[[#This Row],[LIVE_VALUE]],MIS[[#This Row],[LIVE_VALUE]]-MIS[[#This Row],[VALUE]])</f>
        <v>-5209.99999999992</v>
      </c>
      <c r="AH2401" t="str" cm="1">
        <f t="array" ref="AH2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1" t="str">
        <f>MIS[[#This Row],[TRADING SYMBOL]]</f>
        <v>SENSEX2552083400CE</v>
      </c>
      <c r="AJ2401" t="str">
        <f>IF(RIGHT(MIS[[#This Row],[Main/Hedge]],4)="MAIN","MAIN","HEDGE")</f>
        <v>MAIN</v>
      </c>
      <c r="AK2401" t="str" cm="1">
        <f t="array" ref="AK2401">_xlfn._xlws.FILTER(Table4[Column1],ISNUMBER(SEARCH(Table4[Column1],MIS[[#This Row],[OrderUniqueIdentifier]])),"")</f>
        <v>MS</v>
      </c>
    </row>
    <row r="2402" spans="1:37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>
        <f>_xlfn.XLOOKUP(MIS[[#This Row],[TRADING SYMBOL]],[1]Sheet1!$D:$D,[1]Sheet1!$C:$C)</f>
        <v>136.6</v>
      </c>
      <c r="AE2402">
        <f>MIS[[#This Row],[OrderAverageTradedPrice]]*MIS[[#This Row],[OrderQuantity]]</f>
        <v>3351</v>
      </c>
      <c r="AF2402">
        <f>MIS[[#This Row],[LTP]]*MIS[[#This Row],[OrderQuantity]]</f>
        <v>2732</v>
      </c>
      <c r="AG2402">
        <f>IF(MIS[[#This Row],[OrderSide]]="SELL",MIS[[#This Row],[VALUE]]-MIS[[#This Row],[LIVE_VALUE]],MIS[[#This Row],[LIVE_VALUE]]-MIS[[#This Row],[VALUE]])</f>
        <v>-619</v>
      </c>
      <c r="AH2402" t="str" cm="1">
        <f t="array" ref="AH2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2" t="str">
        <f>MIS[[#This Row],[TRADING SYMBOL]]</f>
        <v>SENSEX2552083300CE</v>
      </c>
      <c r="AJ2402" t="str">
        <f>IF(RIGHT(MIS[[#This Row],[Main/Hedge]],4)="MAIN","MAIN","HEDGE")</f>
        <v>MAIN</v>
      </c>
      <c r="AK2402" t="str" cm="1">
        <f t="array" ref="AK2402">_xlfn._xlws.FILTER(Table4[Column1],ISNUMBER(SEARCH(Table4[Column1],MIS[[#This Row],[OrderUniqueIdentifier]])),"")</f>
        <v>MS</v>
      </c>
    </row>
    <row r="2403" spans="1:37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>
        <f>_xlfn.XLOOKUP(MIS[[#This Row],[TRADING SYMBOL]],[1]Sheet1!$D:$D,[1]Sheet1!$C:$C)</f>
        <v>136.6</v>
      </c>
      <c r="AE2403">
        <f>MIS[[#This Row],[OrderAverageTradedPrice]]*MIS[[#This Row],[OrderQuantity]]</f>
        <v>10068.99999999996</v>
      </c>
      <c r="AF2403">
        <f>MIS[[#This Row],[LTP]]*MIS[[#This Row],[OrderQuantity]]</f>
        <v>8196</v>
      </c>
      <c r="AG2403">
        <f>IF(MIS[[#This Row],[OrderSide]]="SELL",MIS[[#This Row],[VALUE]]-MIS[[#This Row],[LIVE_VALUE]],MIS[[#This Row],[LIVE_VALUE]]-MIS[[#This Row],[VALUE]])</f>
        <v>-1872.99999999996</v>
      </c>
      <c r="AH2403" t="str" cm="1">
        <f t="array" ref="AH2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3" t="str">
        <f>MIS[[#This Row],[TRADING SYMBOL]]</f>
        <v>SENSEX2552083300CE</v>
      </c>
      <c r="AJ2403" t="str">
        <f>IF(RIGHT(MIS[[#This Row],[Main/Hedge]],4)="MAIN","MAIN","HEDGE")</f>
        <v>MAIN</v>
      </c>
      <c r="AK2403" t="str" cm="1">
        <f t="array" ref="AK2403">_xlfn._xlws.FILTER(Table4[Column1],ISNUMBER(SEARCH(Table4[Column1],MIS[[#This Row],[OrderUniqueIdentifier]])),"")</f>
        <v>MS</v>
      </c>
    </row>
    <row r="2404" spans="1:37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>
        <f>_xlfn.XLOOKUP(MIS[[#This Row],[TRADING SYMBOL]],[1]Sheet1!$D:$D,[1]Sheet1!$C:$C)</f>
        <v>118.35</v>
      </c>
      <c r="AE2404">
        <f>MIS[[#This Row],[OrderAverageTradedPrice]]*MIS[[#This Row],[OrderQuantity]]</f>
        <v>8857.99999999998</v>
      </c>
      <c r="AF2404">
        <f>MIS[[#This Row],[LTP]]*MIS[[#This Row],[OrderQuantity]]</f>
        <v>7101</v>
      </c>
      <c r="AG2404">
        <f>IF(MIS[[#This Row],[OrderSide]]="SELL",MIS[[#This Row],[VALUE]]-MIS[[#This Row],[LIVE_VALUE]],MIS[[#This Row],[LIVE_VALUE]]-MIS[[#This Row],[VALUE]])</f>
        <v>-1756.99999999998</v>
      </c>
      <c r="AH2404" t="str" cm="1">
        <f t="array" ref="AH2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4" t="str">
        <f>MIS[[#This Row],[TRADING SYMBOL]]</f>
        <v>SENSEX2552083400CE</v>
      </c>
      <c r="AJ2404" t="str">
        <f>IF(RIGHT(MIS[[#This Row],[Main/Hedge]],4)="MAIN","MAIN","HEDGE")</f>
        <v>MAIN</v>
      </c>
      <c r="AK2404" t="str" cm="1">
        <f t="array" ref="AK2404">_xlfn._xlws.FILTER(Table4[Column1],ISNUMBER(SEARCH(Table4[Column1],MIS[[#This Row],[OrderUniqueIdentifier]])),"")</f>
        <v>MS</v>
      </c>
    </row>
    <row r="2405" spans="1:37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>
        <f>_xlfn.XLOOKUP(MIS[[#This Row],[TRADING SYMBOL]],[1]Sheet1!$D:$D,[1]Sheet1!$C:$C)</f>
        <v>136.6</v>
      </c>
      <c r="AE2405">
        <f>MIS[[#This Row],[OrderAverageTradedPrice]]*MIS[[#This Row],[OrderQuantity]]</f>
        <v>13413</v>
      </c>
      <c r="AF2405">
        <f>MIS[[#This Row],[LTP]]*MIS[[#This Row],[OrderQuantity]]</f>
        <v>10928</v>
      </c>
      <c r="AG2405">
        <f>IF(MIS[[#This Row],[OrderSide]]="SELL",MIS[[#This Row],[VALUE]]-MIS[[#This Row],[LIVE_VALUE]],MIS[[#This Row],[LIVE_VALUE]]-MIS[[#This Row],[VALUE]])</f>
        <v>-2485</v>
      </c>
      <c r="AH2405" t="str" cm="1">
        <f t="array" ref="AH2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5" t="str">
        <f>MIS[[#This Row],[TRADING SYMBOL]]</f>
        <v>SENSEX2552083300CE</v>
      </c>
      <c r="AJ2405" t="str">
        <f>IF(RIGHT(MIS[[#This Row],[Main/Hedge]],4)="MAIN","MAIN","HEDGE")</f>
        <v>MAIN</v>
      </c>
      <c r="AK2405" t="str" cm="1">
        <f t="array" ref="AK2405">_xlfn._xlws.FILTER(Table4[Column1],ISNUMBER(SEARCH(Table4[Column1],MIS[[#This Row],[OrderUniqueIdentifier]])),"")</f>
        <v>MS</v>
      </c>
    </row>
    <row r="2406" spans="1:37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>
        <f>_xlfn.XLOOKUP(MIS[[#This Row],[TRADING SYMBOL]],[1]Sheet1!$D:$D,[1]Sheet1!$C:$C)</f>
        <v>136.6</v>
      </c>
      <c r="AE2406">
        <f>MIS[[#This Row],[OrderAverageTradedPrice]]*MIS[[#This Row],[OrderQuantity]]</f>
        <v>3365</v>
      </c>
      <c r="AF2406">
        <f>MIS[[#This Row],[LTP]]*MIS[[#This Row],[OrderQuantity]]</f>
        <v>2732</v>
      </c>
      <c r="AG2406">
        <f>IF(MIS[[#This Row],[OrderSide]]="SELL",MIS[[#This Row],[VALUE]]-MIS[[#This Row],[LIVE_VALUE]],MIS[[#This Row],[LIVE_VALUE]]-MIS[[#This Row],[VALUE]])</f>
        <v>-633</v>
      </c>
      <c r="AH2406" t="str" cm="1">
        <f t="array" ref="AH2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6" t="str">
        <f>MIS[[#This Row],[TRADING SYMBOL]]</f>
        <v>SENSEX2552083300CE</v>
      </c>
      <c r="AJ2406" t="str">
        <f>IF(RIGHT(MIS[[#This Row],[Main/Hedge]],4)="MAIN","MAIN","HEDGE")</f>
        <v>MAIN</v>
      </c>
      <c r="AK2406" t="str" cm="1">
        <f t="array" ref="AK2406">_xlfn._xlws.FILTER(Table4[Column1],ISNUMBER(SEARCH(Table4[Column1],MIS[[#This Row],[OrderUniqueIdentifier]])),"")</f>
        <v>MS</v>
      </c>
    </row>
    <row r="2407" spans="1:37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>
        <f>_xlfn.XLOOKUP(MIS[[#This Row],[TRADING SYMBOL]],[1]Sheet1!$D:$D,[1]Sheet1!$C:$C)</f>
        <v>118.35</v>
      </c>
      <c r="AE2407">
        <f>MIS[[#This Row],[OrderAverageTradedPrice]]*MIS[[#This Row],[OrderQuantity]]</f>
        <v>2949</v>
      </c>
      <c r="AF2407">
        <f>MIS[[#This Row],[LTP]]*MIS[[#This Row],[OrderQuantity]]</f>
        <v>2367</v>
      </c>
      <c r="AG2407">
        <f>IF(MIS[[#This Row],[OrderSide]]="SELL",MIS[[#This Row],[VALUE]]-MIS[[#This Row],[LIVE_VALUE]],MIS[[#This Row],[LIVE_VALUE]]-MIS[[#This Row],[VALUE]])</f>
        <v>-582</v>
      </c>
      <c r="AH2407" t="str" cm="1">
        <f t="array" ref="AH2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7" t="str">
        <f>MIS[[#This Row],[TRADING SYMBOL]]</f>
        <v>SENSEX2552083400CE</v>
      </c>
      <c r="AJ2407" t="str">
        <f>IF(RIGHT(MIS[[#This Row],[Main/Hedge]],4)="MAIN","MAIN","HEDGE")</f>
        <v>MAIN</v>
      </c>
      <c r="AK2407" t="str" cm="1">
        <f t="array" ref="AK2407">_xlfn._xlws.FILTER(Table4[Column1],ISNUMBER(SEARCH(Table4[Column1],MIS[[#This Row],[OrderUniqueIdentifier]])),"")</f>
        <v>MS</v>
      </c>
    </row>
    <row r="2408" spans="1:37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>
        <f>_xlfn.XLOOKUP(MIS[[#This Row],[TRADING SYMBOL]],[1]Sheet1!$D:$D,[1]Sheet1!$C:$C)</f>
        <v>104.4</v>
      </c>
      <c r="AE2408">
        <f>MIS[[#This Row],[OrderAverageTradedPrice]]*MIS[[#This Row],[OrderQuantity]]</f>
        <v>12900</v>
      </c>
      <c r="AF2408">
        <f>MIS[[#This Row],[LTP]]*MIS[[#This Row],[OrderQuantity]]</f>
        <v>10440</v>
      </c>
      <c r="AG2408">
        <f>IF(MIS[[#This Row],[OrderSide]]="SELL",MIS[[#This Row],[VALUE]]-MIS[[#This Row],[LIVE_VALUE]],MIS[[#This Row],[LIVE_VALUE]]-MIS[[#This Row],[VALUE]])</f>
        <v>-2460</v>
      </c>
      <c r="AH2408" t="str" cm="1">
        <f t="array" ref="AH2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8" t="str">
        <f>MIS[[#This Row],[TRADING SYMBOL]]</f>
        <v>SENSEX2552083500CE</v>
      </c>
      <c r="AJ2408" t="str">
        <f>IF(RIGHT(MIS[[#This Row],[Main/Hedge]],4)="MAIN","MAIN","HEDGE")</f>
        <v>MAIN</v>
      </c>
      <c r="AK2408" t="str" cm="1">
        <f t="array" ref="AK2408">_xlfn._xlws.FILTER(Table4[Column1],ISNUMBER(SEARCH(Table4[Column1],MIS[[#This Row],[OrderUniqueIdentifier]])),"")</f>
        <v>MS</v>
      </c>
    </row>
    <row r="2409" spans="1:37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>
        <f>_xlfn.XLOOKUP(MIS[[#This Row],[TRADING SYMBOL]],[1]Sheet1!$D:$D,[1]Sheet1!$C:$C)</f>
        <v>136.6</v>
      </c>
      <c r="AE2409">
        <f>MIS[[#This Row],[OrderAverageTradedPrice]]*MIS[[#This Row],[OrderQuantity]]</f>
        <v>3354</v>
      </c>
      <c r="AF2409">
        <f>MIS[[#This Row],[LTP]]*MIS[[#This Row],[OrderQuantity]]</f>
        <v>2732</v>
      </c>
      <c r="AG2409">
        <f>IF(MIS[[#This Row],[OrderSide]]="SELL",MIS[[#This Row],[VALUE]]-MIS[[#This Row],[LIVE_VALUE]],MIS[[#This Row],[LIVE_VALUE]]-MIS[[#This Row],[VALUE]])</f>
        <v>-622</v>
      </c>
      <c r="AH2409" t="str" cm="1">
        <f t="array" ref="AH2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9" t="str">
        <f>MIS[[#This Row],[TRADING SYMBOL]]</f>
        <v>SENSEX2552083300CE</v>
      </c>
      <c r="AJ2409" t="str">
        <f>IF(RIGHT(MIS[[#This Row],[Main/Hedge]],4)="MAIN","MAIN","HEDGE")</f>
        <v>MAIN</v>
      </c>
      <c r="AK2409" t="str" cm="1">
        <f t="array" ref="AK2409">_xlfn._xlws.FILTER(Table4[Column1],ISNUMBER(SEARCH(Table4[Column1],MIS[[#This Row],[OrderUniqueIdentifier]])),"")</f>
        <v>MS</v>
      </c>
    </row>
    <row r="2410" spans="1:37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>
        <f>_xlfn.XLOOKUP(MIS[[#This Row],[TRADING SYMBOL]],[1]Sheet1!$D:$D,[1]Sheet1!$C:$C)</f>
        <v>118.35</v>
      </c>
      <c r="AE2410">
        <f>MIS[[#This Row],[OrderAverageTradedPrice]]*MIS[[#This Row],[OrderQuantity]]</f>
        <v>2951</v>
      </c>
      <c r="AF2410">
        <f>MIS[[#This Row],[LTP]]*MIS[[#This Row],[OrderQuantity]]</f>
        <v>2367</v>
      </c>
      <c r="AG2410">
        <f>IF(MIS[[#This Row],[OrderSide]]="SELL",MIS[[#This Row],[VALUE]]-MIS[[#This Row],[LIVE_VALUE]],MIS[[#This Row],[LIVE_VALUE]]-MIS[[#This Row],[VALUE]])</f>
        <v>-584</v>
      </c>
      <c r="AH2410" t="str" cm="1">
        <f t="array" ref="AH2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0" t="str">
        <f>MIS[[#This Row],[TRADING SYMBOL]]</f>
        <v>SENSEX2552083400CE</v>
      </c>
      <c r="AJ2410" t="str">
        <f>IF(RIGHT(MIS[[#This Row],[Main/Hedge]],4)="MAIN","MAIN","HEDGE")</f>
        <v>MAIN</v>
      </c>
      <c r="AK2410" t="str" cm="1">
        <f t="array" ref="AK2410">_xlfn._xlws.FILTER(Table4[Column1],ISNUMBER(SEARCH(Table4[Column1],MIS[[#This Row],[OrderUniqueIdentifier]])),"")</f>
        <v>MS</v>
      </c>
    </row>
    <row r="2411" spans="1:37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>
        <f>_xlfn.XLOOKUP(MIS[[#This Row],[TRADING SYMBOL]],[1]Sheet1!$D:$D,[1]Sheet1!$C:$C)</f>
        <v>104.4</v>
      </c>
      <c r="AE2411">
        <f>MIS[[#This Row],[OrderAverageTradedPrice]]*MIS[[#This Row],[OrderQuantity]]</f>
        <v>23301.999999999902</v>
      </c>
      <c r="AF2411">
        <f>MIS[[#This Row],[LTP]]*MIS[[#This Row],[OrderQuantity]]</f>
        <v>18792</v>
      </c>
      <c r="AG2411">
        <f>IF(MIS[[#This Row],[OrderSide]]="SELL",MIS[[#This Row],[VALUE]]-MIS[[#This Row],[LIVE_VALUE]],MIS[[#This Row],[LIVE_VALUE]]-MIS[[#This Row],[VALUE]])</f>
        <v>-4509.9999999999018</v>
      </c>
      <c r="AH2411" t="str" cm="1">
        <f t="array" ref="AH2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1" t="str">
        <f>MIS[[#This Row],[TRADING SYMBOL]]</f>
        <v>SENSEX2552083500CE</v>
      </c>
      <c r="AJ2411" t="str">
        <f>IF(RIGHT(MIS[[#This Row],[Main/Hedge]],4)="MAIN","MAIN","HEDGE")</f>
        <v>MAIN</v>
      </c>
      <c r="AK2411" t="str" cm="1">
        <f t="array" ref="AK2411">_xlfn._xlws.FILTER(Table4[Column1],ISNUMBER(SEARCH(Table4[Column1],MIS[[#This Row],[OrderUniqueIdentifier]])),"")</f>
        <v>MS</v>
      </c>
    </row>
    <row r="2412" spans="1:37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>
        <f>_xlfn.XLOOKUP(MIS[[#This Row],[TRADING SYMBOL]],[1]Sheet1!$D:$D,[1]Sheet1!$C:$C)</f>
        <v>139.94999999999999</v>
      </c>
      <c r="AE2412">
        <f>MIS[[#This Row],[OrderAverageTradedPrice]]*MIS[[#This Row],[OrderQuantity]]</f>
        <v>35908.99999999992</v>
      </c>
      <c r="AF2412">
        <f>MIS[[#This Row],[LTP]]*MIS[[#This Row],[OrderQuantity]]</f>
        <v>25190.999999999996</v>
      </c>
      <c r="AG2412">
        <f>IF(MIS[[#This Row],[OrderSide]]="SELL",MIS[[#This Row],[VALUE]]-MIS[[#This Row],[LIVE_VALUE]],MIS[[#This Row],[LIVE_VALUE]]-MIS[[#This Row],[VALUE]])</f>
        <v>-10717.999999999924</v>
      </c>
      <c r="AH2412" t="str" cm="1">
        <f t="array" ref="AH2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2" t="str">
        <f>MIS[[#This Row],[TRADING SYMBOL]]</f>
        <v>SENSEX2552081300PE</v>
      </c>
      <c r="AJ2412" t="str">
        <f>IF(RIGHT(MIS[[#This Row],[Main/Hedge]],4)="MAIN","MAIN","HEDGE")</f>
        <v>MAIN</v>
      </c>
      <c r="AK2412" t="str" cm="1">
        <f t="array" ref="AK2412">_xlfn._xlws.FILTER(Table4[Column1],ISNUMBER(SEARCH(Table4[Column1],MIS[[#This Row],[OrderUniqueIdentifier]])),"")</f>
        <v>MS</v>
      </c>
    </row>
    <row r="2413" spans="1:37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>
        <f>_xlfn.XLOOKUP(MIS[[#This Row],[TRADING SYMBOL]],[1]Sheet1!$D:$D,[1]Sheet1!$C:$C)</f>
        <v>104.4</v>
      </c>
      <c r="AE2413">
        <f>MIS[[#This Row],[OrderAverageTradedPrice]]*MIS[[#This Row],[OrderQuantity]]</f>
        <v>2579</v>
      </c>
      <c r="AF2413">
        <f>MIS[[#This Row],[LTP]]*MIS[[#This Row],[OrderQuantity]]</f>
        <v>2088</v>
      </c>
      <c r="AG2413">
        <f>IF(MIS[[#This Row],[OrderSide]]="SELL",MIS[[#This Row],[VALUE]]-MIS[[#This Row],[LIVE_VALUE]],MIS[[#This Row],[LIVE_VALUE]]-MIS[[#This Row],[VALUE]])</f>
        <v>-491</v>
      </c>
      <c r="AH2413" t="str" cm="1">
        <f t="array" ref="AH2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3" t="str">
        <f>MIS[[#This Row],[TRADING SYMBOL]]</f>
        <v>SENSEX2552083500CE</v>
      </c>
      <c r="AJ2413" t="str">
        <f>IF(RIGHT(MIS[[#This Row],[Main/Hedge]],4)="MAIN","MAIN","HEDGE")</f>
        <v>MAIN</v>
      </c>
      <c r="AK2413" t="str" cm="1">
        <f t="array" ref="AK2413">_xlfn._xlws.FILTER(Table4[Column1],ISNUMBER(SEARCH(Table4[Column1],MIS[[#This Row],[OrderUniqueIdentifier]])),"")</f>
        <v>MS</v>
      </c>
    </row>
    <row r="2414" spans="1:37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>
        <f>_xlfn.XLOOKUP(MIS[[#This Row],[TRADING SYMBOL]],[1]Sheet1!$D:$D,[1]Sheet1!$C:$C)</f>
        <v>136.6</v>
      </c>
      <c r="AE2414">
        <f>MIS[[#This Row],[OrderAverageTradedPrice]]*MIS[[#This Row],[OrderQuantity]]</f>
        <v>6698</v>
      </c>
      <c r="AF2414">
        <f>MIS[[#This Row],[LTP]]*MIS[[#This Row],[OrderQuantity]]</f>
        <v>5464</v>
      </c>
      <c r="AG2414">
        <f>IF(MIS[[#This Row],[OrderSide]]="SELL",MIS[[#This Row],[VALUE]]-MIS[[#This Row],[LIVE_VALUE]],MIS[[#This Row],[LIVE_VALUE]]-MIS[[#This Row],[VALUE]])</f>
        <v>-1234</v>
      </c>
      <c r="AH2414" t="str" cm="1">
        <f t="array" ref="AH2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4" t="str">
        <f>MIS[[#This Row],[TRADING SYMBOL]]</f>
        <v>SENSEX2552083300CE</v>
      </c>
      <c r="AJ2414" t="str">
        <f>IF(RIGHT(MIS[[#This Row],[Main/Hedge]],4)="MAIN","MAIN","HEDGE")</f>
        <v>MAIN</v>
      </c>
      <c r="AK2414" t="str" cm="1">
        <f t="array" ref="AK2414">_xlfn._xlws.FILTER(Table4[Column1],ISNUMBER(SEARCH(Table4[Column1],MIS[[#This Row],[OrderUniqueIdentifier]])),"")</f>
        <v>MS</v>
      </c>
    </row>
    <row r="2415" spans="1:37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>
        <f>_xlfn.XLOOKUP(MIS[[#This Row],[TRADING SYMBOL]],[1]Sheet1!$D:$D,[1]Sheet1!$C:$C)</f>
        <v>118.35</v>
      </c>
      <c r="AE2415">
        <f>MIS[[#This Row],[OrderAverageTradedPrice]]*MIS[[#This Row],[OrderQuantity]]</f>
        <v>2945</v>
      </c>
      <c r="AF2415">
        <f>MIS[[#This Row],[LTP]]*MIS[[#This Row],[OrderQuantity]]</f>
        <v>2367</v>
      </c>
      <c r="AG2415">
        <f>IF(MIS[[#This Row],[OrderSide]]="SELL",MIS[[#This Row],[VALUE]]-MIS[[#This Row],[LIVE_VALUE]],MIS[[#This Row],[LIVE_VALUE]]-MIS[[#This Row],[VALUE]])</f>
        <v>-578</v>
      </c>
      <c r="AH2415" t="str" cm="1">
        <f t="array" ref="AH2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5" t="str">
        <f>MIS[[#This Row],[TRADING SYMBOL]]</f>
        <v>SENSEX2552083400CE</v>
      </c>
      <c r="AJ2415" t="str">
        <f>IF(RIGHT(MIS[[#This Row],[Main/Hedge]],4)="MAIN","MAIN","HEDGE")</f>
        <v>MAIN</v>
      </c>
      <c r="AK2415" t="str" cm="1">
        <f t="array" ref="AK2415">_xlfn._xlws.FILTER(Table4[Column1],ISNUMBER(SEARCH(Table4[Column1],MIS[[#This Row],[OrderUniqueIdentifier]])),"")</f>
        <v>MS</v>
      </c>
    </row>
    <row r="2416" spans="1:37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>
        <f>_xlfn.XLOOKUP(MIS[[#This Row],[TRADING SYMBOL]],[1]Sheet1!$D:$D,[1]Sheet1!$C:$C)</f>
        <v>104.4</v>
      </c>
      <c r="AE2416">
        <f>MIS[[#This Row],[OrderAverageTradedPrice]]*MIS[[#This Row],[OrderQuantity]]</f>
        <v>2583</v>
      </c>
      <c r="AF2416">
        <f>MIS[[#This Row],[LTP]]*MIS[[#This Row],[OrderQuantity]]</f>
        <v>2088</v>
      </c>
      <c r="AG2416">
        <f>IF(MIS[[#This Row],[OrderSide]]="SELL",MIS[[#This Row],[VALUE]]-MIS[[#This Row],[LIVE_VALUE]],MIS[[#This Row],[LIVE_VALUE]]-MIS[[#This Row],[VALUE]])</f>
        <v>-495</v>
      </c>
      <c r="AH2416" t="str" cm="1">
        <f t="array" ref="AH2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6" t="str">
        <f>MIS[[#This Row],[TRADING SYMBOL]]</f>
        <v>SENSEX2552083500CE</v>
      </c>
      <c r="AJ2416" t="str">
        <f>IF(RIGHT(MIS[[#This Row],[Main/Hedge]],4)="MAIN","MAIN","HEDGE")</f>
        <v>MAIN</v>
      </c>
      <c r="AK2416" t="str" cm="1">
        <f t="array" ref="AK2416">_xlfn._xlws.FILTER(Table4[Column1],ISNUMBER(SEARCH(Table4[Column1],MIS[[#This Row],[OrderUniqueIdentifier]])),"")</f>
        <v>MS</v>
      </c>
    </row>
    <row r="2417" spans="1:37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>
        <f>_xlfn.XLOOKUP(MIS[[#This Row],[TRADING SYMBOL]],[1]Sheet1!$D:$D,[1]Sheet1!$C:$C)</f>
        <v>118.35</v>
      </c>
      <c r="AE2417">
        <f>MIS[[#This Row],[OrderAverageTradedPrice]]*MIS[[#This Row],[OrderQuantity]]</f>
        <v>14731</v>
      </c>
      <c r="AF2417">
        <f>MIS[[#This Row],[LTP]]*MIS[[#This Row],[OrderQuantity]]</f>
        <v>11835</v>
      </c>
      <c r="AG2417">
        <f>IF(MIS[[#This Row],[OrderSide]]="SELL",MIS[[#This Row],[VALUE]]-MIS[[#This Row],[LIVE_VALUE]],MIS[[#This Row],[LIVE_VALUE]]-MIS[[#This Row],[VALUE]])</f>
        <v>-2896</v>
      </c>
      <c r="AH2417" t="str" cm="1">
        <f t="array" ref="AH2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7" t="str">
        <f>MIS[[#This Row],[TRADING SYMBOL]]</f>
        <v>SENSEX2552083400CE</v>
      </c>
      <c r="AJ2417" t="str">
        <f>IF(RIGHT(MIS[[#This Row],[Main/Hedge]],4)="MAIN","MAIN","HEDGE")</f>
        <v>MAIN</v>
      </c>
      <c r="AK2417" t="str" cm="1">
        <f t="array" ref="AK2417">_xlfn._xlws.FILTER(Table4[Column1],ISNUMBER(SEARCH(Table4[Column1],MIS[[#This Row],[OrderUniqueIdentifier]])),"")</f>
        <v>MS</v>
      </c>
    </row>
    <row r="2418" spans="1:37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>
        <f>_xlfn.XLOOKUP(MIS[[#This Row],[TRADING SYMBOL]],[1]Sheet1!$D:$D,[1]Sheet1!$C:$C)</f>
        <v>136.6</v>
      </c>
      <c r="AE2418">
        <f>MIS[[#This Row],[OrderAverageTradedPrice]]*MIS[[#This Row],[OrderQuantity]]</f>
        <v>13358</v>
      </c>
      <c r="AF2418">
        <f>MIS[[#This Row],[LTP]]*MIS[[#This Row],[OrderQuantity]]</f>
        <v>10928</v>
      </c>
      <c r="AG2418">
        <f>IF(MIS[[#This Row],[OrderSide]]="SELL",MIS[[#This Row],[VALUE]]-MIS[[#This Row],[LIVE_VALUE]],MIS[[#This Row],[LIVE_VALUE]]-MIS[[#This Row],[VALUE]])</f>
        <v>-2430</v>
      </c>
      <c r="AH2418" t="str" cm="1">
        <f t="array" ref="AH2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8" t="str">
        <f>MIS[[#This Row],[TRADING SYMBOL]]</f>
        <v>SENSEX2552083300CE</v>
      </c>
      <c r="AJ2418" t="str">
        <f>IF(RIGHT(MIS[[#This Row],[Main/Hedge]],4)="MAIN","MAIN","HEDGE")</f>
        <v>MAIN</v>
      </c>
      <c r="AK2418" t="str" cm="1">
        <f t="array" ref="AK2418">_xlfn._xlws.FILTER(Table4[Column1],ISNUMBER(SEARCH(Table4[Column1],MIS[[#This Row],[OrderUniqueIdentifier]])),"")</f>
        <v>MS</v>
      </c>
    </row>
    <row r="2419" spans="1:37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>
        <f>_xlfn.XLOOKUP(MIS[[#This Row],[TRADING SYMBOL]],[1]Sheet1!$D:$D,[1]Sheet1!$C:$C)</f>
        <v>118.35</v>
      </c>
      <c r="AE2419">
        <f>MIS[[#This Row],[OrderAverageTradedPrice]]*MIS[[#This Row],[OrderQuantity]]</f>
        <v>11751</v>
      </c>
      <c r="AF2419">
        <f>MIS[[#This Row],[LTP]]*MIS[[#This Row],[OrderQuantity]]</f>
        <v>9468</v>
      </c>
      <c r="AG2419">
        <f>IF(MIS[[#This Row],[OrderSide]]="SELL",MIS[[#This Row],[VALUE]]-MIS[[#This Row],[LIVE_VALUE]],MIS[[#This Row],[LIVE_VALUE]]-MIS[[#This Row],[VALUE]])</f>
        <v>-2283</v>
      </c>
      <c r="AH2419" t="str" cm="1">
        <f t="array" ref="AH2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9" t="str">
        <f>MIS[[#This Row],[TRADING SYMBOL]]</f>
        <v>SENSEX2552083400CE</v>
      </c>
      <c r="AJ2419" t="str">
        <f>IF(RIGHT(MIS[[#This Row],[Main/Hedge]],4)="MAIN","MAIN","HEDGE")</f>
        <v>MAIN</v>
      </c>
      <c r="AK2419" t="str" cm="1">
        <f t="array" ref="AK2419">_xlfn._xlws.FILTER(Table4[Column1],ISNUMBER(SEARCH(Table4[Column1],MIS[[#This Row],[OrderUniqueIdentifier]])),"")</f>
        <v>MS</v>
      </c>
    </row>
    <row r="2420" spans="1:37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>
        <f>_xlfn.XLOOKUP(MIS[[#This Row],[TRADING SYMBOL]],[1]Sheet1!$D:$D,[1]Sheet1!$C:$C)</f>
        <v>104.4</v>
      </c>
      <c r="AE2420">
        <f>MIS[[#This Row],[OrderAverageTradedPrice]]*MIS[[#This Row],[OrderQuantity]]</f>
        <v>5140</v>
      </c>
      <c r="AF2420">
        <f>MIS[[#This Row],[LTP]]*MIS[[#This Row],[OrderQuantity]]</f>
        <v>4176</v>
      </c>
      <c r="AG2420">
        <f>IF(MIS[[#This Row],[OrderSide]]="SELL",MIS[[#This Row],[VALUE]]-MIS[[#This Row],[LIVE_VALUE]],MIS[[#This Row],[LIVE_VALUE]]-MIS[[#This Row],[VALUE]])</f>
        <v>-964</v>
      </c>
      <c r="AH2420" t="str" cm="1">
        <f t="array" ref="AH2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0" t="str">
        <f>MIS[[#This Row],[TRADING SYMBOL]]</f>
        <v>SENSEX2552083500CE</v>
      </c>
      <c r="AJ2420" t="str">
        <f>IF(RIGHT(MIS[[#This Row],[Main/Hedge]],4)="MAIN","MAIN","HEDGE")</f>
        <v>MAIN</v>
      </c>
      <c r="AK2420" t="str" cm="1">
        <f t="array" ref="AK2420">_xlfn._xlws.FILTER(Table4[Column1],ISNUMBER(SEARCH(Table4[Column1],MIS[[#This Row],[OrderUniqueIdentifier]])),"")</f>
        <v>MS</v>
      </c>
    </row>
    <row r="2421" spans="1:37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>
        <f>_xlfn.XLOOKUP(MIS[[#This Row],[TRADING SYMBOL]],[1]Sheet1!$D:$D,[1]Sheet1!$C:$C)</f>
        <v>139.94999999999999</v>
      </c>
      <c r="AE2421">
        <f>MIS[[#This Row],[OrderAverageTradedPrice]]*MIS[[#This Row],[OrderQuantity]]</f>
        <v>7982</v>
      </c>
      <c r="AF2421">
        <f>MIS[[#This Row],[LTP]]*MIS[[#This Row],[OrderQuantity]]</f>
        <v>5598</v>
      </c>
      <c r="AG2421">
        <f>IF(MIS[[#This Row],[OrderSide]]="SELL",MIS[[#This Row],[VALUE]]-MIS[[#This Row],[LIVE_VALUE]],MIS[[#This Row],[LIVE_VALUE]]-MIS[[#This Row],[VALUE]])</f>
        <v>-2384</v>
      </c>
      <c r="AH2421" t="str" cm="1">
        <f t="array" ref="AH2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1" t="str">
        <f>MIS[[#This Row],[TRADING SYMBOL]]</f>
        <v>SENSEX2552081300PE</v>
      </c>
      <c r="AJ2421" t="str">
        <f>IF(RIGHT(MIS[[#This Row],[Main/Hedge]],4)="MAIN","MAIN","HEDGE")</f>
        <v>MAIN</v>
      </c>
      <c r="AK2421" t="str" cm="1">
        <f t="array" ref="AK2421">_xlfn._xlws.FILTER(Table4[Column1],ISNUMBER(SEARCH(Table4[Column1],MIS[[#This Row],[OrderUniqueIdentifier]])),"")</f>
        <v>MS</v>
      </c>
    </row>
    <row r="2422" spans="1:37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>
        <f>_xlfn.XLOOKUP(MIS[[#This Row],[TRADING SYMBOL]],[1]Sheet1!$D:$D,[1]Sheet1!$C:$C)</f>
        <v>118.35</v>
      </c>
      <c r="AE2422">
        <f>MIS[[#This Row],[OrderAverageTradedPrice]]*MIS[[#This Row],[OrderQuantity]]</f>
        <v>29213</v>
      </c>
      <c r="AF2422">
        <f>MIS[[#This Row],[LTP]]*MIS[[#This Row],[OrderQuantity]]</f>
        <v>23670</v>
      </c>
      <c r="AG2422">
        <f>IF(MIS[[#This Row],[OrderSide]]="SELL",MIS[[#This Row],[VALUE]]-MIS[[#This Row],[LIVE_VALUE]],MIS[[#This Row],[LIVE_VALUE]]-MIS[[#This Row],[VALUE]])</f>
        <v>-5543</v>
      </c>
      <c r="AH2422" t="str" cm="1">
        <f t="array" ref="AH2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2" t="str">
        <f>MIS[[#This Row],[TRADING SYMBOL]]</f>
        <v>SENSEX2552083400CE</v>
      </c>
      <c r="AJ2422" t="str">
        <f>IF(RIGHT(MIS[[#This Row],[Main/Hedge]],4)="MAIN","MAIN","HEDGE")</f>
        <v>MAIN</v>
      </c>
      <c r="AK2422" t="str" cm="1">
        <f t="array" ref="AK2422">_xlfn._xlws.FILTER(Table4[Column1],ISNUMBER(SEARCH(Table4[Column1],MIS[[#This Row],[OrderUniqueIdentifier]])),"")</f>
        <v>MS</v>
      </c>
    </row>
    <row r="2423" spans="1:37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>
        <f>_xlfn.XLOOKUP(MIS[[#This Row],[TRADING SYMBOL]],[1]Sheet1!$D:$D,[1]Sheet1!$C:$C)</f>
        <v>118.35</v>
      </c>
      <c r="AE2423">
        <f>MIS[[#This Row],[OrderAverageTradedPrice]]*MIS[[#This Row],[OrderQuantity]]</f>
        <v>2941</v>
      </c>
      <c r="AF2423">
        <f>MIS[[#This Row],[LTP]]*MIS[[#This Row],[OrderQuantity]]</f>
        <v>2367</v>
      </c>
      <c r="AG2423">
        <f>IF(MIS[[#This Row],[OrderSide]]="SELL",MIS[[#This Row],[VALUE]]-MIS[[#This Row],[LIVE_VALUE]],MIS[[#This Row],[LIVE_VALUE]]-MIS[[#This Row],[VALUE]])</f>
        <v>-574</v>
      </c>
      <c r="AH2423" t="str" cm="1">
        <f t="array" ref="AH2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3" t="str">
        <f>MIS[[#This Row],[TRADING SYMBOL]]</f>
        <v>SENSEX2552083400CE</v>
      </c>
      <c r="AJ2423" t="str">
        <f>IF(RIGHT(MIS[[#This Row],[Main/Hedge]],4)="MAIN","MAIN","HEDGE")</f>
        <v>MAIN</v>
      </c>
      <c r="AK2423" t="str" cm="1">
        <f t="array" ref="AK2423">_xlfn._xlws.FILTER(Table4[Column1],ISNUMBER(SEARCH(Table4[Column1],MIS[[#This Row],[OrderUniqueIdentifier]])),"")</f>
        <v>MS</v>
      </c>
    </row>
    <row r="2424" spans="1:37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>
        <f>_xlfn.XLOOKUP(MIS[[#This Row],[TRADING SYMBOL]],[1]Sheet1!$D:$D,[1]Sheet1!$C:$C)</f>
        <v>104.4</v>
      </c>
      <c r="AE2424">
        <f>MIS[[#This Row],[OrderAverageTradedPrice]]*MIS[[#This Row],[OrderQuantity]]</f>
        <v>2600</v>
      </c>
      <c r="AF2424">
        <f>MIS[[#This Row],[LTP]]*MIS[[#This Row],[OrderQuantity]]</f>
        <v>2088</v>
      </c>
      <c r="AG2424">
        <f>IF(MIS[[#This Row],[OrderSide]]="SELL",MIS[[#This Row],[VALUE]]-MIS[[#This Row],[LIVE_VALUE]],MIS[[#This Row],[LIVE_VALUE]]-MIS[[#This Row],[VALUE]])</f>
        <v>-512</v>
      </c>
      <c r="AH2424" t="str" cm="1">
        <f t="array" ref="AH2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4" t="str">
        <f>MIS[[#This Row],[TRADING SYMBOL]]</f>
        <v>SENSEX2552083500CE</v>
      </c>
      <c r="AJ2424" t="str">
        <f>IF(RIGHT(MIS[[#This Row],[Main/Hedge]],4)="MAIN","MAIN","HEDGE")</f>
        <v>MAIN</v>
      </c>
      <c r="AK2424" t="str" cm="1">
        <f t="array" ref="AK2424">_xlfn._xlws.FILTER(Table4[Column1],ISNUMBER(SEARCH(Table4[Column1],MIS[[#This Row],[OrderUniqueIdentifier]])),"")</f>
        <v>MS</v>
      </c>
    </row>
    <row r="2425" spans="1:37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>
        <f>_xlfn.XLOOKUP(MIS[[#This Row],[TRADING SYMBOL]],[1]Sheet1!$D:$D,[1]Sheet1!$C:$C)</f>
        <v>139.94999999999999</v>
      </c>
      <c r="AE2425">
        <f>MIS[[#This Row],[OrderAverageTradedPrice]]*MIS[[#This Row],[OrderQuantity]]</f>
        <v>3988</v>
      </c>
      <c r="AF2425">
        <f>MIS[[#This Row],[LTP]]*MIS[[#This Row],[OrderQuantity]]</f>
        <v>2799</v>
      </c>
      <c r="AG2425">
        <f>IF(MIS[[#This Row],[OrderSide]]="SELL",MIS[[#This Row],[VALUE]]-MIS[[#This Row],[LIVE_VALUE]],MIS[[#This Row],[LIVE_VALUE]]-MIS[[#This Row],[VALUE]])</f>
        <v>-1189</v>
      </c>
      <c r="AH2425" t="str" cm="1">
        <f t="array" ref="AH2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5" t="str">
        <f>MIS[[#This Row],[TRADING SYMBOL]]</f>
        <v>SENSEX2552081300PE</v>
      </c>
      <c r="AJ2425" t="str">
        <f>IF(RIGHT(MIS[[#This Row],[Main/Hedge]],4)="MAIN","MAIN","HEDGE")</f>
        <v>MAIN</v>
      </c>
      <c r="AK2425" t="str" cm="1">
        <f t="array" ref="AK2425">_xlfn._xlws.FILTER(Table4[Column1],ISNUMBER(SEARCH(Table4[Column1],MIS[[#This Row],[OrderUniqueIdentifier]])),"")</f>
        <v>MS</v>
      </c>
    </row>
    <row r="2426" spans="1:37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>
        <f>_xlfn.XLOOKUP(MIS[[#This Row],[TRADING SYMBOL]],[1]Sheet1!$D:$D,[1]Sheet1!$C:$C)</f>
        <v>118.35</v>
      </c>
      <c r="AE2426">
        <f>MIS[[#This Row],[OrderAverageTradedPrice]]*MIS[[#This Row],[OrderQuantity]]</f>
        <v>2922</v>
      </c>
      <c r="AF2426">
        <f>MIS[[#This Row],[LTP]]*MIS[[#This Row],[OrderQuantity]]</f>
        <v>2367</v>
      </c>
      <c r="AG2426">
        <f>IF(MIS[[#This Row],[OrderSide]]="SELL",MIS[[#This Row],[VALUE]]-MIS[[#This Row],[LIVE_VALUE]],MIS[[#This Row],[LIVE_VALUE]]-MIS[[#This Row],[VALUE]])</f>
        <v>-555</v>
      </c>
      <c r="AH2426" t="str" cm="1">
        <f t="array" ref="AH2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6" t="str">
        <f>MIS[[#This Row],[TRADING SYMBOL]]</f>
        <v>SENSEX2552083400CE</v>
      </c>
      <c r="AJ2426" t="str">
        <f>IF(RIGHT(MIS[[#This Row],[Main/Hedge]],4)="MAIN","MAIN","HEDGE")</f>
        <v>MAIN</v>
      </c>
      <c r="AK2426" t="str" cm="1">
        <f t="array" ref="AK2426">_xlfn._xlws.FILTER(Table4[Column1],ISNUMBER(SEARCH(Table4[Column1],MIS[[#This Row],[OrderUniqueIdentifier]])),"")</f>
        <v>MS</v>
      </c>
    </row>
    <row r="2427" spans="1:37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>
        <f>_xlfn.XLOOKUP(MIS[[#This Row],[TRADING SYMBOL]],[1]Sheet1!$D:$D,[1]Sheet1!$C:$C)</f>
        <v>136.6</v>
      </c>
      <c r="AE2427">
        <f>MIS[[#This Row],[OrderAverageTradedPrice]]*MIS[[#This Row],[OrderQuantity]]</f>
        <v>13397</v>
      </c>
      <c r="AF2427">
        <f>MIS[[#This Row],[LTP]]*MIS[[#This Row],[OrderQuantity]]</f>
        <v>10928</v>
      </c>
      <c r="AG2427">
        <f>IF(MIS[[#This Row],[OrderSide]]="SELL",MIS[[#This Row],[VALUE]]-MIS[[#This Row],[LIVE_VALUE]],MIS[[#This Row],[LIVE_VALUE]]-MIS[[#This Row],[VALUE]])</f>
        <v>-2469</v>
      </c>
      <c r="AH2427" t="str" cm="1">
        <f t="array" ref="AH2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7" t="str">
        <f>MIS[[#This Row],[TRADING SYMBOL]]</f>
        <v>SENSEX2552083300CE</v>
      </c>
      <c r="AJ2427" t="str">
        <f>IF(RIGHT(MIS[[#This Row],[Main/Hedge]],4)="MAIN","MAIN","HEDGE")</f>
        <v>MAIN</v>
      </c>
      <c r="AK2427" t="str" cm="1">
        <f t="array" ref="AK2427">_xlfn._xlws.FILTER(Table4[Column1],ISNUMBER(SEARCH(Table4[Column1],MIS[[#This Row],[OrderUniqueIdentifier]])),"")</f>
        <v>MS</v>
      </c>
    </row>
    <row r="2428" spans="1:37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>
        <f>_xlfn.XLOOKUP(MIS[[#This Row],[TRADING SYMBOL]],[1]Sheet1!$D:$D,[1]Sheet1!$C:$C)</f>
        <v>136.6</v>
      </c>
      <c r="AE2428">
        <f>MIS[[#This Row],[OrderAverageTradedPrice]]*MIS[[#This Row],[OrderQuantity]]</f>
        <v>6704</v>
      </c>
      <c r="AF2428">
        <f>MIS[[#This Row],[LTP]]*MIS[[#This Row],[OrderQuantity]]</f>
        <v>5464</v>
      </c>
      <c r="AG2428">
        <f>IF(MIS[[#This Row],[OrderSide]]="SELL",MIS[[#This Row],[VALUE]]-MIS[[#This Row],[LIVE_VALUE]],MIS[[#This Row],[LIVE_VALUE]]-MIS[[#This Row],[VALUE]])</f>
        <v>-1240</v>
      </c>
      <c r="AH2428" t="str" cm="1">
        <f t="array" ref="AH2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8" t="str">
        <f>MIS[[#This Row],[TRADING SYMBOL]]</f>
        <v>SENSEX2552083300CE</v>
      </c>
      <c r="AJ2428" t="str">
        <f>IF(RIGHT(MIS[[#This Row],[Main/Hedge]],4)="MAIN","MAIN","HEDGE")</f>
        <v>MAIN</v>
      </c>
      <c r="AK2428" t="str" cm="1">
        <f t="array" ref="AK2428">_xlfn._xlws.FILTER(Table4[Column1],ISNUMBER(SEARCH(Table4[Column1],MIS[[#This Row],[OrderUniqueIdentifier]])),"")</f>
        <v>MS</v>
      </c>
    </row>
    <row r="2429" spans="1:37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>
        <f>_xlfn.XLOOKUP(MIS[[#This Row],[TRADING SYMBOL]],[1]Sheet1!$D:$D,[1]Sheet1!$C:$C)</f>
        <v>118.35</v>
      </c>
      <c r="AE2429">
        <f>MIS[[#This Row],[OrderAverageTradedPrice]]*MIS[[#This Row],[OrderQuantity]]</f>
        <v>5903</v>
      </c>
      <c r="AF2429">
        <f>MIS[[#This Row],[LTP]]*MIS[[#This Row],[OrderQuantity]]</f>
        <v>4734</v>
      </c>
      <c r="AG2429">
        <f>IF(MIS[[#This Row],[OrderSide]]="SELL",MIS[[#This Row],[VALUE]]-MIS[[#This Row],[LIVE_VALUE]],MIS[[#This Row],[LIVE_VALUE]]-MIS[[#This Row],[VALUE]])</f>
        <v>-1169</v>
      </c>
      <c r="AH2429" t="str" cm="1">
        <f t="array" ref="AH2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9" t="str">
        <f>MIS[[#This Row],[TRADING SYMBOL]]</f>
        <v>SENSEX2552083400CE</v>
      </c>
      <c r="AJ2429" t="str">
        <f>IF(RIGHT(MIS[[#This Row],[Main/Hedge]],4)="MAIN","MAIN","HEDGE")</f>
        <v>MAIN</v>
      </c>
      <c r="AK2429" t="str" cm="1">
        <f t="array" ref="AK2429">_xlfn._xlws.FILTER(Table4[Column1],ISNUMBER(SEARCH(Table4[Column1],MIS[[#This Row],[OrderUniqueIdentifier]])),"")</f>
        <v>MS</v>
      </c>
    </row>
    <row r="2430" spans="1:37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>
        <f>_xlfn.XLOOKUP(MIS[[#This Row],[TRADING SYMBOL]],[1]Sheet1!$D:$D,[1]Sheet1!$C:$C)</f>
        <v>136.6</v>
      </c>
      <c r="AE2430">
        <f>MIS[[#This Row],[OrderAverageTradedPrice]]*MIS[[#This Row],[OrderQuantity]]</f>
        <v>3345</v>
      </c>
      <c r="AF2430">
        <f>MIS[[#This Row],[LTP]]*MIS[[#This Row],[OrderQuantity]]</f>
        <v>2732</v>
      </c>
      <c r="AG2430">
        <f>IF(MIS[[#This Row],[OrderSide]]="SELL",MIS[[#This Row],[VALUE]]-MIS[[#This Row],[LIVE_VALUE]],MIS[[#This Row],[LIVE_VALUE]]-MIS[[#This Row],[VALUE]])</f>
        <v>-613</v>
      </c>
      <c r="AH2430" t="str" cm="1">
        <f t="array" ref="AH2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0" t="str">
        <f>MIS[[#This Row],[TRADING SYMBOL]]</f>
        <v>SENSEX2552083300CE</v>
      </c>
      <c r="AJ2430" t="str">
        <f>IF(RIGHT(MIS[[#This Row],[Main/Hedge]],4)="MAIN","MAIN","HEDGE")</f>
        <v>MAIN</v>
      </c>
      <c r="AK2430" t="str" cm="1">
        <f t="array" ref="AK2430">_xlfn._xlws.FILTER(Table4[Column1],ISNUMBER(SEARCH(Table4[Column1],MIS[[#This Row],[OrderUniqueIdentifier]])),"")</f>
        <v>MS</v>
      </c>
    </row>
    <row r="2431" spans="1:37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>
        <f>_xlfn.XLOOKUP(MIS[[#This Row],[TRADING SYMBOL]],[1]Sheet1!$D:$D,[1]Sheet1!$C:$C)</f>
        <v>118.35</v>
      </c>
      <c r="AE2431">
        <f>MIS[[#This Row],[OrderAverageTradedPrice]]*MIS[[#This Row],[OrderQuantity]]</f>
        <v>8844.99999999996</v>
      </c>
      <c r="AF2431">
        <f>MIS[[#This Row],[LTP]]*MIS[[#This Row],[OrderQuantity]]</f>
        <v>7101</v>
      </c>
      <c r="AG2431">
        <f>IF(MIS[[#This Row],[OrderSide]]="SELL",MIS[[#This Row],[VALUE]]-MIS[[#This Row],[LIVE_VALUE]],MIS[[#This Row],[LIVE_VALUE]]-MIS[[#This Row],[VALUE]])</f>
        <v>-1743.99999999996</v>
      </c>
      <c r="AH2431" t="str" cm="1">
        <f t="array" ref="AH2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1" t="str">
        <f>MIS[[#This Row],[TRADING SYMBOL]]</f>
        <v>SENSEX2552083400CE</v>
      </c>
      <c r="AJ2431" t="str">
        <f>IF(RIGHT(MIS[[#This Row],[Main/Hedge]],4)="MAIN","MAIN","HEDGE")</f>
        <v>MAIN</v>
      </c>
      <c r="AK2431" t="str" cm="1">
        <f t="array" ref="AK2431">_xlfn._xlws.FILTER(Table4[Column1],ISNUMBER(SEARCH(Table4[Column1],MIS[[#This Row],[OrderUniqueIdentifier]])),"")</f>
        <v>MS</v>
      </c>
    </row>
    <row r="2432" spans="1:37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>
        <f>_xlfn.XLOOKUP(MIS[[#This Row],[TRADING SYMBOL]],[1]Sheet1!$D:$D,[1]Sheet1!$C:$C)</f>
        <v>104.4</v>
      </c>
      <c r="AE2432">
        <f>MIS[[#This Row],[OrderAverageTradedPrice]]*MIS[[#This Row],[OrderQuantity]]</f>
        <v>2575</v>
      </c>
      <c r="AF2432">
        <f>MIS[[#This Row],[LTP]]*MIS[[#This Row],[OrderQuantity]]</f>
        <v>2088</v>
      </c>
      <c r="AG2432">
        <f>IF(MIS[[#This Row],[OrderSide]]="SELL",MIS[[#This Row],[VALUE]]-MIS[[#This Row],[LIVE_VALUE]],MIS[[#This Row],[LIVE_VALUE]]-MIS[[#This Row],[VALUE]])</f>
        <v>-487</v>
      </c>
      <c r="AH2432" t="str" cm="1">
        <f t="array" ref="AH2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2" t="str">
        <f>MIS[[#This Row],[TRADING SYMBOL]]</f>
        <v>SENSEX2552083500CE</v>
      </c>
      <c r="AJ2432" t="str">
        <f>IF(RIGHT(MIS[[#This Row],[Main/Hedge]],4)="MAIN","MAIN","HEDGE")</f>
        <v>MAIN</v>
      </c>
      <c r="AK2432" t="str" cm="1">
        <f t="array" ref="AK2432">_xlfn._xlws.FILTER(Table4[Column1],ISNUMBER(SEARCH(Table4[Column1],MIS[[#This Row],[OrderUniqueIdentifier]])),"")</f>
        <v>MS</v>
      </c>
    </row>
    <row r="2433" spans="1:37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>
        <f>_xlfn.XLOOKUP(MIS[[#This Row],[TRADING SYMBOL]],[1]Sheet1!$D:$D,[1]Sheet1!$C:$C)</f>
        <v>139.94999999999999</v>
      </c>
      <c r="AE2433">
        <f>MIS[[#This Row],[OrderAverageTradedPrice]]*MIS[[#This Row],[OrderQuantity]]</f>
        <v>3993</v>
      </c>
      <c r="AF2433">
        <f>MIS[[#This Row],[LTP]]*MIS[[#This Row],[OrderQuantity]]</f>
        <v>2799</v>
      </c>
      <c r="AG2433">
        <f>IF(MIS[[#This Row],[OrderSide]]="SELL",MIS[[#This Row],[VALUE]]-MIS[[#This Row],[LIVE_VALUE]],MIS[[#This Row],[LIVE_VALUE]]-MIS[[#This Row],[VALUE]])</f>
        <v>-1194</v>
      </c>
      <c r="AH2433" t="str" cm="1">
        <f t="array" ref="AH2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3" t="str">
        <f>MIS[[#This Row],[TRADING SYMBOL]]</f>
        <v>SENSEX2552081300PE</v>
      </c>
      <c r="AJ2433" t="str">
        <f>IF(RIGHT(MIS[[#This Row],[Main/Hedge]],4)="MAIN","MAIN","HEDGE")</f>
        <v>MAIN</v>
      </c>
      <c r="AK2433" t="str" cm="1">
        <f t="array" ref="AK2433">_xlfn._xlws.FILTER(Table4[Column1],ISNUMBER(SEARCH(Table4[Column1],MIS[[#This Row],[OrderUniqueIdentifier]])),"")</f>
        <v>MS</v>
      </c>
    </row>
    <row r="2434" spans="1:37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>
        <f>_xlfn.XLOOKUP(MIS[[#This Row],[TRADING SYMBOL]],[1]Sheet1!$D:$D,[1]Sheet1!$C:$C)</f>
        <v>118.35</v>
      </c>
      <c r="AE2434">
        <f>MIS[[#This Row],[OrderAverageTradedPrice]]*MIS[[#This Row],[OrderQuantity]]</f>
        <v>23446</v>
      </c>
      <c r="AF2434">
        <f>MIS[[#This Row],[LTP]]*MIS[[#This Row],[OrderQuantity]]</f>
        <v>18936</v>
      </c>
      <c r="AG2434">
        <f>IF(MIS[[#This Row],[OrderSide]]="SELL",MIS[[#This Row],[VALUE]]-MIS[[#This Row],[LIVE_VALUE]],MIS[[#This Row],[LIVE_VALUE]]-MIS[[#This Row],[VALUE]])</f>
        <v>-4510</v>
      </c>
      <c r="AH2434" t="str" cm="1">
        <f t="array" ref="AH2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4" t="str">
        <f>MIS[[#This Row],[TRADING SYMBOL]]</f>
        <v>SENSEX2552083400CE</v>
      </c>
      <c r="AJ2434" t="str">
        <f>IF(RIGHT(MIS[[#This Row],[Main/Hedge]],4)="MAIN","MAIN","HEDGE")</f>
        <v>MAIN</v>
      </c>
      <c r="AK2434" t="str" cm="1">
        <f t="array" ref="AK2434">_xlfn._xlws.FILTER(Table4[Column1],ISNUMBER(SEARCH(Table4[Column1],MIS[[#This Row],[OrderUniqueIdentifier]])),"")</f>
        <v>MS</v>
      </c>
    </row>
    <row r="2435" spans="1:37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>
        <f>_xlfn.XLOOKUP(MIS[[#This Row],[TRADING SYMBOL]],[1]Sheet1!$D:$D,[1]Sheet1!$C:$C)</f>
        <v>118.35</v>
      </c>
      <c r="AE2435">
        <f>MIS[[#This Row],[OrderAverageTradedPrice]]*MIS[[#This Row],[OrderQuantity]]</f>
        <v>5880</v>
      </c>
      <c r="AF2435">
        <f>MIS[[#This Row],[LTP]]*MIS[[#This Row],[OrderQuantity]]</f>
        <v>4734</v>
      </c>
      <c r="AG2435">
        <f>IF(MIS[[#This Row],[OrderSide]]="SELL",MIS[[#This Row],[VALUE]]-MIS[[#This Row],[LIVE_VALUE]],MIS[[#This Row],[LIVE_VALUE]]-MIS[[#This Row],[VALUE]])</f>
        <v>-1146</v>
      </c>
      <c r="AH2435" t="str" cm="1">
        <f t="array" ref="AH2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5" t="str">
        <f>MIS[[#This Row],[TRADING SYMBOL]]</f>
        <v>SENSEX2552083400CE</v>
      </c>
      <c r="AJ2435" t="str">
        <f>IF(RIGHT(MIS[[#This Row],[Main/Hedge]],4)="MAIN","MAIN","HEDGE")</f>
        <v>MAIN</v>
      </c>
      <c r="AK2435" t="str" cm="1">
        <f t="array" ref="AK2435">_xlfn._xlws.FILTER(Table4[Column1],ISNUMBER(SEARCH(Table4[Column1],MIS[[#This Row],[OrderUniqueIdentifier]])),"")</f>
        <v>MS</v>
      </c>
    </row>
    <row r="2436" spans="1:37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>
        <f>_xlfn.XLOOKUP(MIS[[#This Row],[TRADING SYMBOL]],[1]Sheet1!$D:$D,[1]Sheet1!$C:$C)</f>
        <v>104.4</v>
      </c>
      <c r="AE2436">
        <f>MIS[[#This Row],[OrderAverageTradedPrice]]*MIS[[#This Row],[OrderQuantity]]</f>
        <v>10358</v>
      </c>
      <c r="AF2436">
        <f>MIS[[#This Row],[LTP]]*MIS[[#This Row],[OrderQuantity]]</f>
        <v>8352</v>
      </c>
      <c r="AG2436">
        <f>IF(MIS[[#This Row],[OrderSide]]="SELL",MIS[[#This Row],[VALUE]]-MIS[[#This Row],[LIVE_VALUE]],MIS[[#This Row],[LIVE_VALUE]]-MIS[[#This Row],[VALUE]])</f>
        <v>-2006</v>
      </c>
      <c r="AH2436" t="str" cm="1">
        <f t="array" ref="AH2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6" t="str">
        <f>MIS[[#This Row],[TRADING SYMBOL]]</f>
        <v>SENSEX2552083500CE</v>
      </c>
      <c r="AJ2436" t="str">
        <f>IF(RIGHT(MIS[[#This Row],[Main/Hedge]],4)="MAIN","MAIN","HEDGE")</f>
        <v>MAIN</v>
      </c>
      <c r="AK2436" t="str" cm="1">
        <f t="array" ref="AK2436">_xlfn._xlws.FILTER(Table4[Column1],ISNUMBER(SEARCH(Table4[Column1],MIS[[#This Row],[OrderUniqueIdentifier]])),"")</f>
        <v>MS</v>
      </c>
    </row>
    <row r="2437" spans="1:37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>
        <f>_xlfn.XLOOKUP(MIS[[#This Row],[TRADING SYMBOL]],[1]Sheet1!$D:$D,[1]Sheet1!$C:$C)</f>
        <v>118.35</v>
      </c>
      <c r="AE2437">
        <f>MIS[[#This Row],[OrderAverageTradedPrice]]*MIS[[#This Row],[OrderQuantity]]</f>
        <v>20630.999999999898</v>
      </c>
      <c r="AF2437">
        <f>MIS[[#This Row],[LTP]]*MIS[[#This Row],[OrderQuantity]]</f>
        <v>16569</v>
      </c>
      <c r="AG2437">
        <f>IF(MIS[[#This Row],[OrderSide]]="SELL",MIS[[#This Row],[VALUE]]-MIS[[#This Row],[LIVE_VALUE]],MIS[[#This Row],[LIVE_VALUE]]-MIS[[#This Row],[VALUE]])</f>
        <v>-4061.9999999998981</v>
      </c>
      <c r="AH2437" t="str" cm="1">
        <f t="array" ref="AH2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7" t="str">
        <f>MIS[[#This Row],[TRADING SYMBOL]]</f>
        <v>SENSEX2552083400CE</v>
      </c>
      <c r="AJ2437" t="str">
        <f>IF(RIGHT(MIS[[#This Row],[Main/Hedge]],4)="MAIN","MAIN","HEDGE")</f>
        <v>MAIN</v>
      </c>
      <c r="AK2437" t="str" cm="1">
        <f t="array" ref="AK2437">_xlfn._xlws.FILTER(Table4[Column1],ISNUMBER(SEARCH(Table4[Column1],MIS[[#This Row],[OrderUniqueIdentifier]])),"")</f>
        <v>MS</v>
      </c>
    </row>
    <row r="2438" spans="1:37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>
        <f>_xlfn.XLOOKUP(MIS[[#This Row],[TRADING SYMBOL]],[1]Sheet1!$D:$D,[1]Sheet1!$C:$C)</f>
        <v>118.35</v>
      </c>
      <c r="AE2438">
        <f>MIS[[#This Row],[OrderAverageTradedPrice]]*MIS[[#This Row],[OrderQuantity]]</f>
        <v>5916</v>
      </c>
      <c r="AF2438">
        <f>MIS[[#This Row],[LTP]]*MIS[[#This Row],[OrderQuantity]]</f>
        <v>4734</v>
      </c>
      <c r="AG2438">
        <f>IF(MIS[[#This Row],[OrderSide]]="SELL",MIS[[#This Row],[VALUE]]-MIS[[#This Row],[LIVE_VALUE]],MIS[[#This Row],[LIVE_VALUE]]-MIS[[#This Row],[VALUE]])</f>
        <v>-1182</v>
      </c>
      <c r="AH2438" t="str" cm="1">
        <f t="array" ref="AH2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8" t="str">
        <f>MIS[[#This Row],[TRADING SYMBOL]]</f>
        <v>SENSEX2552083400CE</v>
      </c>
      <c r="AJ2438" t="str">
        <f>IF(RIGHT(MIS[[#This Row],[Main/Hedge]],4)="MAIN","MAIN","HEDGE")</f>
        <v>MAIN</v>
      </c>
      <c r="AK2438" t="str" cm="1">
        <f t="array" ref="AK2438">_xlfn._xlws.FILTER(Table4[Column1],ISNUMBER(SEARCH(Table4[Column1],MIS[[#This Row],[OrderUniqueIdentifier]])),"")</f>
        <v>MS</v>
      </c>
    </row>
    <row r="2439" spans="1:37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>
        <f>_xlfn.XLOOKUP(MIS[[#This Row],[TRADING SYMBOL]],[1]Sheet1!$D:$D,[1]Sheet1!$C:$C)</f>
        <v>104.4</v>
      </c>
      <c r="AE2439">
        <f>MIS[[#This Row],[OrderAverageTradedPrice]]*MIS[[#This Row],[OrderQuantity]]</f>
        <v>5172</v>
      </c>
      <c r="AF2439">
        <f>MIS[[#This Row],[LTP]]*MIS[[#This Row],[OrderQuantity]]</f>
        <v>4176</v>
      </c>
      <c r="AG2439">
        <f>IF(MIS[[#This Row],[OrderSide]]="SELL",MIS[[#This Row],[VALUE]]-MIS[[#This Row],[LIVE_VALUE]],MIS[[#This Row],[LIVE_VALUE]]-MIS[[#This Row],[VALUE]])</f>
        <v>-996</v>
      </c>
      <c r="AH2439" t="str" cm="1">
        <f t="array" ref="AH2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9" t="str">
        <f>MIS[[#This Row],[TRADING SYMBOL]]</f>
        <v>SENSEX2552083500CE</v>
      </c>
      <c r="AJ2439" t="str">
        <f>IF(RIGHT(MIS[[#This Row],[Main/Hedge]],4)="MAIN","MAIN","HEDGE")</f>
        <v>MAIN</v>
      </c>
      <c r="AK2439" t="str" cm="1">
        <f t="array" ref="AK2439">_xlfn._xlws.FILTER(Table4[Column1],ISNUMBER(SEARCH(Table4[Column1],MIS[[#This Row],[OrderUniqueIdentifier]])),"")</f>
        <v>MS</v>
      </c>
    </row>
    <row r="2440" spans="1:37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>
        <f>_xlfn.XLOOKUP(MIS[[#This Row],[TRADING SYMBOL]],[1]Sheet1!$D:$D,[1]Sheet1!$C:$C)</f>
        <v>104.4</v>
      </c>
      <c r="AE2440">
        <f>MIS[[#This Row],[OrderAverageTradedPrice]]*MIS[[#This Row],[OrderQuantity]]</f>
        <v>2590</v>
      </c>
      <c r="AF2440">
        <f>MIS[[#This Row],[LTP]]*MIS[[#This Row],[OrderQuantity]]</f>
        <v>2088</v>
      </c>
      <c r="AG2440">
        <f>IF(MIS[[#This Row],[OrderSide]]="SELL",MIS[[#This Row],[VALUE]]-MIS[[#This Row],[LIVE_VALUE]],MIS[[#This Row],[LIVE_VALUE]]-MIS[[#This Row],[VALUE]])</f>
        <v>-502</v>
      </c>
      <c r="AH2440" t="str" cm="1">
        <f t="array" ref="AH2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0" t="str">
        <f>MIS[[#This Row],[TRADING SYMBOL]]</f>
        <v>SENSEX2552083500CE</v>
      </c>
      <c r="AJ2440" t="str">
        <f>IF(RIGHT(MIS[[#This Row],[Main/Hedge]],4)="MAIN","MAIN","HEDGE")</f>
        <v>MAIN</v>
      </c>
      <c r="AK2440" t="str" cm="1">
        <f t="array" ref="AK2440">_xlfn._xlws.FILTER(Table4[Column1],ISNUMBER(SEARCH(Table4[Column1],MIS[[#This Row],[OrderUniqueIdentifier]])),"")</f>
        <v>MS</v>
      </c>
    </row>
    <row r="2441" spans="1:37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>
        <f>_xlfn.XLOOKUP(MIS[[#This Row],[TRADING SYMBOL]],[1]Sheet1!$D:$D,[1]Sheet1!$C:$C)</f>
        <v>136.6</v>
      </c>
      <c r="AE2441">
        <f>MIS[[#This Row],[OrderAverageTradedPrice]]*MIS[[#This Row],[OrderQuantity]]</f>
        <v>20130</v>
      </c>
      <c r="AF2441">
        <f>MIS[[#This Row],[LTP]]*MIS[[#This Row],[OrderQuantity]]</f>
        <v>16392</v>
      </c>
      <c r="AG2441">
        <f>IF(MIS[[#This Row],[OrderSide]]="SELL",MIS[[#This Row],[VALUE]]-MIS[[#This Row],[LIVE_VALUE]],MIS[[#This Row],[LIVE_VALUE]]-MIS[[#This Row],[VALUE]])</f>
        <v>-3738</v>
      </c>
      <c r="AH2441" t="str" cm="1">
        <f t="array" ref="AH2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1" t="str">
        <f>MIS[[#This Row],[TRADING SYMBOL]]</f>
        <v>SENSEX2552083300CE</v>
      </c>
      <c r="AJ2441" t="str">
        <f>IF(RIGHT(MIS[[#This Row],[Main/Hedge]],4)="MAIN","MAIN","HEDGE")</f>
        <v>MAIN</v>
      </c>
      <c r="AK2441" t="str" cm="1">
        <f t="array" ref="AK2441">_xlfn._xlws.FILTER(Table4[Column1],ISNUMBER(SEARCH(Table4[Column1],MIS[[#This Row],[OrderUniqueIdentifier]])),"")</f>
        <v>MS</v>
      </c>
    </row>
    <row r="2442" spans="1:37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>
        <f>_xlfn.XLOOKUP(MIS[[#This Row],[TRADING SYMBOL]],[1]Sheet1!$D:$D,[1]Sheet1!$C:$C)</f>
        <v>118.35</v>
      </c>
      <c r="AE2442">
        <f>MIS[[#This Row],[OrderAverageTradedPrice]]*MIS[[#This Row],[OrderQuantity]]</f>
        <v>17712</v>
      </c>
      <c r="AF2442">
        <f>MIS[[#This Row],[LTP]]*MIS[[#This Row],[OrderQuantity]]</f>
        <v>14202</v>
      </c>
      <c r="AG2442">
        <f>IF(MIS[[#This Row],[OrderSide]]="SELL",MIS[[#This Row],[VALUE]]-MIS[[#This Row],[LIVE_VALUE]],MIS[[#This Row],[LIVE_VALUE]]-MIS[[#This Row],[VALUE]])</f>
        <v>-3510</v>
      </c>
      <c r="AH2442" t="str" cm="1">
        <f t="array" ref="AH2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2" t="str">
        <f>MIS[[#This Row],[TRADING SYMBOL]]</f>
        <v>SENSEX2552083400CE</v>
      </c>
      <c r="AJ2442" t="str">
        <f>IF(RIGHT(MIS[[#This Row],[Main/Hedge]],4)="MAIN","MAIN","HEDGE")</f>
        <v>MAIN</v>
      </c>
      <c r="AK2442" t="str" cm="1">
        <f t="array" ref="AK2442">_xlfn._xlws.FILTER(Table4[Column1],ISNUMBER(SEARCH(Table4[Column1],MIS[[#This Row],[OrderUniqueIdentifier]])),"")</f>
        <v>MS</v>
      </c>
    </row>
    <row r="2443" spans="1:37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>
        <f>_xlfn.XLOOKUP(MIS[[#This Row],[TRADING SYMBOL]],[1]Sheet1!$D:$D,[1]Sheet1!$C:$C)</f>
        <v>139.94999999999999</v>
      </c>
      <c r="AE2443">
        <f>MIS[[#This Row],[OrderAverageTradedPrice]]*MIS[[#This Row],[OrderQuantity]]</f>
        <v>3982</v>
      </c>
      <c r="AF2443">
        <f>MIS[[#This Row],[LTP]]*MIS[[#This Row],[OrderQuantity]]</f>
        <v>2799</v>
      </c>
      <c r="AG2443">
        <f>IF(MIS[[#This Row],[OrderSide]]="SELL",MIS[[#This Row],[VALUE]]-MIS[[#This Row],[LIVE_VALUE]],MIS[[#This Row],[LIVE_VALUE]]-MIS[[#This Row],[VALUE]])</f>
        <v>-1183</v>
      </c>
      <c r="AH2443" t="str" cm="1">
        <f t="array" ref="AH2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3" t="str">
        <f>MIS[[#This Row],[TRADING SYMBOL]]</f>
        <v>SENSEX2552081300PE</v>
      </c>
      <c r="AJ2443" t="str">
        <f>IF(RIGHT(MIS[[#This Row],[Main/Hedge]],4)="MAIN","MAIN","HEDGE")</f>
        <v>MAIN</v>
      </c>
      <c r="AK2443" t="str" cm="1">
        <f t="array" ref="AK2443">_xlfn._xlws.FILTER(Table4[Column1],ISNUMBER(SEARCH(Table4[Column1],MIS[[#This Row],[OrderUniqueIdentifier]])),"")</f>
        <v>MS</v>
      </c>
    </row>
    <row r="2444" spans="1:37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>
        <f>_xlfn.XLOOKUP(MIS[[#This Row],[TRADING SYMBOL]],[1]Sheet1!$D:$D,[1]Sheet1!$C:$C)</f>
        <v>104.4</v>
      </c>
      <c r="AE2444">
        <f>MIS[[#This Row],[OrderAverageTradedPrice]]*MIS[[#This Row],[OrderQuantity]]</f>
        <v>2581</v>
      </c>
      <c r="AF2444">
        <f>MIS[[#This Row],[LTP]]*MIS[[#This Row],[OrderQuantity]]</f>
        <v>2088</v>
      </c>
      <c r="AG2444">
        <f>IF(MIS[[#This Row],[OrderSide]]="SELL",MIS[[#This Row],[VALUE]]-MIS[[#This Row],[LIVE_VALUE]],MIS[[#This Row],[LIVE_VALUE]]-MIS[[#This Row],[VALUE]])</f>
        <v>-493</v>
      </c>
      <c r="AH2444" t="str" cm="1">
        <f t="array" ref="AH2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4" t="str">
        <f>MIS[[#This Row],[TRADING SYMBOL]]</f>
        <v>SENSEX2552083500CE</v>
      </c>
      <c r="AJ2444" t="str">
        <f>IF(RIGHT(MIS[[#This Row],[Main/Hedge]],4)="MAIN","MAIN","HEDGE")</f>
        <v>MAIN</v>
      </c>
      <c r="AK2444" t="str" cm="1">
        <f t="array" ref="AK2444">_xlfn._xlws.FILTER(Table4[Column1],ISNUMBER(SEARCH(Table4[Column1],MIS[[#This Row],[OrderUniqueIdentifier]])),"")</f>
        <v>MS</v>
      </c>
    </row>
    <row r="2445" spans="1:37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>
        <f>_xlfn.XLOOKUP(MIS[[#This Row],[TRADING SYMBOL]],[1]Sheet1!$D:$D,[1]Sheet1!$C:$C)</f>
        <v>136.6</v>
      </c>
      <c r="AE2445">
        <f>MIS[[#This Row],[OrderAverageTradedPrice]]*MIS[[#This Row],[OrderQuantity]]</f>
        <v>3365</v>
      </c>
      <c r="AF2445">
        <f>MIS[[#This Row],[LTP]]*MIS[[#This Row],[OrderQuantity]]</f>
        <v>2732</v>
      </c>
      <c r="AG2445">
        <f>IF(MIS[[#This Row],[OrderSide]]="SELL",MIS[[#This Row],[VALUE]]-MIS[[#This Row],[LIVE_VALUE]],MIS[[#This Row],[LIVE_VALUE]]-MIS[[#This Row],[VALUE]])</f>
        <v>-633</v>
      </c>
      <c r="AH2445" t="str" cm="1">
        <f t="array" ref="AH2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5" t="str">
        <f>MIS[[#This Row],[TRADING SYMBOL]]</f>
        <v>SENSEX2552083300CE</v>
      </c>
      <c r="AJ2445" t="str">
        <f>IF(RIGHT(MIS[[#This Row],[Main/Hedge]],4)="MAIN","MAIN","HEDGE")</f>
        <v>MAIN</v>
      </c>
      <c r="AK2445" t="str" cm="1">
        <f t="array" ref="AK2445">_xlfn._xlws.FILTER(Table4[Column1],ISNUMBER(SEARCH(Table4[Column1],MIS[[#This Row],[OrderUniqueIdentifier]])),"")</f>
        <v>MS</v>
      </c>
    </row>
    <row r="2446" spans="1:37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>
        <f>_xlfn.XLOOKUP(MIS[[#This Row],[TRADING SYMBOL]],[1]Sheet1!$D:$D,[1]Sheet1!$C:$C)</f>
        <v>118.35</v>
      </c>
      <c r="AE2446">
        <f>MIS[[#This Row],[OrderAverageTradedPrice]]*MIS[[#This Row],[OrderQuantity]]</f>
        <v>2948</v>
      </c>
      <c r="AF2446">
        <f>MIS[[#This Row],[LTP]]*MIS[[#This Row],[OrderQuantity]]</f>
        <v>2367</v>
      </c>
      <c r="AG2446">
        <f>IF(MIS[[#This Row],[OrderSide]]="SELL",MIS[[#This Row],[VALUE]]-MIS[[#This Row],[LIVE_VALUE]],MIS[[#This Row],[LIVE_VALUE]]-MIS[[#This Row],[VALUE]])</f>
        <v>-581</v>
      </c>
      <c r="AH2446" t="str" cm="1">
        <f t="array" ref="AH2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6" t="str">
        <f>MIS[[#This Row],[TRADING SYMBOL]]</f>
        <v>SENSEX2552083400CE</v>
      </c>
      <c r="AJ2446" t="str">
        <f>IF(RIGHT(MIS[[#This Row],[Main/Hedge]],4)="MAIN","MAIN","HEDGE")</f>
        <v>MAIN</v>
      </c>
      <c r="AK2446" t="str" cm="1">
        <f t="array" ref="AK2446">_xlfn._xlws.FILTER(Table4[Column1],ISNUMBER(SEARCH(Table4[Column1],MIS[[#This Row],[OrderUniqueIdentifier]])),"")</f>
        <v>MS</v>
      </c>
    </row>
    <row r="2447" spans="1:37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>
        <f>_xlfn.XLOOKUP(MIS[[#This Row],[TRADING SYMBOL]],[1]Sheet1!$D:$D,[1]Sheet1!$C:$C)</f>
        <v>136.6</v>
      </c>
      <c r="AE2447">
        <f>MIS[[#This Row],[OrderAverageTradedPrice]]*MIS[[#This Row],[OrderQuantity]]</f>
        <v>6692</v>
      </c>
      <c r="AF2447">
        <f>MIS[[#This Row],[LTP]]*MIS[[#This Row],[OrderQuantity]]</f>
        <v>5464</v>
      </c>
      <c r="AG2447">
        <f>IF(MIS[[#This Row],[OrderSide]]="SELL",MIS[[#This Row],[VALUE]]-MIS[[#This Row],[LIVE_VALUE]],MIS[[#This Row],[LIVE_VALUE]]-MIS[[#This Row],[VALUE]])</f>
        <v>-1228</v>
      </c>
      <c r="AH2447" t="str" cm="1">
        <f t="array" ref="AH2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7" t="str">
        <f>MIS[[#This Row],[TRADING SYMBOL]]</f>
        <v>SENSEX2552083300CE</v>
      </c>
      <c r="AJ2447" t="str">
        <f>IF(RIGHT(MIS[[#This Row],[Main/Hedge]],4)="MAIN","MAIN","HEDGE")</f>
        <v>MAIN</v>
      </c>
      <c r="AK2447" t="str" cm="1">
        <f t="array" ref="AK2447">_xlfn._xlws.FILTER(Table4[Column1],ISNUMBER(SEARCH(Table4[Column1],MIS[[#This Row],[OrderUniqueIdentifier]])),"")</f>
        <v>MS</v>
      </c>
    </row>
    <row r="2448" spans="1:37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>
        <f>_xlfn.XLOOKUP(MIS[[#This Row],[TRADING SYMBOL]],[1]Sheet1!$D:$D,[1]Sheet1!$C:$C)</f>
        <v>118.35</v>
      </c>
      <c r="AE2448">
        <f>MIS[[#This Row],[OrderAverageTradedPrice]]*MIS[[#This Row],[OrderQuantity]]</f>
        <v>5904</v>
      </c>
      <c r="AF2448">
        <f>MIS[[#This Row],[LTP]]*MIS[[#This Row],[OrderQuantity]]</f>
        <v>4734</v>
      </c>
      <c r="AG2448">
        <f>IF(MIS[[#This Row],[OrderSide]]="SELL",MIS[[#This Row],[VALUE]]-MIS[[#This Row],[LIVE_VALUE]],MIS[[#This Row],[LIVE_VALUE]]-MIS[[#This Row],[VALUE]])</f>
        <v>-1170</v>
      </c>
      <c r="AH2448" t="str" cm="1">
        <f t="array" ref="AH2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8" t="str">
        <f>MIS[[#This Row],[TRADING SYMBOL]]</f>
        <v>SENSEX2552083400CE</v>
      </c>
      <c r="AJ2448" t="str">
        <f>IF(RIGHT(MIS[[#This Row],[Main/Hedge]],4)="MAIN","MAIN","HEDGE")</f>
        <v>MAIN</v>
      </c>
      <c r="AK2448" t="str" cm="1">
        <f t="array" ref="AK2448">_xlfn._xlws.FILTER(Table4[Column1],ISNUMBER(SEARCH(Table4[Column1],MIS[[#This Row],[OrderUniqueIdentifier]])),"")</f>
        <v>MS</v>
      </c>
    </row>
    <row r="2449" spans="1:37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>
        <f>_xlfn.XLOOKUP(MIS[[#This Row],[TRADING SYMBOL]],[1]Sheet1!$D:$D,[1]Sheet1!$C:$C)</f>
        <v>136.6</v>
      </c>
      <c r="AE2449">
        <f>MIS[[#This Row],[OrderAverageTradedPrice]]*MIS[[#This Row],[OrderQuantity]]</f>
        <v>3351</v>
      </c>
      <c r="AF2449">
        <f>MIS[[#This Row],[LTP]]*MIS[[#This Row],[OrderQuantity]]</f>
        <v>2732</v>
      </c>
      <c r="AG2449">
        <f>IF(MIS[[#This Row],[OrderSide]]="SELL",MIS[[#This Row],[VALUE]]-MIS[[#This Row],[LIVE_VALUE]],MIS[[#This Row],[LIVE_VALUE]]-MIS[[#This Row],[VALUE]])</f>
        <v>-619</v>
      </c>
      <c r="AH2449" t="str" cm="1">
        <f t="array" ref="AH2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9" t="str">
        <f>MIS[[#This Row],[TRADING SYMBOL]]</f>
        <v>SENSEX2552083300CE</v>
      </c>
      <c r="AJ2449" t="str">
        <f>IF(RIGHT(MIS[[#This Row],[Main/Hedge]],4)="MAIN","MAIN","HEDGE")</f>
        <v>MAIN</v>
      </c>
      <c r="AK2449" t="str" cm="1">
        <f t="array" ref="AK2449">_xlfn._xlws.FILTER(Table4[Column1],ISNUMBER(SEARCH(Table4[Column1],MIS[[#This Row],[OrderUniqueIdentifier]])),"")</f>
        <v>MS</v>
      </c>
    </row>
    <row r="2450" spans="1:37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>
        <f>_xlfn.XLOOKUP(MIS[[#This Row],[TRADING SYMBOL]],[1]Sheet1!$D:$D,[1]Sheet1!$C:$C)</f>
        <v>118.35</v>
      </c>
      <c r="AE2450">
        <f>MIS[[#This Row],[OrderAverageTradedPrice]]*MIS[[#This Row],[OrderQuantity]]</f>
        <v>11773</v>
      </c>
      <c r="AF2450">
        <f>MIS[[#This Row],[LTP]]*MIS[[#This Row],[OrderQuantity]]</f>
        <v>9468</v>
      </c>
      <c r="AG2450">
        <f>IF(MIS[[#This Row],[OrderSide]]="SELL",MIS[[#This Row],[VALUE]]-MIS[[#This Row],[LIVE_VALUE]],MIS[[#This Row],[LIVE_VALUE]]-MIS[[#This Row],[VALUE]])</f>
        <v>-2305</v>
      </c>
      <c r="AH2450" t="str" cm="1">
        <f t="array" ref="AH2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0" t="str">
        <f>MIS[[#This Row],[TRADING SYMBOL]]</f>
        <v>SENSEX2552083400CE</v>
      </c>
      <c r="AJ2450" t="str">
        <f>IF(RIGHT(MIS[[#This Row],[Main/Hedge]],4)="MAIN","MAIN","HEDGE")</f>
        <v>MAIN</v>
      </c>
      <c r="AK2450" t="str" cm="1">
        <f t="array" ref="AK2450">_xlfn._xlws.FILTER(Table4[Column1],ISNUMBER(SEARCH(Table4[Column1],MIS[[#This Row],[OrderUniqueIdentifier]])),"")</f>
        <v>MS</v>
      </c>
    </row>
    <row r="2451" spans="1:37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>
        <f>_xlfn.XLOOKUP(MIS[[#This Row],[TRADING SYMBOL]],[1]Sheet1!$D:$D,[1]Sheet1!$C:$C)</f>
        <v>118.35</v>
      </c>
      <c r="AE2451">
        <f>MIS[[#This Row],[OrderAverageTradedPrice]]*MIS[[#This Row],[OrderQuantity]]</f>
        <v>2949</v>
      </c>
      <c r="AF2451">
        <f>MIS[[#This Row],[LTP]]*MIS[[#This Row],[OrderQuantity]]</f>
        <v>2367</v>
      </c>
      <c r="AG2451">
        <f>IF(MIS[[#This Row],[OrderSide]]="SELL",MIS[[#This Row],[VALUE]]-MIS[[#This Row],[LIVE_VALUE]],MIS[[#This Row],[LIVE_VALUE]]-MIS[[#This Row],[VALUE]])</f>
        <v>-582</v>
      </c>
      <c r="AH2451" t="str" cm="1">
        <f t="array" ref="AH2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1" t="str">
        <f>MIS[[#This Row],[TRADING SYMBOL]]</f>
        <v>SENSEX2552083400CE</v>
      </c>
      <c r="AJ2451" t="str">
        <f>IF(RIGHT(MIS[[#This Row],[Main/Hedge]],4)="MAIN","MAIN","HEDGE")</f>
        <v>MAIN</v>
      </c>
      <c r="AK2451" t="str" cm="1">
        <f t="array" ref="AK2451">_xlfn._xlws.FILTER(Table4[Column1],ISNUMBER(SEARCH(Table4[Column1],MIS[[#This Row],[OrderUniqueIdentifier]])),"")</f>
        <v>MS</v>
      </c>
    </row>
    <row r="2452" spans="1:37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>
        <f>_xlfn.XLOOKUP(MIS[[#This Row],[TRADING SYMBOL]],[1]Sheet1!$D:$D,[1]Sheet1!$C:$C)</f>
        <v>104.4</v>
      </c>
      <c r="AE2452">
        <f>MIS[[#This Row],[OrderAverageTradedPrice]]*MIS[[#This Row],[OrderQuantity]]</f>
        <v>2585</v>
      </c>
      <c r="AF2452">
        <f>MIS[[#This Row],[LTP]]*MIS[[#This Row],[OrderQuantity]]</f>
        <v>2088</v>
      </c>
      <c r="AG2452">
        <f>IF(MIS[[#This Row],[OrderSide]]="SELL",MIS[[#This Row],[VALUE]]-MIS[[#This Row],[LIVE_VALUE]],MIS[[#This Row],[LIVE_VALUE]]-MIS[[#This Row],[VALUE]])</f>
        <v>-497</v>
      </c>
      <c r="AH2452" t="str" cm="1">
        <f t="array" ref="AH2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2" t="str">
        <f>MIS[[#This Row],[TRADING SYMBOL]]</f>
        <v>SENSEX2552083500CE</v>
      </c>
      <c r="AJ2452" t="str">
        <f>IF(RIGHT(MIS[[#This Row],[Main/Hedge]],4)="MAIN","MAIN","HEDGE")</f>
        <v>MAIN</v>
      </c>
      <c r="AK2452" t="str" cm="1">
        <f t="array" ref="AK2452">_xlfn._xlws.FILTER(Table4[Column1],ISNUMBER(SEARCH(Table4[Column1],MIS[[#This Row],[OrderUniqueIdentifier]])),"")</f>
        <v>MS</v>
      </c>
    </row>
    <row r="2453" spans="1:37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>
        <f>_xlfn.XLOOKUP(MIS[[#This Row],[TRADING SYMBOL]],[1]Sheet1!$D:$D,[1]Sheet1!$C:$C)</f>
        <v>136.6</v>
      </c>
      <c r="AE2453">
        <f>MIS[[#This Row],[OrderAverageTradedPrice]]*MIS[[#This Row],[OrderQuantity]]</f>
        <v>6683</v>
      </c>
      <c r="AF2453">
        <f>MIS[[#This Row],[LTP]]*MIS[[#This Row],[OrderQuantity]]</f>
        <v>5464</v>
      </c>
      <c r="AG2453">
        <f>IF(MIS[[#This Row],[OrderSide]]="SELL",MIS[[#This Row],[VALUE]]-MIS[[#This Row],[LIVE_VALUE]],MIS[[#This Row],[LIVE_VALUE]]-MIS[[#This Row],[VALUE]])</f>
        <v>-1219</v>
      </c>
      <c r="AH2453" t="str" cm="1">
        <f t="array" ref="AH2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3" t="str">
        <f>MIS[[#This Row],[TRADING SYMBOL]]</f>
        <v>SENSEX2552083300CE</v>
      </c>
      <c r="AJ2453" t="str">
        <f>IF(RIGHT(MIS[[#This Row],[Main/Hedge]],4)="MAIN","MAIN","HEDGE")</f>
        <v>MAIN</v>
      </c>
      <c r="AK2453" t="str" cm="1">
        <f t="array" ref="AK2453">_xlfn._xlws.FILTER(Table4[Column1],ISNUMBER(SEARCH(Table4[Column1],MIS[[#This Row],[OrderUniqueIdentifier]])),"")</f>
        <v>MS</v>
      </c>
    </row>
    <row r="2454" spans="1:37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>
        <f>_xlfn.XLOOKUP(MIS[[#This Row],[TRADING SYMBOL]],[1]Sheet1!$D:$D,[1]Sheet1!$C:$C)</f>
        <v>118.35</v>
      </c>
      <c r="AE2454">
        <f>MIS[[#This Row],[OrderAverageTradedPrice]]*MIS[[#This Row],[OrderQuantity]]</f>
        <v>5864</v>
      </c>
      <c r="AF2454">
        <f>MIS[[#This Row],[LTP]]*MIS[[#This Row],[OrderQuantity]]</f>
        <v>4734</v>
      </c>
      <c r="AG2454">
        <f>IF(MIS[[#This Row],[OrderSide]]="SELL",MIS[[#This Row],[VALUE]]-MIS[[#This Row],[LIVE_VALUE]],MIS[[#This Row],[LIVE_VALUE]]-MIS[[#This Row],[VALUE]])</f>
        <v>-1130</v>
      </c>
      <c r="AH2454" t="str" cm="1">
        <f t="array" ref="AH2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4" t="str">
        <f>MIS[[#This Row],[TRADING SYMBOL]]</f>
        <v>SENSEX2552083400CE</v>
      </c>
      <c r="AJ2454" t="str">
        <f>IF(RIGHT(MIS[[#This Row],[Main/Hedge]],4)="MAIN","MAIN","HEDGE")</f>
        <v>MAIN</v>
      </c>
      <c r="AK2454" t="str" cm="1">
        <f t="array" ref="AK2454">_xlfn._xlws.FILTER(Table4[Column1],ISNUMBER(SEARCH(Table4[Column1],MIS[[#This Row],[OrderUniqueIdentifier]])),"")</f>
        <v>MS</v>
      </c>
    </row>
    <row r="2455" spans="1:37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>
        <f>_xlfn.XLOOKUP(MIS[[#This Row],[TRADING SYMBOL]],[1]Sheet1!$D:$D,[1]Sheet1!$C:$C)</f>
        <v>136.6</v>
      </c>
      <c r="AE2455">
        <f>MIS[[#This Row],[OrderAverageTradedPrice]]*MIS[[#This Row],[OrderQuantity]]</f>
        <v>13400</v>
      </c>
      <c r="AF2455">
        <f>MIS[[#This Row],[LTP]]*MIS[[#This Row],[OrderQuantity]]</f>
        <v>10928</v>
      </c>
      <c r="AG2455">
        <f>IF(MIS[[#This Row],[OrderSide]]="SELL",MIS[[#This Row],[VALUE]]-MIS[[#This Row],[LIVE_VALUE]],MIS[[#This Row],[LIVE_VALUE]]-MIS[[#This Row],[VALUE]])</f>
        <v>-2472</v>
      </c>
      <c r="AH2455" t="str" cm="1">
        <f t="array" ref="AH2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5" t="str">
        <f>MIS[[#This Row],[TRADING SYMBOL]]</f>
        <v>SENSEX2552083300CE</v>
      </c>
      <c r="AJ2455" t="str">
        <f>IF(RIGHT(MIS[[#This Row],[Main/Hedge]],4)="MAIN","MAIN","HEDGE")</f>
        <v>MAIN</v>
      </c>
      <c r="AK2455" t="str" cm="1">
        <f t="array" ref="AK2455">_xlfn._xlws.FILTER(Table4[Column1],ISNUMBER(SEARCH(Table4[Column1],MIS[[#This Row],[OrderUniqueIdentifier]])),"")</f>
        <v>MS</v>
      </c>
    </row>
    <row r="2456" spans="1:37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>
        <f>_xlfn.XLOOKUP(MIS[[#This Row],[TRADING SYMBOL]],[1]Sheet1!$D:$D,[1]Sheet1!$C:$C)</f>
        <v>118.35</v>
      </c>
      <c r="AE2456">
        <f>MIS[[#This Row],[OrderAverageTradedPrice]]*MIS[[#This Row],[OrderQuantity]]</f>
        <v>8850</v>
      </c>
      <c r="AF2456">
        <f>MIS[[#This Row],[LTP]]*MIS[[#This Row],[OrderQuantity]]</f>
        <v>7101</v>
      </c>
      <c r="AG2456">
        <f>IF(MIS[[#This Row],[OrderSide]]="SELL",MIS[[#This Row],[VALUE]]-MIS[[#This Row],[LIVE_VALUE]],MIS[[#This Row],[LIVE_VALUE]]-MIS[[#This Row],[VALUE]])</f>
        <v>-1749</v>
      </c>
      <c r="AH2456" t="str" cm="1">
        <f t="array" ref="AH2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6" t="str">
        <f>MIS[[#This Row],[TRADING SYMBOL]]</f>
        <v>SENSEX2552083400CE</v>
      </c>
      <c r="AJ2456" t="str">
        <f>IF(RIGHT(MIS[[#This Row],[Main/Hedge]],4)="MAIN","MAIN","HEDGE")</f>
        <v>MAIN</v>
      </c>
      <c r="AK2456" t="str" cm="1">
        <f t="array" ref="AK2456">_xlfn._xlws.FILTER(Table4[Column1],ISNUMBER(SEARCH(Table4[Column1],MIS[[#This Row],[OrderUniqueIdentifier]])),"")</f>
        <v>MS</v>
      </c>
    </row>
    <row r="2457" spans="1:37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>
        <f>_xlfn.XLOOKUP(MIS[[#This Row],[TRADING SYMBOL]],[1]Sheet1!$D:$D,[1]Sheet1!$C:$C)</f>
        <v>104.4</v>
      </c>
      <c r="AE2457">
        <f>MIS[[#This Row],[OrderAverageTradedPrice]]*MIS[[#This Row],[OrderQuantity]]</f>
        <v>7755.99999999996</v>
      </c>
      <c r="AF2457">
        <f>MIS[[#This Row],[LTP]]*MIS[[#This Row],[OrderQuantity]]</f>
        <v>6264</v>
      </c>
      <c r="AG2457">
        <f>IF(MIS[[#This Row],[OrderSide]]="SELL",MIS[[#This Row],[VALUE]]-MIS[[#This Row],[LIVE_VALUE]],MIS[[#This Row],[LIVE_VALUE]]-MIS[[#This Row],[VALUE]])</f>
        <v>-1491.99999999996</v>
      </c>
      <c r="AH2457" t="str" cm="1">
        <f t="array" ref="AH2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7" t="str">
        <f>MIS[[#This Row],[TRADING SYMBOL]]</f>
        <v>SENSEX2552083500CE</v>
      </c>
      <c r="AJ2457" t="str">
        <f>IF(RIGHT(MIS[[#This Row],[Main/Hedge]],4)="MAIN","MAIN","HEDGE")</f>
        <v>MAIN</v>
      </c>
      <c r="AK2457" t="str" cm="1">
        <f t="array" ref="AK2457">_xlfn._xlws.FILTER(Table4[Column1],ISNUMBER(SEARCH(Table4[Column1],MIS[[#This Row],[OrderUniqueIdentifier]])),"")</f>
        <v>MS</v>
      </c>
    </row>
    <row r="2458" spans="1:37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>
        <f>_xlfn.XLOOKUP(MIS[[#This Row],[TRADING SYMBOL]],[1]Sheet1!$D:$D,[1]Sheet1!$C:$C)</f>
        <v>104.4</v>
      </c>
      <c r="AE2458">
        <f>MIS[[#This Row],[OrderAverageTradedPrice]]*MIS[[#This Row],[OrderQuantity]]</f>
        <v>25864.999999999996</v>
      </c>
      <c r="AF2458">
        <f>MIS[[#This Row],[LTP]]*MIS[[#This Row],[OrderQuantity]]</f>
        <v>20880</v>
      </c>
      <c r="AG2458">
        <f>IF(MIS[[#This Row],[OrderSide]]="SELL",MIS[[#This Row],[VALUE]]-MIS[[#This Row],[LIVE_VALUE]],MIS[[#This Row],[LIVE_VALUE]]-MIS[[#This Row],[VALUE]])</f>
        <v>-4984.9999999999964</v>
      </c>
      <c r="AH2458" t="str" cm="1">
        <f t="array" ref="AH2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8" t="str">
        <f>MIS[[#This Row],[TRADING SYMBOL]]</f>
        <v>SENSEX2552083500CE</v>
      </c>
      <c r="AJ2458" t="str">
        <f>IF(RIGHT(MIS[[#This Row],[Main/Hedge]],4)="MAIN","MAIN","HEDGE")</f>
        <v>MAIN</v>
      </c>
      <c r="AK2458" t="str" cm="1">
        <f t="array" ref="AK2458">_xlfn._xlws.FILTER(Table4[Column1],ISNUMBER(SEARCH(Table4[Column1],MIS[[#This Row],[OrderUniqueIdentifier]])),"")</f>
        <v>MS</v>
      </c>
    </row>
    <row r="2459" spans="1:37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>
        <f>_xlfn.XLOOKUP(MIS[[#This Row],[TRADING SYMBOL]],[1]Sheet1!$D:$D,[1]Sheet1!$C:$C)</f>
        <v>139.94999999999999</v>
      </c>
      <c r="AE2459">
        <f>MIS[[#This Row],[OrderAverageTradedPrice]]*MIS[[#This Row],[OrderQuantity]]</f>
        <v>3982</v>
      </c>
      <c r="AF2459">
        <f>MIS[[#This Row],[LTP]]*MIS[[#This Row],[OrderQuantity]]</f>
        <v>2799</v>
      </c>
      <c r="AG2459">
        <f>IF(MIS[[#This Row],[OrderSide]]="SELL",MIS[[#This Row],[VALUE]]-MIS[[#This Row],[LIVE_VALUE]],MIS[[#This Row],[LIVE_VALUE]]-MIS[[#This Row],[VALUE]])</f>
        <v>-1183</v>
      </c>
      <c r="AH2459" t="str" cm="1">
        <f t="array" ref="AH2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9" t="str">
        <f>MIS[[#This Row],[TRADING SYMBOL]]</f>
        <v>SENSEX2552081300PE</v>
      </c>
      <c r="AJ2459" t="str">
        <f>IF(RIGHT(MIS[[#This Row],[Main/Hedge]],4)="MAIN","MAIN","HEDGE")</f>
        <v>MAIN</v>
      </c>
      <c r="AK2459" t="str" cm="1">
        <f t="array" ref="AK2459">_xlfn._xlws.FILTER(Table4[Column1],ISNUMBER(SEARCH(Table4[Column1],MIS[[#This Row],[OrderUniqueIdentifier]])),"")</f>
        <v>MS</v>
      </c>
    </row>
    <row r="2460" spans="1:37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>
        <f>_xlfn.XLOOKUP(MIS[[#This Row],[TRADING SYMBOL]],[1]Sheet1!$D:$D,[1]Sheet1!$C:$C)</f>
        <v>136.6</v>
      </c>
      <c r="AE2460">
        <f>MIS[[#This Row],[OrderAverageTradedPrice]]*MIS[[#This Row],[OrderQuantity]]</f>
        <v>6746</v>
      </c>
      <c r="AF2460">
        <f>MIS[[#This Row],[LTP]]*MIS[[#This Row],[OrderQuantity]]</f>
        <v>5464</v>
      </c>
      <c r="AG2460">
        <f>IF(MIS[[#This Row],[OrderSide]]="SELL",MIS[[#This Row],[VALUE]]-MIS[[#This Row],[LIVE_VALUE]],MIS[[#This Row],[LIVE_VALUE]]-MIS[[#This Row],[VALUE]])</f>
        <v>-1282</v>
      </c>
      <c r="AH2460" t="str" cm="1">
        <f t="array" ref="AH2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0" t="str">
        <f>MIS[[#This Row],[TRADING SYMBOL]]</f>
        <v>SENSEX2552083300CE</v>
      </c>
      <c r="AJ2460" t="str">
        <f>IF(RIGHT(MIS[[#This Row],[Main/Hedge]],4)="MAIN","MAIN","HEDGE")</f>
        <v>MAIN</v>
      </c>
      <c r="AK2460" t="str" cm="1">
        <f t="array" ref="AK2460">_xlfn._xlws.FILTER(Table4[Column1],ISNUMBER(SEARCH(Table4[Column1],MIS[[#This Row],[OrderUniqueIdentifier]])),"")</f>
        <v>MS</v>
      </c>
    </row>
    <row r="2461" spans="1:37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>
        <f>_xlfn.XLOOKUP(MIS[[#This Row],[TRADING SYMBOL]],[1]Sheet1!$D:$D,[1]Sheet1!$C:$C)</f>
        <v>136.6</v>
      </c>
      <c r="AE2461">
        <f>MIS[[#This Row],[OrderAverageTradedPrice]]*MIS[[#This Row],[OrderQuantity]]</f>
        <v>6742</v>
      </c>
      <c r="AF2461">
        <f>MIS[[#This Row],[LTP]]*MIS[[#This Row],[OrderQuantity]]</f>
        <v>5464</v>
      </c>
      <c r="AG2461">
        <f>IF(MIS[[#This Row],[OrderSide]]="SELL",MIS[[#This Row],[VALUE]]-MIS[[#This Row],[LIVE_VALUE]],MIS[[#This Row],[LIVE_VALUE]]-MIS[[#This Row],[VALUE]])</f>
        <v>-1278</v>
      </c>
      <c r="AH2461" t="str" cm="1">
        <f t="array" ref="AH2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1" t="str">
        <f>MIS[[#This Row],[TRADING SYMBOL]]</f>
        <v>SENSEX2552083300CE</v>
      </c>
      <c r="AJ2461" t="str">
        <f>IF(RIGHT(MIS[[#This Row],[Main/Hedge]],4)="MAIN","MAIN","HEDGE")</f>
        <v>MAIN</v>
      </c>
      <c r="AK2461" t="str" cm="1">
        <f t="array" ref="AK2461">_xlfn._xlws.FILTER(Table4[Column1],ISNUMBER(SEARCH(Table4[Column1],MIS[[#This Row],[OrderUniqueIdentifier]])),"")</f>
        <v>MS</v>
      </c>
    </row>
    <row r="2462" spans="1:37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>
        <f>_xlfn.XLOOKUP(MIS[[#This Row],[TRADING SYMBOL]],[1]Sheet1!$D:$D,[1]Sheet1!$C:$C)</f>
        <v>139.94999999999999</v>
      </c>
      <c r="AE2462">
        <f>MIS[[#This Row],[OrderAverageTradedPrice]]*MIS[[#This Row],[OrderQuantity]]</f>
        <v>23935.99999999992</v>
      </c>
      <c r="AF2462">
        <f>MIS[[#This Row],[LTP]]*MIS[[#This Row],[OrderQuantity]]</f>
        <v>16794</v>
      </c>
      <c r="AG2462">
        <f>IF(MIS[[#This Row],[OrderSide]]="SELL",MIS[[#This Row],[VALUE]]-MIS[[#This Row],[LIVE_VALUE]],MIS[[#This Row],[LIVE_VALUE]]-MIS[[#This Row],[VALUE]])</f>
        <v>-7141.99999999992</v>
      </c>
      <c r="AH2462" t="str" cm="1">
        <f t="array" ref="AH2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2" t="str">
        <f>MIS[[#This Row],[TRADING SYMBOL]]</f>
        <v>SENSEX2552081300PE</v>
      </c>
      <c r="AJ2462" t="str">
        <f>IF(RIGHT(MIS[[#This Row],[Main/Hedge]],4)="MAIN","MAIN","HEDGE")</f>
        <v>MAIN</v>
      </c>
      <c r="AK2462" t="str" cm="1">
        <f t="array" ref="AK2462">_xlfn._xlws.FILTER(Table4[Column1],ISNUMBER(SEARCH(Table4[Column1],MIS[[#This Row],[OrderUniqueIdentifier]])),"")</f>
        <v>MS</v>
      </c>
    </row>
    <row r="2463" spans="1:37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>
        <f>_xlfn.XLOOKUP(MIS[[#This Row],[TRADING SYMBOL]],[1]Sheet1!$D:$D,[1]Sheet1!$C:$C)</f>
        <v>118.35</v>
      </c>
      <c r="AE2463">
        <f>MIS[[#This Row],[OrderAverageTradedPrice]]*MIS[[#This Row],[OrderQuantity]]</f>
        <v>26580.999999999956</v>
      </c>
      <c r="AF2463">
        <f>MIS[[#This Row],[LTP]]*MIS[[#This Row],[OrderQuantity]]</f>
        <v>21303</v>
      </c>
      <c r="AG2463">
        <f>IF(MIS[[#This Row],[OrderSide]]="SELL",MIS[[#This Row],[VALUE]]-MIS[[#This Row],[LIVE_VALUE]],MIS[[#This Row],[LIVE_VALUE]]-MIS[[#This Row],[VALUE]])</f>
        <v>-5277.9999999999563</v>
      </c>
      <c r="AH2463" t="str" cm="1">
        <f t="array" ref="AH2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3" t="str">
        <f>MIS[[#This Row],[TRADING SYMBOL]]</f>
        <v>SENSEX2552083400CE</v>
      </c>
      <c r="AJ2463" t="str">
        <f>IF(RIGHT(MIS[[#This Row],[Main/Hedge]],4)="MAIN","MAIN","HEDGE")</f>
        <v>MAIN</v>
      </c>
      <c r="AK2463" t="str" cm="1">
        <f t="array" ref="AK2463">_xlfn._xlws.FILTER(Table4[Column1],ISNUMBER(SEARCH(Table4[Column1],MIS[[#This Row],[OrderUniqueIdentifier]])),"")</f>
        <v>MS</v>
      </c>
    </row>
    <row r="2464" spans="1:37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>
        <f>_xlfn.XLOOKUP(MIS[[#This Row],[TRADING SYMBOL]],[1]Sheet1!$D:$D,[1]Sheet1!$C:$C)</f>
        <v>104.4</v>
      </c>
      <c r="AE2464">
        <f>MIS[[#This Row],[OrderAverageTradedPrice]]*MIS[[#This Row],[OrderQuantity]]</f>
        <v>23393.999999999876</v>
      </c>
      <c r="AF2464">
        <f>MIS[[#This Row],[LTP]]*MIS[[#This Row],[OrderQuantity]]</f>
        <v>18792</v>
      </c>
      <c r="AG2464">
        <f>IF(MIS[[#This Row],[OrderSide]]="SELL",MIS[[#This Row],[VALUE]]-MIS[[#This Row],[LIVE_VALUE]],MIS[[#This Row],[LIVE_VALUE]]-MIS[[#This Row],[VALUE]])</f>
        <v>-4601.9999999998763</v>
      </c>
      <c r="AH2464" t="str" cm="1">
        <f t="array" ref="AH2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4" t="str">
        <f>MIS[[#This Row],[TRADING SYMBOL]]</f>
        <v>SENSEX2552083500CE</v>
      </c>
      <c r="AJ2464" t="str">
        <f>IF(RIGHT(MIS[[#This Row],[Main/Hedge]],4)="MAIN","MAIN","HEDGE")</f>
        <v>MAIN</v>
      </c>
      <c r="AK2464" t="str" cm="1">
        <f t="array" ref="AK2464">_xlfn._xlws.FILTER(Table4[Column1],ISNUMBER(SEARCH(Table4[Column1],MIS[[#This Row],[OrderUniqueIdentifier]])),"")</f>
        <v>MS</v>
      </c>
    </row>
    <row r="2465" spans="1:37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>
        <f>_xlfn.XLOOKUP(MIS[[#This Row],[TRADING SYMBOL]],[1]Sheet1!$D:$D,[1]Sheet1!$C:$C)</f>
        <v>136.6</v>
      </c>
      <c r="AE2465">
        <f>MIS[[#This Row],[OrderAverageTradedPrice]]*MIS[[#This Row],[OrderQuantity]]</f>
        <v>13405</v>
      </c>
      <c r="AF2465">
        <f>MIS[[#This Row],[LTP]]*MIS[[#This Row],[OrderQuantity]]</f>
        <v>10928</v>
      </c>
      <c r="AG2465">
        <f>IF(MIS[[#This Row],[OrderSide]]="SELL",MIS[[#This Row],[VALUE]]-MIS[[#This Row],[LIVE_VALUE]],MIS[[#This Row],[LIVE_VALUE]]-MIS[[#This Row],[VALUE]])</f>
        <v>-2477</v>
      </c>
      <c r="AH2465" t="str" cm="1">
        <f t="array" ref="AH2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5" t="str">
        <f>MIS[[#This Row],[TRADING SYMBOL]]</f>
        <v>SENSEX2552083300CE</v>
      </c>
      <c r="AJ2465" t="str">
        <f>IF(RIGHT(MIS[[#This Row],[Main/Hedge]],4)="MAIN","MAIN","HEDGE")</f>
        <v>MAIN</v>
      </c>
      <c r="AK2465" t="str" cm="1">
        <f t="array" ref="AK2465">_xlfn._xlws.FILTER(Table4[Column1],ISNUMBER(SEARCH(Table4[Column1],MIS[[#This Row],[OrderUniqueIdentifier]])),"")</f>
        <v>MS</v>
      </c>
    </row>
    <row r="2466" spans="1:37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>
        <f>_xlfn.XLOOKUP(MIS[[#This Row],[TRADING SYMBOL]],[1]Sheet1!$D:$D,[1]Sheet1!$C:$C)</f>
        <v>118.35</v>
      </c>
      <c r="AE2466">
        <f>MIS[[#This Row],[OrderAverageTradedPrice]]*MIS[[#This Row],[OrderQuantity]]</f>
        <v>11833</v>
      </c>
      <c r="AF2466">
        <f>MIS[[#This Row],[LTP]]*MIS[[#This Row],[OrderQuantity]]</f>
        <v>9468</v>
      </c>
      <c r="AG2466">
        <f>IF(MIS[[#This Row],[OrderSide]]="SELL",MIS[[#This Row],[VALUE]]-MIS[[#This Row],[LIVE_VALUE]],MIS[[#This Row],[LIVE_VALUE]]-MIS[[#This Row],[VALUE]])</f>
        <v>-2365</v>
      </c>
      <c r="AH2466" t="str" cm="1">
        <f t="array" ref="AH2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6" t="str">
        <f>MIS[[#This Row],[TRADING SYMBOL]]</f>
        <v>SENSEX2552083400CE</v>
      </c>
      <c r="AJ2466" t="str">
        <f>IF(RIGHT(MIS[[#This Row],[Main/Hedge]],4)="MAIN","MAIN","HEDGE")</f>
        <v>MAIN</v>
      </c>
      <c r="AK2466" t="str" cm="1">
        <f t="array" ref="AK2466">_xlfn._xlws.FILTER(Table4[Column1],ISNUMBER(SEARCH(Table4[Column1],MIS[[#This Row],[OrderUniqueIdentifier]])),"")</f>
        <v>MS</v>
      </c>
    </row>
    <row r="2467" spans="1:37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>
        <f>_xlfn.XLOOKUP(MIS[[#This Row],[TRADING SYMBOL]],[1]Sheet1!$D:$D,[1]Sheet1!$C:$C)</f>
        <v>136.6</v>
      </c>
      <c r="AE2467">
        <f>MIS[[#This Row],[OrderAverageTradedPrice]]*MIS[[#This Row],[OrderQuantity]]</f>
        <v>6720</v>
      </c>
      <c r="AF2467">
        <f>MIS[[#This Row],[LTP]]*MIS[[#This Row],[OrderQuantity]]</f>
        <v>5464</v>
      </c>
      <c r="AG2467">
        <f>IF(MIS[[#This Row],[OrderSide]]="SELL",MIS[[#This Row],[VALUE]]-MIS[[#This Row],[LIVE_VALUE]],MIS[[#This Row],[LIVE_VALUE]]-MIS[[#This Row],[VALUE]])</f>
        <v>-1256</v>
      </c>
      <c r="AH2467" t="str" cm="1">
        <f t="array" ref="AH2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7" t="str">
        <f>MIS[[#This Row],[TRADING SYMBOL]]</f>
        <v>SENSEX2552083300CE</v>
      </c>
      <c r="AJ2467" t="str">
        <f>IF(RIGHT(MIS[[#This Row],[Main/Hedge]],4)="MAIN","MAIN","HEDGE")</f>
        <v>MAIN</v>
      </c>
      <c r="AK2467" t="str" cm="1">
        <f t="array" ref="AK2467">_xlfn._xlws.FILTER(Table4[Column1],ISNUMBER(SEARCH(Table4[Column1],MIS[[#This Row],[OrderUniqueIdentifier]])),"")</f>
        <v>MS</v>
      </c>
    </row>
    <row r="2468" spans="1:37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>
        <f>_xlfn.XLOOKUP(MIS[[#This Row],[TRADING SYMBOL]],[1]Sheet1!$D:$D,[1]Sheet1!$C:$C)</f>
        <v>136.6</v>
      </c>
      <c r="AE2468">
        <f>MIS[[#This Row],[OrderAverageTradedPrice]]*MIS[[#This Row],[OrderQuantity]]</f>
        <v>6725</v>
      </c>
      <c r="AF2468">
        <f>MIS[[#This Row],[LTP]]*MIS[[#This Row],[OrderQuantity]]</f>
        <v>5464</v>
      </c>
      <c r="AG2468">
        <f>IF(MIS[[#This Row],[OrderSide]]="SELL",MIS[[#This Row],[VALUE]]-MIS[[#This Row],[LIVE_VALUE]],MIS[[#This Row],[LIVE_VALUE]]-MIS[[#This Row],[VALUE]])</f>
        <v>-1261</v>
      </c>
      <c r="AH2468" t="str" cm="1">
        <f t="array" ref="AH2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8" t="str">
        <f>MIS[[#This Row],[TRADING SYMBOL]]</f>
        <v>SENSEX2552083300CE</v>
      </c>
      <c r="AJ2468" t="str">
        <f>IF(RIGHT(MIS[[#This Row],[Main/Hedge]],4)="MAIN","MAIN","HEDGE")</f>
        <v>MAIN</v>
      </c>
      <c r="AK2468" t="str" cm="1">
        <f t="array" ref="AK2468">_xlfn._xlws.FILTER(Table4[Column1],ISNUMBER(SEARCH(Table4[Column1],MIS[[#This Row],[OrderUniqueIdentifier]])),"")</f>
        <v>MS</v>
      </c>
    </row>
    <row r="2469" spans="1:37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>
        <f>_xlfn.XLOOKUP(MIS[[#This Row],[TRADING SYMBOL]],[1]Sheet1!$D:$D,[1]Sheet1!$C:$C)</f>
        <v>118.35</v>
      </c>
      <c r="AE2469">
        <f>MIS[[#This Row],[OrderAverageTradedPrice]]*MIS[[#This Row],[OrderQuantity]]</f>
        <v>5919</v>
      </c>
      <c r="AF2469">
        <f>MIS[[#This Row],[LTP]]*MIS[[#This Row],[OrderQuantity]]</f>
        <v>4734</v>
      </c>
      <c r="AG2469">
        <f>IF(MIS[[#This Row],[OrderSide]]="SELL",MIS[[#This Row],[VALUE]]-MIS[[#This Row],[LIVE_VALUE]],MIS[[#This Row],[LIVE_VALUE]]-MIS[[#This Row],[VALUE]])</f>
        <v>-1185</v>
      </c>
      <c r="AH2469" t="str" cm="1">
        <f t="array" ref="AH2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9" t="str">
        <f>MIS[[#This Row],[TRADING SYMBOL]]</f>
        <v>SENSEX2552083400CE</v>
      </c>
      <c r="AJ2469" t="str">
        <f>IF(RIGHT(MIS[[#This Row],[Main/Hedge]],4)="MAIN","MAIN","HEDGE")</f>
        <v>MAIN</v>
      </c>
      <c r="AK2469" t="str" cm="1">
        <f t="array" ref="AK2469">_xlfn._xlws.FILTER(Table4[Column1],ISNUMBER(SEARCH(Table4[Column1],MIS[[#This Row],[OrderUniqueIdentifier]])),"")</f>
        <v>MS</v>
      </c>
    </row>
    <row r="2470" spans="1:37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>
        <f>_xlfn.XLOOKUP(MIS[[#This Row],[TRADING SYMBOL]],[1]Sheet1!$D:$D,[1]Sheet1!$C:$C)</f>
        <v>136.6</v>
      </c>
      <c r="AE2470">
        <f>MIS[[#This Row],[OrderAverageTradedPrice]]*MIS[[#This Row],[OrderQuantity]]</f>
        <v>6734</v>
      </c>
      <c r="AF2470">
        <f>MIS[[#This Row],[LTP]]*MIS[[#This Row],[OrderQuantity]]</f>
        <v>5464</v>
      </c>
      <c r="AG2470">
        <f>IF(MIS[[#This Row],[OrderSide]]="SELL",MIS[[#This Row],[VALUE]]-MIS[[#This Row],[LIVE_VALUE]],MIS[[#This Row],[LIVE_VALUE]]-MIS[[#This Row],[VALUE]])</f>
        <v>-1270</v>
      </c>
      <c r="AH2470" t="str" cm="1">
        <f t="array" ref="AH2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0" t="str">
        <f>MIS[[#This Row],[TRADING SYMBOL]]</f>
        <v>SENSEX2552083300CE</v>
      </c>
      <c r="AJ2470" t="str">
        <f>IF(RIGHT(MIS[[#This Row],[Main/Hedge]],4)="MAIN","MAIN","HEDGE")</f>
        <v>MAIN</v>
      </c>
      <c r="AK2470" t="str" cm="1">
        <f t="array" ref="AK2470">_xlfn._xlws.FILTER(Table4[Column1],ISNUMBER(SEARCH(Table4[Column1],MIS[[#This Row],[OrderUniqueIdentifier]])),"")</f>
        <v>MS</v>
      </c>
    </row>
    <row r="2471" spans="1:37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>
        <f>_xlfn.XLOOKUP(MIS[[#This Row],[TRADING SYMBOL]],[1]Sheet1!$D:$D,[1]Sheet1!$C:$C)</f>
        <v>136.6</v>
      </c>
      <c r="AE2471">
        <f>MIS[[#This Row],[OrderAverageTradedPrice]]*MIS[[#This Row],[OrderQuantity]]</f>
        <v>3359</v>
      </c>
      <c r="AF2471">
        <f>MIS[[#This Row],[LTP]]*MIS[[#This Row],[OrderQuantity]]</f>
        <v>2732</v>
      </c>
      <c r="AG2471">
        <f>IF(MIS[[#This Row],[OrderSide]]="SELL",MIS[[#This Row],[VALUE]]-MIS[[#This Row],[LIVE_VALUE]],MIS[[#This Row],[LIVE_VALUE]]-MIS[[#This Row],[VALUE]])</f>
        <v>-627</v>
      </c>
      <c r="AH2471" t="str" cm="1">
        <f t="array" ref="AH2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1" t="str">
        <f>MIS[[#This Row],[TRADING SYMBOL]]</f>
        <v>SENSEX2552083300CE</v>
      </c>
      <c r="AJ2471" t="str">
        <f>IF(RIGHT(MIS[[#This Row],[Main/Hedge]],4)="MAIN","MAIN","HEDGE")</f>
        <v>MAIN</v>
      </c>
      <c r="AK2471" t="str" cm="1">
        <f t="array" ref="AK2471">_xlfn._xlws.FILTER(Table4[Column1],ISNUMBER(SEARCH(Table4[Column1],MIS[[#This Row],[OrderUniqueIdentifier]])),"")</f>
        <v>MS</v>
      </c>
    </row>
    <row r="2472" spans="1:37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>
        <f>_xlfn.XLOOKUP(MIS[[#This Row],[TRADING SYMBOL]],[1]Sheet1!$D:$D,[1]Sheet1!$C:$C)</f>
        <v>118.35</v>
      </c>
      <c r="AE2472">
        <f>MIS[[#This Row],[OrderAverageTradedPrice]]*MIS[[#This Row],[OrderQuantity]]</f>
        <v>5925</v>
      </c>
      <c r="AF2472">
        <f>MIS[[#This Row],[LTP]]*MIS[[#This Row],[OrderQuantity]]</f>
        <v>4734</v>
      </c>
      <c r="AG2472">
        <f>IF(MIS[[#This Row],[OrderSide]]="SELL",MIS[[#This Row],[VALUE]]-MIS[[#This Row],[LIVE_VALUE]],MIS[[#This Row],[LIVE_VALUE]]-MIS[[#This Row],[VALUE]])</f>
        <v>-1191</v>
      </c>
      <c r="AH2472" t="str" cm="1">
        <f t="array" ref="AH2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2" t="str">
        <f>MIS[[#This Row],[TRADING SYMBOL]]</f>
        <v>SENSEX2552083400CE</v>
      </c>
      <c r="AJ2472" t="str">
        <f>IF(RIGHT(MIS[[#This Row],[Main/Hedge]],4)="MAIN","MAIN","HEDGE")</f>
        <v>MAIN</v>
      </c>
      <c r="AK2472" t="str" cm="1">
        <f t="array" ref="AK2472">_xlfn._xlws.FILTER(Table4[Column1],ISNUMBER(SEARCH(Table4[Column1],MIS[[#This Row],[OrderUniqueIdentifier]])),"")</f>
        <v>MS</v>
      </c>
    </row>
    <row r="2473" spans="1:37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>
        <f>_xlfn.XLOOKUP(MIS[[#This Row],[TRADING SYMBOL]],[1]Sheet1!$D:$D,[1]Sheet1!$C:$C)</f>
        <v>115.45</v>
      </c>
      <c r="AE2473">
        <f>MIS[[#This Row],[OrderAverageTradedPrice]]*MIS[[#This Row],[OrderQuantity]]</f>
        <v>3300</v>
      </c>
      <c r="AF2473">
        <f>MIS[[#This Row],[LTP]]*MIS[[#This Row],[OrderQuantity]]</f>
        <v>2309</v>
      </c>
      <c r="AG2473">
        <f>IF(MIS[[#This Row],[OrderSide]]="SELL",MIS[[#This Row],[VALUE]]-MIS[[#This Row],[LIVE_VALUE]],MIS[[#This Row],[LIVE_VALUE]]-MIS[[#This Row],[VALUE]])</f>
        <v>-991</v>
      </c>
      <c r="AH2473" t="str" cm="1">
        <f t="array" ref="AH2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3" t="str">
        <f>MIS[[#This Row],[TRADING SYMBOL]]</f>
        <v>SENSEX2552081100PE</v>
      </c>
      <c r="AJ2473" t="str">
        <f>IF(RIGHT(MIS[[#This Row],[Main/Hedge]],4)="MAIN","MAIN","HEDGE")</f>
        <v>MAIN</v>
      </c>
      <c r="AK2473" t="str" cm="1">
        <f t="array" ref="AK2473">_xlfn._xlws.FILTER(Table4[Column1],ISNUMBER(SEARCH(Table4[Column1],MIS[[#This Row],[OrderUniqueIdentifier]])),"")</f>
        <v>MS</v>
      </c>
    </row>
    <row r="2474" spans="1:37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>
        <f>_xlfn.XLOOKUP(MIS[[#This Row],[TRADING SYMBOL]],[1]Sheet1!$D:$D,[1]Sheet1!$C:$C)</f>
        <v>136.6</v>
      </c>
      <c r="AE2474">
        <f>MIS[[#This Row],[OrderAverageTradedPrice]]*MIS[[#This Row],[OrderQuantity]]</f>
        <v>6735</v>
      </c>
      <c r="AF2474">
        <f>MIS[[#This Row],[LTP]]*MIS[[#This Row],[OrderQuantity]]</f>
        <v>5464</v>
      </c>
      <c r="AG2474">
        <f>IF(MIS[[#This Row],[OrderSide]]="SELL",MIS[[#This Row],[VALUE]]-MIS[[#This Row],[LIVE_VALUE]],MIS[[#This Row],[LIVE_VALUE]]-MIS[[#This Row],[VALUE]])</f>
        <v>-1271</v>
      </c>
      <c r="AH2474" t="str" cm="1">
        <f t="array" ref="AH2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4" t="str">
        <f>MIS[[#This Row],[TRADING SYMBOL]]</f>
        <v>SENSEX2552083300CE</v>
      </c>
      <c r="AJ2474" t="str">
        <f>IF(RIGHT(MIS[[#This Row],[Main/Hedge]],4)="MAIN","MAIN","HEDGE")</f>
        <v>MAIN</v>
      </c>
      <c r="AK2474" t="str" cm="1">
        <f t="array" ref="AK2474">_xlfn._xlws.FILTER(Table4[Column1],ISNUMBER(SEARCH(Table4[Column1],MIS[[#This Row],[OrderUniqueIdentifier]])),"")</f>
        <v>MS</v>
      </c>
    </row>
    <row r="2475" spans="1:37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>
        <f>_xlfn.XLOOKUP(MIS[[#This Row],[TRADING SYMBOL]],[1]Sheet1!$D:$D,[1]Sheet1!$C:$C)</f>
        <v>136.6</v>
      </c>
      <c r="AE2475">
        <f>MIS[[#This Row],[OrderAverageTradedPrice]]*MIS[[#This Row],[OrderQuantity]]</f>
        <v>3366</v>
      </c>
      <c r="AF2475">
        <f>MIS[[#This Row],[LTP]]*MIS[[#This Row],[OrderQuantity]]</f>
        <v>2732</v>
      </c>
      <c r="AG2475">
        <f>IF(MIS[[#This Row],[OrderSide]]="SELL",MIS[[#This Row],[VALUE]]-MIS[[#This Row],[LIVE_VALUE]],MIS[[#This Row],[LIVE_VALUE]]-MIS[[#This Row],[VALUE]])</f>
        <v>-634</v>
      </c>
      <c r="AH2475" t="str" cm="1">
        <f t="array" ref="AH2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5" t="str">
        <f>MIS[[#This Row],[TRADING SYMBOL]]</f>
        <v>SENSEX2552083300CE</v>
      </c>
      <c r="AJ2475" t="str">
        <f>IF(RIGHT(MIS[[#This Row],[Main/Hedge]],4)="MAIN","MAIN","HEDGE")</f>
        <v>MAIN</v>
      </c>
      <c r="AK2475" t="str" cm="1">
        <f t="array" ref="AK2475">_xlfn._xlws.FILTER(Table4[Column1],ISNUMBER(SEARCH(Table4[Column1],MIS[[#This Row],[OrderUniqueIdentifier]])),"")</f>
        <v>MS</v>
      </c>
    </row>
    <row r="2476" spans="1:37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>
        <f>_xlfn.XLOOKUP(MIS[[#This Row],[TRADING SYMBOL]],[1]Sheet1!$D:$D,[1]Sheet1!$C:$C)</f>
        <v>118.35</v>
      </c>
      <c r="AE2476">
        <f>MIS[[#This Row],[OrderAverageTradedPrice]]*MIS[[#This Row],[OrderQuantity]]</f>
        <v>11870</v>
      </c>
      <c r="AF2476">
        <f>MIS[[#This Row],[LTP]]*MIS[[#This Row],[OrderQuantity]]</f>
        <v>9468</v>
      </c>
      <c r="AG2476">
        <f>IF(MIS[[#This Row],[OrderSide]]="SELL",MIS[[#This Row],[VALUE]]-MIS[[#This Row],[LIVE_VALUE]],MIS[[#This Row],[LIVE_VALUE]]-MIS[[#This Row],[VALUE]])</f>
        <v>-2402</v>
      </c>
      <c r="AH2476" t="str" cm="1">
        <f t="array" ref="AH2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6" t="str">
        <f>MIS[[#This Row],[TRADING SYMBOL]]</f>
        <v>SENSEX2552083400CE</v>
      </c>
      <c r="AJ2476" t="str">
        <f>IF(RIGHT(MIS[[#This Row],[Main/Hedge]],4)="MAIN","MAIN","HEDGE")</f>
        <v>MAIN</v>
      </c>
      <c r="AK2476" t="str" cm="1">
        <f t="array" ref="AK2476">_xlfn._xlws.FILTER(Table4[Column1],ISNUMBER(SEARCH(Table4[Column1],MIS[[#This Row],[OrderUniqueIdentifier]])),"")</f>
        <v>MS</v>
      </c>
    </row>
    <row r="2477" spans="1:37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>
        <f>_xlfn.XLOOKUP(MIS[[#This Row],[TRADING SYMBOL]],[1]Sheet1!$D:$D,[1]Sheet1!$C:$C)</f>
        <v>104.4</v>
      </c>
      <c r="AE2477">
        <f>MIS[[#This Row],[OrderAverageTradedPrice]]*MIS[[#This Row],[OrderQuantity]]</f>
        <v>23401.999999999982</v>
      </c>
      <c r="AF2477">
        <f>MIS[[#This Row],[LTP]]*MIS[[#This Row],[OrderQuantity]]</f>
        <v>18792</v>
      </c>
      <c r="AG2477">
        <f>IF(MIS[[#This Row],[OrderSide]]="SELL",MIS[[#This Row],[VALUE]]-MIS[[#This Row],[LIVE_VALUE]],MIS[[#This Row],[LIVE_VALUE]]-MIS[[#This Row],[VALUE]])</f>
        <v>-4609.9999999999818</v>
      </c>
      <c r="AH2477" t="str" cm="1">
        <f t="array" ref="AH2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7" t="str">
        <f>MIS[[#This Row],[TRADING SYMBOL]]</f>
        <v>SENSEX2552083500CE</v>
      </c>
      <c r="AJ2477" t="str">
        <f>IF(RIGHT(MIS[[#This Row],[Main/Hedge]],4)="MAIN","MAIN","HEDGE")</f>
        <v>MAIN</v>
      </c>
      <c r="AK2477" t="str" cm="1">
        <f t="array" ref="AK2477">_xlfn._xlws.FILTER(Table4[Column1],ISNUMBER(SEARCH(Table4[Column1],MIS[[#This Row],[OrderUniqueIdentifier]])),"")</f>
        <v>MS</v>
      </c>
    </row>
    <row r="2478" spans="1:37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>
        <f>_xlfn.XLOOKUP(MIS[[#This Row],[TRADING SYMBOL]],[1]Sheet1!$D:$D,[1]Sheet1!$C:$C)</f>
        <v>139.94999999999999</v>
      </c>
      <c r="AE2478">
        <f>MIS[[#This Row],[OrderAverageTradedPrice]]*MIS[[#This Row],[OrderQuantity]]</f>
        <v>36051.99999999984</v>
      </c>
      <c r="AF2478">
        <f>MIS[[#This Row],[LTP]]*MIS[[#This Row],[OrderQuantity]]</f>
        <v>25190.999999999996</v>
      </c>
      <c r="AG2478">
        <f>IF(MIS[[#This Row],[OrderSide]]="SELL",MIS[[#This Row],[VALUE]]-MIS[[#This Row],[LIVE_VALUE]],MIS[[#This Row],[LIVE_VALUE]]-MIS[[#This Row],[VALUE]])</f>
        <v>-10860.999999999844</v>
      </c>
      <c r="AH2478" t="str" cm="1">
        <f t="array" ref="AH2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8" t="str">
        <f>MIS[[#This Row],[TRADING SYMBOL]]</f>
        <v>SENSEX2552081300PE</v>
      </c>
      <c r="AJ2478" t="str">
        <f>IF(RIGHT(MIS[[#This Row],[Main/Hedge]],4)="MAIN","MAIN","HEDGE")</f>
        <v>MAIN</v>
      </c>
      <c r="AK2478" t="str" cm="1">
        <f t="array" ref="AK2478">_xlfn._xlws.FILTER(Table4[Column1],ISNUMBER(SEARCH(Table4[Column1],MIS[[#This Row],[OrderUniqueIdentifier]])),"")</f>
        <v>MS</v>
      </c>
    </row>
    <row r="2479" spans="1:37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>
        <f>_xlfn.XLOOKUP(MIS[[#This Row],[TRADING SYMBOL]],[1]Sheet1!$D:$D,[1]Sheet1!$C:$C)</f>
        <v>136.6</v>
      </c>
      <c r="AE2479">
        <f>MIS[[#This Row],[OrderAverageTradedPrice]]*MIS[[#This Row],[OrderQuantity]]</f>
        <v>3367</v>
      </c>
      <c r="AF2479">
        <f>MIS[[#This Row],[LTP]]*MIS[[#This Row],[OrderQuantity]]</f>
        <v>2732</v>
      </c>
      <c r="AG2479">
        <f>IF(MIS[[#This Row],[OrderSide]]="SELL",MIS[[#This Row],[VALUE]]-MIS[[#This Row],[LIVE_VALUE]],MIS[[#This Row],[LIVE_VALUE]]-MIS[[#This Row],[VALUE]])</f>
        <v>-635</v>
      </c>
      <c r="AH2479" t="str" cm="1">
        <f t="array" ref="AH2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9" t="str">
        <f>MIS[[#This Row],[TRADING SYMBOL]]</f>
        <v>SENSEX2552083300CE</v>
      </c>
      <c r="AJ2479" t="str">
        <f>IF(RIGHT(MIS[[#This Row],[Main/Hedge]],4)="MAIN","MAIN","HEDGE")</f>
        <v>MAIN</v>
      </c>
      <c r="AK2479" t="str" cm="1">
        <f t="array" ref="AK2479">_xlfn._xlws.FILTER(Table4[Column1],ISNUMBER(SEARCH(Table4[Column1],MIS[[#This Row],[OrderUniqueIdentifier]])),"")</f>
        <v>MS</v>
      </c>
    </row>
    <row r="2480" spans="1:37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>
        <f>_xlfn.XLOOKUP(MIS[[#This Row],[TRADING SYMBOL]],[1]Sheet1!$D:$D,[1]Sheet1!$C:$C)</f>
        <v>118.35</v>
      </c>
      <c r="AE2480">
        <f>MIS[[#This Row],[OrderAverageTradedPrice]]*MIS[[#This Row],[OrderQuantity]]</f>
        <v>2965</v>
      </c>
      <c r="AF2480">
        <f>MIS[[#This Row],[LTP]]*MIS[[#This Row],[OrderQuantity]]</f>
        <v>2367</v>
      </c>
      <c r="AG2480">
        <f>IF(MIS[[#This Row],[OrderSide]]="SELL",MIS[[#This Row],[VALUE]]-MIS[[#This Row],[LIVE_VALUE]],MIS[[#This Row],[LIVE_VALUE]]-MIS[[#This Row],[VALUE]])</f>
        <v>-598</v>
      </c>
      <c r="AH2480" t="str" cm="1">
        <f t="array" ref="AH2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0" t="str">
        <f>MIS[[#This Row],[TRADING SYMBOL]]</f>
        <v>SENSEX2552083400CE</v>
      </c>
      <c r="AJ2480" t="str">
        <f>IF(RIGHT(MIS[[#This Row],[Main/Hedge]],4)="MAIN","MAIN","HEDGE")</f>
        <v>MAIN</v>
      </c>
      <c r="AK2480" t="str" cm="1">
        <f t="array" ref="AK2480">_xlfn._xlws.FILTER(Table4[Column1],ISNUMBER(SEARCH(Table4[Column1],MIS[[#This Row],[OrderUniqueIdentifier]])),"")</f>
        <v>MS</v>
      </c>
    </row>
    <row r="2481" spans="1:37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>
        <f>_xlfn.XLOOKUP(MIS[[#This Row],[TRADING SYMBOL]],[1]Sheet1!$D:$D,[1]Sheet1!$C:$C)</f>
        <v>118.35</v>
      </c>
      <c r="AE2481">
        <f>MIS[[#This Row],[OrderAverageTradedPrice]]*MIS[[#This Row],[OrderQuantity]]</f>
        <v>2963</v>
      </c>
      <c r="AF2481">
        <f>MIS[[#This Row],[LTP]]*MIS[[#This Row],[OrderQuantity]]</f>
        <v>2367</v>
      </c>
      <c r="AG2481">
        <f>IF(MIS[[#This Row],[OrderSide]]="SELL",MIS[[#This Row],[VALUE]]-MIS[[#This Row],[LIVE_VALUE]],MIS[[#This Row],[LIVE_VALUE]]-MIS[[#This Row],[VALUE]])</f>
        <v>-596</v>
      </c>
      <c r="AH2481" t="str" cm="1">
        <f t="array" ref="AH2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1" t="str">
        <f>MIS[[#This Row],[TRADING SYMBOL]]</f>
        <v>SENSEX2552083400CE</v>
      </c>
      <c r="AJ2481" t="str">
        <f>IF(RIGHT(MIS[[#This Row],[Main/Hedge]],4)="MAIN","MAIN","HEDGE")</f>
        <v>MAIN</v>
      </c>
      <c r="AK2481" t="str" cm="1">
        <f t="array" ref="AK2481">_xlfn._xlws.FILTER(Table4[Column1],ISNUMBER(SEARCH(Table4[Column1],MIS[[#This Row],[OrderUniqueIdentifier]])),"")</f>
        <v>MS</v>
      </c>
    </row>
    <row r="2482" spans="1:37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>
        <f>_xlfn.XLOOKUP(MIS[[#This Row],[TRADING SYMBOL]],[1]Sheet1!$D:$D,[1]Sheet1!$C:$C)</f>
        <v>104.4</v>
      </c>
      <c r="AE2482">
        <f>MIS[[#This Row],[OrderAverageTradedPrice]]*MIS[[#This Row],[OrderQuantity]]</f>
        <v>7821</v>
      </c>
      <c r="AF2482">
        <f>MIS[[#This Row],[LTP]]*MIS[[#This Row],[OrderQuantity]]</f>
        <v>6264</v>
      </c>
      <c r="AG2482">
        <f>IF(MIS[[#This Row],[OrderSide]]="SELL",MIS[[#This Row],[VALUE]]-MIS[[#This Row],[LIVE_VALUE]],MIS[[#This Row],[LIVE_VALUE]]-MIS[[#This Row],[VALUE]])</f>
        <v>-1557</v>
      </c>
      <c r="AH2482" t="str" cm="1">
        <f t="array" ref="AH2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2" t="str">
        <f>MIS[[#This Row],[TRADING SYMBOL]]</f>
        <v>SENSEX2552083500CE</v>
      </c>
      <c r="AJ2482" t="str">
        <f>IF(RIGHT(MIS[[#This Row],[Main/Hedge]],4)="MAIN","MAIN","HEDGE")</f>
        <v>MAIN</v>
      </c>
      <c r="AK2482" t="str" cm="1">
        <f t="array" ref="AK2482">_xlfn._xlws.FILTER(Table4[Column1],ISNUMBER(SEARCH(Table4[Column1],MIS[[#This Row],[OrderUniqueIdentifier]])),"")</f>
        <v>MS</v>
      </c>
    </row>
    <row r="2483" spans="1:37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>
        <f>_xlfn.XLOOKUP(MIS[[#This Row],[TRADING SYMBOL]],[1]Sheet1!$D:$D,[1]Sheet1!$C:$C)</f>
        <v>118.35</v>
      </c>
      <c r="AE2483">
        <f>MIS[[#This Row],[OrderAverageTradedPrice]]*MIS[[#This Row],[OrderQuantity]]</f>
        <v>11842</v>
      </c>
      <c r="AF2483">
        <f>MIS[[#This Row],[LTP]]*MIS[[#This Row],[OrderQuantity]]</f>
        <v>9468</v>
      </c>
      <c r="AG2483">
        <f>IF(MIS[[#This Row],[OrderSide]]="SELL",MIS[[#This Row],[VALUE]]-MIS[[#This Row],[LIVE_VALUE]],MIS[[#This Row],[LIVE_VALUE]]-MIS[[#This Row],[VALUE]])</f>
        <v>-2374</v>
      </c>
      <c r="AH2483" t="str" cm="1">
        <f t="array" ref="AH2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3" t="str">
        <f>MIS[[#This Row],[TRADING SYMBOL]]</f>
        <v>SENSEX2552083400CE</v>
      </c>
      <c r="AJ2483" t="str">
        <f>IF(RIGHT(MIS[[#This Row],[Main/Hedge]],4)="MAIN","MAIN","HEDGE")</f>
        <v>MAIN</v>
      </c>
      <c r="AK2483" t="str" cm="1">
        <f t="array" ref="AK2483">_xlfn._xlws.FILTER(Table4[Column1],ISNUMBER(SEARCH(Table4[Column1],MIS[[#This Row],[OrderUniqueIdentifier]])),"")</f>
        <v>MS</v>
      </c>
    </row>
    <row r="2484" spans="1:37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>
        <f>_xlfn.XLOOKUP(MIS[[#This Row],[TRADING SYMBOL]],[1]Sheet1!$D:$D,[1]Sheet1!$C:$C)</f>
        <v>104.4</v>
      </c>
      <c r="AE2484">
        <f>MIS[[#This Row],[OrderAverageTradedPrice]]*MIS[[#This Row],[OrderQuantity]]</f>
        <v>2603</v>
      </c>
      <c r="AF2484">
        <f>MIS[[#This Row],[LTP]]*MIS[[#This Row],[OrderQuantity]]</f>
        <v>2088</v>
      </c>
      <c r="AG2484">
        <f>IF(MIS[[#This Row],[OrderSide]]="SELL",MIS[[#This Row],[VALUE]]-MIS[[#This Row],[LIVE_VALUE]],MIS[[#This Row],[LIVE_VALUE]]-MIS[[#This Row],[VALUE]])</f>
        <v>-515</v>
      </c>
      <c r="AH2484" t="str" cm="1">
        <f t="array" ref="AH2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4" t="str">
        <f>MIS[[#This Row],[TRADING SYMBOL]]</f>
        <v>SENSEX2552083500CE</v>
      </c>
      <c r="AJ2484" t="str">
        <f>IF(RIGHT(MIS[[#This Row],[Main/Hedge]],4)="MAIN","MAIN","HEDGE")</f>
        <v>MAIN</v>
      </c>
      <c r="AK2484" t="str" cm="1">
        <f t="array" ref="AK2484">_xlfn._xlws.FILTER(Table4[Column1],ISNUMBER(SEARCH(Table4[Column1],MIS[[#This Row],[OrderUniqueIdentifier]])),"")</f>
        <v>MS</v>
      </c>
    </row>
    <row r="2485" spans="1:37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>
        <f>_xlfn.XLOOKUP(MIS[[#This Row],[TRADING SYMBOL]],[1]Sheet1!$D:$D,[1]Sheet1!$C:$C)</f>
        <v>139.94999999999999</v>
      </c>
      <c r="AE2485">
        <f>MIS[[#This Row],[OrderAverageTradedPrice]]*MIS[[#This Row],[OrderQuantity]]</f>
        <v>19919</v>
      </c>
      <c r="AF2485">
        <f>MIS[[#This Row],[LTP]]*MIS[[#This Row],[OrderQuantity]]</f>
        <v>13994.999999999998</v>
      </c>
      <c r="AG2485">
        <f>IF(MIS[[#This Row],[OrderSide]]="SELL",MIS[[#This Row],[VALUE]]-MIS[[#This Row],[LIVE_VALUE]],MIS[[#This Row],[LIVE_VALUE]]-MIS[[#This Row],[VALUE]])</f>
        <v>-5924.0000000000018</v>
      </c>
      <c r="AH2485" t="str" cm="1">
        <f t="array" ref="AH2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5" t="str">
        <f>MIS[[#This Row],[TRADING SYMBOL]]</f>
        <v>SENSEX2552081300PE</v>
      </c>
      <c r="AJ2485" t="str">
        <f>IF(RIGHT(MIS[[#This Row],[Main/Hedge]],4)="MAIN","MAIN","HEDGE")</f>
        <v>MAIN</v>
      </c>
      <c r="AK2485" t="str" cm="1">
        <f t="array" ref="AK2485">_xlfn._xlws.FILTER(Table4[Column1],ISNUMBER(SEARCH(Table4[Column1],MIS[[#This Row],[OrderUniqueIdentifier]])),"")</f>
        <v>MS</v>
      </c>
    </row>
    <row r="2486" spans="1:37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>
        <f>_xlfn.XLOOKUP(MIS[[#This Row],[TRADING SYMBOL]],[1]Sheet1!$D:$D,[1]Sheet1!$C:$C)</f>
        <v>104.4</v>
      </c>
      <c r="AE2486">
        <f>MIS[[#This Row],[OrderAverageTradedPrice]]*MIS[[#This Row],[OrderQuantity]]</f>
        <v>2600</v>
      </c>
      <c r="AF2486">
        <f>MIS[[#This Row],[LTP]]*MIS[[#This Row],[OrderQuantity]]</f>
        <v>2088</v>
      </c>
      <c r="AG2486">
        <f>IF(MIS[[#This Row],[OrderSide]]="SELL",MIS[[#This Row],[VALUE]]-MIS[[#This Row],[LIVE_VALUE]],MIS[[#This Row],[LIVE_VALUE]]-MIS[[#This Row],[VALUE]])</f>
        <v>-512</v>
      </c>
      <c r="AH2486" t="str" cm="1">
        <f t="array" ref="AH2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6" t="str">
        <f>MIS[[#This Row],[TRADING SYMBOL]]</f>
        <v>SENSEX2552083500CE</v>
      </c>
      <c r="AJ2486" t="str">
        <f>IF(RIGHT(MIS[[#This Row],[Main/Hedge]],4)="MAIN","MAIN","HEDGE")</f>
        <v>MAIN</v>
      </c>
      <c r="AK2486" t="str" cm="1">
        <f t="array" ref="AK2486">_xlfn._xlws.FILTER(Table4[Column1],ISNUMBER(SEARCH(Table4[Column1],MIS[[#This Row],[OrderUniqueIdentifier]])),"")</f>
        <v>MS</v>
      </c>
    </row>
    <row r="2487" spans="1:37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>
        <f>_xlfn.XLOOKUP(MIS[[#This Row],[TRADING SYMBOL]],[1]Sheet1!$D:$D,[1]Sheet1!$C:$C)</f>
        <v>136.6</v>
      </c>
      <c r="AE2487">
        <f>MIS[[#This Row],[OrderAverageTradedPrice]]*MIS[[#This Row],[OrderQuantity]]</f>
        <v>3372</v>
      </c>
      <c r="AF2487">
        <f>MIS[[#This Row],[LTP]]*MIS[[#This Row],[OrderQuantity]]</f>
        <v>2732</v>
      </c>
      <c r="AG2487">
        <f>IF(MIS[[#This Row],[OrderSide]]="SELL",MIS[[#This Row],[VALUE]]-MIS[[#This Row],[LIVE_VALUE]],MIS[[#This Row],[LIVE_VALUE]]-MIS[[#This Row],[VALUE]])</f>
        <v>-640</v>
      </c>
      <c r="AH2487" t="str" cm="1">
        <f t="array" ref="AH2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7" t="str">
        <f>MIS[[#This Row],[TRADING SYMBOL]]</f>
        <v>SENSEX2552083300CE</v>
      </c>
      <c r="AJ2487" t="str">
        <f>IF(RIGHT(MIS[[#This Row],[Main/Hedge]],4)="MAIN","MAIN","HEDGE")</f>
        <v>MAIN</v>
      </c>
      <c r="AK2487" t="str" cm="1">
        <f t="array" ref="AK2487">_xlfn._xlws.FILTER(Table4[Column1],ISNUMBER(SEARCH(Table4[Column1],MIS[[#This Row],[OrderUniqueIdentifier]])),"")</f>
        <v>MS</v>
      </c>
    </row>
    <row r="2488" spans="1:37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>
        <f>_xlfn.XLOOKUP(MIS[[#This Row],[TRADING SYMBOL]],[1]Sheet1!$D:$D,[1]Sheet1!$C:$C)</f>
        <v>136.6</v>
      </c>
      <c r="AE2488">
        <f>MIS[[#This Row],[OrderAverageTradedPrice]]*MIS[[#This Row],[OrderQuantity]]</f>
        <v>16847</v>
      </c>
      <c r="AF2488">
        <f>MIS[[#This Row],[LTP]]*MIS[[#This Row],[OrderQuantity]]</f>
        <v>13660</v>
      </c>
      <c r="AG2488">
        <f>IF(MIS[[#This Row],[OrderSide]]="SELL",MIS[[#This Row],[VALUE]]-MIS[[#This Row],[LIVE_VALUE]],MIS[[#This Row],[LIVE_VALUE]]-MIS[[#This Row],[VALUE]])</f>
        <v>-3187</v>
      </c>
      <c r="AH2488" t="str" cm="1">
        <f t="array" ref="AH2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8" t="str">
        <f>MIS[[#This Row],[TRADING SYMBOL]]</f>
        <v>SENSEX2552083300CE</v>
      </c>
      <c r="AJ2488" t="str">
        <f>IF(RIGHT(MIS[[#This Row],[Main/Hedge]],4)="MAIN","MAIN","HEDGE")</f>
        <v>MAIN</v>
      </c>
      <c r="AK2488" t="str" cm="1">
        <f t="array" ref="AK2488">_xlfn._xlws.FILTER(Table4[Column1],ISNUMBER(SEARCH(Table4[Column1],MIS[[#This Row],[OrderUniqueIdentifier]])),"")</f>
        <v>MS</v>
      </c>
    </row>
    <row r="2489" spans="1:37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>
        <f>_xlfn.XLOOKUP(MIS[[#This Row],[TRADING SYMBOL]],[1]Sheet1!$D:$D,[1]Sheet1!$C:$C)</f>
        <v>118.35</v>
      </c>
      <c r="AE2489">
        <f>MIS[[#This Row],[OrderAverageTradedPrice]]*MIS[[#This Row],[OrderQuantity]]</f>
        <v>14829</v>
      </c>
      <c r="AF2489">
        <f>MIS[[#This Row],[LTP]]*MIS[[#This Row],[OrderQuantity]]</f>
        <v>11835</v>
      </c>
      <c r="AG2489">
        <f>IF(MIS[[#This Row],[OrderSide]]="SELL",MIS[[#This Row],[VALUE]]-MIS[[#This Row],[LIVE_VALUE]],MIS[[#This Row],[LIVE_VALUE]]-MIS[[#This Row],[VALUE]])</f>
        <v>-2994</v>
      </c>
      <c r="AH2489" t="str" cm="1">
        <f t="array" ref="AH2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9" t="str">
        <f>MIS[[#This Row],[TRADING SYMBOL]]</f>
        <v>SENSEX2552083400CE</v>
      </c>
      <c r="AJ2489" t="str">
        <f>IF(RIGHT(MIS[[#This Row],[Main/Hedge]],4)="MAIN","MAIN","HEDGE")</f>
        <v>MAIN</v>
      </c>
      <c r="AK2489" t="str" cm="1">
        <f t="array" ref="AK2489">_xlfn._xlws.FILTER(Table4[Column1],ISNUMBER(SEARCH(Table4[Column1],MIS[[#This Row],[OrderUniqueIdentifier]])),"")</f>
        <v>MS</v>
      </c>
    </row>
    <row r="2490" spans="1:37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>
        <f>_xlfn.XLOOKUP(MIS[[#This Row],[TRADING SYMBOL]],[1]Sheet1!$D:$D,[1]Sheet1!$C:$C)</f>
        <v>115.45</v>
      </c>
      <c r="AE2490">
        <f>MIS[[#This Row],[OrderAverageTradedPrice]]*MIS[[#This Row],[OrderQuantity]]</f>
        <v>29803.999999999858</v>
      </c>
      <c r="AF2490">
        <f>MIS[[#This Row],[LTP]]*MIS[[#This Row],[OrderQuantity]]</f>
        <v>20781</v>
      </c>
      <c r="AG2490">
        <f>IF(MIS[[#This Row],[OrderSide]]="SELL",MIS[[#This Row],[VALUE]]-MIS[[#This Row],[LIVE_VALUE]],MIS[[#This Row],[LIVE_VALUE]]-MIS[[#This Row],[VALUE]])</f>
        <v>-9022.9999999998581</v>
      </c>
      <c r="AH2490" t="str" cm="1">
        <f t="array" ref="AH2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0" t="str">
        <f>MIS[[#This Row],[TRADING SYMBOL]]</f>
        <v>SENSEX2552081100PE</v>
      </c>
      <c r="AJ2490" t="str">
        <f>IF(RIGHT(MIS[[#This Row],[Main/Hedge]],4)="MAIN","MAIN","HEDGE")</f>
        <v>MAIN</v>
      </c>
      <c r="AK2490" t="str" cm="1">
        <f t="array" ref="AK2490">_xlfn._xlws.FILTER(Table4[Column1],ISNUMBER(SEARCH(Table4[Column1],MIS[[#This Row],[OrderUniqueIdentifier]])),"")</f>
        <v>MS</v>
      </c>
    </row>
    <row r="2491" spans="1:37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>
        <f>_xlfn.XLOOKUP(MIS[[#This Row],[TRADING SYMBOL]],[1]Sheet1!$D:$D,[1]Sheet1!$C:$C)</f>
        <v>136.6</v>
      </c>
      <c r="AE2491">
        <f>MIS[[#This Row],[OrderAverageTradedPrice]]*MIS[[#This Row],[OrderQuantity]]</f>
        <v>3370</v>
      </c>
      <c r="AF2491">
        <f>MIS[[#This Row],[LTP]]*MIS[[#This Row],[OrderQuantity]]</f>
        <v>2732</v>
      </c>
      <c r="AG2491">
        <f>IF(MIS[[#This Row],[OrderSide]]="SELL",MIS[[#This Row],[VALUE]]-MIS[[#This Row],[LIVE_VALUE]],MIS[[#This Row],[LIVE_VALUE]]-MIS[[#This Row],[VALUE]])</f>
        <v>-638</v>
      </c>
      <c r="AH2491" t="str" cm="1">
        <f t="array" ref="AH24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1" t="str">
        <f>MIS[[#This Row],[TRADING SYMBOL]]</f>
        <v>SENSEX2552083300CE</v>
      </c>
      <c r="AJ2491" t="str">
        <f>IF(RIGHT(MIS[[#This Row],[Main/Hedge]],4)="MAIN","MAIN","HEDGE")</f>
        <v>MAIN</v>
      </c>
      <c r="AK2491" t="str" cm="1">
        <f t="array" ref="AK2491">_xlfn._xlws.FILTER(Table4[Column1],ISNUMBER(SEARCH(Table4[Column1],MIS[[#This Row],[OrderUniqueIdentifier]])),"")</f>
        <v>MS</v>
      </c>
    </row>
    <row r="2492" spans="1:37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>
        <f>_xlfn.XLOOKUP(MIS[[#This Row],[TRADING SYMBOL]],[1]Sheet1!$D:$D,[1]Sheet1!$C:$C)</f>
        <v>136.6</v>
      </c>
      <c r="AE2492">
        <f>MIS[[#This Row],[OrderAverageTradedPrice]]*MIS[[#This Row],[OrderQuantity]]</f>
        <v>3373</v>
      </c>
      <c r="AF2492">
        <f>MIS[[#This Row],[LTP]]*MIS[[#This Row],[OrderQuantity]]</f>
        <v>2732</v>
      </c>
      <c r="AG2492">
        <f>IF(MIS[[#This Row],[OrderSide]]="SELL",MIS[[#This Row],[VALUE]]-MIS[[#This Row],[LIVE_VALUE]],MIS[[#This Row],[LIVE_VALUE]]-MIS[[#This Row],[VALUE]])</f>
        <v>-641</v>
      </c>
      <c r="AH2492" t="str" cm="1">
        <f t="array" ref="AH2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2" t="str">
        <f>MIS[[#This Row],[TRADING SYMBOL]]</f>
        <v>SENSEX2552083300CE</v>
      </c>
      <c r="AJ2492" t="str">
        <f>IF(RIGHT(MIS[[#This Row],[Main/Hedge]],4)="MAIN","MAIN","HEDGE")</f>
        <v>MAIN</v>
      </c>
      <c r="AK2492" t="str" cm="1">
        <f t="array" ref="AK2492">_xlfn._xlws.FILTER(Table4[Column1],ISNUMBER(SEARCH(Table4[Column1],MIS[[#This Row],[OrderUniqueIdentifier]])),"")</f>
        <v>MS</v>
      </c>
    </row>
    <row r="2493" spans="1:37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>
        <f>_xlfn.XLOOKUP(MIS[[#This Row],[TRADING SYMBOL]],[1]Sheet1!$D:$D,[1]Sheet1!$C:$C)</f>
        <v>139.94999999999999</v>
      </c>
      <c r="AE2493">
        <f>MIS[[#This Row],[OrderAverageTradedPrice]]*MIS[[#This Row],[OrderQuantity]]</f>
        <v>3984</v>
      </c>
      <c r="AF2493">
        <f>MIS[[#This Row],[LTP]]*MIS[[#This Row],[OrderQuantity]]</f>
        <v>2799</v>
      </c>
      <c r="AG2493">
        <f>IF(MIS[[#This Row],[OrderSide]]="SELL",MIS[[#This Row],[VALUE]]-MIS[[#This Row],[LIVE_VALUE]],MIS[[#This Row],[LIVE_VALUE]]-MIS[[#This Row],[VALUE]])</f>
        <v>-1185</v>
      </c>
      <c r="AH2493" t="str" cm="1">
        <f t="array" ref="AH2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3" t="str">
        <f>MIS[[#This Row],[TRADING SYMBOL]]</f>
        <v>SENSEX2552081300PE</v>
      </c>
      <c r="AJ2493" t="str">
        <f>IF(RIGHT(MIS[[#This Row],[Main/Hedge]],4)="MAIN","MAIN","HEDGE")</f>
        <v>MAIN</v>
      </c>
      <c r="AK2493" t="str" cm="1">
        <f t="array" ref="AK2493">_xlfn._xlws.FILTER(Table4[Column1],ISNUMBER(SEARCH(Table4[Column1],MIS[[#This Row],[OrderUniqueIdentifier]])),"")</f>
        <v>MS</v>
      </c>
    </row>
    <row r="2494" spans="1:37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>
        <f>_xlfn.XLOOKUP(MIS[[#This Row],[TRADING SYMBOL]],[1]Sheet1!$D:$D,[1]Sheet1!$C:$C)</f>
        <v>118.35</v>
      </c>
      <c r="AE2494">
        <f>MIS[[#This Row],[OrderAverageTradedPrice]]*MIS[[#This Row],[OrderQuantity]]</f>
        <v>5929</v>
      </c>
      <c r="AF2494">
        <f>MIS[[#This Row],[LTP]]*MIS[[#This Row],[OrderQuantity]]</f>
        <v>4734</v>
      </c>
      <c r="AG2494">
        <f>IF(MIS[[#This Row],[OrderSide]]="SELL",MIS[[#This Row],[VALUE]]-MIS[[#This Row],[LIVE_VALUE]],MIS[[#This Row],[LIVE_VALUE]]-MIS[[#This Row],[VALUE]])</f>
        <v>-1195</v>
      </c>
      <c r="AH2494" t="str" cm="1">
        <f t="array" ref="AH2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4" t="str">
        <f>MIS[[#This Row],[TRADING SYMBOL]]</f>
        <v>SENSEX2552083400CE</v>
      </c>
      <c r="AJ2494" t="str">
        <f>IF(RIGHT(MIS[[#This Row],[Main/Hedge]],4)="MAIN","MAIN","HEDGE")</f>
        <v>MAIN</v>
      </c>
      <c r="AK2494" t="str" cm="1">
        <f t="array" ref="AK2494">_xlfn._xlws.FILTER(Table4[Column1],ISNUMBER(SEARCH(Table4[Column1],MIS[[#This Row],[OrderUniqueIdentifier]])),"")</f>
        <v>MS</v>
      </c>
    </row>
    <row r="2495" spans="1:37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>
        <f>_xlfn.XLOOKUP(MIS[[#This Row],[TRADING SYMBOL]],[1]Sheet1!$D:$D,[1]Sheet1!$C:$C)</f>
        <v>104.4</v>
      </c>
      <c r="AE2495">
        <f>MIS[[#This Row],[OrderAverageTradedPrice]]*MIS[[#This Row],[OrderQuantity]]</f>
        <v>2600</v>
      </c>
      <c r="AF2495">
        <f>MIS[[#This Row],[LTP]]*MIS[[#This Row],[OrderQuantity]]</f>
        <v>2088</v>
      </c>
      <c r="AG2495">
        <f>IF(MIS[[#This Row],[OrderSide]]="SELL",MIS[[#This Row],[VALUE]]-MIS[[#This Row],[LIVE_VALUE]],MIS[[#This Row],[LIVE_VALUE]]-MIS[[#This Row],[VALUE]])</f>
        <v>-512</v>
      </c>
      <c r="AH2495" t="str" cm="1">
        <f t="array" ref="AH2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5" t="str">
        <f>MIS[[#This Row],[TRADING SYMBOL]]</f>
        <v>SENSEX2552083500CE</v>
      </c>
      <c r="AJ2495" t="str">
        <f>IF(RIGHT(MIS[[#This Row],[Main/Hedge]],4)="MAIN","MAIN","HEDGE")</f>
        <v>MAIN</v>
      </c>
      <c r="AK2495" t="str" cm="1">
        <f t="array" ref="AK2495">_xlfn._xlws.FILTER(Table4[Column1],ISNUMBER(SEARCH(Table4[Column1],MIS[[#This Row],[OrderUniqueIdentifier]])),"")</f>
        <v>MS</v>
      </c>
    </row>
    <row r="2496" spans="1:37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>
        <f>_xlfn.XLOOKUP(MIS[[#This Row],[TRADING SYMBOL]],[1]Sheet1!$D:$D,[1]Sheet1!$C:$C)</f>
        <v>139.94999999999999</v>
      </c>
      <c r="AE2496">
        <f>MIS[[#This Row],[OrderAverageTradedPrice]]*MIS[[#This Row],[OrderQuantity]]</f>
        <v>3985</v>
      </c>
      <c r="AF2496">
        <f>MIS[[#This Row],[LTP]]*MIS[[#This Row],[OrderQuantity]]</f>
        <v>2799</v>
      </c>
      <c r="AG2496">
        <f>IF(MIS[[#This Row],[OrderSide]]="SELL",MIS[[#This Row],[VALUE]]-MIS[[#This Row],[LIVE_VALUE]],MIS[[#This Row],[LIVE_VALUE]]-MIS[[#This Row],[VALUE]])</f>
        <v>-1186</v>
      </c>
      <c r="AH2496" t="str" cm="1">
        <f t="array" ref="AH2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6" t="str">
        <f>MIS[[#This Row],[TRADING SYMBOL]]</f>
        <v>SENSEX2552081300PE</v>
      </c>
      <c r="AJ2496" t="str">
        <f>IF(RIGHT(MIS[[#This Row],[Main/Hedge]],4)="MAIN","MAIN","HEDGE")</f>
        <v>MAIN</v>
      </c>
      <c r="AK2496" t="str" cm="1">
        <f t="array" ref="AK2496">_xlfn._xlws.FILTER(Table4[Column1],ISNUMBER(SEARCH(Table4[Column1],MIS[[#This Row],[OrderUniqueIdentifier]])),"")</f>
        <v>MS</v>
      </c>
    </row>
    <row r="2497" spans="1:37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>
        <f>_xlfn.XLOOKUP(MIS[[#This Row],[TRADING SYMBOL]],[1]Sheet1!$D:$D,[1]Sheet1!$C:$C)</f>
        <v>115.45</v>
      </c>
      <c r="AE2497">
        <f>MIS[[#This Row],[OrderAverageTradedPrice]]*MIS[[#This Row],[OrderQuantity]]</f>
        <v>3325</v>
      </c>
      <c r="AF2497">
        <f>MIS[[#This Row],[LTP]]*MIS[[#This Row],[OrderQuantity]]</f>
        <v>2309</v>
      </c>
      <c r="AG2497">
        <f>IF(MIS[[#This Row],[OrderSide]]="SELL",MIS[[#This Row],[VALUE]]-MIS[[#This Row],[LIVE_VALUE]],MIS[[#This Row],[LIVE_VALUE]]-MIS[[#This Row],[VALUE]])</f>
        <v>-1016</v>
      </c>
      <c r="AH2497" t="str" cm="1">
        <f t="array" ref="AH2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7" t="str">
        <f>MIS[[#This Row],[TRADING SYMBOL]]</f>
        <v>SENSEX2552081100PE</v>
      </c>
      <c r="AJ2497" t="str">
        <f>IF(RIGHT(MIS[[#This Row],[Main/Hedge]],4)="MAIN","MAIN","HEDGE")</f>
        <v>MAIN</v>
      </c>
      <c r="AK2497" t="str" cm="1">
        <f t="array" ref="AK2497">_xlfn._xlws.FILTER(Table4[Column1],ISNUMBER(SEARCH(Table4[Column1],MIS[[#This Row],[OrderUniqueIdentifier]])),"")</f>
        <v>MS</v>
      </c>
    </row>
    <row r="2498" spans="1:37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>
        <f>_xlfn.XLOOKUP(MIS[[#This Row],[TRADING SYMBOL]],[1]Sheet1!$D:$D,[1]Sheet1!$C:$C)</f>
        <v>104.4</v>
      </c>
      <c r="AE2498">
        <f>MIS[[#This Row],[OrderAverageTradedPrice]]*MIS[[#This Row],[OrderQuantity]]</f>
        <v>13037</v>
      </c>
      <c r="AF2498">
        <f>MIS[[#This Row],[LTP]]*MIS[[#This Row],[OrderQuantity]]</f>
        <v>10440</v>
      </c>
      <c r="AG2498">
        <f>IF(MIS[[#This Row],[OrderSide]]="SELL",MIS[[#This Row],[VALUE]]-MIS[[#This Row],[LIVE_VALUE]],MIS[[#This Row],[LIVE_VALUE]]-MIS[[#This Row],[VALUE]])</f>
        <v>-2597</v>
      </c>
      <c r="AH2498" t="str" cm="1">
        <f t="array" ref="AH2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8" t="str">
        <f>MIS[[#This Row],[TRADING SYMBOL]]</f>
        <v>SENSEX2552083500CE</v>
      </c>
      <c r="AJ2498" t="str">
        <f>IF(RIGHT(MIS[[#This Row],[Main/Hedge]],4)="MAIN","MAIN","HEDGE")</f>
        <v>MAIN</v>
      </c>
      <c r="AK2498" t="str" cm="1">
        <f t="array" ref="AK2498">_xlfn._xlws.FILTER(Table4[Column1],ISNUMBER(SEARCH(Table4[Column1],MIS[[#This Row],[OrderUniqueIdentifier]])),"")</f>
        <v>MS</v>
      </c>
    </row>
    <row r="2499" spans="1:37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>
        <f>_xlfn.XLOOKUP(MIS[[#This Row],[TRADING SYMBOL]],[1]Sheet1!$D:$D,[1]Sheet1!$C:$C)</f>
        <v>118.35</v>
      </c>
      <c r="AE2499">
        <f>MIS[[#This Row],[OrderAverageTradedPrice]]*MIS[[#This Row],[OrderQuantity]]</f>
        <v>11858</v>
      </c>
      <c r="AF2499">
        <f>MIS[[#This Row],[LTP]]*MIS[[#This Row],[OrderQuantity]]</f>
        <v>9468</v>
      </c>
      <c r="AG2499">
        <f>IF(MIS[[#This Row],[OrderSide]]="SELL",MIS[[#This Row],[VALUE]]-MIS[[#This Row],[LIVE_VALUE]],MIS[[#This Row],[LIVE_VALUE]]-MIS[[#This Row],[VALUE]])</f>
        <v>-2390</v>
      </c>
      <c r="AH2499" t="str" cm="1">
        <f t="array" ref="AH2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9" t="str">
        <f>MIS[[#This Row],[TRADING SYMBOL]]</f>
        <v>SENSEX2552083400CE</v>
      </c>
      <c r="AJ2499" t="str">
        <f>IF(RIGHT(MIS[[#This Row],[Main/Hedge]],4)="MAIN","MAIN","HEDGE")</f>
        <v>MAIN</v>
      </c>
      <c r="AK2499" t="str" cm="1">
        <f t="array" ref="AK2499">_xlfn._xlws.FILTER(Table4[Column1],ISNUMBER(SEARCH(Table4[Column1],MIS[[#This Row],[OrderUniqueIdentifier]])),"")</f>
        <v>MS</v>
      </c>
    </row>
    <row r="2500" spans="1:37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>
        <f>_xlfn.XLOOKUP(MIS[[#This Row],[TRADING SYMBOL]],[1]Sheet1!$D:$D,[1]Sheet1!$C:$C)</f>
        <v>104.4</v>
      </c>
      <c r="AE2500">
        <f>MIS[[#This Row],[OrderAverageTradedPrice]]*MIS[[#This Row],[OrderQuantity]]</f>
        <v>10410</v>
      </c>
      <c r="AF2500">
        <f>MIS[[#This Row],[LTP]]*MIS[[#This Row],[OrderQuantity]]</f>
        <v>8352</v>
      </c>
      <c r="AG2500">
        <f>IF(MIS[[#This Row],[OrderSide]]="SELL",MIS[[#This Row],[VALUE]]-MIS[[#This Row],[LIVE_VALUE]],MIS[[#This Row],[LIVE_VALUE]]-MIS[[#This Row],[VALUE]])</f>
        <v>-2058</v>
      </c>
      <c r="AH2500" t="str" cm="1">
        <f t="array" ref="AH2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0" t="str">
        <f>MIS[[#This Row],[TRADING SYMBOL]]</f>
        <v>SENSEX2552083500CE</v>
      </c>
      <c r="AJ2500" t="str">
        <f>IF(RIGHT(MIS[[#This Row],[Main/Hedge]],4)="MAIN","MAIN","HEDGE")</f>
        <v>MAIN</v>
      </c>
      <c r="AK2500" t="str" cm="1">
        <f t="array" ref="AK2500">_xlfn._xlws.FILTER(Table4[Column1],ISNUMBER(SEARCH(Table4[Column1],MIS[[#This Row],[OrderUniqueIdentifier]])),"")</f>
        <v>MS</v>
      </c>
    </row>
    <row r="2501" spans="1:37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>
        <f>_xlfn.XLOOKUP(MIS[[#This Row],[TRADING SYMBOL]],[1]Sheet1!$D:$D,[1]Sheet1!$C:$C)</f>
        <v>104.4</v>
      </c>
      <c r="AE2501">
        <f>MIS[[#This Row],[OrderAverageTradedPrice]]*MIS[[#This Row],[OrderQuantity]]</f>
        <v>10400</v>
      </c>
      <c r="AF2501">
        <f>MIS[[#This Row],[LTP]]*MIS[[#This Row],[OrderQuantity]]</f>
        <v>8352</v>
      </c>
      <c r="AG2501">
        <f>IF(MIS[[#This Row],[OrderSide]]="SELL",MIS[[#This Row],[VALUE]]-MIS[[#This Row],[LIVE_VALUE]],MIS[[#This Row],[LIVE_VALUE]]-MIS[[#This Row],[VALUE]])</f>
        <v>-2048</v>
      </c>
      <c r="AH2501" t="str" cm="1">
        <f t="array" ref="AH2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1" t="str">
        <f>MIS[[#This Row],[TRADING SYMBOL]]</f>
        <v>SENSEX2552083500CE</v>
      </c>
      <c r="AJ2501" t="str">
        <f>IF(RIGHT(MIS[[#This Row],[Main/Hedge]],4)="MAIN","MAIN","HEDGE")</f>
        <v>MAIN</v>
      </c>
      <c r="AK2501" t="str" cm="1">
        <f t="array" ref="AK2501">_xlfn._xlws.FILTER(Table4[Column1],ISNUMBER(SEARCH(Table4[Column1],MIS[[#This Row],[OrderUniqueIdentifier]])),"")</f>
        <v>MS</v>
      </c>
    </row>
    <row r="2502" spans="1:37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>
        <f>_xlfn.XLOOKUP(MIS[[#This Row],[TRADING SYMBOL]],[1]Sheet1!$D:$D,[1]Sheet1!$C:$C)</f>
        <v>139.94999999999999</v>
      </c>
      <c r="AE2502">
        <f>MIS[[#This Row],[OrderAverageTradedPrice]]*MIS[[#This Row],[OrderQuantity]]</f>
        <v>16017</v>
      </c>
      <c r="AF2502">
        <f>MIS[[#This Row],[LTP]]*MIS[[#This Row],[OrderQuantity]]</f>
        <v>11196</v>
      </c>
      <c r="AG2502">
        <f>IF(MIS[[#This Row],[OrderSide]]="SELL",MIS[[#This Row],[VALUE]]-MIS[[#This Row],[LIVE_VALUE]],MIS[[#This Row],[LIVE_VALUE]]-MIS[[#This Row],[VALUE]])</f>
        <v>-4821</v>
      </c>
      <c r="AH2502" t="str" cm="1">
        <f t="array" ref="AH2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2" t="str">
        <f>MIS[[#This Row],[TRADING SYMBOL]]</f>
        <v>SENSEX2552081300PE</v>
      </c>
      <c r="AJ2502" t="str">
        <f>IF(RIGHT(MIS[[#This Row],[Main/Hedge]],4)="MAIN","MAIN","HEDGE")</f>
        <v>MAIN</v>
      </c>
      <c r="AK2502" t="str" cm="1">
        <f t="array" ref="AK2502">_xlfn._xlws.FILTER(Table4[Column1],ISNUMBER(SEARCH(Table4[Column1],MIS[[#This Row],[OrderUniqueIdentifier]])),"")</f>
        <v>MS</v>
      </c>
    </row>
    <row r="2503" spans="1:37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>
        <f>_xlfn.XLOOKUP(MIS[[#This Row],[TRADING SYMBOL]],[1]Sheet1!$D:$D,[1]Sheet1!$C:$C)</f>
        <v>115.45</v>
      </c>
      <c r="AE2503">
        <f>MIS[[#This Row],[OrderAverageTradedPrice]]*MIS[[#This Row],[OrderQuantity]]</f>
        <v>6644</v>
      </c>
      <c r="AF2503">
        <f>MIS[[#This Row],[LTP]]*MIS[[#This Row],[OrderQuantity]]</f>
        <v>4618</v>
      </c>
      <c r="AG2503">
        <f>IF(MIS[[#This Row],[OrderSide]]="SELL",MIS[[#This Row],[VALUE]]-MIS[[#This Row],[LIVE_VALUE]],MIS[[#This Row],[LIVE_VALUE]]-MIS[[#This Row],[VALUE]])</f>
        <v>-2026</v>
      </c>
      <c r="AH2503" t="str" cm="1">
        <f t="array" ref="AH2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3" t="str">
        <f>MIS[[#This Row],[TRADING SYMBOL]]</f>
        <v>SENSEX2552081100PE</v>
      </c>
      <c r="AJ2503" t="str">
        <f>IF(RIGHT(MIS[[#This Row],[Main/Hedge]],4)="MAIN","MAIN","HEDGE")</f>
        <v>MAIN</v>
      </c>
      <c r="AK2503" t="str" cm="1">
        <f t="array" ref="AK2503">_xlfn._xlws.FILTER(Table4[Column1],ISNUMBER(SEARCH(Table4[Column1],MIS[[#This Row],[OrderUniqueIdentifier]])),"")</f>
        <v>MS</v>
      </c>
    </row>
    <row r="2504" spans="1:37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>
        <f>_xlfn.XLOOKUP(MIS[[#This Row],[TRADING SYMBOL]],[1]Sheet1!$D:$D,[1]Sheet1!$C:$C)</f>
        <v>104.4</v>
      </c>
      <c r="AE2504">
        <f>MIS[[#This Row],[OrderAverageTradedPrice]]*MIS[[#This Row],[OrderQuantity]]</f>
        <v>25975</v>
      </c>
      <c r="AF2504">
        <f>MIS[[#This Row],[LTP]]*MIS[[#This Row],[OrderQuantity]]</f>
        <v>20880</v>
      </c>
      <c r="AG2504">
        <f>IF(MIS[[#This Row],[OrderSide]]="SELL",MIS[[#This Row],[VALUE]]-MIS[[#This Row],[LIVE_VALUE]],MIS[[#This Row],[LIVE_VALUE]]-MIS[[#This Row],[VALUE]])</f>
        <v>-5095</v>
      </c>
      <c r="AH2504" t="str" cm="1">
        <f t="array" ref="AH2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4" t="str">
        <f>MIS[[#This Row],[TRADING SYMBOL]]</f>
        <v>SENSEX2552083500CE</v>
      </c>
      <c r="AJ2504" t="str">
        <f>IF(RIGHT(MIS[[#This Row],[Main/Hedge]],4)="MAIN","MAIN","HEDGE")</f>
        <v>MAIN</v>
      </c>
      <c r="AK2504" t="str" cm="1">
        <f t="array" ref="AK2504">_xlfn._xlws.FILTER(Table4[Column1],ISNUMBER(SEARCH(Table4[Column1],MIS[[#This Row],[OrderUniqueIdentifier]])),"")</f>
        <v>MS</v>
      </c>
    </row>
    <row r="2505" spans="1:37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>
        <f>_xlfn.XLOOKUP(MIS[[#This Row],[TRADING SYMBOL]],[1]Sheet1!$D:$D,[1]Sheet1!$C:$C)</f>
        <v>139.94999999999999</v>
      </c>
      <c r="AE2505">
        <f>MIS[[#This Row],[OrderAverageTradedPrice]]*MIS[[#This Row],[OrderQuantity]]</f>
        <v>40036</v>
      </c>
      <c r="AF2505">
        <f>MIS[[#This Row],[LTP]]*MIS[[#This Row],[OrderQuantity]]</f>
        <v>27989.999999999996</v>
      </c>
      <c r="AG2505">
        <f>IF(MIS[[#This Row],[OrderSide]]="SELL",MIS[[#This Row],[VALUE]]-MIS[[#This Row],[LIVE_VALUE]],MIS[[#This Row],[LIVE_VALUE]]-MIS[[#This Row],[VALUE]])</f>
        <v>-12046.000000000004</v>
      </c>
      <c r="AH2505" t="str" cm="1">
        <f t="array" ref="AH2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5" t="str">
        <f>MIS[[#This Row],[TRADING SYMBOL]]</f>
        <v>SENSEX2552081300PE</v>
      </c>
      <c r="AJ2505" t="str">
        <f>IF(RIGHT(MIS[[#This Row],[Main/Hedge]],4)="MAIN","MAIN","HEDGE")</f>
        <v>MAIN</v>
      </c>
      <c r="AK2505" t="str" cm="1">
        <f t="array" ref="AK2505">_xlfn._xlws.FILTER(Table4[Column1],ISNUMBER(SEARCH(Table4[Column1],MIS[[#This Row],[OrderUniqueIdentifier]])),"")</f>
        <v>MS</v>
      </c>
    </row>
    <row r="2506" spans="1:37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>
        <f>_xlfn.XLOOKUP(MIS[[#This Row],[TRADING SYMBOL]],[1]Sheet1!$D:$D,[1]Sheet1!$C:$C)</f>
        <v>104.4</v>
      </c>
      <c r="AE2506">
        <f>MIS[[#This Row],[OrderAverageTradedPrice]]*MIS[[#This Row],[OrderQuantity]]</f>
        <v>2600</v>
      </c>
      <c r="AF2506">
        <f>MIS[[#This Row],[LTP]]*MIS[[#This Row],[OrderQuantity]]</f>
        <v>2088</v>
      </c>
      <c r="AG2506">
        <f>IF(MIS[[#This Row],[OrderSide]]="SELL",MIS[[#This Row],[VALUE]]-MIS[[#This Row],[LIVE_VALUE]],MIS[[#This Row],[LIVE_VALUE]]-MIS[[#This Row],[VALUE]])</f>
        <v>-512</v>
      </c>
      <c r="AH2506" t="str" cm="1">
        <f t="array" ref="AH2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6" t="str">
        <f>MIS[[#This Row],[TRADING SYMBOL]]</f>
        <v>SENSEX2552083500CE</v>
      </c>
      <c r="AJ2506" t="str">
        <f>IF(RIGHT(MIS[[#This Row],[Main/Hedge]],4)="MAIN","MAIN","HEDGE")</f>
        <v>MAIN</v>
      </c>
      <c r="AK2506" t="str" cm="1">
        <f t="array" ref="AK2506">_xlfn._xlws.FILTER(Table4[Column1],ISNUMBER(SEARCH(Table4[Column1],MIS[[#This Row],[OrderUniqueIdentifier]])),"")</f>
        <v>MS</v>
      </c>
    </row>
    <row r="2507" spans="1:37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>
        <f>_xlfn.XLOOKUP(MIS[[#This Row],[TRADING SYMBOL]],[1]Sheet1!$D:$D,[1]Sheet1!$C:$C)</f>
        <v>115.45</v>
      </c>
      <c r="AE2507">
        <f>MIS[[#This Row],[OrderAverageTradedPrice]]*MIS[[#This Row],[OrderQuantity]]</f>
        <v>3307</v>
      </c>
      <c r="AF2507">
        <f>MIS[[#This Row],[LTP]]*MIS[[#This Row],[OrderQuantity]]</f>
        <v>2309</v>
      </c>
      <c r="AG2507">
        <f>IF(MIS[[#This Row],[OrderSide]]="SELL",MIS[[#This Row],[VALUE]]-MIS[[#This Row],[LIVE_VALUE]],MIS[[#This Row],[LIVE_VALUE]]-MIS[[#This Row],[VALUE]])</f>
        <v>-998</v>
      </c>
      <c r="AH2507" t="str" cm="1">
        <f t="array" ref="AH2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7" t="str">
        <f>MIS[[#This Row],[TRADING SYMBOL]]</f>
        <v>SENSEX2552081100PE</v>
      </c>
      <c r="AJ2507" t="str">
        <f>IF(RIGHT(MIS[[#This Row],[Main/Hedge]],4)="MAIN","MAIN","HEDGE")</f>
        <v>MAIN</v>
      </c>
      <c r="AK2507" t="str" cm="1">
        <f t="array" ref="AK2507">_xlfn._xlws.FILTER(Table4[Column1],ISNUMBER(SEARCH(Table4[Column1],MIS[[#This Row],[OrderUniqueIdentifier]])),"")</f>
        <v>MS</v>
      </c>
    </row>
    <row r="2508" spans="1:37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>
        <f>_xlfn.XLOOKUP(MIS[[#This Row],[TRADING SYMBOL]],[1]Sheet1!$D:$D,[1]Sheet1!$C:$C)</f>
        <v>104.4</v>
      </c>
      <c r="AE2508">
        <f>MIS[[#This Row],[OrderAverageTradedPrice]]*MIS[[#This Row],[OrderQuantity]]</f>
        <v>2599</v>
      </c>
      <c r="AF2508">
        <f>MIS[[#This Row],[LTP]]*MIS[[#This Row],[OrderQuantity]]</f>
        <v>2088</v>
      </c>
      <c r="AG2508">
        <f>IF(MIS[[#This Row],[OrderSide]]="SELL",MIS[[#This Row],[VALUE]]-MIS[[#This Row],[LIVE_VALUE]],MIS[[#This Row],[LIVE_VALUE]]-MIS[[#This Row],[VALUE]])</f>
        <v>-511</v>
      </c>
      <c r="AH2508" t="str" cm="1">
        <f t="array" ref="AH2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8" t="str">
        <f>MIS[[#This Row],[TRADING SYMBOL]]</f>
        <v>SENSEX2552083500CE</v>
      </c>
      <c r="AJ2508" t="str">
        <f>IF(RIGHT(MIS[[#This Row],[Main/Hedge]],4)="MAIN","MAIN","HEDGE")</f>
        <v>MAIN</v>
      </c>
      <c r="AK2508" t="str" cm="1">
        <f t="array" ref="AK2508">_xlfn._xlws.FILTER(Table4[Column1],ISNUMBER(SEARCH(Table4[Column1],MIS[[#This Row],[OrderUniqueIdentifier]])),"")</f>
        <v>MS</v>
      </c>
    </row>
    <row r="2509" spans="1:37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>
        <f>_xlfn.XLOOKUP(MIS[[#This Row],[TRADING SYMBOL]],[1]Sheet1!$D:$D,[1]Sheet1!$C:$C)</f>
        <v>139.94999999999999</v>
      </c>
      <c r="AE2509">
        <f>MIS[[#This Row],[OrderAverageTradedPrice]]*MIS[[#This Row],[OrderQuantity]]</f>
        <v>4005</v>
      </c>
      <c r="AF2509">
        <f>MIS[[#This Row],[LTP]]*MIS[[#This Row],[OrderQuantity]]</f>
        <v>2799</v>
      </c>
      <c r="AG2509">
        <f>IF(MIS[[#This Row],[OrderSide]]="SELL",MIS[[#This Row],[VALUE]]-MIS[[#This Row],[LIVE_VALUE]],MIS[[#This Row],[LIVE_VALUE]]-MIS[[#This Row],[VALUE]])</f>
        <v>-1206</v>
      </c>
      <c r="AH2509" t="str" cm="1">
        <f t="array" ref="AH2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9" t="str">
        <f>MIS[[#This Row],[TRADING SYMBOL]]</f>
        <v>SENSEX2552081300PE</v>
      </c>
      <c r="AJ2509" t="str">
        <f>IF(RIGHT(MIS[[#This Row],[Main/Hedge]],4)="MAIN","MAIN","HEDGE")</f>
        <v>MAIN</v>
      </c>
      <c r="AK2509" t="str" cm="1">
        <f t="array" ref="AK2509">_xlfn._xlws.FILTER(Table4[Column1],ISNUMBER(SEARCH(Table4[Column1],MIS[[#This Row],[OrderUniqueIdentifier]])),"")</f>
        <v>MS</v>
      </c>
    </row>
    <row r="2510" spans="1:37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>
        <f>_xlfn.XLOOKUP(MIS[[#This Row],[TRADING SYMBOL]],[1]Sheet1!$D:$D,[1]Sheet1!$C:$C)</f>
        <v>118.35</v>
      </c>
      <c r="AE2510">
        <f>MIS[[#This Row],[OrderAverageTradedPrice]]*MIS[[#This Row],[OrderQuantity]]</f>
        <v>11880</v>
      </c>
      <c r="AF2510">
        <f>MIS[[#This Row],[LTP]]*MIS[[#This Row],[OrderQuantity]]</f>
        <v>9468</v>
      </c>
      <c r="AG2510">
        <f>IF(MIS[[#This Row],[OrderSide]]="SELL",MIS[[#This Row],[VALUE]]-MIS[[#This Row],[LIVE_VALUE]],MIS[[#This Row],[LIVE_VALUE]]-MIS[[#This Row],[VALUE]])</f>
        <v>-2412</v>
      </c>
      <c r="AH2510" t="str" cm="1">
        <f t="array" ref="AH2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0" t="str">
        <f>MIS[[#This Row],[TRADING SYMBOL]]</f>
        <v>SENSEX2552083400CE</v>
      </c>
      <c r="AJ2510" t="str">
        <f>IF(RIGHT(MIS[[#This Row],[Main/Hedge]],4)="MAIN","MAIN","HEDGE")</f>
        <v>MAIN</v>
      </c>
      <c r="AK2510" t="str" cm="1">
        <f t="array" ref="AK2510">_xlfn._xlws.FILTER(Table4[Column1],ISNUMBER(SEARCH(Table4[Column1],MIS[[#This Row],[OrderUniqueIdentifier]])),"")</f>
        <v>MS</v>
      </c>
    </row>
    <row r="2511" spans="1:37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>
        <f>_xlfn.XLOOKUP(MIS[[#This Row],[TRADING SYMBOL]],[1]Sheet1!$D:$D,[1]Sheet1!$C:$C)</f>
        <v>104.4</v>
      </c>
      <c r="AE2511">
        <f>MIS[[#This Row],[OrderAverageTradedPrice]]*MIS[[#This Row],[OrderQuantity]]</f>
        <v>5213</v>
      </c>
      <c r="AF2511">
        <f>MIS[[#This Row],[LTP]]*MIS[[#This Row],[OrderQuantity]]</f>
        <v>4176</v>
      </c>
      <c r="AG2511">
        <f>IF(MIS[[#This Row],[OrderSide]]="SELL",MIS[[#This Row],[VALUE]]-MIS[[#This Row],[LIVE_VALUE]],MIS[[#This Row],[LIVE_VALUE]]-MIS[[#This Row],[VALUE]])</f>
        <v>-1037</v>
      </c>
      <c r="AH2511" t="str" cm="1">
        <f t="array" ref="AH2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1" t="str">
        <f>MIS[[#This Row],[TRADING SYMBOL]]</f>
        <v>SENSEX2552083500CE</v>
      </c>
      <c r="AJ2511" t="str">
        <f>IF(RIGHT(MIS[[#This Row],[Main/Hedge]],4)="MAIN","MAIN","HEDGE")</f>
        <v>MAIN</v>
      </c>
      <c r="AK2511" t="str" cm="1">
        <f t="array" ref="AK2511">_xlfn._xlws.FILTER(Table4[Column1],ISNUMBER(SEARCH(Table4[Column1],MIS[[#This Row],[OrderUniqueIdentifier]])),"")</f>
        <v>MS</v>
      </c>
    </row>
    <row r="2512" spans="1:37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>
        <f>_xlfn.XLOOKUP(MIS[[#This Row],[TRADING SYMBOL]],[1]Sheet1!$D:$D,[1]Sheet1!$C:$C)</f>
        <v>136.6</v>
      </c>
      <c r="AE2512">
        <f>MIS[[#This Row],[OrderAverageTradedPrice]]*MIS[[#This Row],[OrderQuantity]]</f>
        <v>6738</v>
      </c>
      <c r="AF2512">
        <f>MIS[[#This Row],[LTP]]*MIS[[#This Row],[OrderQuantity]]</f>
        <v>5464</v>
      </c>
      <c r="AG2512">
        <f>IF(MIS[[#This Row],[OrderSide]]="SELL",MIS[[#This Row],[VALUE]]-MIS[[#This Row],[LIVE_VALUE]],MIS[[#This Row],[LIVE_VALUE]]-MIS[[#This Row],[VALUE]])</f>
        <v>-1274</v>
      </c>
      <c r="AH2512" t="str" cm="1">
        <f t="array" ref="AH2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2" t="str">
        <f>MIS[[#This Row],[TRADING SYMBOL]]</f>
        <v>SENSEX2552083300CE</v>
      </c>
      <c r="AJ2512" t="str">
        <f>IF(RIGHT(MIS[[#This Row],[Main/Hedge]],4)="MAIN","MAIN","HEDGE")</f>
        <v>MAIN</v>
      </c>
      <c r="AK2512" t="str" cm="1">
        <f t="array" ref="AK2512">_xlfn._xlws.FILTER(Table4[Column1],ISNUMBER(SEARCH(Table4[Column1],MIS[[#This Row],[OrderUniqueIdentifier]])),"")</f>
        <v>MS</v>
      </c>
    </row>
    <row r="2513" spans="1:37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>
        <f>_xlfn.XLOOKUP(MIS[[#This Row],[TRADING SYMBOL]],[1]Sheet1!$D:$D,[1]Sheet1!$C:$C)</f>
        <v>118.35</v>
      </c>
      <c r="AE2513">
        <f>MIS[[#This Row],[OrderAverageTradedPrice]]*MIS[[#This Row],[OrderQuantity]]</f>
        <v>5922</v>
      </c>
      <c r="AF2513">
        <f>MIS[[#This Row],[LTP]]*MIS[[#This Row],[OrderQuantity]]</f>
        <v>4734</v>
      </c>
      <c r="AG2513">
        <f>IF(MIS[[#This Row],[OrderSide]]="SELL",MIS[[#This Row],[VALUE]]-MIS[[#This Row],[LIVE_VALUE]],MIS[[#This Row],[LIVE_VALUE]]-MIS[[#This Row],[VALUE]])</f>
        <v>-1188</v>
      </c>
      <c r="AH2513" t="str" cm="1">
        <f t="array" ref="AH2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3" t="str">
        <f>MIS[[#This Row],[TRADING SYMBOL]]</f>
        <v>SENSEX2552083400CE</v>
      </c>
      <c r="AJ2513" t="str">
        <f>IF(RIGHT(MIS[[#This Row],[Main/Hedge]],4)="MAIN","MAIN","HEDGE")</f>
        <v>MAIN</v>
      </c>
      <c r="AK2513" t="str" cm="1">
        <f t="array" ref="AK2513">_xlfn._xlws.FILTER(Table4[Column1],ISNUMBER(SEARCH(Table4[Column1],MIS[[#This Row],[OrderUniqueIdentifier]])),"")</f>
        <v>MS</v>
      </c>
    </row>
    <row r="2514" spans="1:37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>
        <f>_xlfn.XLOOKUP(MIS[[#This Row],[TRADING SYMBOL]],[1]Sheet1!$D:$D,[1]Sheet1!$C:$C)</f>
        <v>118.35</v>
      </c>
      <c r="AE2514">
        <f>MIS[[#This Row],[OrderAverageTradedPrice]]*MIS[[#This Row],[OrderQuantity]]</f>
        <v>2962</v>
      </c>
      <c r="AF2514">
        <f>MIS[[#This Row],[LTP]]*MIS[[#This Row],[OrderQuantity]]</f>
        <v>2367</v>
      </c>
      <c r="AG2514">
        <f>IF(MIS[[#This Row],[OrderSide]]="SELL",MIS[[#This Row],[VALUE]]-MIS[[#This Row],[LIVE_VALUE]],MIS[[#This Row],[LIVE_VALUE]]-MIS[[#This Row],[VALUE]])</f>
        <v>-595</v>
      </c>
      <c r="AH2514" t="str" cm="1">
        <f t="array" ref="AH2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4" t="str">
        <f>MIS[[#This Row],[TRADING SYMBOL]]</f>
        <v>SENSEX2552083400CE</v>
      </c>
      <c r="AJ2514" t="str">
        <f>IF(RIGHT(MIS[[#This Row],[Main/Hedge]],4)="MAIN","MAIN","HEDGE")</f>
        <v>MAIN</v>
      </c>
      <c r="AK2514" t="str" cm="1">
        <f t="array" ref="AK2514">_xlfn._xlws.FILTER(Table4[Column1],ISNUMBER(SEARCH(Table4[Column1],MIS[[#This Row],[OrderUniqueIdentifier]])),"")</f>
        <v>MS</v>
      </c>
    </row>
    <row r="2515" spans="1:37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>
        <f>_xlfn.XLOOKUP(MIS[[#This Row],[TRADING SYMBOL]],[1]Sheet1!$D:$D,[1]Sheet1!$C:$C)</f>
        <v>104.4</v>
      </c>
      <c r="AE2515">
        <f>MIS[[#This Row],[OrderAverageTradedPrice]]*MIS[[#This Row],[OrderQuantity]]</f>
        <v>2602</v>
      </c>
      <c r="AF2515">
        <f>MIS[[#This Row],[LTP]]*MIS[[#This Row],[OrderQuantity]]</f>
        <v>2088</v>
      </c>
      <c r="AG2515">
        <f>IF(MIS[[#This Row],[OrderSide]]="SELL",MIS[[#This Row],[VALUE]]-MIS[[#This Row],[LIVE_VALUE]],MIS[[#This Row],[LIVE_VALUE]]-MIS[[#This Row],[VALUE]])</f>
        <v>-514</v>
      </c>
      <c r="AH2515" t="str" cm="1">
        <f t="array" ref="AH2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5" t="str">
        <f>MIS[[#This Row],[TRADING SYMBOL]]</f>
        <v>SENSEX2552083500CE</v>
      </c>
      <c r="AJ2515" t="str">
        <f>IF(RIGHT(MIS[[#This Row],[Main/Hedge]],4)="MAIN","MAIN","HEDGE")</f>
        <v>MAIN</v>
      </c>
      <c r="AK2515" t="str" cm="1">
        <f t="array" ref="AK2515">_xlfn._xlws.FILTER(Table4[Column1],ISNUMBER(SEARCH(Table4[Column1],MIS[[#This Row],[OrderUniqueIdentifier]])),"")</f>
        <v>MS</v>
      </c>
    </row>
    <row r="2516" spans="1:37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>
        <f>_xlfn.XLOOKUP(MIS[[#This Row],[TRADING SYMBOL]],[1]Sheet1!$D:$D,[1]Sheet1!$C:$C)</f>
        <v>104.4</v>
      </c>
      <c r="AE2516">
        <f>MIS[[#This Row],[OrderAverageTradedPrice]]*MIS[[#This Row],[OrderQuantity]]</f>
        <v>7811.9999999999991</v>
      </c>
      <c r="AF2516">
        <f>MIS[[#This Row],[LTP]]*MIS[[#This Row],[OrderQuantity]]</f>
        <v>6264</v>
      </c>
      <c r="AG2516">
        <f>IF(MIS[[#This Row],[OrderSide]]="SELL",MIS[[#This Row],[VALUE]]-MIS[[#This Row],[LIVE_VALUE]],MIS[[#This Row],[LIVE_VALUE]]-MIS[[#This Row],[VALUE]])</f>
        <v>-1547.9999999999991</v>
      </c>
      <c r="AH2516" t="str" cm="1">
        <f t="array" ref="AH2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6" t="str">
        <f>MIS[[#This Row],[TRADING SYMBOL]]</f>
        <v>SENSEX2552083500CE</v>
      </c>
      <c r="AJ2516" t="str">
        <f>IF(RIGHT(MIS[[#This Row],[Main/Hedge]],4)="MAIN","MAIN","HEDGE")</f>
        <v>MAIN</v>
      </c>
      <c r="AK2516" t="str" cm="1">
        <f t="array" ref="AK2516">_xlfn._xlws.FILTER(Table4[Column1],ISNUMBER(SEARCH(Table4[Column1],MIS[[#This Row],[OrderUniqueIdentifier]])),"")</f>
        <v>MS</v>
      </c>
    </row>
    <row r="2517" spans="1:37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>
        <f>_xlfn.XLOOKUP(MIS[[#This Row],[TRADING SYMBOL]],[1]Sheet1!$D:$D,[1]Sheet1!$C:$C)</f>
        <v>115.45</v>
      </c>
      <c r="AE2517">
        <f>MIS[[#This Row],[OrderAverageTradedPrice]]*MIS[[#This Row],[OrderQuantity]]</f>
        <v>3310</v>
      </c>
      <c r="AF2517">
        <f>MIS[[#This Row],[LTP]]*MIS[[#This Row],[OrderQuantity]]</f>
        <v>2309</v>
      </c>
      <c r="AG2517">
        <f>IF(MIS[[#This Row],[OrderSide]]="SELL",MIS[[#This Row],[VALUE]]-MIS[[#This Row],[LIVE_VALUE]],MIS[[#This Row],[LIVE_VALUE]]-MIS[[#This Row],[VALUE]])</f>
        <v>-1001</v>
      </c>
      <c r="AH2517" t="str" cm="1">
        <f t="array" ref="AH2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7" t="str">
        <f>MIS[[#This Row],[TRADING SYMBOL]]</f>
        <v>SENSEX2552081100PE</v>
      </c>
      <c r="AJ2517" t="str">
        <f>IF(RIGHT(MIS[[#This Row],[Main/Hedge]],4)="MAIN","MAIN","HEDGE")</f>
        <v>MAIN</v>
      </c>
      <c r="AK2517" t="str" cm="1">
        <f t="array" ref="AK2517">_xlfn._xlws.FILTER(Table4[Column1],ISNUMBER(SEARCH(Table4[Column1],MIS[[#This Row],[OrderUniqueIdentifier]])),"")</f>
        <v>MS</v>
      </c>
    </row>
    <row r="2518" spans="1:37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>
        <f>_xlfn.XLOOKUP(MIS[[#This Row],[TRADING SYMBOL]],[1]Sheet1!$D:$D,[1]Sheet1!$C:$C)</f>
        <v>104.4</v>
      </c>
      <c r="AE2518">
        <f>MIS[[#This Row],[OrderAverageTradedPrice]]*MIS[[#This Row],[OrderQuantity]]</f>
        <v>20740</v>
      </c>
      <c r="AF2518">
        <f>MIS[[#This Row],[LTP]]*MIS[[#This Row],[OrderQuantity]]</f>
        <v>16704</v>
      </c>
      <c r="AG2518">
        <f>IF(MIS[[#This Row],[OrderSide]]="SELL",MIS[[#This Row],[VALUE]]-MIS[[#This Row],[LIVE_VALUE]],MIS[[#This Row],[LIVE_VALUE]]-MIS[[#This Row],[VALUE]])</f>
        <v>-4036</v>
      </c>
      <c r="AH2518" t="str" cm="1">
        <f t="array" ref="AH2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8" t="str">
        <f>MIS[[#This Row],[TRADING SYMBOL]]</f>
        <v>SENSEX2552083500CE</v>
      </c>
      <c r="AJ2518" t="str">
        <f>IF(RIGHT(MIS[[#This Row],[Main/Hedge]],4)="MAIN","MAIN","HEDGE")</f>
        <v>MAIN</v>
      </c>
      <c r="AK2518" t="str" cm="1">
        <f t="array" ref="AK2518">_xlfn._xlws.FILTER(Table4[Column1],ISNUMBER(SEARCH(Table4[Column1],MIS[[#This Row],[OrderUniqueIdentifier]])),"")</f>
        <v>MS</v>
      </c>
    </row>
    <row r="2519" spans="1:37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>
        <f>_xlfn.XLOOKUP(MIS[[#This Row],[TRADING SYMBOL]],[1]Sheet1!$D:$D,[1]Sheet1!$C:$C)</f>
        <v>139.94999999999999</v>
      </c>
      <c r="AE2519">
        <f>MIS[[#This Row],[OrderAverageTradedPrice]]*MIS[[#This Row],[OrderQuantity]]</f>
        <v>32047</v>
      </c>
      <c r="AF2519">
        <f>MIS[[#This Row],[LTP]]*MIS[[#This Row],[OrderQuantity]]</f>
        <v>22392</v>
      </c>
      <c r="AG2519">
        <f>IF(MIS[[#This Row],[OrderSide]]="SELL",MIS[[#This Row],[VALUE]]-MIS[[#This Row],[LIVE_VALUE]],MIS[[#This Row],[LIVE_VALUE]]-MIS[[#This Row],[VALUE]])</f>
        <v>-9655</v>
      </c>
      <c r="AH2519" t="str" cm="1">
        <f t="array" ref="AH2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9" t="str">
        <f>MIS[[#This Row],[TRADING SYMBOL]]</f>
        <v>SENSEX2552081300PE</v>
      </c>
      <c r="AJ2519" t="str">
        <f>IF(RIGHT(MIS[[#This Row],[Main/Hedge]],4)="MAIN","MAIN","HEDGE")</f>
        <v>MAIN</v>
      </c>
      <c r="AK2519" t="str" cm="1">
        <f t="array" ref="AK2519">_xlfn._xlws.FILTER(Table4[Column1],ISNUMBER(SEARCH(Table4[Column1],MIS[[#This Row],[OrderUniqueIdentifier]])),"")</f>
        <v>MS</v>
      </c>
    </row>
    <row r="2520" spans="1:37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>
        <f>_xlfn.XLOOKUP(MIS[[#This Row],[TRADING SYMBOL]],[1]Sheet1!$D:$D,[1]Sheet1!$C:$C)</f>
        <v>104.4</v>
      </c>
      <c r="AE2520">
        <f>MIS[[#This Row],[OrderAverageTradedPrice]]*MIS[[#This Row],[OrderQuantity]]</f>
        <v>5193</v>
      </c>
      <c r="AF2520">
        <f>MIS[[#This Row],[LTP]]*MIS[[#This Row],[OrderQuantity]]</f>
        <v>4176</v>
      </c>
      <c r="AG2520">
        <f>IF(MIS[[#This Row],[OrderSide]]="SELL",MIS[[#This Row],[VALUE]]-MIS[[#This Row],[LIVE_VALUE]],MIS[[#This Row],[LIVE_VALUE]]-MIS[[#This Row],[VALUE]])</f>
        <v>-1017</v>
      </c>
      <c r="AH2520" t="str" cm="1">
        <f t="array" ref="AH2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0" t="str">
        <f>MIS[[#This Row],[TRADING SYMBOL]]</f>
        <v>SENSEX2552083500CE</v>
      </c>
      <c r="AJ2520" t="str">
        <f>IF(RIGHT(MIS[[#This Row],[Main/Hedge]],4)="MAIN","MAIN","HEDGE")</f>
        <v>MAIN</v>
      </c>
      <c r="AK2520" t="str" cm="1">
        <f t="array" ref="AK2520">_xlfn._xlws.FILTER(Table4[Column1],ISNUMBER(SEARCH(Table4[Column1],MIS[[#This Row],[OrderUniqueIdentifier]])),"")</f>
        <v>MS</v>
      </c>
    </row>
    <row r="2521" spans="1:37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>
        <f>_xlfn.XLOOKUP(MIS[[#This Row],[TRADING SYMBOL]],[1]Sheet1!$D:$D,[1]Sheet1!$C:$C)</f>
        <v>139.94999999999999</v>
      </c>
      <c r="AE2521">
        <f>MIS[[#This Row],[OrderAverageTradedPrice]]*MIS[[#This Row],[OrderQuantity]]</f>
        <v>7996</v>
      </c>
      <c r="AF2521">
        <f>MIS[[#This Row],[LTP]]*MIS[[#This Row],[OrderQuantity]]</f>
        <v>5598</v>
      </c>
      <c r="AG2521">
        <f>IF(MIS[[#This Row],[OrderSide]]="SELL",MIS[[#This Row],[VALUE]]-MIS[[#This Row],[LIVE_VALUE]],MIS[[#This Row],[LIVE_VALUE]]-MIS[[#This Row],[VALUE]])</f>
        <v>-2398</v>
      </c>
      <c r="AH2521" t="str" cm="1">
        <f t="array" ref="AH25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1" t="str">
        <f>MIS[[#This Row],[TRADING SYMBOL]]</f>
        <v>SENSEX2552081300PE</v>
      </c>
      <c r="AJ2521" t="str">
        <f>IF(RIGHT(MIS[[#This Row],[Main/Hedge]],4)="MAIN","MAIN","HEDGE")</f>
        <v>MAIN</v>
      </c>
      <c r="AK2521" t="str" cm="1">
        <f t="array" ref="AK2521">_xlfn._xlws.FILTER(Table4[Column1],ISNUMBER(SEARCH(Table4[Column1],MIS[[#This Row],[OrderUniqueIdentifier]])),"")</f>
        <v>MS</v>
      </c>
    </row>
    <row r="2522" spans="1:37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>
        <f>_xlfn.XLOOKUP(MIS[[#This Row],[TRADING SYMBOL]],[1]Sheet1!$D:$D,[1]Sheet1!$C:$C)</f>
        <v>139.94999999999999</v>
      </c>
      <c r="AE2522">
        <f>MIS[[#This Row],[OrderAverageTradedPrice]]*MIS[[#This Row],[OrderQuantity]]</f>
        <v>15936</v>
      </c>
      <c r="AF2522">
        <f>MIS[[#This Row],[LTP]]*MIS[[#This Row],[OrderQuantity]]</f>
        <v>11196</v>
      </c>
      <c r="AG2522">
        <f>IF(MIS[[#This Row],[OrderSide]]="SELL",MIS[[#This Row],[VALUE]]-MIS[[#This Row],[LIVE_VALUE]],MIS[[#This Row],[LIVE_VALUE]]-MIS[[#This Row],[VALUE]])</f>
        <v>-4740</v>
      </c>
      <c r="AH2522" t="str" cm="1">
        <f t="array" ref="AH2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2" t="str">
        <f>MIS[[#This Row],[TRADING SYMBOL]]</f>
        <v>SENSEX2552081300PE</v>
      </c>
      <c r="AJ2522" t="str">
        <f>IF(RIGHT(MIS[[#This Row],[Main/Hedge]],4)="MAIN","MAIN","HEDGE")</f>
        <v>MAIN</v>
      </c>
      <c r="AK2522" t="str" cm="1">
        <f t="array" ref="AK2522">_xlfn._xlws.FILTER(Table4[Column1],ISNUMBER(SEARCH(Table4[Column1],MIS[[#This Row],[OrderUniqueIdentifier]])),"")</f>
        <v>MS</v>
      </c>
    </row>
    <row r="2523" spans="1:37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>
        <f>_xlfn.XLOOKUP(MIS[[#This Row],[TRADING SYMBOL]],[1]Sheet1!$D:$D,[1]Sheet1!$C:$C)</f>
        <v>136.6</v>
      </c>
      <c r="AE2523">
        <f>MIS[[#This Row],[OrderAverageTradedPrice]]*MIS[[#This Row],[OrderQuantity]]</f>
        <v>6706</v>
      </c>
      <c r="AF2523">
        <f>MIS[[#This Row],[LTP]]*MIS[[#This Row],[OrderQuantity]]</f>
        <v>5464</v>
      </c>
      <c r="AG2523">
        <f>IF(MIS[[#This Row],[OrderSide]]="SELL",MIS[[#This Row],[VALUE]]-MIS[[#This Row],[LIVE_VALUE]],MIS[[#This Row],[LIVE_VALUE]]-MIS[[#This Row],[VALUE]])</f>
        <v>-1242</v>
      </c>
      <c r="AH2523" t="str" cm="1">
        <f t="array" ref="AH2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3" t="str">
        <f>MIS[[#This Row],[TRADING SYMBOL]]</f>
        <v>SENSEX2552083300CE</v>
      </c>
      <c r="AJ2523" t="str">
        <f>IF(RIGHT(MIS[[#This Row],[Main/Hedge]],4)="MAIN","MAIN","HEDGE")</f>
        <v>MAIN</v>
      </c>
      <c r="AK2523" t="str" cm="1">
        <f t="array" ref="AK2523">_xlfn._xlws.FILTER(Table4[Column1],ISNUMBER(SEARCH(Table4[Column1],MIS[[#This Row],[OrderUniqueIdentifier]])),"")</f>
        <v>MS</v>
      </c>
    </row>
    <row r="2524" spans="1:37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>
        <f>_xlfn.XLOOKUP(MIS[[#This Row],[TRADING SYMBOL]],[1]Sheet1!$D:$D,[1]Sheet1!$C:$C)</f>
        <v>118.35</v>
      </c>
      <c r="AE2524">
        <f>MIS[[#This Row],[OrderAverageTradedPrice]]*MIS[[#This Row],[OrderQuantity]]</f>
        <v>5939</v>
      </c>
      <c r="AF2524">
        <f>MIS[[#This Row],[LTP]]*MIS[[#This Row],[OrderQuantity]]</f>
        <v>4734</v>
      </c>
      <c r="AG2524">
        <f>IF(MIS[[#This Row],[OrderSide]]="SELL",MIS[[#This Row],[VALUE]]-MIS[[#This Row],[LIVE_VALUE]],MIS[[#This Row],[LIVE_VALUE]]-MIS[[#This Row],[VALUE]])</f>
        <v>-1205</v>
      </c>
      <c r="AH2524" t="str" cm="1">
        <f t="array" ref="AH2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4" t="str">
        <f>MIS[[#This Row],[TRADING SYMBOL]]</f>
        <v>SENSEX2552083400CE</v>
      </c>
      <c r="AJ2524" t="str">
        <f>IF(RIGHT(MIS[[#This Row],[Main/Hedge]],4)="MAIN","MAIN","HEDGE")</f>
        <v>MAIN</v>
      </c>
      <c r="AK2524" t="str" cm="1">
        <f t="array" ref="AK2524">_xlfn._xlws.FILTER(Table4[Column1],ISNUMBER(SEARCH(Table4[Column1],MIS[[#This Row],[OrderUniqueIdentifier]])),"")</f>
        <v>MS</v>
      </c>
    </row>
    <row r="2525" spans="1:37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>
        <f>_xlfn.XLOOKUP(MIS[[#This Row],[TRADING SYMBOL]],[1]Sheet1!$D:$D,[1]Sheet1!$C:$C)</f>
        <v>104.4</v>
      </c>
      <c r="AE2525">
        <f>MIS[[#This Row],[OrderAverageTradedPrice]]*MIS[[#This Row],[OrderQuantity]]</f>
        <v>18239.99999999996</v>
      </c>
      <c r="AF2525">
        <f>MIS[[#This Row],[LTP]]*MIS[[#This Row],[OrderQuantity]]</f>
        <v>14616</v>
      </c>
      <c r="AG2525">
        <f>IF(MIS[[#This Row],[OrderSide]]="SELL",MIS[[#This Row],[VALUE]]-MIS[[#This Row],[LIVE_VALUE]],MIS[[#This Row],[LIVE_VALUE]]-MIS[[#This Row],[VALUE]])</f>
        <v>-3623.99999999996</v>
      </c>
      <c r="AH2525" t="str" cm="1">
        <f t="array" ref="AH2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5" t="str">
        <f>MIS[[#This Row],[TRADING SYMBOL]]</f>
        <v>SENSEX2552083500CE</v>
      </c>
      <c r="AJ2525" t="str">
        <f>IF(RIGHT(MIS[[#This Row],[Main/Hedge]],4)="MAIN","MAIN","HEDGE")</f>
        <v>MAIN</v>
      </c>
      <c r="AK2525" t="str" cm="1">
        <f t="array" ref="AK2525">_xlfn._xlws.FILTER(Table4[Column1],ISNUMBER(SEARCH(Table4[Column1],MIS[[#This Row],[OrderUniqueIdentifier]])),"")</f>
        <v>MS</v>
      </c>
    </row>
    <row r="2526" spans="1:37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>
        <f>_xlfn.XLOOKUP(MIS[[#This Row],[TRADING SYMBOL]],[1]Sheet1!$D:$D,[1]Sheet1!$C:$C)</f>
        <v>139.94999999999999</v>
      </c>
      <c r="AE2526">
        <f>MIS[[#This Row],[OrderAverageTradedPrice]]*MIS[[#This Row],[OrderQuantity]]</f>
        <v>7958</v>
      </c>
      <c r="AF2526">
        <f>MIS[[#This Row],[LTP]]*MIS[[#This Row],[OrderQuantity]]</f>
        <v>5598</v>
      </c>
      <c r="AG2526">
        <f>IF(MIS[[#This Row],[OrderSide]]="SELL",MIS[[#This Row],[VALUE]]-MIS[[#This Row],[LIVE_VALUE]],MIS[[#This Row],[LIVE_VALUE]]-MIS[[#This Row],[VALUE]])</f>
        <v>-2360</v>
      </c>
      <c r="AH2526" t="str" cm="1">
        <f t="array" ref="AH2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6" t="str">
        <f>MIS[[#This Row],[TRADING SYMBOL]]</f>
        <v>SENSEX2552081300PE</v>
      </c>
      <c r="AJ2526" t="str">
        <f>IF(RIGHT(MIS[[#This Row],[Main/Hedge]],4)="MAIN","MAIN","HEDGE")</f>
        <v>MAIN</v>
      </c>
      <c r="AK2526" t="str" cm="1">
        <f t="array" ref="AK2526">_xlfn._xlws.FILTER(Table4[Column1],ISNUMBER(SEARCH(Table4[Column1],MIS[[#This Row],[OrderUniqueIdentifier]])),"")</f>
        <v>MS</v>
      </c>
    </row>
    <row r="2527" spans="1:37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>
        <f>_xlfn.XLOOKUP(MIS[[#This Row],[TRADING SYMBOL]],[1]Sheet1!$D:$D,[1]Sheet1!$C:$C)</f>
        <v>139.94999999999999</v>
      </c>
      <c r="AE2527">
        <f>MIS[[#This Row],[OrderAverageTradedPrice]]*MIS[[#This Row],[OrderQuantity]]</f>
        <v>3980</v>
      </c>
      <c r="AF2527">
        <f>MIS[[#This Row],[LTP]]*MIS[[#This Row],[OrderQuantity]]</f>
        <v>2799</v>
      </c>
      <c r="AG2527">
        <f>IF(MIS[[#This Row],[OrderSide]]="SELL",MIS[[#This Row],[VALUE]]-MIS[[#This Row],[LIVE_VALUE]],MIS[[#This Row],[LIVE_VALUE]]-MIS[[#This Row],[VALUE]])</f>
        <v>-1181</v>
      </c>
      <c r="AH2527" t="str" cm="1">
        <f t="array" ref="AH2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7" t="str">
        <f>MIS[[#This Row],[TRADING SYMBOL]]</f>
        <v>SENSEX2552081300PE</v>
      </c>
      <c r="AJ2527" t="str">
        <f>IF(RIGHT(MIS[[#This Row],[Main/Hedge]],4)="MAIN","MAIN","HEDGE")</f>
        <v>MAIN</v>
      </c>
      <c r="AK2527" t="str" cm="1">
        <f t="array" ref="AK2527">_xlfn._xlws.FILTER(Table4[Column1],ISNUMBER(SEARCH(Table4[Column1],MIS[[#This Row],[OrderUniqueIdentifier]])),"")</f>
        <v>MS</v>
      </c>
    </row>
    <row r="2528" spans="1:37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>
        <f>_xlfn.XLOOKUP(MIS[[#This Row],[TRADING SYMBOL]],[1]Sheet1!$D:$D,[1]Sheet1!$C:$C)</f>
        <v>104.4</v>
      </c>
      <c r="AE2528">
        <f>MIS[[#This Row],[OrderAverageTradedPrice]]*MIS[[#This Row],[OrderQuantity]]</f>
        <v>15630.999999999962</v>
      </c>
      <c r="AF2528">
        <f>MIS[[#This Row],[LTP]]*MIS[[#This Row],[OrderQuantity]]</f>
        <v>12528</v>
      </c>
      <c r="AG2528">
        <f>IF(MIS[[#This Row],[OrderSide]]="SELL",MIS[[#This Row],[VALUE]]-MIS[[#This Row],[LIVE_VALUE]],MIS[[#This Row],[LIVE_VALUE]]-MIS[[#This Row],[VALUE]])</f>
        <v>-3102.9999999999618</v>
      </c>
      <c r="AH2528" t="str" cm="1">
        <f t="array" ref="AH25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8" t="str">
        <f>MIS[[#This Row],[TRADING SYMBOL]]</f>
        <v>SENSEX2552083500CE</v>
      </c>
      <c r="AJ2528" t="str">
        <f>IF(RIGHT(MIS[[#This Row],[Main/Hedge]],4)="MAIN","MAIN","HEDGE")</f>
        <v>MAIN</v>
      </c>
      <c r="AK2528" t="str" cm="1">
        <f t="array" ref="AK2528">_xlfn._xlws.FILTER(Table4[Column1],ISNUMBER(SEARCH(Table4[Column1],MIS[[#This Row],[OrderUniqueIdentifier]])),"")</f>
        <v>MS</v>
      </c>
    </row>
    <row r="2529" spans="1:37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>
        <f>_xlfn.XLOOKUP(MIS[[#This Row],[TRADING SYMBOL]],[1]Sheet1!$D:$D,[1]Sheet1!$C:$C)</f>
        <v>115.45</v>
      </c>
      <c r="AE2529">
        <f>MIS[[#This Row],[OrderAverageTradedPrice]]*MIS[[#This Row],[OrderQuantity]]</f>
        <v>3301</v>
      </c>
      <c r="AF2529">
        <f>MIS[[#This Row],[LTP]]*MIS[[#This Row],[OrderQuantity]]</f>
        <v>2309</v>
      </c>
      <c r="AG2529">
        <f>IF(MIS[[#This Row],[OrderSide]]="SELL",MIS[[#This Row],[VALUE]]-MIS[[#This Row],[LIVE_VALUE]],MIS[[#This Row],[LIVE_VALUE]]-MIS[[#This Row],[VALUE]])</f>
        <v>-992</v>
      </c>
      <c r="AH2529" t="str" cm="1">
        <f t="array" ref="AH2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9" t="str">
        <f>MIS[[#This Row],[TRADING SYMBOL]]</f>
        <v>SENSEX2552081100PE</v>
      </c>
      <c r="AJ2529" t="str">
        <f>IF(RIGHT(MIS[[#This Row],[Main/Hedge]],4)="MAIN","MAIN","HEDGE")</f>
        <v>MAIN</v>
      </c>
      <c r="AK2529" t="str" cm="1">
        <f t="array" ref="AK2529">_xlfn._xlws.FILTER(Table4[Column1],ISNUMBER(SEARCH(Table4[Column1],MIS[[#This Row],[OrderUniqueIdentifier]])),"")</f>
        <v>MS</v>
      </c>
    </row>
    <row r="2530" spans="1:37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>
        <f>_xlfn.XLOOKUP(MIS[[#This Row],[TRADING SYMBOL]],[1]Sheet1!$D:$D,[1]Sheet1!$C:$C)</f>
        <v>139.94999999999999</v>
      </c>
      <c r="AE2530">
        <f>MIS[[#This Row],[OrderAverageTradedPrice]]*MIS[[#This Row],[OrderQuantity]]</f>
        <v>3985</v>
      </c>
      <c r="AF2530">
        <f>MIS[[#This Row],[LTP]]*MIS[[#This Row],[OrderQuantity]]</f>
        <v>2799</v>
      </c>
      <c r="AG2530">
        <f>IF(MIS[[#This Row],[OrderSide]]="SELL",MIS[[#This Row],[VALUE]]-MIS[[#This Row],[LIVE_VALUE]],MIS[[#This Row],[LIVE_VALUE]]-MIS[[#This Row],[VALUE]])</f>
        <v>-1186</v>
      </c>
      <c r="AH2530" t="str" cm="1">
        <f t="array" ref="AH2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0" t="str">
        <f>MIS[[#This Row],[TRADING SYMBOL]]</f>
        <v>SENSEX2552081300PE</v>
      </c>
      <c r="AJ2530" t="str">
        <f>IF(RIGHT(MIS[[#This Row],[Main/Hedge]],4)="MAIN","MAIN","HEDGE")</f>
        <v>MAIN</v>
      </c>
      <c r="AK2530" t="str" cm="1">
        <f t="array" ref="AK2530">_xlfn._xlws.FILTER(Table4[Column1],ISNUMBER(SEARCH(Table4[Column1],MIS[[#This Row],[OrderUniqueIdentifier]])),"")</f>
        <v>MS</v>
      </c>
    </row>
    <row r="2531" spans="1:37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>
        <f>_xlfn.XLOOKUP(MIS[[#This Row],[TRADING SYMBOL]],[1]Sheet1!$D:$D,[1]Sheet1!$C:$C)</f>
        <v>104.4</v>
      </c>
      <c r="AE2531">
        <f>MIS[[#This Row],[OrderAverageTradedPrice]]*MIS[[#This Row],[OrderQuantity]]</f>
        <v>2602</v>
      </c>
      <c r="AF2531">
        <f>MIS[[#This Row],[LTP]]*MIS[[#This Row],[OrderQuantity]]</f>
        <v>2088</v>
      </c>
      <c r="AG2531">
        <f>IF(MIS[[#This Row],[OrderSide]]="SELL",MIS[[#This Row],[VALUE]]-MIS[[#This Row],[LIVE_VALUE]],MIS[[#This Row],[LIVE_VALUE]]-MIS[[#This Row],[VALUE]])</f>
        <v>-514</v>
      </c>
      <c r="AH2531" t="str" cm="1">
        <f t="array" ref="AH2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1" t="str">
        <f>MIS[[#This Row],[TRADING SYMBOL]]</f>
        <v>SENSEX2552083500CE</v>
      </c>
      <c r="AJ2531" t="str">
        <f>IF(RIGHT(MIS[[#This Row],[Main/Hedge]],4)="MAIN","MAIN","HEDGE")</f>
        <v>MAIN</v>
      </c>
      <c r="AK2531" t="str" cm="1">
        <f t="array" ref="AK2531">_xlfn._xlws.FILTER(Table4[Column1],ISNUMBER(SEARCH(Table4[Column1],MIS[[#This Row],[OrderUniqueIdentifier]])),"")</f>
        <v>MS</v>
      </c>
    </row>
    <row r="2532" spans="1:37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>
        <f>_xlfn.XLOOKUP(MIS[[#This Row],[TRADING SYMBOL]],[1]Sheet1!$D:$D,[1]Sheet1!$C:$C)</f>
        <v>104.4</v>
      </c>
      <c r="AE2532">
        <f>MIS[[#This Row],[OrderAverageTradedPrice]]*MIS[[#This Row],[OrderQuantity]]</f>
        <v>5194</v>
      </c>
      <c r="AF2532">
        <f>MIS[[#This Row],[LTP]]*MIS[[#This Row],[OrderQuantity]]</f>
        <v>4176</v>
      </c>
      <c r="AG2532">
        <f>IF(MIS[[#This Row],[OrderSide]]="SELL",MIS[[#This Row],[VALUE]]-MIS[[#This Row],[LIVE_VALUE]],MIS[[#This Row],[LIVE_VALUE]]-MIS[[#This Row],[VALUE]])</f>
        <v>-1018</v>
      </c>
      <c r="AH2532" t="str" cm="1">
        <f t="array" ref="AH2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2" t="str">
        <f>MIS[[#This Row],[TRADING SYMBOL]]</f>
        <v>SENSEX2552083500CE</v>
      </c>
      <c r="AJ2532" t="str">
        <f>IF(RIGHT(MIS[[#This Row],[Main/Hedge]],4)="MAIN","MAIN","HEDGE")</f>
        <v>MAIN</v>
      </c>
      <c r="AK2532" t="str" cm="1">
        <f t="array" ref="AK2532">_xlfn._xlws.FILTER(Table4[Column1],ISNUMBER(SEARCH(Table4[Column1],MIS[[#This Row],[OrderUniqueIdentifier]])),"")</f>
        <v>MS</v>
      </c>
    </row>
    <row r="2533" spans="1:37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>
        <f>_xlfn.XLOOKUP(MIS[[#This Row],[TRADING SYMBOL]],[1]Sheet1!$D:$D,[1]Sheet1!$C:$C)</f>
        <v>136.6</v>
      </c>
      <c r="AE2533">
        <f>MIS[[#This Row],[OrderAverageTradedPrice]]*MIS[[#This Row],[OrderQuantity]]</f>
        <v>3371</v>
      </c>
      <c r="AF2533">
        <f>MIS[[#This Row],[LTP]]*MIS[[#This Row],[OrderQuantity]]</f>
        <v>2732</v>
      </c>
      <c r="AG2533">
        <f>IF(MIS[[#This Row],[OrderSide]]="SELL",MIS[[#This Row],[VALUE]]-MIS[[#This Row],[LIVE_VALUE]],MIS[[#This Row],[LIVE_VALUE]]-MIS[[#This Row],[VALUE]])</f>
        <v>-639</v>
      </c>
      <c r="AH2533" t="str" cm="1">
        <f t="array" ref="AH2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3" t="str">
        <f>MIS[[#This Row],[TRADING SYMBOL]]</f>
        <v>SENSEX2552083300CE</v>
      </c>
      <c r="AJ2533" t="str">
        <f>IF(RIGHT(MIS[[#This Row],[Main/Hedge]],4)="MAIN","MAIN","HEDGE")</f>
        <v>MAIN</v>
      </c>
      <c r="AK2533" t="str" cm="1">
        <f t="array" ref="AK2533">_xlfn._xlws.FILTER(Table4[Column1],ISNUMBER(SEARCH(Table4[Column1],MIS[[#This Row],[OrderUniqueIdentifier]])),"")</f>
        <v>MS</v>
      </c>
    </row>
    <row r="2534" spans="1:37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>
        <f>_xlfn.XLOOKUP(MIS[[#This Row],[TRADING SYMBOL]],[1]Sheet1!$D:$D,[1]Sheet1!$C:$C)</f>
        <v>118.35</v>
      </c>
      <c r="AE2534">
        <f>MIS[[#This Row],[OrderAverageTradedPrice]]*MIS[[#This Row],[OrderQuantity]]</f>
        <v>2964</v>
      </c>
      <c r="AF2534">
        <f>MIS[[#This Row],[LTP]]*MIS[[#This Row],[OrderQuantity]]</f>
        <v>2367</v>
      </c>
      <c r="AG2534">
        <f>IF(MIS[[#This Row],[OrderSide]]="SELL",MIS[[#This Row],[VALUE]]-MIS[[#This Row],[LIVE_VALUE]],MIS[[#This Row],[LIVE_VALUE]]-MIS[[#This Row],[VALUE]])</f>
        <v>-597</v>
      </c>
      <c r="AH2534" t="str" cm="1">
        <f t="array" ref="AH2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4" t="str">
        <f>MIS[[#This Row],[TRADING SYMBOL]]</f>
        <v>SENSEX2552083400CE</v>
      </c>
      <c r="AJ2534" t="str">
        <f>IF(RIGHT(MIS[[#This Row],[Main/Hedge]],4)="MAIN","MAIN","HEDGE")</f>
        <v>MAIN</v>
      </c>
      <c r="AK2534" t="str" cm="1">
        <f t="array" ref="AK2534">_xlfn._xlws.FILTER(Table4[Column1],ISNUMBER(SEARCH(Table4[Column1],MIS[[#This Row],[OrderUniqueIdentifier]])),"")</f>
        <v>MS</v>
      </c>
    </row>
    <row r="2535" spans="1:37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>
        <f>_xlfn.XLOOKUP(MIS[[#This Row],[TRADING SYMBOL]],[1]Sheet1!$D:$D,[1]Sheet1!$C:$C)</f>
        <v>104.4</v>
      </c>
      <c r="AE2535">
        <f>MIS[[#This Row],[OrderAverageTradedPrice]]*MIS[[#This Row],[OrderQuantity]]</f>
        <v>10420</v>
      </c>
      <c r="AF2535">
        <f>MIS[[#This Row],[LTP]]*MIS[[#This Row],[OrderQuantity]]</f>
        <v>8352</v>
      </c>
      <c r="AG2535">
        <f>IF(MIS[[#This Row],[OrderSide]]="SELL",MIS[[#This Row],[VALUE]]-MIS[[#This Row],[LIVE_VALUE]],MIS[[#This Row],[LIVE_VALUE]]-MIS[[#This Row],[VALUE]])</f>
        <v>-2068</v>
      </c>
      <c r="AH2535" t="str" cm="1">
        <f t="array" ref="AH2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5" t="str">
        <f>MIS[[#This Row],[TRADING SYMBOL]]</f>
        <v>SENSEX2552083500CE</v>
      </c>
      <c r="AJ2535" t="str">
        <f>IF(RIGHT(MIS[[#This Row],[Main/Hedge]],4)="MAIN","MAIN","HEDGE")</f>
        <v>MAIN</v>
      </c>
      <c r="AK2535" t="str" cm="1">
        <f t="array" ref="AK2535">_xlfn._xlws.FILTER(Table4[Column1],ISNUMBER(SEARCH(Table4[Column1],MIS[[#This Row],[OrderUniqueIdentifier]])),"")</f>
        <v>MS</v>
      </c>
    </row>
    <row r="2536" spans="1:37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>
        <f>_xlfn.XLOOKUP(MIS[[#This Row],[TRADING SYMBOL]],[1]Sheet1!$D:$D,[1]Sheet1!$C:$C)</f>
        <v>139.94999999999999</v>
      </c>
      <c r="AE2536">
        <f>MIS[[#This Row],[OrderAverageTradedPrice]]*MIS[[#This Row],[OrderQuantity]]</f>
        <v>3984</v>
      </c>
      <c r="AF2536">
        <f>MIS[[#This Row],[LTP]]*MIS[[#This Row],[OrderQuantity]]</f>
        <v>2799</v>
      </c>
      <c r="AG2536">
        <f>IF(MIS[[#This Row],[OrderSide]]="SELL",MIS[[#This Row],[VALUE]]-MIS[[#This Row],[LIVE_VALUE]],MIS[[#This Row],[LIVE_VALUE]]-MIS[[#This Row],[VALUE]])</f>
        <v>-1185</v>
      </c>
      <c r="AH2536" t="str" cm="1">
        <f t="array" ref="AH2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6" t="str">
        <f>MIS[[#This Row],[TRADING SYMBOL]]</f>
        <v>SENSEX2552081300PE</v>
      </c>
      <c r="AJ2536" t="str">
        <f>IF(RIGHT(MIS[[#This Row],[Main/Hedge]],4)="MAIN","MAIN","HEDGE")</f>
        <v>MAIN</v>
      </c>
      <c r="AK2536" t="str" cm="1">
        <f t="array" ref="AK2536">_xlfn._xlws.FILTER(Table4[Column1],ISNUMBER(SEARCH(Table4[Column1],MIS[[#This Row],[OrderUniqueIdentifier]])),"")</f>
        <v>MS</v>
      </c>
    </row>
    <row r="2537" spans="1:37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>
        <f>_xlfn.XLOOKUP(MIS[[#This Row],[TRADING SYMBOL]],[1]Sheet1!$D:$D,[1]Sheet1!$C:$C)</f>
        <v>136.6</v>
      </c>
      <c r="AE2537">
        <f>MIS[[#This Row],[OrderAverageTradedPrice]]*MIS[[#This Row],[OrderQuantity]]</f>
        <v>3353</v>
      </c>
      <c r="AF2537">
        <f>MIS[[#This Row],[LTP]]*MIS[[#This Row],[OrderQuantity]]</f>
        <v>2732</v>
      </c>
      <c r="AG2537">
        <f>IF(MIS[[#This Row],[OrderSide]]="SELL",MIS[[#This Row],[VALUE]]-MIS[[#This Row],[LIVE_VALUE]],MIS[[#This Row],[LIVE_VALUE]]-MIS[[#This Row],[VALUE]])</f>
        <v>-621</v>
      </c>
      <c r="AH2537" t="str" cm="1">
        <f t="array" ref="AH2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7" t="str">
        <f>MIS[[#This Row],[TRADING SYMBOL]]</f>
        <v>SENSEX2552083300CE</v>
      </c>
      <c r="AJ2537" t="str">
        <f>IF(RIGHT(MIS[[#This Row],[Main/Hedge]],4)="MAIN","MAIN","HEDGE")</f>
        <v>MAIN</v>
      </c>
      <c r="AK2537" t="str" cm="1">
        <f t="array" ref="AK2537">_xlfn._xlws.FILTER(Table4[Column1],ISNUMBER(SEARCH(Table4[Column1],MIS[[#This Row],[OrderUniqueIdentifier]])),"")</f>
        <v>MS</v>
      </c>
    </row>
    <row r="2538" spans="1:37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>
        <f>_xlfn.XLOOKUP(MIS[[#This Row],[TRADING SYMBOL]],[1]Sheet1!$D:$D,[1]Sheet1!$C:$C)</f>
        <v>118.35</v>
      </c>
      <c r="AE2538">
        <f>MIS[[#This Row],[OrderAverageTradedPrice]]*MIS[[#This Row],[OrderQuantity]]</f>
        <v>2958</v>
      </c>
      <c r="AF2538">
        <f>MIS[[#This Row],[LTP]]*MIS[[#This Row],[OrderQuantity]]</f>
        <v>2367</v>
      </c>
      <c r="AG2538">
        <f>IF(MIS[[#This Row],[OrderSide]]="SELL",MIS[[#This Row],[VALUE]]-MIS[[#This Row],[LIVE_VALUE]],MIS[[#This Row],[LIVE_VALUE]]-MIS[[#This Row],[VALUE]])</f>
        <v>-591</v>
      </c>
      <c r="AH2538" t="str" cm="1">
        <f t="array" ref="AH25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8" t="str">
        <f>MIS[[#This Row],[TRADING SYMBOL]]</f>
        <v>SENSEX2552083400CE</v>
      </c>
      <c r="AJ2538" t="str">
        <f>IF(RIGHT(MIS[[#This Row],[Main/Hedge]],4)="MAIN","MAIN","HEDGE")</f>
        <v>MAIN</v>
      </c>
      <c r="AK2538" t="str" cm="1">
        <f t="array" ref="AK2538">_xlfn._xlws.FILTER(Table4[Column1],ISNUMBER(SEARCH(Table4[Column1],MIS[[#This Row],[OrderUniqueIdentifier]])),"")</f>
        <v>MS</v>
      </c>
    </row>
    <row r="2539" spans="1:37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>
        <f>_xlfn.XLOOKUP(MIS[[#This Row],[TRADING SYMBOL]],[1]Sheet1!$D:$D,[1]Sheet1!$C:$C)</f>
        <v>118.35</v>
      </c>
      <c r="AE2539">
        <f>MIS[[#This Row],[OrderAverageTradedPrice]]*MIS[[#This Row],[OrderQuantity]]</f>
        <v>5914</v>
      </c>
      <c r="AF2539">
        <f>MIS[[#This Row],[LTP]]*MIS[[#This Row],[OrderQuantity]]</f>
        <v>4734</v>
      </c>
      <c r="AG2539">
        <f>IF(MIS[[#This Row],[OrderSide]]="SELL",MIS[[#This Row],[VALUE]]-MIS[[#This Row],[LIVE_VALUE]],MIS[[#This Row],[LIVE_VALUE]]-MIS[[#This Row],[VALUE]])</f>
        <v>-1180</v>
      </c>
      <c r="AH2539" t="str" cm="1">
        <f t="array" ref="AH2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9" t="str">
        <f>MIS[[#This Row],[TRADING SYMBOL]]</f>
        <v>SENSEX2552083400CE</v>
      </c>
      <c r="AJ2539" t="str">
        <f>IF(RIGHT(MIS[[#This Row],[Main/Hedge]],4)="MAIN","MAIN","HEDGE")</f>
        <v>MAIN</v>
      </c>
      <c r="AK2539" t="str" cm="1">
        <f t="array" ref="AK2539">_xlfn._xlws.FILTER(Table4[Column1],ISNUMBER(SEARCH(Table4[Column1],MIS[[#This Row],[OrderUniqueIdentifier]])),"")</f>
        <v>MS</v>
      </c>
    </row>
    <row r="2540" spans="1:37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>
        <f>_xlfn.XLOOKUP(MIS[[#This Row],[TRADING SYMBOL]],[1]Sheet1!$D:$D,[1]Sheet1!$C:$C)</f>
        <v>104.4</v>
      </c>
      <c r="AE2540">
        <f>MIS[[#This Row],[OrderAverageTradedPrice]]*MIS[[#This Row],[OrderQuantity]]</f>
        <v>5206</v>
      </c>
      <c r="AF2540">
        <f>MIS[[#This Row],[LTP]]*MIS[[#This Row],[OrderQuantity]]</f>
        <v>4176</v>
      </c>
      <c r="AG2540">
        <f>IF(MIS[[#This Row],[OrderSide]]="SELL",MIS[[#This Row],[VALUE]]-MIS[[#This Row],[LIVE_VALUE]],MIS[[#This Row],[LIVE_VALUE]]-MIS[[#This Row],[VALUE]])</f>
        <v>-1030</v>
      </c>
      <c r="AH2540" t="str" cm="1">
        <f t="array" ref="AH2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0" t="str">
        <f>MIS[[#This Row],[TRADING SYMBOL]]</f>
        <v>SENSEX2552083500CE</v>
      </c>
      <c r="AJ2540" t="str">
        <f>IF(RIGHT(MIS[[#This Row],[Main/Hedge]],4)="MAIN","MAIN","HEDGE")</f>
        <v>MAIN</v>
      </c>
      <c r="AK2540" t="str" cm="1">
        <f t="array" ref="AK2540">_xlfn._xlws.FILTER(Table4[Column1],ISNUMBER(SEARCH(Table4[Column1],MIS[[#This Row],[OrderUniqueIdentifier]])),"")</f>
        <v>MS</v>
      </c>
    </row>
    <row r="2541" spans="1:37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>
        <f>_xlfn.XLOOKUP(MIS[[#This Row],[TRADING SYMBOL]],[1]Sheet1!$D:$D,[1]Sheet1!$C:$C)</f>
        <v>104.4</v>
      </c>
      <c r="AE2541">
        <f>MIS[[#This Row],[OrderAverageTradedPrice]]*MIS[[#This Row],[OrderQuantity]]</f>
        <v>5208</v>
      </c>
      <c r="AF2541">
        <f>MIS[[#This Row],[LTP]]*MIS[[#This Row],[OrderQuantity]]</f>
        <v>4176</v>
      </c>
      <c r="AG2541">
        <f>IF(MIS[[#This Row],[OrderSide]]="SELL",MIS[[#This Row],[VALUE]]-MIS[[#This Row],[LIVE_VALUE]],MIS[[#This Row],[LIVE_VALUE]]-MIS[[#This Row],[VALUE]])</f>
        <v>-1032</v>
      </c>
      <c r="AH2541" t="str" cm="1">
        <f t="array" ref="AH2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1" t="str">
        <f>MIS[[#This Row],[TRADING SYMBOL]]</f>
        <v>SENSEX2552083500CE</v>
      </c>
      <c r="AJ2541" t="str">
        <f>IF(RIGHT(MIS[[#This Row],[Main/Hedge]],4)="MAIN","MAIN","HEDGE")</f>
        <v>MAIN</v>
      </c>
      <c r="AK2541" t="str" cm="1">
        <f t="array" ref="AK2541">_xlfn._xlws.FILTER(Table4[Column1],ISNUMBER(SEARCH(Table4[Column1],MIS[[#This Row],[OrderUniqueIdentifier]])),"")</f>
        <v>MS</v>
      </c>
    </row>
    <row r="2542" spans="1:37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>
        <f>_xlfn.XLOOKUP(MIS[[#This Row],[TRADING SYMBOL]],[1]Sheet1!$D:$D,[1]Sheet1!$C:$C)</f>
        <v>136.6</v>
      </c>
      <c r="AE2542">
        <f>MIS[[#This Row],[OrderAverageTradedPrice]]*MIS[[#This Row],[OrderQuantity]]</f>
        <v>13465</v>
      </c>
      <c r="AF2542">
        <f>MIS[[#This Row],[LTP]]*MIS[[#This Row],[OrderQuantity]]</f>
        <v>10928</v>
      </c>
      <c r="AG2542">
        <f>IF(MIS[[#This Row],[OrderSide]]="SELL",MIS[[#This Row],[VALUE]]-MIS[[#This Row],[LIVE_VALUE]],MIS[[#This Row],[LIVE_VALUE]]-MIS[[#This Row],[VALUE]])</f>
        <v>-2537</v>
      </c>
      <c r="AH2542" t="str" cm="1">
        <f t="array" ref="AH2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2" t="str">
        <f>MIS[[#This Row],[TRADING SYMBOL]]</f>
        <v>SENSEX2552083300CE</v>
      </c>
      <c r="AJ2542" t="str">
        <f>IF(RIGHT(MIS[[#This Row],[Main/Hedge]],4)="MAIN","MAIN","HEDGE")</f>
        <v>MAIN</v>
      </c>
      <c r="AK2542" t="str" cm="1">
        <f t="array" ref="AK2542">_xlfn._xlws.FILTER(Table4[Column1],ISNUMBER(SEARCH(Table4[Column1],MIS[[#This Row],[OrderUniqueIdentifier]])),"")</f>
        <v>MS</v>
      </c>
    </row>
    <row r="2543" spans="1:37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>
        <f>_xlfn.XLOOKUP(MIS[[#This Row],[TRADING SYMBOL]],[1]Sheet1!$D:$D,[1]Sheet1!$C:$C)</f>
        <v>118.35</v>
      </c>
      <c r="AE2543">
        <f>MIS[[#This Row],[OrderAverageTradedPrice]]*MIS[[#This Row],[OrderQuantity]]</f>
        <v>11870</v>
      </c>
      <c r="AF2543">
        <f>MIS[[#This Row],[LTP]]*MIS[[#This Row],[OrderQuantity]]</f>
        <v>9468</v>
      </c>
      <c r="AG2543">
        <f>IF(MIS[[#This Row],[OrderSide]]="SELL",MIS[[#This Row],[VALUE]]-MIS[[#This Row],[LIVE_VALUE]],MIS[[#This Row],[LIVE_VALUE]]-MIS[[#This Row],[VALUE]])</f>
        <v>-2402</v>
      </c>
      <c r="AH2543" t="str" cm="1">
        <f t="array" ref="AH2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3" t="str">
        <f>MIS[[#This Row],[TRADING SYMBOL]]</f>
        <v>SENSEX2552083400CE</v>
      </c>
      <c r="AJ2543" t="str">
        <f>IF(RIGHT(MIS[[#This Row],[Main/Hedge]],4)="MAIN","MAIN","HEDGE")</f>
        <v>MAIN</v>
      </c>
      <c r="AK2543" t="str" cm="1">
        <f t="array" ref="AK2543">_xlfn._xlws.FILTER(Table4[Column1],ISNUMBER(SEARCH(Table4[Column1],MIS[[#This Row],[OrderUniqueIdentifier]])),"")</f>
        <v>MS</v>
      </c>
    </row>
    <row r="2544" spans="1:37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>
        <f>_xlfn.XLOOKUP(MIS[[#This Row],[TRADING SYMBOL]],[1]Sheet1!$D:$D,[1]Sheet1!$C:$C)</f>
        <v>136.6</v>
      </c>
      <c r="AE2544">
        <f>MIS[[#This Row],[OrderAverageTradedPrice]]*MIS[[#This Row],[OrderQuantity]]</f>
        <v>3360</v>
      </c>
      <c r="AF2544">
        <f>MIS[[#This Row],[LTP]]*MIS[[#This Row],[OrderQuantity]]</f>
        <v>2732</v>
      </c>
      <c r="AG2544">
        <f>IF(MIS[[#This Row],[OrderSide]]="SELL",MIS[[#This Row],[VALUE]]-MIS[[#This Row],[LIVE_VALUE]],MIS[[#This Row],[LIVE_VALUE]]-MIS[[#This Row],[VALUE]])</f>
        <v>-628</v>
      </c>
      <c r="AH2544" t="str" cm="1">
        <f t="array" ref="AH2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4" t="str">
        <f>MIS[[#This Row],[TRADING SYMBOL]]</f>
        <v>SENSEX2552083300CE</v>
      </c>
      <c r="AJ2544" t="str">
        <f>IF(RIGHT(MIS[[#This Row],[Main/Hedge]],4)="MAIN","MAIN","HEDGE")</f>
        <v>MAIN</v>
      </c>
      <c r="AK2544" t="str" cm="1">
        <f t="array" ref="AK2544">_xlfn._xlws.FILTER(Table4[Column1],ISNUMBER(SEARCH(Table4[Column1],MIS[[#This Row],[OrderUniqueIdentifier]])),"")</f>
        <v>MS</v>
      </c>
    </row>
    <row r="2545" spans="1:37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>
        <f>_xlfn.XLOOKUP(MIS[[#This Row],[TRADING SYMBOL]],[1]Sheet1!$D:$D,[1]Sheet1!$C:$C)</f>
        <v>139.94999999999999</v>
      </c>
      <c r="AE2545">
        <f>MIS[[#This Row],[OrderAverageTradedPrice]]*MIS[[#This Row],[OrderQuantity]]</f>
        <v>11964.99999999996</v>
      </c>
      <c r="AF2545">
        <f>MIS[[#This Row],[LTP]]*MIS[[#This Row],[OrderQuantity]]</f>
        <v>8397</v>
      </c>
      <c r="AG2545">
        <f>IF(MIS[[#This Row],[OrderSide]]="SELL",MIS[[#This Row],[VALUE]]-MIS[[#This Row],[LIVE_VALUE]],MIS[[#This Row],[LIVE_VALUE]]-MIS[[#This Row],[VALUE]])</f>
        <v>-3567.99999999996</v>
      </c>
      <c r="AH2545" t="str" cm="1">
        <f t="array" ref="AH2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5" t="str">
        <f>MIS[[#This Row],[TRADING SYMBOL]]</f>
        <v>SENSEX2552081300PE</v>
      </c>
      <c r="AJ2545" t="str">
        <f>IF(RIGHT(MIS[[#This Row],[Main/Hedge]],4)="MAIN","MAIN","HEDGE")</f>
        <v>MAIN</v>
      </c>
      <c r="AK2545" t="str" cm="1">
        <f t="array" ref="AK2545">_xlfn._xlws.FILTER(Table4[Column1],ISNUMBER(SEARCH(Table4[Column1],MIS[[#This Row],[OrderUniqueIdentifier]])),"")</f>
        <v>MS</v>
      </c>
    </row>
    <row r="2546" spans="1:37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>
        <f>_xlfn.XLOOKUP(MIS[[#This Row],[TRADING SYMBOL]],[1]Sheet1!$D:$D,[1]Sheet1!$C:$C)</f>
        <v>139.94999999999999</v>
      </c>
      <c r="AE2546">
        <f>MIS[[#This Row],[OrderAverageTradedPrice]]*MIS[[#This Row],[OrderQuantity]]</f>
        <v>39878</v>
      </c>
      <c r="AF2546">
        <f>MIS[[#This Row],[LTP]]*MIS[[#This Row],[OrderQuantity]]</f>
        <v>27989.999999999996</v>
      </c>
      <c r="AG2546">
        <f>IF(MIS[[#This Row],[OrderSide]]="SELL",MIS[[#This Row],[VALUE]]-MIS[[#This Row],[LIVE_VALUE]],MIS[[#This Row],[LIVE_VALUE]]-MIS[[#This Row],[VALUE]])</f>
        <v>-11888.000000000004</v>
      </c>
      <c r="AH2546" t="str" cm="1">
        <f t="array" ref="AH2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6" t="str">
        <f>MIS[[#This Row],[TRADING SYMBOL]]</f>
        <v>SENSEX2552081300PE</v>
      </c>
      <c r="AJ2546" t="str">
        <f>IF(RIGHT(MIS[[#This Row],[Main/Hedge]],4)="MAIN","MAIN","HEDGE")</f>
        <v>MAIN</v>
      </c>
      <c r="AK2546" t="str" cm="1">
        <f t="array" ref="AK2546">_xlfn._xlws.FILTER(Table4[Column1],ISNUMBER(SEARCH(Table4[Column1],MIS[[#This Row],[OrderUniqueIdentifier]])),"")</f>
        <v>MS</v>
      </c>
    </row>
    <row r="2547" spans="1:37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>
        <f>_xlfn.XLOOKUP(MIS[[#This Row],[TRADING SYMBOL]],[1]Sheet1!$D:$D,[1]Sheet1!$C:$C)</f>
        <v>115.45</v>
      </c>
      <c r="AE2547">
        <f>MIS[[#This Row],[OrderAverageTradedPrice]]*MIS[[#This Row],[OrderQuantity]]</f>
        <v>3305</v>
      </c>
      <c r="AF2547">
        <f>MIS[[#This Row],[LTP]]*MIS[[#This Row],[OrderQuantity]]</f>
        <v>2309</v>
      </c>
      <c r="AG2547">
        <f>IF(MIS[[#This Row],[OrderSide]]="SELL",MIS[[#This Row],[VALUE]]-MIS[[#This Row],[LIVE_VALUE]],MIS[[#This Row],[LIVE_VALUE]]-MIS[[#This Row],[VALUE]])</f>
        <v>-996</v>
      </c>
      <c r="AH2547" t="str" cm="1">
        <f t="array" ref="AH25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7" t="str">
        <f>MIS[[#This Row],[TRADING SYMBOL]]</f>
        <v>SENSEX2552081100PE</v>
      </c>
      <c r="AJ2547" t="str">
        <f>IF(RIGHT(MIS[[#This Row],[Main/Hedge]],4)="MAIN","MAIN","HEDGE")</f>
        <v>MAIN</v>
      </c>
      <c r="AK2547" t="str" cm="1">
        <f t="array" ref="AK2547">_xlfn._xlws.FILTER(Table4[Column1],ISNUMBER(SEARCH(Table4[Column1],MIS[[#This Row],[OrderUniqueIdentifier]])),"")</f>
        <v>MS</v>
      </c>
    </row>
    <row r="2548" spans="1:37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>
        <f>_xlfn.XLOOKUP(MIS[[#This Row],[TRADING SYMBOL]],[1]Sheet1!$D:$D,[1]Sheet1!$C:$C)</f>
        <v>118.35</v>
      </c>
      <c r="AE2548">
        <f>MIS[[#This Row],[OrderAverageTradedPrice]]*MIS[[#This Row],[OrderQuantity]]</f>
        <v>5906</v>
      </c>
      <c r="AF2548">
        <f>MIS[[#This Row],[LTP]]*MIS[[#This Row],[OrderQuantity]]</f>
        <v>4734</v>
      </c>
      <c r="AG2548">
        <f>IF(MIS[[#This Row],[OrderSide]]="SELL",MIS[[#This Row],[VALUE]]-MIS[[#This Row],[LIVE_VALUE]],MIS[[#This Row],[LIVE_VALUE]]-MIS[[#This Row],[VALUE]])</f>
        <v>-1172</v>
      </c>
      <c r="AH2548" t="str" cm="1">
        <f t="array" ref="AH2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8" t="str">
        <f>MIS[[#This Row],[TRADING SYMBOL]]</f>
        <v>SENSEX2552083400CE</v>
      </c>
      <c r="AJ2548" t="str">
        <f>IF(RIGHT(MIS[[#This Row],[Main/Hedge]],4)="MAIN","MAIN","HEDGE")</f>
        <v>MAIN</v>
      </c>
      <c r="AK2548" t="str" cm="1">
        <f t="array" ref="AK2548">_xlfn._xlws.FILTER(Table4[Column1],ISNUMBER(SEARCH(Table4[Column1],MIS[[#This Row],[OrderUniqueIdentifier]])),"")</f>
        <v>MS</v>
      </c>
    </row>
    <row r="2549" spans="1:37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>
        <f>_xlfn.XLOOKUP(MIS[[#This Row],[TRADING SYMBOL]],[1]Sheet1!$D:$D,[1]Sheet1!$C:$C)</f>
        <v>104.4</v>
      </c>
      <c r="AE2549">
        <f>MIS[[#This Row],[OrderAverageTradedPrice]]*MIS[[#This Row],[OrderQuantity]]</f>
        <v>5140</v>
      </c>
      <c r="AF2549">
        <f>MIS[[#This Row],[LTP]]*MIS[[#This Row],[OrderQuantity]]</f>
        <v>4176</v>
      </c>
      <c r="AG2549">
        <f>IF(MIS[[#This Row],[OrderSide]]="SELL",MIS[[#This Row],[VALUE]]-MIS[[#This Row],[LIVE_VALUE]],MIS[[#This Row],[LIVE_VALUE]]-MIS[[#This Row],[VALUE]])</f>
        <v>-964</v>
      </c>
      <c r="AH2549" t="str" cm="1">
        <f t="array" ref="AH2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9" t="str">
        <f>MIS[[#This Row],[TRADING SYMBOL]]</f>
        <v>SENSEX2552083500CE</v>
      </c>
      <c r="AJ2549" t="str">
        <f>IF(RIGHT(MIS[[#This Row],[Main/Hedge]],4)="MAIN","MAIN","HEDGE")</f>
        <v>MAIN</v>
      </c>
      <c r="AK2549" t="str" cm="1">
        <f t="array" ref="AK2549">_xlfn._xlws.FILTER(Table4[Column1],ISNUMBER(SEARCH(Table4[Column1],MIS[[#This Row],[OrderUniqueIdentifier]])),"")</f>
        <v>MS</v>
      </c>
    </row>
    <row r="2550" spans="1:37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>
        <f>_xlfn.XLOOKUP(MIS[[#This Row],[TRADING SYMBOL]],[1]Sheet1!$D:$D,[1]Sheet1!$C:$C)</f>
        <v>118.35</v>
      </c>
      <c r="AE2550">
        <f>MIS[[#This Row],[OrderAverageTradedPrice]]*MIS[[#This Row],[OrderQuantity]]</f>
        <v>5895</v>
      </c>
      <c r="AF2550">
        <f>MIS[[#This Row],[LTP]]*MIS[[#This Row],[OrderQuantity]]</f>
        <v>4734</v>
      </c>
      <c r="AG2550">
        <f>IF(MIS[[#This Row],[OrderSide]]="SELL",MIS[[#This Row],[VALUE]]-MIS[[#This Row],[LIVE_VALUE]],MIS[[#This Row],[LIVE_VALUE]]-MIS[[#This Row],[VALUE]])</f>
        <v>-1161</v>
      </c>
      <c r="AH2550" t="str" cm="1">
        <f t="array" ref="AH2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0" t="str">
        <f>MIS[[#This Row],[TRADING SYMBOL]]</f>
        <v>SENSEX2552083400CE</v>
      </c>
      <c r="AJ2550" t="str">
        <f>IF(RIGHT(MIS[[#This Row],[Main/Hedge]],4)="MAIN","MAIN","HEDGE")</f>
        <v>MAIN</v>
      </c>
      <c r="AK2550" t="str" cm="1">
        <f t="array" ref="AK2550">_xlfn._xlws.FILTER(Table4[Column1],ISNUMBER(SEARCH(Table4[Column1],MIS[[#This Row],[OrderUniqueIdentifier]])),"")</f>
        <v>MS</v>
      </c>
    </row>
    <row r="2551" spans="1:37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>
        <f>_xlfn.XLOOKUP(MIS[[#This Row],[TRADING SYMBOL]],[1]Sheet1!$D:$D,[1]Sheet1!$C:$C)</f>
        <v>115.45</v>
      </c>
      <c r="AE2551">
        <f>MIS[[#This Row],[OrderAverageTradedPrice]]*MIS[[#This Row],[OrderQuantity]]</f>
        <v>20151.99999999996</v>
      </c>
      <c r="AF2551">
        <f>MIS[[#This Row],[LTP]]*MIS[[#This Row],[OrderQuantity]]</f>
        <v>13854</v>
      </c>
      <c r="AG2551">
        <f>IF(MIS[[#This Row],[OrderSide]]="SELL",MIS[[#This Row],[VALUE]]-MIS[[#This Row],[LIVE_VALUE]],MIS[[#This Row],[LIVE_VALUE]]-MIS[[#This Row],[VALUE]])</f>
        <v>-6297.99999999996</v>
      </c>
      <c r="AH2551" t="str" cm="1">
        <f t="array" ref="AH25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1" t="str">
        <f>MIS[[#This Row],[TRADING SYMBOL]]</f>
        <v>SENSEX2552081100PE</v>
      </c>
      <c r="AJ2551" t="str">
        <f>IF(RIGHT(MIS[[#This Row],[Main/Hedge]],4)="MAIN","MAIN","HEDGE")</f>
        <v>MAIN</v>
      </c>
      <c r="AK2551" t="str" cm="1">
        <f t="array" ref="AK2551">_xlfn._xlws.FILTER(Table4[Column1],ISNUMBER(SEARCH(Table4[Column1],MIS[[#This Row],[OrderUniqueIdentifier]])),"")</f>
        <v>MS</v>
      </c>
    </row>
    <row r="2552" spans="1:37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>
        <f>_xlfn.XLOOKUP(MIS[[#This Row],[TRADING SYMBOL]],[1]Sheet1!$D:$D,[1]Sheet1!$C:$C)</f>
        <v>139.94999999999999</v>
      </c>
      <c r="AE2552">
        <f>MIS[[#This Row],[OrderAverageTradedPrice]]*MIS[[#This Row],[OrderQuantity]]</f>
        <v>36537.99999999984</v>
      </c>
      <c r="AF2552">
        <f>MIS[[#This Row],[LTP]]*MIS[[#This Row],[OrderQuantity]]</f>
        <v>25190.999999999996</v>
      </c>
      <c r="AG2552">
        <f>IF(MIS[[#This Row],[OrderSide]]="SELL",MIS[[#This Row],[VALUE]]-MIS[[#This Row],[LIVE_VALUE]],MIS[[#This Row],[LIVE_VALUE]]-MIS[[#This Row],[VALUE]])</f>
        <v>-11346.999999999844</v>
      </c>
      <c r="AH2552" t="str" cm="1">
        <f t="array" ref="AH2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2" t="str">
        <f>MIS[[#This Row],[TRADING SYMBOL]]</f>
        <v>SENSEX2552081300PE</v>
      </c>
      <c r="AJ2552" t="str">
        <f>IF(RIGHT(MIS[[#This Row],[Main/Hedge]],4)="MAIN","MAIN","HEDGE")</f>
        <v>MAIN</v>
      </c>
      <c r="AK2552" t="str" cm="1">
        <f t="array" ref="AK2552">_xlfn._xlws.FILTER(Table4[Column1],ISNUMBER(SEARCH(Table4[Column1],MIS[[#This Row],[OrderUniqueIdentifier]])),"")</f>
        <v>MS</v>
      </c>
    </row>
    <row r="2553" spans="1:37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>
        <f>_xlfn.XLOOKUP(MIS[[#This Row],[TRADING SYMBOL]],[1]Sheet1!$D:$D,[1]Sheet1!$C:$C)</f>
        <v>104.4</v>
      </c>
      <c r="AE2553">
        <f>MIS[[#This Row],[OrderAverageTradedPrice]]*MIS[[#This Row],[OrderQuantity]]</f>
        <v>10358</v>
      </c>
      <c r="AF2553">
        <f>MIS[[#This Row],[LTP]]*MIS[[#This Row],[OrderQuantity]]</f>
        <v>8352</v>
      </c>
      <c r="AG2553">
        <f>IF(MIS[[#This Row],[OrderSide]]="SELL",MIS[[#This Row],[VALUE]]-MIS[[#This Row],[LIVE_VALUE]],MIS[[#This Row],[LIVE_VALUE]]-MIS[[#This Row],[VALUE]])</f>
        <v>-2006</v>
      </c>
      <c r="AH2553" t="str" cm="1">
        <f t="array" ref="AH2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3" t="str">
        <f>MIS[[#This Row],[TRADING SYMBOL]]</f>
        <v>SENSEX2552083500CE</v>
      </c>
      <c r="AJ2553" t="str">
        <f>IF(RIGHT(MIS[[#This Row],[Main/Hedge]],4)="MAIN","MAIN","HEDGE")</f>
        <v>MAIN</v>
      </c>
      <c r="AK2553" t="str" cm="1">
        <f t="array" ref="AK2553">_xlfn._xlws.FILTER(Table4[Column1],ISNUMBER(SEARCH(Table4[Column1],MIS[[#This Row],[OrderUniqueIdentifier]])),"")</f>
        <v>MS</v>
      </c>
    </row>
    <row r="2554" spans="1:37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>
        <f>_xlfn.XLOOKUP(MIS[[#This Row],[TRADING SYMBOL]],[1]Sheet1!$D:$D,[1]Sheet1!$C:$C)</f>
        <v>118.35</v>
      </c>
      <c r="AE2554">
        <f>MIS[[#This Row],[OrderAverageTradedPrice]]*MIS[[#This Row],[OrderQuantity]]</f>
        <v>5900</v>
      </c>
      <c r="AF2554">
        <f>MIS[[#This Row],[LTP]]*MIS[[#This Row],[OrderQuantity]]</f>
        <v>4734</v>
      </c>
      <c r="AG2554">
        <f>IF(MIS[[#This Row],[OrderSide]]="SELL",MIS[[#This Row],[VALUE]]-MIS[[#This Row],[LIVE_VALUE]],MIS[[#This Row],[LIVE_VALUE]]-MIS[[#This Row],[VALUE]])</f>
        <v>-1166</v>
      </c>
      <c r="AH2554" t="str" cm="1">
        <f t="array" ref="AH2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4" t="str">
        <f>MIS[[#This Row],[TRADING SYMBOL]]</f>
        <v>SENSEX2552083400CE</v>
      </c>
      <c r="AJ2554" t="str">
        <f>IF(RIGHT(MIS[[#This Row],[Main/Hedge]],4)="MAIN","MAIN","HEDGE")</f>
        <v>MAIN</v>
      </c>
      <c r="AK2554" t="str" cm="1">
        <f t="array" ref="AK2554">_xlfn._xlws.FILTER(Table4[Column1],ISNUMBER(SEARCH(Table4[Column1],MIS[[#This Row],[OrderUniqueIdentifier]])),"")</f>
        <v>MS</v>
      </c>
    </row>
    <row r="2555" spans="1:37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>
        <f>_xlfn.XLOOKUP(MIS[[#This Row],[TRADING SYMBOL]],[1]Sheet1!$D:$D,[1]Sheet1!$C:$C)</f>
        <v>104.4</v>
      </c>
      <c r="AE2555">
        <f>MIS[[#This Row],[OrderAverageTradedPrice]]*MIS[[#This Row],[OrderQuantity]]</f>
        <v>5158</v>
      </c>
      <c r="AF2555">
        <f>MIS[[#This Row],[LTP]]*MIS[[#This Row],[OrderQuantity]]</f>
        <v>4176</v>
      </c>
      <c r="AG2555">
        <f>IF(MIS[[#This Row],[OrderSide]]="SELL",MIS[[#This Row],[VALUE]]-MIS[[#This Row],[LIVE_VALUE]],MIS[[#This Row],[LIVE_VALUE]]-MIS[[#This Row],[VALUE]])</f>
        <v>-982</v>
      </c>
      <c r="AH2555" t="str" cm="1">
        <f t="array" ref="AH2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5" t="str">
        <f>MIS[[#This Row],[TRADING SYMBOL]]</f>
        <v>SENSEX2552083500CE</v>
      </c>
      <c r="AJ2555" t="str">
        <f>IF(RIGHT(MIS[[#This Row],[Main/Hedge]],4)="MAIN","MAIN","HEDGE")</f>
        <v>MAIN</v>
      </c>
      <c r="AK2555" t="str" cm="1">
        <f t="array" ref="AK2555">_xlfn._xlws.FILTER(Table4[Column1],ISNUMBER(SEARCH(Table4[Column1],MIS[[#This Row],[OrderUniqueIdentifier]])),"")</f>
        <v>MS</v>
      </c>
    </row>
    <row r="2556" spans="1:37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>
        <f>_xlfn.XLOOKUP(MIS[[#This Row],[TRADING SYMBOL]],[1]Sheet1!$D:$D,[1]Sheet1!$C:$C)</f>
        <v>118.35</v>
      </c>
      <c r="AE2556">
        <f>MIS[[#This Row],[OrderAverageTradedPrice]]*MIS[[#This Row],[OrderQuantity]]</f>
        <v>5901</v>
      </c>
      <c r="AF2556">
        <f>MIS[[#This Row],[LTP]]*MIS[[#This Row],[OrderQuantity]]</f>
        <v>4734</v>
      </c>
      <c r="AG2556">
        <f>IF(MIS[[#This Row],[OrderSide]]="SELL",MIS[[#This Row],[VALUE]]-MIS[[#This Row],[LIVE_VALUE]],MIS[[#This Row],[LIVE_VALUE]]-MIS[[#This Row],[VALUE]])</f>
        <v>-1167</v>
      </c>
      <c r="AH2556" t="str" cm="1">
        <f t="array" ref="AH2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6" t="str">
        <f>MIS[[#This Row],[TRADING SYMBOL]]</f>
        <v>SENSEX2552083400CE</v>
      </c>
      <c r="AJ2556" t="str">
        <f>IF(RIGHT(MIS[[#This Row],[Main/Hedge]],4)="MAIN","MAIN","HEDGE")</f>
        <v>MAIN</v>
      </c>
      <c r="AK2556" t="str" cm="1">
        <f t="array" ref="AK2556">_xlfn._xlws.FILTER(Table4[Column1],ISNUMBER(SEARCH(Table4[Column1],MIS[[#This Row],[OrderUniqueIdentifier]])),"")</f>
        <v>MS</v>
      </c>
    </row>
    <row r="2557" spans="1:37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>
        <f>_xlfn.XLOOKUP(MIS[[#This Row],[TRADING SYMBOL]],[1]Sheet1!$D:$D,[1]Sheet1!$C:$C)</f>
        <v>118.35</v>
      </c>
      <c r="AE2557">
        <f>MIS[[#This Row],[OrderAverageTradedPrice]]*MIS[[#This Row],[OrderQuantity]]</f>
        <v>2950</v>
      </c>
      <c r="AF2557">
        <f>MIS[[#This Row],[LTP]]*MIS[[#This Row],[OrderQuantity]]</f>
        <v>2367</v>
      </c>
      <c r="AG2557">
        <f>IF(MIS[[#This Row],[OrderSide]]="SELL",MIS[[#This Row],[VALUE]]-MIS[[#This Row],[LIVE_VALUE]],MIS[[#This Row],[LIVE_VALUE]]-MIS[[#This Row],[VALUE]])</f>
        <v>-583</v>
      </c>
      <c r="AH2557" t="str" cm="1">
        <f t="array" ref="AH2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7" t="str">
        <f>MIS[[#This Row],[TRADING SYMBOL]]</f>
        <v>SENSEX2552083400CE</v>
      </c>
      <c r="AJ2557" t="str">
        <f>IF(RIGHT(MIS[[#This Row],[Main/Hedge]],4)="MAIN","MAIN","HEDGE")</f>
        <v>MAIN</v>
      </c>
      <c r="AK2557" t="str" cm="1">
        <f t="array" ref="AK2557">_xlfn._xlws.FILTER(Table4[Column1],ISNUMBER(SEARCH(Table4[Column1],MIS[[#This Row],[OrderUniqueIdentifier]])),"")</f>
        <v>MS</v>
      </c>
    </row>
    <row r="2558" spans="1:37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>
        <f>_xlfn.XLOOKUP(MIS[[#This Row],[TRADING SYMBOL]],[1]Sheet1!$D:$D,[1]Sheet1!$C:$C)</f>
        <v>104.4</v>
      </c>
      <c r="AE2558">
        <f>MIS[[#This Row],[OrderAverageTradedPrice]]*MIS[[#This Row],[OrderQuantity]]</f>
        <v>5206</v>
      </c>
      <c r="AF2558">
        <f>MIS[[#This Row],[LTP]]*MIS[[#This Row],[OrderQuantity]]</f>
        <v>4176</v>
      </c>
      <c r="AG2558">
        <f>IF(MIS[[#This Row],[OrderSide]]="SELL",MIS[[#This Row],[VALUE]]-MIS[[#This Row],[LIVE_VALUE]],MIS[[#This Row],[LIVE_VALUE]]-MIS[[#This Row],[VALUE]])</f>
        <v>-1030</v>
      </c>
      <c r="AH2558" t="str" cm="1">
        <f t="array" ref="AH2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8" t="str">
        <f>MIS[[#This Row],[TRADING SYMBOL]]</f>
        <v>SENSEX2552083500CE</v>
      </c>
      <c r="AJ2558" t="str">
        <f>IF(RIGHT(MIS[[#This Row],[Main/Hedge]],4)="MAIN","MAIN","HEDGE")</f>
        <v>MAIN</v>
      </c>
      <c r="AK2558" t="str" cm="1">
        <f t="array" ref="AK2558">_xlfn._xlws.FILTER(Table4[Column1],ISNUMBER(SEARCH(Table4[Column1],MIS[[#This Row],[OrderUniqueIdentifier]])),"")</f>
        <v>MS</v>
      </c>
    </row>
    <row r="2559" spans="1:37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>
        <f>_xlfn.XLOOKUP(MIS[[#This Row],[TRADING SYMBOL]],[1]Sheet1!$D:$D,[1]Sheet1!$C:$C)</f>
        <v>139.94999999999999</v>
      </c>
      <c r="AE2559">
        <f>MIS[[#This Row],[OrderAverageTradedPrice]]*MIS[[#This Row],[OrderQuantity]]</f>
        <v>8160</v>
      </c>
      <c r="AF2559">
        <f>MIS[[#This Row],[LTP]]*MIS[[#This Row],[OrderQuantity]]</f>
        <v>5598</v>
      </c>
      <c r="AG2559">
        <f>IF(MIS[[#This Row],[OrderSide]]="SELL",MIS[[#This Row],[VALUE]]-MIS[[#This Row],[LIVE_VALUE]],MIS[[#This Row],[LIVE_VALUE]]-MIS[[#This Row],[VALUE]])</f>
        <v>-2562</v>
      </c>
      <c r="AH2559" t="str" cm="1">
        <f t="array" ref="AH2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9" t="str">
        <f>MIS[[#This Row],[TRADING SYMBOL]]</f>
        <v>SENSEX2552081300PE</v>
      </c>
      <c r="AJ2559" t="str">
        <f>IF(RIGHT(MIS[[#This Row],[Main/Hedge]],4)="MAIN","MAIN","HEDGE")</f>
        <v>MAIN</v>
      </c>
      <c r="AK2559" t="str" cm="1">
        <f t="array" ref="AK2559">_xlfn._xlws.FILTER(Table4[Column1],ISNUMBER(SEARCH(Table4[Column1],MIS[[#This Row],[OrderUniqueIdentifier]])),"")</f>
        <v>MS</v>
      </c>
    </row>
    <row r="2560" spans="1:37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>
        <f>_xlfn.XLOOKUP(MIS[[#This Row],[TRADING SYMBOL]],[1]Sheet1!$D:$D,[1]Sheet1!$C:$C)</f>
        <v>127.9</v>
      </c>
      <c r="AE2560">
        <f>MIS[[#This Row],[OrderAverageTradedPrice]]*MIS[[#This Row],[OrderQuantity]]</f>
        <v>3683</v>
      </c>
      <c r="AF2560">
        <f>MIS[[#This Row],[LTP]]*MIS[[#This Row],[OrderQuantity]]</f>
        <v>2558</v>
      </c>
      <c r="AG2560">
        <f>IF(MIS[[#This Row],[OrderSide]]="SELL",MIS[[#This Row],[VALUE]]-MIS[[#This Row],[LIVE_VALUE]],MIS[[#This Row],[LIVE_VALUE]]-MIS[[#This Row],[VALUE]])</f>
        <v>-1125</v>
      </c>
      <c r="AH2560" t="str" cm="1">
        <f t="array" ref="AH2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0" t="str">
        <f>MIS[[#This Row],[TRADING SYMBOL]]</f>
        <v>SENSEX2552081200PE</v>
      </c>
      <c r="AJ2560" t="str">
        <f>IF(RIGHT(MIS[[#This Row],[Main/Hedge]],4)="MAIN","MAIN","HEDGE")</f>
        <v>MAIN</v>
      </c>
      <c r="AK2560" t="str" cm="1">
        <f t="array" ref="AK2560">_xlfn._xlws.FILTER(Table4[Column1],ISNUMBER(SEARCH(Table4[Column1],MIS[[#This Row],[OrderUniqueIdentifier]])),"")</f>
        <v>MS</v>
      </c>
    </row>
    <row r="2561" spans="1:37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>
        <f>_xlfn.XLOOKUP(MIS[[#This Row],[TRADING SYMBOL]],[1]Sheet1!$D:$D,[1]Sheet1!$C:$C)</f>
        <v>118.35</v>
      </c>
      <c r="AE2561">
        <f>MIS[[#This Row],[OrderAverageTradedPrice]]*MIS[[#This Row],[OrderQuantity]]</f>
        <v>5901</v>
      </c>
      <c r="AF2561">
        <f>MIS[[#This Row],[LTP]]*MIS[[#This Row],[OrderQuantity]]</f>
        <v>4734</v>
      </c>
      <c r="AG2561">
        <f>IF(MIS[[#This Row],[OrderSide]]="SELL",MIS[[#This Row],[VALUE]]-MIS[[#This Row],[LIVE_VALUE]],MIS[[#This Row],[LIVE_VALUE]]-MIS[[#This Row],[VALUE]])</f>
        <v>-1167</v>
      </c>
      <c r="AH2561" t="str" cm="1">
        <f t="array" ref="AH2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1" t="str">
        <f>MIS[[#This Row],[TRADING SYMBOL]]</f>
        <v>SENSEX2552083400CE</v>
      </c>
      <c r="AJ2561" t="str">
        <f>IF(RIGHT(MIS[[#This Row],[Main/Hedge]],4)="MAIN","MAIN","HEDGE")</f>
        <v>MAIN</v>
      </c>
      <c r="AK2561" t="str" cm="1">
        <f t="array" ref="AK2561">_xlfn._xlws.FILTER(Table4[Column1],ISNUMBER(SEARCH(Table4[Column1],MIS[[#This Row],[OrderUniqueIdentifier]])),"")</f>
        <v>MS</v>
      </c>
    </row>
    <row r="2562" spans="1:37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>
        <f>_xlfn.XLOOKUP(MIS[[#This Row],[TRADING SYMBOL]],[1]Sheet1!$D:$D,[1]Sheet1!$C:$C)</f>
        <v>118.35</v>
      </c>
      <c r="AE2562">
        <f>MIS[[#This Row],[OrderAverageTradedPrice]]*MIS[[#This Row],[OrderQuantity]]</f>
        <v>2944</v>
      </c>
      <c r="AF2562">
        <f>MIS[[#This Row],[LTP]]*MIS[[#This Row],[OrderQuantity]]</f>
        <v>2367</v>
      </c>
      <c r="AG2562">
        <f>IF(MIS[[#This Row],[OrderSide]]="SELL",MIS[[#This Row],[VALUE]]-MIS[[#This Row],[LIVE_VALUE]],MIS[[#This Row],[LIVE_VALUE]]-MIS[[#This Row],[VALUE]])</f>
        <v>-577</v>
      </c>
      <c r="AH2562" t="str" cm="1">
        <f t="array" ref="AH2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2" t="str">
        <f>MIS[[#This Row],[TRADING SYMBOL]]</f>
        <v>SENSEX2552083400CE</v>
      </c>
      <c r="AJ2562" t="str">
        <f>IF(RIGHT(MIS[[#This Row],[Main/Hedge]],4)="MAIN","MAIN","HEDGE")</f>
        <v>MAIN</v>
      </c>
      <c r="AK2562" t="str" cm="1">
        <f t="array" ref="AK2562">_xlfn._xlws.FILTER(Table4[Column1],ISNUMBER(SEARCH(Table4[Column1],MIS[[#This Row],[OrderUniqueIdentifier]])),"")</f>
        <v>MS</v>
      </c>
    </row>
    <row r="2563" spans="1:37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>
        <f>_xlfn.XLOOKUP(MIS[[#This Row],[TRADING SYMBOL]],[1]Sheet1!$D:$D,[1]Sheet1!$C:$C)</f>
        <v>104.4</v>
      </c>
      <c r="AE2563">
        <f>MIS[[#This Row],[OrderAverageTradedPrice]]*MIS[[#This Row],[OrderQuantity]]</f>
        <v>10382</v>
      </c>
      <c r="AF2563">
        <f>MIS[[#This Row],[LTP]]*MIS[[#This Row],[OrderQuantity]]</f>
        <v>8352</v>
      </c>
      <c r="AG2563">
        <f>IF(MIS[[#This Row],[OrderSide]]="SELL",MIS[[#This Row],[VALUE]]-MIS[[#This Row],[LIVE_VALUE]],MIS[[#This Row],[LIVE_VALUE]]-MIS[[#This Row],[VALUE]])</f>
        <v>-2030</v>
      </c>
      <c r="AH2563" t="str" cm="1">
        <f t="array" ref="AH2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3" t="str">
        <f>MIS[[#This Row],[TRADING SYMBOL]]</f>
        <v>SENSEX2552083500CE</v>
      </c>
      <c r="AJ2563" t="str">
        <f>IF(RIGHT(MIS[[#This Row],[Main/Hedge]],4)="MAIN","MAIN","HEDGE")</f>
        <v>MAIN</v>
      </c>
      <c r="AK2563" t="str" cm="1">
        <f t="array" ref="AK2563">_xlfn._xlws.FILTER(Table4[Column1],ISNUMBER(SEARCH(Table4[Column1],MIS[[#This Row],[OrderUniqueIdentifier]])),"")</f>
        <v>MS</v>
      </c>
    </row>
    <row r="2564" spans="1:37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>
        <f>_xlfn.XLOOKUP(MIS[[#This Row],[TRADING SYMBOL]],[1]Sheet1!$D:$D,[1]Sheet1!$C:$C)</f>
        <v>115.45</v>
      </c>
      <c r="AE2564">
        <f>MIS[[#This Row],[OrderAverageTradedPrice]]*MIS[[#This Row],[OrderQuantity]]</f>
        <v>30539.99999999988</v>
      </c>
      <c r="AF2564">
        <f>MIS[[#This Row],[LTP]]*MIS[[#This Row],[OrderQuantity]]</f>
        <v>20781</v>
      </c>
      <c r="AG2564">
        <f>IF(MIS[[#This Row],[OrderSide]]="SELL",MIS[[#This Row],[VALUE]]-MIS[[#This Row],[LIVE_VALUE]],MIS[[#This Row],[LIVE_VALUE]]-MIS[[#This Row],[VALUE]])</f>
        <v>-9758.9999999998799</v>
      </c>
      <c r="AH2564" t="str" cm="1">
        <f t="array" ref="AH2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4" t="str">
        <f>MIS[[#This Row],[TRADING SYMBOL]]</f>
        <v>SENSEX2552081100PE</v>
      </c>
      <c r="AJ2564" t="str">
        <f>IF(RIGHT(MIS[[#This Row],[Main/Hedge]],4)="MAIN","MAIN","HEDGE")</f>
        <v>MAIN</v>
      </c>
      <c r="AK2564" t="str" cm="1">
        <f t="array" ref="AK2564">_xlfn._xlws.FILTER(Table4[Column1],ISNUMBER(SEARCH(Table4[Column1],MIS[[#This Row],[OrderUniqueIdentifier]])),"")</f>
        <v>MS</v>
      </c>
    </row>
    <row r="2565" spans="1:37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>
        <f>_xlfn.XLOOKUP(MIS[[#This Row],[TRADING SYMBOL]],[1]Sheet1!$D:$D,[1]Sheet1!$C:$C)</f>
        <v>104.4</v>
      </c>
      <c r="AE2565">
        <f>MIS[[#This Row],[OrderAverageTradedPrice]]*MIS[[#This Row],[OrderQuantity]]</f>
        <v>2576</v>
      </c>
      <c r="AF2565">
        <f>MIS[[#This Row],[LTP]]*MIS[[#This Row],[OrderQuantity]]</f>
        <v>2088</v>
      </c>
      <c r="AG2565">
        <f>IF(MIS[[#This Row],[OrderSide]]="SELL",MIS[[#This Row],[VALUE]]-MIS[[#This Row],[LIVE_VALUE]],MIS[[#This Row],[LIVE_VALUE]]-MIS[[#This Row],[VALUE]])</f>
        <v>-488</v>
      </c>
      <c r="AH2565" t="str" cm="1">
        <f t="array" ref="AH2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5" t="str">
        <f>MIS[[#This Row],[TRADING SYMBOL]]</f>
        <v>SENSEX2552083500CE</v>
      </c>
      <c r="AJ2565" t="str">
        <f>IF(RIGHT(MIS[[#This Row],[Main/Hedge]],4)="MAIN","MAIN","HEDGE")</f>
        <v>MAIN</v>
      </c>
      <c r="AK2565" t="str" cm="1">
        <f t="array" ref="AK2565">_xlfn._xlws.FILTER(Table4[Column1],ISNUMBER(SEARCH(Table4[Column1],MIS[[#This Row],[OrderUniqueIdentifier]])),"")</f>
        <v>MS</v>
      </c>
    </row>
    <row r="2566" spans="1:37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>
        <f>_xlfn.XLOOKUP(MIS[[#This Row],[TRADING SYMBOL]],[1]Sheet1!$D:$D,[1]Sheet1!$C:$C)</f>
        <v>104.4</v>
      </c>
      <c r="AE2566">
        <f>MIS[[#This Row],[OrderAverageTradedPrice]]*MIS[[#This Row],[OrderQuantity]]</f>
        <v>2603</v>
      </c>
      <c r="AF2566">
        <f>MIS[[#This Row],[LTP]]*MIS[[#This Row],[OrderQuantity]]</f>
        <v>2088</v>
      </c>
      <c r="AG2566">
        <f>IF(MIS[[#This Row],[OrderSide]]="SELL",MIS[[#This Row],[VALUE]]-MIS[[#This Row],[LIVE_VALUE]],MIS[[#This Row],[LIVE_VALUE]]-MIS[[#This Row],[VALUE]])</f>
        <v>-515</v>
      </c>
      <c r="AH2566" t="str" cm="1">
        <f t="array" ref="AH2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6" t="str">
        <f>MIS[[#This Row],[TRADING SYMBOL]]</f>
        <v>SENSEX2552083500CE</v>
      </c>
      <c r="AJ2566" t="str">
        <f>IF(RIGHT(MIS[[#This Row],[Main/Hedge]],4)="MAIN","MAIN","HEDGE")</f>
        <v>MAIN</v>
      </c>
      <c r="AK2566" t="str" cm="1">
        <f t="array" ref="AK2566">_xlfn._xlws.FILTER(Table4[Column1],ISNUMBER(SEARCH(Table4[Column1],MIS[[#This Row],[OrderUniqueIdentifier]])),"")</f>
        <v>MS</v>
      </c>
    </row>
    <row r="2567" spans="1:37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>
        <f>_xlfn.XLOOKUP(MIS[[#This Row],[TRADING SYMBOL]],[1]Sheet1!$D:$D,[1]Sheet1!$C:$C)</f>
        <v>139.94999999999999</v>
      </c>
      <c r="AE2567">
        <f>MIS[[#This Row],[OrderAverageTradedPrice]]*MIS[[#This Row],[OrderQuantity]]</f>
        <v>12132</v>
      </c>
      <c r="AF2567">
        <f>MIS[[#This Row],[LTP]]*MIS[[#This Row],[OrderQuantity]]</f>
        <v>8397</v>
      </c>
      <c r="AG2567">
        <f>IF(MIS[[#This Row],[OrderSide]]="SELL",MIS[[#This Row],[VALUE]]-MIS[[#This Row],[LIVE_VALUE]],MIS[[#This Row],[LIVE_VALUE]]-MIS[[#This Row],[VALUE]])</f>
        <v>-3735</v>
      </c>
      <c r="AH2567" t="str" cm="1">
        <f t="array" ref="AH2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7" t="str">
        <f>MIS[[#This Row],[TRADING SYMBOL]]</f>
        <v>SENSEX2552081300PE</v>
      </c>
      <c r="AJ2567" t="str">
        <f>IF(RIGHT(MIS[[#This Row],[Main/Hedge]],4)="MAIN","MAIN","HEDGE")</f>
        <v>MAIN</v>
      </c>
      <c r="AK2567" t="str" cm="1">
        <f t="array" ref="AK2567">_xlfn._xlws.FILTER(Table4[Column1],ISNUMBER(SEARCH(Table4[Column1],MIS[[#This Row],[OrderUniqueIdentifier]])),"")</f>
        <v>MS</v>
      </c>
    </row>
    <row r="2568" spans="1:37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>
        <f>_xlfn.XLOOKUP(MIS[[#This Row],[TRADING SYMBOL]],[1]Sheet1!$D:$D,[1]Sheet1!$C:$C)</f>
        <v>104.4</v>
      </c>
      <c r="AE2568">
        <f>MIS[[#This Row],[OrderAverageTradedPrice]]*MIS[[#This Row],[OrderQuantity]]</f>
        <v>10349</v>
      </c>
      <c r="AF2568">
        <f>MIS[[#This Row],[LTP]]*MIS[[#This Row],[OrderQuantity]]</f>
        <v>8352</v>
      </c>
      <c r="AG2568">
        <f>IF(MIS[[#This Row],[OrderSide]]="SELL",MIS[[#This Row],[VALUE]]-MIS[[#This Row],[LIVE_VALUE]],MIS[[#This Row],[LIVE_VALUE]]-MIS[[#This Row],[VALUE]])</f>
        <v>-1997</v>
      </c>
      <c r="AH2568" t="str" cm="1">
        <f t="array" ref="AH2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8" t="str">
        <f>MIS[[#This Row],[TRADING SYMBOL]]</f>
        <v>SENSEX2552083500CE</v>
      </c>
      <c r="AJ2568" t="str">
        <f>IF(RIGHT(MIS[[#This Row],[Main/Hedge]],4)="MAIN","MAIN","HEDGE")</f>
        <v>MAIN</v>
      </c>
      <c r="AK2568" t="str" cm="1">
        <f t="array" ref="AK2568">_xlfn._xlws.FILTER(Table4[Column1],ISNUMBER(SEARCH(Table4[Column1],MIS[[#This Row],[OrderUniqueIdentifier]])),"")</f>
        <v>MS</v>
      </c>
    </row>
    <row r="2569" spans="1:37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>
        <f>_xlfn.XLOOKUP(MIS[[#This Row],[TRADING SYMBOL]],[1]Sheet1!$D:$D,[1]Sheet1!$C:$C)</f>
        <v>139.94999999999999</v>
      </c>
      <c r="AE2569">
        <f>MIS[[#This Row],[OrderAverageTradedPrice]]*MIS[[#This Row],[OrderQuantity]]</f>
        <v>4018</v>
      </c>
      <c r="AF2569">
        <f>MIS[[#This Row],[LTP]]*MIS[[#This Row],[OrderQuantity]]</f>
        <v>2799</v>
      </c>
      <c r="AG2569">
        <f>IF(MIS[[#This Row],[OrderSide]]="SELL",MIS[[#This Row],[VALUE]]-MIS[[#This Row],[LIVE_VALUE]],MIS[[#This Row],[LIVE_VALUE]]-MIS[[#This Row],[VALUE]])</f>
        <v>-1219</v>
      </c>
      <c r="AH2569" t="str" cm="1">
        <f t="array" ref="AH2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9" t="str">
        <f>MIS[[#This Row],[TRADING SYMBOL]]</f>
        <v>SENSEX2552081300PE</v>
      </c>
      <c r="AJ2569" t="str">
        <f>IF(RIGHT(MIS[[#This Row],[Main/Hedge]],4)="MAIN","MAIN","HEDGE")</f>
        <v>MAIN</v>
      </c>
      <c r="AK2569" t="str" cm="1">
        <f t="array" ref="AK2569">_xlfn._xlws.FILTER(Table4[Column1],ISNUMBER(SEARCH(Table4[Column1],MIS[[#This Row],[OrderUniqueIdentifier]])),"")</f>
        <v>MS</v>
      </c>
    </row>
    <row r="2570" spans="1:37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>
        <f>_xlfn.XLOOKUP(MIS[[#This Row],[TRADING SYMBOL]],[1]Sheet1!$D:$D,[1]Sheet1!$C:$C)</f>
        <v>115.45</v>
      </c>
      <c r="AE2570">
        <f>MIS[[#This Row],[OrderAverageTradedPrice]]*MIS[[#This Row],[OrderQuantity]]</f>
        <v>16623</v>
      </c>
      <c r="AF2570">
        <f>MIS[[#This Row],[LTP]]*MIS[[#This Row],[OrderQuantity]]</f>
        <v>11545</v>
      </c>
      <c r="AG2570">
        <f>IF(MIS[[#This Row],[OrderSide]]="SELL",MIS[[#This Row],[VALUE]]-MIS[[#This Row],[LIVE_VALUE]],MIS[[#This Row],[LIVE_VALUE]]-MIS[[#This Row],[VALUE]])</f>
        <v>-5078</v>
      </c>
      <c r="AH2570" t="str" cm="1">
        <f t="array" ref="AH2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0" t="str">
        <f>MIS[[#This Row],[TRADING SYMBOL]]</f>
        <v>SENSEX2552081100PE</v>
      </c>
      <c r="AJ2570" t="str">
        <f>IF(RIGHT(MIS[[#This Row],[Main/Hedge]],4)="MAIN","MAIN","HEDGE")</f>
        <v>MAIN</v>
      </c>
      <c r="AK2570" t="str" cm="1">
        <f t="array" ref="AK2570">_xlfn._xlws.FILTER(Table4[Column1],ISNUMBER(SEARCH(Table4[Column1],MIS[[#This Row],[OrderUniqueIdentifier]])),"")</f>
        <v>MS</v>
      </c>
    </row>
    <row r="2571" spans="1:37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>
        <f>_xlfn.XLOOKUP(MIS[[#This Row],[TRADING SYMBOL]],[1]Sheet1!$D:$D,[1]Sheet1!$C:$C)</f>
        <v>127.9</v>
      </c>
      <c r="AE2571">
        <f>MIS[[#This Row],[OrderAverageTradedPrice]]*MIS[[#This Row],[OrderQuantity]]</f>
        <v>18616</v>
      </c>
      <c r="AF2571">
        <f>MIS[[#This Row],[LTP]]*MIS[[#This Row],[OrderQuantity]]</f>
        <v>12790</v>
      </c>
      <c r="AG2571">
        <f>IF(MIS[[#This Row],[OrderSide]]="SELL",MIS[[#This Row],[VALUE]]-MIS[[#This Row],[LIVE_VALUE]],MIS[[#This Row],[LIVE_VALUE]]-MIS[[#This Row],[VALUE]])</f>
        <v>-5826</v>
      </c>
      <c r="AH2571" t="str" cm="1">
        <f t="array" ref="AH25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1" t="str">
        <f>MIS[[#This Row],[TRADING SYMBOL]]</f>
        <v>SENSEX2552081200PE</v>
      </c>
      <c r="AJ2571" t="str">
        <f>IF(RIGHT(MIS[[#This Row],[Main/Hedge]],4)="MAIN","MAIN","HEDGE")</f>
        <v>MAIN</v>
      </c>
      <c r="AK2571" t="str" cm="1">
        <f t="array" ref="AK2571">_xlfn._xlws.FILTER(Table4[Column1],ISNUMBER(SEARCH(Table4[Column1],MIS[[#This Row],[OrderUniqueIdentifier]])),"")</f>
        <v>MS</v>
      </c>
    </row>
    <row r="2572" spans="1:37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>
        <f>_xlfn.XLOOKUP(MIS[[#This Row],[TRADING SYMBOL]],[1]Sheet1!$D:$D,[1]Sheet1!$C:$C)</f>
        <v>136.6</v>
      </c>
      <c r="AE2572">
        <f>MIS[[#This Row],[OrderAverageTradedPrice]]*MIS[[#This Row],[OrderQuantity]]</f>
        <v>6708</v>
      </c>
      <c r="AF2572">
        <f>MIS[[#This Row],[LTP]]*MIS[[#This Row],[OrderQuantity]]</f>
        <v>5464</v>
      </c>
      <c r="AG2572">
        <f>IF(MIS[[#This Row],[OrderSide]]="SELL",MIS[[#This Row],[VALUE]]-MIS[[#This Row],[LIVE_VALUE]],MIS[[#This Row],[LIVE_VALUE]]-MIS[[#This Row],[VALUE]])</f>
        <v>-1244</v>
      </c>
      <c r="AH2572" t="str" cm="1">
        <f t="array" ref="AH25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2" t="str">
        <f>MIS[[#This Row],[TRADING SYMBOL]]</f>
        <v>SENSEX2552083300CE</v>
      </c>
      <c r="AJ2572" t="str">
        <f>IF(RIGHT(MIS[[#This Row],[Main/Hedge]],4)="MAIN","MAIN","HEDGE")</f>
        <v>MAIN</v>
      </c>
      <c r="AK2572" t="str" cm="1">
        <f t="array" ref="AK2572">_xlfn._xlws.FILTER(Table4[Column1],ISNUMBER(SEARCH(Table4[Column1],MIS[[#This Row],[OrderUniqueIdentifier]])),"")</f>
        <v>MS</v>
      </c>
    </row>
    <row r="2573" spans="1:37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>
        <f>_xlfn.XLOOKUP(MIS[[#This Row],[TRADING SYMBOL]],[1]Sheet1!$D:$D,[1]Sheet1!$C:$C)</f>
        <v>139.94999999999999</v>
      </c>
      <c r="AE2573">
        <f>MIS[[#This Row],[OrderAverageTradedPrice]]*MIS[[#This Row],[OrderQuantity]]</f>
        <v>4054</v>
      </c>
      <c r="AF2573">
        <f>MIS[[#This Row],[LTP]]*MIS[[#This Row],[OrderQuantity]]</f>
        <v>2799</v>
      </c>
      <c r="AG2573">
        <f>IF(MIS[[#This Row],[OrderSide]]="SELL",MIS[[#This Row],[VALUE]]-MIS[[#This Row],[LIVE_VALUE]],MIS[[#This Row],[LIVE_VALUE]]-MIS[[#This Row],[VALUE]])</f>
        <v>-1255</v>
      </c>
      <c r="AH2573" t="str" cm="1">
        <f t="array" ref="AH2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3" t="str">
        <f>MIS[[#This Row],[TRADING SYMBOL]]</f>
        <v>SENSEX2552081300PE</v>
      </c>
      <c r="AJ2573" t="str">
        <f>IF(RIGHT(MIS[[#This Row],[Main/Hedge]],4)="MAIN","MAIN","HEDGE")</f>
        <v>MAIN</v>
      </c>
      <c r="AK2573" t="str" cm="1">
        <f t="array" ref="AK2573">_xlfn._xlws.FILTER(Table4[Column1],ISNUMBER(SEARCH(Table4[Column1],MIS[[#This Row],[OrderUniqueIdentifier]])),"")</f>
        <v>MS</v>
      </c>
    </row>
    <row r="2574" spans="1:37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>
        <f>_xlfn.XLOOKUP(MIS[[#This Row],[TRADING SYMBOL]],[1]Sheet1!$D:$D,[1]Sheet1!$C:$C)</f>
        <v>136.6</v>
      </c>
      <c r="AE2574">
        <f>MIS[[#This Row],[OrderAverageTradedPrice]]*MIS[[#This Row],[OrderQuantity]]</f>
        <v>3365</v>
      </c>
      <c r="AF2574">
        <f>MIS[[#This Row],[LTP]]*MIS[[#This Row],[OrderQuantity]]</f>
        <v>2732</v>
      </c>
      <c r="AG2574">
        <f>IF(MIS[[#This Row],[OrderSide]]="SELL",MIS[[#This Row],[VALUE]]-MIS[[#This Row],[LIVE_VALUE]],MIS[[#This Row],[LIVE_VALUE]]-MIS[[#This Row],[VALUE]])</f>
        <v>-633</v>
      </c>
      <c r="AH2574" t="str" cm="1">
        <f t="array" ref="AH2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4" t="str">
        <f>MIS[[#This Row],[TRADING SYMBOL]]</f>
        <v>SENSEX2552083300CE</v>
      </c>
      <c r="AJ2574" t="str">
        <f>IF(RIGHT(MIS[[#This Row],[Main/Hedge]],4)="MAIN","MAIN","HEDGE")</f>
        <v>MAIN</v>
      </c>
      <c r="AK2574" t="str" cm="1">
        <f t="array" ref="AK2574">_xlfn._xlws.FILTER(Table4[Column1],ISNUMBER(SEARCH(Table4[Column1],MIS[[#This Row],[OrderUniqueIdentifier]])),"")</f>
        <v>MS</v>
      </c>
    </row>
    <row r="2575" spans="1:37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>
        <f>_xlfn.XLOOKUP(MIS[[#This Row],[TRADING SYMBOL]],[1]Sheet1!$D:$D,[1]Sheet1!$C:$C)</f>
        <v>118.35</v>
      </c>
      <c r="AE2575">
        <f>MIS[[#This Row],[OrderAverageTradedPrice]]*MIS[[#This Row],[OrderQuantity]]</f>
        <v>2937</v>
      </c>
      <c r="AF2575">
        <f>MIS[[#This Row],[LTP]]*MIS[[#This Row],[OrderQuantity]]</f>
        <v>2367</v>
      </c>
      <c r="AG2575">
        <f>IF(MIS[[#This Row],[OrderSide]]="SELL",MIS[[#This Row],[VALUE]]-MIS[[#This Row],[LIVE_VALUE]],MIS[[#This Row],[LIVE_VALUE]]-MIS[[#This Row],[VALUE]])</f>
        <v>-570</v>
      </c>
      <c r="AH2575" t="str" cm="1">
        <f t="array" ref="AH2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5" t="str">
        <f>MIS[[#This Row],[TRADING SYMBOL]]</f>
        <v>SENSEX2552083400CE</v>
      </c>
      <c r="AJ2575" t="str">
        <f>IF(RIGHT(MIS[[#This Row],[Main/Hedge]],4)="MAIN","MAIN","HEDGE")</f>
        <v>MAIN</v>
      </c>
      <c r="AK2575" t="str" cm="1">
        <f t="array" ref="AK2575">_xlfn._xlws.FILTER(Table4[Column1],ISNUMBER(SEARCH(Table4[Column1],MIS[[#This Row],[OrderUniqueIdentifier]])),"")</f>
        <v>MS</v>
      </c>
    </row>
    <row r="2576" spans="1:37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>
        <f>_xlfn.XLOOKUP(MIS[[#This Row],[TRADING SYMBOL]],[1]Sheet1!$D:$D,[1]Sheet1!$C:$C)</f>
        <v>118.35</v>
      </c>
      <c r="AE2576">
        <f>MIS[[#This Row],[OrderAverageTradedPrice]]*MIS[[#This Row],[OrderQuantity]]</f>
        <v>2962</v>
      </c>
      <c r="AF2576">
        <f>MIS[[#This Row],[LTP]]*MIS[[#This Row],[OrderQuantity]]</f>
        <v>2367</v>
      </c>
      <c r="AG2576">
        <f>IF(MIS[[#This Row],[OrderSide]]="SELL",MIS[[#This Row],[VALUE]]-MIS[[#This Row],[LIVE_VALUE]],MIS[[#This Row],[LIVE_VALUE]]-MIS[[#This Row],[VALUE]])</f>
        <v>-595</v>
      </c>
      <c r="AH2576" t="str" cm="1">
        <f t="array" ref="AH2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6" t="str">
        <f>MIS[[#This Row],[TRADING SYMBOL]]</f>
        <v>SENSEX2552083400CE</v>
      </c>
      <c r="AJ2576" t="str">
        <f>IF(RIGHT(MIS[[#This Row],[Main/Hedge]],4)="MAIN","MAIN","HEDGE")</f>
        <v>MAIN</v>
      </c>
      <c r="AK2576" t="str" cm="1">
        <f t="array" ref="AK2576">_xlfn._xlws.FILTER(Table4[Column1],ISNUMBER(SEARCH(Table4[Column1],MIS[[#This Row],[OrderUniqueIdentifier]])),"")</f>
        <v>MS</v>
      </c>
    </row>
    <row r="2577" spans="1:37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>
        <f>_xlfn.XLOOKUP(MIS[[#This Row],[TRADING SYMBOL]],[1]Sheet1!$D:$D,[1]Sheet1!$C:$C)</f>
        <v>104.4</v>
      </c>
      <c r="AE2577">
        <f>MIS[[#This Row],[OrderAverageTradedPrice]]*MIS[[#This Row],[OrderQuantity]]</f>
        <v>12890</v>
      </c>
      <c r="AF2577">
        <f>MIS[[#This Row],[LTP]]*MIS[[#This Row],[OrderQuantity]]</f>
        <v>10440</v>
      </c>
      <c r="AG2577">
        <f>IF(MIS[[#This Row],[OrderSide]]="SELL",MIS[[#This Row],[VALUE]]-MIS[[#This Row],[LIVE_VALUE]],MIS[[#This Row],[LIVE_VALUE]]-MIS[[#This Row],[VALUE]])</f>
        <v>-2450</v>
      </c>
      <c r="AH2577" t="str" cm="1">
        <f t="array" ref="AH2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7" t="str">
        <f>MIS[[#This Row],[TRADING SYMBOL]]</f>
        <v>SENSEX2552083500CE</v>
      </c>
      <c r="AJ2577" t="str">
        <f>IF(RIGHT(MIS[[#This Row],[Main/Hedge]],4)="MAIN","MAIN","HEDGE")</f>
        <v>MAIN</v>
      </c>
      <c r="AK2577" t="str" cm="1">
        <f t="array" ref="AK2577">_xlfn._xlws.FILTER(Table4[Column1],ISNUMBER(SEARCH(Table4[Column1],MIS[[#This Row],[OrderUniqueIdentifier]])),"")</f>
        <v>MS</v>
      </c>
    </row>
    <row r="2578" spans="1:37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>
        <f>_xlfn.XLOOKUP(MIS[[#This Row],[TRADING SYMBOL]],[1]Sheet1!$D:$D,[1]Sheet1!$C:$C)</f>
        <v>127.9</v>
      </c>
      <c r="AE2578">
        <f>MIS[[#This Row],[OrderAverageTradedPrice]]*MIS[[#This Row],[OrderQuantity]]</f>
        <v>33225.99999999984</v>
      </c>
      <c r="AF2578">
        <f>MIS[[#This Row],[LTP]]*MIS[[#This Row],[OrderQuantity]]</f>
        <v>23022</v>
      </c>
      <c r="AG2578">
        <f>IF(MIS[[#This Row],[OrderSide]]="SELL",MIS[[#This Row],[VALUE]]-MIS[[#This Row],[LIVE_VALUE]],MIS[[#This Row],[LIVE_VALUE]]-MIS[[#This Row],[VALUE]])</f>
        <v>-10203.99999999984</v>
      </c>
      <c r="AH2578" t="str" cm="1">
        <f t="array" ref="AH25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8" t="str">
        <f>MIS[[#This Row],[TRADING SYMBOL]]</f>
        <v>SENSEX2552081200PE</v>
      </c>
      <c r="AJ2578" t="str">
        <f>IF(RIGHT(MIS[[#This Row],[Main/Hedge]],4)="MAIN","MAIN","HEDGE")</f>
        <v>MAIN</v>
      </c>
      <c r="AK2578" t="str" cm="1">
        <f t="array" ref="AK2578">_xlfn._xlws.FILTER(Table4[Column1],ISNUMBER(SEARCH(Table4[Column1],MIS[[#This Row],[OrderUniqueIdentifier]])),"")</f>
        <v>MS</v>
      </c>
    </row>
    <row r="2579" spans="1:37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>
        <f>_xlfn.XLOOKUP(MIS[[#This Row],[TRADING SYMBOL]],[1]Sheet1!$D:$D,[1]Sheet1!$C:$C)</f>
        <v>118.35</v>
      </c>
      <c r="AE2579">
        <f>MIS[[#This Row],[OrderAverageTradedPrice]]*MIS[[#This Row],[OrderQuantity]]</f>
        <v>2944</v>
      </c>
      <c r="AF2579">
        <f>MIS[[#This Row],[LTP]]*MIS[[#This Row],[OrderQuantity]]</f>
        <v>2367</v>
      </c>
      <c r="AG2579">
        <f>IF(MIS[[#This Row],[OrderSide]]="SELL",MIS[[#This Row],[VALUE]]-MIS[[#This Row],[LIVE_VALUE]],MIS[[#This Row],[LIVE_VALUE]]-MIS[[#This Row],[VALUE]])</f>
        <v>-577</v>
      </c>
      <c r="AH2579" t="str" cm="1">
        <f t="array" ref="AH25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9" t="str">
        <f>MIS[[#This Row],[TRADING SYMBOL]]</f>
        <v>SENSEX2552083400CE</v>
      </c>
      <c r="AJ2579" t="str">
        <f>IF(RIGHT(MIS[[#This Row],[Main/Hedge]],4)="MAIN","MAIN","HEDGE")</f>
        <v>MAIN</v>
      </c>
      <c r="AK2579" t="str" cm="1">
        <f t="array" ref="AK2579">_xlfn._xlws.FILTER(Table4[Column1],ISNUMBER(SEARCH(Table4[Column1],MIS[[#This Row],[OrderUniqueIdentifier]])),"")</f>
        <v>MS</v>
      </c>
    </row>
    <row r="2580" spans="1:37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>
        <f>_xlfn.XLOOKUP(MIS[[#This Row],[TRADING SYMBOL]],[1]Sheet1!$D:$D,[1]Sheet1!$C:$C)</f>
        <v>118.35</v>
      </c>
      <c r="AE2580">
        <f>MIS[[#This Row],[OrderAverageTradedPrice]]*MIS[[#This Row],[OrderQuantity]]</f>
        <v>2958</v>
      </c>
      <c r="AF2580">
        <f>MIS[[#This Row],[LTP]]*MIS[[#This Row],[OrderQuantity]]</f>
        <v>2367</v>
      </c>
      <c r="AG2580">
        <f>IF(MIS[[#This Row],[OrderSide]]="SELL",MIS[[#This Row],[VALUE]]-MIS[[#This Row],[LIVE_VALUE]],MIS[[#This Row],[LIVE_VALUE]]-MIS[[#This Row],[VALUE]])</f>
        <v>-591</v>
      </c>
      <c r="AH2580" t="str" cm="1">
        <f t="array" ref="AH2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0" t="str">
        <f>MIS[[#This Row],[TRADING SYMBOL]]</f>
        <v>SENSEX2552083400CE</v>
      </c>
      <c r="AJ2580" t="str">
        <f>IF(RIGHT(MIS[[#This Row],[Main/Hedge]],4)="MAIN","MAIN","HEDGE")</f>
        <v>MAIN</v>
      </c>
      <c r="AK2580" t="str" cm="1">
        <f t="array" ref="AK2580">_xlfn._xlws.FILTER(Table4[Column1],ISNUMBER(SEARCH(Table4[Column1],MIS[[#This Row],[OrderUniqueIdentifier]])),"")</f>
        <v>MS</v>
      </c>
    </row>
    <row r="2581" spans="1:37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>
        <f>_xlfn.XLOOKUP(MIS[[#This Row],[TRADING SYMBOL]],[1]Sheet1!$D:$D,[1]Sheet1!$C:$C)</f>
        <v>115.45</v>
      </c>
      <c r="AE2581">
        <f>MIS[[#This Row],[OrderAverageTradedPrice]]*MIS[[#This Row],[OrderQuantity]]</f>
        <v>3324</v>
      </c>
      <c r="AF2581">
        <f>MIS[[#This Row],[LTP]]*MIS[[#This Row],[OrderQuantity]]</f>
        <v>2309</v>
      </c>
      <c r="AG2581">
        <f>IF(MIS[[#This Row],[OrderSide]]="SELL",MIS[[#This Row],[VALUE]]-MIS[[#This Row],[LIVE_VALUE]],MIS[[#This Row],[LIVE_VALUE]]-MIS[[#This Row],[VALUE]])</f>
        <v>-1015</v>
      </c>
      <c r="AH2581" t="str" cm="1">
        <f t="array" ref="AH2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1" t="str">
        <f>MIS[[#This Row],[TRADING SYMBOL]]</f>
        <v>SENSEX2552081100PE</v>
      </c>
      <c r="AJ2581" t="str">
        <f>IF(RIGHT(MIS[[#This Row],[Main/Hedge]],4)="MAIN","MAIN","HEDGE")</f>
        <v>MAIN</v>
      </c>
      <c r="AK2581" t="str" cm="1">
        <f t="array" ref="AK2581">_xlfn._xlws.FILTER(Table4[Column1],ISNUMBER(SEARCH(Table4[Column1],MIS[[#This Row],[OrderUniqueIdentifier]])),"")</f>
        <v>MS</v>
      </c>
    </row>
    <row r="2582" spans="1:37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>
        <f>_xlfn.XLOOKUP(MIS[[#This Row],[TRADING SYMBOL]],[1]Sheet1!$D:$D,[1]Sheet1!$C:$C)</f>
        <v>127.9</v>
      </c>
      <c r="AE2582">
        <f>MIS[[#This Row],[OrderAverageTradedPrice]]*MIS[[#This Row],[OrderQuantity]]</f>
        <v>3724</v>
      </c>
      <c r="AF2582">
        <f>MIS[[#This Row],[LTP]]*MIS[[#This Row],[OrderQuantity]]</f>
        <v>2558</v>
      </c>
      <c r="AG2582">
        <f>IF(MIS[[#This Row],[OrderSide]]="SELL",MIS[[#This Row],[VALUE]]-MIS[[#This Row],[LIVE_VALUE]],MIS[[#This Row],[LIVE_VALUE]]-MIS[[#This Row],[VALUE]])</f>
        <v>-1166</v>
      </c>
      <c r="AH2582" t="str" cm="1">
        <f t="array" ref="AH2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2" t="str">
        <f>MIS[[#This Row],[TRADING SYMBOL]]</f>
        <v>SENSEX2552081200PE</v>
      </c>
      <c r="AJ2582" t="str">
        <f>IF(RIGHT(MIS[[#This Row],[Main/Hedge]],4)="MAIN","MAIN","HEDGE")</f>
        <v>MAIN</v>
      </c>
      <c r="AK2582" t="str" cm="1">
        <f t="array" ref="AK2582">_xlfn._xlws.FILTER(Table4[Column1],ISNUMBER(SEARCH(Table4[Column1],MIS[[#This Row],[OrderUniqueIdentifier]])),"")</f>
        <v>MS</v>
      </c>
    </row>
    <row r="2583" spans="1:37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>
        <f>_xlfn.XLOOKUP(MIS[[#This Row],[TRADING SYMBOL]],[1]Sheet1!$D:$D,[1]Sheet1!$C:$C)</f>
        <v>104.4</v>
      </c>
      <c r="AE2583">
        <f>MIS[[#This Row],[OrderAverageTradedPrice]]*MIS[[#This Row],[OrderQuantity]]</f>
        <v>5207</v>
      </c>
      <c r="AF2583">
        <f>MIS[[#This Row],[LTP]]*MIS[[#This Row],[OrderQuantity]]</f>
        <v>4176</v>
      </c>
      <c r="AG2583">
        <f>IF(MIS[[#This Row],[OrderSide]]="SELL",MIS[[#This Row],[VALUE]]-MIS[[#This Row],[LIVE_VALUE]],MIS[[#This Row],[LIVE_VALUE]]-MIS[[#This Row],[VALUE]])</f>
        <v>-1031</v>
      </c>
      <c r="AH2583" t="str" cm="1">
        <f t="array" ref="AH2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3" t="str">
        <f>MIS[[#This Row],[TRADING SYMBOL]]</f>
        <v>SENSEX2552083500CE</v>
      </c>
      <c r="AJ2583" t="str">
        <f>IF(RIGHT(MIS[[#This Row],[Main/Hedge]],4)="MAIN","MAIN","HEDGE")</f>
        <v>MAIN</v>
      </c>
      <c r="AK2583" t="str" cm="1">
        <f t="array" ref="AK2583">_xlfn._xlws.FILTER(Table4[Column1],ISNUMBER(SEARCH(Table4[Column1],MIS[[#This Row],[OrderUniqueIdentifier]])),"")</f>
        <v>MS</v>
      </c>
    </row>
    <row r="2584" spans="1:37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>
        <f>_xlfn.XLOOKUP(MIS[[#This Row],[TRADING SYMBOL]],[1]Sheet1!$D:$D,[1]Sheet1!$C:$C)</f>
        <v>139.94999999999999</v>
      </c>
      <c r="AE2584">
        <f>MIS[[#This Row],[OrderAverageTradedPrice]]*MIS[[#This Row],[OrderQuantity]]</f>
        <v>4018</v>
      </c>
      <c r="AF2584">
        <f>MIS[[#This Row],[LTP]]*MIS[[#This Row],[OrderQuantity]]</f>
        <v>2799</v>
      </c>
      <c r="AG2584">
        <f>IF(MIS[[#This Row],[OrderSide]]="SELL",MIS[[#This Row],[VALUE]]-MIS[[#This Row],[LIVE_VALUE]],MIS[[#This Row],[LIVE_VALUE]]-MIS[[#This Row],[VALUE]])</f>
        <v>-1219</v>
      </c>
      <c r="AH2584" t="str" cm="1">
        <f t="array" ref="AH2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4" t="str">
        <f>MIS[[#This Row],[TRADING SYMBOL]]</f>
        <v>SENSEX2552081300PE</v>
      </c>
      <c r="AJ2584" t="str">
        <f>IF(RIGHT(MIS[[#This Row],[Main/Hedge]],4)="MAIN","MAIN","HEDGE")</f>
        <v>MAIN</v>
      </c>
      <c r="AK2584" t="str" cm="1">
        <f t="array" ref="AK2584">_xlfn._xlws.FILTER(Table4[Column1],ISNUMBER(SEARCH(Table4[Column1],MIS[[#This Row],[OrderUniqueIdentifier]])),"")</f>
        <v>MS</v>
      </c>
    </row>
    <row r="2585" spans="1:37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>
        <f>_xlfn.XLOOKUP(MIS[[#This Row],[TRADING SYMBOL]],[1]Sheet1!$D:$D,[1]Sheet1!$C:$C)</f>
        <v>115.45</v>
      </c>
      <c r="AE2585">
        <f>MIS[[#This Row],[OrderAverageTradedPrice]]*MIS[[#This Row],[OrderQuantity]]</f>
        <v>3394</v>
      </c>
      <c r="AF2585">
        <f>MIS[[#This Row],[LTP]]*MIS[[#This Row],[OrderQuantity]]</f>
        <v>2309</v>
      </c>
      <c r="AG2585">
        <f>IF(MIS[[#This Row],[OrderSide]]="SELL",MIS[[#This Row],[VALUE]]-MIS[[#This Row],[LIVE_VALUE]],MIS[[#This Row],[LIVE_VALUE]]-MIS[[#This Row],[VALUE]])</f>
        <v>-1085</v>
      </c>
      <c r="AH2585" t="str" cm="1">
        <f t="array" ref="AH2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5" t="str">
        <f>MIS[[#This Row],[TRADING SYMBOL]]</f>
        <v>SENSEX2552081100PE</v>
      </c>
      <c r="AJ2585" t="str">
        <f>IF(RIGHT(MIS[[#This Row],[Main/Hedge]],4)="MAIN","MAIN","HEDGE")</f>
        <v>MAIN</v>
      </c>
      <c r="AK2585" t="str" cm="1">
        <f t="array" ref="AK2585">_xlfn._xlws.FILTER(Table4[Column1],ISNUMBER(SEARCH(Table4[Column1],MIS[[#This Row],[OrderUniqueIdentifier]])),"")</f>
        <v>MS</v>
      </c>
    </row>
    <row r="2586" spans="1:37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>
        <f>_xlfn.XLOOKUP(MIS[[#This Row],[TRADING SYMBOL]],[1]Sheet1!$D:$D,[1]Sheet1!$C:$C)</f>
        <v>127.9</v>
      </c>
      <c r="AE2586">
        <f>MIS[[#This Row],[OrderAverageTradedPrice]]*MIS[[#This Row],[OrderQuantity]]</f>
        <v>3702</v>
      </c>
      <c r="AF2586">
        <f>MIS[[#This Row],[LTP]]*MIS[[#This Row],[OrderQuantity]]</f>
        <v>2558</v>
      </c>
      <c r="AG2586">
        <f>IF(MIS[[#This Row],[OrderSide]]="SELL",MIS[[#This Row],[VALUE]]-MIS[[#This Row],[LIVE_VALUE]],MIS[[#This Row],[LIVE_VALUE]]-MIS[[#This Row],[VALUE]])</f>
        <v>-1144</v>
      </c>
      <c r="AH2586" t="str" cm="1">
        <f t="array" ref="AH2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6" t="str">
        <f>MIS[[#This Row],[TRADING SYMBOL]]</f>
        <v>SENSEX2552081200PE</v>
      </c>
      <c r="AJ2586" t="str">
        <f>IF(RIGHT(MIS[[#This Row],[Main/Hedge]],4)="MAIN","MAIN","HEDGE")</f>
        <v>MAIN</v>
      </c>
      <c r="AK2586" t="str" cm="1">
        <f t="array" ref="AK2586">_xlfn._xlws.FILTER(Table4[Column1],ISNUMBER(SEARCH(Table4[Column1],MIS[[#This Row],[OrderUniqueIdentifier]])),"")</f>
        <v>MS</v>
      </c>
    </row>
    <row r="2587" spans="1:37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>
        <f>_xlfn.XLOOKUP(MIS[[#This Row],[TRADING SYMBOL]],[1]Sheet1!$D:$D,[1]Sheet1!$C:$C)</f>
        <v>139.94999999999999</v>
      </c>
      <c r="AE2587">
        <f>MIS[[#This Row],[OrderAverageTradedPrice]]*MIS[[#This Row],[OrderQuantity]]</f>
        <v>20021</v>
      </c>
      <c r="AF2587">
        <f>MIS[[#This Row],[LTP]]*MIS[[#This Row],[OrderQuantity]]</f>
        <v>13994.999999999998</v>
      </c>
      <c r="AG2587">
        <f>IF(MIS[[#This Row],[OrderSide]]="SELL",MIS[[#This Row],[VALUE]]-MIS[[#This Row],[LIVE_VALUE]],MIS[[#This Row],[LIVE_VALUE]]-MIS[[#This Row],[VALUE]])</f>
        <v>-6026.0000000000018</v>
      </c>
      <c r="AH2587" t="str" cm="1">
        <f t="array" ref="AH2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7" t="str">
        <f>MIS[[#This Row],[TRADING SYMBOL]]</f>
        <v>SENSEX2552081300PE</v>
      </c>
      <c r="AJ2587" t="str">
        <f>IF(RIGHT(MIS[[#This Row],[Main/Hedge]],4)="MAIN","MAIN","HEDGE")</f>
        <v>MAIN</v>
      </c>
      <c r="AK2587" t="str" cm="1">
        <f t="array" ref="AK2587">_xlfn._xlws.FILTER(Table4[Column1],ISNUMBER(SEARCH(Table4[Column1],MIS[[#This Row],[OrderUniqueIdentifier]])),"")</f>
        <v>MS</v>
      </c>
    </row>
    <row r="2588" spans="1:37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>
        <f>_xlfn.XLOOKUP(MIS[[#This Row],[TRADING SYMBOL]],[1]Sheet1!$D:$D,[1]Sheet1!$C:$C)</f>
        <v>115.45</v>
      </c>
      <c r="AE2588">
        <f>MIS[[#This Row],[OrderAverageTradedPrice]]*MIS[[#This Row],[OrderQuantity]]</f>
        <v>16963</v>
      </c>
      <c r="AF2588">
        <f>MIS[[#This Row],[LTP]]*MIS[[#This Row],[OrderQuantity]]</f>
        <v>11545</v>
      </c>
      <c r="AG2588">
        <f>IF(MIS[[#This Row],[OrderSide]]="SELL",MIS[[#This Row],[VALUE]]-MIS[[#This Row],[LIVE_VALUE]],MIS[[#This Row],[LIVE_VALUE]]-MIS[[#This Row],[VALUE]])</f>
        <v>-5418</v>
      </c>
      <c r="AH2588" t="str" cm="1">
        <f t="array" ref="AH2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8" t="str">
        <f>MIS[[#This Row],[TRADING SYMBOL]]</f>
        <v>SENSEX2552081100PE</v>
      </c>
      <c r="AJ2588" t="str">
        <f>IF(RIGHT(MIS[[#This Row],[Main/Hedge]],4)="MAIN","MAIN","HEDGE")</f>
        <v>MAIN</v>
      </c>
      <c r="AK2588" t="str" cm="1">
        <f t="array" ref="AK2588">_xlfn._xlws.FILTER(Table4[Column1],ISNUMBER(SEARCH(Table4[Column1],MIS[[#This Row],[OrderUniqueIdentifier]])),"")</f>
        <v>MS</v>
      </c>
    </row>
    <row r="2589" spans="1:37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>
        <f>_xlfn.XLOOKUP(MIS[[#This Row],[TRADING SYMBOL]],[1]Sheet1!$D:$D,[1]Sheet1!$C:$C)</f>
        <v>139.94999999999999</v>
      </c>
      <c r="AE2589">
        <f>MIS[[#This Row],[OrderAverageTradedPrice]]*MIS[[#This Row],[OrderQuantity]]</f>
        <v>16251</v>
      </c>
      <c r="AF2589">
        <f>MIS[[#This Row],[LTP]]*MIS[[#This Row],[OrderQuantity]]</f>
        <v>11196</v>
      </c>
      <c r="AG2589">
        <f>IF(MIS[[#This Row],[OrderSide]]="SELL",MIS[[#This Row],[VALUE]]-MIS[[#This Row],[LIVE_VALUE]],MIS[[#This Row],[LIVE_VALUE]]-MIS[[#This Row],[VALUE]])</f>
        <v>-5055</v>
      </c>
      <c r="AH2589" t="str" cm="1">
        <f t="array" ref="AH2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9" t="str">
        <f>MIS[[#This Row],[TRADING SYMBOL]]</f>
        <v>SENSEX2552081300PE</v>
      </c>
      <c r="AJ2589" t="str">
        <f>IF(RIGHT(MIS[[#This Row],[Main/Hedge]],4)="MAIN","MAIN","HEDGE")</f>
        <v>MAIN</v>
      </c>
      <c r="AK2589" t="str" cm="1">
        <f t="array" ref="AK2589">_xlfn._xlws.FILTER(Table4[Column1],ISNUMBER(SEARCH(Table4[Column1],MIS[[#This Row],[OrderUniqueIdentifier]])),"")</f>
        <v>MS</v>
      </c>
    </row>
    <row r="2590" spans="1:37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>
        <f>_xlfn.XLOOKUP(MIS[[#This Row],[TRADING SYMBOL]],[1]Sheet1!$D:$D,[1]Sheet1!$C:$C)</f>
        <v>115.45</v>
      </c>
      <c r="AE2590">
        <f>MIS[[#This Row],[OrderAverageTradedPrice]]*MIS[[#This Row],[OrderQuantity]]</f>
        <v>13524</v>
      </c>
      <c r="AF2590">
        <f>MIS[[#This Row],[LTP]]*MIS[[#This Row],[OrderQuantity]]</f>
        <v>9236</v>
      </c>
      <c r="AG2590">
        <f>IF(MIS[[#This Row],[OrderSide]]="SELL",MIS[[#This Row],[VALUE]]-MIS[[#This Row],[LIVE_VALUE]],MIS[[#This Row],[LIVE_VALUE]]-MIS[[#This Row],[VALUE]])</f>
        <v>-4288</v>
      </c>
      <c r="AH2590" t="str" cm="1">
        <f t="array" ref="AH2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0" t="str">
        <f>MIS[[#This Row],[TRADING SYMBOL]]</f>
        <v>SENSEX2552081100PE</v>
      </c>
      <c r="AJ2590" t="str">
        <f>IF(RIGHT(MIS[[#This Row],[Main/Hedge]],4)="MAIN","MAIN","HEDGE")</f>
        <v>MAIN</v>
      </c>
      <c r="AK2590" t="str" cm="1">
        <f t="array" ref="AK2590">_xlfn._xlws.FILTER(Table4[Column1],ISNUMBER(SEARCH(Table4[Column1],MIS[[#This Row],[OrderUniqueIdentifier]])),"")</f>
        <v>MS</v>
      </c>
    </row>
    <row r="2591" spans="1:37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>
        <f>_xlfn.XLOOKUP(MIS[[#This Row],[TRADING SYMBOL]],[1]Sheet1!$D:$D,[1]Sheet1!$C:$C)</f>
        <v>136.6</v>
      </c>
      <c r="AE2591">
        <f>MIS[[#This Row],[OrderAverageTradedPrice]]*MIS[[#This Row],[OrderQuantity]]</f>
        <v>3355</v>
      </c>
      <c r="AF2591">
        <f>MIS[[#This Row],[LTP]]*MIS[[#This Row],[OrderQuantity]]</f>
        <v>2732</v>
      </c>
      <c r="AG2591">
        <f>IF(MIS[[#This Row],[OrderSide]]="SELL",MIS[[#This Row],[VALUE]]-MIS[[#This Row],[LIVE_VALUE]],MIS[[#This Row],[LIVE_VALUE]]-MIS[[#This Row],[VALUE]])</f>
        <v>-623</v>
      </c>
      <c r="AH2591" t="str" cm="1">
        <f t="array" ref="AH2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1" t="str">
        <f>MIS[[#This Row],[TRADING SYMBOL]]</f>
        <v>SENSEX2552083300CE</v>
      </c>
      <c r="AJ2591" t="str">
        <f>IF(RIGHT(MIS[[#This Row],[Main/Hedge]],4)="MAIN","MAIN","HEDGE")</f>
        <v>MAIN</v>
      </c>
      <c r="AK2591" t="str" cm="1">
        <f t="array" ref="AK2591">_xlfn._xlws.FILTER(Table4[Column1],ISNUMBER(SEARCH(Table4[Column1],MIS[[#This Row],[OrderUniqueIdentifier]])),"")</f>
        <v>MS</v>
      </c>
    </row>
    <row r="2592" spans="1:37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>
        <f>_xlfn.XLOOKUP(MIS[[#This Row],[TRADING SYMBOL]],[1]Sheet1!$D:$D,[1]Sheet1!$C:$C)</f>
        <v>127.9</v>
      </c>
      <c r="AE2592">
        <f>MIS[[#This Row],[OrderAverageTradedPrice]]*MIS[[#This Row],[OrderQuantity]]</f>
        <v>7375</v>
      </c>
      <c r="AF2592">
        <f>MIS[[#This Row],[LTP]]*MIS[[#This Row],[OrderQuantity]]</f>
        <v>5116</v>
      </c>
      <c r="AG2592">
        <f>IF(MIS[[#This Row],[OrderSide]]="SELL",MIS[[#This Row],[VALUE]]-MIS[[#This Row],[LIVE_VALUE]],MIS[[#This Row],[LIVE_VALUE]]-MIS[[#This Row],[VALUE]])</f>
        <v>-2259</v>
      </c>
      <c r="AH2592" t="str" cm="1">
        <f t="array" ref="AH2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2" t="str">
        <f>MIS[[#This Row],[TRADING SYMBOL]]</f>
        <v>SENSEX2552081200PE</v>
      </c>
      <c r="AJ2592" t="str">
        <f>IF(RIGHT(MIS[[#This Row],[Main/Hedge]],4)="MAIN","MAIN","HEDGE")</f>
        <v>MAIN</v>
      </c>
      <c r="AK2592" t="str" cm="1">
        <f t="array" ref="AK2592">_xlfn._xlws.FILTER(Table4[Column1],ISNUMBER(SEARCH(Table4[Column1],MIS[[#This Row],[OrderUniqueIdentifier]])),"")</f>
        <v>MS</v>
      </c>
    </row>
    <row r="2593" spans="1:37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>
        <f>_xlfn.XLOOKUP(MIS[[#This Row],[TRADING SYMBOL]],[1]Sheet1!$D:$D,[1]Sheet1!$C:$C)</f>
        <v>115.45</v>
      </c>
      <c r="AE2593">
        <f>MIS[[#This Row],[OrderAverageTradedPrice]]*MIS[[#This Row],[OrderQuantity]]</f>
        <v>33714</v>
      </c>
      <c r="AF2593">
        <f>MIS[[#This Row],[LTP]]*MIS[[#This Row],[OrderQuantity]]</f>
        <v>23090</v>
      </c>
      <c r="AG2593">
        <f>IF(MIS[[#This Row],[OrderSide]]="SELL",MIS[[#This Row],[VALUE]]-MIS[[#This Row],[LIVE_VALUE]],MIS[[#This Row],[LIVE_VALUE]]-MIS[[#This Row],[VALUE]])</f>
        <v>-10624</v>
      </c>
      <c r="AH2593" t="str" cm="1">
        <f t="array" ref="AH2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3" t="str">
        <f>MIS[[#This Row],[TRADING SYMBOL]]</f>
        <v>SENSEX2552081100PE</v>
      </c>
      <c r="AJ2593" t="str">
        <f>IF(RIGHT(MIS[[#This Row],[Main/Hedge]],4)="MAIN","MAIN","HEDGE")</f>
        <v>MAIN</v>
      </c>
      <c r="AK2593" t="str" cm="1">
        <f t="array" ref="AK2593">_xlfn._xlws.FILTER(Table4[Column1],ISNUMBER(SEARCH(Table4[Column1],MIS[[#This Row],[OrderUniqueIdentifier]])),"")</f>
        <v>MS</v>
      </c>
    </row>
    <row r="2594" spans="1:37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>
        <f>_xlfn.XLOOKUP(MIS[[#This Row],[TRADING SYMBOL]],[1]Sheet1!$D:$D,[1]Sheet1!$C:$C)</f>
        <v>139.94999999999999</v>
      </c>
      <c r="AE2594">
        <f>MIS[[#This Row],[OrderAverageTradedPrice]]*MIS[[#This Row],[OrderQuantity]]</f>
        <v>4004</v>
      </c>
      <c r="AF2594">
        <f>MIS[[#This Row],[LTP]]*MIS[[#This Row],[OrderQuantity]]</f>
        <v>2799</v>
      </c>
      <c r="AG2594">
        <f>IF(MIS[[#This Row],[OrderSide]]="SELL",MIS[[#This Row],[VALUE]]-MIS[[#This Row],[LIVE_VALUE]],MIS[[#This Row],[LIVE_VALUE]]-MIS[[#This Row],[VALUE]])</f>
        <v>-1205</v>
      </c>
      <c r="AH2594" t="str" cm="1">
        <f t="array" ref="AH2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4" t="str">
        <f>MIS[[#This Row],[TRADING SYMBOL]]</f>
        <v>SENSEX2552081300PE</v>
      </c>
      <c r="AJ2594" t="str">
        <f>IF(RIGHT(MIS[[#This Row],[Main/Hedge]],4)="MAIN","MAIN","HEDGE")</f>
        <v>MAIN</v>
      </c>
      <c r="AK2594" t="str" cm="1">
        <f t="array" ref="AK2594">_xlfn._xlws.FILTER(Table4[Column1],ISNUMBER(SEARCH(Table4[Column1],MIS[[#This Row],[OrderUniqueIdentifier]])),"")</f>
        <v>MS</v>
      </c>
    </row>
    <row r="2595" spans="1:37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>
        <f>_xlfn.XLOOKUP(MIS[[#This Row],[TRADING SYMBOL]],[1]Sheet1!$D:$D,[1]Sheet1!$C:$C)</f>
        <v>115.45</v>
      </c>
      <c r="AE2595">
        <f>MIS[[#This Row],[OrderAverageTradedPrice]]*MIS[[#This Row],[OrderQuantity]]</f>
        <v>3394</v>
      </c>
      <c r="AF2595">
        <f>MIS[[#This Row],[LTP]]*MIS[[#This Row],[OrderQuantity]]</f>
        <v>2309</v>
      </c>
      <c r="AG2595">
        <f>IF(MIS[[#This Row],[OrderSide]]="SELL",MIS[[#This Row],[VALUE]]-MIS[[#This Row],[LIVE_VALUE]],MIS[[#This Row],[LIVE_VALUE]]-MIS[[#This Row],[VALUE]])</f>
        <v>-1085</v>
      </c>
      <c r="AH2595" t="str" cm="1">
        <f t="array" ref="AH2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5" t="str">
        <f>MIS[[#This Row],[TRADING SYMBOL]]</f>
        <v>SENSEX2552081100PE</v>
      </c>
      <c r="AJ2595" t="str">
        <f>IF(RIGHT(MIS[[#This Row],[Main/Hedge]],4)="MAIN","MAIN","HEDGE")</f>
        <v>MAIN</v>
      </c>
      <c r="AK2595" t="str" cm="1">
        <f t="array" ref="AK2595">_xlfn._xlws.FILTER(Table4[Column1],ISNUMBER(SEARCH(Table4[Column1],MIS[[#This Row],[OrderUniqueIdentifier]])),"")</f>
        <v>MS</v>
      </c>
    </row>
    <row r="2596" spans="1:37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>
        <f>_xlfn.XLOOKUP(MIS[[#This Row],[TRADING SYMBOL]],[1]Sheet1!$D:$D,[1]Sheet1!$C:$C)</f>
        <v>127.9</v>
      </c>
      <c r="AE2596">
        <f>MIS[[#This Row],[OrderAverageTradedPrice]]*MIS[[#This Row],[OrderQuantity]]</f>
        <v>3683</v>
      </c>
      <c r="AF2596">
        <f>MIS[[#This Row],[LTP]]*MIS[[#This Row],[OrderQuantity]]</f>
        <v>2558</v>
      </c>
      <c r="AG2596">
        <f>IF(MIS[[#This Row],[OrderSide]]="SELL",MIS[[#This Row],[VALUE]]-MIS[[#This Row],[LIVE_VALUE]],MIS[[#This Row],[LIVE_VALUE]]-MIS[[#This Row],[VALUE]])</f>
        <v>-1125</v>
      </c>
      <c r="AH2596" t="str" cm="1">
        <f t="array" ref="AH2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6" t="str">
        <f>MIS[[#This Row],[TRADING SYMBOL]]</f>
        <v>SENSEX2552081200PE</v>
      </c>
      <c r="AJ2596" t="str">
        <f>IF(RIGHT(MIS[[#This Row],[Main/Hedge]],4)="MAIN","MAIN","HEDGE")</f>
        <v>MAIN</v>
      </c>
      <c r="AK2596" t="str" cm="1">
        <f t="array" ref="AK2596">_xlfn._xlws.FILTER(Table4[Column1],ISNUMBER(SEARCH(Table4[Column1],MIS[[#This Row],[OrderUniqueIdentifier]])),"")</f>
        <v>MS</v>
      </c>
    </row>
    <row r="2597" spans="1:37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>
        <f>_xlfn.XLOOKUP(MIS[[#This Row],[TRADING SYMBOL]],[1]Sheet1!$D:$D,[1]Sheet1!$C:$C)</f>
        <v>115.45</v>
      </c>
      <c r="AE2597">
        <f>MIS[[#This Row],[OrderAverageTradedPrice]]*MIS[[#This Row],[OrderQuantity]]</f>
        <v>3369</v>
      </c>
      <c r="AF2597">
        <f>MIS[[#This Row],[LTP]]*MIS[[#This Row],[OrderQuantity]]</f>
        <v>2309</v>
      </c>
      <c r="AG2597">
        <f>IF(MIS[[#This Row],[OrderSide]]="SELL",MIS[[#This Row],[VALUE]]-MIS[[#This Row],[LIVE_VALUE]],MIS[[#This Row],[LIVE_VALUE]]-MIS[[#This Row],[VALUE]])</f>
        <v>-1060</v>
      </c>
      <c r="AH2597" t="str" cm="1">
        <f t="array" ref="AH2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7" t="str">
        <f>MIS[[#This Row],[TRADING SYMBOL]]</f>
        <v>SENSEX2552081100PE</v>
      </c>
      <c r="AJ2597" t="str">
        <f>IF(RIGHT(MIS[[#This Row],[Main/Hedge]],4)="MAIN","MAIN","HEDGE")</f>
        <v>MAIN</v>
      </c>
      <c r="AK2597" t="str" cm="1">
        <f t="array" ref="AK2597">_xlfn._xlws.FILTER(Table4[Column1],ISNUMBER(SEARCH(Table4[Column1],MIS[[#This Row],[OrderUniqueIdentifier]])),"")</f>
        <v>MS</v>
      </c>
    </row>
    <row r="2598" spans="1:37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>
        <f>_xlfn.XLOOKUP(MIS[[#This Row],[TRADING SYMBOL]],[1]Sheet1!$D:$D,[1]Sheet1!$C:$C)</f>
        <v>104.4</v>
      </c>
      <c r="AE2598">
        <f>MIS[[#This Row],[OrderAverageTradedPrice]]*MIS[[#This Row],[OrderQuantity]]</f>
        <v>10369</v>
      </c>
      <c r="AF2598">
        <f>MIS[[#This Row],[LTP]]*MIS[[#This Row],[OrderQuantity]]</f>
        <v>8352</v>
      </c>
      <c r="AG2598">
        <f>IF(MIS[[#This Row],[OrderSide]]="SELL",MIS[[#This Row],[VALUE]]-MIS[[#This Row],[LIVE_VALUE]],MIS[[#This Row],[LIVE_VALUE]]-MIS[[#This Row],[VALUE]])</f>
        <v>-2017</v>
      </c>
      <c r="AH2598" t="str" cm="1">
        <f t="array" ref="AH2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8" t="str">
        <f>MIS[[#This Row],[TRADING SYMBOL]]</f>
        <v>SENSEX2552083500CE</v>
      </c>
      <c r="AJ2598" t="str">
        <f>IF(RIGHT(MIS[[#This Row],[Main/Hedge]],4)="MAIN","MAIN","HEDGE")</f>
        <v>MAIN</v>
      </c>
      <c r="AK2598" t="str" cm="1">
        <f t="array" ref="AK2598">_xlfn._xlws.FILTER(Table4[Column1],ISNUMBER(SEARCH(Table4[Column1],MIS[[#This Row],[OrderUniqueIdentifier]])),"")</f>
        <v>MS</v>
      </c>
    </row>
    <row r="2599" spans="1:37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>
        <f>_xlfn.XLOOKUP(MIS[[#This Row],[TRADING SYMBOL]],[1]Sheet1!$D:$D,[1]Sheet1!$C:$C)</f>
        <v>139.94999999999999</v>
      </c>
      <c r="AE2599">
        <f>MIS[[#This Row],[OrderAverageTradedPrice]]*MIS[[#This Row],[OrderQuantity]]</f>
        <v>8104</v>
      </c>
      <c r="AF2599">
        <f>MIS[[#This Row],[LTP]]*MIS[[#This Row],[OrderQuantity]]</f>
        <v>5598</v>
      </c>
      <c r="AG2599">
        <f>IF(MIS[[#This Row],[OrderSide]]="SELL",MIS[[#This Row],[VALUE]]-MIS[[#This Row],[LIVE_VALUE]],MIS[[#This Row],[LIVE_VALUE]]-MIS[[#This Row],[VALUE]])</f>
        <v>-2506</v>
      </c>
      <c r="AH2599" t="str" cm="1">
        <f t="array" ref="AH2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9" t="str">
        <f>MIS[[#This Row],[TRADING SYMBOL]]</f>
        <v>SENSEX2552081300PE</v>
      </c>
      <c r="AJ2599" t="str">
        <f>IF(RIGHT(MIS[[#This Row],[Main/Hedge]],4)="MAIN","MAIN","HEDGE")</f>
        <v>MAIN</v>
      </c>
      <c r="AK2599" t="str" cm="1">
        <f t="array" ref="AK2599">_xlfn._xlws.FILTER(Table4[Column1],ISNUMBER(SEARCH(Table4[Column1],MIS[[#This Row],[OrderUniqueIdentifier]])),"")</f>
        <v>MS</v>
      </c>
    </row>
    <row r="2600" spans="1:37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>
        <f>_xlfn.XLOOKUP(MIS[[#This Row],[TRADING SYMBOL]],[1]Sheet1!$D:$D,[1]Sheet1!$C:$C)</f>
        <v>104.4</v>
      </c>
      <c r="AE2600">
        <f>MIS[[#This Row],[OrderAverageTradedPrice]]*MIS[[#This Row],[OrderQuantity]]</f>
        <v>5154</v>
      </c>
      <c r="AF2600">
        <f>MIS[[#This Row],[LTP]]*MIS[[#This Row],[OrderQuantity]]</f>
        <v>4176</v>
      </c>
      <c r="AG2600">
        <f>IF(MIS[[#This Row],[OrderSide]]="SELL",MIS[[#This Row],[VALUE]]-MIS[[#This Row],[LIVE_VALUE]],MIS[[#This Row],[LIVE_VALUE]]-MIS[[#This Row],[VALUE]])</f>
        <v>-978</v>
      </c>
      <c r="AH2600" t="str" cm="1">
        <f t="array" ref="AH2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0" t="str">
        <f>MIS[[#This Row],[TRADING SYMBOL]]</f>
        <v>SENSEX2552083500CE</v>
      </c>
      <c r="AJ2600" t="str">
        <f>IF(RIGHT(MIS[[#This Row],[Main/Hedge]],4)="MAIN","MAIN","HEDGE")</f>
        <v>MAIN</v>
      </c>
      <c r="AK2600" t="str" cm="1">
        <f t="array" ref="AK2600">_xlfn._xlws.FILTER(Table4[Column1],ISNUMBER(SEARCH(Table4[Column1],MIS[[#This Row],[OrderUniqueIdentifier]])),"")</f>
        <v>MS</v>
      </c>
    </row>
    <row r="2601" spans="1:37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>
        <f>_xlfn.XLOOKUP(MIS[[#This Row],[TRADING SYMBOL]],[1]Sheet1!$D:$D,[1]Sheet1!$C:$C)</f>
        <v>139.94999999999999</v>
      </c>
      <c r="AE2601">
        <f>MIS[[#This Row],[OrderAverageTradedPrice]]*MIS[[#This Row],[OrderQuantity]]</f>
        <v>4064</v>
      </c>
      <c r="AF2601">
        <f>MIS[[#This Row],[LTP]]*MIS[[#This Row],[OrderQuantity]]</f>
        <v>2799</v>
      </c>
      <c r="AG2601">
        <f>IF(MIS[[#This Row],[OrderSide]]="SELL",MIS[[#This Row],[VALUE]]-MIS[[#This Row],[LIVE_VALUE]],MIS[[#This Row],[LIVE_VALUE]]-MIS[[#This Row],[VALUE]])</f>
        <v>-1265</v>
      </c>
      <c r="AH2601" t="str" cm="1">
        <f t="array" ref="AH2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1" t="str">
        <f>MIS[[#This Row],[TRADING SYMBOL]]</f>
        <v>SENSEX2552081300PE</v>
      </c>
      <c r="AJ2601" t="str">
        <f>IF(RIGHT(MIS[[#This Row],[Main/Hedge]],4)="MAIN","MAIN","HEDGE")</f>
        <v>MAIN</v>
      </c>
      <c r="AK2601" t="str" cm="1">
        <f t="array" ref="AK2601">_xlfn._xlws.FILTER(Table4[Column1],ISNUMBER(SEARCH(Table4[Column1],MIS[[#This Row],[OrderUniqueIdentifier]])),"")</f>
        <v>MS</v>
      </c>
    </row>
    <row r="2602" spans="1:37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>
        <f>_xlfn.XLOOKUP(MIS[[#This Row],[TRADING SYMBOL]],[1]Sheet1!$D:$D,[1]Sheet1!$C:$C)</f>
        <v>139.94999999999999</v>
      </c>
      <c r="AE2602">
        <f>MIS[[#This Row],[OrderAverageTradedPrice]]*MIS[[#This Row],[OrderQuantity]]</f>
        <v>12015</v>
      </c>
      <c r="AF2602">
        <f>MIS[[#This Row],[LTP]]*MIS[[#This Row],[OrderQuantity]]</f>
        <v>8397</v>
      </c>
      <c r="AG2602">
        <f>IF(MIS[[#This Row],[OrderSide]]="SELL",MIS[[#This Row],[VALUE]]-MIS[[#This Row],[LIVE_VALUE]],MIS[[#This Row],[LIVE_VALUE]]-MIS[[#This Row],[VALUE]])</f>
        <v>-3618</v>
      </c>
      <c r="AH2602" t="str" cm="1">
        <f t="array" ref="AH2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2" t="str">
        <f>MIS[[#This Row],[TRADING SYMBOL]]</f>
        <v>SENSEX2552081300PE</v>
      </c>
      <c r="AJ2602" t="str">
        <f>IF(RIGHT(MIS[[#This Row],[Main/Hedge]],4)="MAIN","MAIN","HEDGE")</f>
        <v>MAIN</v>
      </c>
      <c r="AK2602" t="str" cm="1">
        <f t="array" ref="AK2602">_xlfn._xlws.FILTER(Table4[Column1],ISNUMBER(SEARCH(Table4[Column1],MIS[[#This Row],[OrderUniqueIdentifier]])),"")</f>
        <v>MS</v>
      </c>
    </row>
    <row r="2603" spans="1:37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>
        <f>_xlfn.XLOOKUP(MIS[[#This Row],[TRADING SYMBOL]],[1]Sheet1!$D:$D,[1]Sheet1!$C:$C)</f>
        <v>115.45</v>
      </c>
      <c r="AE2603">
        <f>MIS[[#This Row],[OrderAverageTradedPrice]]*MIS[[#This Row],[OrderQuantity]]</f>
        <v>10185</v>
      </c>
      <c r="AF2603">
        <f>MIS[[#This Row],[LTP]]*MIS[[#This Row],[OrderQuantity]]</f>
        <v>6927</v>
      </c>
      <c r="AG2603">
        <f>IF(MIS[[#This Row],[OrderSide]]="SELL",MIS[[#This Row],[VALUE]]-MIS[[#This Row],[LIVE_VALUE]],MIS[[#This Row],[LIVE_VALUE]]-MIS[[#This Row],[VALUE]])</f>
        <v>-3258</v>
      </c>
      <c r="AH2603" t="str" cm="1">
        <f t="array" ref="AH2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3" t="str">
        <f>MIS[[#This Row],[TRADING SYMBOL]]</f>
        <v>SENSEX2552081100PE</v>
      </c>
      <c r="AJ2603" t="str">
        <f>IF(RIGHT(MIS[[#This Row],[Main/Hedge]],4)="MAIN","MAIN","HEDGE")</f>
        <v>MAIN</v>
      </c>
      <c r="AK2603" t="str" cm="1">
        <f t="array" ref="AK2603">_xlfn._xlws.FILTER(Table4[Column1],ISNUMBER(SEARCH(Table4[Column1],MIS[[#This Row],[OrderUniqueIdentifier]])),"")</f>
        <v>MS</v>
      </c>
    </row>
    <row r="2604" spans="1:37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>
        <f>_xlfn.XLOOKUP(MIS[[#This Row],[TRADING SYMBOL]],[1]Sheet1!$D:$D,[1]Sheet1!$C:$C)</f>
        <v>127.9</v>
      </c>
      <c r="AE2604">
        <f>MIS[[#This Row],[OrderAverageTradedPrice]]*MIS[[#This Row],[OrderQuantity]]</f>
        <v>3692</v>
      </c>
      <c r="AF2604">
        <f>MIS[[#This Row],[LTP]]*MIS[[#This Row],[OrderQuantity]]</f>
        <v>2558</v>
      </c>
      <c r="AG2604">
        <f>IF(MIS[[#This Row],[OrderSide]]="SELL",MIS[[#This Row],[VALUE]]-MIS[[#This Row],[LIVE_VALUE]],MIS[[#This Row],[LIVE_VALUE]]-MIS[[#This Row],[VALUE]])</f>
        <v>-1134</v>
      </c>
      <c r="AH2604" t="str" cm="1">
        <f t="array" ref="AH2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4" t="str">
        <f>MIS[[#This Row],[TRADING SYMBOL]]</f>
        <v>SENSEX2552081200PE</v>
      </c>
      <c r="AJ2604" t="str">
        <f>IF(RIGHT(MIS[[#This Row],[Main/Hedge]],4)="MAIN","MAIN","HEDGE")</f>
        <v>MAIN</v>
      </c>
      <c r="AK2604" t="str" cm="1">
        <f t="array" ref="AK2604">_xlfn._xlws.FILTER(Table4[Column1],ISNUMBER(SEARCH(Table4[Column1],MIS[[#This Row],[OrderUniqueIdentifier]])),"")</f>
        <v>MS</v>
      </c>
    </row>
    <row r="2605" spans="1:37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>
        <f>_xlfn.XLOOKUP(MIS[[#This Row],[TRADING SYMBOL]],[1]Sheet1!$D:$D,[1]Sheet1!$C:$C)</f>
        <v>115.45</v>
      </c>
      <c r="AE2605">
        <f>MIS[[#This Row],[OrderAverageTradedPrice]]*MIS[[#This Row],[OrderQuantity]]</f>
        <v>26938</v>
      </c>
      <c r="AF2605">
        <f>MIS[[#This Row],[LTP]]*MIS[[#This Row],[OrderQuantity]]</f>
        <v>18472</v>
      </c>
      <c r="AG2605">
        <f>IF(MIS[[#This Row],[OrderSide]]="SELL",MIS[[#This Row],[VALUE]]-MIS[[#This Row],[LIVE_VALUE]],MIS[[#This Row],[LIVE_VALUE]]-MIS[[#This Row],[VALUE]])</f>
        <v>-8466</v>
      </c>
      <c r="AH2605" t="str" cm="1">
        <f t="array" ref="AH2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5" t="str">
        <f>MIS[[#This Row],[TRADING SYMBOL]]</f>
        <v>SENSEX2552081100PE</v>
      </c>
      <c r="AJ2605" t="str">
        <f>IF(RIGHT(MIS[[#This Row],[Main/Hedge]],4)="MAIN","MAIN","HEDGE")</f>
        <v>MAIN</v>
      </c>
      <c r="AK2605" t="str" cm="1">
        <f t="array" ref="AK2605">_xlfn._xlws.FILTER(Table4[Column1],ISNUMBER(SEARCH(Table4[Column1],MIS[[#This Row],[OrderUniqueIdentifier]])),"")</f>
        <v>MS</v>
      </c>
    </row>
    <row r="2606" spans="1:37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>
        <f>_xlfn.XLOOKUP(MIS[[#This Row],[TRADING SYMBOL]],[1]Sheet1!$D:$D,[1]Sheet1!$C:$C)</f>
        <v>115.45</v>
      </c>
      <c r="AE2606">
        <f>MIS[[#This Row],[OrderAverageTradedPrice]]*MIS[[#This Row],[OrderQuantity]]</f>
        <v>6750</v>
      </c>
      <c r="AF2606">
        <f>MIS[[#This Row],[LTP]]*MIS[[#This Row],[OrderQuantity]]</f>
        <v>4618</v>
      </c>
      <c r="AG2606">
        <f>IF(MIS[[#This Row],[OrderSide]]="SELL",MIS[[#This Row],[VALUE]]-MIS[[#This Row],[LIVE_VALUE]],MIS[[#This Row],[LIVE_VALUE]]-MIS[[#This Row],[VALUE]])</f>
        <v>-2132</v>
      </c>
      <c r="AH2606" t="str" cm="1">
        <f t="array" ref="AH2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6" t="str">
        <f>MIS[[#This Row],[TRADING SYMBOL]]</f>
        <v>SENSEX2552081100PE</v>
      </c>
      <c r="AJ2606" t="str">
        <f>IF(RIGHT(MIS[[#This Row],[Main/Hedge]],4)="MAIN","MAIN","HEDGE")</f>
        <v>MAIN</v>
      </c>
      <c r="AK2606" t="str" cm="1">
        <f t="array" ref="AK2606">_xlfn._xlws.FILTER(Table4[Column1],ISNUMBER(SEARCH(Table4[Column1],MIS[[#This Row],[OrderUniqueIdentifier]])),"")</f>
        <v>MS</v>
      </c>
    </row>
    <row r="2607" spans="1:37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>
        <f>_xlfn.XLOOKUP(MIS[[#This Row],[TRADING SYMBOL]],[1]Sheet1!$D:$D,[1]Sheet1!$C:$C)</f>
        <v>115.45</v>
      </c>
      <c r="AE2607">
        <f>MIS[[#This Row],[OrderAverageTradedPrice]]*MIS[[#This Row],[OrderQuantity]]</f>
        <v>13292</v>
      </c>
      <c r="AF2607">
        <f>MIS[[#This Row],[LTP]]*MIS[[#This Row],[OrderQuantity]]</f>
        <v>9236</v>
      </c>
      <c r="AG2607">
        <f>IF(MIS[[#This Row],[OrderSide]]="SELL",MIS[[#This Row],[VALUE]]-MIS[[#This Row],[LIVE_VALUE]],MIS[[#This Row],[LIVE_VALUE]]-MIS[[#This Row],[VALUE]])</f>
        <v>-4056</v>
      </c>
      <c r="AH2607" t="str" cm="1">
        <f t="array" ref="AH2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7" t="str">
        <f>MIS[[#This Row],[TRADING SYMBOL]]</f>
        <v>SENSEX2552081100PE</v>
      </c>
      <c r="AJ2607" t="str">
        <f>IF(RIGHT(MIS[[#This Row],[Main/Hedge]],4)="MAIN","MAIN","HEDGE")</f>
        <v>MAIN</v>
      </c>
      <c r="AK2607" t="str" cm="1">
        <f t="array" ref="AK2607">_xlfn._xlws.FILTER(Table4[Column1],ISNUMBER(SEARCH(Table4[Column1],MIS[[#This Row],[OrderUniqueIdentifier]])),"")</f>
        <v>MS</v>
      </c>
    </row>
    <row r="2608" spans="1:37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>
        <f>_xlfn.XLOOKUP(MIS[[#This Row],[TRADING SYMBOL]],[1]Sheet1!$D:$D,[1]Sheet1!$C:$C)</f>
        <v>127.9</v>
      </c>
      <c r="AE2608">
        <f>MIS[[#This Row],[OrderAverageTradedPrice]]*MIS[[#This Row],[OrderQuantity]]</f>
        <v>14923</v>
      </c>
      <c r="AF2608">
        <f>MIS[[#This Row],[LTP]]*MIS[[#This Row],[OrderQuantity]]</f>
        <v>10232</v>
      </c>
      <c r="AG2608">
        <f>IF(MIS[[#This Row],[OrderSide]]="SELL",MIS[[#This Row],[VALUE]]-MIS[[#This Row],[LIVE_VALUE]],MIS[[#This Row],[LIVE_VALUE]]-MIS[[#This Row],[VALUE]])</f>
        <v>-4691</v>
      </c>
      <c r="AH2608" t="str" cm="1">
        <f t="array" ref="AH2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8" t="str">
        <f>MIS[[#This Row],[TRADING SYMBOL]]</f>
        <v>SENSEX2552081200PE</v>
      </c>
      <c r="AJ2608" t="str">
        <f>IF(RIGHT(MIS[[#This Row],[Main/Hedge]],4)="MAIN","MAIN","HEDGE")</f>
        <v>MAIN</v>
      </c>
      <c r="AK2608" t="str" cm="1">
        <f t="array" ref="AK2608">_xlfn._xlws.FILTER(Table4[Column1],ISNUMBER(SEARCH(Table4[Column1],MIS[[#This Row],[OrderUniqueIdentifier]])),"")</f>
        <v>MS</v>
      </c>
    </row>
    <row r="2609" spans="1:37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>
        <f>_xlfn.XLOOKUP(MIS[[#This Row],[TRADING SYMBOL]],[1]Sheet1!$D:$D,[1]Sheet1!$C:$C)</f>
        <v>104.4</v>
      </c>
      <c r="AE2609">
        <f>MIS[[#This Row],[OrderAverageTradedPrice]]*MIS[[#This Row],[OrderQuantity]]</f>
        <v>5172</v>
      </c>
      <c r="AF2609">
        <f>MIS[[#This Row],[LTP]]*MIS[[#This Row],[OrderQuantity]]</f>
        <v>4176</v>
      </c>
      <c r="AG2609">
        <f>IF(MIS[[#This Row],[OrderSide]]="SELL",MIS[[#This Row],[VALUE]]-MIS[[#This Row],[LIVE_VALUE]],MIS[[#This Row],[LIVE_VALUE]]-MIS[[#This Row],[VALUE]])</f>
        <v>-996</v>
      </c>
      <c r="AH2609" t="str" cm="1">
        <f t="array" ref="AH2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9" t="str">
        <f>MIS[[#This Row],[TRADING SYMBOL]]</f>
        <v>SENSEX2552083500CE</v>
      </c>
      <c r="AJ2609" t="str">
        <f>IF(RIGHT(MIS[[#This Row],[Main/Hedge]],4)="MAIN","MAIN","HEDGE")</f>
        <v>MAIN</v>
      </c>
      <c r="AK2609" t="str" cm="1">
        <f t="array" ref="AK2609">_xlfn._xlws.FILTER(Table4[Column1],ISNUMBER(SEARCH(Table4[Column1],MIS[[#This Row],[OrderUniqueIdentifier]])),"")</f>
        <v>MS</v>
      </c>
    </row>
    <row r="2610" spans="1:37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>
        <f>_xlfn.XLOOKUP(MIS[[#This Row],[TRADING SYMBOL]],[1]Sheet1!$D:$D,[1]Sheet1!$C:$C)</f>
        <v>136.6</v>
      </c>
      <c r="AE2610">
        <f>MIS[[#This Row],[OrderAverageTradedPrice]]*MIS[[#This Row],[OrderQuantity]]</f>
        <v>3349</v>
      </c>
      <c r="AF2610">
        <f>MIS[[#This Row],[LTP]]*MIS[[#This Row],[OrderQuantity]]</f>
        <v>2732</v>
      </c>
      <c r="AG2610">
        <f>IF(MIS[[#This Row],[OrderSide]]="SELL",MIS[[#This Row],[VALUE]]-MIS[[#This Row],[LIVE_VALUE]],MIS[[#This Row],[LIVE_VALUE]]-MIS[[#This Row],[VALUE]])</f>
        <v>-617</v>
      </c>
      <c r="AH2610" t="str" cm="1">
        <f t="array" ref="AH2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0" t="str">
        <f>MIS[[#This Row],[TRADING SYMBOL]]</f>
        <v>SENSEX2552083300CE</v>
      </c>
      <c r="AJ2610" t="str">
        <f>IF(RIGHT(MIS[[#This Row],[Main/Hedge]],4)="MAIN","MAIN","HEDGE")</f>
        <v>MAIN</v>
      </c>
      <c r="AK2610" t="str" cm="1">
        <f t="array" ref="AK2610">_xlfn._xlws.FILTER(Table4[Column1],ISNUMBER(SEARCH(Table4[Column1],MIS[[#This Row],[OrderUniqueIdentifier]])),"")</f>
        <v>MS</v>
      </c>
    </row>
    <row r="2611" spans="1:37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>
        <f>_xlfn.XLOOKUP(MIS[[#This Row],[TRADING SYMBOL]],[1]Sheet1!$D:$D,[1]Sheet1!$C:$C)</f>
        <v>139.94999999999999</v>
      </c>
      <c r="AE2611">
        <f>MIS[[#This Row],[OrderAverageTradedPrice]]*MIS[[#This Row],[OrderQuantity]]</f>
        <v>28137.99999999996</v>
      </c>
      <c r="AF2611">
        <f>MIS[[#This Row],[LTP]]*MIS[[#This Row],[OrderQuantity]]</f>
        <v>19593</v>
      </c>
      <c r="AG2611">
        <f>IF(MIS[[#This Row],[OrderSide]]="SELL",MIS[[#This Row],[VALUE]]-MIS[[#This Row],[LIVE_VALUE]],MIS[[#This Row],[LIVE_VALUE]]-MIS[[#This Row],[VALUE]])</f>
        <v>-8544.99999999996</v>
      </c>
      <c r="AH2611" t="str" cm="1">
        <f t="array" ref="AH2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1" t="str">
        <f>MIS[[#This Row],[TRADING SYMBOL]]</f>
        <v>SENSEX2552081300PE</v>
      </c>
      <c r="AJ2611" t="str">
        <f>IF(RIGHT(MIS[[#This Row],[Main/Hedge]],4)="MAIN","MAIN","HEDGE")</f>
        <v>MAIN</v>
      </c>
      <c r="AK2611" t="str" cm="1">
        <f t="array" ref="AK2611">_xlfn._xlws.FILTER(Table4[Column1],ISNUMBER(SEARCH(Table4[Column1],MIS[[#This Row],[OrderUniqueIdentifier]])),"")</f>
        <v>MS</v>
      </c>
    </row>
    <row r="2612" spans="1:37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>
        <f>_xlfn.XLOOKUP(MIS[[#This Row],[TRADING SYMBOL]],[1]Sheet1!$D:$D,[1]Sheet1!$C:$C)</f>
        <v>136.6</v>
      </c>
      <c r="AE2612">
        <f>MIS[[#This Row],[OrderAverageTradedPrice]]*MIS[[#This Row],[OrderQuantity]]</f>
        <v>3352</v>
      </c>
      <c r="AF2612">
        <f>MIS[[#This Row],[LTP]]*MIS[[#This Row],[OrderQuantity]]</f>
        <v>2732</v>
      </c>
      <c r="AG2612">
        <f>IF(MIS[[#This Row],[OrderSide]]="SELL",MIS[[#This Row],[VALUE]]-MIS[[#This Row],[LIVE_VALUE]],MIS[[#This Row],[LIVE_VALUE]]-MIS[[#This Row],[VALUE]])</f>
        <v>-620</v>
      </c>
      <c r="AH2612" t="str" cm="1">
        <f t="array" ref="AH2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2" t="str">
        <f>MIS[[#This Row],[TRADING SYMBOL]]</f>
        <v>SENSEX2552083300CE</v>
      </c>
      <c r="AJ2612" t="str">
        <f>IF(RIGHT(MIS[[#This Row],[Main/Hedge]],4)="MAIN","MAIN","HEDGE")</f>
        <v>MAIN</v>
      </c>
      <c r="AK2612" t="str" cm="1">
        <f t="array" ref="AK2612">_xlfn._xlws.FILTER(Table4[Column1],ISNUMBER(SEARCH(Table4[Column1],MIS[[#This Row],[OrderUniqueIdentifier]])),"")</f>
        <v>MS</v>
      </c>
    </row>
    <row r="2613" spans="1:37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>
        <f>_xlfn.XLOOKUP(MIS[[#This Row],[TRADING SYMBOL]],[1]Sheet1!$D:$D,[1]Sheet1!$C:$C)</f>
        <v>115.45</v>
      </c>
      <c r="AE2613">
        <f>MIS[[#This Row],[OrderAverageTradedPrice]]*MIS[[#This Row],[OrderQuantity]]</f>
        <v>6673</v>
      </c>
      <c r="AF2613">
        <f>MIS[[#This Row],[LTP]]*MIS[[#This Row],[OrderQuantity]]</f>
        <v>4618</v>
      </c>
      <c r="AG2613">
        <f>IF(MIS[[#This Row],[OrderSide]]="SELL",MIS[[#This Row],[VALUE]]-MIS[[#This Row],[LIVE_VALUE]],MIS[[#This Row],[LIVE_VALUE]]-MIS[[#This Row],[VALUE]])</f>
        <v>-2055</v>
      </c>
      <c r="AH2613" t="str" cm="1">
        <f t="array" ref="AH2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3" t="str">
        <f>MIS[[#This Row],[TRADING SYMBOL]]</f>
        <v>SENSEX2552081100PE</v>
      </c>
      <c r="AJ2613" t="str">
        <f>IF(RIGHT(MIS[[#This Row],[Main/Hedge]],4)="MAIN","MAIN","HEDGE")</f>
        <v>MAIN</v>
      </c>
      <c r="AK2613" t="str" cm="1">
        <f t="array" ref="AK2613">_xlfn._xlws.FILTER(Table4[Column1],ISNUMBER(SEARCH(Table4[Column1],MIS[[#This Row],[OrderUniqueIdentifier]])),"")</f>
        <v>MS</v>
      </c>
    </row>
    <row r="2614" spans="1:37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>
        <f>_xlfn.XLOOKUP(MIS[[#This Row],[TRADING SYMBOL]],[1]Sheet1!$D:$D,[1]Sheet1!$C:$C)</f>
        <v>115.45</v>
      </c>
      <c r="AE2614">
        <f>MIS[[#This Row],[OrderAverageTradedPrice]]*MIS[[#This Row],[OrderQuantity]]</f>
        <v>3338</v>
      </c>
      <c r="AF2614">
        <f>MIS[[#This Row],[LTP]]*MIS[[#This Row],[OrderQuantity]]</f>
        <v>2309</v>
      </c>
      <c r="AG2614">
        <f>IF(MIS[[#This Row],[OrderSide]]="SELL",MIS[[#This Row],[VALUE]]-MIS[[#This Row],[LIVE_VALUE]],MIS[[#This Row],[LIVE_VALUE]]-MIS[[#This Row],[VALUE]])</f>
        <v>-1029</v>
      </c>
      <c r="AH2614" t="str" cm="1">
        <f t="array" ref="AH2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4" t="str">
        <f>MIS[[#This Row],[TRADING SYMBOL]]</f>
        <v>SENSEX2552081100PE</v>
      </c>
      <c r="AJ2614" t="str">
        <f>IF(RIGHT(MIS[[#This Row],[Main/Hedge]],4)="MAIN","MAIN","HEDGE")</f>
        <v>MAIN</v>
      </c>
      <c r="AK2614" t="str" cm="1">
        <f t="array" ref="AK2614">_xlfn._xlws.FILTER(Table4[Column1],ISNUMBER(SEARCH(Table4[Column1],MIS[[#This Row],[OrderUniqueIdentifier]])),"")</f>
        <v>MS</v>
      </c>
    </row>
    <row r="2615" spans="1:37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>
        <f>_xlfn.XLOOKUP(MIS[[#This Row],[TRADING SYMBOL]],[1]Sheet1!$D:$D,[1]Sheet1!$C:$C)</f>
        <v>139.94999999999999</v>
      </c>
      <c r="AE2615">
        <f>MIS[[#This Row],[OrderAverageTradedPrice]]*MIS[[#This Row],[OrderQuantity]]</f>
        <v>24286.99999999992</v>
      </c>
      <c r="AF2615">
        <f>MIS[[#This Row],[LTP]]*MIS[[#This Row],[OrderQuantity]]</f>
        <v>16794</v>
      </c>
      <c r="AG2615">
        <f>IF(MIS[[#This Row],[OrderSide]]="SELL",MIS[[#This Row],[VALUE]]-MIS[[#This Row],[LIVE_VALUE]],MIS[[#This Row],[LIVE_VALUE]]-MIS[[#This Row],[VALUE]])</f>
        <v>-7492.99999999992</v>
      </c>
      <c r="AH2615" t="str" cm="1">
        <f t="array" ref="AH2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5" t="str">
        <f>MIS[[#This Row],[TRADING SYMBOL]]</f>
        <v>SENSEX2552081300PE</v>
      </c>
      <c r="AJ2615" t="str">
        <f>IF(RIGHT(MIS[[#This Row],[Main/Hedge]],4)="MAIN","MAIN","HEDGE")</f>
        <v>MAIN</v>
      </c>
      <c r="AK2615" t="str" cm="1">
        <f t="array" ref="AK2615">_xlfn._xlws.FILTER(Table4[Column1],ISNUMBER(SEARCH(Table4[Column1],MIS[[#This Row],[OrderUniqueIdentifier]])),"")</f>
        <v>MS</v>
      </c>
    </row>
    <row r="2616" spans="1:37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>
        <f>_xlfn.XLOOKUP(MIS[[#This Row],[TRADING SYMBOL]],[1]Sheet1!$D:$D,[1]Sheet1!$C:$C)</f>
        <v>127.9</v>
      </c>
      <c r="AE2616">
        <f>MIS[[#This Row],[OrderAverageTradedPrice]]*MIS[[#This Row],[OrderQuantity]]</f>
        <v>3664</v>
      </c>
      <c r="AF2616">
        <f>MIS[[#This Row],[LTP]]*MIS[[#This Row],[OrderQuantity]]</f>
        <v>2558</v>
      </c>
      <c r="AG2616">
        <f>IF(MIS[[#This Row],[OrderSide]]="SELL",MIS[[#This Row],[VALUE]]-MIS[[#This Row],[LIVE_VALUE]],MIS[[#This Row],[LIVE_VALUE]]-MIS[[#This Row],[VALUE]])</f>
        <v>-1106</v>
      </c>
      <c r="AH2616" t="str" cm="1">
        <f t="array" ref="AH2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6" t="str">
        <f>MIS[[#This Row],[TRADING SYMBOL]]</f>
        <v>SENSEX2552081200PE</v>
      </c>
      <c r="AJ2616" t="str">
        <f>IF(RIGHT(MIS[[#This Row],[Main/Hedge]],4)="MAIN","MAIN","HEDGE")</f>
        <v>MAIN</v>
      </c>
      <c r="AK2616" t="str" cm="1">
        <f t="array" ref="AK2616">_xlfn._xlws.FILTER(Table4[Column1],ISNUMBER(SEARCH(Table4[Column1],MIS[[#This Row],[OrderUniqueIdentifier]])),"")</f>
        <v>MS</v>
      </c>
    </row>
    <row r="2617" spans="1:37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>
        <f>_xlfn.XLOOKUP(MIS[[#This Row],[TRADING SYMBOL]],[1]Sheet1!$D:$D,[1]Sheet1!$C:$C)</f>
        <v>115.45</v>
      </c>
      <c r="AE2617">
        <f>MIS[[#This Row],[OrderAverageTradedPrice]]*MIS[[#This Row],[OrderQuantity]]</f>
        <v>3321</v>
      </c>
      <c r="AF2617">
        <f>MIS[[#This Row],[LTP]]*MIS[[#This Row],[OrderQuantity]]</f>
        <v>2309</v>
      </c>
      <c r="AG2617">
        <f>IF(MIS[[#This Row],[OrderSide]]="SELL",MIS[[#This Row],[VALUE]]-MIS[[#This Row],[LIVE_VALUE]],MIS[[#This Row],[LIVE_VALUE]]-MIS[[#This Row],[VALUE]])</f>
        <v>-1012</v>
      </c>
      <c r="AH2617" t="str" cm="1">
        <f t="array" ref="AH2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7" t="str">
        <f>MIS[[#This Row],[TRADING SYMBOL]]</f>
        <v>SENSEX2552081100PE</v>
      </c>
      <c r="AJ2617" t="str">
        <f>IF(RIGHT(MIS[[#This Row],[Main/Hedge]],4)="MAIN","MAIN","HEDGE")</f>
        <v>MAIN</v>
      </c>
      <c r="AK2617" t="str" cm="1">
        <f t="array" ref="AK2617">_xlfn._xlws.FILTER(Table4[Column1],ISNUMBER(SEARCH(Table4[Column1],MIS[[#This Row],[OrderUniqueIdentifier]])),"")</f>
        <v>MS</v>
      </c>
    </row>
    <row r="2618" spans="1:37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>
        <f>_xlfn.XLOOKUP(MIS[[#This Row],[TRADING SYMBOL]],[1]Sheet1!$D:$D,[1]Sheet1!$C:$C)</f>
        <v>127.9</v>
      </c>
      <c r="AE2618">
        <f>MIS[[#This Row],[OrderAverageTradedPrice]]*MIS[[#This Row],[OrderQuantity]]</f>
        <v>3719</v>
      </c>
      <c r="AF2618">
        <f>MIS[[#This Row],[LTP]]*MIS[[#This Row],[OrderQuantity]]</f>
        <v>2558</v>
      </c>
      <c r="AG2618">
        <f>IF(MIS[[#This Row],[OrderSide]]="SELL",MIS[[#This Row],[VALUE]]-MIS[[#This Row],[LIVE_VALUE]],MIS[[#This Row],[LIVE_VALUE]]-MIS[[#This Row],[VALUE]])</f>
        <v>-1161</v>
      </c>
      <c r="AH2618" t="str" cm="1">
        <f t="array" ref="AH2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8" t="str">
        <f>MIS[[#This Row],[TRADING SYMBOL]]</f>
        <v>SENSEX2552081200PE</v>
      </c>
      <c r="AJ2618" t="str">
        <f>IF(RIGHT(MIS[[#This Row],[Main/Hedge]],4)="MAIN","MAIN","HEDGE")</f>
        <v>MAIN</v>
      </c>
      <c r="AK2618" t="str" cm="1">
        <f t="array" ref="AK2618">_xlfn._xlws.FILTER(Table4[Column1],ISNUMBER(SEARCH(Table4[Column1],MIS[[#This Row],[OrderUniqueIdentifier]])),"")</f>
        <v>MS</v>
      </c>
    </row>
    <row r="2619" spans="1:37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>
        <f>_xlfn.XLOOKUP(MIS[[#This Row],[TRADING SYMBOL]],[1]Sheet1!$D:$D,[1]Sheet1!$C:$C)</f>
        <v>136.6</v>
      </c>
      <c r="AE2619">
        <f>MIS[[#This Row],[OrderAverageTradedPrice]]*MIS[[#This Row],[OrderQuantity]]</f>
        <v>3352</v>
      </c>
      <c r="AF2619">
        <f>MIS[[#This Row],[LTP]]*MIS[[#This Row],[OrderQuantity]]</f>
        <v>2732</v>
      </c>
      <c r="AG2619">
        <f>IF(MIS[[#This Row],[OrderSide]]="SELL",MIS[[#This Row],[VALUE]]-MIS[[#This Row],[LIVE_VALUE]],MIS[[#This Row],[LIVE_VALUE]]-MIS[[#This Row],[VALUE]])</f>
        <v>-620</v>
      </c>
      <c r="AH2619" t="str" cm="1">
        <f t="array" ref="AH2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9" t="str">
        <f>MIS[[#This Row],[TRADING SYMBOL]]</f>
        <v>SENSEX2552083300CE</v>
      </c>
      <c r="AJ2619" t="str">
        <f>IF(RIGHT(MIS[[#This Row],[Main/Hedge]],4)="MAIN","MAIN","HEDGE")</f>
        <v>MAIN</v>
      </c>
      <c r="AK2619" t="str" cm="1">
        <f t="array" ref="AK2619">_xlfn._xlws.FILTER(Table4[Column1],ISNUMBER(SEARCH(Table4[Column1],MIS[[#This Row],[OrderUniqueIdentifier]])),"")</f>
        <v>MS</v>
      </c>
    </row>
    <row r="2620" spans="1:37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>
        <f>_xlfn.XLOOKUP(MIS[[#This Row],[TRADING SYMBOL]],[1]Sheet1!$D:$D,[1]Sheet1!$C:$C)</f>
        <v>118.35</v>
      </c>
      <c r="AE2620">
        <f>MIS[[#This Row],[OrderAverageTradedPrice]]*MIS[[#This Row],[OrderQuantity]]</f>
        <v>2926</v>
      </c>
      <c r="AF2620">
        <f>MIS[[#This Row],[LTP]]*MIS[[#This Row],[OrderQuantity]]</f>
        <v>2367</v>
      </c>
      <c r="AG2620">
        <f>IF(MIS[[#This Row],[OrderSide]]="SELL",MIS[[#This Row],[VALUE]]-MIS[[#This Row],[LIVE_VALUE]],MIS[[#This Row],[LIVE_VALUE]]-MIS[[#This Row],[VALUE]])</f>
        <v>-559</v>
      </c>
      <c r="AH2620" t="str" cm="1">
        <f t="array" ref="AH2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0" t="str">
        <f>MIS[[#This Row],[TRADING SYMBOL]]</f>
        <v>SENSEX2552083400CE</v>
      </c>
      <c r="AJ2620" t="str">
        <f>IF(RIGHT(MIS[[#This Row],[Main/Hedge]],4)="MAIN","MAIN","HEDGE")</f>
        <v>MAIN</v>
      </c>
      <c r="AK2620" t="str" cm="1">
        <f t="array" ref="AK2620">_xlfn._xlws.FILTER(Table4[Column1],ISNUMBER(SEARCH(Table4[Column1],MIS[[#This Row],[OrderUniqueIdentifier]])),"")</f>
        <v>MS</v>
      </c>
    </row>
    <row r="2621" spans="1:37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>
        <f>_xlfn.XLOOKUP(MIS[[#This Row],[TRADING SYMBOL]],[1]Sheet1!$D:$D,[1]Sheet1!$C:$C)</f>
        <v>139.94999999999999</v>
      </c>
      <c r="AE2621">
        <f>MIS[[#This Row],[OrderAverageTradedPrice]]*MIS[[#This Row],[OrderQuantity]]</f>
        <v>4040</v>
      </c>
      <c r="AF2621">
        <f>MIS[[#This Row],[LTP]]*MIS[[#This Row],[OrderQuantity]]</f>
        <v>2799</v>
      </c>
      <c r="AG2621">
        <f>IF(MIS[[#This Row],[OrderSide]]="SELL",MIS[[#This Row],[VALUE]]-MIS[[#This Row],[LIVE_VALUE]],MIS[[#This Row],[LIVE_VALUE]]-MIS[[#This Row],[VALUE]])</f>
        <v>-1241</v>
      </c>
      <c r="AH2621" t="str" cm="1">
        <f t="array" ref="AH2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1" t="str">
        <f>MIS[[#This Row],[TRADING SYMBOL]]</f>
        <v>SENSEX2552081300PE</v>
      </c>
      <c r="AJ2621" t="str">
        <f>IF(RIGHT(MIS[[#This Row],[Main/Hedge]],4)="MAIN","MAIN","HEDGE")</f>
        <v>MAIN</v>
      </c>
      <c r="AK2621" t="str" cm="1">
        <f t="array" ref="AK2621">_xlfn._xlws.FILTER(Table4[Column1],ISNUMBER(SEARCH(Table4[Column1],MIS[[#This Row],[OrderUniqueIdentifier]])),"")</f>
        <v>MS</v>
      </c>
    </row>
    <row r="2622" spans="1:37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>
        <f>_xlfn.XLOOKUP(MIS[[#This Row],[TRADING SYMBOL]],[1]Sheet1!$D:$D,[1]Sheet1!$C:$C)</f>
        <v>139.94999999999999</v>
      </c>
      <c r="AE2622">
        <f>MIS[[#This Row],[OrderAverageTradedPrice]]*MIS[[#This Row],[OrderQuantity]]</f>
        <v>8008</v>
      </c>
      <c r="AF2622">
        <f>MIS[[#This Row],[LTP]]*MIS[[#This Row],[OrderQuantity]]</f>
        <v>5598</v>
      </c>
      <c r="AG2622">
        <f>IF(MIS[[#This Row],[OrderSide]]="SELL",MIS[[#This Row],[VALUE]]-MIS[[#This Row],[LIVE_VALUE]],MIS[[#This Row],[LIVE_VALUE]]-MIS[[#This Row],[VALUE]])</f>
        <v>-2410</v>
      </c>
      <c r="AH2622" t="str" cm="1">
        <f t="array" ref="AH2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2" t="str">
        <f>MIS[[#This Row],[TRADING SYMBOL]]</f>
        <v>SENSEX2552081300PE</v>
      </c>
      <c r="AJ2622" t="str">
        <f>IF(RIGHT(MIS[[#This Row],[Main/Hedge]],4)="MAIN","MAIN","HEDGE")</f>
        <v>MAIN</v>
      </c>
      <c r="AK2622" t="str" cm="1">
        <f t="array" ref="AK2622">_xlfn._xlws.FILTER(Table4[Column1],ISNUMBER(SEARCH(Table4[Column1],MIS[[#This Row],[OrderUniqueIdentifier]])),"")</f>
        <v>MS</v>
      </c>
    </row>
    <row r="2623" spans="1:37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>
        <f>_xlfn.XLOOKUP(MIS[[#This Row],[TRADING SYMBOL]],[1]Sheet1!$D:$D,[1]Sheet1!$C:$C)</f>
        <v>118.35</v>
      </c>
      <c r="AE2623">
        <f>MIS[[#This Row],[OrderAverageTradedPrice]]*MIS[[#This Row],[OrderQuantity]]</f>
        <v>2953</v>
      </c>
      <c r="AF2623">
        <f>MIS[[#This Row],[LTP]]*MIS[[#This Row],[OrderQuantity]]</f>
        <v>2367</v>
      </c>
      <c r="AG2623">
        <f>IF(MIS[[#This Row],[OrderSide]]="SELL",MIS[[#This Row],[VALUE]]-MIS[[#This Row],[LIVE_VALUE]],MIS[[#This Row],[LIVE_VALUE]]-MIS[[#This Row],[VALUE]])</f>
        <v>-586</v>
      </c>
      <c r="AH2623" t="str" cm="1">
        <f t="array" ref="AH2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3" t="str">
        <f>MIS[[#This Row],[TRADING SYMBOL]]</f>
        <v>SENSEX2552083400CE</v>
      </c>
      <c r="AJ2623" t="str">
        <f>IF(RIGHT(MIS[[#This Row],[Main/Hedge]],4)="MAIN","MAIN","HEDGE")</f>
        <v>MAIN</v>
      </c>
      <c r="AK2623" t="str" cm="1">
        <f t="array" ref="AK2623">_xlfn._xlws.FILTER(Table4[Column1],ISNUMBER(SEARCH(Table4[Column1],MIS[[#This Row],[OrderUniqueIdentifier]])),"")</f>
        <v>MS</v>
      </c>
    </row>
    <row r="2624" spans="1:37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>
        <f>_xlfn.XLOOKUP(MIS[[#This Row],[TRADING SYMBOL]],[1]Sheet1!$D:$D,[1]Sheet1!$C:$C)</f>
        <v>104.4</v>
      </c>
      <c r="AE2624">
        <f>MIS[[#This Row],[OrderAverageTradedPrice]]*MIS[[#This Row],[OrderQuantity]]</f>
        <v>2587</v>
      </c>
      <c r="AF2624">
        <f>MIS[[#This Row],[LTP]]*MIS[[#This Row],[OrderQuantity]]</f>
        <v>2088</v>
      </c>
      <c r="AG2624">
        <f>IF(MIS[[#This Row],[OrderSide]]="SELL",MIS[[#This Row],[VALUE]]-MIS[[#This Row],[LIVE_VALUE]],MIS[[#This Row],[LIVE_VALUE]]-MIS[[#This Row],[VALUE]])</f>
        <v>-499</v>
      </c>
      <c r="AH2624" t="str" cm="1">
        <f t="array" ref="AH2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4" t="str">
        <f>MIS[[#This Row],[TRADING SYMBOL]]</f>
        <v>SENSEX2552083500CE</v>
      </c>
      <c r="AJ2624" t="str">
        <f>IF(RIGHT(MIS[[#This Row],[Main/Hedge]],4)="MAIN","MAIN","HEDGE")</f>
        <v>MAIN</v>
      </c>
      <c r="AK2624" t="str" cm="1">
        <f t="array" ref="AK2624">_xlfn._xlws.FILTER(Table4[Column1],ISNUMBER(SEARCH(Table4[Column1],MIS[[#This Row],[OrderUniqueIdentifier]])),"")</f>
        <v>MS</v>
      </c>
    </row>
    <row r="2625" spans="1:37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>
        <f>_xlfn.XLOOKUP(MIS[[#This Row],[TRADING SYMBOL]],[1]Sheet1!$D:$D,[1]Sheet1!$C:$C)</f>
        <v>139.94999999999999</v>
      </c>
      <c r="AE2625">
        <f>MIS[[#This Row],[OrderAverageTradedPrice]]*MIS[[#This Row],[OrderQuantity]]</f>
        <v>16072</v>
      </c>
      <c r="AF2625">
        <f>MIS[[#This Row],[LTP]]*MIS[[#This Row],[OrderQuantity]]</f>
        <v>11196</v>
      </c>
      <c r="AG2625">
        <f>IF(MIS[[#This Row],[OrderSide]]="SELL",MIS[[#This Row],[VALUE]]-MIS[[#This Row],[LIVE_VALUE]],MIS[[#This Row],[LIVE_VALUE]]-MIS[[#This Row],[VALUE]])</f>
        <v>-4876</v>
      </c>
      <c r="AH2625" t="str" cm="1">
        <f t="array" ref="AH2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5" t="str">
        <f>MIS[[#This Row],[TRADING SYMBOL]]</f>
        <v>SENSEX2552081300PE</v>
      </c>
      <c r="AJ2625" t="str">
        <f>IF(RIGHT(MIS[[#This Row],[Main/Hedge]],4)="MAIN","MAIN","HEDGE")</f>
        <v>MAIN</v>
      </c>
      <c r="AK2625" t="str" cm="1">
        <f t="array" ref="AK2625">_xlfn._xlws.FILTER(Table4[Column1],ISNUMBER(SEARCH(Table4[Column1],MIS[[#This Row],[OrderUniqueIdentifier]])),"")</f>
        <v>MS</v>
      </c>
    </row>
    <row r="2626" spans="1:37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>
        <f>_xlfn.XLOOKUP(MIS[[#This Row],[TRADING SYMBOL]],[1]Sheet1!$D:$D,[1]Sheet1!$C:$C)</f>
        <v>115.45</v>
      </c>
      <c r="AE2626">
        <f>MIS[[#This Row],[OrderAverageTradedPrice]]*MIS[[#This Row],[OrderQuantity]]</f>
        <v>3362</v>
      </c>
      <c r="AF2626">
        <f>MIS[[#This Row],[LTP]]*MIS[[#This Row],[OrderQuantity]]</f>
        <v>2309</v>
      </c>
      <c r="AG2626">
        <f>IF(MIS[[#This Row],[OrderSide]]="SELL",MIS[[#This Row],[VALUE]]-MIS[[#This Row],[LIVE_VALUE]],MIS[[#This Row],[LIVE_VALUE]]-MIS[[#This Row],[VALUE]])</f>
        <v>-1053</v>
      </c>
      <c r="AH2626" t="str" cm="1">
        <f t="array" ref="AH2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6" t="str">
        <f>MIS[[#This Row],[TRADING SYMBOL]]</f>
        <v>SENSEX2552081100PE</v>
      </c>
      <c r="AJ2626" t="str">
        <f>IF(RIGHT(MIS[[#This Row],[Main/Hedge]],4)="MAIN","MAIN","HEDGE")</f>
        <v>MAIN</v>
      </c>
      <c r="AK2626" t="str" cm="1">
        <f t="array" ref="AK2626">_xlfn._xlws.FILTER(Table4[Column1],ISNUMBER(SEARCH(Table4[Column1],MIS[[#This Row],[OrderUniqueIdentifier]])),"")</f>
        <v>MS</v>
      </c>
    </row>
    <row r="2627" spans="1:37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>
        <f>_xlfn.XLOOKUP(MIS[[#This Row],[TRADING SYMBOL]],[1]Sheet1!$D:$D,[1]Sheet1!$C:$C)</f>
        <v>104.4</v>
      </c>
      <c r="AE2627">
        <f>MIS[[#This Row],[OrderAverageTradedPrice]]*MIS[[#This Row],[OrderQuantity]]</f>
        <v>2592</v>
      </c>
      <c r="AF2627">
        <f>MIS[[#This Row],[LTP]]*MIS[[#This Row],[OrderQuantity]]</f>
        <v>2088</v>
      </c>
      <c r="AG2627">
        <f>IF(MIS[[#This Row],[OrderSide]]="SELL",MIS[[#This Row],[VALUE]]-MIS[[#This Row],[LIVE_VALUE]],MIS[[#This Row],[LIVE_VALUE]]-MIS[[#This Row],[VALUE]])</f>
        <v>-504</v>
      </c>
      <c r="AH2627" t="str" cm="1">
        <f t="array" ref="AH2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7" t="str">
        <f>MIS[[#This Row],[TRADING SYMBOL]]</f>
        <v>SENSEX2552083500CE</v>
      </c>
      <c r="AJ2627" t="str">
        <f>IF(RIGHT(MIS[[#This Row],[Main/Hedge]],4)="MAIN","MAIN","HEDGE")</f>
        <v>MAIN</v>
      </c>
      <c r="AK2627" t="str" cm="1">
        <f t="array" ref="AK2627">_xlfn._xlws.FILTER(Table4[Column1],ISNUMBER(SEARCH(Table4[Column1],MIS[[#This Row],[OrderUniqueIdentifier]])),"")</f>
        <v>MS</v>
      </c>
    </row>
    <row r="2628" spans="1:37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>
        <f>_xlfn.XLOOKUP(MIS[[#This Row],[TRADING SYMBOL]],[1]Sheet1!$D:$D,[1]Sheet1!$C:$C)</f>
        <v>139.94999999999999</v>
      </c>
      <c r="AE2628">
        <f>MIS[[#This Row],[OrderAverageTradedPrice]]*MIS[[#This Row],[OrderQuantity]]</f>
        <v>8140</v>
      </c>
      <c r="AF2628">
        <f>MIS[[#This Row],[LTP]]*MIS[[#This Row],[OrderQuantity]]</f>
        <v>5598</v>
      </c>
      <c r="AG2628">
        <f>IF(MIS[[#This Row],[OrderSide]]="SELL",MIS[[#This Row],[VALUE]]-MIS[[#This Row],[LIVE_VALUE]],MIS[[#This Row],[LIVE_VALUE]]-MIS[[#This Row],[VALUE]])</f>
        <v>-2542</v>
      </c>
      <c r="AH2628" t="str" cm="1">
        <f t="array" ref="AH2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8" t="str">
        <f>MIS[[#This Row],[TRADING SYMBOL]]</f>
        <v>SENSEX2552081300PE</v>
      </c>
      <c r="AJ2628" t="str">
        <f>IF(RIGHT(MIS[[#This Row],[Main/Hedge]],4)="MAIN","MAIN","HEDGE")</f>
        <v>MAIN</v>
      </c>
      <c r="AK2628" t="str" cm="1">
        <f t="array" ref="AK2628">_xlfn._xlws.FILTER(Table4[Column1],ISNUMBER(SEARCH(Table4[Column1],MIS[[#This Row],[OrderUniqueIdentifier]])),"")</f>
        <v>MS</v>
      </c>
    </row>
    <row r="2629" spans="1:37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>
        <f>_xlfn.XLOOKUP(MIS[[#This Row],[TRADING SYMBOL]],[1]Sheet1!$D:$D,[1]Sheet1!$C:$C)</f>
        <v>139.94999999999999</v>
      </c>
      <c r="AE2629">
        <f>MIS[[#This Row],[OrderAverageTradedPrice]]*MIS[[#This Row],[OrderQuantity]]</f>
        <v>8009</v>
      </c>
      <c r="AF2629">
        <f>MIS[[#This Row],[LTP]]*MIS[[#This Row],[OrderQuantity]]</f>
        <v>5598</v>
      </c>
      <c r="AG2629">
        <f>IF(MIS[[#This Row],[OrderSide]]="SELL",MIS[[#This Row],[VALUE]]-MIS[[#This Row],[LIVE_VALUE]],MIS[[#This Row],[LIVE_VALUE]]-MIS[[#This Row],[VALUE]])</f>
        <v>-2411</v>
      </c>
      <c r="AH2629" t="str" cm="1">
        <f t="array" ref="AH2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9" t="str">
        <f>MIS[[#This Row],[TRADING SYMBOL]]</f>
        <v>SENSEX2552081300PE</v>
      </c>
      <c r="AJ2629" t="str">
        <f>IF(RIGHT(MIS[[#This Row],[Main/Hedge]],4)="MAIN","MAIN","HEDGE")</f>
        <v>MAIN</v>
      </c>
      <c r="AK2629" t="str" cm="1">
        <f t="array" ref="AK2629">_xlfn._xlws.FILTER(Table4[Column1],ISNUMBER(SEARCH(Table4[Column1],MIS[[#This Row],[OrderUniqueIdentifier]])),"")</f>
        <v>MS</v>
      </c>
    </row>
    <row r="2630" spans="1:37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>
        <f>_xlfn.XLOOKUP(MIS[[#This Row],[TRADING SYMBOL]],[1]Sheet1!$D:$D,[1]Sheet1!$C:$C)</f>
        <v>115.45</v>
      </c>
      <c r="AE2630">
        <f>MIS[[#This Row],[OrderAverageTradedPrice]]*MIS[[#This Row],[OrderQuantity]]</f>
        <v>6804</v>
      </c>
      <c r="AF2630">
        <f>MIS[[#This Row],[LTP]]*MIS[[#This Row],[OrderQuantity]]</f>
        <v>4618</v>
      </c>
      <c r="AG2630">
        <f>IF(MIS[[#This Row],[OrderSide]]="SELL",MIS[[#This Row],[VALUE]]-MIS[[#This Row],[LIVE_VALUE]],MIS[[#This Row],[LIVE_VALUE]]-MIS[[#This Row],[VALUE]])</f>
        <v>-2186</v>
      </c>
      <c r="AH2630" t="str" cm="1">
        <f t="array" ref="AH2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0" t="str">
        <f>MIS[[#This Row],[TRADING SYMBOL]]</f>
        <v>SENSEX2552081100PE</v>
      </c>
      <c r="AJ2630" t="str">
        <f>IF(RIGHT(MIS[[#This Row],[Main/Hedge]],4)="MAIN","MAIN","HEDGE")</f>
        <v>MAIN</v>
      </c>
      <c r="AK2630" t="str" cm="1">
        <f t="array" ref="AK2630">_xlfn._xlws.FILTER(Table4[Column1],ISNUMBER(SEARCH(Table4[Column1],MIS[[#This Row],[OrderUniqueIdentifier]])),"")</f>
        <v>MS</v>
      </c>
    </row>
    <row r="2631" spans="1:37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>
        <f>_xlfn.XLOOKUP(MIS[[#This Row],[TRADING SYMBOL]],[1]Sheet1!$D:$D,[1]Sheet1!$C:$C)</f>
        <v>136.6</v>
      </c>
      <c r="AE2631">
        <f>MIS[[#This Row],[OrderAverageTradedPrice]]*MIS[[#This Row],[OrderQuantity]]</f>
        <v>6730</v>
      </c>
      <c r="AF2631">
        <f>MIS[[#This Row],[LTP]]*MIS[[#This Row],[OrderQuantity]]</f>
        <v>5464</v>
      </c>
      <c r="AG2631">
        <f>IF(MIS[[#This Row],[OrderSide]]="SELL",MIS[[#This Row],[VALUE]]-MIS[[#This Row],[LIVE_VALUE]],MIS[[#This Row],[LIVE_VALUE]]-MIS[[#This Row],[VALUE]])</f>
        <v>-1266</v>
      </c>
      <c r="AH2631" t="str" cm="1">
        <f t="array" ref="AH2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1" t="str">
        <f>MIS[[#This Row],[TRADING SYMBOL]]</f>
        <v>SENSEX2552083300CE</v>
      </c>
      <c r="AJ2631" t="str">
        <f>IF(RIGHT(MIS[[#This Row],[Main/Hedge]],4)="MAIN","MAIN","HEDGE")</f>
        <v>MAIN</v>
      </c>
      <c r="AK2631" t="str" cm="1">
        <f t="array" ref="AK2631">_xlfn._xlws.FILTER(Table4[Column1],ISNUMBER(SEARCH(Table4[Column1],MIS[[#This Row],[OrderUniqueIdentifier]])),"")</f>
        <v>MS</v>
      </c>
    </row>
    <row r="2632" spans="1:37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>
        <f>_xlfn.XLOOKUP(MIS[[#This Row],[TRADING SYMBOL]],[1]Sheet1!$D:$D,[1]Sheet1!$C:$C)</f>
        <v>118.35</v>
      </c>
      <c r="AE2632">
        <f>MIS[[#This Row],[OrderAverageTradedPrice]]*MIS[[#This Row],[OrderQuantity]]</f>
        <v>5874</v>
      </c>
      <c r="AF2632">
        <f>MIS[[#This Row],[LTP]]*MIS[[#This Row],[OrderQuantity]]</f>
        <v>4734</v>
      </c>
      <c r="AG2632">
        <f>IF(MIS[[#This Row],[OrderSide]]="SELL",MIS[[#This Row],[VALUE]]-MIS[[#This Row],[LIVE_VALUE]],MIS[[#This Row],[LIVE_VALUE]]-MIS[[#This Row],[VALUE]])</f>
        <v>-1140</v>
      </c>
      <c r="AH2632" t="str" cm="1">
        <f t="array" ref="AH2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2" t="str">
        <f>MIS[[#This Row],[TRADING SYMBOL]]</f>
        <v>SENSEX2552083400CE</v>
      </c>
      <c r="AJ2632" t="str">
        <f>IF(RIGHT(MIS[[#This Row],[Main/Hedge]],4)="MAIN","MAIN","HEDGE")</f>
        <v>MAIN</v>
      </c>
      <c r="AK2632" t="str" cm="1">
        <f t="array" ref="AK2632">_xlfn._xlws.FILTER(Table4[Column1],ISNUMBER(SEARCH(Table4[Column1],MIS[[#This Row],[OrderUniqueIdentifier]])),"")</f>
        <v>MS</v>
      </c>
    </row>
    <row r="2633" spans="1:37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>
        <f>_xlfn.XLOOKUP(MIS[[#This Row],[TRADING SYMBOL]],[1]Sheet1!$D:$D,[1]Sheet1!$C:$C)</f>
        <v>118.35</v>
      </c>
      <c r="AE2633">
        <f>MIS[[#This Row],[OrderAverageTradedPrice]]*MIS[[#This Row],[OrderQuantity]]</f>
        <v>11809</v>
      </c>
      <c r="AF2633">
        <f>MIS[[#This Row],[LTP]]*MIS[[#This Row],[OrderQuantity]]</f>
        <v>9468</v>
      </c>
      <c r="AG2633">
        <f>IF(MIS[[#This Row],[OrderSide]]="SELL",MIS[[#This Row],[VALUE]]-MIS[[#This Row],[LIVE_VALUE]],MIS[[#This Row],[LIVE_VALUE]]-MIS[[#This Row],[VALUE]])</f>
        <v>-2341</v>
      </c>
      <c r="AH2633" t="str" cm="1">
        <f t="array" ref="AH2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3" t="str">
        <f>MIS[[#This Row],[TRADING SYMBOL]]</f>
        <v>SENSEX2552083400CE</v>
      </c>
      <c r="AJ2633" t="str">
        <f>IF(RIGHT(MIS[[#This Row],[Main/Hedge]],4)="MAIN","MAIN","HEDGE")</f>
        <v>MAIN</v>
      </c>
      <c r="AK2633" t="str" cm="1">
        <f t="array" ref="AK2633">_xlfn._xlws.FILTER(Table4[Column1],ISNUMBER(SEARCH(Table4[Column1],MIS[[#This Row],[OrderUniqueIdentifier]])),"")</f>
        <v>MS</v>
      </c>
    </row>
    <row r="2634" spans="1:37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>
        <f>_xlfn.XLOOKUP(MIS[[#This Row],[TRADING SYMBOL]],[1]Sheet1!$D:$D,[1]Sheet1!$C:$C)</f>
        <v>104.4</v>
      </c>
      <c r="AE2634">
        <f>MIS[[#This Row],[OrderAverageTradedPrice]]*MIS[[#This Row],[OrderQuantity]]</f>
        <v>10400</v>
      </c>
      <c r="AF2634">
        <f>MIS[[#This Row],[LTP]]*MIS[[#This Row],[OrderQuantity]]</f>
        <v>8352</v>
      </c>
      <c r="AG2634">
        <f>IF(MIS[[#This Row],[OrderSide]]="SELL",MIS[[#This Row],[VALUE]]-MIS[[#This Row],[LIVE_VALUE]],MIS[[#This Row],[LIVE_VALUE]]-MIS[[#This Row],[VALUE]])</f>
        <v>-2048</v>
      </c>
      <c r="AH2634" t="str" cm="1">
        <f t="array" ref="AH2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4" t="str">
        <f>MIS[[#This Row],[TRADING SYMBOL]]</f>
        <v>SENSEX2552083500CE</v>
      </c>
      <c r="AJ2634" t="str">
        <f>IF(RIGHT(MIS[[#This Row],[Main/Hedge]],4)="MAIN","MAIN","HEDGE")</f>
        <v>MAIN</v>
      </c>
      <c r="AK2634" t="str" cm="1">
        <f t="array" ref="AK2634">_xlfn._xlws.FILTER(Table4[Column1],ISNUMBER(SEARCH(Table4[Column1],MIS[[#This Row],[OrderUniqueIdentifier]])),"")</f>
        <v>MS</v>
      </c>
    </row>
    <row r="2635" spans="1:37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>
        <f>_xlfn.XLOOKUP(MIS[[#This Row],[TRADING SYMBOL]],[1]Sheet1!$D:$D,[1]Sheet1!$C:$C)</f>
        <v>118.35</v>
      </c>
      <c r="AE2635">
        <f>MIS[[#This Row],[OrderAverageTradedPrice]]*MIS[[#This Row],[OrderQuantity]]</f>
        <v>2944</v>
      </c>
      <c r="AF2635">
        <f>MIS[[#This Row],[LTP]]*MIS[[#This Row],[OrderQuantity]]</f>
        <v>2367</v>
      </c>
      <c r="AG2635">
        <f>IF(MIS[[#This Row],[OrderSide]]="SELL",MIS[[#This Row],[VALUE]]-MIS[[#This Row],[LIVE_VALUE]],MIS[[#This Row],[LIVE_VALUE]]-MIS[[#This Row],[VALUE]])</f>
        <v>-577</v>
      </c>
      <c r="AH2635" t="str" cm="1">
        <f t="array" ref="AH2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5" t="str">
        <f>MIS[[#This Row],[TRADING SYMBOL]]</f>
        <v>SENSEX2552083400CE</v>
      </c>
      <c r="AJ2635" t="str">
        <f>IF(RIGHT(MIS[[#This Row],[Main/Hedge]],4)="MAIN","MAIN","HEDGE")</f>
        <v>MAIN</v>
      </c>
      <c r="AK2635" t="str" cm="1">
        <f t="array" ref="AK2635">_xlfn._xlws.FILTER(Table4[Column1],ISNUMBER(SEARCH(Table4[Column1],MIS[[#This Row],[OrderUniqueIdentifier]])),"")</f>
        <v>MS</v>
      </c>
    </row>
    <row r="2636" spans="1:37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>
        <f>_xlfn.XLOOKUP(MIS[[#This Row],[TRADING SYMBOL]],[1]Sheet1!$D:$D,[1]Sheet1!$C:$C)</f>
        <v>136.6</v>
      </c>
      <c r="AE2636">
        <f>MIS[[#This Row],[OrderAverageTradedPrice]]*MIS[[#This Row],[OrderQuantity]]</f>
        <v>3355</v>
      </c>
      <c r="AF2636">
        <f>MIS[[#This Row],[LTP]]*MIS[[#This Row],[OrderQuantity]]</f>
        <v>2732</v>
      </c>
      <c r="AG2636">
        <f>IF(MIS[[#This Row],[OrderSide]]="SELL",MIS[[#This Row],[VALUE]]-MIS[[#This Row],[LIVE_VALUE]],MIS[[#This Row],[LIVE_VALUE]]-MIS[[#This Row],[VALUE]])</f>
        <v>-623</v>
      </c>
      <c r="AH2636" t="str" cm="1">
        <f t="array" ref="AH2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6" t="str">
        <f>MIS[[#This Row],[TRADING SYMBOL]]</f>
        <v>SENSEX2552083300CE</v>
      </c>
      <c r="AJ2636" t="str">
        <f>IF(RIGHT(MIS[[#This Row],[Main/Hedge]],4)="MAIN","MAIN","HEDGE")</f>
        <v>MAIN</v>
      </c>
      <c r="AK2636" t="str" cm="1">
        <f t="array" ref="AK2636">_xlfn._xlws.FILTER(Table4[Column1],ISNUMBER(SEARCH(Table4[Column1],MIS[[#This Row],[OrderUniqueIdentifier]])),"")</f>
        <v>MS</v>
      </c>
    </row>
    <row r="2637" spans="1:37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>
        <f>_xlfn.XLOOKUP(MIS[[#This Row],[TRADING SYMBOL]],[1]Sheet1!$D:$D,[1]Sheet1!$C:$C)</f>
        <v>136.6</v>
      </c>
      <c r="AE2637">
        <f>MIS[[#This Row],[OrderAverageTradedPrice]]*MIS[[#This Row],[OrderQuantity]]</f>
        <v>13453</v>
      </c>
      <c r="AF2637">
        <f>MIS[[#This Row],[LTP]]*MIS[[#This Row],[OrderQuantity]]</f>
        <v>10928</v>
      </c>
      <c r="AG2637">
        <f>IF(MIS[[#This Row],[OrderSide]]="SELL",MIS[[#This Row],[VALUE]]-MIS[[#This Row],[LIVE_VALUE]],MIS[[#This Row],[LIVE_VALUE]]-MIS[[#This Row],[VALUE]])</f>
        <v>-2525</v>
      </c>
      <c r="AH2637" t="str" cm="1">
        <f t="array" ref="AH2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7" t="str">
        <f>MIS[[#This Row],[TRADING SYMBOL]]</f>
        <v>SENSEX2552083300CE</v>
      </c>
      <c r="AJ2637" t="str">
        <f>IF(RIGHT(MIS[[#This Row],[Main/Hedge]],4)="MAIN","MAIN","HEDGE")</f>
        <v>MAIN</v>
      </c>
      <c r="AK2637" t="str" cm="1">
        <f t="array" ref="AK2637">_xlfn._xlws.FILTER(Table4[Column1],ISNUMBER(SEARCH(Table4[Column1],MIS[[#This Row],[OrderUniqueIdentifier]])),"")</f>
        <v>MS</v>
      </c>
    </row>
    <row r="2638" spans="1:37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>
        <f>_xlfn.XLOOKUP(MIS[[#This Row],[TRADING SYMBOL]],[1]Sheet1!$D:$D,[1]Sheet1!$C:$C)</f>
        <v>115.45</v>
      </c>
      <c r="AE2638">
        <f>MIS[[#This Row],[OrderAverageTradedPrice]]*MIS[[#This Row],[OrderQuantity]]</f>
        <v>10074.99999999996</v>
      </c>
      <c r="AF2638">
        <f>MIS[[#This Row],[LTP]]*MIS[[#This Row],[OrderQuantity]]</f>
        <v>6927</v>
      </c>
      <c r="AG2638">
        <f>IF(MIS[[#This Row],[OrderSide]]="SELL",MIS[[#This Row],[VALUE]]-MIS[[#This Row],[LIVE_VALUE]],MIS[[#This Row],[LIVE_VALUE]]-MIS[[#This Row],[VALUE]])</f>
        <v>-3147.99999999996</v>
      </c>
      <c r="AH2638" t="str" cm="1">
        <f t="array" ref="AH2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8" t="str">
        <f>MIS[[#This Row],[TRADING SYMBOL]]</f>
        <v>SENSEX2552081100PE</v>
      </c>
      <c r="AJ2638" t="str">
        <f>IF(RIGHT(MIS[[#This Row],[Main/Hedge]],4)="MAIN","MAIN","HEDGE")</f>
        <v>MAIN</v>
      </c>
      <c r="AK2638" t="str" cm="1">
        <f t="array" ref="AK2638">_xlfn._xlws.FILTER(Table4[Column1],ISNUMBER(SEARCH(Table4[Column1],MIS[[#This Row],[OrderUniqueIdentifier]])),"")</f>
        <v>MS</v>
      </c>
    </row>
    <row r="2639" spans="1:37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>
        <f>_xlfn.XLOOKUP(MIS[[#This Row],[TRADING SYMBOL]],[1]Sheet1!$D:$D,[1]Sheet1!$C:$C)</f>
        <v>115.45</v>
      </c>
      <c r="AE2639">
        <f>MIS[[#This Row],[OrderAverageTradedPrice]]*MIS[[#This Row],[OrderQuantity]]</f>
        <v>33512</v>
      </c>
      <c r="AF2639">
        <f>MIS[[#This Row],[LTP]]*MIS[[#This Row],[OrderQuantity]]</f>
        <v>23090</v>
      </c>
      <c r="AG2639">
        <f>IF(MIS[[#This Row],[OrderSide]]="SELL",MIS[[#This Row],[VALUE]]-MIS[[#This Row],[LIVE_VALUE]],MIS[[#This Row],[LIVE_VALUE]]-MIS[[#This Row],[VALUE]])</f>
        <v>-10422</v>
      </c>
      <c r="AH2639" t="str" cm="1">
        <f t="array" ref="AH2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9" t="str">
        <f>MIS[[#This Row],[TRADING SYMBOL]]</f>
        <v>SENSEX2552081100PE</v>
      </c>
      <c r="AJ2639" t="str">
        <f>IF(RIGHT(MIS[[#This Row],[Main/Hedge]],4)="MAIN","MAIN","HEDGE")</f>
        <v>MAIN</v>
      </c>
      <c r="AK2639" t="str" cm="1">
        <f t="array" ref="AK2639">_xlfn._xlws.FILTER(Table4[Column1],ISNUMBER(SEARCH(Table4[Column1],MIS[[#This Row],[OrderUniqueIdentifier]])),"")</f>
        <v>MS</v>
      </c>
    </row>
    <row r="2640" spans="1:37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>
        <f>_xlfn.XLOOKUP(MIS[[#This Row],[TRADING SYMBOL]],[1]Sheet1!$D:$D,[1]Sheet1!$C:$C)</f>
        <v>127.9</v>
      </c>
      <c r="AE2640">
        <f>MIS[[#This Row],[OrderAverageTradedPrice]]*MIS[[#This Row],[OrderQuantity]]</f>
        <v>3685</v>
      </c>
      <c r="AF2640">
        <f>MIS[[#This Row],[LTP]]*MIS[[#This Row],[OrderQuantity]]</f>
        <v>2558</v>
      </c>
      <c r="AG2640">
        <f>IF(MIS[[#This Row],[OrderSide]]="SELL",MIS[[#This Row],[VALUE]]-MIS[[#This Row],[LIVE_VALUE]],MIS[[#This Row],[LIVE_VALUE]]-MIS[[#This Row],[VALUE]])</f>
        <v>-1127</v>
      </c>
      <c r="AH2640" t="str" cm="1">
        <f t="array" ref="AH2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0" t="str">
        <f>MIS[[#This Row],[TRADING SYMBOL]]</f>
        <v>SENSEX2552081200PE</v>
      </c>
      <c r="AJ2640" t="str">
        <f>IF(RIGHT(MIS[[#This Row],[Main/Hedge]],4)="MAIN","MAIN","HEDGE")</f>
        <v>MAIN</v>
      </c>
      <c r="AK2640" t="str" cm="1">
        <f t="array" ref="AK2640">_xlfn._xlws.FILTER(Table4[Column1],ISNUMBER(SEARCH(Table4[Column1],MIS[[#This Row],[OrderUniqueIdentifier]])),"")</f>
        <v>MS</v>
      </c>
    </row>
    <row r="2641" spans="1:37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>
        <f>_xlfn.XLOOKUP(MIS[[#This Row],[TRADING SYMBOL]],[1]Sheet1!$D:$D,[1]Sheet1!$C:$C)</f>
        <v>139.94999999999999</v>
      </c>
      <c r="AE2641">
        <f>MIS[[#This Row],[OrderAverageTradedPrice]]*MIS[[#This Row],[OrderQuantity]]</f>
        <v>8176</v>
      </c>
      <c r="AF2641">
        <f>MIS[[#This Row],[LTP]]*MIS[[#This Row],[OrderQuantity]]</f>
        <v>5598</v>
      </c>
      <c r="AG2641">
        <f>IF(MIS[[#This Row],[OrderSide]]="SELL",MIS[[#This Row],[VALUE]]-MIS[[#This Row],[LIVE_VALUE]],MIS[[#This Row],[LIVE_VALUE]]-MIS[[#This Row],[VALUE]])</f>
        <v>-2578</v>
      </c>
      <c r="AH2641" t="str" cm="1">
        <f t="array" ref="AH2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1" t="str">
        <f>MIS[[#This Row],[TRADING SYMBOL]]</f>
        <v>SENSEX2552081300PE</v>
      </c>
      <c r="AJ2641" t="str">
        <f>IF(RIGHT(MIS[[#This Row],[Main/Hedge]],4)="MAIN","MAIN","HEDGE")</f>
        <v>MAIN</v>
      </c>
      <c r="AK2641" t="str" cm="1">
        <f t="array" ref="AK2641">_xlfn._xlws.FILTER(Table4[Column1],ISNUMBER(SEARCH(Table4[Column1],MIS[[#This Row],[OrderUniqueIdentifier]])),"")</f>
        <v>MS</v>
      </c>
    </row>
    <row r="2642" spans="1:37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>
        <f>_xlfn.XLOOKUP(MIS[[#This Row],[TRADING SYMBOL]],[1]Sheet1!$D:$D,[1]Sheet1!$C:$C)</f>
        <v>104.4</v>
      </c>
      <c r="AE2642">
        <f>MIS[[#This Row],[OrderAverageTradedPrice]]*MIS[[#This Row],[OrderQuantity]]</f>
        <v>5170</v>
      </c>
      <c r="AF2642">
        <f>MIS[[#This Row],[LTP]]*MIS[[#This Row],[OrderQuantity]]</f>
        <v>4176</v>
      </c>
      <c r="AG2642">
        <f>IF(MIS[[#This Row],[OrderSide]]="SELL",MIS[[#This Row],[VALUE]]-MIS[[#This Row],[LIVE_VALUE]],MIS[[#This Row],[LIVE_VALUE]]-MIS[[#This Row],[VALUE]])</f>
        <v>-994</v>
      </c>
      <c r="AH2642" t="str" cm="1">
        <f t="array" ref="AH2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2" t="str">
        <f>MIS[[#This Row],[TRADING SYMBOL]]</f>
        <v>SENSEX2552083500CE</v>
      </c>
      <c r="AJ2642" t="str">
        <f>IF(RIGHT(MIS[[#This Row],[Main/Hedge]],4)="MAIN","MAIN","HEDGE")</f>
        <v>MAIN</v>
      </c>
      <c r="AK2642" t="str" cm="1">
        <f t="array" ref="AK2642">_xlfn._xlws.FILTER(Table4[Column1],ISNUMBER(SEARCH(Table4[Column1],MIS[[#This Row],[OrderUniqueIdentifier]])),"")</f>
        <v>MS</v>
      </c>
    </row>
    <row r="2643" spans="1:37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>
        <f>_xlfn.XLOOKUP(MIS[[#This Row],[TRADING SYMBOL]],[1]Sheet1!$D:$D,[1]Sheet1!$C:$C)</f>
        <v>127.9</v>
      </c>
      <c r="AE2643">
        <f>MIS[[#This Row],[OrderAverageTradedPrice]]*MIS[[#This Row],[OrderQuantity]]</f>
        <v>22354.99999999992</v>
      </c>
      <c r="AF2643">
        <f>MIS[[#This Row],[LTP]]*MIS[[#This Row],[OrderQuantity]]</f>
        <v>15348</v>
      </c>
      <c r="AG2643">
        <f>IF(MIS[[#This Row],[OrderSide]]="SELL",MIS[[#This Row],[VALUE]]-MIS[[#This Row],[LIVE_VALUE]],MIS[[#This Row],[LIVE_VALUE]]-MIS[[#This Row],[VALUE]])</f>
        <v>-7006.99999999992</v>
      </c>
      <c r="AH2643" t="str" cm="1">
        <f t="array" ref="AH2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3" t="str">
        <f>MIS[[#This Row],[TRADING SYMBOL]]</f>
        <v>SENSEX2552081200PE</v>
      </c>
      <c r="AJ2643" t="str">
        <f>IF(RIGHT(MIS[[#This Row],[Main/Hedge]],4)="MAIN","MAIN","HEDGE")</f>
        <v>MAIN</v>
      </c>
      <c r="AK2643" t="str" cm="1">
        <f t="array" ref="AK2643">_xlfn._xlws.FILTER(Table4[Column1],ISNUMBER(SEARCH(Table4[Column1],MIS[[#This Row],[OrderUniqueIdentifier]])),"")</f>
        <v>MS</v>
      </c>
    </row>
    <row r="2644" spans="1:37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>
        <f>_xlfn.XLOOKUP(MIS[[#This Row],[TRADING SYMBOL]],[1]Sheet1!$D:$D,[1]Sheet1!$C:$C)</f>
        <v>115.45</v>
      </c>
      <c r="AE2644">
        <f>MIS[[#This Row],[OrderAverageTradedPrice]]*MIS[[#This Row],[OrderQuantity]]</f>
        <v>30533.999999999942</v>
      </c>
      <c r="AF2644">
        <f>MIS[[#This Row],[LTP]]*MIS[[#This Row],[OrderQuantity]]</f>
        <v>20781</v>
      </c>
      <c r="AG2644">
        <f>IF(MIS[[#This Row],[OrderSide]]="SELL",MIS[[#This Row],[VALUE]]-MIS[[#This Row],[LIVE_VALUE]],MIS[[#This Row],[LIVE_VALUE]]-MIS[[#This Row],[VALUE]])</f>
        <v>-9752.9999999999418</v>
      </c>
      <c r="AH2644" t="str" cm="1">
        <f t="array" ref="AH2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4" t="str">
        <f>MIS[[#This Row],[TRADING SYMBOL]]</f>
        <v>SENSEX2552081100PE</v>
      </c>
      <c r="AJ2644" t="str">
        <f>IF(RIGHT(MIS[[#This Row],[Main/Hedge]],4)="MAIN","MAIN","HEDGE")</f>
        <v>MAIN</v>
      </c>
      <c r="AK2644" t="str" cm="1">
        <f t="array" ref="AK2644">_xlfn._xlws.FILTER(Table4[Column1],ISNUMBER(SEARCH(Table4[Column1],MIS[[#This Row],[OrderUniqueIdentifier]])),"")</f>
        <v>MS</v>
      </c>
    </row>
    <row r="2645" spans="1:37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>
        <f>_xlfn.XLOOKUP(MIS[[#This Row],[TRADING SYMBOL]],[1]Sheet1!$D:$D,[1]Sheet1!$C:$C)</f>
        <v>139.94999999999999</v>
      </c>
      <c r="AE2645">
        <f>MIS[[#This Row],[OrderAverageTradedPrice]]*MIS[[#This Row],[OrderQuantity]]</f>
        <v>16269</v>
      </c>
      <c r="AF2645">
        <f>MIS[[#This Row],[LTP]]*MIS[[#This Row],[OrderQuantity]]</f>
        <v>11196</v>
      </c>
      <c r="AG2645">
        <f>IF(MIS[[#This Row],[OrderSide]]="SELL",MIS[[#This Row],[VALUE]]-MIS[[#This Row],[LIVE_VALUE]],MIS[[#This Row],[LIVE_VALUE]]-MIS[[#This Row],[VALUE]])</f>
        <v>-5073</v>
      </c>
      <c r="AH2645" t="str" cm="1">
        <f t="array" ref="AH2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5" t="str">
        <f>MIS[[#This Row],[TRADING SYMBOL]]</f>
        <v>SENSEX2552081300PE</v>
      </c>
      <c r="AJ2645" t="str">
        <f>IF(RIGHT(MIS[[#This Row],[Main/Hedge]],4)="MAIN","MAIN","HEDGE")</f>
        <v>MAIN</v>
      </c>
      <c r="AK2645" t="str" cm="1">
        <f t="array" ref="AK2645">_xlfn._xlws.FILTER(Table4[Column1],ISNUMBER(SEARCH(Table4[Column1],MIS[[#This Row],[OrderUniqueIdentifier]])),"")</f>
        <v>MS</v>
      </c>
    </row>
    <row r="2646" spans="1:37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>
        <f>_xlfn.XLOOKUP(MIS[[#This Row],[TRADING SYMBOL]],[1]Sheet1!$D:$D,[1]Sheet1!$C:$C)</f>
        <v>104.4</v>
      </c>
      <c r="AE2646">
        <f>MIS[[#This Row],[OrderAverageTradedPrice]]*MIS[[#This Row],[OrderQuantity]]</f>
        <v>5169</v>
      </c>
      <c r="AF2646">
        <f>MIS[[#This Row],[LTP]]*MIS[[#This Row],[OrderQuantity]]</f>
        <v>4176</v>
      </c>
      <c r="AG2646">
        <f>IF(MIS[[#This Row],[OrderSide]]="SELL",MIS[[#This Row],[VALUE]]-MIS[[#This Row],[LIVE_VALUE]],MIS[[#This Row],[LIVE_VALUE]]-MIS[[#This Row],[VALUE]])</f>
        <v>-993</v>
      </c>
      <c r="AH2646" t="str" cm="1">
        <f t="array" ref="AH2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6" t="str">
        <f>MIS[[#This Row],[TRADING SYMBOL]]</f>
        <v>SENSEX2552083500CE</v>
      </c>
      <c r="AJ2646" t="str">
        <f>IF(RIGHT(MIS[[#This Row],[Main/Hedge]],4)="MAIN","MAIN","HEDGE")</f>
        <v>MAIN</v>
      </c>
      <c r="AK2646" t="str" cm="1">
        <f t="array" ref="AK2646">_xlfn._xlws.FILTER(Table4[Column1],ISNUMBER(SEARCH(Table4[Column1],MIS[[#This Row],[OrderUniqueIdentifier]])),"")</f>
        <v>MS</v>
      </c>
    </row>
    <row r="2647" spans="1:37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>
        <f>_xlfn.XLOOKUP(MIS[[#This Row],[TRADING SYMBOL]],[1]Sheet1!$D:$D,[1]Sheet1!$C:$C)</f>
        <v>139.94999999999999</v>
      </c>
      <c r="AE2647">
        <f>MIS[[#This Row],[OrderAverageTradedPrice]]*MIS[[#This Row],[OrderQuantity]]</f>
        <v>8163</v>
      </c>
      <c r="AF2647">
        <f>MIS[[#This Row],[LTP]]*MIS[[#This Row],[OrderQuantity]]</f>
        <v>5598</v>
      </c>
      <c r="AG2647">
        <f>IF(MIS[[#This Row],[OrderSide]]="SELL",MIS[[#This Row],[VALUE]]-MIS[[#This Row],[LIVE_VALUE]],MIS[[#This Row],[LIVE_VALUE]]-MIS[[#This Row],[VALUE]])</f>
        <v>-2565</v>
      </c>
      <c r="AH2647" t="str" cm="1">
        <f t="array" ref="AH2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7" t="str">
        <f>MIS[[#This Row],[TRADING SYMBOL]]</f>
        <v>SENSEX2552081300PE</v>
      </c>
      <c r="AJ2647" t="str">
        <f>IF(RIGHT(MIS[[#This Row],[Main/Hedge]],4)="MAIN","MAIN","HEDGE")</f>
        <v>MAIN</v>
      </c>
      <c r="AK2647" t="str" cm="1">
        <f t="array" ref="AK2647">_xlfn._xlws.FILTER(Table4[Column1],ISNUMBER(SEARCH(Table4[Column1],MIS[[#This Row],[OrderUniqueIdentifier]])),"")</f>
        <v>MS</v>
      </c>
    </row>
    <row r="2648" spans="1:37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>
        <f>_xlfn.XLOOKUP(MIS[[#This Row],[TRADING SYMBOL]],[1]Sheet1!$D:$D,[1]Sheet1!$C:$C)</f>
        <v>104.4</v>
      </c>
      <c r="AE2648">
        <f>MIS[[#This Row],[OrderAverageTradedPrice]]*MIS[[#This Row],[OrderQuantity]]</f>
        <v>5158</v>
      </c>
      <c r="AF2648">
        <f>MIS[[#This Row],[LTP]]*MIS[[#This Row],[OrderQuantity]]</f>
        <v>4176</v>
      </c>
      <c r="AG2648">
        <f>IF(MIS[[#This Row],[OrderSide]]="SELL",MIS[[#This Row],[VALUE]]-MIS[[#This Row],[LIVE_VALUE]],MIS[[#This Row],[LIVE_VALUE]]-MIS[[#This Row],[VALUE]])</f>
        <v>-982</v>
      </c>
      <c r="AH2648" t="str" cm="1">
        <f t="array" ref="AH2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8" t="str">
        <f>MIS[[#This Row],[TRADING SYMBOL]]</f>
        <v>SENSEX2552083500CE</v>
      </c>
      <c r="AJ2648" t="str">
        <f>IF(RIGHT(MIS[[#This Row],[Main/Hedge]],4)="MAIN","MAIN","HEDGE")</f>
        <v>MAIN</v>
      </c>
      <c r="AK2648" t="str" cm="1">
        <f t="array" ref="AK2648">_xlfn._xlws.FILTER(Table4[Column1],ISNUMBER(SEARCH(Table4[Column1],MIS[[#This Row],[OrderUniqueIdentifier]])),"")</f>
        <v>MS</v>
      </c>
    </row>
    <row r="2649" spans="1:37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>
        <f>_xlfn.XLOOKUP(MIS[[#This Row],[TRADING SYMBOL]],[1]Sheet1!$D:$D,[1]Sheet1!$C:$C)</f>
        <v>104.4</v>
      </c>
      <c r="AE2649">
        <f>MIS[[#This Row],[OrderAverageTradedPrice]]*MIS[[#This Row],[OrderQuantity]]</f>
        <v>2584</v>
      </c>
      <c r="AF2649">
        <f>MIS[[#This Row],[LTP]]*MIS[[#This Row],[OrderQuantity]]</f>
        <v>2088</v>
      </c>
      <c r="AG2649">
        <f>IF(MIS[[#This Row],[OrderSide]]="SELL",MIS[[#This Row],[VALUE]]-MIS[[#This Row],[LIVE_VALUE]],MIS[[#This Row],[LIVE_VALUE]]-MIS[[#This Row],[VALUE]])</f>
        <v>-496</v>
      </c>
      <c r="AH2649" t="str" cm="1">
        <f t="array" ref="AH2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9" t="str">
        <f>MIS[[#This Row],[TRADING SYMBOL]]</f>
        <v>SENSEX2552083500CE</v>
      </c>
      <c r="AJ2649" t="str">
        <f>IF(RIGHT(MIS[[#This Row],[Main/Hedge]],4)="MAIN","MAIN","HEDGE")</f>
        <v>MAIN</v>
      </c>
      <c r="AK2649" t="str" cm="1">
        <f t="array" ref="AK2649">_xlfn._xlws.FILTER(Table4[Column1],ISNUMBER(SEARCH(Table4[Column1],MIS[[#This Row],[OrderUniqueIdentifier]])),"")</f>
        <v>MS</v>
      </c>
    </row>
    <row r="2650" spans="1:37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>
        <f>_xlfn.XLOOKUP(MIS[[#This Row],[TRADING SYMBOL]],[1]Sheet1!$D:$D,[1]Sheet1!$C:$C)</f>
        <v>115.45</v>
      </c>
      <c r="AE2650">
        <f>MIS[[#This Row],[OrderAverageTradedPrice]]*MIS[[#This Row],[OrderQuantity]]</f>
        <v>6797</v>
      </c>
      <c r="AF2650">
        <f>MIS[[#This Row],[LTP]]*MIS[[#This Row],[OrderQuantity]]</f>
        <v>4618</v>
      </c>
      <c r="AG2650">
        <f>IF(MIS[[#This Row],[OrderSide]]="SELL",MIS[[#This Row],[VALUE]]-MIS[[#This Row],[LIVE_VALUE]],MIS[[#This Row],[LIVE_VALUE]]-MIS[[#This Row],[VALUE]])</f>
        <v>-2179</v>
      </c>
      <c r="AH2650" t="str" cm="1">
        <f t="array" ref="AH2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0" t="str">
        <f>MIS[[#This Row],[TRADING SYMBOL]]</f>
        <v>SENSEX2552081100PE</v>
      </c>
      <c r="AJ2650" t="str">
        <f>IF(RIGHT(MIS[[#This Row],[Main/Hedge]],4)="MAIN","MAIN","HEDGE")</f>
        <v>MAIN</v>
      </c>
      <c r="AK2650" t="str" cm="1">
        <f t="array" ref="AK2650">_xlfn._xlws.FILTER(Table4[Column1],ISNUMBER(SEARCH(Table4[Column1],MIS[[#This Row],[OrderUniqueIdentifier]])),"")</f>
        <v>MS</v>
      </c>
    </row>
    <row r="2651" spans="1:37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>
        <f>_xlfn.XLOOKUP(MIS[[#This Row],[TRADING SYMBOL]],[1]Sheet1!$D:$D,[1]Sheet1!$C:$C)</f>
        <v>104.4</v>
      </c>
      <c r="AE2651">
        <f>MIS[[#This Row],[OrderAverageTradedPrice]]*MIS[[#This Row],[OrderQuantity]]</f>
        <v>5166</v>
      </c>
      <c r="AF2651">
        <f>MIS[[#This Row],[LTP]]*MIS[[#This Row],[OrderQuantity]]</f>
        <v>4176</v>
      </c>
      <c r="AG2651">
        <f>IF(MIS[[#This Row],[OrderSide]]="SELL",MIS[[#This Row],[VALUE]]-MIS[[#This Row],[LIVE_VALUE]],MIS[[#This Row],[LIVE_VALUE]]-MIS[[#This Row],[VALUE]])</f>
        <v>-990</v>
      </c>
      <c r="AH2651" t="str" cm="1">
        <f t="array" ref="AH2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1" t="str">
        <f>MIS[[#This Row],[TRADING SYMBOL]]</f>
        <v>SENSEX2552083500CE</v>
      </c>
      <c r="AJ2651" t="str">
        <f>IF(RIGHT(MIS[[#This Row],[Main/Hedge]],4)="MAIN","MAIN","HEDGE")</f>
        <v>MAIN</v>
      </c>
      <c r="AK2651" t="str" cm="1">
        <f t="array" ref="AK2651">_xlfn._xlws.FILTER(Table4[Column1],ISNUMBER(SEARCH(Table4[Column1],MIS[[#This Row],[OrderUniqueIdentifier]])),"")</f>
        <v>MS</v>
      </c>
    </row>
    <row r="2652" spans="1:37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>
        <f>_xlfn.XLOOKUP(MIS[[#This Row],[TRADING SYMBOL]],[1]Sheet1!$D:$D,[1]Sheet1!$C:$C)</f>
        <v>104.4</v>
      </c>
      <c r="AE2652">
        <f>MIS[[#This Row],[OrderAverageTradedPrice]]*MIS[[#This Row],[OrderQuantity]]</f>
        <v>2584</v>
      </c>
      <c r="AF2652">
        <f>MIS[[#This Row],[LTP]]*MIS[[#This Row],[OrderQuantity]]</f>
        <v>2088</v>
      </c>
      <c r="AG2652">
        <f>IF(MIS[[#This Row],[OrderSide]]="SELL",MIS[[#This Row],[VALUE]]-MIS[[#This Row],[LIVE_VALUE]],MIS[[#This Row],[LIVE_VALUE]]-MIS[[#This Row],[VALUE]])</f>
        <v>-496</v>
      </c>
      <c r="AH2652" t="str" cm="1">
        <f t="array" ref="AH2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2" t="str">
        <f>MIS[[#This Row],[TRADING SYMBOL]]</f>
        <v>SENSEX2552083500CE</v>
      </c>
      <c r="AJ2652" t="str">
        <f>IF(RIGHT(MIS[[#This Row],[Main/Hedge]],4)="MAIN","MAIN","HEDGE")</f>
        <v>MAIN</v>
      </c>
      <c r="AK2652" t="str" cm="1">
        <f t="array" ref="AK2652">_xlfn._xlws.FILTER(Table4[Column1],ISNUMBER(SEARCH(Table4[Column1],MIS[[#This Row],[OrderUniqueIdentifier]])),"")</f>
        <v>MS</v>
      </c>
    </row>
    <row r="2653" spans="1:37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>
        <f>_xlfn.XLOOKUP(MIS[[#This Row],[TRADING SYMBOL]],[1]Sheet1!$D:$D,[1]Sheet1!$C:$C)</f>
        <v>139.94999999999999</v>
      </c>
      <c r="AE2653">
        <f>MIS[[#This Row],[OrderAverageTradedPrice]]*MIS[[#This Row],[OrderQuantity]]</f>
        <v>16361</v>
      </c>
      <c r="AF2653">
        <f>MIS[[#This Row],[LTP]]*MIS[[#This Row],[OrderQuantity]]</f>
        <v>11196</v>
      </c>
      <c r="AG2653">
        <f>IF(MIS[[#This Row],[OrderSide]]="SELL",MIS[[#This Row],[VALUE]]-MIS[[#This Row],[LIVE_VALUE]],MIS[[#This Row],[LIVE_VALUE]]-MIS[[#This Row],[VALUE]])</f>
        <v>-5165</v>
      </c>
      <c r="AH2653" t="str" cm="1">
        <f t="array" ref="AH2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3" t="str">
        <f>MIS[[#This Row],[TRADING SYMBOL]]</f>
        <v>SENSEX2552081300PE</v>
      </c>
      <c r="AJ2653" t="str">
        <f>IF(RIGHT(MIS[[#This Row],[Main/Hedge]],4)="MAIN","MAIN","HEDGE")</f>
        <v>MAIN</v>
      </c>
      <c r="AK2653" t="str" cm="1">
        <f t="array" ref="AK2653">_xlfn._xlws.FILTER(Table4[Column1],ISNUMBER(SEARCH(Table4[Column1],MIS[[#This Row],[OrderUniqueIdentifier]])),"")</f>
        <v>MS</v>
      </c>
    </row>
    <row r="2654" spans="1:37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>
        <f>_xlfn.XLOOKUP(MIS[[#This Row],[TRADING SYMBOL]],[1]Sheet1!$D:$D,[1]Sheet1!$C:$C)</f>
        <v>115.45</v>
      </c>
      <c r="AE2654">
        <f>MIS[[#This Row],[OrderAverageTradedPrice]]*MIS[[#This Row],[OrderQuantity]]</f>
        <v>13582</v>
      </c>
      <c r="AF2654">
        <f>MIS[[#This Row],[LTP]]*MIS[[#This Row],[OrderQuantity]]</f>
        <v>9236</v>
      </c>
      <c r="AG2654">
        <f>IF(MIS[[#This Row],[OrderSide]]="SELL",MIS[[#This Row],[VALUE]]-MIS[[#This Row],[LIVE_VALUE]],MIS[[#This Row],[LIVE_VALUE]]-MIS[[#This Row],[VALUE]])</f>
        <v>-4346</v>
      </c>
      <c r="AH2654" t="str" cm="1">
        <f t="array" ref="AH2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4" t="str">
        <f>MIS[[#This Row],[TRADING SYMBOL]]</f>
        <v>SENSEX2552081100PE</v>
      </c>
      <c r="AJ2654" t="str">
        <f>IF(RIGHT(MIS[[#This Row],[Main/Hedge]],4)="MAIN","MAIN","HEDGE")</f>
        <v>MAIN</v>
      </c>
      <c r="AK2654" t="str" cm="1">
        <f t="array" ref="AK2654">_xlfn._xlws.FILTER(Table4[Column1],ISNUMBER(SEARCH(Table4[Column1],MIS[[#This Row],[OrderUniqueIdentifier]])),"")</f>
        <v>MS</v>
      </c>
    </row>
    <row r="2655" spans="1:37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>
        <f>_xlfn.XLOOKUP(MIS[[#This Row],[TRADING SYMBOL]],[1]Sheet1!$D:$D,[1]Sheet1!$C:$C)</f>
        <v>127.9</v>
      </c>
      <c r="AE2655">
        <f>MIS[[#This Row],[OrderAverageTradedPrice]]*MIS[[#This Row],[OrderQuantity]]</f>
        <v>33520.999999999862</v>
      </c>
      <c r="AF2655">
        <f>MIS[[#This Row],[LTP]]*MIS[[#This Row],[OrderQuantity]]</f>
        <v>23022</v>
      </c>
      <c r="AG2655">
        <f>IF(MIS[[#This Row],[OrderSide]]="SELL",MIS[[#This Row],[VALUE]]-MIS[[#This Row],[LIVE_VALUE]],MIS[[#This Row],[LIVE_VALUE]]-MIS[[#This Row],[VALUE]])</f>
        <v>-10498.999999999862</v>
      </c>
      <c r="AH2655" t="str" cm="1">
        <f t="array" ref="AH2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5" t="str">
        <f>MIS[[#This Row],[TRADING SYMBOL]]</f>
        <v>SENSEX2552081200PE</v>
      </c>
      <c r="AJ2655" t="str">
        <f>IF(RIGHT(MIS[[#This Row],[Main/Hedge]],4)="MAIN","MAIN","HEDGE")</f>
        <v>MAIN</v>
      </c>
      <c r="AK2655" t="str" cm="1">
        <f t="array" ref="AK2655">_xlfn._xlws.FILTER(Table4[Column1],ISNUMBER(SEARCH(Table4[Column1],MIS[[#This Row],[OrderUniqueIdentifier]])),"")</f>
        <v>MS</v>
      </c>
    </row>
    <row r="2656" spans="1:37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>
        <f>_xlfn.XLOOKUP(MIS[[#This Row],[TRADING SYMBOL]],[1]Sheet1!$D:$D,[1]Sheet1!$C:$C)</f>
        <v>139.94999999999999</v>
      </c>
      <c r="AE2656">
        <f>MIS[[#This Row],[OrderAverageTradedPrice]]*MIS[[#This Row],[OrderQuantity]]</f>
        <v>4083</v>
      </c>
      <c r="AF2656">
        <f>MIS[[#This Row],[LTP]]*MIS[[#This Row],[OrderQuantity]]</f>
        <v>2799</v>
      </c>
      <c r="AG2656">
        <f>IF(MIS[[#This Row],[OrderSide]]="SELL",MIS[[#This Row],[VALUE]]-MIS[[#This Row],[LIVE_VALUE]],MIS[[#This Row],[LIVE_VALUE]]-MIS[[#This Row],[VALUE]])</f>
        <v>-1284</v>
      </c>
      <c r="AH2656" t="str" cm="1">
        <f t="array" ref="AH2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6" t="str">
        <f>MIS[[#This Row],[TRADING SYMBOL]]</f>
        <v>SENSEX2552081300PE</v>
      </c>
      <c r="AJ2656" t="str">
        <f>IF(RIGHT(MIS[[#This Row],[Main/Hedge]],4)="MAIN","MAIN","HEDGE")</f>
        <v>MAIN</v>
      </c>
      <c r="AK2656" t="str" cm="1">
        <f t="array" ref="AK2656">_xlfn._xlws.FILTER(Table4[Column1],ISNUMBER(SEARCH(Table4[Column1],MIS[[#This Row],[OrderUniqueIdentifier]])),"")</f>
        <v>MS</v>
      </c>
    </row>
    <row r="2657" spans="1:37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>
        <f>_xlfn.XLOOKUP(MIS[[#This Row],[TRADING SYMBOL]],[1]Sheet1!$D:$D,[1]Sheet1!$C:$C)</f>
        <v>139.94999999999999</v>
      </c>
      <c r="AE2657">
        <f>MIS[[#This Row],[OrderAverageTradedPrice]]*MIS[[#This Row],[OrderQuantity]]</f>
        <v>4091</v>
      </c>
      <c r="AF2657">
        <f>MIS[[#This Row],[LTP]]*MIS[[#This Row],[OrderQuantity]]</f>
        <v>2799</v>
      </c>
      <c r="AG2657">
        <f>IF(MIS[[#This Row],[OrderSide]]="SELL",MIS[[#This Row],[VALUE]]-MIS[[#This Row],[LIVE_VALUE]],MIS[[#This Row],[LIVE_VALUE]]-MIS[[#This Row],[VALUE]])</f>
        <v>-1292</v>
      </c>
      <c r="AH2657" t="str" cm="1">
        <f t="array" ref="AH2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7" t="str">
        <f>MIS[[#This Row],[TRADING SYMBOL]]</f>
        <v>SENSEX2552081300PE</v>
      </c>
      <c r="AJ2657" t="str">
        <f>IF(RIGHT(MIS[[#This Row],[Main/Hedge]],4)="MAIN","MAIN","HEDGE")</f>
        <v>MAIN</v>
      </c>
      <c r="AK2657" t="str" cm="1">
        <f t="array" ref="AK2657">_xlfn._xlws.FILTER(Table4[Column1],ISNUMBER(SEARCH(Table4[Column1],MIS[[#This Row],[OrderUniqueIdentifier]])),"")</f>
        <v>MS</v>
      </c>
    </row>
    <row r="2658" spans="1:37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>
        <f>_xlfn.XLOOKUP(MIS[[#This Row],[TRADING SYMBOL]],[1]Sheet1!$D:$D,[1]Sheet1!$C:$C)</f>
        <v>115.45</v>
      </c>
      <c r="AE2658">
        <f>MIS[[#This Row],[OrderAverageTradedPrice]]*MIS[[#This Row],[OrderQuantity]]</f>
        <v>3402</v>
      </c>
      <c r="AF2658">
        <f>MIS[[#This Row],[LTP]]*MIS[[#This Row],[OrderQuantity]]</f>
        <v>2309</v>
      </c>
      <c r="AG2658">
        <f>IF(MIS[[#This Row],[OrderSide]]="SELL",MIS[[#This Row],[VALUE]]-MIS[[#This Row],[LIVE_VALUE]],MIS[[#This Row],[LIVE_VALUE]]-MIS[[#This Row],[VALUE]])</f>
        <v>-1093</v>
      </c>
      <c r="AH2658" t="str" cm="1">
        <f t="array" ref="AH2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8" t="str">
        <f>MIS[[#This Row],[TRADING SYMBOL]]</f>
        <v>SENSEX2552081100PE</v>
      </c>
      <c r="AJ2658" t="str">
        <f>IF(RIGHT(MIS[[#This Row],[Main/Hedge]],4)="MAIN","MAIN","HEDGE")</f>
        <v>MAIN</v>
      </c>
      <c r="AK2658" t="str" cm="1">
        <f t="array" ref="AK2658">_xlfn._xlws.FILTER(Table4[Column1],ISNUMBER(SEARCH(Table4[Column1],MIS[[#This Row],[OrderUniqueIdentifier]])),"")</f>
        <v>MS</v>
      </c>
    </row>
    <row r="2659" spans="1:37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>
        <f>_xlfn.XLOOKUP(MIS[[#This Row],[TRADING SYMBOL]],[1]Sheet1!$D:$D,[1]Sheet1!$C:$C)</f>
        <v>115.45</v>
      </c>
      <c r="AE2659">
        <f>MIS[[#This Row],[OrderAverageTradedPrice]]*MIS[[#This Row],[OrderQuantity]]</f>
        <v>10149</v>
      </c>
      <c r="AF2659">
        <f>MIS[[#This Row],[LTP]]*MIS[[#This Row],[OrderQuantity]]</f>
        <v>6927</v>
      </c>
      <c r="AG2659">
        <f>IF(MIS[[#This Row],[OrderSide]]="SELL",MIS[[#This Row],[VALUE]]-MIS[[#This Row],[LIVE_VALUE]],MIS[[#This Row],[LIVE_VALUE]]-MIS[[#This Row],[VALUE]])</f>
        <v>-3222</v>
      </c>
      <c r="AH2659" t="str" cm="1">
        <f t="array" ref="AH2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9" t="str">
        <f>MIS[[#This Row],[TRADING SYMBOL]]</f>
        <v>SENSEX2552081100PE</v>
      </c>
      <c r="AJ2659" t="str">
        <f>IF(RIGHT(MIS[[#This Row],[Main/Hedge]],4)="MAIN","MAIN","HEDGE")</f>
        <v>MAIN</v>
      </c>
      <c r="AK2659" t="str" cm="1">
        <f t="array" ref="AK2659">_xlfn._xlws.FILTER(Table4[Column1],ISNUMBER(SEARCH(Table4[Column1],MIS[[#This Row],[OrderUniqueIdentifier]])),"")</f>
        <v>MS</v>
      </c>
    </row>
    <row r="2660" spans="1:37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>
        <f>_xlfn.XLOOKUP(MIS[[#This Row],[TRADING SYMBOL]],[1]Sheet1!$D:$D,[1]Sheet1!$C:$C)</f>
        <v>139.94999999999999</v>
      </c>
      <c r="AE2660">
        <f>MIS[[#This Row],[OrderAverageTradedPrice]]*MIS[[#This Row],[OrderQuantity]]</f>
        <v>16346</v>
      </c>
      <c r="AF2660">
        <f>MIS[[#This Row],[LTP]]*MIS[[#This Row],[OrderQuantity]]</f>
        <v>11196</v>
      </c>
      <c r="AG2660">
        <f>IF(MIS[[#This Row],[OrderSide]]="SELL",MIS[[#This Row],[VALUE]]-MIS[[#This Row],[LIVE_VALUE]],MIS[[#This Row],[LIVE_VALUE]]-MIS[[#This Row],[VALUE]])</f>
        <v>-5150</v>
      </c>
      <c r="AH2660" t="str" cm="1">
        <f t="array" ref="AH2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0" t="str">
        <f>MIS[[#This Row],[TRADING SYMBOL]]</f>
        <v>SENSEX2552081300PE</v>
      </c>
      <c r="AJ2660" t="str">
        <f>IF(RIGHT(MIS[[#This Row],[Main/Hedge]],4)="MAIN","MAIN","HEDGE")</f>
        <v>MAIN</v>
      </c>
      <c r="AK2660" t="str" cm="1">
        <f t="array" ref="AK2660">_xlfn._xlws.FILTER(Table4[Column1],ISNUMBER(SEARCH(Table4[Column1],MIS[[#This Row],[OrderUniqueIdentifier]])),"")</f>
        <v>MS</v>
      </c>
    </row>
    <row r="2661" spans="1:37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>
        <f>_xlfn.XLOOKUP(MIS[[#This Row],[TRADING SYMBOL]],[1]Sheet1!$D:$D,[1]Sheet1!$C:$C)</f>
        <v>115.45</v>
      </c>
      <c r="AE2661">
        <f>MIS[[#This Row],[OrderAverageTradedPrice]]*MIS[[#This Row],[OrderQuantity]]</f>
        <v>3408</v>
      </c>
      <c r="AF2661">
        <f>MIS[[#This Row],[LTP]]*MIS[[#This Row],[OrderQuantity]]</f>
        <v>2309</v>
      </c>
      <c r="AG2661">
        <f>IF(MIS[[#This Row],[OrderSide]]="SELL",MIS[[#This Row],[VALUE]]-MIS[[#This Row],[LIVE_VALUE]],MIS[[#This Row],[LIVE_VALUE]]-MIS[[#This Row],[VALUE]])</f>
        <v>-1099</v>
      </c>
      <c r="AH2661" t="str" cm="1">
        <f t="array" ref="AH2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1" t="str">
        <f>MIS[[#This Row],[TRADING SYMBOL]]</f>
        <v>SENSEX2552081100PE</v>
      </c>
      <c r="AJ2661" t="str">
        <f>IF(RIGHT(MIS[[#This Row],[Main/Hedge]],4)="MAIN","MAIN","HEDGE")</f>
        <v>MAIN</v>
      </c>
      <c r="AK2661" t="str" cm="1">
        <f t="array" ref="AK2661">_xlfn._xlws.FILTER(Table4[Column1],ISNUMBER(SEARCH(Table4[Column1],MIS[[#This Row],[OrderUniqueIdentifier]])),"")</f>
        <v>MS</v>
      </c>
    </row>
    <row r="2662" spans="1:37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>
        <f>_xlfn.XLOOKUP(MIS[[#This Row],[TRADING SYMBOL]],[1]Sheet1!$D:$D,[1]Sheet1!$C:$C)</f>
        <v>127.9</v>
      </c>
      <c r="AE2662">
        <f>MIS[[#This Row],[OrderAverageTradedPrice]]*MIS[[#This Row],[OrderQuantity]]</f>
        <v>3732</v>
      </c>
      <c r="AF2662">
        <f>MIS[[#This Row],[LTP]]*MIS[[#This Row],[OrderQuantity]]</f>
        <v>2558</v>
      </c>
      <c r="AG2662">
        <f>IF(MIS[[#This Row],[OrderSide]]="SELL",MIS[[#This Row],[VALUE]]-MIS[[#This Row],[LIVE_VALUE]],MIS[[#This Row],[LIVE_VALUE]]-MIS[[#This Row],[VALUE]])</f>
        <v>-1174</v>
      </c>
      <c r="AH2662" t="str" cm="1">
        <f t="array" ref="AH2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2" t="str">
        <f>MIS[[#This Row],[TRADING SYMBOL]]</f>
        <v>SENSEX2552081200PE</v>
      </c>
      <c r="AJ2662" t="str">
        <f>IF(RIGHT(MIS[[#This Row],[Main/Hedge]],4)="MAIN","MAIN","HEDGE")</f>
        <v>MAIN</v>
      </c>
      <c r="AK2662" t="str" cm="1">
        <f t="array" ref="AK2662">_xlfn._xlws.FILTER(Table4[Column1],ISNUMBER(SEARCH(Table4[Column1],MIS[[#This Row],[OrderUniqueIdentifier]])),"")</f>
        <v>MS</v>
      </c>
    </row>
    <row r="2663" spans="1:37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>
        <f>_xlfn.XLOOKUP(MIS[[#This Row],[TRADING SYMBOL]],[1]Sheet1!$D:$D,[1]Sheet1!$C:$C)</f>
        <v>118.35</v>
      </c>
      <c r="AE2663">
        <f>MIS[[#This Row],[OrderAverageTradedPrice]]*MIS[[#This Row],[OrderQuantity]]</f>
        <v>5848</v>
      </c>
      <c r="AF2663">
        <f>MIS[[#This Row],[LTP]]*MIS[[#This Row],[OrderQuantity]]</f>
        <v>4734</v>
      </c>
      <c r="AG2663">
        <f>IF(MIS[[#This Row],[OrderSide]]="SELL",MIS[[#This Row],[VALUE]]-MIS[[#This Row],[LIVE_VALUE]],MIS[[#This Row],[LIVE_VALUE]]-MIS[[#This Row],[VALUE]])</f>
        <v>-1114</v>
      </c>
      <c r="AH2663" t="str" cm="1">
        <f t="array" ref="AH2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3" t="str">
        <f>MIS[[#This Row],[TRADING SYMBOL]]</f>
        <v>SENSEX2552083400CE</v>
      </c>
      <c r="AJ2663" t="str">
        <f>IF(RIGHT(MIS[[#This Row],[Main/Hedge]],4)="MAIN","MAIN","HEDGE")</f>
        <v>MAIN</v>
      </c>
      <c r="AK2663" t="str" cm="1">
        <f t="array" ref="AK2663">_xlfn._xlws.FILTER(Table4[Column1],ISNUMBER(SEARCH(Table4[Column1],MIS[[#This Row],[OrderUniqueIdentifier]])),"")</f>
        <v>MS</v>
      </c>
    </row>
    <row r="2664" spans="1:37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>
        <f>_xlfn.XLOOKUP(MIS[[#This Row],[TRADING SYMBOL]],[1]Sheet1!$D:$D,[1]Sheet1!$C:$C)</f>
        <v>104.4</v>
      </c>
      <c r="AE2664">
        <f>MIS[[#This Row],[OrderAverageTradedPrice]]*MIS[[#This Row],[OrderQuantity]]</f>
        <v>5117</v>
      </c>
      <c r="AF2664">
        <f>MIS[[#This Row],[LTP]]*MIS[[#This Row],[OrderQuantity]]</f>
        <v>4176</v>
      </c>
      <c r="AG2664">
        <f>IF(MIS[[#This Row],[OrderSide]]="SELL",MIS[[#This Row],[VALUE]]-MIS[[#This Row],[LIVE_VALUE]],MIS[[#This Row],[LIVE_VALUE]]-MIS[[#This Row],[VALUE]])</f>
        <v>-941</v>
      </c>
      <c r="AH2664" t="str" cm="1">
        <f t="array" ref="AH2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4" t="str">
        <f>MIS[[#This Row],[TRADING SYMBOL]]</f>
        <v>SENSEX2552083500CE</v>
      </c>
      <c r="AJ2664" t="str">
        <f>IF(RIGHT(MIS[[#This Row],[Main/Hedge]],4)="MAIN","MAIN","HEDGE")</f>
        <v>MAIN</v>
      </c>
      <c r="AK2664" t="str" cm="1">
        <f t="array" ref="AK2664">_xlfn._xlws.FILTER(Table4[Column1],ISNUMBER(SEARCH(Table4[Column1],MIS[[#This Row],[OrderUniqueIdentifier]])),"")</f>
        <v>MS</v>
      </c>
    </row>
    <row r="2665" spans="1:37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>
        <f>_xlfn.XLOOKUP(MIS[[#This Row],[TRADING SYMBOL]],[1]Sheet1!$D:$D,[1]Sheet1!$C:$C)</f>
        <v>115.45</v>
      </c>
      <c r="AE2665">
        <f>MIS[[#This Row],[OrderAverageTradedPrice]]*MIS[[#This Row],[OrderQuantity]]</f>
        <v>3383</v>
      </c>
      <c r="AF2665">
        <f>MIS[[#This Row],[LTP]]*MIS[[#This Row],[OrderQuantity]]</f>
        <v>2309</v>
      </c>
      <c r="AG2665">
        <f>IF(MIS[[#This Row],[OrderSide]]="SELL",MIS[[#This Row],[VALUE]]-MIS[[#This Row],[LIVE_VALUE]],MIS[[#This Row],[LIVE_VALUE]]-MIS[[#This Row],[VALUE]])</f>
        <v>-1074</v>
      </c>
      <c r="AH2665" t="str" cm="1">
        <f t="array" ref="AH2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5" t="str">
        <f>MIS[[#This Row],[TRADING SYMBOL]]</f>
        <v>SENSEX2552081100PE</v>
      </c>
      <c r="AJ2665" t="str">
        <f>IF(RIGHT(MIS[[#This Row],[Main/Hedge]],4)="MAIN","MAIN","HEDGE")</f>
        <v>MAIN</v>
      </c>
      <c r="AK2665" t="str" cm="1">
        <f t="array" ref="AK2665">_xlfn._xlws.FILTER(Table4[Column1],ISNUMBER(SEARCH(Table4[Column1],MIS[[#This Row],[OrderUniqueIdentifier]])),"")</f>
        <v>MS</v>
      </c>
    </row>
    <row r="2666" spans="1:37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>
        <f>_xlfn.XLOOKUP(MIS[[#This Row],[TRADING SYMBOL]],[1]Sheet1!$D:$D,[1]Sheet1!$C:$C)</f>
        <v>104.4</v>
      </c>
      <c r="AE2666">
        <f>MIS[[#This Row],[OrderAverageTradedPrice]]*MIS[[#This Row],[OrderQuantity]]</f>
        <v>2581</v>
      </c>
      <c r="AF2666">
        <f>MIS[[#This Row],[LTP]]*MIS[[#This Row],[OrderQuantity]]</f>
        <v>2088</v>
      </c>
      <c r="AG2666">
        <f>IF(MIS[[#This Row],[OrderSide]]="SELL",MIS[[#This Row],[VALUE]]-MIS[[#This Row],[LIVE_VALUE]],MIS[[#This Row],[LIVE_VALUE]]-MIS[[#This Row],[VALUE]])</f>
        <v>-493</v>
      </c>
      <c r="AH2666" t="str" cm="1">
        <f t="array" ref="AH2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6" t="str">
        <f>MIS[[#This Row],[TRADING SYMBOL]]</f>
        <v>SENSEX2552083500CE</v>
      </c>
      <c r="AJ2666" t="str">
        <f>IF(RIGHT(MIS[[#This Row],[Main/Hedge]],4)="MAIN","MAIN","HEDGE")</f>
        <v>MAIN</v>
      </c>
      <c r="AK2666" t="str" cm="1">
        <f t="array" ref="AK2666">_xlfn._xlws.FILTER(Table4[Column1],ISNUMBER(SEARCH(Table4[Column1],MIS[[#This Row],[OrderUniqueIdentifier]])),"")</f>
        <v>MS</v>
      </c>
    </row>
    <row r="2667" spans="1:37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>
        <f>_xlfn.XLOOKUP(MIS[[#This Row],[TRADING SYMBOL]],[1]Sheet1!$D:$D,[1]Sheet1!$C:$C)</f>
        <v>104.4</v>
      </c>
      <c r="AE2667">
        <f>MIS[[#This Row],[OrderAverageTradedPrice]]*MIS[[#This Row],[OrderQuantity]]</f>
        <v>2571</v>
      </c>
      <c r="AF2667">
        <f>MIS[[#This Row],[LTP]]*MIS[[#This Row],[OrderQuantity]]</f>
        <v>2088</v>
      </c>
      <c r="AG2667">
        <f>IF(MIS[[#This Row],[OrderSide]]="SELL",MIS[[#This Row],[VALUE]]-MIS[[#This Row],[LIVE_VALUE]],MIS[[#This Row],[LIVE_VALUE]]-MIS[[#This Row],[VALUE]])</f>
        <v>-483</v>
      </c>
      <c r="AH2667" t="str" cm="1">
        <f t="array" ref="AH2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7" t="str">
        <f>MIS[[#This Row],[TRADING SYMBOL]]</f>
        <v>SENSEX2552083500CE</v>
      </c>
      <c r="AJ2667" t="str">
        <f>IF(RIGHT(MIS[[#This Row],[Main/Hedge]],4)="MAIN","MAIN","HEDGE")</f>
        <v>MAIN</v>
      </c>
      <c r="AK2667" t="str" cm="1">
        <f t="array" ref="AK2667">_xlfn._xlws.FILTER(Table4[Column1],ISNUMBER(SEARCH(Table4[Column1],MIS[[#This Row],[OrderUniqueIdentifier]])),"")</f>
        <v>MS</v>
      </c>
    </row>
    <row r="2668" spans="1:37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>
        <f>_xlfn.XLOOKUP(MIS[[#This Row],[TRADING SYMBOL]],[1]Sheet1!$D:$D,[1]Sheet1!$C:$C)</f>
        <v>139.94999999999999</v>
      </c>
      <c r="AE2668">
        <f>MIS[[#This Row],[OrderAverageTradedPrice]]*MIS[[#This Row],[OrderQuantity]]</f>
        <v>4087</v>
      </c>
      <c r="AF2668">
        <f>MIS[[#This Row],[LTP]]*MIS[[#This Row],[OrderQuantity]]</f>
        <v>2799</v>
      </c>
      <c r="AG2668">
        <f>IF(MIS[[#This Row],[OrderSide]]="SELL",MIS[[#This Row],[VALUE]]-MIS[[#This Row],[LIVE_VALUE]],MIS[[#This Row],[LIVE_VALUE]]-MIS[[#This Row],[VALUE]])</f>
        <v>-1288</v>
      </c>
      <c r="AH2668" t="str" cm="1">
        <f t="array" ref="AH2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8" t="str">
        <f>MIS[[#This Row],[TRADING SYMBOL]]</f>
        <v>SENSEX2552081300PE</v>
      </c>
      <c r="AJ2668" t="str">
        <f>IF(RIGHT(MIS[[#This Row],[Main/Hedge]],4)="MAIN","MAIN","HEDGE")</f>
        <v>MAIN</v>
      </c>
      <c r="AK2668" t="str" cm="1">
        <f t="array" ref="AK2668">_xlfn._xlws.FILTER(Table4[Column1],ISNUMBER(SEARCH(Table4[Column1],MIS[[#This Row],[OrderUniqueIdentifier]])),"")</f>
        <v>MS</v>
      </c>
    </row>
    <row r="2669" spans="1:37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>
        <f>_xlfn.XLOOKUP(MIS[[#This Row],[TRADING SYMBOL]],[1]Sheet1!$D:$D,[1]Sheet1!$C:$C)</f>
        <v>139.94999999999999</v>
      </c>
      <c r="AE2669">
        <f>MIS[[#This Row],[OrderAverageTradedPrice]]*MIS[[#This Row],[OrderQuantity]]</f>
        <v>20413</v>
      </c>
      <c r="AF2669">
        <f>MIS[[#This Row],[LTP]]*MIS[[#This Row],[OrderQuantity]]</f>
        <v>13994.999999999998</v>
      </c>
      <c r="AG2669">
        <f>IF(MIS[[#This Row],[OrderSide]]="SELL",MIS[[#This Row],[VALUE]]-MIS[[#This Row],[LIVE_VALUE]],MIS[[#This Row],[LIVE_VALUE]]-MIS[[#This Row],[VALUE]])</f>
        <v>-6418.0000000000018</v>
      </c>
      <c r="AH2669" t="str" cm="1">
        <f t="array" ref="AH2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9" t="str">
        <f>MIS[[#This Row],[TRADING SYMBOL]]</f>
        <v>SENSEX2552081300PE</v>
      </c>
      <c r="AJ2669" t="str">
        <f>IF(RIGHT(MIS[[#This Row],[Main/Hedge]],4)="MAIN","MAIN","HEDGE")</f>
        <v>MAIN</v>
      </c>
      <c r="AK2669" t="str" cm="1">
        <f t="array" ref="AK2669">_xlfn._xlws.FILTER(Table4[Column1],ISNUMBER(SEARCH(Table4[Column1],MIS[[#This Row],[OrderUniqueIdentifier]])),"")</f>
        <v>MS</v>
      </c>
    </row>
    <row r="2670" spans="1:37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>
        <f>_xlfn.XLOOKUP(MIS[[#This Row],[TRADING SYMBOL]],[1]Sheet1!$D:$D,[1]Sheet1!$C:$C)</f>
        <v>104.4</v>
      </c>
      <c r="AE2670">
        <f>MIS[[#This Row],[OrderAverageTradedPrice]]*MIS[[#This Row],[OrderQuantity]]</f>
        <v>2585</v>
      </c>
      <c r="AF2670">
        <f>MIS[[#This Row],[LTP]]*MIS[[#This Row],[OrderQuantity]]</f>
        <v>2088</v>
      </c>
      <c r="AG2670">
        <f>IF(MIS[[#This Row],[OrderSide]]="SELL",MIS[[#This Row],[VALUE]]-MIS[[#This Row],[LIVE_VALUE]],MIS[[#This Row],[LIVE_VALUE]]-MIS[[#This Row],[VALUE]])</f>
        <v>-497</v>
      </c>
      <c r="AH2670" t="str" cm="1">
        <f t="array" ref="AH2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0" t="str">
        <f>MIS[[#This Row],[TRADING SYMBOL]]</f>
        <v>SENSEX2552083500CE</v>
      </c>
      <c r="AJ2670" t="str">
        <f>IF(RIGHT(MIS[[#This Row],[Main/Hedge]],4)="MAIN","MAIN","HEDGE")</f>
        <v>MAIN</v>
      </c>
      <c r="AK2670" t="str" cm="1">
        <f t="array" ref="AK2670">_xlfn._xlws.FILTER(Table4[Column1],ISNUMBER(SEARCH(Table4[Column1],MIS[[#This Row],[OrderUniqueIdentifier]])),"")</f>
        <v>MS</v>
      </c>
    </row>
    <row r="2671" spans="1:37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>
        <f>_xlfn.XLOOKUP(MIS[[#This Row],[TRADING SYMBOL]],[1]Sheet1!$D:$D,[1]Sheet1!$C:$C)</f>
        <v>104.4</v>
      </c>
      <c r="AE2671">
        <f>MIS[[#This Row],[OrderAverageTradedPrice]]*MIS[[#This Row],[OrderQuantity]]</f>
        <v>2572</v>
      </c>
      <c r="AF2671">
        <f>MIS[[#This Row],[LTP]]*MIS[[#This Row],[OrderQuantity]]</f>
        <v>2088</v>
      </c>
      <c r="AG2671">
        <f>IF(MIS[[#This Row],[OrderSide]]="SELL",MIS[[#This Row],[VALUE]]-MIS[[#This Row],[LIVE_VALUE]],MIS[[#This Row],[LIVE_VALUE]]-MIS[[#This Row],[VALUE]])</f>
        <v>-484</v>
      </c>
      <c r="AH2671" t="str" cm="1">
        <f t="array" ref="AH2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1" t="str">
        <f>MIS[[#This Row],[TRADING SYMBOL]]</f>
        <v>SENSEX2552083500CE</v>
      </c>
      <c r="AJ2671" t="str">
        <f>IF(RIGHT(MIS[[#This Row],[Main/Hedge]],4)="MAIN","MAIN","HEDGE")</f>
        <v>MAIN</v>
      </c>
      <c r="AK2671" t="str" cm="1">
        <f t="array" ref="AK2671">_xlfn._xlws.FILTER(Table4[Column1],ISNUMBER(SEARCH(Table4[Column1],MIS[[#This Row],[OrderUniqueIdentifier]])),"")</f>
        <v>MS</v>
      </c>
    </row>
    <row r="2672" spans="1:37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>
        <f>_xlfn.XLOOKUP(MIS[[#This Row],[TRADING SYMBOL]],[1]Sheet1!$D:$D,[1]Sheet1!$C:$C)</f>
        <v>139.94999999999999</v>
      </c>
      <c r="AE2672">
        <f>MIS[[#This Row],[OrderAverageTradedPrice]]*MIS[[#This Row],[OrderQuantity]]</f>
        <v>4089</v>
      </c>
      <c r="AF2672">
        <f>MIS[[#This Row],[LTP]]*MIS[[#This Row],[OrderQuantity]]</f>
        <v>2799</v>
      </c>
      <c r="AG2672">
        <f>IF(MIS[[#This Row],[OrderSide]]="SELL",MIS[[#This Row],[VALUE]]-MIS[[#This Row],[LIVE_VALUE]],MIS[[#This Row],[LIVE_VALUE]]-MIS[[#This Row],[VALUE]])</f>
        <v>-1290</v>
      </c>
      <c r="AH2672" t="str" cm="1">
        <f t="array" ref="AH2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2" t="str">
        <f>MIS[[#This Row],[TRADING SYMBOL]]</f>
        <v>SENSEX2552081300PE</v>
      </c>
      <c r="AJ2672" t="str">
        <f>IF(RIGHT(MIS[[#This Row],[Main/Hedge]],4)="MAIN","MAIN","HEDGE")</f>
        <v>MAIN</v>
      </c>
      <c r="AK2672" t="str" cm="1">
        <f t="array" ref="AK2672">_xlfn._xlws.FILTER(Table4[Column1],ISNUMBER(SEARCH(Table4[Column1],MIS[[#This Row],[OrderUniqueIdentifier]])),"")</f>
        <v>MS</v>
      </c>
    </row>
    <row r="2673" spans="1:37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>
        <f>_xlfn.XLOOKUP(MIS[[#This Row],[TRADING SYMBOL]],[1]Sheet1!$D:$D,[1]Sheet1!$C:$C)</f>
        <v>139.94999999999999</v>
      </c>
      <c r="AE2673">
        <f>MIS[[#This Row],[OrderAverageTradedPrice]]*MIS[[#This Row],[OrderQuantity]]</f>
        <v>8188</v>
      </c>
      <c r="AF2673">
        <f>MIS[[#This Row],[LTP]]*MIS[[#This Row],[OrderQuantity]]</f>
        <v>5598</v>
      </c>
      <c r="AG2673">
        <f>IF(MIS[[#This Row],[OrderSide]]="SELL",MIS[[#This Row],[VALUE]]-MIS[[#This Row],[LIVE_VALUE]],MIS[[#This Row],[LIVE_VALUE]]-MIS[[#This Row],[VALUE]])</f>
        <v>-2590</v>
      </c>
      <c r="AH2673" t="str" cm="1">
        <f t="array" ref="AH2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3" t="str">
        <f>MIS[[#This Row],[TRADING SYMBOL]]</f>
        <v>SENSEX2552081300PE</v>
      </c>
      <c r="AJ2673" t="str">
        <f>IF(RIGHT(MIS[[#This Row],[Main/Hedge]],4)="MAIN","MAIN","HEDGE")</f>
        <v>MAIN</v>
      </c>
      <c r="AK2673" t="str" cm="1">
        <f t="array" ref="AK2673">_xlfn._xlws.FILTER(Table4[Column1],ISNUMBER(SEARCH(Table4[Column1],MIS[[#This Row],[OrderUniqueIdentifier]])),"")</f>
        <v>MS</v>
      </c>
    </row>
    <row r="2674" spans="1:37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>
        <f>_xlfn.XLOOKUP(MIS[[#This Row],[TRADING SYMBOL]],[1]Sheet1!$D:$D,[1]Sheet1!$C:$C)</f>
        <v>115.45</v>
      </c>
      <c r="AE2674">
        <f>MIS[[#This Row],[OrderAverageTradedPrice]]*MIS[[#This Row],[OrderQuantity]]</f>
        <v>6804</v>
      </c>
      <c r="AF2674">
        <f>MIS[[#This Row],[LTP]]*MIS[[#This Row],[OrderQuantity]]</f>
        <v>4618</v>
      </c>
      <c r="AG2674">
        <f>IF(MIS[[#This Row],[OrderSide]]="SELL",MIS[[#This Row],[VALUE]]-MIS[[#This Row],[LIVE_VALUE]],MIS[[#This Row],[LIVE_VALUE]]-MIS[[#This Row],[VALUE]])</f>
        <v>-2186</v>
      </c>
      <c r="AH2674" t="str" cm="1">
        <f t="array" ref="AH2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4" t="str">
        <f>MIS[[#This Row],[TRADING SYMBOL]]</f>
        <v>SENSEX2552081100PE</v>
      </c>
      <c r="AJ2674" t="str">
        <f>IF(RIGHT(MIS[[#This Row],[Main/Hedge]],4)="MAIN","MAIN","HEDGE")</f>
        <v>MAIN</v>
      </c>
      <c r="AK2674" t="str" cm="1">
        <f t="array" ref="AK2674">_xlfn._xlws.FILTER(Table4[Column1],ISNUMBER(SEARCH(Table4[Column1],MIS[[#This Row],[OrderUniqueIdentifier]])),"")</f>
        <v>MS</v>
      </c>
    </row>
    <row r="2675" spans="1:37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>
        <f>_xlfn.XLOOKUP(MIS[[#This Row],[TRADING SYMBOL]],[1]Sheet1!$D:$D,[1]Sheet1!$C:$C)</f>
        <v>127.9</v>
      </c>
      <c r="AE2675">
        <f>MIS[[#This Row],[OrderAverageTradedPrice]]*MIS[[#This Row],[OrderQuantity]]</f>
        <v>3730</v>
      </c>
      <c r="AF2675">
        <f>MIS[[#This Row],[LTP]]*MIS[[#This Row],[OrderQuantity]]</f>
        <v>2558</v>
      </c>
      <c r="AG2675">
        <f>IF(MIS[[#This Row],[OrderSide]]="SELL",MIS[[#This Row],[VALUE]]-MIS[[#This Row],[LIVE_VALUE]],MIS[[#This Row],[LIVE_VALUE]]-MIS[[#This Row],[VALUE]])</f>
        <v>-1172</v>
      </c>
      <c r="AH2675" t="str" cm="1">
        <f t="array" ref="AH2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5" t="str">
        <f>MIS[[#This Row],[TRADING SYMBOL]]</f>
        <v>SENSEX2552081200PE</v>
      </c>
      <c r="AJ2675" t="str">
        <f>IF(RIGHT(MIS[[#This Row],[Main/Hedge]],4)="MAIN","MAIN","HEDGE")</f>
        <v>MAIN</v>
      </c>
      <c r="AK2675" t="str" cm="1">
        <f t="array" ref="AK2675">_xlfn._xlws.FILTER(Table4[Column1],ISNUMBER(SEARCH(Table4[Column1],MIS[[#This Row],[OrderUniqueIdentifier]])),"")</f>
        <v>MS</v>
      </c>
    </row>
    <row r="2676" spans="1:37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>
        <f>_xlfn.XLOOKUP(MIS[[#This Row],[TRADING SYMBOL]],[1]Sheet1!$D:$D,[1]Sheet1!$C:$C)</f>
        <v>127.9</v>
      </c>
      <c r="AE2676">
        <f>MIS[[#This Row],[OrderAverageTradedPrice]]*MIS[[#This Row],[OrderQuantity]]</f>
        <v>18639</v>
      </c>
      <c r="AF2676">
        <f>MIS[[#This Row],[LTP]]*MIS[[#This Row],[OrderQuantity]]</f>
        <v>12790</v>
      </c>
      <c r="AG2676">
        <f>IF(MIS[[#This Row],[OrderSide]]="SELL",MIS[[#This Row],[VALUE]]-MIS[[#This Row],[LIVE_VALUE]],MIS[[#This Row],[LIVE_VALUE]]-MIS[[#This Row],[VALUE]])</f>
        <v>-5849</v>
      </c>
      <c r="AH2676" t="str" cm="1">
        <f t="array" ref="AH2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6" t="str">
        <f>MIS[[#This Row],[TRADING SYMBOL]]</f>
        <v>SENSEX2552081200PE</v>
      </c>
      <c r="AJ2676" t="str">
        <f>IF(RIGHT(MIS[[#This Row],[Main/Hedge]],4)="MAIN","MAIN","HEDGE")</f>
        <v>MAIN</v>
      </c>
      <c r="AK2676" t="str" cm="1">
        <f t="array" ref="AK2676">_xlfn._xlws.FILTER(Table4[Column1],ISNUMBER(SEARCH(Table4[Column1],MIS[[#This Row],[OrderUniqueIdentifier]])),"")</f>
        <v>MS</v>
      </c>
    </row>
    <row r="2677" spans="1:37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>
        <f>_xlfn.XLOOKUP(MIS[[#This Row],[TRADING SYMBOL]],[1]Sheet1!$D:$D,[1]Sheet1!$C:$C)</f>
        <v>115.45</v>
      </c>
      <c r="AE2677">
        <f>MIS[[#This Row],[OrderAverageTradedPrice]]*MIS[[#This Row],[OrderQuantity]]</f>
        <v>13578</v>
      </c>
      <c r="AF2677">
        <f>MIS[[#This Row],[LTP]]*MIS[[#This Row],[OrderQuantity]]</f>
        <v>9236</v>
      </c>
      <c r="AG2677">
        <f>IF(MIS[[#This Row],[OrderSide]]="SELL",MIS[[#This Row],[VALUE]]-MIS[[#This Row],[LIVE_VALUE]],MIS[[#This Row],[LIVE_VALUE]]-MIS[[#This Row],[VALUE]])</f>
        <v>-4342</v>
      </c>
      <c r="AH2677" t="str" cm="1">
        <f t="array" ref="AH2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7" t="str">
        <f>MIS[[#This Row],[TRADING SYMBOL]]</f>
        <v>SENSEX2552081100PE</v>
      </c>
      <c r="AJ2677" t="str">
        <f>IF(RIGHT(MIS[[#This Row],[Main/Hedge]],4)="MAIN","MAIN","HEDGE")</f>
        <v>MAIN</v>
      </c>
      <c r="AK2677" t="str" cm="1">
        <f t="array" ref="AK2677">_xlfn._xlws.FILTER(Table4[Column1],ISNUMBER(SEARCH(Table4[Column1],MIS[[#This Row],[OrderUniqueIdentifier]])),"")</f>
        <v>MS</v>
      </c>
    </row>
    <row r="2678" spans="1:37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>
        <f>_xlfn.XLOOKUP(MIS[[#This Row],[TRADING SYMBOL]],[1]Sheet1!$D:$D,[1]Sheet1!$C:$C)</f>
        <v>127.9</v>
      </c>
      <c r="AE2678">
        <f>MIS[[#This Row],[OrderAverageTradedPrice]]*MIS[[#This Row],[OrderQuantity]]</f>
        <v>14909</v>
      </c>
      <c r="AF2678">
        <f>MIS[[#This Row],[LTP]]*MIS[[#This Row],[OrderQuantity]]</f>
        <v>10232</v>
      </c>
      <c r="AG2678">
        <f>IF(MIS[[#This Row],[OrderSide]]="SELL",MIS[[#This Row],[VALUE]]-MIS[[#This Row],[LIVE_VALUE]],MIS[[#This Row],[LIVE_VALUE]]-MIS[[#This Row],[VALUE]])</f>
        <v>-4677</v>
      </c>
      <c r="AH2678" t="str" cm="1">
        <f t="array" ref="AH2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8" t="str">
        <f>MIS[[#This Row],[TRADING SYMBOL]]</f>
        <v>SENSEX2552081200PE</v>
      </c>
      <c r="AJ2678" t="str">
        <f>IF(RIGHT(MIS[[#This Row],[Main/Hedge]],4)="MAIN","MAIN","HEDGE")</f>
        <v>MAIN</v>
      </c>
      <c r="AK2678" t="str" cm="1">
        <f t="array" ref="AK2678">_xlfn._xlws.FILTER(Table4[Column1],ISNUMBER(SEARCH(Table4[Column1],MIS[[#This Row],[OrderUniqueIdentifier]])),"")</f>
        <v>MS</v>
      </c>
    </row>
    <row r="2679" spans="1:37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>
        <f>_xlfn.XLOOKUP(MIS[[#This Row],[TRADING SYMBOL]],[1]Sheet1!$D:$D,[1]Sheet1!$C:$C)</f>
        <v>118.35</v>
      </c>
      <c r="AE2679">
        <f>MIS[[#This Row],[OrderAverageTradedPrice]]*MIS[[#This Row],[OrderQuantity]]</f>
        <v>2919</v>
      </c>
      <c r="AF2679">
        <f>MIS[[#This Row],[LTP]]*MIS[[#This Row],[OrderQuantity]]</f>
        <v>2367</v>
      </c>
      <c r="AG2679">
        <f>IF(MIS[[#This Row],[OrderSide]]="SELL",MIS[[#This Row],[VALUE]]-MIS[[#This Row],[LIVE_VALUE]],MIS[[#This Row],[LIVE_VALUE]]-MIS[[#This Row],[VALUE]])</f>
        <v>-552</v>
      </c>
      <c r="AH2679" t="str" cm="1">
        <f t="array" ref="AH2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9" t="str">
        <f>MIS[[#This Row],[TRADING SYMBOL]]</f>
        <v>SENSEX2552083400CE</v>
      </c>
      <c r="AJ2679" t="str">
        <f>IF(RIGHT(MIS[[#This Row],[Main/Hedge]],4)="MAIN","MAIN","HEDGE")</f>
        <v>MAIN</v>
      </c>
      <c r="AK2679" t="str" cm="1">
        <f t="array" ref="AK2679">_xlfn._xlws.FILTER(Table4[Column1],ISNUMBER(SEARCH(Table4[Column1],MIS[[#This Row],[OrderUniqueIdentifier]])),"")</f>
        <v>MS</v>
      </c>
    </row>
    <row r="2680" spans="1:37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>
        <f>_xlfn.XLOOKUP(MIS[[#This Row],[TRADING SYMBOL]],[1]Sheet1!$D:$D,[1]Sheet1!$C:$C)</f>
        <v>104.4</v>
      </c>
      <c r="AE2680">
        <f>MIS[[#This Row],[OrderAverageTradedPrice]]*MIS[[#This Row],[OrderQuantity]]</f>
        <v>2570</v>
      </c>
      <c r="AF2680">
        <f>MIS[[#This Row],[LTP]]*MIS[[#This Row],[OrderQuantity]]</f>
        <v>2088</v>
      </c>
      <c r="AG2680">
        <f>IF(MIS[[#This Row],[OrderSide]]="SELL",MIS[[#This Row],[VALUE]]-MIS[[#This Row],[LIVE_VALUE]],MIS[[#This Row],[LIVE_VALUE]]-MIS[[#This Row],[VALUE]])</f>
        <v>-482</v>
      </c>
      <c r="AH2680" t="str" cm="1">
        <f t="array" ref="AH2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0" t="str">
        <f>MIS[[#This Row],[TRADING SYMBOL]]</f>
        <v>SENSEX2552083500CE</v>
      </c>
      <c r="AJ2680" t="str">
        <f>IF(RIGHT(MIS[[#This Row],[Main/Hedge]],4)="MAIN","MAIN","HEDGE")</f>
        <v>MAIN</v>
      </c>
      <c r="AK2680" t="str" cm="1">
        <f t="array" ref="AK2680">_xlfn._xlws.FILTER(Table4[Column1],ISNUMBER(SEARCH(Table4[Column1],MIS[[#This Row],[OrderUniqueIdentifier]])),"")</f>
        <v>MS</v>
      </c>
    </row>
    <row r="2681" spans="1:37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>
        <f>_xlfn.XLOOKUP(MIS[[#This Row],[TRADING SYMBOL]],[1]Sheet1!$D:$D,[1]Sheet1!$C:$C)</f>
        <v>127.9</v>
      </c>
      <c r="AE2681">
        <f>MIS[[#This Row],[OrderAverageTradedPrice]]*MIS[[#This Row],[OrderQuantity]]</f>
        <v>37175</v>
      </c>
      <c r="AF2681">
        <f>MIS[[#This Row],[LTP]]*MIS[[#This Row],[OrderQuantity]]</f>
        <v>25580</v>
      </c>
      <c r="AG2681">
        <f>IF(MIS[[#This Row],[OrderSide]]="SELL",MIS[[#This Row],[VALUE]]-MIS[[#This Row],[LIVE_VALUE]],MIS[[#This Row],[LIVE_VALUE]]-MIS[[#This Row],[VALUE]])</f>
        <v>-11595</v>
      </c>
      <c r="AH2681" t="str" cm="1">
        <f t="array" ref="AH2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1" t="str">
        <f>MIS[[#This Row],[TRADING SYMBOL]]</f>
        <v>SENSEX2552081200PE</v>
      </c>
      <c r="AJ2681" t="str">
        <f>IF(RIGHT(MIS[[#This Row],[Main/Hedge]],4)="MAIN","MAIN","HEDGE")</f>
        <v>MAIN</v>
      </c>
      <c r="AK2681" t="str" cm="1">
        <f t="array" ref="AK2681">_xlfn._xlws.FILTER(Table4[Column1],ISNUMBER(SEARCH(Table4[Column1],MIS[[#This Row],[OrderUniqueIdentifier]])),"")</f>
        <v>MS</v>
      </c>
    </row>
    <row r="2682" spans="1:37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>
        <f>_xlfn.XLOOKUP(MIS[[#This Row],[TRADING SYMBOL]],[1]Sheet1!$D:$D,[1]Sheet1!$C:$C)</f>
        <v>127.9</v>
      </c>
      <c r="AE2682">
        <f>MIS[[#This Row],[OrderAverageTradedPrice]]*MIS[[#This Row],[OrderQuantity]]</f>
        <v>3726</v>
      </c>
      <c r="AF2682">
        <f>MIS[[#This Row],[LTP]]*MIS[[#This Row],[OrderQuantity]]</f>
        <v>2558</v>
      </c>
      <c r="AG2682">
        <f>IF(MIS[[#This Row],[OrderSide]]="SELL",MIS[[#This Row],[VALUE]]-MIS[[#This Row],[LIVE_VALUE]],MIS[[#This Row],[LIVE_VALUE]]-MIS[[#This Row],[VALUE]])</f>
        <v>-1168</v>
      </c>
      <c r="AH2682" t="str" cm="1">
        <f t="array" ref="AH2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2" t="str">
        <f>MIS[[#This Row],[TRADING SYMBOL]]</f>
        <v>SENSEX2552081200PE</v>
      </c>
      <c r="AJ2682" t="str">
        <f>IF(RIGHT(MIS[[#This Row],[Main/Hedge]],4)="MAIN","MAIN","HEDGE")</f>
        <v>MAIN</v>
      </c>
      <c r="AK2682" t="str" cm="1">
        <f t="array" ref="AK2682">_xlfn._xlws.FILTER(Table4[Column1],ISNUMBER(SEARCH(Table4[Column1],MIS[[#This Row],[OrderUniqueIdentifier]])),"")</f>
        <v>MS</v>
      </c>
    </row>
    <row r="2683" spans="1:37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>
        <f>_xlfn.XLOOKUP(MIS[[#This Row],[TRADING SYMBOL]],[1]Sheet1!$D:$D,[1]Sheet1!$C:$C)</f>
        <v>127.9</v>
      </c>
      <c r="AE2683">
        <f>MIS[[#This Row],[OrderAverageTradedPrice]]*MIS[[#This Row],[OrderQuantity]]</f>
        <v>3721</v>
      </c>
      <c r="AF2683">
        <f>MIS[[#This Row],[LTP]]*MIS[[#This Row],[OrderQuantity]]</f>
        <v>2558</v>
      </c>
      <c r="AG2683">
        <f>IF(MIS[[#This Row],[OrderSide]]="SELL",MIS[[#This Row],[VALUE]]-MIS[[#This Row],[LIVE_VALUE]],MIS[[#This Row],[LIVE_VALUE]]-MIS[[#This Row],[VALUE]])</f>
        <v>-1163</v>
      </c>
      <c r="AH2683" t="str" cm="1">
        <f t="array" ref="AH2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3" t="str">
        <f>MIS[[#This Row],[TRADING SYMBOL]]</f>
        <v>SENSEX2552081200PE</v>
      </c>
      <c r="AJ2683" t="str">
        <f>IF(RIGHT(MIS[[#This Row],[Main/Hedge]],4)="MAIN","MAIN","HEDGE")</f>
        <v>MAIN</v>
      </c>
      <c r="AK2683" t="str" cm="1">
        <f t="array" ref="AK2683">_xlfn._xlws.FILTER(Table4[Column1],ISNUMBER(SEARCH(Table4[Column1],MIS[[#This Row],[OrderUniqueIdentifier]])),"")</f>
        <v>MS</v>
      </c>
    </row>
    <row r="2684" spans="1:37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>
        <f>_xlfn.XLOOKUP(MIS[[#This Row],[TRADING SYMBOL]],[1]Sheet1!$D:$D,[1]Sheet1!$C:$C)</f>
        <v>139.94999999999999</v>
      </c>
      <c r="AE2684">
        <f>MIS[[#This Row],[OrderAverageTradedPrice]]*MIS[[#This Row],[OrderQuantity]]</f>
        <v>16358</v>
      </c>
      <c r="AF2684">
        <f>MIS[[#This Row],[LTP]]*MIS[[#This Row],[OrderQuantity]]</f>
        <v>11196</v>
      </c>
      <c r="AG2684">
        <f>IF(MIS[[#This Row],[OrderSide]]="SELL",MIS[[#This Row],[VALUE]]-MIS[[#This Row],[LIVE_VALUE]],MIS[[#This Row],[LIVE_VALUE]]-MIS[[#This Row],[VALUE]])</f>
        <v>-5162</v>
      </c>
      <c r="AH2684" t="str" cm="1">
        <f t="array" ref="AH2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4" t="str">
        <f>MIS[[#This Row],[TRADING SYMBOL]]</f>
        <v>SENSEX2552081300PE</v>
      </c>
      <c r="AJ2684" t="str">
        <f>IF(RIGHT(MIS[[#This Row],[Main/Hedge]],4)="MAIN","MAIN","HEDGE")</f>
        <v>MAIN</v>
      </c>
      <c r="AK2684" t="str" cm="1">
        <f t="array" ref="AK2684">_xlfn._xlws.FILTER(Table4[Column1],ISNUMBER(SEARCH(Table4[Column1],MIS[[#This Row],[OrderUniqueIdentifier]])),"")</f>
        <v>MS</v>
      </c>
    </row>
    <row r="2685" spans="1:37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>
        <f>_xlfn.XLOOKUP(MIS[[#This Row],[TRADING SYMBOL]],[1]Sheet1!$D:$D,[1]Sheet1!$C:$C)</f>
        <v>115.45</v>
      </c>
      <c r="AE2685">
        <f>MIS[[#This Row],[OrderAverageTradedPrice]]*MIS[[#This Row],[OrderQuantity]]</f>
        <v>6778</v>
      </c>
      <c r="AF2685">
        <f>MIS[[#This Row],[LTP]]*MIS[[#This Row],[OrderQuantity]]</f>
        <v>4618</v>
      </c>
      <c r="AG2685">
        <f>IF(MIS[[#This Row],[OrderSide]]="SELL",MIS[[#This Row],[VALUE]]-MIS[[#This Row],[LIVE_VALUE]],MIS[[#This Row],[LIVE_VALUE]]-MIS[[#This Row],[VALUE]])</f>
        <v>-2160</v>
      </c>
      <c r="AH2685" t="str" cm="1">
        <f t="array" ref="AH2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5" t="str">
        <f>MIS[[#This Row],[TRADING SYMBOL]]</f>
        <v>SENSEX2552081100PE</v>
      </c>
      <c r="AJ2685" t="str">
        <f>IF(RIGHT(MIS[[#This Row],[Main/Hedge]],4)="MAIN","MAIN","HEDGE")</f>
        <v>MAIN</v>
      </c>
      <c r="AK2685" t="str" cm="1">
        <f t="array" ref="AK2685">_xlfn._xlws.FILTER(Table4[Column1],ISNUMBER(SEARCH(Table4[Column1],MIS[[#This Row],[OrderUniqueIdentifier]])),"")</f>
        <v>MS</v>
      </c>
    </row>
    <row r="2686" spans="1:37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>
        <f>_xlfn.XLOOKUP(MIS[[#This Row],[TRADING SYMBOL]],[1]Sheet1!$D:$D,[1]Sheet1!$C:$C)</f>
        <v>139.94999999999999</v>
      </c>
      <c r="AE2686">
        <f>MIS[[#This Row],[OrderAverageTradedPrice]]*MIS[[#This Row],[OrderQuantity]]</f>
        <v>8164</v>
      </c>
      <c r="AF2686">
        <f>MIS[[#This Row],[LTP]]*MIS[[#This Row],[OrderQuantity]]</f>
        <v>5598</v>
      </c>
      <c r="AG2686">
        <f>IF(MIS[[#This Row],[OrderSide]]="SELL",MIS[[#This Row],[VALUE]]-MIS[[#This Row],[LIVE_VALUE]],MIS[[#This Row],[LIVE_VALUE]]-MIS[[#This Row],[VALUE]])</f>
        <v>-2566</v>
      </c>
      <c r="AH2686" t="str" cm="1">
        <f t="array" ref="AH2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6" t="str">
        <f>MIS[[#This Row],[TRADING SYMBOL]]</f>
        <v>SENSEX2552081300PE</v>
      </c>
      <c r="AJ2686" t="str">
        <f>IF(RIGHT(MIS[[#This Row],[Main/Hedge]],4)="MAIN","MAIN","HEDGE")</f>
        <v>MAIN</v>
      </c>
      <c r="AK2686" t="str" cm="1">
        <f t="array" ref="AK2686">_xlfn._xlws.FILTER(Table4[Column1],ISNUMBER(SEARCH(Table4[Column1],MIS[[#This Row],[OrderUniqueIdentifier]])),"")</f>
        <v>MS</v>
      </c>
    </row>
    <row r="2687" spans="1:37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>
        <f>_xlfn.XLOOKUP(MIS[[#This Row],[TRADING SYMBOL]],[1]Sheet1!$D:$D,[1]Sheet1!$C:$C)</f>
        <v>115.45</v>
      </c>
      <c r="AE2687">
        <f>MIS[[#This Row],[OrderAverageTradedPrice]]*MIS[[#This Row],[OrderQuantity]]</f>
        <v>3397</v>
      </c>
      <c r="AF2687">
        <f>MIS[[#This Row],[LTP]]*MIS[[#This Row],[OrderQuantity]]</f>
        <v>2309</v>
      </c>
      <c r="AG2687">
        <f>IF(MIS[[#This Row],[OrderSide]]="SELL",MIS[[#This Row],[VALUE]]-MIS[[#This Row],[LIVE_VALUE]],MIS[[#This Row],[LIVE_VALUE]]-MIS[[#This Row],[VALUE]])</f>
        <v>-1088</v>
      </c>
      <c r="AH2687" t="str" cm="1">
        <f t="array" ref="AH2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7" t="str">
        <f>MIS[[#This Row],[TRADING SYMBOL]]</f>
        <v>SENSEX2552081100PE</v>
      </c>
      <c r="AJ2687" t="str">
        <f>IF(RIGHT(MIS[[#This Row],[Main/Hedge]],4)="MAIN","MAIN","HEDGE")</f>
        <v>MAIN</v>
      </c>
      <c r="AK2687" t="str" cm="1">
        <f t="array" ref="AK2687">_xlfn._xlws.FILTER(Table4[Column1],ISNUMBER(SEARCH(Table4[Column1],MIS[[#This Row],[OrderUniqueIdentifier]])),"")</f>
        <v>MS</v>
      </c>
    </row>
    <row r="2688" spans="1:37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>
        <f>_xlfn.XLOOKUP(MIS[[#This Row],[TRADING SYMBOL]],[1]Sheet1!$D:$D,[1]Sheet1!$C:$C)</f>
        <v>127.9</v>
      </c>
      <c r="AE2688">
        <f>MIS[[#This Row],[OrderAverageTradedPrice]]*MIS[[#This Row],[OrderQuantity]]</f>
        <v>11185.99999999998</v>
      </c>
      <c r="AF2688">
        <f>MIS[[#This Row],[LTP]]*MIS[[#This Row],[OrderQuantity]]</f>
        <v>7674</v>
      </c>
      <c r="AG2688">
        <f>IF(MIS[[#This Row],[OrderSide]]="SELL",MIS[[#This Row],[VALUE]]-MIS[[#This Row],[LIVE_VALUE]],MIS[[#This Row],[LIVE_VALUE]]-MIS[[#This Row],[VALUE]])</f>
        <v>-3511.99999999998</v>
      </c>
      <c r="AH2688" t="str" cm="1">
        <f t="array" ref="AH2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8" t="str">
        <f>MIS[[#This Row],[TRADING SYMBOL]]</f>
        <v>SENSEX2552081200PE</v>
      </c>
      <c r="AJ2688" t="str">
        <f>IF(RIGHT(MIS[[#This Row],[Main/Hedge]],4)="MAIN","MAIN","HEDGE")</f>
        <v>MAIN</v>
      </c>
      <c r="AK2688" t="str" cm="1">
        <f t="array" ref="AK2688">_xlfn._xlws.FILTER(Table4[Column1],ISNUMBER(SEARCH(Table4[Column1],MIS[[#This Row],[OrderUniqueIdentifier]])),"")</f>
        <v>MS</v>
      </c>
    </row>
    <row r="2689" spans="1:37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>
        <f>_xlfn.XLOOKUP(MIS[[#This Row],[TRADING SYMBOL]],[1]Sheet1!$D:$D,[1]Sheet1!$C:$C)</f>
        <v>127.9</v>
      </c>
      <c r="AE2689">
        <f>MIS[[#This Row],[OrderAverageTradedPrice]]*MIS[[#This Row],[OrderQuantity]]</f>
        <v>29722</v>
      </c>
      <c r="AF2689">
        <f>MIS[[#This Row],[LTP]]*MIS[[#This Row],[OrderQuantity]]</f>
        <v>20464</v>
      </c>
      <c r="AG2689">
        <f>IF(MIS[[#This Row],[OrderSide]]="SELL",MIS[[#This Row],[VALUE]]-MIS[[#This Row],[LIVE_VALUE]],MIS[[#This Row],[LIVE_VALUE]]-MIS[[#This Row],[VALUE]])</f>
        <v>-9258</v>
      </c>
      <c r="AH2689" t="str" cm="1">
        <f t="array" ref="AH2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9" t="str">
        <f>MIS[[#This Row],[TRADING SYMBOL]]</f>
        <v>SENSEX2552081200PE</v>
      </c>
      <c r="AJ2689" t="str">
        <f>IF(RIGHT(MIS[[#This Row],[Main/Hedge]],4)="MAIN","MAIN","HEDGE")</f>
        <v>MAIN</v>
      </c>
      <c r="AK2689" t="str" cm="1">
        <f t="array" ref="AK2689">_xlfn._xlws.FILTER(Table4[Column1],ISNUMBER(SEARCH(Table4[Column1],MIS[[#This Row],[OrderUniqueIdentifier]])),"")</f>
        <v>MS</v>
      </c>
    </row>
    <row r="2690" spans="1:37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>
        <f>_xlfn.XLOOKUP(MIS[[#This Row],[TRADING SYMBOL]],[1]Sheet1!$D:$D,[1]Sheet1!$C:$C)</f>
        <v>127.9</v>
      </c>
      <c r="AE2690">
        <f>MIS[[#This Row],[OrderAverageTradedPrice]]*MIS[[#This Row],[OrderQuantity]]</f>
        <v>7446</v>
      </c>
      <c r="AF2690">
        <f>MIS[[#This Row],[LTP]]*MIS[[#This Row],[OrderQuantity]]</f>
        <v>5116</v>
      </c>
      <c r="AG2690">
        <f>IF(MIS[[#This Row],[OrderSide]]="SELL",MIS[[#This Row],[VALUE]]-MIS[[#This Row],[LIVE_VALUE]],MIS[[#This Row],[LIVE_VALUE]]-MIS[[#This Row],[VALUE]])</f>
        <v>-2330</v>
      </c>
      <c r="AH2690" t="str" cm="1">
        <f t="array" ref="AH2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0" t="str">
        <f>MIS[[#This Row],[TRADING SYMBOL]]</f>
        <v>SENSEX2552081200PE</v>
      </c>
      <c r="AJ2690" t="str">
        <f>IF(RIGHT(MIS[[#This Row],[Main/Hedge]],4)="MAIN","MAIN","HEDGE")</f>
        <v>MAIN</v>
      </c>
      <c r="AK2690" t="str" cm="1">
        <f t="array" ref="AK2690">_xlfn._xlws.FILTER(Table4[Column1],ISNUMBER(SEARCH(Table4[Column1],MIS[[#This Row],[OrderUniqueIdentifier]])),"")</f>
        <v>MS</v>
      </c>
    </row>
    <row r="2691" spans="1:37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>
        <f>_xlfn.XLOOKUP(MIS[[#This Row],[TRADING SYMBOL]],[1]Sheet1!$D:$D,[1]Sheet1!$C:$C)</f>
        <v>139.94999999999999</v>
      </c>
      <c r="AE2691">
        <f>MIS[[#This Row],[OrderAverageTradedPrice]]*MIS[[#This Row],[OrderQuantity]]</f>
        <v>8138</v>
      </c>
      <c r="AF2691">
        <f>MIS[[#This Row],[LTP]]*MIS[[#This Row],[OrderQuantity]]</f>
        <v>5598</v>
      </c>
      <c r="AG2691">
        <f>IF(MIS[[#This Row],[OrderSide]]="SELL",MIS[[#This Row],[VALUE]]-MIS[[#This Row],[LIVE_VALUE]],MIS[[#This Row],[LIVE_VALUE]]-MIS[[#This Row],[VALUE]])</f>
        <v>-2540</v>
      </c>
      <c r="AH2691" t="str" cm="1">
        <f t="array" ref="AH2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1" t="str">
        <f>MIS[[#This Row],[TRADING SYMBOL]]</f>
        <v>SENSEX2552081300PE</v>
      </c>
      <c r="AJ2691" t="str">
        <f>IF(RIGHT(MIS[[#This Row],[Main/Hedge]],4)="MAIN","MAIN","HEDGE")</f>
        <v>MAIN</v>
      </c>
      <c r="AK2691" t="str" cm="1">
        <f t="array" ref="AK2691">_xlfn._xlws.FILTER(Table4[Column1],ISNUMBER(SEARCH(Table4[Column1],MIS[[#This Row],[OrderUniqueIdentifier]])),"")</f>
        <v>MS</v>
      </c>
    </row>
    <row r="2692" spans="1:37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>
        <f>_xlfn.XLOOKUP(MIS[[#This Row],[TRADING SYMBOL]],[1]Sheet1!$D:$D,[1]Sheet1!$C:$C)</f>
        <v>118.35</v>
      </c>
      <c r="AE2692">
        <f>MIS[[#This Row],[OrderAverageTradedPrice]]*MIS[[#This Row],[OrderQuantity]]</f>
        <v>2936</v>
      </c>
      <c r="AF2692">
        <f>MIS[[#This Row],[LTP]]*MIS[[#This Row],[OrderQuantity]]</f>
        <v>2367</v>
      </c>
      <c r="AG2692">
        <f>IF(MIS[[#This Row],[OrderSide]]="SELL",MIS[[#This Row],[VALUE]]-MIS[[#This Row],[LIVE_VALUE]],MIS[[#This Row],[LIVE_VALUE]]-MIS[[#This Row],[VALUE]])</f>
        <v>-569</v>
      </c>
      <c r="AH2692" t="str" cm="1">
        <f t="array" ref="AH2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2" t="str">
        <f>MIS[[#This Row],[TRADING SYMBOL]]</f>
        <v>SENSEX2552083400CE</v>
      </c>
      <c r="AJ2692" t="str">
        <f>IF(RIGHT(MIS[[#This Row],[Main/Hedge]],4)="MAIN","MAIN","HEDGE")</f>
        <v>MAIN</v>
      </c>
      <c r="AK2692" t="str" cm="1">
        <f t="array" ref="AK2692">_xlfn._xlws.FILTER(Table4[Column1],ISNUMBER(SEARCH(Table4[Column1],MIS[[#This Row],[OrderUniqueIdentifier]])),"")</f>
        <v>MS</v>
      </c>
    </row>
    <row r="2693" spans="1:37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>
        <f>_xlfn.XLOOKUP(MIS[[#This Row],[TRADING SYMBOL]],[1]Sheet1!$D:$D,[1]Sheet1!$C:$C)</f>
        <v>115.45</v>
      </c>
      <c r="AE2693">
        <f>MIS[[#This Row],[OrderAverageTradedPrice]]*MIS[[#This Row],[OrderQuantity]]</f>
        <v>23795.99999999992</v>
      </c>
      <c r="AF2693">
        <f>MIS[[#This Row],[LTP]]*MIS[[#This Row],[OrderQuantity]]</f>
        <v>16163</v>
      </c>
      <c r="AG2693">
        <f>IF(MIS[[#This Row],[OrderSide]]="SELL",MIS[[#This Row],[VALUE]]-MIS[[#This Row],[LIVE_VALUE]],MIS[[#This Row],[LIVE_VALUE]]-MIS[[#This Row],[VALUE]])</f>
        <v>-7632.99999999992</v>
      </c>
      <c r="AH2693" t="str" cm="1">
        <f t="array" ref="AH2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3" t="str">
        <f>MIS[[#This Row],[TRADING SYMBOL]]</f>
        <v>SENSEX2552081100PE</v>
      </c>
      <c r="AJ2693" t="str">
        <f>IF(RIGHT(MIS[[#This Row],[Main/Hedge]],4)="MAIN","MAIN","HEDGE")</f>
        <v>MAIN</v>
      </c>
      <c r="AK2693" t="str" cm="1">
        <f t="array" ref="AK2693">_xlfn._xlws.FILTER(Table4[Column1],ISNUMBER(SEARCH(Table4[Column1],MIS[[#This Row],[OrderUniqueIdentifier]])),"")</f>
        <v>MS</v>
      </c>
    </row>
    <row r="2694" spans="1:37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>
        <f>_xlfn.XLOOKUP(MIS[[#This Row],[TRADING SYMBOL]],[1]Sheet1!$D:$D,[1]Sheet1!$C:$C)</f>
        <v>127.9</v>
      </c>
      <c r="AE2694">
        <f>MIS[[#This Row],[OrderAverageTradedPrice]]*MIS[[#This Row],[OrderQuantity]]</f>
        <v>26120.999999999938</v>
      </c>
      <c r="AF2694">
        <f>MIS[[#This Row],[LTP]]*MIS[[#This Row],[OrderQuantity]]</f>
        <v>17906</v>
      </c>
      <c r="AG2694">
        <f>IF(MIS[[#This Row],[OrderSide]]="SELL",MIS[[#This Row],[VALUE]]-MIS[[#This Row],[LIVE_VALUE]],MIS[[#This Row],[LIVE_VALUE]]-MIS[[#This Row],[VALUE]])</f>
        <v>-8214.9999999999382</v>
      </c>
      <c r="AH2694" t="str" cm="1">
        <f t="array" ref="AH2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4" t="str">
        <f>MIS[[#This Row],[TRADING SYMBOL]]</f>
        <v>SENSEX2552081200PE</v>
      </c>
      <c r="AJ2694" t="str">
        <f>IF(RIGHT(MIS[[#This Row],[Main/Hedge]],4)="MAIN","MAIN","HEDGE")</f>
        <v>MAIN</v>
      </c>
      <c r="AK2694" t="str" cm="1">
        <f t="array" ref="AK2694">_xlfn._xlws.FILTER(Table4[Column1],ISNUMBER(SEARCH(Table4[Column1],MIS[[#This Row],[OrderUniqueIdentifier]])),"")</f>
        <v>MS</v>
      </c>
    </row>
    <row r="2695" spans="1:37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>
        <f>_xlfn.XLOOKUP(MIS[[#This Row],[TRADING SYMBOL]],[1]Sheet1!$D:$D,[1]Sheet1!$C:$C)</f>
        <v>118.35</v>
      </c>
      <c r="AE2695">
        <f>MIS[[#This Row],[OrderAverageTradedPrice]]*MIS[[#This Row],[OrderQuantity]]</f>
        <v>2916</v>
      </c>
      <c r="AF2695">
        <f>MIS[[#This Row],[LTP]]*MIS[[#This Row],[OrderQuantity]]</f>
        <v>2367</v>
      </c>
      <c r="AG2695">
        <f>IF(MIS[[#This Row],[OrderSide]]="SELL",MIS[[#This Row],[VALUE]]-MIS[[#This Row],[LIVE_VALUE]],MIS[[#This Row],[LIVE_VALUE]]-MIS[[#This Row],[VALUE]])</f>
        <v>-549</v>
      </c>
      <c r="AH2695" t="str" cm="1">
        <f t="array" ref="AH2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5" t="str">
        <f>MIS[[#This Row],[TRADING SYMBOL]]</f>
        <v>SENSEX2552083400CE</v>
      </c>
      <c r="AJ2695" t="str">
        <f>IF(RIGHT(MIS[[#This Row],[Main/Hedge]],4)="MAIN","MAIN","HEDGE")</f>
        <v>MAIN</v>
      </c>
      <c r="AK2695" t="str" cm="1">
        <f t="array" ref="AK2695">_xlfn._xlws.FILTER(Table4[Column1],ISNUMBER(SEARCH(Table4[Column1],MIS[[#This Row],[OrderUniqueIdentifier]])),"")</f>
        <v>MS</v>
      </c>
    </row>
    <row r="2696" spans="1:37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>
        <f>_xlfn.XLOOKUP(MIS[[#This Row],[TRADING SYMBOL]],[1]Sheet1!$D:$D,[1]Sheet1!$C:$C)</f>
        <v>104.4</v>
      </c>
      <c r="AE2696">
        <f>MIS[[#This Row],[OrderAverageTradedPrice]]*MIS[[#This Row],[OrderQuantity]]</f>
        <v>2571</v>
      </c>
      <c r="AF2696">
        <f>MIS[[#This Row],[LTP]]*MIS[[#This Row],[OrderQuantity]]</f>
        <v>2088</v>
      </c>
      <c r="AG2696">
        <f>IF(MIS[[#This Row],[OrderSide]]="SELL",MIS[[#This Row],[VALUE]]-MIS[[#This Row],[LIVE_VALUE]],MIS[[#This Row],[LIVE_VALUE]]-MIS[[#This Row],[VALUE]])</f>
        <v>-483</v>
      </c>
      <c r="AH2696" t="str" cm="1">
        <f t="array" ref="AH2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6" t="str">
        <f>MIS[[#This Row],[TRADING SYMBOL]]</f>
        <v>SENSEX2552083500CE</v>
      </c>
      <c r="AJ2696" t="str">
        <f>IF(RIGHT(MIS[[#This Row],[Main/Hedge]],4)="MAIN","MAIN","HEDGE")</f>
        <v>MAIN</v>
      </c>
      <c r="AK2696" t="str" cm="1">
        <f t="array" ref="AK2696">_xlfn._xlws.FILTER(Table4[Column1],ISNUMBER(SEARCH(Table4[Column1],MIS[[#This Row],[OrderUniqueIdentifier]])),"")</f>
        <v>MS</v>
      </c>
    </row>
    <row r="2697" spans="1:37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>
        <f>_xlfn.XLOOKUP(MIS[[#This Row],[TRADING SYMBOL]],[1]Sheet1!$D:$D,[1]Sheet1!$C:$C)</f>
        <v>127.9</v>
      </c>
      <c r="AE2697">
        <f>MIS[[#This Row],[OrderAverageTradedPrice]]*MIS[[#This Row],[OrderQuantity]]</f>
        <v>7469</v>
      </c>
      <c r="AF2697">
        <f>MIS[[#This Row],[LTP]]*MIS[[#This Row],[OrderQuantity]]</f>
        <v>5116</v>
      </c>
      <c r="AG2697">
        <f>IF(MIS[[#This Row],[OrderSide]]="SELL",MIS[[#This Row],[VALUE]]-MIS[[#This Row],[LIVE_VALUE]],MIS[[#This Row],[LIVE_VALUE]]-MIS[[#This Row],[VALUE]])</f>
        <v>-2353</v>
      </c>
      <c r="AH2697" t="str" cm="1">
        <f t="array" ref="AH2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7" t="str">
        <f>MIS[[#This Row],[TRADING SYMBOL]]</f>
        <v>SENSEX2552081200PE</v>
      </c>
      <c r="AJ2697" t="str">
        <f>IF(RIGHT(MIS[[#This Row],[Main/Hedge]],4)="MAIN","MAIN","HEDGE")</f>
        <v>MAIN</v>
      </c>
      <c r="AK2697" t="str" cm="1">
        <f t="array" ref="AK2697">_xlfn._xlws.FILTER(Table4[Column1],ISNUMBER(SEARCH(Table4[Column1],MIS[[#This Row],[OrderUniqueIdentifier]])),"")</f>
        <v>MS</v>
      </c>
    </row>
    <row r="2698" spans="1:37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>
        <f>_xlfn.XLOOKUP(MIS[[#This Row],[TRADING SYMBOL]],[1]Sheet1!$D:$D,[1]Sheet1!$C:$C)</f>
        <v>127.9</v>
      </c>
      <c r="AE2698">
        <f>MIS[[#This Row],[OrderAverageTradedPrice]]*MIS[[#This Row],[OrderQuantity]]</f>
        <v>3735</v>
      </c>
      <c r="AF2698">
        <f>MIS[[#This Row],[LTP]]*MIS[[#This Row],[OrderQuantity]]</f>
        <v>2558</v>
      </c>
      <c r="AG2698">
        <f>IF(MIS[[#This Row],[OrderSide]]="SELL",MIS[[#This Row],[VALUE]]-MIS[[#This Row],[LIVE_VALUE]],MIS[[#This Row],[LIVE_VALUE]]-MIS[[#This Row],[VALUE]])</f>
        <v>-1177</v>
      </c>
      <c r="AH2698" t="str" cm="1">
        <f t="array" ref="AH2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8" t="str">
        <f>MIS[[#This Row],[TRADING SYMBOL]]</f>
        <v>SENSEX2552081200PE</v>
      </c>
      <c r="AJ2698" t="str">
        <f>IF(RIGHT(MIS[[#This Row],[Main/Hedge]],4)="MAIN","MAIN","HEDGE")</f>
        <v>MAIN</v>
      </c>
      <c r="AK2698" t="str" cm="1">
        <f t="array" ref="AK2698">_xlfn._xlws.FILTER(Table4[Column1],ISNUMBER(SEARCH(Table4[Column1],MIS[[#This Row],[OrderUniqueIdentifier]])),"")</f>
        <v>MS</v>
      </c>
    </row>
    <row r="2699" spans="1:37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>
        <f>_xlfn.XLOOKUP(MIS[[#This Row],[TRADING SYMBOL]],[1]Sheet1!$D:$D,[1]Sheet1!$C:$C)</f>
        <v>115.45</v>
      </c>
      <c r="AE2699">
        <f>MIS[[#This Row],[OrderAverageTradedPrice]]*MIS[[#This Row],[OrderQuantity]]</f>
        <v>20394.99999999996</v>
      </c>
      <c r="AF2699">
        <f>MIS[[#This Row],[LTP]]*MIS[[#This Row],[OrderQuantity]]</f>
        <v>13854</v>
      </c>
      <c r="AG2699">
        <f>IF(MIS[[#This Row],[OrderSide]]="SELL",MIS[[#This Row],[VALUE]]-MIS[[#This Row],[LIVE_VALUE]],MIS[[#This Row],[LIVE_VALUE]]-MIS[[#This Row],[VALUE]])</f>
        <v>-6540.99999999996</v>
      </c>
      <c r="AH2699" t="str" cm="1">
        <f t="array" ref="AH2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9" t="str">
        <f>MIS[[#This Row],[TRADING SYMBOL]]</f>
        <v>SENSEX2552081100PE</v>
      </c>
      <c r="AJ2699" t="str">
        <f>IF(RIGHT(MIS[[#This Row],[Main/Hedge]],4)="MAIN","MAIN","HEDGE")</f>
        <v>MAIN</v>
      </c>
      <c r="AK2699" t="str" cm="1">
        <f t="array" ref="AK2699">_xlfn._xlws.FILTER(Table4[Column1],ISNUMBER(SEARCH(Table4[Column1],MIS[[#This Row],[OrderUniqueIdentifier]])),"")</f>
        <v>MS</v>
      </c>
    </row>
    <row r="2700" spans="1:37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>
        <f>_xlfn.XLOOKUP(MIS[[#This Row],[TRADING SYMBOL]],[1]Sheet1!$D:$D,[1]Sheet1!$C:$C)</f>
        <v>104.4</v>
      </c>
      <c r="AE2700">
        <f>MIS[[#This Row],[OrderAverageTradedPrice]]*MIS[[#This Row],[OrderQuantity]]</f>
        <v>2581</v>
      </c>
      <c r="AF2700">
        <f>MIS[[#This Row],[LTP]]*MIS[[#This Row],[OrderQuantity]]</f>
        <v>2088</v>
      </c>
      <c r="AG2700">
        <f>IF(MIS[[#This Row],[OrderSide]]="SELL",MIS[[#This Row],[VALUE]]-MIS[[#This Row],[LIVE_VALUE]],MIS[[#This Row],[LIVE_VALUE]]-MIS[[#This Row],[VALUE]])</f>
        <v>-493</v>
      </c>
      <c r="AH2700" t="str" cm="1">
        <f t="array" ref="AH2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0" t="str">
        <f>MIS[[#This Row],[TRADING SYMBOL]]</f>
        <v>SENSEX2552083500CE</v>
      </c>
      <c r="AJ2700" t="str">
        <f>IF(RIGHT(MIS[[#This Row],[Main/Hedge]],4)="MAIN","MAIN","HEDGE")</f>
        <v>MAIN</v>
      </c>
      <c r="AK2700" t="str" cm="1">
        <f t="array" ref="AK2700">_xlfn._xlws.FILTER(Table4[Column1],ISNUMBER(SEARCH(Table4[Column1],MIS[[#This Row],[OrderUniqueIdentifier]])),"")</f>
        <v>MS</v>
      </c>
    </row>
    <row r="2701" spans="1:37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>
        <f>_xlfn.XLOOKUP(MIS[[#This Row],[TRADING SYMBOL]],[1]Sheet1!$D:$D,[1]Sheet1!$C:$C)</f>
        <v>115.45</v>
      </c>
      <c r="AE2701">
        <f>MIS[[#This Row],[OrderAverageTradedPrice]]*MIS[[#This Row],[OrderQuantity]]</f>
        <v>3400</v>
      </c>
      <c r="AF2701">
        <f>MIS[[#This Row],[LTP]]*MIS[[#This Row],[OrderQuantity]]</f>
        <v>2309</v>
      </c>
      <c r="AG2701">
        <f>IF(MIS[[#This Row],[OrderSide]]="SELL",MIS[[#This Row],[VALUE]]-MIS[[#This Row],[LIVE_VALUE]],MIS[[#This Row],[LIVE_VALUE]]-MIS[[#This Row],[VALUE]])</f>
        <v>-1091</v>
      </c>
      <c r="AH2701" t="str" cm="1">
        <f t="array" ref="AH2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1" t="str">
        <f>MIS[[#This Row],[TRADING SYMBOL]]</f>
        <v>SENSEX2552081100PE</v>
      </c>
      <c r="AJ2701" t="str">
        <f>IF(RIGHT(MIS[[#This Row],[Main/Hedge]],4)="MAIN","MAIN","HEDGE")</f>
        <v>MAIN</v>
      </c>
      <c r="AK2701" t="str" cm="1">
        <f t="array" ref="AK2701">_xlfn._xlws.FILTER(Table4[Column1],ISNUMBER(SEARCH(Table4[Column1],MIS[[#This Row],[OrderUniqueIdentifier]])),"")</f>
        <v>MS</v>
      </c>
    </row>
    <row r="2702" spans="1:37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>
        <f>_xlfn.XLOOKUP(MIS[[#This Row],[TRADING SYMBOL]],[1]Sheet1!$D:$D,[1]Sheet1!$C:$C)</f>
        <v>127.9</v>
      </c>
      <c r="AE2702">
        <f>MIS[[#This Row],[OrderAverageTradedPrice]]*MIS[[#This Row],[OrderQuantity]]</f>
        <v>3735</v>
      </c>
      <c r="AF2702">
        <f>MIS[[#This Row],[LTP]]*MIS[[#This Row],[OrderQuantity]]</f>
        <v>2558</v>
      </c>
      <c r="AG2702">
        <f>IF(MIS[[#This Row],[OrderSide]]="SELL",MIS[[#This Row],[VALUE]]-MIS[[#This Row],[LIVE_VALUE]],MIS[[#This Row],[LIVE_VALUE]]-MIS[[#This Row],[VALUE]])</f>
        <v>-1177</v>
      </c>
      <c r="AH2702" t="str" cm="1">
        <f t="array" ref="AH2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2" t="str">
        <f>MIS[[#This Row],[TRADING SYMBOL]]</f>
        <v>SENSEX2552081200PE</v>
      </c>
      <c r="AJ2702" t="str">
        <f>IF(RIGHT(MIS[[#This Row],[Main/Hedge]],4)="MAIN","MAIN","HEDGE")</f>
        <v>MAIN</v>
      </c>
      <c r="AK2702" t="str" cm="1">
        <f t="array" ref="AK2702">_xlfn._xlws.FILTER(Table4[Column1],ISNUMBER(SEARCH(Table4[Column1],MIS[[#This Row],[OrderUniqueIdentifier]])),"")</f>
        <v>MS</v>
      </c>
    </row>
    <row r="2703" spans="1:37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>
        <f>_xlfn.XLOOKUP(MIS[[#This Row],[TRADING SYMBOL]],[1]Sheet1!$D:$D,[1]Sheet1!$C:$C)</f>
        <v>115.45</v>
      </c>
      <c r="AE2703">
        <f>MIS[[#This Row],[OrderAverageTradedPrice]]*MIS[[#This Row],[OrderQuantity]]</f>
        <v>6800</v>
      </c>
      <c r="AF2703">
        <f>MIS[[#This Row],[LTP]]*MIS[[#This Row],[OrderQuantity]]</f>
        <v>4618</v>
      </c>
      <c r="AG2703">
        <f>IF(MIS[[#This Row],[OrderSide]]="SELL",MIS[[#This Row],[VALUE]]-MIS[[#This Row],[LIVE_VALUE]],MIS[[#This Row],[LIVE_VALUE]]-MIS[[#This Row],[VALUE]])</f>
        <v>-2182</v>
      </c>
      <c r="AH2703" t="str" cm="1">
        <f t="array" ref="AH2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3" t="str">
        <f>MIS[[#This Row],[TRADING SYMBOL]]</f>
        <v>SENSEX2552081100PE</v>
      </c>
      <c r="AJ2703" t="str">
        <f>IF(RIGHT(MIS[[#This Row],[Main/Hedge]],4)="MAIN","MAIN","HEDGE")</f>
        <v>MAIN</v>
      </c>
      <c r="AK2703" t="str" cm="1">
        <f t="array" ref="AK2703">_xlfn._xlws.FILTER(Table4[Column1],ISNUMBER(SEARCH(Table4[Column1],MIS[[#This Row],[OrderUniqueIdentifier]])),"")</f>
        <v>MS</v>
      </c>
    </row>
    <row r="2704" spans="1:37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>
        <f>_xlfn.XLOOKUP(MIS[[#This Row],[TRADING SYMBOL]],[1]Sheet1!$D:$D,[1]Sheet1!$C:$C)</f>
        <v>127.9</v>
      </c>
      <c r="AE2704">
        <f>MIS[[#This Row],[OrderAverageTradedPrice]]*MIS[[#This Row],[OrderQuantity]]</f>
        <v>7462</v>
      </c>
      <c r="AF2704">
        <f>MIS[[#This Row],[LTP]]*MIS[[#This Row],[OrderQuantity]]</f>
        <v>5116</v>
      </c>
      <c r="AG2704">
        <f>IF(MIS[[#This Row],[OrderSide]]="SELL",MIS[[#This Row],[VALUE]]-MIS[[#This Row],[LIVE_VALUE]],MIS[[#This Row],[LIVE_VALUE]]-MIS[[#This Row],[VALUE]])</f>
        <v>-2346</v>
      </c>
      <c r="AH2704" t="str" cm="1">
        <f t="array" ref="AH2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4" t="str">
        <f>MIS[[#This Row],[TRADING SYMBOL]]</f>
        <v>SENSEX2552081200PE</v>
      </c>
      <c r="AJ2704" t="str">
        <f>IF(RIGHT(MIS[[#This Row],[Main/Hedge]],4)="MAIN","MAIN","HEDGE")</f>
        <v>MAIN</v>
      </c>
      <c r="AK2704" t="str" cm="1">
        <f t="array" ref="AK2704">_xlfn._xlws.FILTER(Table4[Column1],ISNUMBER(SEARCH(Table4[Column1],MIS[[#This Row],[OrderUniqueIdentifier]])),"")</f>
        <v>MS</v>
      </c>
    </row>
    <row r="2705" spans="1:37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>
        <f>_xlfn.XLOOKUP(MIS[[#This Row],[TRADING SYMBOL]],[1]Sheet1!$D:$D,[1]Sheet1!$C:$C)</f>
        <v>104.4</v>
      </c>
      <c r="AE2705">
        <f>MIS[[#This Row],[OrderAverageTradedPrice]]*MIS[[#This Row],[OrderQuantity]]</f>
        <v>2559</v>
      </c>
      <c r="AF2705">
        <f>MIS[[#This Row],[LTP]]*MIS[[#This Row],[OrderQuantity]]</f>
        <v>2088</v>
      </c>
      <c r="AG2705">
        <f>IF(MIS[[#This Row],[OrderSide]]="SELL",MIS[[#This Row],[VALUE]]-MIS[[#This Row],[LIVE_VALUE]],MIS[[#This Row],[LIVE_VALUE]]-MIS[[#This Row],[VALUE]])</f>
        <v>-471</v>
      </c>
      <c r="AH2705" t="str" cm="1">
        <f t="array" ref="AH2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5" t="str">
        <f>MIS[[#This Row],[TRADING SYMBOL]]</f>
        <v>SENSEX2552083500CE</v>
      </c>
      <c r="AJ2705" t="str">
        <f>IF(RIGHT(MIS[[#This Row],[Main/Hedge]],4)="MAIN","MAIN","HEDGE")</f>
        <v>MAIN</v>
      </c>
      <c r="AK2705" t="str" cm="1">
        <f t="array" ref="AK2705">_xlfn._xlws.FILTER(Table4[Column1],ISNUMBER(SEARCH(Table4[Column1],MIS[[#This Row],[OrderUniqueIdentifier]])),"")</f>
        <v>MS</v>
      </c>
    </row>
    <row r="2706" spans="1:37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>
        <f>_xlfn.XLOOKUP(MIS[[#This Row],[TRADING SYMBOL]],[1]Sheet1!$D:$D,[1]Sheet1!$C:$C)</f>
        <v>139.94999999999999</v>
      </c>
      <c r="AE2706">
        <f>MIS[[#This Row],[OrderAverageTradedPrice]]*MIS[[#This Row],[OrderQuantity]]</f>
        <v>4089</v>
      </c>
      <c r="AF2706">
        <f>MIS[[#This Row],[LTP]]*MIS[[#This Row],[OrderQuantity]]</f>
        <v>2799</v>
      </c>
      <c r="AG2706">
        <f>IF(MIS[[#This Row],[OrderSide]]="SELL",MIS[[#This Row],[VALUE]]-MIS[[#This Row],[LIVE_VALUE]],MIS[[#This Row],[LIVE_VALUE]]-MIS[[#This Row],[VALUE]])</f>
        <v>-1290</v>
      </c>
      <c r="AH2706" t="str" cm="1">
        <f t="array" ref="AH2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6" t="str">
        <f>MIS[[#This Row],[TRADING SYMBOL]]</f>
        <v>SENSEX2552081300PE</v>
      </c>
      <c r="AJ2706" t="str">
        <f>IF(RIGHT(MIS[[#This Row],[Main/Hedge]],4)="MAIN","MAIN","HEDGE")</f>
        <v>MAIN</v>
      </c>
      <c r="AK2706" t="str" cm="1">
        <f t="array" ref="AK2706">_xlfn._xlws.FILTER(Table4[Column1],ISNUMBER(SEARCH(Table4[Column1],MIS[[#This Row],[OrderUniqueIdentifier]])),"")</f>
        <v>MS</v>
      </c>
    </row>
    <row r="2707" spans="1:37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>
        <f>_xlfn.XLOOKUP(MIS[[#This Row],[TRADING SYMBOL]],[1]Sheet1!$D:$D,[1]Sheet1!$C:$C)</f>
        <v>139.94999999999999</v>
      </c>
      <c r="AE2707">
        <f>MIS[[#This Row],[OrderAverageTradedPrice]]*MIS[[#This Row],[OrderQuantity]]</f>
        <v>4086</v>
      </c>
      <c r="AF2707">
        <f>MIS[[#This Row],[LTP]]*MIS[[#This Row],[OrderQuantity]]</f>
        <v>2799</v>
      </c>
      <c r="AG2707">
        <f>IF(MIS[[#This Row],[OrderSide]]="SELL",MIS[[#This Row],[VALUE]]-MIS[[#This Row],[LIVE_VALUE]],MIS[[#This Row],[LIVE_VALUE]]-MIS[[#This Row],[VALUE]])</f>
        <v>-1287</v>
      </c>
      <c r="AH2707" t="str" cm="1">
        <f t="array" ref="AH2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7" t="str">
        <f>MIS[[#This Row],[TRADING SYMBOL]]</f>
        <v>SENSEX2552081300PE</v>
      </c>
      <c r="AJ2707" t="str">
        <f>IF(RIGHT(MIS[[#This Row],[Main/Hedge]],4)="MAIN","MAIN","HEDGE")</f>
        <v>MAIN</v>
      </c>
      <c r="AK2707" t="str" cm="1">
        <f t="array" ref="AK2707">_xlfn._xlws.FILTER(Table4[Column1],ISNUMBER(SEARCH(Table4[Column1],MIS[[#This Row],[OrderUniqueIdentifier]])),"")</f>
        <v>MS</v>
      </c>
    </row>
    <row r="2708" spans="1:37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>
        <f>_xlfn.XLOOKUP(MIS[[#This Row],[TRADING SYMBOL]],[1]Sheet1!$D:$D,[1]Sheet1!$C:$C)</f>
        <v>115.45</v>
      </c>
      <c r="AE2708">
        <f>MIS[[#This Row],[OrderAverageTradedPrice]]*MIS[[#This Row],[OrderQuantity]]</f>
        <v>13592</v>
      </c>
      <c r="AF2708">
        <f>MIS[[#This Row],[LTP]]*MIS[[#This Row],[OrderQuantity]]</f>
        <v>9236</v>
      </c>
      <c r="AG2708">
        <f>IF(MIS[[#This Row],[OrderSide]]="SELL",MIS[[#This Row],[VALUE]]-MIS[[#This Row],[LIVE_VALUE]],MIS[[#This Row],[LIVE_VALUE]]-MIS[[#This Row],[VALUE]])</f>
        <v>-4356</v>
      </c>
      <c r="AH2708" t="str" cm="1">
        <f t="array" ref="AH2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8" t="str">
        <f>MIS[[#This Row],[TRADING SYMBOL]]</f>
        <v>SENSEX2552081100PE</v>
      </c>
      <c r="AJ2708" t="str">
        <f>IF(RIGHT(MIS[[#This Row],[Main/Hedge]],4)="MAIN","MAIN","HEDGE")</f>
        <v>MAIN</v>
      </c>
      <c r="AK2708" t="str" cm="1">
        <f t="array" ref="AK2708">_xlfn._xlws.FILTER(Table4[Column1],ISNUMBER(SEARCH(Table4[Column1],MIS[[#This Row],[OrderUniqueIdentifier]])),"")</f>
        <v>MS</v>
      </c>
    </row>
    <row r="2709" spans="1:37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>
        <f>_xlfn.XLOOKUP(MIS[[#This Row],[TRADING SYMBOL]],[1]Sheet1!$D:$D,[1]Sheet1!$C:$C)</f>
        <v>127.9</v>
      </c>
      <c r="AE2709">
        <f>MIS[[#This Row],[OrderAverageTradedPrice]]*MIS[[#This Row],[OrderQuantity]]</f>
        <v>14941</v>
      </c>
      <c r="AF2709">
        <f>MIS[[#This Row],[LTP]]*MIS[[#This Row],[OrderQuantity]]</f>
        <v>10232</v>
      </c>
      <c r="AG2709">
        <f>IF(MIS[[#This Row],[OrderSide]]="SELL",MIS[[#This Row],[VALUE]]-MIS[[#This Row],[LIVE_VALUE]],MIS[[#This Row],[LIVE_VALUE]]-MIS[[#This Row],[VALUE]])</f>
        <v>-4709</v>
      </c>
      <c r="AH2709" t="str" cm="1">
        <f t="array" ref="AH2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9" t="str">
        <f>MIS[[#This Row],[TRADING SYMBOL]]</f>
        <v>SENSEX2552081200PE</v>
      </c>
      <c r="AJ2709" t="str">
        <f>IF(RIGHT(MIS[[#This Row],[Main/Hedge]],4)="MAIN","MAIN","HEDGE")</f>
        <v>MAIN</v>
      </c>
      <c r="AK2709" t="str" cm="1">
        <f t="array" ref="AK2709">_xlfn._xlws.FILTER(Table4[Column1],ISNUMBER(SEARCH(Table4[Column1],MIS[[#This Row],[OrderUniqueIdentifier]])),"")</f>
        <v>MS</v>
      </c>
    </row>
    <row r="2710" spans="1:37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>
        <f>_xlfn.XLOOKUP(MIS[[#This Row],[TRADING SYMBOL]],[1]Sheet1!$D:$D,[1]Sheet1!$C:$C)</f>
        <v>127.9</v>
      </c>
      <c r="AE2710">
        <f>MIS[[#This Row],[OrderAverageTradedPrice]]*MIS[[#This Row],[OrderQuantity]]</f>
        <v>3720</v>
      </c>
      <c r="AF2710">
        <f>MIS[[#This Row],[LTP]]*MIS[[#This Row],[OrderQuantity]]</f>
        <v>2558</v>
      </c>
      <c r="AG2710">
        <f>IF(MIS[[#This Row],[OrderSide]]="SELL",MIS[[#This Row],[VALUE]]-MIS[[#This Row],[LIVE_VALUE]],MIS[[#This Row],[LIVE_VALUE]]-MIS[[#This Row],[VALUE]])</f>
        <v>-1162</v>
      </c>
      <c r="AH2710" t="str" cm="1">
        <f t="array" ref="AH2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0" t="str">
        <f>MIS[[#This Row],[TRADING SYMBOL]]</f>
        <v>SENSEX2552081200PE</v>
      </c>
      <c r="AJ2710" t="str">
        <f>IF(RIGHT(MIS[[#This Row],[Main/Hedge]],4)="MAIN","MAIN","HEDGE")</f>
        <v>MAIN</v>
      </c>
      <c r="AK2710" t="str" cm="1">
        <f t="array" ref="AK2710">_xlfn._xlws.FILTER(Table4[Column1],ISNUMBER(SEARCH(Table4[Column1],MIS[[#This Row],[OrderUniqueIdentifier]])),"")</f>
        <v>MS</v>
      </c>
    </row>
    <row r="2711" spans="1:37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>
        <f>_xlfn.XLOOKUP(MIS[[#This Row],[TRADING SYMBOL]],[1]Sheet1!$D:$D,[1]Sheet1!$C:$C)</f>
        <v>139.94999999999999</v>
      </c>
      <c r="AE2711">
        <f>MIS[[#This Row],[OrderAverageTradedPrice]]*MIS[[#This Row],[OrderQuantity]]</f>
        <v>4066</v>
      </c>
      <c r="AF2711">
        <f>MIS[[#This Row],[LTP]]*MIS[[#This Row],[OrderQuantity]]</f>
        <v>2799</v>
      </c>
      <c r="AG2711">
        <f>IF(MIS[[#This Row],[OrderSide]]="SELL",MIS[[#This Row],[VALUE]]-MIS[[#This Row],[LIVE_VALUE]],MIS[[#This Row],[LIVE_VALUE]]-MIS[[#This Row],[VALUE]])</f>
        <v>-1267</v>
      </c>
      <c r="AH2711" t="str" cm="1">
        <f t="array" ref="AH2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1" t="str">
        <f>MIS[[#This Row],[TRADING SYMBOL]]</f>
        <v>SENSEX2552081300PE</v>
      </c>
      <c r="AJ2711" t="str">
        <f>IF(RIGHT(MIS[[#This Row],[Main/Hedge]],4)="MAIN","MAIN","HEDGE")</f>
        <v>MAIN</v>
      </c>
      <c r="AK2711" t="str" cm="1">
        <f t="array" ref="AK2711">_xlfn._xlws.FILTER(Table4[Column1],ISNUMBER(SEARCH(Table4[Column1],MIS[[#This Row],[OrderUniqueIdentifier]])),"")</f>
        <v>MS</v>
      </c>
    </row>
    <row r="2712" spans="1:37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>
        <f>_xlfn.XLOOKUP(MIS[[#This Row],[TRADING SYMBOL]],[1]Sheet1!$D:$D,[1]Sheet1!$C:$C)</f>
        <v>115.45</v>
      </c>
      <c r="AE2712">
        <f>MIS[[#This Row],[OrderAverageTradedPrice]]*MIS[[#This Row],[OrderQuantity]]</f>
        <v>6794</v>
      </c>
      <c r="AF2712">
        <f>MIS[[#This Row],[LTP]]*MIS[[#This Row],[OrderQuantity]]</f>
        <v>4618</v>
      </c>
      <c r="AG2712">
        <f>IF(MIS[[#This Row],[OrderSide]]="SELL",MIS[[#This Row],[VALUE]]-MIS[[#This Row],[LIVE_VALUE]],MIS[[#This Row],[LIVE_VALUE]]-MIS[[#This Row],[VALUE]])</f>
        <v>-2176</v>
      </c>
      <c r="AH2712" t="str" cm="1">
        <f t="array" ref="AH2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2" t="str">
        <f>MIS[[#This Row],[TRADING SYMBOL]]</f>
        <v>SENSEX2552081100PE</v>
      </c>
      <c r="AJ2712" t="str">
        <f>IF(RIGHT(MIS[[#This Row],[Main/Hedge]],4)="MAIN","MAIN","HEDGE")</f>
        <v>MAIN</v>
      </c>
      <c r="AK2712" t="str" cm="1">
        <f t="array" ref="AK2712">_xlfn._xlws.FILTER(Table4[Column1],ISNUMBER(SEARCH(Table4[Column1],MIS[[#This Row],[OrderUniqueIdentifier]])),"")</f>
        <v>MS</v>
      </c>
    </row>
    <row r="2713" spans="1:37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>
        <f>_xlfn.XLOOKUP(MIS[[#This Row],[TRADING SYMBOL]],[1]Sheet1!$D:$D,[1]Sheet1!$C:$C)</f>
        <v>127.9</v>
      </c>
      <c r="AE2713">
        <f>MIS[[#This Row],[OrderAverageTradedPrice]]*MIS[[#This Row],[OrderQuantity]]</f>
        <v>7458</v>
      </c>
      <c r="AF2713">
        <f>MIS[[#This Row],[LTP]]*MIS[[#This Row],[OrderQuantity]]</f>
        <v>5116</v>
      </c>
      <c r="AG2713">
        <f>IF(MIS[[#This Row],[OrderSide]]="SELL",MIS[[#This Row],[VALUE]]-MIS[[#This Row],[LIVE_VALUE]],MIS[[#This Row],[LIVE_VALUE]]-MIS[[#This Row],[VALUE]])</f>
        <v>-2342</v>
      </c>
      <c r="AH2713" t="str" cm="1">
        <f t="array" ref="AH2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3" t="str">
        <f>MIS[[#This Row],[TRADING SYMBOL]]</f>
        <v>SENSEX2552081200PE</v>
      </c>
      <c r="AJ2713" t="str">
        <f>IF(RIGHT(MIS[[#This Row],[Main/Hedge]],4)="MAIN","MAIN","HEDGE")</f>
        <v>MAIN</v>
      </c>
      <c r="AK2713" t="str" cm="1">
        <f t="array" ref="AK2713">_xlfn._xlws.FILTER(Table4[Column1],ISNUMBER(SEARCH(Table4[Column1],MIS[[#This Row],[OrderUniqueIdentifier]])),"")</f>
        <v>MS</v>
      </c>
    </row>
    <row r="2714" spans="1:37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>
        <f>_xlfn.XLOOKUP(MIS[[#This Row],[TRADING SYMBOL]],[1]Sheet1!$D:$D,[1]Sheet1!$C:$C)</f>
        <v>104.4</v>
      </c>
      <c r="AE2714">
        <f>MIS[[#This Row],[OrderAverageTradedPrice]]*MIS[[#This Row],[OrderQuantity]]</f>
        <v>5162</v>
      </c>
      <c r="AF2714">
        <f>MIS[[#This Row],[LTP]]*MIS[[#This Row],[OrderQuantity]]</f>
        <v>4176</v>
      </c>
      <c r="AG2714">
        <f>IF(MIS[[#This Row],[OrderSide]]="SELL",MIS[[#This Row],[VALUE]]-MIS[[#This Row],[LIVE_VALUE]],MIS[[#This Row],[LIVE_VALUE]]-MIS[[#This Row],[VALUE]])</f>
        <v>-986</v>
      </c>
      <c r="AH2714" t="str" cm="1">
        <f t="array" ref="AH2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4" t="str">
        <f>MIS[[#This Row],[TRADING SYMBOL]]</f>
        <v>SENSEX2552083500CE</v>
      </c>
      <c r="AJ2714" t="str">
        <f>IF(RIGHT(MIS[[#This Row],[Main/Hedge]],4)="MAIN","MAIN","HEDGE")</f>
        <v>MAIN</v>
      </c>
      <c r="AK2714" t="str" cm="1">
        <f t="array" ref="AK2714">_xlfn._xlws.FILTER(Table4[Column1],ISNUMBER(SEARCH(Table4[Column1],MIS[[#This Row],[OrderUniqueIdentifier]])),"")</f>
        <v>MS</v>
      </c>
    </row>
    <row r="2715" spans="1:37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>
        <f>_xlfn.XLOOKUP(MIS[[#This Row],[TRADING SYMBOL]],[1]Sheet1!$D:$D,[1]Sheet1!$C:$C)</f>
        <v>104.4</v>
      </c>
      <c r="AE2715">
        <f>MIS[[#This Row],[OrderAverageTradedPrice]]*MIS[[#This Row],[OrderQuantity]]</f>
        <v>10272</v>
      </c>
      <c r="AF2715">
        <f>MIS[[#This Row],[LTP]]*MIS[[#This Row],[OrderQuantity]]</f>
        <v>8352</v>
      </c>
      <c r="AG2715">
        <f>IF(MIS[[#This Row],[OrderSide]]="SELL",MIS[[#This Row],[VALUE]]-MIS[[#This Row],[LIVE_VALUE]],MIS[[#This Row],[LIVE_VALUE]]-MIS[[#This Row],[VALUE]])</f>
        <v>-1920</v>
      </c>
      <c r="AH2715" t="str" cm="1">
        <f t="array" ref="AH2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5" t="str">
        <f>MIS[[#This Row],[TRADING SYMBOL]]</f>
        <v>SENSEX2552083500CE</v>
      </c>
      <c r="AJ2715" t="str">
        <f>IF(RIGHT(MIS[[#This Row],[Main/Hedge]],4)="MAIN","MAIN","HEDGE")</f>
        <v>MAIN</v>
      </c>
      <c r="AK2715" t="str" cm="1">
        <f t="array" ref="AK2715">_xlfn._xlws.FILTER(Table4[Column1],ISNUMBER(SEARCH(Table4[Column1],MIS[[#This Row],[OrderUniqueIdentifier]])),"")</f>
        <v>MS</v>
      </c>
    </row>
    <row r="2716" spans="1:37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>
        <f>_xlfn.XLOOKUP(MIS[[#This Row],[TRADING SYMBOL]],[1]Sheet1!$D:$D,[1]Sheet1!$C:$C)</f>
        <v>139.94999999999999</v>
      </c>
      <c r="AE2716">
        <f>MIS[[#This Row],[OrderAverageTradedPrice]]*MIS[[#This Row],[OrderQuantity]]</f>
        <v>16393</v>
      </c>
      <c r="AF2716">
        <f>MIS[[#This Row],[LTP]]*MIS[[#This Row],[OrderQuantity]]</f>
        <v>11196</v>
      </c>
      <c r="AG2716">
        <f>IF(MIS[[#This Row],[OrderSide]]="SELL",MIS[[#This Row],[VALUE]]-MIS[[#This Row],[LIVE_VALUE]],MIS[[#This Row],[LIVE_VALUE]]-MIS[[#This Row],[VALUE]])</f>
        <v>-5197</v>
      </c>
      <c r="AH2716" t="str" cm="1">
        <f t="array" ref="AH2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6" t="str">
        <f>MIS[[#This Row],[TRADING SYMBOL]]</f>
        <v>SENSEX2552081300PE</v>
      </c>
      <c r="AJ2716" t="str">
        <f>IF(RIGHT(MIS[[#This Row],[Main/Hedge]],4)="MAIN","MAIN","HEDGE")</f>
        <v>MAIN</v>
      </c>
      <c r="AK2716" t="str" cm="1">
        <f t="array" ref="AK2716">_xlfn._xlws.FILTER(Table4[Column1],ISNUMBER(SEARCH(Table4[Column1],MIS[[#This Row],[OrderUniqueIdentifier]])),"")</f>
        <v>MS</v>
      </c>
    </row>
    <row r="2717" spans="1:37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>
        <f>_xlfn.XLOOKUP(MIS[[#This Row],[TRADING SYMBOL]],[1]Sheet1!$D:$D,[1]Sheet1!$C:$C)</f>
        <v>115.45</v>
      </c>
      <c r="AE2717">
        <f>MIS[[#This Row],[OrderAverageTradedPrice]]*MIS[[#This Row],[OrderQuantity]]</f>
        <v>13671</v>
      </c>
      <c r="AF2717">
        <f>MIS[[#This Row],[LTP]]*MIS[[#This Row],[OrderQuantity]]</f>
        <v>9236</v>
      </c>
      <c r="AG2717">
        <f>IF(MIS[[#This Row],[OrderSide]]="SELL",MIS[[#This Row],[VALUE]]-MIS[[#This Row],[LIVE_VALUE]],MIS[[#This Row],[LIVE_VALUE]]-MIS[[#This Row],[VALUE]])</f>
        <v>-4435</v>
      </c>
      <c r="AH2717" t="str" cm="1">
        <f t="array" ref="AH2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7" t="str">
        <f>MIS[[#This Row],[TRADING SYMBOL]]</f>
        <v>SENSEX2552081100PE</v>
      </c>
      <c r="AJ2717" t="str">
        <f>IF(RIGHT(MIS[[#This Row],[Main/Hedge]],4)="MAIN","MAIN","HEDGE")</f>
        <v>MAIN</v>
      </c>
      <c r="AK2717" t="str" cm="1">
        <f t="array" ref="AK2717">_xlfn._xlws.FILTER(Table4[Column1],ISNUMBER(SEARCH(Table4[Column1],MIS[[#This Row],[OrderUniqueIdentifier]])),"")</f>
        <v>MS</v>
      </c>
    </row>
    <row r="2718" spans="1:37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>
        <f>_xlfn.XLOOKUP(MIS[[#This Row],[TRADING SYMBOL]],[1]Sheet1!$D:$D,[1]Sheet1!$C:$C)</f>
        <v>104.4</v>
      </c>
      <c r="AE2718">
        <f>MIS[[#This Row],[OrderAverageTradedPrice]]*MIS[[#This Row],[OrderQuantity]]</f>
        <v>2582</v>
      </c>
      <c r="AF2718">
        <f>MIS[[#This Row],[LTP]]*MIS[[#This Row],[OrderQuantity]]</f>
        <v>2088</v>
      </c>
      <c r="AG2718">
        <f>IF(MIS[[#This Row],[OrderSide]]="SELL",MIS[[#This Row],[VALUE]]-MIS[[#This Row],[LIVE_VALUE]],MIS[[#This Row],[LIVE_VALUE]]-MIS[[#This Row],[VALUE]])</f>
        <v>-494</v>
      </c>
      <c r="AH2718" t="str" cm="1">
        <f t="array" ref="AH2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8" t="str">
        <f>MIS[[#This Row],[TRADING SYMBOL]]</f>
        <v>SENSEX2552083500CE</v>
      </c>
      <c r="AJ2718" t="str">
        <f>IF(RIGHT(MIS[[#This Row],[Main/Hedge]],4)="MAIN","MAIN","HEDGE")</f>
        <v>MAIN</v>
      </c>
      <c r="AK2718" t="str" cm="1">
        <f t="array" ref="AK2718">_xlfn._xlws.FILTER(Table4[Column1],ISNUMBER(SEARCH(Table4[Column1],MIS[[#This Row],[OrderUniqueIdentifier]])),"")</f>
        <v>MS</v>
      </c>
    </row>
    <row r="2719" spans="1:37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>
        <f>_xlfn.XLOOKUP(MIS[[#This Row],[TRADING SYMBOL]],[1]Sheet1!$D:$D,[1]Sheet1!$C:$C)</f>
        <v>118.35</v>
      </c>
      <c r="AE2719">
        <f>MIS[[#This Row],[OrderAverageTradedPrice]]*MIS[[#This Row],[OrderQuantity]]</f>
        <v>2951</v>
      </c>
      <c r="AF2719">
        <f>MIS[[#This Row],[LTP]]*MIS[[#This Row],[OrderQuantity]]</f>
        <v>2367</v>
      </c>
      <c r="AG2719">
        <f>IF(MIS[[#This Row],[OrderSide]]="SELL",MIS[[#This Row],[VALUE]]-MIS[[#This Row],[LIVE_VALUE]],MIS[[#This Row],[LIVE_VALUE]]-MIS[[#This Row],[VALUE]])</f>
        <v>-584</v>
      </c>
      <c r="AH2719" t="str" cm="1">
        <f t="array" ref="AH2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9" t="str">
        <f>MIS[[#This Row],[TRADING SYMBOL]]</f>
        <v>SENSEX2552083400CE</v>
      </c>
      <c r="AJ2719" t="str">
        <f>IF(RIGHT(MIS[[#This Row],[Main/Hedge]],4)="MAIN","MAIN","HEDGE")</f>
        <v>MAIN</v>
      </c>
      <c r="AK2719" t="str" cm="1">
        <f t="array" ref="AK2719">_xlfn._xlws.FILTER(Table4[Column1],ISNUMBER(SEARCH(Table4[Column1],MIS[[#This Row],[OrderUniqueIdentifier]])),"")</f>
        <v>MS</v>
      </c>
    </row>
    <row r="2720" spans="1:37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>
        <f>_xlfn.XLOOKUP(MIS[[#This Row],[TRADING SYMBOL]],[1]Sheet1!$D:$D,[1]Sheet1!$C:$C)</f>
        <v>118.35</v>
      </c>
      <c r="AE2720">
        <f>MIS[[#This Row],[OrderAverageTradedPrice]]*MIS[[#This Row],[OrderQuantity]]</f>
        <v>11707</v>
      </c>
      <c r="AF2720">
        <f>MIS[[#This Row],[LTP]]*MIS[[#This Row],[OrderQuantity]]</f>
        <v>9468</v>
      </c>
      <c r="AG2720">
        <f>IF(MIS[[#This Row],[OrderSide]]="SELL",MIS[[#This Row],[VALUE]]-MIS[[#This Row],[LIVE_VALUE]],MIS[[#This Row],[LIVE_VALUE]]-MIS[[#This Row],[VALUE]])</f>
        <v>-2239</v>
      </c>
      <c r="AH2720" t="str" cm="1">
        <f t="array" ref="AH2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0" t="str">
        <f>MIS[[#This Row],[TRADING SYMBOL]]</f>
        <v>SENSEX2552083400CE</v>
      </c>
      <c r="AJ2720" t="str">
        <f>IF(RIGHT(MIS[[#This Row],[Main/Hedge]],4)="MAIN","MAIN","HEDGE")</f>
        <v>MAIN</v>
      </c>
      <c r="AK2720" t="str" cm="1">
        <f t="array" ref="AK2720">_xlfn._xlws.FILTER(Table4[Column1],ISNUMBER(SEARCH(Table4[Column1],MIS[[#This Row],[OrderUniqueIdentifier]])),"")</f>
        <v>MS</v>
      </c>
    </row>
    <row r="2721" spans="1:37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>
        <f>_xlfn.XLOOKUP(MIS[[#This Row],[TRADING SYMBOL]],[1]Sheet1!$D:$D,[1]Sheet1!$C:$C)</f>
        <v>104.4</v>
      </c>
      <c r="AE2721">
        <f>MIS[[#This Row],[OrderAverageTradedPrice]]*MIS[[#This Row],[OrderQuantity]]</f>
        <v>10306</v>
      </c>
      <c r="AF2721">
        <f>MIS[[#This Row],[LTP]]*MIS[[#This Row],[OrderQuantity]]</f>
        <v>8352</v>
      </c>
      <c r="AG2721">
        <f>IF(MIS[[#This Row],[OrderSide]]="SELL",MIS[[#This Row],[VALUE]]-MIS[[#This Row],[LIVE_VALUE]],MIS[[#This Row],[LIVE_VALUE]]-MIS[[#This Row],[VALUE]])</f>
        <v>-1954</v>
      </c>
      <c r="AH2721" t="str" cm="1">
        <f t="array" ref="AH2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1" t="str">
        <f>MIS[[#This Row],[TRADING SYMBOL]]</f>
        <v>SENSEX2552083500CE</v>
      </c>
      <c r="AJ2721" t="str">
        <f>IF(RIGHT(MIS[[#This Row],[Main/Hedge]],4)="MAIN","MAIN","HEDGE")</f>
        <v>MAIN</v>
      </c>
      <c r="AK2721" t="str" cm="1">
        <f t="array" ref="AK2721">_xlfn._xlws.FILTER(Table4[Column1],ISNUMBER(SEARCH(Table4[Column1],MIS[[#This Row],[OrderUniqueIdentifier]])),"")</f>
        <v>MS</v>
      </c>
    </row>
    <row r="2722" spans="1:37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>
        <f>_xlfn.XLOOKUP(MIS[[#This Row],[TRADING SYMBOL]],[1]Sheet1!$D:$D,[1]Sheet1!$C:$C)</f>
        <v>127.9</v>
      </c>
      <c r="AE2722">
        <f>MIS[[#This Row],[OrderAverageTradedPrice]]*MIS[[#This Row],[OrderQuantity]]</f>
        <v>11136</v>
      </c>
      <c r="AF2722">
        <f>MIS[[#This Row],[LTP]]*MIS[[#This Row],[OrderQuantity]]</f>
        <v>7674</v>
      </c>
      <c r="AG2722">
        <f>IF(MIS[[#This Row],[OrderSide]]="SELL",MIS[[#This Row],[VALUE]]-MIS[[#This Row],[LIVE_VALUE]],MIS[[#This Row],[LIVE_VALUE]]-MIS[[#This Row],[VALUE]])</f>
        <v>-3462</v>
      </c>
      <c r="AH2722" t="str" cm="1">
        <f t="array" ref="AH2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2" t="str">
        <f>MIS[[#This Row],[TRADING SYMBOL]]</f>
        <v>SENSEX2552081200PE</v>
      </c>
      <c r="AJ2722" t="str">
        <f>IF(RIGHT(MIS[[#This Row],[Main/Hedge]],4)="MAIN","MAIN","HEDGE")</f>
        <v>MAIN</v>
      </c>
      <c r="AK2722" t="str" cm="1">
        <f t="array" ref="AK2722">_xlfn._xlws.FILTER(Table4[Column1],ISNUMBER(SEARCH(Table4[Column1],MIS[[#This Row],[OrderUniqueIdentifier]])),"")</f>
        <v>MS</v>
      </c>
    </row>
    <row r="2723" spans="1:37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>
        <f>_xlfn.XLOOKUP(MIS[[#This Row],[TRADING SYMBOL]],[1]Sheet1!$D:$D,[1]Sheet1!$C:$C)</f>
        <v>136.6</v>
      </c>
      <c r="AE2723">
        <f>MIS[[#This Row],[OrderAverageTradedPrice]]*MIS[[#This Row],[OrderQuantity]]</f>
        <v>16494</v>
      </c>
      <c r="AF2723">
        <f>MIS[[#This Row],[LTP]]*MIS[[#This Row],[OrderQuantity]]</f>
        <v>13660</v>
      </c>
      <c r="AG2723">
        <f>IF(MIS[[#This Row],[OrderSide]]="SELL",MIS[[#This Row],[VALUE]]-MIS[[#This Row],[LIVE_VALUE]],MIS[[#This Row],[LIVE_VALUE]]-MIS[[#This Row],[VALUE]])</f>
        <v>-2834</v>
      </c>
      <c r="AH2723" t="str" cm="1">
        <f t="array" ref="AH2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3" t="str">
        <f>MIS[[#This Row],[TRADING SYMBOL]]</f>
        <v>SENSEX2552083300CE</v>
      </c>
      <c r="AJ2723" t="str">
        <f>IF(RIGHT(MIS[[#This Row],[Main/Hedge]],4)="MAIN","MAIN","HEDGE")</f>
        <v>MAIN</v>
      </c>
      <c r="AK2723" t="str" cm="1">
        <f t="array" ref="AK2723">_xlfn._xlws.FILTER(Table4[Column1],ISNUMBER(SEARCH(Table4[Column1],MIS[[#This Row],[OrderUniqueIdentifier]])),"")</f>
        <v>MS</v>
      </c>
    </row>
    <row r="2724" spans="1:37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>
        <f>_xlfn.XLOOKUP(MIS[[#This Row],[TRADING SYMBOL]],[1]Sheet1!$D:$D,[1]Sheet1!$C:$C)</f>
        <v>127.9</v>
      </c>
      <c r="AE2724">
        <f>MIS[[#This Row],[OrderAverageTradedPrice]]*MIS[[#This Row],[OrderQuantity]]</f>
        <v>37143</v>
      </c>
      <c r="AF2724">
        <f>MIS[[#This Row],[LTP]]*MIS[[#This Row],[OrderQuantity]]</f>
        <v>25580</v>
      </c>
      <c r="AG2724">
        <f>IF(MIS[[#This Row],[OrderSide]]="SELL",MIS[[#This Row],[VALUE]]-MIS[[#This Row],[LIVE_VALUE]],MIS[[#This Row],[LIVE_VALUE]]-MIS[[#This Row],[VALUE]])</f>
        <v>-11563</v>
      </c>
      <c r="AH2724" t="str" cm="1">
        <f t="array" ref="AH2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4" t="str">
        <f>MIS[[#This Row],[TRADING SYMBOL]]</f>
        <v>SENSEX2552081200PE</v>
      </c>
      <c r="AJ2724" t="str">
        <f>IF(RIGHT(MIS[[#This Row],[Main/Hedge]],4)="MAIN","MAIN","HEDGE")</f>
        <v>MAIN</v>
      </c>
      <c r="AK2724" t="str" cm="1">
        <f t="array" ref="AK2724">_xlfn._xlws.FILTER(Table4[Column1],ISNUMBER(SEARCH(Table4[Column1],MIS[[#This Row],[OrderUniqueIdentifier]])),"")</f>
        <v>MS</v>
      </c>
    </row>
    <row r="2725" spans="1:37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>
        <f>_xlfn.XLOOKUP(MIS[[#This Row],[TRADING SYMBOL]],[1]Sheet1!$D:$D,[1]Sheet1!$C:$C)</f>
        <v>115.45</v>
      </c>
      <c r="AE2725">
        <f>MIS[[#This Row],[OrderAverageTradedPrice]]*MIS[[#This Row],[OrderQuantity]]</f>
        <v>6822</v>
      </c>
      <c r="AF2725">
        <f>MIS[[#This Row],[LTP]]*MIS[[#This Row],[OrderQuantity]]</f>
        <v>4618</v>
      </c>
      <c r="AG2725">
        <f>IF(MIS[[#This Row],[OrderSide]]="SELL",MIS[[#This Row],[VALUE]]-MIS[[#This Row],[LIVE_VALUE]],MIS[[#This Row],[LIVE_VALUE]]-MIS[[#This Row],[VALUE]])</f>
        <v>-2204</v>
      </c>
      <c r="AH2725" t="str" cm="1">
        <f t="array" ref="AH2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5" t="str">
        <f>MIS[[#This Row],[TRADING SYMBOL]]</f>
        <v>SENSEX2552081100PE</v>
      </c>
      <c r="AJ2725" t="str">
        <f>IF(RIGHT(MIS[[#This Row],[Main/Hedge]],4)="MAIN","MAIN","HEDGE")</f>
        <v>MAIN</v>
      </c>
      <c r="AK2725" t="str" cm="1">
        <f t="array" ref="AK2725">_xlfn._xlws.FILTER(Table4[Column1],ISNUMBER(SEARCH(Table4[Column1],MIS[[#This Row],[OrderUniqueIdentifier]])),"")</f>
        <v>MS</v>
      </c>
    </row>
    <row r="2726" spans="1:37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>
        <f>_xlfn.XLOOKUP(MIS[[#This Row],[TRADING SYMBOL]],[1]Sheet1!$D:$D,[1]Sheet1!$C:$C)</f>
        <v>139.94999999999999</v>
      </c>
      <c r="AE2726">
        <f>MIS[[#This Row],[OrderAverageTradedPrice]]*MIS[[#This Row],[OrderQuantity]]</f>
        <v>8200</v>
      </c>
      <c r="AF2726">
        <f>MIS[[#This Row],[LTP]]*MIS[[#This Row],[OrderQuantity]]</f>
        <v>5598</v>
      </c>
      <c r="AG2726">
        <f>IF(MIS[[#This Row],[OrderSide]]="SELL",MIS[[#This Row],[VALUE]]-MIS[[#This Row],[LIVE_VALUE]],MIS[[#This Row],[LIVE_VALUE]]-MIS[[#This Row],[VALUE]])</f>
        <v>-2602</v>
      </c>
      <c r="AH2726" t="str" cm="1">
        <f t="array" ref="AH2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6" t="str">
        <f>MIS[[#This Row],[TRADING SYMBOL]]</f>
        <v>SENSEX2552081300PE</v>
      </c>
      <c r="AJ2726" t="str">
        <f>IF(RIGHT(MIS[[#This Row],[Main/Hedge]],4)="MAIN","MAIN","HEDGE")</f>
        <v>MAIN</v>
      </c>
      <c r="AK2726" t="str" cm="1">
        <f t="array" ref="AK2726">_xlfn._xlws.FILTER(Table4[Column1],ISNUMBER(SEARCH(Table4[Column1],MIS[[#This Row],[OrderUniqueIdentifier]])),"")</f>
        <v>MS</v>
      </c>
    </row>
    <row r="2727" spans="1:37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>
        <f>_xlfn.XLOOKUP(MIS[[#This Row],[TRADING SYMBOL]],[1]Sheet1!$D:$D,[1]Sheet1!$C:$C)</f>
        <v>115.45</v>
      </c>
      <c r="AE2727">
        <f>MIS[[#This Row],[OrderAverageTradedPrice]]*MIS[[#This Row],[OrderQuantity]]</f>
        <v>6815</v>
      </c>
      <c r="AF2727">
        <f>MIS[[#This Row],[LTP]]*MIS[[#This Row],[OrderQuantity]]</f>
        <v>4618</v>
      </c>
      <c r="AG2727">
        <f>IF(MIS[[#This Row],[OrderSide]]="SELL",MIS[[#This Row],[VALUE]]-MIS[[#This Row],[LIVE_VALUE]],MIS[[#This Row],[LIVE_VALUE]]-MIS[[#This Row],[VALUE]])</f>
        <v>-2197</v>
      </c>
      <c r="AH2727" t="str" cm="1">
        <f t="array" ref="AH2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7" t="str">
        <f>MIS[[#This Row],[TRADING SYMBOL]]</f>
        <v>SENSEX2552081100PE</v>
      </c>
      <c r="AJ2727" t="str">
        <f>IF(RIGHT(MIS[[#This Row],[Main/Hedge]],4)="MAIN","MAIN","HEDGE")</f>
        <v>MAIN</v>
      </c>
      <c r="AK2727" t="str" cm="1">
        <f t="array" ref="AK2727">_xlfn._xlws.FILTER(Table4[Column1],ISNUMBER(SEARCH(Table4[Column1],MIS[[#This Row],[OrderUniqueIdentifier]])),"")</f>
        <v>MS</v>
      </c>
    </row>
    <row r="2728" spans="1:37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>
        <f>_xlfn.XLOOKUP(MIS[[#This Row],[TRADING SYMBOL]],[1]Sheet1!$D:$D,[1]Sheet1!$C:$C)</f>
        <v>127.9</v>
      </c>
      <c r="AE2728">
        <f>MIS[[#This Row],[OrderAverageTradedPrice]]*MIS[[#This Row],[OrderQuantity]]</f>
        <v>33661.999999999978</v>
      </c>
      <c r="AF2728">
        <f>MIS[[#This Row],[LTP]]*MIS[[#This Row],[OrderQuantity]]</f>
        <v>23022</v>
      </c>
      <c r="AG2728">
        <f>IF(MIS[[#This Row],[OrderSide]]="SELL",MIS[[#This Row],[VALUE]]-MIS[[#This Row],[LIVE_VALUE]],MIS[[#This Row],[LIVE_VALUE]]-MIS[[#This Row],[VALUE]])</f>
        <v>-10639.999999999978</v>
      </c>
      <c r="AH2728" t="str" cm="1">
        <f t="array" ref="AH2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8" t="str">
        <f>MIS[[#This Row],[TRADING SYMBOL]]</f>
        <v>SENSEX2552081200PE</v>
      </c>
      <c r="AJ2728" t="str">
        <f>IF(RIGHT(MIS[[#This Row],[Main/Hedge]],4)="MAIN","MAIN","HEDGE")</f>
        <v>MAIN</v>
      </c>
      <c r="AK2728" t="str" cm="1">
        <f t="array" ref="AK2728">_xlfn._xlws.FILTER(Table4[Column1],ISNUMBER(SEARCH(Table4[Column1],MIS[[#This Row],[OrderUniqueIdentifier]])),"")</f>
        <v>MS</v>
      </c>
    </row>
    <row r="2729" spans="1:37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>
        <f>_xlfn.XLOOKUP(MIS[[#This Row],[TRADING SYMBOL]],[1]Sheet1!$D:$D,[1]Sheet1!$C:$C)</f>
        <v>115.45</v>
      </c>
      <c r="AE2729">
        <f>MIS[[#This Row],[OrderAverageTradedPrice]]*MIS[[#This Row],[OrderQuantity]]</f>
        <v>13612</v>
      </c>
      <c r="AF2729">
        <f>MIS[[#This Row],[LTP]]*MIS[[#This Row],[OrderQuantity]]</f>
        <v>9236</v>
      </c>
      <c r="AG2729">
        <f>IF(MIS[[#This Row],[OrderSide]]="SELL",MIS[[#This Row],[VALUE]]-MIS[[#This Row],[LIVE_VALUE]],MIS[[#This Row],[LIVE_VALUE]]-MIS[[#This Row],[VALUE]])</f>
        <v>-4376</v>
      </c>
      <c r="AH2729" t="str" cm="1">
        <f t="array" ref="AH2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9" t="str">
        <f>MIS[[#This Row],[TRADING SYMBOL]]</f>
        <v>SENSEX2552081100PE</v>
      </c>
      <c r="AJ2729" t="str">
        <f>IF(RIGHT(MIS[[#This Row],[Main/Hedge]],4)="MAIN","MAIN","HEDGE")</f>
        <v>MAIN</v>
      </c>
      <c r="AK2729" t="str" cm="1">
        <f t="array" ref="AK2729">_xlfn._xlws.FILTER(Table4[Column1],ISNUMBER(SEARCH(Table4[Column1],MIS[[#This Row],[OrderUniqueIdentifier]])),"")</f>
        <v>MS</v>
      </c>
    </row>
    <row r="2730" spans="1:37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>
        <f>_xlfn.XLOOKUP(MIS[[#This Row],[TRADING SYMBOL]],[1]Sheet1!$D:$D,[1]Sheet1!$C:$C)</f>
        <v>127.9</v>
      </c>
      <c r="AE2730">
        <f>MIS[[#This Row],[OrderAverageTradedPrice]]*MIS[[#This Row],[OrderQuantity]]</f>
        <v>14986</v>
      </c>
      <c r="AF2730">
        <f>MIS[[#This Row],[LTP]]*MIS[[#This Row],[OrderQuantity]]</f>
        <v>10232</v>
      </c>
      <c r="AG2730">
        <f>IF(MIS[[#This Row],[OrderSide]]="SELL",MIS[[#This Row],[VALUE]]-MIS[[#This Row],[LIVE_VALUE]],MIS[[#This Row],[LIVE_VALUE]]-MIS[[#This Row],[VALUE]])</f>
        <v>-4754</v>
      </c>
      <c r="AH2730" t="str" cm="1">
        <f t="array" ref="AH2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0" t="str">
        <f>MIS[[#This Row],[TRADING SYMBOL]]</f>
        <v>SENSEX2552081200PE</v>
      </c>
      <c r="AJ2730" t="str">
        <f>IF(RIGHT(MIS[[#This Row],[Main/Hedge]],4)="MAIN","MAIN","HEDGE")</f>
        <v>MAIN</v>
      </c>
      <c r="AK2730" t="str" cm="1">
        <f t="array" ref="AK2730">_xlfn._xlws.FILTER(Table4[Column1],ISNUMBER(SEARCH(Table4[Column1],MIS[[#This Row],[OrderUniqueIdentifier]])),"")</f>
        <v>MS</v>
      </c>
    </row>
    <row r="2731" spans="1:37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>
        <f>_xlfn.XLOOKUP(MIS[[#This Row],[TRADING SYMBOL]],[1]Sheet1!$D:$D,[1]Sheet1!$C:$C)</f>
        <v>139.94999999999999</v>
      </c>
      <c r="AE2731">
        <f>MIS[[#This Row],[OrderAverageTradedPrice]]*MIS[[#This Row],[OrderQuantity]]</f>
        <v>8189</v>
      </c>
      <c r="AF2731">
        <f>MIS[[#This Row],[LTP]]*MIS[[#This Row],[OrderQuantity]]</f>
        <v>5598</v>
      </c>
      <c r="AG2731">
        <f>IF(MIS[[#This Row],[OrderSide]]="SELL",MIS[[#This Row],[VALUE]]-MIS[[#This Row],[LIVE_VALUE]],MIS[[#This Row],[LIVE_VALUE]]-MIS[[#This Row],[VALUE]])</f>
        <v>-2591</v>
      </c>
      <c r="AH2731" t="str" cm="1">
        <f t="array" ref="AH2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1" t="str">
        <f>MIS[[#This Row],[TRADING SYMBOL]]</f>
        <v>SENSEX2552081300PE</v>
      </c>
      <c r="AJ2731" t="str">
        <f>IF(RIGHT(MIS[[#This Row],[Main/Hedge]],4)="MAIN","MAIN","HEDGE")</f>
        <v>MAIN</v>
      </c>
      <c r="AK2731" t="str" cm="1">
        <f t="array" ref="AK2731">_xlfn._xlws.FILTER(Table4[Column1],ISNUMBER(SEARCH(Table4[Column1],MIS[[#This Row],[OrderUniqueIdentifier]])),"")</f>
        <v>MS</v>
      </c>
    </row>
    <row r="2732" spans="1:37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>
        <f>_xlfn.XLOOKUP(MIS[[#This Row],[TRADING SYMBOL]],[1]Sheet1!$D:$D,[1]Sheet1!$C:$C)</f>
        <v>115.45</v>
      </c>
      <c r="AE2732">
        <f>MIS[[#This Row],[OrderAverageTradedPrice]]*MIS[[#This Row],[OrderQuantity]]</f>
        <v>6812</v>
      </c>
      <c r="AF2732">
        <f>MIS[[#This Row],[LTP]]*MIS[[#This Row],[OrderQuantity]]</f>
        <v>4618</v>
      </c>
      <c r="AG2732">
        <f>IF(MIS[[#This Row],[OrderSide]]="SELL",MIS[[#This Row],[VALUE]]-MIS[[#This Row],[LIVE_VALUE]],MIS[[#This Row],[LIVE_VALUE]]-MIS[[#This Row],[VALUE]])</f>
        <v>-2194</v>
      </c>
      <c r="AH2732" t="str" cm="1">
        <f t="array" ref="AH2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2" t="str">
        <f>MIS[[#This Row],[TRADING SYMBOL]]</f>
        <v>SENSEX2552081100PE</v>
      </c>
      <c r="AJ2732" t="str">
        <f>IF(RIGHT(MIS[[#This Row],[Main/Hedge]],4)="MAIN","MAIN","HEDGE")</f>
        <v>MAIN</v>
      </c>
      <c r="AK2732" t="str" cm="1">
        <f t="array" ref="AK2732">_xlfn._xlws.FILTER(Table4[Column1],ISNUMBER(SEARCH(Table4[Column1],MIS[[#This Row],[OrderUniqueIdentifier]])),"")</f>
        <v>MS</v>
      </c>
    </row>
    <row r="2733" spans="1:37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>
        <f>_xlfn.XLOOKUP(MIS[[#This Row],[TRADING SYMBOL]],[1]Sheet1!$D:$D,[1]Sheet1!$C:$C)</f>
        <v>115.45</v>
      </c>
      <c r="AE2733">
        <f>MIS[[#This Row],[OrderAverageTradedPrice]]*MIS[[#This Row],[OrderQuantity]]</f>
        <v>6816</v>
      </c>
      <c r="AF2733">
        <f>MIS[[#This Row],[LTP]]*MIS[[#This Row],[OrderQuantity]]</f>
        <v>4618</v>
      </c>
      <c r="AG2733">
        <f>IF(MIS[[#This Row],[OrderSide]]="SELL",MIS[[#This Row],[VALUE]]-MIS[[#This Row],[LIVE_VALUE]],MIS[[#This Row],[LIVE_VALUE]]-MIS[[#This Row],[VALUE]])</f>
        <v>-2198</v>
      </c>
      <c r="AH2733" t="str" cm="1">
        <f t="array" ref="AH2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3" t="str">
        <f>MIS[[#This Row],[TRADING SYMBOL]]</f>
        <v>SENSEX2552081100PE</v>
      </c>
      <c r="AJ2733" t="str">
        <f>IF(RIGHT(MIS[[#This Row],[Main/Hedge]],4)="MAIN","MAIN","HEDGE")</f>
        <v>MAIN</v>
      </c>
      <c r="AK2733" t="str" cm="1">
        <f t="array" ref="AK2733">_xlfn._xlws.FILTER(Table4[Column1],ISNUMBER(SEARCH(Table4[Column1],MIS[[#This Row],[OrderUniqueIdentifier]])),"")</f>
        <v>MS</v>
      </c>
    </row>
    <row r="2734" spans="1:37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>
        <f>_xlfn.XLOOKUP(MIS[[#This Row],[TRADING SYMBOL]],[1]Sheet1!$D:$D,[1]Sheet1!$C:$C)</f>
        <v>139.94999999999999</v>
      </c>
      <c r="AE2734">
        <f>MIS[[#This Row],[OrderAverageTradedPrice]]*MIS[[#This Row],[OrderQuantity]]</f>
        <v>8200</v>
      </c>
      <c r="AF2734">
        <f>MIS[[#This Row],[LTP]]*MIS[[#This Row],[OrderQuantity]]</f>
        <v>5598</v>
      </c>
      <c r="AG2734">
        <f>IF(MIS[[#This Row],[OrderSide]]="SELL",MIS[[#This Row],[VALUE]]-MIS[[#This Row],[LIVE_VALUE]],MIS[[#This Row],[LIVE_VALUE]]-MIS[[#This Row],[VALUE]])</f>
        <v>-2602</v>
      </c>
      <c r="AH2734" t="str" cm="1">
        <f t="array" ref="AH2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4" t="str">
        <f>MIS[[#This Row],[TRADING SYMBOL]]</f>
        <v>SENSEX2552081300PE</v>
      </c>
      <c r="AJ2734" t="str">
        <f>IF(RIGHT(MIS[[#This Row],[Main/Hedge]],4)="MAIN","MAIN","HEDGE")</f>
        <v>MAIN</v>
      </c>
      <c r="AK2734" t="str" cm="1">
        <f t="array" ref="AK2734">_xlfn._xlws.FILTER(Table4[Column1],ISNUMBER(SEARCH(Table4[Column1],MIS[[#This Row],[OrderUniqueIdentifier]])),"")</f>
        <v>MS</v>
      </c>
    </row>
    <row r="2735" spans="1:37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>
        <f>_xlfn.XLOOKUP(MIS[[#This Row],[TRADING SYMBOL]],[1]Sheet1!$D:$D,[1]Sheet1!$C:$C)</f>
        <v>139.94999999999999</v>
      </c>
      <c r="AE2735">
        <f>MIS[[#This Row],[OrderAverageTradedPrice]]*MIS[[#This Row],[OrderQuantity]]</f>
        <v>4097</v>
      </c>
      <c r="AF2735">
        <f>MIS[[#This Row],[LTP]]*MIS[[#This Row],[OrderQuantity]]</f>
        <v>2799</v>
      </c>
      <c r="AG2735">
        <f>IF(MIS[[#This Row],[OrderSide]]="SELL",MIS[[#This Row],[VALUE]]-MIS[[#This Row],[LIVE_VALUE]],MIS[[#This Row],[LIVE_VALUE]]-MIS[[#This Row],[VALUE]])</f>
        <v>-1298</v>
      </c>
      <c r="AH2735" t="str" cm="1">
        <f t="array" ref="AH2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5" t="str">
        <f>MIS[[#This Row],[TRADING SYMBOL]]</f>
        <v>SENSEX2552081300PE</v>
      </c>
      <c r="AJ2735" t="str">
        <f>IF(RIGHT(MIS[[#This Row],[Main/Hedge]],4)="MAIN","MAIN","HEDGE")</f>
        <v>MAIN</v>
      </c>
      <c r="AK2735" t="str" cm="1">
        <f t="array" ref="AK2735">_xlfn._xlws.FILTER(Table4[Column1],ISNUMBER(SEARCH(Table4[Column1],MIS[[#This Row],[OrderUniqueIdentifier]])),"")</f>
        <v>MS</v>
      </c>
    </row>
    <row r="2736" spans="1:37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>
        <f>_xlfn.XLOOKUP(MIS[[#This Row],[TRADING SYMBOL]],[1]Sheet1!$D:$D,[1]Sheet1!$C:$C)</f>
        <v>115.45</v>
      </c>
      <c r="AE2736">
        <f>MIS[[#This Row],[OrderAverageTradedPrice]]*MIS[[#This Row],[OrderQuantity]]</f>
        <v>3408</v>
      </c>
      <c r="AF2736">
        <f>MIS[[#This Row],[LTP]]*MIS[[#This Row],[OrderQuantity]]</f>
        <v>2309</v>
      </c>
      <c r="AG2736">
        <f>IF(MIS[[#This Row],[OrderSide]]="SELL",MIS[[#This Row],[VALUE]]-MIS[[#This Row],[LIVE_VALUE]],MIS[[#This Row],[LIVE_VALUE]]-MIS[[#This Row],[VALUE]])</f>
        <v>-1099</v>
      </c>
      <c r="AH2736" t="str" cm="1">
        <f t="array" ref="AH2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6" t="str">
        <f>MIS[[#This Row],[TRADING SYMBOL]]</f>
        <v>SENSEX2552081100PE</v>
      </c>
      <c r="AJ2736" t="str">
        <f>IF(RIGHT(MIS[[#This Row],[Main/Hedge]],4)="MAIN","MAIN","HEDGE")</f>
        <v>MAIN</v>
      </c>
      <c r="AK2736" t="str" cm="1">
        <f t="array" ref="AK2736">_xlfn._xlws.FILTER(Table4[Column1],ISNUMBER(SEARCH(Table4[Column1],MIS[[#This Row],[OrderUniqueIdentifier]])),"")</f>
        <v>MS</v>
      </c>
    </row>
    <row r="2737" spans="1:37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>
        <f>_xlfn.XLOOKUP(MIS[[#This Row],[TRADING SYMBOL]],[1]Sheet1!$D:$D,[1]Sheet1!$C:$C)</f>
        <v>127.9</v>
      </c>
      <c r="AE2737">
        <f>MIS[[#This Row],[OrderAverageTradedPrice]]*MIS[[#This Row],[OrderQuantity]]</f>
        <v>7482</v>
      </c>
      <c r="AF2737">
        <f>MIS[[#This Row],[LTP]]*MIS[[#This Row],[OrderQuantity]]</f>
        <v>5116</v>
      </c>
      <c r="AG2737">
        <f>IF(MIS[[#This Row],[OrderSide]]="SELL",MIS[[#This Row],[VALUE]]-MIS[[#This Row],[LIVE_VALUE]],MIS[[#This Row],[LIVE_VALUE]]-MIS[[#This Row],[VALUE]])</f>
        <v>-2366</v>
      </c>
      <c r="AH2737" t="str" cm="1">
        <f t="array" ref="AH2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7" t="str">
        <f>MIS[[#This Row],[TRADING SYMBOL]]</f>
        <v>SENSEX2552081200PE</v>
      </c>
      <c r="AJ2737" t="str">
        <f>IF(RIGHT(MIS[[#This Row],[Main/Hedge]],4)="MAIN","MAIN","HEDGE")</f>
        <v>MAIN</v>
      </c>
      <c r="AK2737" t="str" cm="1">
        <f t="array" ref="AK2737">_xlfn._xlws.FILTER(Table4[Column1],ISNUMBER(SEARCH(Table4[Column1],MIS[[#This Row],[OrderUniqueIdentifier]])),"")</f>
        <v>MS</v>
      </c>
    </row>
    <row r="2738" spans="1:37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>
        <f>_xlfn.XLOOKUP(MIS[[#This Row],[TRADING SYMBOL]],[1]Sheet1!$D:$D,[1]Sheet1!$C:$C)</f>
        <v>139.94999999999999</v>
      </c>
      <c r="AE2738">
        <f>MIS[[#This Row],[OrderAverageTradedPrice]]*MIS[[#This Row],[OrderQuantity]]</f>
        <v>8192</v>
      </c>
      <c r="AF2738">
        <f>MIS[[#This Row],[LTP]]*MIS[[#This Row],[OrderQuantity]]</f>
        <v>5598</v>
      </c>
      <c r="AG2738">
        <f>IF(MIS[[#This Row],[OrderSide]]="SELL",MIS[[#This Row],[VALUE]]-MIS[[#This Row],[LIVE_VALUE]],MIS[[#This Row],[LIVE_VALUE]]-MIS[[#This Row],[VALUE]])</f>
        <v>-2594</v>
      </c>
      <c r="AH2738" t="str" cm="1">
        <f t="array" ref="AH2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8" t="str">
        <f>MIS[[#This Row],[TRADING SYMBOL]]</f>
        <v>SENSEX2552081300PE</v>
      </c>
      <c r="AJ2738" t="str">
        <f>IF(RIGHT(MIS[[#This Row],[Main/Hedge]],4)="MAIN","MAIN","HEDGE")</f>
        <v>MAIN</v>
      </c>
      <c r="AK2738" t="str" cm="1">
        <f t="array" ref="AK2738">_xlfn._xlws.FILTER(Table4[Column1],ISNUMBER(SEARCH(Table4[Column1],MIS[[#This Row],[OrderUniqueIdentifier]])),"")</f>
        <v>MS</v>
      </c>
    </row>
    <row r="2739" spans="1:37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>
        <f>_xlfn.XLOOKUP(MIS[[#This Row],[TRADING SYMBOL]],[1]Sheet1!$D:$D,[1]Sheet1!$C:$C)</f>
        <v>139.94999999999999</v>
      </c>
      <c r="AE2739">
        <f>MIS[[#This Row],[OrderAverageTradedPrice]]*MIS[[#This Row],[OrderQuantity]]</f>
        <v>4099</v>
      </c>
      <c r="AF2739">
        <f>MIS[[#This Row],[LTP]]*MIS[[#This Row],[OrderQuantity]]</f>
        <v>2799</v>
      </c>
      <c r="AG2739">
        <f>IF(MIS[[#This Row],[OrderSide]]="SELL",MIS[[#This Row],[VALUE]]-MIS[[#This Row],[LIVE_VALUE]],MIS[[#This Row],[LIVE_VALUE]]-MIS[[#This Row],[VALUE]])</f>
        <v>-1300</v>
      </c>
      <c r="AH2739" t="str" cm="1">
        <f t="array" ref="AH2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9" t="str">
        <f>MIS[[#This Row],[TRADING SYMBOL]]</f>
        <v>SENSEX2552081300PE</v>
      </c>
      <c r="AJ2739" t="str">
        <f>IF(RIGHT(MIS[[#This Row],[Main/Hedge]],4)="MAIN","MAIN","HEDGE")</f>
        <v>MAIN</v>
      </c>
      <c r="AK2739" t="str" cm="1">
        <f t="array" ref="AK2739">_xlfn._xlws.FILTER(Table4[Column1],ISNUMBER(SEARCH(Table4[Column1],MIS[[#This Row],[OrderUniqueIdentifier]])),"")</f>
        <v>MS</v>
      </c>
    </row>
    <row r="2740" spans="1:37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>
        <f>_xlfn.XLOOKUP(MIS[[#This Row],[TRADING SYMBOL]],[1]Sheet1!$D:$D,[1]Sheet1!$C:$C)</f>
        <v>115.45</v>
      </c>
      <c r="AE2740">
        <f>MIS[[#This Row],[OrderAverageTradedPrice]]*MIS[[#This Row],[OrderQuantity]]</f>
        <v>3409</v>
      </c>
      <c r="AF2740">
        <f>MIS[[#This Row],[LTP]]*MIS[[#This Row],[OrderQuantity]]</f>
        <v>2309</v>
      </c>
      <c r="AG2740">
        <f>IF(MIS[[#This Row],[OrderSide]]="SELL",MIS[[#This Row],[VALUE]]-MIS[[#This Row],[LIVE_VALUE]],MIS[[#This Row],[LIVE_VALUE]]-MIS[[#This Row],[VALUE]])</f>
        <v>-1100</v>
      </c>
      <c r="AH2740" t="str" cm="1">
        <f t="array" ref="AH2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0" t="str">
        <f>MIS[[#This Row],[TRADING SYMBOL]]</f>
        <v>SENSEX2552081100PE</v>
      </c>
      <c r="AJ2740" t="str">
        <f>IF(RIGHT(MIS[[#This Row],[Main/Hedge]],4)="MAIN","MAIN","HEDGE")</f>
        <v>MAIN</v>
      </c>
      <c r="AK2740" t="str" cm="1">
        <f t="array" ref="AK2740">_xlfn._xlws.FILTER(Table4[Column1],ISNUMBER(SEARCH(Table4[Column1],MIS[[#This Row],[OrderUniqueIdentifier]])),"")</f>
        <v>MS</v>
      </c>
    </row>
    <row r="2741" spans="1:37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>
        <f>_xlfn.XLOOKUP(MIS[[#This Row],[TRADING SYMBOL]],[1]Sheet1!$D:$D,[1]Sheet1!$C:$C)</f>
        <v>127.9</v>
      </c>
      <c r="AE2741">
        <f>MIS[[#This Row],[OrderAverageTradedPrice]]*MIS[[#This Row],[OrderQuantity]]</f>
        <v>14980</v>
      </c>
      <c r="AF2741">
        <f>MIS[[#This Row],[LTP]]*MIS[[#This Row],[OrderQuantity]]</f>
        <v>10232</v>
      </c>
      <c r="AG2741">
        <f>IF(MIS[[#This Row],[OrderSide]]="SELL",MIS[[#This Row],[VALUE]]-MIS[[#This Row],[LIVE_VALUE]],MIS[[#This Row],[LIVE_VALUE]]-MIS[[#This Row],[VALUE]])</f>
        <v>-4748</v>
      </c>
      <c r="AH2741" t="str" cm="1">
        <f t="array" ref="AH2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1" t="str">
        <f>MIS[[#This Row],[TRADING SYMBOL]]</f>
        <v>SENSEX2552081200PE</v>
      </c>
      <c r="AJ2741" t="str">
        <f>IF(RIGHT(MIS[[#This Row],[Main/Hedge]],4)="MAIN","MAIN","HEDGE")</f>
        <v>MAIN</v>
      </c>
      <c r="AK2741" t="str" cm="1">
        <f t="array" ref="AK2741">_xlfn._xlws.FILTER(Table4[Column1],ISNUMBER(SEARCH(Table4[Column1],MIS[[#This Row],[OrderUniqueIdentifier]])),"")</f>
        <v>MS</v>
      </c>
    </row>
    <row r="2742" spans="1:37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>
        <f>_xlfn.XLOOKUP(MIS[[#This Row],[TRADING SYMBOL]],[1]Sheet1!$D:$D,[1]Sheet1!$C:$C)</f>
        <v>115.45</v>
      </c>
      <c r="AE2742">
        <f>MIS[[#This Row],[OrderAverageTradedPrice]]*MIS[[#This Row],[OrderQuantity]]</f>
        <v>3408</v>
      </c>
      <c r="AF2742">
        <f>MIS[[#This Row],[LTP]]*MIS[[#This Row],[OrderQuantity]]</f>
        <v>2309</v>
      </c>
      <c r="AG2742">
        <f>IF(MIS[[#This Row],[OrderSide]]="SELL",MIS[[#This Row],[VALUE]]-MIS[[#This Row],[LIVE_VALUE]],MIS[[#This Row],[LIVE_VALUE]]-MIS[[#This Row],[VALUE]])</f>
        <v>-1099</v>
      </c>
      <c r="AH2742" t="str" cm="1">
        <f t="array" ref="AH2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2" t="str">
        <f>MIS[[#This Row],[TRADING SYMBOL]]</f>
        <v>SENSEX2552081100PE</v>
      </c>
      <c r="AJ2742" t="str">
        <f>IF(RIGHT(MIS[[#This Row],[Main/Hedge]],4)="MAIN","MAIN","HEDGE")</f>
        <v>MAIN</v>
      </c>
      <c r="AK2742" t="str" cm="1">
        <f t="array" ref="AK2742">_xlfn._xlws.FILTER(Table4[Column1],ISNUMBER(SEARCH(Table4[Column1],MIS[[#This Row],[OrderUniqueIdentifier]])),"")</f>
        <v>MS</v>
      </c>
    </row>
    <row r="2743" spans="1:37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>
        <f>_xlfn.XLOOKUP(MIS[[#This Row],[TRADING SYMBOL]],[1]Sheet1!$D:$D,[1]Sheet1!$C:$C)</f>
        <v>127.9</v>
      </c>
      <c r="AE2743">
        <f>MIS[[#This Row],[OrderAverageTradedPrice]]*MIS[[#This Row],[OrderQuantity]]</f>
        <v>3750</v>
      </c>
      <c r="AF2743">
        <f>MIS[[#This Row],[LTP]]*MIS[[#This Row],[OrderQuantity]]</f>
        <v>2558</v>
      </c>
      <c r="AG2743">
        <f>IF(MIS[[#This Row],[OrderSide]]="SELL",MIS[[#This Row],[VALUE]]-MIS[[#This Row],[LIVE_VALUE]],MIS[[#This Row],[LIVE_VALUE]]-MIS[[#This Row],[VALUE]])</f>
        <v>-1192</v>
      </c>
      <c r="AH2743" t="str" cm="1">
        <f t="array" ref="AH2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3" t="str">
        <f>MIS[[#This Row],[TRADING SYMBOL]]</f>
        <v>SENSEX2552081200PE</v>
      </c>
      <c r="AJ2743" t="str">
        <f>IF(RIGHT(MIS[[#This Row],[Main/Hedge]],4)="MAIN","MAIN","HEDGE")</f>
        <v>MAIN</v>
      </c>
      <c r="AK2743" t="str" cm="1">
        <f t="array" ref="AK2743">_xlfn._xlws.FILTER(Table4[Column1],ISNUMBER(SEARCH(Table4[Column1],MIS[[#This Row],[OrderUniqueIdentifier]])),"")</f>
        <v>MS</v>
      </c>
    </row>
    <row r="2744" spans="1:37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>
        <f>_xlfn.XLOOKUP(MIS[[#This Row],[TRADING SYMBOL]],[1]Sheet1!$D:$D,[1]Sheet1!$C:$C)</f>
        <v>127.9</v>
      </c>
      <c r="AE2744">
        <f>MIS[[#This Row],[OrderAverageTradedPrice]]*MIS[[#This Row],[OrderQuantity]]</f>
        <v>11230.99999999998</v>
      </c>
      <c r="AF2744">
        <f>MIS[[#This Row],[LTP]]*MIS[[#This Row],[OrderQuantity]]</f>
        <v>7674</v>
      </c>
      <c r="AG2744">
        <f>IF(MIS[[#This Row],[OrderSide]]="SELL",MIS[[#This Row],[VALUE]]-MIS[[#This Row],[LIVE_VALUE]],MIS[[#This Row],[LIVE_VALUE]]-MIS[[#This Row],[VALUE]])</f>
        <v>-3556.99999999998</v>
      </c>
      <c r="AH2744" t="str" cm="1">
        <f t="array" ref="AH2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4" t="str">
        <f>MIS[[#This Row],[TRADING SYMBOL]]</f>
        <v>SENSEX2552081200PE</v>
      </c>
      <c r="AJ2744" t="str">
        <f>IF(RIGHT(MIS[[#This Row],[Main/Hedge]],4)="MAIN","MAIN","HEDGE")</f>
        <v>MAIN</v>
      </c>
      <c r="AK2744" t="str" cm="1">
        <f t="array" ref="AK2744">_xlfn._xlws.FILTER(Table4[Column1],ISNUMBER(SEARCH(Table4[Column1],MIS[[#This Row],[OrderUniqueIdentifier]])),"")</f>
        <v>MS</v>
      </c>
    </row>
    <row r="2745" spans="1:37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>
        <f>_xlfn.XLOOKUP(MIS[[#This Row],[TRADING SYMBOL]],[1]Sheet1!$D:$D,[1]Sheet1!$C:$C)</f>
        <v>115.45</v>
      </c>
      <c r="AE2745">
        <f>MIS[[#This Row],[OrderAverageTradedPrice]]*MIS[[#This Row],[OrderQuantity]]</f>
        <v>13652</v>
      </c>
      <c r="AF2745">
        <f>MIS[[#This Row],[LTP]]*MIS[[#This Row],[OrderQuantity]]</f>
        <v>9236</v>
      </c>
      <c r="AG2745">
        <f>IF(MIS[[#This Row],[OrderSide]]="SELL",MIS[[#This Row],[VALUE]]-MIS[[#This Row],[LIVE_VALUE]],MIS[[#This Row],[LIVE_VALUE]]-MIS[[#This Row],[VALUE]])</f>
        <v>-4416</v>
      </c>
      <c r="AH2745" t="str" cm="1">
        <f t="array" ref="AH2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5" t="str">
        <f>MIS[[#This Row],[TRADING SYMBOL]]</f>
        <v>SENSEX2552081100PE</v>
      </c>
      <c r="AJ2745" t="str">
        <f>IF(RIGHT(MIS[[#This Row],[Main/Hedge]],4)="MAIN","MAIN","HEDGE")</f>
        <v>MAIN</v>
      </c>
      <c r="AK2745" t="str" cm="1">
        <f t="array" ref="AK2745">_xlfn._xlws.FILTER(Table4[Column1],ISNUMBER(SEARCH(Table4[Column1],MIS[[#This Row],[OrderUniqueIdentifier]])),"")</f>
        <v>MS</v>
      </c>
    </row>
    <row r="2746" spans="1:37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>
        <f>_xlfn.XLOOKUP(MIS[[#This Row],[TRADING SYMBOL]],[1]Sheet1!$D:$D,[1]Sheet1!$C:$C)</f>
        <v>139.94999999999999</v>
      </c>
      <c r="AE2746">
        <f>MIS[[#This Row],[OrderAverageTradedPrice]]*MIS[[#This Row],[OrderQuantity]]</f>
        <v>8216</v>
      </c>
      <c r="AF2746">
        <f>MIS[[#This Row],[LTP]]*MIS[[#This Row],[OrderQuantity]]</f>
        <v>5598</v>
      </c>
      <c r="AG2746">
        <f>IF(MIS[[#This Row],[OrderSide]]="SELL",MIS[[#This Row],[VALUE]]-MIS[[#This Row],[LIVE_VALUE]],MIS[[#This Row],[LIVE_VALUE]]-MIS[[#This Row],[VALUE]])</f>
        <v>-2618</v>
      </c>
      <c r="AH2746" t="str" cm="1">
        <f t="array" ref="AH2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6" t="str">
        <f>MIS[[#This Row],[TRADING SYMBOL]]</f>
        <v>SENSEX2552081300PE</v>
      </c>
      <c r="AJ2746" t="str">
        <f>IF(RIGHT(MIS[[#This Row],[Main/Hedge]],4)="MAIN","MAIN","HEDGE")</f>
        <v>MAIN</v>
      </c>
      <c r="AK2746" t="str" cm="1">
        <f t="array" ref="AK2746">_xlfn._xlws.FILTER(Table4[Column1],ISNUMBER(SEARCH(Table4[Column1],MIS[[#This Row],[OrderUniqueIdentifier]])),"")</f>
        <v>MS</v>
      </c>
    </row>
    <row r="2747" spans="1:37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>
        <f>_xlfn.XLOOKUP(MIS[[#This Row],[TRADING SYMBOL]],[1]Sheet1!$D:$D,[1]Sheet1!$C:$C)</f>
        <v>127.9</v>
      </c>
      <c r="AE2747">
        <f>MIS[[#This Row],[OrderAverageTradedPrice]]*MIS[[#This Row],[OrderQuantity]]</f>
        <v>3737</v>
      </c>
      <c r="AF2747">
        <f>MIS[[#This Row],[LTP]]*MIS[[#This Row],[OrderQuantity]]</f>
        <v>2558</v>
      </c>
      <c r="AG2747">
        <f>IF(MIS[[#This Row],[OrderSide]]="SELL",MIS[[#This Row],[VALUE]]-MIS[[#This Row],[LIVE_VALUE]],MIS[[#This Row],[LIVE_VALUE]]-MIS[[#This Row],[VALUE]])</f>
        <v>-1179</v>
      </c>
      <c r="AH2747" t="str" cm="1">
        <f t="array" ref="AH2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7" t="str">
        <f>MIS[[#This Row],[TRADING SYMBOL]]</f>
        <v>SENSEX2552081200PE</v>
      </c>
      <c r="AJ2747" t="str">
        <f>IF(RIGHT(MIS[[#This Row],[Main/Hedge]],4)="MAIN","MAIN","HEDGE")</f>
        <v>MAIN</v>
      </c>
      <c r="AK2747" t="str" cm="1">
        <f t="array" ref="AK2747">_xlfn._xlws.FILTER(Table4[Column1],ISNUMBER(SEARCH(Table4[Column1],MIS[[#This Row],[OrderUniqueIdentifier]])),"")</f>
        <v>MS</v>
      </c>
    </row>
    <row r="2748" spans="1:37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>
        <f>_xlfn.XLOOKUP(MIS[[#This Row],[TRADING SYMBOL]],[1]Sheet1!$D:$D,[1]Sheet1!$C:$C)</f>
        <v>139.94999999999999</v>
      </c>
      <c r="AE2748">
        <f>MIS[[#This Row],[OrderAverageTradedPrice]]*MIS[[#This Row],[OrderQuantity]]</f>
        <v>4102</v>
      </c>
      <c r="AF2748">
        <f>MIS[[#This Row],[LTP]]*MIS[[#This Row],[OrderQuantity]]</f>
        <v>2799</v>
      </c>
      <c r="AG2748">
        <f>IF(MIS[[#This Row],[OrderSide]]="SELL",MIS[[#This Row],[VALUE]]-MIS[[#This Row],[LIVE_VALUE]],MIS[[#This Row],[LIVE_VALUE]]-MIS[[#This Row],[VALUE]])</f>
        <v>-1303</v>
      </c>
      <c r="AH2748" t="str" cm="1">
        <f t="array" ref="AH2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8" t="str">
        <f>MIS[[#This Row],[TRADING SYMBOL]]</f>
        <v>SENSEX2552081300PE</v>
      </c>
      <c r="AJ2748" t="str">
        <f>IF(RIGHT(MIS[[#This Row],[Main/Hedge]],4)="MAIN","MAIN","HEDGE")</f>
        <v>MAIN</v>
      </c>
      <c r="AK2748" t="str" cm="1">
        <f t="array" ref="AK2748">_xlfn._xlws.FILTER(Table4[Column1],ISNUMBER(SEARCH(Table4[Column1],MIS[[#This Row],[OrderUniqueIdentifier]])),"")</f>
        <v>MS</v>
      </c>
    </row>
    <row r="2749" spans="1:37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>
        <f>_xlfn.XLOOKUP(MIS[[#This Row],[TRADING SYMBOL]],[1]Sheet1!$D:$D,[1]Sheet1!$C:$C)</f>
        <v>115.45</v>
      </c>
      <c r="AE2749">
        <f>MIS[[#This Row],[OrderAverageTradedPrice]]*MIS[[#This Row],[OrderQuantity]]</f>
        <v>3414</v>
      </c>
      <c r="AF2749">
        <f>MIS[[#This Row],[LTP]]*MIS[[#This Row],[OrderQuantity]]</f>
        <v>2309</v>
      </c>
      <c r="AG2749">
        <f>IF(MIS[[#This Row],[OrderSide]]="SELL",MIS[[#This Row],[VALUE]]-MIS[[#This Row],[LIVE_VALUE]],MIS[[#This Row],[LIVE_VALUE]]-MIS[[#This Row],[VALUE]])</f>
        <v>-1105</v>
      </c>
      <c r="AH2749" t="str" cm="1">
        <f t="array" ref="AH2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9" t="str">
        <f>MIS[[#This Row],[TRADING SYMBOL]]</f>
        <v>SENSEX2552081100PE</v>
      </c>
      <c r="AJ2749" t="str">
        <f>IF(RIGHT(MIS[[#This Row],[Main/Hedge]],4)="MAIN","MAIN","HEDGE")</f>
        <v>MAIN</v>
      </c>
      <c r="AK2749" t="str" cm="1">
        <f t="array" ref="AK2749">_xlfn._xlws.FILTER(Table4[Column1],ISNUMBER(SEARCH(Table4[Column1],MIS[[#This Row],[OrderUniqueIdentifier]])),"")</f>
        <v>MS</v>
      </c>
    </row>
    <row r="2750" spans="1:37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>
        <f>_xlfn.XLOOKUP(MIS[[#This Row],[TRADING SYMBOL]],[1]Sheet1!$D:$D,[1]Sheet1!$C:$C)</f>
        <v>115.45</v>
      </c>
      <c r="AE2750">
        <f>MIS[[#This Row],[OrderAverageTradedPrice]]*MIS[[#This Row],[OrderQuantity]]</f>
        <v>17040</v>
      </c>
      <c r="AF2750">
        <f>MIS[[#This Row],[LTP]]*MIS[[#This Row],[OrderQuantity]]</f>
        <v>11545</v>
      </c>
      <c r="AG2750">
        <f>IF(MIS[[#This Row],[OrderSide]]="SELL",MIS[[#This Row],[VALUE]]-MIS[[#This Row],[LIVE_VALUE]],MIS[[#This Row],[LIVE_VALUE]]-MIS[[#This Row],[VALUE]])</f>
        <v>-5495</v>
      </c>
      <c r="AH2750" t="str" cm="1">
        <f t="array" ref="AH2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0" t="str">
        <f>MIS[[#This Row],[TRADING SYMBOL]]</f>
        <v>SENSEX2552081100PE</v>
      </c>
      <c r="AJ2750" t="str">
        <f>IF(RIGHT(MIS[[#This Row],[Main/Hedge]],4)="MAIN","MAIN","HEDGE")</f>
        <v>MAIN</v>
      </c>
      <c r="AK2750" t="str" cm="1">
        <f t="array" ref="AK2750">_xlfn._xlws.FILTER(Table4[Column1],ISNUMBER(SEARCH(Table4[Column1],MIS[[#This Row],[OrderUniqueIdentifier]])),"")</f>
        <v>MS</v>
      </c>
    </row>
    <row r="2751" spans="1:37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>
        <f>_xlfn.XLOOKUP(MIS[[#This Row],[TRADING SYMBOL]],[1]Sheet1!$D:$D,[1]Sheet1!$C:$C)</f>
        <v>139.94999999999999</v>
      </c>
      <c r="AE2751">
        <f>MIS[[#This Row],[OrderAverageTradedPrice]]*MIS[[#This Row],[OrderQuantity]]</f>
        <v>4105</v>
      </c>
      <c r="AF2751">
        <f>MIS[[#This Row],[LTP]]*MIS[[#This Row],[OrderQuantity]]</f>
        <v>2799</v>
      </c>
      <c r="AG2751">
        <f>IF(MIS[[#This Row],[OrderSide]]="SELL",MIS[[#This Row],[VALUE]]-MIS[[#This Row],[LIVE_VALUE]],MIS[[#This Row],[LIVE_VALUE]]-MIS[[#This Row],[VALUE]])</f>
        <v>-1306</v>
      </c>
      <c r="AH2751" t="str" cm="1">
        <f t="array" ref="AH2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1" t="str">
        <f>MIS[[#This Row],[TRADING SYMBOL]]</f>
        <v>SENSEX2552081300PE</v>
      </c>
      <c r="AJ2751" t="str">
        <f>IF(RIGHT(MIS[[#This Row],[Main/Hedge]],4)="MAIN","MAIN","HEDGE")</f>
        <v>MAIN</v>
      </c>
      <c r="AK2751" t="str" cm="1">
        <f t="array" ref="AK2751">_xlfn._xlws.FILTER(Table4[Column1],ISNUMBER(SEARCH(Table4[Column1],MIS[[#This Row],[OrderUniqueIdentifier]])),"")</f>
        <v>MS</v>
      </c>
    </row>
    <row r="2752" spans="1:37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>
        <f>_xlfn.XLOOKUP(MIS[[#This Row],[TRADING SYMBOL]],[1]Sheet1!$D:$D,[1]Sheet1!$C:$C)</f>
        <v>115.45</v>
      </c>
      <c r="AE2752">
        <f>MIS[[#This Row],[OrderAverageTradedPrice]]*MIS[[#This Row],[OrderQuantity]]</f>
        <v>3409</v>
      </c>
      <c r="AF2752">
        <f>MIS[[#This Row],[LTP]]*MIS[[#This Row],[OrderQuantity]]</f>
        <v>2309</v>
      </c>
      <c r="AG2752">
        <f>IF(MIS[[#This Row],[OrderSide]]="SELL",MIS[[#This Row],[VALUE]]-MIS[[#This Row],[LIVE_VALUE]],MIS[[#This Row],[LIVE_VALUE]]-MIS[[#This Row],[VALUE]])</f>
        <v>-1100</v>
      </c>
      <c r="AH2752" t="str" cm="1">
        <f t="array" ref="AH2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2" t="str">
        <f>MIS[[#This Row],[TRADING SYMBOL]]</f>
        <v>SENSEX2552081100PE</v>
      </c>
      <c r="AJ2752" t="str">
        <f>IF(RIGHT(MIS[[#This Row],[Main/Hedge]],4)="MAIN","MAIN","HEDGE")</f>
        <v>MAIN</v>
      </c>
      <c r="AK2752" t="str" cm="1">
        <f t="array" ref="AK2752">_xlfn._xlws.FILTER(Table4[Column1],ISNUMBER(SEARCH(Table4[Column1],MIS[[#This Row],[OrderUniqueIdentifier]])),"")</f>
        <v>MS</v>
      </c>
    </row>
    <row r="2753" spans="1:37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>
        <f>_xlfn.XLOOKUP(MIS[[#This Row],[TRADING SYMBOL]],[1]Sheet1!$D:$D,[1]Sheet1!$C:$C)</f>
        <v>115.45</v>
      </c>
      <c r="AE2753">
        <f>MIS[[#This Row],[OrderAverageTradedPrice]]*MIS[[#This Row],[OrderQuantity]]</f>
        <v>3412</v>
      </c>
      <c r="AF2753">
        <f>MIS[[#This Row],[LTP]]*MIS[[#This Row],[OrderQuantity]]</f>
        <v>2309</v>
      </c>
      <c r="AG2753">
        <f>IF(MIS[[#This Row],[OrderSide]]="SELL",MIS[[#This Row],[VALUE]]-MIS[[#This Row],[LIVE_VALUE]],MIS[[#This Row],[LIVE_VALUE]]-MIS[[#This Row],[VALUE]])</f>
        <v>-1103</v>
      </c>
      <c r="AH2753" t="str" cm="1">
        <f t="array" ref="AH2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3" t="str">
        <f>MIS[[#This Row],[TRADING SYMBOL]]</f>
        <v>SENSEX2552081100PE</v>
      </c>
      <c r="AJ2753" t="str">
        <f>IF(RIGHT(MIS[[#This Row],[Main/Hedge]],4)="MAIN","MAIN","HEDGE")</f>
        <v>MAIN</v>
      </c>
      <c r="AK2753" t="str" cm="1">
        <f t="array" ref="AK2753">_xlfn._xlws.FILTER(Table4[Column1],ISNUMBER(SEARCH(Table4[Column1],MIS[[#This Row],[OrderUniqueIdentifier]])),"")</f>
        <v>MS</v>
      </c>
    </row>
    <row r="2754" spans="1:37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>
        <f>_xlfn.XLOOKUP(MIS[[#This Row],[TRADING SYMBOL]],[1]Sheet1!$D:$D,[1]Sheet1!$C:$C)</f>
        <v>127.9</v>
      </c>
      <c r="AE2754">
        <f>MIS[[#This Row],[OrderAverageTradedPrice]]*MIS[[#This Row],[OrderQuantity]]</f>
        <v>7500</v>
      </c>
      <c r="AF2754">
        <f>MIS[[#This Row],[LTP]]*MIS[[#This Row],[OrderQuantity]]</f>
        <v>5116</v>
      </c>
      <c r="AG2754">
        <f>IF(MIS[[#This Row],[OrderSide]]="SELL",MIS[[#This Row],[VALUE]]-MIS[[#This Row],[LIVE_VALUE]],MIS[[#This Row],[LIVE_VALUE]]-MIS[[#This Row],[VALUE]])</f>
        <v>-2384</v>
      </c>
      <c r="AH2754" t="str" cm="1">
        <f t="array" ref="AH2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4" t="str">
        <f>MIS[[#This Row],[TRADING SYMBOL]]</f>
        <v>SENSEX2552081200PE</v>
      </c>
      <c r="AJ2754" t="str">
        <f>IF(RIGHT(MIS[[#This Row],[Main/Hedge]],4)="MAIN","MAIN","HEDGE")</f>
        <v>MAIN</v>
      </c>
      <c r="AK2754" t="str" cm="1">
        <f t="array" ref="AK2754">_xlfn._xlws.FILTER(Table4[Column1],ISNUMBER(SEARCH(Table4[Column1],MIS[[#This Row],[OrderUniqueIdentifier]])),"")</f>
        <v>MS</v>
      </c>
    </row>
    <row r="2755" spans="1:37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>
        <f>_xlfn.XLOOKUP(MIS[[#This Row],[TRADING SYMBOL]],[1]Sheet1!$D:$D,[1]Sheet1!$C:$C)</f>
        <v>127.9</v>
      </c>
      <c r="AE2755">
        <f>MIS[[#This Row],[OrderAverageTradedPrice]]*MIS[[#This Row],[OrderQuantity]]</f>
        <v>14962</v>
      </c>
      <c r="AF2755">
        <f>MIS[[#This Row],[LTP]]*MIS[[#This Row],[OrderQuantity]]</f>
        <v>10232</v>
      </c>
      <c r="AG2755">
        <f>IF(MIS[[#This Row],[OrderSide]]="SELL",MIS[[#This Row],[VALUE]]-MIS[[#This Row],[LIVE_VALUE]],MIS[[#This Row],[LIVE_VALUE]]-MIS[[#This Row],[VALUE]])</f>
        <v>-4730</v>
      </c>
      <c r="AH2755" t="str" cm="1">
        <f t="array" ref="AH2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5" t="str">
        <f>MIS[[#This Row],[TRADING SYMBOL]]</f>
        <v>SENSEX2552081200PE</v>
      </c>
      <c r="AJ2755" t="str">
        <f>IF(RIGHT(MIS[[#This Row],[Main/Hedge]],4)="MAIN","MAIN","HEDGE")</f>
        <v>MAIN</v>
      </c>
      <c r="AK2755" t="str" cm="1">
        <f t="array" ref="AK2755">_xlfn._xlws.FILTER(Table4[Column1],ISNUMBER(SEARCH(Table4[Column1],MIS[[#This Row],[OrderUniqueIdentifier]])),"")</f>
        <v>MS</v>
      </c>
    </row>
    <row r="2756" spans="1:37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>
        <f>_xlfn.XLOOKUP(MIS[[#This Row],[TRADING SYMBOL]],[1]Sheet1!$D:$D,[1]Sheet1!$C:$C)</f>
        <v>139.94999999999999</v>
      </c>
      <c r="AE2756">
        <f>MIS[[#This Row],[OrderAverageTradedPrice]]*MIS[[#This Row],[OrderQuantity]]</f>
        <v>4107</v>
      </c>
      <c r="AF2756">
        <f>MIS[[#This Row],[LTP]]*MIS[[#This Row],[OrderQuantity]]</f>
        <v>2799</v>
      </c>
      <c r="AG2756">
        <f>IF(MIS[[#This Row],[OrderSide]]="SELL",MIS[[#This Row],[VALUE]]-MIS[[#This Row],[LIVE_VALUE]],MIS[[#This Row],[LIVE_VALUE]]-MIS[[#This Row],[VALUE]])</f>
        <v>-1308</v>
      </c>
      <c r="AH2756" t="str" cm="1">
        <f t="array" ref="AH2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6" t="str">
        <f>MIS[[#This Row],[TRADING SYMBOL]]</f>
        <v>SENSEX2552081300PE</v>
      </c>
      <c r="AJ2756" t="str">
        <f>IF(RIGHT(MIS[[#This Row],[Main/Hedge]],4)="MAIN","MAIN","HEDGE")</f>
        <v>MAIN</v>
      </c>
      <c r="AK2756" t="str" cm="1">
        <f t="array" ref="AK2756">_xlfn._xlws.FILTER(Table4[Column1],ISNUMBER(SEARCH(Table4[Column1],MIS[[#This Row],[OrderUniqueIdentifier]])),"")</f>
        <v>MS</v>
      </c>
    </row>
    <row r="2757" spans="1:37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>
        <f>_xlfn.XLOOKUP(MIS[[#This Row],[TRADING SYMBOL]],[1]Sheet1!$D:$D,[1]Sheet1!$C:$C)</f>
        <v>115.45</v>
      </c>
      <c r="AE2757">
        <f>MIS[[#This Row],[OrderAverageTradedPrice]]*MIS[[#This Row],[OrderQuantity]]</f>
        <v>13640</v>
      </c>
      <c r="AF2757">
        <f>MIS[[#This Row],[LTP]]*MIS[[#This Row],[OrderQuantity]]</f>
        <v>9236</v>
      </c>
      <c r="AG2757">
        <f>IF(MIS[[#This Row],[OrderSide]]="SELL",MIS[[#This Row],[VALUE]]-MIS[[#This Row],[LIVE_VALUE]],MIS[[#This Row],[LIVE_VALUE]]-MIS[[#This Row],[VALUE]])</f>
        <v>-4404</v>
      </c>
      <c r="AH2757" t="str" cm="1">
        <f t="array" ref="AH2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7" t="str">
        <f>MIS[[#This Row],[TRADING SYMBOL]]</f>
        <v>SENSEX2552081100PE</v>
      </c>
      <c r="AJ2757" t="str">
        <f>IF(RIGHT(MIS[[#This Row],[Main/Hedge]],4)="MAIN","MAIN","HEDGE")</f>
        <v>MAIN</v>
      </c>
      <c r="AK2757" t="str" cm="1">
        <f t="array" ref="AK2757">_xlfn._xlws.FILTER(Table4[Column1],ISNUMBER(SEARCH(Table4[Column1],MIS[[#This Row],[OrderUniqueIdentifier]])),"")</f>
        <v>MS</v>
      </c>
    </row>
    <row r="2758" spans="1:37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>
        <f>_xlfn.XLOOKUP(MIS[[#This Row],[TRADING SYMBOL]],[1]Sheet1!$D:$D,[1]Sheet1!$C:$C)</f>
        <v>127.9</v>
      </c>
      <c r="AE2758">
        <f>MIS[[#This Row],[OrderAverageTradedPrice]]*MIS[[#This Row],[OrderQuantity]]</f>
        <v>14998</v>
      </c>
      <c r="AF2758">
        <f>MIS[[#This Row],[LTP]]*MIS[[#This Row],[OrderQuantity]]</f>
        <v>10232</v>
      </c>
      <c r="AG2758">
        <f>IF(MIS[[#This Row],[OrderSide]]="SELL",MIS[[#This Row],[VALUE]]-MIS[[#This Row],[LIVE_VALUE]],MIS[[#This Row],[LIVE_VALUE]]-MIS[[#This Row],[VALUE]])</f>
        <v>-4766</v>
      </c>
      <c r="AH2758" t="str" cm="1">
        <f t="array" ref="AH2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8" t="str">
        <f>MIS[[#This Row],[TRADING SYMBOL]]</f>
        <v>SENSEX2552081200PE</v>
      </c>
      <c r="AJ2758" t="str">
        <f>IF(RIGHT(MIS[[#This Row],[Main/Hedge]],4)="MAIN","MAIN","HEDGE")</f>
        <v>MAIN</v>
      </c>
      <c r="AK2758" t="str" cm="1">
        <f t="array" ref="AK2758">_xlfn._xlws.FILTER(Table4[Column1],ISNUMBER(SEARCH(Table4[Column1],MIS[[#This Row],[OrderUniqueIdentifier]])),"")</f>
        <v>MS</v>
      </c>
    </row>
    <row r="2759" spans="1:37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>
        <f>_xlfn.XLOOKUP(MIS[[#This Row],[TRADING SYMBOL]],[1]Sheet1!$D:$D,[1]Sheet1!$C:$C)</f>
        <v>127.9</v>
      </c>
      <c r="AE2759">
        <f>MIS[[#This Row],[OrderAverageTradedPrice]]*MIS[[#This Row],[OrderQuantity]]</f>
        <v>7472</v>
      </c>
      <c r="AF2759">
        <f>MIS[[#This Row],[LTP]]*MIS[[#This Row],[OrderQuantity]]</f>
        <v>5116</v>
      </c>
      <c r="AG2759">
        <f>IF(MIS[[#This Row],[OrderSide]]="SELL",MIS[[#This Row],[VALUE]]-MIS[[#This Row],[LIVE_VALUE]],MIS[[#This Row],[LIVE_VALUE]]-MIS[[#This Row],[VALUE]])</f>
        <v>-2356</v>
      </c>
      <c r="AH2759" t="str" cm="1">
        <f t="array" ref="AH2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9" t="str">
        <f>MIS[[#This Row],[TRADING SYMBOL]]</f>
        <v>SENSEX2552081200PE</v>
      </c>
      <c r="AJ2759" t="str">
        <f>IF(RIGHT(MIS[[#This Row],[Main/Hedge]],4)="MAIN","MAIN","HEDGE")</f>
        <v>MAIN</v>
      </c>
      <c r="AK2759" t="str" cm="1">
        <f t="array" ref="AK2759">_xlfn._xlws.FILTER(Table4[Column1],ISNUMBER(SEARCH(Table4[Column1],MIS[[#This Row],[OrderUniqueIdentifier]])),"")</f>
        <v>MS</v>
      </c>
    </row>
    <row r="2760" spans="1:37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>
        <f>_xlfn.XLOOKUP(MIS[[#This Row],[TRADING SYMBOL]],[1]Sheet1!$D:$D,[1]Sheet1!$C:$C)</f>
        <v>115.45</v>
      </c>
      <c r="AE2760">
        <f>MIS[[#This Row],[OrderAverageTradedPrice]]*MIS[[#This Row],[OrderQuantity]]</f>
        <v>6820</v>
      </c>
      <c r="AF2760">
        <f>MIS[[#This Row],[LTP]]*MIS[[#This Row],[OrderQuantity]]</f>
        <v>4618</v>
      </c>
      <c r="AG2760">
        <f>IF(MIS[[#This Row],[OrderSide]]="SELL",MIS[[#This Row],[VALUE]]-MIS[[#This Row],[LIVE_VALUE]],MIS[[#This Row],[LIVE_VALUE]]-MIS[[#This Row],[VALUE]])</f>
        <v>-2202</v>
      </c>
      <c r="AH2760" t="str" cm="1">
        <f t="array" ref="AH2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0" t="str">
        <f>MIS[[#This Row],[TRADING SYMBOL]]</f>
        <v>SENSEX2552081100PE</v>
      </c>
      <c r="AJ2760" t="str">
        <f>IF(RIGHT(MIS[[#This Row],[Main/Hedge]],4)="MAIN","MAIN","HEDGE")</f>
        <v>MAIN</v>
      </c>
      <c r="AK2760" t="str" cm="1">
        <f t="array" ref="AK2760">_xlfn._xlws.FILTER(Table4[Column1],ISNUMBER(SEARCH(Table4[Column1],MIS[[#This Row],[OrderUniqueIdentifier]])),"")</f>
        <v>MS</v>
      </c>
    </row>
    <row r="2761" spans="1:37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>
        <f>_xlfn.XLOOKUP(MIS[[#This Row],[TRADING SYMBOL]],[1]Sheet1!$D:$D,[1]Sheet1!$C:$C)</f>
        <v>127.9</v>
      </c>
      <c r="AE2761">
        <f>MIS[[#This Row],[OrderAverageTradedPrice]]*MIS[[#This Row],[OrderQuantity]]</f>
        <v>3736</v>
      </c>
      <c r="AF2761">
        <f>MIS[[#This Row],[LTP]]*MIS[[#This Row],[OrderQuantity]]</f>
        <v>2558</v>
      </c>
      <c r="AG2761">
        <f>IF(MIS[[#This Row],[OrderSide]]="SELL",MIS[[#This Row],[VALUE]]-MIS[[#This Row],[LIVE_VALUE]],MIS[[#This Row],[LIVE_VALUE]]-MIS[[#This Row],[VALUE]])</f>
        <v>-1178</v>
      </c>
      <c r="AH2761" t="str" cm="1">
        <f t="array" ref="AH2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1" t="str">
        <f>MIS[[#This Row],[TRADING SYMBOL]]</f>
        <v>SENSEX2552081200PE</v>
      </c>
      <c r="AJ2761" t="str">
        <f>IF(RIGHT(MIS[[#This Row],[Main/Hedge]],4)="MAIN","MAIN","HEDGE")</f>
        <v>MAIN</v>
      </c>
      <c r="AK2761" t="str" cm="1">
        <f t="array" ref="AK2761">_xlfn._xlws.FILTER(Table4[Column1],ISNUMBER(SEARCH(Table4[Column1],MIS[[#This Row],[OrderUniqueIdentifier]])),"")</f>
        <v>MS</v>
      </c>
    </row>
    <row r="2762" spans="1:37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>
        <f>_xlfn.XLOOKUP(MIS[[#This Row],[TRADING SYMBOL]],[1]Sheet1!$D:$D,[1]Sheet1!$C:$C)</f>
        <v>115.45</v>
      </c>
      <c r="AE2762">
        <f>MIS[[#This Row],[OrderAverageTradedPrice]]*MIS[[#This Row],[OrderQuantity]]</f>
        <v>6800</v>
      </c>
      <c r="AF2762">
        <f>MIS[[#This Row],[LTP]]*MIS[[#This Row],[OrderQuantity]]</f>
        <v>4618</v>
      </c>
      <c r="AG2762">
        <f>IF(MIS[[#This Row],[OrderSide]]="SELL",MIS[[#This Row],[VALUE]]-MIS[[#This Row],[LIVE_VALUE]],MIS[[#This Row],[LIVE_VALUE]]-MIS[[#This Row],[VALUE]])</f>
        <v>-2182</v>
      </c>
      <c r="AH2762" t="str" cm="1">
        <f t="array" ref="AH2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2" t="str">
        <f>MIS[[#This Row],[TRADING SYMBOL]]</f>
        <v>SENSEX2552081100PE</v>
      </c>
      <c r="AJ2762" t="str">
        <f>IF(RIGHT(MIS[[#This Row],[Main/Hedge]],4)="MAIN","MAIN","HEDGE")</f>
        <v>MAIN</v>
      </c>
      <c r="AK2762" t="str" cm="1">
        <f t="array" ref="AK2762">_xlfn._xlws.FILTER(Table4[Column1],ISNUMBER(SEARCH(Table4[Column1],MIS[[#This Row],[OrderUniqueIdentifier]])),"")</f>
        <v>MS</v>
      </c>
    </row>
    <row r="2763" spans="1:37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>
        <f>_xlfn.XLOOKUP(MIS[[#This Row],[TRADING SYMBOL]],[1]Sheet1!$D:$D,[1]Sheet1!$C:$C)</f>
        <v>127.9</v>
      </c>
      <c r="AE2763">
        <f>MIS[[#This Row],[OrderAverageTradedPrice]]*MIS[[#This Row],[OrderQuantity]]</f>
        <v>7486</v>
      </c>
      <c r="AF2763">
        <f>MIS[[#This Row],[LTP]]*MIS[[#This Row],[OrderQuantity]]</f>
        <v>5116</v>
      </c>
      <c r="AG2763">
        <f>IF(MIS[[#This Row],[OrderSide]]="SELL",MIS[[#This Row],[VALUE]]-MIS[[#This Row],[LIVE_VALUE]],MIS[[#This Row],[LIVE_VALUE]]-MIS[[#This Row],[VALUE]])</f>
        <v>-2370</v>
      </c>
      <c r="AH2763" t="str" cm="1">
        <f t="array" ref="AH2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3" t="str">
        <f>MIS[[#This Row],[TRADING SYMBOL]]</f>
        <v>SENSEX2552081200PE</v>
      </c>
      <c r="AJ2763" t="str">
        <f>IF(RIGHT(MIS[[#This Row],[Main/Hedge]],4)="MAIN","MAIN","HEDGE")</f>
        <v>MAIN</v>
      </c>
      <c r="AK2763" t="str" cm="1">
        <f t="array" ref="AK2763">_xlfn._xlws.FILTER(Table4[Column1],ISNUMBER(SEARCH(Table4[Column1],MIS[[#This Row],[OrderUniqueIdentifier]])),"")</f>
        <v>MS</v>
      </c>
    </row>
    <row r="2764" spans="1:37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>
        <f>_xlfn.XLOOKUP(MIS[[#This Row],[TRADING SYMBOL]],[1]Sheet1!$D:$D,[1]Sheet1!$C:$C)</f>
        <v>104.4</v>
      </c>
      <c r="AE2764">
        <f>MIS[[#This Row],[OrderAverageTradedPrice]]*MIS[[#This Row],[OrderQuantity]]</f>
        <v>2556</v>
      </c>
      <c r="AF2764">
        <f>MIS[[#This Row],[LTP]]*MIS[[#This Row],[OrderQuantity]]</f>
        <v>2088</v>
      </c>
      <c r="AG2764">
        <f>IF(MIS[[#This Row],[OrderSide]]="SELL",MIS[[#This Row],[VALUE]]-MIS[[#This Row],[LIVE_VALUE]],MIS[[#This Row],[LIVE_VALUE]]-MIS[[#This Row],[VALUE]])</f>
        <v>-468</v>
      </c>
      <c r="AH2764" t="str" cm="1">
        <f t="array" ref="AH2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4" t="str">
        <f>MIS[[#This Row],[TRADING SYMBOL]]</f>
        <v>SENSEX2552083500CE</v>
      </c>
      <c r="AJ2764" t="str">
        <f>IF(RIGHT(MIS[[#This Row],[Main/Hedge]],4)="MAIN","MAIN","HEDGE")</f>
        <v>MAIN</v>
      </c>
      <c r="AK2764" t="str" cm="1">
        <f t="array" ref="AK2764">_xlfn._xlws.FILTER(Table4[Column1],ISNUMBER(SEARCH(Table4[Column1],MIS[[#This Row],[OrderUniqueIdentifier]])),"")</f>
        <v>MS</v>
      </c>
    </row>
    <row r="2765" spans="1:37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>
        <f>_xlfn.XLOOKUP(MIS[[#This Row],[TRADING SYMBOL]],[1]Sheet1!$D:$D,[1]Sheet1!$C:$C)</f>
        <v>139.94999999999999</v>
      </c>
      <c r="AE2765">
        <f>MIS[[#This Row],[OrderAverageTradedPrice]]*MIS[[#This Row],[OrderQuantity]]</f>
        <v>4110</v>
      </c>
      <c r="AF2765">
        <f>MIS[[#This Row],[LTP]]*MIS[[#This Row],[OrderQuantity]]</f>
        <v>2799</v>
      </c>
      <c r="AG2765">
        <f>IF(MIS[[#This Row],[OrderSide]]="SELL",MIS[[#This Row],[VALUE]]-MIS[[#This Row],[LIVE_VALUE]],MIS[[#This Row],[LIVE_VALUE]]-MIS[[#This Row],[VALUE]])</f>
        <v>-1311</v>
      </c>
      <c r="AH2765" t="str" cm="1">
        <f t="array" ref="AH2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5" t="str">
        <f>MIS[[#This Row],[TRADING SYMBOL]]</f>
        <v>SENSEX2552081300PE</v>
      </c>
      <c r="AJ2765" t="str">
        <f>IF(RIGHT(MIS[[#This Row],[Main/Hedge]],4)="MAIN","MAIN","HEDGE")</f>
        <v>MAIN</v>
      </c>
      <c r="AK2765" t="str" cm="1">
        <f t="array" ref="AK2765">_xlfn._xlws.FILTER(Table4[Column1],ISNUMBER(SEARCH(Table4[Column1],MIS[[#This Row],[OrderUniqueIdentifier]])),"")</f>
        <v>MS</v>
      </c>
    </row>
    <row r="2766" spans="1:37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>
        <f>_xlfn.XLOOKUP(MIS[[#This Row],[TRADING SYMBOL]],[1]Sheet1!$D:$D,[1]Sheet1!$C:$C)</f>
        <v>127.9</v>
      </c>
      <c r="AE2766">
        <f>MIS[[#This Row],[OrderAverageTradedPrice]]*MIS[[#This Row],[OrderQuantity]]</f>
        <v>22468.99999999992</v>
      </c>
      <c r="AF2766">
        <f>MIS[[#This Row],[LTP]]*MIS[[#This Row],[OrderQuantity]]</f>
        <v>15348</v>
      </c>
      <c r="AG2766">
        <f>IF(MIS[[#This Row],[OrderSide]]="SELL",MIS[[#This Row],[VALUE]]-MIS[[#This Row],[LIVE_VALUE]],MIS[[#This Row],[LIVE_VALUE]]-MIS[[#This Row],[VALUE]])</f>
        <v>-7120.99999999992</v>
      </c>
      <c r="AH2766" t="str" cm="1">
        <f t="array" ref="AH2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6" t="str">
        <f>MIS[[#This Row],[TRADING SYMBOL]]</f>
        <v>SENSEX2552081200PE</v>
      </c>
      <c r="AJ2766" t="str">
        <f>IF(RIGHT(MIS[[#This Row],[Main/Hedge]],4)="MAIN","MAIN","HEDGE")</f>
        <v>MAIN</v>
      </c>
      <c r="AK2766" t="str" cm="1">
        <f t="array" ref="AK2766">_xlfn._xlws.FILTER(Table4[Column1],ISNUMBER(SEARCH(Table4[Column1],MIS[[#This Row],[OrderUniqueIdentifier]])),"")</f>
        <v>MS</v>
      </c>
    </row>
    <row r="2767" spans="1:37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>
        <f>_xlfn.XLOOKUP(MIS[[#This Row],[TRADING SYMBOL]],[1]Sheet1!$D:$D,[1]Sheet1!$C:$C)</f>
        <v>139.94999999999999</v>
      </c>
      <c r="AE2767">
        <f>MIS[[#This Row],[OrderAverageTradedPrice]]*MIS[[#This Row],[OrderQuantity]]</f>
        <v>4102</v>
      </c>
      <c r="AF2767">
        <f>MIS[[#This Row],[LTP]]*MIS[[#This Row],[OrderQuantity]]</f>
        <v>2799</v>
      </c>
      <c r="AG2767">
        <f>IF(MIS[[#This Row],[OrderSide]]="SELL",MIS[[#This Row],[VALUE]]-MIS[[#This Row],[LIVE_VALUE]],MIS[[#This Row],[LIVE_VALUE]]-MIS[[#This Row],[VALUE]])</f>
        <v>-1303</v>
      </c>
      <c r="AH2767" t="str" cm="1">
        <f t="array" ref="AH2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7" t="str">
        <f>MIS[[#This Row],[TRADING SYMBOL]]</f>
        <v>SENSEX2552081300PE</v>
      </c>
      <c r="AJ2767" t="str">
        <f>IF(RIGHT(MIS[[#This Row],[Main/Hedge]],4)="MAIN","MAIN","HEDGE")</f>
        <v>MAIN</v>
      </c>
      <c r="AK2767" t="str" cm="1">
        <f t="array" ref="AK2767">_xlfn._xlws.FILTER(Table4[Column1],ISNUMBER(SEARCH(Table4[Column1],MIS[[#This Row],[OrderUniqueIdentifier]])),"")</f>
        <v>MS</v>
      </c>
    </row>
    <row r="2768" spans="1:37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>
        <f>_xlfn.XLOOKUP(MIS[[#This Row],[TRADING SYMBOL]],[1]Sheet1!$D:$D,[1]Sheet1!$C:$C)</f>
        <v>115.45</v>
      </c>
      <c r="AE2768">
        <f>MIS[[#This Row],[OrderAverageTradedPrice]]*MIS[[#This Row],[OrderQuantity]]</f>
        <v>3417</v>
      </c>
      <c r="AF2768">
        <f>MIS[[#This Row],[LTP]]*MIS[[#This Row],[OrderQuantity]]</f>
        <v>2309</v>
      </c>
      <c r="AG2768">
        <f>IF(MIS[[#This Row],[OrderSide]]="SELL",MIS[[#This Row],[VALUE]]-MIS[[#This Row],[LIVE_VALUE]],MIS[[#This Row],[LIVE_VALUE]]-MIS[[#This Row],[VALUE]])</f>
        <v>-1108</v>
      </c>
      <c r="AH2768" t="str" cm="1">
        <f t="array" ref="AH2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8" t="str">
        <f>MIS[[#This Row],[TRADING SYMBOL]]</f>
        <v>SENSEX2552081100PE</v>
      </c>
      <c r="AJ2768" t="str">
        <f>IF(RIGHT(MIS[[#This Row],[Main/Hedge]],4)="MAIN","MAIN","HEDGE")</f>
        <v>MAIN</v>
      </c>
      <c r="AK2768" t="str" cm="1">
        <f t="array" ref="AK2768">_xlfn._xlws.FILTER(Table4[Column1],ISNUMBER(SEARCH(Table4[Column1],MIS[[#This Row],[OrderUniqueIdentifier]])),"")</f>
        <v>MS</v>
      </c>
    </row>
    <row r="2769" spans="1:37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>
        <f>_xlfn.XLOOKUP(MIS[[#This Row],[TRADING SYMBOL]],[1]Sheet1!$D:$D,[1]Sheet1!$C:$C)</f>
        <v>115.45</v>
      </c>
      <c r="AE2769">
        <f>MIS[[#This Row],[OrderAverageTradedPrice]]*MIS[[#This Row],[OrderQuantity]]</f>
        <v>3412</v>
      </c>
      <c r="AF2769">
        <f>MIS[[#This Row],[LTP]]*MIS[[#This Row],[OrderQuantity]]</f>
        <v>2309</v>
      </c>
      <c r="AG2769">
        <f>IF(MIS[[#This Row],[OrderSide]]="SELL",MIS[[#This Row],[VALUE]]-MIS[[#This Row],[LIVE_VALUE]],MIS[[#This Row],[LIVE_VALUE]]-MIS[[#This Row],[VALUE]])</f>
        <v>-1103</v>
      </c>
      <c r="AH2769" t="str" cm="1">
        <f t="array" ref="AH2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9" t="str">
        <f>MIS[[#This Row],[TRADING SYMBOL]]</f>
        <v>SENSEX2552081100PE</v>
      </c>
      <c r="AJ2769" t="str">
        <f>IF(RIGHT(MIS[[#This Row],[Main/Hedge]],4)="MAIN","MAIN","HEDGE")</f>
        <v>MAIN</v>
      </c>
      <c r="AK2769" t="str" cm="1">
        <f t="array" ref="AK2769">_xlfn._xlws.FILTER(Table4[Column1],ISNUMBER(SEARCH(Table4[Column1],MIS[[#This Row],[OrderUniqueIdentifier]])),"")</f>
        <v>MS</v>
      </c>
    </row>
    <row r="2770" spans="1:37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>
        <f>_xlfn.XLOOKUP(MIS[[#This Row],[TRADING SYMBOL]],[1]Sheet1!$D:$D,[1]Sheet1!$C:$C)</f>
        <v>127.9</v>
      </c>
      <c r="AE2770">
        <f>MIS[[#This Row],[OrderAverageTradedPrice]]*MIS[[#This Row],[OrderQuantity]]</f>
        <v>3747</v>
      </c>
      <c r="AF2770">
        <f>MIS[[#This Row],[LTP]]*MIS[[#This Row],[OrderQuantity]]</f>
        <v>2558</v>
      </c>
      <c r="AG2770">
        <f>IF(MIS[[#This Row],[OrderSide]]="SELL",MIS[[#This Row],[VALUE]]-MIS[[#This Row],[LIVE_VALUE]],MIS[[#This Row],[LIVE_VALUE]]-MIS[[#This Row],[VALUE]])</f>
        <v>-1189</v>
      </c>
      <c r="AH2770" t="str" cm="1">
        <f t="array" ref="AH2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0" t="str">
        <f>MIS[[#This Row],[TRADING SYMBOL]]</f>
        <v>SENSEX2552081200PE</v>
      </c>
      <c r="AJ2770" t="str">
        <f>IF(RIGHT(MIS[[#This Row],[Main/Hedge]],4)="MAIN","MAIN","HEDGE")</f>
        <v>MAIN</v>
      </c>
      <c r="AK2770" t="str" cm="1">
        <f t="array" ref="AK2770">_xlfn._xlws.FILTER(Table4[Column1],ISNUMBER(SEARCH(Table4[Column1],MIS[[#This Row],[OrderUniqueIdentifier]])),"")</f>
        <v>MS</v>
      </c>
    </row>
    <row r="2771" spans="1:37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>
        <f>_xlfn.XLOOKUP(MIS[[#This Row],[TRADING SYMBOL]],[1]Sheet1!$D:$D,[1]Sheet1!$C:$C)</f>
        <v>115.45</v>
      </c>
      <c r="AE2771">
        <f>MIS[[#This Row],[OrderAverageTradedPrice]]*MIS[[#This Row],[OrderQuantity]]</f>
        <v>3402</v>
      </c>
      <c r="AF2771">
        <f>MIS[[#This Row],[LTP]]*MIS[[#This Row],[OrderQuantity]]</f>
        <v>2309</v>
      </c>
      <c r="AG2771">
        <f>IF(MIS[[#This Row],[OrderSide]]="SELL",MIS[[#This Row],[VALUE]]-MIS[[#This Row],[LIVE_VALUE]],MIS[[#This Row],[LIVE_VALUE]]-MIS[[#This Row],[VALUE]])</f>
        <v>-1093</v>
      </c>
      <c r="AH2771" t="str" cm="1">
        <f t="array" ref="AH2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1" t="str">
        <f>MIS[[#This Row],[TRADING SYMBOL]]</f>
        <v>SENSEX2552081100PE</v>
      </c>
      <c r="AJ2771" t="str">
        <f>IF(RIGHT(MIS[[#This Row],[Main/Hedge]],4)="MAIN","MAIN","HEDGE")</f>
        <v>MAIN</v>
      </c>
      <c r="AK2771" t="str" cm="1">
        <f t="array" ref="AK2771">_xlfn._xlws.FILTER(Table4[Column1],ISNUMBER(SEARCH(Table4[Column1],MIS[[#This Row],[OrderUniqueIdentifier]])),"")</f>
        <v>MS</v>
      </c>
    </row>
    <row r="2772" spans="1:37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>
        <f>_xlfn.XLOOKUP(MIS[[#This Row],[TRADING SYMBOL]],[1]Sheet1!$D:$D,[1]Sheet1!$C:$C)</f>
        <v>127.9</v>
      </c>
      <c r="AE2772">
        <f>MIS[[#This Row],[OrderAverageTradedPrice]]*MIS[[#This Row],[OrderQuantity]]</f>
        <v>3744</v>
      </c>
      <c r="AF2772">
        <f>MIS[[#This Row],[LTP]]*MIS[[#This Row],[OrderQuantity]]</f>
        <v>2558</v>
      </c>
      <c r="AG2772">
        <f>IF(MIS[[#This Row],[OrderSide]]="SELL",MIS[[#This Row],[VALUE]]-MIS[[#This Row],[LIVE_VALUE]],MIS[[#This Row],[LIVE_VALUE]]-MIS[[#This Row],[VALUE]])</f>
        <v>-1186</v>
      </c>
      <c r="AH2772" t="str" cm="1">
        <f t="array" ref="AH2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2" t="str">
        <f>MIS[[#This Row],[TRADING SYMBOL]]</f>
        <v>SENSEX2552081200PE</v>
      </c>
      <c r="AJ2772" t="str">
        <f>IF(RIGHT(MIS[[#This Row],[Main/Hedge]],4)="MAIN","MAIN","HEDGE")</f>
        <v>MAIN</v>
      </c>
      <c r="AK2772" t="str" cm="1">
        <f t="array" ref="AK2772">_xlfn._xlws.FILTER(Table4[Column1],ISNUMBER(SEARCH(Table4[Column1],MIS[[#This Row],[OrderUniqueIdentifier]])),"")</f>
        <v>MS</v>
      </c>
    </row>
    <row r="2773" spans="1:37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>
        <f>_xlfn.XLOOKUP(MIS[[#This Row],[TRADING SYMBOL]],[1]Sheet1!$D:$D,[1]Sheet1!$C:$C)</f>
        <v>127.9</v>
      </c>
      <c r="AE2773">
        <f>MIS[[#This Row],[OrderAverageTradedPrice]]*MIS[[#This Row],[OrderQuantity]]</f>
        <v>7477</v>
      </c>
      <c r="AF2773">
        <f>MIS[[#This Row],[LTP]]*MIS[[#This Row],[OrderQuantity]]</f>
        <v>5116</v>
      </c>
      <c r="AG2773">
        <f>IF(MIS[[#This Row],[OrderSide]]="SELL",MIS[[#This Row],[VALUE]]-MIS[[#This Row],[LIVE_VALUE]],MIS[[#This Row],[LIVE_VALUE]]-MIS[[#This Row],[VALUE]])</f>
        <v>-2361</v>
      </c>
      <c r="AH2773" t="str" cm="1">
        <f t="array" ref="AH2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3" t="str">
        <f>MIS[[#This Row],[TRADING SYMBOL]]</f>
        <v>SENSEX2552081200PE</v>
      </c>
      <c r="AJ2773" t="str">
        <f>IF(RIGHT(MIS[[#This Row],[Main/Hedge]],4)="MAIN","MAIN","HEDGE")</f>
        <v>MAIN</v>
      </c>
      <c r="AK2773" t="str" cm="1">
        <f t="array" ref="AK2773">_xlfn._xlws.FILTER(Table4[Column1],ISNUMBER(SEARCH(Table4[Column1],MIS[[#This Row],[OrderUniqueIdentifier]])),"")</f>
        <v>MS</v>
      </c>
    </row>
    <row r="2774" spans="1:37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>
        <f>_xlfn.XLOOKUP(MIS[[#This Row],[TRADING SYMBOL]],[1]Sheet1!$D:$D,[1]Sheet1!$C:$C)</f>
        <v>139.94999999999999</v>
      </c>
      <c r="AE2774">
        <f>MIS[[#This Row],[OrderAverageTradedPrice]]*MIS[[#This Row],[OrderQuantity]]</f>
        <v>8202</v>
      </c>
      <c r="AF2774">
        <f>MIS[[#This Row],[LTP]]*MIS[[#This Row],[OrderQuantity]]</f>
        <v>5598</v>
      </c>
      <c r="AG2774">
        <f>IF(MIS[[#This Row],[OrderSide]]="SELL",MIS[[#This Row],[VALUE]]-MIS[[#This Row],[LIVE_VALUE]],MIS[[#This Row],[LIVE_VALUE]]-MIS[[#This Row],[VALUE]])</f>
        <v>-2604</v>
      </c>
      <c r="AH2774" t="str" cm="1">
        <f t="array" ref="AH2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4" t="str">
        <f>MIS[[#This Row],[TRADING SYMBOL]]</f>
        <v>SENSEX2552081300PE</v>
      </c>
      <c r="AJ2774" t="str">
        <f>IF(RIGHT(MIS[[#This Row],[Main/Hedge]],4)="MAIN","MAIN","HEDGE")</f>
        <v>MAIN</v>
      </c>
      <c r="AK2774" t="str" cm="1">
        <f t="array" ref="AK2774">_xlfn._xlws.FILTER(Table4[Column1],ISNUMBER(SEARCH(Table4[Column1],MIS[[#This Row],[OrderUniqueIdentifier]])),"")</f>
        <v>MS</v>
      </c>
    </row>
    <row r="2775" spans="1:37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>
        <f>_xlfn.XLOOKUP(MIS[[#This Row],[TRADING SYMBOL]],[1]Sheet1!$D:$D,[1]Sheet1!$C:$C)</f>
        <v>139.94999999999999</v>
      </c>
      <c r="AE2775">
        <f>MIS[[#This Row],[OrderAverageTradedPrice]]*MIS[[#This Row],[OrderQuantity]]</f>
        <v>16423</v>
      </c>
      <c r="AF2775">
        <f>MIS[[#This Row],[LTP]]*MIS[[#This Row],[OrderQuantity]]</f>
        <v>11196</v>
      </c>
      <c r="AG2775">
        <f>IF(MIS[[#This Row],[OrderSide]]="SELL",MIS[[#This Row],[VALUE]]-MIS[[#This Row],[LIVE_VALUE]],MIS[[#This Row],[LIVE_VALUE]]-MIS[[#This Row],[VALUE]])</f>
        <v>-5227</v>
      </c>
      <c r="AH2775" t="str" cm="1">
        <f t="array" ref="AH2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5" t="str">
        <f>MIS[[#This Row],[TRADING SYMBOL]]</f>
        <v>SENSEX2552081300PE</v>
      </c>
      <c r="AJ2775" t="str">
        <f>IF(RIGHT(MIS[[#This Row],[Main/Hedge]],4)="MAIN","MAIN","HEDGE")</f>
        <v>MAIN</v>
      </c>
      <c r="AK2775" t="str" cm="1">
        <f t="array" ref="AK2775">_xlfn._xlws.FILTER(Table4[Column1],ISNUMBER(SEARCH(Table4[Column1],MIS[[#This Row],[OrderUniqueIdentifier]])),"")</f>
        <v>MS</v>
      </c>
    </row>
    <row r="2776" spans="1:37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>
        <f>_xlfn.XLOOKUP(MIS[[#This Row],[TRADING SYMBOL]],[1]Sheet1!$D:$D,[1]Sheet1!$C:$C)</f>
        <v>115.45</v>
      </c>
      <c r="AE2776">
        <f>MIS[[#This Row],[OrderAverageTradedPrice]]*MIS[[#This Row],[OrderQuantity]]</f>
        <v>13674</v>
      </c>
      <c r="AF2776">
        <f>MIS[[#This Row],[LTP]]*MIS[[#This Row],[OrderQuantity]]</f>
        <v>9236</v>
      </c>
      <c r="AG2776">
        <f>IF(MIS[[#This Row],[OrderSide]]="SELL",MIS[[#This Row],[VALUE]]-MIS[[#This Row],[LIVE_VALUE]],MIS[[#This Row],[LIVE_VALUE]]-MIS[[#This Row],[VALUE]])</f>
        <v>-4438</v>
      </c>
      <c r="AH2776" t="str" cm="1">
        <f t="array" ref="AH2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6" t="str">
        <f>MIS[[#This Row],[TRADING SYMBOL]]</f>
        <v>SENSEX2552081100PE</v>
      </c>
      <c r="AJ2776" t="str">
        <f>IF(RIGHT(MIS[[#This Row],[Main/Hedge]],4)="MAIN","MAIN","HEDGE")</f>
        <v>MAIN</v>
      </c>
      <c r="AK2776" t="str" cm="1">
        <f t="array" ref="AK2776">_xlfn._xlws.FILTER(Table4[Column1],ISNUMBER(SEARCH(Table4[Column1],MIS[[#This Row],[OrderUniqueIdentifier]])),"")</f>
        <v>MS</v>
      </c>
    </row>
    <row r="2777" spans="1:37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>
        <f>_xlfn.XLOOKUP(MIS[[#This Row],[TRADING SYMBOL]],[1]Sheet1!$D:$D,[1]Sheet1!$C:$C)</f>
        <v>127.9</v>
      </c>
      <c r="AE2777">
        <f>MIS[[#This Row],[OrderAverageTradedPrice]]*MIS[[#This Row],[OrderQuantity]]</f>
        <v>14998</v>
      </c>
      <c r="AF2777">
        <f>MIS[[#This Row],[LTP]]*MIS[[#This Row],[OrderQuantity]]</f>
        <v>10232</v>
      </c>
      <c r="AG2777">
        <f>IF(MIS[[#This Row],[OrderSide]]="SELL",MIS[[#This Row],[VALUE]]-MIS[[#This Row],[LIVE_VALUE]],MIS[[#This Row],[LIVE_VALUE]]-MIS[[#This Row],[VALUE]])</f>
        <v>-4766</v>
      </c>
      <c r="AH2777" t="str" cm="1">
        <f t="array" ref="AH2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7" t="str">
        <f>MIS[[#This Row],[TRADING SYMBOL]]</f>
        <v>SENSEX2552081200PE</v>
      </c>
      <c r="AJ2777" t="str">
        <f>IF(RIGHT(MIS[[#This Row],[Main/Hedge]],4)="MAIN","MAIN","HEDGE")</f>
        <v>MAIN</v>
      </c>
      <c r="AK2777" t="str" cm="1">
        <f t="array" ref="AK2777">_xlfn._xlws.FILTER(Table4[Column1],ISNUMBER(SEARCH(Table4[Column1],MIS[[#This Row],[OrderUniqueIdentifier]])),"")</f>
        <v>MS</v>
      </c>
    </row>
    <row r="2778" spans="1:37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>
        <f>_xlfn.XLOOKUP(MIS[[#This Row],[TRADING SYMBOL]],[1]Sheet1!$D:$D,[1]Sheet1!$C:$C)</f>
        <v>139.94999999999999</v>
      </c>
      <c r="AE2778">
        <f>MIS[[#This Row],[OrderAverageTradedPrice]]*MIS[[#This Row],[OrderQuantity]]</f>
        <v>4099</v>
      </c>
      <c r="AF2778">
        <f>MIS[[#This Row],[LTP]]*MIS[[#This Row],[OrderQuantity]]</f>
        <v>2799</v>
      </c>
      <c r="AG2778">
        <f>IF(MIS[[#This Row],[OrderSide]]="SELL",MIS[[#This Row],[VALUE]]-MIS[[#This Row],[LIVE_VALUE]],MIS[[#This Row],[LIVE_VALUE]]-MIS[[#This Row],[VALUE]])</f>
        <v>-1300</v>
      </c>
      <c r="AH2778" t="str" cm="1">
        <f t="array" ref="AH2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8" t="str">
        <f>MIS[[#This Row],[TRADING SYMBOL]]</f>
        <v>SENSEX2552081300PE</v>
      </c>
      <c r="AJ2778" t="str">
        <f>IF(RIGHT(MIS[[#This Row],[Main/Hedge]],4)="MAIN","MAIN","HEDGE")</f>
        <v>MAIN</v>
      </c>
      <c r="AK2778" t="str" cm="1">
        <f t="array" ref="AK2778">_xlfn._xlws.FILTER(Table4[Column1],ISNUMBER(SEARCH(Table4[Column1],MIS[[#This Row],[OrderUniqueIdentifier]])),"")</f>
        <v>MS</v>
      </c>
    </row>
    <row r="2779" spans="1:37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>
        <f>_xlfn.XLOOKUP(MIS[[#This Row],[TRADING SYMBOL]],[1]Sheet1!$D:$D,[1]Sheet1!$C:$C)</f>
        <v>104.4</v>
      </c>
      <c r="AE2779">
        <f>MIS[[#This Row],[OrderAverageTradedPrice]]*MIS[[#This Row],[OrderQuantity]]</f>
        <v>2553</v>
      </c>
      <c r="AF2779">
        <f>MIS[[#This Row],[LTP]]*MIS[[#This Row],[OrderQuantity]]</f>
        <v>2088</v>
      </c>
      <c r="AG2779">
        <f>IF(MIS[[#This Row],[OrderSide]]="SELL",MIS[[#This Row],[VALUE]]-MIS[[#This Row],[LIVE_VALUE]],MIS[[#This Row],[LIVE_VALUE]]-MIS[[#This Row],[VALUE]])</f>
        <v>-465</v>
      </c>
      <c r="AH2779" t="str" cm="1">
        <f t="array" ref="AH2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9" t="str">
        <f>MIS[[#This Row],[TRADING SYMBOL]]</f>
        <v>SENSEX2552083500CE</v>
      </c>
      <c r="AJ2779" t="str">
        <f>IF(RIGHT(MIS[[#This Row],[Main/Hedge]],4)="MAIN","MAIN","HEDGE")</f>
        <v>MAIN</v>
      </c>
      <c r="AK2779" t="str" cm="1">
        <f t="array" ref="AK2779">_xlfn._xlws.FILTER(Table4[Column1],ISNUMBER(SEARCH(Table4[Column1],MIS[[#This Row],[OrderUniqueIdentifier]])),"")</f>
        <v>MS</v>
      </c>
    </row>
    <row r="2780" spans="1:37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>
        <f>_xlfn.XLOOKUP(MIS[[#This Row],[TRADING SYMBOL]],[1]Sheet1!$D:$D,[1]Sheet1!$C:$C)</f>
        <v>139.94999999999999</v>
      </c>
      <c r="AE2780">
        <f>MIS[[#This Row],[OrderAverageTradedPrice]]*MIS[[#This Row],[OrderQuantity]]</f>
        <v>4105</v>
      </c>
      <c r="AF2780">
        <f>MIS[[#This Row],[LTP]]*MIS[[#This Row],[OrderQuantity]]</f>
        <v>2799</v>
      </c>
      <c r="AG2780">
        <f>IF(MIS[[#This Row],[OrderSide]]="SELL",MIS[[#This Row],[VALUE]]-MIS[[#This Row],[LIVE_VALUE]],MIS[[#This Row],[LIVE_VALUE]]-MIS[[#This Row],[VALUE]])</f>
        <v>-1306</v>
      </c>
      <c r="AH2780" t="str" cm="1">
        <f t="array" ref="AH2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0" t="str">
        <f>MIS[[#This Row],[TRADING SYMBOL]]</f>
        <v>SENSEX2552081300PE</v>
      </c>
      <c r="AJ2780" t="str">
        <f>IF(RIGHT(MIS[[#This Row],[Main/Hedge]],4)="MAIN","MAIN","HEDGE")</f>
        <v>MAIN</v>
      </c>
      <c r="AK2780" t="str" cm="1">
        <f t="array" ref="AK2780">_xlfn._xlws.FILTER(Table4[Column1],ISNUMBER(SEARCH(Table4[Column1],MIS[[#This Row],[OrderUniqueIdentifier]])),"")</f>
        <v>MS</v>
      </c>
    </row>
    <row r="2781" spans="1:37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>
        <f>_xlfn.XLOOKUP(MIS[[#This Row],[TRADING SYMBOL]],[1]Sheet1!$D:$D,[1]Sheet1!$C:$C)</f>
        <v>139.94999999999999</v>
      </c>
      <c r="AE2781">
        <f>MIS[[#This Row],[OrderAverageTradedPrice]]*MIS[[#This Row],[OrderQuantity]]</f>
        <v>16407</v>
      </c>
      <c r="AF2781">
        <f>MIS[[#This Row],[LTP]]*MIS[[#This Row],[OrderQuantity]]</f>
        <v>11196</v>
      </c>
      <c r="AG2781">
        <f>IF(MIS[[#This Row],[OrderSide]]="SELL",MIS[[#This Row],[VALUE]]-MIS[[#This Row],[LIVE_VALUE]],MIS[[#This Row],[LIVE_VALUE]]-MIS[[#This Row],[VALUE]])</f>
        <v>-5211</v>
      </c>
      <c r="AH2781" t="str" cm="1">
        <f t="array" ref="AH2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1" t="str">
        <f>MIS[[#This Row],[TRADING SYMBOL]]</f>
        <v>SENSEX2552081300PE</v>
      </c>
      <c r="AJ2781" t="str">
        <f>IF(RIGHT(MIS[[#This Row],[Main/Hedge]],4)="MAIN","MAIN","HEDGE")</f>
        <v>MAIN</v>
      </c>
      <c r="AK2781" t="str" cm="1">
        <f t="array" ref="AK2781">_xlfn._xlws.FILTER(Table4[Column1],ISNUMBER(SEARCH(Table4[Column1],MIS[[#This Row],[OrderUniqueIdentifier]])),"")</f>
        <v>MS</v>
      </c>
    </row>
    <row r="2782" spans="1:37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>
        <f>_xlfn.XLOOKUP(MIS[[#This Row],[TRADING SYMBOL]],[1]Sheet1!$D:$D,[1]Sheet1!$C:$C)</f>
        <v>118.35</v>
      </c>
      <c r="AE2782">
        <f>MIS[[#This Row],[OrderAverageTradedPrice]]*MIS[[#This Row],[OrderQuantity]]</f>
        <v>14568</v>
      </c>
      <c r="AF2782">
        <f>MIS[[#This Row],[LTP]]*MIS[[#This Row],[OrderQuantity]]</f>
        <v>11835</v>
      </c>
      <c r="AG2782">
        <f>IF(MIS[[#This Row],[OrderSide]]="SELL",MIS[[#This Row],[VALUE]]-MIS[[#This Row],[LIVE_VALUE]],MIS[[#This Row],[LIVE_VALUE]]-MIS[[#This Row],[VALUE]])</f>
        <v>-2733</v>
      </c>
      <c r="AH2782" t="str" cm="1">
        <f t="array" ref="AH2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2" t="str">
        <f>MIS[[#This Row],[TRADING SYMBOL]]</f>
        <v>SENSEX2552083400CE</v>
      </c>
      <c r="AJ2782" t="str">
        <f>IF(RIGHT(MIS[[#This Row],[Main/Hedge]],4)="MAIN","MAIN","HEDGE")</f>
        <v>MAIN</v>
      </c>
      <c r="AK2782" t="str" cm="1">
        <f t="array" ref="AK2782">_xlfn._xlws.FILTER(Table4[Column1],ISNUMBER(SEARCH(Table4[Column1],MIS[[#This Row],[OrderUniqueIdentifier]])),"")</f>
        <v>MS</v>
      </c>
    </row>
    <row r="2783" spans="1:37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>
        <f>_xlfn.XLOOKUP(MIS[[#This Row],[TRADING SYMBOL]],[1]Sheet1!$D:$D,[1]Sheet1!$C:$C)</f>
        <v>104.4</v>
      </c>
      <c r="AE2783">
        <f>MIS[[#This Row],[OrderAverageTradedPrice]]*MIS[[#This Row],[OrderQuantity]]</f>
        <v>12808.000000000002</v>
      </c>
      <c r="AF2783">
        <f>MIS[[#This Row],[LTP]]*MIS[[#This Row],[OrderQuantity]]</f>
        <v>10440</v>
      </c>
      <c r="AG2783">
        <f>IF(MIS[[#This Row],[OrderSide]]="SELL",MIS[[#This Row],[VALUE]]-MIS[[#This Row],[LIVE_VALUE]],MIS[[#This Row],[LIVE_VALUE]]-MIS[[#This Row],[VALUE]])</f>
        <v>-2368.0000000000018</v>
      </c>
      <c r="AH2783" t="str" cm="1">
        <f t="array" ref="AH2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3" t="str">
        <f>MIS[[#This Row],[TRADING SYMBOL]]</f>
        <v>SENSEX2552083500CE</v>
      </c>
      <c r="AJ2783" t="str">
        <f>IF(RIGHT(MIS[[#This Row],[Main/Hedge]],4)="MAIN","MAIN","HEDGE")</f>
        <v>MAIN</v>
      </c>
      <c r="AK2783" t="str" cm="1">
        <f t="array" ref="AK2783">_xlfn._xlws.FILTER(Table4[Column1],ISNUMBER(SEARCH(Table4[Column1],MIS[[#This Row],[OrderUniqueIdentifier]])),"")</f>
        <v>MS</v>
      </c>
    </row>
    <row r="2784" spans="1:37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>
        <f>_xlfn.XLOOKUP(MIS[[#This Row],[TRADING SYMBOL]],[1]Sheet1!$D:$D,[1]Sheet1!$C:$C)</f>
        <v>136.6</v>
      </c>
      <c r="AE2784">
        <f>MIS[[#This Row],[OrderAverageTradedPrice]]*MIS[[#This Row],[OrderQuantity]]</f>
        <v>76114.999999999622</v>
      </c>
      <c r="AF2784">
        <f>MIS[[#This Row],[LTP]]*MIS[[#This Row],[OrderQuantity]]</f>
        <v>62836</v>
      </c>
      <c r="AG2784">
        <f>IF(MIS[[#This Row],[OrderSide]]="SELL",MIS[[#This Row],[VALUE]]-MIS[[#This Row],[LIVE_VALUE]],MIS[[#This Row],[LIVE_VALUE]]-MIS[[#This Row],[VALUE]])</f>
        <v>-13278.999999999622</v>
      </c>
      <c r="AH2784" t="str" cm="1">
        <f t="array" ref="AH2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4" t="str">
        <f>MIS[[#This Row],[TRADING SYMBOL]]</f>
        <v>SENSEX2552083300CE</v>
      </c>
      <c r="AJ2784" t="str">
        <f>IF(RIGHT(MIS[[#This Row],[Main/Hedge]],4)="MAIN","MAIN","HEDGE")</f>
        <v>MAIN</v>
      </c>
      <c r="AK2784" t="str" cm="1">
        <f t="array" ref="AK2784">_xlfn._xlws.FILTER(Table4[Column1],ISNUMBER(SEARCH(Table4[Column1],MIS[[#This Row],[OrderUniqueIdentifier]])),"")</f>
        <v>MS</v>
      </c>
    </row>
    <row r="2785" spans="1:37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>
        <f>_xlfn.XLOOKUP(MIS[[#This Row],[TRADING SYMBOL]],[1]Sheet1!$D:$D,[1]Sheet1!$C:$C)</f>
        <v>118.35</v>
      </c>
      <c r="AE2785">
        <f>MIS[[#This Row],[OrderAverageTradedPrice]]*MIS[[#This Row],[OrderQuantity]]</f>
        <v>67060.999999999694</v>
      </c>
      <c r="AF2785">
        <f>MIS[[#This Row],[LTP]]*MIS[[#This Row],[OrderQuantity]]</f>
        <v>54441</v>
      </c>
      <c r="AG2785">
        <f>IF(MIS[[#This Row],[OrderSide]]="SELL",MIS[[#This Row],[VALUE]]-MIS[[#This Row],[LIVE_VALUE]],MIS[[#This Row],[LIVE_VALUE]]-MIS[[#This Row],[VALUE]])</f>
        <v>-12619.999999999694</v>
      </c>
      <c r="AH2785" t="str" cm="1">
        <f t="array" ref="AH2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5" t="str">
        <f>MIS[[#This Row],[TRADING SYMBOL]]</f>
        <v>SENSEX2552083400CE</v>
      </c>
      <c r="AJ2785" t="str">
        <f>IF(RIGHT(MIS[[#This Row],[Main/Hedge]],4)="MAIN","MAIN","HEDGE")</f>
        <v>MAIN</v>
      </c>
      <c r="AK2785" t="str" cm="1">
        <f t="array" ref="AK2785">_xlfn._xlws.FILTER(Table4[Column1],ISNUMBER(SEARCH(Table4[Column1],MIS[[#This Row],[OrderUniqueIdentifier]])),"")</f>
        <v>MS</v>
      </c>
    </row>
    <row r="2786" spans="1:37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>
        <f>_xlfn.XLOOKUP(MIS[[#This Row],[TRADING SYMBOL]],[1]Sheet1!$D:$D,[1]Sheet1!$C:$C)</f>
        <v>136.6</v>
      </c>
      <c r="AE2786">
        <f>MIS[[#This Row],[OrderAverageTradedPrice]]*MIS[[#This Row],[OrderQuantity]]</f>
        <v>69620.999999999694</v>
      </c>
      <c r="AF2786">
        <f>MIS[[#This Row],[LTP]]*MIS[[#This Row],[OrderQuantity]]</f>
        <v>57372</v>
      </c>
      <c r="AG2786">
        <f>IF(MIS[[#This Row],[OrderSide]]="SELL",MIS[[#This Row],[VALUE]]-MIS[[#This Row],[LIVE_VALUE]],MIS[[#This Row],[LIVE_VALUE]]-MIS[[#This Row],[VALUE]])</f>
        <v>-12248.999999999694</v>
      </c>
      <c r="AH2786" t="str" cm="1">
        <f t="array" ref="AH2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6" t="str">
        <f>MIS[[#This Row],[TRADING SYMBOL]]</f>
        <v>SENSEX2552083300CE</v>
      </c>
      <c r="AJ2786" t="str">
        <f>IF(RIGHT(MIS[[#This Row],[Main/Hedge]],4)="MAIN","MAIN","HEDGE")</f>
        <v>MAIN</v>
      </c>
      <c r="AK2786" t="str" cm="1">
        <f t="array" ref="AK2786">_xlfn._xlws.FILTER(Table4[Column1],ISNUMBER(SEARCH(Table4[Column1],MIS[[#This Row],[OrderUniqueIdentifier]])),"")</f>
        <v>MS</v>
      </c>
    </row>
    <row r="2787" spans="1:37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>
        <f>_xlfn.XLOOKUP(MIS[[#This Row],[TRADING SYMBOL]],[1]Sheet1!$D:$D,[1]Sheet1!$C:$C)</f>
        <v>136.6</v>
      </c>
      <c r="AE2787">
        <f>MIS[[#This Row],[OrderAverageTradedPrice]]*MIS[[#This Row],[OrderQuantity]]</f>
        <v>59715</v>
      </c>
      <c r="AF2787">
        <f>MIS[[#This Row],[LTP]]*MIS[[#This Row],[OrderQuantity]]</f>
        <v>49176</v>
      </c>
      <c r="AG2787">
        <f>IF(MIS[[#This Row],[OrderSide]]="SELL",MIS[[#This Row],[VALUE]]-MIS[[#This Row],[LIVE_VALUE]],MIS[[#This Row],[LIVE_VALUE]]-MIS[[#This Row],[VALUE]])</f>
        <v>-10539</v>
      </c>
      <c r="AH2787" t="str" cm="1">
        <f t="array" ref="AH2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7" t="str">
        <f>MIS[[#This Row],[TRADING SYMBOL]]</f>
        <v>SENSEX2552083300CE</v>
      </c>
      <c r="AJ2787" t="str">
        <f>IF(RIGHT(MIS[[#This Row],[Main/Hedge]],4)="MAIN","MAIN","HEDGE")</f>
        <v>MAIN</v>
      </c>
      <c r="AK2787" t="str" cm="1">
        <f t="array" ref="AK2787">_xlfn._xlws.FILTER(Table4[Column1],ISNUMBER(SEARCH(Table4[Column1],MIS[[#This Row],[OrderUniqueIdentifier]])),"")</f>
        <v>MS</v>
      </c>
    </row>
    <row r="2788" spans="1:37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>
        <f>_xlfn.XLOOKUP(MIS[[#This Row],[TRADING SYMBOL]],[1]Sheet1!$D:$D,[1]Sheet1!$C:$C)</f>
        <v>118.35</v>
      </c>
      <c r="AE2788">
        <f>MIS[[#This Row],[OrderAverageTradedPrice]]*MIS[[#This Row],[OrderQuantity]]</f>
        <v>52544.999999999884</v>
      </c>
      <c r="AF2788">
        <f>MIS[[#This Row],[LTP]]*MIS[[#This Row],[OrderQuantity]]</f>
        <v>42606</v>
      </c>
      <c r="AG2788">
        <f>IF(MIS[[#This Row],[OrderSide]]="SELL",MIS[[#This Row],[VALUE]]-MIS[[#This Row],[LIVE_VALUE]],MIS[[#This Row],[LIVE_VALUE]]-MIS[[#This Row],[VALUE]])</f>
        <v>-9938.9999999998836</v>
      </c>
      <c r="AH2788" t="str" cm="1">
        <f t="array" ref="AH2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8" t="str">
        <f>MIS[[#This Row],[TRADING SYMBOL]]</f>
        <v>SENSEX2552083400CE</v>
      </c>
      <c r="AJ2788" t="str">
        <f>IF(RIGHT(MIS[[#This Row],[Main/Hedge]],4)="MAIN","MAIN","HEDGE")</f>
        <v>MAIN</v>
      </c>
      <c r="AK2788" t="str" cm="1">
        <f t="array" ref="AK2788">_xlfn._xlws.FILTER(Table4[Column1],ISNUMBER(SEARCH(Table4[Column1],MIS[[#This Row],[OrderUniqueIdentifier]])),"")</f>
        <v>MS</v>
      </c>
    </row>
    <row r="2789" spans="1:37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>
        <f>_xlfn.XLOOKUP(MIS[[#This Row],[TRADING SYMBOL]],[1]Sheet1!$D:$D,[1]Sheet1!$C:$C)</f>
        <v>104.4</v>
      </c>
      <c r="AE2789">
        <f>MIS[[#This Row],[OrderAverageTradedPrice]]*MIS[[#This Row],[OrderQuantity]]</f>
        <v>46176.99999999984</v>
      </c>
      <c r="AF2789">
        <f>MIS[[#This Row],[LTP]]*MIS[[#This Row],[OrderQuantity]]</f>
        <v>37584</v>
      </c>
      <c r="AG2789">
        <f>IF(MIS[[#This Row],[OrderSide]]="SELL",MIS[[#This Row],[VALUE]]-MIS[[#This Row],[LIVE_VALUE]],MIS[[#This Row],[LIVE_VALUE]]-MIS[[#This Row],[VALUE]])</f>
        <v>-8592.9999999998399</v>
      </c>
      <c r="AH2789" t="str" cm="1">
        <f t="array" ref="AH2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9" t="str">
        <f>MIS[[#This Row],[TRADING SYMBOL]]</f>
        <v>SENSEX2552083500CE</v>
      </c>
      <c r="AJ2789" t="str">
        <f>IF(RIGHT(MIS[[#This Row],[Main/Hedge]],4)="MAIN","MAIN","HEDGE")</f>
        <v>MAIN</v>
      </c>
      <c r="AK2789" t="str" cm="1">
        <f t="array" ref="AK2789">_xlfn._xlws.FILTER(Table4[Column1],ISNUMBER(SEARCH(Table4[Column1],MIS[[#This Row],[OrderUniqueIdentifier]])),"")</f>
        <v>MS</v>
      </c>
    </row>
    <row r="2790" spans="1:37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>
        <f>_xlfn.XLOOKUP(MIS[[#This Row],[TRADING SYMBOL]],[1]Sheet1!$D:$D,[1]Sheet1!$C:$C)</f>
        <v>136.6</v>
      </c>
      <c r="AE2790">
        <f>MIS[[#This Row],[OrderAverageTradedPrice]]*MIS[[#This Row],[OrderQuantity]]</f>
        <v>13234</v>
      </c>
      <c r="AF2790">
        <f>MIS[[#This Row],[LTP]]*MIS[[#This Row],[OrderQuantity]]</f>
        <v>10928</v>
      </c>
      <c r="AG2790">
        <f>IF(MIS[[#This Row],[OrderSide]]="SELL",MIS[[#This Row],[VALUE]]-MIS[[#This Row],[LIVE_VALUE]],MIS[[#This Row],[LIVE_VALUE]]-MIS[[#This Row],[VALUE]])</f>
        <v>-2306</v>
      </c>
      <c r="AH2790" t="str" cm="1">
        <f t="array" ref="AH2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0" t="str">
        <f>MIS[[#This Row],[TRADING SYMBOL]]</f>
        <v>SENSEX2552083300CE</v>
      </c>
      <c r="AJ2790" t="str">
        <f>IF(RIGHT(MIS[[#This Row],[Main/Hedge]],4)="MAIN","MAIN","HEDGE")</f>
        <v>MAIN</v>
      </c>
      <c r="AK2790" t="str" cm="1">
        <f t="array" ref="AK2790">_xlfn._xlws.FILTER(Table4[Column1],ISNUMBER(SEARCH(Table4[Column1],MIS[[#This Row],[OrderUniqueIdentifier]])),"")</f>
        <v>MS</v>
      </c>
    </row>
    <row r="2791" spans="1:37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>
        <f>_xlfn.XLOOKUP(MIS[[#This Row],[TRADING SYMBOL]],[1]Sheet1!$D:$D,[1]Sheet1!$C:$C)</f>
        <v>118.35</v>
      </c>
      <c r="AE2791">
        <f>MIS[[#This Row],[OrderAverageTradedPrice]]*MIS[[#This Row],[OrderQuantity]]</f>
        <v>11642</v>
      </c>
      <c r="AF2791">
        <f>MIS[[#This Row],[LTP]]*MIS[[#This Row],[OrderQuantity]]</f>
        <v>9468</v>
      </c>
      <c r="AG2791">
        <f>IF(MIS[[#This Row],[OrderSide]]="SELL",MIS[[#This Row],[VALUE]]-MIS[[#This Row],[LIVE_VALUE]],MIS[[#This Row],[LIVE_VALUE]]-MIS[[#This Row],[VALUE]])</f>
        <v>-2174</v>
      </c>
      <c r="AH2791" t="str" cm="1">
        <f t="array" ref="AH2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1" t="str">
        <f>MIS[[#This Row],[TRADING SYMBOL]]</f>
        <v>SENSEX2552083400CE</v>
      </c>
      <c r="AJ2791" t="str">
        <f>IF(RIGHT(MIS[[#This Row],[Main/Hedge]],4)="MAIN","MAIN","HEDGE")</f>
        <v>MAIN</v>
      </c>
      <c r="AK2791" t="str" cm="1">
        <f t="array" ref="AK2791">_xlfn._xlws.FILTER(Table4[Column1],ISNUMBER(SEARCH(Table4[Column1],MIS[[#This Row],[OrderUniqueIdentifier]])),"")</f>
        <v>MS</v>
      </c>
    </row>
    <row r="2792" spans="1:37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>
        <f>_xlfn.XLOOKUP(MIS[[#This Row],[TRADING SYMBOL]],[1]Sheet1!$D:$D,[1]Sheet1!$C:$C)</f>
        <v>104.4</v>
      </c>
      <c r="AE2792">
        <f>MIS[[#This Row],[OrderAverageTradedPrice]]*MIS[[#This Row],[OrderQuantity]]</f>
        <v>10250</v>
      </c>
      <c r="AF2792">
        <f>MIS[[#This Row],[LTP]]*MIS[[#This Row],[OrderQuantity]]</f>
        <v>8352</v>
      </c>
      <c r="AG2792">
        <f>IF(MIS[[#This Row],[OrderSide]]="SELL",MIS[[#This Row],[VALUE]]-MIS[[#This Row],[LIVE_VALUE]],MIS[[#This Row],[LIVE_VALUE]]-MIS[[#This Row],[VALUE]])</f>
        <v>-1898</v>
      </c>
      <c r="AH2792" t="str" cm="1">
        <f t="array" ref="AH2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2" t="str">
        <f>MIS[[#This Row],[TRADING SYMBOL]]</f>
        <v>SENSEX2552083500CE</v>
      </c>
      <c r="AJ2792" t="str">
        <f>IF(RIGHT(MIS[[#This Row],[Main/Hedge]],4)="MAIN","MAIN","HEDGE")</f>
        <v>MAIN</v>
      </c>
      <c r="AK2792" t="str" cm="1">
        <f t="array" ref="AK2792">_xlfn._xlws.FILTER(Table4[Column1],ISNUMBER(SEARCH(Table4[Column1],MIS[[#This Row],[OrderUniqueIdentifier]])),"")</f>
        <v>MS</v>
      </c>
    </row>
    <row r="2793" spans="1:37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>
        <f>_xlfn.XLOOKUP(MIS[[#This Row],[TRADING SYMBOL]],[1]Sheet1!$D:$D,[1]Sheet1!$C:$C)</f>
        <v>136.6</v>
      </c>
      <c r="AE2793">
        <f>MIS[[#This Row],[OrderAverageTradedPrice]]*MIS[[#This Row],[OrderQuantity]]</f>
        <v>13265</v>
      </c>
      <c r="AF2793">
        <f>MIS[[#This Row],[LTP]]*MIS[[#This Row],[OrderQuantity]]</f>
        <v>10928</v>
      </c>
      <c r="AG2793">
        <f>IF(MIS[[#This Row],[OrderSide]]="SELL",MIS[[#This Row],[VALUE]]-MIS[[#This Row],[LIVE_VALUE]],MIS[[#This Row],[LIVE_VALUE]]-MIS[[#This Row],[VALUE]])</f>
        <v>-2337</v>
      </c>
      <c r="AH2793" t="str" cm="1">
        <f t="array" ref="AH2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3" t="str">
        <f>MIS[[#This Row],[TRADING SYMBOL]]</f>
        <v>SENSEX2552083300CE</v>
      </c>
      <c r="AJ2793" t="str">
        <f>IF(RIGHT(MIS[[#This Row],[Main/Hedge]],4)="MAIN","MAIN","HEDGE")</f>
        <v>MAIN</v>
      </c>
      <c r="AK2793" t="str" cm="1">
        <f t="array" ref="AK2793">_xlfn._xlws.FILTER(Table4[Column1],ISNUMBER(SEARCH(Table4[Column1],MIS[[#This Row],[OrderUniqueIdentifier]])),"")</f>
        <v>MS</v>
      </c>
    </row>
    <row r="2794" spans="1:37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>
        <f>_xlfn.XLOOKUP(MIS[[#This Row],[TRADING SYMBOL]],[1]Sheet1!$D:$D,[1]Sheet1!$C:$C)</f>
        <v>127.9</v>
      </c>
      <c r="AE2794">
        <f>MIS[[#This Row],[OrderAverageTradedPrice]]*MIS[[#This Row],[OrderQuantity]]</f>
        <v>7499</v>
      </c>
      <c r="AF2794">
        <f>MIS[[#This Row],[LTP]]*MIS[[#This Row],[OrderQuantity]]</f>
        <v>5116</v>
      </c>
      <c r="AG2794">
        <f>IF(MIS[[#This Row],[OrderSide]]="SELL",MIS[[#This Row],[VALUE]]-MIS[[#This Row],[LIVE_VALUE]],MIS[[#This Row],[LIVE_VALUE]]-MIS[[#This Row],[VALUE]])</f>
        <v>-2383</v>
      </c>
      <c r="AH2794" t="str" cm="1">
        <f t="array" ref="AH2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4" t="str">
        <f>MIS[[#This Row],[TRADING SYMBOL]]</f>
        <v>SENSEX2552081200PE</v>
      </c>
      <c r="AJ2794" t="str">
        <f>IF(RIGHT(MIS[[#This Row],[Main/Hedge]],4)="MAIN","MAIN","HEDGE")</f>
        <v>MAIN</v>
      </c>
      <c r="AK2794" t="str" cm="1">
        <f t="array" ref="AK2794">_xlfn._xlws.FILTER(Table4[Column1],ISNUMBER(SEARCH(Table4[Column1],MIS[[#This Row],[OrderUniqueIdentifier]])),"")</f>
        <v>MS</v>
      </c>
    </row>
    <row r="2795" spans="1:37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>
        <f>_xlfn.XLOOKUP(MIS[[#This Row],[TRADING SYMBOL]],[1]Sheet1!$D:$D,[1]Sheet1!$C:$C)</f>
        <v>127.9</v>
      </c>
      <c r="AE2795">
        <f>MIS[[#This Row],[OrderAverageTradedPrice]]*MIS[[#This Row],[OrderQuantity]]</f>
        <v>7500</v>
      </c>
      <c r="AF2795">
        <f>MIS[[#This Row],[LTP]]*MIS[[#This Row],[OrderQuantity]]</f>
        <v>5116</v>
      </c>
      <c r="AG2795">
        <f>IF(MIS[[#This Row],[OrderSide]]="SELL",MIS[[#This Row],[VALUE]]-MIS[[#This Row],[LIVE_VALUE]],MIS[[#This Row],[LIVE_VALUE]]-MIS[[#This Row],[VALUE]])</f>
        <v>-2384</v>
      </c>
      <c r="AH2795" t="str" cm="1">
        <f t="array" ref="AH2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5" t="str">
        <f>MIS[[#This Row],[TRADING SYMBOL]]</f>
        <v>SENSEX2552081200PE</v>
      </c>
      <c r="AJ2795" t="str">
        <f>IF(RIGHT(MIS[[#This Row],[Main/Hedge]],4)="MAIN","MAIN","HEDGE")</f>
        <v>MAIN</v>
      </c>
      <c r="AK2795" t="str" cm="1">
        <f t="array" ref="AK2795">_xlfn._xlws.FILTER(Table4[Column1],ISNUMBER(SEARCH(Table4[Column1],MIS[[#This Row],[OrderUniqueIdentifier]])),"")</f>
        <v>MS</v>
      </c>
    </row>
    <row r="2796" spans="1:37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>
        <f>_xlfn.XLOOKUP(MIS[[#This Row],[TRADING SYMBOL]],[1]Sheet1!$D:$D,[1]Sheet1!$C:$C)</f>
        <v>127.9</v>
      </c>
      <c r="AE2796">
        <f>MIS[[#This Row],[OrderAverageTradedPrice]]*MIS[[#This Row],[OrderQuantity]]</f>
        <v>7503</v>
      </c>
      <c r="AF2796">
        <f>MIS[[#This Row],[LTP]]*MIS[[#This Row],[OrderQuantity]]</f>
        <v>5116</v>
      </c>
      <c r="AG2796">
        <f>IF(MIS[[#This Row],[OrderSide]]="SELL",MIS[[#This Row],[VALUE]]-MIS[[#This Row],[LIVE_VALUE]],MIS[[#This Row],[LIVE_VALUE]]-MIS[[#This Row],[VALUE]])</f>
        <v>-2387</v>
      </c>
      <c r="AH2796" t="str" cm="1">
        <f t="array" ref="AH2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6" t="str">
        <f>MIS[[#This Row],[TRADING SYMBOL]]</f>
        <v>SENSEX2552081200PE</v>
      </c>
      <c r="AJ2796" t="str">
        <f>IF(RIGHT(MIS[[#This Row],[Main/Hedge]],4)="MAIN","MAIN","HEDGE")</f>
        <v>MAIN</v>
      </c>
      <c r="AK2796" t="str" cm="1">
        <f t="array" ref="AK2796">_xlfn._xlws.FILTER(Table4[Column1],ISNUMBER(SEARCH(Table4[Column1],MIS[[#This Row],[OrderUniqueIdentifier]])),"")</f>
        <v>MS</v>
      </c>
    </row>
    <row r="2797" spans="1:37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>
        <f>_xlfn.XLOOKUP(MIS[[#This Row],[TRADING SYMBOL]],[1]Sheet1!$D:$D,[1]Sheet1!$C:$C)</f>
        <v>127.9</v>
      </c>
      <c r="AE2797">
        <f>MIS[[#This Row],[OrderAverageTradedPrice]]*MIS[[#This Row],[OrderQuantity]]</f>
        <v>7488</v>
      </c>
      <c r="AF2797">
        <f>MIS[[#This Row],[LTP]]*MIS[[#This Row],[OrderQuantity]]</f>
        <v>5116</v>
      </c>
      <c r="AG2797">
        <f>IF(MIS[[#This Row],[OrderSide]]="SELL",MIS[[#This Row],[VALUE]]-MIS[[#This Row],[LIVE_VALUE]],MIS[[#This Row],[LIVE_VALUE]]-MIS[[#This Row],[VALUE]])</f>
        <v>-2372</v>
      </c>
      <c r="AH2797" t="str" cm="1">
        <f t="array" ref="AH2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7" t="str">
        <f>MIS[[#This Row],[TRADING SYMBOL]]</f>
        <v>SENSEX2552081200PE</v>
      </c>
      <c r="AJ2797" t="str">
        <f>IF(RIGHT(MIS[[#This Row],[Main/Hedge]],4)="MAIN","MAIN","HEDGE")</f>
        <v>MAIN</v>
      </c>
      <c r="AK2797" t="str" cm="1">
        <f t="array" ref="AK2797">_xlfn._xlws.FILTER(Table4[Column1],ISNUMBER(SEARCH(Table4[Column1],MIS[[#This Row],[OrderUniqueIdentifier]])),"")</f>
        <v>MS</v>
      </c>
    </row>
    <row r="2798" spans="1:37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>
        <f>_xlfn.XLOOKUP(MIS[[#This Row],[TRADING SYMBOL]],[1]Sheet1!$D:$D,[1]Sheet1!$C:$C)</f>
        <v>115.45</v>
      </c>
      <c r="AE2798">
        <f>MIS[[#This Row],[OrderAverageTradedPrice]]*MIS[[#This Row],[OrderQuantity]]</f>
        <v>6832</v>
      </c>
      <c r="AF2798">
        <f>MIS[[#This Row],[LTP]]*MIS[[#This Row],[OrderQuantity]]</f>
        <v>4618</v>
      </c>
      <c r="AG2798">
        <f>IF(MIS[[#This Row],[OrderSide]]="SELL",MIS[[#This Row],[VALUE]]-MIS[[#This Row],[LIVE_VALUE]],MIS[[#This Row],[LIVE_VALUE]]-MIS[[#This Row],[VALUE]])</f>
        <v>-2214</v>
      </c>
      <c r="AH2798" t="str" cm="1">
        <f t="array" ref="AH2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8" t="str">
        <f>MIS[[#This Row],[TRADING SYMBOL]]</f>
        <v>SENSEX2552081100PE</v>
      </c>
      <c r="AJ2798" t="str">
        <f>IF(RIGHT(MIS[[#This Row],[Main/Hedge]],4)="MAIN","MAIN","HEDGE")</f>
        <v>MAIN</v>
      </c>
      <c r="AK2798" t="str" cm="1">
        <f t="array" ref="AK2798">_xlfn._xlws.FILTER(Table4[Column1],ISNUMBER(SEARCH(Table4[Column1],MIS[[#This Row],[OrderUniqueIdentifier]])),"")</f>
        <v>MS</v>
      </c>
    </row>
    <row r="2799" spans="1:37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>
        <f>_xlfn.XLOOKUP(MIS[[#This Row],[TRADING SYMBOL]],[1]Sheet1!$D:$D,[1]Sheet1!$C:$C)</f>
        <v>127.9</v>
      </c>
      <c r="AE2799">
        <f>MIS[[#This Row],[OrderAverageTradedPrice]]*MIS[[#This Row],[OrderQuantity]]</f>
        <v>3758</v>
      </c>
      <c r="AF2799">
        <f>MIS[[#This Row],[LTP]]*MIS[[#This Row],[OrderQuantity]]</f>
        <v>2558</v>
      </c>
      <c r="AG2799">
        <f>IF(MIS[[#This Row],[OrderSide]]="SELL",MIS[[#This Row],[VALUE]]-MIS[[#This Row],[LIVE_VALUE]],MIS[[#This Row],[LIVE_VALUE]]-MIS[[#This Row],[VALUE]])</f>
        <v>-1200</v>
      </c>
      <c r="AH2799" t="str" cm="1">
        <f t="array" ref="AH2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9" t="str">
        <f>MIS[[#This Row],[TRADING SYMBOL]]</f>
        <v>SENSEX2552081200PE</v>
      </c>
      <c r="AJ2799" t="str">
        <f>IF(RIGHT(MIS[[#This Row],[Main/Hedge]],4)="MAIN","MAIN","HEDGE")</f>
        <v>MAIN</v>
      </c>
      <c r="AK2799" t="str" cm="1">
        <f t="array" ref="AK2799">_xlfn._xlws.FILTER(Table4[Column1],ISNUMBER(SEARCH(Table4[Column1],MIS[[#This Row],[OrderUniqueIdentifier]])),"")</f>
        <v>MS</v>
      </c>
    </row>
    <row r="2800" spans="1:37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>
        <f>_xlfn.XLOOKUP(MIS[[#This Row],[TRADING SYMBOL]],[1]Sheet1!$D:$D,[1]Sheet1!$C:$C)</f>
        <v>115.45</v>
      </c>
      <c r="AE2800">
        <f>MIS[[#This Row],[OrderAverageTradedPrice]]*MIS[[#This Row],[OrderQuantity]]</f>
        <v>6817</v>
      </c>
      <c r="AF2800">
        <f>MIS[[#This Row],[LTP]]*MIS[[#This Row],[OrderQuantity]]</f>
        <v>4618</v>
      </c>
      <c r="AG2800">
        <f>IF(MIS[[#This Row],[OrderSide]]="SELL",MIS[[#This Row],[VALUE]]-MIS[[#This Row],[LIVE_VALUE]],MIS[[#This Row],[LIVE_VALUE]]-MIS[[#This Row],[VALUE]])</f>
        <v>-2199</v>
      </c>
      <c r="AH2800" t="str" cm="1">
        <f t="array" ref="AH2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0" t="str">
        <f>MIS[[#This Row],[TRADING SYMBOL]]</f>
        <v>SENSEX2552081100PE</v>
      </c>
      <c r="AJ2800" t="str">
        <f>IF(RIGHT(MIS[[#This Row],[Main/Hedge]],4)="MAIN","MAIN","HEDGE")</f>
        <v>MAIN</v>
      </c>
      <c r="AK2800" t="str" cm="1">
        <f t="array" ref="AK2800">_xlfn._xlws.FILTER(Table4[Column1],ISNUMBER(SEARCH(Table4[Column1],MIS[[#This Row],[OrderUniqueIdentifier]])),"")</f>
        <v>MS</v>
      </c>
    </row>
    <row r="2801" spans="1:37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>
        <f>_xlfn.XLOOKUP(MIS[[#This Row],[TRADING SYMBOL]],[1]Sheet1!$D:$D,[1]Sheet1!$C:$C)</f>
        <v>127.9</v>
      </c>
      <c r="AE2801">
        <f>MIS[[#This Row],[OrderAverageTradedPrice]]*MIS[[#This Row],[OrderQuantity]]</f>
        <v>7518</v>
      </c>
      <c r="AF2801">
        <f>MIS[[#This Row],[LTP]]*MIS[[#This Row],[OrderQuantity]]</f>
        <v>5116</v>
      </c>
      <c r="AG2801">
        <f>IF(MIS[[#This Row],[OrderSide]]="SELL",MIS[[#This Row],[VALUE]]-MIS[[#This Row],[LIVE_VALUE]],MIS[[#This Row],[LIVE_VALUE]]-MIS[[#This Row],[VALUE]])</f>
        <v>-2402</v>
      </c>
      <c r="AH2801" t="str" cm="1">
        <f t="array" ref="AH2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1" t="str">
        <f>MIS[[#This Row],[TRADING SYMBOL]]</f>
        <v>SENSEX2552081200PE</v>
      </c>
      <c r="AJ2801" t="str">
        <f>IF(RIGHT(MIS[[#This Row],[Main/Hedge]],4)="MAIN","MAIN","HEDGE")</f>
        <v>MAIN</v>
      </c>
      <c r="AK2801" t="str" cm="1">
        <f t="array" ref="AK2801">_xlfn._xlws.FILTER(Table4[Column1],ISNUMBER(SEARCH(Table4[Column1],MIS[[#This Row],[OrderUniqueIdentifier]])),"")</f>
        <v>MS</v>
      </c>
    </row>
    <row r="2802" spans="1:37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>
        <f>_xlfn.XLOOKUP(MIS[[#This Row],[TRADING SYMBOL]],[1]Sheet1!$D:$D,[1]Sheet1!$C:$C)</f>
        <v>127.9</v>
      </c>
      <c r="AE2802">
        <f>MIS[[#This Row],[OrderAverageTradedPrice]]*MIS[[#This Row],[OrderQuantity]]</f>
        <v>3747</v>
      </c>
      <c r="AF2802">
        <f>MIS[[#This Row],[LTP]]*MIS[[#This Row],[OrderQuantity]]</f>
        <v>2558</v>
      </c>
      <c r="AG2802">
        <f>IF(MIS[[#This Row],[OrderSide]]="SELL",MIS[[#This Row],[VALUE]]-MIS[[#This Row],[LIVE_VALUE]],MIS[[#This Row],[LIVE_VALUE]]-MIS[[#This Row],[VALUE]])</f>
        <v>-1189</v>
      </c>
      <c r="AH2802" t="str" cm="1">
        <f t="array" ref="AH2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2" t="str">
        <f>MIS[[#This Row],[TRADING SYMBOL]]</f>
        <v>SENSEX2552081200PE</v>
      </c>
      <c r="AJ2802" t="str">
        <f>IF(RIGHT(MIS[[#This Row],[Main/Hedge]],4)="MAIN","MAIN","HEDGE")</f>
        <v>MAIN</v>
      </c>
      <c r="AK2802" t="str" cm="1">
        <f t="array" ref="AK2802">_xlfn._xlws.FILTER(Table4[Column1],ISNUMBER(SEARCH(Table4[Column1],MIS[[#This Row],[OrderUniqueIdentifier]])),"")</f>
        <v>MS</v>
      </c>
    </row>
    <row r="2803" spans="1:37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>
        <f>_xlfn.XLOOKUP(MIS[[#This Row],[TRADING SYMBOL]],[1]Sheet1!$D:$D,[1]Sheet1!$C:$C)</f>
        <v>127.9</v>
      </c>
      <c r="AE2803">
        <f>MIS[[#This Row],[OrderAverageTradedPrice]]*MIS[[#This Row],[OrderQuantity]]</f>
        <v>3744</v>
      </c>
      <c r="AF2803">
        <f>MIS[[#This Row],[LTP]]*MIS[[#This Row],[OrderQuantity]]</f>
        <v>2558</v>
      </c>
      <c r="AG2803">
        <f>IF(MIS[[#This Row],[OrderSide]]="SELL",MIS[[#This Row],[VALUE]]-MIS[[#This Row],[LIVE_VALUE]],MIS[[#This Row],[LIVE_VALUE]]-MIS[[#This Row],[VALUE]])</f>
        <v>-1186</v>
      </c>
      <c r="AH2803" t="str" cm="1">
        <f t="array" ref="AH2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3" t="str">
        <f>MIS[[#This Row],[TRADING SYMBOL]]</f>
        <v>SENSEX2552081200PE</v>
      </c>
      <c r="AJ2803" t="str">
        <f>IF(RIGHT(MIS[[#This Row],[Main/Hedge]],4)="MAIN","MAIN","HEDGE")</f>
        <v>MAIN</v>
      </c>
      <c r="AK2803" t="str" cm="1">
        <f t="array" ref="AK2803">_xlfn._xlws.FILTER(Table4[Column1],ISNUMBER(SEARCH(Table4[Column1],MIS[[#This Row],[OrderUniqueIdentifier]])),"")</f>
        <v>MS</v>
      </c>
    </row>
    <row r="2804" spans="1:37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>
        <f>_xlfn.XLOOKUP(MIS[[#This Row],[TRADING SYMBOL]],[1]Sheet1!$D:$D,[1]Sheet1!$C:$C)</f>
        <v>127.9</v>
      </c>
      <c r="AE2804">
        <f>MIS[[#This Row],[OrderAverageTradedPrice]]*MIS[[#This Row],[OrderQuantity]]</f>
        <v>14989</v>
      </c>
      <c r="AF2804">
        <f>MIS[[#This Row],[LTP]]*MIS[[#This Row],[OrderQuantity]]</f>
        <v>10232</v>
      </c>
      <c r="AG2804">
        <f>IF(MIS[[#This Row],[OrderSide]]="SELL",MIS[[#This Row],[VALUE]]-MIS[[#This Row],[LIVE_VALUE]],MIS[[#This Row],[LIVE_VALUE]]-MIS[[#This Row],[VALUE]])</f>
        <v>-4757</v>
      </c>
      <c r="AH2804" t="str" cm="1">
        <f t="array" ref="AH2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4" t="str">
        <f>MIS[[#This Row],[TRADING SYMBOL]]</f>
        <v>SENSEX2552081200PE</v>
      </c>
      <c r="AJ2804" t="str">
        <f>IF(RIGHT(MIS[[#This Row],[Main/Hedge]],4)="MAIN","MAIN","HEDGE")</f>
        <v>MAIN</v>
      </c>
      <c r="AK2804" t="str" cm="1">
        <f t="array" ref="AK2804">_xlfn._xlws.FILTER(Table4[Column1],ISNUMBER(SEARCH(Table4[Column1],MIS[[#This Row],[OrderUniqueIdentifier]])),"")</f>
        <v>MS</v>
      </c>
    </row>
    <row r="2805" spans="1:37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>
        <f>_xlfn.XLOOKUP(MIS[[#This Row],[TRADING SYMBOL]],[1]Sheet1!$D:$D,[1]Sheet1!$C:$C)</f>
        <v>115.45</v>
      </c>
      <c r="AE2805">
        <f>MIS[[#This Row],[OrderAverageTradedPrice]]*MIS[[#This Row],[OrderQuantity]]</f>
        <v>6828</v>
      </c>
      <c r="AF2805">
        <f>MIS[[#This Row],[LTP]]*MIS[[#This Row],[OrderQuantity]]</f>
        <v>4618</v>
      </c>
      <c r="AG2805">
        <f>IF(MIS[[#This Row],[OrderSide]]="SELL",MIS[[#This Row],[VALUE]]-MIS[[#This Row],[LIVE_VALUE]],MIS[[#This Row],[LIVE_VALUE]]-MIS[[#This Row],[VALUE]])</f>
        <v>-2210</v>
      </c>
      <c r="AH2805" t="str" cm="1">
        <f t="array" ref="AH2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5" t="str">
        <f>MIS[[#This Row],[TRADING SYMBOL]]</f>
        <v>SENSEX2552081100PE</v>
      </c>
      <c r="AJ2805" t="str">
        <f>IF(RIGHT(MIS[[#This Row],[Main/Hedge]],4)="MAIN","MAIN","HEDGE")</f>
        <v>MAIN</v>
      </c>
      <c r="AK2805" t="str" cm="1">
        <f t="array" ref="AK2805">_xlfn._xlws.FILTER(Table4[Column1],ISNUMBER(SEARCH(Table4[Column1],MIS[[#This Row],[OrderUniqueIdentifier]])),"")</f>
        <v>MS</v>
      </c>
    </row>
    <row r="2806" spans="1:37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>
        <f>_xlfn.XLOOKUP(MIS[[#This Row],[TRADING SYMBOL]],[1]Sheet1!$D:$D,[1]Sheet1!$C:$C)</f>
        <v>115.45</v>
      </c>
      <c r="AE2806">
        <f>MIS[[#This Row],[OrderAverageTradedPrice]]*MIS[[#This Row],[OrderQuantity]]</f>
        <v>3415</v>
      </c>
      <c r="AF2806">
        <f>MIS[[#This Row],[LTP]]*MIS[[#This Row],[OrderQuantity]]</f>
        <v>2309</v>
      </c>
      <c r="AG2806">
        <f>IF(MIS[[#This Row],[OrderSide]]="SELL",MIS[[#This Row],[VALUE]]-MIS[[#This Row],[LIVE_VALUE]],MIS[[#This Row],[LIVE_VALUE]]-MIS[[#This Row],[VALUE]])</f>
        <v>-1106</v>
      </c>
      <c r="AH2806" t="str" cm="1">
        <f t="array" ref="AH2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6" t="str">
        <f>MIS[[#This Row],[TRADING SYMBOL]]</f>
        <v>SENSEX2552081100PE</v>
      </c>
      <c r="AJ2806" t="str">
        <f>IF(RIGHT(MIS[[#This Row],[Main/Hedge]],4)="MAIN","MAIN","HEDGE")</f>
        <v>MAIN</v>
      </c>
      <c r="AK2806" t="str" cm="1">
        <f t="array" ref="AK2806">_xlfn._xlws.FILTER(Table4[Column1],ISNUMBER(SEARCH(Table4[Column1],MIS[[#This Row],[OrderUniqueIdentifier]])),"")</f>
        <v>MS</v>
      </c>
    </row>
    <row r="2807" spans="1:37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>
        <f>_xlfn.XLOOKUP(MIS[[#This Row],[TRADING SYMBOL]],[1]Sheet1!$D:$D,[1]Sheet1!$C:$C)</f>
        <v>127.9</v>
      </c>
      <c r="AE2807">
        <f>MIS[[#This Row],[OrderAverageTradedPrice]]*MIS[[#This Row],[OrderQuantity]]</f>
        <v>3750</v>
      </c>
      <c r="AF2807">
        <f>MIS[[#This Row],[LTP]]*MIS[[#This Row],[OrderQuantity]]</f>
        <v>2558</v>
      </c>
      <c r="AG2807">
        <f>IF(MIS[[#This Row],[OrderSide]]="SELL",MIS[[#This Row],[VALUE]]-MIS[[#This Row],[LIVE_VALUE]],MIS[[#This Row],[LIVE_VALUE]]-MIS[[#This Row],[VALUE]])</f>
        <v>-1192</v>
      </c>
      <c r="AH2807" t="str" cm="1">
        <f t="array" ref="AH2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7" t="str">
        <f>MIS[[#This Row],[TRADING SYMBOL]]</f>
        <v>SENSEX2552081200PE</v>
      </c>
      <c r="AJ2807" t="str">
        <f>IF(RIGHT(MIS[[#This Row],[Main/Hedge]],4)="MAIN","MAIN","HEDGE")</f>
        <v>MAIN</v>
      </c>
      <c r="AK2807" t="str" cm="1">
        <f t="array" ref="AK2807">_xlfn._xlws.FILTER(Table4[Column1],ISNUMBER(SEARCH(Table4[Column1],MIS[[#This Row],[OrderUniqueIdentifier]])),"")</f>
        <v>MS</v>
      </c>
    </row>
    <row r="2808" spans="1:37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>
        <f>_xlfn.XLOOKUP(MIS[[#This Row],[TRADING SYMBOL]],[1]Sheet1!$D:$D,[1]Sheet1!$C:$C)</f>
        <v>127.9</v>
      </c>
      <c r="AE2808">
        <f>MIS[[#This Row],[OrderAverageTradedPrice]]*MIS[[#This Row],[OrderQuantity]]</f>
        <v>18749</v>
      </c>
      <c r="AF2808">
        <f>MIS[[#This Row],[LTP]]*MIS[[#This Row],[OrderQuantity]]</f>
        <v>12790</v>
      </c>
      <c r="AG2808">
        <f>IF(MIS[[#This Row],[OrderSide]]="SELL",MIS[[#This Row],[VALUE]]-MIS[[#This Row],[LIVE_VALUE]],MIS[[#This Row],[LIVE_VALUE]]-MIS[[#This Row],[VALUE]])</f>
        <v>-5959</v>
      </c>
      <c r="AH2808" t="str" cm="1">
        <f t="array" ref="AH2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8" t="str">
        <f>MIS[[#This Row],[TRADING SYMBOL]]</f>
        <v>SENSEX2552081200PE</v>
      </c>
      <c r="AJ2808" t="str">
        <f>IF(RIGHT(MIS[[#This Row],[Main/Hedge]],4)="MAIN","MAIN","HEDGE")</f>
        <v>MAIN</v>
      </c>
      <c r="AK2808" t="str" cm="1">
        <f t="array" ref="AK2808">_xlfn._xlws.FILTER(Table4[Column1],ISNUMBER(SEARCH(Table4[Column1],MIS[[#This Row],[OrderUniqueIdentifier]])),"")</f>
        <v>MS</v>
      </c>
    </row>
    <row r="2809" spans="1:37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>
        <f>_xlfn.XLOOKUP(MIS[[#This Row],[TRADING SYMBOL]],[1]Sheet1!$D:$D,[1]Sheet1!$C:$C)</f>
        <v>127.9</v>
      </c>
      <c r="AE2809">
        <f>MIS[[#This Row],[OrderAverageTradedPrice]]*MIS[[#This Row],[OrderQuantity]]</f>
        <v>3750</v>
      </c>
      <c r="AF2809">
        <f>MIS[[#This Row],[LTP]]*MIS[[#This Row],[OrderQuantity]]</f>
        <v>2558</v>
      </c>
      <c r="AG2809">
        <f>IF(MIS[[#This Row],[OrderSide]]="SELL",MIS[[#This Row],[VALUE]]-MIS[[#This Row],[LIVE_VALUE]],MIS[[#This Row],[LIVE_VALUE]]-MIS[[#This Row],[VALUE]])</f>
        <v>-1192</v>
      </c>
      <c r="AH2809" t="str" cm="1">
        <f t="array" ref="AH2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9" t="str">
        <f>MIS[[#This Row],[TRADING SYMBOL]]</f>
        <v>SENSEX2552081200PE</v>
      </c>
      <c r="AJ2809" t="str">
        <f>IF(RIGHT(MIS[[#This Row],[Main/Hedge]],4)="MAIN","MAIN","HEDGE")</f>
        <v>MAIN</v>
      </c>
      <c r="AK2809" t="str" cm="1">
        <f t="array" ref="AK2809">_xlfn._xlws.FILTER(Table4[Column1],ISNUMBER(SEARCH(Table4[Column1],MIS[[#This Row],[OrderUniqueIdentifier]])),"")</f>
        <v>MS</v>
      </c>
    </row>
    <row r="2810" spans="1:37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>
        <f>_xlfn.XLOOKUP(MIS[[#This Row],[TRADING SYMBOL]],[1]Sheet1!$D:$D,[1]Sheet1!$C:$C)</f>
        <v>127.9</v>
      </c>
      <c r="AE2810">
        <f>MIS[[#This Row],[OrderAverageTradedPrice]]*MIS[[#This Row],[OrderQuantity]]</f>
        <v>3748</v>
      </c>
      <c r="AF2810">
        <f>MIS[[#This Row],[LTP]]*MIS[[#This Row],[OrderQuantity]]</f>
        <v>2558</v>
      </c>
      <c r="AG2810">
        <f>IF(MIS[[#This Row],[OrderSide]]="SELL",MIS[[#This Row],[VALUE]]-MIS[[#This Row],[LIVE_VALUE]],MIS[[#This Row],[LIVE_VALUE]]-MIS[[#This Row],[VALUE]])</f>
        <v>-1190</v>
      </c>
      <c r="AH2810" t="str" cm="1">
        <f t="array" ref="AH2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0" t="str">
        <f>MIS[[#This Row],[TRADING SYMBOL]]</f>
        <v>SENSEX2552081200PE</v>
      </c>
      <c r="AJ2810" t="str">
        <f>IF(RIGHT(MIS[[#This Row],[Main/Hedge]],4)="MAIN","MAIN","HEDGE")</f>
        <v>MAIN</v>
      </c>
      <c r="AK2810" t="str" cm="1">
        <f t="array" ref="AK2810">_xlfn._xlws.FILTER(Table4[Column1],ISNUMBER(SEARCH(Table4[Column1],MIS[[#This Row],[OrderUniqueIdentifier]])),"")</f>
        <v>MS</v>
      </c>
    </row>
    <row r="2811" spans="1:37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>
        <f>_xlfn.XLOOKUP(MIS[[#This Row],[TRADING SYMBOL]],[1]Sheet1!$D:$D,[1]Sheet1!$C:$C)</f>
        <v>115.45</v>
      </c>
      <c r="AE2811">
        <f>MIS[[#This Row],[OrderAverageTradedPrice]]*MIS[[#This Row],[OrderQuantity]]</f>
        <v>3418</v>
      </c>
      <c r="AF2811">
        <f>MIS[[#This Row],[LTP]]*MIS[[#This Row],[OrderQuantity]]</f>
        <v>2309</v>
      </c>
      <c r="AG2811">
        <f>IF(MIS[[#This Row],[OrderSide]]="SELL",MIS[[#This Row],[VALUE]]-MIS[[#This Row],[LIVE_VALUE]],MIS[[#This Row],[LIVE_VALUE]]-MIS[[#This Row],[VALUE]])</f>
        <v>-1109</v>
      </c>
      <c r="AH2811" t="str" cm="1">
        <f t="array" ref="AH2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1" t="str">
        <f>MIS[[#This Row],[TRADING SYMBOL]]</f>
        <v>SENSEX2552081100PE</v>
      </c>
      <c r="AJ2811" t="str">
        <f>IF(RIGHT(MIS[[#This Row],[Main/Hedge]],4)="MAIN","MAIN","HEDGE")</f>
        <v>MAIN</v>
      </c>
      <c r="AK2811" t="str" cm="1">
        <f t="array" ref="AK2811">_xlfn._xlws.FILTER(Table4[Column1],ISNUMBER(SEARCH(Table4[Column1],MIS[[#This Row],[OrderUniqueIdentifier]])),"")</f>
        <v>MS</v>
      </c>
    </row>
    <row r="2812" spans="1:37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>
        <f>_xlfn.XLOOKUP(MIS[[#This Row],[TRADING SYMBOL]],[1]Sheet1!$D:$D,[1]Sheet1!$C:$C)</f>
        <v>127.9</v>
      </c>
      <c r="AE2812">
        <f>MIS[[#This Row],[OrderAverageTradedPrice]]*MIS[[#This Row],[OrderQuantity]]</f>
        <v>7501</v>
      </c>
      <c r="AF2812">
        <f>MIS[[#This Row],[LTP]]*MIS[[#This Row],[OrderQuantity]]</f>
        <v>5116</v>
      </c>
      <c r="AG2812">
        <f>IF(MIS[[#This Row],[OrderSide]]="SELL",MIS[[#This Row],[VALUE]]-MIS[[#This Row],[LIVE_VALUE]],MIS[[#This Row],[LIVE_VALUE]]-MIS[[#This Row],[VALUE]])</f>
        <v>-2385</v>
      </c>
      <c r="AH2812" t="str" cm="1">
        <f t="array" ref="AH2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2" t="str">
        <f>MIS[[#This Row],[TRADING SYMBOL]]</f>
        <v>SENSEX2552081200PE</v>
      </c>
      <c r="AJ2812" t="str">
        <f>IF(RIGHT(MIS[[#This Row],[Main/Hedge]],4)="MAIN","MAIN","HEDGE")</f>
        <v>MAIN</v>
      </c>
      <c r="AK2812" t="str" cm="1">
        <f t="array" ref="AK2812">_xlfn._xlws.FILTER(Table4[Column1],ISNUMBER(SEARCH(Table4[Column1],MIS[[#This Row],[OrderUniqueIdentifier]])),"")</f>
        <v>MS</v>
      </c>
    </row>
    <row r="2813" spans="1:37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>
        <f>_xlfn.XLOOKUP(MIS[[#This Row],[TRADING SYMBOL]],[1]Sheet1!$D:$D,[1]Sheet1!$C:$C)</f>
        <v>139.94999999999999</v>
      </c>
      <c r="AE2813">
        <f>MIS[[#This Row],[OrderAverageTradedPrice]]*MIS[[#This Row],[OrderQuantity]]</f>
        <v>4103</v>
      </c>
      <c r="AF2813">
        <f>MIS[[#This Row],[LTP]]*MIS[[#This Row],[OrderQuantity]]</f>
        <v>2799</v>
      </c>
      <c r="AG2813">
        <f>IF(MIS[[#This Row],[OrderSide]]="SELL",MIS[[#This Row],[VALUE]]-MIS[[#This Row],[LIVE_VALUE]],MIS[[#This Row],[LIVE_VALUE]]-MIS[[#This Row],[VALUE]])</f>
        <v>-1304</v>
      </c>
      <c r="AH2813" t="str" cm="1">
        <f t="array" ref="AH2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3" t="str">
        <f>MIS[[#This Row],[TRADING SYMBOL]]</f>
        <v>SENSEX2552081300PE</v>
      </c>
      <c r="AJ2813" t="str">
        <f>IF(RIGHT(MIS[[#This Row],[Main/Hedge]],4)="MAIN","MAIN","HEDGE")</f>
        <v>MAIN</v>
      </c>
      <c r="AK2813" t="str" cm="1">
        <f t="array" ref="AK2813">_xlfn._xlws.FILTER(Table4[Column1],ISNUMBER(SEARCH(Table4[Column1],MIS[[#This Row],[OrderUniqueIdentifier]])),"")</f>
        <v>MS</v>
      </c>
    </row>
    <row r="2814" spans="1:37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>
        <f>_xlfn.XLOOKUP(MIS[[#This Row],[TRADING SYMBOL]],[1]Sheet1!$D:$D,[1]Sheet1!$C:$C)</f>
        <v>115.45</v>
      </c>
      <c r="AE2814">
        <f>MIS[[#This Row],[OrderAverageTradedPrice]]*MIS[[#This Row],[OrderQuantity]]</f>
        <v>3425</v>
      </c>
      <c r="AF2814">
        <f>MIS[[#This Row],[LTP]]*MIS[[#This Row],[OrderQuantity]]</f>
        <v>2309</v>
      </c>
      <c r="AG2814">
        <f>IF(MIS[[#This Row],[OrderSide]]="SELL",MIS[[#This Row],[VALUE]]-MIS[[#This Row],[LIVE_VALUE]],MIS[[#This Row],[LIVE_VALUE]]-MIS[[#This Row],[VALUE]])</f>
        <v>-1116</v>
      </c>
      <c r="AH2814" t="str" cm="1">
        <f t="array" ref="AH2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4" t="str">
        <f>MIS[[#This Row],[TRADING SYMBOL]]</f>
        <v>SENSEX2552081100PE</v>
      </c>
      <c r="AJ2814" t="str">
        <f>IF(RIGHT(MIS[[#This Row],[Main/Hedge]],4)="MAIN","MAIN","HEDGE")</f>
        <v>MAIN</v>
      </c>
      <c r="AK2814" t="str" cm="1">
        <f t="array" ref="AK2814">_xlfn._xlws.FILTER(Table4[Column1],ISNUMBER(SEARCH(Table4[Column1],MIS[[#This Row],[OrderUniqueIdentifier]])),"")</f>
        <v>MS</v>
      </c>
    </row>
    <row r="2815" spans="1:37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>
        <f>_xlfn.XLOOKUP(MIS[[#This Row],[TRADING SYMBOL]],[1]Sheet1!$D:$D,[1]Sheet1!$C:$C)</f>
        <v>115.45</v>
      </c>
      <c r="AE2815">
        <f>MIS[[#This Row],[OrderAverageTradedPrice]]*MIS[[#This Row],[OrderQuantity]]</f>
        <v>3417</v>
      </c>
      <c r="AF2815">
        <f>MIS[[#This Row],[LTP]]*MIS[[#This Row],[OrderQuantity]]</f>
        <v>2309</v>
      </c>
      <c r="AG2815">
        <f>IF(MIS[[#This Row],[OrderSide]]="SELL",MIS[[#This Row],[VALUE]]-MIS[[#This Row],[LIVE_VALUE]],MIS[[#This Row],[LIVE_VALUE]]-MIS[[#This Row],[VALUE]])</f>
        <v>-1108</v>
      </c>
      <c r="AH2815" t="str" cm="1">
        <f t="array" ref="AH2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5" t="str">
        <f>MIS[[#This Row],[TRADING SYMBOL]]</f>
        <v>SENSEX2552081100PE</v>
      </c>
      <c r="AJ2815" t="str">
        <f>IF(RIGHT(MIS[[#This Row],[Main/Hedge]],4)="MAIN","MAIN","HEDGE")</f>
        <v>MAIN</v>
      </c>
      <c r="AK2815" t="str" cm="1">
        <f t="array" ref="AK2815">_xlfn._xlws.FILTER(Table4[Column1],ISNUMBER(SEARCH(Table4[Column1],MIS[[#This Row],[OrderUniqueIdentifier]])),"")</f>
        <v>MS</v>
      </c>
    </row>
    <row r="2816" spans="1:37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>
        <f>_xlfn.XLOOKUP(MIS[[#This Row],[TRADING SYMBOL]],[1]Sheet1!$D:$D,[1]Sheet1!$C:$C)</f>
        <v>115.45</v>
      </c>
      <c r="AE2816">
        <f>MIS[[#This Row],[OrderAverageTradedPrice]]*MIS[[#This Row],[OrderQuantity]]</f>
        <v>3410</v>
      </c>
      <c r="AF2816">
        <f>MIS[[#This Row],[LTP]]*MIS[[#This Row],[OrderQuantity]]</f>
        <v>2309</v>
      </c>
      <c r="AG2816">
        <f>IF(MIS[[#This Row],[OrderSide]]="SELL",MIS[[#This Row],[VALUE]]-MIS[[#This Row],[LIVE_VALUE]],MIS[[#This Row],[LIVE_VALUE]]-MIS[[#This Row],[VALUE]])</f>
        <v>-1101</v>
      </c>
      <c r="AH2816" t="str" cm="1">
        <f t="array" ref="AH2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6" t="str">
        <f>MIS[[#This Row],[TRADING SYMBOL]]</f>
        <v>SENSEX2552081100PE</v>
      </c>
      <c r="AJ2816" t="str">
        <f>IF(RIGHT(MIS[[#This Row],[Main/Hedge]],4)="MAIN","MAIN","HEDGE")</f>
        <v>MAIN</v>
      </c>
      <c r="AK2816" t="str" cm="1">
        <f t="array" ref="AK2816">_xlfn._xlws.FILTER(Table4[Column1],ISNUMBER(SEARCH(Table4[Column1],MIS[[#This Row],[OrderUniqueIdentifier]])),"")</f>
        <v>MS</v>
      </c>
    </row>
    <row r="2817" spans="1:37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>
        <f>_xlfn.XLOOKUP(MIS[[#This Row],[TRADING SYMBOL]],[1]Sheet1!$D:$D,[1]Sheet1!$C:$C)</f>
        <v>127.9</v>
      </c>
      <c r="AE2817">
        <f>MIS[[#This Row],[OrderAverageTradedPrice]]*MIS[[#This Row],[OrderQuantity]]</f>
        <v>3747</v>
      </c>
      <c r="AF2817">
        <f>MIS[[#This Row],[LTP]]*MIS[[#This Row],[OrderQuantity]]</f>
        <v>2558</v>
      </c>
      <c r="AG2817">
        <f>IF(MIS[[#This Row],[OrderSide]]="SELL",MIS[[#This Row],[VALUE]]-MIS[[#This Row],[LIVE_VALUE]],MIS[[#This Row],[LIVE_VALUE]]-MIS[[#This Row],[VALUE]])</f>
        <v>-1189</v>
      </c>
      <c r="AH2817" t="str" cm="1">
        <f t="array" ref="AH2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7" t="str">
        <f>MIS[[#This Row],[TRADING SYMBOL]]</f>
        <v>SENSEX2552081200PE</v>
      </c>
      <c r="AJ2817" t="str">
        <f>IF(RIGHT(MIS[[#This Row],[Main/Hedge]],4)="MAIN","MAIN","HEDGE")</f>
        <v>MAIN</v>
      </c>
      <c r="AK2817" t="str" cm="1">
        <f t="array" ref="AK2817">_xlfn._xlws.FILTER(Table4[Column1],ISNUMBER(SEARCH(Table4[Column1],MIS[[#This Row],[OrderUniqueIdentifier]])),"")</f>
        <v>MS</v>
      </c>
    </row>
    <row r="2818" spans="1:37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>
        <f>_xlfn.XLOOKUP(MIS[[#This Row],[TRADING SYMBOL]],[1]Sheet1!$D:$D,[1]Sheet1!$C:$C)</f>
        <v>127.9</v>
      </c>
      <c r="AE2818">
        <f>MIS[[#This Row],[OrderAverageTradedPrice]]*MIS[[#This Row],[OrderQuantity]]</f>
        <v>3751</v>
      </c>
      <c r="AF2818">
        <f>MIS[[#This Row],[LTP]]*MIS[[#This Row],[OrderQuantity]]</f>
        <v>2558</v>
      </c>
      <c r="AG2818">
        <f>IF(MIS[[#This Row],[OrderSide]]="SELL",MIS[[#This Row],[VALUE]]-MIS[[#This Row],[LIVE_VALUE]],MIS[[#This Row],[LIVE_VALUE]]-MIS[[#This Row],[VALUE]])</f>
        <v>-1193</v>
      </c>
      <c r="AH2818" t="str" cm="1">
        <f t="array" ref="AH2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8" t="str">
        <f>MIS[[#This Row],[TRADING SYMBOL]]</f>
        <v>SENSEX2552081200PE</v>
      </c>
      <c r="AJ2818" t="str">
        <f>IF(RIGHT(MIS[[#This Row],[Main/Hedge]],4)="MAIN","MAIN","HEDGE")</f>
        <v>MAIN</v>
      </c>
      <c r="AK2818" t="str" cm="1">
        <f t="array" ref="AK2818">_xlfn._xlws.FILTER(Table4[Column1],ISNUMBER(SEARCH(Table4[Column1],MIS[[#This Row],[OrderUniqueIdentifier]])),"")</f>
        <v>MS</v>
      </c>
    </row>
    <row r="2819" spans="1:37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>
        <f>_xlfn.XLOOKUP(MIS[[#This Row],[TRADING SYMBOL]],[1]Sheet1!$D:$D,[1]Sheet1!$C:$C)</f>
        <v>115.45</v>
      </c>
      <c r="AE2819">
        <f>MIS[[#This Row],[OrderAverageTradedPrice]]*MIS[[#This Row],[OrderQuantity]]</f>
        <v>6819</v>
      </c>
      <c r="AF2819">
        <f>MIS[[#This Row],[LTP]]*MIS[[#This Row],[OrderQuantity]]</f>
        <v>4618</v>
      </c>
      <c r="AG2819">
        <f>IF(MIS[[#This Row],[OrderSide]]="SELL",MIS[[#This Row],[VALUE]]-MIS[[#This Row],[LIVE_VALUE]],MIS[[#This Row],[LIVE_VALUE]]-MIS[[#This Row],[VALUE]])</f>
        <v>-2201</v>
      </c>
      <c r="AH2819" t="str" cm="1">
        <f t="array" ref="AH2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9" t="str">
        <f>MIS[[#This Row],[TRADING SYMBOL]]</f>
        <v>SENSEX2552081100PE</v>
      </c>
      <c r="AJ2819" t="str">
        <f>IF(RIGHT(MIS[[#This Row],[Main/Hedge]],4)="MAIN","MAIN","HEDGE")</f>
        <v>MAIN</v>
      </c>
      <c r="AK2819" t="str" cm="1">
        <f t="array" ref="AK2819">_xlfn._xlws.FILTER(Table4[Column1],ISNUMBER(SEARCH(Table4[Column1],MIS[[#This Row],[OrderUniqueIdentifier]])),"")</f>
        <v>MS</v>
      </c>
    </row>
    <row r="2820" spans="1:37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>
        <f>_xlfn.XLOOKUP(MIS[[#This Row],[TRADING SYMBOL]],[1]Sheet1!$D:$D,[1]Sheet1!$C:$C)</f>
        <v>127.9</v>
      </c>
      <c r="AE2820">
        <f>MIS[[#This Row],[OrderAverageTradedPrice]]*MIS[[#This Row],[OrderQuantity]]</f>
        <v>15000</v>
      </c>
      <c r="AF2820">
        <f>MIS[[#This Row],[LTP]]*MIS[[#This Row],[OrderQuantity]]</f>
        <v>10232</v>
      </c>
      <c r="AG2820">
        <f>IF(MIS[[#This Row],[OrderSide]]="SELL",MIS[[#This Row],[VALUE]]-MIS[[#This Row],[LIVE_VALUE]],MIS[[#This Row],[LIVE_VALUE]]-MIS[[#This Row],[VALUE]])</f>
        <v>-4768</v>
      </c>
      <c r="AH2820" t="str" cm="1">
        <f t="array" ref="AH2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0" t="str">
        <f>MIS[[#This Row],[TRADING SYMBOL]]</f>
        <v>SENSEX2552081200PE</v>
      </c>
      <c r="AJ2820" t="str">
        <f>IF(RIGHT(MIS[[#This Row],[Main/Hedge]],4)="MAIN","MAIN","HEDGE")</f>
        <v>MAIN</v>
      </c>
      <c r="AK2820" t="str" cm="1">
        <f t="array" ref="AK2820">_xlfn._xlws.FILTER(Table4[Column1],ISNUMBER(SEARCH(Table4[Column1],MIS[[#This Row],[OrderUniqueIdentifier]])),"")</f>
        <v>MS</v>
      </c>
    </row>
    <row r="2821" spans="1:37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>
        <f>_xlfn.XLOOKUP(MIS[[#This Row],[TRADING SYMBOL]],[1]Sheet1!$D:$D,[1]Sheet1!$C:$C)</f>
        <v>115.45</v>
      </c>
      <c r="AE2821">
        <f>MIS[[#This Row],[OrderAverageTradedPrice]]*MIS[[#This Row],[OrderQuantity]]</f>
        <v>3409</v>
      </c>
      <c r="AF2821">
        <f>MIS[[#This Row],[LTP]]*MIS[[#This Row],[OrderQuantity]]</f>
        <v>2309</v>
      </c>
      <c r="AG2821">
        <f>IF(MIS[[#This Row],[OrderSide]]="SELL",MIS[[#This Row],[VALUE]]-MIS[[#This Row],[LIVE_VALUE]],MIS[[#This Row],[LIVE_VALUE]]-MIS[[#This Row],[VALUE]])</f>
        <v>-1100</v>
      </c>
      <c r="AH2821" t="str" cm="1">
        <f t="array" ref="AH2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1" t="str">
        <f>MIS[[#This Row],[TRADING SYMBOL]]</f>
        <v>SENSEX2552081100PE</v>
      </c>
      <c r="AJ2821" t="str">
        <f>IF(RIGHT(MIS[[#This Row],[Main/Hedge]],4)="MAIN","MAIN","HEDGE")</f>
        <v>MAIN</v>
      </c>
      <c r="AK2821" t="str" cm="1">
        <f t="array" ref="AK2821">_xlfn._xlws.FILTER(Table4[Column1],ISNUMBER(SEARCH(Table4[Column1],MIS[[#This Row],[OrderUniqueIdentifier]])),"")</f>
        <v>MS</v>
      </c>
    </row>
    <row r="2822" spans="1:37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>
        <f>_xlfn.XLOOKUP(MIS[[#This Row],[TRADING SYMBOL]],[1]Sheet1!$D:$D,[1]Sheet1!$C:$C)</f>
        <v>115.45</v>
      </c>
      <c r="AE2822">
        <f>MIS[[#This Row],[OrderAverageTradedPrice]]*MIS[[#This Row],[OrderQuantity]]</f>
        <v>3414</v>
      </c>
      <c r="AF2822">
        <f>MIS[[#This Row],[LTP]]*MIS[[#This Row],[OrderQuantity]]</f>
        <v>2309</v>
      </c>
      <c r="AG2822">
        <f>IF(MIS[[#This Row],[OrderSide]]="SELL",MIS[[#This Row],[VALUE]]-MIS[[#This Row],[LIVE_VALUE]],MIS[[#This Row],[LIVE_VALUE]]-MIS[[#This Row],[VALUE]])</f>
        <v>-1105</v>
      </c>
      <c r="AH2822" t="str" cm="1">
        <f t="array" ref="AH2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2" t="str">
        <f>MIS[[#This Row],[TRADING SYMBOL]]</f>
        <v>SENSEX2552081100PE</v>
      </c>
      <c r="AJ2822" t="str">
        <f>IF(RIGHT(MIS[[#This Row],[Main/Hedge]],4)="MAIN","MAIN","HEDGE")</f>
        <v>MAIN</v>
      </c>
      <c r="AK2822" t="str" cm="1">
        <f t="array" ref="AK2822">_xlfn._xlws.FILTER(Table4[Column1],ISNUMBER(SEARCH(Table4[Column1],MIS[[#This Row],[OrderUniqueIdentifier]])),"")</f>
        <v>MS</v>
      </c>
    </row>
    <row r="2823" spans="1:37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>
        <f>_xlfn.XLOOKUP(MIS[[#This Row],[TRADING SYMBOL]],[1]Sheet1!$D:$D,[1]Sheet1!$C:$C)</f>
        <v>115.45</v>
      </c>
      <c r="AE2823">
        <f>MIS[[#This Row],[OrderAverageTradedPrice]]*MIS[[#This Row],[OrderQuantity]]</f>
        <v>13671</v>
      </c>
      <c r="AF2823">
        <f>MIS[[#This Row],[LTP]]*MIS[[#This Row],[OrderQuantity]]</f>
        <v>9236</v>
      </c>
      <c r="AG2823">
        <f>IF(MIS[[#This Row],[OrderSide]]="SELL",MIS[[#This Row],[VALUE]]-MIS[[#This Row],[LIVE_VALUE]],MIS[[#This Row],[LIVE_VALUE]]-MIS[[#This Row],[VALUE]])</f>
        <v>-4435</v>
      </c>
      <c r="AH2823" t="str" cm="1">
        <f t="array" ref="AH2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3" t="str">
        <f>MIS[[#This Row],[TRADING SYMBOL]]</f>
        <v>SENSEX2552081100PE</v>
      </c>
      <c r="AJ2823" t="str">
        <f>IF(RIGHT(MIS[[#This Row],[Main/Hedge]],4)="MAIN","MAIN","HEDGE")</f>
        <v>MAIN</v>
      </c>
      <c r="AK2823" t="str" cm="1">
        <f t="array" ref="AK2823">_xlfn._xlws.FILTER(Table4[Column1],ISNUMBER(SEARCH(Table4[Column1],MIS[[#This Row],[OrderUniqueIdentifier]])),"")</f>
        <v>MS</v>
      </c>
    </row>
    <row r="2824" spans="1:37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>
        <f>_xlfn.XLOOKUP(MIS[[#This Row],[TRADING SYMBOL]],[1]Sheet1!$D:$D,[1]Sheet1!$C:$C)</f>
        <v>139.94999999999999</v>
      </c>
      <c r="AE2824">
        <f>MIS[[#This Row],[OrderAverageTradedPrice]]*MIS[[#This Row],[OrderQuantity]]</f>
        <v>20550</v>
      </c>
      <c r="AF2824">
        <f>MIS[[#This Row],[LTP]]*MIS[[#This Row],[OrderQuantity]]</f>
        <v>13994.999999999998</v>
      </c>
      <c r="AG2824">
        <f>IF(MIS[[#This Row],[OrderSide]]="SELL",MIS[[#This Row],[VALUE]]-MIS[[#This Row],[LIVE_VALUE]],MIS[[#This Row],[LIVE_VALUE]]-MIS[[#This Row],[VALUE]])</f>
        <v>-6555.0000000000018</v>
      </c>
      <c r="AH2824" t="str" cm="1">
        <f t="array" ref="AH2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4" t="str">
        <f>MIS[[#This Row],[TRADING SYMBOL]]</f>
        <v>SENSEX2552081300PE</v>
      </c>
      <c r="AJ2824" t="str">
        <f>IF(RIGHT(MIS[[#This Row],[Main/Hedge]],4)="MAIN","MAIN","HEDGE")</f>
        <v>MAIN</v>
      </c>
      <c r="AK2824" t="str" cm="1">
        <f t="array" ref="AK2824">_xlfn._xlws.FILTER(Table4[Column1],ISNUMBER(SEARCH(Table4[Column1],MIS[[#This Row],[OrderUniqueIdentifier]])),"")</f>
        <v>MS</v>
      </c>
    </row>
    <row r="2825" spans="1:37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>
        <f>_xlfn.XLOOKUP(MIS[[#This Row],[TRADING SYMBOL]],[1]Sheet1!$D:$D,[1]Sheet1!$C:$C)</f>
        <v>115.45</v>
      </c>
      <c r="AE2825">
        <f>MIS[[#This Row],[OrderAverageTradedPrice]]*MIS[[#This Row],[OrderQuantity]]</f>
        <v>17143</v>
      </c>
      <c r="AF2825">
        <f>MIS[[#This Row],[LTP]]*MIS[[#This Row],[OrderQuantity]]</f>
        <v>11545</v>
      </c>
      <c r="AG2825">
        <f>IF(MIS[[#This Row],[OrderSide]]="SELL",MIS[[#This Row],[VALUE]]-MIS[[#This Row],[LIVE_VALUE]],MIS[[#This Row],[LIVE_VALUE]]-MIS[[#This Row],[VALUE]])</f>
        <v>-5598</v>
      </c>
      <c r="AH2825" t="str" cm="1">
        <f t="array" ref="AH2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5" t="str">
        <f>MIS[[#This Row],[TRADING SYMBOL]]</f>
        <v>SENSEX2552081100PE</v>
      </c>
      <c r="AJ2825" t="str">
        <f>IF(RIGHT(MIS[[#This Row],[Main/Hedge]],4)="MAIN","MAIN","HEDGE")</f>
        <v>MAIN</v>
      </c>
      <c r="AK2825" t="str" cm="1">
        <f t="array" ref="AK2825">_xlfn._xlws.FILTER(Table4[Column1],ISNUMBER(SEARCH(Table4[Column1],MIS[[#This Row],[OrderUniqueIdentifier]])),"")</f>
        <v>MS</v>
      </c>
    </row>
    <row r="2826" spans="1:37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>
        <f>_xlfn.XLOOKUP(MIS[[#This Row],[TRADING SYMBOL]],[1]Sheet1!$D:$D,[1]Sheet1!$C:$C)</f>
        <v>104.4</v>
      </c>
      <c r="AE2826">
        <f>MIS[[#This Row],[OrderAverageTradedPrice]]*MIS[[#This Row],[OrderQuantity]]</f>
        <v>58779.99999999992</v>
      </c>
      <c r="AF2826">
        <f>MIS[[#This Row],[LTP]]*MIS[[#This Row],[OrderQuantity]]</f>
        <v>48024</v>
      </c>
      <c r="AG2826">
        <f>IF(MIS[[#This Row],[OrderSide]]="SELL",MIS[[#This Row],[VALUE]]-MIS[[#This Row],[LIVE_VALUE]],MIS[[#This Row],[LIVE_VALUE]]-MIS[[#This Row],[VALUE]])</f>
        <v>-10755.99999999992</v>
      </c>
      <c r="AH2826" t="str" cm="1">
        <f t="array" ref="AH2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6" t="str">
        <f>MIS[[#This Row],[TRADING SYMBOL]]</f>
        <v>SENSEX2552083500CE</v>
      </c>
      <c r="AJ2826" t="str">
        <f>IF(RIGHT(MIS[[#This Row],[Main/Hedge]],4)="MAIN","MAIN","HEDGE")</f>
        <v>MAIN</v>
      </c>
      <c r="AK2826" t="str" cm="1">
        <f t="array" ref="AK2826">_xlfn._xlws.FILTER(Table4[Column1],ISNUMBER(SEARCH(Table4[Column1],MIS[[#This Row],[OrderUniqueIdentifier]])),"")</f>
        <v>MS</v>
      </c>
    </row>
    <row r="2827" spans="1:37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>
        <f>_xlfn.XLOOKUP(MIS[[#This Row],[TRADING SYMBOL]],[1]Sheet1!$D:$D,[1]Sheet1!$C:$C)</f>
        <v>139.94999999999999</v>
      </c>
      <c r="AE2827">
        <f>MIS[[#This Row],[OrderAverageTradedPrice]]*MIS[[#This Row],[OrderQuantity]]</f>
        <v>94861.999999999636</v>
      </c>
      <c r="AF2827">
        <f>MIS[[#This Row],[LTP]]*MIS[[#This Row],[OrderQuantity]]</f>
        <v>64376.999999999993</v>
      </c>
      <c r="AG2827">
        <f>IF(MIS[[#This Row],[OrderSide]]="SELL",MIS[[#This Row],[VALUE]]-MIS[[#This Row],[LIVE_VALUE]],MIS[[#This Row],[LIVE_VALUE]]-MIS[[#This Row],[VALUE]])</f>
        <v>-30484.999999999643</v>
      </c>
      <c r="AH2827" t="str" cm="1">
        <f t="array" ref="AH2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7" t="str">
        <f>MIS[[#This Row],[TRADING SYMBOL]]</f>
        <v>SENSEX2552081300PE</v>
      </c>
      <c r="AJ2827" t="str">
        <f>IF(RIGHT(MIS[[#This Row],[Main/Hedge]],4)="MAIN","MAIN","HEDGE")</f>
        <v>MAIN</v>
      </c>
      <c r="AK2827" t="str" cm="1">
        <f t="array" ref="AK2827">_xlfn._xlws.FILTER(Table4[Column1],ISNUMBER(SEARCH(Table4[Column1],MIS[[#This Row],[OrderUniqueIdentifier]])),"")</f>
        <v>MS</v>
      </c>
    </row>
    <row r="2828" spans="1:37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>
        <f>_xlfn.XLOOKUP(MIS[[#This Row],[TRADING SYMBOL]],[1]Sheet1!$D:$D,[1]Sheet1!$C:$C)</f>
        <v>118.35</v>
      </c>
      <c r="AE2828">
        <f>MIS[[#This Row],[OrderAverageTradedPrice]]*MIS[[#This Row],[OrderQuantity]]</f>
        <v>61101.99999999984</v>
      </c>
      <c r="AF2828">
        <f>MIS[[#This Row],[LTP]]*MIS[[#This Row],[OrderQuantity]]</f>
        <v>49707</v>
      </c>
      <c r="AG2828">
        <f>IF(MIS[[#This Row],[OrderSide]]="SELL",MIS[[#This Row],[VALUE]]-MIS[[#This Row],[LIVE_VALUE]],MIS[[#This Row],[LIVE_VALUE]]-MIS[[#This Row],[VALUE]])</f>
        <v>-11394.99999999984</v>
      </c>
      <c r="AH2828" t="str" cm="1">
        <f t="array" ref="AH2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8" t="str">
        <f>MIS[[#This Row],[TRADING SYMBOL]]</f>
        <v>SENSEX2552083400CE</v>
      </c>
      <c r="AJ2828" t="str">
        <f>IF(RIGHT(MIS[[#This Row],[Main/Hedge]],4)="MAIN","MAIN","HEDGE")</f>
        <v>MAIN</v>
      </c>
      <c r="AK2828" t="str" cm="1">
        <f t="array" ref="AK2828">_xlfn._xlws.FILTER(Table4[Column1],ISNUMBER(SEARCH(Table4[Column1],MIS[[#This Row],[OrderUniqueIdentifier]])),"")</f>
        <v>MS</v>
      </c>
    </row>
    <row r="2829" spans="1:37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>
        <f>_xlfn.XLOOKUP(MIS[[#This Row],[TRADING SYMBOL]],[1]Sheet1!$D:$D,[1]Sheet1!$C:$C)</f>
        <v>139.94999999999999</v>
      </c>
      <c r="AE2829">
        <f>MIS[[#This Row],[OrderAverageTradedPrice]]*MIS[[#This Row],[OrderQuantity]]</f>
        <v>74027.999999999884</v>
      </c>
      <c r="AF2829">
        <f>MIS[[#This Row],[LTP]]*MIS[[#This Row],[OrderQuantity]]</f>
        <v>50381.999999999993</v>
      </c>
      <c r="AG2829">
        <f>IF(MIS[[#This Row],[OrderSide]]="SELL",MIS[[#This Row],[VALUE]]-MIS[[#This Row],[LIVE_VALUE]],MIS[[#This Row],[LIVE_VALUE]]-MIS[[#This Row],[VALUE]])</f>
        <v>-23645.999999999891</v>
      </c>
      <c r="AH2829" t="str" cm="1">
        <f t="array" ref="AH2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9" t="str">
        <f>MIS[[#This Row],[TRADING SYMBOL]]</f>
        <v>SENSEX2552081300PE</v>
      </c>
      <c r="AJ2829" t="str">
        <f>IF(RIGHT(MIS[[#This Row],[Main/Hedge]],4)="MAIN","MAIN","HEDGE")</f>
        <v>MAIN</v>
      </c>
      <c r="AK2829" t="str" cm="1">
        <f t="array" ref="AK2829">_xlfn._xlws.FILTER(Table4[Column1],ISNUMBER(SEARCH(Table4[Column1],MIS[[#This Row],[OrderUniqueIdentifier]])),"")</f>
        <v>MS</v>
      </c>
    </row>
    <row r="2830" spans="1:37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>
        <f>_xlfn.XLOOKUP(MIS[[#This Row],[TRADING SYMBOL]],[1]Sheet1!$D:$D,[1]Sheet1!$C:$C)</f>
        <v>139.94999999999999</v>
      </c>
      <c r="AE2830">
        <f>MIS[[#This Row],[OrderAverageTradedPrice]]*MIS[[#This Row],[OrderQuantity]]</f>
        <v>16412</v>
      </c>
      <c r="AF2830">
        <f>MIS[[#This Row],[LTP]]*MIS[[#This Row],[OrderQuantity]]</f>
        <v>11196</v>
      </c>
      <c r="AG2830">
        <f>IF(MIS[[#This Row],[OrderSide]]="SELL",MIS[[#This Row],[VALUE]]-MIS[[#This Row],[LIVE_VALUE]],MIS[[#This Row],[LIVE_VALUE]]-MIS[[#This Row],[VALUE]])</f>
        <v>-5216</v>
      </c>
      <c r="AH2830" t="str" cm="1">
        <f t="array" ref="AH2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0" t="str">
        <f>MIS[[#This Row],[TRADING SYMBOL]]</f>
        <v>SENSEX2552081300PE</v>
      </c>
      <c r="AJ2830" t="str">
        <f>IF(RIGHT(MIS[[#This Row],[Main/Hedge]],4)="MAIN","MAIN","HEDGE")</f>
        <v>MAIN</v>
      </c>
      <c r="AK2830" t="str" cm="1">
        <f t="array" ref="AK2830">_xlfn._xlws.FILTER(Table4[Column1],ISNUMBER(SEARCH(Table4[Column1],MIS[[#This Row],[OrderUniqueIdentifier]])),"")</f>
        <v>MS</v>
      </c>
    </row>
    <row r="2831" spans="1:37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>
        <f>_xlfn.XLOOKUP(MIS[[#This Row],[TRADING SYMBOL]],[1]Sheet1!$D:$D,[1]Sheet1!$C:$C)</f>
        <v>136.6</v>
      </c>
      <c r="AE2831">
        <f>MIS[[#This Row],[OrderAverageTradedPrice]]*MIS[[#This Row],[OrderQuantity]]</f>
        <v>19833</v>
      </c>
      <c r="AF2831">
        <f>MIS[[#This Row],[LTP]]*MIS[[#This Row],[OrderQuantity]]</f>
        <v>16392</v>
      </c>
      <c r="AG2831">
        <f>IF(MIS[[#This Row],[OrderSide]]="SELL",MIS[[#This Row],[VALUE]]-MIS[[#This Row],[LIVE_VALUE]],MIS[[#This Row],[LIVE_VALUE]]-MIS[[#This Row],[VALUE]])</f>
        <v>-3441</v>
      </c>
      <c r="AH2831" t="str" cm="1">
        <f t="array" ref="AH2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1" t="str">
        <f>MIS[[#This Row],[TRADING SYMBOL]]</f>
        <v>SENSEX2552083300CE</v>
      </c>
      <c r="AJ2831" t="str">
        <f>IF(RIGHT(MIS[[#This Row],[Main/Hedge]],4)="MAIN","MAIN","HEDGE")</f>
        <v>MAIN</v>
      </c>
      <c r="AK2831" t="str" cm="1">
        <f t="array" ref="AK2831">_xlfn._xlws.FILTER(Table4[Column1],ISNUMBER(SEARCH(Table4[Column1],MIS[[#This Row],[OrderUniqueIdentifier]])),"")</f>
        <v>MS</v>
      </c>
    </row>
    <row r="2832" spans="1:37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>
        <f>_xlfn.XLOOKUP(MIS[[#This Row],[TRADING SYMBOL]],[1]Sheet1!$D:$D,[1]Sheet1!$C:$C)</f>
        <v>118.35</v>
      </c>
      <c r="AE2832">
        <f>MIS[[#This Row],[OrderAverageTradedPrice]]*MIS[[#This Row],[OrderQuantity]]</f>
        <v>17466.99999999996</v>
      </c>
      <c r="AF2832">
        <f>MIS[[#This Row],[LTP]]*MIS[[#This Row],[OrderQuantity]]</f>
        <v>14202</v>
      </c>
      <c r="AG2832">
        <f>IF(MIS[[#This Row],[OrderSide]]="SELL",MIS[[#This Row],[VALUE]]-MIS[[#This Row],[LIVE_VALUE]],MIS[[#This Row],[LIVE_VALUE]]-MIS[[#This Row],[VALUE]])</f>
        <v>-3264.99999999996</v>
      </c>
      <c r="AH2832" t="str" cm="1">
        <f t="array" ref="AH2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2" t="str">
        <f>MIS[[#This Row],[TRADING SYMBOL]]</f>
        <v>SENSEX2552083400CE</v>
      </c>
      <c r="AJ2832" t="str">
        <f>IF(RIGHT(MIS[[#This Row],[Main/Hedge]],4)="MAIN","MAIN","HEDGE")</f>
        <v>MAIN</v>
      </c>
      <c r="AK2832" t="str" cm="1">
        <f t="array" ref="AK2832">_xlfn._xlws.FILTER(Table4[Column1],ISNUMBER(SEARCH(Table4[Column1],MIS[[#This Row],[OrderUniqueIdentifier]])),"")</f>
        <v>MS</v>
      </c>
    </row>
    <row r="2833" spans="1:37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>
        <f>_xlfn.XLOOKUP(MIS[[#This Row],[TRADING SYMBOL]],[1]Sheet1!$D:$D,[1]Sheet1!$C:$C)</f>
        <v>136.6</v>
      </c>
      <c r="AE2833">
        <f>MIS[[#This Row],[OrderAverageTradedPrice]]*MIS[[#This Row],[OrderQuantity]]</f>
        <v>16575</v>
      </c>
      <c r="AF2833">
        <f>MIS[[#This Row],[LTP]]*MIS[[#This Row],[OrderQuantity]]</f>
        <v>13660</v>
      </c>
      <c r="AG2833">
        <f>IF(MIS[[#This Row],[OrderSide]]="SELL",MIS[[#This Row],[VALUE]]-MIS[[#This Row],[LIVE_VALUE]],MIS[[#This Row],[LIVE_VALUE]]-MIS[[#This Row],[VALUE]])</f>
        <v>-2915</v>
      </c>
      <c r="AH2833" t="str" cm="1">
        <f t="array" ref="AH2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3" t="str">
        <f>MIS[[#This Row],[TRADING SYMBOL]]</f>
        <v>SENSEX2552083300CE</v>
      </c>
      <c r="AJ2833" t="str">
        <f>IF(RIGHT(MIS[[#This Row],[Main/Hedge]],4)="MAIN","MAIN","HEDGE")</f>
        <v>MAIN</v>
      </c>
      <c r="AK2833" t="str" cm="1">
        <f t="array" ref="AK2833">_xlfn._xlws.FILTER(Table4[Column1],ISNUMBER(SEARCH(Table4[Column1],MIS[[#This Row],[OrderUniqueIdentifier]])),"")</f>
        <v>MS</v>
      </c>
    </row>
    <row r="2834" spans="1:37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>
        <f>_xlfn.XLOOKUP(MIS[[#This Row],[TRADING SYMBOL]],[1]Sheet1!$D:$D,[1]Sheet1!$C:$C)</f>
        <v>118.35</v>
      </c>
      <c r="AE2834">
        <f>MIS[[#This Row],[OrderAverageTradedPrice]]*MIS[[#This Row],[OrderQuantity]]</f>
        <v>14553</v>
      </c>
      <c r="AF2834">
        <f>MIS[[#This Row],[LTP]]*MIS[[#This Row],[OrderQuantity]]</f>
        <v>11835</v>
      </c>
      <c r="AG2834">
        <f>IF(MIS[[#This Row],[OrderSide]]="SELL",MIS[[#This Row],[VALUE]]-MIS[[#This Row],[LIVE_VALUE]],MIS[[#This Row],[LIVE_VALUE]]-MIS[[#This Row],[VALUE]])</f>
        <v>-2718</v>
      </c>
      <c r="AH2834" t="str" cm="1">
        <f t="array" ref="AH2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4" t="str">
        <f>MIS[[#This Row],[TRADING SYMBOL]]</f>
        <v>SENSEX2552083400CE</v>
      </c>
      <c r="AJ2834" t="str">
        <f>IF(RIGHT(MIS[[#This Row],[Main/Hedge]],4)="MAIN","MAIN","HEDGE")</f>
        <v>MAIN</v>
      </c>
      <c r="AK2834" t="str" cm="1">
        <f t="array" ref="AK2834">_xlfn._xlws.FILTER(Table4[Column1],ISNUMBER(SEARCH(Table4[Column1],MIS[[#This Row],[OrderUniqueIdentifier]])),"")</f>
        <v>MS</v>
      </c>
    </row>
    <row r="2835" spans="1:37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>
        <f>_xlfn.XLOOKUP(MIS[[#This Row],[TRADING SYMBOL]],[1]Sheet1!$D:$D,[1]Sheet1!$C:$C)</f>
        <v>104.4</v>
      </c>
      <c r="AE2835">
        <f>MIS[[#This Row],[OrderAverageTradedPrice]]*MIS[[#This Row],[OrderQuantity]]</f>
        <v>12790</v>
      </c>
      <c r="AF2835">
        <f>MIS[[#This Row],[LTP]]*MIS[[#This Row],[OrderQuantity]]</f>
        <v>10440</v>
      </c>
      <c r="AG2835">
        <f>IF(MIS[[#This Row],[OrderSide]]="SELL",MIS[[#This Row],[VALUE]]-MIS[[#This Row],[LIVE_VALUE]],MIS[[#This Row],[LIVE_VALUE]]-MIS[[#This Row],[VALUE]])</f>
        <v>-2350</v>
      </c>
      <c r="AH2835" t="str" cm="1">
        <f t="array" ref="AH2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5" t="str">
        <f>MIS[[#This Row],[TRADING SYMBOL]]</f>
        <v>SENSEX2552083500CE</v>
      </c>
      <c r="AJ2835" t="str">
        <f>IF(RIGHT(MIS[[#This Row],[Main/Hedge]],4)="MAIN","MAIN","HEDGE")</f>
        <v>MAIN</v>
      </c>
      <c r="AK2835" t="str" cm="1">
        <f t="array" ref="AK2835">_xlfn._xlws.FILTER(Table4[Column1],ISNUMBER(SEARCH(Table4[Column1],MIS[[#This Row],[OrderUniqueIdentifier]])),"")</f>
        <v>MS</v>
      </c>
    </row>
    <row r="2836" spans="1:37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>
        <f>_xlfn.XLOOKUP(MIS[[#This Row],[TRADING SYMBOL]],[1]Sheet1!$D:$D,[1]Sheet1!$C:$C)</f>
        <v>118.35</v>
      </c>
      <c r="AE2836">
        <f>MIS[[#This Row],[OrderAverageTradedPrice]]*MIS[[#This Row],[OrderQuantity]]</f>
        <v>11670</v>
      </c>
      <c r="AF2836">
        <f>MIS[[#This Row],[LTP]]*MIS[[#This Row],[OrderQuantity]]</f>
        <v>9468</v>
      </c>
      <c r="AG2836">
        <f>IF(MIS[[#This Row],[OrderSide]]="SELL",MIS[[#This Row],[VALUE]]-MIS[[#This Row],[LIVE_VALUE]],MIS[[#This Row],[LIVE_VALUE]]-MIS[[#This Row],[VALUE]])</f>
        <v>-2202</v>
      </c>
      <c r="AH2836" t="str" cm="1">
        <f t="array" ref="AH2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6" t="str">
        <f>MIS[[#This Row],[TRADING SYMBOL]]</f>
        <v>SENSEX2552083400CE</v>
      </c>
      <c r="AJ2836" t="str">
        <f>IF(RIGHT(MIS[[#This Row],[Main/Hedge]],4)="MAIN","MAIN","HEDGE")</f>
        <v>MAIN</v>
      </c>
      <c r="AK2836" t="str" cm="1">
        <f t="array" ref="AK2836">_xlfn._xlws.FILTER(Table4[Column1],ISNUMBER(SEARCH(Table4[Column1],MIS[[#This Row],[OrderUniqueIdentifier]])),"")</f>
        <v>MS</v>
      </c>
    </row>
    <row r="2837" spans="1:37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>
        <f>_xlfn.XLOOKUP(MIS[[#This Row],[TRADING SYMBOL]],[1]Sheet1!$D:$D,[1]Sheet1!$C:$C)</f>
        <v>104.4</v>
      </c>
      <c r="AE2837">
        <f>MIS[[#This Row],[OrderAverageTradedPrice]]*MIS[[#This Row],[OrderQuantity]]</f>
        <v>10218</v>
      </c>
      <c r="AF2837">
        <f>MIS[[#This Row],[LTP]]*MIS[[#This Row],[OrderQuantity]]</f>
        <v>8352</v>
      </c>
      <c r="AG2837">
        <f>IF(MIS[[#This Row],[OrderSide]]="SELL",MIS[[#This Row],[VALUE]]-MIS[[#This Row],[LIVE_VALUE]],MIS[[#This Row],[LIVE_VALUE]]-MIS[[#This Row],[VALUE]])</f>
        <v>-1866</v>
      </c>
      <c r="AH2837" t="str" cm="1">
        <f t="array" ref="AH2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7" t="str">
        <f>MIS[[#This Row],[TRADING SYMBOL]]</f>
        <v>SENSEX2552083500CE</v>
      </c>
      <c r="AJ2837" t="str">
        <f>IF(RIGHT(MIS[[#This Row],[Main/Hedge]],4)="MAIN","MAIN","HEDGE")</f>
        <v>MAIN</v>
      </c>
      <c r="AK2837" t="str" cm="1">
        <f t="array" ref="AK2837">_xlfn._xlws.FILTER(Table4[Column1],ISNUMBER(SEARCH(Table4[Column1],MIS[[#This Row],[OrderUniqueIdentifier]])),"")</f>
        <v>MS</v>
      </c>
    </row>
    <row r="2838" spans="1:37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>
        <f>_xlfn.XLOOKUP(MIS[[#This Row],[TRADING SYMBOL]],[1]Sheet1!$D:$D,[1]Sheet1!$C:$C)</f>
        <v>139.94999999999999</v>
      </c>
      <c r="AE2838">
        <f>MIS[[#This Row],[OrderAverageTradedPrice]]*MIS[[#This Row],[OrderQuantity]]</f>
        <v>16430</v>
      </c>
      <c r="AF2838">
        <f>MIS[[#This Row],[LTP]]*MIS[[#This Row],[OrderQuantity]]</f>
        <v>11196</v>
      </c>
      <c r="AG2838">
        <f>IF(MIS[[#This Row],[OrderSide]]="SELL",MIS[[#This Row],[VALUE]]-MIS[[#This Row],[LIVE_VALUE]],MIS[[#This Row],[LIVE_VALUE]]-MIS[[#This Row],[VALUE]])</f>
        <v>-5234</v>
      </c>
      <c r="AH2838" t="str" cm="1">
        <f t="array" ref="AH2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8" t="str">
        <f>MIS[[#This Row],[TRADING SYMBOL]]</f>
        <v>SENSEX2552081300PE</v>
      </c>
      <c r="AJ2838" t="str">
        <f>IF(RIGHT(MIS[[#This Row],[Main/Hedge]],4)="MAIN","MAIN","HEDGE")</f>
        <v>MAIN</v>
      </c>
      <c r="AK2838" t="str" cm="1">
        <f t="array" ref="AK2838">_xlfn._xlws.FILTER(Table4[Column1],ISNUMBER(SEARCH(Table4[Column1],MIS[[#This Row],[OrderUniqueIdentifier]])),"")</f>
        <v>MS</v>
      </c>
    </row>
    <row r="2839" spans="1:37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>
        <f>_xlfn.XLOOKUP(MIS[[#This Row],[TRADING SYMBOL]],[1]Sheet1!$D:$D,[1]Sheet1!$C:$C)</f>
        <v>115.45</v>
      </c>
      <c r="AE2839">
        <f>MIS[[#This Row],[OrderAverageTradedPrice]]*MIS[[#This Row],[OrderQuantity]]</f>
        <v>13706</v>
      </c>
      <c r="AF2839">
        <f>MIS[[#This Row],[LTP]]*MIS[[#This Row],[OrderQuantity]]</f>
        <v>9236</v>
      </c>
      <c r="AG2839">
        <f>IF(MIS[[#This Row],[OrderSide]]="SELL",MIS[[#This Row],[VALUE]]-MIS[[#This Row],[LIVE_VALUE]],MIS[[#This Row],[LIVE_VALUE]]-MIS[[#This Row],[VALUE]])</f>
        <v>-4470</v>
      </c>
      <c r="AH2839" t="str" cm="1">
        <f t="array" ref="AH2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9" t="str">
        <f>MIS[[#This Row],[TRADING SYMBOL]]</f>
        <v>SENSEX2552081100PE</v>
      </c>
      <c r="AJ2839" t="str">
        <f>IF(RIGHT(MIS[[#This Row],[Main/Hedge]],4)="MAIN","MAIN","HEDGE")</f>
        <v>MAIN</v>
      </c>
      <c r="AK2839" t="str" cm="1">
        <f t="array" ref="AK2839">_xlfn._xlws.FILTER(Table4[Column1],ISNUMBER(SEARCH(Table4[Column1],MIS[[#This Row],[OrderUniqueIdentifier]])),"")</f>
        <v>MS</v>
      </c>
    </row>
    <row r="2840" spans="1:37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>
        <f>_xlfn.XLOOKUP(MIS[[#This Row],[TRADING SYMBOL]],[1]Sheet1!$D:$D,[1]Sheet1!$C:$C)</f>
        <v>136.6</v>
      </c>
      <c r="AE2840">
        <f>MIS[[#This Row],[OrderAverageTradedPrice]]*MIS[[#This Row],[OrderQuantity]]</f>
        <v>23161.999999999982</v>
      </c>
      <c r="AF2840">
        <f>MIS[[#This Row],[LTP]]*MIS[[#This Row],[OrderQuantity]]</f>
        <v>19124</v>
      </c>
      <c r="AG2840">
        <f>IF(MIS[[#This Row],[OrderSide]]="SELL",MIS[[#This Row],[VALUE]]-MIS[[#This Row],[LIVE_VALUE]],MIS[[#This Row],[LIVE_VALUE]]-MIS[[#This Row],[VALUE]])</f>
        <v>-4037.9999999999818</v>
      </c>
      <c r="AH2840" t="str" cm="1">
        <f t="array" ref="AH2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0" t="str">
        <f>MIS[[#This Row],[TRADING SYMBOL]]</f>
        <v>SENSEX2552083300CE</v>
      </c>
      <c r="AJ2840" t="str">
        <f>IF(RIGHT(MIS[[#This Row],[Main/Hedge]],4)="MAIN","MAIN","HEDGE")</f>
        <v>MAIN</v>
      </c>
      <c r="AK2840" t="str" cm="1">
        <f t="array" ref="AK2840">_xlfn._xlws.FILTER(Table4[Column1],ISNUMBER(SEARCH(Table4[Column1],MIS[[#This Row],[OrderUniqueIdentifier]])),"")</f>
        <v>MS</v>
      </c>
    </row>
    <row r="2841" spans="1:37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>
        <f>_xlfn.XLOOKUP(MIS[[#This Row],[TRADING SYMBOL]],[1]Sheet1!$D:$D,[1]Sheet1!$C:$C)</f>
        <v>118.35</v>
      </c>
      <c r="AE2841">
        <f>MIS[[#This Row],[OrderAverageTradedPrice]]*MIS[[#This Row],[OrderQuantity]]</f>
        <v>20378.999999999902</v>
      </c>
      <c r="AF2841">
        <f>MIS[[#This Row],[LTP]]*MIS[[#This Row],[OrderQuantity]]</f>
        <v>16569</v>
      </c>
      <c r="AG2841">
        <f>IF(MIS[[#This Row],[OrderSide]]="SELL",MIS[[#This Row],[VALUE]]-MIS[[#This Row],[LIVE_VALUE]],MIS[[#This Row],[LIVE_VALUE]]-MIS[[#This Row],[VALUE]])</f>
        <v>-3809.9999999999018</v>
      </c>
      <c r="AH2841" t="str" cm="1">
        <f t="array" ref="AH2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1" t="str">
        <f>MIS[[#This Row],[TRADING SYMBOL]]</f>
        <v>SENSEX2552083400CE</v>
      </c>
      <c r="AJ2841" t="str">
        <f>IF(RIGHT(MIS[[#This Row],[Main/Hedge]],4)="MAIN","MAIN","HEDGE")</f>
        <v>MAIN</v>
      </c>
      <c r="AK2841" t="str" cm="1">
        <f t="array" ref="AK2841">_xlfn._xlws.FILTER(Table4[Column1],ISNUMBER(SEARCH(Table4[Column1],MIS[[#This Row],[OrderUniqueIdentifier]])),"")</f>
        <v>MS</v>
      </c>
    </row>
    <row r="2842" spans="1:37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>
        <f>_xlfn.XLOOKUP(MIS[[#This Row],[TRADING SYMBOL]],[1]Sheet1!$D:$D,[1]Sheet1!$C:$C)</f>
        <v>104.4</v>
      </c>
      <c r="AE2842">
        <f>MIS[[#This Row],[OrderAverageTradedPrice]]*MIS[[#This Row],[OrderQuantity]]</f>
        <v>17885</v>
      </c>
      <c r="AF2842">
        <f>MIS[[#This Row],[LTP]]*MIS[[#This Row],[OrderQuantity]]</f>
        <v>14616</v>
      </c>
      <c r="AG2842">
        <f>IF(MIS[[#This Row],[OrderSide]]="SELL",MIS[[#This Row],[VALUE]]-MIS[[#This Row],[LIVE_VALUE]],MIS[[#This Row],[LIVE_VALUE]]-MIS[[#This Row],[VALUE]])</f>
        <v>-3269</v>
      </c>
      <c r="AH2842" t="str" cm="1">
        <f t="array" ref="AH2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2" t="str">
        <f>MIS[[#This Row],[TRADING SYMBOL]]</f>
        <v>SENSEX2552083500CE</v>
      </c>
      <c r="AJ2842" t="str">
        <f>IF(RIGHT(MIS[[#This Row],[Main/Hedge]],4)="MAIN","MAIN","HEDGE")</f>
        <v>MAIN</v>
      </c>
      <c r="AK2842" t="str" cm="1">
        <f t="array" ref="AK2842">_xlfn._xlws.FILTER(Table4[Column1],ISNUMBER(SEARCH(Table4[Column1],MIS[[#This Row],[OrderUniqueIdentifier]])),"")</f>
        <v>MS</v>
      </c>
    </row>
    <row r="2843" spans="1:37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>
        <f>_xlfn.XLOOKUP(MIS[[#This Row],[TRADING SYMBOL]],[1]Sheet1!$D:$D,[1]Sheet1!$C:$C)</f>
        <v>127.9</v>
      </c>
      <c r="AE2843">
        <f>MIS[[#This Row],[OrderAverageTradedPrice]]*MIS[[#This Row],[OrderQuantity]]</f>
        <v>7522</v>
      </c>
      <c r="AF2843">
        <f>MIS[[#This Row],[LTP]]*MIS[[#This Row],[OrderQuantity]]</f>
        <v>5116</v>
      </c>
      <c r="AG2843">
        <f>IF(MIS[[#This Row],[OrderSide]]="SELL",MIS[[#This Row],[VALUE]]-MIS[[#This Row],[LIVE_VALUE]],MIS[[#This Row],[LIVE_VALUE]]-MIS[[#This Row],[VALUE]])</f>
        <v>-2406</v>
      </c>
      <c r="AH2843" t="str" cm="1">
        <f t="array" ref="AH2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3" t="str">
        <f>MIS[[#This Row],[TRADING SYMBOL]]</f>
        <v>SENSEX2552081200PE</v>
      </c>
      <c r="AJ2843" t="str">
        <f>IF(RIGHT(MIS[[#This Row],[Main/Hedge]],4)="MAIN","MAIN","HEDGE")</f>
        <v>MAIN</v>
      </c>
      <c r="AK2843" t="str" cm="1">
        <f t="array" ref="AK2843">_xlfn._xlws.FILTER(Table4[Column1],ISNUMBER(SEARCH(Table4[Column1],MIS[[#This Row],[OrderUniqueIdentifier]])),"")</f>
        <v>MS</v>
      </c>
    </row>
    <row r="2844" spans="1:37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>
        <f>_xlfn.XLOOKUP(MIS[[#This Row],[TRADING SYMBOL]],[1]Sheet1!$D:$D,[1]Sheet1!$C:$C)</f>
        <v>127.9</v>
      </c>
      <c r="AE2844">
        <f>MIS[[#This Row],[OrderAverageTradedPrice]]*MIS[[#This Row],[OrderQuantity]]</f>
        <v>7528</v>
      </c>
      <c r="AF2844">
        <f>MIS[[#This Row],[LTP]]*MIS[[#This Row],[OrderQuantity]]</f>
        <v>5116</v>
      </c>
      <c r="AG2844">
        <f>IF(MIS[[#This Row],[OrderSide]]="SELL",MIS[[#This Row],[VALUE]]-MIS[[#This Row],[LIVE_VALUE]],MIS[[#This Row],[LIVE_VALUE]]-MIS[[#This Row],[VALUE]])</f>
        <v>-2412</v>
      </c>
      <c r="AH2844" t="str" cm="1">
        <f t="array" ref="AH2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4" t="str">
        <f>MIS[[#This Row],[TRADING SYMBOL]]</f>
        <v>SENSEX2552081200PE</v>
      </c>
      <c r="AJ2844" t="str">
        <f>IF(RIGHT(MIS[[#This Row],[Main/Hedge]],4)="MAIN","MAIN","HEDGE")</f>
        <v>MAIN</v>
      </c>
      <c r="AK2844" t="str" cm="1">
        <f t="array" ref="AK2844">_xlfn._xlws.FILTER(Table4[Column1],ISNUMBER(SEARCH(Table4[Column1],MIS[[#This Row],[OrderUniqueIdentifier]])),"")</f>
        <v>MS</v>
      </c>
    </row>
    <row r="2845" spans="1:37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>
        <f>_xlfn.XLOOKUP(MIS[[#This Row],[TRADING SYMBOL]],[1]Sheet1!$D:$D,[1]Sheet1!$C:$C)</f>
        <v>127.9</v>
      </c>
      <c r="AE2845">
        <f>MIS[[#This Row],[OrderAverageTradedPrice]]*MIS[[#This Row],[OrderQuantity]]</f>
        <v>3761</v>
      </c>
      <c r="AF2845">
        <f>MIS[[#This Row],[LTP]]*MIS[[#This Row],[OrderQuantity]]</f>
        <v>2558</v>
      </c>
      <c r="AG2845">
        <f>IF(MIS[[#This Row],[OrderSide]]="SELL",MIS[[#This Row],[VALUE]]-MIS[[#This Row],[LIVE_VALUE]],MIS[[#This Row],[LIVE_VALUE]]-MIS[[#This Row],[VALUE]])</f>
        <v>-1203</v>
      </c>
      <c r="AH2845" t="str" cm="1">
        <f t="array" ref="AH2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5" t="str">
        <f>MIS[[#This Row],[TRADING SYMBOL]]</f>
        <v>SENSEX2552081200PE</v>
      </c>
      <c r="AJ2845" t="str">
        <f>IF(RIGHT(MIS[[#This Row],[Main/Hedge]],4)="MAIN","MAIN","HEDGE")</f>
        <v>MAIN</v>
      </c>
      <c r="AK2845" t="str" cm="1">
        <f t="array" ref="AK2845">_xlfn._xlws.FILTER(Table4[Column1],ISNUMBER(SEARCH(Table4[Column1],MIS[[#This Row],[OrderUniqueIdentifier]])),"")</f>
        <v>MS</v>
      </c>
    </row>
    <row r="2846" spans="1:37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>
        <f>_xlfn.XLOOKUP(MIS[[#This Row],[TRADING SYMBOL]],[1]Sheet1!$D:$D,[1]Sheet1!$C:$C)</f>
        <v>127.9</v>
      </c>
      <c r="AE2846">
        <f>MIS[[#This Row],[OrderAverageTradedPrice]]*MIS[[#This Row],[OrderQuantity]]</f>
        <v>3762</v>
      </c>
      <c r="AF2846">
        <f>MIS[[#This Row],[LTP]]*MIS[[#This Row],[OrderQuantity]]</f>
        <v>2558</v>
      </c>
      <c r="AG2846">
        <f>IF(MIS[[#This Row],[OrderSide]]="SELL",MIS[[#This Row],[VALUE]]-MIS[[#This Row],[LIVE_VALUE]],MIS[[#This Row],[LIVE_VALUE]]-MIS[[#This Row],[VALUE]])</f>
        <v>-1204</v>
      </c>
      <c r="AH2846" t="str" cm="1">
        <f t="array" ref="AH2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6" t="str">
        <f>MIS[[#This Row],[TRADING SYMBOL]]</f>
        <v>SENSEX2552081200PE</v>
      </c>
      <c r="AJ2846" t="str">
        <f>IF(RIGHT(MIS[[#This Row],[Main/Hedge]],4)="MAIN","MAIN","HEDGE")</f>
        <v>MAIN</v>
      </c>
      <c r="AK2846" t="str" cm="1">
        <f t="array" ref="AK2846">_xlfn._xlws.FILTER(Table4[Column1],ISNUMBER(SEARCH(Table4[Column1],MIS[[#This Row],[OrderUniqueIdentifier]])),"")</f>
        <v>MS</v>
      </c>
    </row>
    <row r="2847" spans="1:37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>
        <f>_xlfn.XLOOKUP(MIS[[#This Row],[TRADING SYMBOL]],[1]Sheet1!$D:$D,[1]Sheet1!$C:$C)</f>
        <v>127.9</v>
      </c>
      <c r="AE2847">
        <f>MIS[[#This Row],[OrderAverageTradedPrice]]*MIS[[#This Row],[OrderQuantity]]</f>
        <v>3766</v>
      </c>
      <c r="AF2847">
        <f>MIS[[#This Row],[LTP]]*MIS[[#This Row],[OrderQuantity]]</f>
        <v>2558</v>
      </c>
      <c r="AG2847">
        <f>IF(MIS[[#This Row],[OrderSide]]="SELL",MIS[[#This Row],[VALUE]]-MIS[[#This Row],[LIVE_VALUE]],MIS[[#This Row],[LIVE_VALUE]]-MIS[[#This Row],[VALUE]])</f>
        <v>-1208</v>
      </c>
      <c r="AH2847" t="str" cm="1">
        <f t="array" ref="AH2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7" t="str">
        <f>MIS[[#This Row],[TRADING SYMBOL]]</f>
        <v>SENSEX2552081200PE</v>
      </c>
      <c r="AJ2847" t="str">
        <f>IF(RIGHT(MIS[[#This Row],[Main/Hedge]],4)="MAIN","MAIN","HEDGE")</f>
        <v>MAIN</v>
      </c>
      <c r="AK2847" t="str" cm="1">
        <f t="array" ref="AK2847">_xlfn._xlws.FILTER(Table4[Column1],ISNUMBER(SEARCH(Table4[Column1],MIS[[#This Row],[OrderUniqueIdentifier]])),"")</f>
        <v>MS</v>
      </c>
    </row>
    <row r="2848" spans="1:37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>
        <f>_xlfn.XLOOKUP(MIS[[#This Row],[TRADING SYMBOL]],[1]Sheet1!$D:$D,[1]Sheet1!$C:$C)</f>
        <v>127.9</v>
      </c>
      <c r="AE2848">
        <f>MIS[[#This Row],[OrderAverageTradedPrice]]*MIS[[#This Row],[OrderQuantity]]</f>
        <v>3764</v>
      </c>
      <c r="AF2848">
        <f>MIS[[#This Row],[LTP]]*MIS[[#This Row],[OrderQuantity]]</f>
        <v>2558</v>
      </c>
      <c r="AG2848">
        <f>IF(MIS[[#This Row],[OrderSide]]="SELL",MIS[[#This Row],[VALUE]]-MIS[[#This Row],[LIVE_VALUE]],MIS[[#This Row],[LIVE_VALUE]]-MIS[[#This Row],[VALUE]])</f>
        <v>-1206</v>
      </c>
      <c r="AH2848" t="str" cm="1">
        <f t="array" ref="AH2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8" t="str">
        <f>MIS[[#This Row],[TRADING SYMBOL]]</f>
        <v>SENSEX2552081200PE</v>
      </c>
      <c r="AJ2848" t="str">
        <f>IF(RIGHT(MIS[[#This Row],[Main/Hedge]],4)="MAIN","MAIN","HEDGE")</f>
        <v>MAIN</v>
      </c>
      <c r="AK2848" t="str" cm="1">
        <f t="array" ref="AK2848">_xlfn._xlws.FILTER(Table4[Column1],ISNUMBER(SEARCH(Table4[Column1],MIS[[#This Row],[OrderUniqueIdentifier]])),"")</f>
        <v>MS</v>
      </c>
    </row>
    <row r="2849" spans="1:37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>
        <f>_xlfn.XLOOKUP(MIS[[#This Row],[TRADING SYMBOL]],[1]Sheet1!$D:$D,[1]Sheet1!$C:$C)</f>
        <v>127.9</v>
      </c>
      <c r="AE2849">
        <f>MIS[[#This Row],[OrderAverageTradedPrice]]*MIS[[#This Row],[OrderQuantity]]</f>
        <v>7522</v>
      </c>
      <c r="AF2849">
        <f>MIS[[#This Row],[LTP]]*MIS[[#This Row],[OrderQuantity]]</f>
        <v>5116</v>
      </c>
      <c r="AG2849">
        <f>IF(MIS[[#This Row],[OrderSide]]="SELL",MIS[[#This Row],[VALUE]]-MIS[[#This Row],[LIVE_VALUE]],MIS[[#This Row],[LIVE_VALUE]]-MIS[[#This Row],[VALUE]])</f>
        <v>-2406</v>
      </c>
      <c r="AH2849" t="str" cm="1">
        <f t="array" ref="AH2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9" t="str">
        <f>MIS[[#This Row],[TRADING SYMBOL]]</f>
        <v>SENSEX2552081200PE</v>
      </c>
      <c r="AJ2849" t="str">
        <f>IF(RIGHT(MIS[[#This Row],[Main/Hedge]],4)="MAIN","MAIN","HEDGE")</f>
        <v>MAIN</v>
      </c>
      <c r="AK2849" t="str" cm="1">
        <f t="array" ref="AK2849">_xlfn._xlws.FILTER(Table4[Column1],ISNUMBER(SEARCH(Table4[Column1],MIS[[#This Row],[OrderUniqueIdentifier]])),"")</f>
        <v>MS</v>
      </c>
    </row>
    <row r="2850" spans="1:37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>
        <f>_xlfn.XLOOKUP(MIS[[#This Row],[TRADING SYMBOL]],[1]Sheet1!$D:$D,[1]Sheet1!$C:$C)</f>
        <v>127.9</v>
      </c>
      <c r="AE2850">
        <f>MIS[[#This Row],[OrderAverageTradedPrice]]*MIS[[#This Row],[OrderQuantity]]</f>
        <v>3761</v>
      </c>
      <c r="AF2850">
        <f>MIS[[#This Row],[LTP]]*MIS[[#This Row],[OrderQuantity]]</f>
        <v>2558</v>
      </c>
      <c r="AG2850">
        <f>IF(MIS[[#This Row],[OrderSide]]="SELL",MIS[[#This Row],[VALUE]]-MIS[[#This Row],[LIVE_VALUE]],MIS[[#This Row],[LIVE_VALUE]]-MIS[[#This Row],[VALUE]])</f>
        <v>-1203</v>
      </c>
      <c r="AH2850" t="str" cm="1">
        <f t="array" ref="AH2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0" t="str">
        <f>MIS[[#This Row],[TRADING SYMBOL]]</f>
        <v>SENSEX2552081200PE</v>
      </c>
      <c r="AJ2850" t="str">
        <f>IF(RIGHT(MIS[[#This Row],[Main/Hedge]],4)="MAIN","MAIN","HEDGE")</f>
        <v>MAIN</v>
      </c>
      <c r="AK2850" t="str" cm="1">
        <f t="array" ref="AK2850">_xlfn._xlws.FILTER(Table4[Column1],ISNUMBER(SEARCH(Table4[Column1],MIS[[#This Row],[OrderUniqueIdentifier]])),"")</f>
        <v>MS</v>
      </c>
    </row>
    <row r="2851" spans="1:37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>
        <f>_xlfn.XLOOKUP(MIS[[#This Row],[TRADING SYMBOL]],[1]Sheet1!$D:$D,[1]Sheet1!$C:$C)</f>
        <v>127.9</v>
      </c>
      <c r="AE2851">
        <f>MIS[[#This Row],[OrderAverageTradedPrice]]*MIS[[#This Row],[OrderQuantity]]</f>
        <v>3764</v>
      </c>
      <c r="AF2851">
        <f>MIS[[#This Row],[LTP]]*MIS[[#This Row],[OrderQuantity]]</f>
        <v>2558</v>
      </c>
      <c r="AG2851">
        <f>IF(MIS[[#This Row],[OrderSide]]="SELL",MIS[[#This Row],[VALUE]]-MIS[[#This Row],[LIVE_VALUE]],MIS[[#This Row],[LIVE_VALUE]]-MIS[[#This Row],[VALUE]])</f>
        <v>-1206</v>
      </c>
      <c r="AH2851" t="str" cm="1">
        <f t="array" ref="AH2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1" t="str">
        <f>MIS[[#This Row],[TRADING SYMBOL]]</f>
        <v>SENSEX2552081200PE</v>
      </c>
      <c r="AJ2851" t="str">
        <f>IF(RIGHT(MIS[[#This Row],[Main/Hedge]],4)="MAIN","MAIN","HEDGE")</f>
        <v>MAIN</v>
      </c>
      <c r="AK2851" t="str" cm="1">
        <f t="array" ref="AK2851">_xlfn._xlws.FILTER(Table4[Column1],ISNUMBER(SEARCH(Table4[Column1],MIS[[#This Row],[OrderUniqueIdentifier]])),"")</f>
        <v>MS</v>
      </c>
    </row>
    <row r="2852" spans="1:37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>
        <f>_xlfn.XLOOKUP(MIS[[#This Row],[TRADING SYMBOL]],[1]Sheet1!$D:$D,[1]Sheet1!$C:$C)</f>
        <v>127.9</v>
      </c>
      <c r="AE2852">
        <f>MIS[[#This Row],[OrderAverageTradedPrice]]*MIS[[#This Row],[OrderQuantity]]</f>
        <v>15072</v>
      </c>
      <c r="AF2852">
        <f>MIS[[#This Row],[LTP]]*MIS[[#This Row],[OrderQuantity]]</f>
        <v>10232</v>
      </c>
      <c r="AG2852">
        <f>IF(MIS[[#This Row],[OrderSide]]="SELL",MIS[[#This Row],[VALUE]]-MIS[[#This Row],[LIVE_VALUE]],MIS[[#This Row],[LIVE_VALUE]]-MIS[[#This Row],[VALUE]])</f>
        <v>-4840</v>
      </c>
      <c r="AH2852" t="str" cm="1">
        <f t="array" ref="AH2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2" t="str">
        <f>MIS[[#This Row],[TRADING SYMBOL]]</f>
        <v>SENSEX2552081200PE</v>
      </c>
      <c r="AJ2852" t="str">
        <f>IF(RIGHT(MIS[[#This Row],[Main/Hedge]],4)="MAIN","MAIN","HEDGE")</f>
        <v>MAIN</v>
      </c>
      <c r="AK2852" t="str" cm="1">
        <f t="array" ref="AK2852">_xlfn._xlws.FILTER(Table4[Column1],ISNUMBER(SEARCH(Table4[Column1],MIS[[#This Row],[OrderUniqueIdentifier]])),"")</f>
        <v>MS</v>
      </c>
    </row>
    <row r="2853" spans="1:37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>
        <f>_xlfn.XLOOKUP(MIS[[#This Row],[TRADING SYMBOL]],[1]Sheet1!$D:$D,[1]Sheet1!$C:$C)</f>
        <v>127.9</v>
      </c>
      <c r="AE2853">
        <f>MIS[[#This Row],[OrderAverageTradedPrice]]*MIS[[#This Row],[OrderQuantity]]</f>
        <v>18900</v>
      </c>
      <c r="AF2853">
        <f>MIS[[#This Row],[LTP]]*MIS[[#This Row],[OrderQuantity]]</f>
        <v>12790</v>
      </c>
      <c r="AG2853">
        <f>IF(MIS[[#This Row],[OrderSide]]="SELL",MIS[[#This Row],[VALUE]]-MIS[[#This Row],[LIVE_VALUE]],MIS[[#This Row],[LIVE_VALUE]]-MIS[[#This Row],[VALUE]])</f>
        <v>-6110</v>
      </c>
      <c r="AH2853" t="str" cm="1">
        <f t="array" ref="AH2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3" t="str">
        <f>MIS[[#This Row],[TRADING SYMBOL]]</f>
        <v>SENSEX2552081200PE</v>
      </c>
      <c r="AJ2853" t="str">
        <f>IF(RIGHT(MIS[[#This Row],[Main/Hedge]],4)="MAIN","MAIN","HEDGE")</f>
        <v>MAIN</v>
      </c>
      <c r="AK2853" t="str" cm="1">
        <f t="array" ref="AK2853">_xlfn._xlws.FILTER(Table4[Column1],ISNUMBER(SEARCH(Table4[Column1],MIS[[#This Row],[OrderUniqueIdentifier]])),"")</f>
        <v>MS</v>
      </c>
    </row>
    <row r="2854" spans="1:37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>
        <f>_xlfn.XLOOKUP(MIS[[#This Row],[TRADING SYMBOL]],[1]Sheet1!$D:$D,[1]Sheet1!$C:$C)</f>
        <v>115.45</v>
      </c>
      <c r="AE2854">
        <f>MIS[[#This Row],[OrderAverageTradedPrice]]*MIS[[#This Row],[OrderQuantity]]</f>
        <v>78927.999999999913</v>
      </c>
      <c r="AF2854">
        <f>MIS[[#This Row],[LTP]]*MIS[[#This Row],[OrderQuantity]]</f>
        <v>53107</v>
      </c>
      <c r="AG2854">
        <f>IF(MIS[[#This Row],[OrderSide]]="SELL",MIS[[#This Row],[VALUE]]-MIS[[#This Row],[LIVE_VALUE]],MIS[[#This Row],[LIVE_VALUE]]-MIS[[#This Row],[VALUE]])</f>
        <v>-25820.999999999913</v>
      </c>
      <c r="AH2854" t="str" cm="1">
        <f t="array" ref="AH2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4" t="str">
        <f>MIS[[#This Row],[TRADING SYMBOL]]</f>
        <v>SENSEX2552081100PE</v>
      </c>
      <c r="AJ2854" t="str">
        <f>IF(RIGHT(MIS[[#This Row],[Main/Hedge]],4)="MAIN","MAIN","HEDGE")</f>
        <v>MAIN</v>
      </c>
      <c r="AK2854" t="str" cm="1">
        <f t="array" ref="AK2854">_xlfn._xlws.FILTER(Table4[Column1],ISNUMBER(SEARCH(Table4[Column1],MIS[[#This Row],[OrderUniqueIdentifier]])),"")</f>
        <v>MS</v>
      </c>
    </row>
    <row r="2855" spans="1:37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>
        <f>_xlfn.XLOOKUP(MIS[[#This Row],[TRADING SYMBOL]],[1]Sheet1!$D:$D,[1]Sheet1!$C:$C)</f>
        <v>127.9</v>
      </c>
      <c r="AE2855">
        <f>MIS[[#This Row],[OrderAverageTradedPrice]]*MIS[[#This Row],[OrderQuantity]]</f>
        <v>86634.999999999942</v>
      </c>
      <c r="AF2855">
        <f>MIS[[#This Row],[LTP]]*MIS[[#This Row],[OrderQuantity]]</f>
        <v>58834</v>
      </c>
      <c r="AG2855">
        <f>IF(MIS[[#This Row],[OrderSide]]="SELL",MIS[[#This Row],[VALUE]]-MIS[[#This Row],[LIVE_VALUE]],MIS[[#This Row],[LIVE_VALUE]]-MIS[[#This Row],[VALUE]])</f>
        <v>-27800.999999999942</v>
      </c>
      <c r="AH2855" t="str" cm="1">
        <f t="array" ref="AH2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5" t="str">
        <f>MIS[[#This Row],[TRADING SYMBOL]]</f>
        <v>SENSEX2552081200PE</v>
      </c>
      <c r="AJ2855" t="str">
        <f>IF(RIGHT(MIS[[#This Row],[Main/Hedge]],4)="MAIN","MAIN","HEDGE")</f>
        <v>MAIN</v>
      </c>
      <c r="AK2855" t="str" cm="1">
        <f t="array" ref="AK2855">_xlfn._xlws.FILTER(Table4[Column1],ISNUMBER(SEARCH(Table4[Column1],MIS[[#This Row],[OrderUniqueIdentifier]])),"")</f>
        <v>MS</v>
      </c>
    </row>
    <row r="2856" spans="1:37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>
        <f>_xlfn.XLOOKUP(MIS[[#This Row],[TRADING SYMBOL]],[1]Sheet1!$D:$D,[1]Sheet1!$C:$C)</f>
        <v>104.4</v>
      </c>
      <c r="AE2856">
        <f>MIS[[#This Row],[OrderAverageTradedPrice]]*MIS[[#This Row],[OrderQuantity]]</f>
        <v>53703.999999999724</v>
      </c>
      <c r="AF2856">
        <f>MIS[[#This Row],[LTP]]*MIS[[#This Row],[OrderQuantity]]</f>
        <v>43848</v>
      </c>
      <c r="AG2856">
        <f>IF(MIS[[#This Row],[OrderSide]]="SELL",MIS[[#This Row],[VALUE]]-MIS[[#This Row],[LIVE_VALUE]],MIS[[#This Row],[LIVE_VALUE]]-MIS[[#This Row],[VALUE]])</f>
        <v>-9855.9999999997235</v>
      </c>
      <c r="AH2856" t="str" cm="1">
        <f t="array" ref="AH2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6" t="str">
        <f>MIS[[#This Row],[TRADING SYMBOL]]</f>
        <v>SENSEX2552083500CE</v>
      </c>
      <c r="AJ2856" t="str">
        <f>IF(RIGHT(MIS[[#This Row],[Main/Hedge]],4)="MAIN","MAIN","HEDGE")</f>
        <v>MAIN</v>
      </c>
      <c r="AK2856" t="str" cm="1">
        <f t="array" ref="AK2856">_xlfn._xlws.FILTER(Table4[Column1],ISNUMBER(SEARCH(Table4[Column1],MIS[[#This Row],[OrderUniqueIdentifier]])),"")</f>
        <v>MS</v>
      </c>
    </row>
    <row r="2857" spans="1:37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>
        <f>_xlfn.XLOOKUP(MIS[[#This Row],[TRADING SYMBOL]],[1]Sheet1!$D:$D,[1]Sheet1!$C:$C)</f>
        <v>139.94999999999999</v>
      </c>
      <c r="AE2857">
        <f>MIS[[#This Row],[OrderAverageTradedPrice]]*MIS[[#This Row],[OrderQuantity]]</f>
        <v>86035.999999999971</v>
      </c>
      <c r="AF2857">
        <f>MIS[[#This Row],[LTP]]*MIS[[#This Row],[OrderQuantity]]</f>
        <v>58778.999999999993</v>
      </c>
      <c r="AG2857">
        <f>IF(MIS[[#This Row],[OrderSide]]="SELL",MIS[[#This Row],[VALUE]]-MIS[[#This Row],[LIVE_VALUE]],MIS[[#This Row],[LIVE_VALUE]]-MIS[[#This Row],[VALUE]])</f>
        <v>-27256.999999999978</v>
      </c>
      <c r="AH2857" t="str" cm="1">
        <f t="array" ref="AH2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7" t="str">
        <f>MIS[[#This Row],[TRADING SYMBOL]]</f>
        <v>SENSEX2552081300PE</v>
      </c>
      <c r="AJ2857" t="str">
        <f>IF(RIGHT(MIS[[#This Row],[Main/Hedge]],4)="MAIN","MAIN","HEDGE")</f>
        <v>MAIN</v>
      </c>
      <c r="AK2857" t="str" cm="1">
        <f t="array" ref="AK2857">_xlfn._xlws.FILTER(Table4[Column1],ISNUMBER(SEARCH(Table4[Column1],MIS[[#This Row],[OrderUniqueIdentifier]])),"")</f>
        <v>MS</v>
      </c>
    </row>
    <row r="2858" spans="1:37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>
        <f>_xlfn.XLOOKUP(MIS[[#This Row],[TRADING SYMBOL]],[1]Sheet1!$D:$D,[1]Sheet1!$C:$C)</f>
        <v>136.6</v>
      </c>
      <c r="AE2858">
        <f>MIS[[#This Row],[OrderAverageTradedPrice]]*MIS[[#This Row],[OrderQuantity]]</f>
        <v>10071</v>
      </c>
      <c r="AF2858">
        <f>MIS[[#This Row],[LTP]]*MIS[[#This Row],[OrderQuantity]]</f>
        <v>8196</v>
      </c>
      <c r="AG2858">
        <f>IF(MIS[[#This Row],[OrderSide]]="SELL",MIS[[#This Row],[VALUE]]-MIS[[#This Row],[LIVE_VALUE]],MIS[[#This Row],[LIVE_VALUE]]-MIS[[#This Row],[VALUE]])</f>
        <v>-1875</v>
      </c>
      <c r="AH2858" t="str" cm="1">
        <f t="array" ref="AH2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8" t="str">
        <f>MIS[[#This Row],[TRADING SYMBOL]]</f>
        <v>SENSEX2552083300CE</v>
      </c>
      <c r="AJ2858" t="str">
        <f>IF(RIGHT(MIS[[#This Row],[Main/Hedge]],4)="MAIN","MAIN","HEDGE")</f>
        <v>MAIN</v>
      </c>
      <c r="AK2858" t="str" cm="1">
        <f t="array" ref="AK2858">_xlfn._xlws.FILTER(Table4[Column1],ISNUMBER(SEARCH(Table4[Column1],MIS[[#This Row],[OrderUniqueIdentifier]])),"")</f>
        <v>MS</v>
      </c>
    </row>
    <row r="2859" spans="1:37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>
        <f>_xlfn.XLOOKUP(MIS[[#This Row],[TRADING SYMBOL]],[1]Sheet1!$D:$D,[1]Sheet1!$C:$C)</f>
        <v>115.45</v>
      </c>
      <c r="AE2859">
        <f>MIS[[#This Row],[OrderAverageTradedPrice]]*MIS[[#This Row],[OrderQuantity]]</f>
        <v>61845.99999999984</v>
      </c>
      <c r="AF2859">
        <f>MIS[[#This Row],[LTP]]*MIS[[#This Row],[OrderQuantity]]</f>
        <v>41562</v>
      </c>
      <c r="AG2859">
        <f>IF(MIS[[#This Row],[OrderSide]]="SELL",MIS[[#This Row],[VALUE]]-MIS[[#This Row],[LIVE_VALUE]],MIS[[#This Row],[LIVE_VALUE]]-MIS[[#This Row],[VALUE]])</f>
        <v>-20283.99999999984</v>
      </c>
      <c r="AH2859" t="str" cm="1">
        <f t="array" ref="AH2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9" t="str">
        <f>MIS[[#This Row],[TRADING SYMBOL]]</f>
        <v>SENSEX2552081100PE</v>
      </c>
      <c r="AJ2859" t="str">
        <f>IF(RIGHT(MIS[[#This Row],[Main/Hedge]],4)="MAIN","MAIN","HEDGE")</f>
        <v>MAIN</v>
      </c>
      <c r="AK2859" t="str" cm="1">
        <f t="array" ref="AK2859">_xlfn._xlws.FILTER(Table4[Column1],ISNUMBER(SEARCH(Table4[Column1],MIS[[#This Row],[OrderUniqueIdentifier]])),"")</f>
        <v>MS</v>
      </c>
    </row>
    <row r="2860" spans="1:37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>
        <f>_xlfn.XLOOKUP(MIS[[#This Row],[TRADING SYMBOL]],[1]Sheet1!$D:$D,[1]Sheet1!$C:$C)</f>
        <v>115.45</v>
      </c>
      <c r="AE2860">
        <f>MIS[[#This Row],[OrderAverageTradedPrice]]*MIS[[#This Row],[OrderQuantity]]</f>
        <v>13701</v>
      </c>
      <c r="AF2860">
        <f>MIS[[#This Row],[LTP]]*MIS[[#This Row],[OrderQuantity]]</f>
        <v>9236</v>
      </c>
      <c r="AG2860">
        <f>IF(MIS[[#This Row],[OrderSide]]="SELL",MIS[[#This Row],[VALUE]]-MIS[[#This Row],[LIVE_VALUE]],MIS[[#This Row],[LIVE_VALUE]]-MIS[[#This Row],[VALUE]])</f>
        <v>-4465</v>
      </c>
      <c r="AH2860" t="str" cm="1">
        <f t="array" ref="AH2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0" t="str">
        <f>MIS[[#This Row],[TRADING SYMBOL]]</f>
        <v>SENSEX2552081100PE</v>
      </c>
      <c r="AJ2860" t="str">
        <f>IF(RIGHT(MIS[[#This Row],[Main/Hedge]],4)="MAIN","MAIN","HEDGE")</f>
        <v>MAIN</v>
      </c>
      <c r="AK2860" t="str" cm="1">
        <f t="array" ref="AK2860">_xlfn._xlws.FILTER(Table4[Column1],ISNUMBER(SEARCH(Table4[Column1],MIS[[#This Row],[OrderUniqueIdentifier]])),"")</f>
        <v>MS</v>
      </c>
    </row>
    <row r="2861" spans="1:37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>
        <f>_xlfn.XLOOKUP(MIS[[#This Row],[TRADING SYMBOL]],[1]Sheet1!$D:$D,[1]Sheet1!$C:$C)</f>
        <v>127.9</v>
      </c>
      <c r="AE2861">
        <f>MIS[[#This Row],[OrderAverageTradedPrice]]*MIS[[#This Row],[OrderQuantity]]</f>
        <v>15070</v>
      </c>
      <c r="AF2861">
        <f>MIS[[#This Row],[LTP]]*MIS[[#This Row],[OrderQuantity]]</f>
        <v>10232</v>
      </c>
      <c r="AG2861">
        <f>IF(MIS[[#This Row],[OrderSide]]="SELL",MIS[[#This Row],[VALUE]]-MIS[[#This Row],[LIVE_VALUE]],MIS[[#This Row],[LIVE_VALUE]]-MIS[[#This Row],[VALUE]])</f>
        <v>-4838</v>
      </c>
      <c r="AH2861" t="str" cm="1">
        <f t="array" ref="AH2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1" t="str">
        <f>MIS[[#This Row],[TRADING SYMBOL]]</f>
        <v>SENSEX2552081200PE</v>
      </c>
      <c r="AJ2861" t="str">
        <f>IF(RIGHT(MIS[[#This Row],[Main/Hedge]],4)="MAIN","MAIN","HEDGE")</f>
        <v>MAIN</v>
      </c>
      <c r="AK2861" t="str" cm="1">
        <f t="array" ref="AK2861">_xlfn._xlws.FILTER(Table4[Column1],ISNUMBER(SEARCH(Table4[Column1],MIS[[#This Row],[OrderUniqueIdentifier]])),"")</f>
        <v>MS</v>
      </c>
    </row>
    <row r="2862" spans="1:37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>
        <f>_xlfn.XLOOKUP(MIS[[#This Row],[TRADING SYMBOL]],[1]Sheet1!$D:$D,[1]Sheet1!$C:$C)</f>
        <v>136.6</v>
      </c>
      <c r="AE2862">
        <f>MIS[[#This Row],[OrderAverageTradedPrice]]*MIS[[#This Row],[OrderQuantity]]</f>
        <v>13405</v>
      </c>
      <c r="AF2862">
        <f>MIS[[#This Row],[LTP]]*MIS[[#This Row],[OrderQuantity]]</f>
        <v>10928</v>
      </c>
      <c r="AG2862">
        <f>IF(MIS[[#This Row],[OrderSide]]="SELL",MIS[[#This Row],[VALUE]]-MIS[[#This Row],[LIVE_VALUE]],MIS[[#This Row],[LIVE_VALUE]]-MIS[[#This Row],[VALUE]])</f>
        <v>-2477</v>
      </c>
      <c r="AH2862" t="str" cm="1">
        <f t="array" ref="AH2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2" t="str">
        <f>MIS[[#This Row],[TRADING SYMBOL]]</f>
        <v>SENSEX2552083300CE</v>
      </c>
      <c r="AJ2862" t="str">
        <f>IF(RIGHT(MIS[[#This Row],[Main/Hedge]],4)="MAIN","MAIN","HEDGE")</f>
        <v>MAIN</v>
      </c>
      <c r="AK2862" t="str" cm="1">
        <f t="array" ref="AK2862">_xlfn._xlws.FILTER(Table4[Column1],ISNUMBER(SEARCH(Table4[Column1],MIS[[#This Row],[OrderUniqueIdentifier]])),"")</f>
        <v>MS</v>
      </c>
    </row>
    <row r="2863" spans="1:37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>
        <f>_xlfn.XLOOKUP(MIS[[#This Row],[TRADING SYMBOL]],[1]Sheet1!$D:$D,[1]Sheet1!$C:$C)</f>
        <v>136.6</v>
      </c>
      <c r="AE2863">
        <f>MIS[[#This Row],[OrderAverageTradedPrice]]*MIS[[#This Row],[OrderQuantity]]</f>
        <v>3354</v>
      </c>
      <c r="AF2863">
        <f>MIS[[#This Row],[LTP]]*MIS[[#This Row],[OrderQuantity]]</f>
        <v>2732</v>
      </c>
      <c r="AG2863">
        <f>IF(MIS[[#This Row],[OrderSide]]="SELL",MIS[[#This Row],[VALUE]]-MIS[[#This Row],[LIVE_VALUE]],MIS[[#This Row],[LIVE_VALUE]]-MIS[[#This Row],[VALUE]])</f>
        <v>-622</v>
      </c>
      <c r="AH2863" t="str" cm="1">
        <f t="array" ref="AH2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3" t="str">
        <f>MIS[[#This Row],[TRADING SYMBOL]]</f>
        <v>SENSEX2552083300CE</v>
      </c>
      <c r="AJ2863" t="str">
        <f>IF(RIGHT(MIS[[#This Row],[Main/Hedge]],4)="MAIN","MAIN","HEDGE")</f>
        <v>MAIN</v>
      </c>
      <c r="AK2863" t="str" cm="1">
        <f t="array" ref="AK2863">_xlfn._xlws.FILTER(Table4[Column1],ISNUMBER(SEARCH(Table4[Column1],MIS[[#This Row],[OrderUniqueIdentifier]])),"")</f>
        <v>MS</v>
      </c>
    </row>
    <row r="2864" spans="1:37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>
        <f>_xlfn.XLOOKUP(MIS[[#This Row],[TRADING SYMBOL]],[1]Sheet1!$D:$D,[1]Sheet1!$C:$C)</f>
        <v>104.4</v>
      </c>
      <c r="AE2864">
        <f>MIS[[#This Row],[OrderAverageTradedPrice]]*MIS[[#This Row],[OrderQuantity]]</f>
        <v>15525</v>
      </c>
      <c r="AF2864">
        <f>MIS[[#This Row],[LTP]]*MIS[[#This Row],[OrderQuantity]]</f>
        <v>12528</v>
      </c>
      <c r="AG2864">
        <f>IF(MIS[[#This Row],[OrderSide]]="SELL",MIS[[#This Row],[VALUE]]-MIS[[#This Row],[LIVE_VALUE]],MIS[[#This Row],[LIVE_VALUE]]-MIS[[#This Row],[VALUE]])</f>
        <v>-2997</v>
      </c>
      <c r="AH2864" t="str" cm="1">
        <f t="array" ref="AH2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4" t="str">
        <f>MIS[[#This Row],[TRADING SYMBOL]]</f>
        <v>SENSEX2552083500CE</v>
      </c>
      <c r="AJ2864" t="str">
        <f>IF(RIGHT(MIS[[#This Row],[Main/Hedge]],4)="MAIN","MAIN","HEDGE")</f>
        <v>MAIN</v>
      </c>
      <c r="AK2864" t="str" cm="1">
        <f t="array" ref="AK2864">_xlfn._xlws.FILTER(Table4[Column1],ISNUMBER(SEARCH(Table4[Column1],MIS[[#This Row],[OrderUniqueIdentifier]])),"")</f>
        <v>MS</v>
      </c>
    </row>
    <row r="2865" spans="1:37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>
        <f>_xlfn.XLOOKUP(MIS[[#This Row],[TRADING SYMBOL]],[1]Sheet1!$D:$D,[1]Sheet1!$C:$C)</f>
        <v>139.94999999999999</v>
      </c>
      <c r="AE2865">
        <f>MIS[[#This Row],[OrderAverageTradedPrice]]*MIS[[#This Row],[OrderQuantity]]</f>
        <v>24531.99999999996</v>
      </c>
      <c r="AF2865">
        <f>MIS[[#This Row],[LTP]]*MIS[[#This Row],[OrderQuantity]]</f>
        <v>16794</v>
      </c>
      <c r="AG2865">
        <f>IF(MIS[[#This Row],[OrderSide]]="SELL",MIS[[#This Row],[VALUE]]-MIS[[#This Row],[LIVE_VALUE]],MIS[[#This Row],[LIVE_VALUE]]-MIS[[#This Row],[VALUE]])</f>
        <v>-7737.99999999996</v>
      </c>
      <c r="AH2865" t="str" cm="1">
        <f t="array" ref="AH2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5" t="str">
        <f>MIS[[#This Row],[TRADING SYMBOL]]</f>
        <v>SENSEX2552081300PE</v>
      </c>
      <c r="AJ2865" t="str">
        <f>IF(RIGHT(MIS[[#This Row],[Main/Hedge]],4)="MAIN","MAIN","HEDGE")</f>
        <v>MAIN</v>
      </c>
      <c r="AK2865" t="str" cm="1">
        <f t="array" ref="AK2865">_xlfn._xlws.FILTER(Table4[Column1],ISNUMBER(SEARCH(Table4[Column1],MIS[[#This Row],[OrderUniqueIdentifier]])),"")</f>
        <v>MS</v>
      </c>
    </row>
    <row r="2866" spans="1:37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>
        <f>_xlfn.XLOOKUP(MIS[[#This Row],[TRADING SYMBOL]],[1]Sheet1!$D:$D,[1]Sheet1!$C:$C)</f>
        <v>139.94999999999999</v>
      </c>
      <c r="AE2866">
        <f>MIS[[#This Row],[OrderAverageTradedPrice]]*MIS[[#This Row],[OrderQuantity]]</f>
        <v>20688</v>
      </c>
      <c r="AF2866">
        <f>MIS[[#This Row],[LTP]]*MIS[[#This Row],[OrderQuantity]]</f>
        <v>13994.999999999998</v>
      </c>
      <c r="AG2866">
        <f>IF(MIS[[#This Row],[OrderSide]]="SELL",MIS[[#This Row],[VALUE]]-MIS[[#This Row],[LIVE_VALUE]],MIS[[#This Row],[LIVE_VALUE]]-MIS[[#This Row],[VALUE]])</f>
        <v>-6693.0000000000018</v>
      </c>
      <c r="AH2866" t="str" cm="1">
        <f t="array" ref="AH2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6" t="str">
        <f>MIS[[#This Row],[TRADING SYMBOL]]</f>
        <v>SENSEX2552081300PE</v>
      </c>
      <c r="AJ2866" t="str">
        <f>IF(RIGHT(MIS[[#This Row],[Main/Hedge]],4)="MAIN","MAIN","HEDGE")</f>
        <v>MAIN</v>
      </c>
      <c r="AK2866" t="str" cm="1">
        <f t="array" ref="AK2866">_xlfn._xlws.FILTER(Table4[Column1],ISNUMBER(SEARCH(Table4[Column1],MIS[[#This Row],[OrderUniqueIdentifier]])),"")</f>
        <v>MS</v>
      </c>
    </row>
    <row r="2867" spans="1:37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>
        <f>_xlfn.XLOOKUP(MIS[[#This Row],[TRADING SYMBOL]],[1]Sheet1!$D:$D,[1]Sheet1!$C:$C)</f>
        <v>115.45</v>
      </c>
      <c r="AE2867">
        <f>MIS[[#This Row],[OrderAverageTradedPrice]]*MIS[[#This Row],[OrderQuantity]]</f>
        <v>17146</v>
      </c>
      <c r="AF2867">
        <f>MIS[[#This Row],[LTP]]*MIS[[#This Row],[OrderQuantity]]</f>
        <v>11545</v>
      </c>
      <c r="AG2867">
        <f>IF(MIS[[#This Row],[OrderSide]]="SELL",MIS[[#This Row],[VALUE]]-MIS[[#This Row],[LIVE_VALUE]],MIS[[#This Row],[LIVE_VALUE]]-MIS[[#This Row],[VALUE]])</f>
        <v>-5601</v>
      </c>
      <c r="AH2867" t="str" cm="1">
        <f t="array" ref="AH2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7" t="str">
        <f>MIS[[#This Row],[TRADING SYMBOL]]</f>
        <v>SENSEX2552081100PE</v>
      </c>
      <c r="AJ2867" t="str">
        <f>IF(RIGHT(MIS[[#This Row],[Main/Hedge]],4)="MAIN","MAIN","HEDGE")</f>
        <v>MAIN</v>
      </c>
      <c r="AK2867" t="str" cm="1">
        <f t="array" ref="AK2867">_xlfn._xlws.FILTER(Table4[Column1],ISNUMBER(SEARCH(Table4[Column1],MIS[[#This Row],[OrderUniqueIdentifier]])),"")</f>
        <v>MS</v>
      </c>
    </row>
    <row r="2868" spans="1:37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>
        <f>_xlfn.XLOOKUP(MIS[[#This Row],[TRADING SYMBOL]],[1]Sheet1!$D:$D,[1]Sheet1!$C:$C)</f>
        <v>127.9</v>
      </c>
      <c r="AE2868">
        <f>MIS[[#This Row],[OrderAverageTradedPrice]]*MIS[[#This Row],[OrderQuantity]]</f>
        <v>18635</v>
      </c>
      <c r="AF2868">
        <f>MIS[[#This Row],[LTP]]*MIS[[#This Row],[OrderQuantity]]</f>
        <v>12790</v>
      </c>
      <c r="AG2868">
        <f>IF(MIS[[#This Row],[OrderSide]]="SELL",MIS[[#This Row],[VALUE]]-MIS[[#This Row],[LIVE_VALUE]],MIS[[#This Row],[LIVE_VALUE]]-MIS[[#This Row],[VALUE]])</f>
        <v>-5845</v>
      </c>
      <c r="AH2868" t="str" cm="1">
        <f t="array" ref="AH2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8" t="str">
        <f>MIS[[#This Row],[TRADING SYMBOL]]</f>
        <v>SENSEX2552081200PE</v>
      </c>
      <c r="AJ2868" t="str">
        <f>IF(RIGHT(MIS[[#This Row],[Main/Hedge]],4)="MAIN","MAIN","HEDGE")</f>
        <v>MAIN</v>
      </c>
      <c r="AK2868" t="str" cm="1">
        <f t="array" ref="AK2868">_xlfn._xlws.FILTER(Table4[Column1],ISNUMBER(SEARCH(Table4[Column1],MIS[[#This Row],[OrderUniqueIdentifier]])),"")</f>
        <v>MS</v>
      </c>
    </row>
    <row r="2869" spans="1:37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>
        <f>_xlfn.XLOOKUP(MIS[[#This Row],[TRADING SYMBOL]],[1]Sheet1!$D:$D,[1]Sheet1!$C:$C)</f>
        <v>127.9</v>
      </c>
      <c r="AE2869">
        <f>MIS[[#This Row],[OrderAverageTradedPrice]]*MIS[[#This Row],[OrderQuantity]]</f>
        <v>15037</v>
      </c>
      <c r="AF2869">
        <f>MIS[[#This Row],[LTP]]*MIS[[#This Row],[OrderQuantity]]</f>
        <v>10232</v>
      </c>
      <c r="AG2869">
        <f>IF(MIS[[#This Row],[OrderSide]]="SELL",MIS[[#This Row],[VALUE]]-MIS[[#This Row],[LIVE_VALUE]],MIS[[#This Row],[LIVE_VALUE]]-MIS[[#This Row],[VALUE]])</f>
        <v>-4805</v>
      </c>
      <c r="AH2869" t="str" cm="1">
        <f t="array" ref="AH2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9" t="str">
        <f>MIS[[#This Row],[TRADING SYMBOL]]</f>
        <v>SENSEX2552081200PE</v>
      </c>
      <c r="AJ2869" t="str">
        <f>IF(RIGHT(MIS[[#This Row],[Main/Hedge]],4)="MAIN","MAIN","HEDGE")</f>
        <v>MAIN</v>
      </c>
      <c r="AK2869" t="str" cm="1">
        <f t="array" ref="AK2869">_xlfn._xlws.FILTER(Table4[Column1],ISNUMBER(SEARCH(Table4[Column1],MIS[[#This Row],[OrderUniqueIdentifier]])),"")</f>
        <v>MS</v>
      </c>
    </row>
    <row r="2870" spans="1:37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>
        <f>_xlfn.XLOOKUP(MIS[[#This Row],[TRADING SYMBOL]],[1]Sheet1!$D:$D,[1]Sheet1!$C:$C)</f>
        <v>139.94999999999999</v>
      </c>
      <c r="AE2870">
        <f>MIS[[#This Row],[OrderAverageTradedPrice]]*MIS[[#This Row],[OrderQuantity]]</f>
        <v>28865.99999999996</v>
      </c>
      <c r="AF2870">
        <f>MIS[[#This Row],[LTP]]*MIS[[#This Row],[OrderQuantity]]</f>
        <v>19593</v>
      </c>
      <c r="AG2870">
        <f>IF(MIS[[#This Row],[OrderSide]]="SELL",MIS[[#This Row],[VALUE]]-MIS[[#This Row],[LIVE_VALUE]],MIS[[#This Row],[LIVE_VALUE]]-MIS[[#This Row],[VALUE]])</f>
        <v>-9272.99999999996</v>
      </c>
      <c r="AH2870" t="str" cm="1">
        <f t="array" ref="AH2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0" t="str">
        <f>MIS[[#This Row],[TRADING SYMBOL]]</f>
        <v>SENSEX2552081300PE</v>
      </c>
      <c r="AJ2870" t="str">
        <f>IF(RIGHT(MIS[[#This Row],[Main/Hedge]],4)="MAIN","MAIN","HEDGE")</f>
        <v>MAIN</v>
      </c>
      <c r="AK2870" t="str" cm="1">
        <f t="array" ref="AK2870">_xlfn._xlws.FILTER(Table4[Column1],ISNUMBER(SEARCH(Table4[Column1],MIS[[#This Row],[OrderUniqueIdentifier]])),"")</f>
        <v>MS</v>
      </c>
    </row>
    <row r="2871" spans="1:37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>
        <f>_xlfn.XLOOKUP(MIS[[#This Row],[TRADING SYMBOL]],[1]Sheet1!$D:$D,[1]Sheet1!$C:$C)</f>
        <v>115.45</v>
      </c>
      <c r="AE2871">
        <f>MIS[[#This Row],[OrderAverageTradedPrice]]*MIS[[#This Row],[OrderQuantity]]</f>
        <v>24020.999999999938</v>
      </c>
      <c r="AF2871">
        <f>MIS[[#This Row],[LTP]]*MIS[[#This Row],[OrderQuantity]]</f>
        <v>16163</v>
      </c>
      <c r="AG2871">
        <f>IF(MIS[[#This Row],[OrderSide]]="SELL",MIS[[#This Row],[VALUE]]-MIS[[#This Row],[LIVE_VALUE]],MIS[[#This Row],[LIVE_VALUE]]-MIS[[#This Row],[VALUE]])</f>
        <v>-7857.9999999999382</v>
      </c>
      <c r="AH2871" t="str" cm="1">
        <f t="array" ref="AH2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1" t="str">
        <f>MIS[[#This Row],[TRADING SYMBOL]]</f>
        <v>SENSEX2552081100PE</v>
      </c>
      <c r="AJ2871" t="str">
        <f>IF(RIGHT(MIS[[#This Row],[Main/Hedge]],4)="MAIN","MAIN","HEDGE")</f>
        <v>MAIN</v>
      </c>
      <c r="AK2871" t="str" cm="1">
        <f t="array" ref="AK2871">_xlfn._xlws.FILTER(Table4[Column1],ISNUMBER(SEARCH(Table4[Column1],MIS[[#This Row],[OrderUniqueIdentifier]])),"")</f>
        <v>MS</v>
      </c>
    </row>
    <row r="2872" spans="1:37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>
        <f>_xlfn.XLOOKUP(MIS[[#This Row],[TRADING SYMBOL]],[1]Sheet1!$D:$D,[1]Sheet1!$C:$C)</f>
        <v>127.9</v>
      </c>
      <c r="AE2872">
        <f>MIS[[#This Row],[OrderAverageTradedPrice]]*MIS[[#This Row],[OrderQuantity]]</f>
        <v>26105.99999999992</v>
      </c>
      <c r="AF2872">
        <f>MIS[[#This Row],[LTP]]*MIS[[#This Row],[OrderQuantity]]</f>
        <v>17906</v>
      </c>
      <c r="AG2872">
        <f>IF(MIS[[#This Row],[OrderSide]]="SELL",MIS[[#This Row],[VALUE]]-MIS[[#This Row],[LIVE_VALUE]],MIS[[#This Row],[LIVE_VALUE]]-MIS[[#This Row],[VALUE]])</f>
        <v>-8199.99999999992</v>
      </c>
      <c r="AH2872" t="str" cm="1">
        <f t="array" ref="AH2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2" t="str">
        <f>MIS[[#This Row],[TRADING SYMBOL]]</f>
        <v>SENSEX2552081200PE</v>
      </c>
      <c r="AJ2872" t="str">
        <f>IF(RIGHT(MIS[[#This Row],[Main/Hedge]],4)="MAIN","MAIN","HEDGE")</f>
        <v>MAIN</v>
      </c>
      <c r="AK2872" t="str" cm="1">
        <f t="array" ref="AK2872">_xlfn._xlws.FILTER(Table4[Column1],ISNUMBER(SEARCH(Table4[Column1],MIS[[#This Row],[OrderUniqueIdentifier]])),"")</f>
        <v>MS</v>
      </c>
    </row>
    <row r="2873" spans="1:37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>
        <f>_xlfn.XLOOKUP(MIS[[#This Row],[TRADING SYMBOL]],[1]Sheet1!$D:$D,[1]Sheet1!$C:$C)</f>
        <v>136.6</v>
      </c>
      <c r="AE2873">
        <f>MIS[[#This Row],[OrderAverageTradedPrice]]*MIS[[#This Row],[OrderQuantity]]</f>
        <v>20085</v>
      </c>
      <c r="AF2873">
        <f>MIS[[#This Row],[LTP]]*MIS[[#This Row],[OrderQuantity]]</f>
        <v>16392</v>
      </c>
      <c r="AG2873">
        <f>IF(MIS[[#This Row],[OrderSide]]="SELL",MIS[[#This Row],[VALUE]]-MIS[[#This Row],[LIVE_VALUE]],MIS[[#This Row],[LIVE_VALUE]]-MIS[[#This Row],[VALUE]])</f>
        <v>-3693</v>
      </c>
      <c r="AH2873" t="str" cm="1">
        <f t="array" ref="AH2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3" t="str">
        <f>MIS[[#This Row],[TRADING SYMBOL]]</f>
        <v>SENSEX2552083300CE</v>
      </c>
      <c r="AJ2873" t="str">
        <f>IF(RIGHT(MIS[[#This Row],[Main/Hedge]],4)="MAIN","MAIN","HEDGE")</f>
        <v>MAIN</v>
      </c>
      <c r="AK2873" t="str" cm="1">
        <f t="array" ref="AK2873">_xlfn._xlws.FILTER(Table4[Column1],ISNUMBER(SEARCH(Table4[Column1],MIS[[#This Row],[OrderUniqueIdentifier]])),"")</f>
        <v>MS</v>
      </c>
    </row>
    <row r="2874" spans="1:37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>
        <f>_xlfn.XLOOKUP(MIS[[#This Row],[TRADING SYMBOL]],[1]Sheet1!$D:$D,[1]Sheet1!$C:$C)</f>
        <v>136.6</v>
      </c>
      <c r="AE2874">
        <f>MIS[[#This Row],[OrderAverageTradedPrice]]*MIS[[#This Row],[OrderQuantity]]</f>
        <v>3359</v>
      </c>
      <c r="AF2874">
        <f>MIS[[#This Row],[LTP]]*MIS[[#This Row],[OrderQuantity]]</f>
        <v>2732</v>
      </c>
      <c r="AG2874">
        <f>IF(MIS[[#This Row],[OrderSide]]="SELL",MIS[[#This Row],[VALUE]]-MIS[[#This Row],[LIVE_VALUE]],MIS[[#This Row],[LIVE_VALUE]]-MIS[[#This Row],[VALUE]])</f>
        <v>-627</v>
      </c>
      <c r="AH2874" t="str" cm="1">
        <f t="array" ref="AH2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4" t="str">
        <f>MIS[[#This Row],[TRADING SYMBOL]]</f>
        <v>SENSEX2552083300CE</v>
      </c>
      <c r="AJ2874" t="str">
        <f>IF(RIGHT(MIS[[#This Row],[Main/Hedge]],4)="MAIN","MAIN","HEDGE")</f>
        <v>MAIN</v>
      </c>
      <c r="AK2874" t="str" cm="1">
        <f t="array" ref="AK2874">_xlfn._xlws.FILTER(Table4[Column1],ISNUMBER(SEARCH(Table4[Column1],MIS[[#This Row],[OrderUniqueIdentifier]])),"")</f>
        <v>MS</v>
      </c>
    </row>
    <row r="2875" spans="1:37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>
        <f>_xlfn.XLOOKUP(MIS[[#This Row],[TRADING SYMBOL]],[1]Sheet1!$D:$D,[1]Sheet1!$C:$C)</f>
        <v>118.35</v>
      </c>
      <c r="AE2875">
        <f>MIS[[#This Row],[OrderAverageTradedPrice]]*MIS[[#This Row],[OrderQuantity]]</f>
        <v>2940</v>
      </c>
      <c r="AF2875">
        <f>MIS[[#This Row],[LTP]]*MIS[[#This Row],[OrderQuantity]]</f>
        <v>2367</v>
      </c>
      <c r="AG2875">
        <f>IF(MIS[[#This Row],[OrderSide]]="SELL",MIS[[#This Row],[VALUE]]-MIS[[#This Row],[LIVE_VALUE]],MIS[[#This Row],[LIVE_VALUE]]-MIS[[#This Row],[VALUE]])</f>
        <v>-573</v>
      </c>
      <c r="AH2875" t="str" cm="1">
        <f t="array" ref="AH2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5" t="str">
        <f>MIS[[#This Row],[TRADING SYMBOL]]</f>
        <v>SENSEX2552083400CE</v>
      </c>
      <c r="AJ2875" t="str">
        <f>IF(RIGHT(MIS[[#This Row],[Main/Hedge]],4)="MAIN","MAIN","HEDGE")</f>
        <v>MAIN</v>
      </c>
      <c r="AK2875" t="str" cm="1">
        <f t="array" ref="AK2875">_xlfn._xlws.FILTER(Table4[Column1],ISNUMBER(SEARCH(Table4[Column1],MIS[[#This Row],[OrderUniqueIdentifier]])),"")</f>
        <v>MS</v>
      </c>
    </row>
    <row r="2876" spans="1:37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>
        <f>_xlfn.XLOOKUP(MIS[[#This Row],[TRADING SYMBOL]],[1]Sheet1!$D:$D,[1]Sheet1!$C:$C)</f>
        <v>104.4</v>
      </c>
      <c r="AE2876">
        <f>MIS[[#This Row],[OrderAverageTradedPrice]]*MIS[[#This Row],[OrderQuantity]]</f>
        <v>2558</v>
      </c>
      <c r="AF2876">
        <f>MIS[[#This Row],[LTP]]*MIS[[#This Row],[OrderQuantity]]</f>
        <v>2088</v>
      </c>
      <c r="AG2876">
        <f>IF(MIS[[#This Row],[OrderSide]]="SELL",MIS[[#This Row],[VALUE]]-MIS[[#This Row],[LIVE_VALUE]],MIS[[#This Row],[LIVE_VALUE]]-MIS[[#This Row],[VALUE]])</f>
        <v>-470</v>
      </c>
      <c r="AH2876" t="str" cm="1">
        <f t="array" ref="AH2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6" t="str">
        <f>MIS[[#This Row],[TRADING SYMBOL]]</f>
        <v>SENSEX2552083500CE</v>
      </c>
      <c r="AJ2876" t="str">
        <f>IF(RIGHT(MIS[[#This Row],[Main/Hedge]],4)="MAIN","MAIN","HEDGE")</f>
        <v>MAIN</v>
      </c>
      <c r="AK2876" t="str" cm="1">
        <f t="array" ref="AK2876">_xlfn._xlws.FILTER(Table4[Column1],ISNUMBER(SEARCH(Table4[Column1],MIS[[#This Row],[OrderUniqueIdentifier]])),"")</f>
        <v>MS</v>
      </c>
    </row>
    <row r="2877" spans="1:37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>
        <f>_xlfn.XLOOKUP(MIS[[#This Row],[TRADING SYMBOL]],[1]Sheet1!$D:$D,[1]Sheet1!$C:$C)</f>
        <v>136.6</v>
      </c>
      <c r="AE2877">
        <f>MIS[[#This Row],[OrderAverageTradedPrice]]*MIS[[#This Row],[OrderQuantity]]</f>
        <v>16836</v>
      </c>
      <c r="AF2877">
        <f>MIS[[#This Row],[LTP]]*MIS[[#This Row],[OrderQuantity]]</f>
        <v>13660</v>
      </c>
      <c r="AG2877">
        <f>IF(MIS[[#This Row],[OrderSide]]="SELL",MIS[[#This Row],[VALUE]]-MIS[[#This Row],[LIVE_VALUE]],MIS[[#This Row],[LIVE_VALUE]]-MIS[[#This Row],[VALUE]])</f>
        <v>-3176</v>
      </c>
      <c r="AH2877" t="str" cm="1">
        <f t="array" ref="AH2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7" t="str">
        <f>MIS[[#This Row],[TRADING SYMBOL]]</f>
        <v>SENSEX2552083300CE</v>
      </c>
      <c r="AJ2877" t="str">
        <f>IF(RIGHT(MIS[[#This Row],[Main/Hedge]],4)="MAIN","MAIN","HEDGE")</f>
        <v>MAIN</v>
      </c>
      <c r="AK2877" t="str" cm="1">
        <f t="array" ref="AK2877">_xlfn._xlws.FILTER(Table4[Column1],ISNUMBER(SEARCH(Table4[Column1],MIS[[#This Row],[OrderUniqueIdentifier]])),"")</f>
        <v>MS</v>
      </c>
    </row>
    <row r="2878" spans="1:37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>
        <f>_xlfn.XLOOKUP(MIS[[#This Row],[TRADING SYMBOL]],[1]Sheet1!$D:$D,[1]Sheet1!$C:$C)</f>
        <v>118.35</v>
      </c>
      <c r="AE2878">
        <f>MIS[[#This Row],[OrderAverageTradedPrice]]*MIS[[#This Row],[OrderQuantity]]</f>
        <v>14733.000000000002</v>
      </c>
      <c r="AF2878">
        <f>MIS[[#This Row],[LTP]]*MIS[[#This Row],[OrderQuantity]]</f>
        <v>11835</v>
      </c>
      <c r="AG2878">
        <f>IF(MIS[[#This Row],[OrderSide]]="SELL",MIS[[#This Row],[VALUE]]-MIS[[#This Row],[LIVE_VALUE]],MIS[[#This Row],[LIVE_VALUE]]-MIS[[#This Row],[VALUE]])</f>
        <v>-2898.0000000000018</v>
      </c>
      <c r="AH2878" t="str" cm="1">
        <f t="array" ref="AH2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8" t="str">
        <f>MIS[[#This Row],[TRADING SYMBOL]]</f>
        <v>SENSEX2552083400CE</v>
      </c>
      <c r="AJ2878" t="str">
        <f>IF(RIGHT(MIS[[#This Row],[Main/Hedge]],4)="MAIN","MAIN","HEDGE")</f>
        <v>MAIN</v>
      </c>
      <c r="AK2878" t="str" cm="1">
        <f t="array" ref="AK2878">_xlfn._xlws.FILTER(Table4[Column1],ISNUMBER(SEARCH(Table4[Column1],MIS[[#This Row],[OrderUniqueIdentifier]])),"")</f>
        <v>MS</v>
      </c>
    </row>
    <row r="2879" spans="1:37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>
        <f>_xlfn.XLOOKUP(MIS[[#This Row],[TRADING SYMBOL]],[1]Sheet1!$D:$D,[1]Sheet1!$C:$C)</f>
        <v>104.4</v>
      </c>
      <c r="AE2879">
        <f>MIS[[#This Row],[OrderAverageTradedPrice]]*MIS[[#This Row],[OrderQuantity]]</f>
        <v>12808.000000000002</v>
      </c>
      <c r="AF2879">
        <f>MIS[[#This Row],[LTP]]*MIS[[#This Row],[OrderQuantity]]</f>
        <v>10440</v>
      </c>
      <c r="AG2879">
        <f>IF(MIS[[#This Row],[OrderSide]]="SELL",MIS[[#This Row],[VALUE]]-MIS[[#This Row],[LIVE_VALUE]],MIS[[#This Row],[LIVE_VALUE]]-MIS[[#This Row],[VALUE]])</f>
        <v>-2368.0000000000018</v>
      </c>
      <c r="AH2879" t="str" cm="1">
        <f t="array" ref="AH2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9" t="str">
        <f>MIS[[#This Row],[TRADING SYMBOL]]</f>
        <v>SENSEX2552083500CE</v>
      </c>
      <c r="AJ2879" t="str">
        <f>IF(RIGHT(MIS[[#This Row],[Main/Hedge]],4)="MAIN","MAIN","HEDGE")</f>
        <v>MAIN</v>
      </c>
      <c r="AK2879" t="str" cm="1">
        <f t="array" ref="AK2879">_xlfn._xlws.FILTER(Table4[Column1],ISNUMBER(SEARCH(Table4[Column1],MIS[[#This Row],[OrderUniqueIdentifier]])),"")</f>
        <v>MS</v>
      </c>
    </row>
    <row r="2880" spans="1:37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>
        <f>_xlfn.XLOOKUP(MIS[[#This Row],[TRADING SYMBOL]],[1]Sheet1!$D:$D,[1]Sheet1!$C:$C)</f>
        <v>115.45</v>
      </c>
      <c r="AE2880">
        <f>MIS[[#This Row],[OrderAverageTradedPrice]]*MIS[[#This Row],[OrderQuantity]]</f>
        <v>71551.99999999968</v>
      </c>
      <c r="AF2880">
        <f>MIS[[#This Row],[LTP]]*MIS[[#This Row],[OrderQuantity]]</f>
        <v>48489</v>
      </c>
      <c r="AG2880">
        <f>IF(MIS[[#This Row],[OrderSide]]="SELL",MIS[[#This Row],[VALUE]]-MIS[[#This Row],[LIVE_VALUE]],MIS[[#This Row],[LIVE_VALUE]]-MIS[[#This Row],[VALUE]])</f>
        <v>-23062.99999999968</v>
      </c>
      <c r="AH2880" t="str" cm="1">
        <f t="array" ref="AH2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0" t="str">
        <f>MIS[[#This Row],[TRADING SYMBOL]]</f>
        <v>SENSEX2552081100PE</v>
      </c>
      <c r="AJ2880" t="str">
        <f>IF(RIGHT(MIS[[#This Row],[Main/Hedge]],4)="MAIN","MAIN","HEDGE")</f>
        <v>MAIN</v>
      </c>
      <c r="AK2880" t="str" cm="1">
        <f t="array" ref="AK2880">_xlfn._xlws.FILTER(Table4[Column1],ISNUMBER(SEARCH(Table4[Column1],MIS[[#This Row],[OrderUniqueIdentifier]])),"")</f>
        <v>MS</v>
      </c>
    </row>
    <row r="2881" spans="1:37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>
        <f>_xlfn.XLOOKUP(MIS[[#This Row],[TRADING SYMBOL]],[1]Sheet1!$D:$D,[1]Sheet1!$C:$C)</f>
        <v>127.9</v>
      </c>
      <c r="AE2881">
        <f>MIS[[#This Row],[OrderAverageTradedPrice]]*MIS[[#This Row],[OrderQuantity]]</f>
        <v>78500.999999999636</v>
      </c>
      <c r="AF2881">
        <f>MIS[[#This Row],[LTP]]*MIS[[#This Row],[OrderQuantity]]</f>
        <v>53718</v>
      </c>
      <c r="AG2881">
        <f>IF(MIS[[#This Row],[OrderSide]]="SELL",MIS[[#This Row],[VALUE]]-MIS[[#This Row],[LIVE_VALUE]],MIS[[#This Row],[LIVE_VALUE]]-MIS[[#This Row],[VALUE]])</f>
        <v>-24782.999999999636</v>
      </c>
      <c r="AH2881" t="str" cm="1">
        <f t="array" ref="AH2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1" t="str">
        <f>MIS[[#This Row],[TRADING SYMBOL]]</f>
        <v>SENSEX2552081200PE</v>
      </c>
      <c r="AJ2881" t="str">
        <f>IF(RIGHT(MIS[[#This Row],[Main/Hedge]],4)="MAIN","MAIN","HEDGE")</f>
        <v>MAIN</v>
      </c>
      <c r="AK2881" t="str" cm="1">
        <f t="array" ref="AK2881">_xlfn._xlws.FILTER(Table4[Column1],ISNUMBER(SEARCH(Table4[Column1],MIS[[#This Row],[OrderUniqueIdentifier]])),"")</f>
        <v>MS</v>
      </c>
    </row>
    <row r="2882" spans="1:37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>
        <f>_xlfn.XLOOKUP(MIS[[#This Row],[TRADING SYMBOL]],[1]Sheet1!$D:$D,[1]Sheet1!$C:$C)</f>
        <v>118.35</v>
      </c>
      <c r="AE2882">
        <f>MIS[[#This Row],[OrderAverageTradedPrice]]*MIS[[#This Row],[OrderQuantity]]</f>
        <v>8868.99999999996</v>
      </c>
      <c r="AF2882">
        <f>MIS[[#This Row],[LTP]]*MIS[[#This Row],[OrderQuantity]]</f>
        <v>7101</v>
      </c>
      <c r="AG2882">
        <f>IF(MIS[[#This Row],[OrderSide]]="SELL",MIS[[#This Row],[VALUE]]-MIS[[#This Row],[LIVE_VALUE]],MIS[[#This Row],[LIVE_VALUE]]-MIS[[#This Row],[VALUE]])</f>
        <v>-1767.99999999996</v>
      </c>
      <c r="AH2882" t="str" cm="1">
        <f t="array" ref="AH2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2" t="str">
        <f>MIS[[#This Row],[TRADING SYMBOL]]</f>
        <v>SENSEX2552083400CE</v>
      </c>
      <c r="AJ2882" t="str">
        <f>IF(RIGHT(MIS[[#This Row],[Main/Hedge]],4)="MAIN","MAIN","HEDGE")</f>
        <v>MAIN</v>
      </c>
      <c r="AK2882" t="str" cm="1">
        <f t="array" ref="AK2882">_xlfn._xlws.FILTER(Table4[Column1],ISNUMBER(SEARCH(Table4[Column1],MIS[[#This Row],[OrderUniqueIdentifier]])),"")</f>
        <v>MS</v>
      </c>
    </row>
    <row r="2883" spans="1:37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>
        <f>_xlfn.XLOOKUP(MIS[[#This Row],[TRADING SYMBOL]],[1]Sheet1!$D:$D,[1]Sheet1!$C:$C)</f>
        <v>104.4</v>
      </c>
      <c r="AE2883">
        <f>MIS[[#This Row],[OrderAverageTradedPrice]]*MIS[[#This Row],[OrderQuantity]]</f>
        <v>7736.9999999999991</v>
      </c>
      <c r="AF2883">
        <f>MIS[[#This Row],[LTP]]*MIS[[#This Row],[OrderQuantity]]</f>
        <v>6264</v>
      </c>
      <c r="AG2883">
        <f>IF(MIS[[#This Row],[OrderSide]]="SELL",MIS[[#This Row],[VALUE]]-MIS[[#This Row],[LIVE_VALUE]],MIS[[#This Row],[LIVE_VALUE]]-MIS[[#This Row],[VALUE]])</f>
        <v>-1472.9999999999991</v>
      </c>
      <c r="AH2883" t="str" cm="1">
        <f t="array" ref="AH2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3" t="str">
        <f>MIS[[#This Row],[TRADING SYMBOL]]</f>
        <v>SENSEX2552083500CE</v>
      </c>
      <c r="AJ2883" t="str">
        <f>IF(RIGHT(MIS[[#This Row],[Main/Hedge]],4)="MAIN","MAIN","HEDGE")</f>
        <v>MAIN</v>
      </c>
      <c r="AK2883" t="str" cm="1">
        <f t="array" ref="AK2883">_xlfn._xlws.FILTER(Table4[Column1],ISNUMBER(SEARCH(Table4[Column1],MIS[[#This Row],[OrderUniqueIdentifier]])),"")</f>
        <v>MS</v>
      </c>
    </row>
    <row r="2884" spans="1:37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>
        <f>_xlfn.XLOOKUP(MIS[[#This Row],[TRADING SYMBOL]],[1]Sheet1!$D:$D,[1]Sheet1!$C:$C)</f>
        <v>139.94999999999999</v>
      </c>
      <c r="AE2884">
        <f>MIS[[#This Row],[OrderAverageTradedPrice]]*MIS[[#This Row],[OrderQuantity]]</f>
        <v>12271.99999999998</v>
      </c>
      <c r="AF2884">
        <f>MIS[[#This Row],[LTP]]*MIS[[#This Row],[OrderQuantity]]</f>
        <v>8397</v>
      </c>
      <c r="AG2884">
        <f>IF(MIS[[#This Row],[OrderSide]]="SELL",MIS[[#This Row],[VALUE]]-MIS[[#This Row],[LIVE_VALUE]],MIS[[#This Row],[LIVE_VALUE]]-MIS[[#This Row],[VALUE]])</f>
        <v>-3874.99999999998</v>
      </c>
      <c r="AH2884" t="str" cm="1">
        <f t="array" ref="AH2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4" t="str">
        <f>MIS[[#This Row],[TRADING SYMBOL]]</f>
        <v>SENSEX2552081300PE</v>
      </c>
      <c r="AJ2884" t="str">
        <f>IF(RIGHT(MIS[[#This Row],[Main/Hedge]],4)="MAIN","MAIN","HEDGE")</f>
        <v>MAIN</v>
      </c>
      <c r="AK2884" t="str" cm="1">
        <f t="array" ref="AK2884">_xlfn._xlws.FILTER(Table4[Column1],ISNUMBER(SEARCH(Table4[Column1],MIS[[#This Row],[OrderUniqueIdentifier]])),"")</f>
        <v>MS</v>
      </c>
    </row>
    <row r="2885" spans="1:37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>
        <f>_xlfn.XLOOKUP(MIS[[#This Row],[TRADING SYMBOL]],[1]Sheet1!$D:$D,[1]Sheet1!$C:$C)</f>
        <v>127.9</v>
      </c>
      <c r="AE2885">
        <f>MIS[[#This Row],[OrderAverageTradedPrice]]*MIS[[#This Row],[OrderQuantity]]</f>
        <v>67228.999999999927</v>
      </c>
      <c r="AF2885">
        <f>MIS[[#This Row],[LTP]]*MIS[[#This Row],[OrderQuantity]]</f>
        <v>46044</v>
      </c>
      <c r="AG2885">
        <f>IF(MIS[[#This Row],[OrderSide]]="SELL",MIS[[#This Row],[VALUE]]-MIS[[#This Row],[LIVE_VALUE]],MIS[[#This Row],[LIVE_VALUE]]-MIS[[#This Row],[VALUE]])</f>
        <v>-21184.999999999927</v>
      </c>
      <c r="AH2885" t="str" cm="1">
        <f t="array" ref="AH2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5" t="str">
        <f>MIS[[#This Row],[TRADING SYMBOL]]</f>
        <v>SENSEX2552081200PE</v>
      </c>
      <c r="AJ2885" t="str">
        <f>IF(RIGHT(MIS[[#This Row],[Main/Hedge]],4)="MAIN","MAIN","HEDGE")</f>
        <v>MAIN</v>
      </c>
      <c r="AK2885" t="str" cm="1">
        <f t="array" ref="AK2885">_xlfn._xlws.FILTER(Table4[Column1],ISNUMBER(SEARCH(Table4[Column1],MIS[[#This Row],[OrderUniqueIdentifier]])),"")</f>
        <v>MS</v>
      </c>
    </row>
    <row r="2886" spans="1:37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>
        <f>_xlfn.XLOOKUP(MIS[[#This Row],[TRADING SYMBOL]],[1]Sheet1!$D:$D,[1]Sheet1!$C:$C)</f>
        <v>118.35</v>
      </c>
      <c r="AE2886">
        <f>MIS[[#This Row],[OrderAverageTradedPrice]]*MIS[[#This Row],[OrderQuantity]]</f>
        <v>11806</v>
      </c>
      <c r="AF2886">
        <f>MIS[[#This Row],[LTP]]*MIS[[#This Row],[OrderQuantity]]</f>
        <v>9468</v>
      </c>
      <c r="AG2886">
        <f>IF(MIS[[#This Row],[OrderSide]]="SELL",MIS[[#This Row],[VALUE]]-MIS[[#This Row],[LIVE_VALUE]],MIS[[#This Row],[LIVE_VALUE]]-MIS[[#This Row],[VALUE]])</f>
        <v>-2338</v>
      </c>
      <c r="AH2886" t="str" cm="1">
        <f t="array" ref="AH2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6" t="str">
        <f>MIS[[#This Row],[TRADING SYMBOL]]</f>
        <v>SENSEX2552083400CE</v>
      </c>
      <c r="AJ2886" t="str">
        <f>IF(RIGHT(MIS[[#This Row],[Main/Hedge]],4)="MAIN","MAIN","HEDGE")</f>
        <v>MAIN</v>
      </c>
      <c r="AK2886" t="str" cm="1">
        <f t="array" ref="AK2886">_xlfn._xlws.FILTER(Table4[Column1],ISNUMBER(SEARCH(Table4[Column1],MIS[[#This Row],[OrderUniqueIdentifier]])),"")</f>
        <v>MS</v>
      </c>
    </row>
    <row r="2887" spans="1:37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>
        <f>_xlfn.XLOOKUP(MIS[[#This Row],[TRADING SYMBOL]],[1]Sheet1!$D:$D,[1]Sheet1!$C:$C)</f>
        <v>104.4</v>
      </c>
      <c r="AE2887">
        <f>MIS[[#This Row],[OrderAverageTradedPrice]]*MIS[[#This Row],[OrderQuantity]]</f>
        <v>10400</v>
      </c>
      <c r="AF2887">
        <f>MIS[[#This Row],[LTP]]*MIS[[#This Row],[OrderQuantity]]</f>
        <v>8352</v>
      </c>
      <c r="AG2887">
        <f>IF(MIS[[#This Row],[OrderSide]]="SELL",MIS[[#This Row],[VALUE]]-MIS[[#This Row],[LIVE_VALUE]],MIS[[#This Row],[LIVE_VALUE]]-MIS[[#This Row],[VALUE]])</f>
        <v>-2048</v>
      </c>
      <c r="AH2887" t="str" cm="1">
        <f t="array" ref="AH2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7" t="str">
        <f>MIS[[#This Row],[TRADING SYMBOL]]</f>
        <v>SENSEX2552083500CE</v>
      </c>
      <c r="AJ2887" t="str">
        <f>IF(RIGHT(MIS[[#This Row],[Main/Hedge]],4)="MAIN","MAIN","HEDGE")</f>
        <v>MAIN</v>
      </c>
      <c r="AK2887" t="str" cm="1">
        <f t="array" ref="AK2887">_xlfn._xlws.FILTER(Table4[Column1],ISNUMBER(SEARCH(Table4[Column1],MIS[[#This Row],[OrderUniqueIdentifier]])),"")</f>
        <v>MS</v>
      </c>
    </row>
    <row r="2888" spans="1:37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>
        <f>_xlfn.XLOOKUP(MIS[[#This Row],[TRADING SYMBOL]],[1]Sheet1!$D:$D,[1]Sheet1!$C:$C)</f>
        <v>139.94999999999999</v>
      </c>
      <c r="AE2888">
        <f>MIS[[#This Row],[OrderAverageTradedPrice]]*MIS[[#This Row],[OrderQuantity]]</f>
        <v>16384</v>
      </c>
      <c r="AF2888">
        <f>MIS[[#This Row],[LTP]]*MIS[[#This Row],[OrderQuantity]]</f>
        <v>11196</v>
      </c>
      <c r="AG2888">
        <f>IF(MIS[[#This Row],[OrderSide]]="SELL",MIS[[#This Row],[VALUE]]-MIS[[#This Row],[LIVE_VALUE]],MIS[[#This Row],[LIVE_VALUE]]-MIS[[#This Row],[VALUE]])</f>
        <v>-5188</v>
      </c>
      <c r="AH2888" t="str" cm="1">
        <f t="array" ref="AH2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8" t="str">
        <f>MIS[[#This Row],[TRADING SYMBOL]]</f>
        <v>SENSEX2552081300PE</v>
      </c>
      <c r="AJ2888" t="str">
        <f>IF(RIGHT(MIS[[#This Row],[Main/Hedge]],4)="MAIN","MAIN","HEDGE")</f>
        <v>MAIN</v>
      </c>
      <c r="AK2888" t="str" cm="1">
        <f t="array" ref="AK2888">_xlfn._xlws.FILTER(Table4[Column1],ISNUMBER(SEARCH(Table4[Column1],MIS[[#This Row],[OrderUniqueIdentifier]])),"")</f>
        <v>MS</v>
      </c>
    </row>
    <row r="2889" spans="1:37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>
        <f>_xlfn.XLOOKUP(MIS[[#This Row],[TRADING SYMBOL]],[1]Sheet1!$D:$D,[1]Sheet1!$C:$C)</f>
        <v>115.45</v>
      </c>
      <c r="AE2889">
        <f>MIS[[#This Row],[OrderAverageTradedPrice]]*MIS[[#This Row],[OrderQuantity]]</f>
        <v>13608</v>
      </c>
      <c r="AF2889">
        <f>MIS[[#This Row],[LTP]]*MIS[[#This Row],[OrderQuantity]]</f>
        <v>9236</v>
      </c>
      <c r="AG2889">
        <f>IF(MIS[[#This Row],[OrderSide]]="SELL",MIS[[#This Row],[VALUE]]-MIS[[#This Row],[LIVE_VALUE]],MIS[[#This Row],[LIVE_VALUE]]-MIS[[#This Row],[VALUE]])</f>
        <v>-4372</v>
      </c>
      <c r="AH2889" t="str" cm="1">
        <f t="array" ref="AH2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9" t="str">
        <f>MIS[[#This Row],[TRADING SYMBOL]]</f>
        <v>SENSEX2552081100PE</v>
      </c>
      <c r="AJ2889" t="str">
        <f>IF(RIGHT(MIS[[#This Row],[Main/Hedge]],4)="MAIN","MAIN","HEDGE")</f>
        <v>MAIN</v>
      </c>
      <c r="AK2889" t="str" cm="1">
        <f t="array" ref="AK2889">_xlfn._xlws.FILTER(Table4[Column1],ISNUMBER(SEARCH(Table4[Column1],MIS[[#This Row],[OrderUniqueIdentifier]])),"")</f>
        <v>MS</v>
      </c>
    </row>
    <row r="2890" spans="1:37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>
        <f>_xlfn.XLOOKUP(MIS[[#This Row],[TRADING SYMBOL]],[1]Sheet1!$D:$D,[1]Sheet1!$C:$C)</f>
        <v>118.35</v>
      </c>
      <c r="AE2890">
        <f>MIS[[#This Row],[OrderAverageTradedPrice]]*MIS[[#This Row],[OrderQuantity]]</f>
        <v>2952</v>
      </c>
      <c r="AF2890">
        <f>MIS[[#This Row],[LTP]]*MIS[[#This Row],[OrderQuantity]]</f>
        <v>2367</v>
      </c>
      <c r="AG2890">
        <f>IF(MIS[[#This Row],[OrderSide]]="SELL",MIS[[#This Row],[VALUE]]-MIS[[#This Row],[LIVE_VALUE]],MIS[[#This Row],[LIVE_VALUE]]-MIS[[#This Row],[VALUE]])</f>
        <v>-585</v>
      </c>
      <c r="AH2890" t="str" cm="1">
        <f t="array" ref="AH2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0" t="str">
        <f>MIS[[#This Row],[TRADING SYMBOL]]</f>
        <v>SENSEX2552083400CE</v>
      </c>
      <c r="AJ2890" t="str">
        <f>IF(RIGHT(MIS[[#This Row],[Main/Hedge]],4)="MAIN","MAIN","HEDGE")</f>
        <v>MAIN</v>
      </c>
      <c r="AK2890" t="str" cm="1">
        <f t="array" ref="AK2890">_xlfn._xlws.FILTER(Table4[Column1],ISNUMBER(SEARCH(Table4[Column1],MIS[[#This Row],[OrderUniqueIdentifier]])),"")</f>
        <v>MS</v>
      </c>
    </row>
    <row r="2891" spans="1:37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>
        <f>_xlfn.XLOOKUP(MIS[[#This Row],[TRADING SYMBOL]],[1]Sheet1!$D:$D,[1]Sheet1!$C:$C)</f>
        <v>104.4</v>
      </c>
      <c r="AE2891">
        <f>MIS[[#This Row],[OrderAverageTradedPrice]]*MIS[[#This Row],[OrderQuantity]]</f>
        <v>2600</v>
      </c>
      <c r="AF2891">
        <f>MIS[[#This Row],[LTP]]*MIS[[#This Row],[OrderQuantity]]</f>
        <v>2088</v>
      </c>
      <c r="AG2891">
        <f>IF(MIS[[#This Row],[OrderSide]]="SELL",MIS[[#This Row],[VALUE]]-MIS[[#This Row],[LIVE_VALUE]],MIS[[#This Row],[LIVE_VALUE]]-MIS[[#This Row],[VALUE]])</f>
        <v>-512</v>
      </c>
      <c r="AH2891" t="str" cm="1">
        <f t="array" ref="AH2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1" t="str">
        <f>MIS[[#This Row],[TRADING SYMBOL]]</f>
        <v>SENSEX2552083500CE</v>
      </c>
      <c r="AJ2891" t="str">
        <f>IF(RIGHT(MIS[[#This Row],[Main/Hedge]],4)="MAIN","MAIN","HEDGE")</f>
        <v>MAIN</v>
      </c>
      <c r="AK2891" t="str" cm="1">
        <f t="array" ref="AK2891">_xlfn._xlws.FILTER(Table4[Column1],ISNUMBER(SEARCH(Table4[Column1],MIS[[#This Row],[OrderUniqueIdentifier]])),"")</f>
        <v>MS</v>
      </c>
    </row>
    <row r="2892" spans="1:37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>
        <f>_xlfn.XLOOKUP(MIS[[#This Row],[TRADING SYMBOL]],[1]Sheet1!$D:$D,[1]Sheet1!$C:$C)</f>
        <v>139.94999999999999</v>
      </c>
      <c r="AE2892">
        <f>MIS[[#This Row],[OrderAverageTradedPrice]]*MIS[[#This Row],[OrderQuantity]]</f>
        <v>4097</v>
      </c>
      <c r="AF2892">
        <f>MIS[[#This Row],[LTP]]*MIS[[#This Row],[OrderQuantity]]</f>
        <v>2799</v>
      </c>
      <c r="AG2892">
        <f>IF(MIS[[#This Row],[OrderSide]]="SELL",MIS[[#This Row],[VALUE]]-MIS[[#This Row],[LIVE_VALUE]],MIS[[#This Row],[LIVE_VALUE]]-MIS[[#This Row],[VALUE]])</f>
        <v>-1298</v>
      </c>
      <c r="AH2892" t="str" cm="1">
        <f t="array" ref="AH2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2" t="str">
        <f>MIS[[#This Row],[TRADING SYMBOL]]</f>
        <v>SENSEX2552081300PE</v>
      </c>
      <c r="AJ2892" t="str">
        <f>IF(RIGHT(MIS[[#This Row],[Main/Hedge]],4)="MAIN","MAIN","HEDGE")</f>
        <v>MAIN</v>
      </c>
      <c r="AK2892" t="str" cm="1">
        <f t="array" ref="AK2892">_xlfn._xlws.FILTER(Table4[Column1],ISNUMBER(SEARCH(Table4[Column1],MIS[[#This Row],[OrderUniqueIdentifier]])),"")</f>
        <v>MS</v>
      </c>
    </row>
    <row r="2893" spans="1:37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>
        <f>_xlfn.XLOOKUP(MIS[[#This Row],[TRADING SYMBOL]],[1]Sheet1!$D:$D,[1]Sheet1!$C:$C)</f>
        <v>115.45</v>
      </c>
      <c r="AE2893">
        <f>MIS[[#This Row],[OrderAverageTradedPrice]]*MIS[[#This Row],[OrderQuantity]]</f>
        <v>3399</v>
      </c>
      <c r="AF2893">
        <f>MIS[[#This Row],[LTP]]*MIS[[#This Row],[OrderQuantity]]</f>
        <v>2309</v>
      </c>
      <c r="AG2893">
        <f>IF(MIS[[#This Row],[OrderSide]]="SELL",MIS[[#This Row],[VALUE]]-MIS[[#This Row],[LIVE_VALUE]],MIS[[#This Row],[LIVE_VALUE]]-MIS[[#This Row],[VALUE]])</f>
        <v>-1090</v>
      </c>
      <c r="AH2893" t="str" cm="1">
        <f t="array" ref="AH2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3" t="str">
        <f>MIS[[#This Row],[TRADING SYMBOL]]</f>
        <v>SENSEX2552081100PE</v>
      </c>
      <c r="AJ2893" t="str">
        <f>IF(RIGHT(MIS[[#This Row],[Main/Hedge]],4)="MAIN","MAIN","HEDGE")</f>
        <v>MAIN</v>
      </c>
      <c r="AK2893" t="str" cm="1">
        <f t="array" ref="AK2893">_xlfn._xlws.FILTER(Table4[Column1],ISNUMBER(SEARCH(Table4[Column1],MIS[[#This Row],[OrderUniqueIdentifier]])),"")</f>
        <v>MS</v>
      </c>
    </row>
    <row r="2894" spans="1:37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>
        <f>_xlfn.XLOOKUP(MIS[[#This Row],[TRADING SYMBOL]],[1]Sheet1!$D:$D,[1]Sheet1!$C:$C)</f>
        <v>136.6</v>
      </c>
      <c r="AE2894">
        <f>MIS[[#This Row],[OrderAverageTradedPrice]]*MIS[[#This Row],[OrderQuantity]]</f>
        <v>3366</v>
      </c>
      <c r="AF2894">
        <f>MIS[[#This Row],[LTP]]*MIS[[#This Row],[OrderQuantity]]</f>
        <v>2732</v>
      </c>
      <c r="AG2894">
        <f>IF(MIS[[#This Row],[OrderSide]]="SELL",MIS[[#This Row],[VALUE]]-MIS[[#This Row],[LIVE_VALUE]],MIS[[#This Row],[LIVE_VALUE]]-MIS[[#This Row],[VALUE]])</f>
        <v>-634</v>
      </c>
      <c r="AH2894" t="str" cm="1">
        <f t="array" ref="AH2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4" t="str">
        <f>MIS[[#This Row],[TRADING SYMBOL]]</f>
        <v>SENSEX2552083300CE</v>
      </c>
      <c r="AJ2894" t="str">
        <f>IF(RIGHT(MIS[[#This Row],[Main/Hedge]],4)="MAIN","MAIN","HEDGE")</f>
        <v>MAIN</v>
      </c>
      <c r="AK2894" t="str" cm="1">
        <f t="array" ref="AK2894">_xlfn._xlws.FILTER(Table4[Column1],ISNUMBER(SEARCH(Table4[Column1],MIS[[#This Row],[OrderUniqueIdentifier]])),"")</f>
        <v>MS</v>
      </c>
    </row>
    <row r="2895" spans="1:37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>
        <f>_xlfn.XLOOKUP(MIS[[#This Row],[TRADING SYMBOL]],[1]Sheet1!$D:$D,[1]Sheet1!$C:$C)</f>
        <v>118.35</v>
      </c>
      <c r="AE2895">
        <f>MIS[[#This Row],[OrderAverageTradedPrice]]*MIS[[#This Row],[OrderQuantity]]</f>
        <v>2941</v>
      </c>
      <c r="AF2895">
        <f>MIS[[#This Row],[LTP]]*MIS[[#This Row],[OrderQuantity]]</f>
        <v>2367</v>
      </c>
      <c r="AG2895">
        <f>IF(MIS[[#This Row],[OrderSide]]="SELL",MIS[[#This Row],[VALUE]]-MIS[[#This Row],[LIVE_VALUE]],MIS[[#This Row],[LIVE_VALUE]]-MIS[[#This Row],[VALUE]])</f>
        <v>-574</v>
      </c>
      <c r="AH2895" t="str" cm="1">
        <f t="array" ref="AH2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5" t="str">
        <f>MIS[[#This Row],[TRADING SYMBOL]]</f>
        <v>SENSEX2552083400CE</v>
      </c>
      <c r="AJ2895" t="str">
        <f>IF(RIGHT(MIS[[#This Row],[Main/Hedge]],4)="MAIN","MAIN","HEDGE")</f>
        <v>MAIN</v>
      </c>
      <c r="AK2895" t="str" cm="1">
        <f t="array" ref="AK2895">_xlfn._xlws.FILTER(Table4[Column1],ISNUMBER(SEARCH(Table4[Column1],MIS[[#This Row],[OrderUniqueIdentifier]])),"")</f>
        <v>MS</v>
      </c>
    </row>
    <row r="2896" spans="1:37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>
        <f>_xlfn.XLOOKUP(MIS[[#This Row],[TRADING SYMBOL]],[1]Sheet1!$D:$D,[1]Sheet1!$C:$C)</f>
        <v>104.4</v>
      </c>
      <c r="AE2896">
        <f>MIS[[#This Row],[OrderAverageTradedPrice]]*MIS[[#This Row],[OrderQuantity]]</f>
        <v>2558</v>
      </c>
      <c r="AF2896">
        <f>MIS[[#This Row],[LTP]]*MIS[[#This Row],[OrderQuantity]]</f>
        <v>2088</v>
      </c>
      <c r="AG2896">
        <f>IF(MIS[[#This Row],[OrderSide]]="SELL",MIS[[#This Row],[VALUE]]-MIS[[#This Row],[LIVE_VALUE]],MIS[[#This Row],[LIVE_VALUE]]-MIS[[#This Row],[VALUE]])</f>
        <v>-470</v>
      </c>
      <c r="AH2896" t="str" cm="1">
        <f t="array" ref="AH2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6" t="str">
        <f>MIS[[#This Row],[TRADING SYMBOL]]</f>
        <v>SENSEX2552083500CE</v>
      </c>
      <c r="AJ2896" t="str">
        <f>IF(RIGHT(MIS[[#This Row],[Main/Hedge]],4)="MAIN","MAIN","HEDGE")</f>
        <v>MAIN</v>
      </c>
      <c r="AK2896" t="str" cm="1">
        <f t="array" ref="AK2896">_xlfn._xlws.FILTER(Table4[Column1],ISNUMBER(SEARCH(Table4[Column1],MIS[[#This Row],[OrderUniqueIdentifier]])),"")</f>
        <v>MS</v>
      </c>
    </row>
    <row r="2897" spans="1:37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>
        <f>_xlfn.XLOOKUP(MIS[[#This Row],[TRADING SYMBOL]],[1]Sheet1!$D:$D,[1]Sheet1!$C:$C)</f>
        <v>115.45</v>
      </c>
      <c r="AE2897">
        <f>MIS[[#This Row],[OrderAverageTradedPrice]]*MIS[[#This Row],[OrderQuantity]]</f>
        <v>20434.99999999992</v>
      </c>
      <c r="AF2897">
        <f>MIS[[#This Row],[LTP]]*MIS[[#This Row],[OrderQuantity]]</f>
        <v>13854</v>
      </c>
      <c r="AG2897">
        <f>IF(MIS[[#This Row],[OrderSide]]="SELL",MIS[[#This Row],[VALUE]]-MIS[[#This Row],[LIVE_VALUE]],MIS[[#This Row],[LIVE_VALUE]]-MIS[[#This Row],[VALUE]])</f>
        <v>-6580.99999999992</v>
      </c>
      <c r="AH2897" t="str" cm="1">
        <f t="array" ref="AH2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7" t="str">
        <f>MIS[[#This Row],[TRADING SYMBOL]]</f>
        <v>SENSEX2552081100PE</v>
      </c>
      <c r="AJ2897" t="str">
        <f>IF(RIGHT(MIS[[#This Row],[Main/Hedge]],4)="MAIN","MAIN","HEDGE")</f>
        <v>MAIN</v>
      </c>
      <c r="AK2897" t="str" cm="1">
        <f t="array" ref="AK2897">_xlfn._xlws.FILTER(Table4[Column1],ISNUMBER(SEARCH(Table4[Column1],MIS[[#This Row],[OrderUniqueIdentifier]])),"")</f>
        <v>MS</v>
      </c>
    </row>
    <row r="2898" spans="1:37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>
        <f>_xlfn.XLOOKUP(MIS[[#This Row],[TRADING SYMBOL]],[1]Sheet1!$D:$D,[1]Sheet1!$C:$C)</f>
        <v>127.9</v>
      </c>
      <c r="AE2898">
        <f>MIS[[#This Row],[OrderAverageTradedPrice]]*MIS[[#This Row],[OrderQuantity]]</f>
        <v>22413.99999999996</v>
      </c>
      <c r="AF2898">
        <f>MIS[[#This Row],[LTP]]*MIS[[#This Row],[OrderQuantity]]</f>
        <v>15348</v>
      </c>
      <c r="AG2898">
        <f>IF(MIS[[#This Row],[OrderSide]]="SELL",MIS[[#This Row],[VALUE]]-MIS[[#This Row],[LIVE_VALUE]],MIS[[#This Row],[LIVE_VALUE]]-MIS[[#This Row],[VALUE]])</f>
        <v>-7065.99999999996</v>
      </c>
      <c r="AH2898" t="str" cm="1">
        <f t="array" ref="AH2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8" t="str">
        <f>MIS[[#This Row],[TRADING SYMBOL]]</f>
        <v>SENSEX2552081200PE</v>
      </c>
      <c r="AJ2898" t="str">
        <f>IF(RIGHT(MIS[[#This Row],[Main/Hedge]],4)="MAIN","MAIN","HEDGE")</f>
        <v>MAIN</v>
      </c>
      <c r="AK2898" t="str" cm="1">
        <f t="array" ref="AK2898">_xlfn._xlws.FILTER(Table4[Column1],ISNUMBER(SEARCH(Table4[Column1],MIS[[#This Row],[OrderUniqueIdentifier]])),"")</f>
        <v>MS</v>
      </c>
    </row>
    <row r="2899" spans="1:37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>
        <f>_xlfn.XLOOKUP(MIS[[#This Row],[TRADING SYMBOL]],[1]Sheet1!$D:$D,[1]Sheet1!$C:$C)</f>
        <v>136.6</v>
      </c>
      <c r="AE2899">
        <f>MIS[[#This Row],[OrderAverageTradedPrice]]*MIS[[#This Row],[OrderQuantity]]</f>
        <v>3360</v>
      </c>
      <c r="AF2899">
        <f>MIS[[#This Row],[LTP]]*MIS[[#This Row],[OrderQuantity]]</f>
        <v>2732</v>
      </c>
      <c r="AG2899">
        <f>IF(MIS[[#This Row],[OrderSide]]="SELL",MIS[[#This Row],[VALUE]]-MIS[[#This Row],[LIVE_VALUE]],MIS[[#This Row],[LIVE_VALUE]]-MIS[[#This Row],[VALUE]])</f>
        <v>-628</v>
      </c>
      <c r="AH2899" t="str" cm="1">
        <f t="array" ref="AH2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9" t="str">
        <f>MIS[[#This Row],[TRADING SYMBOL]]</f>
        <v>SENSEX2552083300CE</v>
      </c>
      <c r="AJ2899" t="str">
        <f>IF(RIGHT(MIS[[#This Row],[Main/Hedge]],4)="MAIN","MAIN","HEDGE")</f>
        <v>MAIN</v>
      </c>
      <c r="AK2899" t="str" cm="1">
        <f t="array" ref="AK2899">_xlfn._xlws.FILTER(Table4[Column1],ISNUMBER(SEARCH(Table4[Column1],MIS[[#This Row],[OrderUniqueIdentifier]])),"")</f>
        <v>MS</v>
      </c>
    </row>
    <row r="2900" spans="1:37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>
        <f>_xlfn.XLOOKUP(MIS[[#This Row],[TRADING SYMBOL]],[1]Sheet1!$D:$D,[1]Sheet1!$C:$C)</f>
        <v>118.35</v>
      </c>
      <c r="AE2900">
        <f>MIS[[#This Row],[OrderAverageTradedPrice]]*MIS[[#This Row],[OrderQuantity]]</f>
        <v>2957</v>
      </c>
      <c r="AF2900">
        <f>MIS[[#This Row],[LTP]]*MIS[[#This Row],[OrderQuantity]]</f>
        <v>2367</v>
      </c>
      <c r="AG2900">
        <f>IF(MIS[[#This Row],[OrderSide]]="SELL",MIS[[#This Row],[VALUE]]-MIS[[#This Row],[LIVE_VALUE]],MIS[[#This Row],[LIVE_VALUE]]-MIS[[#This Row],[VALUE]])</f>
        <v>-590</v>
      </c>
      <c r="AH2900" t="str" cm="1">
        <f t="array" ref="AH2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0" t="str">
        <f>MIS[[#This Row],[TRADING SYMBOL]]</f>
        <v>SENSEX2552083400CE</v>
      </c>
      <c r="AJ2900" t="str">
        <f>IF(RIGHT(MIS[[#This Row],[Main/Hedge]],4)="MAIN","MAIN","HEDGE")</f>
        <v>MAIN</v>
      </c>
      <c r="AK2900" t="str" cm="1">
        <f t="array" ref="AK2900">_xlfn._xlws.FILTER(Table4[Column1],ISNUMBER(SEARCH(Table4[Column1],MIS[[#This Row],[OrderUniqueIdentifier]])),"")</f>
        <v>MS</v>
      </c>
    </row>
    <row r="2901" spans="1:37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>
        <f>_xlfn.XLOOKUP(MIS[[#This Row],[TRADING SYMBOL]],[1]Sheet1!$D:$D,[1]Sheet1!$C:$C)</f>
        <v>104.4</v>
      </c>
      <c r="AE2901">
        <f>MIS[[#This Row],[OrderAverageTradedPrice]]*MIS[[#This Row],[OrderQuantity]]</f>
        <v>2581</v>
      </c>
      <c r="AF2901">
        <f>MIS[[#This Row],[LTP]]*MIS[[#This Row],[OrderQuantity]]</f>
        <v>2088</v>
      </c>
      <c r="AG2901">
        <f>IF(MIS[[#This Row],[OrderSide]]="SELL",MIS[[#This Row],[VALUE]]-MIS[[#This Row],[LIVE_VALUE]],MIS[[#This Row],[LIVE_VALUE]]-MIS[[#This Row],[VALUE]])</f>
        <v>-493</v>
      </c>
      <c r="AH2901" t="str" cm="1">
        <f t="array" ref="AH2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1" t="str">
        <f>MIS[[#This Row],[TRADING SYMBOL]]</f>
        <v>SENSEX2552083500CE</v>
      </c>
      <c r="AJ2901" t="str">
        <f>IF(RIGHT(MIS[[#This Row],[Main/Hedge]],4)="MAIN","MAIN","HEDGE")</f>
        <v>MAIN</v>
      </c>
      <c r="AK2901" t="str" cm="1">
        <f t="array" ref="AK2901">_xlfn._xlws.FILTER(Table4[Column1],ISNUMBER(SEARCH(Table4[Column1],MIS[[#This Row],[OrderUniqueIdentifier]])),"")</f>
        <v>MS</v>
      </c>
    </row>
    <row r="2902" spans="1:37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>
        <f>_xlfn.XLOOKUP(MIS[[#This Row],[TRADING SYMBOL]],[1]Sheet1!$D:$D,[1]Sheet1!$C:$C)</f>
        <v>139.94999999999999</v>
      </c>
      <c r="AE2902">
        <f>MIS[[#This Row],[OrderAverageTradedPrice]]*MIS[[#This Row],[OrderQuantity]]</f>
        <v>4092</v>
      </c>
      <c r="AF2902">
        <f>MIS[[#This Row],[LTP]]*MIS[[#This Row],[OrderQuantity]]</f>
        <v>2799</v>
      </c>
      <c r="AG2902">
        <f>IF(MIS[[#This Row],[OrderSide]]="SELL",MIS[[#This Row],[VALUE]]-MIS[[#This Row],[LIVE_VALUE]],MIS[[#This Row],[LIVE_VALUE]]-MIS[[#This Row],[VALUE]])</f>
        <v>-1293</v>
      </c>
      <c r="AH2902" t="str" cm="1">
        <f t="array" ref="AH2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2" t="str">
        <f>MIS[[#This Row],[TRADING SYMBOL]]</f>
        <v>SENSEX2552081300PE</v>
      </c>
      <c r="AJ2902" t="str">
        <f>IF(RIGHT(MIS[[#This Row],[Main/Hedge]],4)="MAIN","MAIN","HEDGE")</f>
        <v>MAIN</v>
      </c>
      <c r="AK2902" t="str" cm="1">
        <f t="array" ref="AK2902">_xlfn._xlws.FILTER(Table4[Column1],ISNUMBER(SEARCH(Table4[Column1],MIS[[#This Row],[OrderUniqueIdentifier]])),"")</f>
        <v>MS</v>
      </c>
    </row>
    <row r="2903" spans="1:37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>
        <f>_xlfn.XLOOKUP(MIS[[#This Row],[TRADING SYMBOL]],[1]Sheet1!$D:$D,[1]Sheet1!$C:$C)</f>
        <v>136.6</v>
      </c>
      <c r="AE2903">
        <f>MIS[[#This Row],[OrderAverageTradedPrice]]*MIS[[#This Row],[OrderQuantity]]</f>
        <v>3341</v>
      </c>
      <c r="AF2903">
        <f>MIS[[#This Row],[LTP]]*MIS[[#This Row],[OrderQuantity]]</f>
        <v>2732</v>
      </c>
      <c r="AG2903">
        <f>IF(MIS[[#This Row],[OrderSide]]="SELL",MIS[[#This Row],[VALUE]]-MIS[[#This Row],[LIVE_VALUE]],MIS[[#This Row],[LIVE_VALUE]]-MIS[[#This Row],[VALUE]])</f>
        <v>-609</v>
      </c>
      <c r="AH2903" t="str" cm="1">
        <f t="array" ref="AH2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3" t="str">
        <f>MIS[[#This Row],[TRADING SYMBOL]]</f>
        <v>SENSEX2552083300CE</v>
      </c>
      <c r="AJ2903" t="str">
        <f>IF(RIGHT(MIS[[#This Row],[Main/Hedge]],4)="MAIN","MAIN","HEDGE")</f>
        <v>MAIN</v>
      </c>
      <c r="AK2903" t="str" cm="1">
        <f t="array" ref="AK2903">_xlfn._xlws.FILTER(Table4[Column1],ISNUMBER(SEARCH(Table4[Column1],MIS[[#This Row],[OrderUniqueIdentifier]])),"")</f>
        <v>MS</v>
      </c>
    </row>
    <row r="2904" spans="1:37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>
        <f>_xlfn.XLOOKUP(MIS[[#This Row],[TRADING SYMBOL]],[1]Sheet1!$D:$D,[1]Sheet1!$C:$C)</f>
        <v>118.35</v>
      </c>
      <c r="AE2904">
        <f>MIS[[#This Row],[OrderAverageTradedPrice]]*MIS[[#This Row],[OrderQuantity]]</f>
        <v>2914</v>
      </c>
      <c r="AF2904">
        <f>MIS[[#This Row],[LTP]]*MIS[[#This Row],[OrderQuantity]]</f>
        <v>2367</v>
      </c>
      <c r="AG2904">
        <f>IF(MIS[[#This Row],[OrderSide]]="SELL",MIS[[#This Row],[VALUE]]-MIS[[#This Row],[LIVE_VALUE]],MIS[[#This Row],[LIVE_VALUE]]-MIS[[#This Row],[VALUE]])</f>
        <v>-547</v>
      </c>
      <c r="AH2904" t="str" cm="1">
        <f t="array" ref="AH2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4" t="str">
        <f>MIS[[#This Row],[TRADING SYMBOL]]</f>
        <v>SENSEX2552083400CE</v>
      </c>
      <c r="AJ2904" t="str">
        <f>IF(RIGHT(MIS[[#This Row],[Main/Hedge]],4)="MAIN","MAIN","HEDGE")</f>
        <v>MAIN</v>
      </c>
      <c r="AK2904" t="str" cm="1">
        <f t="array" ref="AK2904">_xlfn._xlws.FILTER(Table4[Column1],ISNUMBER(SEARCH(Table4[Column1],MIS[[#This Row],[OrderUniqueIdentifier]])),"")</f>
        <v>MS</v>
      </c>
    </row>
    <row r="2905" spans="1:37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>
        <f>_xlfn.XLOOKUP(MIS[[#This Row],[TRADING SYMBOL]],[1]Sheet1!$D:$D,[1]Sheet1!$C:$C)</f>
        <v>118.35</v>
      </c>
      <c r="AE2905">
        <f>MIS[[#This Row],[OrderAverageTradedPrice]]*MIS[[#This Row],[OrderQuantity]]</f>
        <v>17728.99999999992</v>
      </c>
      <c r="AF2905">
        <f>MIS[[#This Row],[LTP]]*MIS[[#This Row],[OrderQuantity]]</f>
        <v>14202</v>
      </c>
      <c r="AG2905">
        <f>IF(MIS[[#This Row],[OrderSide]]="SELL",MIS[[#This Row],[VALUE]]-MIS[[#This Row],[LIVE_VALUE]],MIS[[#This Row],[LIVE_VALUE]]-MIS[[#This Row],[VALUE]])</f>
        <v>-3526.99999999992</v>
      </c>
      <c r="AH2905" t="str" cm="1">
        <f t="array" ref="AH2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5" t="str">
        <f>MIS[[#This Row],[TRADING SYMBOL]]</f>
        <v>SENSEX2552083400CE</v>
      </c>
      <c r="AJ2905" t="str">
        <f>IF(RIGHT(MIS[[#This Row],[Main/Hedge]],4)="MAIN","MAIN","HEDGE")</f>
        <v>MAIN</v>
      </c>
      <c r="AK2905" t="str" cm="1">
        <f t="array" ref="AK2905">_xlfn._xlws.FILTER(Table4[Column1],ISNUMBER(SEARCH(Table4[Column1],MIS[[#This Row],[OrderUniqueIdentifier]])),"")</f>
        <v>MS</v>
      </c>
    </row>
    <row r="2906" spans="1:37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>
        <f>_xlfn.XLOOKUP(MIS[[#This Row],[TRADING SYMBOL]],[1]Sheet1!$D:$D,[1]Sheet1!$C:$C)</f>
        <v>104.4</v>
      </c>
      <c r="AE2906">
        <f>MIS[[#This Row],[OrderAverageTradedPrice]]*MIS[[#This Row],[OrderQuantity]]</f>
        <v>15582</v>
      </c>
      <c r="AF2906">
        <f>MIS[[#This Row],[LTP]]*MIS[[#This Row],[OrderQuantity]]</f>
        <v>12528</v>
      </c>
      <c r="AG2906">
        <f>IF(MIS[[#This Row],[OrderSide]]="SELL",MIS[[#This Row],[VALUE]]-MIS[[#This Row],[LIVE_VALUE]],MIS[[#This Row],[LIVE_VALUE]]-MIS[[#This Row],[VALUE]])</f>
        <v>-3054</v>
      </c>
      <c r="AH2906" t="str" cm="1">
        <f t="array" ref="AH2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6" t="str">
        <f>MIS[[#This Row],[TRADING SYMBOL]]</f>
        <v>SENSEX2552083500CE</v>
      </c>
      <c r="AJ2906" t="str">
        <f>IF(RIGHT(MIS[[#This Row],[Main/Hedge]],4)="MAIN","MAIN","HEDGE")</f>
        <v>MAIN</v>
      </c>
      <c r="AK2906" t="str" cm="1">
        <f t="array" ref="AK2906">_xlfn._xlws.FILTER(Table4[Column1],ISNUMBER(SEARCH(Table4[Column1],MIS[[#This Row],[OrderUniqueIdentifier]])),"")</f>
        <v>MS</v>
      </c>
    </row>
    <row r="2907" spans="1:37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>
        <f>_xlfn.XLOOKUP(MIS[[#This Row],[TRADING SYMBOL]],[1]Sheet1!$D:$D,[1]Sheet1!$C:$C)</f>
        <v>139.94999999999999</v>
      </c>
      <c r="AE2907">
        <f>MIS[[#This Row],[OrderAverageTradedPrice]]*MIS[[#This Row],[OrderQuantity]]</f>
        <v>24567.99999999996</v>
      </c>
      <c r="AF2907">
        <f>MIS[[#This Row],[LTP]]*MIS[[#This Row],[OrderQuantity]]</f>
        <v>16794</v>
      </c>
      <c r="AG2907">
        <f>IF(MIS[[#This Row],[OrderSide]]="SELL",MIS[[#This Row],[VALUE]]-MIS[[#This Row],[LIVE_VALUE]],MIS[[#This Row],[LIVE_VALUE]]-MIS[[#This Row],[VALUE]])</f>
        <v>-7773.99999999996</v>
      </c>
      <c r="AH2907" t="str" cm="1">
        <f t="array" ref="AH2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7" t="str">
        <f>MIS[[#This Row],[TRADING SYMBOL]]</f>
        <v>SENSEX2552081300PE</v>
      </c>
      <c r="AJ2907" t="str">
        <f>IF(RIGHT(MIS[[#This Row],[Main/Hedge]],4)="MAIN","MAIN","HEDGE")</f>
        <v>MAIN</v>
      </c>
      <c r="AK2907" t="str" cm="1">
        <f t="array" ref="AK2907">_xlfn._xlws.FILTER(Table4[Column1],ISNUMBER(SEARCH(Table4[Column1],MIS[[#This Row],[OrderUniqueIdentifier]])),"")</f>
        <v>MS</v>
      </c>
    </row>
    <row r="2908" spans="1:37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>
        <f>_xlfn.XLOOKUP(MIS[[#This Row],[TRADING SYMBOL]],[1]Sheet1!$D:$D,[1]Sheet1!$C:$C)</f>
        <v>115.45</v>
      </c>
      <c r="AE2908">
        <f>MIS[[#This Row],[OrderAverageTradedPrice]]*MIS[[#This Row],[OrderQuantity]]</f>
        <v>20404.99999999992</v>
      </c>
      <c r="AF2908">
        <f>MIS[[#This Row],[LTP]]*MIS[[#This Row],[OrderQuantity]]</f>
        <v>13854</v>
      </c>
      <c r="AG2908">
        <f>IF(MIS[[#This Row],[OrderSide]]="SELL",MIS[[#This Row],[VALUE]]-MIS[[#This Row],[LIVE_VALUE]],MIS[[#This Row],[LIVE_VALUE]]-MIS[[#This Row],[VALUE]])</f>
        <v>-6550.99999999992</v>
      </c>
      <c r="AH2908" t="str" cm="1">
        <f t="array" ref="AH2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8" t="str">
        <f>MIS[[#This Row],[TRADING SYMBOL]]</f>
        <v>SENSEX2552081100PE</v>
      </c>
      <c r="AJ2908" t="str">
        <f>IF(RIGHT(MIS[[#This Row],[Main/Hedge]],4)="MAIN","MAIN","HEDGE")</f>
        <v>MAIN</v>
      </c>
      <c r="AK2908" t="str" cm="1">
        <f t="array" ref="AK2908">_xlfn._xlws.FILTER(Table4[Column1],ISNUMBER(SEARCH(Table4[Column1],MIS[[#This Row],[OrderUniqueIdentifier]])),"")</f>
        <v>MS</v>
      </c>
    </row>
    <row r="2909" spans="1:37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>
        <f>_xlfn.XLOOKUP(MIS[[#This Row],[TRADING SYMBOL]],[1]Sheet1!$D:$D,[1]Sheet1!$C:$C)</f>
        <v>136.6</v>
      </c>
      <c r="AE2909">
        <f>MIS[[#This Row],[OrderAverageTradedPrice]]*MIS[[#This Row],[OrderQuantity]]</f>
        <v>13234</v>
      </c>
      <c r="AF2909">
        <f>MIS[[#This Row],[LTP]]*MIS[[#This Row],[OrderQuantity]]</f>
        <v>10928</v>
      </c>
      <c r="AG2909">
        <f>IF(MIS[[#This Row],[OrderSide]]="SELL",MIS[[#This Row],[VALUE]]-MIS[[#This Row],[LIVE_VALUE]],MIS[[#This Row],[LIVE_VALUE]]-MIS[[#This Row],[VALUE]])</f>
        <v>-2306</v>
      </c>
      <c r="AH2909" t="str" cm="1">
        <f t="array" ref="AH2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9" t="str">
        <f>MIS[[#This Row],[TRADING SYMBOL]]</f>
        <v>SENSEX2552083300CE</v>
      </c>
      <c r="AJ2909" t="str">
        <f>IF(RIGHT(MIS[[#This Row],[Main/Hedge]],4)="MAIN","MAIN","HEDGE")</f>
        <v>MAIN</v>
      </c>
      <c r="AK2909" t="str" cm="1">
        <f t="array" ref="AK2909">_xlfn._xlws.FILTER(Table4[Column1],ISNUMBER(SEARCH(Table4[Column1],MIS[[#This Row],[OrderUniqueIdentifier]])),"")</f>
        <v>MS</v>
      </c>
    </row>
    <row r="2910" spans="1:37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>
        <f>_xlfn.XLOOKUP(MIS[[#This Row],[TRADING SYMBOL]],[1]Sheet1!$D:$D,[1]Sheet1!$C:$C)</f>
        <v>139.94999999999999</v>
      </c>
      <c r="AE2910">
        <f>MIS[[#This Row],[OrderAverageTradedPrice]]*MIS[[#This Row],[OrderQuantity]]</f>
        <v>4084</v>
      </c>
      <c r="AF2910">
        <f>MIS[[#This Row],[LTP]]*MIS[[#This Row],[OrderQuantity]]</f>
        <v>2799</v>
      </c>
      <c r="AG2910">
        <f>IF(MIS[[#This Row],[OrderSide]]="SELL",MIS[[#This Row],[VALUE]]-MIS[[#This Row],[LIVE_VALUE]],MIS[[#This Row],[LIVE_VALUE]]-MIS[[#This Row],[VALUE]])</f>
        <v>-1285</v>
      </c>
      <c r="AH2910" t="str" cm="1">
        <f t="array" ref="AH2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0" t="str">
        <f>MIS[[#This Row],[TRADING SYMBOL]]</f>
        <v>SENSEX2552081300PE</v>
      </c>
      <c r="AJ2910" t="str">
        <f>IF(RIGHT(MIS[[#This Row],[Main/Hedge]],4)="MAIN","MAIN","HEDGE")</f>
        <v>MAIN</v>
      </c>
      <c r="AK2910" t="str" cm="1">
        <f t="array" ref="AK2910">_xlfn._xlws.FILTER(Table4[Column1],ISNUMBER(SEARCH(Table4[Column1],MIS[[#This Row],[OrderUniqueIdentifier]])),"")</f>
        <v>MS</v>
      </c>
    </row>
    <row r="2911" spans="1:37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>
        <f>_xlfn.XLOOKUP(MIS[[#This Row],[TRADING SYMBOL]],[1]Sheet1!$D:$D,[1]Sheet1!$C:$C)</f>
        <v>115.45</v>
      </c>
      <c r="AE2911">
        <f>MIS[[#This Row],[OrderAverageTradedPrice]]*MIS[[#This Row],[OrderQuantity]]</f>
        <v>3400</v>
      </c>
      <c r="AF2911">
        <f>MIS[[#This Row],[LTP]]*MIS[[#This Row],[OrderQuantity]]</f>
        <v>2309</v>
      </c>
      <c r="AG2911">
        <f>IF(MIS[[#This Row],[OrderSide]]="SELL",MIS[[#This Row],[VALUE]]-MIS[[#This Row],[LIVE_VALUE]],MIS[[#This Row],[LIVE_VALUE]]-MIS[[#This Row],[VALUE]])</f>
        <v>-1091</v>
      </c>
      <c r="AH2911" t="str" cm="1">
        <f t="array" ref="AH2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1" t="str">
        <f>MIS[[#This Row],[TRADING SYMBOL]]</f>
        <v>SENSEX2552081100PE</v>
      </c>
      <c r="AJ2911" t="str">
        <f>IF(RIGHT(MIS[[#This Row],[Main/Hedge]],4)="MAIN","MAIN","HEDGE")</f>
        <v>MAIN</v>
      </c>
      <c r="AK2911" t="str" cm="1">
        <f t="array" ref="AK2911">_xlfn._xlws.FILTER(Table4[Column1],ISNUMBER(SEARCH(Table4[Column1],MIS[[#This Row],[OrderUniqueIdentifier]])),"")</f>
        <v>MS</v>
      </c>
    </row>
    <row r="2912" spans="1:37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>
        <f>_xlfn.XLOOKUP(MIS[[#This Row],[TRADING SYMBOL]],[1]Sheet1!$D:$D,[1]Sheet1!$C:$C)</f>
        <v>127.9</v>
      </c>
      <c r="AE2912">
        <f>MIS[[#This Row],[OrderAverageTradedPrice]]*MIS[[#This Row],[OrderQuantity]]</f>
        <v>3735</v>
      </c>
      <c r="AF2912">
        <f>MIS[[#This Row],[LTP]]*MIS[[#This Row],[OrderQuantity]]</f>
        <v>2558</v>
      </c>
      <c r="AG2912">
        <f>IF(MIS[[#This Row],[OrderSide]]="SELL",MIS[[#This Row],[VALUE]]-MIS[[#This Row],[LIVE_VALUE]],MIS[[#This Row],[LIVE_VALUE]]-MIS[[#This Row],[VALUE]])</f>
        <v>-1177</v>
      </c>
      <c r="AH2912" t="str" cm="1">
        <f t="array" ref="AH2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2" t="str">
        <f>MIS[[#This Row],[TRADING SYMBOL]]</f>
        <v>SENSEX2552081200PE</v>
      </c>
      <c r="AJ2912" t="str">
        <f>IF(RIGHT(MIS[[#This Row],[Main/Hedge]],4)="MAIN","MAIN","HEDGE")</f>
        <v>MAIN</v>
      </c>
      <c r="AK2912" t="str" cm="1">
        <f t="array" ref="AK2912">_xlfn._xlws.FILTER(Table4[Column1],ISNUMBER(SEARCH(Table4[Column1],MIS[[#This Row],[OrderUniqueIdentifier]])),"")</f>
        <v>MS</v>
      </c>
    </row>
    <row r="2913" spans="1:37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>
        <f>_xlfn.XLOOKUP(MIS[[#This Row],[TRADING SYMBOL]],[1]Sheet1!$D:$D,[1]Sheet1!$C:$C)</f>
        <v>136.6</v>
      </c>
      <c r="AE2913">
        <f>MIS[[#This Row],[OrderAverageTradedPrice]]*MIS[[#This Row],[OrderQuantity]]</f>
        <v>3299</v>
      </c>
      <c r="AF2913">
        <f>MIS[[#This Row],[LTP]]*MIS[[#This Row],[OrderQuantity]]</f>
        <v>2732</v>
      </c>
      <c r="AG2913">
        <f>IF(MIS[[#This Row],[OrderSide]]="SELL",MIS[[#This Row],[VALUE]]-MIS[[#This Row],[LIVE_VALUE]],MIS[[#This Row],[LIVE_VALUE]]-MIS[[#This Row],[VALUE]])</f>
        <v>-567</v>
      </c>
      <c r="AH2913" t="str" cm="1">
        <f t="array" ref="AH2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3" t="str">
        <f>MIS[[#This Row],[TRADING SYMBOL]]</f>
        <v>SENSEX2552083300CE</v>
      </c>
      <c r="AJ2913" t="str">
        <f>IF(RIGHT(MIS[[#This Row],[Main/Hedge]],4)="MAIN","MAIN","HEDGE")</f>
        <v>MAIN</v>
      </c>
      <c r="AK2913" t="str" cm="1">
        <f t="array" ref="AK2913">_xlfn._xlws.FILTER(Table4[Column1],ISNUMBER(SEARCH(Table4[Column1],MIS[[#This Row],[OrderUniqueIdentifier]])),"")</f>
        <v>MS</v>
      </c>
    </row>
    <row r="2914" spans="1:37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>
        <f>_xlfn.XLOOKUP(MIS[[#This Row],[TRADING SYMBOL]],[1]Sheet1!$D:$D,[1]Sheet1!$C:$C)</f>
        <v>118.35</v>
      </c>
      <c r="AE2914">
        <f>MIS[[#This Row],[OrderAverageTradedPrice]]*MIS[[#This Row],[OrderQuantity]]</f>
        <v>2901</v>
      </c>
      <c r="AF2914">
        <f>MIS[[#This Row],[LTP]]*MIS[[#This Row],[OrderQuantity]]</f>
        <v>2367</v>
      </c>
      <c r="AG2914">
        <f>IF(MIS[[#This Row],[OrderSide]]="SELL",MIS[[#This Row],[VALUE]]-MIS[[#This Row],[LIVE_VALUE]],MIS[[#This Row],[LIVE_VALUE]]-MIS[[#This Row],[VALUE]])</f>
        <v>-534</v>
      </c>
      <c r="AH2914" t="str" cm="1">
        <f t="array" ref="AH2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4" t="str">
        <f>MIS[[#This Row],[TRADING SYMBOL]]</f>
        <v>SENSEX2552083400CE</v>
      </c>
      <c r="AJ2914" t="str">
        <f>IF(RIGHT(MIS[[#This Row],[Main/Hedge]],4)="MAIN","MAIN","HEDGE")</f>
        <v>MAIN</v>
      </c>
      <c r="AK2914" t="str" cm="1">
        <f t="array" ref="AK2914">_xlfn._xlws.FILTER(Table4[Column1],ISNUMBER(SEARCH(Table4[Column1],MIS[[#This Row],[OrderUniqueIdentifier]])),"")</f>
        <v>MS</v>
      </c>
    </row>
    <row r="2915" spans="1:37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>
        <f>_xlfn.XLOOKUP(MIS[[#This Row],[TRADING SYMBOL]],[1]Sheet1!$D:$D,[1]Sheet1!$C:$C)</f>
        <v>136.6</v>
      </c>
      <c r="AE2915">
        <f>MIS[[#This Row],[OrderAverageTradedPrice]]*MIS[[#This Row],[OrderQuantity]]</f>
        <v>3299</v>
      </c>
      <c r="AF2915">
        <f>MIS[[#This Row],[LTP]]*MIS[[#This Row],[OrderQuantity]]</f>
        <v>2732</v>
      </c>
      <c r="AG2915">
        <f>IF(MIS[[#This Row],[OrderSide]]="SELL",MIS[[#This Row],[VALUE]]-MIS[[#This Row],[LIVE_VALUE]],MIS[[#This Row],[LIVE_VALUE]]-MIS[[#This Row],[VALUE]])</f>
        <v>-567</v>
      </c>
      <c r="AH2915" t="str" cm="1">
        <f t="array" ref="AH2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5" t="str">
        <f>MIS[[#This Row],[TRADING SYMBOL]]</f>
        <v>SENSEX2552083300CE</v>
      </c>
      <c r="AJ2915" t="str">
        <f>IF(RIGHT(MIS[[#This Row],[Main/Hedge]],4)="MAIN","MAIN","HEDGE")</f>
        <v>MAIN</v>
      </c>
      <c r="AK2915" t="str" cm="1">
        <f t="array" ref="AK2915">_xlfn._xlws.FILTER(Table4[Column1],ISNUMBER(SEARCH(Table4[Column1],MIS[[#This Row],[OrderUniqueIdentifier]])),"")</f>
        <v>MS</v>
      </c>
    </row>
    <row r="2916" spans="1:37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>
        <f>_xlfn.XLOOKUP(MIS[[#This Row],[TRADING SYMBOL]],[1]Sheet1!$D:$D,[1]Sheet1!$C:$C)</f>
        <v>136.6</v>
      </c>
      <c r="AE2916">
        <f>MIS[[#This Row],[OrderAverageTradedPrice]]*MIS[[#This Row],[OrderQuantity]]</f>
        <v>16508</v>
      </c>
      <c r="AF2916">
        <f>MIS[[#This Row],[LTP]]*MIS[[#This Row],[OrderQuantity]]</f>
        <v>13660</v>
      </c>
      <c r="AG2916">
        <f>IF(MIS[[#This Row],[OrderSide]]="SELL",MIS[[#This Row],[VALUE]]-MIS[[#This Row],[LIVE_VALUE]],MIS[[#This Row],[LIVE_VALUE]]-MIS[[#This Row],[VALUE]])</f>
        <v>-2848</v>
      </c>
      <c r="AH2916" t="str" cm="1">
        <f t="array" ref="AH2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6" t="str">
        <f>MIS[[#This Row],[TRADING SYMBOL]]</f>
        <v>SENSEX2552083300CE</v>
      </c>
      <c r="AJ2916" t="str">
        <f>IF(RIGHT(MIS[[#This Row],[Main/Hedge]],4)="MAIN","MAIN","HEDGE")</f>
        <v>MAIN</v>
      </c>
      <c r="AK2916" t="str" cm="1">
        <f t="array" ref="AK2916">_xlfn._xlws.FILTER(Table4[Column1],ISNUMBER(SEARCH(Table4[Column1],MIS[[#This Row],[OrderUniqueIdentifier]])),"")</f>
        <v>MS</v>
      </c>
    </row>
    <row r="2917" spans="1:37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>
        <f>_xlfn.XLOOKUP(MIS[[#This Row],[TRADING SYMBOL]],[1]Sheet1!$D:$D,[1]Sheet1!$C:$C)</f>
        <v>118.35</v>
      </c>
      <c r="AE2917">
        <f>MIS[[#This Row],[OrderAverageTradedPrice]]*MIS[[#This Row],[OrderQuantity]]</f>
        <v>14506</v>
      </c>
      <c r="AF2917">
        <f>MIS[[#This Row],[LTP]]*MIS[[#This Row],[OrderQuantity]]</f>
        <v>11835</v>
      </c>
      <c r="AG2917">
        <f>IF(MIS[[#This Row],[OrderSide]]="SELL",MIS[[#This Row],[VALUE]]-MIS[[#This Row],[LIVE_VALUE]],MIS[[#This Row],[LIVE_VALUE]]-MIS[[#This Row],[VALUE]])</f>
        <v>-2671</v>
      </c>
      <c r="AH2917" t="str" cm="1">
        <f t="array" ref="AH2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7" t="str">
        <f>MIS[[#This Row],[TRADING SYMBOL]]</f>
        <v>SENSEX2552083400CE</v>
      </c>
      <c r="AJ2917" t="str">
        <f>IF(RIGHT(MIS[[#This Row],[Main/Hedge]],4)="MAIN","MAIN","HEDGE")</f>
        <v>MAIN</v>
      </c>
      <c r="AK2917" t="str" cm="1">
        <f t="array" ref="AK2917">_xlfn._xlws.FILTER(Table4[Column1],ISNUMBER(SEARCH(Table4[Column1],MIS[[#This Row],[OrderUniqueIdentifier]])),"")</f>
        <v>MS</v>
      </c>
    </row>
    <row r="2918" spans="1:37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>
        <f>_xlfn.XLOOKUP(MIS[[#This Row],[TRADING SYMBOL]],[1]Sheet1!$D:$D,[1]Sheet1!$C:$C)</f>
        <v>139.94999999999999</v>
      </c>
      <c r="AE2918">
        <f>MIS[[#This Row],[OrderAverageTradedPrice]]*MIS[[#This Row],[OrderQuantity]]</f>
        <v>20441</v>
      </c>
      <c r="AF2918">
        <f>MIS[[#This Row],[LTP]]*MIS[[#This Row],[OrderQuantity]]</f>
        <v>13994.999999999998</v>
      </c>
      <c r="AG2918">
        <f>IF(MIS[[#This Row],[OrderSide]]="SELL",MIS[[#This Row],[VALUE]]-MIS[[#This Row],[LIVE_VALUE]],MIS[[#This Row],[LIVE_VALUE]]-MIS[[#This Row],[VALUE]])</f>
        <v>-6446.0000000000018</v>
      </c>
      <c r="AH2918" t="str" cm="1">
        <f t="array" ref="AH2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8" t="str">
        <f>MIS[[#This Row],[TRADING SYMBOL]]</f>
        <v>SENSEX2552081300PE</v>
      </c>
      <c r="AJ2918" t="str">
        <f>IF(RIGHT(MIS[[#This Row],[Main/Hedge]],4)="MAIN","MAIN","HEDGE")</f>
        <v>MAIN</v>
      </c>
      <c r="AK2918" t="str" cm="1">
        <f t="array" ref="AK2918">_xlfn._xlws.FILTER(Table4[Column1],ISNUMBER(SEARCH(Table4[Column1],MIS[[#This Row],[OrderUniqueIdentifier]])),"")</f>
        <v>MS</v>
      </c>
    </row>
    <row r="2919" spans="1:37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>
        <f>_xlfn.XLOOKUP(MIS[[#This Row],[TRADING SYMBOL]],[1]Sheet1!$D:$D,[1]Sheet1!$C:$C)</f>
        <v>115.45</v>
      </c>
      <c r="AE2919">
        <f>MIS[[#This Row],[OrderAverageTradedPrice]]*MIS[[#This Row],[OrderQuantity]]</f>
        <v>16989</v>
      </c>
      <c r="AF2919">
        <f>MIS[[#This Row],[LTP]]*MIS[[#This Row],[OrderQuantity]]</f>
        <v>11545</v>
      </c>
      <c r="AG2919">
        <f>IF(MIS[[#This Row],[OrderSide]]="SELL",MIS[[#This Row],[VALUE]]-MIS[[#This Row],[LIVE_VALUE]],MIS[[#This Row],[LIVE_VALUE]]-MIS[[#This Row],[VALUE]])</f>
        <v>-5444</v>
      </c>
      <c r="AH2919" t="str" cm="1">
        <f t="array" ref="AH2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9" t="str">
        <f>MIS[[#This Row],[TRADING SYMBOL]]</f>
        <v>SENSEX2552081100PE</v>
      </c>
      <c r="AJ2919" t="str">
        <f>IF(RIGHT(MIS[[#This Row],[Main/Hedge]],4)="MAIN","MAIN","HEDGE")</f>
        <v>MAIN</v>
      </c>
      <c r="AK2919" t="str" cm="1">
        <f t="array" ref="AK2919">_xlfn._xlws.FILTER(Table4[Column1],ISNUMBER(SEARCH(Table4[Column1],MIS[[#This Row],[OrderUniqueIdentifier]])),"")</f>
        <v>MS</v>
      </c>
    </row>
    <row r="2920" spans="1:37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>
        <f>_xlfn.XLOOKUP(MIS[[#This Row],[TRADING SYMBOL]],[1]Sheet1!$D:$D,[1]Sheet1!$C:$C)</f>
        <v>127.9</v>
      </c>
      <c r="AE2920">
        <f>MIS[[#This Row],[OrderAverageTradedPrice]]*MIS[[#This Row],[OrderQuantity]]</f>
        <v>18662</v>
      </c>
      <c r="AF2920">
        <f>MIS[[#This Row],[LTP]]*MIS[[#This Row],[OrderQuantity]]</f>
        <v>12790</v>
      </c>
      <c r="AG2920">
        <f>IF(MIS[[#This Row],[OrderSide]]="SELL",MIS[[#This Row],[VALUE]]-MIS[[#This Row],[LIVE_VALUE]],MIS[[#This Row],[LIVE_VALUE]]-MIS[[#This Row],[VALUE]])</f>
        <v>-5872</v>
      </c>
      <c r="AH2920" t="str" cm="1">
        <f t="array" ref="AH2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0" t="str">
        <f>MIS[[#This Row],[TRADING SYMBOL]]</f>
        <v>SENSEX2552081200PE</v>
      </c>
      <c r="AJ2920" t="str">
        <f>IF(RIGHT(MIS[[#This Row],[Main/Hedge]],4)="MAIN","MAIN","HEDGE")</f>
        <v>MAIN</v>
      </c>
      <c r="AK2920" t="str" cm="1">
        <f t="array" ref="AK2920">_xlfn._xlws.FILTER(Table4[Column1],ISNUMBER(SEARCH(Table4[Column1],MIS[[#This Row],[OrderUniqueIdentifier]])),"")</f>
        <v>MS</v>
      </c>
    </row>
    <row r="2921" spans="1:37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>
        <f>_xlfn.XLOOKUP(MIS[[#This Row],[TRADING SYMBOL]],[1]Sheet1!$D:$D,[1]Sheet1!$C:$C)</f>
        <v>115.45</v>
      </c>
      <c r="AE2921">
        <f>MIS[[#This Row],[OrderAverageTradedPrice]]*MIS[[#This Row],[OrderQuantity]]</f>
        <v>10197</v>
      </c>
      <c r="AF2921">
        <f>MIS[[#This Row],[LTP]]*MIS[[#This Row],[OrderQuantity]]</f>
        <v>6927</v>
      </c>
      <c r="AG2921">
        <f>IF(MIS[[#This Row],[OrderSide]]="SELL",MIS[[#This Row],[VALUE]]-MIS[[#This Row],[LIVE_VALUE]],MIS[[#This Row],[LIVE_VALUE]]-MIS[[#This Row],[VALUE]])</f>
        <v>-3270</v>
      </c>
      <c r="AH2921" t="str" cm="1">
        <f t="array" ref="AH2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1" t="str">
        <f>MIS[[#This Row],[TRADING SYMBOL]]</f>
        <v>SENSEX2552081100PE</v>
      </c>
      <c r="AJ2921" t="str">
        <f>IF(RIGHT(MIS[[#This Row],[Main/Hedge]],4)="MAIN","MAIN","HEDGE")</f>
        <v>MAIN</v>
      </c>
      <c r="AK2921" t="str" cm="1">
        <f t="array" ref="AK2921">_xlfn._xlws.FILTER(Table4[Column1],ISNUMBER(SEARCH(Table4[Column1],MIS[[#This Row],[OrderUniqueIdentifier]])),"")</f>
        <v>MS</v>
      </c>
    </row>
    <row r="2922" spans="1:37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>
        <f>_xlfn.XLOOKUP(MIS[[#This Row],[TRADING SYMBOL]],[1]Sheet1!$D:$D,[1]Sheet1!$C:$C)</f>
        <v>127.9</v>
      </c>
      <c r="AE2922">
        <f>MIS[[#This Row],[OrderAverageTradedPrice]]*MIS[[#This Row],[OrderQuantity]]</f>
        <v>11184</v>
      </c>
      <c r="AF2922">
        <f>MIS[[#This Row],[LTP]]*MIS[[#This Row],[OrderQuantity]]</f>
        <v>7674</v>
      </c>
      <c r="AG2922">
        <f>IF(MIS[[#This Row],[OrderSide]]="SELL",MIS[[#This Row],[VALUE]]-MIS[[#This Row],[LIVE_VALUE]],MIS[[#This Row],[LIVE_VALUE]]-MIS[[#This Row],[VALUE]])</f>
        <v>-3510</v>
      </c>
      <c r="AH2922" t="str" cm="1">
        <f t="array" ref="AH2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2" t="str">
        <f>MIS[[#This Row],[TRADING SYMBOL]]</f>
        <v>SENSEX2552081200PE</v>
      </c>
      <c r="AJ2922" t="str">
        <f>IF(RIGHT(MIS[[#This Row],[Main/Hedge]],4)="MAIN","MAIN","HEDGE")</f>
        <v>MAIN</v>
      </c>
      <c r="AK2922" t="str" cm="1">
        <f t="array" ref="AK2922">_xlfn._xlws.FILTER(Table4[Column1],ISNUMBER(SEARCH(Table4[Column1],MIS[[#This Row],[OrderUniqueIdentifier]])),"")</f>
        <v>MS</v>
      </c>
    </row>
    <row r="2923" spans="1:37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>
        <f>_xlfn.XLOOKUP(MIS[[#This Row],[TRADING SYMBOL]],[1]Sheet1!$D:$D,[1]Sheet1!$C:$C)</f>
        <v>127.9</v>
      </c>
      <c r="AE2923">
        <f>MIS[[#This Row],[OrderAverageTradedPrice]]*MIS[[#This Row],[OrderQuantity]]</f>
        <v>14901</v>
      </c>
      <c r="AF2923">
        <f>MIS[[#This Row],[LTP]]*MIS[[#This Row],[OrderQuantity]]</f>
        <v>10232</v>
      </c>
      <c r="AG2923">
        <f>IF(MIS[[#This Row],[OrderSide]]="SELL",MIS[[#This Row],[VALUE]]-MIS[[#This Row],[LIVE_VALUE]],MIS[[#This Row],[LIVE_VALUE]]-MIS[[#This Row],[VALUE]])</f>
        <v>-4669</v>
      </c>
      <c r="AH2923" t="str" cm="1">
        <f t="array" ref="AH2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3" t="str">
        <f>MIS[[#This Row],[TRADING SYMBOL]]</f>
        <v>SENSEX2552081200PE</v>
      </c>
      <c r="AJ2923" t="str">
        <f>IF(RIGHT(MIS[[#This Row],[Main/Hedge]],4)="MAIN","MAIN","HEDGE")</f>
        <v>MAIN</v>
      </c>
      <c r="AK2923" t="str" cm="1">
        <f t="array" ref="AK2923">_xlfn._xlws.FILTER(Table4[Column1],ISNUMBER(SEARCH(Table4[Column1],MIS[[#This Row],[OrderUniqueIdentifier]])),"")</f>
        <v>MS</v>
      </c>
    </row>
    <row r="2924" spans="1:37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>
        <f>_xlfn.XLOOKUP(MIS[[#This Row],[TRADING SYMBOL]],[1]Sheet1!$D:$D,[1]Sheet1!$C:$C)</f>
        <v>127.9</v>
      </c>
      <c r="AE2924">
        <f>MIS[[#This Row],[OrderAverageTradedPrice]]*MIS[[#This Row],[OrderQuantity]]</f>
        <v>3726</v>
      </c>
      <c r="AF2924">
        <f>MIS[[#This Row],[LTP]]*MIS[[#This Row],[OrderQuantity]]</f>
        <v>2558</v>
      </c>
      <c r="AG2924">
        <f>IF(MIS[[#This Row],[OrderSide]]="SELL",MIS[[#This Row],[VALUE]]-MIS[[#This Row],[LIVE_VALUE]],MIS[[#This Row],[LIVE_VALUE]]-MIS[[#This Row],[VALUE]])</f>
        <v>-1168</v>
      </c>
      <c r="AH2924" t="str" cm="1">
        <f t="array" ref="AH2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4" t="str">
        <f>MIS[[#This Row],[TRADING SYMBOL]]</f>
        <v>SENSEX2552081200PE</v>
      </c>
      <c r="AJ2924" t="str">
        <f>IF(RIGHT(MIS[[#This Row],[Main/Hedge]],4)="MAIN","MAIN","HEDGE")</f>
        <v>MAIN</v>
      </c>
      <c r="AK2924" t="str" cm="1">
        <f t="array" ref="AK2924">_xlfn._xlws.FILTER(Table4[Column1],ISNUMBER(SEARCH(Table4[Column1],MIS[[#This Row],[OrderUniqueIdentifier]])),"")</f>
        <v>MS</v>
      </c>
    </row>
    <row r="2925" spans="1:37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>
        <f>_xlfn.XLOOKUP(MIS[[#This Row],[TRADING SYMBOL]],[1]Sheet1!$D:$D,[1]Sheet1!$C:$C)</f>
        <v>139.94999999999999</v>
      </c>
      <c r="AE2925">
        <f>MIS[[#This Row],[OrderAverageTradedPrice]]*MIS[[#This Row],[OrderQuantity]]</f>
        <v>4082</v>
      </c>
      <c r="AF2925">
        <f>MIS[[#This Row],[LTP]]*MIS[[#This Row],[OrderQuantity]]</f>
        <v>2799</v>
      </c>
      <c r="AG2925">
        <f>IF(MIS[[#This Row],[OrderSide]]="SELL",MIS[[#This Row],[VALUE]]-MIS[[#This Row],[LIVE_VALUE]],MIS[[#This Row],[LIVE_VALUE]]-MIS[[#This Row],[VALUE]])</f>
        <v>-1283</v>
      </c>
      <c r="AH2925" t="str" cm="1">
        <f t="array" ref="AH2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5" t="str">
        <f>MIS[[#This Row],[TRADING SYMBOL]]</f>
        <v>SENSEX2552081300PE</v>
      </c>
      <c r="AJ2925" t="str">
        <f>IF(RIGHT(MIS[[#This Row],[Main/Hedge]],4)="MAIN","MAIN","HEDGE")</f>
        <v>MAIN</v>
      </c>
      <c r="AK2925" t="str" cm="1">
        <f t="array" ref="AK2925">_xlfn._xlws.FILTER(Table4[Column1],ISNUMBER(SEARCH(Table4[Column1],MIS[[#This Row],[OrderUniqueIdentifier]])),"")</f>
        <v>MS</v>
      </c>
    </row>
    <row r="2926" spans="1:37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>
        <f>_xlfn.XLOOKUP(MIS[[#This Row],[TRADING SYMBOL]],[1]Sheet1!$D:$D,[1]Sheet1!$C:$C)</f>
        <v>115.45</v>
      </c>
      <c r="AE2926">
        <f>MIS[[#This Row],[OrderAverageTradedPrice]]*MIS[[#This Row],[OrderQuantity]]</f>
        <v>3399</v>
      </c>
      <c r="AF2926">
        <f>MIS[[#This Row],[LTP]]*MIS[[#This Row],[OrderQuantity]]</f>
        <v>2309</v>
      </c>
      <c r="AG2926">
        <f>IF(MIS[[#This Row],[OrderSide]]="SELL",MIS[[#This Row],[VALUE]]-MIS[[#This Row],[LIVE_VALUE]],MIS[[#This Row],[LIVE_VALUE]]-MIS[[#This Row],[VALUE]])</f>
        <v>-1090</v>
      </c>
      <c r="AH2926" t="str" cm="1">
        <f t="array" ref="AH2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6" t="str">
        <f>MIS[[#This Row],[TRADING SYMBOL]]</f>
        <v>SENSEX2552081100PE</v>
      </c>
      <c r="AJ2926" t="str">
        <f>IF(RIGHT(MIS[[#This Row],[Main/Hedge]],4)="MAIN","MAIN","HEDGE")</f>
        <v>MAIN</v>
      </c>
      <c r="AK2926" t="str" cm="1">
        <f t="array" ref="AK2926">_xlfn._xlws.FILTER(Table4[Column1],ISNUMBER(SEARCH(Table4[Column1],MIS[[#This Row],[OrderUniqueIdentifier]])),"")</f>
        <v>MS</v>
      </c>
    </row>
    <row r="2927" spans="1:37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>
        <f>_xlfn.XLOOKUP(MIS[[#This Row],[TRADING SYMBOL]],[1]Sheet1!$D:$D,[1]Sheet1!$C:$C)</f>
        <v>127.9</v>
      </c>
      <c r="AE2927">
        <f>MIS[[#This Row],[OrderAverageTradedPrice]]*MIS[[#This Row],[OrderQuantity]]</f>
        <v>3734</v>
      </c>
      <c r="AF2927">
        <f>MIS[[#This Row],[LTP]]*MIS[[#This Row],[OrderQuantity]]</f>
        <v>2558</v>
      </c>
      <c r="AG2927">
        <f>IF(MIS[[#This Row],[OrderSide]]="SELL",MIS[[#This Row],[VALUE]]-MIS[[#This Row],[LIVE_VALUE]],MIS[[#This Row],[LIVE_VALUE]]-MIS[[#This Row],[VALUE]])</f>
        <v>-1176</v>
      </c>
      <c r="AH2927" t="str" cm="1">
        <f t="array" ref="AH2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7" t="str">
        <f>MIS[[#This Row],[TRADING SYMBOL]]</f>
        <v>SENSEX2552081200PE</v>
      </c>
      <c r="AJ2927" t="str">
        <f>IF(RIGHT(MIS[[#This Row],[Main/Hedge]],4)="MAIN","MAIN","HEDGE")</f>
        <v>MAIN</v>
      </c>
      <c r="AK2927" t="str" cm="1">
        <f t="array" ref="AK2927">_xlfn._xlws.FILTER(Table4[Column1],ISNUMBER(SEARCH(Table4[Column1],MIS[[#This Row],[OrderUniqueIdentifier]])),"")</f>
        <v>MS</v>
      </c>
    </row>
    <row r="2928" spans="1:37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>
        <f>_xlfn.XLOOKUP(MIS[[#This Row],[TRADING SYMBOL]],[1]Sheet1!$D:$D,[1]Sheet1!$C:$C)</f>
        <v>115.45</v>
      </c>
      <c r="AE2928">
        <f>MIS[[#This Row],[OrderAverageTradedPrice]]*MIS[[#This Row],[OrderQuantity]]</f>
        <v>3387</v>
      </c>
      <c r="AF2928">
        <f>MIS[[#This Row],[LTP]]*MIS[[#This Row],[OrderQuantity]]</f>
        <v>2309</v>
      </c>
      <c r="AG2928">
        <f>IF(MIS[[#This Row],[OrderSide]]="SELL",MIS[[#This Row],[VALUE]]-MIS[[#This Row],[LIVE_VALUE]],MIS[[#This Row],[LIVE_VALUE]]-MIS[[#This Row],[VALUE]])</f>
        <v>-1078</v>
      </c>
      <c r="AH2928" t="str" cm="1">
        <f t="array" ref="AH2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8" t="str">
        <f>MIS[[#This Row],[TRADING SYMBOL]]</f>
        <v>SENSEX2552081100PE</v>
      </c>
      <c r="AJ2928" t="str">
        <f>IF(RIGHT(MIS[[#This Row],[Main/Hedge]],4)="MAIN","MAIN","HEDGE")</f>
        <v>MAIN</v>
      </c>
      <c r="AK2928" t="str" cm="1">
        <f t="array" ref="AK2928">_xlfn._xlws.FILTER(Table4[Column1],ISNUMBER(SEARCH(Table4[Column1],MIS[[#This Row],[OrderUniqueIdentifier]])),"")</f>
        <v>MS</v>
      </c>
    </row>
    <row r="2929" spans="1:37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>
        <f>_xlfn.XLOOKUP(MIS[[#This Row],[TRADING SYMBOL]],[1]Sheet1!$D:$D,[1]Sheet1!$C:$C)</f>
        <v>127.9</v>
      </c>
      <c r="AE2929">
        <f>MIS[[#This Row],[OrderAverageTradedPrice]]*MIS[[#This Row],[OrderQuantity]]</f>
        <v>3738</v>
      </c>
      <c r="AF2929">
        <f>MIS[[#This Row],[LTP]]*MIS[[#This Row],[OrderQuantity]]</f>
        <v>2558</v>
      </c>
      <c r="AG2929">
        <f>IF(MIS[[#This Row],[OrderSide]]="SELL",MIS[[#This Row],[VALUE]]-MIS[[#This Row],[LIVE_VALUE]],MIS[[#This Row],[LIVE_VALUE]]-MIS[[#This Row],[VALUE]])</f>
        <v>-1180</v>
      </c>
      <c r="AH2929" t="str" cm="1">
        <f t="array" ref="AH2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9" t="str">
        <f>MIS[[#This Row],[TRADING SYMBOL]]</f>
        <v>SENSEX2552081200PE</v>
      </c>
      <c r="AJ2929" t="str">
        <f>IF(RIGHT(MIS[[#This Row],[Main/Hedge]],4)="MAIN","MAIN","HEDGE")</f>
        <v>MAIN</v>
      </c>
      <c r="AK2929" t="str" cm="1">
        <f t="array" ref="AK2929">_xlfn._xlws.FILTER(Table4[Column1],ISNUMBER(SEARCH(Table4[Column1],MIS[[#This Row],[OrderUniqueIdentifier]])),"")</f>
        <v>MS</v>
      </c>
    </row>
    <row r="2930" spans="1:37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>
        <f>_xlfn.XLOOKUP(MIS[[#This Row],[TRADING SYMBOL]],[1]Sheet1!$D:$D,[1]Sheet1!$C:$C)</f>
        <v>104.4</v>
      </c>
      <c r="AE2930">
        <f>MIS[[#This Row],[OrderAverageTradedPrice]]*MIS[[#This Row],[OrderQuantity]]</f>
        <v>2560</v>
      </c>
      <c r="AF2930">
        <f>MIS[[#This Row],[LTP]]*MIS[[#This Row],[OrderQuantity]]</f>
        <v>2088</v>
      </c>
      <c r="AG2930">
        <f>IF(MIS[[#This Row],[OrderSide]]="SELL",MIS[[#This Row],[VALUE]]-MIS[[#This Row],[LIVE_VALUE]],MIS[[#This Row],[LIVE_VALUE]]-MIS[[#This Row],[VALUE]])</f>
        <v>-472</v>
      </c>
      <c r="AH2930" t="str" cm="1">
        <f t="array" ref="AH2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0" t="str">
        <f>MIS[[#This Row],[TRADING SYMBOL]]</f>
        <v>SENSEX2552083500CE</v>
      </c>
      <c r="AJ2930" t="str">
        <f>IF(RIGHT(MIS[[#This Row],[Main/Hedge]],4)="MAIN","MAIN","HEDGE")</f>
        <v>MAIN</v>
      </c>
      <c r="AK2930" t="str" cm="1">
        <f t="array" ref="AK2930">_xlfn._xlws.FILTER(Table4[Column1],ISNUMBER(SEARCH(Table4[Column1],MIS[[#This Row],[OrderUniqueIdentifier]])),"")</f>
        <v>MS</v>
      </c>
    </row>
    <row r="2931" spans="1:37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>
        <f>_xlfn.XLOOKUP(MIS[[#This Row],[TRADING SYMBOL]],[1]Sheet1!$D:$D,[1]Sheet1!$C:$C)</f>
        <v>139.94999999999999</v>
      </c>
      <c r="AE2931">
        <f>MIS[[#This Row],[OrderAverageTradedPrice]]*MIS[[#This Row],[OrderQuantity]]</f>
        <v>4092</v>
      </c>
      <c r="AF2931">
        <f>MIS[[#This Row],[LTP]]*MIS[[#This Row],[OrderQuantity]]</f>
        <v>2799</v>
      </c>
      <c r="AG2931">
        <f>IF(MIS[[#This Row],[OrderSide]]="SELL",MIS[[#This Row],[VALUE]]-MIS[[#This Row],[LIVE_VALUE]],MIS[[#This Row],[LIVE_VALUE]]-MIS[[#This Row],[VALUE]])</f>
        <v>-1293</v>
      </c>
      <c r="AH2931" t="str" cm="1">
        <f t="array" ref="AH2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1" t="str">
        <f>MIS[[#This Row],[TRADING SYMBOL]]</f>
        <v>SENSEX2552081300PE</v>
      </c>
      <c r="AJ2931" t="str">
        <f>IF(RIGHT(MIS[[#This Row],[Main/Hedge]],4)="MAIN","MAIN","HEDGE")</f>
        <v>MAIN</v>
      </c>
      <c r="AK2931" t="str" cm="1">
        <f t="array" ref="AK2931">_xlfn._xlws.FILTER(Table4[Column1],ISNUMBER(SEARCH(Table4[Column1],MIS[[#This Row],[OrderUniqueIdentifier]])),"")</f>
        <v>MS</v>
      </c>
    </row>
    <row r="2932" spans="1:37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>
        <f>_xlfn.XLOOKUP(MIS[[#This Row],[TRADING SYMBOL]],[1]Sheet1!$D:$D,[1]Sheet1!$C:$C)</f>
        <v>115.45</v>
      </c>
      <c r="AE2932">
        <f>MIS[[#This Row],[OrderAverageTradedPrice]]*MIS[[#This Row],[OrderQuantity]]</f>
        <v>3399</v>
      </c>
      <c r="AF2932">
        <f>MIS[[#This Row],[LTP]]*MIS[[#This Row],[OrderQuantity]]</f>
        <v>2309</v>
      </c>
      <c r="AG2932">
        <f>IF(MIS[[#This Row],[OrderSide]]="SELL",MIS[[#This Row],[VALUE]]-MIS[[#This Row],[LIVE_VALUE]],MIS[[#This Row],[LIVE_VALUE]]-MIS[[#This Row],[VALUE]])</f>
        <v>-1090</v>
      </c>
      <c r="AH2932" t="str" cm="1">
        <f t="array" ref="AH2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2" t="str">
        <f>MIS[[#This Row],[TRADING SYMBOL]]</f>
        <v>SENSEX2552081100PE</v>
      </c>
      <c r="AJ2932" t="str">
        <f>IF(RIGHT(MIS[[#This Row],[Main/Hedge]],4)="MAIN","MAIN","HEDGE")</f>
        <v>MAIN</v>
      </c>
      <c r="AK2932" t="str" cm="1">
        <f t="array" ref="AK2932">_xlfn._xlws.FILTER(Table4[Column1],ISNUMBER(SEARCH(Table4[Column1],MIS[[#This Row],[OrderUniqueIdentifier]])),"")</f>
        <v>MS</v>
      </c>
    </row>
    <row r="2933" spans="1:37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>
        <f>_xlfn.XLOOKUP(MIS[[#This Row],[TRADING SYMBOL]],[1]Sheet1!$D:$D,[1]Sheet1!$C:$C)</f>
        <v>127.9</v>
      </c>
      <c r="AE2933">
        <f>MIS[[#This Row],[OrderAverageTradedPrice]]*MIS[[#This Row],[OrderQuantity]]</f>
        <v>3722</v>
      </c>
      <c r="AF2933">
        <f>MIS[[#This Row],[LTP]]*MIS[[#This Row],[OrderQuantity]]</f>
        <v>2558</v>
      </c>
      <c r="AG2933">
        <f>IF(MIS[[#This Row],[OrderSide]]="SELL",MIS[[#This Row],[VALUE]]-MIS[[#This Row],[LIVE_VALUE]],MIS[[#This Row],[LIVE_VALUE]]-MIS[[#This Row],[VALUE]])</f>
        <v>-1164</v>
      </c>
      <c r="AH2933" t="str" cm="1">
        <f t="array" ref="AH2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3" t="str">
        <f>MIS[[#This Row],[TRADING SYMBOL]]</f>
        <v>SENSEX2552081200PE</v>
      </c>
      <c r="AJ2933" t="str">
        <f>IF(RIGHT(MIS[[#This Row],[Main/Hedge]],4)="MAIN","MAIN","HEDGE")</f>
        <v>MAIN</v>
      </c>
      <c r="AK2933" t="str" cm="1">
        <f t="array" ref="AK2933">_xlfn._xlws.FILTER(Table4[Column1],ISNUMBER(SEARCH(Table4[Column1],MIS[[#This Row],[OrderUniqueIdentifier]])),"")</f>
        <v>MS</v>
      </c>
    </row>
    <row r="2934" spans="1:37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>
        <f>_xlfn.XLOOKUP(MIS[[#This Row],[TRADING SYMBOL]],[1]Sheet1!$D:$D,[1]Sheet1!$C:$C)</f>
        <v>127.9</v>
      </c>
      <c r="AE2934">
        <f>MIS[[#This Row],[OrderAverageTradedPrice]]*MIS[[#This Row],[OrderQuantity]]</f>
        <v>22353.99999999996</v>
      </c>
      <c r="AF2934">
        <f>MIS[[#This Row],[LTP]]*MIS[[#This Row],[OrderQuantity]]</f>
        <v>15348</v>
      </c>
      <c r="AG2934">
        <f>IF(MIS[[#This Row],[OrderSide]]="SELL",MIS[[#This Row],[VALUE]]-MIS[[#This Row],[LIVE_VALUE]],MIS[[#This Row],[LIVE_VALUE]]-MIS[[#This Row],[VALUE]])</f>
        <v>-7005.99999999996</v>
      </c>
      <c r="AH2934" t="str" cm="1">
        <f t="array" ref="AH2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4" t="str">
        <f>MIS[[#This Row],[TRADING SYMBOL]]</f>
        <v>SENSEX2552081200PE</v>
      </c>
      <c r="AJ2934" t="str">
        <f>IF(RIGHT(MIS[[#This Row],[Main/Hedge]],4)="MAIN","MAIN","HEDGE")</f>
        <v>MAIN</v>
      </c>
      <c r="AK2934" t="str" cm="1">
        <f t="array" ref="AK2934">_xlfn._xlws.FILTER(Table4[Column1],ISNUMBER(SEARCH(Table4[Column1],MIS[[#This Row],[OrderUniqueIdentifier]])),"")</f>
        <v>MS</v>
      </c>
    </row>
    <row r="2935" spans="1:37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>
        <f>_xlfn.XLOOKUP(MIS[[#This Row],[TRADING SYMBOL]],[1]Sheet1!$D:$D,[1]Sheet1!$C:$C)</f>
        <v>136.6</v>
      </c>
      <c r="AE2935">
        <f>MIS[[#This Row],[OrderAverageTradedPrice]]*MIS[[#This Row],[OrderQuantity]]</f>
        <v>36450.999999999862</v>
      </c>
      <c r="AF2935">
        <f>MIS[[#This Row],[LTP]]*MIS[[#This Row],[OrderQuantity]]</f>
        <v>30052</v>
      </c>
      <c r="AG2935">
        <f>IF(MIS[[#This Row],[OrderSide]]="SELL",MIS[[#This Row],[VALUE]]-MIS[[#This Row],[LIVE_VALUE]],MIS[[#This Row],[LIVE_VALUE]]-MIS[[#This Row],[VALUE]])</f>
        <v>-6398.9999999998618</v>
      </c>
      <c r="AH2935" t="str" cm="1">
        <f t="array" ref="AH2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5" t="str">
        <f>MIS[[#This Row],[TRADING SYMBOL]]</f>
        <v>SENSEX2552083300CE</v>
      </c>
      <c r="AJ2935" t="str">
        <f>IF(RIGHT(MIS[[#This Row],[Main/Hedge]],4)="MAIN","MAIN","HEDGE")</f>
        <v>MAIN</v>
      </c>
      <c r="AK2935" t="str" cm="1">
        <f t="array" ref="AK2935">_xlfn._xlws.FILTER(Table4[Column1],ISNUMBER(SEARCH(Table4[Column1],MIS[[#This Row],[OrderUniqueIdentifier]])),"")</f>
        <v>MS</v>
      </c>
    </row>
    <row r="2936" spans="1:37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>
        <f>_xlfn.XLOOKUP(MIS[[#This Row],[TRADING SYMBOL]],[1]Sheet1!$D:$D,[1]Sheet1!$C:$C)</f>
        <v>118.35</v>
      </c>
      <c r="AE2936">
        <f>MIS[[#This Row],[OrderAverageTradedPrice]]*MIS[[#This Row],[OrderQuantity]]</f>
        <v>31941.999999999982</v>
      </c>
      <c r="AF2936">
        <f>MIS[[#This Row],[LTP]]*MIS[[#This Row],[OrderQuantity]]</f>
        <v>26037</v>
      </c>
      <c r="AG2936">
        <f>IF(MIS[[#This Row],[OrderSide]]="SELL",MIS[[#This Row],[VALUE]]-MIS[[#This Row],[LIVE_VALUE]],MIS[[#This Row],[LIVE_VALUE]]-MIS[[#This Row],[VALUE]])</f>
        <v>-5904.9999999999818</v>
      </c>
      <c r="AH2936" t="str" cm="1">
        <f t="array" ref="AH2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6" t="str">
        <f>MIS[[#This Row],[TRADING SYMBOL]]</f>
        <v>SENSEX2552083400CE</v>
      </c>
      <c r="AJ2936" t="str">
        <f>IF(RIGHT(MIS[[#This Row],[Main/Hedge]],4)="MAIN","MAIN","HEDGE")</f>
        <v>MAIN</v>
      </c>
      <c r="AK2936" t="str" cm="1">
        <f t="array" ref="AK2936">_xlfn._xlws.FILTER(Table4[Column1],ISNUMBER(SEARCH(Table4[Column1],MIS[[#This Row],[OrderUniqueIdentifier]])),"")</f>
        <v>MS</v>
      </c>
    </row>
    <row r="2937" spans="1:37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>
        <f>_xlfn.XLOOKUP(MIS[[#This Row],[TRADING SYMBOL]],[1]Sheet1!$D:$D,[1]Sheet1!$C:$C)</f>
        <v>104.4</v>
      </c>
      <c r="AE2937">
        <f>MIS[[#This Row],[OrderAverageTradedPrice]]*MIS[[#This Row],[OrderQuantity]]</f>
        <v>27996.9999999998</v>
      </c>
      <c r="AF2937">
        <f>MIS[[#This Row],[LTP]]*MIS[[#This Row],[OrderQuantity]]</f>
        <v>22968</v>
      </c>
      <c r="AG2937">
        <f>IF(MIS[[#This Row],[OrderSide]]="SELL",MIS[[#This Row],[VALUE]]-MIS[[#This Row],[LIVE_VALUE]],MIS[[#This Row],[LIVE_VALUE]]-MIS[[#This Row],[VALUE]])</f>
        <v>-5028.9999999997999</v>
      </c>
      <c r="AH2937" t="str" cm="1">
        <f t="array" ref="AH2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7" t="str">
        <f>MIS[[#This Row],[TRADING SYMBOL]]</f>
        <v>SENSEX2552083500CE</v>
      </c>
      <c r="AJ2937" t="str">
        <f>IF(RIGHT(MIS[[#This Row],[Main/Hedge]],4)="MAIN","MAIN","HEDGE")</f>
        <v>MAIN</v>
      </c>
      <c r="AK2937" t="str" cm="1">
        <f t="array" ref="AK2937">_xlfn._xlws.FILTER(Table4[Column1],ISNUMBER(SEARCH(Table4[Column1],MIS[[#This Row],[OrderUniqueIdentifier]])),"")</f>
        <v>MS</v>
      </c>
    </row>
    <row r="2938" spans="1:37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>
        <f>_xlfn.XLOOKUP(MIS[[#This Row],[TRADING SYMBOL]],[1]Sheet1!$D:$D,[1]Sheet1!$C:$C)</f>
        <v>118.35</v>
      </c>
      <c r="AE2938">
        <f>MIS[[#This Row],[OrderAverageTradedPrice]]*MIS[[#This Row],[OrderQuantity]]</f>
        <v>11647</v>
      </c>
      <c r="AF2938">
        <f>MIS[[#This Row],[LTP]]*MIS[[#This Row],[OrderQuantity]]</f>
        <v>9468</v>
      </c>
      <c r="AG2938">
        <f>IF(MIS[[#This Row],[OrderSide]]="SELL",MIS[[#This Row],[VALUE]]-MIS[[#This Row],[LIVE_VALUE]],MIS[[#This Row],[LIVE_VALUE]]-MIS[[#This Row],[VALUE]])</f>
        <v>-2179</v>
      </c>
      <c r="AH2938" t="str" cm="1">
        <f t="array" ref="AH2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8" t="str">
        <f>MIS[[#This Row],[TRADING SYMBOL]]</f>
        <v>SENSEX2552083400CE</v>
      </c>
      <c r="AJ2938" t="str">
        <f>IF(RIGHT(MIS[[#This Row],[Main/Hedge]],4)="MAIN","MAIN","HEDGE")</f>
        <v>MAIN</v>
      </c>
      <c r="AK2938" t="str" cm="1">
        <f t="array" ref="AK2938">_xlfn._xlws.FILTER(Table4[Column1],ISNUMBER(SEARCH(Table4[Column1],MIS[[#This Row],[OrderUniqueIdentifier]])),"")</f>
        <v>MS</v>
      </c>
    </row>
    <row r="2939" spans="1:37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>
        <f>_xlfn.XLOOKUP(MIS[[#This Row],[TRADING SYMBOL]],[1]Sheet1!$D:$D,[1]Sheet1!$C:$C)</f>
        <v>104.4</v>
      </c>
      <c r="AE2939">
        <f>MIS[[#This Row],[OrderAverageTradedPrice]]*MIS[[#This Row],[OrderQuantity]]</f>
        <v>10160</v>
      </c>
      <c r="AF2939">
        <f>MIS[[#This Row],[LTP]]*MIS[[#This Row],[OrderQuantity]]</f>
        <v>8352</v>
      </c>
      <c r="AG2939">
        <f>IF(MIS[[#This Row],[OrderSide]]="SELL",MIS[[#This Row],[VALUE]]-MIS[[#This Row],[LIVE_VALUE]],MIS[[#This Row],[LIVE_VALUE]]-MIS[[#This Row],[VALUE]])</f>
        <v>-1808</v>
      </c>
      <c r="AH2939" t="str" cm="1">
        <f t="array" ref="AH2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9" t="str">
        <f>MIS[[#This Row],[TRADING SYMBOL]]</f>
        <v>SENSEX2552083500CE</v>
      </c>
      <c r="AJ2939" t="str">
        <f>IF(RIGHT(MIS[[#This Row],[Main/Hedge]],4)="MAIN","MAIN","HEDGE")</f>
        <v>MAIN</v>
      </c>
      <c r="AK2939" t="str" cm="1">
        <f t="array" ref="AK2939">_xlfn._xlws.FILTER(Table4[Column1],ISNUMBER(SEARCH(Table4[Column1],MIS[[#This Row],[OrderUniqueIdentifier]])),"")</f>
        <v>MS</v>
      </c>
    </row>
    <row r="2940" spans="1:37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>
        <f>_xlfn.XLOOKUP(MIS[[#This Row],[TRADING SYMBOL]],[1]Sheet1!$D:$D,[1]Sheet1!$C:$C)</f>
        <v>139.94999999999999</v>
      </c>
      <c r="AE2940">
        <f>MIS[[#This Row],[OrderAverageTradedPrice]]*MIS[[#This Row],[OrderQuantity]]</f>
        <v>16436</v>
      </c>
      <c r="AF2940">
        <f>MIS[[#This Row],[LTP]]*MIS[[#This Row],[OrderQuantity]]</f>
        <v>11196</v>
      </c>
      <c r="AG2940">
        <f>IF(MIS[[#This Row],[OrderSide]]="SELL",MIS[[#This Row],[VALUE]]-MIS[[#This Row],[LIVE_VALUE]],MIS[[#This Row],[LIVE_VALUE]]-MIS[[#This Row],[VALUE]])</f>
        <v>-5240</v>
      </c>
      <c r="AH2940" t="str" cm="1">
        <f t="array" ref="AH2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0" t="str">
        <f>MIS[[#This Row],[TRADING SYMBOL]]</f>
        <v>SENSEX2552081300PE</v>
      </c>
      <c r="AJ2940" t="str">
        <f>IF(RIGHT(MIS[[#This Row],[Main/Hedge]],4)="MAIN","MAIN","HEDGE")</f>
        <v>MAIN</v>
      </c>
      <c r="AK2940" t="str" cm="1">
        <f t="array" ref="AK2940">_xlfn._xlws.FILTER(Table4[Column1],ISNUMBER(SEARCH(Table4[Column1],MIS[[#This Row],[OrderUniqueIdentifier]])),"")</f>
        <v>MS</v>
      </c>
    </row>
    <row r="2941" spans="1:37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>
        <f>_xlfn.XLOOKUP(MIS[[#This Row],[TRADING SYMBOL]],[1]Sheet1!$D:$D,[1]Sheet1!$C:$C)</f>
        <v>115.45</v>
      </c>
      <c r="AE2941">
        <f>MIS[[#This Row],[OrderAverageTradedPrice]]*MIS[[#This Row],[OrderQuantity]]</f>
        <v>13677</v>
      </c>
      <c r="AF2941">
        <f>MIS[[#This Row],[LTP]]*MIS[[#This Row],[OrderQuantity]]</f>
        <v>9236</v>
      </c>
      <c r="AG2941">
        <f>IF(MIS[[#This Row],[OrderSide]]="SELL",MIS[[#This Row],[VALUE]]-MIS[[#This Row],[LIVE_VALUE]],MIS[[#This Row],[LIVE_VALUE]]-MIS[[#This Row],[VALUE]])</f>
        <v>-4441</v>
      </c>
      <c r="AH2941" t="str" cm="1">
        <f t="array" ref="AH2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1" t="str">
        <f>MIS[[#This Row],[TRADING SYMBOL]]</f>
        <v>SENSEX2552081100PE</v>
      </c>
      <c r="AJ2941" t="str">
        <f>IF(RIGHT(MIS[[#This Row],[Main/Hedge]],4)="MAIN","MAIN","HEDGE")</f>
        <v>MAIN</v>
      </c>
      <c r="AK2941" t="str" cm="1">
        <f t="array" ref="AK2941">_xlfn._xlws.FILTER(Table4[Column1],ISNUMBER(SEARCH(Table4[Column1],MIS[[#This Row],[OrderUniqueIdentifier]])),"")</f>
        <v>MS</v>
      </c>
    </row>
    <row r="2942" spans="1:37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>
        <f>_xlfn.XLOOKUP(MIS[[#This Row],[TRADING SYMBOL]],[1]Sheet1!$D:$D,[1]Sheet1!$C:$C)</f>
        <v>136.6</v>
      </c>
      <c r="AE2942">
        <f>MIS[[#This Row],[OrderAverageTradedPrice]]*MIS[[#This Row],[OrderQuantity]]</f>
        <v>6615</v>
      </c>
      <c r="AF2942">
        <f>MIS[[#This Row],[LTP]]*MIS[[#This Row],[OrderQuantity]]</f>
        <v>5464</v>
      </c>
      <c r="AG2942">
        <f>IF(MIS[[#This Row],[OrderSide]]="SELL",MIS[[#This Row],[VALUE]]-MIS[[#This Row],[LIVE_VALUE]],MIS[[#This Row],[LIVE_VALUE]]-MIS[[#This Row],[VALUE]])</f>
        <v>-1151</v>
      </c>
      <c r="AH2942" t="str" cm="1">
        <f t="array" ref="AH2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2" t="str">
        <f>MIS[[#This Row],[TRADING SYMBOL]]</f>
        <v>SENSEX2552083300CE</v>
      </c>
      <c r="AJ2942" t="str">
        <f>IF(RIGHT(MIS[[#This Row],[Main/Hedge]],4)="MAIN","MAIN","HEDGE")</f>
        <v>MAIN</v>
      </c>
      <c r="AK2942" t="str" cm="1">
        <f t="array" ref="AK2942">_xlfn._xlws.FILTER(Table4[Column1],ISNUMBER(SEARCH(Table4[Column1],MIS[[#This Row],[OrderUniqueIdentifier]])),"")</f>
        <v>MS</v>
      </c>
    </row>
    <row r="2943" spans="1:37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>
        <f>_xlfn.XLOOKUP(MIS[[#This Row],[TRADING SYMBOL]],[1]Sheet1!$D:$D,[1]Sheet1!$C:$C)</f>
        <v>118.35</v>
      </c>
      <c r="AE2943">
        <f>MIS[[#This Row],[OrderAverageTradedPrice]]*MIS[[#This Row],[OrderQuantity]]</f>
        <v>5788</v>
      </c>
      <c r="AF2943">
        <f>MIS[[#This Row],[LTP]]*MIS[[#This Row],[OrderQuantity]]</f>
        <v>4734</v>
      </c>
      <c r="AG2943">
        <f>IF(MIS[[#This Row],[OrderSide]]="SELL",MIS[[#This Row],[VALUE]]-MIS[[#This Row],[LIVE_VALUE]],MIS[[#This Row],[LIVE_VALUE]]-MIS[[#This Row],[VALUE]])</f>
        <v>-1054</v>
      </c>
      <c r="AH2943" t="str" cm="1">
        <f t="array" ref="AH2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3" t="str">
        <f>MIS[[#This Row],[TRADING SYMBOL]]</f>
        <v>SENSEX2552083400CE</v>
      </c>
      <c r="AJ2943" t="str">
        <f>IF(RIGHT(MIS[[#This Row],[Main/Hedge]],4)="MAIN","MAIN","HEDGE")</f>
        <v>MAIN</v>
      </c>
      <c r="AK2943" t="str" cm="1">
        <f t="array" ref="AK2943">_xlfn._xlws.FILTER(Table4[Column1],ISNUMBER(SEARCH(Table4[Column1],MIS[[#This Row],[OrderUniqueIdentifier]])),"")</f>
        <v>MS</v>
      </c>
    </row>
    <row r="2944" spans="1:37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>
        <f>_xlfn.XLOOKUP(MIS[[#This Row],[TRADING SYMBOL]],[1]Sheet1!$D:$D,[1]Sheet1!$C:$C)</f>
        <v>104.4</v>
      </c>
      <c r="AE2944">
        <f>MIS[[#This Row],[OrderAverageTradedPrice]]*MIS[[#This Row],[OrderQuantity]]</f>
        <v>5075</v>
      </c>
      <c r="AF2944">
        <f>MIS[[#This Row],[LTP]]*MIS[[#This Row],[OrderQuantity]]</f>
        <v>4176</v>
      </c>
      <c r="AG2944">
        <f>IF(MIS[[#This Row],[OrderSide]]="SELL",MIS[[#This Row],[VALUE]]-MIS[[#This Row],[LIVE_VALUE]],MIS[[#This Row],[LIVE_VALUE]]-MIS[[#This Row],[VALUE]])</f>
        <v>-899</v>
      </c>
      <c r="AH2944" t="str" cm="1">
        <f t="array" ref="AH2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4" t="str">
        <f>MIS[[#This Row],[TRADING SYMBOL]]</f>
        <v>SENSEX2552083500CE</v>
      </c>
      <c r="AJ2944" t="str">
        <f>IF(RIGHT(MIS[[#This Row],[Main/Hedge]],4)="MAIN","MAIN","HEDGE")</f>
        <v>MAIN</v>
      </c>
      <c r="AK2944" t="str" cm="1">
        <f t="array" ref="AK2944">_xlfn._xlws.FILTER(Table4[Column1],ISNUMBER(SEARCH(Table4[Column1],MIS[[#This Row],[OrderUniqueIdentifier]])),"")</f>
        <v>MS</v>
      </c>
    </row>
    <row r="2945" spans="1:37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>
        <f>_xlfn.XLOOKUP(MIS[[#This Row],[TRADING SYMBOL]],[1]Sheet1!$D:$D,[1]Sheet1!$C:$C)</f>
        <v>136.6</v>
      </c>
      <c r="AE2945">
        <f>MIS[[#This Row],[OrderAverageTradedPrice]]*MIS[[#This Row],[OrderQuantity]]</f>
        <v>6595</v>
      </c>
      <c r="AF2945">
        <f>MIS[[#This Row],[LTP]]*MIS[[#This Row],[OrderQuantity]]</f>
        <v>5464</v>
      </c>
      <c r="AG2945">
        <f>IF(MIS[[#This Row],[OrderSide]]="SELL",MIS[[#This Row],[VALUE]]-MIS[[#This Row],[LIVE_VALUE]],MIS[[#This Row],[LIVE_VALUE]]-MIS[[#This Row],[VALUE]])</f>
        <v>-1131</v>
      </c>
      <c r="AH2945" t="str" cm="1">
        <f t="array" ref="AH2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5" t="str">
        <f>MIS[[#This Row],[TRADING SYMBOL]]</f>
        <v>SENSEX2552083300CE</v>
      </c>
      <c r="AJ2945" t="str">
        <f>IF(RIGHT(MIS[[#This Row],[Main/Hedge]],4)="MAIN","MAIN","HEDGE")</f>
        <v>MAIN</v>
      </c>
      <c r="AK2945" t="str" cm="1">
        <f t="array" ref="AK2945">_xlfn._xlws.FILTER(Table4[Column1],ISNUMBER(SEARCH(Table4[Column1],MIS[[#This Row],[OrderUniqueIdentifier]])),"")</f>
        <v>MS</v>
      </c>
    </row>
    <row r="2946" spans="1:37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>
        <f>_xlfn.XLOOKUP(MIS[[#This Row],[TRADING SYMBOL]],[1]Sheet1!$D:$D,[1]Sheet1!$C:$C)</f>
        <v>118.35</v>
      </c>
      <c r="AE2946">
        <f>MIS[[#This Row],[OrderAverageTradedPrice]]*MIS[[#This Row],[OrderQuantity]]</f>
        <v>5795</v>
      </c>
      <c r="AF2946">
        <f>MIS[[#This Row],[LTP]]*MIS[[#This Row],[OrderQuantity]]</f>
        <v>4734</v>
      </c>
      <c r="AG2946">
        <f>IF(MIS[[#This Row],[OrderSide]]="SELL",MIS[[#This Row],[VALUE]]-MIS[[#This Row],[LIVE_VALUE]],MIS[[#This Row],[LIVE_VALUE]]-MIS[[#This Row],[VALUE]])</f>
        <v>-1061</v>
      </c>
      <c r="AH2946" t="str" cm="1">
        <f t="array" ref="AH2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6" t="str">
        <f>MIS[[#This Row],[TRADING SYMBOL]]</f>
        <v>SENSEX2552083400CE</v>
      </c>
      <c r="AJ2946" t="str">
        <f>IF(RIGHT(MIS[[#This Row],[Main/Hedge]],4)="MAIN","MAIN","HEDGE")</f>
        <v>MAIN</v>
      </c>
      <c r="AK2946" t="str" cm="1">
        <f t="array" ref="AK2946">_xlfn._xlws.FILTER(Table4[Column1],ISNUMBER(SEARCH(Table4[Column1],MIS[[#This Row],[OrderUniqueIdentifier]])),"")</f>
        <v>MS</v>
      </c>
    </row>
    <row r="2947" spans="1:37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>
        <f>_xlfn.XLOOKUP(MIS[[#This Row],[TRADING SYMBOL]],[1]Sheet1!$D:$D,[1]Sheet1!$C:$C)</f>
        <v>104.4</v>
      </c>
      <c r="AE2947">
        <f>MIS[[#This Row],[OrderAverageTradedPrice]]*MIS[[#This Row],[OrderQuantity]]</f>
        <v>5075</v>
      </c>
      <c r="AF2947">
        <f>MIS[[#This Row],[LTP]]*MIS[[#This Row],[OrderQuantity]]</f>
        <v>4176</v>
      </c>
      <c r="AG2947">
        <f>IF(MIS[[#This Row],[OrderSide]]="SELL",MIS[[#This Row],[VALUE]]-MIS[[#This Row],[LIVE_VALUE]],MIS[[#This Row],[LIVE_VALUE]]-MIS[[#This Row],[VALUE]])</f>
        <v>-899</v>
      </c>
      <c r="AH2947" t="str" cm="1">
        <f t="array" ref="AH2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7" t="str">
        <f>MIS[[#This Row],[TRADING SYMBOL]]</f>
        <v>SENSEX2552083500CE</v>
      </c>
      <c r="AJ2947" t="str">
        <f>IF(RIGHT(MIS[[#This Row],[Main/Hedge]],4)="MAIN","MAIN","HEDGE")</f>
        <v>MAIN</v>
      </c>
      <c r="AK2947" t="str" cm="1">
        <f t="array" ref="AK2947">_xlfn._xlws.FILTER(Table4[Column1],ISNUMBER(SEARCH(Table4[Column1],MIS[[#This Row],[OrderUniqueIdentifier]])),"")</f>
        <v>MS</v>
      </c>
    </row>
    <row r="2948" spans="1:37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>
        <f>_xlfn.XLOOKUP(MIS[[#This Row],[TRADING SYMBOL]],[1]Sheet1!$D:$D,[1]Sheet1!$C:$C)</f>
        <v>136.6</v>
      </c>
      <c r="AE2948">
        <f>MIS[[#This Row],[OrderAverageTradedPrice]]*MIS[[#This Row],[OrderQuantity]]</f>
        <v>6573</v>
      </c>
      <c r="AF2948">
        <f>MIS[[#This Row],[LTP]]*MIS[[#This Row],[OrderQuantity]]</f>
        <v>5464</v>
      </c>
      <c r="AG2948">
        <f>IF(MIS[[#This Row],[OrderSide]]="SELL",MIS[[#This Row],[VALUE]]-MIS[[#This Row],[LIVE_VALUE]],MIS[[#This Row],[LIVE_VALUE]]-MIS[[#This Row],[VALUE]])</f>
        <v>-1109</v>
      </c>
      <c r="AH2948" t="str" cm="1">
        <f t="array" ref="AH2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8" t="str">
        <f>MIS[[#This Row],[TRADING SYMBOL]]</f>
        <v>SENSEX2552083300CE</v>
      </c>
      <c r="AJ2948" t="str">
        <f>IF(RIGHT(MIS[[#This Row],[Main/Hedge]],4)="MAIN","MAIN","HEDGE")</f>
        <v>MAIN</v>
      </c>
      <c r="AK2948" t="str" cm="1">
        <f t="array" ref="AK2948">_xlfn._xlws.FILTER(Table4[Column1],ISNUMBER(SEARCH(Table4[Column1],MIS[[#This Row],[OrderUniqueIdentifier]])),"")</f>
        <v>MS</v>
      </c>
    </row>
    <row r="2949" spans="1:37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>
        <f>_xlfn.XLOOKUP(MIS[[#This Row],[TRADING SYMBOL]],[1]Sheet1!$D:$D,[1]Sheet1!$C:$C)</f>
        <v>118.35</v>
      </c>
      <c r="AE2949">
        <f>MIS[[#This Row],[OrderAverageTradedPrice]]*MIS[[#This Row],[OrderQuantity]]</f>
        <v>5782</v>
      </c>
      <c r="AF2949">
        <f>MIS[[#This Row],[LTP]]*MIS[[#This Row],[OrderQuantity]]</f>
        <v>4734</v>
      </c>
      <c r="AG2949">
        <f>IF(MIS[[#This Row],[OrderSide]]="SELL",MIS[[#This Row],[VALUE]]-MIS[[#This Row],[LIVE_VALUE]],MIS[[#This Row],[LIVE_VALUE]]-MIS[[#This Row],[VALUE]])</f>
        <v>-1048</v>
      </c>
      <c r="AH2949" t="str" cm="1">
        <f t="array" ref="AH2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9" t="str">
        <f>MIS[[#This Row],[TRADING SYMBOL]]</f>
        <v>SENSEX2552083400CE</v>
      </c>
      <c r="AJ2949" t="str">
        <f>IF(RIGHT(MIS[[#This Row],[Main/Hedge]],4)="MAIN","MAIN","HEDGE")</f>
        <v>MAIN</v>
      </c>
      <c r="AK2949" t="str" cm="1">
        <f t="array" ref="AK2949">_xlfn._xlws.FILTER(Table4[Column1],ISNUMBER(SEARCH(Table4[Column1],MIS[[#This Row],[OrderUniqueIdentifier]])),"")</f>
        <v>MS</v>
      </c>
    </row>
    <row r="2950" spans="1:37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>
        <f>_xlfn.XLOOKUP(MIS[[#This Row],[TRADING SYMBOL]],[1]Sheet1!$D:$D,[1]Sheet1!$C:$C)</f>
        <v>104.4</v>
      </c>
      <c r="AE2950">
        <f>MIS[[#This Row],[OrderAverageTradedPrice]]*MIS[[#This Row],[OrderQuantity]]</f>
        <v>2554</v>
      </c>
      <c r="AF2950">
        <f>MIS[[#This Row],[LTP]]*MIS[[#This Row],[OrderQuantity]]</f>
        <v>2088</v>
      </c>
      <c r="AG2950">
        <f>IF(MIS[[#This Row],[OrderSide]]="SELL",MIS[[#This Row],[VALUE]]-MIS[[#This Row],[LIVE_VALUE]],MIS[[#This Row],[LIVE_VALUE]]-MIS[[#This Row],[VALUE]])</f>
        <v>-466</v>
      </c>
      <c r="AH2950" t="str" cm="1">
        <f t="array" ref="AH2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0" t="str">
        <f>MIS[[#This Row],[TRADING SYMBOL]]</f>
        <v>SENSEX2552083500CE</v>
      </c>
      <c r="AJ2950" t="str">
        <f>IF(RIGHT(MIS[[#This Row],[Main/Hedge]],4)="MAIN","MAIN","HEDGE")</f>
        <v>MAIN</v>
      </c>
      <c r="AK2950" t="str" cm="1">
        <f t="array" ref="AK2950">_xlfn._xlws.FILTER(Table4[Column1],ISNUMBER(SEARCH(Table4[Column1],MIS[[#This Row],[OrderUniqueIdentifier]])),"")</f>
        <v>MS</v>
      </c>
    </row>
    <row r="2951" spans="1:37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>
        <f>_xlfn.XLOOKUP(MIS[[#This Row],[TRADING SYMBOL]],[1]Sheet1!$D:$D,[1]Sheet1!$C:$C)</f>
        <v>139.94999999999999</v>
      </c>
      <c r="AE2951">
        <f>MIS[[#This Row],[OrderAverageTradedPrice]]*MIS[[#This Row],[OrderQuantity]]</f>
        <v>4091</v>
      </c>
      <c r="AF2951">
        <f>MIS[[#This Row],[LTP]]*MIS[[#This Row],[OrderQuantity]]</f>
        <v>2799</v>
      </c>
      <c r="AG2951">
        <f>IF(MIS[[#This Row],[OrderSide]]="SELL",MIS[[#This Row],[VALUE]]-MIS[[#This Row],[LIVE_VALUE]],MIS[[#This Row],[LIVE_VALUE]]-MIS[[#This Row],[VALUE]])</f>
        <v>-1292</v>
      </c>
      <c r="AH2951" t="str" cm="1">
        <f t="array" ref="AH2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1" t="str">
        <f>MIS[[#This Row],[TRADING SYMBOL]]</f>
        <v>SENSEX2552081300PE</v>
      </c>
      <c r="AJ2951" t="str">
        <f>IF(RIGHT(MIS[[#This Row],[Main/Hedge]],4)="MAIN","MAIN","HEDGE")</f>
        <v>MAIN</v>
      </c>
      <c r="AK2951" t="str" cm="1">
        <f t="array" ref="AK2951">_xlfn._xlws.FILTER(Table4[Column1],ISNUMBER(SEARCH(Table4[Column1],MIS[[#This Row],[OrderUniqueIdentifier]])),"")</f>
        <v>MS</v>
      </c>
    </row>
    <row r="2952" spans="1:37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>
        <f>_xlfn.XLOOKUP(MIS[[#This Row],[TRADING SYMBOL]],[1]Sheet1!$D:$D,[1]Sheet1!$C:$C)</f>
        <v>115.45</v>
      </c>
      <c r="AE2952">
        <f>MIS[[#This Row],[OrderAverageTradedPrice]]*MIS[[#This Row],[OrderQuantity]]</f>
        <v>3415</v>
      </c>
      <c r="AF2952">
        <f>MIS[[#This Row],[LTP]]*MIS[[#This Row],[OrderQuantity]]</f>
        <v>2309</v>
      </c>
      <c r="AG2952">
        <f>IF(MIS[[#This Row],[OrderSide]]="SELL",MIS[[#This Row],[VALUE]]-MIS[[#This Row],[LIVE_VALUE]],MIS[[#This Row],[LIVE_VALUE]]-MIS[[#This Row],[VALUE]])</f>
        <v>-1106</v>
      </c>
      <c r="AH2952" t="str" cm="1">
        <f t="array" ref="AH2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2" t="str">
        <f>MIS[[#This Row],[TRADING SYMBOL]]</f>
        <v>SENSEX2552081100PE</v>
      </c>
      <c r="AJ2952" t="str">
        <f>IF(RIGHT(MIS[[#This Row],[Main/Hedge]],4)="MAIN","MAIN","HEDGE")</f>
        <v>MAIN</v>
      </c>
      <c r="AK2952" t="str" cm="1">
        <f t="array" ref="AK2952">_xlfn._xlws.FILTER(Table4[Column1],ISNUMBER(SEARCH(Table4[Column1],MIS[[#This Row],[OrderUniqueIdentifier]])),"")</f>
        <v>MS</v>
      </c>
    </row>
    <row r="2953" spans="1:37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>
        <f>_xlfn.XLOOKUP(MIS[[#This Row],[TRADING SYMBOL]],[1]Sheet1!$D:$D,[1]Sheet1!$C:$C)</f>
        <v>127.9</v>
      </c>
      <c r="AE2953">
        <f>MIS[[#This Row],[OrderAverageTradedPrice]]*MIS[[#This Row],[OrderQuantity]]</f>
        <v>3746</v>
      </c>
      <c r="AF2953">
        <f>MIS[[#This Row],[LTP]]*MIS[[#This Row],[OrderQuantity]]</f>
        <v>2558</v>
      </c>
      <c r="AG2953">
        <f>IF(MIS[[#This Row],[OrderSide]]="SELL",MIS[[#This Row],[VALUE]]-MIS[[#This Row],[LIVE_VALUE]],MIS[[#This Row],[LIVE_VALUE]]-MIS[[#This Row],[VALUE]])</f>
        <v>-1188</v>
      </c>
      <c r="AH2953" t="str" cm="1">
        <f t="array" ref="AH2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3" t="str">
        <f>MIS[[#This Row],[TRADING SYMBOL]]</f>
        <v>SENSEX2552081200PE</v>
      </c>
      <c r="AJ2953" t="str">
        <f>IF(RIGHT(MIS[[#This Row],[Main/Hedge]],4)="MAIN","MAIN","HEDGE")</f>
        <v>MAIN</v>
      </c>
      <c r="AK2953" t="str" cm="1">
        <f t="array" ref="AK2953">_xlfn._xlws.FILTER(Table4[Column1],ISNUMBER(SEARCH(Table4[Column1],MIS[[#This Row],[OrderUniqueIdentifier]])),"")</f>
        <v>MS</v>
      </c>
    </row>
    <row r="2954" spans="1:37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>
        <f>_xlfn.XLOOKUP(MIS[[#This Row],[TRADING SYMBOL]],[1]Sheet1!$D:$D,[1]Sheet1!$C:$C)</f>
        <v>118.35</v>
      </c>
      <c r="AE2954">
        <f>MIS[[#This Row],[OrderAverageTradedPrice]]*MIS[[#This Row],[OrderQuantity]]</f>
        <v>2896</v>
      </c>
      <c r="AF2954">
        <f>MIS[[#This Row],[LTP]]*MIS[[#This Row],[OrderQuantity]]</f>
        <v>2367</v>
      </c>
      <c r="AG2954">
        <f>IF(MIS[[#This Row],[OrderSide]]="SELL",MIS[[#This Row],[VALUE]]-MIS[[#This Row],[LIVE_VALUE]],MIS[[#This Row],[LIVE_VALUE]]-MIS[[#This Row],[VALUE]])</f>
        <v>-529</v>
      </c>
      <c r="AH2954" t="str" cm="1">
        <f t="array" ref="AH2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4" t="str">
        <f>MIS[[#This Row],[TRADING SYMBOL]]</f>
        <v>SENSEX2552083400CE</v>
      </c>
      <c r="AJ2954" t="str">
        <f>IF(RIGHT(MIS[[#This Row],[Main/Hedge]],4)="MAIN","MAIN","HEDGE")</f>
        <v>MAIN</v>
      </c>
      <c r="AK2954" t="str" cm="1">
        <f t="array" ref="AK2954">_xlfn._xlws.FILTER(Table4[Column1],ISNUMBER(SEARCH(Table4[Column1],MIS[[#This Row],[OrderUniqueIdentifier]])),"")</f>
        <v>MS</v>
      </c>
    </row>
    <row r="2955" spans="1:37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>
        <f>_xlfn.XLOOKUP(MIS[[#This Row],[TRADING SYMBOL]],[1]Sheet1!$D:$D,[1]Sheet1!$C:$C)</f>
        <v>104.4</v>
      </c>
      <c r="AE2955">
        <f>MIS[[#This Row],[OrderAverageTradedPrice]]*MIS[[#This Row],[OrderQuantity]]</f>
        <v>2541</v>
      </c>
      <c r="AF2955">
        <f>MIS[[#This Row],[LTP]]*MIS[[#This Row],[OrderQuantity]]</f>
        <v>2088</v>
      </c>
      <c r="AG2955">
        <f>IF(MIS[[#This Row],[OrderSide]]="SELL",MIS[[#This Row],[VALUE]]-MIS[[#This Row],[LIVE_VALUE]],MIS[[#This Row],[LIVE_VALUE]]-MIS[[#This Row],[VALUE]])</f>
        <v>-453</v>
      </c>
      <c r="AH2955" t="str" cm="1">
        <f t="array" ref="AH2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5" t="str">
        <f>MIS[[#This Row],[TRADING SYMBOL]]</f>
        <v>SENSEX2552083500CE</v>
      </c>
      <c r="AJ2955" t="str">
        <f>IF(RIGHT(MIS[[#This Row],[Main/Hedge]],4)="MAIN","MAIN","HEDGE")</f>
        <v>MAIN</v>
      </c>
      <c r="AK2955" t="str" cm="1">
        <f t="array" ref="AK2955">_xlfn._xlws.FILTER(Table4[Column1],ISNUMBER(SEARCH(Table4[Column1],MIS[[#This Row],[OrderUniqueIdentifier]])),"")</f>
        <v>MS</v>
      </c>
    </row>
    <row r="2956" spans="1:37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>
        <f>_xlfn.XLOOKUP(MIS[[#This Row],[TRADING SYMBOL]],[1]Sheet1!$D:$D,[1]Sheet1!$C:$C)</f>
        <v>139.94999999999999</v>
      </c>
      <c r="AE2956">
        <f>MIS[[#This Row],[OrderAverageTradedPrice]]*MIS[[#This Row],[OrderQuantity]]</f>
        <v>4108</v>
      </c>
      <c r="AF2956">
        <f>MIS[[#This Row],[LTP]]*MIS[[#This Row],[OrderQuantity]]</f>
        <v>2799</v>
      </c>
      <c r="AG2956">
        <f>IF(MIS[[#This Row],[OrderSide]]="SELL",MIS[[#This Row],[VALUE]]-MIS[[#This Row],[LIVE_VALUE]],MIS[[#This Row],[LIVE_VALUE]]-MIS[[#This Row],[VALUE]])</f>
        <v>-1309</v>
      </c>
      <c r="AH2956" t="str" cm="1">
        <f t="array" ref="AH2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6" t="str">
        <f>MIS[[#This Row],[TRADING SYMBOL]]</f>
        <v>SENSEX2552081300PE</v>
      </c>
      <c r="AJ2956" t="str">
        <f>IF(RIGHT(MIS[[#This Row],[Main/Hedge]],4)="MAIN","MAIN","HEDGE")</f>
        <v>MAIN</v>
      </c>
      <c r="AK2956" t="str" cm="1">
        <f t="array" ref="AK2956">_xlfn._xlws.FILTER(Table4[Column1],ISNUMBER(SEARCH(Table4[Column1],MIS[[#This Row],[OrderUniqueIdentifier]])),"")</f>
        <v>MS</v>
      </c>
    </row>
    <row r="2957" spans="1:37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>
        <f>_xlfn.XLOOKUP(MIS[[#This Row],[TRADING SYMBOL]],[1]Sheet1!$D:$D,[1]Sheet1!$C:$C)</f>
        <v>104.4</v>
      </c>
      <c r="AE2957">
        <f>MIS[[#This Row],[OrderAverageTradedPrice]]*MIS[[#This Row],[OrderQuantity]]</f>
        <v>12779</v>
      </c>
      <c r="AF2957">
        <f>MIS[[#This Row],[LTP]]*MIS[[#This Row],[OrderQuantity]]</f>
        <v>10440</v>
      </c>
      <c r="AG2957">
        <f>IF(MIS[[#This Row],[OrderSide]]="SELL",MIS[[#This Row],[VALUE]]-MIS[[#This Row],[LIVE_VALUE]],MIS[[#This Row],[LIVE_VALUE]]-MIS[[#This Row],[VALUE]])</f>
        <v>-2339</v>
      </c>
      <c r="AH2957" t="str" cm="1">
        <f t="array" ref="AH2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7" t="str">
        <f>MIS[[#This Row],[TRADING SYMBOL]]</f>
        <v>SENSEX2552083500CE</v>
      </c>
      <c r="AJ2957" t="str">
        <f>IF(RIGHT(MIS[[#This Row],[Main/Hedge]],4)="MAIN","MAIN","HEDGE")</f>
        <v>MAIN</v>
      </c>
      <c r="AK2957" t="str" cm="1">
        <f t="array" ref="AK2957">_xlfn._xlws.FILTER(Table4[Column1],ISNUMBER(SEARCH(Table4[Column1],MIS[[#This Row],[OrderUniqueIdentifier]])),"")</f>
        <v>MS</v>
      </c>
    </row>
    <row r="2958" spans="1:37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>
        <f>_xlfn.XLOOKUP(MIS[[#This Row],[TRADING SYMBOL]],[1]Sheet1!$D:$D,[1]Sheet1!$C:$C)</f>
        <v>139.94999999999999</v>
      </c>
      <c r="AE2958">
        <f>MIS[[#This Row],[OrderAverageTradedPrice]]*MIS[[#This Row],[OrderQuantity]]</f>
        <v>20472</v>
      </c>
      <c r="AF2958">
        <f>MIS[[#This Row],[LTP]]*MIS[[#This Row],[OrderQuantity]]</f>
        <v>13994.999999999998</v>
      </c>
      <c r="AG2958">
        <f>IF(MIS[[#This Row],[OrderSide]]="SELL",MIS[[#This Row],[VALUE]]-MIS[[#This Row],[LIVE_VALUE]],MIS[[#This Row],[LIVE_VALUE]]-MIS[[#This Row],[VALUE]])</f>
        <v>-6477.0000000000018</v>
      </c>
      <c r="AH2958" t="str" cm="1">
        <f t="array" ref="AH2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8" t="str">
        <f>MIS[[#This Row],[TRADING SYMBOL]]</f>
        <v>SENSEX2552081300PE</v>
      </c>
      <c r="AJ2958" t="str">
        <f>IF(RIGHT(MIS[[#This Row],[Main/Hedge]],4)="MAIN","MAIN","HEDGE")</f>
        <v>MAIN</v>
      </c>
      <c r="AK2958" t="str" cm="1">
        <f t="array" ref="AK2958">_xlfn._xlws.FILTER(Table4[Column1],ISNUMBER(SEARCH(Table4[Column1],MIS[[#This Row],[OrderUniqueIdentifier]])),"")</f>
        <v>MS</v>
      </c>
    </row>
    <row r="2959" spans="1:37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>
        <f>_xlfn.XLOOKUP(MIS[[#This Row],[TRADING SYMBOL]],[1]Sheet1!$D:$D,[1]Sheet1!$C:$C)</f>
        <v>115.45</v>
      </c>
      <c r="AE2959">
        <f>MIS[[#This Row],[OrderAverageTradedPrice]]*MIS[[#This Row],[OrderQuantity]]</f>
        <v>17085</v>
      </c>
      <c r="AF2959">
        <f>MIS[[#This Row],[LTP]]*MIS[[#This Row],[OrderQuantity]]</f>
        <v>11545</v>
      </c>
      <c r="AG2959">
        <f>IF(MIS[[#This Row],[OrderSide]]="SELL",MIS[[#This Row],[VALUE]]-MIS[[#This Row],[LIVE_VALUE]],MIS[[#This Row],[LIVE_VALUE]]-MIS[[#This Row],[VALUE]])</f>
        <v>-5540</v>
      </c>
      <c r="AH2959" t="str" cm="1">
        <f t="array" ref="AH2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9" t="str">
        <f>MIS[[#This Row],[TRADING SYMBOL]]</f>
        <v>SENSEX2552081100PE</v>
      </c>
      <c r="AJ2959" t="str">
        <f>IF(RIGHT(MIS[[#This Row],[Main/Hedge]],4)="MAIN","MAIN","HEDGE")</f>
        <v>MAIN</v>
      </c>
      <c r="AK2959" t="str" cm="1">
        <f t="array" ref="AK2959">_xlfn._xlws.FILTER(Table4[Column1],ISNUMBER(SEARCH(Table4[Column1],MIS[[#This Row],[OrderUniqueIdentifier]])),"")</f>
        <v>MS</v>
      </c>
    </row>
    <row r="2960" spans="1:37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>
        <f>_xlfn.XLOOKUP(MIS[[#This Row],[TRADING SYMBOL]],[1]Sheet1!$D:$D,[1]Sheet1!$C:$C)</f>
        <v>127.9</v>
      </c>
      <c r="AE2960">
        <f>MIS[[#This Row],[OrderAverageTradedPrice]]*MIS[[#This Row],[OrderQuantity]]</f>
        <v>18735</v>
      </c>
      <c r="AF2960">
        <f>MIS[[#This Row],[LTP]]*MIS[[#This Row],[OrderQuantity]]</f>
        <v>12790</v>
      </c>
      <c r="AG2960">
        <f>IF(MIS[[#This Row],[OrderSide]]="SELL",MIS[[#This Row],[VALUE]]-MIS[[#This Row],[LIVE_VALUE]],MIS[[#This Row],[LIVE_VALUE]]-MIS[[#This Row],[VALUE]])</f>
        <v>-5945</v>
      </c>
      <c r="AH2960" t="str" cm="1">
        <f t="array" ref="AH2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0" t="str">
        <f>MIS[[#This Row],[TRADING SYMBOL]]</f>
        <v>SENSEX2552081200PE</v>
      </c>
      <c r="AJ2960" t="str">
        <f>IF(RIGHT(MIS[[#This Row],[Main/Hedge]],4)="MAIN","MAIN","HEDGE")</f>
        <v>MAIN</v>
      </c>
      <c r="AK2960" t="str" cm="1">
        <f t="array" ref="AK2960">_xlfn._xlws.FILTER(Table4[Column1],ISNUMBER(SEARCH(Table4[Column1],MIS[[#This Row],[OrderUniqueIdentifier]])),"")</f>
        <v>MS</v>
      </c>
    </row>
    <row r="2961" spans="1:37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>
        <f>_xlfn.XLOOKUP(MIS[[#This Row],[TRADING SYMBOL]],[1]Sheet1!$D:$D,[1]Sheet1!$C:$C)</f>
        <v>139.94999999999999</v>
      </c>
      <c r="AE2961">
        <f>MIS[[#This Row],[OrderAverageTradedPrice]]*MIS[[#This Row],[OrderQuantity]]</f>
        <v>44872.999999999818</v>
      </c>
      <c r="AF2961">
        <f>MIS[[#This Row],[LTP]]*MIS[[#This Row],[OrderQuantity]]</f>
        <v>30788.999999999996</v>
      </c>
      <c r="AG2961">
        <f>IF(MIS[[#This Row],[OrderSide]]="SELL",MIS[[#This Row],[VALUE]]-MIS[[#This Row],[LIVE_VALUE]],MIS[[#This Row],[LIVE_VALUE]]-MIS[[#This Row],[VALUE]])</f>
        <v>-14083.999999999822</v>
      </c>
      <c r="AH2961" t="str" cm="1">
        <f t="array" ref="AH2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1" t="str">
        <f>MIS[[#This Row],[TRADING SYMBOL]]</f>
        <v>SENSEX2552081300PE</v>
      </c>
      <c r="AJ2961" t="str">
        <f>IF(RIGHT(MIS[[#This Row],[Main/Hedge]],4)="MAIN","MAIN","HEDGE")</f>
        <v>MAIN</v>
      </c>
      <c r="AK2961" t="str" cm="1">
        <f t="array" ref="AK2961">_xlfn._xlws.FILTER(Table4[Column1],ISNUMBER(SEARCH(Table4[Column1],MIS[[#This Row],[OrderUniqueIdentifier]])),"")</f>
        <v>MS</v>
      </c>
    </row>
    <row r="2962" spans="1:37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>
        <f>_xlfn.XLOOKUP(MIS[[#This Row],[TRADING SYMBOL]],[1]Sheet1!$D:$D,[1]Sheet1!$C:$C)</f>
        <v>115.45</v>
      </c>
      <c r="AE2962">
        <f>MIS[[#This Row],[OrderAverageTradedPrice]]*MIS[[#This Row],[OrderQuantity]]</f>
        <v>37579.999999999818</v>
      </c>
      <c r="AF2962">
        <f>MIS[[#This Row],[LTP]]*MIS[[#This Row],[OrderQuantity]]</f>
        <v>25399</v>
      </c>
      <c r="AG2962">
        <f>IF(MIS[[#This Row],[OrderSide]]="SELL",MIS[[#This Row],[VALUE]]-MIS[[#This Row],[LIVE_VALUE]],MIS[[#This Row],[LIVE_VALUE]]-MIS[[#This Row],[VALUE]])</f>
        <v>-12180.999999999818</v>
      </c>
      <c r="AH2962" t="str" cm="1">
        <f t="array" ref="AH2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2" t="str">
        <f>MIS[[#This Row],[TRADING SYMBOL]]</f>
        <v>SENSEX2552081100PE</v>
      </c>
      <c r="AJ2962" t="str">
        <f>IF(RIGHT(MIS[[#This Row],[Main/Hedge]],4)="MAIN","MAIN","HEDGE")</f>
        <v>MAIN</v>
      </c>
      <c r="AK2962" t="str" cm="1">
        <f t="array" ref="AK2962">_xlfn._xlws.FILTER(Table4[Column1],ISNUMBER(SEARCH(Table4[Column1],MIS[[#This Row],[OrderUniqueIdentifier]])),"")</f>
        <v>MS</v>
      </c>
    </row>
    <row r="2963" spans="1:37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>
        <f>_xlfn.XLOOKUP(MIS[[#This Row],[TRADING SYMBOL]],[1]Sheet1!$D:$D,[1]Sheet1!$C:$C)</f>
        <v>127.9</v>
      </c>
      <c r="AE2963">
        <f>MIS[[#This Row],[OrderAverageTradedPrice]]*MIS[[#This Row],[OrderQuantity]]</f>
        <v>15005</v>
      </c>
      <c r="AF2963">
        <f>MIS[[#This Row],[LTP]]*MIS[[#This Row],[OrderQuantity]]</f>
        <v>10232</v>
      </c>
      <c r="AG2963">
        <f>IF(MIS[[#This Row],[OrderSide]]="SELL",MIS[[#This Row],[VALUE]]-MIS[[#This Row],[LIVE_VALUE]],MIS[[#This Row],[LIVE_VALUE]]-MIS[[#This Row],[VALUE]])</f>
        <v>-4773</v>
      </c>
      <c r="AH2963" t="str" cm="1">
        <f t="array" ref="AH2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3" t="str">
        <f>MIS[[#This Row],[TRADING SYMBOL]]</f>
        <v>SENSEX2552081200PE</v>
      </c>
      <c r="AJ2963" t="str">
        <f>IF(RIGHT(MIS[[#This Row],[Main/Hedge]],4)="MAIN","MAIN","HEDGE")</f>
        <v>MAIN</v>
      </c>
      <c r="AK2963" t="str" cm="1">
        <f t="array" ref="AK2963">_xlfn._xlws.FILTER(Table4[Column1],ISNUMBER(SEARCH(Table4[Column1],MIS[[#This Row],[OrderUniqueIdentifier]])),"")</f>
        <v>MS</v>
      </c>
    </row>
    <row r="2964" spans="1:37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>
        <f>_xlfn.XLOOKUP(MIS[[#This Row],[TRADING SYMBOL]],[1]Sheet1!$D:$D,[1]Sheet1!$C:$C)</f>
        <v>136.6</v>
      </c>
      <c r="AE2964">
        <f>MIS[[#This Row],[OrderAverageTradedPrice]]*MIS[[#This Row],[OrderQuantity]]</f>
        <v>19728</v>
      </c>
      <c r="AF2964">
        <f>MIS[[#This Row],[LTP]]*MIS[[#This Row],[OrderQuantity]]</f>
        <v>16392</v>
      </c>
      <c r="AG2964">
        <f>IF(MIS[[#This Row],[OrderSide]]="SELL",MIS[[#This Row],[VALUE]]-MIS[[#This Row],[LIVE_VALUE]],MIS[[#This Row],[LIVE_VALUE]]-MIS[[#This Row],[VALUE]])</f>
        <v>-3336</v>
      </c>
      <c r="AH2964" t="str" cm="1">
        <f t="array" ref="AH2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4" t="str">
        <f>MIS[[#This Row],[TRADING SYMBOL]]</f>
        <v>SENSEX2552083300CE</v>
      </c>
      <c r="AJ2964" t="str">
        <f>IF(RIGHT(MIS[[#This Row],[Main/Hedge]],4)="MAIN","MAIN","HEDGE")</f>
        <v>MAIN</v>
      </c>
      <c r="AK2964" t="str" cm="1">
        <f t="array" ref="AK2964">_xlfn._xlws.FILTER(Table4[Column1],ISNUMBER(SEARCH(Table4[Column1],MIS[[#This Row],[OrderUniqueIdentifier]])),"")</f>
        <v>MS</v>
      </c>
    </row>
    <row r="2965" spans="1:37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>
        <f>_xlfn.XLOOKUP(MIS[[#This Row],[TRADING SYMBOL]],[1]Sheet1!$D:$D,[1]Sheet1!$C:$C)</f>
        <v>139.94999999999999</v>
      </c>
      <c r="AE2965">
        <f>MIS[[#This Row],[OrderAverageTradedPrice]]*MIS[[#This Row],[OrderQuantity]]</f>
        <v>8208</v>
      </c>
      <c r="AF2965">
        <f>MIS[[#This Row],[LTP]]*MIS[[#This Row],[OrderQuantity]]</f>
        <v>5598</v>
      </c>
      <c r="AG2965">
        <f>IF(MIS[[#This Row],[OrderSide]]="SELL",MIS[[#This Row],[VALUE]]-MIS[[#This Row],[LIVE_VALUE]],MIS[[#This Row],[LIVE_VALUE]]-MIS[[#This Row],[VALUE]])</f>
        <v>-2610</v>
      </c>
      <c r="AH2965" t="str" cm="1">
        <f t="array" ref="AH2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5" t="str">
        <f>MIS[[#This Row],[TRADING SYMBOL]]</f>
        <v>SENSEX2552081300PE</v>
      </c>
      <c r="AJ2965" t="str">
        <f>IF(RIGHT(MIS[[#This Row],[Main/Hedge]],4)="MAIN","MAIN","HEDGE")</f>
        <v>MAIN</v>
      </c>
      <c r="AK2965" t="str" cm="1">
        <f t="array" ref="AK2965">_xlfn._xlws.FILTER(Table4[Column1],ISNUMBER(SEARCH(Table4[Column1],MIS[[#This Row],[OrderUniqueIdentifier]])),"")</f>
        <v>MS</v>
      </c>
    </row>
    <row r="2966" spans="1:37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>
        <f>_xlfn.XLOOKUP(MIS[[#This Row],[TRADING SYMBOL]],[1]Sheet1!$D:$D,[1]Sheet1!$C:$C)</f>
        <v>115.45</v>
      </c>
      <c r="AE2966">
        <f>MIS[[#This Row],[OrderAverageTradedPrice]]*MIS[[#This Row],[OrderQuantity]]</f>
        <v>6800</v>
      </c>
      <c r="AF2966">
        <f>MIS[[#This Row],[LTP]]*MIS[[#This Row],[OrderQuantity]]</f>
        <v>4618</v>
      </c>
      <c r="AG2966">
        <f>IF(MIS[[#This Row],[OrderSide]]="SELL",MIS[[#This Row],[VALUE]]-MIS[[#This Row],[LIVE_VALUE]],MIS[[#This Row],[LIVE_VALUE]]-MIS[[#This Row],[VALUE]])</f>
        <v>-2182</v>
      </c>
      <c r="AH2966" t="str" cm="1">
        <f t="array" ref="AH2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6" t="str">
        <f>MIS[[#This Row],[TRADING SYMBOL]]</f>
        <v>SENSEX2552081100PE</v>
      </c>
      <c r="AJ2966" t="str">
        <f>IF(RIGHT(MIS[[#This Row],[Main/Hedge]],4)="MAIN","MAIN","HEDGE")</f>
        <v>MAIN</v>
      </c>
      <c r="AK2966" t="str" cm="1">
        <f t="array" ref="AK2966">_xlfn._xlws.FILTER(Table4[Column1],ISNUMBER(SEARCH(Table4[Column1],MIS[[#This Row],[OrderUniqueIdentifier]])),"")</f>
        <v>MS</v>
      </c>
    </row>
    <row r="2967" spans="1:37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>
        <f>_xlfn.XLOOKUP(MIS[[#This Row],[TRADING SYMBOL]],[1]Sheet1!$D:$D,[1]Sheet1!$C:$C)</f>
        <v>127.9</v>
      </c>
      <c r="AE2967">
        <f>MIS[[#This Row],[OrderAverageTradedPrice]]*MIS[[#This Row],[OrderQuantity]]</f>
        <v>7457</v>
      </c>
      <c r="AF2967">
        <f>MIS[[#This Row],[LTP]]*MIS[[#This Row],[OrderQuantity]]</f>
        <v>5116</v>
      </c>
      <c r="AG2967">
        <f>IF(MIS[[#This Row],[OrderSide]]="SELL",MIS[[#This Row],[VALUE]]-MIS[[#This Row],[LIVE_VALUE]],MIS[[#This Row],[LIVE_VALUE]]-MIS[[#This Row],[VALUE]])</f>
        <v>-2341</v>
      </c>
      <c r="AH2967" t="str" cm="1">
        <f t="array" ref="AH2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7" t="str">
        <f>MIS[[#This Row],[TRADING SYMBOL]]</f>
        <v>SENSEX2552081200PE</v>
      </c>
      <c r="AJ2967" t="str">
        <f>IF(RIGHT(MIS[[#This Row],[Main/Hedge]],4)="MAIN","MAIN","HEDGE")</f>
        <v>MAIN</v>
      </c>
      <c r="AK2967" t="str" cm="1">
        <f t="array" ref="AK2967">_xlfn._xlws.FILTER(Table4[Column1],ISNUMBER(SEARCH(Table4[Column1],MIS[[#This Row],[OrderUniqueIdentifier]])),"")</f>
        <v>MS</v>
      </c>
    </row>
    <row r="2968" spans="1:37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>
        <f>_xlfn.XLOOKUP(MIS[[#This Row],[TRADING SYMBOL]],[1]Sheet1!$D:$D,[1]Sheet1!$C:$C)</f>
        <v>136.6</v>
      </c>
      <c r="AE2968">
        <f>MIS[[#This Row],[OrderAverageTradedPrice]]*MIS[[#This Row],[OrderQuantity]]</f>
        <v>42770</v>
      </c>
      <c r="AF2968">
        <f>MIS[[#This Row],[LTP]]*MIS[[#This Row],[OrderQuantity]]</f>
        <v>35516</v>
      </c>
      <c r="AG2968">
        <f>IF(MIS[[#This Row],[OrderSide]]="SELL",MIS[[#This Row],[VALUE]]-MIS[[#This Row],[LIVE_VALUE]],MIS[[#This Row],[LIVE_VALUE]]-MIS[[#This Row],[VALUE]])</f>
        <v>-7254</v>
      </c>
      <c r="AH2968" t="str" cm="1">
        <f t="array" ref="AH2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8" t="str">
        <f>MIS[[#This Row],[TRADING SYMBOL]]</f>
        <v>SENSEX2552083300CE</v>
      </c>
      <c r="AJ2968" t="str">
        <f>IF(RIGHT(MIS[[#This Row],[Main/Hedge]],4)="MAIN","MAIN","HEDGE")</f>
        <v>MAIN</v>
      </c>
      <c r="AK2968" t="str" cm="1">
        <f t="array" ref="AK2968">_xlfn._xlws.FILTER(Table4[Column1],ISNUMBER(SEARCH(Table4[Column1],MIS[[#This Row],[OrderUniqueIdentifier]])),"")</f>
        <v>MS</v>
      </c>
    </row>
    <row r="2969" spans="1:37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>
        <f>_xlfn.XLOOKUP(MIS[[#This Row],[TRADING SYMBOL]],[1]Sheet1!$D:$D,[1]Sheet1!$C:$C)</f>
        <v>118.35</v>
      </c>
      <c r="AE2969">
        <f>MIS[[#This Row],[OrderAverageTradedPrice]]*MIS[[#This Row],[OrderQuantity]]</f>
        <v>37566.999999999862</v>
      </c>
      <c r="AF2969">
        <f>MIS[[#This Row],[LTP]]*MIS[[#This Row],[OrderQuantity]]</f>
        <v>30771</v>
      </c>
      <c r="AG2969">
        <f>IF(MIS[[#This Row],[OrderSide]]="SELL",MIS[[#This Row],[VALUE]]-MIS[[#This Row],[LIVE_VALUE]],MIS[[#This Row],[LIVE_VALUE]]-MIS[[#This Row],[VALUE]])</f>
        <v>-6795.9999999998618</v>
      </c>
      <c r="AH2969" t="str" cm="1">
        <f t="array" ref="AH2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9" t="str">
        <f>MIS[[#This Row],[TRADING SYMBOL]]</f>
        <v>SENSEX2552083400CE</v>
      </c>
      <c r="AJ2969" t="str">
        <f>IF(RIGHT(MIS[[#This Row],[Main/Hedge]],4)="MAIN","MAIN","HEDGE")</f>
        <v>MAIN</v>
      </c>
      <c r="AK2969" t="str" cm="1">
        <f t="array" ref="AK2969">_xlfn._xlws.FILTER(Table4[Column1],ISNUMBER(SEARCH(Table4[Column1],MIS[[#This Row],[OrderUniqueIdentifier]])),"")</f>
        <v>MS</v>
      </c>
    </row>
    <row r="2970" spans="1:37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>
        <f>_xlfn.XLOOKUP(MIS[[#This Row],[TRADING SYMBOL]],[1]Sheet1!$D:$D,[1]Sheet1!$C:$C)</f>
        <v>139.94999999999999</v>
      </c>
      <c r="AE2970">
        <f>MIS[[#This Row],[OrderAverageTradedPrice]]*MIS[[#This Row],[OrderQuantity]]</f>
        <v>8213</v>
      </c>
      <c r="AF2970">
        <f>MIS[[#This Row],[LTP]]*MIS[[#This Row],[OrderQuantity]]</f>
        <v>5598</v>
      </c>
      <c r="AG2970">
        <f>IF(MIS[[#This Row],[OrderSide]]="SELL",MIS[[#This Row],[VALUE]]-MIS[[#This Row],[LIVE_VALUE]],MIS[[#This Row],[LIVE_VALUE]]-MIS[[#This Row],[VALUE]])</f>
        <v>-2615</v>
      </c>
      <c r="AH2970" t="str" cm="1">
        <f t="array" ref="AH2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0" t="str">
        <f>MIS[[#This Row],[TRADING SYMBOL]]</f>
        <v>SENSEX2552081300PE</v>
      </c>
      <c r="AJ2970" t="str">
        <f>IF(RIGHT(MIS[[#This Row],[Main/Hedge]],4)="MAIN","MAIN","HEDGE")</f>
        <v>MAIN</v>
      </c>
      <c r="AK2970" t="str" cm="1">
        <f t="array" ref="AK2970">_xlfn._xlws.FILTER(Table4[Column1],ISNUMBER(SEARCH(Table4[Column1],MIS[[#This Row],[OrderUniqueIdentifier]])),"")</f>
        <v>MS</v>
      </c>
    </row>
    <row r="2971" spans="1:37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>
        <f>_xlfn.XLOOKUP(MIS[[#This Row],[TRADING SYMBOL]],[1]Sheet1!$D:$D,[1]Sheet1!$C:$C)</f>
        <v>115.45</v>
      </c>
      <c r="AE2971">
        <f>MIS[[#This Row],[OrderAverageTradedPrice]]*MIS[[#This Row],[OrderQuantity]]</f>
        <v>6836</v>
      </c>
      <c r="AF2971">
        <f>MIS[[#This Row],[LTP]]*MIS[[#This Row],[OrderQuantity]]</f>
        <v>4618</v>
      </c>
      <c r="AG2971">
        <f>IF(MIS[[#This Row],[OrderSide]]="SELL",MIS[[#This Row],[VALUE]]-MIS[[#This Row],[LIVE_VALUE]],MIS[[#This Row],[LIVE_VALUE]]-MIS[[#This Row],[VALUE]])</f>
        <v>-2218</v>
      </c>
      <c r="AH2971" t="str" cm="1">
        <f t="array" ref="AH2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1" t="str">
        <f>MIS[[#This Row],[TRADING SYMBOL]]</f>
        <v>SENSEX2552081100PE</v>
      </c>
      <c r="AJ2971" t="str">
        <f>IF(RIGHT(MIS[[#This Row],[Main/Hedge]],4)="MAIN","MAIN","HEDGE")</f>
        <v>MAIN</v>
      </c>
      <c r="AK2971" t="str" cm="1">
        <f t="array" ref="AK2971">_xlfn._xlws.FILTER(Table4[Column1],ISNUMBER(SEARCH(Table4[Column1],MIS[[#This Row],[OrderUniqueIdentifier]])),"")</f>
        <v>MS</v>
      </c>
    </row>
    <row r="2972" spans="1:37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>
        <f>_xlfn.XLOOKUP(MIS[[#This Row],[TRADING SYMBOL]],[1]Sheet1!$D:$D,[1]Sheet1!$C:$C)</f>
        <v>127.9</v>
      </c>
      <c r="AE2972">
        <f>MIS[[#This Row],[OrderAverageTradedPrice]]*MIS[[#This Row],[OrderQuantity]]</f>
        <v>7446</v>
      </c>
      <c r="AF2972">
        <f>MIS[[#This Row],[LTP]]*MIS[[#This Row],[OrderQuantity]]</f>
        <v>5116</v>
      </c>
      <c r="AG2972">
        <f>IF(MIS[[#This Row],[OrderSide]]="SELL",MIS[[#This Row],[VALUE]]-MIS[[#This Row],[LIVE_VALUE]],MIS[[#This Row],[LIVE_VALUE]]-MIS[[#This Row],[VALUE]])</f>
        <v>-2330</v>
      </c>
      <c r="AH2972" t="str" cm="1">
        <f t="array" ref="AH2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2" t="str">
        <f>MIS[[#This Row],[TRADING SYMBOL]]</f>
        <v>SENSEX2552081200PE</v>
      </c>
      <c r="AJ2972" t="str">
        <f>IF(RIGHT(MIS[[#This Row],[Main/Hedge]],4)="MAIN","MAIN","HEDGE")</f>
        <v>MAIN</v>
      </c>
      <c r="AK2972" t="str" cm="1">
        <f t="array" ref="AK2972">_xlfn._xlws.FILTER(Table4[Column1],ISNUMBER(SEARCH(Table4[Column1],MIS[[#This Row],[OrderUniqueIdentifier]])),"")</f>
        <v>MS</v>
      </c>
    </row>
    <row r="2973" spans="1:37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>
        <f>_xlfn.XLOOKUP(MIS[[#This Row],[TRADING SYMBOL]],[1]Sheet1!$D:$D,[1]Sheet1!$C:$C)</f>
        <v>104.4</v>
      </c>
      <c r="AE2973">
        <f>MIS[[#This Row],[OrderAverageTradedPrice]]*MIS[[#This Row],[OrderQuantity]]</f>
        <v>5080</v>
      </c>
      <c r="AF2973">
        <f>MIS[[#This Row],[LTP]]*MIS[[#This Row],[OrderQuantity]]</f>
        <v>4176</v>
      </c>
      <c r="AG2973">
        <f>IF(MIS[[#This Row],[OrderSide]]="SELL",MIS[[#This Row],[VALUE]]-MIS[[#This Row],[LIVE_VALUE]],MIS[[#This Row],[LIVE_VALUE]]-MIS[[#This Row],[VALUE]])</f>
        <v>-904</v>
      </c>
      <c r="AH2973" t="str" cm="1">
        <f t="array" ref="AH2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3" t="str">
        <f>MIS[[#This Row],[TRADING SYMBOL]]</f>
        <v>SENSEX2552083500CE</v>
      </c>
      <c r="AJ2973" t="str">
        <f>IF(RIGHT(MIS[[#This Row],[Main/Hedge]],4)="MAIN","MAIN","HEDGE")</f>
        <v>MAIN</v>
      </c>
      <c r="AK2973" t="str" cm="1">
        <f t="array" ref="AK2973">_xlfn._xlws.FILTER(Table4[Column1],ISNUMBER(SEARCH(Table4[Column1],MIS[[#This Row],[OrderUniqueIdentifier]])),"")</f>
        <v>MS</v>
      </c>
    </row>
    <row r="2974" spans="1:37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>
        <f>_xlfn.XLOOKUP(MIS[[#This Row],[TRADING SYMBOL]],[1]Sheet1!$D:$D,[1]Sheet1!$C:$C)</f>
        <v>139.94999999999999</v>
      </c>
      <c r="AE2974">
        <f>MIS[[#This Row],[OrderAverageTradedPrice]]*MIS[[#This Row],[OrderQuantity]]</f>
        <v>8162</v>
      </c>
      <c r="AF2974">
        <f>MIS[[#This Row],[LTP]]*MIS[[#This Row],[OrderQuantity]]</f>
        <v>5598</v>
      </c>
      <c r="AG2974">
        <f>IF(MIS[[#This Row],[OrderSide]]="SELL",MIS[[#This Row],[VALUE]]-MIS[[#This Row],[LIVE_VALUE]],MIS[[#This Row],[LIVE_VALUE]]-MIS[[#This Row],[VALUE]])</f>
        <v>-2564</v>
      </c>
      <c r="AH2974" t="str" cm="1">
        <f t="array" ref="AH2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4" t="str">
        <f>MIS[[#This Row],[TRADING SYMBOL]]</f>
        <v>SENSEX2552081300PE</v>
      </c>
      <c r="AJ2974" t="str">
        <f>IF(RIGHT(MIS[[#This Row],[Main/Hedge]],4)="MAIN","MAIN","HEDGE")</f>
        <v>MAIN</v>
      </c>
      <c r="AK2974" t="str" cm="1">
        <f t="array" ref="AK2974">_xlfn._xlws.FILTER(Table4[Column1],ISNUMBER(SEARCH(Table4[Column1],MIS[[#This Row],[OrderUniqueIdentifier]])),"")</f>
        <v>MS</v>
      </c>
    </row>
    <row r="2975" spans="1:37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>
        <f>_xlfn.XLOOKUP(MIS[[#This Row],[TRADING SYMBOL]],[1]Sheet1!$D:$D,[1]Sheet1!$C:$C)</f>
        <v>115.45</v>
      </c>
      <c r="AE2975">
        <f>MIS[[#This Row],[OrderAverageTradedPrice]]*MIS[[#This Row],[OrderQuantity]]</f>
        <v>3395</v>
      </c>
      <c r="AF2975">
        <f>MIS[[#This Row],[LTP]]*MIS[[#This Row],[OrderQuantity]]</f>
        <v>2309</v>
      </c>
      <c r="AG2975">
        <f>IF(MIS[[#This Row],[OrderSide]]="SELL",MIS[[#This Row],[VALUE]]-MIS[[#This Row],[LIVE_VALUE]],MIS[[#This Row],[LIVE_VALUE]]-MIS[[#This Row],[VALUE]])</f>
        <v>-1086</v>
      </c>
      <c r="AH2975" t="str" cm="1">
        <f t="array" ref="AH2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5" t="str">
        <f>MIS[[#This Row],[TRADING SYMBOL]]</f>
        <v>SENSEX2552081100PE</v>
      </c>
      <c r="AJ2975" t="str">
        <f>IF(RIGHT(MIS[[#This Row],[Main/Hedge]],4)="MAIN","MAIN","HEDGE")</f>
        <v>MAIN</v>
      </c>
      <c r="AK2975" t="str" cm="1">
        <f t="array" ref="AK2975">_xlfn._xlws.FILTER(Table4[Column1],ISNUMBER(SEARCH(Table4[Column1],MIS[[#This Row],[OrderUniqueIdentifier]])),"")</f>
        <v>MS</v>
      </c>
    </row>
    <row r="2976" spans="1:37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>
        <f>_xlfn.XLOOKUP(MIS[[#This Row],[TRADING SYMBOL]],[1]Sheet1!$D:$D,[1]Sheet1!$C:$C)</f>
        <v>136.6</v>
      </c>
      <c r="AE2976">
        <f>MIS[[#This Row],[OrderAverageTradedPrice]]*MIS[[#This Row],[OrderQuantity]]</f>
        <v>59240.999999999876</v>
      </c>
      <c r="AF2976">
        <f>MIS[[#This Row],[LTP]]*MIS[[#This Row],[OrderQuantity]]</f>
        <v>49176</v>
      </c>
      <c r="AG2976">
        <f>IF(MIS[[#This Row],[OrderSide]]="SELL",MIS[[#This Row],[VALUE]]-MIS[[#This Row],[LIVE_VALUE]],MIS[[#This Row],[LIVE_VALUE]]-MIS[[#This Row],[VALUE]])</f>
        <v>-10064.999999999876</v>
      </c>
      <c r="AH2976" t="str" cm="1">
        <f t="array" ref="AH2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6" t="str">
        <f>MIS[[#This Row],[TRADING SYMBOL]]</f>
        <v>SENSEX2552083300CE</v>
      </c>
      <c r="AJ2976" t="str">
        <f>IF(RIGHT(MIS[[#This Row],[Main/Hedge]],4)="MAIN","MAIN","HEDGE")</f>
        <v>MAIN</v>
      </c>
      <c r="AK2976" t="str" cm="1">
        <f t="array" ref="AK2976">_xlfn._xlws.FILTER(Table4[Column1],ISNUMBER(SEARCH(Table4[Column1],MIS[[#This Row],[OrderUniqueIdentifier]])),"")</f>
        <v>MS</v>
      </c>
    </row>
    <row r="2977" spans="1:37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>
        <f>_xlfn.XLOOKUP(MIS[[#This Row],[TRADING SYMBOL]],[1]Sheet1!$D:$D,[1]Sheet1!$C:$C)</f>
        <v>127.9</v>
      </c>
      <c r="AE2977">
        <f>MIS[[#This Row],[OrderAverageTradedPrice]]*MIS[[#This Row],[OrderQuantity]]</f>
        <v>41186.99999999992</v>
      </c>
      <c r="AF2977">
        <f>MIS[[#This Row],[LTP]]*MIS[[#This Row],[OrderQuantity]]</f>
        <v>28138</v>
      </c>
      <c r="AG2977">
        <f>IF(MIS[[#This Row],[OrderSide]]="SELL",MIS[[#This Row],[VALUE]]-MIS[[#This Row],[LIVE_VALUE]],MIS[[#This Row],[LIVE_VALUE]]-MIS[[#This Row],[VALUE]])</f>
        <v>-13048.99999999992</v>
      </c>
      <c r="AH2977" t="str" cm="1">
        <f t="array" ref="AH2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7" t="str">
        <f>MIS[[#This Row],[TRADING SYMBOL]]</f>
        <v>SENSEX2552081200PE</v>
      </c>
      <c r="AJ2977" t="str">
        <f>IF(RIGHT(MIS[[#This Row],[Main/Hedge]],4)="MAIN","MAIN","HEDGE")</f>
        <v>MAIN</v>
      </c>
      <c r="AK2977" t="str" cm="1">
        <f t="array" ref="AK2977">_xlfn._xlws.FILTER(Table4[Column1],ISNUMBER(SEARCH(Table4[Column1],MIS[[#This Row],[OrderUniqueIdentifier]])),"")</f>
        <v>MS</v>
      </c>
    </row>
    <row r="2978" spans="1:37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>
        <f>_xlfn.XLOOKUP(MIS[[#This Row],[TRADING SYMBOL]],[1]Sheet1!$D:$D,[1]Sheet1!$C:$C)</f>
        <v>118.35</v>
      </c>
      <c r="AE2978">
        <f>MIS[[#This Row],[OrderAverageTradedPrice]]*MIS[[#This Row],[OrderQuantity]]</f>
        <v>17220.99999999996</v>
      </c>
      <c r="AF2978">
        <f>MIS[[#This Row],[LTP]]*MIS[[#This Row],[OrderQuantity]]</f>
        <v>14202</v>
      </c>
      <c r="AG2978">
        <f>IF(MIS[[#This Row],[OrderSide]]="SELL",MIS[[#This Row],[VALUE]]-MIS[[#This Row],[LIVE_VALUE]],MIS[[#This Row],[LIVE_VALUE]]-MIS[[#This Row],[VALUE]])</f>
        <v>-3018.99999999996</v>
      </c>
      <c r="AH2978" t="str" cm="1">
        <f t="array" ref="AH2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8" t="str">
        <f>MIS[[#This Row],[TRADING SYMBOL]]</f>
        <v>SENSEX2552083400CE</v>
      </c>
      <c r="AJ2978" t="str">
        <f>IF(RIGHT(MIS[[#This Row],[Main/Hedge]],4)="MAIN","MAIN","HEDGE")</f>
        <v>MAIN</v>
      </c>
      <c r="AK2978" t="str" cm="1">
        <f t="array" ref="AK2978">_xlfn._xlws.FILTER(Table4[Column1],ISNUMBER(SEARCH(Table4[Column1],MIS[[#This Row],[OrderUniqueIdentifier]])),"")</f>
        <v>MS</v>
      </c>
    </row>
    <row r="2979" spans="1:37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>
        <f>_xlfn.XLOOKUP(MIS[[#This Row],[TRADING SYMBOL]],[1]Sheet1!$D:$D,[1]Sheet1!$C:$C)</f>
        <v>104.4</v>
      </c>
      <c r="AE2979">
        <f>MIS[[#This Row],[OrderAverageTradedPrice]]*MIS[[#This Row],[OrderQuantity]]</f>
        <v>15259.99999999992</v>
      </c>
      <c r="AF2979">
        <f>MIS[[#This Row],[LTP]]*MIS[[#This Row],[OrderQuantity]]</f>
        <v>12528</v>
      </c>
      <c r="AG2979">
        <f>IF(MIS[[#This Row],[OrderSide]]="SELL",MIS[[#This Row],[VALUE]]-MIS[[#This Row],[LIVE_VALUE]],MIS[[#This Row],[LIVE_VALUE]]-MIS[[#This Row],[VALUE]])</f>
        <v>-2731.99999999992</v>
      </c>
      <c r="AH2979" t="str" cm="1">
        <f t="array" ref="AH2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9" t="str">
        <f>MIS[[#This Row],[TRADING SYMBOL]]</f>
        <v>SENSEX2552083500CE</v>
      </c>
      <c r="AJ2979" t="str">
        <f>IF(RIGHT(MIS[[#This Row],[Main/Hedge]],4)="MAIN","MAIN","HEDGE")</f>
        <v>MAIN</v>
      </c>
      <c r="AK2979" t="str" cm="1">
        <f t="array" ref="AK2979">_xlfn._xlws.FILTER(Table4[Column1],ISNUMBER(SEARCH(Table4[Column1],MIS[[#This Row],[OrderUniqueIdentifier]])),"")</f>
        <v>MS</v>
      </c>
    </row>
    <row r="2980" spans="1:37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>
        <f>_xlfn.XLOOKUP(MIS[[#This Row],[TRADING SYMBOL]],[1]Sheet1!$D:$D,[1]Sheet1!$C:$C)</f>
        <v>139.94999999999999</v>
      </c>
      <c r="AE2980">
        <f>MIS[[#This Row],[OrderAverageTradedPrice]]*MIS[[#This Row],[OrderQuantity]]</f>
        <v>24459.99999999996</v>
      </c>
      <c r="AF2980">
        <f>MIS[[#This Row],[LTP]]*MIS[[#This Row],[OrderQuantity]]</f>
        <v>16794</v>
      </c>
      <c r="AG2980">
        <f>IF(MIS[[#This Row],[OrderSide]]="SELL",MIS[[#This Row],[VALUE]]-MIS[[#This Row],[LIVE_VALUE]],MIS[[#This Row],[LIVE_VALUE]]-MIS[[#This Row],[VALUE]])</f>
        <v>-7665.99999999996</v>
      </c>
      <c r="AH2980" t="str" cm="1">
        <f t="array" ref="AH2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0" t="str">
        <f>MIS[[#This Row],[TRADING SYMBOL]]</f>
        <v>SENSEX2552081300PE</v>
      </c>
      <c r="AJ2980" t="str">
        <f>IF(RIGHT(MIS[[#This Row],[Main/Hedge]],4)="MAIN","MAIN","HEDGE")</f>
        <v>MAIN</v>
      </c>
      <c r="AK2980" t="str" cm="1">
        <f t="array" ref="AK2980">_xlfn._xlws.FILTER(Table4[Column1],ISNUMBER(SEARCH(Table4[Column1],MIS[[#This Row],[OrderUniqueIdentifier]])),"")</f>
        <v>MS</v>
      </c>
    </row>
    <row r="2981" spans="1:37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>
        <f>_xlfn.XLOOKUP(MIS[[#This Row],[TRADING SYMBOL]],[1]Sheet1!$D:$D,[1]Sheet1!$C:$C)</f>
        <v>115.45</v>
      </c>
      <c r="AE2981">
        <f>MIS[[#This Row],[OrderAverageTradedPrice]]*MIS[[#This Row],[OrderQuantity]]</f>
        <v>20340</v>
      </c>
      <c r="AF2981">
        <f>MIS[[#This Row],[LTP]]*MIS[[#This Row],[OrderQuantity]]</f>
        <v>13854</v>
      </c>
      <c r="AG2981">
        <f>IF(MIS[[#This Row],[OrderSide]]="SELL",MIS[[#This Row],[VALUE]]-MIS[[#This Row],[LIVE_VALUE]],MIS[[#This Row],[LIVE_VALUE]]-MIS[[#This Row],[VALUE]])</f>
        <v>-6486</v>
      </c>
      <c r="AH2981" t="str" cm="1">
        <f t="array" ref="AH2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1" t="str">
        <f>MIS[[#This Row],[TRADING SYMBOL]]</f>
        <v>SENSEX2552081100PE</v>
      </c>
      <c r="AJ2981" t="str">
        <f>IF(RIGHT(MIS[[#This Row],[Main/Hedge]],4)="MAIN","MAIN","HEDGE")</f>
        <v>MAIN</v>
      </c>
      <c r="AK2981" t="str" cm="1">
        <f t="array" ref="AK2981">_xlfn._xlws.FILTER(Table4[Column1],ISNUMBER(SEARCH(Table4[Column1],MIS[[#This Row],[OrderUniqueIdentifier]])),"")</f>
        <v>MS</v>
      </c>
    </row>
    <row r="2982" spans="1:37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>
        <f>_xlfn.XLOOKUP(MIS[[#This Row],[TRADING SYMBOL]],[1]Sheet1!$D:$D,[1]Sheet1!$C:$C)</f>
        <v>104.4</v>
      </c>
      <c r="AE2982">
        <f>MIS[[#This Row],[OrderAverageTradedPrice]]*MIS[[#This Row],[OrderQuantity]]</f>
        <v>32907.999999999804</v>
      </c>
      <c r="AF2982">
        <f>MIS[[#This Row],[LTP]]*MIS[[#This Row],[OrderQuantity]]</f>
        <v>27144</v>
      </c>
      <c r="AG2982">
        <f>IF(MIS[[#This Row],[OrderSide]]="SELL",MIS[[#This Row],[VALUE]]-MIS[[#This Row],[LIVE_VALUE]],MIS[[#This Row],[LIVE_VALUE]]-MIS[[#This Row],[VALUE]])</f>
        <v>-5763.9999999998035</v>
      </c>
      <c r="AH2982" t="str" cm="1">
        <f t="array" ref="AH2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2" t="str">
        <f>MIS[[#This Row],[TRADING SYMBOL]]</f>
        <v>SENSEX2552083500CE</v>
      </c>
      <c r="AJ2982" t="str">
        <f>IF(RIGHT(MIS[[#This Row],[Main/Hedge]],4)="MAIN","MAIN","HEDGE")</f>
        <v>MAIN</v>
      </c>
      <c r="AK2982" t="str" cm="1">
        <f t="array" ref="AK2982">_xlfn._xlws.FILTER(Table4[Column1],ISNUMBER(SEARCH(Table4[Column1],MIS[[#This Row],[OrderUniqueIdentifier]])),"")</f>
        <v>MS</v>
      </c>
    </row>
    <row r="2983" spans="1:37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>
        <f>_xlfn.XLOOKUP(MIS[[#This Row],[TRADING SYMBOL]],[1]Sheet1!$D:$D,[1]Sheet1!$C:$C)</f>
        <v>139.94999999999999</v>
      </c>
      <c r="AE2983">
        <f>MIS[[#This Row],[OrderAverageTradedPrice]]*MIS[[#This Row],[OrderQuantity]]</f>
        <v>53274</v>
      </c>
      <c r="AF2983">
        <f>MIS[[#This Row],[LTP]]*MIS[[#This Row],[OrderQuantity]]</f>
        <v>36387</v>
      </c>
      <c r="AG2983">
        <f>IF(MIS[[#This Row],[OrderSide]]="SELL",MIS[[#This Row],[VALUE]]-MIS[[#This Row],[LIVE_VALUE]],MIS[[#This Row],[LIVE_VALUE]]-MIS[[#This Row],[VALUE]])</f>
        <v>-16887</v>
      </c>
      <c r="AH2983" t="str" cm="1">
        <f t="array" ref="AH2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3" t="str">
        <f>MIS[[#This Row],[TRADING SYMBOL]]</f>
        <v>SENSEX2552081300PE</v>
      </c>
      <c r="AJ2983" t="str">
        <f>IF(RIGHT(MIS[[#This Row],[Main/Hedge]],4)="MAIN","MAIN","HEDGE")</f>
        <v>MAIN</v>
      </c>
      <c r="AK2983" t="str" cm="1">
        <f t="array" ref="AK2983">_xlfn._xlws.FILTER(Table4[Column1],ISNUMBER(SEARCH(Table4[Column1],MIS[[#This Row],[OrderUniqueIdentifier]])),"")</f>
        <v>MS</v>
      </c>
    </row>
    <row r="2984" spans="1:37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>
        <f>_xlfn.XLOOKUP(MIS[[#This Row],[TRADING SYMBOL]],[1]Sheet1!$D:$D,[1]Sheet1!$C:$C)</f>
        <v>115.45</v>
      </c>
      <c r="AE2984">
        <f>MIS[[#This Row],[OrderAverageTradedPrice]]*MIS[[#This Row],[OrderQuantity]]</f>
        <v>43910.999999999862</v>
      </c>
      <c r="AF2984">
        <f>MIS[[#This Row],[LTP]]*MIS[[#This Row],[OrderQuantity]]</f>
        <v>30017</v>
      </c>
      <c r="AG2984">
        <f>IF(MIS[[#This Row],[OrderSide]]="SELL",MIS[[#This Row],[VALUE]]-MIS[[#This Row],[LIVE_VALUE]],MIS[[#This Row],[LIVE_VALUE]]-MIS[[#This Row],[VALUE]])</f>
        <v>-13893.999999999862</v>
      </c>
      <c r="AH2984" t="str" cm="1">
        <f t="array" ref="AH2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4" t="str">
        <f>MIS[[#This Row],[TRADING SYMBOL]]</f>
        <v>SENSEX2552081100PE</v>
      </c>
      <c r="AJ2984" t="str">
        <f>IF(RIGHT(MIS[[#This Row],[Main/Hedge]],4)="MAIN","MAIN","HEDGE")</f>
        <v>MAIN</v>
      </c>
      <c r="AK2984" t="str" cm="1">
        <f t="array" ref="AK2984">_xlfn._xlws.FILTER(Table4[Column1],ISNUMBER(SEARCH(Table4[Column1],MIS[[#This Row],[OrderUniqueIdentifier]])),"")</f>
        <v>MS</v>
      </c>
    </row>
    <row r="2985" spans="1:37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>
        <f>_xlfn.XLOOKUP(MIS[[#This Row],[TRADING SYMBOL]],[1]Sheet1!$D:$D,[1]Sheet1!$C:$C)</f>
        <v>127.9</v>
      </c>
      <c r="AE2985">
        <f>MIS[[#This Row],[OrderAverageTradedPrice]]*MIS[[#This Row],[OrderQuantity]]</f>
        <v>48371.999999999782</v>
      </c>
      <c r="AF2985">
        <f>MIS[[#This Row],[LTP]]*MIS[[#This Row],[OrderQuantity]]</f>
        <v>33254</v>
      </c>
      <c r="AG2985">
        <f>IF(MIS[[#This Row],[OrderSide]]="SELL",MIS[[#This Row],[VALUE]]-MIS[[#This Row],[LIVE_VALUE]],MIS[[#This Row],[LIVE_VALUE]]-MIS[[#This Row],[VALUE]])</f>
        <v>-15117.999999999782</v>
      </c>
      <c r="AH2985" t="str" cm="1">
        <f t="array" ref="AH2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5" t="str">
        <f>MIS[[#This Row],[TRADING SYMBOL]]</f>
        <v>SENSEX2552081200PE</v>
      </c>
      <c r="AJ2985" t="str">
        <f>IF(RIGHT(MIS[[#This Row],[Main/Hedge]],4)="MAIN","MAIN","HEDGE")</f>
        <v>MAIN</v>
      </c>
      <c r="AK2985" t="str" cm="1">
        <f t="array" ref="AK2985">_xlfn._xlws.FILTER(Table4[Column1],ISNUMBER(SEARCH(Table4[Column1],MIS[[#This Row],[OrderUniqueIdentifier]])),"")</f>
        <v>MS</v>
      </c>
    </row>
    <row r="2986" spans="1:37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>
        <f>_xlfn.XLOOKUP(MIS[[#This Row],[TRADING SYMBOL]],[1]Sheet1!$D:$D,[1]Sheet1!$C:$C)</f>
        <v>115.45</v>
      </c>
      <c r="AE2986">
        <f>MIS[[#This Row],[OrderAverageTradedPrice]]*MIS[[#This Row],[OrderQuantity]]</f>
        <v>6815</v>
      </c>
      <c r="AF2986">
        <f>MIS[[#This Row],[LTP]]*MIS[[#This Row],[OrderQuantity]]</f>
        <v>4618</v>
      </c>
      <c r="AG2986">
        <f>IF(MIS[[#This Row],[OrderSide]]="SELL",MIS[[#This Row],[VALUE]]-MIS[[#This Row],[LIVE_VALUE]],MIS[[#This Row],[LIVE_VALUE]]-MIS[[#This Row],[VALUE]])</f>
        <v>-2197</v>
      </c>
      <c r="AH2986" t="str" cm="1">
        <f t="array" ref="AH2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6" t="str">
        <f>MIS[[#This Row],[TRADING SYMBOL]]</f>
        <v>SENSEX2552081100PE</v>
      </c>
      <c r="AJ2986" t="str">
        <f>IF(RIGHT(MIS[[#This Row],[Main/Hedge]],4)="MAIN","MAIN","HEDGE")</f>
        <v>MAIN</v>
      </c>
      <c r="AK2986" t="str" cm="1">
        <f t="array" ref="AK2986">_xlfn._xlws.FILTER(Table4[Column1],ISNUMBER(SEARCH(Table4[Column1],MIS[[#This Row],[OrderUniqueIdentifier]])),"")</f>
        <v>MS</v>
      </c>
    </row>
    <row r="2987" spans="1:37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>
        <f>_xlfn.XLOOKUP(MIS[[#This Row],[TRADING SYMBOL]],[1]Sheet1!$D:$D,[1]Sheet1!$C:$C)</f>
        <v>127.9</v>
      </c>
      <c r="AE2987">
        <f>MIS[[#This Row],[OrderAverageTradedPrice]]*MIS[[#This Row],[OrderQuantity]]</f>
        <v>7463</v>
      </c>
      <c r="AF2987">
        <f>MIS[[#This Row],[LTP]]*MIS[[#This Row],[OrderQuantity]]</f>
        <v>5116</v>
      </c>
      <c r="AG2987">
        <f>IF(MIS[[#This Row],[OrderSide]]="SELL",MIS[[#This Row],[VALUE]]-MIS[[#This Row],[LIVE_VALUE]],MIS[[#This Row],[LIVE_VALUE]]-MIS[[#This Row],[VALUE]])</f>
        <v>-2347</v>
      </c>
      <c r="AH2987" t="str" cm="1">
        <f t="array" ref="AH2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7" t="str">
        <f>MIS[[#This Row],[TRADING SYMBOL]]</f>
        <v>SENSEX2552081200PE</v>
      </c>
      <c r="AJ2987" t="str">
        <f>IF(RIGHT(MIS[[#This Row],[Main/Hedge]],4)="MAIN","MAIN","HEDGE")</f>
        <v>MAIN</v>
      </c>
      <c r="AK2987" t="str" cm="1">
        <f t="array" ref="AK2987">_xlfn._xlws.FILTER(Table4[Column1],ISNUMBER(SEARCH(Table4[Column1],MIS[[#This Row],[OrderUniqueIdentifier]])),"")</f>
        <v>MS</v>
      </c>
    </row>
    <row r="2988" spans="1:37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>
        <f>_xlfn.XLOOKUP(MIS[[#This Row],[TRADING SYMBOL]],[1]Sheet1!$D:$D,[1]Sheet1!$C:$C)</f>
        <v>127.9</v>
      </c>
      <c r="AE2988">
        <f>MIS[[#This Row],[OrderAverageTradedPrice]]*MIS[[#This Row],[OrderQuantity]]</f>
        <v>3733</v>
      </c>
      <c r="AF2988">
        <f>MIS[[#This Row],[LTP]]*MIS[[#This Row],[OrderQuantity]]</f>
        <v>2558</v>
      </c>
      <c r="AG2988">
        <f>IF(MIS[[#This Row],[OrderSide]]="SELL",MIS[[#This Row],[VALUE]]-MIS[[#This Row],[LIVE_VALUE]],MIS[[#This Row],[LIVE_VALUE]]-MIS[[#This Row],[VALUE]])</f>
        <v>-1175</v>
      </c>
      <c r="AH2988" t="str" cm="1">
        <f t="array" ref="AH2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8" t="str">
        <f>MIS[[#This Row],[TRADING SYMBOL]]</f>
        <v>SENSEX2552081200PE</v>
      </c>
      <c r="AJ2988" t="str">
        <f>IF(RIGHT(MIS[[#This Row],[Main/Hedge]],4)="MAIN","MAIN","HEDGE")</f>
        <v>MAIN</v>
      </c>
      <c r="AK2988" t="str" cm="1">
        <f t="array" ref="AK2988">_xlfn._xlws.FILTER(Table4[Column1],ISNUMBER(SEARCH(Table4[Column1],MIS[[#This Row],[OrderUniqueIdentifier]])),"")</f>
        <v>MS</v>
      </c>
    </row>
    <row r="2989" spans="1:37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>
        <f>_xlfn.XLOOKUP(MIS[[#This Row],[TRADING SYMBOL]],[1]Sheet1!$D:$D,[1]Sheet1!$C:$C)</f>
        <v>118.35</v>
      </c>
      <c r="AE2989">
        <f>MIS[[#This Row],[OrderAverageTradedPrice]]*MIS[[#This Row],[OrderQuantity]]</f>
        <v>52018.99999999992</v>
      </c>
      <c r="AF2989">
        <f>MIS[[#This Row],[LTP]]*MIS[[#This Row],[OrderQuantity]]</f>
        <v>42606</v>
      </c>
      <c r="AG2989">
        <f>IF(MIS[[#This Row],[OrderSide]]="SELL",MIS[[#This Row],[VALUE]]-MIS[[#This Row],[LIVE_VALUE]],MIS[[#This Row],[LIVE_VALUE]]-MIS[[#This Row],[VALUE]])</f>
        <v>-9412.99999999992</v>
      </c>
      <c r="AH2989" t="str" cm="1">
        <f t="array" ref="AH2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9" t="str">
        <f>MIS[[#This Row],[TRADING SYMBOL]]</f>
        <v>SENSEX2552083400CE</v>
      </c>
      <c r="AJ2989" t="str">
        <f>IF(RIGHT(MIS[[#This Row],[Main/Hedge]],4)="MAIN","MAIN","HEDGE")</f>
        <v>MAIN</v>
      </c>
      <c r="AK2989" t="str" cm="1">
        <f t="array" ref="AK2989">_xlfn._xlws.FILTER(Table4[Column1],ISNUMBER(SEARCH(Table4[Column1],MIS[[#This Row],[OrderUniqueIdentifier]])),"")</f>
        <v>MS</v>
      </c>
    </row>
    <row r="2990" spans="1:37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>
        <f>_xlfn.XLOOKUP(MIS[[#This Row],[TRADING SYMBOL]],[1]Sheet1!$D:$D,[1]Sheet1!$C:$C)</f>
        <v>104.4</v>
      </c>
      <c r="AE2990">
        <f>MIS[[#This Row],[OrderAverageTradedPrice]]*MIS[[#This Row],[OrderQuantity]]</f>
        <v>45565.99999999992</v>
      </c>
      <c r="AF2990">
        <f>MIS[[#This Row],[LTP]]*MIS[[#This Row],[OrderQuantity]]</f>
        <v>37584</v>
      </c>
      <c r="AG2990">
        <f>IF(MIS[[#This Row],[OrderSide]]="SELL",MIS[[#This Row],[VALUE]]-MIS[[#This Row],[LIVE_VALUE]],MIS[[#This Row],[LIVE_VALUE]]-MIS[[#This Row],[VALUE]])</f>
        <v>-7981.99999999992</v>
      </c>
      <c r="AH2990" t="str" cm="1">
        <f t="array" ref="AH2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0" t="str">
        <f>MIS[[#This Row],[TRADING SYMBOL]]</f>
        <v>SENSEX2552083500CE</v>
      </c>
      <c r="AJ2990" t="str">
        <f>IF(RIGHT(MIS[[#This Row],[Main/Hedge]],4)="MAIN","MAIN","HEDGE")</f>
        <v>MAIN</v>
      </c>
      <c r="AK2990" t="str" cm="1">
        <f t="array" ref="AK2990">_xlfn._xlws.FILTER(Table4[Column1],ISNUMBER(SEARCH(Table4[Column1],MIS[[#This Row],[OrderUniqueIdentifier]])),"")</f>
        <v>MS</v>
      </c>
    </row>
    <row r="2991" spans="1:37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>
        <f>_xlfn.XLOOKUP(MIS[[#This Row],[TRADING SYMBOL]],[1]Sheet1!$D:$D,[1]Sheet1!$C:$C)</f>
        <v>139.94999999999999</v>
      </c>
      <c r="AE2991">
        <f>MIS[[#This Row],[OrderAverageTradedPrice]]*MIS[[#This Row],[OrderQuantity]]</f>
        <v>73492.999999999927</v>
      </c>
      <c r="AF2991">
        <f>MIS[[#This Row],[LTP]]*MIS[[#This Row],[OrderQuantity]]</f>
        <v>50381.999999999993</v>
      </c>
      <c r="AG2991">
        <f>IF(MIS[[#This Row],[OrderSide]]="SELL",MIS[[#This Row],[VALUE]]-MIS[[#This Row],[LIVE_VALUE]],MIS[[#This Row],[LIVE_VALUE]]-MIS[[#This Row],[VALUE]])</f>
        <v>-23110.999999999935</v>
      </c>
      <c r="AH2991" t="str" cm="1">
        <f t="array" ref="AH2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1" t="str">
        <f>MIS[[#This Row],[TRADING SYMBOL]]</f>
        <v>SENSEX2552081300PE</v>
      </c>
      <c r="AJ2991" t="str">
        <f>IF(RIGHT(MIS[[#This Row],[Main/Hedge]],4)="MAIN","MAIN","HEDGE")</f>
        <v>MAIN</v>
      </c>
      <c r="AK2991" t="str" cm="1">
        <f t="array" ref="AK2991">_xlfn._xlws.FILTER(Table4[Column1],ISNUMBER(SEARCH(Table4[Column1],MIS[[#This Row],[OrderUniqueIdentifier]])),"")</f>
        <v>MS</v>
      </c>
    </row>
    <row r="2992" spans="1:37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>
        <f>_xlfn.XLOOKUP(MIS[[#This Row],[TRADING SYMBOL]],[1]Sheet1!$D:$D,[1]Sheet1!$C:$C)</f>
        <v>115.45</v>
      </c>
      <c r="AE2992">
        <f>MIS[[#This Row],[OrderAverageTradedPrice]]*MIS[[#This Row],[OrderQuantity]]</f>
        <v>61058.999999999884</v>
      </c>
      <c r="AF2992">
        <f>MIS[[#This Row],[LTP]]*MIS[[#This Row],[OrderQuantity]]</f>
        <v>41562</v>
      </c>
      <c r="AG2992">
        <f>IF(MIS[[#This Row],[OrderSide]]="SELL",MIS[[#This Row],[VALUE]]-MIS[[#This Row],[LIVE_VALUE]],MIS[[#This Row],[LIVE_VALUE]]-MIS[[#This Row],[VALUE]])</f>
        <v>-19496.999999999884</v>
      </c>
      <c r="AH2992" t="str" cm="1">
        <f t="array" ref="AH2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2" t="str">
        <f>MIS[[#This Row],[TRADING SYMBOL]]</f>
        <v>SENSEX2552081100PE</v>
      </c>
      <c r="AJ2992" t="str">
        <f>IF(RIGHT(MIS[[#This Row],[Main/Hedge]],4)="MAIN","MAIN","HEDGE")</f>
        <v>MAIN</v>
      </c>
      <c r="AK2992" t="str" cm="1">
        <f t="array" ref="AK2992">_xlfn._xlws.FILTER(Table4[Column1],ISNUMBER(SEARCH(Table4[Column1],MIS[[#This Row],[OrderUniqueIdentifier]])),"")</f>
        <v>MS</v>
      </c>
    </row>
    <row r="2993" spans="1:37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>
        <f>_xlfn.XLOOKUP(MIS[[#This Row],[TRADING SYMBOL]],[1]Sheet1!$D:$D,[1]Sheet1!$C:$C)</f>
        <v>127.9</v>
      </c>
      <c r="AE2993">
        <f>MIS[[#This Row],[OrderAverageTradedPrice]]*MIS[[#This Row],[OrderQuantity]]</f>
        <v>22308.99999999996</v>
      </c>
      <c r="AF2993">
        <f>MIS[[#This Row],[LTP]]*MIS[[#This Row],[OrderQuantity]]</f>
        <v>15348</v>
      </c>
      <c r="AG2993">
        <f>IF(MIS[[#This Row],[OrderSide]]="SELL",MIS[[#This Row],[VALUE]]-MIS[[#This Row],[LIVE_VALUE]],MIS[[#This Row],[LIVE_VALUE]]-MIS[[#This Row],[VALUE]])</f>
        <v>-6960.99999999996</v>
      </c>
      <c r="AH2993" t="str" cm="1">
        <f t="array" ref="AH2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3" t="str">
        <f>MIS[[#This Row],[TRADING SYMBOL]]</f>
        <v>SENSEX2552081200PE</v>
      </c>
      <c r="AJ2993" t="str">
        <f>IF(RIGHT(MIS[[#This Row],[Main/Hedge]],4)="MAIN","MAIN","HEDGE")</f>
        <v>MAIN</v>
      </c>
      <c r="AK2993" t="str" cm="1">
        <f t="array" ref="AK2993">_xlfn._xlws.FILTER(Table4[Column1],ISNUMBER(SEARCH(Table4[Column1],MIS[[#This Row],[OrderUniqueIdentifier]])),"")</f>
        <v>MS</v>
      </c>
    </row>
    <row r="2994" spans="1:37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>
        <f>_xlfn.XLOOKUP(MIS[[#This Row],[TRADING SYMBOL]],[1]Sheet1!$D:$D,[1]Sheet1!$C:$C)</f>
        <v>127.9</v>
      </c>
      <c r="AE2994">
        <f>MIS[[#This Row],[OrderAverageTradedPrice]]*MIS[[#This Row],[OrderQuantity]]</f>
        <v>66926.999999999884</v>
      </c>
      <c r="AF2994">
        <f>MIS[[#This Row],[LTP]]*MIS[[#This Row],[OrderQuantity]]</f>
        <v>46044</v>
      </c>
      <c r="AG2994">
        <f>IF(MIS[[#This Row],[OrderSide]]="SELL",MIS[[#This Row],[VALUE]]-MIS[[#This Row],[LIVE_VALUE]],MIS[[#This Row],[LIVE_VALUE]]-MIS[[#This Row],[VALUE]])</f>
        <v>-20882.999999999884</v>
      </c>
      <c r="AH2994" t="str" cm="1">
        <f t="array" ref="AH2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4" t="str">
        <f>MIS[[#This Row],[TRADING SYMBOL]]</f>
        <v>SENSEX2552081200PE</v>
      </c>
      <c r="AJ2994" t="str">
        <f>IF(RIGHT(MIS[[#This Row],[Main/Hedge]],4)="MAIN","MAIN","HEDGE")</f>
        <v>MAIN</v>
      </c>
      <c r="AK2994" t="str" cm="1">
        <f t="array" ref="AK2994">_xlfn._xlws.FILTER(Table4[Column1],ISNUMBER(SEARCH(Table4[Column1],MIS[[#This Row],[OrderUniqueIdentifier]])),"")</f>
        <v>MS</v>
      </c>
    </row>
    <row r="2995" spans="1:37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>
        <f>_xlfn.XLOOKUP(MIS[[#This Row],[TRADING SYMBOL]],[1]Sheet1!$D:$D,[1]Sheet1!$C:$C)</f>
        <v>37.299999999999997</v>
      </c>
      <c r="AE2995">
        <f>MIS[[#This Row],[OrderAverageTradedPrice]]*MIS[[#This Row],[OrderQuantity]]</f>
        <v>9663.75</v>
      </c>
      <c r="AF2995">
        <f>MIS[[#This Row],[LTP]]*MIS[[#This Row],[OrderQuantity]]</f>
        <v>8392.5</v>
      </c>
      <c r="AG2995">
        <f>IF(MIS[[#This Row],[OrderSide]]="SELL",MIS[[#This Row],[VALUE]]-MIS[[#This Row],[LIVE_VALUE]],MIS[[#This Row],[LIVE_VALUE]]-MIS[[#This Row],[VALUE]])</f>
        <v>-1271.25</v>
      </c>
      <c r="AH2995" t="str" cm="1">
        <f t="array" ref="AH2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5" t="str">
        <f>MIS[[#This Row],[TRADING SYMBOL]]</f>
        <v>NIFTY2552225500CE</v>
      </c>
      <c r="AJ2995" t="str">
        <f>IF(RIGHT(MIS[[#This Row],[Main/Hedge]],4)="MAIN","MAIN","HEDGE")</f>
        <v>HEDGE</v>
      </c>
      <c r="AK2995" t="str" cm="1">
        <f t="array" ref="AK2995">_xlfn._xlws.FILTER(Table4[Column1],ISNUMBER(SEARCH(Table4[Column1],MIS[[#This Row],[OrderUniqueIdentifier]])),"")</f>
        <v>NOTREND</v>
      </c>
    </row>
    <row r="2996" spans="1:37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>
        <f>_xlfn.XLOOKUP(MIS[[#This Row],[TRADING SYMBOL]],[1]Sheet1!$D:$D,[1]Sheet1!$C:$C)</f>
        <v>68.95</v>
      </c>
      <c r="AE2996">
        <f>MIS[[#This Row],[OrderAverageTradedPrice]]*MIS[[#This Row],[OrderQuantity]]</f>
        <v>6913</v>
      </c>
      <c r="AF2996">
        <f>MIS[[#This Row],[LTP]]*MIS[[#This Row],[OrderQuantity]]</f>
        <v>5516</v>
      </c>
      <c r="AG2996">
        <f>IF(MIS[[#This Row],[OrderSide]]="SELL",MIS[[#This Row],[VALUE]]-MIS[[#This Row],[LIVE_VALUE]],MIS[[#This Row],[LIVE_VALUE]]-MIS[[#This Row],[VALUE]])</f>
        <v>-1397</v>
      </c>
      <c r="AH2996" t="str" cm="1">
        <f t="array" ref="AH2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6" t="str">
        <f>MIS[[#This Row],[TRADING SYMBOL]]</f>
        <v>SENSEX2552083800CE</v>
      </c>
      <c r="AJ2996" t="str">
        <f>IF(RIGHT(MIS[[#This Row],[Main/Hedge]],4)="MAIN","MAIN","HEDGE")</f>
        <v>HEDGE</v>
      </c>
      <c r="AK2996" t="str" cm="1">
        <f t="array" ref="AK2996">_xlfn._xlws.FILTER(Table4[Column1],ISNUMBER(SEARCH(Table4[Column1],MIS[[#This Row],[OrderUniqueIdentifier]])),"")</f>
        <v>NOTREND</v>
      </c>
    </row>
    <row r="2997" spans="1:37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>
        <f>_xlfn.XLOOKUP(MIS[[#This Row],[TRADING SYMBOL]],[1]Sheet1!$D:$D,[1]Sheet1!$C:$C)</f>
        <v>3.15</v>
      </c>
      <c r="AE2997">
        <f>MIS[[#This Row],[OrderAverageTradedPrice]]*MIS[[#This Row],[OrderQuantity]]</f>
        <v>1620</v>
      </c>
      <c r="AF2997">
        <f>MIS[[#This Row],[LTP]]*MIS[[#This Row],[OrderQuantity]]</f>
        <v>1417.5</v>
      </c>
      <c r="AG2997">
        <f>IF(MIS[[#This Row],[OrderSide]]="SELL",MIS[[#This Row],[VALUE]]-MIS[[#This Row],[LIVE_VALUE]],MIS[[#This Row],[LIVE_VALUE]]-MIS[[#This Row],[VALUE]])</f>
        <v>-202.5</v>
      </c>
      <c r="AH2997" t="str" cm="1">
        <f t="array" ref="AH2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7" t="str">
        <f>MIS[[#This Row],[TRADING SYMBOL]]</f>
        <v>NIFTY2552226300CE</v>
      </c>
      <c r="AJ2997" t="str">
        <f>IF(RIGHT(MIS[[#This Row],[Main/Hedge]],4)="MAIN","MAIN","HEDGE")</f>
        <v>HEDGE</v>
      </c>
      <c r="AK2997" t="str" cm="1">
        <f t="array" ref="AK2997">_xlfn._xlws.FILTER(Table4[Column1],ISNUMBER(SEARCH(Table4[Column1],MIS[[#This Row],[OrderUniqueIdentifier]])),"")</f>
        <v>NOTREND</v>
      </c>
    </row>
    <row r="2998" spans="1:37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>
        <f>_xlfn.XLOOKUP(MIS[[#This Row],[TRADING SYMBOL]],[1]Sheet1!$D:$D,[1]Sheet1!$C:$C)</f>
        <v>17.8</v>
      </c>
      <c r="AE2998">
        <f>MIS[[#This Row],[OrderAverageTradedPrice]]*MIS[[#This Row],[OrderQuantity]]</f>
        <v>3346.9999999999923</v>
      </c>
      <c r="AF2998">
        <f>MIS[[#This Row],[LTP]]*MIS[[#This Row],[OrderQuantity]]</f>
        <v>2492</v>
      </c>
      <c r="AG2998">
        <f>IF(MIS[[#This Row],[OrderSide]]="SELL",MIS[[#This Row],[VALUE]]-MIS[[#This Row],[LIVE_VALUE]],MIS[[#This Row],[LIVE_VALUE]]-MIS[[#This Row],[VALUE]])</f>
        <v>-854.99999999999227</v>
      </c>
      <c r="AH2998" t="str" cm="1">
        <f t="array" ref="AH2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8" t="str">
        <f>MIS[[#This Row],[TRADING SYMBOL]]</f>
        <v>SENSEX2552084800CE</v>
      </c>
      <c r="AJ2998" t="str">
        <f>IF(RIGHT(MIS[[#This Row],[Main/Hedge]],4)="MAIN","MAIN","HEDGE")</f>
        <v>HEDGE</v>
      </c>
      <c r="AK2998" t="str" cm="1">
        <f t="array" ref="AK2998">_xlfn._xlws.FILTER(Table4[Column1],ISNUMBER(SEARCH(Table4[Column1],MIS[[#This Row],[OrderUniqueIdentifier]])),"")</f>
        <v>NOTREND</v>
      </c>
    </row>
    <row r="2999" spans="1:37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>
        <f>_xlfn.XLOOKUP(MIS[[#This Row],[TRADING SYMBOL]],[1]Sheet1!$D:$D,[1]Sheet1!$C:$C)</f>
        <v>8.1999999999999993</v>
      </c>
      <c r="AE2999">
        <f>MIS[[#This Row],[OrderAverageTradedPrice]]*MIS[[#This Row],[OrderQuantity]]</f>
        <v>4882.5</v>
      </c>
      <c r="AF2999">
        <f>MIS[[#This Row],[LTP]]*MIS[[#This Row],[OrderQuantity]]</f>
        <v>3689.9999999999995</v>
      </c>
      <c r="AG2999">
        <f>IF(MIS[[#This Row],[OrderSide]]="SELL",MIS[[#This Row],[VALUE]]-MIS[[#This Row],[LIVE_VALUE]],MIS[[#This Row],[LIVE_VALUE]]-MIS[[#This Row],[VALUE]])</f>
        <v>-1192.5000000000005</v>
      </c>
      <c r="AH2999" t="str" cm="1">
        <f t="array" ref="AH2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9" t="str">
        <f>MIS[[#This Row],[TRADING SYMBOL]]</f>
        <v>NIFTY2552223700PE</v>
      </c>
      <c r="AJ2999" t="str">
        <f>IF(RIGHT(MIS[[#This Row],[Main/Hedge]],4)="MAIN","MAIN","HEDGE")</f>
        <v>HEDGE</v>
      </c>
      <c r="AK2999" t="str" cm="1">
        <f t="array" ref="AK2999">_xlfn._xlws.FILTER(Table4[Column1],ISNUMBER(SEARCH(Table4[Column1],MIS[[#This Row],[OrderUniqueIdentifier]])),"")</f>
        <v>NOTREND</v>
      </c>
    </row>
    <row r="3000" spans="1:37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>
        <f>_xlfn.XLOOKUP(MIS[[#This Row],[TRADING SYMBOL]],[1]Sheet1!$D:$D,[1]Sheet1!$C:$C)</f>
        <v>85.95</v>
      </c>
      <c r="AE3000">
        <f>MIS[[#This Row],[OrderAverageTradedPrice]]*MIS[[#This Row],[OrderQuantity]]</f>
        <v>9128</v>
      </c>
      <c r="AF3000">
        <f>MIS[[#This Row],[LTP]]*MIS[[#This Row],[OrderQuantity]]</f>
        <v>6876</v>
      </c>
      <c r="AG3000">
        <f>IF(MIS[[#This Row],[OrderSide]]="SELL",MIS[[#This Row],[VALUE]]-MIS[[#This Row],[LIVE_VALUE]],MIS[[#This Row],[LIVE_VALUE]]-MIS[[#This Row],[VALUE]])</f>
        <v>-2252</v>
      </c>
      <c r="AH3000" t="str" cm="1">
        <f t="array" ref="AH3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0" t="str">
        <f>MIS[[#This Row],[TRADING SYMBOL]]</f>
        <v>SENSEX2552080800PE</v>
      </c>
      <c r="AJ3000" t="str">
        <f>IF(RIGHT(MIS[[#This Row],[Main/Hedge]],4)="MAIN","MAIN","HEDGE")</f>
        <v>HEDGE</v>
      </c>
      <c r="AK3000" t="str" cm="1">
        <f t="array" ref="AK3000">_xlfn._xlws.FILTER(Table4[Column1],ISNUMBER(SEARCH(Table4[Column1],MIS[[#This Row],[OrderUniqueIdentifier]])),"")</f>
        <v>NOTREND</v>
      </c>
    </row>
    <row r="3001" spans="1:37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>
        <f>_xlfn.XLOOKUP(MIS[[#This Row],[TRADING SYMBOL]],[1]Sheet1!$D:$D,[1]Sheet1!$C:$C)</f>
        <v>32.799999999999997</v>
      </c>
      <c r="AE3001">
        <f>MIS[[#This Row],[OrderAverageTradedPrice]]*MIS[[#This Row],[OrderQuantity]]</f>
        <v>6909</v>
      </c>
      <c r="AF3001">
        <f>MIS[[#This Row],[LTP]]*MIS[[#This Row],[OrderQuantity]]</f>
        <v>4592</v>
      </c>
      <c r="AG3001">
        <f>IF(MIS[[#This Row],[OrderSide]]="SELL",MIS[[#This Row],[VALUE]]-MIS[[#This Row],[LIVE_VALUE]],MIS[[#This Row],[LIVE_VALUE]]-MIS[[#This Row],[VALUE]])</f>
        <v>-2317</v>
      </c>
      <c r="AH3001" t="str" cm="1">
        <f t="array" ref="AH3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1" t="str">
        <f>MIS[[#This Row],[TRADING SYMBOL]]</f>
        <v>SENSEX2552079800PE</v>
      </c>
      <c r="AJ3001" t="str">
        <f>IF(RIGHT(MIS[[#This Row],[Main/Hedge]],4)="MAIN","MAIN","HEDGE")</f>
        <v>HEDGE</v>
      </c>
      <c r="AK3001" t="str" cm="1">
        <f t="array" ref="AK3001">_xlfn._xlws.FILTER(Table4[Column1],ISNUMBER(SEARCH(Table4[Column1],MIS[[#This Row],[OrderUniqueIdentifier]])),"")</f>
        <v>NOTREND</v>
      </c>
    </row>
    <row r="3002" spans="1:37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>
        <f>_xlfn.XLOOKUP(MIS[[#This Row],[TRADING SYMBOL]],[1]Sheet1!$D:$D,[1]Sheet1!$C:$C)</f>
        <v>68.95</v>
      </c>
      <c r="AE3002">
        <f>MIS[[#This Row],[OrderAverageTradedPrice]]*MIS[[#This Row],[OrderQuantity]]</f>
        <v>17618</v>
      </c>
      <c r="AF3002">
        <f>MIS[[#This Row],[LTP]]*MIS[[#This Row],[OrderQuantity]]</f>
        <v>13790</v>
      </c>
      <c r="AG3002">
        <f>IF(MIS[[#This Row],[OrderSide]]="SELL",MIS[[#This Row],[VALUE]]-MIS[[#This Row],[LIVE_VALUE]],MIS[[#This Row],[LIVE_VALUE]]-MIS[[#This Row],[VALUE]])</f>
        <v>-3828</v>
      </c>
      <c r="AH3002" t="str" cm="1">
        <f t="array" ref="AH3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2" t="str">
        <f>MIS[[#This Row],[TRADING SYMBOL]]</f>
        <v>SENSEX2552083800CE</v>
      </c>
      <c r="AJ3002" t="str">
        <f>IF(RIGHT(MIS[[#This Row],[Main/Hedge]],4)="MAIN","MAIN","HEDGE")</f>
        <v>HEDGE</v>
      </c>
      <c r="AK3002" t="str" cm="1">
        <f t="array" ref="AK3002">_xlfn._xlws.FILTER(Table4[Column1],ISNUMBER(SEARCH(Table4[Column1],MIS[[#This Row],[OrderUniqueIdentifier]])),"")</f>
        <v>NOTREND</v>
      </c>
    </row>
    <row r="3003" spans="1:37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>
        <f>_xlfn.XLOOKUP(MIS[[#This Row],[TRADING SYMBOL]],[1]Sheet1!$D:$D,[1]Sheet1!$C:$C)</f>
        <v>3.15</v>
      </c>
      <c r="AE3003">
        <f>MIS[[#This Row],[OrderAverageTradedPrice]]*MIS[[#This Row],[OrderQuantity]]</f>
        <v>266.25</v>
      </c>
      <c r="AF3003">
        <f>MIS[[#This Row],[LTP]]*MIS[[#This Row],[OrderQuantity]]</f>
        <v>236.25</v>
      </c>
      <c r="AG3003">
        <f>IF(MIS[[#This Row],[OrderSide]]="SELL",MIS[[#This Row],[VALUE]]-MIS[[#This Row],[LIVE_VALUE]],MIS[[#This Row],[LIVE_VALUE]]-MIS[[#This Row],[VALUE]])</f>
        <v>-30</v>
      </c>
      <c r="AH3003" t="str" cm="1">
        <f t="array" ref="AH3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3" t="str">
        <f>MIS[[#This Row],[TRADING SYMBOL]]</f>
        <v>NIFTY2552226300CE</v>
      </c>
      <c r="AJ3003" t="str">
        <f>IF(RIGHT(MIS[[#This Row],[Main/Hedge]],4)="MAIN","MAIN","HEDGE")</f>
        <v>HEDGE</v>
      </c>
      <c r="AK3003" t="str" cm="1">
        <f t="array" ref="AK3003">_xlfn._xlws.FILTER(Table4[Column1],ISNUMBER(SEARCH(Table4[Column1],MIS[[#This Row],[OrderUniqueIdentifier]])),"")</f>
        <v>NOTREND</v>
      </c>
    </row>
    <row r="3004" spans="1:37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>
        <f>_xlfn.XLOOKUP(MIS[[#This Row],[TRADING SYMBOL]],[1]Sheet1!$D:$D,[1]Sheet1!$C:$C)</f>
        <v>85.95</v>
      </c>
      <c r="AE3004">
        <f>MIS[[#This Row],[OrderAverageTradedPrice]]*MIS[[#This Row],[OrderQuantity]]</f>
        <v>23066</v>
      </c>
      <c r="AF3004">
        <f>MIS[[#This Row],[LTP]]*MIS[[#This Row],[OrderQuantity]]</f>
        <v>17190</v>
      </c>
      <c r="AG3004">
        <f>IF(MIS[[#This Row],[OrderSide]]="SELL",MIS[[#This Row],[VALUE]]-MIS[[#This Row],[LIVE_VALUE]],MIS[[#This Row],[LIVE_VALUE]]-MIS[[#This Row],[VALUE]])</f>
        <v>-5876</v>
      </c>
      <c r="AH3004" t="str" cm="1">
        <f t="array" ref="AH3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4" t="str">
        <f>MIS[[#This Row],[TRADING SYMBOL]]</f>
        <v>SENSEX2552080800PE</v>
      </c>
      <c r="AJ3004" t="str">
        <f>IF(RIGHT(MIS[[#This Row],[Main/Hedge]],4)="MAIN","MAIN","HEDGE")</f>
        <v>HEDGE</v>
      </c>
      <c r="AK3004" t="str" cm="1">
        <f t="array" ref="AK3004">_xlfn._xlws.FILTER(Table4[Column1],ISNUMBER(SEARCH(Table4[Column1],MIS[[#This Row],[OrderUniqueIdentifier]])),"")</f>
        <v>NOTREND</v>
      </c>
    </row>
    <row r="3005" spans="1:37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>
        <f>_xlfn.XLOOKUP(MIS[[#This Row],[TRADING SYMBOL]],[1]Sheet1!$D:$D,[1]Sheet1!$C:$C)</f>
        <v>8.1999999999999993</v>
      </c>
      <c r="AE3005">
        <f>MIS[[#This Row],[OrderAverageTradedPrice]]*MIS[[#This Row],[OrderQuantity]]</f>
        <v>810</v>
      </c>
      <c r="AF3005">
        <f>MIS[[#This Row],[LTP]]*MIS[[#This Row],[OrderQuantity]]</f>
        <v>615</v>
      </c>
      <c r="AG3005">
        <f>IF(MIS[[#This Row],[OrderSide]]="SELL",MIS[[#This Row],[VALUE]]-MIS[[#This Row],[LIVE_VALUE]],MIS[[#This Row],[LIVE_VALUE]]-MIS[[#This Row],[VALUE]])</f>
        <v>-195</v>
      </c>
      <c r="AH3005" t="str" cm="1">
        <f t="array" ref="AH3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5" t="str">
        <f>MIS[[#This Row],[TRADING SYMBOL]]</f>
        <v>NIFTY2552223700PE</v>
      </c>
      <c r="AJ3005" t="str">
        <f>IF(RIGHT(MIS[[#This Row],[Main/Hedge]],4)="MAIN","MAIN","HEDGE")</f>
        <v>HEDGE</v>
      </c>
      <c r="AK3005" t="str" cm="1">
        <f t="array" ref="AK3005">_xlfn._xlws.FILTER(Table4[Column1],ISNUMBER(SEARCH(Table4[Column1],MIS[[#This Row],[OrderUniqueIdentifier]])),"")</f>
        <v>NOTREND</v>
      </c>
    </row>
    <row r="3006" spans="1:37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>
        <f>_xlfn.XLOOKUP(MIS[[#This Row],[TRADING SYMBOL]],[1]Sheet1!$D:$D,[1]Sheet1!$C:$C)</f>
        <v>17.8</v>
      </c>
      <c r="AE3006">
        <f>MIS[[#This Row],[OrderAverageTradedPrice]]*MIS[[#This Row],[OrderQuantity]]</f>
        <v>972</v>
      </c>
      <c r="AF3006">
        <f>MIS[[#This Row],[LTP]]*MIS[[#This Row],[OrderQuantity]]</f>
        <v>712</v>
      </c>
      <c r="AG3006">
        <f>IF(MIS[[#This Row],[OrderSide]]="SELL",MIS[[#This Row],[VALUE]]-MIS[[#This Row],[LIVE_VALUE]],MIS[[#This Row],[LIVE_VALUE]]-MIS[[#This Row],[VALUE]])</f>
        <v>-260</v>
      </c>
      <c r="AH3006" t="str" cm="1">
        <f t="array" ref="AH3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6" t="str">
        <f>MIS[[#This Row],[TRADING SYMBOL]]</f>
        <v>SENSEX2552084800CE</v>
      </c>
      <c r="AJ3006" t="str">
        <f>IF(RIGHT(MIS[[#This Row],[Main/Hedge]],4)="MAIN","MAIN","HEDGE")</f>
        <v>HEDGE</v>
      </c>
      <c r="AK3006" t="str" cm="1">
        <f t="array" ref="AK3006">_xlfn._xlws.FILTER(Table4[Column1],ISNUMBER(SEARCH(Table4[Column1],MIS[[#This Row],[OrderUniqueIdentifier]])),"")</f>
        <v>NOTREND</v>
      </c>
    </row>
    <row r="3007" spans="1:37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>
        <f>_xlfn.XLOOKUP(MIS[[#This Row],[TRADING SYMBOL]],[1]Sheet1!$D:$D,[1]Sheet1!$C:$C)</f>
        <v>68.95</v>
      </c>
      <c r="AE3007">
        <f>MIS[[#This Row],[OrderAverageTradedPrice]]*MIS[[#This Row],[OrderQuantity]]</f>
        <v>8848</v>
      </c>
      <c r="AF3007">
        <f>MIS[[#This Row],[LTP]]*MIS[[#This Row],[OrderQuantity]]</f>
        <v>6895</v>
      </c>
      <c r="AG3007">
        <f>IF(MIS[[#This Row],[OrderSide]]="SELL",MIS[[#This Row],[VALUE]]-MIS[[#This Row],[LIVE_VALUE]],MIS[[#This Row],[LIVE_VALUE]]-MIS[[#This Row],[VALUE]])</f>
        <v>-1953</v>
      </c>
      <c r="AH3007" t="str" cm="1">
        <f t="array" ref="AH3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7" t="str">
        <f>MIS[[#This Row],[TRADING SYMBOL]]</f>
        <v>SENSEX2552083800CE</v>
      </c>
      <c r="AJ3007" t="str">
        <f>IF(RIGHT(MIS[[#This Row],[Main/Hedge]],4)="MAIN","MAIN","HEDGE")</f>
        <v>HEDGE</v>
      </c>
      <c r="AK3007" t="str" cm="1">
        <f t="array" ref="AK3007">_xlfn._xlws.FILTER(Table4[Column1],ISNUMBER(SEARCH(Table4[Column1],MIS[[#This Row],[OrderUniqueIdentifier]])),"")</f>
        <v>NOTREND</v>
      </c>
    </row>
    <row r="3008" spans="1:37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>
        <f>_xlfn.XLOOKUP(MIS[[#This Row],[TRADING SYMBOL]],[1]Sheet1!$D:$D,[1]Sheet1!$C:$C)</f>
        <v>68.95</v>
      </c>
      <c r="AE3008">
        <f>MIS[[#This Row],[OrderAverageTradedPrice]]*MIS[[#This Row],[OrderQuantity]]</f>
        <v>42463.999999999964</v>
      </c>
      <c r="AF3008">
        <f>MIS[[#This Row],[LTP]]*MIS[[#This Row],[OrderQuantity]]</f>
        <v>33096</v>
      </c>
      <c r="AG3008">
        <f>IF(MIS[[#This Row],[OrderSide]]="SELL",MIS[[#This Row],[VALUE]]-MIS[[#This Row],[LIVE_VALUE]],MIS[[#This Row],[LIVE_VALUE]]-MIS[[#This Row],[VALUE]])</f>
        <v>-9367.9999999999636</v>
      </c>
      <c r="AH3008" t="str" cm="1">
        <f t="array" ref="AH3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8" t="str">
        <f>MIS[[#This Row],[TRADING SYMBOL]]</f>
        <v>SENSEX2552083800CE</v>
      </c>
      <c r="AJ3008" t="str">
        <f>IF(RIGHT(MIS[[#This Row],[Main/Hedge]],4)="MAIN","MAIN","HEDGE")</f>
        <v>HEDGE</v>
      </c>
      <c r="AK3008" t="str" cm="1">
        <f t="array" ref="AK3008">_xlfn._xlws.FILTER(Table4[Column1],ISNUMBER(SEARCH(Table4[Column1],MIS[[#This Row],[OrderUniqueIdentifier]])),"")</f>
        <v>NOTREND</v>
      </c>
    </row>
    <row r="3009" spans="1:37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>
        <f>_xlfn.XLOOKUP(MIS[[#This Row],[TRADING SYMBOL]],[1]Sheet1!$D:$D,[1]Sheet1!$C:$C)</f>
        <v>32.799999999999997</v>
      </c>
      <c r="AE3009">
        <f>MIS[[#This Row],[OrderAverageTradedPrice]]*MIS[[#This Row],[OrderQuantity]]</f>
        <v>1960</v>
      </c>
      <c r="AF3009">
        <f>MIS[[#This Row],[LTP]]*MIS[[#This Row],[OrderQuantity]]</f>
        <v>1312</v>
      </c>
      <c r="AG3009">
        <f>IF(MIS[[#This Row],[OrderSide]]="SELL",MIS[[#This Row],[VALUE]]-MIS[[#This Row],[LIVE_VALUE]],MIS[[#This Row],[LIVE_VALUE]]-MIS[[#This Row],[VALUE]])</f>
        <v>-648</v>
      </c>
      <c r="AH3009" t="str" cm="1">
        <f t="array" ref="AH3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9" t="str">
        <f>MIS[[#This Row],[TRADING SYMBOL]]</f>
        <v>SENSEX2552079800PE</v>
      </c>
      <c r="AJ3009" t="str">
        <f>IF(RIGHT(MIS[[#This Row],[Main/Hedge]],4)="MAIN","MAIN","HEDGE")</f>
        <v>HEDGE</v>
      </c>
      <c r="AK3009" t="str" cm="1">
        <f t="array" ref="AK3009">_xlfn._xlws.FILTER(Table4[Column1],ISNUMBER(SEARCH(Table4[Column1],MIS[[#This Row],[OrderUniqueIdentifier]])),"")</f>
        <v>NOTREND</v>
      </c>
    </row>
    <row r="3010" spans="1:37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>
        <f>_xlfn.XLOOKUP(MIS[[#This Row],[TRADING SYMBOL]],[1]Sheet1!$D:$D,[1]Sheet1!$C:$C)</f>
        <v>85.95</v>
      </c>
      <c r="AE3010">
        <f>MIS[[#This Row],[OrderAverageTradedPrice]]*MIS[[#This Row],[OrderQuantity]]</f>
        <v>11512</v>
      </c>
      <c r="AF3010">
        <f>MIS[[#This Row],[LTP]]*MIS[[#This Row],[OrderQuantity]]</f>
        <v>8595</v>
      </c>
      <c r="AG3010">
        <f>IF(MIS[[#This Row],[OrderSide]]="SELL",MIS[[#This Row],[VALUE]]-MIS[[#This Row],[LIVE_VALUE]],MIS[[#This Row],[LIVE_VALUE]]-MIS[[#This Row],[VALUE]])</f>
        <v>-2917</v>
      </c>
      <c r="AH3010" t="str" cm="1">
        <f t="array" ref="AH3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0" t="str">
        <f>MIS[[#This Row],[TRADING SYMBOL]]</f>
        <v>SENSEX2552080800PE</v>
      </c>
      <c r="AJ3010" t="str">
        <f>IF(RIGHT(MIS[[#This Row],[Main/Hedge]],4)="MAIN","MAIN","HEDGE")</f>
        <v>HEDGE</v>
      </c>
      <c r="AK3010" t="str" cm="1">
        <f t="array" ref="AK3010">_xlfn._xlws.FILTER(Table4[Column1],ISNUMBER(SEARCH(Table4[Column1],MIS[[#This Row],[OrderUniqueIdentifier]])),"")</f>
        <v>NOTREND</v>
      </c>
    </row>
    <row r="3011" spans="1:37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>
        <f>_xlfn.XLOOKUP(MIS[[#This Row],[TRADING SYMBOL]],[1]Sheet1!$D:$D,[1]Sheet1!$C:$C)</f>
        <v>85.95</v>
      </c>
      <c r="AE3011">
        <f>MIS[[#This Row],[OrderAverageTradedPrice]]*MIS[[#This Row],[OrderQuantity]]</f>
        <v>55038</v>
      </c>
      <c r="AF3011">
        <f>MIS[[#This Row],[LTP]]*MIS[[#This Row],[OrderQuantity]]</f>
        <v>41256</v>
      </c>
      <c r="AG3011">
        <f>IF(MIS[[#This Row],[OrderSide]]="SELL",MIS[[#This Row],[VALUE]]-MIS[[#This Row],[LIVE_VALUE]],MIS[[#This Row],[LIVE_VALUE]]-MIS[[#This Row],[VALUE]])</f>
        <v>-13782</v>
      </c>
      <c r="AH3011" t="str" cm="1">
        <f t="array" ref="AH3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1" t="str">
        <f>MIS[[#This Row],[TRADING SYMBOL]]</f>
        <v>SENSEX2552080800PE</v>
      </c>
      <c r="AJ3011" t="str">
        <f>IF(RIGHT(MIS[[#This Row],[Main/Hedge]],4)="MAIN","MAIN","HEDGE")</f>
        <v>HEDGE</v>
      </c>
      <c r="AK3011" t="str" cm="1">
        <f t="array" ref="AK3011">_xlfn._xlws.FILTER(Table4[Column1],ISNUMBER(SEARCH(Table4[Column1],MIS[[#This Row],[OrderUniqueIdentifier]])),"")</f>
        <v>NOTREND</v>
      </c>
    </row>
    <row r="3012" spans="1:37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>
        <f>_xlfn.XLOOKUP(MIS[[#This Row],[TRADING SYMBOL]],[1]Sheet1!$D:$D,[1]Sheet1!$C:$C)</f>
        <v>3.15</v>
      </c>
      <c r="AE3012">
        <f>MIS[[#This Row],[OrderAverageTradedPrice]]*MIS[[#This Row],[OrderQuantity]]</f>
        <v>266.25</v>
      </c>
      <c r="AF3012">
        <f>MIS[[#This Row],[LTP]]*MIS[[#This Row],[OrderQuantity]]</f>
        <v>236.25</v>
      </c>
      <c r="AG3012">
        <f>IF(MIS[[#This Row],[OrderSide]]="SELL",MIS[[#This Row],[VALUE]]-MIS[[#This Row],[LIVE_VALUE]],MIS[[#This Row],[LIVE_VALUE]]-MIS[[#This Row],[VALUE]])</f>
        <v>-30</v>
      </c>
      <c r="AH3012" t="str" cm="1">
        <f t="array" ref="AH3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2" t="str">
        <f>MIS[[#This Row],[TRADING SYMBOL]]</f>
        <v>NIFTY2552226300CE</v>
      </c>
      <c r="AJ3012" t="str">
        <f>IF(RIGHT(MIS[[#This Row],[Main/Hedge]],4)="MAIN","MAIN","HEDGE")</f>
        <v>HEDGE</v>
      </c>
      <c r="AK3012" t="str" cm="1">
        <f t="array" ref="AK3012">_xlfn._xlws.FILTER(Table4[Column1],ISNUMBER(SEARCH(Table4[Column1],MIS[[#This Row],[OrderUniqueIdentifier]])),"")</f>
        <v>NOTREND</v>
      </c>
    </row>
    <row r="3013" spans="1:37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>
        <f>_xlfn.XLOOKUP(MIS[[#This Row],[TRADING SYMBOL]],[1]Sheet1!$D:$D,[1]Sheet1!$C:$C)</f>
        <v>17.8</v>
      </c>
      <c r="AE3013">
        <f>MIS[[#This Row],[OrderAverageTradedPrice]]*MIS[[#This Row],[OrderQuantity]]</f>
        <v>485</v>
      </c>
      <c r="AF3013">
        <f>MIS[[#This Row],[LTP]]*MIS[[#This Row],[OrderQuantity]]</f>
        <v>356</v>
      </c>
      <c r="AG3013">
        <f>IF(MIS[[#This Row],[OrderSide]]="SELL",MIS[[#This Row],[VALUE]]-MIS[[#This Row],[LIVE_VALUE]],MIS[[#This Row],[LIVE_VALUE]]-MIS[[#This Row],[VALUE]])</f>
        <v>-129</v>
      </c>
      <c r="AH3013" t="str" cm="1">
        <f t="array" ref="AH3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3" t="str">
        <f>MIS[[#This Row],[TRADING SYMBOL]]</f>
        <v>SENSEX2552084800CE</v>
      </c>
      <c r="AJ3013" t="str">
        <f>IF(RIGHT(MIS[[#This Row],[Main/Hedge]],4)="MAIN","MAIN","HEDGE")</f>
        <v>HEDGE</v>
      </c>
      <c r="AK3013" t="str" cm="1">
        <f t="array" ref="AK3013">_xlfn._xlws.FILTER(Table4[Column1],ISNUMBER(SEARCH(Table4[Column1],MIS[[#This Row],[OrderUniqueIdentifier]])),"")</f>
        <v>NOTREND</v>
      </c>
    </row>
    <row r="3014" spans="1:37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>
        <f>_xlfn.XLOOKUP(MIS[[#This Row],[TRADING SYMBOL]],[1]Sheet1!$D:$D,[1]Sheet1!$C:$C)</f>
        <v>68.95</v>
      </c>
      <c r="AE3014">
        <f>MIS[[#This Row],[OrderAverageTradedPrice]]*MIS[[#This Row],[OrderQuantity]]</f>
        <v>8874</v>
      </c>
      <c r="AF3014">
        <f>MIS[[#This Row],[LTP]]*MIS[[#This Row],[OrderQuantity]]</f>
        <v>6895</v>
      </c>
      <c r="AG3014">
        <f>IF(MIS[[#This Row],[OrderSide]]="SELL",MIS[[#This Row],[VALUE]]-MIS[[#This Row],[LIVE_VALUE]],MIS[[#This Row],[LIVE_VALUE]]-MIS[[#This Row],[VALUE]])</f>
        <v>-1979</v>
      </c>
      <c r="AH3014" t="str" cm="1">
        <f t="array" ref="AH3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4" t="str">
        <f>MIS[[#This Row],[TRADING SYMBOL]]</f>
        <v>SENSEX2552083800CE</v>
      </c>
      <c r="AJ3014" t="str">
        <f>IF(RIGHT(MIS[[#This Row],[Main/Hedge]],4)="MAIN","MAIN","HEDGE")</f>
        <v>HEDGE</v>
      </c>
      <c r="AK3014" t="str" cm="1">
        <f t="array" ref="AK3014">_xlfn._xlws.FILTER(Table4[Column1],ISNUMBER(SEARCH(Table4[Column1],MIS[[#This Row],[OrderUniqueIdentifier]])),"")</f>
        <v>NOTREND</v>
      </c>
    </row>
    <row r="3015" spans="1:37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>
        <f>_xlfn.XLOOKUP(MIS[[#This Row],[TRADING SYMBOL]],[1]Sheet1!$D:$D,[1]Sheet1!$C:$C)</f>
        <v>8.1999999999999993</v>
      </c>
      <c r="AE3015">
        <f>MIS[[#This Row],[OrderAverageTradedPrice]]*MIS[[#This Row],[OrderQuantity]]</f>
        <v>813.75</v>
      </c>
      <c r="AF3015">
        <f>MIS[[#This Row],[LTP]]*MIS[[#This Row],[OrderQuantity]]</f>
        <v>615</v>
      </c>
      <c r="AG3015">
        <f>IF(MIS[[#This Row],[OrderSide]]="SELL",MIS[[#This Row],[VALUE]]-MIS[[#This Row],[LIVE_VALUE]],MIS[[#This Row],[LIVE_VALUE]]-MIS[[#This Row],[VALUE]])</f>
        <v>-198.75</v>
      </c>
      <c r="AH3015" t="str" cm="1">
        <f t="array" ref="AH3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5" t="str">
        <f>MIS[[#This Row],[TRADING SYMBOL]]</f>
        <v>NIFTY2552223700PE</v>
      </c>
      <c r="AJ3015" t="str">
        <f>IF(RIGHT(MIS[[#This Row],[Main/Hedge]],4)="MAIN","MAIN","HEDGE")</f>
        <v>HEDGE</v>
      </c>
      <c r="AK3015" t="str" cm="1">
        <f t="array" ref="AK3015">_xlfn._xlws.FILTER(Table4[Column1],ISNUMBER(SEARCH(Table4[Column1],MIS[[#This Row],[OrderUniqueIdentifier]])),"")</f>
        <v>NOTREND</v>
      </c>
    </row>
    <row r="3016" spans="1:37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>
        <f>_xlfn.XLOOKUP(MIS[[#This Row],[TRADING SYMBOL]],[1]Sheet1!$D:$D,[1]Sheet1!$C:$C)</f>
        <v>32.799999999999997</v>
      </c>
      <c r="AE3016">
        <f>MIS[[#This Row],[OrderAverageTradedPrice]]*MIS[[#This Row],[OrderQuantity]]</f>
        <v>981</v>
      </c>
      <c r="AF3016">
        <f>MIS[[#This Row],[LTP]]*MIS[[#This Row],[OrderQuantity]]</f>
        <v>656</v>
      </c>
      <c r="AG3016">
        <f>IF(MIS[[#This Row],[OrderSide]]="SELL",MIS[[#This Row],[VALUE]]-MIS[[#This Row],[LIVE_VALUE]],MIS[[#This Row],[LIVE_VALUE]]-MIS[[#This Row],[VALUE]])</f>
        <v>-325</v>
      </c>
      <c r="AH3016" t="str" cm="1">
        <f t="array" ref="AH3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6" t="str">
        <f>MIS[[#This Row],[TRADING SYMBOL]]</f>
        <v>SENSEX2552079800PE</v>
      </c>
      <c r="AJ3016" t="str">
        <f>IF(RIGHT(MIS[[#This Row],[Main/Hedge]],4)="MAIN","MAIN","HEDGE")</f>
        <v>HEDGE</v>
      </c>
      <c r="AK3016" t="str" cm="1">
        <f t="array" ref="AK3016">_xlfn._xlws.FILTER(Table4[Column1],ISNUMBER(SEARCH(Table4[Column1],MIS[[#This Row],[OrderUniqueIdentifier]])),"")</f>
        <v>NOTREND</v>
      </c>
    </row>
    <row r="3017" spans="1:37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>
        <f>_xlfn.XLOOKUP(MIS[[#This Row],[TRADING SYMBOL]],[1]Sheet1!$D:$D,[1]Sheet1!$C:$C)</f>
        <v>85.95</v>
      </c>
      <c r="AE3017">
        <f>MIS[[#This Row],[OrderAverageTradedPrice]]*MIS[[#This Row],[OrderQuantity]]</f>
        <v>11540</v>
      </c>
      <c r="AF3017">
        <f>MIS[[#This Row],[LTP]]*MIS[[#This Row],[OrderQuantity]]</f>
        <v>8595</v>
      </c>
      <c r="AG3017">
        <f>IF(MIS[[#This Row],[OrderSide]]="SELL",MIS[[#This Row],[VALUE]]-MIS[[#This Row],[LIVE_VALUE]],MIS[[#This Row],[LIVE_VALUE]]-MIS[[#This Row],[VALUE]])</f>
        <v>-2945</v>
      </c>
      <c r="AH3017" t="str" cm="1">
        <f t="array" ref="AH3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7" t="str">
        <f>MIS[[#This Row],[TRADING SYMBOL]]</f>
        <v>SENSEX2552080800PE</v>
      </c>
      <c r="AJ3017" t="str">
        <f>IF(RIGHT(MIS[[#This Row],[Main/Hedge]],4)="MAIN","MAIN","HEDGE")</f>
        <v>HEDGE</v>
      </c>
      <c r="AK3017" t="str" cm="1">
        <f t="array" ref="AK3017">_xlfn._xlws.FILTER(Table4[Column1],ISNUMBER(SEARCH(Table4[Column1],MIS[[#This Row],[OrderUniqueIdentifier]])),"")</f>
        <v>NOTREND</v>
      </c>
    </row>
    <row r="3018" spans="1:37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>
        <f>_xlfn.XLOOKUP(MIS[[#This Row],[TRADING SYMBOL]],[1]Sheet1!$D:$D,[1]Sheet1!$C:$C)</f>
        <v>42.9</v>
      </c>
      <c r="AE3018">
        <f>MIS[[#This Row],[OrderAverageTradedPrice]]*MIS[[#This Row],[OrderQuantity]]</f>
        <v>10597.5</v>
      </c>
      <c r="AF3018">
        <f>MIS[[#This Row],[LTP]]*MIS[[#This Row],[OrderQuantity]]</f>
        <v>9652.5</v>
      </c>
      <c r="AG3018">
        <f>IF(MIS[[#This Row],[OrderSide]]="SELL",MIS[[#This Row],[VALUE]]-MIS[[#This Row],[LIVE_VALUE]],MIS[[#This Row],[LIVE_VALUE]]-MIS[[#This Row],[VALUE]])</f>
        <v>-945</v>
      </c>
      <c r="AH3018" t="str" cm="1">
        <f t="array" ref="AH3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8" t="str">
        <f>MIS[[#This Row],[TRADING SYMBOL]]</f>
        <v>NIFTY2552224500PE</v>
      </c>
      <c r="AJ3018" t="str">
        <f>IF(RIGHT(MIS[[#This Row],[Main/Hedge]],4)="MAIN","MAIN","HEDGE")</f>
        <v>HEDGE</v>
      </c>
      <c r="AK3018" t="str" cm="1">
        <f t="array" ref="AK3018">_xlfn._xlws.FILTER(Table4[Column1],ISNUMBER(SEARCH(Table4[Column1],MIS[[#This Row],[OrderUniqueIdentifier]])),"")</f>
        <v>NOTREND</v>
      </c>
    </row>
    <row r="3019" spans="1:37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>
        <f>_xlfn.XLOOKUP(MIS[[#This Row],[TRADING SYMBOL]],[1]Sheet1!$D:$D,[1]Sheet1!$C:$C)</f>
        <v>37.299999999999997</v>
      </c>
      <c r="AE3019">
        <f>MIS[[#This Row],[OrderAverageTradedPrice]]*MIS[[#This Row],[OrderQuantity]]</f>
        <v>23940</v>
      </c>
      <c r="AF3019">
        <f>MIS[[#This Row],[LTP]]*MIS[[#This Row],[OrderQuantity]]</f>
        <v>19582.5</v>
      </c>
      <c r="AG3019">
        <f>IF(MIS[[#This Row],[OrderSide]]="SELL",MIS[[#This Row],[VALUE]]-MIS[[#This Row],[LIVE_VALUE]],MIS[[#This Row],[LIVE_VALUE]]-MIS[[#This Row],[VALUE]])</f>
        <v>-4357.5</v>
      </c>
      <c r="AH3019" t="str" cm="1">
        <f t="array" ref="AH3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9" t="str">
        <f>MIS[[#This Row],[TRADING SYMBOL]]</f>
        <v>NIFTY2552225500CE</v>
      </c>
      <c r="AJ3019" t="str">
        <f>IF(RIGHT(MIS[[#This Row],[Main/Hedge]],4)="MAIN","MAIN","HEDGE")</f>
        <v>HEDGE</v>
      </c>
      <c r="AK3019" t="str" cm="1">
        <f t="array" ref="AK3019">_xlfn._xlws.FILTER(Table4[Column1],ISNUMBER(SEARCH(Table4[Column1],MIS[[#This Row],[OrderUniqueIdentifier]])),"")</f>
        <v>NOTREND</v>
      </c>
    </row>
    <row r="3020" spans="1:37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>
        <f>_xlfn.XLOOKUP(MIS[[#This Row],[TRADING SYMBOL]],[1]Sheet1!$D:$D,[1]Sheet1!$C:$C)</f>
        <v>42.9</v>
      </c>
      <c r="AE3020">
        <f>MIS[[#This Row],[OrderAverageTradedPrice]]*MIS[[#This Row],[OrderQuantity]]</f>
        <v>22522.5</v>
      </c>
      <c r="AF3020">
        <f>MIS[[#This Row],[LTP]]*MIS[[#This Row],[OrderQuantity]]</f>
        <v>22522.5</v>
      </c>
      <c r="AG3020">
        <f>IF(MIS[[#This Row],[OrderSide]]="SELL",MIS[[#This Row],[VALUE]]-MIS[[#This Row],[LIVE_VALUE]],MIS[[#This Row],[LIVE_VALUE]]-MIS[[#This Row],[VALUE]])</f>
        <v>0</v>
      </c>
      <c r="AH3020" t="str" cm="1">
        <f t="array" ref="AH3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0" t="str">
        <f>MIS[[#This Row],[TRADING SYMBOL]]</f>
        <v>NIFTY2552224500PE</v>
      </c>
      <c r="AJ3020" t="str">
        <f>IF(RIGHT(MIS[[#This Row],[Main/Hedge]],4)="MAIN","MAIN","HEDGE")</f>
        <v>HEDGE</v>
      </c>
      <c r="AK3020" t="str" cm="1">
        <f t="array" ref="AK3020">_xlfn._xlws.FILTER(Table4[Column1],ISNUMBER(SEARCH(Table4[Column1],MIS[[#This Row],[OrderUniqueIdentifier]])),"")</f>
        <v>NOTREND</v>
      </c>
    </row>
    <row r="3021" spans="1:37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>
        <f>_xlfn.XLOOKUP(MIS[[#This Row],[TRADING SYMBOL]],[1]Sheet1!$D:$D,[1]Sheet1!$C:$C)</f>
        <v>37.299999999999997</v>
      </c>
      <c r="AE3021">
        <f>MIS[[#This Row],[OrderAverageTradedPrice]]*MIS[[#This Row],[OrderQuantity]]</f>
        <v>13875</v>
      </c>
      <c r="AF3021">
        <f>MIS[[#This Row],[LTP]]*MIS[[#This Row],[OrderQuantity]]</f>
        <v>11190</v>
      </c>
      <c r="AG3021">
        <f>IF(MIS[[#This Row],[OrderSide]]="SELL",MIS[[#This Row],[VALUE]]-MIS[[#This Row],[LIVE_VALUE]],MIS[[#This Row],[LIVE_VALUE]]-MIS[[#This Row],[VALUE]])</f>
        <v>-2685</v>
      </c>
      <c r="AH3021" t="str" cm="1">
        <f t="array" ref="AH3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1" t="str">
        <f>MIS[[#This Row],[TRADING SYMBOL]]</f>
        <v>NIFTY2552225500CE</v>
      </c>
      <c r="AJ3021" t="str">
        <f>IF(RIGHT(MIS[[#This Row],[Main/Hedge]],4)="MAIN","MAIN","HEDGE")</f>
        <v>HEDGE</v>
      </c>
      <c r="AK3021" t="str" cm="1">
        <f t="array" ref="AK3021">_xlfn._xlws.FILTER(Table4[Column1],ISNUMBER(SEARCH(Table4[Column1],MIS[[#This Row],[OrderUniqueIdentifier]])),"")</f>
        <v>NOTREND</v>
      </c>
    </row>
    <row r="3022" spans="1:37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>
        <f>_xlfn.XLOOKUP(MIS[[#This Row],[TRADING SYMBOL]],[1]Sheet1!$D:$D,[1]Sheet1!$C:$C)</f>
        <v>37.299999999999997</v>
      </c>
      <c r="AE3022">
        <f>MIS[[#This Row],[OrderAverageTradedPrice]]*MIS[[#This Row],[OrderQuantity]]</f>
        <v>62482.499999999956</v>
      </c>
      <c r="AF3022">
        <f>MIS[[#This Row],[LTP]]*MIS[[#This Row],[OrderQuantity]]</f>
        <v>50354.999999999993</v>
      </c>
      <c r="AG3022">
        <f>IF(MIS[[#This Row],[OrderSide]]="SELL",MIS[[#This Row],[VALUE]]-MIS[[#This Row],[LIVE_VALUE]],MIS[[#This Row],[LIVE_VALUE]]-MIS[[#This Row],[VALUE]])</f>
        <v>-12127.499999999964</v>
      </c>
      <c r="AH3022" t="str" cm="1">
        <f t="array" ref="AH3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2" t="str">
        <f>MIS[[#This Row],[TRADING SYMBOL]]</f>
        <v>NIFTY2552225500CE</v>
      </c>
      <c r="AJ3022" t="str">
        <f>IF(RIGHT(MIS[[#This Row],[Main/Hedge]],4)="MAIN","MAIN","HEDGE")</f>
        <v>HEDGE</v>
      </c>
      <c r="AK3022" t="str" cm="1">
        <f t="array" ref="AK3022">_xlfn._xlws.FILTER(Table4[Column1],ISNUMBER(SEARCH(Table4[Column1],MIS[[#This Row],[OrderUniqueIdentifier]])),"")</f>
        <v>NOTREND</v>
      </c>
    </row>
    <row r="3023" spans="1:37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>
        <f>_xlfn.XLOOKUP(MIS[[#This Row],[TRADING SYMBOL]],[1]Sheet1!$D:$D,[1]Sheet1!$C:$C)</f>
        <v>42.9</v>
      </c>
      <c r="AE3023">
        <f>MIS[[#This Row],[OrderAverageTradedPrice]]*MIS[[#This Row],[OrderQuantity]]</f>
        <v>12840</v>
      </c>
      <c r="AF3023">
        <f>MIS[[#This Row],[LTP]]*MIS[[#This Row],[OrderQuantity]]</f>
        <v>12870</v>
      </c>
      <c r="AG3023">
        <f>IF(MIS[[#This Row],[OrderSide]]="SELL",MIS[[#This Row],[VALUE]]-MIS[[#This Row],[LIVE_VALUE]],MIS[[#This Row],[LIVE_VALUE]]-MIS[[#This Row],[VALUE]])</f>
        <v>30</v>
      </c>
      <c r="AH3023" t="str" cm="1">
        <f t="array" ref="AH3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3" t="str">
        <f>MIS[[#This Row],[TRADING SYMBOL]]</f>
        <v>NIFTY2552224500PE</v>
      </c>
      <c r="AJ3023" t="str">
        <f>IF(RIGHT(MIS[[#This Row],[Main/Hedge]],4)="MAIN","MAIN","HEDGE")</f>
        <v>HEDGE</v>
      </c>
      <c r="AK3023" t="str" cm="1">
        <f t="array" ref="AK3023">_xlfn._xlws.FILTER(Table4[Column1],ISNUMBER(SEARCH(Table4[Column1],MIS[[#This Row],[OrderUniqueIdentifier]])),"")</f>
        <v>NOTREND</v>
      </c>
    </row>
    <row r="3024" spans="1:37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>
        <f>_xlfn.XLOOKUP(MIS[[#This Row],[TRADING SYMBOL]],[1]Sheet1!$D:$D,[1]Sheet1!$C:$C)</f>
        <v>42.9</v>
      </c>
      <c r="AE3024">
        <f>MIS[[#This Row],[OrderAverageTradedPrice]]*MIS[[#This Row],[OrderQuantity]]</f>
        <v>58147.499999999971</v>
      </c>
      <c r="AF3024">
        <f>MIS[[#This Row],[LTP]]*MIS[[#This Row],[OrderQuantity]]</f>
        <v>57915</v>
      </c>
      <c r="AG3024">
        <f>IF(MIS[[#This Row],[OrderSide]]="SELL",MIS[[#This Row],[VALUE]]-MIS[[#This Row],[LIVE_VALUE]],MIS[[#This Row],[LIVE_VALUE]]-MIS[[#This Row],[VALUE]])</f>
        <v>-232.4999999999709</v>
      </c>
      <c r="AH3024" t="str" cm="1">
        <f t="array" ref="AH3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4" t="str">
        <f>MIS[[#This Row],[TRADING SYMBOL]]</f>
        <v>NIFTY2552224500PE</v>
      </c>
      <c r="AJ3024" t="str">
        <f>IF(RIGHT(MIS[[#This Row],[Main/Hedge]],4)="MAIN","MAIN","HEDGE")</f>
        <v>HEDGE</v>
      </c>
      <c r="AK3024" t="str" cm="1">
        <f t="array" ref="AK3024">_xlfn._xlws.FILTER(Table4[Column1],ISNUMBER(SEARCH(Table4[Column1],MIS[[#This Row],[OrderUniqueIdentifier]])),"")</f>
        <v>NOTREND</v>
      </c>
    </row>
    <row r="3025" spans="1:37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>
        <f>_xlfn.XLOOKUP(MIS[[#This Row],[TRADING SYMBOL]],[1]Sheet1!$D:$D,[1]Sheet1!$C:$C)</f>
        <v>37.299999999999997</v>
      </c>
      <c r="AE3025">
        <f>MIS[[#This Row],[OrderAverageTradedPrice]]*MIS[[#This Row],[OrderQuantity]]</f>
        <v>13830</v>
      </c>
      <c r="AF3025">
        <f>MIS[[#This Row],[LTP]]*MIS[[#This Row],[OrderQuantity]]</f>
        <v>11190</v>
      </c>
      <c r="AG3025">
        <f>IF(MIS[[#This Row],[OrderSide]]="SELL",MIS[[#This Row],[VALUE]]-MIS[[#This Row],[LIVE_VALUE]],MIS[[#This Row],[LIVE_VALUE]]-MIS[[#This Row],[VALUE]])</f>
        <v>-2640</v>
      </c>
      <c r="AH3025" t="str" cm="1">
        <f t="array" ref="AH3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5" t="str">
        <f>MIS[[#This Row],[TRADING SYMBOL]]</f>
        <v>NIFTY2552225500CE</v>
      </c>
      <c r="AJ3025" t="str">
        <f>IF(RIGHT(MIS[[#This Row],[Main/Hedge]],4)="MAIN","MAIN","HEDGE")</f>
        <v>HEDGE</v>
      </c>
      <c r="AK3025" t="str" cm="1">
        <f t="array" ref="AK3025">_xlfn._xlws.FILTER(Table4[Column1],ISNUMBER(SEARCH(Table4[Column1],MIS[[#This Row],[OrderUniqueIdentifier]])),"")</f>
        <v>NOTREND</v>
      </c>
    </row>
    <row r="3026" spans="1:37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>
        <f>_xlfn.XLOOKUP(MIS[[#This Row],[TRADING SYMBOL]],[1]Sheet1!$D:$D,[1]Sheet1!$C:$C)</f>
        <v>42.9</v>
      </c>
      <c r="AE3026">
        <f>MIS[[#This Row],[OrderAverageTradedPrice]]*MIS[[#This Row],[OrderQuantity]]</f>
        <v>13080</v>
      </c>
      <c r="AF3026">
        <f>MIS[[#This Row],[LTP]]*MIS[[#This Row],[OrderQuantity]]</f>
        <v>12870</v>
      </c>
      <c r="AG3026">
        <f>IF(MIS[[#This Row],[OrderSide]]="SELL",MIS[[#This Row],[VALUE]]-MIS[[#This Row],[LIVE_VALUE]],MIS[[#This Row],[LIVE_VALUE]]-MIS[[#This Row],[VALUE]])</f>
        <v>-210</v>
      </c>
      <c r="AH3026" t="str" cm="1">
        <f t="array" ref="AH3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6" t="str">
        <f>MIS[[#This Row],[TRADING SYMBOL]]</f>
        <v>NIFTY2552224500PE</v>
      </c>
      <c r="AJ3026" t="str">
        <f>IF(RIGHT(MIS[[#This Row],[Main/Hedge]],4)="MAIN","MAIN","HEDGE")</f>
        <v>HEDGE</v>
      </c>
      <c r="AK3026" t="str" cm="1">
        <f t="array" ref="AK3026">_xlfn._xlws.FILTER(Table4[Column1],ISNUMBER(SEARCH(Table4[Column1],MIS[[#This Row],[OrderUniqueIdentifier]])),"")</f>
        <v>NOTREND</v>
      </c>
    </row>
    <row r="3027" spans="1:37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>
        <f>_xlfn.XLOOKUP(MIS[[#This Row],[TRADING SYMBOL]],[1]Sheet1!$D:$D,[1]Sheet1!$C:$C)</f>
        <v>168.75</v>
      </c>
      <c r="AE3027">
        <f>MIS[[#This Row],[OrderAverageTradedPrice]]*MIS[[#This Row],[OrderQuantity]]</f>
        <v>45000</v>
      </c>
      <c r="AF3027">
        <f>MIS[[#This Row],[LTP]]*MIS[[#This Row],[OrderQuantity]]</f>
        <v>37968.75</v>
      </c>
      <c r="AG3027">
        <f>IF(MIS[[#This Row],[OrderSide]]="SELL",MIS[[#This Row],[VALUE]]-MIS[[#This Row],[LIVE_VALUE]],MIS[[#This Row],[LIVE_VALUE]]-MIS[[#This Row],[VALUE]])</f>
        <v>-7031.25</v>
      </c>
      <c r="AH3027" t="str" cm="1">
        <f t="array" ref="AH3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7" t="str">
        <f>MIS[[#This Row],[TRADING SYMBOL]]</f>
        <v>NIFTY2552225050CE</v>
      </c>
      <c r="AJ3027" t="str">
        <f>IF(RIGHT(MIS[[#This Row],[Main/Hedge]],4)="MAIN","MAIN","HEDGE")</f>
        <v>MAIN</v>
      </c>
      <c r="AK3027" t="str" cm="1">
        <f t="array" ref="AK3027">_xlfn._xlws.FILTER(Table4[Column1],ISNUMBER(SEARCH(Table4[Column1],MIS[[#This Row],[OrderUniqueIdentifier]])),"")</f>
        <v>VWAP</v>
      </c>
    </row>
    <row r="3028" spans="1:37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>
        <f>_xlfn.XLOOKUP(MIS[[#This Row],[TRADING SYMBOL]],[1]Sheet1!$D:$D,[1]Sheet1!$C:$C)</f>
        <v>168.75</v>
      </c>
      <c r="AE3028">
        <f>MIS[[#This Row],[OrderAverageTradedPrice]]*MIS[[#This Row],[OrderQuantity]]</f>
        <v>44249.999999999847</v>
      </c>
      <c r="AF3028">
        <f>MIS[[#This Row],[LTP]]*MIS[[#This Row],[OrderQuantity]]</f>
        <v>37968.75</v>
      </c>
      <c r="AG3028">
        <f>IF(MIS[[#This Row],[OrderSide]]="SELL",MIS[[#This Row],[VALUE]]-MIS[[#This Row],[LIVE_VALUE]],MIS[[#This Row],[LIVE_VALUE]]-MIS[[#This Row],[VALUE]])</f>
        <v>-6281.2499999998472</v>
      </c>
      <c r="AH3028" t="str" cm="1">
        <f t="array" ref="AH3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8" t="str">
        <f>MIS[[#This Row],[TRADING SYMBOL]]</f>
        <v>NIFTY2552225050CE</v>
      </c>
      <c r="AJ3028" t="str">
        <f>IF(RIGHT(MIS[[#This Row],[Main/Hedge]],4)="MAIN","MAIN","HEDGE")</f>
        <v>MAIN</v>
      </c>
      <c r="AK3028" t="str" cm="1">
        <f t="array" ref="AK3028">_xlfn._xlws.FILTER(Table4[Column1],ISNUMBER(SEARCH(Table4[Column1],MIS[[#This Row],[OrderUniqueIdentifier]])),"")</f>
        <v>VWAP</v>
      </c>
    </row>
    <row r="3029" spans="1:37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>
        <f>_xlfn.XLOOKUP(MIS[[#This Row],[TRADING SYMBOL]],[1]Sheet1!$D:$D,[1]Sheet1!$C:$C)</f>
        <v>168.75</v>
      </c>
      <c r="AE3029">
        <f>MIS[[#This Row],[OrderAverageTradedPrice]]*MIS[[#This Row],[OrderQuantity]]</f>
        <v>133492.49999999953</v>
      </c>
      <c r="AF3029">
        <f>MIS[[#This Row],[LTP]]*MIS[[#This Row],[OrderQuantity]]</f>
        <v>113906.25</v>
      </c>
      <c r="AG3029">
        <f>IF(MIS[[#This Row],[OrderSide]]="SELL",MIS[[#This Row],[VALUE]]-MIS[[#This Row],[LIVE_VALUE]],MIS[[#This Row],[LIVE_VALUE]]-MIS[[#This Row],[VALUE]])</f>
        <v>-19586.249999999534</v>
      </c>
      <c r="AH3029" t="str" cm="1">
        <f t="array" ref="AH3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9" t="str">
        <f>MIS[[#This Row],[TRADING SYMBOL]]</f>
        <v>NIFTY2552225050CE</v>
      </c>
      <c r="AJ3029" t="str">
        <f>IF(RIGHT(MIS[[#This Row],[Main/Hedge]],4)="MAIN","MAIN","HEDGE")</f>
        <v>MAIN</v>
      </c>
      <c r="AK3029" t="str" cm="1">
        <f t="array" ref="AK3029">_xlfn._xlws.FILTER(Table4[Column1],ISNUMBER(SEARCH(Table4[Column1],MIS[[#This Row],[OrderUniqueIdentifier]])),"")</f>
        <v>VWAP</v>
      </c>
    </row>
    <row r="3030" spans="1:37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>
        <f>_xlfn.XLOOKUP(MIS[[#This Row],[TRADING SYMBOL]],[1]Sheet1!$D:$D,[1]Sheet1!$C:$C)</f>
        <v>168.75</v>
      </c>
      <c r="AE3030">
        <f>MIS[[#This Row],[OrderAverageTradedPrice]]*MIS[[#This Row],[OrderQuantity]]</f>
        <v>209189.99999999956</v>
      </c>
      <c r="AF3030">
        <f>MIS[[#This Row],[LTP]]*MIS[[#This Row],[OrderQuantity]]</f>
        <v>177187.5</v>
      </c>
      <c r="AG3030">
        <f>IF(MIS[[#This Row],[OrderSide]]="SELL",MIS[[#This Row],[VALUE]]-MIS[[#This Row],[LIVE_VALUE]],MIS[[#This Row],[LIVE_VALUE]]-MIS[[#This Row],[VALUE]])</f>
        <v>-32002.499999999563</v>
      </c>
      <c r="AH3030" t="str" cm="1">
        <f t="array" ref="AH3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0" t="str">
        <f>MIS[[#This Row],[TRADING SYMBOL]]</f>
        <v>NIFTY2552225050CE</v>
      </c>
      <c r="AJ3030" t="str">
        <f>IF(RIGHT(MIS[[#This Row],[Main/Hedge]],4)="MAIN","MAIN","HEDGE")</f>
        <v>MAIN</v>
      </c>
      <c r="AK3030" t="str" cm="1">
        <f t="array" ref="AK3030">_xlfn._xlws.FILTER(Table4[Column1],ISNUMBER(SEARCH(Table4[Column1],MIS[[#This Row],[OrderUniqueIdentifier]])),"")</f>
        <v>VWAP</v>
      </c>
    </row>
    <row r="3031" spans="1:37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>
        <f>_xlfn.XLOOKUP(MIS[[#This Row],[TRADING SYMBOL]],[1]Sheet1!$D:$D,[1]Sheet1!$C:$C)</f>
        <v>168.75</v>
      </c>
      <c r="AE3031">
        <f>MIS[[#This Row],[OrderAverageTradedPrice]]*MIS[[#This Row],[OrderQuantity]]</f>
        <v>89966.25</v>
      </c>
      <c r="AF3031">
        <f>MIS[[#This Row],[LTP]]*MIS[[#This Row],[OrderQuantity]]</f>
        <v>75937.5</v>
      </c>
      <c r="AG3031">
        <f>IF(MIS[[#This Row],[OrderSide]]="SELL",MIS[[#This Row],[VALUE]]-MIS[[#This Row],[LIVE_VALUE]],MIS[[#This Row],[LIVE_VALUE]]-MIS[[#This Row],[VALUE]])</f>
        <v>-14028.75</v>
      </c>
      <c r="AH3031" t="str" cm="1">
        <f t="array" ref="AH3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1" t="str">
        <f>MIS[[#This Row],[TRADING SYMBOL]]</f>
        <v>NIFTY2552225050CE</v>
      </c>
      <c r="AJ3031" t="str">
        <f>IF(RIGHT(MIS[[#This Row],[Main/Hedge]],4)="MAIN","MAIN","HEDGE")</f>
        <v>MAIN</v>
      </c>
      <c r="AK3031" t="str" cm="1">
        <f t="array" ref="AK3031">_xlfn._xlws.FILTER(Table4[Column1],ISNUMBER(SEARCH(Table4[Column1],MIS[[#This Row],[OrderUniqueIdentifier]])),"")</f>
        <v>VWAP</v>
      </c>
    </row>
    <row r="3032" spans="1:37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>
        <f>_xlfn.XLOOKUP(MIS[[#This Row],[TRADING SYMBOL]],[1]Sheet1!$D:$D,[1]Sheet1!$C:$C)</f>
        <v>168.75</v>
      </c>
      <c r="AE3032">
        <f>MIS[[#This Row],[OrderAverageTradedPrice]]*MIS[[#This Row],[OrderQuantity]]</f>
        <v>44448.75</v>
      </c>
      <c r="AF3032">
        <f>MIS[[#This Row],[LTP]]*MIS[[#This Row],[OrderQuantity]]</f>
        <v>37968.75</v>
      </c>
      <c r="AG3032">
        <f>IF(MIS[[#This Row],[OrderSide]]="SELL",MIS[[#This Row],[VALUE]]-MIS[[#This Row],[LIVE_VALUE]],MIS[[#This Row],[LIVE_VALUE]]-MIS[[#This Row],[VALUE]])</f>
        <v>-6480</v>
      </c>
      <c r="AH3032" t="str" cm="1">
        <f t="array" ref="AH3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2" t="str">
        <f>MIS[[#This Row],[TRADING SYMBOL]]</f>
        <v>NIFTY2552225050CE</v>
      </c>
      <c r="AJ3032" t="str">
        <f>IF(RIGHT(MIS[[#This Row],[Main/Hedge]],4)="MAIN","MAIN","HEDGE")</f>
        <v>MAIN</v>
      </c>
      <c r="AK3032" t="str" cm="1">
        <f t="array" ref="AK3032">_xlfn._xlws.FILTER(Table4[Column1],ISNUMBER(SEARCH(Table4[Column1],MIS[[#This Row],[OrderUniqueIdentifier]])),"")</f>
        <v>VWAP</v>
      </c>
    </row>
    <row r="3033" spans="1:37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>
        <f>_xlfn.XLOOKUP(MIS[[#This Row],[TRADING SYMBOL]],[1]Sheet1!$D:$D,[1]Sheet1!$C:$C)</f>
        <v>168.75</v>
      </c>
      <c r="AE3033">
        <f>MIS[[#This Row],[OrderAverageTradedPrice]]*MIS[[#This Row],[OrderQuantity]]</f>
        <v>30000</v>
      </c>
      <c r="AF3033">
        <f>MIS[[#This Row],[LTP]]*MIS[[#This Row],[OrderQuantity]]</f>
        <v>25312.5</v>
      </c>
      <c r="AG3033">
        <f>IF(MIS[[#This Row],[OrderSide]]="SELL",MIS[[#This Row],[VALUE]]-MIS[[#This Row],[LIVE_VALUE]],MIS[[#This Row],[LIVE_VALUE]]-MIS[[#This Row],[VALUE]])</f>
        <v>-4687.5</v>
      </c>
      <c r="AH3033" t="str" cm="1">
        <f t="array" ref="AH3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3" t="str">
        <f>MIS[[#This Row],[TRADING SYMBOL]]</f>
        <v>NIFTY2552225050CE</v>
      </c>
      <c r="AJ3033" t="str">
        <f>IF(RIGHT(MIS[[#This Row],[Main/Hedge]],4)="MAIN","MAIN","HEDGE")</f>
        <v>MAIN</v>
      </c>
      <c r="AK3033" t="str" cm="1">
        <f t="array" ref="AK3033">_xlfn._xlws.FILTER(Table4[Column1],ISNUMBER(SEARCH(Table4[Column1],MIS[[#This Row],[OrderUniqueIdentifier]])),"")</f>
        <v>VWAP</v>
      </c>
    </row>
    <row r="3034" spans="1:37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>
        <f>_xlfn.XLOOKUP(MIS[[#This Row],[TRADING SYMBOL]],[1]Sheet1!$D:$D,[1]Sheet1!$C:$C)</f>
        <v>168.75</v>
      </c>
      <c r="AE3034">
        <f>MIS[[#This Row],[OrderAverageTradedPrice]]*MIS[[#This Row],[OrderQuantity]]</f>
        <v>45000</v>
      </c>
      <c r="AF3034">
        <f>MIS[[#This Row],[LTP]]*MIS[[#This Row],[OrderQuantity]]</f>
        <v>37968.75</v>
      </c>
      <c r="AG3034">
        <f>IF(MIS[[#This Row],[OrderSide]]="SELL",MIS[[#This Row],[VALUE]]-MIS[[#This Row],[LIVE_VALUE]],MIS[[#This Row],[LIVE_VALUE]]-MIS[[#This Row],[VALUE]])</f>
        <v>-7031.25</v>
      </c>
      <c r="AH3034" t="str" cm="1">
        <f t="array" ref="AH3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4" t="str">
        <f>MIS[[#This Row],[TRADING SYMBOL]]</f>
        <v>NIFTY2552225050CE</v>
      </c>
      <c r="AJ3034" t="str">
        <f>IF(RIGHT(MIS[[#This Row],[Main/Hedge]],4)="MAIN","MAIN","HEDGE")</f>
        <v>MAIN</v>
      </c>
      <c r="AK3034" t="str" cm="1">
        <f t="array" ref="AK3034">_xlfn._xlws.FILTER(Table4[Column1],ISNUMBER(SEARCH(Table4[Column1],MIS[[#This Row],[OrderUniqueIdentifier]])),"")</f>
        <v>VWAP</v>
      </c>
    </row>
    <row r="3035" spans="1:37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>
        <f>_xlfn.XLOOKUP(MIS[[#This Row],[TRADING SYMBOL]],[1]Sheet1!$D:$D,[1]Sheet1!$C:$C)</f>
        <v>168.75</v>
      </c>
      <c r="AE3035">
        <f>MIS[[#This Row],[OrderAverageTradedPrice]]*MIS[[#This Row],[OrderQuantity]]</f>
        <v>15000</v>
      </c>
      <c r="AF3035">
        <f>MIS[[#This Row],[LTP]]*MIS[[#This Row],[OrderQuantity]]</f>
        <v>12656.25</v>
      </c>
      <c r="AG3035">
        <f>IF(MIS[[#This Row],[OrderSide]]="SELL",MIS[[#This Row],[VALUE]]-MIS[[#This Row],[LIVE_VALUE]],MIS[[#This Row],[LIVE_VALUE]]-MIS[[#This Row],[VALUE]])</f>
        <v>-2343.75</v>
      </c>
      <c r="AH3035" t="str" cm="1">
        <f t="array" ref="AH3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5" t="str">
        <f>MIS[[#This Row],[TRADING SYMBOL]]</f>
        <v>NIFTY2552225050CE</v>
      </c>
      <c r="AJ3035" t="str">
        <f>IF(RIGHT(MIS[[#This Row],[Main/Hedge]],4)="MAIN","MAIN","HEDGE")</f>
        <v>MAIN</v>
      </c>
      <c r="AK3035" t="str" cm="1">
        <f t="array" ref="AK3035">_xlfn._xlws.FILTER(Table4[Column1],ISNUMBER(SEARCH(Table4[Column1],MIS[[#This Row],[OrderUniqueIdentifier]])),"")</f>
        <v>VWAP</v>
      </c>
    </row>
    <row r="3036" spans="1:37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>
        <f>_xlfn.XLOOKUP(MIS[[#This Row],[TRADING SYMBOL]],[1]Sheet1!$D:$D,[1]Sheet1!$C:$C)</f>
        <v>168.75</v>
      </c>
      <c r="AE3036">
        <f>MIS[[#This Row],[OrderAverageTradedPrice]]*MIS[[#This Row],[OrderQuantity]]</f>
        <v>59985</v>
      </c>
      <c r="AF3036">
        <f>MIS[[#This Row],[LTP]]*MIS[[#This Row],[OrderQuantity]]</f>
        <v>50625</v>
      </c>
      <c r="AG3036">
        <f>IF(MIS[[#This Row],[OrderSide]]="SELL",MIS[[#This Row],[VALUE]]-MIS[[#This Row],[LIVE_VALUE]],MIS[[#This Row],[LIVE_VALUE]]-MIS[[#This Row],[VALUE]])</f>
        <v>-9360</v>
      </c>
      <c r="AH3036" t="str" cm="1">
        <f t="array" ref="AH3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6" t="str">
        <f>MIS[[#This Row],[TRADING SYMBOL]]</f>
        <v>NIFTY2552225050CE</v>
      </c>
      <c r="AJ3036" t="str">
        <f>IF(RIGHT(MIS[[#This Row],[Main/Hedge]],4)="MAIN","MAIN","HEDGE")</f>
        <v>MAIN</v>
      </c>
      <c r="AK3036" t="str" cm="1">
        <f t="array" ref="AK3036">_xlfn._xlws.FILTER(Table4[Column1],ISNUMBER(SEARCH(Table4[Column1],MIS[[#This Row],[OrderUniqueIdentifier]])),"")</f>
        <v>VWAP</v>
      </c>
    </row>
    <row r="3037" spans="1:37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>
        <f>_xlfn.XLOOKUP(MIS[[#This Row],[TRADING SYMBOL]],[1]Sheet1!$D:$D,[1]Sheet1!$C:$C)</f>
        <v>168.75</v>
      </c>
      <c r="AE3037">
        <f>MIS[[#This Row],[OrderAverageTradedPrice]]*MIS[[#This Row],[OrderQuantity]]</f>
        <v>29546.25</v>
      </c>
      <c r="AF3037">
        <f>MIS[[#This Row],[LTP]]*MIS[[#This Row],[OrderQuantity]]</f>
        <v>25312.5</v>
      </c>
      <c r="AG3037">
        <f>IF(MIS[[#This Row],[OrderSide]]="SELL",MIS[[#This Row],[VALUE]]-MIS[[#This Row],[LIVE_VALUE]],MIS[[#This Row],[LIVE_VALUE]]-MIS[[#This Row],[VALUE]])</f>
        <v>-4233.75</v>
      </c>
      <c r="AH3037" t="str" cm="1">
        <f t="array" ref="AH3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7" t="str">
        <f>MIS[[#This Row],[TRADING SYMBOL]]</f>
        <v>NIFTY2552225050CE</v>
      </c>
      <c r="AJ3037" t="str">
        <f>IF(RIGHT(MIS[[#This Row],[Main/Hedge]],4)="MAIN","MAIN","HEDGE")</f>
        <v>MAIN</v>
      </c>
      <c r="AK3037" t="str" cm="1">
        <f t="array" ref="AK3037">_xlfn._xlws.FILTER(Table4[Column1],ISNUMBER(SEARCH(Table4[Column1],MIS[[#This Row],[OrderUniqueIdentifier]])),"")</f>
        <v>VWAP</v>
      </c>
    </row>
    <row r="3038" spans="1:37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>
        <f>_xlfn.XLOOKUP(MIS[[#This Row],[TRADING SYMBOL]],[1]Sheet1!$D:$D,[1]Sheet1!$C:$C)</f>
        <v>168.75</v>
      </c>
      <c r="AE3038">
        <f>MIS[[#This Row],[OrderAverageTradedPrice]]*MIS[[#This Row],[OrderQuantity]]</f>
        <v>14850</v>
      </c>
      <c r="AF3038">
        <f>MIS[[#This Row],[LTP]]*MIS[[#This Row],[OrderQuantity]]</f>
        <v>12656.25</v>
      </c>
      <c r="AG3038">
        <f>IF(MIS[[#This Row],[OrderSide]]="SELL",MIS[[#This Row],[VALUE]]-MIS[[#This Row],[LIVE_VALUE]],MIS[[#This Row],[LIVE_VALUE]]-MIS[[#This Row],[VALUE]])</f>
        <v>-2193.75</v>
      </c>
      <c r="AH3038" t="str" cm="1">
        <f t="array" ref="AH3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8" t="str">
        <f>MIS[[#This Row],[TRADING SYMBOL]]</f>
        <v>NIFTY2552225050CE</v>
      </c>
      <c r="AJ3038" t="str">
        <f>IF(RIGHT(MIS[[#This Row],[Main/Hedge]],4)="MAIN","MAIN","HEDGE")</f>
        <v>MAIN</v>
      </c>
      <c r="AK3038" t="str" cm="1">
        <f t="array" ref="AK3038">_xlfn._xlws.FILTER(Table4[Column1],ISNUMBER(SEARCH(Table4[Column1],MIS[[#This Row],[OrderUniqueIdentifier]])),"")</f>
        <v>VWAP</v>
      </c>
    </row>
    <row r="3039" spans="1:37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>
        <f>_xlfn.XLOOKUP(MIS[[#This Row],[TRADING SYMBOL]],[1]Sheet1!$D:$D,[1]Sheet1!$C:$C)</f>
        <v>168.75</v>
      </c>
      <c r="AE3039">
        <f>MIS[[#This Row],[OrderAverageTradedPrice]]*MIS[[#This Row],[OrderQuantity]]</f>
        <v>44204.999999999847</v>
      </c>
      <c r="AF3039">
        <f>MIS[[#This Row],[LTP]]*MIS[[#This Row],[OrderQuantity]]</f>
        <v>37968.75</v>
      </c>
      <c r="AG3039">
        <f>IF(MIS[[#This Row],[OrderSide]]="SELL",MIS[[#This Row],[VALUE]]-MIS[[#This Row],[LIVE_VALUE]],MIS[[#This Row],[LIVE_VALUE]]-MIS[[#This Row],[VALUE]])</f>
        <v>-6236.2499999998472</v>
      </c>
      <c r="AH3039" t="str" cm="1">
        <f t="array" ref="AH3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9" t="str">
        <f>MIS[[#This Row],[TRADING SYMBOL]]</f>
        <v>NIFTY2552225050CE</v>
      </c>
      <c r="AJ3039" t="str">
        <f>IF(RIGHT(MIS[[#This Row],[Main/Hedge]],4)="MAIN","MAIN","HEDGE")</f>
        <v>MAIN</v>
      </c>
      <c r="AK3039" t="str" cm="1">
        <f t="array" ref="AK3039">_xlfn._xlws.FILTER(Table4[Column1],ISNUMBER(SEARCH(Table4[Column1],MIS[[#This Row],[OrderUniqueIdentifier]])),"")</f>
        <v>VWAP</v>
      </c>
    </row>
    <row r="3040" spans="1:37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>
        <f>_xlfn.XLOOKUP(MIS[[#This Row],[TRADING SYMBOL]],[1]Sheet1!$D:$D,[1]Sheet1!$C:$C)</f>
        <v>168.75</v>
      </c>
      <c r="AE3040">
        <f>MIS[[#This Row],[OrderAverageTradedPrice]]*MIS[[#This Row],[OrderQuantity]]</f>
        <v>59130</v>
      </c>
      <c r="AF3040">
        <f>MIS[[#This Row],[LTP]]*MIS[[#This Row],[OrderQuantity]]</f>
        <v>50625</v>
      </c>
      <c r="AG3040">
        <f>IF(MIS[[#This Row],[OrderSide]]="SELL",MIS[[#This Row],[VALUE]]-MIS[[#This Row],[LIVE_VALUE]],MIS[[#This Row],[LIVE_VALUE]]-MIS[[#This Row],[VALUE]])</f>
        <v>-8505</v>
      </c>
      <c r="AH3040" t="str" cm="1">
        <f t="array" ref="AH3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0" t="str">
        <f>MIS[[#This Row],[TRADING SYMBOL]]</f>
        <v>NIFTY2552225050CE</v>
      </c>
      <c r="AJ3040" t="str">
        <f>IF(RIGHT(MIS[[#This Row],[Main/Hedge]],4)="MAIN","MAIN","HEDGE")</f>
        <v>MAIN</v>
      </c>
      <c r="AK3040" t="str" cm="1">
        <f t="array" ref="AK3040">_xlfn._xlws.FILTER(Table4[Column1],ISNUMBER(SEARCH(Table4[Column1],MIS[[#This Row],[OrderUniqueIdentifier]])),"")</f>
        <v>VWAP</v>
      </c>
    </row>
    <row r="3041" spans="1:37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>
        <f>_xlfn.XLOOKUP(MIS[[#This Row],[TRADING SYMBOL]],[1]Sheet1!$D:$D,[1]Sheet1!$C:$C)</f>
        <v>168.75</v>
      </c>
      <c r="AE3041">
        <f>MIS[[#This Row],[OrderAverageTradedPrice]]*MIS[[#This Row],[OrderQuantity]]</f>
        <v>15000</v>
      </c>
      <c r="AF3041">
        <f>MIS[[#This Row],[LTP]]*MIS[[#This Row],[OrderQuantity]]</f>
        <v>12656.25</v>
      </c>
      <c r="AG3041">
        <f>IF(MIS[[#This Row],[OrderSide]]="SELL",MIS[[#This Row],[VALUE]]-MIS[[#This Row],[LIVE_VALUE]],MIS[[#This Row],[LIVE_VALUE]]-MIS[[#This Row],[VALUE]])</f>
        <v>-2343.75</v>
      </c>
      <c r="AH3041" t="str" cm="1">
        <f t="array" ref="AH3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1" t="str">
        <f>MIS[[#This Row],[TRADING SYMBOL]]</f>
        <v>NIFTY2552225050CE</v>
      </c>
      <c r="AJ3041" t="str">
        <f>IF(RIGHT(MIS[[#This Row],[Main/Hedge]],4)="MAIN","MAIN","HEDGE")</f>
        <v>MAIN</v>
      </c>
      <c r="AK3041" t="str" cm="1">
        <f t="array" ref="AK3041">_xlfn._xlws.FILTER(Table4[Column1],ISNUMBER(SEARCH(Table4[Column1],MIS[[#This Row],[OrderUniqueIdentifier]])),"")</f>
        <v>VWAP</v>
      </c>
    </row>
    <row r="3042" spans="1:37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>
        <f>_xlfn.XLOOKUP(MIS[[#This Row],[TRADING SYMBOL]],[1]Sheet1!$D:$D,[1]Sheet1!$C:$C)</f>
        <v>168.75</v>
      </c>
      <c r="AE3042">
        <f>MIS[[#This Row],[OrderAverageTradedPrice]]*MIS[[#This Row],[OrderQuantity]]</f>
        <v>89550</v>
      </c>
      <c r="AF3042">
        <f>MIS[[#This Row],[LTP]]*MIS[[#This Row],[OrderQuantity]]</f>
        <v>75937.5</v>
      </c>
      <c r="AG3042">
        <f>IF(MIS[[#This Row],[OrderSide]]="SELL",MIS[[#This Row],[VALUE]]-MIS[[#This Row],[LIVE_VALUE]],MIS[[#This Row],[LIVE_VALUE]]-MIS[[#This Row],[VALUE]])</f>
        <v>-13612.5</v>
      </c>
      <c r="AH3042" t="str" cm="1">
        <f t="array" ref="AH3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2" t="str">
        <f>MIS[[#This Row],[TRADING SYMBOL]]</f>
        <v>NIFTY2552225050CE</v>
      </c>
      <c r="AJ3042" t="str">
        <f>IF(RIGHT(MIS[[#This Row],[Main/Hedge]],4)="MAIN","MAIN","HEDGE")</f>
        <v>MAIN</v>
      </c>
      <c r="AK3042" t="str" cm="1">
        <f t="array" ref="AK3042">_xlfn._xlws.FILTER(Table4[Column1],ISNUMBER(SEARCH(Table4[Column1],MIS[[#This Row],[OrderUniqueIdentifier]])),"")</f>
        <v>VWAP</v>
      </c>
    </row>
    <row r="3043" spans="1:37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>
        <f>_xlfn.XLOOKUP(MIS[[#This Row],[TRADING SYMBOL]],[1]Sheet1!$D:$D,[1]Sheet1!$C:$C)</f>
        <v>168.75</v>
      </c>
      <c r="AE3043">
        <f>MIS[[#This Row],[OrderAverageTradedPrice]]*MIS[[#This Row],[OrderQuantity]]</f>
        <v>208162.5</v>
      </c>
      <c r="AF3043">
        <f>MIS[[#This Row],[LTP]]*MIS[[#This Row],[OrderQuantity]]</f>
        <v>177187.5</v>
      </c>
      <c r="AG3043">
        <f>IF(MIS[[#This Row],[OrderSide]]="SELL",MIS[[#This Row],[VALUE]]-MIS[[#This Row],[LIVE_VALUE]],MIS[[#This Row],[LIVE_VALUE]]-MIS[[#This Row],[VALUE]])</f>
        <v>-30975</v>
      </c>
      <c r="AH3043" t="str" cm="1">
        <f t="array" ref="AH3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3" t="str">
        <f>MIS[[#This Row],[TRADING SYMBOL]]</f>
        <v>NIFTY2552225050CE</v>
      </c>
      <c r="AJ3043" t="str">
        <f>IF(RIGHT(MIS[[#This Row],[Main/Hedge]],4)="MAIN","MAIN","HEDGE")</f>
        <v>MAIN</v>
      </c>
      <c r="AK3043" t="str" cm="1">
        <f t="array" ref="AK3043">_xlfn._xlws.FILTER(Table4[Column1],ISNUMBER(SEARCH(Table4[Column1],MIS[[#This Row],[OrderUniqueIdentifier]])),"")</f>
        <v>VWAP</v>
      </c>
    </row>
    <row r="3044" spans="1:37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>
        <f>_xlfn.XLOOKUP(MIS[[#This Row],[TRADING SYMBOL]],[1]Sheet1!$D:$D,[1]Sheet1!$C:$C)</f>
        <v>168.75</v>
      </c>
      <c r="AE3044">
        <f>MIS[[#This Row],[OrderAverageTradedPrice]]*MIS[[#This Row],[OrderQuantity]]</f>
        <v>29726.25</v>
      </c>
      <c r="AF3044">
        <f>MIS[[#This Row],[LTP]]*MIS[[#This Row],[OrderQuantity]]</f>
        <v>25312.5</v>
      </c>
      <c r="AG3044">
        <f>IF(MIS[[#This Row],[OrderSide]]="SELL",MIS[[#This Row],[VALUE]]-MIS[[#This Row],[LIVE_VALUE]],MIS[[#This Row],[LIVE_VALUE]]-MIS[[#This Row],[VALUE]])</f>
        <v>-4413.75</v>
      </c>
      <c r="AH3044" t="str" cm="1">
        <f t="array" ref="AH3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4" t="str">
        <f>MIS[[#This Row],[TRADING SYMBOL]]</f>
        <v>NIFTY2552225050CE</v>
      </c>
      <c r="AJ3044" t="str">
        <f>IF(RIGHT(MIS[[#This Row],[Main/Hedge]],4)="MAIN","MAIN","HEDGE")</f>
        <v>MAIN</v>
      </c>
      <c r="AK3044" t="str" cm="1">
        <f t="array" ref="AK3044">_xlfn._xlws.FILTER(Table4[Column1],ISNUMBER(SEARCH(Table4[Column1],MIS[[#This Row],[OrderUniqueIdentifier]])),"")</f>
        <v>VWAP</v>
      </c>
    </row>
    <row r="3045" spans="1:37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>
        <f>_xlfn.XLOOKUP(MIS[[#This Row],[TRADING SYMBOL]],[1]Sheet1!$D:$D,[1]Sheet1!$C:$C)</f>
        <v>168.75</v>
      </c>
      <c r="AE3045">
        <f>MIS[[#This Row],[OrderAverageTradedPrice]]*MIS[[#This Row],[OrderQuantity]]</f>
        <v>14850</v>
      </c>
      <c r="AF3045">
        <f>MIS[[#This Row],[LTP]]*MIS[[#This Row],[OrderQuantity]]</f>
        <v>12656.25</v>
      </c>
      <c r="AG3045">
        <f>IF(MIS[[#This Row],[OrderSide]]="SELL",MIS[[#This Row],[VALUE]]-MIS[[#This Row],[LIVE_VALUE]],MIS[[#This Row],[LIVE_VALUE]]-MIS[[#This Row],[VALUE]])</f>
        <v>-2193.75</v>
      </c>
      <c r="AH3045" t="str" cm="1">
        <f t="array" ref="AH3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5" t="str">
        <f>MIS[[#This Row],[TRADING SYMBOL]]</f>
        <v>NIFTY2552225050CE</v>
      </c>
      <c r="AJ3045" t="str">
        <f>IF(RIGHT(MIS[[#This Row],[Main/Hedge]],4)="MAIN","MAIN","HEDGE")</f>
        <v>MAIN</v>
      </c>
      <c r="AK3045" t="str" cm="1">
        <f t="array" ref="AK3045">_xlfn._xlws.FILTER(Table4[Column1],ISNUMBER(SEARCH(Table4[Column1],MIS[[#This Row],[OrderUniqueIdentifier]])),"")</f>
        <v>VWAP</v>
      </c>
    </row>
    <row r="3046" spans="1:37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>
        <f>_xlfn.XLOOKUP(MIS[[#This Row],[TRADING SYMBOL]],[1]Sheet1!$D:$D,[1]Sheet1!$C:$C)</f>
        <v>168.75</v>
      </c>
      <c r="AE3046">
        <f>MIS[[#This Row],[OrderAverageTradedPrice]]*MIS[[#This Row],[OrderQuantity]]</f>
        <v>354629.99999999878</v>
      </c>
      <c r="AF3046">
        <f>MIS[[#This Row],[LTP]]*MIS[[#This Row],[OrderQuantity]]</f>
        <v>303750</v>
      </c>
      <c r="AG3046">
        <f>IF(MIS[[#This Row],[OrderSide]]="SELL",MIS[[#This Row],[VALUE]]-MIS[[#This Row],[LIVE_VALUE]],MIS[[#This Row],[LIVE_VALUE]]-MIS[[#This Row],[VALUE]])</f>
        <v>-50879.999999998778</v>
      </c>
      <c r="AH3046" t="str" cm="1">
        <f t="array" ref="AH3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6" t="str">
        <f>MIS[[#This Row],[TRADING SYMBOL]]</f>
        <v>NIFTY2552225050CE</v>
      </c>
      <c r="AJ3046" t="str">
        <f>IF(RIGHT(MIS[[#This Row],[Main/Hedge]],4)="MAIN","MAIN","HEDGE")</f>
        <v>MAIN</v>
      </c>
      <c r="AK3046" t="str" cm="1">
        <f t="array" ref="AK3046">_xlfn._xlws.FILTER(Table4[Column1],ISNUMBER(SEARCH(Table4[Column1],MIS[[#This Row],[OrderUniqueIdentifier]])),"")</f>
        <v>VWAP</v>
      </c>
    </row>
    <row r="3047" spans="1:37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>
        <f>_xlfn.XLOOKUP(MIS[[#This Row],[TRADING SYMBOL]],[1]Sheet1!$D:$D,[1]Sheet1!$C:$C)</f>
        <v>168.75</v>
      </c>
      <c r="AE3047">
        <f>MIS[[#This Row],[OrderAverageTradedPrice]]*MIS[[#This Row],[OrderQuantity]]</f>
        <v>29700</v>
      </c>
      <c r="AF3047">
        <f>MIS[[#This Row],[LTP]]*MIS[[#This Row],[OrderQuantity]]</f>
        <v>25312.5</v>
      </c>
      <c r="AG3047">
        <f>IF(MIS[[#This Row],[OrderSide]]="SELL",MIS[[#This Row],[VALUE]]-MIS[[#This Row],[LIVE_VALUE]],MIS[[#This Row],[LIVE_VALUE]]-MIS[[#This Row],[VALUE]])</f>
        <v>-4387.5</v>
      </c>
      <c r="AH3047" t="str" cm="1">
        <f t="array" ref="AH3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7" t="str">
        <f>MIS[[#This Row],[TRADING SYMBOL]]</f>
        <v>NIFTY2552225050CE</v>
      </c>
      <c r="AJ3047" t="str">
        <f>IF(RIGHT(MIS[[#This Row],[Main/Hedge]],4)="MAIN","MAIN","HEDGE")</f>
        <v>MAIN</v>
      </c>
      <c r="AK3047" t="str" cm="1">
        <f t="array" ref="AK3047">_xlfn._xlws.FILTER(Table4[Column1],ISNUMBER(SEARCH(Table4[Column1],MIS[[#This Row],[OrderUniqueIdentifier]])),"")</f>
        <v>VWAP</v>
      </c>
    </row>
    <row r="3048" spans="1:37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>
        <f>_xlfn.XLOOKUP(MIS[[#This Row],[TRADING SYMBOL]],[1]Sheet1!$D:$D,[1]Sheet1!$C:$C)</f>
        <v>168.75</v>
      </c>
      <c r="AE3048">
        <f>MIS[[#This Row],[OrderAverageTradedPrice]]*MIS[[#This Row],[OrderQuantity]]</f>
        <v>14733.75</v>
      </c>
      <c r="AF3048">
        <f>MIS[[#This Row],[LTP]]*MIS[[#This Row],[OrderQuantity]]</f>
        <v>12656.25</v>
      </c>
      <c r="AG3048">
        <f>IF(MIS[[#This Row],[OrderSide]]="SELL",MIS[[#This Row],[VALUE]]-MIS[[#This Row],[LIVE_VALUE]],MIS[[#This Row],[LIVE_VALUE]]-MIS[[#This Row],[VALUE]])</f>
        <v>-2077.5</v>
      </c>
      <c r="AH3048" t="str" cm="1">
        <f t="array" ref="AH3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8" t="str">
        <f>MIS[[#This Row],[TRADING SYMBOL]]</f>
        <v>NIFTY2552225050CE</v>
      </c>
      <c r="AJ3048" t="str">
        <f>IF(RIGHT(MIS[[#This Row],[Main/Hedge]],4)="MAIN","MAIN","HEDGE")</f>
        <v>MAIN</v>
      </c>
      <c r="AK3048" t="str" cm="1">
        <f t="array" ref="AK3048">_xlfn._xlws.FILTER(Table4[Column1],ISNUMBER(SEARCH(Table4[Column1],MIS[[#This Row],[OrderUniqueIdentifier]])),"")</f>
        <v>VWAP</v>
      </c>
    </row>
    <row r="3049" spans="1:37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>
        <f>_xlfn.XLOOKUP(MIS[[#This Row],[TRADING SYMBOL]],[1]Sheet1!$D:$D,[1]Sheet1!$C:$C)</f>
        <v>168.75</v>
      </c>
      <c r="AE3049">
        <f>MIS[[#This Row],[OrderAverageTradedPrice]]*MIS[[#This Row],[OrderQuantity]]</f>
        <v>132926.24999999948</v>
      </c>
      <c r="AF3049">
        <f>MIS[[#This Row],[LTP]]*MIS[[#This Row],[OrderQuantity]]</f>
        <v>113906.25</v>
      </c>
      <c r="AG3049">
        <f>IF(MIS[[#This Row],[OrderSide]]="SELL",MIS[[#This Row],[VALUE]]-MIS[[#This Row],[LIVE_VALUE]],MIS[[#This Row],[LIVE_VALUE]]-MIS[[#This Row],[VALUE]])</f>
        <v>-19019.999999999476</v>
      </c>
      <c r="AH3049" t="str" cm="1">
        <f t="array" ref="AH3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9" t="str">
        <f>MIS[[#This Row],[TRADING SYMBOL]]</f>
        <v>NIFTY2552225050CE</v>
      </c>
      <c r="AJ3049" t="str">
        <f>IF(RIGHT(MIS[[#This Row],[Main/Hedge]],4)="MAIN","MAIN","HEDGE")</f>
        <v>MAIN</v>
      </c>
      <c r="AK3049" t="str" cm="1">
        <f t="array" ref="AK3049">_xlfn._xlws.FILTER(Table4[Column1],ISNUMBER(SEARCH(Table4[Column1],MIS[[#This Row],[OrderUniqueIdentifier]])),"")</f>
        <v>VWAP</v>
      </c>
    </row>
    <row r="3050" spans="1:37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>
        <f>_xlfn.XLOOKUP(MIS[[#This Row],[TRADING SYMBOL]],[1]Sheet1!$D:$D,[1]Sheet1!$C:$C)</f>
        <v>168.75</v>
      </c>
      <c r="AE3050">
        <f>MIS[[#This Row],[OrderAverageTradedPrice]]*MIS[[#This Row],[OrderQuantity]]</f>
        <v>29992.5</v>
      </c>
      <c r="AF3050">
        <f>MIS[[#This Row],[LTP]]*MIS[[#This Row],[OrderQuantity]]</f>
        <v>25312.5</v>
      </c>
      <c r="AG3050">
        <f>IF(MIS[[#This Row],[OrderSide]]="SELL",MIS[[#This Row],[VALUE]]-MIS[[#This Row],[LIVE_VALUE]],MIS[[#This Row],[LIVE_VALUE]]-MIS[[#This Row],[VALUE]])</f>
        <v>-4680</v>
      </c>
      <c r="AH3050" t="str" cm="1">
        <f t="array" ref="AH3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0" t="str">
        <f>MIS[[#This Row],[TRADING SYMBOL]]</f>
        <v>NIFTY2552225050CE</v>
      </c>
      <c r="AJ3050" t="str">
        <f>IF(RIGHT(MIS[[#This Row],[Main/Hedge]],4)="MAIN","MAIN","HEDGE")</f>
        <v>MAIN</v>
      </c>
      <c r="AK3050" t="str" cm="1">
        <f t="array" ref="AK3050">_xlfn._xlws.FILTER(Table4[Column1],ISNUMBER(SEARCH(Table4[Column1],MIS[[#This Row],[OrderUniqueIdentifier]])),"")</f>
        <v>VWAP</v>
      </c>
    </row>
    <row r="3051" spans="1:37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>
        <f>_xlfn.XLOOKUP(MIS[[#This Row],[TRADING SYMBOL]],[1]Sheet1!$D:$D,[1]Sheet1!$C:$C)</f>
        <v>168.75</v>
      </c>
      <c r="AE3051">
        <f>MIS[[#This Row],[OrderAverageTradedPrice]]*MIS[[#This Row],[OrderQuantity]]</f>
        <v>59400</v>
      </c>
      <c r="AF3051">
        <f>MIS[[#This Row],[LTP]]*MIS[[#This Row],[OrderQuantity]]</f>
        <v>50625</v>
      </c>
      <c r="AG3051">
        <f>IF(MIS[[#This Row],[OrderSide]]="SELL",MIS[[#This Row],[VALUE]]-MIS[[#This Row],[LIVE_VALUE]],MIS[[#This Row],[LIVE_VALUE]]-MIS[[#This Row],[VALUE]])</f>
        <v>-8775</v>
      </c>
      <c r="AH3051" t="str" cm="1">
        <f t="array" ref="AH3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1" t="str">
        <f>MIS[[#This Row],[TRADING SYMBOL]]</f>
        <v>NIFTY2552225050CE</v>
      </c>
      <c r="AJ3051" t="str">
        <f>IF(RIGHT(MIS[[#This Row],[Main/Hedge]],4)="MAIN","MAIN","HEDGE")</f>
        <v>MAIN</v>
      </c>
      <c r="AK3051" t="str" cm="1">
        <f t="array" ref="AK3051">_xlfn._xlws.FILTER(Table4[Column1],ISNUMBER(SEARCH(Table4[Column1],MIS[[#This Row],[OrderUniqueIdentifier]])),"")</f>
        <v>VWAP</v>
      </c>
    </row>
    <row r="3052" spans="1:37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>
        <f>_xlfn.XLOOKUP(MIS[[#This Row],[TRADING SYMBOL]],[1]Sheet1!$D:$D,[1]Sheet1!$C:$C)</f>
        <v>168.75</v>
      </c>
      <c r="AE3052">
        <f>MIS[[#This Row],[OrderAverageTradedPrice]]*MIS[[#This Row],[OrderQuantity]]</f>
        <v>162243.74999999924</v>
      </c>
      <c r="AF3052">
        <f>MIS[[#This Row],[LTP]]*MIS[[#This Row],[OrderQuantity]]</f>
        <v>139218.75</v>
      </c>
      <c r="AG3052">
        <f>IF(MIS[[#This Row],[OrderSide]]="SELL",MIS[[#This Row],[VALUE]]-MIS[[#This Row],[LIVE_VALUE]],MIS[[#This Row],[LIVE_VALUE]]-MIS[[#This Row],[VALUE]])</f>
        <v>-23024.999999999243</v>
      </c>
      <c r="AH3052" t="str" cm="1">
        <f t="array" ref="AH3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2" t="str">
        <f>MIS[[#This Row],[TRADING SYMBOL]]</f>
        <v>NIFTY2552225050CE</v>
      </c>
      <c r="AJ3052" t="str">
        <f>IF(RIGHT(MIS[[#This Row],[Main/Hedge]],4)="MAIN","MAIN","HEDGE")</f>
        <v>MAIN</v>
      </c>
      <c r="AK3052" t="str" cm="1">
        <f t="array" ref="AK3052">_xlfn._xlws.FILTER(Table4[Column1],ISNUMBER(SEARCH(Table4[Column1],MIS[[#This Row],[OrderUniqueIdentifier]])),"")</f>
        <v>VWAP</v>
      </c>
    </row>
    <row r="3053" spans="1:37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>
        <f>_xlfn.XLOOKUP(MIS[[#This Row],[TRADING SYMBOL]],[1]Sheet1!$D:$D,[1]Sheet1!$C:$C)</f>
        <v>168.75</v>
      </c>
      <c r="AE3053">
        <f>MIS[[#This Row],[OrderAverageTradedPrice]]*MIS[[#This Row],[OrderQuantity]]</f>
        <v>105000</v>
      </c>
      <c r="AF3053">
        <f>MIS[[#This Row],[LTP]]*MIS[[#This Row],[OrderQuantity]]</f>
        <v>88593.75</v>
      </c>
      <c r="AG3053">
        <f>IF(MIS[[#This Row],[OrderSide]]="SELL",MIS[[#This Row],[VALUE]]-MIS[[#This Row],[LIVE_VALUE]],MIS[[#This Row],[LIVE_VALUE]]-MIS[[#This Row],[VALUE]])</f>
        <v>-16406.25</v>
      </c>
      <c r="AH3053" t="str" cm="1">
        <f t="array" ref="AH3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3" t="str">
        <f>MIS[[#This Row],[TRADING SYMBOL]]</f>
        <v>NIFTY2552225050CE</v>
      </c>
      <c r="AJ3053" t="str">
        <f>IF(RIGHT(MIS[[#This Row],[Main/Hedge]],4)="MAIN","MAIN","HEDGE")</f>
        <v>MAIN</v>
      </c>
      <c r="AK3053" t="str" cm="1">
        <f t="array" ref="AK3053">_xlfn._xlws.FILTER(Table4[Column1],ISNUMBER(SEARCH(Table4[Column1],MIS[[#This Row],[OrderUniqueIdentifier]])),"")</f>
        <v>VWAP</v>
      </c>
    </row>
    <row r="3054" spans="1:37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>
        <f>_xlfn.XLOOKUP(MIS[[#This Row],[TRADING SYMBOL]],[1]Sheet1!$D:$D,[1]Sheet1!$C:$C)</f>
        <v>168.75</v>
      </c>
      <c r="AE3054">
        <f>MIS[[#This Row],[OrderAverageTradedPrice]]*MIS[[#This Row],[OrderQuantity]]</f>
        <v>29850</v>
      </c>
      <c r="AF3054">
        <f>MIS[[#This Row],[LTP]]*MIS[[#This Row],[OrderQuantity]]</f>
        <v>25312.5</v>
      </c>
      <c r="AG3054">
        <f>IF(MIS[[#This Row],[OrderSide]]="SELL",MIS[[#This Row],[VALUE]]-MIS[[#This Row],[LIVE_VALUE]],MIS[[#This Row],[LIVE_VALUE]]-MIS[[#This Row],[VALUE]])</f>
        <v>-4537.5</v>
      </c>
      <c r="AH3054" t="str" cm="1">
        <f t="array" ref="AH3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4" t="str">
        <f>MIS[[#This Row],[TRADING SYMBOL]]</f>
        <v>NIFTY2552225050CE</v>
      </c>
      <c r="AJ3054" t="str">
        <f>IF(RIGHT(MIS[[#This Row],[Main/Hedge]],4)="MAIN","MAIN","HEDGE")</f>
        <v>MAIN</v>
      </c>
      <c r="AK3054" t="str" cm="1">
        <f t="array" ref="AK3054">_xlfn._xlws.FILTER(Table4[Column1],ISNUMBER(SEARCH(Table4[Column1],MIS[[#This Row],[OrderUniqueIdentifier]])),"")</f>
        <v>VWAP</v>
      </c>
    </row>
    <row r="3055" spans="1:37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>
        <f>_xlfn.XLOOKUP(MIS[[#This Row],[TRADING SYMBOL]],[1]Sheet1!$D:$D,[1]Sheet1!$C:$C)</f>
        <v>168.75</v>
      </c>
      <c r="AE3055">
        <f>MIS[[#This Row],[OrderAverageTradedPrice]]*MIS[[#This Row],[OrderQuantity]]</f>
        <v>118800</v>
      </c>
      <c r="AF3055">
        <f>MIS[[#This Row],[LTP]]*MIS[[#This Row],[OrderQuantity]]</f>
        <v>101250</v>
      </c>
      <c r="AG3055">
        <f>IF(MIS[[#This Row],[OrderSide]]="SELL",MIS[[#This Row],[VALUE]]-MIS[[#This Row],[LIVE_VALUE]],MIS[[#This Row],[LIVE_VALUE]]-MIS[[#This Row],[VALUE]])</f>
        <v>-17550</v>
      </c>
      <c r="AH3055" t="str" cm="1">
        <f t="array" ref="AH3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5" t="str">
        <f>MIS[[#This Row],[TRADING SYMBOL]]</f>
        <v>NIFTY2552225050CE</v>
      </c>
      <c r="AJ3055" t="str">
        <f>IF(RIGHT(MIS[[#This Row],[Main/Hedge]],4)="MAIN","MAIN","HEDGE")</f>
        <v>MAIN</v>
      </c>
      <c r="AK3055" t="str" cm="1">
        <f t="array" ref="AK3055">_xlfn._xlws.FILTER(Table4[Column1],ISNUMBER(SEARCH(Table4[Column1],MIS[[#This Row],[OrderUniqueIdentifier]])),"")</f>
        <v>VWAP</v>
      </c>
    </row>
    <row r="3056" spans="1:37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>
        <f>_xlfn.XLOOKUP(MIS[[#This Row],[TRADING SYMBOL]],[1]Sheet1!$D:$D,[1]Sheet1!$C:$C)</f>
        <v>168.75</v>
      </c>
      <c r="AE3056">
        <f>MIS[[#This Row],[OrderAverageTradedPrice]]*MIS[[#This Row],[OrderQuantity]]</f>
        <v>29550</v>
      </c>
      <c r="AF3056">
        <f>MIS[[#This Row],[LTP]]*MIS[[#This Row],[OrderQuantity]]</f>
        <v>25312.5</v>
      </c>
      <c r="AG3056">
        <f>IF(MIS[[#This Row],[OrderSide]]="SELL",MIS[[#This Row],[VALUE]]-MIS[[#This Row],[LIVE_VALUE]],MIS[[#This Row],[LIVE_VALUE]]-MIS[[#This Row],[VALUE]])</f>
        <v>-4237.5</v>
      </c>
      <c r="AH3056" t="str" cm="1">
        <f t="array" ref="AH3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6" t="str">
        <f>MIS[[#This Row],[TRADING SYMBOL]]</f>
        <v>NIFTY2552225050CE</v>
      </c>
      <c r="AJ3056" t="str">
        <f>IF(RIGHT(MIS[[#This Row],[Main/Hedge]],4)="MAIN","MAIN","HEDGE")</f>
        <v>MAIN</v>
      </c>
      <c r="AK3056" t="str" cm="1">
        <f t="array" ref="AK3056">_xlfn._xlws.FILTER(Table4[Column1],ISNUMBER(SEARCH(Table4[Column1],MIS[[#This Row],[OrderUniqueIdentifier]])),"")</f>
        <v>VWAP</v>
      </c>
    </row>
    <row r="3057" spans="1:37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>
        <f>_xlfn.XLOOKUP(MIS[[#This Row],[TRADING SYMBOL]],[1]Sheet1!$D:$D,[1]Sheet1!$C:$C)</f>
        <v>168.75</v>
      </c>
      <c r="AE3057">
        <f>MIS[[#This Row],[OrderAverageTradedPrice]]*MIS[[#This Row],[OrderQuantity]]</f>
        <v>14925</v>
      </c>
      <c r="AF3057">
        <f>MIS[[#This Row],[LTP]]*MIS[[#This Row],[OrderQuantity]]</f>
        <v>12656.25</v>
      </c>
      <c r="AG3057">
        <f>IF(MIS[[#This Row],[OrderSide]]="SELL",MIS[[#This Row],[VALUE]]-MIS[[#This Row],[LIVE_VALUE]],MIS[[#This Row],[LIVE_VALUE]]-MIS[[#This Row],[VALUE]])</f>
        <v>-2268.75</v>
      </c>
      <c r="AH3057" t="str" cm="1">
        <f t="array" ref="AH3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7" t="str">
        <f>MIS[[#This Row],[TRADING SYMBOL]]</f>
        <v>NIFTY2552225050CE</v>
      </c>
      <c r="AJ3057" t="str">
        <f>IF(RIGHT(MIS[[#This Row],[Main/Hedge]],4)="MAIN","MAIN","HEDGE")</f>
        <v>MAIN</v>
      </c>
      <c r="AK3057" t="str" cm="1">
        <f t="array" ref="AK3057">_xlfn._xlws.FILTER(Table4[Column1],ISNUMBER(SEARCH(Table4[Column1],MIS[[#This Row],[OrderUniqueIdentifier]])),"")</f>
        <v>VWAP</v>
      </c>
    </row>
    <row r="3058" spans="1:37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>
        <f>_xlfn.XLOOKUP(MIS[[#This Row],[TRADING SYMBOL]],[1]Sheet1!$D:$D,[1]Sheet1!$C:$C)</f>
        <v>168.75</v>
      </c>
      <c r="AE3058">
        <f>MIS[[#This Row],[OrderAverageTradedPrice]]*MIS[[#This Row],[OrderQuantity]]</f>
        <v>29850</v>
      </c>
      <c r="AF3058">
        <f>MIS[[#This Row],[LTP]]*MIS[[#This Row],[OrderQuantity]]</f>
        <v>25312.5</v>
      </c>
      <c r="AG3058">
        <f>IF(MIS[[#This Row],[OrderSide]]="SELL",MIS[[#This Row],[VALUE]]-MIS[[#This Row],[LIVE_VALUE]],MIS[[#This Row],[LIVE_VALUE]]-MIS[[#This Row],[VALUE]])</f>
        <v>-4537.5</v>
      </c>
      <c r="AH3058" t="str" cm="1">
        <f t="array" ref="AH3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8" t="str">
        <f>MIS[[#This Row],[TRADING SYMBOL]]</f>
        <v>NIFTY2552225050CE</v>
      </c>
      <c r="AJ3058" t="str">
        <f>IF(RIGHT(MIS[[#This Row],[Main/Hedge]],4)="MAIN","MAIN","HEDGE")</f>
        <v>MAIN</v>
      </c>
      <c r="AK3058" t="str" cm="1">
        <f t="array" ref="AK3058">_xlfn._xlws.FILTER(Table4[Column1],ISNUMBER(SEARCH(Table4[Column1],MIS[[#This Row],[OrderUniqueIdentifier]])),"")</f>
        <v>VWAP</v>
      </c>
    </row>
    <row r="3059" spans="1:37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>
        <f>_xlfn.XLOOKUP(MIS[[#This Row],[TRADING SYMBOL]],[1]Sheet1!$D:$D,[1]Sheet1!$C:$C)</f>
        <v>168.75</v>
      </c>
      <c r="AE3059">
        <f>MIS[[#This Row],[OrderAverageTradedPrice]]*MIS[[#This Row],[OrderQuantity]]</f>
        <v>14850</v>
      </c>
      <c r="AF3059">
        <f>MIS[[#This Row],[LTP]]*MIS[[#This Row],[OrderQuantity]]</f>
        <v>12656.25</v>
      </c>
      <c r="AG3059">
        <f>IF(MIS[[#This Row],[OrderSide]]="SELL",MIS[[#This Row],[VALUE]]-MIS[[#This Row],[LIVE_VALUE]],MIS[[#This Row],[LIVE_VALUE]]-MIS[[#This Row],[VALUE]])</f>
        <v>-2193.75</v>
      </c>
      <c r="AH3059" t="str" cm="1">
        <f t="array" ref="AH3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9" t="str">
        <f>MIS[[#This Row],[TRADING SYMBOL]]</f>
        <v>NIFTY2552225050CE</v>
      </c>
      <c r="AJ3059" t="str">
        <f>IF(RIGHT(MIS[[#This Row],[Main/Hedge]],4)="MAIN","MAIN","HEDGE")</f>
        <v>MAIN</v>
      </c>
      <c r="AK3059" t="str" cm="1">
        <f t="array" ref="AK3059">_xlfn._xlws.FILTER(Table4[Column1],ISNUMBER(SEARCH(Table4[Column1],MIS[[#This Row],[OrderUniqueIdentifier]])),"")</f>
        <v>VWAP</v>
      </c>
    </row>
    <row r="3060" spans="1:37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>
        <f>_xlfn.XLOOKUP(MIS[[#This Row],[TRADING SYMBOL]],[1]Sheet1!$D:$D,[1]Sheet1!$C:$C)</f>
        <v>9.25</v>
      </c>
      <c r="AE3060">
        <f>MIS[[#This Row],[OrderAverageTradedPrice]]*MIS[[#This Row],[OrderQuantity]]</f>
        <v>836.25</v>
      </c>
      <c r="AF3060">
        <f>MIS[[#This Row],[LTP]]*MIS[[#This Row],[OrderQuantity]]</f>
        <v>693.75</v>
      </c>
      <c r="AG3060">
        <f>IF(MIS[[#This Row],[OrderSide]]="SELL",MIS[[#This Row],[VALUE]]-MIS[[#This Row],[LIVE_VALUE]],MIS[[#This Row],[LIVE_VALUE]]-MIS[[#This Row],[VALUE]])</f>
        <v>-142.5</v>
      </c>
      <c r="AH3060" t="str" cm="1">
        <f t="array" ref="AH3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60" t="str">
        <f>MIS[[#This Row],[TRADING SYMBOL]]</f>
        <v>NIFTY2552223750PE</v>
      </c>
      <c r="AJ3060" t="str">
        <f>IF(RIGHT(MIS[[#This Row],[Main/Hedge]],4)="MAIN","MAIN","HEDGE")</f>
        <v>HEDGE</v>
      </c>
      <c r="AK3060" t="str" cm="1">
        <f t="array" ref="AK3060">_xlfn._xlws.FILTER(Table4[Column1],ISNUMBER(SEARCH(Table4[Column1],MIS[[#This Row],[OrderUniqueIdentifier]])),"")</f>
        <v>LONGSHORT</v>
      </c>
    </row>
    <row r="3061" spans="1:37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>
        <f>_xlfn.XLOOKUP(MIS[[#This Row],[TRADING SYMBOL]],[1]Sheet1!$D:$D,[1]Sheet1!$C:$C)</f>
        <v>168.75</v>
      </c>
      <c r="AE3061">
        <f>MIS[[#This Row],[OrderAverageTradedPrice]]*MIS[[#This Row],[OrderQuantity]]</f>
        <v>29550</v>
      </c>
      <c r="AF3061">
        <f>MIS[[#This Row],[LTP]]*MIS[[#This Row],[OrderQuantity]]</f>
        <v>25312.5</v>
      </c>
      <c r="AG3061">
        <f>IF(MIS[[#This Row],[OrderSide]]="SELL",MIS[[#This Row],[VALUE]]-MIS[[#This Row],[LIVE_VALUE]],MIS[[#This Row],[LIVE_VALUE]]-MIS[[#This Row],[VALUE]])</f>
        <v>-4237.5</v>
      </c>
      <c r="AH3061" t="str" cm="1">
        <f t="array" ref="AH3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1" t="str">
        <f>MIS[[#This Row],[TRADING SYMBOL]]</f>
        <v>NIFTY2552225050CE</v>
      </c>
      <c r="AJ3061" t="str">
        <f>IF(RIGHT(MIS[[#This Row],[Main/Hedge]],4)="MAIN","MAIN","HEDGE")</f>
        <v>MAIN</v>
      </c>
      <c r="AK3061" t="str" cm="1">
        <f t="array" ref="AK3061">_xlfn._xlws.FILTER(Table4[Column1],ISNUMBER(SEARCH(Table4[Column1],MIS[[#This Row],[OrderUniqueIdentifier]])),"")</f>
        <v>VWAP</v>
      </c>
    </row>
    <row r="3062" spans="1:37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>
        <f>_xlfn.XLOOKUP(MIS[[#This Row],[TRADING SYMBOL]],[1]Sheet1!$D:$D,[1]Sheet1!$C:$C)</f>
        <v>168.75</v>
      </c>
      <c r="AE3062">
        <f>MIS[[#This Row],[OrderAverageTradedPrice]]*MIS[[#This Row],[OrderQuantity]]</f>
        <v>30000</v>
      </c>
      <c r="AF3062">
        <f>MIS[[#This Row],[LTP]]*MIS[[#This Row],[OrderQuantity]]</f>
        <v>25312.5</v>
      </c>
      <c r="AG3062">
        <f>IF(MIS[[#This Row],[OrderSide]]="SELL",MIS[[#This Row],[VALUE]]-MIS[[#This Row],[LIVE_VALUE]],MIS[[#This Row],[LIVE_VALUE]]-MIS[[#This Row],[VALUE]])</f>
        <v>-4687.5</v>
      </c>
      <c r="AH3062" t="str" cm="1">
        <f t="array" ref="AH3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2" t="str">
        <f>MIS[[#This Row],[TRADING SYMBOL]]</f>
        <v>NIFTY2552225050CE</v>
      </c>
      <c r="AJ3062" t="str">
        <f>IF(RIGHT(MIS[[#This Row],[Main/Hedge]],4)="MAIN","MAIN","HEDGE")</f>
        <v>MAIN</v>
      </c>
      <c r="AK3062" t="str" cm="1">
        <f t="array" ref="AK3062">_xlfn._xlws.FILTER(Table4[Column1],ISNUMBER(SEARCH(Table4[Column1],MIS[[#This Row],[OrderUniqueIdentifier]])),"")</f>
        <v>VWAP</v>
      </c>
    </row>
    <row r="3063" spans="1:37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>
        <f>_xlfn.XLOOKUP(MIS[[#This Row],[TRADING SYMBOL]],[1]Sheet1!$D:$D,[1]Sheet1!$C:$C)</f>
        <v>168.75</v>
      </c>
      <c r="AE3063">
        <f>MIS[[#This Row],[OrderAverageTradedPrice]]*MIS[[#This Row],[OrderQuantity]]</f>
        <v>103402.49999999955</v>
      </c>
      <c r="AF3063">
        <f>MIS[[#This Row],[LTP]]*MIS[[#This Row],[OrderQuantity]]</f>
        <v>88593.75</v>
      </c>
      <c r="AG3063">
        <f>IF(MIS[[#This Row],[OrderSide]]="SELL",MIS[[#This Row],[VALUE]]-MIS[[#This Row],[LIVE_VALUE]],MIS[[#This Row],[LIVE_VALUE]]-MIS[[#This Row],[VALUE]])</f>
        <v>-14808.749999999549</v>
      </c>
      <c r="AH3063" t="str" cm="1">
        <f t="array" ref="AH3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3" t="str">
        <f>MIS[[#This Row],[TRADING SYMBOL]]</f>
        <v>NIFTY2552225050CE</v>
      </c>
      <c r="AJ3063" t="str">
        <f>IF(RIGHT(MIS[[#This Row],[Main/Hedge]],4)="MAIN","MAIN","HEDGE")</f>
        <v>MAIN</v>
      </c>
      <c r="AK3063" t="str" cm="1">
        <f t="array" ref="AK3063">_xlfn._xlws.FILTER(Table4[Column1],ISNUMBER(SEARCH(Table4[Column1],MIS[[#This Row],[OrderUniqueIdentifier]])),"")</f>
        <v>VWAP</v>
      </c>
    </row>
    <row r="3064" spans="1:37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>
        <f>_xlfn.XLOOKUP(MIS[[#This Row],[TRADING SYMBOL]],[1]Sheet1!$D:$D,[1]Sheet1!$C:$C)</f>
        <v>168.75</v>
      </c>
      <c r="AE3064">
        <f>MIS[[#This Row],[OrderAverageTradedPrice]]*MIS[[#This Row],[OrderQuantity]]</f>
        <v>14925</v>
      </c>
      <c r="AF3064">
        <f>MIS[[#This Row],[LTP]]*MIS[[#This Row],[OrderQuantity]]</f>
        <v>12656.25</v>
      </c>
      <c r="AG3064">
        <f>IF(MIS[[#This Row],[OrderSide]]="SELL",MIS[[#This Row],[VALUE]]-MIS[[#This Row],[LIVE_VALUE]],MIS[[#This Row],[LIVE_VALUE]]-MIS[[#This Row],[VALUE]])</f>
        <v>-2268.75</v>
      </c>
      <c r="AH3064" t="str" cm="1">
        <f t="array" ref="AH3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4" t="str">
        <f>MIS[[#This Row],[TRADING SYMBOL]]</f>
        <v>NIFTY2552225050CE</v>
      </c>
      <c r="AJ3064" t="str">
        <f>IF(RIGHT(MIS[[#This Row],[Main/Hedge]],4)="MAIN","MAIN","HEDGE")</f>
        <v>MAIN</v>
      </c>
      <c r="AK3064" t="str" cm="1">
        <f t="array" ref="AK3064">_xlfn._xlws.FILTER(Table4[Column1],ISNUMBER(SEARCH(Table4[Column1],MIS[[#This Row],[OrderUniqueIdentifier]])),"")</f>
        <v>VWAP</v>
      </c>
    </row>
    <row r="3065" spans="1:37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>
        <f>_xlfn.XLOOKUP(MIS[[#This Row],[TRADING SYMBOL]],[1]Sheet1!$D:$D,[1]Sheet1!$C:$C)</f>
        <v>168.75</v>
      </c>
      <c r="AE3065">
        <f>MIS[[#This Row],[OrderAverageTradedPrice]]*MIS[[#This Row],[OrderQuantity]]</f>
        <v>207900</v>
      </c>
      <c r="AF3065">
        <f>MIS[[#This Row],[LTP]]*MIS[[#This Row],[OrderQuantity]]</f>
        <v>177187.5</v>
      </c>
      <c r="AG3065">
        <f>IF(MIS[[#This Row],[OrderSide]]="SELL",MIS[[#This Row],[VALUE]]-MIS[[#This Row],[LIVE_VALUE]],MIS[[#This Row],[LIVE_VALUE]]-MIS[[#This Row],[VALUE]])</f>
        <v>-30712.5</v>
      </c>
      <c r="AH3065" t="str" cm="1">
        <f t="array" ref="AH3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5" t="str">
        <f>MIS[[#This Row],[TRADING SYMBOL]]</f>
        <v>NIFTY2552225050CE</v>
      </c>
      <c r="AJ3065" t="str">
        <f>IF(RIGHT(MIS[[#This Row],[Main/Hedge]],4)="MAIN","MAIN","HEDGE")</f>
        <v>MAIN</v>
      </c>
      <c r="AK3065" t="str" cm="1">
        <f t="array" ref="AK3065">_xlfn._xlws.FILTER(Table4[Column1],ISNUMBER(SEARCH(Table4[Column1],MIS[[#This Row],[OrderUniqueIdentifier]])),"")</f>
        <v>VWAP</v>
      </c>
    </row>
    <row r="3066" spans="1:37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>
        <f>_xlfn.XLOOKUP(MIS[[#This Row],[TRADING SYMBOL]],[1]Sheet1!$D:$D,[1]Sheet1!$C:$C)</f>
        <v>168.75</v>
      </c>
      <c r="AE3066">
        <f>MIS[[#This Row],[OrderAverageTradedPrice]]*MIS[[#This Row],[OrderQuantity]]</f>
        <v>15000</v>
      </c>
      <c r="AF3066">
        <f>MIS[[#This Row],[LTP]]*MIS[[#This Row],[OrderQuantity]]</f>
        <v>12656.25</v>
      </c>
      <c r="AG3066">
        <f>IF(MIS[[#This Row],[OrderSide]]="SELL",MIS[[#This Row],[VALUE]]-MIS[[#This Row],[LIVE_VALUE]],MIS[[#This Row],[LIVE_VALUE]]-MIS[[#This Row],[VALUE]])</f>
        <v>-2343.75</v>
      </c>
      <c r="AH3066" t="str" cm="1">
        <f t="array" ref="AH3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6" t="str">
        <f>MIS[[#This Row],[TRADING SYMBOL]]</f>
        <v>NIFTY2552225050CE</v>
      </c>
      <c r="AJ3066" t="str">
        <f>IF(RIGHT(MIS[[#This Row],[Main/Hedge]],4)="MAIN","MAIN","HEDGE")</f>
        <v>MAIN</v>
      </c>
      <c r="AK3066" t="str" cm="1">
        <f t="array" ref="AK3066">_xlfn._xlws.FILTER(Table4[Column1],ISNUMBER(SEARCH(Table4[Column1],MIS[[#This Row],[OrderUniqueIdentifier]])),"")</f>
        <v>VWAP</v>
      </c>
    </row>
    <row r="3067" spans="1:37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>
        <f>_xlfn.XLOOKUP(MIS[[#This Row],[TRADING SYMBOL]],[1]Sheet1!$D:$D,[1]Sheet1!$C:$C)</f>
        <v>168.75</v>
      </c>
      <c r="AE3067">
        <f>MIS[[#This Row],[OrderAverageTradedPrice]]*MIS[[#This Row],[OrderQuantity]]</f>
        <v>30000</v>
      </c>
      <c r="AF3067">
        <f>MIS[[#This Row],[LTP]]*MIS[[#This Row],[OrderQuantity]]</f>
        <v>25312.5</v>
      </c>
      <c r="AG3067">
        <f>IF(MIS[[#This Row],[OrderSide]]="SELL",MIS[[#This Row],[VALUE]]-MIS[[#This Row],[LIVE_VALUE]],MIS[[#This Row],[LIVE_VALUE]]-MIS[[#This Row],[VALUE]])</f>
        <v>-4687.5</v>
      </c>
      <c r="AH3067" t="str" cm="1">
        <f t="array" ref="AH3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7" t="str">
        <f>MIS[[#This Row],[TRADING SYMBOL]]</f>
        <v>NIFTY2552225050CE</v>
      </c>
      <c r="AJ3067" t="str">
        <f>IF(RIGHT(MIS[[#This Row],[Main/Hedge]],4)="MAIN","MAIN","HEDGE")</f>
        <v>MAIN</v>
      </c>
      <c r="AK3067" t="str" cm="1">
        <f t="array" ref="AK3067">_xlfn._xlws.FILTER(Table4[Column1],ISNUMBER(SEARCH(Table4[Column1],MIS[[#This Row],[OrderUniqueIdentifier]])),"")</f>
        <v>VWAP</v>
      </c>
    </row>
    <row r="3068" spans="1:37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>
        <f>_xlfn.XLOOKUP(MIS[[#This Row],[TRADING SYMBOL]],[1]Sheet1!$D:$D,[1]Sheet1!$C:$C)</f>
        <v>168.75</v>
      </c>
      <c r="AE3068">
        <f>MIS[[#This Row],[OrderAverageTradedPrice]]*MIS[[#This Row],[OrderQuantity]]</f>
        <v>29587.5</v>
      </c>
      <c r="AF3068">
        <f>MIS[[#This Row],[LTP]]*MIS[[#This Row],[OrderQuantity]]</f>
        <v>25312.5</v>
      </c>
      <c r="AG3068">
        <f>IF(MIS[[#This Row],[OrderSide]]="SELL",MIS[[#This Row],[VALUE]]-MIS[[#This Row],[LIVE_VALUE]],MIS[[#This Row],[LIVE_VALUE]]-MIS[[#This Row],[VALUE]])</f>
        <v>-4275</v>
      </c>
      <c r="AH3068" t="str" cm="1">
        <f t="array" ref="AH3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8" t="str">
        <f>MIS[[#This Row],[TRADING SYMBOL]]</f>
        <v>NIFTY2552225050CE</v>
      </c>
      <c r="AJ3068" t="str">
        <f>IF(RIGHT(MIS[[#This Row],[Main/Hedge]],4)="MAIN","MAIN","HEDGE")</f>
        <v>MAIN</v>
      </c>
      <c r="AK3068" t="str" cm="1">
        <f t="array" ref="AK3068">_xlfn._xlws.FILTER(Table4[Column1],ISNUMBER(SEARCH(Table4[Column1],MIS[[#This Row],[OrderUniqueIdentifier]])),"")</f>
        <v>VWAP</v>
      </c>
    </row>
    <row r="3069" spans="1:37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>
        <f>_xlfn.XLOOKUP(MIS[[#This Row],[TRADING SYMBOL]],[1]Sheet1!$D:$D,[1]Sheet1!$C:$C)</f>
        <v>168.75</v>
      </c>
      <c r="AE3069">
        <f>MIS[[#This Row],[OrderAverageTradedPrice]]*MIS[[#This Row],[OrderQuantity]]</f>
        <v>44775</v>
      </c>
      <c r="AF3069">
        <f>MIS[[#This Row],[LTP]]*MIS[[#This Row],[OrderQuantity]]</f>
        <v>37968.75</v>
      </c>
      <c r="AG3069">
        <f>IF(MIS[[#This Row],[OrderSide]]="SELL",MIS[[#This Row],[VALUE]]-MIS[[#This Row],[LIVE_VALUE]],MIS[[#This Row],[LIVE_VALUE]]-MIS[[#This Row],[VALUE]])</f>
        <v>-6806.25</v>
      </c>
      <c r="AH3069" t="str" cm="1">
        <f t="array" ref="AH3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9" t="str">
        <f>MIS[[#This Row],[TRADING SYMBOL]]</f>
        <v>NIFTY2552225050CE</v>
      </c>
      <c r="AJ3069" t="str">
        <f>IF(RIGHT(MIS[[#This Row],[Main/Hedge]],4)="MAIN","MAIN","HEDGE")</f>
        <v>MAIN</v>
      </c>
      <c r="AK3069" t="str" cm="1">
        <f t="array" ref="AK3069">_xlfn._xlws.FILTER(Table4[Column1],ISNUMBER(SEARCH(Table4[Column1],MIS[[#This Row],[OrderUniqueIdentifier]])),"")</f>
        <v>VWAP</v>
      </c>
    </row>
    <row r="3070" spans="1:37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>
        <f>_xlfn.XLOOKUP(MIS[[#This Row],[TRADING SYMBOL]],[1]Sheet1!$D:$D,[1]Sheet1!$C:$C)</f>
        <v>168.75</v>
      </c>
      <c r="AE3070">
        <f>MIS[[#This Row],[OrderAverageTradedPrice]]*MIS[[#This Row],[OrderQuantity]]</f>
        <v>29550</v>
      </c>
      <c r="AF3070">
        <f>MIS[[#This Row],[LTP]]*MIS[[#This Row],[OrderQuantity]]</f>
        <v>25312.5</v>
      </c>
      <c r="AG3070">
        <f>IF(MIS[[#This Row],[OrderSide]]="SELL",MIS[[#This Row],[VALUE]]-MIS[[#This Row],[LIVE_VALUE]],MIS[[#This Row],[LIVE_VALUE]]-MIS[[#This Row],[VALUE]])</f>
        <v>-4237.5</v>
      </c>
      <c r="AH3070" t="str" cm="1">
        <f t="array" ref="AH3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0" t="str">
        <f>MIS[[#This Row],[TRADING SYMBOL]]</f>
        <v>NIFTY2552225050CE</v>
      </c>
      <c r="AJ3070" t="str">
        <f>IF(RIGHT(MIS[[#This Row],[Main/Hedge]],4)="MAIN","MAIN","HEDGE")</f>
        <v>MAIN</v>
      </c>
      <c r="AK3070" t="str" cm="1">
        <f t="array" ref="AK3070">_xlfn._xlws.FILTER(Table4[Column1],ISNUMBER(SEARCH(Table4[Column1],MIS[[#This Row],[OrderUniqueIdentifier]])),"")</f>
        <v>VWAP</v>
      </c>
    </row>
    <row r="3071" spans="1:37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>
        <f>_xlfn.XLOOKUP(MIS[[#This Row],[TRADING SYMBOL]],[1]Sheet1!$D:$D,[1]Sheet1!$C:$C)</f>
        <v>168.75</v>
      </c>
      <c r="AE3071">
        <f>MIS[[#This Row],[OrderAverageTradedPrice]]*MIS[[#This Row],[OrderQuantity]]</f>
        <v>29790</v>
      </c>
      <c r="AF3071">
        <f>MIS[[#This Row],[LTP]]*MIS[[#This Row],[OrderQuantity]]</f>
        <v>25312.5</v>
      </c>
      <c r="AG3071">
        <f>IF(MIS[[#This Row],[OrderSide]]="SELL",MIS[[#This Row],[VALUE]]-MIS[[#This Row],[LIVE_VALUE]],MIS[[#This Row],[LIVE_VALUE]]-MIS[[#This Row],[VALUE]])</f>
        <v>-4477.5</v>
      </c>
      <c r="AH3071" t="str" cm="1">
        <f t="array" ref="AH3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1" t="str">
        <f>MIS[[#This Row],[TRADING SYMBOL]]</f>
        <v>NIFTY2552225050CE</v>
      </c>
      <c r="AJ3071" t="str">
        <f>IF(RIGHT(MIS[[#This Row],[Main/Hedge]],4)="MAIN","MAIN","HEDGE")</f>
        <v>MAIN</v>
      </c>
      <c r="AK3071" t="str" cm="1">
        <f t="array" ref="AK3071">_xlfn._xlws.FILTER(Table4[Column1],ISNUMBER(SEARCH(Table4[Column1],MIS[[#This Row],[OrderUniqueIdentifier]])),"")</f>
        <v>VWAP</v>
      </c>
    </row>
    <row r="3072" spans="1:37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>
        <f>_xlfn.XLOOKUP(MIS[[#This Row],[TRADING SYMBOL]],[1]Sheet1!$D:$D,[1]Sheet1!$C:$C)</f>
        <v>168.75</v>
      </c>
      <c r="AE3072">
        <f>MIS[[#This Row],[OrderAverageTradedPrice]]*MIS[[#This Row],[OrderQuantity]]</f>
        <v>14996.25</v>
      </c>
      <c r="AF3072">
        <f>MIS[[#This Row],[LTP]]*MIS[[#This Row],[OrderQuantity]]</f>
        <v>12656.25</v>
      </c>
      <c r="AG3072">
        <f>IF(MIS[[#This Row],[OrderSide]]="SELL",MIS[[#This Row],[VALUE]]-MIS[[#This Row],[LIVE_VALUE]],MIS[[#This Row],[LIVE_VALUE]]-MIS[[#This Row],[VALUE]])</f>
        <v>-2340</v>
      </c>
      <c r="AH3072" t="str" cm="1">
        <f t="array" ref="AH3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2" t="str">
        <f>MIS[[#This Row],[TRADING SYMBOL]]</f>
        <v>NIFTY2552225050CE</v>
      </c>
      <c r="AJ3072" t="str">
        <f>IF(RIGHT(MIS[[#This Row],[Main/Hedge]],4)="MAIN","MAIN","HEDGE")</f>
        <v>MAIN</v>
      </c>
      <c r="AK3072" t="str" cm="1">
        <f t="array" ref="AK3072">_xlfn._xlws.FILTER(Table4[Column1],ISNUMBER(SEARCH(Table4[Column1],MIS[[#This Row],[OrderUniqueIdentifier]])),"")</f>
        <v>VWAP</v>
      </c>
    </row>
    <row r="3073" spans="1:37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>
        <f>_xlfn.XLOOKUP(MIS[[#This Row],[TRADING SYMBOL]],[1]Sheet1!$D:$D,[1]Sheet1!$C:$C)</f>
        <v>168.75</v>
      </c>
      <c r="AE3073">
        <f>MIS[[#This Row],[OrderAverageTradedPrice]]*MIS[[#This Row],[OrderQuantity]]</f>
        <v>29700</v>
      </c>
      <c r="AF3073">
        <f>MIS[[#This Row],[LTP]]*MIS[[#This Row],[OrderQuantity]]</f>
        <v>25312.5</v>
      </c>
      <c r="AG3073">
        <f>IF(MIS[[#This Row],[OrderSide]]="SELL",MIS[[#This Row],[VALUE]]-MIS[[#This Row],[LIVE_VALUE]],MIS[[#This Row],[LIVE_VALUE]]-MIS[[#This Row],[VALUE]])</f>
        <v>-4387.5</v>
      </c>
      <c r="AH3073" t="str" cm="1">
        <f t="array" ref="AH3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3" t="str">
        <f>MIS[[#This Row],[TRADING SYMBOL]]</f>
        <v>NIFTY2552225050CE</v>
      </c>
      <c r="AJ3073" t="str">
        <f>IF(RIGHT(MIS[[#This Row],[Main/Hedge]],4)="MAIN","MAIN","HEDGE")</f>
        <v>MAIN</v>
      </c>
      <c r="AK3073" t="str" cm="1">
        <f t="array" ref="AK3073">_xlfn._xlws.FILTER(Table4[Column1],ISNUMBER(SEARCH(Table4[Column1],MIS[[#This Row],[OrderUniqueIdentifier]])),"")</f>
        <v>VWAP</v>
      </c>
    </row>
    <row r="3074" spans="1:37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>
        <f>_xlfn.XLOOKUP(MIS[[#This Row],[TRADING SYMBOL]],[1]Sheet1!$D:$D,[1]Sheet1!$C:$C)</f>
        <v>168.75</v>
      </c>
      <c r="AE3074">
        <f>MIS[[#This Row],[OrderAverageTradedPrice]]*MIS[[#This Row],[OrderQuantity]]</f>
        <v>103950</v>
      </c>
      <c r="AF3074">
        <f>MIS[[#This Row],[LTP]]*MIS[[#This Row],[OrderQuantity]]</f>
        <v>88593.75</v>
      </c>
      <c r="AG3074">
        <f>IF(MIS[[#This Row],[OrderSide]]="SELL",MIS[[#This Row],[VALUE]]-MIS[[#This Row],[LIVE_VALUE]],MIS[[#This Row],[LIVE_VALUE]]-MIS[[#This Row],[VALUE]])</f>
        <v>-15356.25</v>
      </c>
      <c r="AH3074" t="str" cm="1">
        <f t="array" ref="AH3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4" t="str">
        <f>MIS[[#This Row],[TRADING SYMBOL]]</f>
        <v>NIFTY2552225050CE</v>
      </c>
      <c r="AJ3074" t="str">
        <f>IF(RIGHT(MIS[[#This Row],[Main/Hedge]],4)="MAIN","MAIN","HEDGE")</f>
        <v>MAIN</v>
      </c>
      <c r="AK3074" t="str" cm="1">
        <f t="array" ref="AK3074">_xlfn._xlws.FILTER(Table4[Column1],ISNUMBER(SEARCH(Table4[Column1],MIS[[#This Row],[OrderUniqueIdentifier]])),"")</f>
        <v>VWAP</v>
      </c>
    </row>
    <row r="3075" spans="1:37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>
        <f>_xlfn.XLOOKUP(MIS[[#This Row],[TRADING SYMBOL]],[1]Sheet1!$D:$D,[1]Sheet1!$C:$C)</f>
        <v>168.75</v>
      </c>
      <c r="AE3075">
        <f>MIS[[#This Row],[OrderAverageTradedPrice]]*MIS[[#This Row],[OrderQuantity]]</f>
        <v>89527.5</v>
      </c>
      <c r="AF3075">
        <f>MIS[[#This Row],[LTP]]*MIS[[#This Row],[OrderQuantity]]</f>
        <v>75937.5</v>
      </c>
      <c r="AG3075">
        <f>IF(MIS[[#This Row],[OrderSide]]="SELL",MIS[[#This Row],[VALUE]]-MIS[[#This Row],[LIVE_VALUE]],MIS[[#This Row],[LIVE_VALUE]]-MIS[[#This Row],[VALUE]])</f>
        <v>-13590</v>
      </c>
      <c r="AH3075" t="str" cm="1">
        <f t="array" ref="AH3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5" t="str">
        <f>MIS[[#This Row],[TRADING SYMBOL]]</f>
        <v>NIFTY2552225050CE</v>
      </c>
      <c r="AJ3075" t="str">
        <f>IF(RIGHT(MIS[[#This Row],[Main/Hedge]],4)="MAIN","MAIN","HEDGE")</f>
        <v>MAIN</v>
      </c>
      <c r="AK3075" t="str" cm="1">
        <f t="array" ref="AK3075">_xlfn._xlws.FILTER(Table4[Column1],ISNUMBER(SEARCH(Table4[Column1],MIS[[#This Row],[OrderUniqueIdentifier]])),"")</f>
        <v>VWAP</v>
      </c>
    </row>
    <row r="3076" spans="1:37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>
        <f>_xlfn.XLOOKUP(MIS[[#This Row],[TRADING SYMBOL]],[1]Sheet1!$D:$D,[1]Sheet1!$C:$C)</f>
        <v>168.75</v>
      </c>
      <c r="AE3076">
        <f>MIS[[#This Row],[OrderAverageTradedPrice]]*MIS[[#This Row],[OrderQuantity]]</f>
        <v>89100</v>
      </c>
      <c r="AF3076">
        <f>MIS[[#This Row],[LTP]]*MIS[[#This Row],[OrderQuantity]]</f>
        <v>75937.5</v>
      </c>
      <c r="AG3076">
        <f>IF(MIS[[#This Row],[OrderSide]]="SELL",MIS[[#This Row],[VALUE]]-MIS[[#This Row],[LIVE_VALUE]],MIS[[#This Row],[LIVE_VALUE]]-MIS[[#This Row],[VALUE]])</f>
        <v>-13162.5</v>
      </c>
      <c r="AH3076" t="str" cm="1">
        <f t="array" ref="AH3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6" t="str">
        <f>MIS[[#This Row],[TRADING SYMBOL]]</f>
        <v>NIFTY2552225050CE</v>
      </c>
      <c r="AJ3076" t="str">
        <f>IF(RIGHT(MIS[[#This Row],[Main/Hedge]],4)="MAIN","MAIN","HEDGE")</f>
        <v>MAIN</v>
      </c>
      <c r="AK3076" t="str" cm="1">
        <f t="array" ref="AK3076">_xlfn._xlws.FILTER(Table4[Column1],ISNUMBER(SEARCH(Table4[Column1],MIS[[#This Row],[OrderUniqueIdentifier]])),"")</f>
        <v>VWAP</v>
      </c>
    </row>
    <row r="3077" spans="1:37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>
        <f>_xlfn.XLOOKUP(MIS[[#This Row],[TRADING SYMBOL]],[1]Sheet1!$D:$D,[1]Sheet1!$C:$C)</f>
        <v>168.75</v>
      </c>
      <c r="AE3077">
        <f>MIS[[#This Row],[OrderAverageTradedPrice]]*MIS[[#This Row],[OrderQuantity]]</f>
        <v>14902.5</v>
      </c>
      <c r="AF3077">
        <f>MIS[[#This Row],[LTP]]*MIS[[#This Row],[OrderQuantity]]</f>
        <v>12656.25</v>
      </c>
      <c r="AG3077">
        <f>IF(MIS[[#This Row],[OrderSide]]="SELL",MIS[[#This Row],[VALUE]]-MIS[[#This Row],[LIVE_VALUE]],MIS[[#This Row],[LIVE_VALUE]]-MIS[[#This Row],[VALUE]])</f>
        <v>-2246.25</v>
      </c>
      <c r="AH3077" t="str" cm="1">
        <f t="array" ref="AH3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7" t="str">
        <f>MIS[[#This Row],[TRADING SYMBOL]]</f>
        <v>NIFTY2552225050CE</v>
      </c>
      <c r="AJ3077" t="str">
        <f>IF(RIGHT(MIS[[#This Row],[Main/Hedge]],4)="MAIN","MAIN","HEDGE")</f>
        <v>MAIN</v>
      </c>
      <c r="AK3077" t="str" cm="1">
        <f t="array" ref="AK3077">_xlfn._xlws.FILTER(Table4[Column1],ISNUMBER(SEARCH(Table4[Column1],MIS[[#This Row],[OrderUniqueIdentifier]])),"")</f>
        <v>VWAP</v>
      </c>
    </row>
    <row r="3078" spans="1:37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>
        <f>_xlfn.XLOOKUP(MIS[[#This Row],[TRADING SYMBOL]],[1]Sheet1!$D:$D,[1]Sheet1!$C:$C)</f>
        <v>168.75</v>
      </c>
      <c r="AE3078">
        <f>MIS[[#This Row],[OrderAverageTradedPrice]]*MIS[[#This Row],[OrderQuantity]]</f>
        <v>30000</v>
      </c>
      <c r="AF3078">
        <f>MIS[[#This Row],[LTP]]*MIS[[#This Row],[OrderQuantity]]</f>
        <v>25312.5</v>
      </c>
      <c r="AG3078">
        <f>IF(MIS[[#This Row],[OrderSide]]="SELL",MIS[[#This Row],[VALUE]]-MIS[[#This Row],[LIVE_VALUE]],MIS[[#This Row],[LIVE_VALUE]]-MIS[[#This Row],[VALUE]])</f>
        <v>-4687.5</v>
      </c>
      <c r="AH3078" t="str" cm="1">
        <f t="array" ref="AH3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8" t="str">
        <f>MIS[[#This Row],[TRADING SYMBOL]]</f>
        <v>NIFTY2552225050CE</v>
      </c>
      <c r="AJ3078" t="str">
        <f>IF(RIGHT(MIS[[#This Row],[Main/Hedge]],4)="MAIN","MAIN","HEDGE")</f>
        <v>MAIN</v>
      </c>
      <c r="AK3078" t="str" cm="1">
        <f t="array" ref="AK3078">_xlfn._xlws.FILTER(Table4[Column1],ISNUMBER(SEARCH(Table4[Column1],MIS[[#This Row],[OrderUniqueIdentifier]])),"")</f>
        <v>VWAP</v>
      </c>
    </row>
    <row r="3079" spans="1:37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>
        <f>_xlfn.XLOOKUP(MIS[[#This Row],[TRADING SYMBOL]],[1]Sheet1!$D:$D,[1]Sheet1!$C:$C)</f>
        <v>168.75</v>
      </c>
      <c r="AE3079">
        <f>MIS[[#This Row],[OrderAverageTradedPrice]]*MIS[[#This Row],[OrderQuantity]]</f>
        <v>44347.5</v>
      </c>
      <c r="AF3079">
        <f>MIS[[#This Row],[LTP]]*MIS[[#This Row],[OrderQuantity]]</f>
        <v>37968.75</v>
      </c>
      <c r="AG3079">
        <f>IF(MIS[[#This Row],[OrderSide]]="SELL",MIS[[#This Row],[VALUE]]-MIS[[#This Row],[LIVE_VALUE]],MIS[[#This Row],[LIVE_VALUE]]-MIS[[#This Row],[VALUE]])</f>
        <v>-6378.75</v>
      </c>
      <c r="AH3079" t="str" cm="1">
        <f t="array" ref="AH3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9" t="str">
        <f>MIS[[#This Row],[TRADING SYMBOL]]</f>
        <v>NIFTY2552225050CE</v>
      </c>
      <c r="AJ3079" t="str">
        <f>IF(RIGHT(MIS[[#This Row],[Main/Hedge]],4)="MAIN","MAIN","HEDGE")</f>
        <v>MAIN</v>
      </c>
      <c r="AK3079" t="str" cm="1">
        <f t="array" ref="AK3079">_xlfn._xlws.FILTER(Table4[Column1],ISNUMBER(SEARCH(Table4[Column1],MIS[[#This Row],[OrderUniqueIdentifier]])),"")</f>
        <v>VWAP</v>
      </c>
    </row>
    <row r="3080" spans="1:37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>
        <f>_xlfn.XLOOKUP(MIS[[#This Row],[TRADING SYMBOL]],[1]Sheet1!$D:$D,[1]Sheet1!$C:$C)</f>
        <v>168.75</v>
      </c>
      <c r="AE3080">
        <f>MIS[[#This Row],[OrderAverageTradedPrice]]*MIS[[#This Row],[OrderQuantity]]</f>
        <v>237600</v>
      </c>
      <c r="AF3080">
        <f>MIS[[#This Row],[LTP]]*MIS[[#This Row],[OrderQuantity]]</f>
        <v>202500</v>
      </c>
      <c r="AG3080">
        <f>IF(MIS[[#This Row],[OrderSide]]="SELL",MIS[[#This Row],[VALUE]]-MIS[[#This Row],[LIVE_VALUE]],MIS[[#This Row],[LIVE_VALUE]]-MIS[[#This Row],[VALUE]])</f>
        <v>-35100</v>
      </c>
      <c r="AH3080" t="str" cm="1">
        <f t="array" ref="AH3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0" t="str">
        <f>MIS[[#This Row],[TRADING SYMBOL]]</f>
        <v>NIFTY2552225050CE</v>
      </c>
      <c r="AJ3080" t="str">
        <f>IF(RIGHT(MIS[[#This Row],[Main/Hedge]],4)="MAIN","MAIN","HEDGE")</f>
        <v>MAIN</v>
      </c>
      <c r="AK3080" t="str" cm="1">
        <f t="array" ref="AK3080">_xlfn._xlws.FILTER(Table4[Column1],ISNUMBER(SEARCH(Table4[Column1],MIS[[#This Row],[OrderUniqueIdentifier]])),"")</f>
        <v>VWAP</v>
      </c>
    </row>
    <row r="3081" spans="1:37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>
        <f>_xlfn.XLOOKUP(MIS[[#This Row],[TRADING SYMBOL]],[1]Sheet1!$D:$D,[1]Sheet1!$C:$C)</f>
        <v>168.75</v>
      </c>
      <c r="AE3081">
        <f>MIS[[#This Row],[OrderAverageTradedPrice]]*MIS[[#This Row],[OrderQuantity]]</f>
        <v>29700</v>
      </c>
      <c r="AF3081">
        <f>MIS[[#This Row],[LTP]]*MIS[[#This Row],[OrderQuantity]]</f>
        <v>25312.5</v>
      </c>
      <c r="AG3081">
        <f>IF(MIS[[#This Row],[OrderSide]]="SELL",MIS[[#This Row],[VALUE]]-MIS[[#This Row],[LIVE_VALUE]],MIS[[#This Row],[LIVE_VALUE]]-MIS[[#This Row],[VALUE]])</f>
        <v>-4387.5</v>
      </c>
      <c r="AH3081" t="str" cm="1">
        <f t="array" ref="AH3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1" t="str">
        <f>MIS[[#This Row],[TRADING SYMBOL]]</f>
        <v>NIFTY2552225050CE</v>
      </c>
      <c r="AJ3081" t="str">
        <f>IF(RIGHT(MIS[[#This Row],[Main/Hedge]],4)="MAIN","MAIN","HEDGE")</f>
        <v>MAIN</v>
      </c>
      <c r="AK3081" t="str" cm="1">
        <f t="array" ref="AK3081">_xlfn._xlws.FILTER(Table4[Column1],ISNUMBER(SEARCH(Table4[Column1],MIS[[#This Row],[OrderUniqueIdentifier]])),"")</f>
        <v>VWAP</v>
      </c>
    </row>
    <row r="3082" spans="1:37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>
        <f>_xlfn.XLOOKUP(MIS[[#This Row],[TRADING SYMBOL]],[1]Sheet1!$D:$D,[1]Sheet1!$C:$C)</f>
        <v>168.75</v>
      </c>
      <c r="AE3082">
        <f>MIS[[#This Row],[OrderAverageTradedPrice]]*MIS[[#This Row],[OrderQuantity]]</f>
        <v>29550</v>
      </c>
      <c r="AF3082">
        <f>MIS[[#This Row],[LTP]]*MIS[[#This Row],[OrderQuantity]]</f>
        <v>25312.5</v>
      </c>
      <c r="AG3082">
        <f>IF(MIS[[#This Row],[OrderSide]]="SELL",MIS[[#This Row],[VALUE]]-MIS[[#This Row],[LIVE_VALUE]],MIS[[#This Row],[LIVE_VALUE]]-MIS[[#This Row],[VALUE]])</f>
        <v>-4237.5</v>
      </c>
      <c r="AH3082" t="str" cm="1">
        <f t="array" ref="AH3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2" t="str">
        <f>MIS[[#This Row],[TRADING SYMBOL]]</f>
        <v>NIFTY2552225050CE</v>
      </c>
      <c r="AJ3082" t="str">
        <f>IF(RIGHT(MIS[[#This Row],[Main/Hedge]],4)="MAIN","MAIN","HEDGE")</f>
        <v>MAIN</v>
      </c>
      <c r="AK3082" t="str" cm="1">
        <f t="array" ref="AK3082">_xlfn._xlws.FILTER(Table4[Column1],ISNUMBER(SEARCH(Table4[Column1],MIS[[#This Row],[OrderUniqueIdentifier]])),"")</f>
        <v>VWAP</v>
      </c>
    </row>
    <row r="3083" spans="1:37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>
        <f>_xlfn.XLOOKUP(MIS[[#This Row],[TRADING SYMBOL]],[1]Sheet1!$D:$D,[1]Sheet1!$C:$C)</f>
        <v>168.75</v>
      </c>
      <c r="AE3083">
        <f>MIS[[#This Row],[OrderAverageTradedPrice]]*MIS[[#This Row],[OrderQuantity]]</f>
        <v>14996.25</v>
      </c>
      <c r="AF3083">
        <f>MIS[[#This Row],[LTP]]*MIS[[#This Row],[OrderQuantity]]</f>
        <v>12656.25</v>
      </c>
      <c r="AG3083">
        <f>IF(MIS[[#This Row],[OrderSide]]="SELL",MIS[[#This Row],[VALUE]]-MIS[[#This Row],[LIVE_VALUE]],MIS[[#This Row],[LIVE_VALUE]]-MIS[[#This Row],[VALUE]])</f>
        <v>-2340</v>
      </c>
      <c r="AH3083" t="str" cm="1">
        <f t="array" ref="AH3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3" t="str">
        <f>MIS[[#This Row],[TRADING SYMBOL]]</f>
        <v>NIFTY2552225050CE</v>
      </c>
      <c r="AJ3083" t="str">
        <f>IF(RIGHT(MIS[[#This Row],[Main/Hedge]],4)="MAIN","MAIN","HEDGE")</f>
        <v>MAIN</v>
      </c>
      <c r="AK3083" t="str" cm="1">
        <f t="array" ref="AK3083">_xlfn._xlws.FILTER(Table4[Column1],ISNUMBER(SEARCH(Table4[Column1],MIS[[#This Row],[OrderUniqueIdentifier]])),"")</f>
        <v>VWAP</v>
      </c>
    </row>
    <row r="3084" spans="1:37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>
        <f>_xlfn.XLOOKUP(MIS[[#This Row],[TRADING SYMBOL]],[1]Sheet1!$D:$D,[1]Sheet1!$C:$C)</f>
        <v>168.75</v>
      </c>
      <c r="AE3084">
        <f>MIS[[#This Row],[OrderAverageTradedPrice]]*MIS[[#This Row],[OrderQuantity]]</f>
        <v>29700</v>
      </c>
      <c r="AF3084">
        <f>MIS[[#This Row],[LTP]]*MIS[[#This Row],[OrderQuantity]]</f>
        <v>25312.5</v>
      </c>
      <c r="AG3084">
        <f>IF(MIS[[#This Row],[OrderSide]]="SELL",MIS[[#This Row],[VALUE]]-MIS[[#This Row],[LIVE_VALUE]],MIS[[#This Row],[LIVE_VALUE]]-MIS[[#This Row],[VALUE]])</f>
        <v>-4387.5</v>
      </c>
      <c r="AH3084" t="str" cm="1">
        <f t="array" ref="AH3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4" t="str">
        <f>MIS[[#This Row],[TRADING SYMBOL]]</f>
        <v>NIFTY2552225050CE</v>
      </c>
      <c r="AJ3084" t="str">
        <f>IF(RIGHT(MIS[[#This Row],[Main/Hedge]],4)="MAIN","MAIN","HEDGE")</f>
        <v>MAIN</v>
      </c>
      <c r="AK3084" t="str" cm="1">
        <f t="array" ref="AK3084">_xlfn._xlws.FILTER(Table4[Column1],ISNUMBER(SEARCH(Table4[Column1],MIS[[#This Row],[OrderUniqueIdentifier]])),"")</f>
        <v>VWAP</v>
      </c>
    </row>
    <row r="3085" spans="1:37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>
        <f>_xlfn.XLOOKUP(MIS[[#This Row],[TRADING SYMBOL]],[1]Sheet1!$D:$D,[1]Sheet1!$C:$C)</f>
        <v>168.75</v>
      </c>
      <c r="AE3085">
        <f>MIS[[#This Row],[OrderAverageTradedPrice]]*MIS[[#This Row],[OrderQuantity]]</f>
        <v>14846.25</v>
      </c>
      <c r="AF3085">
        <f>MIS[[#This Row],[LTP]]*MIS[[#This Row],[OrderQuantity]]</f>
        <v>12656.25</v>
      </c>
      <c r="AG3085">
        <f>IF(MIS[[#This Row],[OrderSide]]="SELL",MIS[[#This Row],[VALUE]]-MIS[[#This Row],[LIVE_VALUE]],MIS[[#This Row],[LIVE_VALUE]]-MIS[[#This Row],[VALUE]])</f>
        <v>-2190</v>
      </c>
      <c r="AH3085" t="str" cm="1">
        <f t="array" ref="AH3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5" t="str">
        <f>MIS[[#This Row],[TRADING SYMBOL]]</f>
        <v>NIFTY2552225050CE</v>
      </c>
      <c r="AJ3085" t="str">
        <f>IF(RIGHT(MIS[[#This Row],[Main/Hedge]],4)="MAIN","MAIN","HEDGE")</f>
        <v>MAIN</v>
      </c>
      <c r="AK3085" t="str" cm="1">
        <f t="array" ref="AK3085">_xlfn._xlws.FILTER(Table4[Column1],ISNUMBER(SEARCH(Table4[Column1],MIS[[#This Row],[OrderUniqueIdentifier]])),"")</f>
        <v>VWAP</v>
      </c>
    </row>
    <row r="3086" spans="1:37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>
        <f>_xlfn.XLOOKUP(MIS[[#This Row],[TRADING SYMBOL]],[1]Sheet1!$D:$D,[1]Sheet1!$C:$C)</f>
        <v>168.75</v>
      </c>
      <c r="AE3086">
        <f>MIS[[#This Row],[OrderAverageTradedPrice]]*MIS[[#This Row],[OrderQuantity]]</f>
        <v>89550</v>
      </c>
      <c r="AF3086">
        <f>MIS[[#This Row],[LTP]]*MIS[[#This Row],[OrderQuantity]]</f>
        <v>75937.5</v>
      </c>
      <c r="AG3086">
        <f>IF(MIS[[#This Row],[OrderSide]]="SELL",MIS[[#This Row],[VALUE]]-MIS[[#This Row],[LIVE_VALUE]],MIS[[#This Row],[LIVE_VALUE]]-MIS[[#This Row],[VALUE]])</f>
        <v>-13612.5</v>
      </c>
      <c r="AH3086" t="str" cm="1">
        <f t="array" ref="AH3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6" t="str">
        <f>MIS[[#This Row],[TRADING SYMBOL]]</f>
        <v>NIFTY2552225050CE</v>
      </c>
      <c r="AJ3086" t="str">
        <f>IF(RIGHT(MIS[[#This Row],[Main/Hedge]],4)="MAIN","MAIN","HEDGE")</f>
        <v>MAIN</v>
      </c>
      <c r="AK3086" t="str" cm="1">
        <f t="array" ref="AK3086">_xlfn._xlws.FILTER(Table4[Column1],ISNUMBER(SEARCH(Table4[Column1],MIS[[#This Row],[OrderUniqueIdentifier]])),"")</f>
        <v>VWAP</v>
      </c>
    </row>
    <row r="3087" spans="1:37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>
        <f>_xlfn.XLOOKUP(MIS[[#This Row],[TRADING SYMBOL]],[1]Sheet1!$D:$D,[1]Sheet1!$C:$C)</f>
        <v>168.75</v>
      </c>
      <c r="AE3087">
        <f>MIS[[#This Row],[OrderAverageTradedPrice]]*MIS[[#This Row],[OrderQuantity]]</f>
        <v>44730</v>
      </c>
      <c r="AF3087">
        <f>MIS[[#This Row],[LTP]]*MIS[[#This Row],[OrderQuantity]]</f>
        <v>37968.75</v>
      </c>
      <c r="AG3087">
        <f>IF(MIS[[#This Row],[OrderSide]]="SELL",MIS[[#This Row],[VALUE]]-MIS[[#This Row],[LIVE_VALUE]],MIS[[#This Row],[LIVE_VALUE]]-MIS[[#This Row],[VALUE]])</f>
        <v>-6761.25</v>
      </c>
      <c r="AH3087" t="str" cm="1">
        <f t="array" ref="AH3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7" t="str">
        <f>MIS[[#This Row],[TRADING SYMBOL]]</f>
        <v>NIFTY2552225050CE</v>
      </c>
      <c r="AJ3087" t="str">
        <f>IF(RIGHT(MIS[[#This Row],[Main/Hedge]],4)="MAIN","MAIN","HEDGE")</f>
        <v>MAIN</v>
      </c>
      <c r="AK3087" t="str" cm="1">
        <f t="array" ref="AK3087">_xlfn._xlws.FILTER(Table4[Column1],ISNUMBER(SEARCH(Table4[Column1],MIS[[#This Row],[OrderUniqueIdentifier]])),"")</f>
        <v>VWAP</v>
      </c>
    </row>
    <row r="3088" spans="1:37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>
        <f>_xlfn.XLOOKUP(MIS[[#This Row],[TRADING SYMBOL]],[1]Sheet1!$D:$D,[1]Sheet1!$C:$C)</f>
        <v>168.75</v>
      </c>
      <c r="AE3088">
        <f>MIS[[#This Row],[OrderAverageTradedPrice]]*MIS[[#This Row],[OrderQuantity]]</f>
        <v>44988.75</v>
      </c>
      <c r="AF3088">
        <f>MIS[[#This Row],[LTP]]*MIS[[#This Row],[OrderQuantity]]</f>
        <v>37968.75</v>
      </c>
      <c r="AG3088">
        <f>IF(MIS[[#This Row],[OrderSide]]="SELL",MIS[[#This Row],[VALUE]]-MIS[[#This Row],[LIVE_VALUE]],MIS[[#This Row],[LIVE_VALUE]]-MIS[[#This Row],[VALUE]])</f>
        <v>-7020</v>
      </c>
      <c r="AH3088" t="str" cm="1">
        <f t="array" ref="AH3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8" t="str">
        <f>MIS[[#This Row],[TRADING SYMBOL]]</f>
        <v>NIFTY2552225050CE</v>
      </c>
      <c r="AJ3088" t="str">
        <f>IF(RIGHT(MIS[[#This Row],[Main/Hedge]],4)="MAIN","MAIN","HEDGE")</f>
        <v>MAIN</v>
      </c>
      <c r="AK3088" t="str" cm="1">
        <f t="array" ref="AK3088">_xlfn._xlws.FILTER(Table4[Column1],ISNUMBER(SEARCH(Table4[Column1],MIS[[#This Row],[OrderUniqueIdentifier]])),"")</f>
        <v>VWAP</v>
      </c>
    </row>
    <row r="3089" spans="1:37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>
        <f>_xlfn.XLOOKUP(MIS[[#This Row],[TRADING SYMBOL]],[1]Sheet1!$D:$D,[1]Sheet1!$C:$C)</f>
        <v>168.75</v>
      </c>
      <c r="AE3089">
        <f>MIS[[#This Row],[OrderAverageTradedPrice]]*MIS[[#This Row],[OrderQuantity]]</f>
        <v>29850</v>
      </c>
      <c r="AF3089">
        <f>MIS[[#This Row],[LTP]]*MIS[[#This Row],[OrderQuantity]]</f>
        <v>25312.5</v>
      </c>
      <c r="AG3089">
        <f>IF(MIS[[#This Row],[OrderSide]]="SELL",MIS[[#This Row],[VALUE]]-MIS[[#This Row],[LIVE_VALUE]],MIS[[#This Row],[LIVE_VALUE]]-MIS[[#This Row],[VALUE]])</f>
        <v>-4537.5</v>
      </c>
      <c r="AH3089" t="str" cm="1">
        <f t="array" ref="AH3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9" t="str">
        <f>MIS[[#This Row],[TRADING SYMBOL]]</f>
        <v>NIFTY2552225050CE</v>
      </c>
      <c r="AJ3089" t="str">
        <f>IF(RIGHT(MIS[[#This Row],[Main/Hedge]],4)="MAIN","MAIN","HEDGE")</f>
        <v>MAIN</v>
      </c>
      <c r="AK3089" t="str" cm="1">
        <f t="array" ref="AK3089">_xlfn._xlws.FILTER(Table4[Column1],ISNUMBER(SEARCH(Table4[Column1],MIS[[#This Row],[OrderUniqueIdentifier]])),"")</f>
        <v>VWAP</v>
      </c>
    </row>
    <row r="3090" spans="1:37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>
        <f>_xlfn.XLOOKUP(MIS[[#This Row],[TRADING SYMBOL]],[1]Sheet1!$D:$D,[1]Sheet1!$C:$C)</f>
        <v>168.75</v>
      </c>
      <c r="AE3090">
        <f>MIS[[#This Row],[OrderAverageTradedPrice]]*MIS[[#This Row],[OrderQuantity]]</f>
        <v>59400</v>
      </c>
      <c r="AF3090">
        <f>MIS[[#This Row],[LTP]]*MIS[[#This Row],[OrderQuantity]]</f>
        <v>50625</v>
      </c>
      <c r="AG3090">
        <f>IF(MIS[[#This Row],[OrderSide]]="SELL",MIS[[#This Row],[VALUE]]-MIS[[#This Row],[LIVE_VALUE]],MIS[[#This Row],[LIVE_VALUE]]-MIS[[#This Row],[VALUE]])</f>
        <v>-8775</v>
      </c>
      <c r="AH3090" t="str" cm="1">
        <f t="array" ref="AH3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0" t="str">
        <f>MIS[[#This Row],[TRADING SYMBOL]]</f>
        <v>NIFTY2552225050CE</v>
      </c>
      <c r="AJ3090" t="str">
        <f>IF(RIGHT(MIS[[#This Row],[Main/Hedge]],4)="MAIN","MAIN","HEDGE")</f>
        <v>MAIN</v>
      </c>
      <c r="AK3090" t="str" cm="1">
        <f t="array" ref="AK3090">_xlfn._xlws.FILTER(Table4[Column1],ISNUMBER(SEARCH(Table4[Column1],MIS[[#This Row],[OrderUniqueIdentifier]])),"")</f>
        <v>VWAP</v>
      </c>
    </row>
    <row r="3091" spans="1:37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>
        <f>_xlfn.XLOOKUP(MIS[[#This Row],[TRADING SYMBOL]],[1]Sheet1!$D:$D,[1]Sheet1!$C:$C)</f>
        <v>168.75</v>
      </c>
      <c r="AE3091">
        <f>MIS[[#This Row],[OrderAverageTradedPrice]]*MIS[[#This Row],[OrderQuantity]]</f>
        <v>14996.25</v>
      </c>
      <c r="AF3091">
        <f>MIS[[#This Row],[LTP]]*MIS[[#This Row],[OrderQuantity]]</f>
        <v>12656.25</v>
      </c>
      <c r="AG3091">
        <f>IF(MIS[[#This Row],[OrderSide]]="SELL",MIS[[#This Row],[VALUE]]-MIS[[#This Row],[LIVE_VALUE]],MIS[[#This Row],[LIVE_VALUE]]-MIS[[#This Row],[VALUE]])</f>
        <v>-2340</v>
      </c>
      <c r="AH3091" t="str" cm="1">
        <f t="array" ref="AH3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1" t="str">
        <f>MIS[[#This Row],[TRADING SYMBOL]]</f>
        <v>NIFTY2552225050CE</v>
      </c>
      <c r="AJ3091" t="str">
        <f>IF(RIGHT(MIS[[#This Row],[Main/Hedge]],4)="MAIN","MAIN","HEDGE")</f>
        <v>MAIN</v>
      </c>
      <c r="AK3091" t="str" cm="1">
        <f t="array" ref="AK3091">_xlfn._xlws.FILTER(Table4[Column1],ISNUMBER(SEARCH(Table4[Column1],MIS[[#This Row],[OrderUniqueIdentifier]])),"")</f>
        <v>VWAP</v>
      </c>
    </row>
    <row r="3092" spans="1:37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>
        <f>_xlfn.XLOOKUP(MIS[[#This Row],[TRADING SYMBOL]],[1]Sheet1!$D:$D,[1]Sheet1!$C:$C)</f>
        <v>168.75</v>
      </c>
      <c r="AE3092">
        <f>MIS[[#This Row],[OrderAverageTradedPrice]]*MIS[[#This Row],[OrderQuantity]]</f>
        <v>44418.749999999847</v>
      </c>
      <c r="AF3092">
        <f>MIS[[#This Row],[LTP]]*MIS[[#This Row],[OrderQuantity]]</f>
        <v>37968.75</v>
      </c>
      <c r="AG3092">
        <f>IF(MIS[[#This Row],[OrderSide]]="SELL",MIS[[#This Row],[VALUE]]-MIS[[#This Row],[LIVE_VALUE]],MIS[[#This Row],[LIVE_VALUE]]-MIS[[#This Row],[VALUE]])</f>
        <v>-6449.9999999998472</v>
      </c>
      <c r="AH3092" t="str" cm="1">
        <f t="array" ref="AH3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2" t="str">
        <f>MIS[[#This Row],[TRADING SYMBOL]]</f>
        <v>NIFTY2552225050CE</v>
      </c>
      <c r="AJ3092" t="str">
        <f>IF(RIGHT(MIS[[#This Row],[Main/Hedge]],4)="MAIN","MAIN","HEDGE")</f>
        <v>MAIN</v>
      </c>
      <c r="AK3092" t="str" cm="1">
        <f t="array" ref="AK3092">_xlfn._xlws.FILTER(Table4[Column1],ISNUMBER(SEARCH(Table4[Column1],MIS[[#This Row],[OrderUniqueIdentifier]])),"")</f>
        <v>VWAP</v>
      </c>
    </row>
    <row r="3093" spans="1:37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>
        <f>_xlfn.XLOOKUP(MIS[[#This Row],[TRADING SYMBOL]],[1]Sheet1!$D:$D,[1]Sheet1!$C:$C)</f>
        <v>168.75</v>
      </c>
      <c r="AE3093">
        <f>MIS[[#This Row],[OrderAverageTradedPrice]]*MIS[[#This Row],[OrderQuantity]]</f>
        <v>14760</v>
      </c>
      <c r="AF3093">
        <f>MIS[[#This Row],[LTP]]*MIS[[#This Row],[OrderQuantity]]</f>
        <v>12656.25</v>
      </c>
      <c r="AG3093">
        <f>IF(MIS[[#This Row],[OrderSide]]="SELL",MIS[[#This Row],[VALUE]]-MIS[[#This Row],[LIVE_VALUE]],MIS[[#This Row],[LIVE_VALUE]]-MIS[[#This Row],[VALUE]])</f>
        <v>-2103.75</v>
      </c>
      <c r="AH3093" t="str" cm="1">
        <f t="array" ref="AH3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3" t="str">
        <f>MIS[[#This Row],[TRADING SYMBOL]]</f>
        <v>NIFTY2552225050CE</v>
      </c>
      <c r="AJ3093" t="str">
        <f>IF(RIGHT(MIS[[#This Row],[Main/Hedge]],4)="MAIN","MAIN","HEDGE")</f>
        <v>MAIN</v>
      </c>
      <c r="AK3093" t="str" cm="1">
        <f t="array" ref="AK3093">_xlfn._xlws.FILTER(Table4[Column1],ISNUMBER(SEARCH(Table4[Column1],MIS[[#This Row],[OrderUniqueIdentifier]])),"")</f>
        <v>VWAP</v>
      </c>
    </row>
    <row r="3094" spans="1:37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>
        <f>_xlfn.XLOOKUP(MIS[[#This Row],[TRADING SYMBOL]],[1]Sheet1!$D:$D,[1]Sheet1!$C:$C)</f>
        <v>168.75</v>
      </c>
      <c r="AE3094">
        <f>MIS[[#This Row],[OrderAverageTradedPrice]]*MIS[[#This Row],[OrderQuantity]]</f>
        <v>178200</v>
      </c>
      <c r="AF3094">
        <f>MIS[[#This Row],[LTP]]*MIS[[#This Row],[OrderQuantity]]</f>
        <v>151875</v>
      </c>
      <c r="AG3094">
        <f>IF(MIS[[#This Row],[OrderSide]]="SELL",MIS[[#This Row],[VALUE]]-MIS[[#This Row],[LIVE_VALUE]],MIS[[#This Row],[LIVE_VALUE]]-MIS[[#This Row],[VALUE]])</f>
        <v>-26325</v>
      </c>
      <c r="AH3094" t="str" cm="1">
        <f t="array" ref="AH3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4" t="str">
        <f>MIS[[#This Row],[TRADING SYMBOL]]</f>
        <v>NIFTY2552225050CE</v>
      </c>
      <c r="AJ3094" t="str">
        <f>IF(RIGHT(MIS[[#This Row],[Main/Hedge]],4)="MAIN","MAIN","HEDGE")</f>
        <v>MAIN</v>
      </c>
      <c r="AK3094" t="str" cm="1">
        <f t="array" ref="AK3094">_xlfn._xlws.FILTER(Table4[Column1],ISNUMBER(SEARCH(Table4[Column1],MIS[[#This Row],[OrderUniqueIdentifier]])),"")</f>
        <v>VWAP</v>
      </c>
    </row>
    <row r="3095" spans="1:37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>
        <f>_xlfn.XLOOKUP(MIS[[#This Row],[TRADING SYMBOL]],[1]Sheet1!$D:$D,[1]Sheet1!$C:$C)</f>
        <v>168.75</v>
      </c>
      <c r="AE3095">
        <f>MIS[[#This Row],[OrderAverageTradedPrice]]*MIS[[#This Row],[OrderQuantity]]</f>
        <v>44550</v>
      </c>
      <c r="AF3095">
        <f>MIS[[#This Row],[LTP]]*MIS[[#This Row],[OrderQuantity]]</f>
        <v>37968.75</v>
      </c>
      <c r="AG3095">
        <f>IF(MIS[[#This Row],[OrderSide]]="SELL",MIS[[#This Row],[VALUE]]-MIS[[#This Row],[LIVE_VALUE]],MIS[[#This Row],[LIVE_VALUE]]-MIS[[#This Row],[VALUE]])</f>
        <v>-6581.25</v>
      </c>
      <c r="AH3095" t="str" cm="1">
        <f t="array" ref="AH3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5" t="str">
        <f>MIS[[#This Row],[TRADING SYMBOL]]</f>
        <v>NIFTY2552225050CE</v>
      </c>
      <c r="AJ3095" t="str">
        <f>IF(RIGHT(MIS[[#This Row],[Main/Hedge]],4)="MAIN","MAIN","HEDGE")</f>
        <v>MAIN</v>
      </c>
      <c r="AK3095" t="str" cm="1">
        <f t="array" ref="AK3095">_xlfn._xlws.FILTER(Table4[Column1],ISNUMBER(SEARCH(Table4[Column1],MIS[[#This Row],[OrderUniqueIdentifier]])),"")</f>
        <v>VWAP</v>
      </c>
    </row>
    <row r="3096" spans="1:37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>
        <f>_xlfn.XLOOKUP(MIS[[#This Row],[TRADING SYMBOL]],[1]Sheet1!$D:$D,[1]Sheet1!$C:$C)</f>
        <v>168.75</v>
      </c>
      <c r="AE3096">
        <f>MIS[[#This Row],[OrderAverageTradedPrice]]*MIS[[#This Row],[OrderQuantity]]</f>
        <v>103950</v>
      </c>
      <c r="AF3096">
        <f>MIS[[#This Row],[LTP]]*MIS[[#This Row],[OrderQuantity]]</f>
        <v>88593.75</v>
      </c>
      <c r="AG3096">
        <f>IF(MIS[[#This Row],[OrderSide]]="SELL",MIS[[#This Row],[VALUE]]-MIS[[#This Row],[LIVE_VALUE]],MIS[[#This Row],[LIVE_VALUE]]-MIS[[#This Row],[VALUE]])</f>
        <v>-15356.25</v>
      </c>
      <c r="AH3096" t="str" cm="1">
        <f t="array" ref="AH3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6" t="str">
        <f>MIS[[#This Row],[TRADING SYMBOL]]</f>
        <v>NIFTY2552225050CE</v>
      </c>
      <c r="AJ3096" t="str">
        <f>IF(RIGHT(MIS[[#This Row],[Main/Hedge]],4)="MAIN","MAIN","HEDGE")</f>
        <v>MAIN</v>
      </c>
      <c r="AK3096" t="str" cm="1">
        <f t="array" ref="AK3096">_xlfn._xlws.FILTER(Table4[Column1],ISNUMBER(SEARCH(Table4[Column1],MIS[[#This Row],[OrderUniqueIdentifier]])),"")</f>
        <v>VWAP</v>
      </c>
    </row>
    <row r="3097" spans="1:37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>
        <f>_xlfn.XLOOKUP(MIS[[#This Row],[TRADING SYMBOL]],[1]Sheet1!$D:$D,[1]Sheet1!$C:$C)</f>
        <v>168.75</v>
      </c>
      <c r="AE3097">
        <f>MIS[[#This Row],[OrderAverageTradedPrice]]*MIS[[#This Row],[OrderQuantity]]</f>
        <v>15000</v>
      </c>
      <c r="AF3097">
        <f>MIS[[#This Row],[LTP]]*MIS[[#This Row],[OrderQuantity]]</f>
        <v>12656.25</v>
      </c>
      <c r="AG3097">
        <f>IF(MIS[[#This Row],[OrderSide]]="SELL",MIS[[#This Row],[VALUE]]-MIS[[#This Row],[LIVE_VALUE]],MIS[[#This Row],[LIVE_VALUE]]-MIS[[#This Row],[VALUE]])</f>
        <v>-2343.75</v>
      </c>
      <c r="AH3097" t="str" cm="1">
        <f t="array" ref="AH3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7" t="str">
        <f>MIS[[#This Row],[TRADING SYMBOL]]</f>
        <v>NIFTY2552225050CE</v>
      </c>
      <c r="AJ3097" t="str">
        <f>IF(RIGHT(MIS[[#This Row],[Main/Hedge]],4)="MAIN","MAIN","HEDGE")</f>
        <v>MAIN</v>
      </c>
      <c r="AK3097" t="str" cm="1">
        <f t="array" ref="AK3097">_xlfn._xlws.FILTER(Table4[Column1],ISNUMBER(SEARCH(Table4[Column1],MIS[[#This Row],[OrderUniqueIdentifier]])),"")</f>
        <v>VWAP</v>
      </c>
    </row>
    <row r="3098" spans="1:37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>
        <f>_xlfn.XLOOKUP(MIS[[#This Row],[TRADING SYMBOL]],[1]Sheet1!$D:$D,[1]Sheet1!$C:$C)</f>
        <v>168.75</v>
      </c>
      <c r="AE3098">
        <f>MIS[[#This Row],[OrderAverageTradedPrice]]*MIS[[#This Row],[OrderQuantity]]</f>
        <v>44988.75</v>
      </c>
      <c r="AF3098">
        <f>MIS[[#This Row],[LTP]]*MIS[[#This Row],[OrderQuantity]]</f>
        <v>37968.75</v>
      </c>
      <c r="AG3098">
        <f>IF(MIS[[#This Row],[OrderSide]]="SELL",MIS[[#This Row],[VALUE]]-MIS[[#This Row],[LIVE_VALUE]],MIS[[#This Row],[LIVE_VALUE]]-MIS[[#This Row],[VALUE]])</f>
        <v>-7020</v>
      </c>
      <c r="AH3098" t="str" cm="1">
        <f t="array" ref="AH3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8" t="str">
        <f>MIS[[#This Row],[TRADING SYMBOL]]</f>
        <v>NIFTY2552225050CE</v>
      </c>
      <c r="AJ3098" t="str">
        <f>IF(RIGHT(MIS[[#This Row],[Main/Hedge]],4)="MAIN","MAIN","HEDGE")</f>
        <v>MAIN</v>
      </c>
      <c r="AK3098" t="str" cm="1">
        <f t="array" ref="AK3098">_xlfn._xlws.FILTER(Table4[Column1],ISNUMBER(SEARCH(Table4[Column1],MIS[[#This Row],[OrderUniqueIdentifier]])),"")</f>
        <v>VWAP</v>
      </c>
    </row>
    <row r="3099" spans="1:37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>
        <f>_xlfn.XLOOKUP(MIS[[#This Row],[TRADING SYMBOL]],[1]Sheet1!$D:$D,[1]Sheet1!$C:$C)</f>
        <v>168.75</v>
      </c>
      <c r="AE3099">
        <f>MIS[[#This Row],[OrderAverageTradedPrice]]*MIS[[#This Row],[OrderQuantity]]</f>
        <v>15000</v>
      </c>
      <c r="AF3099">
        <f>MIS[[#This Row],[LTP]]*MIS[[#This Row],[OrderQuantity]]</f>
        <v>12656.25</v>
      </c>
      <c r="AG3099">
        <f>IF(MIS[[#This Row],[OrderSide]]="SELL",MIS[[#This Row],[VALUE]]-MIS[[#This Row],[LIVE_VALUE]],MIS[[#This Row],[LIVE_VALUE]]-MIS[[#This Row],[VALUE]])</f>
        <v>-2343.75</v>
      </c>
      <c r="AH3099" t="str" cm="1">
        <f t="array" ref="AH3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9" t="str">
        <f>MIS[[#This Row],[TRADING SYMBOL]]</f>
        <v>NIFTY2552225050CE</v>
      </c>
      <c r="AJ3099" t="str">
        <f>IF(RIGHT(MIS[[#This Row],[Main/Hedge]],4)="MAIN","MAIN","HEDGE")</f>
        <v>MAIN</v>
      </c>
      <c r="AK3099" t="str" cm="1">
        <f t="array" ref="AK3099">_xlfn._xlws.FILTER(Table4[Column1],ISNUMBER(SEARCH(Table4[Column1],MIS[[#This Row],[OrderUniqueIdentifier]])),"")</f>
        <v>VWAP</v>
      </c>
    </row>
    <row r="3100" spans="1:37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>
        <f>_xlfn.XLOOKUP(MIS[[#This Row],[TRADING SYMBOL]],[1]Sheet1!$D:$D,[1]Sheet1!$C:$C)</f>
        <v>168.75</v>
      </c>
      <c r="AE3100">
        <f>MIS[[#This Row],[OrderAverageTradedPrice]]*MIS[[#This Row],[OrderQuantity]]</f>
        <v>15000</v>
      </c>
      <c r="AF3100">
        <f>MIS[[#This Row],[LTP]]*MIS[[#This Row],[OrderQuantity]]</f>
        <v>12656.25</v>
      </c>
      <c r="AG3100">
        <f>IF(MIS[[#This Row],[OrderSide]]="SELL",MIS[[#This Row],[VALUE]]-MIS[[#This Row],[LIVE_VALUE]],MIS[[#This Row],[LIVE_VALUE]]-MIS[[#This Row],[VALUE]])</f>
        <v>-2343.75</v>
      </c>
      <c r="AH3100" t="str" cm="1">
        <f t="array" ref="AH3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0" t="str">
        <f>MIS[[#This Row],[TRADING SYMBOL]]</f>
        <v>NIFTY2552225050CE</v>
      </c>
      <c r="AJ3100" t="str">
        <f>IF(RIGHT(MIS[[#This Row],[Main/Hedge]],4)="MAIN","MAIN","HEDGE")</f>
        <v>MAIN</v>
      </c>
      <c r="AK3100" t="str" cm="1">
        <f t="array" ref="AK3100">_xlfn._xlws.FILTER(Table4[Column1],ISNUMBER(SEARCH(Table4[Column1],MIS[[#This Row],[OrderUniqueIdentifier]])),"")</f>
        <v>VWAP</v>
      </c>
    </row>
    <row r="3101" spans="1:37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>
        <f>_xlfn.XLOOKUP(MIS[[#This Row],[TRADING SYMBOL]],[1]Sheet1!$D:$D,[1]Sheet1!$C:$C)</f>
        <v>168.75</v>
      </c>
      <c r="AE3101">
        <f>MIS[[#This Row],[OrderAverageTradedPrice]]*MIS[[#This Row],[OrderQuantity]]</f>
        <v>14797.5</v>
      </c>
      <c r="AF3101">
        <f>MIS[[#This Row],[LTP]]*MIS[[#This Row],[OrderQuantity]]</f>
        <v>12656.25</v>
      </c>
      <c r="AG3101">
        <f>IF(MIS[[#This Row],[OrderSide]]="SELL",MIS[[#This Row],[VALUE]]-MIS[[#This Row],[LIVE_VALUE]],MIS[[#This Row],[LIVE_VALUE]]-MIS[[#This Row],[VALUE]])</f>
        <v>-2141.25</v>
      </c>
      <c r="AH3101" t="str" cm="1">
        <f t="array" ref="AH3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1" t="str">
        <f>MIS[[#This Row],[TRADING SYMBOL]]</f>
        <v>NIFTY2552225050CE</v>
      </c>
      <c r="AJ3101" t="str">
        <f>IF(RIGHT(MIS[[#This Row],[Main/Hedge]],4)="MAIN","MAIN","HEDGE")</f>
        <v>MAIN</v>
      </c>
      <c r="AK3101" t="str" cm="1">
        <f t="array" ref="AK3101">_xlfn._xlws.FILTER(Table4[Column1],ISNUMBER(SEARCH(Table4[Column1],MIS[[#This Row],[OrderUniqueIdentifier]])),"")</f>
        <v>VWAP</v>
      </c>
    </row>
    <row r="3102" spans="1:37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>
        <f>_xlfn.XLOOKUP(MIS[[#This Row],[TRADING SYMBOL]],[1]Sheet1!$D:$D,[1]Sheet1!$C:$C)</f>
        <v>168.75</v>
      </c>
      <c r="AE3102">
        <f>MIS[[#This Row],[OrderAverageTradedPrice]]*MIS[[#This Row],[OrderQuantity]]</f>
        <v>164175</v>
      </c>
      <c r="AF3102">
        <f>MIS[[#This Row],[LTP]]*MIS[[#This Row],[OrderQuantity]]</f>
        <v>139218.75</v>
      </c>
      <c r="AG3102">
        <f>IF(MIS[[#This Row],[OrderSide]]="SELL",MIS[[#This Row],[VALUE]]-MIS[[#This Row],[LIVE_VALUE]],MIS[[#This Row],[LIVE_VALUE]]-MIS[[#This Row],[VALUE]])</f>
        <v>-24956.25</v>
      </c>
      <c r="AH3102" t="str" cm="1">
        <f t="array" ref="AH3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2" t="str">
        <f>MIS[[#This Row],[TRADING SYMBOL]]</f>
        <v>NIFTY2552225050CE</v>
      </c>
      <c r="AJ3102" t="str">
        <f>IF(RIGHT(MIS[[#This Row],[Main/Hedge]],4)="MAIN","MAIN","HEDGE")</f>
        <v>MAIN</v>
      </c>
      <c r="AK3102" t="str" cm="1">
        <f t="array" ref="AK3102">_xlfn._xlws.FILTER(Table4[Column1],ISNUMBER(SEARCH(Table4[Column1],MIS[[#This Row],[OrderUniqueIdentifier]])),"")</f>
        <v>VWAP</v>
      </c>
    </row>
    <row r="3103" spans="1:37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>
        <f>_xlfn.XLOOKUP(MIS[[#This Row],[TRADING SYMBOL]],[1]Sheet1!$D:$D,[1]Sheet1!$C:$C)</f>
        <v>168.75</v>
      </c>
      <c r="AE3103">
        <f>MIS[[#This Row],[OrderAverageTradedPrice]]*MIS[[#This Row],[OrderQuantity]]</f>
        <v>29835</v>
      </c>
      <c r="AF3103">
        <f>MIS[[#This Row],[LTP]]*MIS[[#This Row],[OrderQuantity]]</f>
        <v>25312.5</v>
      </c>
      <c r="AG3103">
        <f>IF(MIS[[#This Row],[OrderSide]]="SELL",MIS[[#This Row],[VALUE]]-MIS[[#This Row],[LIVE_VALUE]],MIS[[#This Row],[LIVE_VALUE]]-MIS[[#This Row],[VALUE]])</f>
        <v>-4522.5</v>
      </c>
      <c r="AH3103" t="str" cm="1">
        <f t="array" ref="AH3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3" t="str">
        <f>MIS[[#This Row],[TRADING SYMBOL]]</f>
        <v>NIFTY2552225050CE</v>
      </c>
      <c r="AJ3103" t="str">
        <f>IF(RIGHT(MIS[[#This Row],[Main/Hedge]],4)="MAIN","MAIN","HEDGE")</f>
        <v>MAIN</v>
      </c>
      <c r="AK3103" t="str" cm="1">
        <f t="array" ref="AK3103">_xlfn._xlws.FILTER(Table4[Column1],ISNUMBER(SEARCH(Table4[Column1],MIS[[#This Row],[OrderUniqueIdentifier]])),"")</f>
        <v>VWAP</v>
      </c>
    </row>
    <row r="3104" spans="1:37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>
        <f>_xlfn.XLOOKUP(MIS[[#This Row],[TRADING SYMBOL]],[1]Sheet1!$D:$D,[1]Sheet1!$C:$C)</f>
        <v>168.75</v>
      </c>
      <c r="AE3104">
        <f>MIS[[#This Row],[OrderAverageTradedPrice]]*MIS[[#This Row],[OrderQuantity]]</f>
        <v>44362.499999999847</v>
      </c>
      <c r="AF3104">
        <f>MIS[[#This Row],[LTP]]*MIS[[#This Row],[OrderQuantity]]</f>
        <v>37968.75</v>
      </c>
      <c r="AG3104">
        <f>IF(MIS[[#This Row],[OrderSide]]="SELL",MIS[[#This Row],[VALUE]]-MIS[[#This Row],[LIVE_VALUE]],MIS[[#This Row],[LIVE_VALUE]]-MIS[[#This Row],[VALUE]])</f>
        <v>-6393.7499999998472</v>
      </c>
      <c r="AH3104" t="str" cm="1">
        <f t="array" ref="AH3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4" t="str">
        <f>MIS[[#This Row],[TRADING SYMBOL]]</f>
        <v>NIFTY2552225050CE</v>
      </c>
      <c r="AJ3104" t="str">
        <f>IF(RIGHT(MIS[[#This Row],[Main/Hedge]],4)="MAIN","MAIN","HEDGE")</f>
        <v>MAIN</v>
      </c>
      <c r="AK3104" t="str" cm="1">
        <f t="array" ref="AK3104">_xlfn._xlws.FILTER(Table4[Column1],ISNUMBER(SEARCH(Table4[Column1],MIS[[#This Row],[OrderUniqueIdentifier]])),"")</f>
        <v>VWAP</v>
      </c>
    </row>
    <row r="3105" spans="1:37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>
        <f>_xlfn.XLOOKUP(MIS[[#This Row],[TRADING SYMBOL]],[1]Sheet1!$D:$D,[1]Sheet1!$C:$C)</f>
        <v>168.75</v>
      </c>
      <c r="AE3105">
        <f>MIS[[#This Row],[OrderAverageTradedPrice]]*MIS[[#This Row],[OrderQuantity]]</f>
        <v>14850</v>
      </c>
      <c r="AF3105">
        <f>MIS[[#This Row],[LTP]]*MIS[[#This Row],[OrderQuantity]]</f>
        <v>12656.25</v>
      </c>
      <c r="AG3105">
        <f>IF(MIS[[#This Row],[OrderSide]]="SELL",MIS[[#This Row],[VALUE]]-MIS[[#This Row],[LIVE_VALUE]],MIS[[#This Row],[LIVE_VALUE]]-MIS[[#This Row],[VALUE]])</f>
        <v>-2193.75</v>
      </c>
      <c r="AH3105" t="str" cm="1">
        <f t="array" ref="AH3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5" t="str">
        <f>MIS[[#This Row],[TRADING SYMBOL]]</f>
        <v>NIFTY2552225050CE</v>
      </c>
      <c r="AJ3105" t="str">
        <f>IF(RIGHT(MIS[[#This Row],[Main/Hedge]],4)="MAIN","MAIN","HEDGE")</f>
        <v>MAIN</v>
      </c>
      <c r="AK3105" t="str" cm="1">
        <f t="array" ref="AK3105">_xlfn._xlws.FILTER(Table4[Column1],ISNUMBER(SEARCH(Table4[Column1],MIS[[#This Row],[OrderUniqueIdentifier]])),"")</f>
        <v>VWAP</v>
      </c>
    </row>
    <row r="3106" spans="1:37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>
        <f>_xlfn.XLOOKUP(MIS[[#This Row],[TRADING SYMBOL]],[1]Sheet1!$D:$D,[1]Sheet1!$C:$C)</f>
        <v>168.75</v>
      </c>
      <c r="AE3106">
        <f>MIS[[#This Row],[OrderAverageTradedPrice]]*MIS[[#This Row],[OrderQuantity]]</f>
        <v>14850</v>
      </c>
      <c r="AF3106">
        <f>MIS[[#This Row],[LTP]]*MIS[[#This Row],[OrderQuantity]]</f>
        <v>12656.25</v>
      </c>
      <c r="AG3106">
        <f>IF(MIS[[#This Row],[OrderSide]]="SELL",MIS[[#This Row],[VALUE]]-MIS[[#This Row],[LIVE_VALUE]],MIS[[#This Row],[LIVE_VALUE]]-MIS[[#This Row],[VALUE]])</f>
        <v>-2193.75</v>
      </c>
      <c r="AH3106" t="str" cm="1">
        <f t="array" ref="AH3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6" t="str">
        <f>MIS[[#This Row],[TRADING SYMBOL]]</f>
        <v>NIFTY2552225050CE</v>
      </c>
      <c r="AJ3106" t="str">
        <f>IF(RIGHT(MIS[[#This Row],[Main/Hedge]],4)="MAIN","MAIN","HEDGE")</f>
        <v>MAIN</v>
      </c>
      <c r="AK3106" t="str" cm="1">
        <f t="array" ref="AK3106">_xlfn._xlws.FILTER(Table4[Column1],ISNUMBER(SEARCH(Table4[Column1],MIS[[#This Row],[OrderUniqueIdentifier]])),"")</f>
        <v>VWAP</v>
      </c>
    </row>
    <row r="3107" spans="1:37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>
        <f>_xlfn.XLOOKUP(MIS[[#This Row],[TRADING SYMBOL]],[1]Sheet1!$D:$D,[1]Sheet1!$C:$C)</f>
        <v>168.75</v>
      </c>
      <c r="AE3107">
        <f>MIS[[#This Row],[OrderAverageTradedPrice]]*MIS[[#This Row],[OrderQuantity]]</f>
        <v>148455</v>
      </c>
      <c r="AF3107">
        <f>MIS[[#This Row],[LTP]]*MIS[[#This Row],[OrderQuantity]]</f>
        <v>126562.5</v>
      </c>
      <c r="AG3107">
        <f>IF(MIS[[#This Row],[OrderSide]]="SELL",MIS[[#This Row],[VALUE]]-MIS[[#This Row],[LIVE_VALUE]],MIS[[#This Row],[LIVE_VALUE]]-MIS[[#This Row],[VALUE]])</f>
        <v>-21892.5</v>
      </c>
      <c r="AH3107" t="str" cm="1">
        <f t="array" ref="AH3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7" t="str">
        <f>MIS[[#This Row],[TRADING SYMBOL]]</f>
        <v>NIFTY2552225050CE</v>
      </c>
      <c r="AJ3107" t="str">
        <f>IF(RIGHT(MIS[[#This Row],[Main/Hedge]],4)="MAIN","MAIN","HEDGE")</f>
        <v>MAIN</v>
      </c>
      <c r="AK3107" t="str" cm="1">
        <f t="array" ref="AK3107">_xlfn._xlws.FILTER(Table4[Column1],ISNUMBER(SEARCH(Table4[Column1],MIS[[#This Row],[OrderUniqueIdentifier]])),"")</f>
        <v>VWAP</v>
      </c>
    </row>
    <row r="3108" spans="1:37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>
        <f>_xlfn.XLOOKUP(MIS[[#This Row],[TRADING SYMBOL]],[1]Sheet1!$D:$D,[1]Sheet1!$C:$C)</f>
        <v>168.75</v>
      </c>
      <c r="AE3108">
        <f>MIS[[#This Row],[OrderAverageTradedPrice]]*MIS[[#This Row],[OrderQuantity]]</f>
        <v>29482.5</v>
      </c>
      <c r="AF3108">
        <f>MIS[[#This Row],[LTP]]*MIS[[#This Row],[OrderQuantity]]</f>
        <v>25312.5</v>
      </c>
      <c r="AG3108">
        <f>IF(MIS[[#This Row],[OrderSide]]="SELL",MIS[[#This Row],[VALUE]]-MIS[[#This Row],[LIVE_VALUE]],MIS[[#This Row],[LIVE_VALUE]]-MIS[[#This Row],[VALUE]])</f>
        <v>-4170</v>
      </c>
      <c r="AH3108" t="str" cm="1">
        <f t="array" ref="AH3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8" t="str">
        <f>MIS[[#This Row],[TRADING SYMBOL]]</f>
        <v>NIFTY2552225050CE</v>
      </c>
      <c r="AJ3108" t="str">
        <f>IF(RIGHT(MIS[[#This Row],[Main/Hedge]],4)="MAIN","MAIN","HEDGE")</f>
        <v>MAIN</v>
      </c>
      <c r="AK3108" t="str" cm="1">
        <f t="array" ref="AK3108">_xlfn._xlws.FILTER(Table4[Column1],ISNUMBER(SEARCH(Table4[Column1],MIS[[#This Row],[OrderUniqueIdentifier]])),"")</f>
        <v>VWAP</v>
      </c>
    </row>
    <row r="3109" spans="1:37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>
        <f>_xlfn.XLOOKUP(MIS[[#This Row],[TRADING SYMBOL]],[1]Sheet1!$D:$D,[1]Sheet1!$C:$C)</f>
        <v>168.75</v>
      </c>
      <c r="AE3109">
        <f>MIS[[#This Row],[OrderAverageTradedPrice]]*MIS[[#This Row],[OrderQuantity]]</f>
        <v>29700</v>
      </c>
      <c r="AF3109">
        <f>MIS[[#This Row],[LTP]]*MIS[[#This Row],[OrderQuantity]]</f>
        <v>25312.5</v>
      </c>
      <c r="AG3109">
        <f>IF(MIS[[#This Row],[OrderSide]]="SELL",MIS[[#This Row],[VALUE]]-MIS[[#This Row],[LIVE_VALUE]],MIS[[#This Row],[LIVE_VALUE]]-MIS[[#This Row],[VALUE]])</f>
        <v>-4387.5</v>
      </c>
      <c r="AH3109" t="str" cm="1">
        <f t="array" ref="AH3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9" t="str">
        <f>MIS[[#This Row],[TRADING SYMBOL]]</f>
        <v>NIFTY2552225050CE</v>
      </c>
      <c r="AJ3109" t="str">
        <f>IF(RIGHT(MIS[[#This Row],[Main/Hedge]],4)="MAIN","MAIN","HEDGE")</f>
        <v>MAIN</v>
      </c>
      <c r="AK3109" t="str" cm="1">
        <f t="array" ref="AK3109">_xlfn._xlws.FILTER(Table4[Column1],ISNUMBER(SEARCH(Table4[Column1],MIS[[#This Row],[OrderUniqueIdentifier]])),"")</f>
        <v>VWAP</v>
      </c>
    </row>
    <row r="3110" spans="1:37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>
        <f>_xlfn.XLOOKUP(MIS[[#This Row],[TRADING SYMBOL]],[1]Sheet1!$D:$D,[1]Sheet1!$C:$C)</f>
        <v>168.75</v>
      </c>
      <c r="AE3110">
        <f>MIS[[#This Row],[OrderAverageTradedPrice]]*MIS[[#This Row],[OrderQuantity]]</f>
        <v>29696.25</v>
      </c>
      <c r="AF3110">
        <f>MIS[[#This Row],[LTP]]*MIS[[#This Row],[OrderQuantity]]</f>
        <v>25312.5</v>
      </c>
      <c r="AG3110">
        <f>IF(MIS[[#This Row],[OrderSide]]="SELL",MIS[[#This Row],[VALUE]]-MIS[[#This Row],[LIVE_VALUE]],MIS[[#This Row],[LIVE_VALUE]]-MIS[[#This Row],[VALUE]])</f>
        <v>-4383.75</v>
      </c>
      <c r="AH3110" t="str" cm="1">
        <f t="array" ref="AH3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0" t="str">
        <f>MIS[[#This Row],[TRADING SYMBOL]]</f>
        <v>NIFTY2552225050CE</v>
      </c>
      <c r="AJ3110" t="str">
        <f>IF(RIGHT(MIS[[#This Row],[Main/Hedge]],4)="MAIN","MAIN","HEDGE")</f>
        <v>MAIN</v>
      </c>
      <c r="AK3110" t="str" cm="1">
        <f t="array" ref="AK3110">_xlfn._xlws.FILTER(Table4[Column1],ISNUMBER(SEARCH(Table4[Column1],MIS[[#This Row],[OrderUniqueIdentifier]])),"")</f>
        <v>VWAP</v>
      </c>
    </row>
    <row r="3111" spans="1:37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>
        <f>_xlfn.XLOOKUP(MIS[[#This Row],[TRADING SYMBOL]],[1]Sheet1!$D:$D,[1]Sheet1!$C:$C)</f>
        <v>168.75</v>
      </c>
      <c r="AE3111">
        <f>MIS[[#This Row],[OrderAverageTradedPrice]]*MIS[[#This Row],[OrderQuantity]]</f>
        <v>29700</v>
      </c>
      <c r="AF3111">
        <f>MIS[[#This Row],[LTP]]*MIS[[#This Row],[OrderQuantity]]</f>
        <v>25312.5</v>
      </c>
      <c r="AG3111">
        <f>IF(MIS[[#This Row],[OrderSide]]="SELL",MIS[[#This Row],[VALUE]]-MIS[[#This Row],[LIVE_VALUE]],MIS[[#This Row],[LIVE_VALUE]]-MIS[[#This Row],[VALUE]])</f>
        <v>-4387.5</v>
      </c>
      <c r="AH3111" t="str" cm="1">
        <f t="array" ref="AH3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1" t="str">
        <f>MIS[[#This Row],[TRADING SYMBOL]]</f>
        <v>NIFTY2552225050CE</v>
      </c>
      <c r="AJ3111" t="str">
        <f>IF(RIGHT(MIS[[#This Row],[Main/Hedge]],4)="MAIN","MAIN","HEDGE")</f>
        <v>MAIN</v>
      </c>
      <c r="AK3111" t="str" cm="1">
        <f t="array" ref="AK3111">_xlfn._xlws.FILTER(Table4[Column1],ISNUMBER(SEARCH(Table4[Column1],MIS[[#This Row],[OrderUniqueIdentifier]])),"")</f>
        <v>VWAP</v>
      </c>
    </row>
    <row r="3112" spans="1:37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>
        <f>_xlfn.XLOOKUP(MIS[[#This Row],[TRADING SYMBOL]],[1]Sheet1!$D:$D,[1]Sheet1!$C:$C)</f>
        <v>168.75</v>
      </c>
      <c r="AE3112">
        <f>MIS[[#This Row],[OrderAverageTradedPrice]]*MIS[[#This Row],[OrderQuantity]]</f>
        <v>29992.5</v>
      </c>
      <c r="AF3112">
        <f>MIS[[#This Row],[LTP]]*MIS[[#This Row],[OrderQuantity]]</f>
        <v>25312.5</v>
      </c>
      <c r="AG3112">
        <f>IF(MIS[[#This Row],[OrderSide]]="SELL",MIS[[#This Row],[VALUE]]-MIS[[#This Row],[LIVE_VALUE]],MIS[[#This Row],[LIVE_VALUE]]-MIS[[#This Row],[VALUE]])</f>
        <v>-4680</v>
      </c>
      <c r="AH3112" t="str" cm="1">
        <f t="array" ref="AH3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2" t="str">
        <f>MIS[[#This Row],[TRADING SYMBOL]]</f>
        <v>NIFTY2552225050CE</v>
      </c>
      <c r="AJ3112" t="str">
        <f>IF(RIGHT(MIS[[#This Row],[Main/Hedge]],4)="MAIN","MAIN","HEDGE")</f>
        <v>MAIN</v>
      </c>
      <c r="AK3112" t="str" cm="1">
        <f t="array" ref="AK3112">_xlfn._xlws.FILTER(Table4[Column1],ISNUMBER(SEARCH(Table4[Column1],MIS[[#This Row],[OrderUniqueIdentifier]])),"")</f>
        <v>VWAP</v>
      </c>
    </row>
    <row r="3113" spans="1:37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>
        <f>_xlfn.XLOOKUP(MIS[[#This Row],[TRADING SYMBOL]],[1]Sheet1!$D:$D,[1]Sheet1!$C:$C)</f>
        <v>168.75</v>
      </c>
      <c r="AE3113">
        <f>MIS[[#This Row],[OrderAverageTradedPrice]]*MIS[[#This Row],[OrderQuantity]]</f>
        <v>15000</v>
      </c>
      <c r="AF3113">
        <f>MIS[[#This Row],[LTP]]*MIS[[#This Row],[OrderQuantity]]</f>
        <v>12656.25</v>
      </c>
      <c r="AG3113">
        <f>IF(MIS[[#This Row],[OrderSide]]="SELL",MIS[[#This Row],[VALUE]]-MIS[[#This Row],[LIVE_VALUE]],MIS[[#This Row],[LIVE_VALUE]]-MIS[[#This Row],[VALUE]])</f>
        <v>-2343.75</v>
      </c>
      <c r="AH3113" t="str" cm="1">
        <f t="array" ref="AH3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3" t="str">
        <f>MIS[[#This Row],[TRADING SYMBOL]]</f>
        <v>NIFTY2552225050CE</v>
      </c>
      <c r="AJ3113" t="str">
        <f>IF(RIGHT(MIS[[#This Row],[Main/Hedge]],4)="MAIN","MAIN","HEDGE")</f>
        <v>MAIN</v>
      </c>
      <c r="AK3113" t="str" cm="1">
        <f t="array" ref="AK3113">_xlfn._xlws.FILTER(Table4[Column1],ISNUMBER(SEARCH(Table4[Column1],MIS[[#This Row],[OrderUniqueIdentifier]])),"")</f>
        <v>VWAP</v>
      </c>
    </row>
    <row r="3114" spans="1:37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>
        <f>_xlfn.XLOOKUP(MIS[[#This Row],[TRADING SYMBOL]],[1]Sheet1!$D:$D,[1]Sheet1!$C:$C)</f>
        <v>168.75</v>
      </c>
      <c r="AE3114">
        <f>MIS[[#This Row],[OrderAverageTradedPrice]]*MIS[[#This Row],[OrderQuantity]]</f>
        <v>29992.5</v>
      </c>
      <c r="AF3114">
        <f>MIS[[#This Row],[LTP]]*MIS[[#This Row],[OrderQuantity]]</f>
        <v>25312.5</v>
      </c>
      <c r="AG3114">
        <f>IF(MIS[[#This Row],[OrderSide]]="SELL",MIS[[#This Row],[VALUE]]-MIS[[#This Row],[LIVE_VALUE]],MIS[[#This Row],[LIVE_VALUE]]-MIS[[#This Row],[VALUE]])</f>
        <v>-4680</v>
      </c>
      <c r="AH3114" t="str" cm="1">
        <f t="array" ref="AH3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4" t="str">
        <f>MIS[[#This Row],[TRADING SYMBOL]]</f>
        <v>NIFTY2552225050CE</v>
      </c>
      <c r="AJ3114" t="str">
        <f>IF(RIGHT(MIS[[#This Row],[Main/Hedge]],4)="MAIN","MAIN","HEDGE")</f>
        <v>MAIN</v>
      </c>
      <c r="AK3114" t="str" cm="1">
        <f t="array" ref="AK3114">_xlfn._xlws.FILTER(Table4[Column1],ISNUMBER(SEARCH(Table4[Column1],MIS[[#This Row],[OrderUniqueIdentifier]])),"")</f>
        <v>VWAP</v>
      </c>
    </row>
    <row r="3115" spans="1:37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>
        <f>_xlfn.XLOOKUP(MIS[[#This Row],[TRADING SYMBOL]],[1]Sheet1!$D:$D,[1]Sheet1!$C:$C)</f>
        <v>168.75</v>
      </c>
      <c r="AE3115">
        <f>MIS[[#This Row],[OrderAverageTradedPrice]]*MIS[[#This Row],[OrderQuantity]]</f>
        <v>89100</v>
      </c>
      <c r="AF3115">
        <f>MIS[[#This Row],[LTP]]*MIS[[#This Row],[OrderQuantity]]</f>
        <v>75937.5</v>
      </c>
      <c r="AG3115">
        <f>IF(MIS[[#This Row],[OrderSide]]="SELL",MIS[[#This Row],[VALUE]]-MIS[[#This Row],[LIVE_VALUE]],MIS[[#This Row],[LIVE_VALUE]]-MIS[[#This Row],[VALUE]])</f>
        <v>-13162.5</v>
      </c>
      <c r="AH3115" t="str" cm="1">
        <f t="array" ref="AH3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5" t="str">
        <f>MIS[[#This Row],[TRADING SYMBOL]]</f>
        <v>NIFTY2552225050CE</v>
      </c>
      <c r="AJ3115" t="str">
        <f>IF(RIGHT(MIS[[#This Row],[Main/Hedge]],4)="MAIN","MAIN","HEDGE")</f>
        <v>MAIN</v>
      </c>
      <c r="AK3115" t="str" cm="1">
        <f t="array" ref="AK3115">_xlfn._xlws.FILTER(Table4[Column1],ISNUMBER(SEARCH(Table4[Column1],MIS[[#This Row],[OrderUniqueIdentifier]])),"")</f>
        <v>VWAP</v>
      </c>
    </row>
    <row r="3116" spans="1:37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>
        <f>_xlfn.XLOOKUP(MIS[[#This Row],[TRADING SYMBOL]],[1]Sheet1!$D:$D,[1]Sheet1!$C:$C)</f>
        <v>168.75</v>
      </c>
      <c r="AE3116">
        <f>MIS[[#This Row],[OrderAverageTradedPrice]]*MIS[[#This Row],[OrderQuantity]]</f>
        <v>14850</v>
      </c>
      <c r="AF3116">
        <f>MIS[[#This Row],[LTP]]*MIS[[#This Row],[OrderQuantity]]</f>
        <v>12656.25</v>
      </c>
      <c r="AG3116">
        <f>IF(MIS[[#This Row],[OrderSide]]="SELL",MIS[[#This Row],[VALUE]]-MIS[[#This Row],[LIVE_VALUE]],MIS[[#This Row],[LIVE_VALUE]]-MIS[[#This Row],[VALUE]])</f>
        <v>-2193.75</v>
      </c>
      <c r="AH3116" t="str" cm="1">
        <f t="array" ref="AH3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6" t="str">
        <f>MIS[[#This Row],[TRADING SYMBOL]]</f>
        <v>NIFTY2552225050CE</v>
      </c>
      <c r="AJ3116" t="str">
        <f>IF(RIGHT(MIS[[#This Row],[Main/Hedge]],4)="MAIN","MAIN","HEDGE")</f>
        <v>MAIN</v>
      </c>
      <c r="AK3116" t="str" cm="1">
        <f t="array" ref="AK3116">_xlfn._xlws.FILTER(Table4[Column1],ISNUMBER(SEARCH(Table4[Column1],MIS[[#This Row],[OrderUniqueIdentifier]])),"")</f>
        <v>VWAP</v>
      </c>
    </row>
    <row r="3117" spans="1:37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>
        <f>_xlfn.XLOOKUP(MIS[[#This Row],[TRADING SYMBOL]],[1]Sheet1!$D:$D,[1]Sheet1!$C:$C)</f>
        <v>168.75</v>
      </c>
      <c r="AE3117">
        <f>MIS[[#This Row],[OrderAverageTradedPrice]]*MIS[[#This Row],[OrderQuantity]]</f>
        <v>29700</v>
      </c>
      <c r="AF3117">
        <f>MIS[[#This Row],[LTP]]*MIS[[#This Row],[OrderQuantity]]</f>
        <v>25312.5</v>
      </c>
      <c r="AG3117">
        <f>IF(MIS[[#This Row],[OrderSide]]="SELL",MIS[[#This Row],[VALUE]]-MIS[[#This Row],[LIVE_VALUE]],MIS[[#This Row],[LIVE_VALUE]]-MIS[[#This Row],[VALUE]])</f>
        <v>-4387.5</v>
      </c>
      <c r="AH3117" t="str" cm="1">
        <f t="array" ref="AH3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7" t="str">
        <f>MIS[[#This Row],[TRADING SYMBOL]]</f>
        <v>NIFTY2552225050CE</v>
      </c>
      <c r="AJ3117" t="str">
        <f>IF(RIGHT(MIS[[#This Row],[Main/Hedge]],4)="MAIN","MAIN","HEDGE")</f>
        <v>MAIN</v>
      </c>
      <c r="AK3117" t="str" cm="1">
        <f t="array" ref="AK3117">_xlfn._xlws.FILTER(Table4[Column1],ISNUMBER(SEARCH(Table4[Column1],MIS[[#This Row],[OrderUniqueIdentifier]])),"")</f>
        <v>VWAP</v>
      </c>
    </row>
    <row r="3118" spans="1:37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>
        <f>_xlfn.XLOOKUP(MIS[[#This Row],[TRADING SYMBOL]],[1]Sheet1!$D:$D,[1]Sheet1!$C:$C)</f>
        <v>168.75</v>
      </c>
      <c r="AE3118">
        <f>MIS[[#This Row],[OrderAverageTradedPrice]]*MIS[[#This Row],[OrderQuantity]]</f>
        <v>30000</v>
      </c>
      <c r="AF3118">
        <f>MIS[[#This Row],[LTP]]*MIS[[#This Row],[OrderQuantity]]</f>
        <v>25312.5</v>
      </c>
      <c r="AG3118">
        <f>IF(MIS[[#This Row],[OrderSide]]="SELL",MIS[[#This Row],[VALUE]]-MIS[[#This Row],[LIVE_VALUE]],MIS[[#This Row],[LIVE_VALUE]]-MIS[[#This Row],[VALUE]])</f>
        <v>-4687.5</v>
      </c>
      <c r="AH3118" t="str" cm="1">
        <f t="array" ref="AH3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8" t="str">
        <f>MIS[[#This Row],[TRADING SYMBOL]]</f>
        <v>NIFTY2552225050CE</v>
      </c>
      <c r="AJ3118" t="str">
        <f>IF(RIGHT(MIS[[#This Row],[Main/Hedge]],4)="MAIN","MAIN","HEDGE")</f>
        <v>MAIN</v>
      </c>
      <c r="AK3118" t="str" cm="1">
        <f t="array" ref="AK3118">_xlfn._xlws.FILTER(Table4[Column1],ISNUMBER(SEARCH(Table4[Column1],MIS[[#This Row],[OrderUniqueIdentifier]])),"")</f>
        <v>VWAP</v>
      </c>
    </row>
    <row r="3119" spans="1:37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>
        <f>_xlfn.XLOOKUP(MIS[[#This Row],[TRADING SYMBOL]],[1]Sheet1!$D:$D,[1]Sheet1!$C:$C)</f>
        <v>168.75</v>
      </c>
      <c r="AE3119">
        <f>MIS[[#This Row],[OrderAverageTradedPrice]]*MIS[[#This Row],[OrderQuantity]]</f>
        <v>44775</v>
      </c>
      <c r="AF3119">
        <f>MIS[[#This Row],[LTP]]*MIS[[#This Row],[OrderQuantity]]</f>
        <v>37968.75</v>
      </c>
      <c r="AG3119">
        <f>IF(MIS[[#This Row],[OrderSide]]="SELL",MIS[[#This Row],[VALUE]]-MIS[[#This Row],[LIVE_VALUE]],MIS[[#This Row],[LIVE_VALUE]]-MIS[[#This Row],[VALUE]])</f>
        <v>-6806.25</v>
      </c>
      <c r="AH3119" t="str" cm="1">
        <f t="array" ref="AH3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9" t="str">
        <f>MIS[[#This Row],[TRADING SYMBOL]]</f>
        <v>NIFTY2552225050CE</v>
      </c>
      <c r="AJ3119" t="str">
        <f>IF(RIGHT(MIS[[#This Row],[Main/Hedge]],4)="MAIN","MAIN","HEDGE")</f>
        <v>MAIN</v>
      </c>
      <c r="AK3119" t="str" cm="1">
        <f t="array" ref="AK3119">_xlfn._xlws.FILTER(Table4[Column1],ISNUMBER(SEARCH(Table4[Column1],MIS[[#This Row],[OrderUniqueIdentifier]])),"")</f>
        <v>VWAP</v>
      </c>
    </row>
    <row r="3120" spans="1:37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>
        <f>_xlfn.XLOOKUP(MIS[[#This Row],[TRADING SYMBOL]],[1]Sheet1!$D:$D,[1]Sheet1!$C:$C)</f>
        <v>168.75</v>
      </c>
      <c r="AE3120">
        <f>MIS[[#This Row],[OrderAverageTradedPrice]]*MIS[[#This Row],[OrderQuantity]]</f>
        <v>44550</v>
      </c>
      <c r="AF3120">
        <f>MIS[[#This Row],[LTP]]*MIS[[#This Row],[OrderQuantity]]</f>
        <v>37968.75</v>
      </c>
      <c r="AG3120">
        <f>IF(MIS[[#This Row],[OrderSide]]="SELL",MIS[[#This Row],[VALUE]]-MIS[[#This Row],[LIVE_VALUE]],MIS[[#This Row],[LIVE_VALUE]]-MIS[[#This Row],[VALUE]])</f>
        <v>-6581.25</v>
      </c>
      <c r="AH3120" t="str" cm="1">
        <f t="array" ref="AH3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0" t="str">
        <f>MIS[[#This Row],[TRADING SYMBOL]]</f>
        <v>NIFTY2552225050CE</v>
      </c>
      <c r="AJ3120" t="str">
        <f>IF(RIGHT(MIS[[#This Row],[Main/Hedge]],4)="MAIN","MAIN","HEDGE")</f>
        <v>MAIN</v>
      </c>
      <c r="AK3120" t="str" cm="1">
        <f t="array" ref="AK3120">_xlfn._xlws.FILTER(Table4[Column1],ISNUMBER(SEARCH(Table4[Column1],MIS[[#This Row],[OrderUniqueIdentifier]])),"")</f>
        <v>VWAP</v>
      </c>
    </row>
    <row r="3121" spans="1:37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>
        <f>_xlfn.XLOOKUP(MIS[[#This Row],[TRADING SYMBOL]],[1]Sheet1!$D:$D,[1]Sheet1!$C:$C)</f>
        <v>168.75</v>
      </c>
      <c r="AE3121">
        <f>MIS[[#This Row],[OrderAverageTradedPrice]]*MIS[[#This Row],[OrderQuantity]]</f>
        <v>45000</v>
      </c>
      <c r="AF3121">
        <f>MIS[[#This Row],[LTP]]*MIS[[#This Row],[OrderQuantity]]</f>
        <v>37968.75</v>
      </c>
      <c r="AG3121">
        <f>IF(MIS[[#This Row],[OrderSide]]="SELL",MIS[[#This Row],[VALUE]]-MIS[[#This Row],[LIVE_VALUE]],MIS[[#This Row],[LIVE_VALUE]]-MIS[[#This Row],[VALUE]])</f>
        <v>-7031.25</v>
      </c>
      <c r="AH3121" t="str" cm="1">
        <f t="array" ref="AH3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1" t="str">
        <f>MIS[[#This Row],[TRADING SYMBOL]]</f>
        <v>NIFTY2552225050CE</v>
      </c>
      <c r="AJ3121" t="str">
        <f>IF(RIGHT(MIS[[#This Row],[Main/Hedge]],4)="MAIN","MAIN","HEDGE")</f>
        <v>MAIN</v>
      </c>
      <c r="AK3121" t="str" cm="1">
        <f t="array" ref="AK3121">_xlfn._xlws.FILTER(Table4[Column1],ISNUMBER(SEARCH(Table4[Column1],MIS[[#This Row],[OrderUniqueIdentifier]])),"")</f>
        <v>VWAP</v>
      </c>
    </row>
    <row r="3122" spans="1:37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>
        <f>_xlfn.XLOOKUP(MIS[[#This Row],[TRADING SYMBOL]],[1]Sheet1!$D:$D,[1]Sheet1!$C:$C)</f>
        <v>168.75</v>
      </c>
      <c r="AE3122">
        <f>MIS[[#This Row],[OrderAverageTradedPrice]]*MIS[[#This Row],[OrderQuantity]]</f>
        <v>74231.25</v>
      </c>
      <c r="AF3122">
        <f>MIS[[#This Row],[LTP]]*MIS[[#This Row],[OrderQuantity]]</f>
        <v>63281.25</v>
      </c>
      <c r="AG3122">
        <f>IF(MIS[[#This Row],[OrderSide]]="SELL",MIS[[#This Row],[VALUE]]-MIS[[#This Row],[LIVE_VALUE]],MIS[[#This Row],[LIVE_VALUE]]-MIS[[#This Row],[VALUE]])</f>
        <v>-10950</v>
      </c>
      <c r="AH3122" t="str" cm="1">
        <f t="array" ref="AH3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2" t="str">
        <f>MIS[[#This Row],[TRADING SYMBOL]]</f>
        <v>NIFTY2552225050CE</v>
      </c>
      <c r="AJ3122" t="str">
        <f>IF(RIGHT(MIS[[#This Row],[Main/Hedge]],4)="MAIN","MAIN","HEDGE")</f>
        <v>MAIN</v>
      </c>
      <c r="AK3122" t="str" cm="1">
        <f t="array" ref="AK3122">_xlfn._xlws.FILTER(Table4[Column1],ISNUMBER(SEARCH(Table4[Column1],MIS[[#This Row],[OrderUniqueIdentifier]])),"")</f>
        <v>VWAP</v>
      </c>
    </row>
    <row r="3123" spans="1:37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>
        <f>_xlfn.XLOOKUP(MIS[[#This Row],[TRADING SYMBOL]],[1]Sheet1!$D:$D,[1]Sheet1!$C:$C)</f>
        <v>168.75</v>
      </c>
      <c r="AE3123">
        <f>MIS[[#This Row],[OrderAverageTradedPrice]]*MIS[[#This Row],[OrderQuantity]]</f>
        <v>74981.25</v>
      </c>
      <c r="AF3123">
        <f>MIS[[#This Row],[LTP]]*MIS[[#This Row],[OrderQuantity]]</f>
        <v>63281.25</v>
      </c>
      <c r="AG3123">
        <f>IF(MIS[[#This Row],[OrderSide]]="SELL",MIS[[#This Row],[VALUE]]-MIS[[#This Row],[LIVE_VALUE]],MIS[[#This Row],[LIVE_VALUE]]-MIS[[#This Row],[VALUE]])</f>
        <v>-11700</v>
      </c>
      <c r="AH3123" t="str" cm="1">
        <f t="array" ref="AH3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3" t="str">
        <f>MIS[[#This Row],[TRADING SYMBOL]]</f>
        <v>NIFTY2552225050CE</v>
      </c>
      <c r="AJ3123" t="str">
        <f>IF(RIGHT(MIS[[#This Row],[Main/Hedge]],4)="MAIN","MAIN","HEDGE")</f>
        <v>MAIN</v>
      </c>
      <c r="AK3123" t="str" cm="1">
        <f t="array" ref="AK3123">_xlfn._xlws.FILTER(Table4[Column1],ISNUMBER(SEARCH(Table4[Column1],MIS[[#This Row],[OrderUniqueIdentifier]])),"")</f>
        <v>VWAP</v>
      </c>
    </row>
    <row r="3124" spans="1:37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>
        <f>_xlfn.XLOOKUP(MIS[[#This Row],[TRADING SYMBOL]],[1]Sheet1!$D:$D,[1]Sheet1!$C:$C)</f>
        <v>168.75</v>
      </c>
      <c r="AE3124">
        <f>MIS[[#This Row],[OrderAverageTradedPrice]]*MIS[[#This Row],[OrderQuantity]]</f>
        <v>14846.25</v>
      </c>
      <c r="AF3124">
        <f>MIS[[#This Row],[LTP]]*MIS[[#This Row],[OrderQuantity]]</f>
        <v>12656.25</v>
      </c>
      <c r="AG3124">
        <f>IF(MIS[[#This Row],[OrderSide]]="SELL",MIS[[#This Row],[VALUE]]-MIS[[#This Row],[LIVE_VALUE]],MIS[[#This Row],[LIVE_VALUE]]-MIS[[#This Row],[VALUE]])</f>
        <v>-2190</v>
      </c>
      <c r="AH3124" t="str" cm="1">
        <f t="array" ref="AH3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4" t="str">
        <f>MIS[[#This Row],[TRADING SYMBOL]]</f>
        <v>NIFTY2552225050CE</v>
      </c>
      <c r="AJ3124" t="str">
        <f>IF(RIGHT(MIS[[#This Row],[Main/Hedge]],4)="MAIN","MAIN","HEDGE")</f>
        <v>MAIN</v>
      </c>
      <c r="AK3124" t="str" cm="1">
        <f t="array" ref="AK3124">_xlfn._xlws.FILTER(Table4[Column1],ISNUMBER(SEARCH(Table4[Column1],MIS[[#This Row],[OrderUniqueIdentifier]])),"")</f>
        <v>VWAP</v>
      </c>
    </row>
    <row r="3125" spans="1:37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>
        <f>_xlfn.XLOOKUP(MIS[[#This Row],[TRADING SYMBOL]],[1]Sheet1!$D:$D,[1]Sheet1!$C:$C)</f>
        <v>168.75</v>
      </c>
      <c r="AE3125">
        <f>MIS[[#This Row],[OrderAverageTradedPrice]]*MIS[[#This Row],[OrderQuantity]]</f>
        <v>30000</v>
      </c>
      <c r="AF3125">
        <f>MIS[[#This Row],[LTP]]*MIS[[#This Row],[OrderQuantity]]</f>
        <v>25312.5</v>
      </c>
      <c r="AG3125">
        <f>IF(MIS[[#This Row],[OrderSide]]="SELL",MIS[[#This Row],[VALUE]]-MIS[[#This Row],[LIVE_VALUE]],MIS[[#This Row],[LIVE_VALUE]]-MIS[[#This Row],[VALUE]])</f>
        <v>-4687.5</v>
      </c>
      <c r="AH3125" t="str" cm="1">
        <f t="array" ref="AH3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5" t="str">
        <f>MIS[[#This Row],[TRADING SYMBOL]]</f>
        <v>NIFTY2552225050CE</v>
      </c>
      <c r="AJ3125" t="str">
        <f>IF(RIGHT(MIS[[#This Row],[Main/Hedge]],4)="MAIN","MAIN","HEDGE")</f>
        <v>MAIN</v>
      </c>
      <c r="AK3125" t="str" cm="1">
        <f t="array" ref="AK3125">_xlfn._xlws.FILTER(Table4[Column1],ISNUMBER(SEARCH(Table4[Column1],MIS[[#This Row],[OrderUniqueIdentifier]])),"")</f>
        <v>VWAP</v>
      </c>
    </row>
    <row r="3126" spans="1:37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>
        <f>_xlfn.XLOOKUP(MIS[[#This Row],[TRADING SYMBOL]],[1]Sheet1!$D:$D,[1]Sheet1!$C:$C)</f>
        <v>168.75</v>
      </c>
      <c r="AE3126">
        <f>MIS[[#This Row],[OrderAverageTradedPrice]]*MIS[[#This Row],[OrderQuantity]]</f>
        <v>90000</v>
      </c>
      <c r="AF3126">
        <f>MIS[[#This Row],[LTP]]*MIS[[#This Row],[OrderQuantity]]</f>
        <v>75937.5</v>
      </c>
      <c r="AG3126">
        <f>IF(MIS[[#This Row],[OrderSide]]="SELL",MIS[[#This Row],[VALUE]]-MIS[[#This Row],[LIVE_VALUE]],MIS[[#This Row],[LIVE_VALUE]]-MIS[[#This Row],[VALUE]])</f>
        <v>-14062.5</v>
      </c>
      <c r="AH3126" t="str" cm="1">
        <f t="array" ref="AH3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6" t="str">
        <f>MIS[[#This Row],[TRADING SYMBOL]]</f>
        <v>NIFTY2552225050CE</v>
      </c>
      <c r="AJ3126" t="str">
        <f>IF(RIGHT(MIS[[#This Row],[Main/Hedge]],4)="MAIN","MAIN","HEDGE")</f>
        <v>MAIN</v>
      </c>
      <c r="AK3126" t="str" cm="1">
        <f t="array" ref="AK3126">_xlfn._xlws.FILTER(Table4[Column1],ISNUMBER(SEARCH(Table4[Column1],MIS[[#This Row],[OrderUniqueIdentifier]])),"")</f>
        <v>VWAP</v>
      </c>
    </row>
    <row r="3127" spans="1:37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>
        <f>_xlfn.XLOOKUP(MIS[[#This Row],[TRADING SYMBOL]],[1]Sheet1!$D:$D,[1]Sheet1!$C:$C)</f>
        <v>168.75</v>
      </c>
      <c r="AE3127">
        <f>MIS[[#This Row],[OrderAverageTradedPrice]]*MIS[[#This Row],[OrderQuantity]]</f>
        <v>73833.75</v>
      </c>
      <c r="AF3127">
        <f>MIS[[#This Row],[LTP]]*MIS[[#This Row],[OrderQuantity]]</f>
        <v>63281.25</v>
      </c>
      <c r="AG3127">
        <f>IF(MIS[[#This Row],[OrderSide]]="SELL",MIS[[#This Row],[VALUE]]-MIS[[#This Row],[LIVE_VALUE]],MIS[[#This Row],[LIVE_VALUE]]-MIS[[#This Row],[VALUE]])</f>
        <v>-10552.5</v>
      </c>
      <c r="AH3127" t="str" cm="1">
        <f t="array" ref="AH3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7" t="str">
        <f>MIS[[#This Row],[TRADING SYMBOL]]</f>
        <v>NIFTY2552225050CE</v>
      </c>
      <c r="AJ3127" t="str">
        <f>IF(RIGHT(MIS[[#This Row],[Main/Hedge]],4)="MAIN","MAIN","HEDGE")</f>
        <v>MAIN</v>
      </c>
      <c r="AK3127" t="str" cm="1">
        <f t="array" ref="AK3127">_xlfn._xlws.FILTER(Table4[Column1],ISNUMBER(SEARCH(Table4[Column1],MIS[[#This Row],[OrderUniqueIdentifier]])),"")</f>
        <v>VWAP</v>
      </c>
    </row>
    <row r="3128" spans="1:37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>
        <f>_xlfn.XLOOKUP(MIS[[#This Row],[TRADING SYMBOL]],[1]Sheet1!$D:$D,[1]Sheet1!$C:$C)</f>
        <v>168.75</v>
      </c>
      <c r="AE3128">
        <f>MIS[[#This Row],[OrderAverageTradedPrice]]*MIS[[#This Row],[OrderQuantity]]</f>
        <v>14917.5</v>
      </c>
      <c r="AF3128">
        <f>MIS[[#This Row],[LTP]]*MIS[[#This Row],[OrderQuantity]]</f>
        <v>12656.25</v>
      </c>
      <c r="AG3128">
        <f>IF(MIS[[#This Row],[OrderSide]]="SELL",MIS[[#This Row],[VALUE]]-MIS[[#This Row],[LIVE_VALUE]],MIS[[#This Row],[LIVE_VALUE]]-MIS[[#This Row],[VALUE]])</f>
        <v>-2261.25</v>
      </c>
      <c r="AH3128" t="str" cm="1">
        <f t="array" ref="AH3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8" t="str">
        <f>MIS[[#This Row],[TRADING SYMBOL]]</f>
        <v>NIFTY2552225050CE</v>
      </c>
      <c r="AJ3128" t="str">
        <f>IF(RIGHT(MIS[[#This Row],[Main/Hedge]],4)="MAIN","MAIN","HEDGE")</f>
        <v>MAIN</v>
      </c>
      <c r="AK3128" t="str" cm="1">
        <f t="array" ref="AK3128">_xlfn._xlws.FILTER(Table4[Column1],ISNUMBER(SEARCH(Table4[Column1],MIS[[#This Row],[OrderUniqueIdentifier]])),"")</f>
        <v>VWAP</v>
      </c>
    </row>
    <row r="3129" spans="1:37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>
        <f>_xlfn.XLOOKUP(MIS[[#This Row],[TRADING SYMBOL]],[1]Sheet1!$D:$D,[1]Sheet1!$C:$C)</f>
        <v>168.75</v>
      </c>
      <c r="AE3129">
        <f>MIS[[#This Row],[OrderAverageTradedPrice]]*MIS[[#This Row],[OrderQuantity]]</f>
        <v>88458.75</v>
      </c>
      <c r="AF3129">
        <f>MIS[[#This Row],[LTP]]*MIS[[#This Row],[OrderQuantity]]</f>
        <v>75937.5</v>
      </c>
      <c r="AG3129">
        <f>IF(MIS[[#This Row],[OrderSide]]="SELL",MIS[[#This Row],[VALUE]]-MIS[[#This Row],[LIVE_VALUE]],MIS[[#This Row],[LIVE_VALUE]]-MIS[[#This Row],[VALUE]])</f>
        <v>-12521.25</v>
      </c>
      <c r="AH3129" t="str" cm="1">
        <f t="array" ref="AH3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9" t="str">
        <f>MIS[[#This Row],[TRADING SYMBOL]]</f>
        <v>NIFTY2552225050CE</v>
      </c>
      <c r="AJ3129" t="str">
        <f>IF(RIGHT(MIS[[#This Row],[Main/Hedge]],4)="MAIN","MAIN","HEDGE")</f>
        <v>MAIN</v>
      </c>
      <c r="AK3129" t="str" cm="1">
        <f t="array" ref="AK3129">_xlfn._xlws.FILTER(Table4[Column1],ISNUMBER(SEARCH(Table4[Column1],MIS[[#This Row],[OrderUniqueIdentifier]])),"")</f>
        <v>VWAP</v>
      </c>
    </row>
    <row r="3130" spans="1:37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>
        <f>_xlfn.XLOOKUP(MIS[[#This Row],[TRADING SYMBOL]],[1]Sheet1!$D:$D,[1]Sheet1!$C:$C)</f>
        <v>48.45</v>
      </c>
      <c r="AE3130">
        <f>MIS[[#This Row],[OrderAverageTradedPrice]]*MIS[[#This Row],[OrderQuantity]]</f>
        <v>14850</v>
      </c>
      <c r="AF3130">
        <f>MIS[[#This Row],[LTP]]*MIS[[#This Row],[OrderQuantity]]</f>
        <v>14535</v>
      </c>
      <c r="AG3130">
        <f>IF(MIS[[#This Row],[OrderSide]]="SELL",MIS[[#This Row],[VALUE]]-MIS[[#This Row],[LIVE_VALUE]],MIS[[#This Row],[LIVE_VALUE]]-MIS[[#This Row],[VALUE]])</f>
        <v>-315</v>
      </c>
      <c r="AH3130" t="str" cm="1">
        <f t="array" ref="AH3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0" t="str">
        <f>MIS[[#This Row],[TRADING SYMBOL]]</f>
        <v>NIFTY2552224550PE</v>
      </c>
      <c r="AJ3130" t="str">
        <f>IF(RIGHT(MIS[[#This Row],[Main/Hedge]],4)="MAIN","MAIN","HEDGE")</f>
        <v>HEDGE</v>
      </c>
      <c r="AK3130" t="str" cm="1">
        <f t="array" ref="AK3130">_xlfn._xlws.FILTER(Table4[Column1],ISNUMBER(SEARCH(Table4[Column1],MIS[[#This Row],[OrderUniqueIdentifier]])),"")</f>
        <v>LONGSHORT</v>
      </c>
    </row>
    <row r="3131" spans="1:37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>
        <f>_xlfn.XLOOKUP(MIS[[#This Row],[TRADING SYMBOL]],[1]Sheet1!$D:$D,[1]Sheet1!$C:$C)</f>
        <v>59.85</v>
      </c>
      <c r="AE3131">
        <f>MIS[[#This Row],[OrderAverageTradedPrice]]*MIS[[#This Row],[OrderQuantity]]</f>
        <v>10221</v>
      </c>
      <c r="AF3131">
        <f>MIS[[#This Row],[LTP]]*MIS[[#This Row],[OrderQuantity]]</f>
        <v>7182</v>
      </c>
      <c r="AG3131">
        <f>IF(MIS[[#This Row],[OrderSide]]="SELL",MIS[[#This Row],[VALUE]]-MIS[[#This Row],[LIVE_VALUE]],MIS[[#This Row],[LIVE_VALUE]]-MIS[[#This Row],[VALUE]])</f>
        <v>-3039</v>
      </c>
      <c r="AH3131" t="str" cm="1">
        <f t="array" ref="AH3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1" t="str">
        <f>MIS[[#This Row],[TRADING SYMBOL]]</f>
        <v>SENSEX2552083900CE</v>
      </c>
      <c r="AJ3131" t="str">
        <f>IF(RIGHT(MIS[[#This Row],[Main/Hedge]],4)="MAIN","MAIN","HEDGE")</f>
        <v>HEDGE</v>
      </c>
      <c r="AK3131" t="str" cm="1">
        <f t="array" ref="AK3131">_xlfn._xlws.FILTER(Table4[Column1],ISNUMBER(SEARCH(Table4[Column1],MIS[[#This Row],[OrderUniqueIdentifier]])),"")</f>
        <v>LONGSHORT</v>
      </c>
    </row>
    <row r="3132" spans="1:37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>
        <f>_xlfn.XLOOKUP(MIS[[#This Row],[TRADING SYMBOL]],[1]Sheet1!$D:$D,[1]Sheet1!$C:$C)</f>
        <v>168.75</v>
      </c>
      <c r="AE3132">
        <f>MIS[[#This Row],[OrderAverageTradedPrice]]*MIS[[#This Row],[OrderQuantity]]</f>
        <v>14838.75</v>
      </c>
      <c r="AF3132">
        <f>MIS[[#This Row],[LTP]]*MIS[[#This Row],[OrderQuantity]]</f>
        <v>12656.25</v>
      </c>
      <c r="AG3132">
        <f>IF(MIS[[#This Row],[OrderSide]]="SELL",MIS[[#This Row],[VALUE]]-MIS[[#This Row],[LIVE_VALUE]],MIS[[#This Row],[LIVE_VALUE]]-MIS[[#This Row],[VALUE]])</f>
        <v>-2182.5</v>
      </c>
      <c r="AH3132" t="str" cm="1">
        <f t="array" ref="AH3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2" t="str">
        <f>MIS[[#This Row],[TRADING SYMBOL]]</f>
        <v>NIFTY2552225050CE</v>
      </c>
      <c r="AJ3132" t="str">
        <f>IF(RIGHT(MIS[[#This Row],[Main/Hedge]],4)="MAIN","MAIN","HEDGE")</f>
        <v>MAIN</v>
      </c>
      <c r="AK3132" t="str" cm="1">
        <f t="array" ref="AK3132">_xlfn._xlws.FILTER(Table4[Column1],ISNUMBER(SEARCH(Table4[Column1],MIS[[#This Row],[OrderUniqueIdentifier]])),"")</f>
        <v>VWAP</v>
      </c>
    </row>
    <row r="3133" spans="1:37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>
        <f>_xlfn.XLOOKUP(MIS[[#This Row],[TRADING SYMBOL]],[1]Sheet1!$D:$D,[1]Sheet1!$C:$C)</f>
        <v>168.75</v>
      </c>
      <c r="AE3133">
        <f>MIS[[#This Row],[OrderAverageTradedPrice]]*MIS[[#This Row],[OrderQuantity]]</f>
        <v>29985</v>
      </c>
      <c r="AF3133">
        <f>MIS[[#This Row],[LTP]]*MIS[[#This Row],[OrderQuantity]]</f>
        <v>25312.5</v>
      </c>
      <c r="AG3133">
        <f>IF(MIS[[#This Row],[OrderSide]]="SELL",MIS[[#This Row],[VALUE]]-MIS[[#This Row],[LIVE_VALUE]],MIS[[#This Row],[LIVE_VALUE]]-MIS[[#This Row],[VALUE]])</f>
        <v>-4672.5</v>
      </c>
      <c r="AH3133" t="str" cm="1">
        <f t="array" ref="AH3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3" t="str">
        <f>MIS[[#This Row],[TRADING SYMBOL]]</f>
        <v>NIFTY2552225050CE</v>
      </c>
      <c r="AJ3133" t="str">
        <f>IF(RIGHT(MIS[[#This Row],[Main/Hedge]],4)="MAIN","MAIN","HEDGE")</f>
        <v>MAIN</v>
      </c>
      <c r="AK3133" t="str" cm="1">
        <f t="array" ref="AK3133">_xlfn._xlws.FILTER(Table4[Column1],ISNUMBER(SEARCH(Table4[Column1],MIS[[#This Row],[OrderUniqueIdentifier]])),"")</f>
        <v>VWAP</v>
      </c>
    </row>
    <row r="3134" spans="1:37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>
        <f>_xlfn.XLOOKUP(MIS[[#This Row],[TRADING SYMBOL]],[1]Sheet1!$D:$D,[1]Sheet1!$C:$C)</f>
        <v>168.75</v>
      </c>
      <c r="AE3134">
        <f>MIS[[#This Row],[OrderAverageTradedPrice]]*MIS[[#This Row],[OrderQuantity]]</f>
        <v>103368.74999999993</v>
      </c>
      <c r="AF3134">
        <f>MIS[[#This Row],[LTP]]*MIS[[#This Row],[OrderQuantity]]</f>
        <v>88593.75</v>
      </c>
      <c r="AG3134">
        <f>IF(MIS[[#This Row],[OrderSide]]="SELL",MIS[[#This Row],[VALUE]]-MIS[[#This Row],[LIVE_VALUE]],MIS[[#This Row],[LIVE_VALUE]]-MIS[[#This Row],[VALUE]])</f>
        <v>-14774.999999999927</v>
      </c>
      <c r="AH3134" t="str" cm="1">
        <f t="array" ref="AH3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4" t="str">
        <f>MIS[[#This Row],[TRADING SYMBOL]]</f>
        <v>NIFTY2552225050CE</v>
      </c>
      <c r="AJ3134" t="str">
        <f>IF(RIGHT(MIS[[#This Row],[Main/Hedge]],4)="MAIN","MAIN","HEDGE")</f>
        <v>MAIN</v>
      </c>
      <c r="AK3134" t="str" cm="1">
        <f t="array" ref="AK3134">_xlfn._xlws.FILTER(Table4[Column1],ISNUMBER(SEARCH(Table4[Column1],MIS[[#This Row],[OrderUniqueIdentifier]])),"")</f>
        <v>VWAP</v>
      </c>
    </row>
    <row r="3135" spans="1:37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>
        <f>_xlfn.XLOOKUP(MIS[[#This Row],[TRADING SYMBOL]],[1]Sheet1!$D:$D,[1]Sheet1!$C:$C)</f>
        <v>168.75</v>
      </c>
      <c r="AE3135">
        <f>MIS[[#This Row],[OrderAverageTradedPrice]]*MIS[[#This Row],[OrderQuantity]]</f>
        <v>354596.24999999878</v>
      </c>
      <c r="AF3135">
        <f>MIS[[#This Row],[LTP]]*MIS[[#This Row],[OrderQuantity]]</f>
        <v>303750</v>
      </c>
      <c r="AG3135">
        <f>IF(MIS[[#This Row],[OrderSide]]="SELL",MIS[[#This Row],[VALUE]]-MIS[[#This Row],[LIVE_VALUE]],MIS[[#This Row],[LIVE_VALUE]]-MIS[[#This Row],[VALUE]])</f>
        <v>-50846.249999998778</v>
      </c>
      <c r="AH3135" t="str" cm="1">
        <f t="array" ref="AH3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5" t="str">
        <f>MIS[[#This Row],[TRADING SYMBOL]]</f>
        <v>NIFTY2552225050CE</v>
      </c>
      <c r="AJ3135" t="str">
        <f>IF(RIGHT(MIS[[#This Row],[Main/Hedge]],4)="MAIN","MAIN","HEDGE")</f>
        <v>MAIN</v>
      </c>
      <c r="AK3135" t="str" cm="1">
        <f t="array" ref="AK3135">_xlfn._xlws.FILTER(Table4[Column1],ISNUMBER(SEARCH(Table4[Column1],MIS[[#This Row],[OrderUniqueIdentifier]])),"")</f>
        <v>VWAP</v>
      </c>
    </row>
    <row r="3136" spans="1:37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>
        <f>_xlfn.XLOOKUP(MIS[[#This Row],[TRADING SYMBOL]],[1]Sheet1!$D:$D,[1]Sheet1!$C:$C)</f>
        <v>168.75</v>
      </c>
      <c r="AE3136">
        <f>MIS[[#This Row],[OrderAverageTradedPrice]]*MIS[[#This Row],[OrderQuantity]]</f>
        <v>177300</v>
      </c>
      <c r="AF3136">
        <f>MIS[[#This Row],[LTP]]*MIS[[#This Row],[OrderQuantity]]</f>
        <v>151875</v>
      </c>
      <c r="AG3136">
        <f>IF(MIS[[#This Row],[OrderSide]]="SELL",MIS[[#This Row],[VALUE]]-MIS[[#This Row],[LIVE_VALUE]],MIS[[#This Row],[LIVE_VALUE]]-MIS[[#This Row],[VALUE]])</f>
        <v>-25425</v>
      </c>
      <c r="AH3136" t="str" cm="1">
        <f t="array" ref="AH3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6" t="str">
        <f>MIS[[#This Row],[TRADING SYMBOL]]</f>
        <v>NIFTY2552225050CE</v>
      </c>
      <c r="AJ3136" t="str">
        <f>IF(RIGHT(MIS[[#This Row],[Main/Hedge]],4)="MAIN","MAIN","HEDGE")</f>
        <v>MAIN</v>
      </c>
      <c r="AK3136" t="str" cm="1">
        <f t="array" ref="AK3136">_xlfn._xlws.FILTER(Table4[Column1],ISNUMBER(SEARCH(Table4[Column1],MIS[[#This Row],[OrderUniqueIdentifier]])),"")</f>
        <v>VWAP</v>
      </c>
    </row>
    <row r="3137" spans="1:37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>
        <f>_xlfn.XLOOKUP(MIS[[#This Row],[TRADING SYMBOL]],[1]Sheet1!$D:$D,[1]Sheet1!$C:$C)</f>
        <v>168.75</v>
      </c>
      <c r="AE3137">
        <f>MIS[[#This Row],[OrderAverageTradedPrice]]*MIS[[#This Row],[OrderQuantity]]</f>
        <v>221291.24999999962</v>
      </c>
      <c r="AF3137">
        <f>MIS[[#This Row],[LTP]]*MIS[[#This Row],[OrderQuantity]]</f>
        <v>189843.75</v>
      </c>
      <c r="AG3137">
        <f>IF(MIS[[#This Row],[OrderSide]]="SELL",MIS[[#This Row],[VALUE]]-MIS[[#This Row],[LIVE_VALUE]],MIS[[#This Row],[LIVE_VALUE]]-MIS[[#This Row],[VALUE]])</f>
        <v>-31447.499999999622</v>
      </c>
      <c r="AH3137" t="str" cm="1">
        <f t="array" ref="AH3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7" t="str">
        <f>MIS[[#This Row],[TRADING SYMBOL]]</f>
        <v>NIFTY2552225050CE</v>
      </c>
      <c r="AJ3137" t="str">
        <f>IF(RIGHT(MIS[[#This Row],[Main/Hedge]],4)="MAIN","MAIN","HEDGE")</f>
        <v>MAIN</v>
      </c>
      <c r="AK3137" t="str" cm="1">
        <f t="array" ref="AK3137">_xlfn._xlws.FILTER(Table4[Column1],ISNUMBER(SEARCH(Table4[Column1],MIS[[#This Row],[OrderUniqueIdentifier]])),"")</f>
        <v>VWAP</v>
      </c>
    </row>
    <row r="3138" spans="1:37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>
        <f>_xlfn.XLOOKUP(MIS[[#This Row],[TRADING SYMBOL]],[1]Sheet1!$D:$D,[1]Sheet1!$C:$C)</f>
        <v>168.75</v>
      </c>
      <c r="AE3138">
        <f>MIS[[#This Row],[OrderAverageTradedPrice]]*MIS[[#This Row],[OrderQuantity]]</f>
        <v>29700</v>
      </c>
      <c r="AF3138">
        <f>MIS[[#This Row],[LTP]]*MIS[[#This Row],[OrderQuantity]]</f>
        <v>25312.5</v>
      </c>
      <c r="AG3138">
        <f>IF(MIS[[#This Row],[OrderSide]]="SELL",MIS[[#This Row],[VALUE]]-MIS[[#This Row],[LIVE_VALUE]],MIS[[#This Row],[LIVE_VALUE]]-MIS[[#This Row],[VALUE]])</f>
        <v>-4387.5</v>
      </c>
      <c r="AH3138" t="str" cm="1">
        <f t="array" ref="AH3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8" t="str">
        <f>MIS[[#This Row],[TRADING SYMBOL]]</f>
        <v>NIFTY2552225050CE</v>
      </c>
      <c r="AJ3138" t="str">
        <f>IF(RIGHT(MIS[[#This Row],[Main/Hedge]],4)="MAIN","MAIN","HEDGE")</f>
        <v>MAIN</v>
      </c>
      <c r="AK3138" t="str" cm="1">
        <f t="array" ref="AK3138">_xlfn._xlws.FILTER(Table4[Column1],ISNUMBER(SEARCH(Table4[Column1],MIS[[#This Row],[OrderUniqueIdentifier]])),"")</f>
        <v>VWAP</v>
      </c>
    </row>
    <row r="3139" spans="1:37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>
        <f>_xlfn.XLOOKUP(MIS[[#This Row],[TRADING SYMBOL]],[1]Sheet1!$D:$D,[1]Sheet1!$C:$C)</f>
        <v>168.75</v>
      </c>
      <c r="AE3139">
        <f>MIS[[#This Row],[OrderAverageTradedPrice]]*MIS[[#This Row],[OrderQuantity]]</f>
        <v>150000</v>
      </c>
      <c r="AF3139">
        <f>MIS[[#This Row],[LTP]]*MIS[[#This Row],[OrderQuantity]]</f>
        <v>126562.5</v>
      </c>
      <c r="AG3139">
        <f>IF(MIS[[#This Row],[OrderSide]]="SELL",MIS[[#This Row],[VALUE]]-MIS[[#This Row],[LIVE_VALUE]],MIS[[#This Row],[LIVE_VALUE]]-MIS[[#This Row],[VALUE]])</f>
        <v>-23437.5</v>
      </c>
      <c r="AH3139" t="str" cm="1">
        <f t="array" ref="AH3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9" t="str">
        <f>MIS[[#This Row],[TRADING SYMBOL]]</f>
        <v>NIFTY2552225050CE</v>
      </c>
      <c r="AJ3139" t="str">
        <f>IF(RIGHT(MIS[[#This Row],[Main/Hedge]],4)="MAIN","MAIN","HEDGE")</f>
        <v>MAIN</v>
      </c>
      <c r="AK3139" t="str" cm="1">
        <f t="array" ref="AK3139">_xlfn._xlws.FILTER(Table4[Column1],ISNUMBER(SEARCH(Table4[Column1],MIS[[#This Row],[OrderUniqueIdentifier]])),"")</f>
        <v>VWAP</v>
      </c>
    </row>
    <row r="3140" spans="1:37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>
        <f>_xlfn.XLOOKUP(MIS[[#This Row],[TRADING SYMBOL]],[1]Sheet1!$D:$D,[1]Sheet1!$C:$C)</f>
        <v>168.75</v>
      </c>
      <c r="AE3140">
        <f>MIS[[#This Row],[OrderAverageTradedPrice]]*MIS[[#This Row],[OrderQuantity]]</f>
        <v>44977.5</v>
      </c>
      <c r="AF3140">
        <f>MIS[[#This Row],[LTP]]*MIS[[#This Row],[OrderQuantity]]</f>
        <v>37968.75</v>
      </c>
      <c r="AG3140">
        <f>IF(MIS[[#This Row],[OrderSide]]="SELL",MIS[[#This Row],[VALUE]]-MIS[[#This Row],[LIVE_VALUE]],MIS[[#This Row],[LIVE_VALUE]]-MIS[[#This Row],[VALUE]])</f>
        <v>-7008.75</v>
      </c>
      <c r="AH3140" t="str" cm="1">
        <f t="array" ref="AH3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0" t="str">
        <f>MIS[[#This Row],[TRADING SYMBOL]]</f>
        <v>NIFTY2552225050CE</v>
      </c>
      <c r="AJ3140" t="str">
        <f>IF(RIGHT(MIS[[#This Row],[Main/Hedge]],4)="MAIN","MAIN","HEDGE")</f>
        <v>MAIN</v>
      </c>
      <c r="AK3140" t="str" cm="1">
        <f t="array" ref="AK3140">_xlfn._xlws.FILTER(Table4[Column1],ISNUMBER(SEARCH(Table4[Column1],MIS[[#This Row],[OrderUniqueIdentifier]])),"")</f>
        <v>VWAP</v>
      </c>
    </row>
    <row r="3141" spans="1:37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>
        <f>_xlfn.XLOOKUP(MIS[[#This Row],[TRADING SYMBOL]],[1]Sheet1!$D:$D,[1]Sheet1!$C:$C)</f>
        <v>168.75</v>
      </c>
      <c r="AE3141">
        <f>MIS[[#This Row],[OrderAverageTradedPrice]]*MIS[[#This Row],[OrderQuantity]]</f>
        <v>283687.49999999994</v>
      </c>
      <c r="AF3141">
        <f>MIS[[#This Row],[LTP]]*MIS[[#This Row],[OrderQuantity]]</f>
        <v>240468.75</v>
      </c>
      <c r="AG3141">
        <f>IF(MIS[[#This Row],[OrderSide]]="SELL",MIS[[#This Row],[VALUE]]-MIS[[#This Row],[LIVE_VALUE]],MIS[[#This Row],[LIVE_VALUE]]-MIS[[#This Row],[VALUE]])</f>
        <v>-43218.749999999942</v>
      </c>
      <c r="AH3141" t="str" cm="1">
        <f t="array" ref="AH3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1" t="str">
        <f>MIS[[#This Row],[TRADING SYMBOL]]</f>
        <v>NIFTY2552225050CE</v>
      </c>
      <c r="AJ3141" t="str">
        <f>IF(RIGHT(MIS[[#This Row],[Main/Hedge]],4)="MAIN","MAIN","HEDGE")</f>
        <v>MAIN</v>
      </c>
      <c r="AK3141" t="str" cm="1">
        <f t="array" ref="AK3141">_xlfn._xlws.FILTER(Table4[Column1],ISNUMBER(SEARCH(Table4[Column1],MIS[[#This Row],[OrderUniqueIdentifier]])),"")</f>
        <v>VWAP</v>
      </c>
    </row>
    <row r="3142" spans="1:37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>
        <f>_xlfn.XLOOKUP(MIS[[#This Row],[TRADING SYMBOL]],[1]Sheet1!$D:$D,[1]Sheet1!$C:$C)</f>
        <v>168.75</v>
      </c>
      <c r="AE3142">
        <f>MIS[[#This Row],[OrderAverageTradedPrice]]*MIS[[#This Row],[OrderQuantity]]</f>
        <v>30000</v>
      </c>
      <c r="AF3142">
        <f>MIS[[#This Row],[LTP]]*MIS[[#This Row],[OrderQuantity]]</f>
        <v>25312.5</v>
      </c>
      <c r="AG3142">
        <f>IF(MIS[[#This Row],[OrderSide]]="SELL",MIS[[#This Row],[VALUE]]-MIS[[#This Row],[LIVE_VALUE]],MIS[[#This Row],[LIVE_VALUE]]-MIS[[#This Row],[VALUE]])</f>
        <v>-4687.5</v>
      </c>
      <c r="AH3142" t="str" cm="1">
        <f t="array" ref="AH3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2" t="str">
        <f>MIS[[#This Row],[TRADING SYMBOL]]</f>
        <v>NIFTY2552225050CE</v>
      </c>
      <c r="AJ3142" t="str">
        <f>IF(RIGHT(MIS[[#This Row],[Main/Hedge]],4)="MAIN","MAIN","HEDGE")</f>
        <v>MAIN</v>
      </c>
      <c r="AK3142" t="str" cm="1">
        <f t="array" ref="AK3142">_xlfn._xlws.FILTER(Table4[Column1],ISNUMBER(SEARCH(Table4[Column1],MIS[[#This Row],[OrderUniqueIdentifier]])),"")</f>
        <v>VWAP</v>
      </c>
    </row>
    <row r="3143" spans="1:37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>
        <f>_xlfn.XLOOKUP(MIS[[#This Row],[TRADING SYMBOL]],[1]Sheet1!$D:$D,[1]Sheet1!$C:$C)</f>
        <v>168.75</v>
      </c>
      <c r="AE3143">
        <f>MIS[[#This Row],[OrderAverageTradedPrice]]*MIS[[#This Row],[OrderQuantity]]</f>
        <v>14895</v>
      </c>
      <c r="AF3143">
        <f>MIS[[#This Row],[LTP]]*MIS[[#This Row],[OrderQuantity]]</f>
        <v>12656.25</v>
      </c>
      <c r="AG3143">
        <f>IF(MIS[[#This Row],[OrderSide]]="SELL",MIS[[#This Row],[VALUE]]-MIS[[#This Row],[LIVE_VALUE]],MIS[[#This Row],[LIVE_VALUE]]-MIS[[#This Row],[VALUE]])</f>
        <v>-2238.75</v>
      </c>
      <c r="AH3143" t="str" cm="1">
        <f t="array" ref="AH3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3" t="str">
        <f>MIS[[#This Row],[TRADING SYMBOL]]</f>
        <v>NIFTY2552225050CE</v>
      </c>
      <c r="AJ3143" t="str">
        <f>IF(RIGHT(MIS[[#This Row],[Main/Hedge]],4)="MAIN","MAIN","HEDGE")</f>
        <v>MAIN</v>
      </c>
      <c r="AK3143" t="str" cm="1">
        <f t="array" ref="AK3143">_xlfn._xlws.FILTER(Table4[Column1],ISNUMBER(SEARCH(Table4[Column1],MIS[[#This Row],[OrderUniqueIdentifier]])),"")</f>
        <v>VWAP</v>
      </c>
    </row>
    <row r="3144" spans="1:37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>
        <f>_xlfn.XLOOKUP(MIS[[#This Row],[TRADING SYMBOL]],[1]Sheet1!$D:$D,[1]Sheet1!$C:$C)</f>
        <v>168.75</v>
      </c>
      <c r="AE3144">
        <f>MIS[[#This Row],[OrderAverageTradedPrice]]*MIS[[#This Row],[OrderQuantity]]</f>
        <v>45000</v>
      </c>
      <c r="AF3144">
        <f>MIS[[#This Row],[LTP]]*MIS[[#This Row],[OrderQuantity]]</f>
        <v>37968.75</v>
      </c>
      <c r="AG3144">
        <f>IF(MIS[[#This Row],[OrderSide]]="SELL",MIS[[#This Row],[VALUE]]-MIS[[#This Row],[LIVE_VALUE]],MIS[[#This Row],[LIVE_VALUE]]-MIS[[#This Row],[VALUE]])</f>
        <v>-7031.25</v>
      </c>
      <c r="AH3144" t="str" cm="1">
        <f t="array" ref="AH3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4" t="str">
        <f>MIS[[#This Row],[TRADING SYMBOL]]</f>
        <v>NIFTY2552225050CE</v>
      </c>
      <c r="AJ3144" t="str">
        <f>IF(RIGHT(MIS[[#This Row],[Main/Hedge]],4)="MAIN","MAIN","HEDGE")</f>
        <v>MAIN</v>
      </c>
      <c r="AK3144" t="str" cm="1">
        <f t="array" ref="AK3144">_xlfn._xlws.FILTER(Table4[Column1],ISNUMBER(SEARCH(Table4[Column1],MIS[[#This Row],[OrderUniqueIdentifier]])),"")</f>
        <v>VWAP</v>
      </c>
    </row>
    <row r="3145" spans="1:37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>
        <f>_xlfn.XLOOKUP(MIS[[#This Row],[TRADING SYMBOL]],[1]Sheet1!$D:$D,[1]Sheet1!$C:$C)</f>
        <v>168.75</v>
      </c>
      <c r="AE3145">
        <f>MIS[[#This Row],[OrderAverageTradedPrice]]*MIS[[#This Row],[OrderQuantity]]</f>
        <v>30000</v>
      </c>
      <c r="AF3145">
        <f>MIS[[#This Row],[LTP]]*MIS[[#This Row],[OrderQuantity]]</f>
        <v>25312.5</v>
      </c>
      <c r="AG3145">
        <f>IF(MIS[[#This Row],[OrderSide]]="SELL",MIS[[#This Row],[VALUE]]-MIS[[#This Row],[LIVE_VALUE]],MIS[[#This Row],[LIVE_VALUE]]-MIS[[#This Row],[VALUE]])</f>
        <v>-4687.5</v>
      </c>
      <c r="AH3145" t="str" cm="1">
        <f t="array" ref="AH3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5" t="str">
        <f>MIS[[#This Row],[TRADING SYMBOL]]</f>
        <v>NIFTY2552225050CE</v>
      </c>
      <c r="AJ3145" t="str">
        <f>IF(RIGHT(MIS[[#This Row],[Main/Hedge]],4)="MAIN","MAIN","HEDGE")</f>
        <v>MAIN</v>
      </c>
      <c r="AK3145" t="str" cm="1">
        <f t="array" ref="AK3145">_xlfn._xlws.FILTER(Table4[Column1],ISNUMBER(SEARCH(Table4[Column1],MIS[[#This Row],[OrderUniqueIdentifier]])),"")</f>
        <v>VWAP</v>
      </c>
    </row>
    <row r="3146" spans="1:37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>
        <f>_xlfn.XLOOKUP(MIS[[#This Row],[TRADING SYMBOL]],[1]Sheet1!$D:$D,[1]Sheet1!$C:$C)</f>
        <v>168.75</v>
      </c>
      <c r="AE3146">
        <f>MIS[[#This Row],[OrderAverageTradedPrice]]*MIS[[#This Row],[OrderQuantity]]</f>
        <v>30000</v>
      </c>
      <c r="AF3146">
        <f>MIS[[#This Row],[LTP]]*MIS[[#This Row],[OrderQuantity]]</f>
        <v>25312.5</v>
      </c>
      <c r="AG3146">
        <f>IF(MIS[[#This Row],[OrderSide]]="SELL",MIS[[#This Row],[VALUE]]-MIS[[#This Row],[LIVE_VALUE]],MIS[[#This Row],[LIVE_VALUE]]-MIS[[#This Row],[VALUE]])</f>
        <v>-4687.5</v>
      </c>
      <c r="AH3146" t="str" cm="1">
        <f t="array" ref="AH3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6" t="str">
        <f>MIS[[#This Row],[TRADING SYMBOL]]</f>
        <v>NIFTY2552225050CE</v>
      </c>
      <c r="AJ3146" t="str">
        <f>IF(RIGHT(MIS[[#This Row],[Main/Hedge]],4)="MAIN","MAIN","HEDGE")</f>
        <v>MAIN</v>
      </c>
      <c r="AK3146" t="str" cm="1">
        <f t="array" ref="AK3146">_xlfn._xlws.FILTER(Table4[Column1],ISNUMBER(SEARCH(Table4[Column1],MIS[[#This Row],[OrderUniqueIdentifier]])),"")</f>
        <v>VWAP</v>
      </c>
    </row>
    <row r="3147" spans="1:37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>
        <f>_xlfn.XLOOKUP(MIS[[#This Row],[TRADING SYMBOL]],[1]Sheet1!$D:$D,[1]Sheet1!$C:$C)</f>
        <v>168.75</v>
      </c>
      <c r="AE3147">
        <f>MIS[[#This Row],[OrderAverageTradedPrice]]*MIS[[#This Row],[OrderQuantity]]</f>
        <v>119992.5</v>
      </c>
      <c r="AF3147">
        <f>MIS[[#This Row],[LTP]]*MIS[[#This Row],[OrderQuantity]]</f>
        <v>101250</v>
      </c>
      <c r="AG3147">
        <f>IF(MIS[[#This Row],[OrderSide]]="SELL",MIS[[#This Row],[VALUE]]-MIS[[#This Row],[LIVE_VALUE]],MIS[[#This Row],[LIVE_VALUE]]-MIS[[#This Row],[VALUE]])</f>
        <v>-18742.5</v>
      </c>
      <c r="AH3147" t="str" cm="1">
        <f t="array" ref="AH3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7" t="str">
        <f>MIS[[#This Row],[TRADING SYMBOL]]</f>
        <v>NIFTY2552225050CE</v>
      </c>
      <c r="AJ3147" t="str">
        <f>IF(RIGHT(MIS[[#This Row],[Main/Hedge]],4)="MAIN","MAIN","HEDGE")</f>
        <v>MAIN</v>
      </c>
      <c r="AK3147" t="str" cm="1">
        <f t="array" ref="AK3147">_xlfn._xlws.FILTER(Table4[Column1],ISNUMBER(SEARCH(Table4[Column1],MIS[[#This Row],[OrderUniqueIdentifier]])),"")</f>
        <v>VWAP</v>
      </c>
    </row>
    <row r="3148" spans="1:37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>
        <f>_xlfn.XLOOKUP(MIS[[#This Row],[TRADING SYMBOL]],[1]Sheet1!$D:$D,[1]Sheet1!$C:$C)</f>
        <v>168.75</v>
      </c>
      <c r="AE3148">
        <f>MIS[[#This Row],[OrderAverageTradedPrice]]*MIS[[#This Row],[OrderQuantity]]</f>
        <v>360000</v>
      </c>
      <c r="AF3148">
        <f>MIS[[#This Row],[LTP]]*MIS[[#This Row],[OrderQuantity]]</f>
        <v>303750</v>
      </c>
      <c r="AG3148">
        <f>IF(MIS[[#This Row],[OrderSide]]="SELL",MIS[[#This Row],[VALUE]]-MIS[[#This Row],[LIVE_VALUE]],MIS[[#This Row],[LIVE_VALUE]]-MIS[[#This Row],[VALUE]])</f>
        <v>-56250</v>
      </c>
      <c r="AH3148" t="str" cm="1">
        <f t="array" ref="AH3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8" t="str">
        <f>MIS[[#This Row],[TRADING SYMBOL]]</f>
        <v>NIFTY2552225050CE</v>
      </c>
      <c r="AJ3148" t="str">
        <f>IF(RIGHT(MIS[[#This Row],[Main/Hedge]],4)="MAIN","MAIN","HEDGE")</f>
        <v>MAIN</v>
      </c>
      <c r="AK3148" t="str" cm="1">
        <f t="array" ref="AK3148">_xlfn._xlws.FILTER(Table4[Column1],ISNUMBER(SEARCH(Table4[Column1],MIS[[#This Row],[OrderUniqueIdentifier]])),"")</f>
        <v>VWAP</v>
      </c>
    </row>
    <row r="3149" spans="1:37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>
        <f>_xlfn.XLOOKUP(MIS[[#This Row],[TRADING SYMBOL]],[1]Sheet1!$D:$D,[1]Sheet1!$C:$C)</f>
        <v>168.75</v>
      </c>
      <c r="AE3149">
        <f>MIS[[#This Row],[OrderAverageTradedPrice]]*MIS[[#This Row],[OrderQuantity]]</f>
        <v>59625</v>
      </c>
      <c r="AF3149">
        <f>MIS[[#This Row],[LTP]]*MIS[[#This Row],[OrderQuantity]]</f>
        <v>50625</v>
      </c>
      <c r="AG3149">
        <f>IF(MIS[[#This Row],[OrderSide]]="SELL",MIS[[#This Row],[VALUE]]-MIS[[#This Row],[LIVE_VALUE]],MIS[[#This Row],[LIVE_VALUE]]-MIS[[#This Row],[VALUE]])</f>
        <v>-9000</v>
      </c>
      <c r="AH3149" t="str" cm="1">
        <f t="array" ref="AH3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9" t="str">
        <f>MIS[[#This Row],[TRADING SYMBOL]]</f>
        <v>NIFTY2552225050CE</v>
      </c>
      <c r="AJ3149" t="str">
        <f>IF(RIGHT(MIS[[#This Row],[Main/Hedge]],4)="MAIN","MAIN","HEDGE")</f>
        <v>MAIN</v>
      </c>
      <c r="AK3149" t="str" cm="1">
        <f t="array" ref="AK3149">_xlfn._xlws.FILTER(Table4[Column1],ISNUMBER(SEARCH(Table4[Column1],MIS[[#This Row],[OrderUniqueIdentifier]])),"")</f>
        <v>VWAP</v>
      </c>
    </row>
    <row r="3150" spans="1:37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>
        <f>_xlfn.XLOOKUP(MIS[[#This Row],[TRADING SYMBOL]],[1]Sheet1!$D:$D,[1]Sheet1!$C:$C)</f>
        <v>168.75</v>
      </c>
      <c r="AE3150">
        <f>MIS[[#This Row],[OrderAverageTradedPrice]]*MIS[[#This Row],[OrderQuantity]]</f>
        <v>103425</v>
      </c>
      <c r="AF3150">
        <f>MIS[[#This Row],[LTP]]*MIS[[#This Row],[OrderQuantity]]</f>
        <v>88593.75</v>
      </c>
      <c r="AG3150">
        <f>IF(MIS[[#This Row],[OrderSide]]="SELL",MIS[[#This Row],[VALUE]]-MIS[[#This Row],[LIVE_VALUE]],MIS[[#This Row],[LIVE_VALUE]]-MIS[[#This Row],[VALUE]])</f>
        <v>-14831.25</v>
      </c>
      <c r="AH3150" t="str" cm="1">
        <f t="array" ref="AH3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0" t="str">
        <f>MIS[[#This Row],[TRADING SYMBOL]]</f>
        <v>NIFTY2552225050CE</v>
      </c>
      <c r="AJ3150" t="str">
        <f>IF(RIGHT(MIS[[#This Row],[Main/Hedge]],4)="MAIN","MAIN","HEDGE")</f>
        <v>MAIN</v>
      </c>
      <c r="AK3150" t="str" cm="1">
        <f t="array" ref="AK3150">_xlfn._xlws.FILTER(Table4[Column1],ISNUMBER(SEARCH(Table4[Column1],MIS[[#This Row],[OrderUniqueIdentifier]])),"")</f>
        <v>VWAP</v>
      </c>
    </row>
    <row r="3151" spans="1:37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>
        <f>_xlfn.XLOOKUP(MIS[[#This Row],[TRADING SYMBOL]],[1]Sheet1!$D:$D,[1]Sheet1!$C:$C)</f>
        <v>168.75</v>
      </c>
      <c r="AE3151">
        <f>MIS[[#This Row],[OrderAverageTradedPrice]]*MIS[[#This Row],[OrderQuantity]]</f>
        <v>358200</v>
      </c>
      <c r="AF3151">
        <f>MIS[[#This Row],[LTP]]*MIS[[#This Row],[OrderQuantity]]</f>
        <v>303750</v>
      </c>
      <c r="AG3151">
        <f>IF(MIS[[#This Row],[OrderSide]]="SELL",MIS[[#This Row],[VALUE]]-MIS[[#This Row],[LIVE_VALUE]],MIS[[#This Row],[LIVE_VALUE]]-MIS[[#This Row],[VALUE]])</f>
        <v>-54450</v>
      </c>
      <c r="AH3151" t="str" cm="1">
        <f t="array" ref="AH3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1" t="str">
        <f>MIS[[#This Row],[TRADING SYMBOL]]</f>
        <v>NIFTY2552225050CE</v>
      </c>
      <c r="AJ3151" t="str">
        <f>IF(RIGHT(MIS[[#This Row],[Main/Hedge]],4)="MAIN","MAIN","HEDGE")</f>
        <v>MAIN</v>
      </c>
      <c r="AK3151" t="str" cm="1">
        <f t="array" ref="AK3151">_xlfn._xlws.FILTER(Table4[Column1],ISNUMBER(SEARCH(Table4[Column1],MIS[[#This Row],[OrderUniqueIdentifier]])),"")</f>
        <v>VWAP</v>
      </c>
    </row>
    <row r="3152" spans="1:37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>
        <f>_xlfn.XLOOKUP(MIS[[#This Row],[TRADING SYMBOL]],[1]Sheet1!$D:$D,[1]Sheet1!$C:$C)</f>
        <v>168.75</v>
      </c>
      <c r="AE3152">
        <f>MIS[[#This Row],[OrderAverageTradedPrice]]*MIS[[#This Row],[OrderQuantity]]</f>
        <v>105000</v>
      </c>
      <c r="AF3152">
        <f>MIS[[#This Row],[LTP]]*MIS[[#This Row],[OrderQuantity]]</f>
        <v>88593.75</v>
      </c>
      <c r="AG3152">
        <f>IF(MIS[[#This Row],[OrderSide]]="SELL",MIS[[#This Row],[VALUE]]-MIS[[#This Row],[LIVE_VALUE]],MIS[[#This Row],[LIVE_VALUE]]-MIS[[#This Row],[VALUE]])</f>
        <v>-16406.25</v>
      </c>
      <c r="AH3152" t="str" cm="1">
        <f t="array" ref="AH3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2" t="str">
        <f>MIS[[#This Row],[TRADING SYMBOL]]</f>
        <v>NIFTY2552225050CE</v>
      </c>
      <c r="AJ3152" t="str">
        <f>IF(RIGHT(MIS[[#This Row],[Main/Hedge]],4)="MAIN","MAIN","HEDGE")</f>
        <v>MAIN</v>
      </c>
      <c r="AK3152" t="str" cm="1">
        <f t="array" ref="AK3152">_xlfn._xlws.FILTER(Table4[Column1],ISNUMBER(SEARCH(Table4[Column1],MIS[[#This Row],[OrderUniqueIdentifier]])),"")</f>
        <v>VWAP</v>
      </c>
    </row>
    <row r="3153" spans="1:37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>
        <f>_xlfn.XLOOKUP(MIS[[#This Row],[TRADING SYMBOL]],[1]Sheet1!$D:$D,[1]Sheet1!$C:$C)</f>
        <v>168.75</v>
      </c>
      <c r="AE3153">
        <f>MIS[[#This Row],[OrderAverageTradedPrice]]*MIS[[#This Row],[OrderQuantity]]</f>
        <v>74482.5</v>
      </c>
      <c r="AF3153">
        <f>MIS[[#This Row],[LTP]]*MIS[[#This Row],[OrderQuantity]]</f>
        <v>63281.25</v>
      </c>
      <c r="AG3153">
        <f>IF(MIS[[#This Row],[OrderSide]]="SELL",MIS[[#This Row],[VALUE]]-MIS[[#This Row],[LIVE_VALUE]],MIS[[#This Row],[LIVE_VALUE]]-MIS[[#This Row],[VALUE]])</f>
        <v>-11201.25</v>
      </c>
      <c r="AH3153" t="str" cm="1">
        <f t="array" ref="AH3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3" t="str">
        <f>MIS[[#This Row],[TRADING SYMBOL]]</f>
        <v>NIFTY2552225050CE</v>
      </c>
      <c r="AJ3153" t="str">
        <f>IF(RIGHT(MIS[[#This Row],[Main/Hedge]],4)="MAIN","MAIN","HEDGE")</f>
        <v>MAIN</v>
      </c>
      <c r="AK3153" t="str" cm="1">
        <f t="array" ref="AK3153">_xlfn._xlws.FILTER(Table4[Column1],ISNUMBER(SEARCH(Table4[Column1],MIS[[#This Row],[OrderUniqueIdentifier]])),"")</f>
        <v>VWAP</v>
      </c>
    </row>
    <row r="3154" spans="1:37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>
        <f>_xlfn.XLOOKUP(MIS[[#This Row],[TRADING SYMBOL]],[1]Sheet1!$D:$D,[1]Sheet1!$C:$C)</f>
        <v>168.75</v>
      </c>
      <c r="AE3154">
        <f>MIS[[#This Row],[OrderAverageTradedPrice]]*MIS[[#This Row],[OrderQuantity]]</f>
        <v>357682.5</v>
      </c>
      <c r="AF3154">
        <f>MIS[[#This Row],[LTP]]*MIS[[#This Row],[OrderQuantity]]</f>
        <v>303750</v>
      </c>
      <c r="AG3154">
        <f>IF(MIS[[#This Row],[OrderSide]]="SELL",MIS[[#This Row],[VALUE]]-MIS[[#This Row],[LIVE_VALUE]],MIS[[#This Row],[LIVE_VALUE]]-MIS[[#This Row],[VALUE]])</f>
        <v>-53932.5</v>
      </c>
      <c r="AH3154" t="str" cm="1">
        <f t="array" ref="AH3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4" t="str">
        <f>MIS[[#This Row],[TRADING SYMBOL]]</f>
        <v>NIFTY2552225050CE</v>
      </c>
      <c r="AJ3154" t="str">
        <f>IF(RIGHT(MIS[[#This Row],[Main/Hedge]],4)="MAIN","MAIN","HEDGE")</f>
        <v>MAIN</v>
      </c>
      <c r="AK3154" t="str" cm="1">
        <f t="array" ref="AK3154">_xlfn._xlws.FILTER(Table4[Column1],ISNUMBER(SEARCH(Table4[Column1],MIS[[#This Row],[OrderUniqueIdentifier]])),"")</f>
        <v>VWAP</v>
      </c>
    </row>
    <row r="3155" spans="1:37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>
        <f>_xlfn.XLOOKUP(MIS[[#This Row],[TRADING SYMBOL]],[1]Sheet1!$D:$D,[1]Sheet1!$C:$C)</f>
        <v>168.75</v>
      </c>
      <c r="AE3155">
        <f>MIS[[#This Row],[OrderAverageTradedPrice]]*MIS[[#This Row],[OrderQuantity]]</f>
        <v>59985</v>
      </c>
      <c r="AF3155">
        <f>MIS[[#This Row],[LTP]]*MIS[[#This Row],[OrderQuantity]]</f>
        <v>50625</v>
      </c>
      <c r="AG3155">
        <f>IF(MIS[[#This Row],[OrderSide]]="SELL",MIS[[#This Row],[VALUE]]-MIS[[#This Row],[LIVE_VALUE]],MIS[[#This Row],[LIVE_VALUE]]-MIS[[#This Row],[VALUE]])</f>
        <v>-9360</v>
      </c>
      <c r="AH3155" t="str" cm="1">
        <f t="array" ref="AH3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5" t="str">
        <f>MIS[[#This Row],[TRADING SYMBOL]]</f>
        <v>NIFTY2552225050CE</v>
      </c>
      <c r="AJ3155" t="str">
        <f>IF(RIGHT(MIS[[#This Row],[Main/Hedge]],4)="MAIN","MAIN","HEDGE")</f>
        <v>MAIN</v>
      </c>
      <c r="AK3155" t="str" cm="1">
        <f t="array" ref="AK3155">_xlfn._xlws.FILTER(Table4[Column1],ISNUMBER(SEARCH(Table4[Column1],MIS[[#This Row],[OrderUniqueIdentifier]])),"")</f>
        <v>VWAP</v>
      </c>
    </row>
    <row r="3156" spans="1:37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>
        <f>_xlfn.XLOOKUP(MIS[[#This Row],[TRADING SYMBOL]],[1]Sheet1!$D:$D,[1]Sheet1!$C:$C)</f>
        <v>168.75</v>
      </c>
      <c r="AE3156">
        <f>MIS[[#This Row],[OrderAverageTradedPrice]]*MIS[[#This Row],[OrderQuantity]]</f>
        <v>104475</v>
      </c>
      <c r="AF3156">
        <f>MIS[[#This Row],[LTP]]*MIS[[#This Row],[OrderQuantity]]</f>
        <v>88593.75</v>
      </c>
      <c r="AG3156">
        <f>IF(MIS[[#This Row],[OrderSide]]="SELL",MIS[[#This Row],[VALUE]]-MIS[[#This Row],[LIVE_VALUE]],MIS[[#This Row],[LIVE_VALUE]]-MIS[[#This Row],[VALUE]])</f>
        <v>-15881.25</v>
      </c>
      <c r="AH3156" t="str" cm="1">
        <f t="array" ref="AH3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6" t="str">
        <f>MIS[[#This Row],[TRADING SYMBOL]]</f>
        <v>NIFTY2552225050CE</v>
      </c>
      <c r="AJ3156" t="str">
        <f>IF(RIGHT(MIS[[#This Row],[Main/Hedge]],4)="MAIN","MAIN","HEDGE")</f>
        <v>MAIN</v>
      </c>
      <c r="AK3156" t="str" cm="1">
        <f t="array" ref="AK3156">_xlfn._xlws.FILTER(Table4[Column1],ISNUMBER(SEARCH(Table4[Column1],MIS[[#This Row],[OrderUniqueIdentifier]])),"")</f>
        <v>VWAP</v>
      </c>
    </row>
    <row r="3157" spans="1:37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>
        <f>_xlfn.XLOOKUP(MIS[[#This Row],[TRADING SYMBOL]],[1]Sheet1!$D:$D,[1]Sheet1!$C:$C)</f>
        <v>168.75</v>
      </c>
      <c r="AE3157">
        <f>MIS[[#This Row],[OrderAverageTradedPrice]]*MIS[[#This Row],[OrderQuantity]]</f>
        <v>90000</v>
      </c>
      <c r="AF3157">
        <f>MIS[[#This Row],[LTP]]*MIS[[#This Row],[OrderQuantity]]</f>
        <v>75937.5</v>
      </c>
      <c r="AG3157">
        <f>IF(MIS[[#This Row],[OrderSide]]="SELL",MIS[[#This Row],[VALUE]]-MIS[[#This Row],[LIVE_VALUE]],MIS[[#This Row],[LIVE_VALUE]]-MIS[[#This Row],[VALUE]])</f>
        <v>-14062.5</v>
      </c>
      <c r="AH3157" t="str" cm="1">
        <f t="array" ref="AH3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7" t="str">
        <f>MIS[[#This Row],[TRADING SYMBOL]]</f>
        <v>NIFTY2552225050CE</v>
      </c>
      <c r="AJ3157" t="str">
        <f>IF(RIGHT(MIS[[#This Row],[Main/Hedge]],4)="MAIN","MAIN","HEDGE")</f>
        <v>MAIN</v>
      </c>
      <c r="AK3157" t="str" cm="1">
        <f t="array" ref="AK3157">_xlfn._xlws.FILTER(Table4[Column1],ISNUMBER(SEARCH(Table4[Column1],MIS[[#This Row],[OrderUniqueIdentifier]])),"")</f>
        <v>VWAP</v>
      </c>
    </row>
    <row r="3158" spans="1:37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>
        <f>_xlfn.XLOOKUP(MIS[[#This Row],[TRADING SYMBOL]],[1]Sheet1!$D:$D,[1]Sheet1!$C:$C)</f>
        <v>168.75</v>
      </c>
      <c r="AE3158">
        <f>MIS[[#This Row],[OrderAverageTradedPrice]]*MIS[[#This Row],[OrderQuantity]]</f>
        <v>15000</v>
      </c>
      <c r="AF3158">
        <f>MIS[[#This Row],[LTP]]*MIS[[#This Row],[OrderQuantity]]</f>
        <v>12656.25</v>
      </c>
      <c r="AG3158">
        <f>IF(MIS[[#This Row],[OrderSide]]="SELL",MIS[[#This Row],[VALUE]]-MIS[[#This Row],[LIVE_VALUE]],MIS[[#This Row],[LIVE_VALUE]]-MIS[[#This Row],[VALUE]])</f>
        <v>-2343.75</v>
      </c>
      <c r="AH3158" t="str" cm="1">
        <f t="array" ref="AH3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8" t="str">
        <f>MIS[[#This Row],[TRADING SYMBOL]]</f>
        <v>NIFTY2552225050CE</v>
      </c>
      <c r="AJ3158" t="str">
        <f>IF(RIGHT(MIS[[#This Row],[Main/Hedge]],4)="MAIN","MAIN","HEDGE")</f>
        <v>MAIN</v>
      </c>
      <c r="AK3158" t="str" cm="1">
        <f t="array" ref="AK3158">_xlfn._xlws.FILTER(Table4[Column1],ISNUMBER(SEARCH(Table4[Column1],MIS[[#This Row],[OrderUniqueIdentifier]])),"")</f>
        <v>VWAP</v>
      </c>
    </row>
    <row r="3159" spans="1:37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>
        <f>_xlfn.XLOOKUP(MIS[[#This Row],[TRADING SYMBOL]],[1]Sheet1!$D:$D,[1]Sheet1!$C:$C)</f>
        <v>168.75</v>
      </c>
      <c r="AE3159">
        <f>MIS[[#This Row],[OrderAverageTradedPrice]]*MIS[[#This Row],[OrderQuantity]]</f>
        <v>29992.5</v>
      </c>
      <c r="AF3159">
        <f>MIS[[#This Row],[LTP]]*MIS[[#This Row],[OrderQuantity]]</f>
        <v>25312.5</v>
      </c>
      <c r="AG3159">
        <f>IF(MIS[[#This Row],[OrderSide]]="SELL",MIS[[#This Row],[VALUE]]-MIS[[#This Row],[LIVE_VALUE]],MIS[[#This Row],[LIVE_VALUE]]-MIS[[#This Row],[VALUE]])</f>
        <v>-4680</v>
      </c>
      <c r="AH3159" t="str" cm="1">
        <f t="array" ref="AH3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9" t="str">
        <f>MIS[[#This Row],[TRADING SYMBOL]]</f>
        <v>NIFTY2552225050CE</v>
      </c>
      <c r="AJ3159" t="str">
        <f>IF(RIGHT(MIS[[#This Row],[Main/Hedge]],4)="MAIN","MAIN","HEDGE")</f>
        <v>MAIN</v>
      </c>
      <c r="AK3159" t="str" cm="1">
        <f t="array" ref="AK3159">_xlfn._xlws.FILTER(Table4[Column1],ISNUMBER(SEARCH(Table4[Column1],MIS[[#This Row],[OrderUniqueIdentifier]])),"")</f>
        <v>VWAP</v>
      </c>
    </row>
    <row r="3160" spans="1:37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>
        <f>_xlfn.XLOOKUP(MIS[[#This Row],[TRADING SYMBOL]],[1]Sheet1!$D:$D,[1]Sheet1!$C:$C)</f>
        <v>168.75</v>
      </c>
      <c r="AE3160">
        <f>MIS[[#This Row],[OrderAverageTradedPrice]]*MIS[[#This Row],[OrderQuantity]]</f>
        <v>29981.25</v>
      </c>
      <c r="AF3160">
        <f>MIS[[#This Row],[LTP]]*MIS[[#This Row],[OrderQuantity]]</f>
        <v>25312.5</v>
      </c>
      <c r="AG3160">
        <f>IF(MIS[[#This Row],[OrderSide]]="SELL",MIS[[#This Row],[VALUE]]-MIS[[#This Row],[LIVE_VALUE]],MIS[[#This Row],[LIVE_VALUE]]-MIS[[#This Row],[VALUE]])</f>
        <v>-4668.75</v>
      </c>
      <c r="AH3160" t="str" cm="1">
        <f t="array" ref="AH3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0" t="str">
        <f>MIS[[#This Row],[TRADING SYMBOL]]</f>
        <v>NIFTY2552225050CE</v>
      </c>
      <c r="AJ3160" t="str">
        <f>IF(RIGHT(MIS[[#This Row],[Main/Hedge]],4)="MAIN","MAIN","HEDGE")</f>
        <v>MAIN</v>
      </c>
      <c r="AK3160" t="str" cm="1">
        <f t="array" ref="AK3160">_xlfn._xlws.FILTER(Table4[Column1],ISNUMBER(SEARCH(Table4[Column1],MIS[[#This Row],[OrderUniqueIdentifier]])),"")</f>
        <v>VWAP</v>
      </c>
    </row>
    <row r="3161" spans="1:37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>
        <f>_xlfn.XLOOKUP(MIS[[#This Row],[TRADING SYMBOL]],[1]Sheet1!$D:$D,[1]Sheet1!$C:$C)</f>
        <v>168.75</v>
      </c>
      <c r="AE3161">
        <f>MIS[[#This Row],[OrderAverageTradedPrice]]*MIS[[#This Row],[OrderQuantity]]</f>
        <v>119981.25</v>
      </c>
      <c r="AF3161">
        <f>MIS[[#This Row],[LTP]]*MIS[[#This Row],[OrderQuantity]]</f>
        <v>101250</v>
      </c>
      <c r="AG3161">
        <f>IF(MIS[[#This Row],[OrderSide]]="SELL",MIS[[#This Row],[VALUE]]-MIS[[#This Row],[LIVE_VALUE]],MIS[[#This Row],[LIVE_VALUE]]-MIS[[#This Row],[VALUE]])</f>
        <v>-18731.25</v>
      </c>
      <c r="AH3161" t="str" cm="1">
        <f t="array" ref="AH3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1" t="str">
        <f>MIS[[#This Row],[TRADING SYMBOL]]</f>
        <v>NIFTY2552225050CE</v>
      </c>
      <c r="AJ3161" t="str">
        <f>IF(RIGHT(MIS[[#This Row],[Main/Hedge]],4)="MAIN","MAIN","HEDGE")</f>
        <v>MAIN</v>
      </c>
      <c r="AK3161" t="str" cm="1">
        <f t="array" ref="AK3161">_xlfn._xlws.FILTER(Table4[Column1],ISNUMBER(SEARCH(Table4[Column1],MIS[[#This Row],[OrderUniqueIdentifier]])),"")</f>
        <v>VWAP</v>
      </c>
    </row>
    <row r="3162" spans="1:37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>
        <f>_xlfn.XLOOKUP(MIS[[#This Row],[TRADING SYMBOL]],[1]Sheet1!$D:$D,[1]Sheet1!$C:$C)</f>
        <v>168.75</v>
      </c>
      <c r="AE3162">
        <f>MIS[[#This Row],[OrderAverageTradedPrice]]*MIS[[#This Row],[OrderQuantity]]</f>
        <v>119970</v>
      </c>
      <c r="AF3162">
        <f>MIS[[#This Row],[LTP]]*MIS[[#This Row],[OrderQuantity]]</f>
        <v>101250</v>
      </c>
      <c r="AG3162">
        <f>IF(MIS[[#This Row],[OrderSide]]="SELL",MIS[[#This Row],[VALUE]]-MIS[[#This Row],[LIVE_VALUE]],MIS[[#This Row],[LIVE_VALUE]]-MIS[[#This Row],[VALUE]])</f>
        <v>-18720</v>
      </c>
      <c r="AH3162" t="str" cm="1">
        <f t="array" ref="AH3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2" t="str">
        <f>MIS[[#This Row],[TRADING SYMBOL]]</f>
        <v>NIFTY2552225050CE</v>
      </c>
      <c r="AJ3162" t="str">
        <f>IF(RIGHT(MIS[[#This Row],[Main/Hedge]],4)="MAIN","MAIN","HEDGE")</f>
        <v>MAIN</v>
      </c>
      <c r="AK3162" t="str" cm="1">
        <f t="array" ref="AK3162">_xlfn._xlws.FILTER(Table4[Column1],ISNUMBER(SEARCH(Table4[Column1],MIS[[#This Row],[OrderUniqueIdentifier]])),"")</f>
        <v>VWAP</v>
      </c>
    </row>
    <row r="3163" spans="1:37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>
        <f>_xlfn.XLOOKUP(MIS[[#This Row],[TRADING SYMBOL]],[1]Sheet1!$D:$D,[1]Sheet1!$C:$C)</f>
        <v>168.75</v>
      </c>
      <c r="AE3163">
        <f>MIS[[#This Row],[OrderAverageTradedPrice]]*MIS[[#This Row],[OrderQuantity]]</f>
        <v>89891.249999999854</v>
      </c>
      <c r="AF3163">
        <f>MIS[[#This Row],[LTP]]*MIS[[#This Row],[OrderQuantity]]</f>
        <v>75937.5</v>
      </c>
      <c r="AG3163">
        <f>IF(MIS[[#This Row],[OrderSide]]="SELL",MIS[[#This Row],[VALUE]]-MIS[[#This Row],[LIVE_VALUE]],MIS[[#This Row],[LIVE_VALUE]]-MIS[[#This Row],[VALUE]])</f>
        <v>-13953.749999999854</v>
      </c>
      <c r="AH3163" t="str" cm="1">
        <f t="array" ref="AH3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3" t="str">
        <f>MIS[[#This Row],[TRADING SYMBOL]]</f>
        <v>NIFTY2552225050CE</v>
      </c>
      <c r="AJ3163" t="str">
        <f>IF(RIGHT(MIS[[#This Row],[Main/Hedge]],4)="MAIN","MAIN","HEDGE")</f>
        <v>MAIN</v>
      </c>
      <c r="AK3163" t="str" cm="1">
        <f t="array" ref="AK3163">_xlfn._xlws.FILTER(Table4[Column1],ISNUMBER(SEARCH(Table4[Column1],MIS[[#This Row],[OrderUniqueIdentifier]])),"")</f>
        <v>VWAP</v>
      </c>
    </row>
    <row r="3164" spans="1:37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>
        <f>_xlfn.XLOOKUP(MIS[[#This Row],[TRADING SYMBOL]],[1]Sheet1!$D:$D,[1]Sheet1!$C:$C)</f>
        <v>168.75</v>
      </c>
      <c r="AE3164">
        <f>MIS[[#This Row],[OrderAverageTradedPrice]]*MIS[[#This Row],[OrderQuantity]]</f>
        <v>165000</v>
      </c>
      <c r="AF3164">
        <f>MIS[[#This Row],[LTP]]*MIS[[#This Row],[OrderQuantity]]</f>
        <v>139218.75</v>
      </c>
      <c r="AG3164">
        <f>IF(MIS[[#This Row],[OrderSide]]="SELL",MIS[[#This Row],[VALUE]]-MIS[[#This Row],[LIVE_VALUE]],MIS[[#This Row],[LIVE_VALUE]]-MIS[[#This Row],[VALUE]])</f>
        <v>-25781.25</v>
      </c>
      <c r="AH3164" t="str" cm="1">
        <f t="array" ref="AH3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4" t="str">
        <f>MIS[[#This Row],[TRADING SYMBOL]]</f>
        <v>NIFTY2552225050CE</v>
      </c>
      <c r="AJ3164" t="str">
        <f>IF(RIGHT(MIS[[#This Row],[Main/Hedge]],4)="MAIN","MAIN","HEDGE")</f>
        <v>MAIN</v>
      </c>
      <c r="AK3164" t="str" cm="1">
        <f t="array" ref="AK3164">_xlfn._xlws.FILTER(Table4[Column1],ISNUMBER(SEARCH(Table4[Column1],MIS[[#This Row],[OrderUniqueIdentifier]])),"")</f>
        <v>VWAP</v>
      </c>
    </row>
    <row r="3165" spans="1:37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>
        <f>_xlfn.XLOOKUP(MIS[[#This Row],[TRADING SYMBOL]],[1]Sheet1!$D:$D,[1]Sheet1!$C:$C)</f>
        <v>168.75</v>
      </c>
      <c r="AE3165">
        <f>MIS[[#This Row],[OrderAverageTradedPrice]]*MIS[[#This Row],[OrderQuantity]]</f>
        <v>29838.75</v>
      </c>
      <c r="AF3165">
        <f>MIS[[#This Row],[LTP]]*MIS[[#This Row],[OrderQuantity]]</f>
        <v>25312.5</v>
      </c>
      <c r="AG3165">
        <f>IF(MIS[[#This Row],[OrderSide]]="SELL",MIS[[#This Row],[VALUE]]-MIS[[#This Row],[LIVE_VALUE]],MIS[[#This Row],[LIVE_VALUE]]-MIS[[#This Row],[VALUE]])</f>
        <v>-4526.25</v>
      </c>
      <c r="AH3165" t="str" cm="1">
        <f t="array" ref="AH3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5" t="str">
        <f>MIS[[#This Row],[TRADING SYMBOL]]</f>
        <v>NIFTY2552225050CE</v>
      </c>
      <c r="AJ3165" t="str">
        <f>IF(RIGHT(MIS[[#This Row],[Main/Hedge]],4)="MAIN","MAIN","HEDGE")</f>
        <v>MAIN</v>
      </c>
      <c r="AK3165" t="str" cm="1">
        <f t="array" ref="AK3165">_xlfn._xlws.FILTER(Table4[Column1],ISNUMBER(SEARCH(Table4[Column1],MIS[[#This Row],[OrderUniqueIdentifier]])),"")</f>
        <v>VWAP</v>
      </c>
    </row>
    <row r="3166" spans="1:37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>
        <f>_xlfn.XLOOKUP(MIS[[#This Row],[TRADING SYMBOL]],[1]Sheet1!$D:$D,[1]Sheet1!$C:$C)</f>
        <v>168.75</v>
      </c>
      <c r="AE3166">
        <f>MIS[[#This Row],[OrderAverageTradedPrice]]*MIS[[#This Row],[OrderQuantity]]</f>
        <v>14913.75</v>
      </c>
      <c r="AF3166">
        <f>MIS[[#This Row],[LTP]]*MIS[[#This Row],[OrderQuantity]]</f>
        <v>12656.25</v>
      </c>
      <c r="AG3166">
        <f>IF(MIS[[#This Row],[OrderSide]]="SELL",MIS[[#This Row],[VALUE]]-MIS[[#This Row],[LIVE_VALUE]],MIS[[#This Row],[LIVE_VALUE]]-MIS[[#This Row],[VALUE]])</f>
        <v>-2257.5</v>
      </c>
      <c r="AH3166" t="str" cm="1">
        <f t="array" ref="AH3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6" t="str">
        <f>MIS[[#This Row],[TRADING SYMBOL]]</f>
        <v>NIFTY2552225050CE</v>
      </c>
      <c r="AJ3166" t="str">
        <f>IF(RIGHT(MIS[[#This Row],[Main/Hedge]],4)="MAIN","MAIN","HEDGE")</f>
        <v>MAIN</v>
      </c>
      <c r="AK3166" t="str" cm="1">
        <f t="array" ref="AK3166">_xlfn._xlws.FILTER(Table4[Column1],ISNUMBER(SEARCH(Table4[Column1],MIS[[#This Row],[OrderUniqueIdentifier]])),"")</f>
        <v>VWAP</v>
      </c>
    </row>
    <row r="3167" spans="1:37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>
        <f>_xlfn.XLOOKUP(MIS[[#This Row],[TRADING SYMBOL]],[1]Sheet1!$D:$D,[1]Sheet1!$C:$C)</f>
        <v>168.75</v>
      </c>
      <c r="AE3167">
        <f>MIS[[#This Row],[OrderAverageTradedPrice]]*MIS[[#This Row],[OrderQuantity]]</f>
        <v>15000</v>
      </c>
      <c r="AF3167">
        <f>MIS[[#This Row],[LTP]]*MIS[[#This Row],[OrderQuantity]]</f>
        <v>12656.25</v>
      </c>
      <c r="AG3167">
        <f>IF(MIS[[#This Row],[OrderSide]]="SELL",MIS[[#This Row],[VALUE]]-MIS[[#This Row],[LIVE_VALUE]],MIS[[#This Row],[LIVE_VALUE]]-MIS[[#This Row],[VALUE]])</f>
        <v>-2343.75</v>
      </c>
      <c r="AH3167" t="str" cm="1">
        <f t="array" ref="AH3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7" t="str">
        <f>MIS[[#This Row],[TRADING SYMBOL]]</f>
        <v>NIFTY2552225050CE</v>
      </c>
      <c r="AJ3167" t="str">
        <f>IF(RIGHT(MIS[[#This Row],[Main/Hedge]],4)="MAIN","MAIN","HEDGE")</f>
        <v>MAIN</v>
      </c>
      <c r="AK3167" t="str" cm="1">
        <f t="array" ref="AK3167">_xlfn._xlws.FILTER(Table4[Column1],ISNUMBER(SEARCH(Table4[Column1],MIS[[#This Row],[OrderUniqueIdentifier]])),"")</f>
        <v>VWAP</v>
      </c>
    </row>
    <row r="3168" spans="1:37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>
        <f>_xlfn.XLOOKUP(MIS[[#This Row],[TRADING SYMBOL]],[1]Sheet1!$D:$D,[1]Sheet1!$C:$C)</f>
        <v>168.75</v>
      </c>
      <c r="AE3168">
        <f>MIS[[#This Row],[OrderAverageTradedPrice]]*MIS[[#This Row],[OrderQuantity]]</f>
        <v>149471.25</v>
      </c>
      <c r="AF3168">
        <f>MIS[[#This Row],[LTP]]*MIS[[#This Row],[OrderQuantity]]</f>
        <v>126562.5</v>
      </c>
      <c r="AG3168">
        <f>IF(MIS[[#This Row],[OrderSide]]="SELL",MIS[[#This Row],[VALUE]]-MIS[[#This Row],[LIVE_VALUE]],MIS[[#This Row],[LIVE_VALUE]]-MIS[[#This Row],[VALUE]])</f>
        <v>-22908.75</v>
      </c>
      <c r="AH3168" t="str" cm="1">
        <f t="array" ref="AH3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8" t="str">
        <f>MIS[[#This Row],[TRADING SYMBOL]]</f>
        <v>NIFTY2552225050CE</v>
      </c>
      <c r="AJ3168" t="str">
        <f>IF(RIGHT(MIS[[#This Row],[Main/Hedge]],4)="MAIN","MAIN","HEDGE")</f>
        <v>MAIN</v>
      </c>
      <c r="AK3168" t="str" cm="1">
        <f t="array" ref="AK3168">_xlfn._xlws.FILTER(Table4[Column1],ISNUMBER(SEARCH(Table4[Column1],MIS[[#This Row],[OrderUniqueIdentifier]])),"")</f>
        <v>VWAP</v>
      </c>
    </row>
    <row r="3169" spans="1:37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>
        <f>_xlfn.XLOOKUP(MIS[[#This Row],[TRADING SYMBOL]],[1]Sheet1!$D:$D,[1]Sheet1!$C:$C)</f>
        <v>168.75</v>
      </c>
      <c r="AE3169">
        <f>MIS[[#This Row],[OrderAverageTradedPrice]]*MIS[[#This Row],[OrderQuantity]]</f>
        <v>59970</v>
      </c>
      <c r="AF3169">
        <f>MIS[[#This Row],[LTP]]*MIS[[#This Row],[OrderQuantity]]</f>
        <v>50625</v>
      </c>
      <c r="AG3169">
        <f>IF(MIS[[#This Row],[OrderSide]]="SELL",MIS[[#This Row],[VALUE]]-MIS[[#This Row],[LIVE_VALUE]],MIS[[#This Row],[LIVE_VALUE]]-MIS[[#This Row],[VALUE]])</f>
        <v>-9345</v>
      </c>
      <c r="AH3169" t="str" cm="1">
        <f t="array" ref="AH3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9" t="str">
        <f>MIS[[#This Row],[TRADING SYMBOL]]</f>
        <v>NIFTY2552225050CE</v>
      </c>
      <c r="AJ3169" t="str">
        <f>IF(RIGHT(MIS[[#This Row],[Main/Hedge]],4)="MAIN","MAIN","HEDGE")</f>
        <v>MAIN</v>
      </c>
      <c r="AK3169" t="str" cm="1">
        <f t="array" ref="AK3169">_xlfn._xlws.FILTER(Table4[Column1],ISNUMBER(SEARCH(Table4[Column1],MIS[[#This Row],[OrderUniqueIdentifier]])),"")</f>
        <v>VWAP</v>
      </c>
    </row>
    <row r="3170" spans="1:37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>
        <f>_xlfn.XLOOKUP(MIS[[#This Row],[TRADING SYMBOL]],[1]Sheet1!$D:$D,[1]Sheet1!$C:$C)</f>
        <v>48.45</v>
      </c>
      <c r="AE3170">
        <f>MIS[[#This Row],[OrderAverageTradedPrice]]*MIS[[#This Row],[OrderQuantity]]</f>
        <v>11115</v>
      </c>
      <c r="AF3170">
        <f>MIS[[#This Row],[LTP]]*MIS[[#This Row],[OrderQuantity]]</f>
        <v>10901.25</v>
      </c>
      <c r="AG3170">
        <f>IF(MIS[[#This Row],[OrderSide]]="SELL",MIS[[#This Row],[VALUE]]-MIS[[#This Row],[LIVE_VALUE]],MIS[[#This Row],[LIVE_VALUE]]-MIS[[#This Row],[VALUE]])</f>
        <v>-213.75</v>
      </c>
      <c r="AH3170" t="str" cm="1">
        <f t="array" ref="AH3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0" t="str">
        <f>MIS[[#This Row],[TRADING SYMBOL]]</f>
        <v>NIFTY2552224550PE</v>
      </c>
      <c r="AJ3170" t="str">
        <f>IF(RIGHT(MIS[[#This Row],[Main/Hedge]],4)="MAIN","MAIN","HEDGE")</f>
        <v>HEDGE</v>
      </c>
      <c r="AK3170" t="str" cm="1">
        <f t="array" ref="AK3170">_xlfn._xlws.FILTER(Table4[Column1],ISNUMBER(SEARCH(Table4[Column1],MIS[[#This Row],[OrderUniqueIdentifier]])),"")</f>
        <v>LONGSHORT</v>
      </c>
    </row>
    <row r="3171" spans="1:37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>
        <f>_xlfn.XLOOKUP(MIS[[#This Row],[TRADING SYMBOL]],[1]Sheet1!$D:$D,[1]Sheet1!$C:$C)</f>
        <v>59.85</v>
      </c>
      <c r="AE3171">
        <f>MIS[[#This Row],[OrderAverageTradedPrice]]*MIS[[#This Row],[OrderQuantity]]</f>
        <v>6823</v>
      </c>
      <c r="AF3171">
        <f>MIS[[#This Row],[LTP]]*MIS[[#This Row],[OrderQuantity]]</f>
        <v>4788</v>
      </c>
      <c r="AG3171">
        <f>IF(MIS[[#This Row],[OrderSide]]="SELL",MIS[[#This Row],[VALUE]]-MIS[[#This Row],[LIVE_VALUE]],MIS[[#This Row],[LIVE_VALUE]]-MIS[[#This Row],[VALUE]])</f>
        <v>-2035</v>
      </c>
      <c r="AH3171" t="str" cm="1">
        <f t="array" ref="AH3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1" t="str">
        <f>MIS[[#This Row],[TRADING SYMBOL]]</f>
        <v>SENSEX2552083900CE</v>
      </c>
      <c r="AJ3171" t="str">
        <f>IF(RIGHT(MIS[[#This Row],[Main/Hedge]],4)="MAIN","MAIN","HEDGE")</f>
        <v>HEDGE</v>
      </c>
      <c r="AK3171" t="str" cm="1">
        <f t="array" ref="AK3171">_xlfn._xlws.FILTER(Table4[Column1],ISNUMBER(SEARCH(Table4[Column1],MIS[[#This Row],[OrderUniqueIdentifier]])),"")</f>
        <v>LONGSHORT</v>
      </c>
    </row>
    <row r="3172" spans="1:37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>
        <f>_xlfn.XLOOKUP(MIS[[#This Row],[TRADING SYMBOL]],[1]Sheet1!$D:$D,[1]Sheet1!$C:$C)</f>
        <v>168.75</v>
      </c>
      <c r="AE3172">
        <f>MIS[[#This Row],[OrderAverageTradedPrice]]*MIS[[#This Row],[OrderQuantity]]</f>
        <v>253143.74999999892</v>
      </c>
      <c r="AF3172">
        <f>MIS[[#This Row],[LTP]]*MIS[[#This Row],[OrderQuantity]]</f>
        <v>215156.25</v>
      </c>
      <c r="AG3172">
        <f>IF(MIS[[#This Row],[OrderSide]]="SELL",MIS[[#This Row],[VALUE]]-MIS[[#This Row],[LIVE_VALUE]],MIS[[#This Row],[LIVE_VALUE]]-MIS[[#This Row],[VALUE]])</f>
        <v>-37987.499999998923</v>
      </c>
      <c r="AH3172" t="str" cm="1">
        <f t="array" ref="AH3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2" t="str">
        <f>MIS[[#This Row],[TRADING SYMBOL]]</f>
        <v>NIFTY2552225050CE</v>
      </c>
      <c r="AJ3172" t="str">
        <f>IF(RIGHT(MIS[[#This Row],[Main/Hedge]],4)="MAIN","MAIN","HEDGE")</f>
        <v>MAIN</v>
      </c>
      <c r="AK3172" t="str" cm="1">
        <f t="array" ref="AK3172">_xlfn._xlws.FILTER(Table4[Column1],ISNUMBER(SEARCH(Table4[Column1],MIS[[#This Row],[OrderUniqueIdentifier]])),"")</f>
        <v>VWAP</v>
      </c>
    </row>
    <row r="3173" spans="1:37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>
        <f>_xlfn.XLOOKUP(MIS[[#This Row],[TRADING SYMBOL]],[1]Sheet1!$D:$D,[1]Sheet1!$C:$C)</f>
        <v>16</v>
      </c>
      <c r="AE3173">
        <f>MIS[[#This Row],[OrderAverageTradedPrice]]*MIS[[#This Row],[OrderQuantity]]</f>
        <v>5423</v>
      </c>
      <c r="AF3173">
        <f>MIS[[#This Row],[LTP]]*MIS[[#This Row],[OrderQuantity]]</f>
        <v>3520</v>
      </c>
      <c r="AG3173">
        <f>IF(MIS[[#This Row],[OrderSide]]="SELL",MIS[[#This Row],[VALUE]]-MIS[[#This Row],[LIVE_VALUE]],MIS[[#This Row],[LIVE_VALUE]]-MIS[[#This Row],[VALUE]])</f>
        <v>-1903</v>
      </c>
      <c r="AH3173" t="str" cm="1">
        <f t="array" ref="AH3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3" t="str">
        <f>MIS[[#This Row],[TRADING SYMBOL]]</f>
        <v>SENSEX2552084900CE</v>
      </c>
      <c r="AJ3173" t="str">
        <f>IF(RIGHT(MIS[[#This Row],[Main/Hedge]],4)="MAIN","MAIN","HEDGE")</f>
        <v>HEDGE</v>
      </c>
      <c r="AK3173" t="str" cm="1">
        <f t="array" ref="AK3173">_xlfn._xlws.FILTER(Table4[Column1],ISNUMBER(SEARCH(Table4[Column1],MIS[[#This Row],[OrderUniqueIdentifier]])),"")</f>
        <v>LONGSHORT</v>
      </c>
    </row>
    <row r="3174" spans="1:37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>
        <f>_xlfn.XLOOKUP(MIS[[#This Row],[TRADING SYMBOL]],[1]Sheet1!$D:$D,[1]Sheet1!$C:$C)</f>
        <v>16</v>
      </c>
      <c r="AE3174">
        <f>MIS[[#This Row],[OrderAverageTradedPrice]]*MIS[[#This Row],[OrderQuantity]]</f>
        <v>994</v>
      </c>
      <c r="AF3174">
        <f>MIS[[#This Row],[LTP]]*MIS[[#This Row],[OrderQuantity]]</f>
        <v>640</v>
      </c>
      <c r="AG3174">
        <f>IF(MIS[[#This Row],[OrderSide]]="SELL",MIS[[#This Row],[VALUE]]-MIS[[#This Row],[LIVE_VALUE]],MIS[[#This Row],[LIVE_VALUE]]-MIS[[#This Row],[VALUE]])</f>
        <v>-354</v>
      </c>
      <c r="AH3174" t="str" cm="1">
        <f t="array" ref="AH3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4" t="str">
        <f>MIS[[#This Row],[TRADING SYMBOL]]</f>
        <v>SENSEX2552084900CE</v>
      </c>
      <c r="AJ3174" t="str">
        <f>IF(RIGHT(MIS[[#This Row],[Main/Hedge]],4)="MAIN","MAIN","HEDGE")</f>
        <v>HEDGE</v>
      </c>
      <c r="AK3174" t="str" cm="1">
        <f t="array" ref="AK3174">_xlfn._xlws.FILTER(Table4[Column1],ISNUMBER(SEARCH(Table4[Column1],MIS[[#This Row],[OrderUniqueIdentifier]])),"")</f>
        <v>LONGSHORT</v>
      </c>
    </row>
    <row r="3175" spans="1:37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>
        <f>_xlfn.XLOOKUP(MIS[[#This Row],[TRADING SYMBOL]],[1]Sheet1!$D:$D,[1]Sheet1!$C:$C)</f>
        <v>9.25</v>
      </c>
      <c r="AE3175">
        <f>MIS[[#This Row],[OrderAverageTradedPrice]]*MIS[[#This Row],[OrderQuantity]]</f>
        <v>5062.5</v>
      </c>
      <c r="AF3175">
        <f>MIS[[#This Row],[LTP]]*MIS[[#This Row],[OrderQuantity]]</f>
        <v>4162.5</v>
      </c>
      <c r="AG3175">
        <f>IF(MIS[[#This Row],[OrderSide]]="SELL",MIS[[#This Row],[VALUE]]-MIS[[#This Row],[LIVE_VALUE]],MIS[[#This Row],[LIVE_VALUE]]-MIS[[#This Row],[VALUE]])</f>
        <v>-900</v>
      </c>
      <c r="AH3175" t="str" cm="1">
        <f t="array" ref="AH3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5" t="str">
        <f>MIS[[#This Row],[TRADING SYMBOL]]</f>
        <v>NIFTY2552223750PE</v>
      </c>
      <c r="AJ3175" t="str">
        <f>IF(RIGHT(MIS[[#This Row],[Main/Hedge]],4)="MAIN","MAIN","HEDGE")</f>
        <v>HEDGE</v>
      </c>
      <c r="AK3175" t="str" cm="1">
        <f t="array" ref="AK3175">_xlfn._xlws.FILTER(Table4[Column1],ISNUMBER(SEARCH(Table4[Column1],MIS[[#This Row],[OrderUniqueIdentifier]])),"")</f>
        <v>LONGSHORT</v>
      </c>
    </row>
    <row r="3176" spans="1:37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>
        <f>_xlfn.XLOOKUP(MIS[[#This Row],[TRADING SYMBOL]],[1]Sheet1!$D:$D,[1]Sheet1!$C:$C)</f>
        <v>16</v>
      </c>
      <c r="AE3176">
        <f>MIS[[#This Row],[OrderAverageTradedPrice]]*MIS[[#This Row],[OrderQuantity]]</f>
        <v>4368.9999999999964</v>
      </c>
      <c r="AF3176">
        <f>MIS[[#This Row],[LTP]]*MIS[[#This Row],[OrderQuantity]]</f>
        <v>2880</v>
      </c>
      <c r="AG3176">
        <f>IF(MIS[[#This Row],[OrderSide]]="SELL",MIS[[#This Row],[VALUE]]-MIS[[#This Row],[LIVE_VALUE]],MIS[[#This Row],[LIVE_VALUE]]-MIS[[#This Row],[VALUE]])</f>
        <v>-1488.9999999999964</v>
      </c>
      <c r="AH3176" t="str" cm="1">
        <f t="array" ref="AH3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6" t="str">
        <f>MIS[[#This Row],[TRADING SYMBOL]]</f>
        <v>SENSEX2552084900CE</v>
      </c>
      <c r="AJ3176" t="str">
        <f>IF(RIGHT(MIS[[#This Row],[Main/Hedge]],4)="MAIN","MAIN","HEDGE")</f>
        <v>HEDGE</v>
      </c>
      <c r="AK3176" t="str" cm="1">
        <f t="array" ref="AK3176">_xlfn._xlws.FILTER(Table4[Column1],ISNUMBER(SEARCH(Table4[Column1],MIS[[#This Row],[OrderUniqueIdentifier]])),"")</f>
        <v>LONGSHORT</v>
      </c>
    </row>
    <row r="3177" spans="1:37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>
        <f>_xlfn.XLOOKUP(MIS[[#This Row],[TRADING SYMBOL]],[1]Sheet1!$D:$D,[1]Sheet1!$C:$C)</f>
        <v>9.25</v>
      </c>
      <c r="AE3177">
        <f>MIS[[#This Row],[OrderAverageTradedPrice]]*MIS[[#This Row],[OrderQuantity]]</f>
        <v>840</v>
      </c>
      <c r="AF3177">
        <f>MIS[[#This Row],[LTP]]*MIS[[#This Row],[OrderQuantity]]</f>
        <v>693.75</v>
      </c>
      <c r="AG3177">
        <f>IF(MIS[[#This Row],[OrderSide]]="SELL",MIS[[#This Row],[VALUE]]-MIS[[#This Row],[LIVE_VALUE]],MIS[[#This Row],[LIVE_VALUE]]-MIS[[#This Row],[VALUE]])</f>
        <v>-146.25</v>
      </c>
      <c r="AH3177" t="str" cm="1">
        <f t="array" ref="AH3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7" t="str">
        <f>MIS[[#This Row],[TRADING SYMBOL]]</f>
        <v>NIFTY2552223750PE</v>
      </c>
      <c r="AJ3177" t="str">
        <f>IF(RIGHT(MIS[[#This Row],[Main/Hedge]],4)="MAIN","MAIN","HEDGE")</f>
        <v>HEDGE</v>
      </c>
      <c r="AK3177" t="str" cm="1">
        <f t="array" ref="AK3177">_xlfn._xlws.FILTER(Table4[Column1],ISNUMBER(SEARCH(Table4[Column1],MIS[[#This Row],[OrderUniqueIdentifier]])),"")</f>
        <v>LONGSHORT</v>
      </c>
    </row>
    <row r="3178" spans="1:37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>
        <f>_xlfn.XLOOKUP(MIS[[#This Row],[TRADING SYMBOL]],[1]Sheet1!$D:$D,[1]Sheet1!$C:$C)</f>
        <v>16</v>
      </c>
      <c r="AE3178">
        <f>MIS[[#This Row],[OrderAverageTradedPrice]]*MIS[[#This Row],[OrderQuantity]]</f>
        <v>1020</v>
      </c>
      <c r="AF3178">
        <f>MIS[[#This Row],[LTP]]*MIS[[#This Row],[OrderQuantity]]</f>
        <v>640</v>
      </c>
      <c r="AG3178">
        <f>IF(MIS[[#This Row],[OrderSide]]="SELL",MIS[[#This Row],[VALUE]]-MIS[[#This Row],[LIVE_VALUE]],MIS[[#This Row],[LIVE_VALUE]]-MIS[[#This Row],[VALUE]])</f>
        <v>-380</v>
      </c>
      <c r="AH3178" t="str" cm="1">
        <f t="array" ref="AH3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8" t="str">
        <f>MIS[[#This Row],[TRADING SYMBOL]]</f>
        <v>SENSEX2552084900CE</v>
      </c>
      <c r="AJ3178" t="str">
        <f>IF(RIGHT(MIS[[#This Row],[Main/Hedge]],4)="MAIN","MAIN","HEDGE")</f>
        <v>HEDGE</v>
      </c>
      <c r="AK3178" t="str" cm="1">
        <f t="array" ref="AK3178">_xlfn._xlws.FILTER(Table4[Column1],ISNUMBER(SEARCH(Table4[Column1],MIS[[#This Row],[OrderUniqueIdentifier]])),"")</f>
        <v>LONGSHORT</v>
      </c>
    </row>
    <row r="3179" spans="1:37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>
        <f>_xlfn.XLOOKUP(MIS[[#This Row],[TRADING SYMBOL]],[1]Sheet1!$D:$D,[1]Sheet1!$C:$C)</f>
        <v>9.25</v>
      </c>
      <c r="AE3179">
        <f>MIS[[#This Row],[OrderAverageTradedPrice]]*MIS[[#This Row],[OrderQuantity]]</f>
        <v>840</v>
      </c>
      <c r="AF3179">
        <f>MIS[[#This Row],[LTP]]*MIS[[#This Row],[OrderQuantity]]</f>
        <v>693.75</v>
      </c>
      <c r="AG3179">
        <f>IF(MIS[[#This Row],[OrderSide]]="SELL",MIS[[#This Row],[VALUE]]-MIS[[#This Row],[LIVE_VALUE]],MIS[[#This Row],[LIVE_VALUE]]-MIS[[#This Row],[VALUE]])</f>
        <v>-146.25</v>
      </c>
      <c r="AH3179" t="str" cm="1">
        <f t="array" ref="AH3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9" t="str">
        <f>MIS[[#This Row],[TRADING SYMBOL]]</f>
        <v>NIFTY2552223750PE</v>
      </c>
      <c r="AJ3179" t="str">
        <f>IF(RIGHT(MIS[[#This Row],[Main/Hedge]],4)="MAIN","MAIN","HEDGE")</f>
        <v>HEDGE</v>
      </c>
      <c r="AK3179" t="str" cm="1">
        <f t="array" ref="AK3179">_xlfn._xlws.FILTER(Table4[Column1],ISNUMBER(SEARCH(Table4[Column1],MIS[[#This Row],[OrderUniqueIdentifier]])),"")</f>
        <v>LONGSHORT</v>
      </c>
    </row>
    <row r="3180" spans="1:37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>
        <f>_xlfn.XLOOKUP(MIS[[#This Row],[TRADING SYMBOL]],[1]Sheet1!$D:$D,[1]Sheet1!$C:$C)</f>
        <v>9.25</v>
      </c>
      <c r="AE3180">
        <f>MIS[[#This Row],[OrderAverageTradedPrice]]*MIS[[#This Row],[OrderQuantity]]</f>
        <v>840</v>
      </c>
      <c r="AF3180">
        <f>MIS[[#This Row],[LTP]]*MIS[[#This Row],[OrderQuantity]]</f>
        <v>693.75</v>
      </c>
      <c r="AG3180">
        <f>IF(MIS[[#This Row],[OrderSide]]="SELL",MIS[[#This Row],[VALUE]]-MIS[[#This Row],[LIVE_VALUE]],MIS[[#This Row],[LIVE_VALUE]]-MIS[[#This Row],[VALUE]])</f>
        <v>-146.25</v>
      </c>
      <c r="AH3180" t="str" cm="1">
        <f t="array" ref="AH3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0" t="str">
        <f>MIS[[#This Row],[TRADING SYMBOL]]</f>
        <v>NIFTY2552223750PE</v>
      </c>
      <c r="AJ3180" t="str">
        <f>IF(RIGHT(MIS[[#This Row],[Main/Hedge]],4)="MAIN","MAIN","HEDGE")</f>
        <v>HEDGE</v>
      </c>
      <c r="AK3180" t="str" cm="1">
        <f t="array" ref="AK3180">_xlfn._xlws.FILTER(Table4[Column1],ISNUMBER(SEARCH(Table4[Column1],MIS[[#This Row],[OrderUniqueIdentifier]])),"")</f>
        <v>LONGSHORT</v>
      </c>
    </row>
    <row r="3181" spans="1:37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>
        <f>_xlfn.XLOOKUP(MIS[[#This Row],[TRADING SYMBOL]],[1]Sheet1!$D:$D,[1]Sheet1!$C:$C)</f>
        <v>59.85</v>
      </c>
      <c r="AE3181">
        <f>MIS[[#This Row],[OrderAverageTradedPrice]]*MIS[[#This Row],[OrderQuantity]]</f>
        <v>27330.999999999989</v>
      </c>
      <c r="AF3181">
        <f>MIS[[#This Row],[LTP]]*MIS[[#This Row],[OrderQuantity]]</f>
        <v>17955</v>
      </c>
      <c r="AG3181">
        <f>IF(MIS[[#This Row],[OrderSide]]="SELL",MIS[[#This Row],[VALUE]]-MIS[[#This Row],[LIVE_VALUE]],MIS[[#This Row],[LIVE_VALUE]]-MIS[[#This Row],[VALUE]])</f>
        <v>-9375.9999999999891</v>
      </c>
      <c r="AH3181" t="str" cm="1">
        <f t="array" ref="AH3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1" t="str">
        <f>MIS[[#This Row],[TRADING SYMBOL]]</f>
        <v>SENSEX2552083900CE</v>
      </c>
      <c r="AJ3181" t="str">
        <f>IF(RIGHT(MIS[[#This Row],[Main/Hedge]],4)="MAIN","MAIN","HEDGE")</f>
        <v>HEDGE</v>
      </c>
      <c r="AK3181" t="str" cm="1">
        <f t="array" ref="AK3181">_xlfn._xlws.FILTER(Table4[Column1],ISNUMBER(SEARCH(Table4[Column1],MIS[[#This Row],[OrderUniqueIdentifier]])),"")</f>
        <v>LONGSHORT</v>
      </c>
    </row>
    <row r="3182" spans="1:37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>
        <f>_xlfn.XLOOKUP(MIS[[#This Row],[TRADING SYMBOL]],[1]Sheet1!$D:$D,[1]Sheet1!$C:$C)</f>
        <v>16</v>
      </c>
      <c r="AE3182">
        <f>MIS[[#This Row],[OrderAverageTradedPrice]]*MIS[[#This Row],[OrderQuantity]]</f>
        <v>1036</v>
      </c>
      <c r="AF3182">
        <f>MIS[[#This Row],[LTP]]*MIS[[#This Row],[OrderQuantity]]</f>
        <v>640</v>
      </c>
      <c r="AG3182">
        <f>IF(MIS[[#This Row],[OrderSide]]="SELL",MIS[[#This Row],[VALUE]]-MIS[[#This Row],[LIVE_VALUE]],MIS[[#This Row],[LIVE_VALUE]]-MIS[[#This Row],[VALUE]])</f>
        <v>-396</v>
      </c>
      <c r="AH3182" t="str" cm="1">
        <f t="array" ref="AH3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2" t="str">
        <f>MIS[[#This Row],[TRADING SYMBOL]]</f>
        <v>SENSEX2552084900CE</v>
      </c>
      <c r="AJ3182" t="str">
        <f>IF(RIGHT(MIS[[#This Row],[Main/Hedge]],4)="MAIN","MAIN","HEDGE")</f>
        <v>HEDGE</v>
      </c>
      <c r="AK3182" t="str" cm="1">
        <f t="array" ref="AK3182">_xlfn._xlws.FILTER(Table4[Column1],ISNUMBER(SEARCH(Table4[Column1],MIS[[#This Row],[OrderUniqueIdentifier]])),"")</f>
        <v>LONGSHORT</v>
      </c>
    </row>
    <row r="3183" spans="1:37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>
        <f>_xlfn.XLOOKUP(MIS[[#This Row],[TRADING SYMBOL]],[1]Sheet1!$D:$D,[1]Sheet1!$C:$C)</f>
        <v>9.25</v>
      </c>
      <c r="AE3183">
        <f>MIS[[#This Row],[OrderAverageTradedPrice]]*MIS[[#This Row],[OrderQuantity]]</f>
        <v>828.75</v>
      </c>
      <c r="AF3183">
        <f>MIS[[#This Row],[LTP]]*MIS[[#This Row],[OrderQuantity]]</f>
        <v>693.75</v>
      </c>
      <c r="AG3183">
        <f>IF(MIS[[#This Row],[OrderSide]]="SELL",MIS[[#This Row],[VALUE]]-MIS[[#This Row],[LIVE_VALUE]],MIS[[#This Row],[LIVE_VALUE]]-MIS[[#This Row],[VALUE]])</f>
        <v>-135</v>
      </c>
      <c r="AH3183" t="str" cm="1">
        <f t="array" ref="AH3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3" t="str">
        <f>MIS[[#This Row],[TRADING SYMBOL]]</f>
        <v>NIFTY2552223750PE</v>
      </c>
      <c r="AJ3183" t="str">
        <f>IF(RIGHT(MIS[[#This Row],[Main/Hedge]],4)="MAIN","MAIN","HEDGE")</f>
        <v>HEDGE</v>
      </c>
      <c r="AK3183" t="str" cm="1">
        <f t="array" ref="AK3183">_xlfn._xlws.FILTER(Table4[Column1],ISNUMBER(SEARCH(Table4[Column1],MIS[[#This Row],[OrderUniqueIdentifier]])),"")</f>
        <v>LONGSHORT</v>
      </c>
    </row>
    <row r="3184" spans="1:37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>
        <f>_xlfn.XLOOKUP(MIS[[#This Row],[TRADING SYMBOL]],[1]Sheet1!$D:$D,[1]Sheet1!$C:$C)</f>
        <v>16</v>
      </c>
      <c r="AE3184">
        <f>MIS[[#This Row],[OrderAverageTradedPrice]]*MIS[[#This Row],[OrderQuantity]]</f>
        <v>1034</v>
      </c>
      <c r="AF3184">
        <f>MIS[[#This Row],[LTP]]*MIS[[#This Row],[OrderQuantity]]</f>
        <v>640</v>
      </c>
      <c r="AG3184">
        <f>IF(MIS[[#This Row],[OrderSide]]="SELL",MIS[[#This Row],[VALUE]]-MIS[[#This Row],[LIVE_VALUE]],MIS[[#This Row],[LIVE_VALUE]]-MIS[[#This Row],[VALUE]])</f>
        <v>-394</v>
      </c>
      <c r="AH3184" t="str" cm="1">
        <f t="array" ref="AH3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4" t="str">
        <f>MIS[[#This Row],[TRADING SYMBOL]]</f>
        <v>SENSEX2552084900CE</v>
      </c>
      <c r="AJ3184" t="str">
        <f>IF(RIGHT(MIS[[#This Row],[Main/Hedge]],4)="MAIN","MAIN","HEDGE")</f>
        <v>HEDGE</v>
      </c>
      <c r="AK3184" t="str" cm="1">
        <f t="array" ref="AK3184">_xlfn._xlws.FILTER(Table4[Column1],ISNUMBER(SEARCH(Table4[Column1],MIS[[#This Row],[OrderUniqueIdentifier]])),"")</f>
        <v>LONGSHORT</v>
      </c>
    </row>
    <row r="3185" spans="1:37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>
        <f>_xlfn.XLOOKUP(MIS[[#This Row],[TRADING SYMBOL]],[1]Sheet1!$D:$D,[1]Sheet1!$C:$C)</f>
        <v>9.25</v>
      </c>
      <c r="AE3185">
        <f>MIS[[#This Row],[OrderAverageTradedPrice]]*MIS[[#This Row],[OrderQuantity]]</f>
        <v>832.5</v>
      </c>
      <c r="AF3185">
        <f>MIS[[#This Row],[LTP]]*MIS[[#This Row],[OrderQuantity]]</f>
        <v>693.75</v>
      </c>
      <c r="AG3185">
        <f>IF(MIS[[#This Row],[OrderSide]]="SELL",MIS[[#This Row],[VALUE]]-MIS[[#This Row],[LIVE_VALUE]],MIS[[#This Row],[LIVE_VALUE]]-MIS[[#This Row],[VALUE]])</f>
        <v>-138.75</v>
      </c>
      <c r="AH3185" t="str" cm="1">
        <f t="array" ref="AH3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5" t="str">
        <f>MIS[[#This Row],[TRADING SYMBOL]]</f>
        <v>NIFTY2552223750PE</v>
      </c>
      <c r="AJ3185" t="str">
        <f>IF(RIGHT(MIS[[#This Row],[Main/Hedge]],4)="MAIN","MAIN","HEDGE")</f>
        <v>HEDGE</v>
      </c>
      <c r="AK3185" t="str" cm="1">
        <f t="array" ref="AK3185">_xlfn._xlws.FILTER(Table4[Column1],ISNUMBER(SEARCH(Table4[Column1],MIS[[#This Row],[OrderUniqueIdentifier]])),"")</f>
        <v>LONGSHORT</v>
      </c>
    </row>
    <row r="3186" spans="1:37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>
        <f>_xlfn.XLOOKUP(MIS[[#This Row],[TRADING SYMBOL]],[1]Sheet1!$D:$D,[1]Sheet1!$C:$C)</f>
        <v>16</v>
      </c>
      <c r="AE3186">
        <f>MIS[[#This Row],[OrderAverageTradedPrice]]*MIS[[#This Row],[OrderQuantity]]</f>
        <v>513</v>
      </c>
      <c r="AF3186">
        <f>MIS[[#This Row],[LTP]]*MIS[[#This Row],[OrderQuantity]]</f>
        <v>320</v>
      </c>
      <c r="AG3186">
        <f>IF(MIS[[#This Row],[OrderSide]]="SELL",MIS[[#This Row],[VALUE]]-MIS[[#This Row],[LIVE_VALUE]],MIS[[#This Row],[LIVE_VALUE]]-MIS[[#This Row],[VALUE]])</f>
        <v>-193</v>
      </c>
      <c r="AH3186" t="str" cm="1">
        <f t="array" ref="AH3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6" t="str">
        <f>MIS[[#This Row],[TRADING SYMBOL]]</f>
        <v>SENSEX2552084900CE</v>
      </c>
      <c r="AJ3186" t="str">
        <f>IF(RIGHT(MIS[[#This Row],[Main/Hedge]],4)="MAIN","MAIN","HEDGE")</f>
        <v>HEDGE</v>
      </c>
      <c r="AK3186" t="str" cm="1">
        <f t="array" ref="AK3186">_xlfn._xlws.FILTER(Table4[Column1],ISNUMBER(SEARCH(Table4[Column1],MIS[[#This Row],[OrderUniqueIdentifier]])),"")</f>
        <v>LONGSHORT</v>
      </c>
    </row>
    <row r="3187" spans="1:37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>
        <f>_xlfn.XLOOKUP(MIS[[#This Row],[TRADING SYMBOL]],[1]Sheet1!$D:$D,[1]Sheet1!$C:$C)</f>
        <v>9.25</v>
      </c>
      <c r="AE3187">
        <f>MIS[[#This Row],[OrderAverageTradedPrice]]*MIS[[#This Row],[OrderQuantity]]</f>
        <v>840</v>
      </c>
      <c r="AF3187">
        <f>MIS[[#This Row],[LTP]]*MIS[[#This Row],[OrderQuantity]]</f>
        <v>693.75</v>
      </c>
      <c r="AG3187">
        <f>IF(MIS[[#This Row],[OrderSide]]="SELL",MIS[[#This Row],[VALUE]]-MIS[[#This Row],[LIVE_VALUE]],MIS[[#This Row],[LIVE_VALUE]]-MIS[[#This Row],[VALUE]])</f>
        <v>-146.25</v>
      </c>
      <c r="AH3187" t="str" cm="1">
        <f t="array" ref="AH3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7" t="str">
        <f>MIS[[#This Row],[TRADING SYMBOL]]</f>
        <v>NIFTY2552223750PE</v>
      </c>
      <c r="AJ3187" t="str">
        <f>IF(RIGHT(MIS[[#This Row],[Main/Hedge]],4)="MAIN","MAIN","HEDGE")</f>
        <v>HEDGE</v>
      </c>
      <c r="AK3187" t="str" cm="1">
        <f t="array" ref="AK3187">_xlfn._xlws.FILTER(Table4[Column1],ISNUMBER(SEARCH(Table4[Column1],MIS[[#This Row],[OrderUniqueIdentifier]])),"")</f>
        <v>LONGSHORT</v>
      </c>
    </row>
    <row r="3188" spans="1:37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>
        <f>_xlfn.XLOOKUP(MIS[[#This Row],[TRADING SYMBOL]],[1]Sheet1!$D:$D,[1]Sheet1!$C:$C)</f>
        <v>16</v>
      </c>
      <c r="AE3188">
        <f>MIS[[#This Row],[OrderAverageTradedPrice]]*MIS[[#This Row],[OrderQuantity]]</f>
        <v>513</v>
      </c>
      <c r="AF3188">
        <f>MIS[[#This Row],[LTP]]*MIS[[#This Row],[OrderQuantity]]</f>
        <v>320</v>
      </c>
      <c r="AG3188">
        <f>IF(MIS[[#This Row],[OrderSide]]="SELL",MIS[[#This Row],[VALUE]]-MIS[[#This Row],[LIVE_VALUE]],MIS[[#This Row],[LIVE_VALUE]]-MIS[[#This Row],[VALUE]])</f>
        <v>-193</v>
      </c>
      <c r="AH3188" t="str" cm="1">
        <f t="array" ref="AH3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8" t="str">
        <f>MIS[[#This Row],[TRADING SYMBOL]]</f>
        <v>SENSEX2552084900CE</v>
      </c>
      <c r="AJ3188" t="str">
        <f>IF(RIGHT(MIS[[#This Row],[Main/Hedge]],4)="MAIN","MAIN","HEDGE")</f>
        <v>HEDGE</v>
      </c>
      <c r="AK3188" t="str" cm="1">
        <f t="array" ref="AK3188">_xlfn._xlws.FILTER(Table4[Column1],ISNUMBER(SEARCH(Table4[Column1],MIS[[#This Row],[OrderUniqueIdentifier]])),"")</f>
        <v>LONGSHORT</v>
      </c>
    </row>
    <row r="3189" spans="1:37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>
        <f>_xlfn.XLOOKUP(MIS[[#This Row],[TRADING SYMBOL]],[1]Sheet1!$D:$D,[1]Sheet1!$C:$C)</f>
        <v>9.25</v>
      </c>
      <c r="AE3189">
        <f>MIS[[#This Row],[OrderAverageTradedPrice]]*MIS[[#This Row],[OrderQuantity]]</f>
        <v>840</v>
      </c>
      <c r="AF3189">
        <f>MIS[[#This Row],[LTP]]*MIS[[#This Row],[OrderQuantity]]</f>
        <v>693.75</v>
      </c>
      <c r="AG3189">
        <f>IF(MIS[[#This Row],[OrderSide]]="SELL",MIS[[#This Row],[VALUE]]-MIS[[#This Row],[LIVE_VALUE]],MIS[[#This Row],[LIVE_VALUE]]-MIS[[#This Row],[VALUE]])</f>
        <v>-146.25</v>
      </c>
      <c r="AH3189" t="str" cm="1">
        <f t="array" ref="AH3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9" t="str">
        <f>MIS[[#This Row],[TRADING SYMBOL]]</f>
        <v>NIFTY2552223750PE</v>
      </c>
      <c r="AJ3189" t="str">
        <f>IF(RIGHT(MIS[[#This Row],[Main/Hedge]],4)="MAIN","MAIN","HEDGE")</f>
        <v>HEDGE</v>
      </c>
      <c r="AK3189" t="str" cm="1">
        <f t="array" ref="AK3189">_xlfn._xlws.FILTER(Table4[Column1],ISNUMBER(SEARCH(Table4[Column1],MIS[[#This Row],[OrderUniqueIdentifier]])),"")</f>
        <v>LONGSHORT</v>
      </c>
    </row>
    <row r="3190" spans="1:37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>
        <f>_xlfn.XLOOKUP(MIS[[#This Row],[TRADING SYMBOL]],[1]Sheet1!$D:$D,[1]Sheet1!$C:$C)</f>
        <v>16</v>
      </c>
      <c r="AE3190">
        <f>MIS[[#This Row],[OrderAverageTradedPrice]]*MIS[[#This Row],[OrderQuantity]]</f>
        <v>1033</v>
      </c>
      <c r="AF3190">
        <f>MIS[[#This Row],[LTP]]*MIS[[#This Row],[OrderQuantity]]</f>
        <v>640</v>
      </c>
      <c r="AG3190">
        <f>IF(MIS[[#This Row],[OrderSide]]="SELL",MIS[[#This Row],[VALUE]]-MIS[[#This Row],[LIVE_VALUE]],MIS[[#This Row],[LIVE_VALUE]]-MIS[[#This Row],[VALUE]])</f>
        <v>-393</v>
      </c>
      <c r="AH3190" t="str" cm="1">
        <f t="array" ref="AH3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0" t="str">
        <f>MIS[[#This Row],[TRADING SYMBOL]]</f>
        <v>SENSEX2552084900CE</v>
      </c>
      <c r="AJ3190" t="str">
        <f>IF(RIGHT(MIS[[#This Row],[Main/Hedge]],4)="MAIN","MAIN","HEDGE")</f>
        <v>HEDGE</v>
      </c>
      <c r="AK3190" t="str" cm="1">
        <f t="array" ref="AK3190">_xlfn._xlws.FILTER(Table4[Column1],ISNUMBER(SEARCH(Table4[Column1],MIS[[#This Row],[OrderUniqueIdentifier]])),"")</f>
        <v>LONGSHORT</v>
      </c>
    </row>
    <row r="3191" spans="1:37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>
        <f>_xlfn.XLOOKUP(MIS[[#This Row],[TRADING SYMBOL]],[1]Sheet1!$D:$D,[1]Sheet1!$C:$C)</f>
        <v>59.85</v>
      </c>
      <c r="AE3191">
        <f>MIS[[#This Row],[OrderAverageTradedPrice]]*MIS[[#This Row],[OrderQuantity]]</f>
        <v>13283.999999999987</v>
      </c>
      <c r="AF3191">
        <f>MIS[[#This Row],[LTP]]*MIS[[#This Row],[OrderQuantity]]</f>
        <v>8379</v>
      </c>
      <c r="AG3191">
        <f>IF(MIS[[#This Row],[OrderSide]]="SELL",MIS[[#This Row],[VALUE]]-MIS[[#This Row],[LIVE_VALUE]],MIS[[#This Row],[LIVE_VALUE]]-MIS[[#This Row],[VALUE]])</f>
        <v>-4904.9999999999873</v>
      </c>
      <c r="AH3191" t="str" cm="1">
        <f t="array" ref="AH3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1" t="str">
        <f>MIS[[#This Row],[TRADING SYMBOL]]</f>
        <v>SENSEX2552083900CE</v>
      </c>
      <c r="AJ3191" t="str">
        <f>IF(RIGHT(MIS[[#This Row],[Main/Hedge]],4)="MAIN","MAIN","HEDGE")</f>
        <v>HEDGE</v>
      </c>
      <c r="AK3191" t="str" cm="1">
        <f t="array" ref="AK3191">_xlfn._xlws.FILTER(Table4[Column1],ISNUMBER(SEARCH(Table4[Column1],MIS[[#This Row],[OrderUniqueIdentifier]])),"")</f>
        <v>LONGSHORT</v>
      </c>
    </row>
    <row r="3192" spans="1:37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>
        <f>_xlfn.XLOOKUP(MIS[[#This Row],[TRADING SYMBOL]],[1]Sheet1!$D:$D,[1]Sheet1!$C:$C)</f>
        <v>59.85</v>
      </c>
      <c r="AE3192">
        <f>MIS[[#This Row],[OrderAverageTradedPrice]]*MIS[[#This Row],[OrderQuantity]]</f>
        <v>68116.999999999971</v>
      </c>
      <c r="AF3192">
        <f>MIS[[#This Row],[LTP]]*MIS[[#This Row],[OrderQuantity]]</f>
        <v>43092</v>
      </c>
      <c r="AG3192">
        <f>IF(MIS[[#This Row],[OrderSide]]="SELL",MIS[[#This Row],[VALUE]]-MIS[[#This Row],[LIVE_VALUE]],MIS[[#This Row],[LIVE_VALUE]]-MIS[[#This Row],[VALUE]])</f>
        <v>-25024.999999999971</v>
      </c>
      <c r="AH3192" t="str" cm="1">
        <f t="array" ref="AH3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2" t="str">
        <f>MIS[[#This Row],[TRADING SYMBOL]]</f>
        <v>SENSEX2552083900CE</v>
      </c>
      <c r="AJ3192" t="str">
        <f>IF(RIGHT(MIS[[#This Row],[Main/Hedge]],4)="MAIN","MAIN","HEDGE")</f>
        <v>HEDGE</v>
      </c>
      <c r="AK3192" t="str" cm="1">
        <f t="array" ref="AK3192">_xlfn._xlws.FILTER(Table4[Column1],ISNUMBER(SEARCH(Table4[Column1],MIS[[#This Row],[OrderUniqueIdentifier]])),"")</f>
        <v>LONGSHORT</v>
      </c>
    </row>
    <row r="3193" spans="1:37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>
        <f>_xlfn.XLOOKUP(MIS[[#This Row],[TRADING SYMBOL]],[1]Sheet1!$D:$D,[1]Sheet1!$C:$C)</f>
        <v>59.85</v>
      </c>
      <c r="AE3193">
        <f>MIS[[#This Row],[OrderAverageTradedPrice]]*MIS[[#This Row],[OrderQuantity]]</f>
        <v>13475.999999999991</v>
      </c>
      <c r="AF3193">
        <f>MIS[[#This Row],[LTP]]*MIS[[#This Row],[OrderQuantity]]</f>
        <v>8379</v>
      </c>
      <c r="AG3193">
        <f>IF(MIS[[#This Row],[OrderSide]]="SELL",MIS[[#This Row],[VALUE]]-MIS[[#This Row],[LIVE_VALUE]],MIS[[#This Row],[LIVE_VALUE]]-MIS[[#This Row],[VALUE]])</f>
        <v>-5096.9999999999909</v>
      </c>
      <c r="AH3193" t="str" cm="1">
        <f t="array" ref="AH3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3" t="str">
        <f>MIS[[#This Row],[TRADING SYMBOL]]</f>
        <v>SENSEX2552083900CE</v>
      </c>
      <c r="AJ3193" t="str">
        <f>IF(RIGHT(MIS[[#This Row],[Main/Hedge]],4)="MAIN","MAIN","HEDGE")</f>
        <v>HEDGE</v>
      </c>
      <c r="AK3193" t="str" cm="1">
        <f t="array" ref="AK3193">_xlfn._xlws.FILTER(Table4[Column1],ISNUMBER(SEARCH(Table4[Column1],MIS[[#This Row],[OrderUniqueIdentifier]])),"")</f>
        <v>LONGSHORT</v>
      </c>
    </row>
    <row r="3194" spans="1:37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>
        <f>_xlfn.XLOOKUP(MIS[[#This Row],[TRADING SYMBOL]],[1]Sheet1!$D:$D,[1]Sheet1!$C:$C)</f>
        <v>9.25</v>
      </c>
      <c r="AE3194">
        <f>MIS[[#This Row],[OrderAverageTradedPrice]]*MIS[[#This Row],[OrderQuantity]]</f>
        <v>828.75</v>
      </c>
      <c r="AF3194">
        <f>MIS[[#This Row],[LTP]]*MIS[[#This Row],[OrderQuantity]]</f>
        <v>693.75</v>
      </c>
      <c r="AG3194">
        <f>IF(MIS[[#This Row],[OrderSide]]="SELL",MIS[[#This Row],[VALUE]]-MIS[[#This Row],[LIVE_VALUE]],MIS[[#This Row],[LIVE_VALUE]]-MIS[[#This Row],[VALUE]])</f>
        <v>-135</v>
      </c>
      <c r="AH3194" t="str" cm="1">
        <f t="array" ref="AH3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4" t="str">
        <f>MIS[[#This Row],[TRADING SYMBOL]]</f>
        <v>NIFTY2552223750PE</v>
      </c>
      <c r="AJ3194" t="str">
        <f>IF(RIGHT(MIS[[#This Row],[Main/Hedge]],4)="MAIN","MAIN","HEDGE")</f>
        <v>HEDGE</v>
      </c>
      <c r="AK3194" t="str" cm="1">
        <f t="array" ref="AK3194">_xlfn._xlws.FILTER(Table4[Column1],ISNUMBER(SEARCH(Table4[Column1],MIS[[#This Row],[OrderUniqueIdentifier]])),"")</f>
        <v>LONGSHORT</v>
      </c>
    </row>
    <row r="3195" spans="1:37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>
        <f>_xlfn.XLOOKUP(MIS[[#This Row],[TRADING SYMBOL]],[1]Sheet1!$D:$D,[1]Sheet1!$C:$C)</f>
        <v>9.25</v>
      </c>
      <c r="AE3195">
        <f>MIS[[#This Row],[OrderAverageTradedPrice]]*MIS[[#This Row],[OrderQuantity]]</f>
        <v>825</v>
      </c>
      <c r="AF3195">
        <f>MIS[[#This Row],[LTP]]*MIS[[#This Row],[OrderQuantity]]</f>
        <v>693.75</v>
      </c>
      <c r="AG3195">
        <f>IF(MIS[[#This Row],[OrderSide]]="SELL",MIS[[#This Row],[VALUE]]-MIS[[#This Row],[LIVE_VALUE]],MIS[[#This Row],[LIVE_VALUE]]-MIS[[#This Row],[VALUE]])</f>
        <v>-131.25</v>
      </c>
      <c r="AH3195" t="str" cm="1">
        <f t="array" ref="AH3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5" t="str">
        <f>MIS[[#This Row],[TRADING SYMBOL]]</f>
        <v>NIFTY2552223750PE</v>
      </c>
      <c r="AJ3195" t="str">
        <f>IF(RIGHT(MIS[[#This Row],[Main/Hedge]],4)="MAIN","MAIN","HEDGE")</f>
        <v>HEDGE</v>
      </c>
      <c r="AK3195" t="str" cm="1">
        <f t="array" ref="AK3195">_xlfn._xlws.FILTER(Table4[Column1],ISNUMBER(SEARCH(Table4[Column1],MIS[[#This Row],[OrderUniqueIdentifier]])),"")</f>
        <v>LONGSHORT</v>
      </c>
    </row>
    <row r="3196" spans="1:37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>
        <f>_xlfn.XLOOKUP(MIS[[#This Row],[TRADING SYMBOL]],[1]Sheet1!$D:$D,[1]Sheet1!$C:$C)</f>
        <v>16</v>
      </c>
      <c r="AE3196">
        <f>MIS[[#This Row],[OrderAverageTradedPrice]]*MIS[[#This Row],[OrderQuantity]]</f>
        <v>1066</v>
      </c>
      <c r="AF3196">
        <f>MIS[[#This Row],[LTP]]*MIS[[#This Row],[OrderQuantity]]</f>
        <v>640</v>
      </c>
      <c r="AG3196">
        <f>IF(MIS[[#This Row],[OrderSide]]="SELL",MIS[[#This Row],[VALUE]]-MIS[[#This Row],[LIVE_VALUE]],MIS[[#This Row],[LIVE_VALUE]]-MIS[[#This Row],[VALUE]])</f>
        <v>-426</v>
      </c>
      <c r="AH3196" t="str" cm="1">
        <f t="array" ref="AH3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6" t="str">
        <f>MIS[[#This Row],[TRADING SYMBOL]]</f>
        <v>SENSEX2552084900CE</v>
      </c>
      <c r="AJ3196" t="str">
        <f>IF(RIGHT(MIS[[#This Row],[Main/Hedge]],4)="MAIN","MAIN","HEDGE")</f>
        <v>HEDGE</v>
      </c>
      <c r="AK3196" t="str" cm="1">
        <f t="array" ref="AK3196">_xlfn._xlws.FILTER(Table4[Column1],ISNUMBER(SEARCH(Table4[Column1],MIS[[#This Row],[OrderUniqueIdentifier]])),"")</f>
        <v>LONGSHORT</v>
      </c>
    </row>
    <row r="3197" spans="1:37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>
        <f>_xlfn.XLOOKUP(MIS[[#This Row],[TRADING SYMBOL]],[1]Sheet1!$D:$D,[1]Sheet1!$C:$C)</f>
        <v>9.25</v>
      </c>
      <c r="AE3197">
        <f>MIS[[#This Row],[OrderAverageTradedPrice]]*MIS[[#This Row],[OrderQuantity]]</f>
        <v>4143.75</v>
      </c>
      <c r="AF3197">
        <f>MIS[[#This Row],[LTP]]*MIS[[#This Row],[OrderQuantity]]</f>
        <v>3468.75</v>
      </c>
      <c r="AG3197">
        <f>IF(MIS[[#This Row],[OrderSide]]="SELL",MIS[[#This Row],[VALUE]]-MIS[[#This Row],[LIVE_VALUE]],MIS[[#This Row],[LIVE_VALUE]]-MIS[[#This Row],[VALUE]])</f>
        <v>-675</v>
      </c>
      <c r="AH3197" t="str" cm="1">
        <f t="array" ref="AH3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7" t="str">
        <f>MIS[[#This Row],[TRADING SYMBOL]]</f>
        <v>NIFTY2552223750PE</v>
      </c>
      <c r="AJ3197" t="str">
        <f>IF(RIGHT(MIS[[#This Row],[Main/Hedge]],4)="MAIN","MAIN","HEDGE")</f>
        <v>HEDGE</v>
      </c>
      <c r="AK3197" t="str" cm="1">
        <f t="array" ref="AK3197">_xlfn._xlws.FILTER(Table4[Column1],ISNUMBER(SEARCH(Table4[Column1],MIS[[#This Row],[OrderUniqueIdentifier]])),"")</f>
        <v>LONGSHORT</v>
      </c>
    </row>
    <row r="3198" spans="1:37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>
        <f>_xlfn.XLOOKUP(MIS[[#This Row],[TRADING SYMBOL]],[1]Sheet1!$D:$D,[1]Sheet1!$C:$C)</f>
        <v>16</v>
      </c>
      <c r="AE3198">
        <f>MIS[[#This Row],[OrderAverageTradedPrice]]*MIS[[#This Row],[OrderQuantity]]</f>
        <v>4196</v>
      </c>
      <c r="AF3198">
        <f>MIS[[#This Row],[LTP]]*MIS[[#This Row],[OrderQuantity]]</f>
        <v>2560</v>
      </c>
      <c r="AG3198">
        <f>IF(MIS[[#This Row],[OrderSide]]="SELL",MIS[[#This Row],[VALUE]]-MIS[[#This Row],[LIVE_VALUE]],MIS[[#This Row],[LIVE_VALUE]]-MIS[[#This Row],[VALUE]])</f>
        <v>-1636</v>
      </c>
      <c r="AH3198" t="str" cm="1">
        <f t="array" ref="AH3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8" t="str">
        <f>MIS[[#This Row],[TRADING SYMBOL]]</f>
        <v>SENSEX2552084900CE</v>
      </c>
      <c r="AJ3198" t="str">
        <f>IF(RIGHT(MIS[[#This Row],[Main/Hedge]],4)="MAIN","MAIN","HEDGE")</f>
        <v>HEDGE</v>
      </c>
      <c r="AK3198" t="str" cm="1">
        <f t="array" ref="AK3198">_xlfn._xlws.FILTER(Table4[Column1],ISNUMBER(SEARCH(Table4[Column1],MIS[[#This Row],[OrderUniqueIdentifier]])),"")</f>
        <v>LONGSHORT</v>
      </c>
    </row>
    <row r="3199" spans="1:37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>
        <f>_xlfn.XLOOKUP(MIS[[#This Row],[TRADING SYMBOL]],[1]Sheet1!$D:$D,[1]Sheet1!$C:$C)</f>
        <v>9.25</v>
      </c>
      <c r="AE3199">
        <f>MIS[[#This Row],[OrderAverageTradedPrice]]*MIS[[#This Row],[OrderQuantity]]</f>
        <v>821.25</v>
      </c>
      <c r="AF3199">
        <f>MIS[[#This Row],[LTP]]*MIS[[#This Row],[OrderQuantity]]</f>
        <v>693.75</v>
      </c>
      <c r="AG3199">
        <f>IF(MIS[[#This Row],[OrderSide]]="SELL",MIS[[#This Row],[VALUE]]-MIS[[#This Row],[LIVE_VALUE]],MIS[[#This Row],[LIVE_VALUE]]-MIS[[#This Row],[VALUE]])</f>
        <v>-127.5</v>
      </c>
      <c r="AH3199" t="str" cm="1">
        <f t="array" ref="AH3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9" t="str">
        <f>MIS[[#This Row],[TRADING SYMBOL]]</f>
        <v>NIFTY2552223750PE</v>
      </c>
      <c r="AJ3199" t="str">
        <f>IF(RIGHT(MIS[[#This Row],[Main/Hedge]],4)="MAIN","MAIN","HEDGE")</f>
        <v>HEDGE</v>
      </c>
      <c r="AK3199" t="str" cm="1">
        <f t="array" ref="AK3199">_xlfn._xlws.FILTER(Table4[Column1],ISNUMBER(SEARCH(Table4[Column1],MIS[[#This Row],[OrderUniqueIdentifier]])),"")</f>
        <v>LONGSHORT</v>
      </c>
    </row>
    <row r="3200" spans="1:37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>
        <f>_xlfn.XLOOKUP(MIS[[#This Row],[TRADING SYMBOL]],[1]Sheet1!$D:$D,[1]Sheet1!$C:$C)</f>
        <v>16</v>
      </c>
      <c r="AE3200">
        <f>MIS[[#This Row],[OrderAverageTradedPrice]]*MIS[[#This Row],[OrderQuantity]]</f>
        <v>1059</v>
      </c>
      <c r="AF3200">
        <f>MIS[[#This Row],[LTP]]*MIS[[#This Row],[OrderQuantity]]</f>
        <v>640</v>
      </c>
      <c r="AG3200">
        <f>IF(MIS[[#This Row],[OrderSide]]="SELL",MIS[[#This Row],[VALUE]]-MIS[[#This Row],[LIVE_VALUE]],MIS[[#This Row],[LIVE_VALUE]]-MIS[[#This Row],[VALUE]])</f>
        <v>-419</v>
      </c>
      <c r="AH3200" t="str" cm="1">
        <f t="array" ref="AH3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0" t="str">
        <f>MIS[[#This Row],[TRADING SYMBOL]]</f>
        <v>SENSEX2552084900CE</v>
      </c>
      <c r="AJ3200" t="str">
        <f>IF(RIGHT(MIS[[#This Row],[Main/Hedge]],4)="MAIN","MAIN","HEDGE")</f>
        <v>HEDGE</v>
      </c>
      <c r="AK3200" t="str" cm="1">
        <f t="array" ref="AK3200">_xlfn._xlws.FILTER(Table4[Column1],ISNUMBER(SEARCH(Table4[Column1],MIS[[#This Row],[OrderUniqueIdentifier]])),"")</f>
        <v>LONGSHORT</v>
      </c>
    </row>
    <row r="3201" spans="1:37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>
        <f>_xlfn.XLOOKUP(MIS[[#This Row],[TRADING SYMBOL]],[1]Sheet1!$D:$D,[1]Sheet1!$C:$C)</f>
        <v>16</v>
      </c>
      <c r="AE3201">
        <f>MIS[[#This Row],[OrderAverageTradedPrice]]*MIS[[#This Row],[OrderQuantity]]</f>
        <v>7499.9999999999754</v>
      </c>
      <c r="AF3201">
        <f>MIS[[#This Row],[LTP]]*MIS[[#This Row],[OrderQuantity]]</f>
        <v>4480</v>
      </c>
      <c r="AG3201">
        <f>IF(MIS[[#This Row],[OrderSide]]="SELL",MIS[[#This Row],[VALUE]]-MIS[[#This Row],[LIVE_VALUE]],MIS[[#This Row],[LIVE_VALUE]]-MIS[[#This Row],[VALUE]])</f>
        <v>-3019.9999999999754</v>
      </c>
      <c r="AH3201" t="str" cm="1">
        <f t="array" ref="AH3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1" t="str">
        <f>MIS[[#This Row],[TRADING SYMBOL]]</f>
        <v>SENSEX2552084900CE</v>
      </c>
      <c r="AJ3201" t="str">
        <f>IF(RIGHT(MIS[[#This Row],[Main/Hedge]],4)="MAIN","MAIN","HEDGE")</f>
        <v>HEDGE</v>
      </c>
      <c r="AK3201" t="str" cm="1">
        <f t="array" ref="AK3201">_xlfn._xlws.FILTER(Table4[Column1],ISNUMBER(SEARCH(Table4[Column1],MIS[[#This Row],[OrderUniqueIdentifier]])),"")</f>
        <v>LONGSHORT</v>
      </c>
    </row>
    <row r="3202" spans="1:37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>
        <f>_xlfn.XLOOKUP(MIS[[#This Row],[TRADING SYMBOL]],[1]Sheet1!$D:$D,[1]Sheet1!$C:$C)</f>
        <v>16</v>
      </c>
      <c r="AE3202">
        <f>MIS[[#This Row],[OrderAverageTradedPrice]]*MIS[[#This Row],[OrderQuantity]]</f>
        <v>1047</v>
      </c>
      <c r="AF3202">
        <f>MIS[[#This Row],[LTP]]*MIS[[#This Row],[OrderQuantity]]</f>
        <v>640</v>
      </c>
      <c r="AG3202">
        <f>IF(MIS[[#This Row],[OrderSide]]="SELL",MIS[[#This Row],[VALUE]]-MIS[[#This Row],[LIVE_VALUE]],MIS[[#This Row],[LIVE_VALUE]]-MIS[[#This Row],[VALUE]])</f>
        <v>-407</v>
      </c>
      <c r="AH3202" t="str" cm="1">
        <f t="array" ref="AH3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2" t="str">
        <f>MIS[[#This Row],[TRADING SYMBOL]]</f>
        <v>SENSEX2552084900CE</v>
      </c>
      <c r="AJ3202" t="str">
        <f>IF(RIGHT(MIS[[#This Row],[Main/Hedge]],4)="MAIN","MAIN","HEDGE")</f>
        <v>HEDGE</v>
      </c>
      <c r="AK3202" t="str" cm="1">
        <f t="array" ref="AK3202">_xlfn._xlws.FILTER(Table4[Column1],ISNUMBER(SEARCH(Table4[Column1],MIS[[#This Row],[OrderUniqueIdentifier]])),"")</f>
        <v>LONGSHORT</v>
      </c>
    </row>
    <row r="3203" spans="1:37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>
        <f>_xlfn.XLOOKUP(MIS[[#This Row],[TRADING SYMBOL]],[1]Sheet1!$D:$D,[1]Sheet1!$C:$C)</f>
        <v>16</v>
      </c>
      <c r="AE3203">
        <f>MIS[[#This Row],[OrderAverageTradedPrice]]*MIS[[#This Row],[OrderQuantity]]</f>
        <v>1050</v>
      </c>
      <c r="AF3203">
        <f>MIS[[#This Row],[LTP]]*MIS[[#This Row],[OrderQuantity]]</f>
        <v>640</v>
      </c>
      <c r="AG3203">
        <f>IF(MIS[[#This Row],[OrderSide]]="SELL",MIS[[#This Row],[VALUE]]-MIS[[#This Row],[LIVE_VALUE]],MIS[[#This Row],[LIVE_VALUE]]-MIS[[#This Row],[VALUE]])</f>
        <v>-410</v>
      </c>
      <c r="AH3203" t="str" cm="1">
        <f t="array" ref="AH3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3" t="str">
        <f>MIS[[#This Row],[TRADING SYMBOL]]</f>
        <v>SENSEX2552084900CE</v>
      </c>
      <c r="AJ3203" t="str">
        <f>IF(RIGHT(MIS[[#This Row],[Main/Hedge]],4)="MAIN","MAIN","HEDGE")</f>
        <v>HEDGE</v>
      </c>
      <c r="AK3203" t="str" cm="1">
        <f t="array" ref="AK3203">_xlfn._xlws.FILTER(Table4[Column1],ISNUMBER(SEARCH(Table4[Column1],MIS[[#This Row],[OrderUniqueIdentifier]])),"")</f>
        <v>LONGSHORT</v>
      </c>
    </row>
    <row r="3204" spans="1:37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>
        <f>_xlfn.XLOOKUP(MIS[[#This Row],[TRADING SYMBOL]],[1]Sheet1!$D:$D,[1]Sheet1!$C:$C)</f>
        <v>9.25</v>
      </c>
      <c r="AE3204">
        <f>MIS[[#This Row],[OrderAverageTradedPrice]]*MIS[[#This Row],[OrderQuantity]]</f>
        <v>821.25</v>
      </c>
      <c r="AF3204">
        <f>MIS[[#This Row],[LTP]]*MIS[[#This Row],[OrderQuantity]]</f>
        <v>693.75</v>
      </c>
      <c r="AG3204">
        <f>IF(MIS[[#This Row],[OrderSide]]="SELL",MIS[[#This Row],[VALUE]]-MIS[[#This Row],[LIVE_VALUE]],MIS[[#This Row],[LIVE_VALUE]]-MIS[[#This Row],[VALUE]])</f>
        <v>-127.5</v>
      </c>
      <c r="AH3204" t="str" cm="1">
        <f t="array" ref="AH3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4" t="str">
        <f>MIS[[#This Row],[TRADING SYMBOL]]</f>
        <v>NIFTY2552223750PE</v>
      </c>
      <c r="AJ3204" t="str">
        <f>IF(RIGHT(MIS[[#This Row],[Main/Hedge]],4)="MAIN","MAIN","HEDGE")</f>
        <v>HEDGE</v>
      </c>
      <c r="AK3204" t="str" cm="1">
        <f t="array" ref="AK3204">_xlfn._xlws.FILTER(Table4[Column1],ISNUMBER(SEARCH(Table4[Column1],MIS[[#This Row],[OrderUniqueIdentifier]])),"")</f>
        <v>LONGSHORT</v>
      </c>
    </row>
    <row r="3205" spans="1:37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>
        <f>_xlfn.XLOOKUP(MIS[[#This Row],[TRADING SYMBOL]],[1]Sheet1!$D:$D,[1]Sheet1!$C:$C)</f>
        <v>16</v>
      </c>
      <c r="AE3205">
        <f>MIS[[#This Row],[OrderAverageTradedPrice]]*MIS[[#This Row],[OrderQuantity]]</f>
        <v>1058</v>
      </c>
      <c r="AF3205">
        <f>MIS[[#This Row],[LTP]]*MIS[[#This Row],[OrderQuantity]]</f>
        <v>640</v>
      </c>
      <c r="AG3205">
        <f>IF(MIS[[#This Row],[OrderSide]]="SELL",MIS[[#This Row],[VALUE]]-MIS[[#This Row],[LIVE_VALUE]],MIS[[#This Row],[LIVE_VALUE]]-MIS[[#This Row],[VALUE]])</f>
        <v>-418</v>
      </c>
      <c r="AH3205" t="str" cm="1">
        <f t="array" ref="AH3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5" t="str">
        <f>MIS[[#This Row],[TRADING SYMBOL]]</f>
        <v>SENSEX2552084900CE</v>
      </c>
      <c r="AJ3205" t="str">
        <f>IF(RIGHT(MIS[[#This Row],[Main/Hedge]],4)="MAIN","MAIN","HEDGE")</f>
        <v>HEDGE</v>
      </c>
      <c r="AK3205" t="str" cm="1">
        <f t="array" ref="AK3205">_xlfn._xlws.FILTER(Table4[Column1],ISNUMBER(SEARCH(Table4[Column1],MIS[[#This Row],[OrderUniqueIdentifier]])),"")</f>
        <v>LONGSHORT</v>
      </c>
    </row>
    <row r="3206" spans="1:37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>
        <f>_xlfn.XLOOKUP(MIS[[#This Row],[TRADING SYMBOL]],[1]Sheet1!$D:$D,[1]Sheet1!$C:$C)</f>
        <v>16</v>
      </c>
      <c r="AE3206">
        <f>MIS[[#This Row],[OrderAverageTradedPrice]]*MIS[[#This Row],[OrderQuantity]]</f>
        <v>6375.9999999999836</v>
      </c>
      <c r="AF3206">
        <f>MIS[[#This Row],[LTP]]*MIS[[#This Row],[OrderQuantity]]</f>
        <v>3840</v>
      </c>
      <c r="AG3206">
        <f>IF(MIS[[#This Row],[OrderSide]]="SELL",MIS[[#This Row],[VALUE]]-MIS[[#This Row],[LIVE_VALUE]],MIS[[#This Row],[LIVE_VALUE]]-MIS[[#This Row],[VALUE]])</f>
        <v>-2535.9999999999836</v>
      </c>
      <c r="AH3206" t="str" cm="1">
        <f t="array" ref="AH3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6" t="str">
        <f>MIS[[#This Row],[TRADING SYMBOL]]</f>
        <v>SENSEX2552084900CE</v>
      </c>
      <c r="AJ3206" t="str">
        <f>IF(RIGHT(MIS[[#This Row],[Main/Hedge]],4)="MAIN","MAIN","HEDGE")</f>
        <v>HEDGE</v>
      </c>
      <c r="AK3206" t="str" cm="1">
        <f t="array" ref="AK3206">_xlfn._xlws.FILTER(Table4[Column1],ISNUMBER(SEARCH(Table4[Column1],MIS[[#This Row],[OrderUniqueIdentifier]])),"")</f>
        <v>LONGSHORT</v>
      </c>
    </row>
    <row r="3207" spans="1:37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>
        <f>_xlfn.XLOOKUP(MIS[[#This Row],[TRADING SYMBOL]],[1]Sheet1!$D:$D,[1]Sheet1!$C:$C)</f>
        <v>9.25</v>
      </c>
      <c r="AE3207">
        <f>MIS[[#This Row],[OrderAverageTradedPrice]]*MIS[[#This Row],[OrderQuantity]]</f>
        <v>3270</v>
      </c>
      <c r="AF3207">
        <f>MIS[[#This Row],[LTP]]*MIS[[#This Row],[OrderQuantity]]</f>
        <v>2775</v>
      </c>
      <c r="AG3207">
        <f>IF(MIS[[#This Row],[OrderSide]]="SELL",MIS[[#This Row],[VALUE]]-MIS[[#This Row],[LIVE_VALUE]],MIS[[#This Row],[LIVE_VALUE]]-MIS[[#This Row],[VALUE]])</f>
        <v>-495</v>
      </c>
      <c r="AH3207" t="str" cm="1">
        <f t="array" ref="AH3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7" t="str">
        <f>MIS[[#This Row],[TRADING SYMBOL]]</f>
        <v>NIFTY2552223750PE</v>
      </c>
      <c r="AJ3207" t="str">
        <f>IF(RIGHT(MIS[[#This Row],[Main/Hedge]],4)="MAIN","MAIN","HEDGE")</f>
        <v>HEDGE</v>
      </c>
      <c r="AK3207" t="str" cm="1">
        <f t="array" ref="AK3207">_xlfn._xlws.FILTER(Table4[Column1],ISNUMBER(SEARCH(Table4[Column1],MIS[[#This Row],[OrderUniqueIdentifier]])),"")</f>
        <v>LONGSHORT</v>
      </c>
    </row>
    <row r="3208" spans="1:37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>
        <f>_xlfn.XLOOKUP(MIS[[#This Row],[TRADING SYMBOL]],[1]Sheet1!$D:$D,[1]Sheet1!$C:$C)</f>
        <v>16</v>
      </c>
      <c r="AE3208">
        <f>MIS[[#This Row],[OrderAverageTradedPrice]]*MIS[[#This Row],[OrderQuantity]]</f>
        <v>3675</v>
      </c>
      <c r="AF3208">
        <f>MIS[[#This Row],[LTP]]*MIS[[#This Row],[OrderQuantity]]</f>
        <v>2240</v>
      </c>
      <c r="AG3208">
        <f>IF(MIS[[#This Row],[OrderSide]]="SELL",MIS[[#This Row],[VALUE]]-MIS[[#This Row],[LIVE_VALUE]],MIS[[#This Row],[LIVE_VALUE]]-MIS[[#This Row],[VALUE]])</f>
        <v>-1435</v>
      </c>
      <c r="AH3208" t="str" cm="1">
        <f t="array" ref="AH3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8" t="str">
        <f>MIS[[#This Row],[TRADING SYMBOL]]</f>
        <v>SENSEX2552084900CE</v>
      </c>
      <c r="AJ3208" t="str">
        <f>IF(RIGHT(MIS[[#This Row],[Main/Hedge]],4)="MAIN","MAIN","HEDGE")</f>
        <v>HEDGE</v>
      </c>
      <c r="AK3208" t="str" cm="1">
        <f t="array" ref="AK3208">_xlfn._xlws.FILTER(Table4[Column1],ISNUMBER(SEARCH(Table4[Column1],MIS[[#This Row],[OrderUniqueIdentifier]])),"")</f>
        <v>LONGSHORT</v>
      </c>
    </row>
    <row r="3209" spans="1:37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>
        <f>_xlfn.XLOOKUP(MIS[[#This Row],[TRADING SYMBOL]],[1]Sheet1!$D:$D,[1]Sheet1!$C:$C)</f>
        <v>9.25</v>
      </c>
      <c r="AE3209">
        <f>MIS[[#This Row],[OrderAverageTradedPrice]]*MIS[[#This Row],[OrderQuantity]]</f>
        <v>817.5</v>
      </c>
      <c r="AF3209">
        <f>MIS[[#This Row],[LTP]]*MIS[[#This Row],[OrderQuantity]]</f>
        <v>693.75</v>
      </c>
      <c r="AG3209">
        <f>IF(MIS[[#This Row],[OrderSide]]="SELL",MIS[[#This Row],[VALUE]]-MIS[[#This Row],[LIVE_VALUE]],MIS[[#This Row],[LIVE_VALUE]]-MIS[[#This Row],[VALUE]])</f>
        <v>-123.75</v>
      </c>
      <c r="AH3209" t="str" cm="1">
        <f t="array" ref="AH3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9" t="str">
        <f>MIS[[#This Row],[TRADING SYMBOL]]</f>
        <v>NIFTY2552223750PE</v>
      </c>
      <c r="AJ3209" t="str">
        <f>IF(RIGHT(MIS[[#This Row],[Main/Hedge]],4)="MAIN","MAIN","HEDGE")</f>
        <v>HEDGE</v>
      </c>
      <c r="AK3209" t="str" cm="1">
        <f t="array" ref="AK3209">_xlfn._xlws.FILTER(Table4[Column1],ISNUMBER(SEARCH(Table4[Column1],MIS[[#This Row],[OrderUniqueIdentifier]])),"")</f>
        <v>LONGSHORT</v>
      </c>
    </row>
    <row r="3210" spans="1:37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>
        <f>_xlfn.XLOOKUP(MIS[[#This Row],[TRADING SYMBOL]],[1]Sheet1!$D:$D,[1]Sheet1!$C:$C)</f>
        <v>16</v>
      </c>
      <c r="AE3210">
        <f>MIS[[#This Row],[OrderAverageTradedPrice]]*MIS[[#This Row],[OrderQuantity]]</f>
        <v>1050</v>
      </c>
      <c r="AF3210">
        <f>MIS[[#This Row],[LTP]]*MIS[[#This Row],[OrderQuantity]]</f>
        <v>640</v>
      </c>
      <c r="AG3210">
        <f>IF(MIS[[#This Row],[OrderSide]]="SELL",MIS[[#This Row],[VALUE]]-MIS[[#This Row],[LIVE_VALUE]],MIS[[#This Row],[LIVE_VALUE]]-MIS[[#This Row],[VALUE]])</f>
        <v>-410</v>
      </c>
      <c r="AH3210" t="str" cm="1">
        <f t="array" ref="AH3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0" t="str">
        <f>MIS[[#This Row],[TRADING SYMBOL]]</f>
        <v>SENSEX2552084900CE</v>
      </c>
      <c r="AJ3210" t="str">
        <f>IF(RIGHT(MIS[[#This Row],[Main/Hedge]],4)="MAIN","MAIN","HEDGE")</f>
        <v>HEDGE</v>
      </c>
      <c r="AK3210" t="str" cm="1">
        <f t="array" ref="AK3210">_xlfn._xlws.FILTER(Table4[Column1],ISNUMBER(SEARCH(Table4[Column1],MIS[[#This Row],[OrderUniqueIdentifier]])),"")</f>
        <v>LONGSHORT</v>
      </c>
    </row>
    <row r="3211" spans="1:37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>
        <f>_xlfn.XLOOKUP(MIS[[#This Row],[TRADING SYMBOL]],[1]Sheet1!$D:$D,[1]Sheet1!$C:$C)</f>
        <v>16</v>
      </c>
      <c r="AE3211">
        <f>MIS[[#This Row],[OrderAverageTradedPrice]]*MIS[[#This Row],[OrderQuantity]]</f>
        <v>7609.9999999999918</v>
      </c>
      <c r="AF3211">
        <f>MIS[[#This Row],[LTP]]*MIS[[#This Row],[OrderQuantity]]</f>
        <v>4480</v>
      </c>
      <c r="AG3211">
        <f>IF(MIS[[#This Row],[OrderSide]]="SELL",MIS[[#This Row],[VALUE]]-MIS[[#This Row],[LIVE_VALUE]],MIS[[#This Row],[LIVE_VALUE]]-MIS[[#This Row],[VALUE]])</f>
        <v>-3129.9999999999918</v>
      </c>
      <c r="AH3211" t="str" cm="1">
        <f t="array" ref="AH3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1" t="str">
        <f>MIS[[#This Row],[TRADING SYMBOL]]</f>
        <v>SENSEX2552084900CE</v>
      </c>
      <c r="AJ3211" t="str">
        <f>IF(RIGHT(MIS[[#This Row],[Main/Hedge]],4)="MAIN","MAIN","HEDGE")</f>
        <v>HEDGE</v>
      </c>
      <c r="AK3211" t="str" cm="1">
        <f t="array" ref="AK3211">_xlfn._xlws.FILTER(Table4[Column1],ISNUMBER(SEARCH(Table4[Column1],MIS[[#This Row],[OrderUniqueIdentifier]])),"")</f>
        <v>LONGSHORT</v>
      </c>
    </row>
    <row r="3212" spans="1:37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>
        <f>_xlfn.XLOOKUP(MIS[[#This Row],[TRADING SYMBOL]],[1]Sheet1!$D:$D,[1]Sheet1!$C:$C)</f>
        <v>9.25</v>
      </c>
      <c r="AE3212">
        <f>MIS[[#This Row],[OrderAverageTradedPrice]]*MIS[[#This Row],[OrderQuantity]]</f>
        <v>817.5</v>
      </c>
      <c r="AF3212">
        <f>MIS[[#This Row],[LTP]]*MIS[[#This Row],[OrderQuantity]]</f>
        <v>693.75</v>
      </c>
      <c r="AG3212">
        <f>IF(MIS[[#This Row],[OrderSide]]="SELL",MIS[[#This Row],[VALUE]]-MIS[[#This Row],[LIVE_VALUE]],MIS[[#This Row],[LIVE_VALUE]]-MIS[[#This Row],[VALUE]])</f>
        <v>-123.75</v>
      </c>
      <c r="AH3212" t="str" cm="1">
        <f t="array" ref="AH3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2" t="str">
        <f>MIS[[#This Row],[TRADING SYMBOL]]</f>
        <v>NIFTY2552223750PE</v>
      </c>
      <c r="AJ3212" t="str">
        <f>IF(RIGHT(MIS[[#This Row],[Main/Hedge]],4)="MAIN","MAIN","HEDGE")</f>
        <v>HEDGE</v>
      </c>
      <c r="AK3212" t="str" cm="1">
        <f t="array" ref="AK3212">_xlfn._xlws.FILTER(Table4[Column1],ISNUMBER(SEARCH(Table4[Column1],MIS[[#This Row],[OrderUniqueIdentifier]])),"")</f>
        <v>LONGSHORT</v>
      </c>
    </row>
    <row r="3213" spans="1:37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>
        <f>_xlfn.XLOOKUP(MIS[[#This Row],[TRADING SYMBOL]],[1]Sheet1!$D:$D,[1]Sheet1!$C:$C)</f>
        <v>16</v>
      </c>
      <c r="AE3213">
        <f>MIS[[#This Row],[OrderAverageTradedPrice]]*MIS[[#This Row],[OrderQuantity]]</f>
        <v>2155</v>
      </c>
      <c r="AF3213">
        <f>MIS[[#This Row],[LTP]]*MIS[[#This Row],[OrderQuantity]]</f>
        <v>1280</v>
      </c>
      <c r="AG3213">
        <f>IF(MIS[[#This Row],[OrderSide]]="SELL",MIS[[#This Row],[VALUE]]-MIS[[#This Row],[LIVE_VALUE]],MIS[[#This Row],[LIVE_VALUE]]-MIS[[#This Row],[VALUE]])</f>
        <v>-875</v>
      </c>
      <c r="AH3213" t="str" cm="1">
        <f t="array" ref="AH3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3" t="str">
        <f>MIS[[#This Row],[TRADING SYMBOL]]</f>
        <v>SENSEX2552084900CE</v>
      </c>
      <c r="AJ3213" t="str">
        <f>IF(RIGHT(MIS[[#This Row],[Main/Hedge]],4)="MAIN","MAIN","HEDGE")</f>
        <v>HEDGE</v>
      </c>
      <c r="AK3213" t="str" cm="1">
        <f t="array" ref="AK3213">_xlfn._xlws.FILTER(Table4[Column1],ISNUMBER(SEARCH(Table4[Column1],MIS[[#This Row],[OrderUniqueIdentifier]])),"")</f>
        <v>LONGSHORT</v>
      </c>
    </row>
    <row r="3214" spans="1:37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>
        <f>_xlfn.XLOOKUP(MIS[[#This Row],[TRADING SYMBOL]],[1]Sheet1!$D:$D,[1]Sheet1!$C:$C)</f>
        <v>9.25</v>
      </c>
      <c r="AE3214">
        <f>MIS[[#This Row],[OrderAverageTradedPrice]]*MIS[[#This Row],[OrderQuantity]]</f>
        <v>7391.2499999999991</v>
      </c>
      <c r="AF3214">
        <f>MIS[[#This Row],[LTP]]*MIS[[#This Row],[OrderQuantity]]</f>
        <v>6243.75</v>
      </c>
      <c r="AG3214">
        <f>IF(MIS[[#This Row],[OrderSide]]="SELL",MIS[[#This Row],[VALUE]]-MIS[[#This Row],[LIVE_VALUE]],MIS[[#This Row],[LIVE_VALUE]]-MIS[[#This Row],[VALUE]])</f>
        <v>-1147.4999999999991</v>
      </c>
      <c r="AH3214" t="str" cm="1">
        <f t="array" ref="AH3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4" t="str">
        <f>MIS[[#This Row],[TRADING SYMBOL]]</f>
        <v>NIFTY2552223750PE</v>
      </c>
      <c r="AJ3214" t="str">
        <f>IF(RIGHT(MIS[[#This Row],[Main/Hedge]],4)="MAIN","MAIN","HEDGE")</f>
        <v>HEDGE</v>
      </c>
      <c r="AK3214" t="str" cm="1">
        <f t="array" ref="AK3214">_xlfn._xlws.FILTER(Table4[Column1],ISNUMBER(SEARCH(Table4[Column1],MIS[[#This Row],[OrderUniqueIdentifier]])),"")</f>
        <v>LONGSHORT</v>
      </c>
    </row>
    <row r="3215" spans="1:37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>
        <f>_xlfn.XLOOKUP(MIS[[#This Row],[TRADING SYMBOL]],[1]Sheet1!$D:$D,[1]Sheet1!$C:$C)</f>
        <v>16</v>
      </c>
      <c r="AE3215">
        <f>MIS[[#This Row],[OrderAverageTradedPrice]]*MIS[[#This Row],[OrderQuantity]]</f>
        <v>7385.9999999999927</v>
      </c>
      <c r="AF3215">
        <f>MIS[[#This Row],[LTP]]*MIS[[#This Row],[OrderQuantity]]</f>
        <v>4480</v>
      </c>
      <c r="AG3215">
        <f>IF(MIS[[#This Row],[OrderSide]]="SELL",MIS[[#This Row],[VALUE]]-MIS[[#This Row],[LIVE_VALUE]],MIS[[#This Row],[LIVE_VALUE]]-MIS[[#This Row],[VALUE]])</f>
        <v>-2905.9999999999927</v>
      </c>
      <c r="AH3215" t="str" cm="1">
        <f t="array" ref="AH3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5" t="str">
        <f>MIS[[#This Row],[TRADING SYMBOL]]</f>
        <v>SENSEX2552084900CE</v>
      </c>
      <c r="AJ3215" t="str">
        <f>IF(RIGHT(MIS[[#This Row],[Main/Hedge]],4)="MAIN","MAIN","HEDGE")</f>
        <v>HEDGE</v>
      </c>
      <c r="AK3215" t="str" cm="1">
        <f t="array" ref="AK3215">_xlfn._xlws.FILTER(Table4[Column1],ISNUMBER(SEARCH(Table4[Column1],MIS[[#This Row],[OrderUniqueIdentifier]])),"")</f>
        <v>LONGSHORT</v>
      </c>
    </row>
    <row r="3216" spans="1:37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>
        <f>_xlfn.XLOOKUP(MIS[[#This Row],[TRADING SYMBOL]],[1]Sheet1!$D:$D,[1]Sheet1!$C:$C)</f>
        <v>9.25</v>
      </c>
      <c r="AE3216">
        <f>MIS[[#This Row],[OrderAverageTradedPrice]]*MIS[[#This Row],[OrderQuantity]]</f>
        <v>817.5</v>
      </c>
      <c r="AF3216">
        <f>MIS[[#This Row],[LTP]]*MIS[[#This Row],[OrderQuantity]]</f>
        <v>693.75</v>
      </c>
      <c r="AG3216">
        <f>IF(MIS[[#This Row],[OrderSide]]="SELL",MIS[[#This Row],[VALUE]]-MIS[[#This Row],[LIVE_VALUE]],MIS[[#This Row],[LIVE_VALUE]]-MIS[[#This Row],[VALUE]])</f>
        <v>-123.75</v>
      </c>
      <c r="AH3216" t="str" cm="1">
        <f t="array" ref="AH3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6" t="str">
        <f>MIS[[#This Row],[TRADING SYMBOL]]</f>
        <v>NIFTY2552223750PE</v>
      </c>
      <c r="AJ3216" t="str">
        <f>IF(RIGHT(MIS[[#This Row],[Main/Hedge]],4)="MAIN","MAIN","HEDGE")</f>
        <v>HEDGE</v>
      </c>
      <c r="AK3216" t="str" cm="1">
        <f t="array" ref="AK3216">_xlfn._xlws.FILTER(Table4[Column1],ISNUMBER(SEARCH(Table4[Column1],MIS[[#This Row],[OrderUniqueIdentifier]])),"")</f>
        <v>LONGSHORT</v>
      </c>
    </row>
    <row r="3217" spans="1:37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>
        <f>_xlfn.XLOOKUP(MIS[[#This Row],[TRADING SYMBOL]],[1]Sheet1!$D:$D,[1]Sheet1!$C:$C)</f>
        <v>16</v>
      </c>
      <c r="AE3217">
        <f>MIS[[#This Row],[OrderAverageTradedPrice]]*MIS[[#This Row],[OrderQuantity]]</f>
        <v>1078</v>
      </c>
      <c r="AF3217">
        <f>MIS[[#This Row],[LTP]]*MIS[[#This Row],[OrderQuantity]]</f>
        <v>640</v>
      </c>
      <c r="AG3217">
        <f>IF(MIS[[#This Row],[OrderSide]]="SELL",MIS[[#This Row],[VALUE]]-MIS[[#This Row],[LIVE_VALUE]],MIS[[#This Row],[LIVE_VALUE]]-MIS[[#This Row],[VALUE]])</f>
        <v>-438</v>
      </c>
      <c r="AH3217" t="str" cm="1">
        <f t="array" ref="AH3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7" t="str">
        <f>MIS[[#This Row],[TRADING SYMBOL]]</f>
        <v>SENSEX2552084900CE</v>
      </c>
      <c r="AJ3217" t="str">
        <f>IF(RIGHT(MIS[[#This Row],[Main/Hedge]],4)="MAIN","MAIN","HEDGE")</f>
        <v>HEDGE</v>
      </c>
      <c r="AK3217" t="str" cm="1">
        <f t="array" ref="AK3217">_xlfn._xlws.FILTER(Table4[Column1],ISNUMBER(SEARCH(Table4[Column1],MIS[[#This Row],[OrderUniqueIdentifier]])),"")</f>
        <v>LONGSHORT</v>
      </c>
    </row>
    <row r="3218" spans="1:37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>
        <f>_xlfn.XLOOKUP(MIS[[#This Row],[TRADING SYMBOL]],[1]Sheet1!$D:$D,[1]Sheet1!$C:$C)</f>
        <v>16</v>
      </c>
      <c r="AE3218">
        <f>MIS[[#This Row],[OrderAverageTradedPrice]]*MIS[[#This Row],[OrderQuantity]]</f>
        <v>1052</v>
      </c>
      <c r="AF3218">
        <f>MIS[[#This Row],[LTP]]*MIS[[#This Row],[OrderQuantity]]</f>
        <v>640</v>
      </c>
      <c r="AG3218">
        <f>IF(MIS[[#This Row],[OrderSide]]="SELL",MIS[[#This Row],[VALUE]]-MIS[[#This Row],[LIVE_VALUE]],MIS[[#This Row],[LIVE_VALUE]]-MIS[[#This Row],[VALUE]])</f>
        <v>-412</v>
      </c>
      <c r="AH3218" t="str" cm="1">
        <f t="array" ref="AH3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8" t="str">
        <f>MIS[[#This Row],[TRADING SYMBOL]]</f>
        <v>SENSEX2552084900CE</v>
      </c>
      <c r="AJ3218" t="str">
        <f>IF(RIGHT(MIS[[#This Row],[Main/Hedge]],4)="MAIN","MAIN","HEDGE")</f>
        <v>HEDGE</v>
      </c>
      <c r="AK3218" t="str" cm="1">
        <f t="array" ref="AK3218">_xlfn._xlws.FILTER(Table4[Column1],ISNUMBER(SEARCH(Table4[Column1],MIS[[#This Row],[OrderUniqueIdentifier]])),"")</f>
        <v>LONGSHORT</v>
      </c>
    </row>
    <row r="3219" spans="1:37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>
        <f>_xlfn.XLOOKUP(MIS[[#This Row],[TRADING SYMBOL]],[1]Sheet1!$D:$D,[1]Sheet1!$C:$C)</f>
        <v>9.25</v>
      </c>
      <c r="AE3219">
        <f>MIS[[#This Row],[OrderAverageTradedPrice]]*MIS[[#This Row],[OrderQuantity]]</f>
        <v>821.25</v>
      </c>
      <c r="AF3219">
        <f>MIS[[#This Row],[LTP]]*MIS[[#This Row],[OrderQuantity]]</f>
        <v>693.75</v>
      </c>
      <c r="AG3219">
        <f>IF(MIS[[#This Row],[OrderSide]]="SELL",MIS[[#This Row],[VALUE]]-MIS[[#This Row],[LIVE_VALUE]],MIS[[#This Row],[LIVE_VALUE]]-MIS[[#This Row],[VALUE]])</f>
        <v>-127.5</v>
      </c>
      <c r="AH3219" t="str" cm="1">
        <f t="array" ref="AH3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9" t="str">
        <f>MIS[[#This Row],[TRADING SYMBOL]]</f>
        <v>NIFTY2552223750PE</v>
      </c>
      <c r="AJ3219" t="str">
        <f>IF(RIGHT(MIS[[#This Row],[Main/Hedge]],4)="MAIN","MAIN","HEDGE")</f>
        <v>HEDGE</v>
      </c>
      <c r="AK3219" t="str" cm="1">
        <f t="array" ref="AK3219">_xlfn._xlws.FILTER(Table4[Column1],ISNUMBER(SEARCH(Table4[Column1],MIS[[#This Row],[OrderUniqueIdentifier]])),"")</f>
        <v>LONGSHORT</v>
      </c>
    </row>
    <row r="3220" spans="1:37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>
        <f>_xlfn.XLOOKUP(MIS[[#This Row],[TRADING SYMBOL]],[1]Sheet1!$D:$D,[1]Sheet1!$C:$C)</f>
        <v>16</v>
      </c>
      <c r="AE3220">
        <f>MIS[[#This Row],[OrderAverageTradedPrice]]*MIS[[#This Row],[OrderQuantity]]</f>
        <v>1068</v>
      </c>
      <c r="AF3220">
        <f>MIS[[#This Row],[LTP]]*MIS[[#This Row],[OrderQuantity]]</f>
        <v>640</v>
      </c>
      <c r="AG3220">
        <f>IF(MIS[[#This Row],[OrderSide]]="SELL",MIS[[#This Row],[VALUE]]-MIS[[#This Row],[LIVE_VALUE]],MIS[[#This Row],[LIVE_VALUE]]-MIS[[#This Row],[VALUE]])</f>
        <v>-428</v>
      </c>
      <c r="AH3220" t="str" cm="1">
        <f t="array" ref="AH3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0" t="str">
        <f>MIS[[#This Row],[TRADING SYMBOL]]</f>
        <v>SENSEX2552084900CE</v>
      </c>
      <c r="AJ3220" t="str">
        <f>IF(RIGHT(MIS[[#This Row],[Main/Hedge]],4)="MAIN","MAIN","HEDGE")</f>
        <v>HEDGE</v>
      </c>
      <c r="AK3220" t="str" cm="1">
        <f t="array" ref="AK3220">_xlfn._xlws.FILTER(Table4[Column1],ISNUMBER(SEARCH(Table4[Column1],MIS[[#This Row],[OrderUniqueIdentifier]])),"")</f>
        <v>LONGSHORT</v>
      </c>
    </row>
    <row r="3221" spans="1:37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>
        <f>_xlfn.XLOOKUP(MIS[[#This Row],[TRADING SYMBOL]],[1]Sheet1!$D:$D,[1]Sheet1!$C:$C)</f>
        <v>9.25</v>
      </c>
      <c r="AE3221">
        <f>MIS[[#This Row],[OrderAverageTradedPrice]]*MIS[[#This Row],[OrderQuantity]]</f>
        <v>7357.5</v>
      </c>
      <c r="AF3221">
        <f>MIS[[#This Row],[LTP]]*MIS[[#This Row],[OrderQuantity]]</f>
        <v>6243.75</v>
      </c>
      <c r="AG3221">
        <f>IF(MIS[[#This Row],[OrderSide]]="SELL",MIS[[#This Row],[VALUE]]-MIS[[#This Row],[LIVE_VALUE]],MIS[[#This Row],[LIVE_VALUE]]-MIS[[#This Row],[VALUE]])</f>
        <v>-1113.75</v>
      </c>
      <c r="AH3221" t="str" cm="1">
        <f t="array" ref="AH3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1" t="str">
        <f>MIS[[#This Row],[TRADING SYMBOL]]</f>
        <v>NIFTY2552223750PE</v>
      </c>
      <c r="AJ3221" t="str">
        <f>IF(RIGHT(MIS[[#This Row],[Main/Hedge]],4)="MAIN","MAIN","HEDGE")</f>
        <v>HEDGE</v>
      </c>
      <c r="AK3221" t="str" cm="1">
        <f t="array" ref="AK3221">_xlfn._xlws.FILTER(Table4[Column1],ISNUMBER(SEARCH(Table4[Column1],MIS[[#This Row],[OrderUniqueIdentifier]])),"")</f>
        <v>LONGSHORT</v>
      </c>
    </row>
    <row r="3222" spans="1:37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>
        <f>_xlfn.XLOOKUP(MIS[[#This Row],[TRADING SYMBOL]],[1]Sheet1!$D:$D,[1]Sheet1!$C:$C)</f>
        <v>9.25</v>
      </c>
      <c r="AE3222">
        <f>MIS[[#This Row],[OrderAverageTradedPrice]]*MIS[[#This Row],[OrderQuantity]]</f>
        <v>821.25</v>
      </c>
      <c r="AF3222">
        <f>MIS[[#This Row],[LTP]]*MIS[[#This Row],[OrderQuantity]]</f>
        <v>693.75</v>
      </c>
      <c r="AG3222">
        <f>IF(MIS[[#This Row],[OrderSide]]="SELL",MIS[[#This Row],[VALUE]]-MIS[[#This Row],[LIVE_VALUE]],MIS[[#This Row],[LIVE_VALUE]]-MIS[[#This Row],[VALUE]])</f>
        <v>-127.5</v>
      </c>
      <c r="AH3222" t="str" cm="1">
        <f t="array" ref="AH3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2" t="str">
        <f>MIS[[#This Row],[TRADING SYMBOL]]</f>
        <v>NIFTY2552223750PE</v>
      </c>
      <c r="AJ3222" t="str">
        <f>IF(RIGHT(MIS[[#This Row],[Main/Hedge]],4)="MAIN","MAIN","HEDGE")</f>
        <v>HEDGE</v>
      </c>
      <c r="AK3222" t="str" cm="1">
        <f t="array" ref="AK3222">_xlfn._xlws.FILTER(Table4[Column1],ISNUMBER(SEARCH(Table4[Column1],MIS[[#This Row],[OrderUniqueIdentifier]])),"")</f>
        <v>LONGSHORT</v>
      </c>
    </row>
    <row r="3223" spans="1:37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>
        <f>_xlfn.XLOOKUP(MIS[[#This Row],[TRADING SYMBOL]],[1]Sheet1!$D:$D,[1]Sheet1!$C:$C)</f>
        <v>9.25</v>
      </c>
      <c r="AE3223">
        <f>MIS[[#This Row],[OrderAverageTradedPrice]]*MIS[[#This Row],[OrderQuantity]]</f>
        <v>6540</v>
      </c>
      <c r="AF3223">
        <f>MIS[[#This Row],[LTP]]*MIS[[#This Row],[OrderQuantity]]</f>
        <v>5550</v>
      </c>
      <c r="AG3223">
        <f>IF(MIS[[#This Row],[OrderSide]]="SELL",MIS[[#This Row],[VALUE]]-MIS[[#This Row],[LIVE_VALUE]],MIS[[#This Row],[LIVE_VALUE]]-MIS[[#This Row],[VALUE]])</f>
        <v>-990</v>
      </c>
      <c r="AH3223" t="str" cm="1">
        <f t="array" ref="AH3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3" t="str">
        <f>MIS[[#This Row],[TRADING SYMBOL]]</f>
        <v>NIFTY2552223750PE</v>
      </c>
      <c r="AJ3223" t="str">
        <f>IF(RIGHT(MIS[[#This Row],[Main/Hedge]],4)="MAIN","MAIN","HEDGE")</f>
        <v>HEDGE</v>
      </c>
      <c r="AK3223" t="str" cm="1">
        <f t="array" ref="AK3223">_xlfn._xlws.FILTER(Table4[Column1],ISNUMBER(SEARCH(Table4[Column1],MIS[[#This Row],[OrderUniqueIdentifier]])),"")</f>
        <v>LONGSHORT</v>
      </c>
    </row>
    <row r="3224" spans="1:37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>
        <f>_xlfn.XLOOKUP(MIS[[#This Row],[TRADING SYMBOL]],[1]Sheet1!$D:$D,[1]Sheet1!$C:$C)</f>
        <v>9.25</v>
      </c>
      <c r="AE3224">
        <f>MIS[[#This Row],[OrderAverageTradedPrice]]*MIS[[#This Row],[OrderQuantity]]</f>
        <v>5748.75</v>
      </c>
      <c r="AF3224">
        <f>MIS[[#This Row],[LTP]]*MIS[[#This Row],[OrderQuantity]]</f>
        <v>4856.25</v>
      </c>
      <c r="AG3224">
        <f>IF(MIS[[#This Row],[OrderSide]]="SELL",MIS[[#This Row],[VALUE]]-MIS[[#This Row],[LIVE_VALUE]],MIS[[#This Row],[LIVE_VALUE]]-MIS[[#This Row],[VALUE]])</f>
        <v>-892.5</v>
      </c>
      <c r="AH3224" t="str" cm="1">
        <f t="array" ref="AH3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4" t="str">
        <f>MIS[[#This Row],[TRADING SYMBOL]]</f>
        <v>NIFTY2552223750PE</v>
      </c>
      <c r="AJ3224" t="str">
        <f>IF(RIGHT(MIS[[#This Row],[Main/Hedge]],4)="MAIN","MAIN","HEDGE")</f>
        <v>HEDGE</v>
      </c>
      <c r="AK3224" t="str" cm="1">
        <f t="array" ref="AK3224">_xlfn._xlws.FILTER(Table4[Column1],ISNUMBER(SEARCH(Table4[Column1],MIS[[#This Row],[OrderUniqueIdentifier]])),"")</f>
        <v>LONGSHORT</v>
      </c>
    </row>
    <row r="3225" spans="1:37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>
        <f>_xlfn.XLOOKUP(MIS[[#This Row],[TRADING SYMBOL]],[1]Sheet1!$D:$D,[1]Sheet1!$C:$C)</f>
        <v>16</v>
      </c>
      <c r="AE3225">
        <f>MIS[[#This Row],[OrderAverageTradedPrice]]*MIS[[#This Row],[OrderQuantity]]</f>
        <v>5806.99999999999</v>
      </c>
      <c r="AF3225">
        <f>MIS[[#This Row],[LTP]]*MIS[[#This Row],[OrderQuantity]]</f>
        <v>3520</v>
      </c>
      <c r="AG3225">
        <f>IF(MIS[[#This Row],[OrderSide]]="SELL",MIS[[#This Row],[VALUE]]-MIS[[#This Row],[LIVE_VALUE]],MIS[[#This Row],[LIVE_VALUE]]-MIS[[#This Row],[VALUE]])</f>
        <v>-2286.99999999999</v>
      </c>
      <c r="AH3225" t="str" cm="1">
        <f t="array" ref="AH3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5" t="str">
        <f>MIS[[#This Row],[TRADING SYMBOL]]</f>
        <v>SENSEX2552084900CE</v>
      </c>
      <c r="AJ3225" t="str">
        <f>IF(RIGHT(MIS[[#This Row],[Main/Hedge]],4)="MAIN","MAIN","HEDGE")</f>
        <v>HEDGE</v>
      </c>
      <c r="AK3225" t="str" cm="1">
        <f t="array" ref="AK3225">_xlfn._xlws.FILTER(Table4[Column1],ISNUMBER(SEARCH(Table4[Column1],MIS[[#This Row],[OrderUniqueIdentifier]])),"")</f>
        <v>LONGSHORT</v>
      </c>
    </row>
    <row r="3226" spans="1:37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>
        <f>_xlfn.XLOOKUP(MIS[[#This Row],[TRADING SYMBOL]],[1]Sheet1!$D:$D,[1]Sheet1!$C:$C)</f>
        <v>9.25</v>
      </c>
      <c r="AE3226">
        <f>MIS[[#This Row],[OrderAverageTradedPrice]]*MIS[[#This Row],[OrderQuantity]]</f>
        <v>4905</v>
      </c>
      <c r="AF3226">
        <f>MIS[[#This Row],[LTP]]*MIS[[#This Row],[OrderQuantity]]</f>
        <v>4162.5</v>
      </c>
      <c r="AG3226">
        <f>IF(MIS[[#This Row],[OrderSide]]="SELL",MIS[[#This Row],[VALUE]]-MIS[[#This Row],[LIVE_VALUE]],MIS[[#This Row],[LIVE_VALUE]]-MIS[[#This Row],[VALUE]])</f>
        <v>-742.5</v>
      </c>
      <c r="AH3226" t="str" cm="1">
        <f t="array" ref="AH3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6" t="str">
        <f>MIS[[#This Row],[TRADING SYMBOL]]</f>
        <v>NIFTY2552223750PE</v>
      </c>
      <c r="AJ3226" t="str">
        <f>IF(RIGHT(MIS[[#This Row],[Main/Hedge]],4)="MAIN","MAIN","HEDGE")</f>
        <v>HEDGE</v>
      </c>
      <c r="AK3226" t="str" cm="1">
        <f t="array" ref="AK3226">_xlfn._xlws.FILTER(Table4[Column1],ISNUMBER(SEARCH(Table4[Column1],MIS[[#This Row],[OrderUniqueIdentifier]])),"")</f>
        <v>LONGSHORT</v>
      </c>
    </row>
    <row r="3227" spans="1:37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>
        <f>_xlfn.XLOOKUP(MIS[[#This Row],[TRADING SYMBOL]],[1]Sheet1!$D:$D,[1]Sheet1!$C:$C)</f>
        <v>16</v>
      </c>
      <c r="AE3227">
        <f>MIS[[#This Row],[OrderAverageTradedPrice]]*MIS[[#This Row],[OrderQuantity]]</f>
        <v>5395</v>
      </c>
      <c r="AF3227">
        <f>MIS[[#This Row],[LTP]]*MIS[[#This Row],[OrderQuantity]]</f>
        <v>3200</v>
      </c>
      <c r="AG3227">
        <f>IF(MIS[[#This Row],[OrderSide]]="SELL",MIS[[#This Row],[VALUE]]-MIS[[#This Row],[LIVE_VALUE]],MIS[[#This Row],[LIVE_VALUE]]-MIS[[#This Row],[VALUE]])</f>
        <v>-2195</v>
      </c>
      <c r="AH3227" t="str" cm="1">
        <f t="array" ref="AH3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7" t="str">
        <f>MIS[[#This Row],[TRADING SYMBOL]]</f>
        <v>SENSEX2552084900CE</v>
      </c>
      <c r="AJ3227" t="str">
        <f>IF(RIGHT(MIS[[#This Row],[Main/Hedge]],4)="MAIN","MAIN","HEDGE")</f>
        <v>HEDGE</v>
      </c>
      <c r="AK3227" t="str" cm="1">
        <f t="array" ref="AK3227">_xlfn._xlws.FILTER(Table4[Column1],ISNUMBER(SEARCH(Table4[Column1],MIS[[#This Row],[OrderUniqueIdentifier]])),"")</f>
        <v>LONGSHORT</v>
      </c>
    </row>
    <row r="3228" spans="1:37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>
        <f>_xlfn.XLOOKUP(MIS[[#This Row],[TRADING SYMBOL]],[1]Sheet1!$D:$D,[1]Sheet1!$C:$C)</f>
        <v>16</v>
      </c>
      <c r="AE3228">
        <f>MIS[[#This Row],[OrderAverageTradedPrice]]*MIS[[#This Row],[OrderQuantity]]</f>
        <v>1068</v>
      </c>
      <c r="AF3228">
        <f>MIS[[#This Row],[LTP]]*MIS[[#This Row],[OrderQuantity]]</f>
        <v>640</v>
      </c>
      <c r="AG3228">
        <f>IF(MIS[[#This Row],[OrderSide]]="SELL",MIS[[#This Row],[VALUE]]-MIS[[#This Row],[LIVE_VALUE]],MIS[[#This Row],[LIVE_VALUE]]-MIS[[#This Row],[VALUE]])</f>
        <v>-428</v>
      </c>
      <c r="AH3228" t="str" cm="1">
        <f t="array" ref="AH3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8" t="str">
        <f>MIS[[#This Row],[TRADING SYMBOL]]</f>
        <v>SENSEX2552084900CE</v>
      </c>
      <c r="AJ3228" t="str">
        <f>IF(RIGHT(MIS[[#This Row],[Main/Hedge]],4)="MAIN","MAIN","HEDGE")</f>
        <v>HEDGE</v>
      </c>
      <c r="AK3228" t="str" cm="1">
        <f t="array" ref="AK3228">_xlfn._xlws.FILTER(Table4[Column1],ISNUMBER(SEARCH(Table4[Column1],MIS[[#This Row],[OrderUniqueIdentifier]])),"")</f>
        <v>LONGSHORT</v>
      </c>
    </row>
    <row r="3229" spans="1:37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>
        <f>_xlfn.XLOOKUP(MIS[[#This Row],[TRADING SYMBOL]],[1]Sheet1!$D:$D,[1]Sheet1!$C:$C)</f>
        <v>9.25</v>
      </c>
      <c r="AE3229">
        <f>MIS[[#This Row],[OrderAverageTradedPrice]]*MIS[[#This Row],[OrderQuantity]]</f>
        <v>817.5</v>
      </c>
      <c r="AF3229">
        <f>MIS[[#This Row],[LTP]]*MIS[[#This Row],[OrderQuantity]]</f>
        <v>693.75</v>
      </c>
      <c r="AG3229">
        <f>IF(MIS[[#This Row],[OrderSide]]="SELL",MIS[[#This Row],[VALUE]]-MIS[[#This Row],[LIVE_VALUE]],MIS[[#This Row],[LIVE_VALUE]]-MIS[[#This Row],[VALUE]])</f>
        <v>-123.75</v>
      </c>
      <c r="AH3229" t="str" cm="1">
        <f t="array" ref="AH3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9" t="str">
        <f>MIS[[#This Row],[TRADING SYMBOL]]</f>
        <v>NIFTY2552223750PE</v>
      </c>
      <c r="AJ3229" t="str">
        <f>IF(RIGHT(MIS[[#This Row],[Main/Hedge]],4)="MAIN","MAIN","HEDGE")</f>
        <v>HEDGE</v>
      </c>
      <c r="AK3229" t="str" cm="1">
        <f t="array" ref="AK3229">_xlfn._xlws.FILTER(Table4[Column1],ISNUMBER(SEARCH(Table4[Column1],MIS[[#This Row],[OrderUniqueIdentifier]])),"")</f>
        <v>LONGSHORT</v>
      </c>
    </row>
    <row r="3230" spans="1:37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>
        <f>_xlfn.XLOOKUP(MIS[[#This Row],[TRADING SYMBOL]],[1]Sheet1!$D:$D,[1]Sheet1!$C:$C)</f>
        <v>16</v>
      </c>
      <c r="AE3230">
        <f>MIS[[#This Row],[OrderAverageTradedPrice]]*MIS[[#This Row],[OrderQuantity]]</f>
        <v>1087</v>
      </c>
      <c r="AF3230">
        <f>MIS[[#This Row],[LTP]]*MIS[[#This Row],[OrderQuantity]]</f>
        <v>640</v>
      </c>
      <c r="AG3230">
        <f>IF(MIS[[#This Row],[OrderSide]]="SELL",MIS[[#This Row],[VALUE]]-MIS[[#This Row],[LIVE_VALUE]],MIS[[#This Row],[LIVE_VALUE]]-MIS[[#This Row],[VALUE]])</f>
        <v>-447</v>
      </c>
      <c r="AH3230" t="str" cm="1">
        <f t="array" ref="AH3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0" t="str">
        <f>MIS[[#This Row],[TRADING SYMBOL]]</f>
        <v>SENSEX2552084900CE</v>
      </c>
      <c r="AJ3230" t="str">
        <f>IF(RIGHT(MIS[[#This Row],[Main/Hedge]],4)="MAIN","MAIN","HEDGE")</f>
        <v>HEDGE</v>
      </c>
      <c r="AK3230" t="str" cm="1">
        <f t="array" ref="AK3230">_xlfn._xlws.FILTER(Table4[Column1],ISNUMBER(SEARCH(Table4[Column1],MIS[[#This Row],[OrderUniqueIdentifier]])),"")</f>
        <v>LONGSHORT</v>
      </c>
    </row>
    <row r="3231" spans="1:37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>
        <f>_xlfn.XLOOKUP(MIS[[#This Row],[TRADING SYMBOL]],[1]Sheet1!$D:$D,[1]Sheet1!$C:$C)</f>
        <v>9.25</v>
      </c>
      <c r="AE3231">
        <f>MIS[[#This Row],[OrderAverageTradedPrice]]*MIS[[#This Row],[OrderQuantity]]</f>
        <v>7323.75</v>
      </c>
      <c r="AF3231">
        <f>MIS[[#This Row],[LTP]]*MIS[[#This Row],[OrderQuantity]]</f>
        <v>6243.75</v>
      </c>
      <c r="AG3231">
        <f>IF(MIS[[#This Row],[OrderSide]]="SELL",MIS[[#This Row],[VALUE]]-MIS[[#This Row],[LIVE_VALUE]],MIS[[#This Row],[LIVE_VALUE]]-MIS[[#This Row],[VALUE]])</f>
        <v>-1080</v>
      </c>
      <c r="AH3231" t="str" cm="1">
        <f t="array" ref="AH3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1" t="str">
        <f>MIS[[#This Row],[TRADING SYMBOL]]</f>
        <v>NIFTY2552223750PE</v>
      </c>
      <c r="AJ3231" t="str">
        <f>IF(RIGHT(MIS[[#This Row],[Main/Hedge]],4)="MAIN","MAIN","HEDGE")</f>
        <v>HEDGE</v>
      </c>
      <c r="AK3231" t="str" cm="1">
        <f t="array" ref="AK3231">_xlfn._xlws.FILTER(Table4[Column1],ISNUMBER(SEARCH(Table4[Column1],MIS[[#This Row],[OrderUniqueIdentifier]])),"")</f>
        <v>LONGSHORT</v>
      </c>
    </row>
    <row r="3232" spans="1:37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>
        <f>_xlfn.XLOOKUP(MIS[[#This Row],[TRADING SYMBOL]],[1]Sheet1!$D:$D,[1]Sheet1!$C:$C)</f>
        <v>16</v>
      </c>
      <c r="AE3232">
        <f>MIS[[#This Row],[OrderAverageTradedPrice]]*MIS[[#This Row],[OrderQuantity]]</f>
        <v>540</v>
      </c>
      <c r="AF3232">
        <f>MIS[[#This Row],[LTP]]*MIS[[#This Row],[OrderQuantity]]</f>
        <v>320</v>
      </c>
      <c r="AG3232">
        <f>IF(MIS[[#This Row],[OrderSide]]="SELL",MIS[[#This Row],[VALUE]]-MIS[[#This Row],[LIVE_VALUE]],MIS[[#This Row],[LIVE_VALUE]]-MIS[[#This Row],[VALUE]])</f>
        <v>-220</v>
      </c>
      <c r="AH3232" t="str" cm="1">
        <f t="array" ref="AH3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2" t="str">
        <f>MIS[[#This Row],[TRADING SYMBOL]]</f>
        <v>SENSEX2552084900CE</v>
      </c>
      <c r="AJ3232" t="str">
        <f>IF(RIGHT(MIS[[#This Row],[Main/Hedge]],4)="MAIN","MAIN","HEDGE")</f>
        <v>HEDGE</v>
      </c>
      <c r="AK3232" t="str" cm="1">
        <f t="array" ref="AK3232">_xlfn._xlws.FILTER(Table4[Column1],ISNUMBER(SEARCH(Table4[Column1],MIS[[#This Row],[OrderUniqueIdentifier]])),"")</f>
        <v>LONGSHORT</v>
      </c>
    </row>
    <row r="3233" spans="1:37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>
        <f>_xlfn.XLOOKUP(MIS[[#This Row],[TRADING SYMBOL]],[1]Sheet1!$D:$D,[1]Sheet1!$C:$C)</f>
        <v>9.25</v>
      </c>
      <c r="AE3233">
        <f>MIS[[#This Row],[OrderAverageTradedPrice]]*MIS[[#This Row],[OrderQuantity]]</f>
        <v>1620</v>
      </c>
      <c r="AF3233">
        <f>MIS[[#This Row],[LTP]]*MIS[[#This Row],[OrderQuantity]]</f>
        <v>1387.5</v>
      </c>
      <c r="AG3233">
        <f>IF(MIS[[#This Row],[OrderSide]]="SELL",MIS[[#This Row],[VALUE]]-MIS[[#This Row],[LIVE_VALUE]],MIS[[#This Row],[LIVE_VALUE]]-MIS[[#This Row],[VALUE]])</f>
        <v>-232.5</v>
      </c>
      <c r="AH3233" t="str" cm="1">
        <f t="array" ref="AH3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3" t="str">
        <f>MIS[[#This Row],[TRADING SYMBOL]]</f>
        <v>NIFTY2552223750PE</v>
      </c>
      <c r="AJ3233" t="str">
        <f>IF(RIGHT(MIS[[#This Row],[Main/Hedge]],4)="MAIN","MAIN","HEDGE")</f>
        <v>HEDGE</v>
      </c>
      <c r="AK3233" t="str" cm="1">
        <f t="array" ref="AK3233">_xlfn._xlws.FILTER(Table4[Column1],ISNUMBER(SEARCH(Table4[Column1],MIS[[#This Row],[OrderUniqueIdentifier]])),"")</f>
        <v>LONGSHORT</v>
      </c>
    </row>
    <row r="3234" spans="1:37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>
        <f>_xlfn.XLOOKUP(MIS[[#This Row],[TRADING SYMBOL]],[1]Sheet1!$D:$D,[1]Sheet1!$C:$C)</f>
        <v>16</v>
      </c>
      <c r="AE3234">
        <f>MIS[[#This Row],[OrderAverageTradedPrice]]*MIS[[#This Row],[OrderQuantity]]</f>
        <v>3710</v>
      </c>
      <c r="AF3234">
        <f>MIS[[#This Row],[LTP]]*MIS[[#This Row],[OrderQuantity]]</f>
        <v>2240</v>
      </c>
      <c r="AG3234">
        <f>IF(MIS[[#This Row],[OrderSide]]="SELL",MIS[[#This Row],[VALUE]]-MIS[[#This Row],[LIVE_VALUE]],MIS[[#This Row],[LIVE_VALUE]]-MIS[[#This Row],[VALUE]])</f>
        <v>-1470</v>
      </c>
      <c r="AH3234" t="str" cm="1">
        <f t="array" ref="AH3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4" t="str">
        <f>MIS[[#This Row],[TRADING SYMBOL]]</f>
        <v>SENSEX2552084900CE</v>
      </c>
      <c r="AJ3234" t="str">
        <f>IF(RIGHT(MIS[[#This Row],[Main/Hedge]],4)="MAIN","MAIN","HEDGE")</f>
        <v>HEDGE</v>
      </c>
      <c r="AK3234" t="str" cm="1">
        <f t="array" ref="AK3234">_xlfn._xlws.FILTER(Table4[Column1],ISNUMBER(SEARCH(Table4[Column1],MIS[[#This Row],[OrderUniqueIdentifier]])),"")</f>
        <v>LONGSHORT</v>
      </c>
    </row>
    <row r="3235" spans="1:37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>
        <f>_xlfn.XLOOKUP(MIS[[#This Row],[TRADING SYMBOL]],[1]Sheet1!$D:$D,[1]Sheet1!$C:$C)</f>
        <v>9.25</v>
      </c>
      <c r="AE3235">
        <f>MIS[[#This Row],[OrderAverageTradedPrice]]*MIS[[#This Row],[OrderQuantity]]</f>
        <v>4050.0000000000005</v>
      </c>
      <c r="AF3235">
        <f>MIS[[#This Row],[LTP]]*MIS[[#This Row],[OrderQuantity]]</f>
        <v>3468.75</v>
      </c>
      <c r="AG3235">
        <f>IF(MIS[[#This Row],[OrderSide]]="SELL",MIS[[#This Row],[VALUE]]-MIS[[#This Row],[LIVE_VALUE]],MIS[[#This Row],[LIVE_VALUE]]-MIS[[#This Row],[VALUE]])</f>
        <v>-581.25000000000045</v>
      </c>
      <c r="AH3235" t="str" cm="1">
        <f t="array" ref="AH3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5" t="str">
        <f>MIS[[#This Row],[TRADING SYMBOL]]</f>
        <v>NIFTY2552223750PE</v>
      </c>
      <c r="AJ3235" t="str">
        <f>IF(RIGHT(MIS[[#This Row],[Main/Hedge]],4)="MAIN","MAIN","HEDGE")</f>
        <v>HEDGE</v>
      </c>
      <c r="AK3235" t="str" cm="1">
        <f t="array" ref="AK3235">_xlfn._xlws.FILTER(Table4[Column1],ISNUMBER(SEARCH(Table4[Column1],MIS[[#This Row],[OrderUniqueIdentifier]])),"")</f>
        <v>LONGSHORT</v>
      </c>
    </row>
    <row r="3236" spans="1:37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>
        <f>_xlfn.XLOOKUP(MIS[[#This Row],[TRADING SYMBOL]],[1]Sheet1!$D:$D,[1]Sheet1!$C:$C)</f>
        <v>16</v>
      </c>
      <c r="AE3236">
        <f>MIS[[#This Row],[OrderAverageTradedPrice]]*MIS[[#This Row],[OrderQuantity]]</f>
        <v>3731.9999999999923</v>
      </c>
      <c r="AF3236">
        <f>MIS[[#This Row],[LTP]]*MIS[[#This Row],[OrderQuantity]]</f>
        <v>2240</v>
      </c>
      <c r="AG3236">
        <f>IF(MIS[[#This Row],[OrderSide]]="SELL",MIS[[#This Row],[VALUE]]-MIS[[#This Row],[LIVE_VALUE]],MIS[[#This Row],[LIVE_VALUE]]-MIS[[#This Row],[VALUE]])</f>
        <v>-1491.9999999999923</v>
      </c>
      <c r="AH3236" t="str" cm="1">
        <f t="array" ref="AH3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6" t="str">
        <f>MIS[[#This Row],[TRADING SYMBOL]]</f>
        <v>SENSEX2552084900CE</v>
      </c>
      <c r="AJ3236" t="str">
        <f>IF(RIGHT(MIS[[#This Row],[Main/Hedge]],4)="MAIN","MAIN","HEDGE")</f>
        <v>HEDGE</v>
      </c>
      <c r="AK3236" t="str" cm="1">
        <f t="array" ref="AK3236">_xlfn._xlws.FILTER(Table4[Column1],ISNUMBER(SEARCH(Table4[Column1],MIS[[#This Row],[OrderUniqueIdentifier]])),"")</f>
        <v>LONGSHORT</v>
      </c>
    </row>
    <row r="3237" spans="1:37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>
        <f>_xlfn.XLOOKUP(MIS[[#This Row],[TRADING SYMBOL]],[1]Sheet1!$D:$D,[1]Sheet1!$C:$C)</f>
        <v>16</v>
      </c>
      <c r="AE3237">
        <f>MIS[[#This Row],[OrderAverageTradedPrice]]*MIS[[#This Row],[OrderQuantity]]</f>
        <v>528</v>
      </c>
      <c r="AF3237">
        <f>MIS[[#This Row],[LTP]]*MIS[[#This Row],[OrderQuantity]]</f>
        <v>320</v>
      </c>
      <c r="AG3237">
        <f>IF(MIS[[#This Row],[OrderSide]]="SELL",MIS[[#This Row],[VALUE]]-MIS[[#This Row],[LIVE_VALUE]],MIS[[#This Row],[LIVE_VALUE]]-MIS[[#This Row],[VALUE]])</f>
        <v>-208</v>
      </c>
      <c r="AH3237" t="str" cm="1">
        <f t="array" ref="AH3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7" t="str">
        <f>MIS[[#This Row],[TRADING SYMBOL]]</f>
        <v>SENSEX2552084900CE</v>
      </c>
      <c r="AJ3237" t="str">
        <f>IF(RIGHT(MIS[[#This Row],[Main/Hedge]],4)="MAIN","MAIN","HEDGE")</f>
        <v>HEDGE</v>
      </c>
      <c r="AK3237" t="str" cm="1">
        <f t="array" ref="AK3237">_xlfn._xlws.FILTER(Table4[Column1],ISNUMBER(SEARCH(Table4[Column1],MIS[[#This Row],[OrderUniqueIdentifier]])),"")</f>
        <v>LONGSHORT</v>
      </c>
    </row>
    <row r="3238" spans="1:37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>
        <f>_xlfn.XLOOKUP(MIS[[#This Row],[TRADING SYMBOL]],[1]Sheet1!$D:$D,[1]Sheet1!$C:$C)</f>
        <v>16</v>
      </c>
      <c r="AE3238">
        <f>MIS[[#This Row],[OrderAverageTradedPrice]]*MIS[[#This Row],[OrderQuantity]]</f>
        <v>1076</v>
      </c>
      <c r="AF3238">
        <f>MIS[[#This Row],[LTP]]*MIS[[#This Row],[OrderQuantity]]</f>
        <v>640</v>
      </c>
      <c r="AG3238">
        <f>IF(MIS[[#This Row],[OrderSide]]="SELL",MIS[[#This Row],[VALUE]]-MIS[[#This Row],[LIVE_VALUE]],MIS[[#This Row],[LIVE_VALUE]]-MIS[[#This Row],[VALUE]])</f>
        <v>-436</v>
      </c>
      <c r="AH3238" t="str" cm="1">
        <f t="array" ref="AH3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8" t="str">
        <f>MIS[[#This Row],[TRADING SYMBOL]]</f>
        <v>SENSEX2552084900CE</v>
      </c>
      <c r="AJ3238" t="str">
        <f>IF(RIGHT(MIS[[#This Row],[Main/Hedge]],4)="MAIN","MAIN","HEDGE")</f>
        <v>HEDGE</v>
      </c>
      <c r="AK3238" t="str" cm="1">
        <f t="array" ref="AK3238">_xlfn._xlws.FILTER(Table4[Column1],ISNUMBER(SEARCH(Table4[Column1],MIS[[#This Row],[OrderUniqueIdentifier]])),"")</f>
        <v>LONGSHORT</v>
      </c>
    </row>
    <row r="3239" spans="1:37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>
        <f>_xlfn.XLOOKUP(MIS[[#This Row],[TRADING SYMBOL]],[1]Sheet1!$D:$D,[1]Sheet1!$C:$C)</f>
        <v>9.25</v>
      </c>
      <c r="AE3239">
        <f>MIS[[#This Row],[OrderAverageTradedPrice]]*MIS[[#This Row],[OrderQuantity]]</f>
        <v>813.75</v>
      </c>
      <c r="AF3239">
        <f>MIS[[#This Row],[LTP]]*MIS[[#This Row],[OrderQuantity]]</f>
        <v>693.75</v>
      </c>
      <c r="AG3239">
        <f>IF(MIS[[#This Row],[OrderSide]]="SELL",MIS[[#This Row],[VALUE]]-MIS[[#This Row],[LIVE_VALUE]],MIS[[#This Row],[LIVE_VALUE]]-MIS[[#This Row],[VALUE]])</f>
        <v>-120</v>
      </c>
      <c r="AH3239" t="str" cm="1">
        <f t="array" ref="AH3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9" t="str">
        <f>MIS[[#This Row],[TRADING SYMBOL]]</f>
        <v>NIFTY2552223750PE</v>
      </c>
      <c r="AJ3239" t="str">
        <f>IF(RIGHT(MIS[[#This Row],[Main/Hedge]],4)="MAIN","MAIN","HEDGE")</f>
        <v>HEDGE</v>
      </c>
      <c r="AK3239" t="str" cm="1">
        <f t="array" ref="AK3239">_xlfn._xlws.FILTER(Table4[Column1],ISNUMBER(SEARCH(Table4[Column1],MIS[[#This Row],[OrderUniqueIdentifier]])),"")</f>
        <v>LONGSHORT</v>
      </c>
    </row>
    <row r="3240" spans="1:37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>
        <f>_xlfn.XLOOKUP(MIS[[#This Row],[TRADING SYMBOL]],[1]Sheet1!$D:$D,[1]Sheet1!$C:$C)</f>
        <v>16</v>
      </c>
      <c r="AE3240">
        <f>MIS[[#This Row],[OrderAverageTradedPrice]]*MIS[[#This Row],[OrderQuantity]]</f>
        <v>527</v>
      </c>
      <c r="AF3240">
        <f>MIS[[#This Row],[LTP]]*MIS[[#This Row],[OrderQuantity]]</f>
        <v>320</v>
      </c>
      <c r="AG3240">
        <f>IF(MIS[[#This Row],[OrderSide]]="SELL",MIS[[#This Row],[VALUE]]-MIS[[#This Row],[LIVE_VALUE]],MIS[[#This Row],[LIVE_VALUE]]-MIS[[#This Row],[VALUE]])</f>
        <v>-207</v>
      </c>
      <c r="AH3240" t="str" cm="1">
        <f t="array" ref="AH3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0" t="str">
        <f>MIS[[#This Row],[TRADING SYMBOL]]</f>
        <v>SENSEX2552084900CE</v>
      </c>
      <c r="AJ3240" t="str">
        <f>IF(RIGHT(MIS[[#This Row],[Main/Hedge]],4)="MAIN","MAIN","HEDGE")</f>
        <v>HEDGE</v>
      </c>
      <c r="AK3240" t="str" cm="1">
        <f t="array" ref="AK3240">_xlfn._xlws.FILTER(Table4[Column1],ISNUMBER(SEARCH(Table4[Column1],MIS[[#This Row],[OrderUniqueIdentifier]])),"")</f>
        <v>LONGSHORT</v>
      </c>
    </row>
    <row r="3241" spans="1:37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>
        <f>_xlfn.XLOOKUP(MIS[[#This Row],[TRADING SYMBOL]],[1]Sheet1!$D:$D,[1]Sheet1!$C:$C)</f>
        <v>16</v>
      </c>
      <c r="AE3241">
        <f>MIS[[#This Row],[OrderAverageTradedPrice]]*MIS[[#This Row],[OrderQuantity]]</f>
        <v>538</v>
      </c>
      <c r="AF3241">
        <f>MIS[[#This Row],[LTP]]*MIS[[#This Row],[OrderQuantity]]</f>
        <v>320</v>
      </c>
      <c r="AG3241">
        <f>IF(MIS[[#This Row],[OrderSide]]="SELL",MIS[[#This Row],[VALUE]]-MIS[[#This Row],[LIVE_VALUE]],MIS[[#This Row],[LIVE_VALUE]]-MIS[[#This Row],[VALUE]])</f>
        <v>-218</v>
      </c>
      <c r="AH3241" t="str" cm="1">
        <f t="array" ref="AH3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1" t="str">
        <f>MIS[[#This Row],[TRADING SYMBOL]]</f>
        <v>SENSEX2552084900CE</v>
      </c>
      <c r="AJ3241" t="str">
        <f>IF(RIGHT(MIS[[#This Row],[Main/Hedge]],4)="MAIN","MAIN","HEDGE")</f>
        <v>HEDGE</v>
      </c>
      <c r="AK3241" t="str" cm="1">
        <f t="array" ref="AK3241">_xlfn._xlws.FILTER(Table4[Column1],ISNUMBER(SEARCH(Table4[Column1],MIS[[#This Row],[OrderUniqueIdentifier]])),"")</f>
        <v>LONGSHORT</v>
      </c>
    </row>
    <row r="3242" spans="1:37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>
        <f>_xlfn.XLOOKUP(MIS[[#This Row],[TRADING SYMBOL]],[1]Sheet1!$D:$D,[1]Sheet1!$C:$C)</f>
        <v>9.25</v>
      </c>
      <c r="AE3242">
        <f>MIS[[#This Row],[OrderAverageTradedPrice]]*MIS[[#This Row],[OrderQuantity]]</f>
        <v>810</v>
      </c>
      <c r="AF3242">
        <f>MIS[[#This Row],[LTP]]*MIS[[#This Row],[OrderQuantity]]</f>
        <v>693.75</v>
      </c>
      <c r="AG3242">
        <f>IF(MIS[[#This Row],[OrderSide]]="SELL",MIS[[#This Row],[VALUE]]-MIS[[#This Row],[LIVE_VALUE]],MIS[[#This Row],[LIVE_VALUE]]-MIS[[#This Row],[VALUE]])</f>
        <v>-116.25</v>
      </c>
      <c r="AH3242" t="str" cm="1">
        <f t="array" ref="AH3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2" t="str">
        <f>MIS[[#This Row],[TRADING SYMBOL]]</f>
        <v>NIFTY2552223750PE</v>
      </c>
      <c r="AJ3242" t="str">
        <f>IF(RIGHT(MIS[[#This Row],[Main/Hedge]],4)="MAIN","MAIN","HEDGE")</f>
        <v>HEDGE</v>
      </c>
      <c r="AK3242" t="str" cm="1">
        <f t="array" ref="AK3242">_xlfn._xlws.FILTER(Table4[Column1],ISNUMBER(SEARCH(Table4[Column1],MIS[[#This Row],[OrderUniqueIdentifier]])),"")</f>
        <v>LONGSHORT</v>
      </c>
    </row>
    <row r="3243" spans="1:37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>
        <f>_xlfn.XLOOKUP(MIS[[#This Row],[TRADING SYMBOL]],[1]Sheet1!$D:$D,[1]Sheet1!$C:$C)</f>
        <v>16</v>
      </c>
      <c r="AE3243">
        <f>MIS[[#This Row],[OrderAverageTradedPrice]]*MIS[[#This Row],[OrderQuantity]]</f>
        <v>2699</v>
      </c>
      <c r="AF3243">
        <f>MIS[[#This Row],[LTP]]*MIS[[#This Row],[OrderQuantity]]</f>
        <v>1600</v>
      </c>
      <c r="AG3243">
        <f>IF(MIS[[#This Row],[OrderSide]]="SELL",MIS[[#This Row],[VALUE]]-MIS[[#This Row],[LIVE_VALUE]],MIS[[#This Row],[LIVE_VALUE]]-MIS[[#This Row],[VALUE]])</f>
        <v>-1099</v>
      </c>
      <c r="AH3243" t="str" cm="1">
        <f t="array" ref="AH3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3" t="str">
        <f>MIS[[#This Row],[TRADING SYMBOL]]</f>
        <v>SENSEX2552084900CE</v>
      </c>
      <c r="AJ3243" t="str">
        <f>IF(RIGHT(MIS[[#This Row],[Main/Hedge]],4)="MAIN","MAIN","HEDGE")</f>
        <v>HEDGE</v>
      </c>
      <c r="AK3243" t="str" cm="1">
        <f t="array" ref="AK3243">_xlfn._xlws.FILTER(Table4[Column1],ISNUMBER(SEARCH(Table4[Column1],MIS[[#This Row],[OrderUniqueIdentifier]])),"")</f>
        <v>LONGSHORT</v>
      </c>
    </row>
    <row r="3244" spans="1:37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>
        <f>_xlfn.XLOOKUP(MIS[[#This Row],[TRADING SYMBOL]],[1]Sheet1!$D:$D,[1]Sheet1!$C:$C)</f>
        <v>9.25</v>
      </c>
      <c r="AE3244">
        <f>MIS[[#This Row],[OrderAverageTradedPrice]]*MIS[[#This Row],[OrderQuantity]]</f>
        <v>3255</v>
      </c>
      <c r="AF3244">
        <f>MIS[[#This Row],[LTP]]*MIS[[#This Row],[OrderQuantity]]</f>
        <v>2775</v>
      </c>
      <c r="AG3244">
        <f>IF(MIS[[#This Row],[OrderSide]]="SELL",MIS[[#This Row],[VALUE]]-MIS[[#This Row],[LIVE_VALUE]],MIS[[#This Row],[LIVE_VALUE]]-MIS[[#This Row],[VALUE]])</f>
        <v>-480</v>
      </c>
      <c r="AH3244" t="str" cm="1">
        <f t="array" ref="AH3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4" t="str">
        <f>MIS[[#This Row],[TRADING SYMBOL]]</f>
        <v>NIFTY2552223750PE</v>
      </c>
      <c r="AJ3244" t="str">
        <f>IF(RIGHT(MIS[[#This Row],[Main/Hedge]],4)="MAIN","MAIN","HEDGE")</f>
        <v>HEDGE</v>
      </c>
      <c r="AK3244" t="str" cm="1">
        <f t="array" ref="AK3244">_xlfn._xlws.FILTER(Table4[Column1],ISNUMBER(SEARCH(Table4[Column1],MIS[[#This Row],[OrderUniqueIdentifier]])),"")</f>
        <v>LONGSHORT</v>
      </c>
    </row>
    <row r="3245" spans="1:37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>
        <f>_xlfn.XLOOKUP(MIS[[#This Row],[TRADING SYMBOL]],[1]Sheet1!$D:$D,[1]Sheet1!$C:$C)</f>
        <v>16</v>
      </c>
      <c r="AE3245">
        <f>MIS[[#This Row],[OrderAverageTradedPrice]]*MIS[[#This Row],[OrderQuantity]]</f>
        <v>2625</v>
      </c>
      <c r="AF3245">
        <f>MIS[[#This Row],[LTP]]*MIS[[#This Row],[OrderQuantity]]</f>
        <v>1600</v>
      </c>
      <c r="AG3245">
        <f>IF(MIS[[#This Row],[OrderSide]]="SELL",MIS[[#This Row],[VALUE]]-MIS[[#This Row],[LIVE_VALUE]],MIS[[#This Row],[LIVE_VALUE]]-MIS[[#This Row],[VALUE]])</f>
        <v>-1025</v>
      </c>
      <c r="AH3245" t="str" cm="1">
        <f t="array" ref="AH3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5" t="str">
        <f>MIS[[#This Row],[TRADING SYMBOL]]</f>
        <v>SENSEX2552084900CE</v>
      </c>
      <c r="AJ3245" t="str">
        <f>IF(RIGHT(MIS[[#This Row],[Main/Hedge]],4)="MAIN","MAIN","HEDGE")</f>
        <v>HEDGE</v>
      </c>
      <c r="AK3245" t="str" cm="1">
        <f t="array" ref="AK3245">_xlfn._xlws.FILTER(Table4[Column1],ISNUMBER(SEARCH(Table4[Column1],MIS[[#This Row],[OrderUniqueIdentifier]])),"")</f>
        <v>LONGSHORT</v>
      </c>
    </row>
    <row r="3246" spans="1:37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>
        <f>_xlfn.XLOOKUP(MIS[[#This Row],[TRADING SYMBOL]],[1]Sheet1!$D:$D,[1]Sheet1!$C:$C)</f>
        <v>9.25</v>
      </c>
      <c r="AE3246">
        <f>MIS[[#This Row],[OrderAverageTradedPrice]]*MIS[[#This Row],[OrderQuantity]]</f>
        <v>1627.5</v>
      </c>
      <c r="AF3246">
        <f>MIS[[#This Row],[LTP]]*MIS[[#This Row],[OrderQuantity]]</f>
        <v>1387.5</v>
      </c>
      <c r="AG3246">
        <f>IF(MIS[[#This Row],[OrderSide]]="SELL",MIS[[#This Row],[VALUE]]-MIS[[#This Row],[LIVE_VALUE]],MIS[[#This Row],[LIVE_VALUE]]-MIS[[#This Row],[VALUE]])</f>
        <v>-240</v>
      </c>
      <c r="AH3246" t="str" cm="1">
        <f t="array" ref="AH3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6" t="str">
        <f>MIS[[#This Row],[TRADING SYMBOL]]</f>
        <v>NIFTY2552223750PE</v>
      </c>
      <c r="AJ3246" t="str">
        <f>IF(RIGHT(MIS[[#This Row],[Main/Hedge]],4)="MAIN","MAIN","HEDGE")</f>
        <v>HEDGE</v>
      </c>
      <c r="AK3246" t="str" cm="1">
        <f t="array" ref="AK3246">_xlfn._xlws.FILTER(Table4[Column1],ISNUMBER(SEARCH(Table4[Column1],MIS[[#This Row],[OrderUniqueIdentifier]])),"")</f>
        <v>LONGSHORT</v>
      </c>
    </row>
    <row r="3247" spans="1:37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>
        <f>_xlfn.XLOOKUP(MIS[[#This Row],[TRADING SYMBOL]],[1]Sheet1!$D:$D,[1]Sheet1!$C:$C)</f>
        <v>16</v>
      </c>
      <c r="AE3247">
        <f>MIS[[#This Row],[OrderAverageTradedPrice]]*MIS[[#This Row],[OrderQuantity]]</f>
        <v>1597.999999999998</v>
      </c>
      <c r="AF3247">
        <f>MIS[[#This Row],[LTP]]*MIS[[#This Row],[OrderQuantity]]</f>
        <v>960</v>
      </c>
      <c r="AG3247">
        <f>IF(MIS[[#This Row],[OrderSide]]="SELL",MIS[[#This Row],[VALUE]]-MIS[[#This Row],[LIVE_VALUE]],MIS[[#This Row],[LIVE_VALUE]]-MIS[[#This Row],[VALUE]])</f>
        <v>-637.99999999999795</v>
      </c>
      <c r="AH3247" t="str" cm="1">
        <f t="array" ref="AH3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7" t="str">
        <f>MIS[[#This Row],[TRADING SYMBOL]]</f>
        <v>SENSEX2552084900CE</v>
      </c>
      <c r="AJ3247" t="str">
        <f>IF(RIGHT(MIS[[#This Row],[Main/Hedge]],4)="MAIN","MAIN","HEDGE")</f>
        <v>HEDGE</v>
      </c>
      <c r="AK3247" t="str" cm="1">
        <f t="array" ref="AK3247">_xlfn._xlws.FILTER(Table4[Column1],ISNUMBER(SEARCH(Table4[Column1],MIS[[#This Row],[OrderUniqueIdentifier]])),"")</f>
        <v>LONGSHORT</v>
      </c>
    </row>
    <row r="3248" spans="1:37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>
        <f>_xlfn.XLOOKUP(MIS[[#This Row],[TRADING SYMBOL]],[1]Sheet1!$D:$D,[1]Sheet1!$C:$C)</f>
        <v>9.25</v>
      </c>
      <c r="AE3248">
        <f>MIS[[#This Row],[OrderAverageTradedPrice]]*MIS[[#This Row],[OrderQuantity]]</f>
        <v>3255</v>
      </c>
      <c r="AF3248">
        <f>MIS[[#This Row],[LTP]]*MIS[[#This Row],[OrderQuantity]]</f>
        <v>2775</v>
      </c>
      <c r="AG3248">
        <f>IF(MIS[[#This Row],[OrderSide]]="SELL",MIS[[#This Row],[VALUE]]-MIS[[#This Row],[LIVE_VALUE]],MIS[[#This Row],[LIVE_VALUE]]-MIS[[#This Row],[VALUE]])</f>
        <v>-480</v>
      </c>
      <c r="AH3248" t="str" cm="1">
        <f t="array" ref="AH3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8" t="str">
        <f>MIS[[#This Row],[TRADING SYMBOL]]</f>
        <v>NIFTY2552223750PE</v>
      </c>
      <c r="AJ3248" t="str">
        <f>IF(RIGHT(MIS[[#This Row],[Main/Hedge]],4)="MAIN","MAIN","HEDGE")</f>
        <v>HEDGE</v>
      </c>
      <c r="AK3248" t="str" cm="1">
        <f t="array" ref="AK3248">_xlfn._xlws.FILTER(Table4[Column1],ISNUMBER(SEARCH(Table4[Column1],MIS[[#This Row],[OrderUniqueIdentifier]])),"")</f>
        <v>LONGSHORT</v>
      </c>
    </row>
    <row r="3249" spans="1:37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>
        <f>_xlfn.XLOOKUP(MIS[[#This Row],[TRADING SYMBOL]],[1]Sheet1!$D:$D,[1]Sheet1!$C:$C)</f>
        <v>16</v>
      </c>
      <c r="AE3249">
        <f>MIS[[#This Row],[OrderAverageTradedPrice]]*MIS[[#This Row],[OrderQuantity]]</f>
        <v>526</v>
      </c>
      <c r="AF3249">
        <f>MIS[[#This Row],[LTP]]*MIS[[#This Row],[OrderQuantity]]</f>
        <v>320</v>
      </c>
      <c r="AG3249">
        <f>IF(MIS[[#This Row],[OrderSide]]="SELL",MIS[[#This Row],[VALUE]]-MIS[[#This Row],[LIVE_VALUE]],MIS[[#This Row],[LIVE_VALUE]]-MIS[[#This Row],[VALUE]])</f>
        <v>-206</v>
      </c>
      <c r="AH3249" t="str" cm="1">
        <f t="array" ref="AH3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9" t="str">
        <f>MIS[[#This Row],[TRADING SYMBOL]]</f>
        <v>SENSEX2552084900CE</v>
      </c>
      <c r="AJ3249" t="str">
        <f>IF(RIGHT(MIS[[#This Row],[Main/Hedge]],4)="MAIN","MAIN","HEDGE")</f>
        <v>HEDGE</v>
      </c>
      <c r="AK3249" t="str" cm="1">
        <f t="array" ref="AK3249">_xlfn._xlws.FILTER(Table4[Column1],ISNUMBER(SEARCH(Table4[Column1],MIS[[#This Row],[OrderUniqueIdentifier]])),"")</f>
        <v>LONGSHORT</v>
      </c>
    </row>
    <row r="3250" spans="1:37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>
        <f>_xlfn.XLOOKUP(MIS[[#This Row],[TRADING SYMBOL]],[1]Sheet1!$D:$D,[1]Sheet1!$C:$C)</f>
        <v>9.25</v>
      </c>
      <c r="AE3250">
        <f>MIS[[#This Row],[OrderAverageTradedPrice]]*MIS[[#This Row],[OrderQuantity]]</f>
        <v>810</v>
      </c>
      <c r="AF3250">
        <f>MIS[[#This Row],[LTP]]*MIS[[#This Row],[OrderQuantity]]</f>
        <v>693.75</v>
      </c>
      <c r="AG3250">
        <f>IF(MIS[[#This Row],[OrderSide]]="SELL",MIS[[#This Row],[VALUE]]-MIS[[#This Row],[LIVE_VALUE]],MIS[[#This Row],[LIVE_VALUE]]-MIS[[#This Row],[VALUE]])</f>
        <v>-116.25</v>
      </c>
      <c r="AH3250" t="str" cm="1">
        <f t="array" ref="AH3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0" t="str">
        <f>MIS[[#This Row],[TRADING SYMBOL]]</f>
        <v>NIFTY2552223750PE</v>
      </c>
      <c r="AJ3250" t="str">
        <f>IF(RIGHT(MIS[[#This Row],[Main/Hedge]],4)="MAIN","MAIN","HEDGE")</f>
        <v>HEDGE</v>
      </c>
      <c r="AK3250" t="str" cm="1">
        <f t="array" ref="AK3250">_xlfn._xlws.FILTER(Table4[Column1],ISNUMBER(SEARCH(Table4[Column1],MIS[[#This Row],[OrderUniqueIdentifier]])),"")</f>
        <v>LONGSHORT</v>
      </c>
    </row>
    <row r="3251" spans="1:37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>
        <f>_xlfn.XLOOKUP(MIS[[#This Row],[TRADING SYMBOL]],[1]Sheet1!$D:$D,[1]Sheet1!$C:$C)</f>
        <v>16</v>
      </c>
      <c r="AE3251">
        <f>MIS[[#This Row],[OrderAverageTradedPrice]]*MIS[[#This Row],[OrderQuantity]]</f>
        <v>525</v>
      </c>
      <c r="AF3251">
        <f>MIS[[#This Row],[LTP]]*MIS[[#This Row],[OrderQuantity]]</f>
        <v>320</v>
      </c>
      <c r="AG3251">
        <f>IF(MIS[[#This Row],[OrderSide]]="SELL",MIS[[#This Row],[VALUE]]-MIS[[#This Row],[LIVE_VALUE]],MIS[[#This Row],[LIVE_VALUE]]-MIS[[#This Row],[VALUE]])</f>
        <v>-205</v>
      </c>
      <c r="AH3251" t="str" cm="1">
        <f t="array" ref="AH3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1" t="str">
        <f>MIS[[#This Row],[TRADING SYMBOL]]</f>
        <v>SENSEX2552084900CE</v>
      </c>
      <c r="AJ3251" t="str">
        <f>IF(RIGHT(MIS[[#This Row],[Main/Hedge]],4)="MAIN","MAIN","HEDGE")</f>
        <v>HEDGE</v>
      </c>
      <c r="AK3251" t="str" cm="1">
        <f t="array" ref="AK3251">_xlfn._xlws.FILTER(Table4[Column1],ISNUMBER(SEARCH(Table4[Column1],MIS[[#This Row],[OrderUniqueIdentifier]])),"")</f>
        <v>LONGSHORT</v>
      </c>
    </row>
    <row r="3252" spans="1:37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>
        <f>_xlfn.XLOOKUP(MIS[[#This Row],[TRADING SYMBOL]],[1]Sheet1!$D:$D,[1]Sheet1!$C:$C)</f>
        <v>16</v>
      </c>
      <c r="AE3252">
        <f>MIS[[#This Row],[OrderAverageTradedPrice]]*MIS[[#This Row],[OrderQuantity]]</f>
        <v>1041</v>
      </c>
      <c r="AF3252">
        <f>MIS[[#This Row],[LTP]]*MIS[[#This Row],[OrderQuantity]]</f>
        <v>640</v>
      </c>
      <c r="AG3252">
        <f>IF(MIS[[#This Row],[OrderSide]]="SELL",MIS[[#This Row],[VALUE]]-MIS[[#This Row],[LIVE_VALUE]],MIS[[#This Row],[LIVE_VALUE]]-MIS[[#This Row],[VALUE]])</f>
        <v>-401</v>
      </c>
      <c r="AH3252" t="str" cm="1">
        <f t="array" ref="AH3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2" t="str">
        <f>MIS[[#This Row],[TRADING SYMBOL]]</f>
        <v>SENSEX2552084900CE</v>
      </c>
      <c r="AJ3252" t="str">
        <f>IF(RIGHT(MIS[[#This Row],[Main/Hedge]],4)="MAIN","MAIN","HEDGE")</f>
        <v>HEDGE</v>
      </c>
      <c r="AK3252" t="str" cm="1">
        <f t="array" ref="AK3252">_xlfn._xlws.FILTER(Table4[Column1],ISNUMBER(SEARCH(Table4[Column1],MIS[[#This Row],[OrderUniqueIdentifier]])),"")</f>
        <v>LONGSHORT</v>
      </c>
    </row>
    <row r="3253" spans="1:37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>
        <f>_xlfn.XLOOKUP(MIS[[#This Row],[TRADING SYMBOL]],[1]Sheet1!$D:$D,[1]Sheet1!$C:$C)</f>
        <v>9.25</v>
      </c>
      <c r="AE3253">
        <f>MIS[[#This Row],[OrderAverageTradedPrice]]*MIS[[#This Row],[OrderQuantity]]</f>
        <v>1635</v>
      </c>
      <c r="AF3253">
        <f>MIS[[#This Row],[LTP]]*MIS[[#This Row],[OrderQuantity]]</f>
        <v>1387.5</v>
      </c>
      <c r="AG3253">
        <f>IF(MIS[[#This Row],[OrderSide]]="SELL",MIS[[#This Row],[VALUE]]-MIS[[#This Row],[LIVE_VALUE]],MIS[[#This Row],[LIVE_VALUE]]-MIS[[#This Row],[VALUE]])</f>
        <v>-247.5</v>
      </c>
      <c r="AH3253" t="str" cm="1">
        <f t="array" ref="AH3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3" t="str">
        <f>MIS[[#This Row],[TRADING SYMBOL]]</f>
        <v>NIFTY2552223750PE</v>
      </c>
      <c r="AJ3253" t="str">
        <f>IF(RIGHT(MIS[[#This Row],[Main/Hedge]],4)="MAIN","MAIN","HEDGE")</f>
        <v>HEDGE</v>
      </c>
      <c r="AK3253" t="str" cm="1">
        <f t="array" ref="AK3253">_xlfn._xlws.FILTER(Table4[Column1],ISNUMBER(SEARCH(Table4[Column1],MIS[[#This Row],[OrderUniqueIdentifier]])),"")</f>
        <v>LONGSHORT</v>
      </c>
    </row>
    <row r="3254" spans="1:37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>
        <f>_xlfn.XLOOKUP(MIS[[#This Row],[TRADING SYMBOL]],[1]Sheet1!$D:$D,[1]Sheet1!$C:$C)</f>
        <v>16</v>
      </c>
      <c r="AE3254">
        <f>MIS[[#This Row],[OrderAverageTradedPrice]]*MIS[[#This Row],[OrderQuantity]]</f>
        <v>1578</v>
      </c>
      <c r="AF3254">
        <f>MIS[[#This Row],[LTP]]*MIS[[#This Row],[OrderQuantity]]</f>
        <v>960</v>
      </c>
      <c r="AG3254">
        <f>IF(MIS[[#This Row],[OrderSide]]="SELL",MIS[[#This Row],[VALUE]]-MIS[[#This Row],[LIVE_VALUE]],MIS[[#This Row],[LIVE_VALUE]]-MIS[[#This Row],[VALUE]])</f>
        <v>-618</v>
      </c>
      <c r="AH3254" t="str" cm="1">
        <f t="array" ref="AH3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4" t="str">
        <f>MIS[[#This Row],[TRADING SYMBOL]]</f>
        <v>SENSEX2552084900CE</v>
      </c>
      <c r="AJ3254" t="str">
        <f>IF(RIGHT(MIS[[#This Row],[Main/Hedge]],4)="MAIN","MAIN","HEDGE")</f>
        <v>HEDGE</v>
      </c>
      <c r="AK3254" t="str" cm="1">
        <f t="array" ref="AK3254">_xlfn._xlws.FILTER(Table4[Column1],ISNUMBER(SEARCH(Table4[Column1],MIS[[#This Row],[OrderUniqueIdentifier]])),"")</f>
        <v>LONGSHORT</v>
      </c>
    </row>
    <row r="3255" spans="1:37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>
        <f>_xlfn.XLOOKUP(MIS[[#This Row],[TRADING SYMBOL]],[1]Sheet1!$D:$D,[1]Sheet1!$C:$C)</f>
        <v>9.25</v>
      </c>
      <c r="AE3255">
        <f>MIS[[#This Row],[OrderAverageTradedPrice]]*MIS[[#This Row],[OrderQuantity]]</f>
        <v>3255</v>
      </c>
      <c r="AF3255">
        <f>MIS[[#This Row],[LTP]]*MIS[[#This Row],[OrderQuantity]]</f>
        <v>2775</v>
      </c>
      <c r="AG3255">
        <f>IF(MIS[[#This Row],[OrderSide]]="SELL",MIS[[#This Row],[VALUE]]-MIS[[#This Row],[LIVE_VALUE]],MIS[[#This Row],[LIVE_VALUE]]-MIS[[#This Row],[VALUE]])</f>
        <v>-480</v>
      </c>
      <c r="AH3255" t="str" cm="1">
        <f t="array" ref="AH3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5" t="str">
        <f>MIS[[#This Row],[TRADING SYMBOL]]</f>
        <v>NIFTY2552223750PE</v>
      </c>
      <c r="AJ3255" t="str">
        <f>IF(RIGHT(MIS[[#This Row],[Main/Hedge]],4)="MAIN","MAIN","HEDGE")</f>
        <v>HEDGE</v>
      </c>
      <c r="AK3255" t="str" cm="1">
        <f t="array" ref="AK3255">_xlfn._xlws.FILTER(Table4[Column1],ISNUMBER(SEARCH(Table4[Column1],MIS[[#This Row],[OrderUniqueIdentifier]])),"")</f>
        <v>LONGSHORT</v>
      </c>
    </row>
    <row r="3256" spans="1:37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>
        <f>_xlfn.XLOOKUP(MIS[[#This Row],[TRADING SYMBOL]],[1]Sheet1!$D:$D,[1]Sheet1!$C:$C)</f>
        <v>9.25</v>
      </c>
      <c r="AE3256">
        <f>MIS[[#This Row],[OrderAverageTradedPrice]]*MIS[[#This Row],[OrderQuantity]]</f>
        <v>3255</v>
      </c>
      <c r="AF3256">
        <f>MIS[[#This Row],[LTP]]*MIS[[#This Row],[OrderQuantity]]</f>
        <v>2775</v>
      </c>
      <c r="AG3256">
        <f>IF(MIS[[#This Row],[OrderSide]]="SELL",MIS[[#This Row],[VALUE]]-MIS[[#This Row],[LIVE_VALUE]],MIS[[#This Row],[LIVE_VALUE]]-MIS[[#This Row],[VALUE]])</f>
        <v>-480</v>
      </c>
      <c r="AH3256" t="str" cm="1">
        <f t="array" ref="AH3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6" t="str">
        <f>MIS[[#This Row],[TRADING SYMBOL]]</f>
        <v>NIFTY2552223750PE</v>
      </c>
      <c r="AJ3256" t="str">
        <f>IF(RIGHT(MIS[[#This Row],[Main/Hedge]],4)="MAIN","MAIN","HEDGE")</f>
        <v>HEDGE</v>
      </c>
      <c r="AK3256" t="str" cm="1">
        <f t="array" ref="AK3256">_xlfn._xlws.FILTER(Table4[Column1],ISNUMBER(SEARCH(Table4[Column1],MIS[[#This Row],[OrderUniqueIdentifier]])),"")</f>
        <v>LONGSHORT</v>
      </c>
    </row>
    <row r="3257" spans="1:37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>
        <f>_xlfn.XLOOKUP(MIS[[#This Row],[TRADING SYMBOL]],[1]Sheet1!$D:$D,[1]Sheet1!$C:$C)</f>
        <v>16</v>
      </c>
      <c r="AE3257">
        <f>MIS[[#This Row],[OrderAverageTradedPrice]]*MIS[[#This Row],[OrderQuantity]]</f>
        <v>3135</v>
      </c>
      <c r="AF3257">
        <f>MIS[[#This Row],[LTP]]*MIS[[#This Row],[OrderQuantity]]</f>
        <v>1920</v>
      </c>
      <c r="AG3257">
        <f>IF(MIS[[#This Row],[OrderSide]]="SELL",MIS[[#This Row],[VALUE]]-MIS[[#This Row],[LIVE_VALUE]],MIS[[#This Row],[LIVE_VALUE]]-MIS[[#This Row],[VALUE]])</f>
        <v>-1215</v>
      </c>
      <c r="AH3257" t="str" cm="1">
        <f t="array" ref="AH3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7" t="str">
        <f>MIS[[#This Row],[TRADING SYMBOL]]</f>
        <v>SENSEX2552084900CE</v>
      </c>
      <c r="AJ3257" t="str">
        <f>IF(RIGHT(MIS[[#This Row],[Main/Hedge]],4)="MAIN","MAIN","HEDGE")</f>
        <v>HEDGE</v>
      </c>
      <c r="AK3257" t="str" cm="1">
        <f t="array" ref="AK3257">_xlfn._xlws.FILTER(Table4[Column1],ISNUMBER(SEARCH(Table4[Column1],MIS[[#This Row],[OrderUniqueIdentifier]])),"")</f>
        <v>LONGSHORT</v>
      </c>
    </row>
    <row r="3258" spans="1:37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>
        <f>_xlfn.XLOOKUP(MIS[[#This Row],[TRADING SYMBOL]],[1]Sheet1!$D:$D,[1]Sheet1!$C:$C)</f>
        <v>9.25</v>
      </c>
      <c r="AE3258">
        <f>MIS[[#This Row],[OrderAverageTradedPrice]]*MIS[[#This Row],[OrderQuantity]]</f>
        <v>813.75</v>
      </c>
      <c r="AF3258">
        <f>MIS[[#This Row],[LTP]]*MIS[[#This Row],[OrderQuantity]]</f>
        <v>693.75</v>
      </c>
      <c r="AG3258">
        <f>IF(MIS[[#This Row],[OrderSide]]="SELL",MIS[[#This Row],[VALUE]]-MIS[[#This Row],[LIVE_VALUE]],MIS[[#This Row],[LIVE_VALUE]]-MIS[[#This Row],[VALUE]])</f>
        <v>-120</v>
      </c>
      <c r="AH3258" t="str" cm="1">
        <f t="array" ref="AH3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8" t="str">
        <f>MIS[[#This Row],[TRADING SYMBOL]]</f>
        <v>NIFTY2552223750PE</v>
      </c>
      <c r="AJ3258" t="str">
        <f>IF(RIGHT(MIS[[#This Row],[Main/Hedge]],4)="MAIN","MAIN","HEDGE")</f>
        <v>HEDGE</v>
      </c>
      <c r="AK3258" t="str" cm="1">
        <f t="array" ref="AK3258">_xlfn._xlws.FILTER(Table4[Column1],ISNUMBER(SEARCH(Table4[Column1],MIS[[#This Row],[OrderUniqueIdentifier]])),"")</f>
        <v>LONGSHORT</v>
      </c>
    </row>
    <row r="3259" spans="1:37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>
        <f>_xlfn.XLOOKUP(MIS[[#This Row],[TRADING SYMBOL]],[1]Sheet1!$D:$D,[1]Sheet1!$C:$C)</f>
        <v>9.25</v>
      </c>
      <c r="AE3259">
        <f>MIS[[#This Row],[OrderAverageTradedPrice]]*MIS[[#This Row],[OrderQuantity]]</f>
        <v>817.5</v>
      </c>
      <c r="AF3259">
        <f>MIS[[#This Row],[LTP]]*MIS[[#This Row],[OrderQuantity]]</f>
        <v>693.75</v>
      </c>
      <c r="AG3259">
        <f>IF(MIS[[#This Row],[OrderSide]]="SELL",MIS[[#This Row],[VALUE]]-MIS[[#This Row],[LIVE_VALUE]],MIS[[#This Row],[LIVE_VALUE]]-MIS[[#This Row],[VALUE]])</f>
        <v>-123.75</v>
      </c>
      <c r="AH3259" t="str" cm="1">
        <f t="array" ref="AH3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9" t="str">
        <f>MIS[[#This Row],[TRADING SYMBOL]]</f>
        <v>NIFTY2552223750PE</v>
      </c>
      <c r="AJ3259" t="str">
        <f>IF(RIGHT(MIS[[#This Row],[Main/Hedge]],4)="MAIN","MAIN","HEDGE")</f>
        <v>HEDGE</v>
      </c>
      <c r="AK3259" t="str" cm="1">
        <f t="array" ref="AK3259">_xlfn._xlws.FILTER(Table4[Column1],ISNUMBER(SEARCH(Table4[Column1],MIS[[#This Row],[OrderUniqueIdentifier]])),"")</f>
        <v>LONGSHORT</v>
      </c>
    </row>
    <row r="3260" spans="1:37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>
        <f>_xlfn.XLOOKUP(MIS[[#This Row],[TRADING SYMBOL]],[1]Sheet1!$D:$D,[1]Sheet1!$C:$C)</f>
        <v>9.25</v>
      </c>
      <c r="AE3260">
        <f>MIS[[#This Row],[OrderAverageTradedPrice]]*MIS[[#This Row],[OrderQuantity]]</f>
        <v>810</v>
      </c>
      <c r="AF3260">
        <f>MIS[[#This Row],[LTP]]*MIS[[#This Row],[OrderQuantity]]</f>
        <v>693.75</v>
      </c>
      <c r="AG3260">
        <f>IF(MIS[[#This Row],[OrderSide]]="SELL",MIS[[#This Row],[VALUE]]-MIS[[#This Row],[LIVE_VALUE]],MIS[[#This Row],[LIVE_VALUE]]-MIS[[#This Row],[VALUE]])</f>
        <v>-116.25</v>
      </c>
      <c r="AH3260" t="str" cm="1">
        <f t="array" ref="AH3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0" t="str">
        <f>MIS[[#This Row],[TRADING SYMBOL]]</f>
        <v>NIFTY2552223750PE</v>
      </c>
      <c r="AJ3260" t="str">
        <f>IF(RIGHT(MIS[[#This Row],[Main/Hedge]],4)="MAIN","MAIN","HEDGE")</f>
        <v>HEDGE</v>
      </c>
      <c r="AK3260" t="str" cm="1">
        <f t="array" ref="AK3260">_xlfn._xlws.FILTER(Table4[Column1],ISNUMBER(SEARCH(Table4[Column1],MIS[[#This Row],[OrderUniqueIdentifier]])),"")</f>
        <v>LONGSHORT</v>
      </c>
    </row>
    <row r="3261" spans="1:37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>
        <f>_xlfn.XLOOKUP(MIS[[#This Row],[TRADING SYMBOL]],[1]Sheet1!$D:$D,[1]Sheet1!$C:$C)</f>
        <v>16</v>
      </c>
      <c r="AE3261">
        <f>MIS[[#This Row],[OrderAverageTradedPrice]]*MIS[[#This Row],[OrderQuantity]]</f>
        <v>1006</v>
      </c>
      <c r="AF3261">
        <f>MIS[[#This Row],[LTP]]*MIS[[#This Row],[OrderQuantity]]</f>
        <v>640</v>
      </c>
      <c r="AG3261">
        <f>IF(MIS[[#This Row],[OrderSide]]="SELL",MIS[[#This Row],[VALUE]]-MIS[[#This Row],[LIVE_VALUE]],MIS[[#This Row],[LIVE_VALUE]]-MIS[[#This Row],[VALUE]])</f>
        <v>-366</v>
      </c>
      <c r="AH3261" t="str" cm="1">
        <f t="array" ref="AH3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1" t="str">
        <f>MIS[[#This Row],[TRADING SYMBOL]]</f>
        <v>SENSEX2552084900CE</v>
      </c>
      <c r="AJ3261" t="str">
        <f>IF(RIGHT(MIS[[#This Row],[Main/Hedge]],4)="MAIN","MAIN","HEDGE")</f>
        <v>HEDGE</v>
      </c>
      <c r="AK3261" t="str" cm="1">
        <f t="array" ref="AK3261">_xlfn._xlws.FILTER(Table4[Column1],ISNUMBER(SEARCH(Table4[Column1],MIS[[#This Row],[OrderUniqueIdentifier]])),"")</f>
        <v>LONGSHORT</v>
      </c>
    </row>
    <row r="3262" spans="1:37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>
        <f>_xlfn.XLOOKUP(MIS[[#This Row],[TRADING SYMBOL]],[1]Sheet1!$D:$D,[1]Sheet1!$C:$C)</f>
        <v>16</v>
      </c>
      <c r="AE3262">
        <f>MIS[[#This Row],[OrderAverageTradedPrice]]*MIS[[#This Row],[OrderQuantity]]</f>
        <v>1011</v>
      </c>
      <c r="AF3262">
        <f>MIS[[#This Row],[LTP]]*MIS[[#This Row],[OrderQuantity]]</f>
        <v>640</v>
      </c>
      <c r="AG3262">
        <f>IF(MIS[[#This Row],[OrderSide]]="SELL",MIS[[#This Row],[VALUE]]-MIS[[#This Row],[LIVE_VALUE]],MIS[[#This Row],[LIVE_VALUE]]-MIS[[#This Row],[VALUE]])</f>
        <v>-371</v>
      </c>
      <c r="AH3262" t="str" cm="1">
        <f t="array" ref="AH3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2" t="str">
        <f>MIS[[#This Row],[TRADING SYMBOL]]</f>
        <v>SENSEX2552084900CE</v>
      </c>
      <c r="AJ3262" t="str">
        <f>IF(RIGHT(MIS[[#This Row],[Main/Hedge]],4)="MAIN","MAIN","HEDGE")</f>
        <v>HEDGE</v>
      </c>
      <c r="AK3262" t="str" cm="1">
        <f t="array" ref="AK3262">_xlfn._xlws.FILTER(Table4[Column1],ISNUMBER(SEARCH(Table4[Column1],MIS[[#This Row],[OrderUniqueIdentifier]])),"")</f>
        <v>LONGSHORT</v>
      </c>
    </row>
    <row r="3263" spans="1:37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>
        <f>_xlfn.XLOOKUP(MIS[[#This Row],[TRADING SYMBOL]],[1]Sheet1!$D:$D,[1]Sheet1!$C:$C)</f>
        <v>16</v>
      </c>
      <c r="AE3263">
        <f>MIS[[#This Row],[OrderAverageTradedPrice]]*MIS[[#This Row],[OrderQuantity]]</f>
        <v>4042</v>
      </c>
      <c r="AF3263">
        <f>MIS[[#This Row],[LTP]]*MIS[[#This Row],[OrderQuantity]]</f>
        <v>2560</v>
      </c>
      <c r="AG3263">
        <f>IF(MIS[[#This Row],[OrderSide]]="SELL",MIS[[#This Row],[VALUE]]-MIS[[#This Row],[LIVE_VALUE]],MIS[[#This Row],[LIVE_VALUE]]-MIS[[#This Row],[VALUE]])</f>
        <v>-1482</v>
      </c>
      <c r="AH3263" t="str" cm="1">
        <f t="array" ref="AH3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3" t="str">
        <f>MIS[[#This Row],[TRADING SYMBOL]]</f>
        <v>SENSEX2552084900CE</v>
      </c>
      <c r="AJ3263" t="str">
        <f>IF(RIGHT(MIS[[#This Row],[Main/Hedge]],4)="MAIN","MAIN","HEDGE")</f>
        <v>HEDGE</v>
      </c>
      <c r="AK3263" t="str" cm="1">
        <f t="array" ref="AK3263">_xlfn._xlws.FILTER(Table4[Column1],ISNUMBER(SEARCH(Table4[Column1],MIS[[#This Row],[OrderUniqueIdentifier]])),"")</f>
        <v>LONGSHORT</v>
      </c>
    </row>
    <row r="3264" spans="1:37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>
        <f>_xlfn.XLOOKUP(MIS[[#This Row],[TRADING SYMBOL]],[1]Sheet1!$D:$D,[1]Sheet1!$C:$C)</f>
        <v>16</v>
      </c>
      <c r="AE3264">
        <f>MIS[[#This Row],[OrderAverageTradedPrice]]*MIS[[#This Row],[OrderQuantity]]</f>
        <v>1019</v>
      </c>
      <c r="AF3264">
        <f>MIS[[#This Row],[LTP]]*MIS[[#This Row],[OrderQuantity]]</f>
        <v>640</v>
      </c>
      <c r="AG3264">
        <f>IF(MIS[[#This Row],[OrderSide]]="SELL",MIS[[#This Row],[VALUE]]-MIS[[#This Row],[LIVE_VALUE]],MIS[[#This Row],[LIVE_VALUE]]-MIS[[#This Row],[VALUE]])</f>
        <v>-379</v>
      </c>
      <c r="AH3264" t="str" cm="1">
        <f t="array" ref="AH3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4" t="str">
        <f>MIS[[#This Row],[TRADING SYMBOL]]</f>
        <v>SENSEX2552084900CE</v>
      </c>
      <c r="AJ3264" t="str">
        <f>IF(RIGHT(MIS[[#This Row],[Main/Hedge]],4)="MAIN","MAIN","HEDGE")</f>
        <v>HEDGE</v>
      </c>
      <c r="AK3264" t="str" cm="1">
        <f t="array" ref="AK3264">_xlfn._xlws.FILTER(Table4[Column1],ISNUMBER(SEARCH(Table4[Column1],MIS[[#This Row],[OrderUniqueIdentifier]])),"")</f>
        <v>LONGSHORT</v>
      </c>
    </row>
    <row r="3265" spans="1:37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>
        <f>_xlfn.XLOOKUP(MIS[[#This Row],[TRADING SYMBOL]],[1]Sheet1!$D:$D,[1]Sheet1!$C:$C)</f>
        <v>16</v>
      </c>
      <c r="AE3265">
        <f>MIS[[#This Row],[OrderAverageTradedPrice]]*MIS[[#This Row],[OrderQuantity]]</f>
        <v>5100</v>
      </c>
      <c r="AF3265">
        <f>MIS[[#This Row],[LTP]]*MIS[[#This Row],[OrderQuantity]]</f>
        <v>3200</v>
      </c>
      <c r="AG3265">
        <f>IF(MIS[[#This Row],[OrderSide]]="SELL",MIS[[#This Row],[VALUE]]-MIS[[#This Row],[LIVE_VALUE]],MIS[[#This Row],[LIVE_VALUE]]-MIS[[#This Row],[VALUE]])</f>
        <v>-1900</v>
      </c>
      <c r="AH3265" t="str" cm="1">
        <f t="array" ref="AH3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5" t="str">
        <f>MIS[[#This Row],[TRADING SYMBOL]]</f>
        <v>SENSEX2552084900CE</v>
      </c>
      <c r="AJ3265" t="str">
        <f>IF(RIGHT(MIS[[#This Row],[Main/Hedge]],4)="MAIN","MAIN","HEDGE")</f>
        <v>HEDGE</v>
      </c>
      <c r="AK3265" t="str" cm="1">
        <f t="array" ref="AK3265">_xlfn._xlws.FILTER(Table4[Column1],ISNUMBER(SEARCH(Table4[Column1],MIS[[#This Row],[OrderUniqueIdentifier]])),"")</f>
        <v>LONGSHORT</v>
      </c>
    </row>
    <row r="3266" spans="1:37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>
        <f>_xlfn.XLOOKUP(MIS[[#This Row],[TRADING SYMBOL]],[1]Sheet1!$D:$D,[1]Sheet1!$C:$C)</f>
        <v>9.25</v>
      </c>
      <c r="AE3266">
        <f>MIS[[#This Row],[OrderAverageTradedPrice]]*MIS[[#This Row],[OrderQuantity]]</f>
        <v>4976.2499999999845</v>
      </c>
      <c r="AF3266">
        <f>MIS[[#This Row],[LTP]]*MIS[[#This Row],[OrderQuantity]]</f>
        <v>4162.5</v>
      </c>
      <c r="AG3266">
        <f>IF(MIS[[#This Row],[OrderSide]]="SELL",MIS[[#This Row],[VALUE]]-MIS[[#This Row],[LIVE_VALUE]],MIS[[#This Row],[LIVE_VALUE]]-MIS[[#This Row],[VALUE]])</f>
        <v>-813.74999999998454</v>
      </c>
      <c r="AH3266" t="str" cm="1">
        <f t="array" ref="AH3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6" t="str">
        <f>MIS[[#This Row],[TRADING SYMBOL]]</f>
        <v>NIFTY2552223750PE</v>
      </c>
      <c r="AJ3266" t="str">
        <f>IF(RIGHT(MIS[[#This Row],[Main/Hedge]],4)="MAIN","MAIN","HEDGE")</f>
        <v>HEDGE</v>
      </c>
      <c r="AK3266" t="str" cm="1">
        <f t="array" ref="AK3266">_xlfn._xlws.FILTER(Table4[Column1],ISNUMBER(SEARCH(Table4[Column1],MIS[[#This Row],[OrderUniqueIdentifier]])),"")</f>
        <v>LONGSHORT</v>
      </c>
    </row>
    <row r="3267" spans="1:37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>
        <f>_xlfn.XLOOKUP(MIS[[#This Row],[TRADING SYMBOL]],[1]Sheet1!$D:$D,[1]Sheet1!$C:$C)</f>
        <v>9.25</v>
      </c>
      <c r="AE3267">
        <f>MIS[[#This Row],[OrderAverageTradedPrice]]*MIS[[#This Row],[OrderQuantity]]</f>
        <v>4162.5</v>
      </c>
      <c r="AF3267">
        <f>MIS[[#This Row],[LTP]]*MIS[[#This Row],[OrderQuantity]]</f>
        <v>3468.75</v>
      </c>
      <c r="AG3267">
        <f>IF(MIS[[#This Row],[OrderSide]]="SELL",MIS[[#This Row],[VALUE]]-MIS[[#This Row],[LIVE_VALUE]],MIS[[#This Row],[LIVE_VALUE]]-MIS[[#This Row],[VALUE]])</f>
        <v>-693.75</v>
      </c>
      <c r="AH3267" t="str" cm="1">
        <f t="array" ref="AH3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7" t="str">
        <f>MIS[[#This Row],[TRADING SYMBOL]]</f>
        <v>NIFTY2552223750PE</v>
      </c>
      <c r="AJ3267" t="str">
        <f>IF(RIGHT(MIS[[#This Row],[Main/Hedge]],4)="MAIN","MAIN","HEDGE")</f>
        <v>HEDGE</v>
      </c>
      <c r="AK3267" t="str" cm="1">
        <f t="array" ref="AK3267">_xlfn._xlws.FILTER(Table4[Column1],ISNUMBER(SEARCH(Table4[Column1],MIS[[#This Row],[OrderUniqueIdentifier]])),"")</f>
        <v>LONGSHORT</v>
      </c>
    </row>
    <row r="3268" spans="1:37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>
        <f>_xlfn.XLOOKUP(MIS[[#This Row],[TRADING SYMBOL]],[1]Sheet1!$D:$D,[1]Sheet1!$C:$C)</f>
        <v>168.75</v>
      </c>
      <c r="AE3268">
        <f>MIS[[#This Row],[OrderAverageTradedPrice]]*MIS[[#This Row],[OrderQuantity]]</f>
        <v>45633.749999999854</v>
      </c>
      <c r="AF3268">
        <f>MIS[[#This Row],[LTP]]*MIS[[#This Row],[OrderQuantity]]</f>
        <v>37968.75</v>
      </c>
      <c r="AG3268">
        <f>IF(MIS[[#This Row],[OrderSide]]="SELL",MIS[[#This Row],[VALUE]]-MIS[[#This Row],[LIVE_VALUE]],MIS[[#This Row],[LIVE_VALUE]]-MIS[[#This Row],[VALUE]])</f>
        <v>7664.9999999998545</v>
      </c>
      <c r="AH3268" t="str" cm="1">
        <f t="array" ref="AH3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8" t="str">
        <f>MIS[[#This Row],[TRADING SYMBOL]]</f>
        <v>NIFTY2552225050CE</v>
      </c>
      <c r="AJ3268" t="str">
        <f>IF(RIGHT(MIS[[#This Row],[Main/Hedge]],4)="MAIN","MAIN","HEDGE")</f>
        <v>MAIN</v>
      </c>
      <c r="AK3268" t="str" cm="1">
        <f t="array" ref="AK3268">_xlfn._xlws.FILTER(Table4[Column1],ISNUMBER(SEARCH(Table4[Column1],MIS[[#This Row],[OrderUniqueIdentifier]])),"")</f>
        <v>NOTREND</v>
      </c>
    </row>
    <row r="3269" spans="1:37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>
        <f>_xlfn.XLOOKUP(MIS[[#This Row],[TRADING SYMBOL]],[1]Sheet1!$D:$D,[1]Sheet1!$C:$C)</f>
        <v>187</v>
      </c>
      <c r="AE3269">
        <f>MIS[[#This Row],[OrderAverageTradedPrice]]*MIS[[#This Row],[OrderQuantity]]</f>
        <v>39112.499999999927</v>
      </c>
      <c r="AF3269">
        <f>MIS[[#This Row],[LTP]]*MIS[[#This Row],[OrderQuantity]]</f>
        <v>42075</v>
      </c>
      <c r="AG3269">
        <f>IF(MIS[[#This Row],[OrderSide]]="SELL",MIS[[#This Row],[VALUE]]-MIS[[#This Row],[LIVE_VALUE]],MIS[[#This Row],[LIVE_VALUE]]-MIS[[#This Row],[VALUE]])</f>
        <v>-2962.5000000000728</v>
      </c>
      <c r="AH3269" t="str" cm="1">
        <f t="array" ref="AH3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9" t="str">
        <f>MIS[[#This Row],[TRADING SYMBOL]]</f>
        <v>NIFTY2552225050PE</v>
      </c>
      <c r="AJ3269" t="str">
        <f>IF(RIGHT(MIS[[#This Row],[Main/Hedge]],4)="MAIN","MAIN","HEDGE")</f>
        <v>MAIN</v>
      </c>
      <c r="AK3269" t="str" cm="1">
        <f t="array" ref="AK3269">_xlfn._xlws.FILTER(Table4[Column1],ISNUMBER(SEARCH(Table4[Column1],MIS[[#This Row],[OrderUniqueIdentifier]])),"")</f>
        <v>NOTREND</v>
      </c>
    </row>
    <row r="3270" spans="1:37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>
        <f>_xlfn.XLOOKUP(MIS[[#This Row],[TRADING SYMBOL]],[1]Sheet1!$D:$D,[1]Sheet1!$C:$C)</f>
        <v>441.2</v>
      </c>
      <c r="AE3270">
        <f>MIS[[#This Row],[OrderAverageTradedPrice]]*MIS[[#This Row],[OrderQuantity]]</f>
        <v>44532</v>
      </c>
      <c r="AF3270">
        <f>MIS[[#This Row],[LTP]]*MIS[[#This Row],[OrderQuantity]]</f>
        <v>35296</v>
      </c>
      <c r="AG3270">
        <f>IF(MIS[[#This Row],[OrderSide]]="SELL",MIS[[#This Row],[VALUE]]-MIS[[#This Row],[LIVE_VALUE]],MIS[[#This Row],[LIVE_VALUE]]-MIS[[#This Row],[VALUE]])</f>
        <v>9236</v>
      </c>
      <c r="AH3270" t="str" cm="1">
        <f t="array" ref="AH3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0" t="str">
        <f>MIS[[#This Row],[TRADING SYMBOL]]</f>
        <v>SENSEX2552082400CE</v>
      </c>
      <c r="AJ3270" t="str">
        <f>IF(RIGHT(MIS[[#This Row],[Main/Hedge]],4)="MAIN","MAIN","HEDGE")</f>
        <v>MAIN</v>
      </c>
      <c r="AK3270" t="str" cm="1">
        <f t="array" ref="AK3270">_xlfn._xlws.FILTER(Table4[Column1],ISNUMBER(SEARCH(Table4[Column1],MIS[[#This Row],[OrderUniqueIdentifier]])),"")</f>
        <v>NOTREND</v>
      </c>
    </row>
    <row r="3271" spans="1:37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>
        <f>_xlfn.XLOOKUP(MIS[[#This Row],[TRADING SYMBOL]],[1]Sheet1!$D:$D,[1]Sheet1!$C:$C)</f>
        <v>457.35</v>
      </c>
      <c r="AE3271">
        <f>MIS[[#This Row],[OrderAverageTradedPrice]]*MIS[[#This Row],[OrderQuantity]]</f>
        <v>36132</v>
      </c>
      <c r="AF3271">
        <f>MIS[[#This Row],[LTP]]*MIS[[#This Row],[OrderQuantity]]</f>
        <v>36588</v>
      </c>
      <c r="AG3271">
        <f>IF(MIS[[#This Row],[OrderSide]]="SELL",MIS[[#This Row],[VALUE]]-MIS[[#This Row],[LIVE_VALUE]],MIS[[#This Row],[LIVE_VALUE]]-MIS[[#This Row],[VALUE]])</f>
        <v>-456</v>
      </c>
      <c r="AH3271" t="str" cm="1">
        <f t="array" ref="AH3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1" t="str">
        <f>MIS[[#This Row],[TRADING SYMBOL]]</f>
        <v>SENSEX2552082400PE</v>
      </c>
      <c r="AJ3271" t="str">
        <f>IF(RIGHT(MIS[[#This Row],[Main/Hedge]],4)="MAIN","MAIN","HEDGE")</f>
        <v>MAIN</v>
      </c>
      <c r="AK3271" t="str" cm="1">
        <f t="array" ref="AK3271">_xlfn._xlws.FILTER(Table4[Column1],ISNUMBER(SEARCH(Table4[Column1],MIS[[#This Row],[OrderUniqueIdentifier]])),"")</f>
        <v>NOTREND</v>
      </c>
    </row>
    <row r="3272" spans="1:37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>
        <f>_xlfn.XLOOKUP(MIS[[#This Row],[TRADING SYMBOL]],[1]Sheet1!$D:$D,[1]Sheet1!$C:$C)</f>
        <v>168.75</v>
      </c>
      <c r="AE3272">
        <f>MIS[[#This Row],[OrderAverageTradedPrice]]*MIS[[#This Row],[OrderQuantity]]</f>
        <v>105637.49999999964</v>
      </c>
      <c r="AF3272">
        <f>MIS[[#This Row],[LTP]]*MIS[[#This Row],[OrderQuantity]]</f>
        <v>88593.75</v>
      </c>
      <c r="AG3272">
        <f>IF(MIS[[#This Row],[OrderSide]]="SELL",MIS[[#This Row],[VALUE]]-MIS[[#This Row],[LIVE_VALUE]],MIS[[#This Row],[LIVE_VALUE]]-MIS[[#This Row],[VALUE]])</f>
        <v>17043.749999999636</v>
      </c>
      <c r="AH3272" t="str" cm="1">
        <f t="array" ref="AH3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2" t="str">
        <f>MIS[[#This Row],[TRADING SYMBOL]]</f>
        <v>NIFTY2552225050CE</v>
      </c>
      <c r="AJ3272" t="str">
        <f>IF(RIGHT(MIS[[#This Row],[Main/Hedge]],4)="MAIN","MAIN","HEDGE")</f>
        <v>MAIN</v>
      </c>
      <c r="AK3272" t="str" cm="1">
        <f t="array" ref="AK3272">_xlfn._xlws.FILTER(Table4[Column1],ISNUMBER(SEARCH(Table4[Column1],MIS[[#This Row],[OrderUniqueIdentifier]])),"")</f>
        <v>NOTREND</v>
      </c>
    </row>
    <row r="3273" spans="1:37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>
        <f>_xlfn.XLOOKUP(MIS[[#This Row],[TRADING SYMBOL]],[1]Sheet1!$D:$D,[1]Sheet1!$C:$C)</f>
        <v>168.75</v>
      </c>
      <c r="AE3273">
        <f>MIS[[#This Row],[OrderAverageTradedPrice]]*MIS[[#This Row],[OrderQuantity]]</f>
        <v>91031.249999999694</v>
      </c>
      <c r="AF3273">
        <f>MIS[[#This Row],[LTP]]*MIS[[#This Row],[OrderQuantity]]</f>
        <v>75937.5</v>
      </c>
      <c r="AG3273">
        <f>IF(MIS[[#This Row],[OrderSide]]="SELL",MIS[[#This Row],[VALUE]]-MIS[[#This Row],[LIVE_VALUE]],MIS[[#This Row],[LIVE_VALUE]]-MIS[[#This Row],[VALUE]])</f>
        <v>15093.749999999694</v>
      </c>
      <c r="AH3273" t="str" cm="1">
        <f t="array" ref="AH3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3" t="str">
        <f>MIS[[#This Row],[TRADING SYMBOL]]</f>
        <v>NIFTY2552225050CE</v>
      </c>
      <c r="AJ3273" t="str">
        <f>IF(RIGHT(MIS[[#This Row],[Main/Hedge]],4)="MAIN","MAIN","HEDGE")</f>
        <v>MAIN</v>
      </c>
      <c r="AK3273" t="str" cm="1">
        <f t="array" ref="AK3273">_xlfn._xlws.FILTER(Table4[Column1],ISNUMBER(SEARCH(Table4[Column1],MIS[[#This Row],[OrderUniqueIdentifier]])),"")</f>
        <v>NOTREND</v>
      </c>
    </row>
    <row r="3274" spans="1:37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>
        <f>_xlfn.XLOOKUP(MIS[[#This Row],[TRADING SYMBOL]],[1]Sheet1!$D:$D,[1]Sheet1!$C:$C)</f>
        <v>441.2</v>
      </c>
      <c r="AE3274">
        <f>MIS[[#This Row],[OrderAverageTradedPrice]]*MIS[[#This Row],[OrderQuantity]]</f>
        <v>77495.999999999971</v>
      </c>
      <c r="AF3274">
        <f>MIS[[#This Row],[LTP]]*MIS[[#This Row],[OrderQuantity]]</f>
        <v>61768</v>
      </c>
      <c r="AG3274">
        <f>IF(MIS[[#This Row],[OrderSide]]="SELL",MIS[[#This Row],[VALUE]]-MIS[[#This Row],[LIVE_VALUE]],MIS[[#This Row],[LIVE_VALUE]]-MIS[[#This Row],[VALUE]])</f>
        <v>15727.999999999971</v>
      </c>
      <c r="AH3274" t="str" cm="1">
        <f t="array" ref="AH3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4" t="str">
        <f>MIS[[#This Row],[TRADING SYMBOL]]</f>
        <v>SENSEX2552082400CE</v>
      </c>
      <c r="AJ3274" t="str">
        <f>IF(RIGHT(MIS[[#This Row],[Main/Hedge]],4)="MAIN","MAIN","HEDGE")</f>
        <v>MAIN</v>
      </c>
      <c r="AK3274" t="str" cm="1">
        <f t="array" ref="AK3274">_xlfn._xlws.FILTER(Table4[Column1],ISNUMBER(SEARCH(Table4[Column1],MIS[[#This Row],[OrderUniqueIdentifier]])),"")</f>
        <v>NOTREND</v>
      </c>
    </row>
    <row r="3275" spans="1:37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>
        <f>_xlfn.XLOOKUP(MIS[[#This Row],[TRADING SYMBOL]],[1]Sheet1!$D:$D,[1]Sheet1!$C:$C)</f>
        <v>168.75</v>
      </c>
      <c r="AE3275">
        <f>MIS[[#This Row],[OrderAverageTradedPrice]]*MIS[[#This Row],[OrderQuantity]]</f>
        <v>15277.5</v>
      </c>
      <c r="AF3275">
        <f>MIS[[#This Row],[LTP]]*MIS[[#This Row],[OrderQuantity]]</f>
        <v>12656.25</v>
      </c>
      <c r="AG3275">
        <f>IF(MIS[[#This Row],[OrderSide]]="SELL",MIS[[#This Row],[VALUE]]-MIS[[#This Row],[LIVE_VALUE]],MIS[[#This Row],[LIVE_VALUE]]-MIS[[#This Row],[VALUE]])</f>
        <v>2621.25</v>
      </c>
      <c r="AH3275" t="str" cm="1">
        <f t="array" ref="AH3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5" t="str">
        <f>MIS[[#This Row],[TRADING SYMBOL]]</f>
        <v>NIFTY2552225050CE</v>
      </c>
      <c r="AJ3275" t="str">
        <f>IF(RIGHT(MIS[[#This Row],[Main/Hedge]],4)="MAIN","MAIN","HEDGE")</f>
        <v>MAIN</v>
      </c>
      <c r="AK3275" t="str" cm="1">
        <f t="array" ref="AK3275">_xlfn._xlws.FILTER(Table4[Column1],ISNUMBER(SEARCH(Table4[Column1],MIS[[#This Row],[OrderUniqueIdentifier]])),"")</f>
        <v>NOTREND</v>
      </c>
    </row>
    <row r="3276" spans="1:37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>
        <f>_xlfn.XLOOKUP(MIS[[#This Row],[TRADING SYMBOL]],[1]Sheet1!$D:$D,[1]Sheet1!$C:$C)</f>
        <v>441.2</v>
      </c>
      <c r="AE3276">
        <f>MIS[[#This Row],[OrderAverageTradedPrice]]*MIS[[#This Row],[OrderQuantity]]</f>
        <v>22354</v>
      </c>
      <c r="AF3276">
        <f>MIS[[#This Row],[LTP]]*MIS[[#This Row],[OrderQuantity]]</f>
        <v>17648</v>
      </c>
      <c r="AG3276">
        <f>IF(MIS[[#This Row],[OrderSide]]="SELL",MIS[[#This Row],[VALUE]]-MIS[[#This Row],[LIVE_VALUE]],MIS[[#This Row],[LIVE_VALUE]]-MIS[[#This Row],[VALUE]])</f>
        <v>4706</v>
      </c>
      <c r="AH3276" t="str" cm="1">
        <f t="array" ref="AH3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6" t="str">
        <f>MIS[[#This Row],[TRADING SYMBOL]]</f>
        <v>SENSEX2552082400CE</v>
      </c>
      <c r="AJ3276" t="str">
        <f>IF(RIGHT(MIS[[#This Row],[Main/Hedge]],4)="MAIN","MAIN","HEDGE")</f>
        <v>MAIN</v>
      </c>
      <c r="AK3276" t="str" cm="1">
        <f t="array" ref="AK3276">_xlfn._xlws.FILTER(Table4[Column1],ISNUMBER(SEARCH(Table4[Column1],MIS[[#This Row],[OrderUniqueIdentifier]])),"")</f>
        <v>NOTREND</v>
      </c>
    </row>
    <row r="3277" spans="1:37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>
        <f>_xlfn.XLOOKUP(MIS[[#This Row],[TRADING SYMBOL]],[1]Sheet1!$D:$D,[1]Sheet1!$C:$C)</f>
        <v>48.45</v>
      </c>
      <c r="AE3277">
        <f>MIS[[#This Row],[OrderAverageTradedPrice]]*MIS[[#This Row],[OrderQuantity]]</f>
        <v>17775</v>
      </c>
      <c r="AF3277">
        <f>MIS[[#This Row],[LTP]]*MIS[[#This Row],[OrderQuantity]]</f>
        <v>18168.75</v>
      </c>
      <c r="AG3277">
        <f>IF(MIS[[#This Row],[OrderSide]]="SELL",MIS[[#This Row],[VALUE]]-MIS[[#This Row],[LIVE_VALUE]],MIS[[#This Row],[LIVE_VALUE]]-MIS[[#This Row],[VALUE]])</f>
        <v>393.75</v>
      </c>
      <c r="AH3277" t="str" cm="1">
        <f t="array" ref="AH3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7" t="str">
        <f>MIS[[#This Row],[TRADING SYMBOL]]</f>
        <v>NIFTY2552224550PE</v>
      </c>
      <c r="AJ3277" t="str">
        <f>IF(RIGHT(MIS[[#This Row],[Main/Hedge]],4)="MAIN","MAIN","HEDGE")</f>
        <v>HEDGE</v>
      </c>
      <c r="AK3277" t="str" cm="1">
        <f t="array" ref="AK3277">_xlfn._xlws.FILTER(Table4[Column1],ISNUMBER(SEARCH(Table4[Column1],MIS[[#This Row],[OrderUniqueIdentifier]])),"")</f>
        <v>LONGSHORT</v>
      </c>
    </row>
    <row r="3278" spans="1:37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>
        <f>_xlfn.XLOOKUP(MIS[[#This Row],[TRADING SYMBOL]],[1]Sheet1!$D:$D,[1]Sheet1!$C:$C)</f>
        <v>441.2</v>
      </c>
      <c r="AE3278">
        <f>MIS[[#This Row],[OrderAverageTradedPrice]]*MIS[[#This Row],[OrderQuantity]]</f>
        <v>110575</v>
      </c>
      <c r="AF3278">
        <f>MIS[[#This Row],[LTP]]*MIS[[#This Row],[OrderQuantity]]</f>
        <v>88240</v>
      </c>
      <c r="AG3278">
        <f>IF(MIS[[#This Row],[OrderSide]]="SELL",MIS[[#This Row],[VALUE]]-MIS[[#This Row],[LIVE_VALUE]],MIS[[#This Row],[LIVE_VALUE]]-MIS[[#This Row],[VALUE]])</f>
        <v>22335</v>
      </c>
      <c r="AH3278" t="str" cm="1">
        <f t="array" ref="AH3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8" t="str">
        <f>MIS[[#This Row],[TRADING SYMBOL]]</f>
        <v>SENSEX2552082400CE</v>
      </c>
      <c r="AJ3278" t="str">
        <f>IF(RIGHT(MIS[[#This Row],[Main/Hedge]],4)="MAIN","MAIN","HEDGE")</f>
        <v>MAIN</v>
      </c>
      <c r="AK3278" t="str" cm="1">
        <f t="array" ref="AK3278">_xlfn._xlws.FILTER(Table4[Column1],ISNUMBER(SEARCH(Table4[Column1],MIS[[#This Row],[OrderUniqueIdentifier]])),"")</f>
        <v>NOTREND</v>
      </c>
    </row>
    <row r="3279" spans="1:37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>
        <f>_xlfn.XLOOKUP(MIS[[#This Row],[TRADING SYMBOL]],[1]Sheet1!$D:$D,[1]Sheet1!$C:$C)</f>
        <v>48.45</v>
      </c>
      <c r="AE3279">
        <f>MIS[[#This Row],[OrderAverageTradedPrice]]*MIS[[#This Row],[OrderQuantity]]</f>
        <v>36000</v>
      </c>
      <c r="AF3279">
        <f>MIS[[#This Row],[LTP]]*MIS[[#This Row],[OrderQuantity]]</f>
        <v>36337.5</v>
      </c>
      <c r="AG3279">
        <f>IF(MIS[[#This Row],[OrderSide]]="SELL",MIS[[#This Row],[VALUE]]-MIS[[#This Row],[LIVE_VALUE]],MIS[[#This Row],[LIVE_VALUE]]-MIS[[#This Row],[VALUE]])</f>
        <v>337.5</v>
      </c>
      <c r="AH3279" t="str" cm="1">
        <f t="array" ref="AH3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9" t="str">
        <f>MIS[[#This Row],[TRADING SYMBOL]]</f>
        <v>NIFTY2552224550PE</v>
      </c>
      <c r="AJ3279" t="str">
        <f>IF(RIGHT(MIS[[#This Row],[Main/Hedge]],4)="MAIN","MAIN","HEDGE")</f>
        <v>HEDGE</v>
      </c>
      <c r="AK3279" t="str" cm="1">
        <f t="array" ref="AK3279">_xlfn._xlws.FILTER(Table4[Column1],ISNUMBER(SEARCH(Table4[Column1],MIS[[#This Row],[OrderUniqueIdentifier]])),"")</f>
        <v>LONGSHORT</v>
      </c>
    </row>
    <row r="3280" spans="1:37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>
        <f>_xlfn.XLOOKUP(MIS[[#This Row],[TRADING SYMBOL]],[1]Sheet1!$D:$D,[1]Sheet1!$C:$C)</f>
        <v>187</v>
      </c>
      <c r="AE3280">
        <f>MIS[[#This Row],[OrderAverageTradedPrice]]*MIS[[#This Row],[OrderQuantity]]</f>
        <v>90851.25</v>
      </c>
      <c r="AF3280">
        <f>MIS[[#This Row],[LTP]]*MIS[[#This Row],[OrderQuantity]]</f>
        <v>98175</v>
      </c>
      <c r="AG3280">
        <f>IF(MIS[[#This Row],[OrderSide]]="SELL",MIS[[#This Row],[VALUE]]-MIS[[#This Row],[LIVE_VALUE]],MIS[[#This Row],[LIVE_VALUE]]-MIS[[#This Row],[VALUE]])</f>
        <v>-7323.75</v>
      </c>
      <c r="AH3280" t="str" cm="1">
        <f t="array" ref="AH3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0" t="str">
        <f>MIS[[#This Row],[TRADING SYMBOL]]</f>
        <v>NIFTY2552225050PE</v>
      </c>
      <c r="AJ3280" t="str">
        <f>IF(RIGHT(MIS[[#This Row],[Main/Hedge]],4)="MAIN","MAIN","HEDGE")</f>
        <v>MAIN</v>
      </c>
      <c r="AK3280" t="str" cm="1">
        <f t="array" ref="AK3280">_xlfn._xlws.FILTER(Table4[Column1],ISNUMBER(SEARCH(Table4[Column1],MIS[[#This Row],[OrderUniqueIdentifier]])),"")</f>
        <v>NOTREND</v>
      </c>
    </row>
    <row r="3281" spans="1:37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>
        <f>_xlfn.XLOOKUP(MIS[[#This Row],[TRADING SYMBOL]],[1]Sheet1!$D:$D,[1]Sheet1!$C:$C)</f>
        <v>187</v>
      </c>
      <c r="AE3281">
        <f>MIS[[#This Row],[OrderAverageTradedPrice]]*MIS[[#This Row],[OrderQuantity]]</f>
        <v>77606.249999999854</v>
      </c>
      <c r="AF3281">
        <f>MIS[[#This Row],[LTP]]*MIS[[#This Row],[OrderQuantity]]</f>
        <v>84150</v>
      </c>
      <c r="AG3281">
        <f>IF(MIS[[#This Row],[OrderSide]]="SELL",MIS[[#This Row],[VALUE]]-MIS[[#This Row],[LIVE_VALUE]],MIS[[#This Row],[LIVE_VALUE]]-MIS[[#This Row],[VALUE]])</f>
        <v>-6543.7500000001455</v>
      </c>
      <c r="AH3281" t="str" cm="1">
        <f t="array" ref="AH3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1" t="str">
        <f>MIS[[#This Row],[TRADING SYMBOL]]</f>
        <v>NIFTY2552225050PE</v>
      </c>
      <c r="AJ3281" t="str">
        <f>IF(RIGHT(MIS[[#This Row],[Main/Hedge]],4)="MAIN","MAIN","HEDGE")</f>
        <v>MAIN</v>
      </c>
      <c r="AK3281" t="str" cm="1">
        <f t="array" ref="AK3281">_xlfn._xlws.FILTER(Table4[Column1],ISNUMBER(SEARCH(Table4[Column1],MIS[[#This Row],[OrderUniqueIdentifier]])),"")</f>
        <v>NOTREND</v>
      </c>
    </row>
    <row r="3282" spans="1:37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>
        <f>_xlfn.XLOOKUP(MIS[[#This Row],[TRADING SYMBOL]],[1]Sheet1!$D:$D,[1]Sheet1!$C:$C)</f>
        <v>457.35</v>
      </c>
      <c r="AE3282">
        <f>MIS[[#This Row],[OrderAverageTradedPrice]]*MIS[[#This Row],[OrderQuantity]]</f>
        <v>62750.99999999992</v>
      </c>
      <c r="AF3282">
        <f>MIS[[#This Row],[LTP]]*MIS[[#This Row],[OrderQuantity]]</f>
        <v>64029</v>
      </c>
      <c r="AG3282">
        <f>IF(MIS[[#This Row],[OrderSide]]="SELL",MIS[[#This Row],[VALUE]]-MIS[[#This Row],[LIVE_VALUE]],MIS[[#This Row],[LIVE_VALUE]]-MIS[[#This Row],[VALUE]])</f>
        <v>-1278.00000000008</v>
      </c>
      <c r="AH3282" t="str" cm="1">
        <f t="array" ref="AH3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2" t="str">
        <f>MIS[[#This Row],[TRADING SYMBOL]]</f>
        <v>SENSEX2552082400PE</v>
      </c>
      <c r="AJ3282" t="str">
        <f>IF(RIGHT(MIS[[#This Row],[Main/Hedge]],4)="MAIN","MAIN","HEDGE")</f>
        <v>MAIN</v>
      </c>
      <c r="AK3282" t="str" cm="1">
        <f t="array" ref="AK3282">_xlfn._xlws.FILTER(Table4[Column1],ISNUMBER(SEARCH(Table4[Column1],MIS[[#This Row],[OrderUniqueIdentifier]])),"")</f>
        <v>NOTREND</v>
      </c>
    </row>
    <row r="3283" spans="1:37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>
        <f>_xlfn.XLOOKUP(MIS[[#This Row],[TRADING SYMBOL]],[1]Sheet1!$D:$D,[1]Sheet1!$C:$C)</f>
        <v>187</v>
      </c>
      <c r="AE3283">
        <f>MIS[[#This Row],[OrderAverageTradedPrice]]*MIS[[#This Row],[OrderQuantity]]</f>
        <v>12933.75</v>
      </c>
      <c r="AF3283">
        <f>MIS[[#This Row],[LTP]]*MIS[[#This Row],[OrderQuantity]]</f>
        <v>14025</v>
      </c>
      <c r="AG3283">
        <f>IF(MIS[[#This Row],[OrderSide]]="SELL",MIS[[#This Row],[VALUE]]-MIS[[#This Row],[LIVE_VALUE]],MIS[[#This Row],[LIVE_VALUE]]-MIS[[#This Row],[VALUE]])</f>
        <v>-1091.25</v>
      </c>
      <c r="AH3283" t="str" cm="1">
        <f t="array" ref="AH3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3" t="str">
        <f>MIS[[#This Row],[TRADING SYMBOL]]</f>
        <v>NIFTY2552225050PE</v>
      </c>
      <c r="AJ3283" t="str">
        <f>IF(RIGHT(MIS[[#This Row],[Main/Hedge]],4)="MAIN","MAIN","HEDGE")</f>
        <v>MAIN</v>
      </c>
      <c r="AK3283" t="str" cm="1">
        <f t="array" ref="AK3283">_xlfn._xlws.FILTER(Table4[Column1],ISNUMBER(SEARCH(Table4[Column1],MIS[[#This Row],[OrderUniqueIdentifier]])),"")</f>
        <v>NOTREND</v>
      </c>
    </row>
    <row r="3284" spans="1:37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>
        <f>_xlfn.XLOOKUP(MIS[[#This Row],[TRADING SYMBOL]],[1]Sheet1!$D:$D,[1]Sheet1!$C:$C)</f>
        <v>457.35</v>
      </c>
      <c r="AE3284">
        <f>MIS[[#This Row],[OrderAverageTradedPrice]]*MIS[[#This Row],[OrderQuantity]]</f>
        <v>18022</v>
      </c>
      <c r="AF3284">
        <f>MIS[[#This Row],[LTP]]*MIS[[#This Row],[OrderQuantity]]</f>
        <v>18294</v>
      </c>
      <c r="AG3284">
        <f>IF(MIS[[#This Row],[OrderSide]]="SELL",MIS[[#This Row],[VALUE]]-MIS[[#This Row],[LIVE_VALUE]],MIS[[#This Row],[LIVE_VALUE]]-MIS[[#This Row],[VALUE]])</f>
        <v>-272</v>
      </c>
      <c r="AH3284" t="str" cm="1">
        <f t="array" ref="AH3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4" t="str">
        <f>MIS[[#This Row],[TRADING SYMBOL]]</f>
        <v>SENSEX2552082400PE</v>
      </c>
      <c r="AJ3284" t="str">
        <f>IF(RIGHT(MIS[[#This Row],[Main/Hedge]],4)="MAIN","MAIN","HEDGE")</f>
        <v>MAIN</v>
      </c>
      <c r="AK3284" t="str" cm="1">
        <f t="array" ref="AK3284">_xlfn._xlws.FILTER(Table4[Column1],ISNUMBER(SEARCH(Table4[Column1],MIS[[#This Row],[OrderUniqueIdentifier]])),"")</f>
        <v>NOTREND</v>
      </c>
    </row>
    <row r="3285" spans="1:37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>
        <f>_xlfn.XLOOKUP(MIS[[#This Row],[TRADING SYMBOL]],[1]Sheet1!$D:$D,[1]Sheet1!$C:$C)</f>
        <v>168.75</v>
      </c>
      <c r="AE3285">
        <f>MIS[[#This Row],[OrderAverageTradedPrice]]*MIS[[#This Row],[OrderQuantity]]</f>
        <v>61421.25</v>
      </c>
      <c r="AF3285">
        <f>MIS[[#This Row],[LTP]]*MIS[[#This Row],[OrderQuantity]]</f>
        <v>50625</v>
      </c>
      <c r="AG3285">
        <f>IF(MIS[[#This Row],[OrderSide]]="SELL",MIS[[#This Row],[VALUE]]-MIS[[#This Row],[LIVE_VALUE]],MIS[[#This Row],[LIVE_VALUE]]-MIS[[#This Row],[VALUE]])</f>
        <v>10796.25</v>
      </c>
      <c r="AH3285" t="str" cm="1">
        <f t="array" ref="AH3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5" t="str">
        <f>MIS[[#This Row],[TRADING SYMBOL]]</f>
        <v>NIFTY2552225050CE</v>
      </c>
      <c r="AJ3285" t="str">
        <f>IF(RIGHT(MIS[[#This Row],[Main/Hedge]],4)="MAIN","MAIN","HEDGE")</f>
        <v>MAIN</v>
      </c>
      <c r="AK3285" t="str" cm="1">
        <f t="array" ref="AK3285">_xlfn._xlws.FILTER(Table4[Column1],ISNUMBER(SEARCH(Table4[Column1],MIS[[#This Row],[OrderUniqueIdentifier]])),"")</f>
        <v>NOTREND</v>
      </c>
    </row>
    <row r="3286" spans="1:37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>
        <f>_xlfn.XLOOKUP(MIS[[#This Row],[TRADING SYMBOL]],[1]Sheet1!$D:$D,[1]Sheet1!$C:$C)</f>
        <v>187</v>
      </c>
      <c r="AE3286">
        <f>MIS[[#This Row],[OrderAverageTradedPrice]]*MIS[[#This Row],[OrderQuantity]]</f>
        <v>51405</v>
      </c>
      <c r="AF3286">
        <f>MIS[[#This Row],[LTP]]*MIS[[#This Row],[OrderQuantity]]</f>
        <v>56100</v>
      </c>
      <c r="AG3286">
        <f>IF(MIS[[#This Row],[OrderSide]]="SELL",MIS[[#This Row],[VALUE]]-MIS[[#This Row],[LIVE_VALUE]],MIS[[#This Row],[LIVE_VALUE]]-MIS[[#This Row],[VALUE]])</f>
        <v>-4695</v>
      </c>
      <c r="AH3286" t="str" cm="1">
        <f t="array" ref="AH3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6" t="str">
        <f>MIS[[#This Row],[TRADING SYMBOL]]</f>
        <v>NIFTY2552225050PE</v>
      </c>
      <c r="AJ3286" t="str">
        <f>IF(RIGHT(MIS[[#This Row],[Main/Hedge]],4)="MAIN","MAIN","HEDGE")</f>
        <v>MAIN</v>
      </c>
      <c r="AK3286" t="str" cm="1">
        <f t="array" ref="AK3286">_xlfn._xlws.FILTER(Table4[Column1],ISNUMBER(SEARCH(Table4[Column1],MIS[[#This Row],[OrderUniqueIdentifier]])),"")</f>
        <v>NOTREND</v>
      </c>
    </row>
    <row r="3287" spans="1:37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>
        <f>_xlfn.XLOOKUP(MIS[[#This Row],[TRADING SYMBOL]],[1]Sheet1!$D:$D,[1]Sheet1!$C:$C)</f>
        <v>48.45</v>
      </c>
      <c r="AE3287">
        <f>MIS[[#This Row],[OrderAverageTradedPrice]]*MIS[[#This Row],[OrderQuantity]]</f>
        <v>81528.749999999869</v>
      </c>
      <c r="AF3287">
        <f>MIS[[#This Row],[LTP]]*MIS[[#This Row],[OrderQuantity]]</f>
        <v>83576.25</v>
      </c>
      <c r="AG3287">
        <f>IF(MIS[[#This Row],[OrderSide]]="SELL",MIS[[#This Row],[VALUE]]-MIS[[#This Row],[LIVE_VALUE]],MIS[[#This Row],[LIVE_VALUE]]-MIS[[#This Row],[VALUE]])</f>
        <v>2047.500000000131</v>
      </c>
      <c r="AH3287" t="str" cm="1">
        <f t="array" ref="AH3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7" t="str">
        <f>MIS[[#This Row],[TRADING SYMBOL]]</f>
        <v>NIFTY2552224550PE</v>
      </c>
      <c r="AJ3287" t="str">
        <f>IF(RIGHT(MIS[[#This Row],[Main/Hedge]],4)="MAIN","MAIN","HEDGE")</f>
        <v>HEDGE</v>
      </c>
      <c r="AK3287" t="str" cm="1">
        <f t="array" ref="AK3287">_xlfn._xlws.FILTER(Table4[Column1],ISNUMBER(SEARCH(Table4[Column1],MIS[[#This Row],[OrderUniqueIdentifier]])),"")</f>
        <v>LONGSHORT</v>
      </c>
    </row>
    <row r="3288" spans="1:37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>
        <f>_xlfn.XLOOKUP(MIS[[#This Row],[TRADING SYMBOL]],[1]Sheet1!$D:$D,[1]Sheet1!$C:$C)</f>
        <v>168.75</v>
      </c>
      <c r="AE3288">
        <f>MIS[[#This Row],[OrderAverageTradedPrice]]*MIS[[#This Row],[OrderQuantity]]</f>
        <v>277001.24999999983</v>
      </c>
      <c r="AF3288">
        <f>MIS[[#This Row],[LTP]]*MIS[[#This Row],[OrderQuantity]]</f>
        <v>227812.5</v>
      </c>
      <c r="AG3288">
        <f>IF(MIS[[#This Row],[OrderSide]]="SELL",MIS[[#This Row],[VALUE]]-MIS[[#This Row],[LIVE_VALUE]],MIS[[#This Row],[LIVE_VALUE]]-MIS[[#This Row],[VALUE]])</f>
        <v>49188.749999999825</v>
      </c>
      <c r="AH3288" t="str" cm="1">
        <f t="array" ref="AH3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8" t="str">
        <f>MIS[[#This Row],[TRADING SYMBOL]]</f>
        <v>NIFTY2552225050CE</v>
      </c>
      <c r="AJ3288" t="str">
        <f>IF(RIGHT(MIS[[#This Row],[Main/Hedge]],4)="MAIN","MAIN","HEDGE")</f>
        <v>MAIN</v>
      </c>
      <c r="AK3288" t="str" cm="1">
        <f t="array" ref="AK3288">_xlfn._xlws.FILTER(Table4[Column1],ISNUMBER(SEARCH(Table4[Column1],MIS[[#This Row],[OrderUniqueIdentifier]])),"")</f>
        <v>NOTREND</v>
      </c>
    </row>
    <row r="3289" spans="1:37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>
        <f>_xlfn.XLOOKUP(MIS[[#This Row],[TRADING SYMBOL]],[1]Sheet1!$D:$D,[1]Sheet1!$C:$C)</f>
        <v>457.35</v>
      </c>
      <c r="AE3289">
        <f>MIS[[#This Row],[OrderAverageTradedPrice]]*MIS[[#This Row],[OrderQuantity]]</f>
        <v>89727</v>
      </c>
      <c r="AF3289">
        <f>MIS[[#This Row],[LTP]]*MIS[[#This Row],[OrderQuantity]]</f>
        <v>91470</v>
      </c>
      <c r="AG3289">
        <f>IF(MIS[[#This Row],[OrderSide]]="SELL",MIS[[#This Row],[VALUE]]-MIS[[#This Row],[LIVE_VALUE]],MIS[[#This Row],[LIVE_VALUE]]-MIS[[#This Row],[VALUE]])</f>
        <v>-1743</v>
      </c>
      <c r="AH3289" t="str" cm="1">
        <f t="array" ref="AH3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9" t="str">
        <f>MIS[[#This Row],[TRADING SYMBOL]]</f>
        <v>SENSEX2552082400PE</v>
      </c>
      <c r="AJ3289" t="str">
        <f>IF(RIGHT(MIS[[#This Row],[Main/Hedge]],4)="MAIN","MAIN","HEDGE")</f>
        <v>MAIN</v>
      </c>
      <c r="AK3289" t="str" cm="1">
        <f t="array" ref="AK3289">_xlfn._xlws.FILTER(Table4[Column1],ISNUMBER(SEARCH(Table4[Column1],MIS[[#This Row],[OrderUniqueIdentifier]])),"")</f>
        <v>NOTREND</v>
      </c>
    </row>
    <row r="3290" spans="1:37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>
        <f>_xlfn.XLOOKUP(MIS[[#This Row],[TRADING SYMBOL]],[1]Sheet1!$D:$D,[1]Sheet1!$C:$C)</f>
        <v>48.45</v>
      </c>
      <c r="AE3290">
        <f>MIS[[#This Row],[OrderAverageTradedPrice]]*MIS[[#This Row],[OrderQuantity]]</f>
        <v>17662.5</v>
      </c>
      <c r="AF3290">
        <f>MIS[[#This Row],[LTP]]*MIS[[#This Row],[OrderQuantity]]</f>
        <v>18168.75</v>
      </c>
      <c r="AG3290">
        <f>IF(MIS[[#This Row],[OrderSide]]="SELL",MIS[[#This Row],[VALUE]]-MIS[[#This Row],[LIVE_VALUE]],MIS[[#This Row],[LIVE_VALUE]]-MIS[[#This Row],[VALUE]])</f>
        <v>506.25</v>
      </c>
      <c r="AH3290" t="str" cm="1">
        <f t="array" ref="AH3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0" t="str">
        <f>MIS[[#This Row],[TRADING SYMBOL]]</f>
        <v>NIFTY2552224550PE</v>
      </c>
      <c r="AJ3290" t="str">
        <f>IF(RIGHT(MIS[[#This Row],[Main/Hedge]],4)="MAIN","MAIN","HEDGE")</f>
        <v>HEDGE</v>
      </c>
      <c r="AK3290" t="str" cm="1">
        <f t="array" ref="AK3290">_xlfn._xlws.FILTER(Table4[Column1],ISNUMBER(SEARCH(Table4[Column1],MIS[[#This Row],[OrderUniqueIdentifier]])),"")</f>
        <v>LONGSHORT</v>
      </c>
    </row>
    <row r="3291" spans="1:37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>
        <f>_xlfn.XLOOKUP(MIS[[#This Row],[TRADING SYMBOL]],[1]Sheet1!$D:$D,[1]Sheet1!$C:$C)</f>
        <v>441.2</v>
      </c>
      <c r="AE3291">
        <f>MIS[[#This Row],[OrderAverageTradedPrice]]*MIS[[#This Row],[OrderQuantity]]</f>
        <v>56062</v>
      </c>
      <c r="AF3291">
        <f>MIS[[#This Row],[LTP]]*MIS[[#This Row],[OrderQuantity]]</f>
        <v>44120</v>
      </c>
      <c r="AG3291">
        <f>IF(MIS[[#This Row],[OrderSide]]="SELL",MIS[[#This Row],[VALUE]]-MIS[[#This Row],[LIVE_VALUE]],MIS[[#This Row],[LIVE_VALUE]]-MIS[[#This Row],[VALUE]])</f>
        <v>11942</v>
      </c>
      <c r="AH3291" t="str" cm="1">
        <f t="array" ref="AH3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1" t="str">
        <f>MIS[[#This Row],[TRADING SYMBOL]]</f>
        <v>SENSEX2552082400CE</v>
      </c>
      <c r="AJ3291" t="str">
        <f>IF(RIGHT(MIS[[#This Row],[Main/Hedge]],4)="MAIN","MAIN","HEDGE")</f>
        <v>MAIN</v>
      </c>
      <c r="AK3291" t="str" cm="1">
        <f t="array" ref="AK3291">_xlfn._xlws.FILTER(Table4[Column1],ISNUMBER(SEARCH(Table4[Column1],MIS[[#This Row],[OrderUniqueIdentifier]])),"")</f>
        <v>NOTREND</v>
      </c>
    </row>
    <row r="3292" spans="1:37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>
        <f>_xlfn.XLOOKUP(MIS[[#This Row],[TRADING SYMBOL]],[1]Sheet1!$D:$D,[1]Sheet1!$C:$C)</f>
        <v>457.35</v>
      </c>
      <c r="AE3292">
        <f>MIS[[#This Row],[OrderAverageTradedPrice]]*MIS[[#This Row],[OrderQuantity]]</f>
        <v>45210</v>
      </c>
      <c r="AF3292">
        <f>MIS[[#This Row],[LTP]]*MIS[[#This Row],[OrderQuantity]]</f>
        <v>45735</v>
      </c>
      <c r="AG3292">
        <f>IF(MIS[[#This Row],[OrderSide]]="SELL",MIS[[#This Row],[VALUE]]-MIS[[#This Row],[LIVE_VALUE]],MIS[[#This Row],[LIVE_VALUE]]-MIS[[#This Row],[VALUE]])</f>
        <v>-525</v>
      </c>
      <c r="AH3292" t="str" cm="1">
        <f t="array" ref="AH3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2" t="str">
        <f>MIS[[#This Row],[TRADING SYMBOL]]</f>
        <v>SENSEX2552082400PE</v>
      </c>
      <c r="AJ3292" t="str">
        <f>IF(RIGHT(MIS[[#This Row],[Main/Hedge]],4)="MAIN","MAIN","HEDGE")</f>
        <v>MAIN</v>
      </c>
      <c r="AK3292" t="str" cm="1">
        <f t="array" ref="AK3292">_xlfn._xlws.FILTER(Table4[Column1],ISNUMBER(SEARCH(Table4[Column1],MIS[[#This Row],[OrderUniqueIdentifier]])),"")</f>
        <v>NOTREND</v>
      </c>
    </row>
    <row r="3293" spans="1:37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>
        <f>_xlfn.XLOOKUP(MIS[[#This Row],[TRADING SYMBOL]],[1]Sheet1!$D:$D,[1]Sheet1!$C:$C)</f>
        <v>187</v>
      </c>
      <c r="AE3293">
        <f>MIS[[#This Row],[OrderAverageTradedPrice]]*MIS[[#This Row],[OrderQuantity]]</f>
        <v>232488.74999999878</v>
      </c>
      <c r="AF3293">
        <f>MIS[[#This Row],[LTP]]*MIS[[#This Row],[OrderQuantity]]</f>
        <v>252450</v>
      </c>
      <c r="AG3293">
        <f>IF(MIS[[#This Row],[OrderSide]]="SELL",MIS[[#This Row],[VALUE]]-MIS[[#This Row],[LIVE_VALUE]],MIS[[#This Row],[LIVE_VALUE]]-MIS[[#This Row],[VALUE]])</f>
        <v>-19961.250000001222</v>
      </c>
      <c r="AH3293" t="str" cm="1">
        <f t="array" ref="AH3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3" t="str">
        <f>MIS[[#This Row],[TRADING SYMBOL]]</f>
        <v>NIFTY2552225050PE</v>
      </c>
      <c r="AJ3293" t="str">
        <f>IF(RIGHT(MIS[[#This Row],[Main/Hedge]],4)="MAIN","MAIN","HEDGE")</f>
        <v>MAIN</v>
      </c>
      <c r="AK3293" t="str" cm="1">
        <f t="array" ref="AK3293">_xlfn._xlws.FILTER(Table4[Column1],ISNUMBER(SEARCH(Table4[Column1],MIS[[#This Row],[OrderUniqueIdentifier]])),"")</f>
        <v>NOTREND</v>
      </c>
    </row>
    <row r="3294" spans="1:37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>
        <f>_xlfn.XLOOKUP(MIS[[#This Row],[TRADING SYMBOL]],[1]Sheet1!$D:$D,[1]Sheet1!$C:$C)</f>
        <v>441.2</v>
      </c>
      <c r="AE3294">
        <f>MIS[[#This Row],[OrderAverageTradedPrice]]*MIS[[#This Row],[OrderQuantity]]</f>
        <v>269449.99999999965</v>
      </c>
      <c r="AF3294">
        <f>MIS[[#This Row],[LTP]]*MIS[[#This Row],[OrderQuantity]]</f>
        <v>211776</v>
      </c>
      <c r="AG3294">
        <f>IF(MIS[[#This Row],[OrderSide]]="SELL",MIS[[#This Row],[VALUE]]-MIS[[#This Row],[LIVE_VALUE]],MIS[[#This Row],[LIVE_VALUE]]-MIS[[#This Row],[VALUE]])</f>
        <v>57673.999999999651</v>
      </c>
      <c r="AH3294" t="str" cm="1">
        <f t="array" ref="AH3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4" t="str">
        <f>MIS[[#This Row],[TRADING SYMBOL]]</f>
        <v>SENSEX2552082400CE</v>
      </c>
      <c r="AJ3294" t="str">
        <f>IF(RIGHT(MIS[[#This Row],[Main/Hedge]],4)="MAIN","MAIN","HEDGE")</f>
        <v>MAIN</v>
      </c>
      <c r="AK3294" t="str" cm="1">
        <f t="array" ref="AK3294">_xlfn._xlws.FILTER(Table4[Column1],ISNUMBER(SEARCH(Table4[Column1],MIS[[#This Row],[OrderUniqueIdentifier]])),"")</f>
        <v>NOTREND</v>
      </c>
    </row>
    <row r="3295" spans="1:37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>
        <f>_xlfn.XLOOKUP(MIS[[#This Row],[TRADING SYMBOL]],[1]Sheet1!$D:$D,[1]Sheet1!$C:$C)</f>
        <v>457.35</v>
      </c>
      <c r="AE3295">
        <f>MIS[[#This Row],[OrderAverageTradedPrice]]*MIS[[#This Row],[OrderQuantity]]</f>
        <v>215430</v>
      </c>
      <c r="AF3295">
        <f>MIS[[#This Row],[LTP]]*MIS[[#This Row],[OrderQuantity]]</f>
        <v>219528</v>
      </c>
      <c r="AG3295">
        <f>IF(MIS[[#This Row],[OrderSide]]="SELL",MIS[[#This Row],[VALUE]]-MIS[[#This Row],[LIVE_VALUE]],MIS[[#This Row],[LIVE_VALUE]]-MIS[[#This Row],[VALUE]])</f>
        <v>-4098</v>
      </c>
      <c r="AH3295" t="str" cm="1">
        <f t="array" ref="AH3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5" t="str">
        <f>MIS[[#This Row],[TRADING SYMBOL]]</f>
        <v>SENSEX2552082400PE</v>
      </c>
      <c r="AJ3295" t="str">
        <f>IF(RIGHT(MIS[[#This Row],[Main/Hedge]],4)="MAIN","MAIN","HEDGE")</f>
        <v>MAIN</v>
      </c>
      <c r="AK3295" t="str" cm="1">
        <f t="array" ref="AK3295">_xlfn._xlws.FILTER(Table4[Column1],ISNUMBER(SEARCH(Table4[Column1],MIS[[#This Row],[OrderUniqueIdentifier]])),"")</f>
        <v>NOTREND</v>
      </c>
    </row>
    <row r="3296" spans="1:37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>
        <f>_xlfn.XLOOKUP(MIS[[#This Row],[TRADING SYMBOL]],[1]Sheet1!$D:$D,[1]Sheet1!$C:$C)</f>
        <v>168.75</v>
      </c>
      <c r="AE3296">
        <f>MIS[[#This Row],[OrderAverageTradedPrice]]*MIS[[#This Row],[OrderQuantity]]</f>
        <v>15303.75</v>
      </c>
      <c r="AF3296">
        <f>MIS[[#This Row],[LTP]]*MIS[[#This Row],[OrderQuantity]]</f>
        <v>12656.25</v>
      </c>
      <c r="AG3296">
        <f>IF(MIS[[#This Row],[OrderSide]]="SELL",MIS[[#This Row],[VALUE]]-MIS[[#This Row],[LIVE_VALUE]],MIS[[#This Row],[LIVE_VALUE]]-MIS[[#This Row],[VALUE]])</f>
        <v>2647.5</v>
      </c>
      <c r="AH3296" t="str" cm="1">
        <f t="array" ref="AH3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6" t="str">
        <f>MIS[[#This Row],[TRADING SYMBOL]]</f>
        <v>NIFTY2552225050CE</v>
      </c>
      <c r="AJ3296" t="str">
        <f>IF(RIGHT(MIS[[#This Row],[Main/Hedge]],4)="MAIN","MAIN","HEDGE")</f>
        <v>MAIN</v>
      </c>
      <c r="AK3296" t="str" cm="1">
        <f t="array" ref="AK3296">_xlfn._xlws.FILTER(Table4[Column1],ISNUMBER(SEARCH(Table4[Column1],MIS[[#This Row],[OrderUniqueIdentifier]])),"")</f>
        <v>NOTREND</v>
      </c>
    </row>
    <row r="3297" spans="1:37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>
        <f>_xlfn.XLOOKUP(MIS[[#This Row],[TRADING SYMBOL]],[1]Sheet1!$D:$D,[1]Sheet1!$C:$C)</f>
        <v>441.2</v>
      </c>
      <c r="AE3297">
        <f>MIS[[#This Row],[OrderAverageTradedPrice]]*MIS[[#This Row],[OrderQuantity]]</f>
        <v>11224</v>
      </c>
      <c r="AF3297">
        <f>MIS[[#This Row],[LTP]]*MIS[[#This Row],[OrderQuantity]]</f>
        <v>8824</v>
      </c>
      <c r="AG3297">
        <f>IF(MIS[[#This Row],[OrderSide]]="SELL",MIS[[#This Row],[VALUE]]-MIS[[#This Row],[LIVE_VALUE]],MIS[[#This Row],[LIVE_VALUE]]-MIS[[#This Row],[VALUE]])</f>
        <v>2400</v>
      </c>
      <c r="AH3297" t="str" cm="1">
        <f t="array" ref="AH3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7" t="str">
        <f>MIS[[#This Row],[TRADING SYMBOL]]</f>
        <v>SENSEX2552082400CE</v>
      </c>
      <c r="AJ3297" t="str">
        <f>IF(RIGHT(MIS[[#This Row],[Main/Hedge]],4)="MAIN","MAIN","HEDGE")</f>
        <v>MAIN</v>
      </c>
      <c r="AK3297" t="str" cm="1">
        <f t="array" ref="AK3297">_xlfn._xlws.FILTER(Table4[Column1],ISNUMBER(SEARCH(Table4[Column1],MIS[[#This Row],[OrderUniqueIdentifier]])),"")</f>
        <v>NOTREND</v>
      </c>
    </row>
    <row r="3298" spans="1:37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>
        <f>_xlfn.XLOOKUP(MIS[[#This Row],[TRADING SYMBOL]],[1]Sheet1!$D:$D,[1]Sheet1!$C:$C)</f>
        <v>187</v>
      </c>
      <c r="AE3298">
        <f>MIS[[#This Row],[OrderAverageTradedPrice]]*MIS[[#This Row],[OrderQuantity]]</f>
        <v>12851.25</v>
      </c>
      <c r="AF3298">
        <f>MIS[[#This Row],[LTP]]*MIS[[#This Row],[OrderQuantity]]</f>
        <v>14025</v>
      </c>
      <c r="AG3298">
        <f>IF(MIS[[#This Row],[OrderSide]]="SELL",MIS[[#This Row],[VALUE]]-MIS[[#This Row],[LIVE_VALUE]],MIS[[#This Row],[LIVE_VALUE]]-MIS[[#This Row],[VALUE]])</f>
        <v>-1173.75</v>
      </c>
      <c r="AH3298" t="str" cm="1">
        <f t="array" ref="AH3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8" t="str">
        <f>MIS[[#This Row],[TRADING SYMBOL]]</f>
        <v>NIFTY2552225050PE</v>
      </c>
      <c r="AJ3298" t="str">
        <f>IF(RIGHT(MIS[[#This Row],[Main/Hedge]],4)="MAIN","MAIN","HEDGE")</f>
        <v>MAIN</v>
      </c>
      <c r="AK3298" t="str" cm="1">
        <f t="array" ref="AK3298">_xlfn._xlws.FILTER(Table4[Column1],ISNUMBER(SEARCH(Table4[Column1],MIS[[#This Row],[OrderUniqueIdentifier]])),"")</f>
        <v>NOTREND</v>
      </c>
    </row>
    <row r="3299" spans="1:37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>
        <f>_xlfn.XLOOKUP(MIS[[#This Row],[TRADING SYMBOL]],[1]Sheet1!$D:$D,[1]Sheet1!$C:$C)</f>
        <v>457.35</v>
      </c>
      <c r="AE3299">
        <f>MIS[[#This Row],[OrderAverageTradedPrice]]*MIS[[#This Row],[OrderQuantity]]</f>
        <v>8975</v>
      </c>
      <c r="AF3299">
        <f>MIS[[#This Row],[LTP]]*MIS[[#This Row],[OrderQuantity]]</f>
        <v>9147</v>
      </c>
      <c r="AG3299">
        <f>IF(MIS[[#This Row],[OrderSide]]="SELL",MIS[[#This Row],[VALUE]]-MIS[[#This Row],[LIVE_VALUE]],MIS[[#This Row],[LIVE_VALUE]]-MIS[[#This Row],[VALUE]])</f>
        <v>-172</v>
      </c>
      <c r="AH3299" t="str" cm="1">
        <f t="array" ref="AH3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9" t="str">
        <f>MIS[[#This Row],[TRADING SYMBOL]]</f>
        <v>SENSEX2552082400PE</v>
      </c>
      <c r="AJ3299" t="str">
        <f>IF(RIGHT(MIS[[#This Row],[Main/Hedge]],4)="MAIN","MAIN","HEDGE")</f>
        <v>MAIN</v>
      </c>
      <c r="AK3299" t="str" cm="1">
        <f t="array" ref="AK3299">_xlfn._xlws.FILTER(Table4[Column1],ISNUMBER(SEARCH(Table4[Column1],MIS[[#This Row],[OrderUniqueIdentifier]])),"")</f>
        <v>NOTREND</v>
      </c>
    </row>
    <row r="3300" spans="1:37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>
        <f>_xlfn.XLOOKUP(MIS[[#This Row],[TRADING SYMBOL]],[1]Sheet1!$D:$D,[1]Sheet1!$C:$C)</f>
        <v>441.2</v>
      </c>
      <c r="AE3300">
        <f>MIS[[#This Row],[OrderAverageTradedPrice]]*MIS[[#This Row],[OrderQuantity]]</f>
        <v>56589</v>
      </c>
      <c r="AF3300">
        <f>MIS[[#This Row],[LTP]]*MIS[[#This Row],[OrderQuantity]]</f>
        <v>44120</v>
      </c>
      <c r="AG3300">
        <f>IF(MIS[[#This Row],[OrderSide]]="SELL",MIS[[#This Row],[VALUE]]-MIS[[#This Row],[LIVE_VALUE]],MIS[[#This Row],[LIVE_VALUE]]-MIS[[#This Row],[VALUE]])</f>
        <v>12469</v>
      </c>
      <c r="AH3300" t="str" cm="1">
        <f t="array" ref="AH3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0" t="str">
        <f>MIS[[#This Row],[TRADING SYMBOL]]</f>
        <v>SENSEX2552082400CE</v>
      </c>
      <c r="AJ3300" t="str">
        <f>IF(RIGHT(MIS[[#This Row],[Main/Hedge]],4)="MAIN","MAIN","HEDGE")</f>
        <v>MAIN</v>
      </c>
      <c r="AK3300" t="str" cm="1">
        <f t="array" ref="AK3300">_xlfn._xlws.FILTER(Table4[Column1],ISNUMBER(SEARCH(Table4[Column1],MIS[[#This Row],[OrderUniqueIdentifier]])),"")</f>
        <v>NOTREND</v>
      </c>
    </row>
    <row r="3301" spans="1:37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>
        <f>_xlfn.XLOOKUP(MIS[[#This Row],[TRADING SYMBOL]],[1]Sheet1!$D:$D,[1]Sheet1!$C:$C)</f>
        <v>168.75</v>
      </c>
      <c r="AE3301">
        <f>MIS[[#This Row],[OrderAverageTradedPrice]]*MIS[[#This Row],[OrderQuantity]]</f>
        <v>61368.75</v>
      </c>
      <c r="AF3301">
        <f>MIS[[#This Row],[LTP]]*MIS[[#This Row],[OrderQuantity]]</f>
        <v>50625</v>
      </c>
      <c r="AG3301">
        <f>IF(MIS[[#This Row],[OrderSide]]="SELL",MIS[[#This Row],[VALUE]]-MIS[[#This Row],[LIVE_VALUE]],MIS[[#This Row],[LIVE_VALUE]]-MIS[[#This Row],[VALUE]])</f>
        <v>10743.75</v>
      </c>
      <c r="AH3301" t="str" cm="1">
        <f t="array" ref="AH3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1" t="str">
        <f>MIS[[#This Row],[TRADING SYMBOL]]</f>
        <v>NIFTY2552225050CE</v>
      </c>
      <c r="AJ3301" t="str">
        <f>IF(RIGHT(MIS[[#This Row],[Main/Hedge]],4)="MAIN","MAIN","HEDGE")</f>
        <v>MAIN</v>
      </c>
      <c r="AK3301" t="str" cm="1">
        <f t="array" ref="AK3301">_xlfn._xlws.FILTER(Table4[Column1],ISNUMBER(SEARCH(Table4[Column1],MIS[[#This Row],[OrderUniqueIdentifier]])),"")</f>
        <v>NOTREND</v>
      </c>
    </row>
    <row r="3302" spans="1:37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>
        <f>_xlfn.XLOOKUP(MIS[[#This Row],[TRADING SYMBOL]],[1]Sheet1!$D:$D,[1]Sheet1!$C:$C)</f>
        <v>187</v>
      </c>
      <c r="AE3302">
        <f>MIS[[#This Row],[OrderAverageTradedPrice]]*MIS[[#This Row],[OrderQuantity]]</f>
        <v>51862.5</v>
      </c>
      <c r="AF3302">
        <f>MIS[[#This Row],[LTP]]*MIS[[#This Row],[OrderQuantity]]</f>
        <v>56100</v>
      </c>
      <c r="AG3302">
        <f>IF(MIS[[#This Row],[OrderSide]]="SELL",MIS[[#This Row],[VALUE]]-MIS[[#This Row],[LIVE_VALUE]],MIS[[#This Row],[LIVE_VALUE]]-MIS[[#This Row],[VALUE]])</f>
        <v>-4237.5</v>
      </c>
      <c r="AH3302" t="str" cm="1">
        <f t="array" ref="AH3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2" t="str">
        <f>MIS[[#This Row],[TRADING SYMBOL]]</f>
        <v>NIFTY2552225050PE</v>
      </c>
      <c r="AJ3302" t="str">
        <f>IF(RIGHT(MIS[[#This Row],[Main/Hedge]],4)="MAIN","MAIN","HEDGE")</f>
        <v>MAIN</v>
      </c>
      <c r="AK3302" t="str" cm="1">
        <f t="array" ref="AK3302">_xlfn._xlws.FILTER(Table4[Column1],ISNUMBER(SEARCH(Table4[Column1],MIS[[#This Row],[OrderUniqueIdentifier]])),"")</f>
        <v>NOTREND</v>
      </c>
    </row>
    <row r="3303" spans="1:37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>
        <f>_xlfn.XLOOKUP(MIS[[#This Row],[TRADING SYMBOL]],[1]Sheet1!$D:$D,[1]Sheet1!$C:$C)</f>
        <v>457.35</v>
      </c>
      <c r="AE3303">
        <f>MIS[[#This Row],[OrderAverageTradedPrice]]*MIS[[#This Row],[OrderQuantity]]</f>
        <v>45270</v>
      </c>
      <c r="AF3303">
        <f>MIS[[#This Row],[LTP]]*MIS[[#This Row],[OrderQuantity]]</f>
        <v>45735</v>
      </c>
      <c r="AG3303">
        <f>IF(MIS[[#This Row],[OrderSide]]="SELL",MIS[[#This Row],[VALUE]]-MIS[[#This Row],[LIVE_VALUE]],MIS[[#This Row],[LIVE_VALUE]]-MIS[[#This Row],[VALUE]])</f>
        <v>-465</v>
      </c>
      <c r="AH3303" t="str" cm="1">
        <f t="array" ref="AH3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3" t="str">
        <f>MIS[[#This Row],[TRADING SYMBOL]]</f>
        <v>SENSEX2552082400PE</v>
      </c>
      <c r="AJ3303" t="str">
        <f>IF(RIGHT(MIS[[#This Row],[Main/Hedge]],4)="MAIN","MAIN","HEDGE")</f>
        <v>MAIN</v>
      </c>
      <c r="AK3303" t="str" cm="1">
        <f t="array" ref="AK3303">_xlfn._xlws.FILTER(Table4[Column1],ISNUMBER(SEARCH(Table4[Column1],MIS[[#This Row],[OrderUniqueIdentifier]])),"")</f>
        <v>NOTREND</v>
      </c>
    </row>
    <row r="3304" spans="1:37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>
        <f>_xlfn.XLOOKUP(MIS[[#This Row],[TRADING SYMBOL]],[1]Sheet1!$D:$D,[1]Sheet1!$C:$C)</f>
        <v>3.05</v>
      </c>
      <c r="AE3304">
        <f>MIS[[#This Row],[OrderAverageTradedPrice]]*MIS[[#This Row],[OrderQuantity]]</f>
        <v>1050</v>
      </c>
      <c r="AF3304">
        <f>MIS[[#This Row],[LTP]]*MIS[[#This Row],[OrderQuantity]]</f>
        <v>915</v>
      </c>
      <c r="AG3304">
        <f>IF(MIS[[#This Row],[OrderSide]]="SELL",MIS[[#This Row],[VALUE]]-MIS[[#This Row],[LIVE_VALUE]],MIS[[#This Row],[LIVE_VALUE]]-MIS[[#This Row],[VALUE]])</f>
        <v>-135</v>
      </c>
      <c r="AH3304" t="str" cm="1">
        <f t="array" ref="AH3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4" t="str">
        <f>MIS[[#This Row],[TRADING SYMBOL]]</f>
        <v>NIFTY2552226350CE</v>
      </c>
      <c r="AJ3304" t="str">
        <f>IF(RIGHT(MIS[[#This Row],[Main/Hedge]],4)="MAIN","MAIN","HEDGE")</f>
        <v>HEDGE</v>
      </c>
      <c r="AK3304" t="str" cm="1">
        <f t="array" ref="AK3304">_xlfn._xlws.FILTER(Table4[Column1],ISNUMBER(SEARCH(Table4[Column1],MIS[[#This Row],[OrderUniqueIdentifier]])),"")</f>
        <v>NOTREND</v>
      </c>
    </row>
    <row r="3305" spans="1:37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>
        <f>_xlfn.XLOOKUP(MIS[[#This Row],[TRADING SYMBOL]],[1]Sheet1!$D:$D,[1]Sheet1!$C:$C)</f>
        <v>3.05</v>
      </c>
      <c r="AE3305">
        <f>MIS[[#This Row],[OrderAverageTradedPrice]]*MIS[[#This Row],[OrderQuantity]]</f>
        <v>262.5</v>
      </c>
      <c r="AF3305">
        <f>MIS[[#This Row],[LTP]]*MIS[[#This Row],[OrderQuantity]]</f>
        <v>228.75</v>
      </c>
      <c r="AG3305">
        <f>IF(MIS[[#This Row],[OrderSide]]="SELL",MIS[[#This Row],[VALUE]]-MIS[[#This Row],[LIVE_VALUE]],MIS[[#This Row],[LIVE_VALUE]]-MIS[[#This Row],[VALUE]])</f>
        <v>-33.75</v>
      </c>
      <c r="AH3305" t="str" cm="1">
        <f t="array" ref="AH3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5" t="str">
        <f>MIS[[#This Row],[TRADING SYMBOL]]</f>
        <v>NIFTY2552226350CE</v>
      </c>
      <c r="AJ3305" t="str">
        <f>IF(RIGHT(MIS[[#This Row],[Main/Hedge]],4)="MAIN","MAIN","HEDGE")</f>
        <v>HEDGE</v>
      </c>
      <c r="AK3305" t="str" cm="1">
        <f t="array" ref="AK3305">_xlfn._xlws.FILTER(Table4[Column1],ISNUMBER(SEARCH(Table4[Column1],MIS[[#This Row],[OrderUniqueIdentifier]])),"")</f>
        <v>NOTREND</v>
      </c>
    </row>
    <row r="3306" spans="1:37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>
        <f>_xlfn.XLOOKUP(MIS[[#This Row],[TRADING SYMBOL]],[1]Sheet1!$D:$D,[1]Sheet1!$C:$C)</f>
        <v>3.05</v>
      </c>
      <c r="AE3306">
        <f>MIS[[#This Row],[OrderAverageTradedPrice]]*MIS[[#This Row],[OrderQuantity]]</f>
        <v>262.5</v>
      </c>
      <c r="AF3306">
        <f>MIS[[#This Row],[LTP]]*MIS[[#This Row],[OrderQuantity]]</f>
        <v>228.75</v>
      </c>
      <c r="AG3306">
        <f>IF(MIS[[#This Row],[OrderSide]]="SELL",MIS[[#This Row],[VALUE]]-MIS[[#This Row],[LIVE_VALUE]],MIS[[#This Row],[LIVE_VALUE]]-MIS[[#This Row],[VALUE]])</f>
        <v>-33.75</v>
      </c>
      <c r="AH3306" t="str" cm="1">
        <f t="array" ref="AH3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6" t="str">
        <f>MIS[[#This Row],[TRADING SYMBOL]]</f>
        <v>NIFTY2552226350CE</v>
      </c>
      <c r="AJ3306" t="str">
        <f>IF(RIGHT(MIS[[#This Row],[Main/Hedge]],4)="MAIN","MAIN","HEDGE")</f>
        <v>HEDGE</v>
      </c>
      <c r="AK3306" t="str" cm="1">
        <f t="array" ref="AK3306">_xlfn._xlws.FILTER(Table4[Column1],ISNUMBER(SEARCH(Table4[Column1],MIS[[#This Row],[OrderUniqueIdentifier]])),"")</f>
        <v>NOTREND</v>
      </c>
    </row>
    <row r="3307" spans="1:37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>
        <f>_xlfn.XLOOKUP(MIS[[#This Row],[TRADING SYMBOL]],[1]Sheet1!$D:$D,[1]Sheet1!$C:$C)</f>
        <v>3.05</v>
      </c>
      <c r="AE3307">
        <f>MIS[[#This Row],[OrderAverageTradedPrice]]*MIS[[#This Row],[OrderQuantity]]</f>
        <v>3412.5</v>
      </c>
      <c r="AF3307">
        <f>MIS[[#This Row],[LTP]]*MIS[[#This Row],[OrderQuantity]]</f>
        <v>2973.75</v>
      </c>
      <c r="AG3307">
        <f>IF(MIS[[#This Row],[OrderSide]]="SELL",MIS[[#This Row],[VALUE]]-MIS[[#This Row],[LIVE_VALUE]],MIS[[#This Row],[LIVE_VALUE]]-MIS[[#This Row],[VALUE]])</f>
        <v>-438.75</v>
      </c>
      <c r="AH3307" t="str" cm="1">
        <f t="array" ref="AH3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7" t="str">
        <f>MIS[[#This Row],[TRADING SYMBOL]]</f>
        <v>NIFTY2552226350CE</v>
      </c>
      <c r="AJ3307" t="str">
        <f>IF(RIGHT(MIS[[#This Row],[Main/Hedge]],4)="MAIN","MAIN","HEDGE")</f>
        <v>HEDGE</v>
      </c>
      <c r="AK3307" t="str" cm="1">
        <f t="array" ref="AK3307">_xlfn._xlws.FILTER(Table4[Column1],ISNUMBER(SEARCH(Table4[Column1],MIS[[#This Row],[OrderUniqueIdentifier]])),"")</f>
        <v>NOTREND</v>
      </c>
    </row>
    <row r="3308" spans="1:37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>
        <f>_xlfn.XLOOKUP(MIS[[#This Row],[TRADING SYMBOL]],[1]Sheet1!$D:$D,[1]Sheet1!$C:$C)</f>
        <v>3.05</v>
      </c>
      <c r="AE3308">
        <f>MIS[[#This Row],[OrderAverageTradedPrice]]*MIS[[#This Row],[OrderQuantity]]</f>
        <v>262.5</v>
      </c>
      <c r="AF3308">
        <f>MIS[[#This Row],[LTP]]*MIS[[#This Row],[OrderQuantity]]</f>
        <v>228.75</v>
      </c>
      <c r="AG3308">
        <f>IF(MIS[[#This Row],[OrderSide]]="SELL",MIS[[#This Row],[VALUE]]-MIS[[#This Row],[LIVE_VALUE]],MIS[[#This Row],[LIVE_VALUE]]-MIS[[#This Row],[VALUE]])</f>
        <v>-33.75</v>
      </c>
      <c r="AH3308" t="str" cm="1">
        <f t="array" ref="AH3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8" t="str">
        <f>MIS[[#This Row],[TRADING SYMBOL]]</f>
        <v>NIFTY2552226350CE</v>
      </c>
      <c r="AJ3308" t="str">
        <f>IF(RIGHT(MIS[[#This Row],[Main/Hedge]],4)="MAIN","MAIN","HEDGE")</f>
        <v>HEDGE</v>
      </c>
      <c r="AK3308" t="str" cm="1">
        <f t="array" ref="AK3308">_xlfn._xlws.FILTER(Table4[Column1],ISNUMBER(SEARCH(Table4[Column1],MIS[[#This Row],[OrderUniqueIdentifier]])),"")</f>
        <v>NOTREND</v>
      </c>
    </row>
    <row r="3309" spans="1:37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>
        <f>_xlfn.XLOOKUP(MIS[[#This Row],[TRADING SYMBOL]],[1]Sheet1!$D:$D,[1]Sheet1!$C:$C)</f>
        <v>3.05</v>
      </c>
      <c r="AE3309">
        <f>MIS[[#This Row],[OrderAverageTradedPrice]]*MIS[[#This Row],[OrderQuantity]]</f>
        <v>525</v>
      </c>
      <c r="AF3309">
        <f>MIS[[#This Row],[LTP]]*MIS[[#This Row],[OrderQuantity]]</f>
        <v>457.5</v>
      </c>
      <c r="AG3309">
        <f>IF(MIS[[#This Row],[OrderSide]]="SELL",MIS[[#This Row],[VALUE]]-MIS[[#This Row],[LIVE_VALUE]],MIS[[#This Row],[LIVE_VALUE]]-MIS[[#This Row],[VALUE]])</f>
        <v>-67.5</v>
      </c>
      <c r="AH3309" t="str" cm="1">
        <f t="array" ref="AH3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9" t="str">
        <f>MIS[[#This Row],[TRADING SYMBOL]]</f>
        <v>NIFTY2552226350CE</v>
      </c>
      <c r="AJ3309" t="str">
        <f>IF(RIGHT(MIS[[#This Row],[Main/Hedge]],4)="MAIN","MAIN","HEDGE")</f>
        <v>HEDGE</v>
      </c>
      <c r="AK3309" t="str" cm="1">
        <f t="array" ref="AK3309">_xlfn._xlws.FILTER(Table4[Column1],ISNUMBER(SEARCH(Table4[Column1],MIS[[#This Row],[OrderUniqueIdentifier]])),"")</f>
        <v>NOTREND</v>
      </c>
    </row>
    <row r="3310" spans="1:37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>
        <f>_xlfn.XLOOKUP(MIS[[#This Row],[TRADING SYMBOL]],[1]Sheet1!$D:$D,[1]Sheet1!$C:$C)</f>
        <v>9.25</v>
      </c>
      <c r="AE3310">
        <f>MIS[[#This Row],[OrderAverageTradedPrice]]*MIS[[#This Row],[OrderQuantity]]</f>
        <v>858.75</v>
      </c>
      <c r="AF3310">
        <f>MIS[[#This Row],[LTP]]*MIS[[#This Row],[OrderQuantity]]</f>
        <v>693.75</v>
      </c>
      <c r="AG3310">
        <f>IF(MIS[[#This Row],[OrderSide]]="SELL",MIS[[#This Row],[VALUE]]-MIS[[#This Row],[LIVE_VALUE]],MIS[[#This Row],[LIVE_VALUE]]-MIS[[#This Row],[VALUE]])</f>
        <v>-165</v>
      </c>
      <c r="AH3310" t="str" cm="1">
        <f t="array" ref="AH3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0" t="str">
        <f>MIS[[#This Row],[TRADING SYMBOL]]</f>
        <v>NIFTY2552223750PE</v>
      </c>
      <c r="AJ3310" t="str">
        <f>IF(RIGHT(MIS[[#This Row],[Main/Hedge]],4)="MAIN","MAIN","HEDGE")</f>
        <v>HEDGE</v>
      </c>
      <c r="AK3310" t="str" cm="1">
        <f t="array" ref="AK3310">_xlfn._xlws.FILTER(Table4[Column1],ISNUMBER(SEARCH(Table4[Column1],MIS[[#This Row],[OrderUniqueIdentifier]])),"")</f>
        <v>NOTREND</v>
      </c>
    </row>
    <row r="3311" spans="1:37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>
        <f>_xlfn.XLOOKUP(MIS[[#This Row],[TRADING SYMBOL]],[1]Sheet1!$D:$D,[1]Sheet1!$C:$C)</f>
        <v>9.25</v>
      </c>
      <c r="AE3311">
        <f>MIS[[#This Row],[OrderAverageTradedPrice]]*MIS[[#This Row],[OrderQuantity]]</f>
        <v>3435</v>
      </c>
      <c r="AF3311">
        <f>MIS[[#This Row],[LTP]]*MIS[[#This Row],[OrderQuantity]]</f>
        <v>2775</v>
      </c>
      <c r="AG3311">
        <f>IF(MIS[[#This Row],[OrderSide]]="SELL",MIS[[#This Row],[VALUE]]-MIS[[#This Row],[LIVE_VALUE]],MIS[[#This Row],[LIVE_VALUE]]-MIS[[#This Row],[VALUE]])</f>
        <v>-660</v>
      </c>
      <c r="AH3311" t="str" cm="1">
        <f t="array" ref="AH3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1" t="str">
        <f>MIS[[#This Row],[TRADING SYMBOL]]</f>
        <v>NIFTY2552223750PE</v>
      </c>
      <c r="AJ3311" t="str">
        <f>IF(RIGHT(MIS[[#This Row],[Main/Hedge]],4)="MAIN","MAIN","HEDGE")</f>
        <v>HEDGE</v>
      </c>
      <c r="AK3311" t="str" cm="1">
        <f t="array" ref="AK3311">_xlfn._xlws.FILTER(Table4[Column1],ISNUMBER(SEARCH(Table4[Column1],MIS[[#This Row],[OrderUniqueIdentifier]])),"")</f>
        <v>NOTREND</v>
      </c>
    </row>
    <row r="3312" spans="1:37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>
        <f>_xlfn.XLOOKUP(MIS[[#This Row],[TRADING SYMBOL]],[1]Sheet1!$D:$D,[1]Sheet1!$C:$C)</f>
        <v>9.25</v>
      </c>
      <c r="AE3312">
        <f>MIS[[#This Row],[OrderAverageTradedPrice]]*MIS[[#This Row],[OrderQuantity]]</f>
        <v>858.75</v>
      </c>
      <c r="AF3312">
        <f>MIS[[#This Row],[LTP]]*MIS[[#This Row],[OrderQuantity]]</f>
        <v>693.75</v>
      </c>
      <c r="AG3312">
        <f>IF(MIS[[#This Row],[OrderSide]]="SELL",MIS[[#This Row],[VALUE]]-MIS[[#This Row],[LIVE_VALUE]],MIS[[#This Row],[LIVE_VALUE]]-MIS[[#This Row],[VALUE]])</f>
        <v>-165</v>
      </c>
      <c r="AH3312" t="str" cm="1">
        <f t="array" ref="AH3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2" t="str">
        <f>MIS[[#This Row],[TRADING SYMBOL]]</f>
        <v>NIFTY2552223750PE</v>
      </c>
      <c r="AJ3312" t="str">
        <f>IF(RIGHT(MIS[[#This Row],[Main/Hedge]],4)="MAIN","MAIN","HEDGE")</f>
        <v>HEDGE</v>
      </c>
      <c r="AK3312" t="str" cm="1">
        <f t="array" ref="AK3312">_xlfn._xlws.FILTER(Table4[Column1],ISNUMBER(SEARCH(Table4[Column1],MIS[[#This Row],[OrderUniqueIdentifier]])),"")</f>
        <v>NOTREND</v>
      </c>
    </row>
    <row r="3313" spans="1:37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>
        <f>_xlfn.XLOOKUP(MIS[[#This Row],[TRADING SYMBOL]],[1]Sheet1!$D:$D,[1]Sheet1!$C:$C)</f>
        <v>9.25</v>
      </c>
      <c r="AE3313">
        <f>MIS[[#This Row],[OrderAverageTradedPrice]]*MIS[[#This Row],[OrderQuantity]]</f>
        <v>11163.75</v>
      </c>
      <c r="AF3313">
        <f>MIS[[#This Row],[LTP]]*MIS[[#This Row],[OrderQuantity]]</f>
        <v>9018.75</v>
      </c>
      <c r="AG3313">
        <f>IF(MIS[[#This Row],[OrderSide]]="SELL",MIS[[#This Row],[VALUE]]-MIS[[#This Row],[LIVE_VALUE]],MIS[[#This Row],[LIVE_VALUE]]-MIS[[#This Row],[VALUE]])</f>
        <v>-2145</v>
      </c>
      <c r="AH3313" t="str" cm="1">
        <f t="array" ref="AH3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3" t="str">
        <f>MIS[[#This Row],[TRADING SYMBOL]]</f>
        <v>NIFTY2552223750PE</v>
      </c>
      <c r="AJ3313" t="str">
        <f>IF(RIGHT(MIS[[#This Row],[Main/Hedge]],4)="MAIN","MAIN","HEDGE")</f>
        <v>HEDGE</v>
      </c>
      <c r="AK3313" t="str" cm="1">
        <f t="array" ref="AK3313">_xlfn._xlws.FILTER(Table4[Column1],ISNUMBER(SEARCH(Table4[Column1],MIS[[#This Row],[OrderUniqueIdentifier]])),"")</f>
        <v>NOTREND</v>
      </c>
    </row>
    <row r="3314" spans="1:37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>
        <f>_xlfn.XLOOKUP(MIS[[#This Row],[TRADING SYMBOL]],[1]Sheet1!$D:$D,[1]Sheet1!$C:$C)</f>
        <v>9.25</v>
      </c>
      <c r="AE3314">
        <f>MIS[[#This Row],[OrderAverageTradedPrice]]*MIS[[#This Row],[OrderQuantity]]</f>
        <v>862.5</v>
      </c>
      <c r="AF3314">
        <f>MIS[[#This Row],[LTP]]*MIS[[#This Row],[OrderQuantity]]</f>
        <v>693.75</v>
      </c>
      <c r="AG3314">
        <f>IF(MIS[[#This Row],[OrderSide]]="SELL",MIS[[#This Row],[VALUE]]-MIS[[#This Row],[LIVE_VALUE]],MIS[[#This Row],[LIVE_VALUE]]-MIS[[#This Row],[VALUE]])</f>
        <v>-168.75</v>
      </c>
      <c r="AH3314" t="str" cm="1">
        <f t="array" ref="AH3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4" t="str">
        <f>MIS[[#This Row],[TRADING SYMBOL]]</f>
        <v>NIFTY2552223750PE</v>
      </c>
      <c r="AJ3314" t="str">
        <f>IF(RIGHT(MIS[[#This Row],[Main/Hedge]],4)="MAIN","MAIN","HEDGE")</f>
        <v>HEDGE</v>
      </c>
      <c r="AK3314" t="str" cm="1">
        <f t="array" ref="AK3314">_xlfn._xlws.FILTER(Table4[Column1],ISNUMBER(SEARCH(Table4[Column1],MIS[[#This Row],[OrderUniqueIdentifier]])),"")</f>
        <v>NOTREND</v>
      </c>
    </row>
    <row r="3315" spans="1:37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>
        <f>_xlfn.XLOOKUP(MIS[[#This Row],[TRADING SYMBOL]],[1]Sheet1!$D:$D,[1]Sheet1!$C:$C)</f>
        <v>9.25</v>
      </c>
      <c r="AE3315">
        <f>MIS[[#This Row],[OrderAverageTradedPrice]]*MIS[[#This Row],[OrderQuantity]]</f>
        <v>1725</v>
      </c>
      <c r="AF3315">
        <f>MIS[[#This Row],[LTP]]*MIS[[#This Row],[OrderQuantity]]</f>
        <v>1387.5</v>
      </c>
      <c r="AG3315">
        <f>IF(MIS[[#This Row],[OrderSide]]="SELL",MIS[[#This Row],[VALUE]]-MIS[[#This Row],[LIVE_VALUE]],MIS[[#This Row],[LIVE_VALUE]]-MIS[[#This Row],[VALUE]])</f>
        <v>-337.5</v>
      </c>
      <c r="AH3315" t="str" cm="1">
        <f t="array" ref="AH3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5" t="str">
        <f>MIS[[#This Row],[TRADING SYMBOL]]</f>
        <v>NIFTY2552223750PE</v>
      </c>
      <c r="AJ3315" t="str">
        <f>IF(RIGHT(MIS[[#This Row],[Main/Hedge]],4)="MAIN","MAIN","HEDGE")</f>
        <v>HEDGE</v>
      </c>
      <c r="AK3315" t="str" cm="1">
        <f t="array" ref="AK3315">_xlfn._xlws.FILTER(Table4[Column1],ISNUMBER(SEARCH(Table4[Column1],MIS[[#This Row],[OrderUniqueIdentifier]])),"")</f>
        <v>NOTREND</v>
      </c>
    </row>
    <row r="3316" spans="1:37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>
        <f>_xlfn.XLOOKUP(MIS[[#This Row],[TRADING SYMBOL]],[1]Sheet1!$D:$D,[1]Sheet1!$C:$C)</f>
        <v>3.05</v>
      </c>
      <c r="AE3316">
        <f>MIS[[#This Row],[OrderAverageTradedPrice]]*MIS[[#This Row],[OrderQuantity]]</f>
        <v>1035</v>
      </c>
      <c r="AF3316">
        <f>MIS[[#This Row],[LTP]]*MIS[[#This Row],[OrderQuantity]]</f>
        <v>915</v>
      </c>
      <c r="AG3316">
        <f>IF(MIS[[#This Row],[OrderSide]]="SELL",MIS[[#This Row],[VALUE]]-MIS[[#This Row],[LIVE_VALUE]],MIS[[#This Row],[LIVE_VALUE]]-MIS[[#This Row],[VALUE]])</f>
        <v>-120</v>
      </c>
      <c r="AH3316" t="str" cm="1">
        <f t="array" ref="AH3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6" t="str">
        <f>MIS[[#This Row],[TRADING SYMBOL]]</f>
        <v>NIFTY2552226350CE</v>
      </c>
      <c r="AJ3316" t="str">
        <f>IF(RIGHT(MIS[[#This Row],[Main/Hedge]],4)="MAIN","MAIN","HEDGE")</f>
        <v>HEDGE</v>
      </c>
      <c r="AK3316" t="str" cm="1">
        <f t="array" ref="AK3316">_xlfn._xlws.FILTER(Table4[Column1],ISNUMBER(SEARCH(Table4[Column1],MIS[[#This Row],[OrderUniqueIdentifier]])),"")</f>
        <v>NOTREND</v>
      </c>
    </row>
    <row r="3317" spans="1:37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>
        <f>_xlfn.XLOOKUP(MIS[[#This Row],[TRADING SYMBOL]],[1]Sheet1!$D:$D,[1]Sheet1!$C:$C)</f>
        <v>3.05</v>
      </c>
      <c r="AE3317">
        <f>MIS[[#This Row],[OrderAverageTradedPrice]]*MIS[[#This Row],[OrderQuantity]]</f>
        <v>1837.5</v>
      </c>
      <c r="AF3317">
        <f>MIS[[#This Row],[LTP]]*MIS[[#This Row],[OrderQuantity]]</f>
        <v>1601.25</v>
      </c>
      <c r="AG3317">
        <f>IF(MIS[[#This Row],[OrderSide]]="SELL",MIS[[#This Row],[VALUE]]-MIS[[#This Row],[LIVE_VALUE]],MIS[[#This Row],[LIVE_VALUE]]-MIS[[#This Row],[VALUE]])</f>
        <v>-236.25</v>
      </c>
      <c r="AH3317" t="str" cm="1">
        <f t="array" ref="AH3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7" t="str">
        <f>MIS[[#This Row],[TRADING SYMBOL]]</f>
        <v>NIFTY2552226350CE</v>
      </c>
      <c r="AJ3317" t="str">
        <f>IF(RIGHT(MIS[[#This Row],[Main/Hedge]],4)="MAIN","MAIN","HEDGE")</f>
        <v>HEDGE</v>
      </c>
      <c r="AK3317" t="str" cm="1">
        <f t="array" ref="AK3317">_xlfn._xlws.FILTER(Table4[Column1],ISNUMBER(SEARCH(Table4[Column1],MIS[[#This Row],[OrderUniqueIdentifier]])),"")</f>
        <v>NOTREND</v>
      </c>
    </row>
    <row r="3318" spans="1:37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>
        <f>_xlfn.XLOOKUP(MIS[[#This Row],[TRADING SYMBOL]],[1]Sheet1!$D:$D,[1]Sheet1!$C:$C)</f>
        <v>9.25</v>
      </c>
      <c r="AE3318">
        <f>MIS[[#This Row],[OrderAverageTradedPrice]]*MIS[[#This Row],[OrderQuantity]]</f>
        <v>3405</v>
      </c>
      <c r="AF3318">
        <f>MIS[[#This Row],[LTP]]*MIS[[#This Row],[OrderQuantity]]</f>
        <v>2775</v>
      </c>
      <c r="AG3318">
        <f>IF(MIS[[#This Row],[OrderSide]]="SELL",MIS[[#This Row],[VALUE]]-MIS[[#This Row],[LIVE_VALUE]],MIS[[#This Row],[LIVE_VALUE]]-MIS[[#This Row],[VALUE]])</f>
        <v>-630</v>
      </c>
      <c r="AH3318" t="str" cm="1">
        <f t="array" ref="AH3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8" t="str">
        <f>MIS[[#This Row],[TRADING SYMBOL]]</f>
        <v>NIFTY2552223750PE</v>
      </c>
      <c r="AJ3318" t="str">
        <f>IF(RIGHT(MIS[[#This Row],[Main/Hedge]],4)="MAIN","MAIN","HEDGE")</f>
        <v>HEDGE</v>
      </c>
      <c r="AK3318" t="str" cm="1">
        <f t="array" ref="AK3318">_xlfn._xlws.FILTER(Table4[Column1],ISNUMBER(SEARCH(Table4[Column1],MIS[[#This Row],[OrderUniqueIdentifier]])),"")</f>
        <v>NOTREND</v>
      </c>
    </row>
    <row r="3319" spans="1:37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>
        <f>_xlfn.XLOOKUP(MIS[[#This Row],[TRADING SYMBOL]],[1]Sheet1!$D:$D,[1]Sheet1!$C:$C)</f>
        <v>3.05</v>
      </c>
      <c r="AE3319">
        <f>MIS[[#This Row],[OrderAverageTradedPrice]]*MIS[[#This Row],[OrderQuantity]]</f>
        <v>1811.25</v>
      </c>
      <c r="AF3319">
        <f>MIS[[#This Row],[LTP]]*MIS[[#This Row],[OrderQuantity]]</f>
        <v>1601.25</v>
      </c>
      <c r="AG3319">
        <f>IF(MIS[[#This Row],[OrderSide]]="SELL",MIS[[#This Row],[VALUE]]-MIS[[#This Row],[LIVE_VALUE]],MIS[[#This Row],[LIVE_VALUE]]-MIS[[#This Row],[VALUE]])</f>
        <v>-210</v>
      </c>
      <c r="AH3319" t="str" cm="1">
        <f t="array" ref="AH3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9" t="str">
        <f>MIS[[#This Row],[TRADING SYMBOL]]</f>
        <v>NIFTY2552226350CE</v>
      </c>
      <c r="AJ3319" t="str">
        <f>IF(RIGHT(MIS[[#This Row],[Main/Hedge]],4)="MAIN","MAIN","HEDGE")</f>
        <v>HEDGE</v>
      </c>
      <c r="AK3319" t="str" cm="1">
        <f t="array" ref="AK3319">_xlfn._xlws.FILTER(Table4[Column1],ISNUMBER(SEARCH(Table4[Column1],MIS[[#This Row],[OrderUniqueIdentifier]])),"")</f>
        <v>NOTREND</v>
      </c>
    </row>
    <row r="3320" spans="1:37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>
        <f>_xlfn.XLOOKUP(MIS[[#This Row],[TRADING SYMBOL]],[1]Sheet1!$D:$D,[1]Sheet1!$C:$C)</f>
        <v>3.05</v>
      </c>
      <c r="AE3320">
        <f>MIS[[#This Row],[OrderAverageTradedPrice]]*MIS[[#This Row],[OrderQuantity]]</f>
        <v>262.5</v>
      </c>
      <c r="AF3320">
        <f>MIS[[#This Row],[LTP]]*MIS[[#This Row],[OrderQuantity]]</f>
        <v>228.75</v>
      </c>
      <c r="AG3320">
        <f>IF(MIS[[#This Row],[OrderSide]]="SELL",MIS[[#This Row],[VALUE]]-MIS[[#This Row],[LIVE_VALUE]],MIS[[#This Row],[LIVE_VALUE]]-MIS[[#This Row],[VALUE]])</f>
        <v>-33.75</v>
      </c>
      <c r="AH3320" t="str" cm="1">
        <f t="array" ref="AH3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0" t="str">
        <f>MIS[[#This Row],[TRADING SYMBOL]]</f>
        <v>NIFTY2552226350CE</v>
      </c>
      <c r="AJ3320" t="str">
        <f>IF(RIGHT(MIS[[#This Row],[Main/Hedge]],4)="MAIN","MAIN","HEDGE")</f>
        <v>HEDGE</v>
      </c>
      <c r="AK3320" t="str" cm="1">
        <f t="array" ref="AK3320">_xlfn._xlws.FILTER(Table4[Column1],ISNUMBER(SEARCH(Table4[Column1],MIS[[#This Row],[OrderUniqueIdentifier]])),"")</f>
        <v>NOTREND</v>
      </c>
    </row>
    <row r="3321" spans="1:37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>
        <f>_xlfn.XLOOKUP(MIS[[#This Row],[TRADING SYMBOL]],[1]Sheet1!$D:$D,[1]Sheet1!$C:$C)</f>
        <v>3.05</v>
      </c>
      <c r="AE3321">
        <f>MIS[[#This Row],[OrderAverageTradedPrice]]*MIS[[#This Row],[OrderQuantity]]</f>
        <v>262.5</v>
      </c>
      <c r="AF3321">
        <f>MIS[[#This Row],[LTP]]*MIS[[#This Row],[OrderQuantity]]</f>
        <v>228.75</v>
      </c>
      <c r="AG3321">
        <f>IF(MIS[[#This Row],[OrderSide]]="SELL",MIS[[#This Row],[VALUE]]-MIS[[#This Row],[LIVE_VALUE]],MIS[[#This Row],[LIVE_VALUE]]-MIS[[#This Row],[VALUE]])</f>
        <v>-33.75</v>
      </c>
      <c r="AH3321" t="str" cm="1">
        <f t="array" ref="AH3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1" t="str">
        <f>MIS[[#This Row],[TRADING SYMBOL]]</f>
        <v>NIFTY2552226350CE</v>
      </c>
      <c r="AJ3321" t="str">
        <f>IF(RIGHT(MIS[[#This Row],[Main/Hedge]],4)="MAIN","MAIN","HEDGE")</f>
        <v>HEDGE</v>
      </c>
      <c r="AK3321" t="str" cm="1">
        <f t="array" ref="AK3321">_xlfn._xlws.FILTER(Table4[Column1],ISNUMBER(SEARCH(Table4[Column1],MIS[[#This Row],[OrderUniqueIdentifier]])),"")</f>
        <v>NOTREND</v>
      </c>
    </row>
    <row r="3322" spans="1:37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>
        <f>_xlfn.XLOOKUP(MIS[[#This Row],[TRADING SYMBOL]],[1]Sheet1!$D:$D,[1]Sheet1!$C:$C)</f>
        <v>3.05</v>
      </c>
      <c r="AE3322">
        <f>MIS[[#This Row],[OrderAverageTradedPrice]]*MIS[[#This Row],[OrderQuantity]]</f>
        <v>1575</v>
      </c>
      <c r="AF3322">
        <f>MIS[[#This Row],[LTP]]*MIS[[#This Row],[OrderQuantity]]</f>
        <v>1372.5</v>
      </c>
      <c r="AG3322">
        <f>IF(MIS[[#This Row],[OrderSide]]="SELL",MIS[[#This Row],[VALUE]]-MIS[[#This Row],[LIVE_VALUE]],MIS[[#This Row],[LIVE_VALUE]]-MIS[[#This Row],[VALUE]])</f>
        <v>-202.5</v>
      </c>
      <c r="AH3322" t="str" cm="1">
        <f t="array" ref="AH3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2" t="str">
        <f>MIS[[#This Row],[TRADING SYMBOL]]</f>
        <v>NIFTY2552226350CE</v>
      </c>
      <c r="AJ3322" t="str">
        <f>IF(RIGHT(MIS[[#This Row],[Main/Hedge]],4)="MAIN","MAIN","HEDGE")</f>
        <v>HEDGE</v>
      </c>
      <c r="AK3322" t="str" cm="1">
        <f t="array" ref="AK3322">_xlfn._xlws.FILTER(Table4[Column1],ISNUMBER(SEARCH(Table4[Column1],MIS[[#This Row],[OrderUniqueIdentifier]])),"")</f>
        <v>NOTREND</v>
      </c>
    </row>
    <row r="3323" spans="1:37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>
        <f>_xlfn.XLOOKUP(MIS[[#This Row],[TRADING SYMBOL]],[1]Sheet1!$D:$D,[1]Sheet1!$C:$C)</f>
        <v>3.05</v>
      </c>
      <c r="AE3323">
        <f>MIS[[#This Row],[OrderAverageTradedPrice]]*MIS[[#This Row],[OrderQuantity]]</f>
        <v>787.5</v>
      </c>
      <c r="AF3323">
        <f>MIS[[#This Row],[LTP]]*MIS[[#This Row],[OrderQuantity]]</f>
        <v>686.25</v>
      </c>
      <c r="AG3323">
        <f>IF(MIS[[#This Row],[OrderSide]]="SELL",MIS[[#This Row],[VALUE]]-MIS[[#This Row],[LIVE_VALUE]],MIS[[#This Row],[LIVE_VALUE]]-MIS[[#This Row],[VALUE]])</f>
        <v>-101.25</v>
      </c>
      <c r="AH3323" t="str" cm="1">
        <f t="array" ref="AH3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3" t="str">
        <f>MIS[[#This Row],[TRADING SYMBOL]]</f>
        <v>NIFTY2552226350CE</v>
      </c>
      <c r="AJ3323" t="str">
        <f>IF(RIGHT(MIS[[#This Row],[Main/Hedge]],4)="MAIN","MAIN","HEDGE")</f>
        <v>HEDGE</v>
      </c>
      <c r="AK3323" t="str" cm="1">
        <f t="array" ref="AK3323">_xlfn._xlws.FILTER(Table4[Column1],ISNUMBER(SEARCH(Table4[Column1],MIS[[#This Row],[OrderUniqueIdentifier]])),"")</f>
        <v>NOTREND</v>
      </c>
    </row>
    <row r="3324" spans="1:37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>
        <f>_xlfn.XLOOKUP(MIS[[#This Row],[TRADING SYMBOL]],[1]Sheet1!$D:$D,[1]Sheet1!$C:$C)</f>
        <v>9.25</v>
      </c>
      <c r="AE3324">
        <f>MIS[[#This Row],[OrderAverageTradedPrice]]*MIS[[#This Row],[OrderQuantity]]</f>
        <v>2553.75</v>
      </c>
      <c r="AF3324">
        <f>MIS[[#This Row],[LTP]]*MIS[[#This Row],[OrderQuantity]]</f>
        <v>2081.25</v>
      </c>
      <c r="AG3324">
        <f>IF(MIS[[#This Row],[OrderSide]]="SELL",MIS[[#This Row],[VALUE]]-MIS[[#This Row],[LIVE_VALUE]],MIS[[#This Row],[LIVE_VALUE]]-MIS[[#This Row],[VALUE]])</f>
        <v>-472.5</v>
      </c>
      <c r="AH3324" t="str" cm="1">
        <f t="array" ref="AH3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4" t="str">
        <f>MIS[[#This Row],[TRADING SYMBOL]]</f>
        <v>NIFTY2552223750PE</v>
      </c>
      <c r="AJ3324" t="str">
        <f>IF(RIGHT(MIS[[#This Row],[Main/Hedge]],4)="MAIN","MAIN","HEDGE")</f>
        <v>HEDGE</v>
      </c>
      <c r="AK3324" t="str" cm="1">
        <f t="array" ref="AK3324">_xlfn._xlws.FILTER(Table4[Column1],ISNUMBER(SEARCH(Table4[Column1],MIS[[#This Row],[OrderUniqueIdentifier]])),"")</f>
        <v>NOTREND</v>
      </c>
    </row>
    <row r="3325" spans="1:37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>
        <f>_xlfn.XLOOKUP(MIS[[#This Row],[TRADING SYMBOL]],[1]Sheet1!$D:$D,[1]Sheet1!$C:$C)</f>
        <v>3.05</v>
      </c>
      <c r="AE3325">
        <f>MIS[[#This Row],[OrderAverageTradedPrice]]*MIS[[#This Row],[OrderQuantity]]</f>
        <v>1575</v>
      </c>
      <c r="AF3325">
        <f>MIS[[#This Row],[LTP]]*MIS[[#This Row],[OrderQuantity]]</f>
        <v>1372.5</v>
      </c>
      <c r="AG3325">
        <f>IF(MIS[[#This Row],[OrderSide]]="SELL",MIS[[#This Row],[VALUE]]-MIS[[#This Row],[LIVE_VALUE]],MIS[[#This Row],[LIVE_VALUE]]-MIS[[#This Row],[VALUE]])</f>
        <v>-202.5</v>
      </c>
      <c r="AH3325" t="str" cm="1">
        <f t="array" ref="AH3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5" t="str">
        <f>MIS[[#This Row],[TRADING SYMBOL]]</f>
        <v>NIFTY2552226350CE</v>
      </c>
      <c r="AJ3325" t="str">
        <f>IF(RIGHT(MIS[[#This Row],[Main/Hedge]],4)="MAIN","MAIN","HEDGE")</f>
        <v>HEDGE</v>
      </c>
      <c r="AK3325" t="str" cm="1">
        <f t="array" ref="AK3325">_xlfn._xlws.FILTER(Table4[Column1],ISNUMBER(SEARCH(Table4[Column1],MIS[[#This Row],[OrderUniqueIdentifier]])),"")</f>
        <v>NOTREND</v>
      </c>
    </row>
    <row r="3326" spans="1:37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>
        <f>_xlfn.XLOOKUP(MIS[[#This Row],[TRADING SYMBOL]],[1]Sheet1!$D:$D,[1]Sheet1!$C:$C)</f>
        <v>3.05</v>
      </c>
      <c r="AE3326">
        <f>MIS[[#This Row],[OrderAverageTradedPrice]]*MIS[[#This Row],[OrderQuantity]]</f>
        <v>262.5</v>
      </c>
      <c r="AF3326">
        <f>MIS[[#This Row],[LTP]]*MIS[[#This Row],[OrderQuantity]]</f>
        <v>228.75</v>
      </c>
      <c r="AG3326">
        <f>IF(MIS[[#This Row],[OrderSide]]="SELL",MIS[[#This Row],[VALUE]]-MIS[[#This Row],[LIVE_VALUE]],MIS[[#This Row],[LIVE_VALUE]]-MIS[[#This Row],[VALUE]])</f>
        <v>-33.75</v>
      </c>
      <c r="AH3326" t="str" cm="1">
        <f t="array" ref="AH3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6" t="str">
        <f>MIS[[#This Row],[TRADING SYMBOL]]</f>
        <v>NIFTY2552226350CE</v>
      </c>
      <c r="AJ3326" t="str">
        <f>IF(RIGHT(MIS[[#This Row],[Main/Hedge]],4)="MAIN","MAIN","HEDGE")</f>
        <v>HEDGE</v>
      </c>
      <c r="AK3326" t="str" cm="1">
        <f t="array" ref="AK3326">_xlfn._xlws.FILTER(Table4[Column1],ISNUMBER(SEARCH(Table4[Column1],MIS[[#This Row],[OrderUniqueIdentifier]])),"")</f>
        <v>NOTREND</v>
      </c>
    </row>
    <row r="3327" spans="1:37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>
        <f>_xlfn.XLOOKUP(MIS[[#This Row],[TRADING SYMBOL]],[1]Sheet1!$D:$D,[1]Sheet1!$C:$C)</f>
        <v>3.05</v>
      </c>
      <c r="AE3327">
        <f>MIS[[#This Row],[OrderAverageTradedPrice]]*MIS[[#This Row],[OrderQuantity]]</f>
        <v>262.5</v>
      </c>
      <c r="AF3327">
        <f>MIS[[#This Row],[LTP]]*MIS[[#This Row],[OrderQuantity]]</f>
        <v>228.75</v>
      </c>
      <c r="AG3327">
        <f>IF(MIS[[#This Row],[OrderSide]]="SELL",MIS[[#This Row],[VALUE]]-MIS[[#This Row],[LIVE_VALUE]],MIS[[#This Row],[LIVE_VALUE]]-MIS[[#This Row],[VALUE]])</f>
        <v>-33.75</v>
      </c>
      <c r="AH3327" t="str" cm="1">
        <f t="array" ref="AH3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7" t="str">
        <f>MIS[[#This Row],[TRADING SYMBOL]]</f>
        <v>NIFTY2552226350CE</v>
      </c>
      <c r="AJ3327" t="str">
        <f>IF(RIGHT(MIS[[#This Row],[Main/Hedge]],4)="MAIN","MAIN","HEDGE")</f>
        <v>HEDGE</v>
      </c>
      <c r="AK3327" t="str" cm="1">
        <f t="array" ref="AK3327">_xlfn._xlws.FILTER(Table4[Column1],ISNUMBER(SEARCH(Table4[Column1],MIS[[#This Row],[OrderUniqueIdentifier]])),"")</f>
        <v>NOTREND</v>
      </c>
    </row>
    <row r="3328" spans="1:37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>
        <f>_xlfn.XLOOKUP(MIS[[#This Row],[TRADING SYMBOL]],[1]Sheet1!$D:$D,[1]Sheet1!$C:$C)</f>
        <v>3.05</v>
      </c>
      <c r="AE3328">
        <f>MIS[[#This Row],[OrderAverageTradedPrice]]*MIS[[#This Row],[OrderQuantity]]</f>
        <v>1837.5</v>
      </c>
      <c r="AF3328">
        <f>MIS[[#This Row],[LTP]]*MIS[[#This Row],[OrderQuantity]]</f>
        <v>1601.25</v>
      </c>
      <c r="AG3328">
        <f>IF(MIS[[#This Row],[OrderSide]]="SELL",MIS[[#This Row],[VALUE]]-MIS[[#This Row],[LIVE_VALUE]],MIS[[#This Row],[LIVE_VALUE]]-MIS[[#This Row],[VALUE]])</f>
        <v>-236.25</v>
      </c>
      <c r="AH3328" t="str" cm="1">
        <f t="array" ref="AH3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8" t="str">
        <f>MIS[[#This Row],[TRADING SYMBOL]]</f>
        <v>NIFTY2552226350CE</v>
      </c>
      <c r="AJ3328" t="str">
        <f>IF(RIGHT(MIS[[#This Row],[Main/Hedge]],4)="MAIN","MAIN","HEDGE")</f>
        <v>HEDGE</v>
      </c>
      <c r="AK3328" t="str" cm="1">
        <f t="array" ref="AK3328">_xlfn._xlws.FILTER(Table4[Column1],ISNUMBER(SEARCH(Table4[Column1],MIS[[#This Row],[OrderUniqueIdentifier]])),"")</f>
        <v>NOTREND</v>
      </c>
    </row>
    <row r="3329" spans="1:37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>
        <f>_xlfn.XLOOKUP(MIS[[#This Row],[TRADING SYMBOL]],[1]Sheet1!$D:$D,[1]Sheet1!$C:$C)</f>
        <v>3.05</v>
      </c>
      <c r="AE3329">
        <f>MIS[[#This Row],[OrderAverageTradedPrice]]*MIS[[#This Row],[OrderQuantity]]</f>
        <v>525</v>
      </c>
      <c r="AF3329">
        <f>MIS[[#This Row],[LTP]]*MIS[[#This Row],[OrderQuantity]]</f>
        <v>457.5</v>
      </c>
      <c r="AG3329">
        <f>IF(MIS[[#This Row],[OrderSide]]="SELL",MIS[[#This Row],[VALUE]]-MIS[[#This Row],[LIVE_VALUE]],MIS[[#This Row],[LIVE_VALUE]]-MIS[[#This Row],[VALUE]])</f>
        <v>-67.5</v>
      </c>
      <c r="AH3329" t="str" cm="1">
        <f t="array" ref="AH3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9" t="str">
        <f>MIS[[#This Row],[TRADING SYMBOL]]</f>
        <v>NIFTY2552226350CE</v>
      </c>
      <c r="AJ3329" t="str">
        <f>IF(RIGHT(MIS[[#This Row],[Main/Hedge]],4)="MAIN","MAIN","HEDGE")</f>
        <v>HEDGE</v>
      </c>
      <c r="AK3329" t="str" cm="1">
        <f t="array" ref="AK3329">_xlfn._xlws.FILTER(Table4[Column1],ISNUMBER(SEARCH(Table4[Column1],MIS[[#This Row],[OrderUniqueIdentifier]])),"")</f>
        <v>NOTREND</v>
      </c>
    </row>
    <row r="3330" spans="1:37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>
        <f>_xlfn.XLOOKUP(MIS[[#This Row],[TRADING SYMBOL]],[1]Sheet1!$D:$D,[1]Sheet1!$C:$C)</f>
        <v>3.05</v>
      </c>
      <c r="AE3330">
        <f>MIS[[#This Row],[OrderAverageTradedPrice]]*MIS[[#This Row],[OrderQuantity]]</f>
        <v>262.5</v>
      </c>
      <c r="AF3330">
        <f>MIS[[#This Row],[LTP]]*MIS[[#This Row],[OrderQuantity]]</f>
        <v>228.75</v>
      </c>
      <c r="AG3330">
        <f>IF(MIS[[#This Row],[OrderSide]]="SELL",MIS[[#This Row],[VALUE]]-MIS[[#This Row],[LIVE_VALUE]],MIS[[#This Row],[LIVE_VALUE]]-MIS[[#This Row],[VALUE]])</f>
        <v>-33.75</v>
      </c>
      <c r="AH3330" t="str" cm="1">
        <f t="array" ref="AH3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0" t="str">
        <f>MIS[[#This Row],[TRADING SYMBOL]]</f>
        <v>NIFTY2552226350CE</v>
      </c>
      <c r="AJ3330" t="str">
        <f>IF(RIGHT(MIS[[#This Row],[Main/Hedge]],4)="MAIN","MAIN","HEDGE")</f>
        <v>HEDGE</v>
      </c>
      <c r="AK3330" t="str" cm="1">
        <f t="array" ref="AK3330">_xlfn._xlws.FILTER(Table4[Column1],ISNUMBER(SEARCH(Table4[Column1],MIS[[#This Row],[OrderUniqueIdentifier]])),"")</f>
        <v>NOTREND</v>
      </c>
    </row>
    <row r="3331" spans="1:37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>
        <f>_xlfn.XLOOKUP(MIS[[#This Row],[TRADING SYMBOL]],[1]Sheet1!$D:$D,[1]Sheet1!$C:$C)</f>
        <v>9.25</v>
      </c>
      <c r="AE3331">
        <f>MIS[[#This Row],[OrderAverageTradedPrice]]*MIS[[#This Row],[OrderQuantity]]</f>
        <v>5985</v>
      </c>
      <c r="AF3331">
        <f>MIS[[#This Row],[LTP]]*MIS[[#This Row],[OrderQuantity]]</f>
        <v>4856.25</v>
      </c>
      <c r="AG3331">
        <f>IF(MIS[[#This Row],[OrderSide]]="SELL",MIS[[#This Row],[VALUE]]-MIS[[#This Row],[LIVE_VALUE]],MIS[[#This Row],[LIVE_VALUE]]-MIS[[#This Row],[VALUE]])</f>
        <v>-1128.75</v>
      </c>
      <c r="AH3331" t="str" cm="1">
        <f t="array" ref="AH3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1" t="str">
        <f>MIS[[#This Row],[TRADING SYMBOL]]</f>
        <v>NIFTY2552223750PE</v>
      </c>
      <c r="AJ3331" t="str">
        <f>IF(RIGHT(MIS[[#This Row],[Main/Hedge]],4)="MAIN","MAIN","HEDGE")</f>
        <v>HEDGE</v>
      </c>
      <c r="AK3331" t="str" cm="1">
        <f t="array" ref="AK3331">_xlfn._xlws.FILTER(Table4[Column1],ISNUMBER(SEARCH(Table4[Column1],MIS[[#This Row],[OrderUniqueIdentifier]])),"")</f>
        <v>NOTREND</v>
      </c>
    </row>
    <row r="3332" spans="1:37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>
        <f>_xlfn.XLOOKUP(MIS[[#This Row],[TRADING SYMBOL]],[1]Sheet1!$D:$D,[1]Sheet1!$C:$C)</f>
        <v>3.05</v>
      </c>
      <c r="AE3332">
        <f>MIS[[#This Row],[OrderAverageTradedPrice]]*MIS[[#This Row],[OrderQuantity]]</f>
        <v>787.5</v>
      </c>
      <c r="AF3332">
        <f>MIS[[#This Row],[LTP]]*MIS[[#This Row],[OrderQuantity]]</f>
        <v>686.25</v>
      </c>
      <c r="AG3332">
        <f>IF(MIS[[#This Row],[OrderSide]]="SELL",MIS[[#This Row],[VALUE]]-MIS[[#This Row],[LIVE_VALUE]],MIS[[#This Row],[LIVE_VALUE]]-MIS[[#This Row],[VALUE]])</f>
        <v>-101.25</v>
      </c>
      <c r="AH3332" t="str" cm="1">
        <f t="array" ref="AH3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2" t="str">
        <f>MIS[[#This Row],[TRADING SYMBOL]]</f>
        <v>NIFTY2552226350CE</v>
      </c>
      <c r="AJ3332" t="str">
        <f>IF(RIGHT(MIS[[#This Row],[Main/Hedge]],4)="MAIN","MAIN","HEDGE")</f>
        <v>HEDGE</v>
      </c>
      <c r="AK3332" t="str" cm="1">
        <f t="array" ref="AK3332">_xlfn._xlws.FILTER(Table4[Column1],ISNUMBER(SEARCH(Table4[Column1],MIS[[#This Row],[OrderUniqueIdentifier]])),"")</f>
        <v>NOTREND</v>
      </c>
    </row>
    <row r="3333" spans="1:37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>
        <f>_xlfn.XLOOKUP(MIS[[#This Row],[TRADING SYMBOL]],[1]Sheet1!$D:$D,[1]Sheet1!$C:$C)</f>
        <v>3.05</v>
      </c>
      <c r="AE3333">
        <f>MIS[[#This Row],[OrderAverageTradedPrice]]*MIS[[#This Row],[OrderQuantity]]</f>
        <v>262.5</v>
      </c>
      <c r="AF3333">
        <f>MIS[[#This Row],[LTP]]*MIS[[#This Row],[OrderQuantity]]</f>
        <v>228.75</v>
      </c>
      <c r="AG3333">
        <f>IF(MIS[[#This Row],[OrderSide]]="SELL",MIS[[#This Row],[VALUE]]-MIS[[#This Row],[LIVE_VALUE]],MIS[[#This Row],[LIVE_VALUE]]-MIS[[#This Row],[VALUE]])</f>
        <v>-33.75</v>
      </c>
      <c r="AH3333" t="str" cm="1">
        <f t="array" ref="AH3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3" t="str">
        <f>MIS[[#This Row],[TRADING SYMBOL]]</f>
        <v>NIFTY2552226350CE</v>
      </c>
      <c r="AJ3333" t="str">
        <f>IF(RIGHT(MIS[[#This Row],[Main/Hedge]],4)="MAIN","MAIN","HEDGE")</f>
        <v>HEDGE</v>
      </c>
      <c r="AK3333" t="str" cm="1">
        <f t="array" ref="AK3333">_xlfn._xlws.FILTER(Table4[Column1],ISNUMBER(SEARCH(Table4[Column1],MIS[[#This Row],[OrderUniqueIdentifier]])),"")</f>
        <v>NOTREND</v>
      </c>
    </row>
    <row r="3334" spans="1:37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>
        <f>_xlfn.XLOOKUP(MIS[[#This Row],[TRADING SYMBOL]],[1]Sheet1!$D:$D,[1]Sheet1!$C:$C)</f>
        <v>9.25</v>
      </c>
      <c r="AE3334">
        <f>MIS[[#This Row],[OrderAverageTradedPrice]]*MIS[[#This Row],[OrderQuantity]]</f>
        <v>855</v>
      </c>
      <c r="AF3334">
        <f>MIS[[#This Row],[LTP]]*MIS[[#This Row],[OrderQuantity]]</f>
        <v>693.75</v>
      </c>
      <c r="AG3334">
        <f>IF(MIS[[#This Row],[OrderSide]]="SELL",MIS[[#This Row],[VALUE]]-MIS[[#This Row],[LIVE_VALUE]],MIS[[#This Row],[LIVE_VALUE]]-MIS[[#This Row],[VALUE]])</f>
        <v>-161.25</v>
      </c>
      <c r="AH3334" t="str" cm="1">
        <f t="array" ref="AH3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4" t="str">
        <f>MIS[[#This Row],[TRADING SYMBOL]]</f>
        <v>NIFTY2552223750PE</v>
      </c>
      <c r="AJ3334" t="str">
        <f>IF(RIGHT(MIS[[#This Row],[Main/Hedge]],4)="MAIN","MAIN","HEDGE")</f>
        <v>HEDGE</v>
      </c>
      <c r="AK3334" t="str" cm="1">
        <f t="array" ref="AK3334">_xlfn._xlws.FILTER(Table4[Column1],ISNUMBER(SEARCH(Table4[Column1],MIS[[#This Row],[OrderUniqueIdentifier]])),"")</f>
        <v>NOTREND</v>
      </c>
    </row>
    <row r="3335" spans="1:37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>
        <f>_xlfn.XLOOKUP(MIS[[#This Row],[TRADING SYMBOL]],[1]Sheet1!$D:$D,[1]Sheet1!$C:$C)</f>
        <v>9.25</v>
      </c>
      <c r="AE3335">
        <f>MIS[[#This Row],[OrderAverageTradedPrice]]*MIS[[#This Row],[OrderQuantity]]</f>
        <v>5958.75</v>
      </c>
      <c r="AF3335">
        <f>MIS[[#This Row],[LTP]]*MIS[[#This Row],[OrderQuantity]]</f>
        <v>4856.25</v>
      </c>
      <c r="AG3335">
        <f>IF(MIS[[#This Row],[OrderSide]]="SELL",MIS[[#This Row],[VALUE]]-MIS[[#This Row],[LIVE_VALUE]],MIS[[#This Row],[LIVE_VALUE]]-MIS[[#This Row],[VALUE]])</f>
        <v>-1102.5</v>
      </c>
      <c r="AH3335" t="str" cm="1">
        <f t="array" ref="AH3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5" t="str">
        <f>MIS[[#This Row],[TRADING SYMBOL]]</f>
        <v>NIFTY2552223750PE</v>
      </c>
      <c r="AJ3335" t="str">
        <f>IF(RIGHT(MIS[[#This Row],[Main/Hedge]],4)="MAIN","MAIN","HEDGE")</f>
        <v>HEDGE</v>
      </c>
      <c r="AK3335" t="str" cm="1">
        <f t="array" ref="AK3335">_xlfn._xlws.FILTER(Table4[Column1],ISNUMBER(SEARCH(Table4[Column1],MIS[[#This Row],[OrderUniqueIdentifier]])),"")</f>
        <v>NOTREND</v>
      </c>
    </row>
    <row r="3336" spans="1:37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>
        <f>_xlfn.XLOOKUP(MIS[[#This Row],[TRADING SYMBOL]],[1]Sheet1!$D:$D,[1]Sheet1!$C:$C)</f>
        <v>3.05</v>
      </c>
      <c r="AE3336">
        <f>MIS[[#This Row],[OrderAverageTradedPrice]]*MIS[[#This Row],[OrderQuantity]]</f>
        <v>262.5</v>
      </c>
      <c r="AF3336">
        <f>MIS[[#This Row],[LTP]]*MIS[[#This Row],[OrderQuantity]]</f>
        <v>228.75</v>
      </c>
      <c r="AG3336">
        <f>IF(MIS[[#This Row],[OrderSide]]="SELL",MIS[[#This Row],[VALUE]]-MIS[[#This Row],[LIVE_VALUE]],MIS[[#This Row],[LIVE_VALUE]]-MIS[[#This Row],[VALUE]])</f>
        <v>-33.75</v>
      </c>
      <c r="AH3336" t="str" cm="1">
        <f t="array" ref="AH3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6" t="str">
        <f>MIS[[#This Row],[TRADING SYMBOL]]</f>
        <v>NIFTY2552226350CE</v>
      </c>
      <c r="AJ3336" t="str">
        <f>IF(RIGHT(MIS[[#This Row],[Main/Hedge]],4)="MAIN","MAIN","HEDGE")</f>
        <v>HEDGE</v>
      </c>
      <c r="AK3336" t="str" cm="1">
        <f t="array" ref="AK3336">_xlfn._xlws.FILTER(Table4[Column1],ISNUMBER(SEARCH(Table4[Column1],MIS[[#This Row],[OrderUniqueIdentifier]])),"")</f>
        <v>NOTREND</v>
      </c>
    </row>
    <row r="3337" spans="1:37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>
        <f>_xlfn.XLOOKUP(MIS[[#This Row],[TRADING SYMBOL]],[1]Sheet1!$D:$D,[1]Sheet1!$C:$C)</f>
        <v>9.25</v>
      </c>
      <c r="AE3337">
        <f>MIS[[#This Row],[OrderAverageTradedPrice]]*MIS[[#This Row],[OrderQuantity]]</f>
        <v>855</v>
      </c>
      <c r="AF3337">
        <f>MIS[[#This Row],[LTP]]*MIS[[#This Row],[OrderQuantity]]</f>
        <v>693.75</v>
      </c>
      <c r="AG3337">
        <f>IF(MIS[[#This Row],[OrderSide]]="SELL",MIS[[#This Row],[VALUE]]-MIS[[#This Row],[LIVE_VALUE]],MIS[[#This Row],[LIVE_VALUE]]-MIS[[#This Row],[VALUE]])</f>
        <v>-161.25</v>
      </c>
      <c r="AH3337" t="str" cm="1">
        <f t="array" ref="AH3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7" t="str">
        <f>MIS[[#This Row],[TRADING SYMBOL]]</f>
        <v>NIFTY2552223750PE</v>
      </c>
      <c r="AJ3337" t="str">
        <f>IF(RIGHT(MIS[[#This Row],[Main/Hedge]],4)="MAIN","MAIN","HEDGE")</f>
        <v>HEDGE</v>
      </c>
      <c r="AK3337" t="str" cm="1">
        <f t="array" ref="AK3337">_xlfn._xlws.FILTER(Table4[Column1],ISNUMBER(SEARCH(Table4[Column1],MIS[[#This Row],[OrderUniqueIdentifier]])),"")</f>
        <v>NOTREND</v>
      </c>
    </row>
    <row r="3338" spans="1:37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>
        <f>_xlfn.XLOOKUP(MIS[[#This Row],[TRADING SYMBOL]],[1]Sheet1!$D:$D,[1]Sheet1!$C:$C)</f>
        <v>3.05</v>
      </c>
      <c r="AE3338">
        <f>MIS[[#This Row],[OrderAverageTradedPrice]]*MIS[[#This Row],[OrderQuantity]]</f>
        <v>262.5</v>
      </c>
      <c r="AF3338">
        <f>MIS[[#This Row],[LTP]]*MIS[[#This Row],[OrderQuantity]]</f>
        <v>228.75</v>
      </c>
      <c r="AG3338">
        <f>IF(MIS[[#This Row],[OrderSide]]="SELL",MIS[[#This Row],[VALUE]]-MIS[[#This Row],[LIVE_VALUE]],MIS[[#This Row],[LIVE_VALUE]]-MIS[[#This Row],[VALUE]])</f>
        <v>-33.75</v>
      </c>
      <c r="AH3338" t="str" cm="1">
        <f t="array" ref="AH3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8" t="str">
        <f>MIS[[#This Row],[TRADING SYMBOL]]</f>
        <v>NIFTY2552226350CE</v>
      </c>
      <c r="AJ3338" t="str">
        <f>IF(RIGHT(MIS[[#This Row],[Main/Hedge]],4)="MAIN","MAIN","HEDGE")</f>
        <v>HEDGE</v>
      </c>
      <c r="AK3338" t="str" cm="1">
        <f t="array" ref="AK3338">_xlfn._xlws.FILTER(Table4[Column1],ISNUMBER(SEARCH(Table4[Column1],MIS[[#This Row],[OrderUniqueIdentifier]])),"")</f>
        <v>NOTREND</v>
      </c>
    </row>
    <row r="3339" spans="1:37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>
        <f>_xlfn.XLOOKUP(MIS[[#This Row],[TRADING SYMBOL]],[1]Sheet1!$D:$D,[1]Sheet1!$C:$C)</f>
        <v>3.05</v>
      </c>
      <c r="AE3339">
        <f>MIS[[#This Row],[OrderAverageTradedPrice]]*MIS[[#This Row],[OrderQuantity]]</f>
        <v>787.5</v>
      </c>
      <c r="AF3339">
        <f>MIS[[#This Row],[LTP]]*MIS[[#This Row],[OrderQuantity]]</f>
        <v>686.25</v>
      </c>
      <c r="AG3339">
        <f>IF(MIS[[#This Row],[OrderSide]]="SELL",MIS[[#This Row],[VALUE]]-MIS[[#This Row],[LIVE_VALUE]],MIS[[#This Row],[LIVE_VALUE]]-MIS[[#This Row],[VALUE]])</f>
        <v>-101.25</v>
      </c>
      <c r="AH3339" t="str" cm="1">
        <f t="array" ref="AH3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9" t="str">
        <f>MIS[[#This Row],[TRADING SYMBOL]]</f>
        <v>NIFTY2552226350CE</v>
      </c>
      <c r="AJ3339" t="str">
        <f>IF(RIGHT(MIS[[#This Row],[Main/Hedge]],4)="MAIN","MAIN","HEDGE")</f>
        <v>HEDGE</v>
      </c>
      <c r="AK3339" t="str" cm="1">
        <f t="array" ref="AK3339">_xlfn._xlws.FILTER(Table4[Column1],ISNUMBER(SEARCH(Table4[Column1],MIS[[#This Row],[OrderUniqueIdentifier]])),"")</f>
        <v>NOTREND</v>
      </c>
    </row>
    <row r="3340" spans="1:37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>
        <f>_xlfn.XLOOKUP(MIS[[#This Row],[TRADING SYMBOL]],[1]Sheet1!$D:$D,[1]Sheet1!$C:$C)</f>
        <v>9.25</v>
      </c>
      <c r="AE3340">
        <f>MIS[[#This Row],[OrderAverageTradedPrice]]*MIS[[#This Row],[OrderQuantity]]</f>
        <v>855</v>
      </c>
      <c r="AF3340">
        <f>MIS[[#This Row],[LTP]]*MIS[[#This Row],[OrderQuantity]]</f>
        <v>693.75</v>
      </c>
      <c r="AG3340">
        <f>IF(MIS[[#This Row],[OrderSide]]="SELL",MIS[[#This Row],[VALUE]]-MIS[[#This Row],[LIVE_VALUE]],MIS[[#This Row],[LIVE_VALUE]]-MIS[[#This Row],[VALUE]])</f>
        <v>-161.25</v>
      </c>
      <c r="AH3340" t="str" cm="1">
        <f t="array" ref="AH3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0" t="str">
        <f>MIS[[#This Row],[TRADING SYMBOL]]</f>
        <v>NIFTY2552223750PE</v>
      </c>
      <c r="AJ3340" t="str">
        <f>IF(RIGHT(MIS[[#This Row],[Main/Hedge]],4)="MAIN","MAIN","HEDGE")</f>
        <v>HEDGE</v>
      </c>
      <c r="AK3340" t="str" cm="1">
        <f t="array" ref="AK3340">_xlfn._xlws.FILTER(Table4[Column1],ISNUMBER(SEARCH(Table4[Column1],MIS[[#This Row],[OrderUniqueIdentifier]])),"")</f>
        <v>NOTREND</v>
      </c>
    </row>
    <row r="3341" spans="1:37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>
        <f>_xlfn.XLOOKUP(MIS[[#This Row],[TRADING SYMBOL]],[1]Sheet1!$D:$D,[1]Sheet1!$C:$C)</f>
        <v>3.05</v>
      </c>
      <c r="AE3341">
        <f>MIS[[#This Row],[OrderAverageTradedPrice]]*MIS[[#This Row],[OrderQuantity]]</f>
        <v>262.5</v>
      </c>
      <c r="AF3341">
        <f>MIS[[#This Row],[LTP]]*MIS[[#This Row],[OrderQuantity]]</f>
        <v>228.75</v>
      </c>
      <c r="AG3341">
        <f>IF(MIS[[#This Row],[OrderSide]]="SELL",MIS[[#This Row],[VALUE]]-MIS[[#This Row],[LIVE_VALUE]],MIS[[#This Row],[LIVE_VALUE]]-MIS[[#This Row],[VALUE]])</f>
        <v>-33.75</v>
      </c>
      <c r="AH3341" t="str" cm="1">
        <f t="array" ref="AH3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1" t="str">
        <f>MIS[[#This Row],[TRADING SYMBOL]]</f>
        <v>NIFTY2552226350CE</v>
      </c>
      <c r="AJ3341" t="str">
        <f>IF(RIGHT(MIS[[#This Row],[Main/Hedge]],4)="MAIN","MAIN","HEDGE")</f>
        <v>HEDGE</v>
      </c>
      <c r="AK3341" t="str" cm="1">
        <f t="array" ref="AK3341">_xlfn._xlws.FILTER(Table4[Column1],ISNUMBER(SEARCH(Table4[Column1],MIS[[#This Row],[OrderUniqueIdentifier]])),"")</f>
        <v>NOTREND</v>
      </c>
    </row>
    <row r="3342" spans="1:37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>
        <f>_xlfn.XLOOKUP(MIS[[#This Row],[TRADING SYMBOL]],[1]Sheet1!$D:$D,[1]Sheet1!$C:$C)</f>
        <v>9.25</v>
      </c>
      <c r="AE3342">
        <f>MIS[[#This Row],[OrderAverageTradedPrice]]*MIS[[#This Row],[OrderQuantity]]</f>
        <v>855</v>
      </c>
      <c r="AF3342">
        <f>MIS[[#This Row],[LTP]]*MIS[[#This Row],[OrderQuantity]]</f>
        <v>693.75</v>
      </c>
      <c r="AG3342">
        <f>IF(MIS[[#This Row],[OrderSide]]="SELL",MIS[[#This Row],[VALUE]]-MIS[[#This Row],[LIVE_VALUE]],MIS[[#This Row],[LIVE_VALUE]]-MIS[[#This Row],[VALUE]])</f>
        <v>-161.25</v>
      </c>
      <c r="AH3342" t="str" cm="1">
        <f t="array" ref="AH3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2" t="str">
        <f>MIS[[#This Row],[TRADING SYMBOL]]</f>
        <v>NIFTY2552223750PE</v>
      </c>
      <c r="AJ3342" t="str">
        <f>IF(RIGHT(MIS[[#This Row],[Main/Hedge]],4)="MAIN","MAIN","HEDGE")</f>
        <v>HEDGE</v>
      </c>
      <c r="AK3342" t="str" cm="1">
        <f t="array" ref="AK3342">_xlfn._xlws.FILTER(Table4[Column1],ISNUMBER(SEARCH(Table4[Column1],MIS[[#This Row],[OrderUniqueIdentifier]])),"")</f>
        <v>NOTREND</v>
      </c>
    </row>
    <row r="3343" spans="1:37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>
        <f>_xlfn.XLOOKUP(MIS[[#This Row],[TRADING SYMBOL]],[1]Sheet1!$D:$D,[1]Sheet1!$C:$C)</f>
        <v>3.05</v>
      </c>
      <c r="AE3343">
        <f>MIS[[#This Row],[OrderAverageTradedPrice]]*MIS[[#This Row],[OrderQuantity]]</f>
        <v>262.5</v>
      </c>
      <c r="AF3343">
        <f>MIS[[#This Row],[LTP]]*MIS[[#This Row],[OrderQuantity]]</f>
        <v>228.75</v>
      </c>
      <c r="AG3343">
        <f>IF(MIS[[#This Row],[OrderSide]]="SELL",MIS[[#This Row],[VALUE]]-MIS[[#This Row],[LIVE_VALUE]],MIS[[#This Row],[LIVE_VALUE]]-MIS[[#This Row],[VALUE]])</f>
        <v>-33.75</v>
      </c>
      <c r="AH3343" t="str" cm="1">
        <f t="array" ref="AH3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3" t="str">
        <f>MIS[[#This Row],[TRADING SYMBOL]]</f>
        <v>NIFTY2552226350CE</v>
      </c>
      <c r="AJ3343" t="str">
        <f>IF(RIGHT(MIS[[#This Row],[Main/Hedge]],4)="MAIN","MAIN","HEDGE")</f>
        <v>HEDGE</v>
      </c>
      <c r="AK3343" t="str" cm="1">
        <f t="array" ref="AK3343">_xlfn._xlws.FILTER(Table4[Column1],ISNUMBER(SEARCH(Table4[Column1],MIS[[#This Row],[OrderUniqueIdentifier]])),"")</f>
        <v>NOTREND</v>
      </c>
    </row>
    <row r="3344" spans="1:37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>
        <f>_xlfn.XLOOKUP(MIS[[#This Row],[TRADING SYMBOL]],[1]Sheet1!$D:$D,[1]Sheet1!$C:$C)</f>
        <v>9.25</v>
      </c>
      <c r="AE3344">
        <f>MIS[[#This Row],[OrderAverageTradedPrice]]*MIS[[#This Row],[OrderQuantity]]</f>
        <v>5118.75</v>
      </c>
      <c r="AF3344">
        <f>MIS[[#This Row],[LTP]]*MIS[[#This Row],[OrderQuantity]]</f>
        <v>4162.5</v>
      </c>
      <c r="AG3344">
        <f>IF(MIS[[#This Row],[OrderSide]]="SELL",MIS[[#This Row],[VALUE]]-MIS[[#This Row],[LIVE_VALUE]],MIS[[#This Row],[LIVE_VALUE]]-MIS[[#This Row],[VALUE]])</f>
        <v>-956.25</v>
      </c>
      <c r="AH3344" t="str" cm="1">
        <f t="array" ref="AH3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4" t="str">
        <f>MIS[[#This Row],[TRADING SYMBOL]]</f>
        <v>NIFTY2552223750PE</v>
      </c>
      <c r="AJ3344" t="str">
        <f>IF(RIGHT(MIS[[#This Row],[Main/Hedge]],4)="MAIN","MAIN","HEDGE")</f>
        <v>HEDGE</v>
      </c>
      <c r="AK3344" t="str" cm="1">
        <f t="array" ref="AK3344">_xlfn._xlws.FILTER(Table4[Column1],ISNUMBER(SEARCH(Table4[Column1],MIS[[#This Row],[OrderUniqueIdentifier]])),"")</f>
        <v>NOTREND</v>
      </c>
    </row>
    <row r="3345" spans="1:37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>
        <f>_xlfn.XLOOKUP(MIS[[#This Row],[TRADING SYMBOL]],[1]Sheet1!$D:$D,[1]Sheet1!$C:$C)</f>
        <v>3.05</v>
      </c>
      <c r="AE3345">
        <f>MIS[[#This Row],[OrderAverageTradedPrice]]*MIS[[#This Row],[OrderQuantity]]</f>
        <v>262.5</v>
      </c>
      <c r="AF3345">
        <f>MIS[[#This Row],[LTP]]*MIS[[#This Row],[OrderQuantity]]</f>
        <v>228.75</v>
      </c>
      <c r="AG3345">
        <f>IF(MIS[[#This Row],[OrderSide]]="SELL",MIS[[#This Row],[VALUE]]-MIS[[#This Row],[LIVE_VALUE]],MIS[[#This Row],[LIVE_VALUE]]-MIS[[#This Row],[VALUE]])</f>
        <v>-33.75</v>
      </c>
      <c r="AH3345" t="str" cm="1">
        <f t="array" ref="AH3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5" t="str">
        <f>MIS[[#This Row],[TRADING SYMBOL]]</f>
        <v>NIFTY2552226350CE</v>
      </c>
      <c r="AJ3345" t="str">
        <f>IF(RIGHT(MIS[[#This Row],[Main/Hedge]],4)="MAIN","MAIN","HEDGE")</f>
        <v>HEDGE</v>
      </c>
      <c r="AK3345" t="str" cm="1">
        <f t="array" ref="AK3345">_xlfn._xlws.FILTER(Table4[Column1],ISNUMBER(SEARCH(Table4[Column1],MIS[[#This Row],[OrderUniqueIdentifier]])),"")</f>
        <v>NOTREND</v>
      </c>
    </row>
    <row r="3346" spans="1:37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>
        <f>_xlfn.XLOOKUP(MIS[[#This Row],[TRADING SYMBOL]],[1]Sheet1!$D:$D,[1]Sheet1!$C:$C)</f>
        <v>3.05</v>
      </c>
      <c r="AE3346">
        <f>MIS[[#This Row],[OrderAverageTradedPrice]]*MIS[[#This Row],[OrderQuantity]]</f>
        <v>262.5</v>
      </c>
      <c r="AF3346">
        <f>MIS[[#This Row],[LTP]]*MIS[[#This Row],[OrderQuantity]]</f>
        <v>228.75</v>
      </c>
      <c r="AG3346">
        <f>IF(MIS[[#This Row],[OrderSide]]="SELL",MIS[[#This Row],[VALUE]]-MIS[[#This Row],[LIVE_VALUE]],MIS[[#This Row],[LIVE_VALUE]]-MIS[[#This Row],[VALUE]])</f>
        <v>-33.75</v>
      </c>
      <c r="AH3346" t="str" cm="1">
        <f t="array" ref="AH3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6" t="str">
        <f>MIS[[#This Row],[TRADING SYMBOL]]</f>
        <v>NIFTY2552226350CE</v>
      </c>
      <c r="AJ3346" t="str">
        <f>IF(RIGHT(MIS[[#This Row],[Main/Hedge]],4)="MAIN","MAIN","HEDGE")</f>
        <v>HEDGE</v>
      </c>
      <c r="AK3346" t="str" cm="1">
        <f t="array" ref="AK3346">_xlfn._xlws.FILTER(Table4[Column1],ISNUMBER(SEARCH(Table4[Column1],MIS[[#This Row],[OrderUniqueIdentifier]])),"")</f>
        <v>NOTREND</v>
      </c>
    </row>
    <row r="3347" spans="1:37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>
        <f>_xlfn.XLOOKUP(MIS[[#This Row],[TRADING SYMBOL]],[1]Sheet1!$D:$D,[1]Sheet1!$C:$C)</f>
        <v>9.25</v>
      </c>
      <c r="AE3347">
        <f>MIS[[#This Row],[OrderAverageTradedPrice]]*MIS[[#This Row],[OrderQuantity]]</f>
        <v>5130</v>
      </c>
      <c r="AF3347">
        <f>MIS[[#This Row],[LTP]]*MIS[[#This Row],[OrderQuantity]]</f>
        <v>4162.5</v>
      </c>
      <c r="AG3347">
        <f>IF(MIS[[#This Row],[OrderSide]]="SELL",MIS[[#This Row],[VALUE]]-MIS[[#This Row],[LIVE_VALUE]],MIS[[#This Row],[LIVE_VALUE]]-MIS[[#This Row],[VALUE]])</f>
        <v>-967.5</v>
      </c>
      <c r="AH3347" t="str" cm="1">
        <f t="array" ref="AH3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7" t="str">
        <f>MIS[[#This Row],[TRADING SYMBOL]]</f>
        <v>NIFTY2552223750PE</v>
      </c>
      <c r="AJ3347" t="str">
        <f>IF(RIGHT(MIS[[#This Row],[Main/Hedge]],4)="MAIN","MAIN","HEDGE")</f>
        <v>HEDGE</v>
      </c>
      <c r="AK3347" t="str" cm="1">
        <f t="array" ref="AK3347">_xlfn._xlws.FILTER(Table4[Column1],ISNUMBER(SEARCH(Table4[Column1],MIS[[#This Row],[OrderUniqueIdentifier]])),"")</f>
        <v>NOTREND</v>
      </c>
    </row>
    <row r="3348" spans="1:37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>
        <f>_xlfn.XLOOKUP(MIS[[#This Row],[TRADING SYMBOL]],[1]Sheet1!$D:$D,[1]Sheet1!$C:$C)</f>
        <v>3.05</v>
      </c>
      <c r="AE3348">
        <f>MIS[[#This Row],[OrderAverageTradedPrice]]*MIS[[#This Row],[OrderQuantity]]</f>
        <v>1312.5</v>
      </c>
      <c r="AF3348">
        <f>MIS[[#This Row],[LTP]]*MIS[[#This Row],[OrderQuantity]]</f>
        <v>1143.75</v>
      </c>
      <c r="AG3348">
        <f>IF(MIS[[#This Row],[OrderSide]]="SELL",MIS[[#This Row],[VALUE]]-MIS[[#This Row],[LIVE_VALUE]],MIS[[#This Row],[LIVE_VALUE]]-MIS[[#This Row],[VALUE]])</f>
        <v>-168.75</v>
      </c>
      <c r="AH3348" t="str" cm="1">
        <f t="array" ref="AH3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8" t="str">
        <f>MIS[[#This Row],[TRADING SYMBOL]]</f>
        <v>NIFTY2552226350CE</v>
      </c>
      <c r="AJ3348" t="str">
        <f>IF(RIGHT(MIS[[#This Row],[Main/Hedge]],4)="MAIN","MAIN","HEDGE")</f>
        <v>HEDGE</v>
      </c>
      <c r="AK3348" t="str" cm="1">
        <f t="array" ref="AK3348">_xlfn._xlws.FILTER(Table4[Column1],ISNUMBER(SEARCH(Table4[Column1],MIS[[#This Row],[OrderUniqueIdentifier]])),"")</f>
        <v>NOTREND</v>
      </c>
    </row>
    <row r="3349" spans="1:37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>
        <f>_xlfn.XLOOKUP(MIS[[#This Row],[TRADING SYMBOL]],[1]Sheet1!$D:$D,[1]Sheet1!$C:$C)</f>
        <v>9.25</v>
      </c>
      <c r="AE3349">
        <f>MIS[[#This Row],[OrderAverageTradedPrice]]*MIS[[#This Row],[OrderQuantity]]</f>
        <v>4275</v>
      </c>
      <c r="AF3349">
        <f>MIS[[#This Row],[LTP]]*MIS[[#This Row],[OrderQuantity]]</f>
        <v>3468.75</v>
      </c>
      <c r="AG3349">
        <f>IF(MIS[[#This Row],[OrderSide]]="SELL",MIS[[#This Row],[VALUE]]-MIS[[#This Row],[LIVE_VALUE]],MIS[[#This Row],[LIVE_VALUE]]-MIS[[#This Row],[VALUE]])</f>
        <v>-806.25</v>
      </c>
      <c r="AH3349" t="str" cm="1">
        <f t="array" ref="AH3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9" t="str">
        <f>MIS[[#This Row],[TRADING SYMBOL]]</f>
        <v>NIFTY2552223750PE</v>
      </c>
      <c r="AJ3349" t="str">
        <f>IF(RIGHT(MIS[[#This Row],[Main/Hedge]],4)="MAIN","MAIN","HEDGE")</f>
        <v>HEDGE</v>
      </c>
      <c r="AK3349" t="str" cm="1">
        <f t="array" ref="AK3349">_xlfn._xlws.FILTER(Table4[Column1],ISNUMBER(SEARCH(Table4[Column1],MIS[[#This Row],[OrderUniqueIdentifier]])),"")</f>
        <v>NOTREND</v>
      </c>
    </row>
    <row r="3350" spans="1:37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>
        <f>_xlfn.XLOOKUP(MIS[[#This Row],[TRADING SYMBOL]],[1]Sheet1!$D:$D,[1]Sheet1!$C:$C)</f>
        <v>9.25</v>
      </c>
      <c r="AE3350">
        <f>MIS[[#This Row],[OrderAverageTradedPrice]]*MIS[[#This Row],[OrderQuantity]]</f>
        <v>851.25</v>
      </c>
      <c r="AF3350">
        <f>MIS[[#This Row],[LTP]]*MIS[[#This Row],[OrderQuantity]]</f>
        <v>693.75</v>
      </c>
      <c r="AG3350">
        <f>IF(MIS[[#This Row],[OrderSide]]="SELL",MIS[[#This Row],[VALUE]]-MIS[[#This Row],[LIVE_VALUE]],MIS[[#This Row],[LIVE_VALUE]]-MIS[[#This Row],[VALUE]])</f>
        <v>-157.5</v>
      </c>
      <c r="AH3350" t="str" cm="1">
        <f t="array" ref="AH3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0" t="str">
        <f>MIS[[#This Row],[TRADING SYMBOL]]</f>
        <v>NIFTY2552223750PE</v>
      </c>
      <c r="AJ3350" t="str">
        <f>IF(RIGHT(MIS[[#This Row],[Main/Hedge]],4)="MAIN","MAIN","HEDGE")</f>
        <v>HEDGE</v>
      </c>
      <c r="AK3350" t="str" cm="1">
        <f t="array" ref="AK3350">_xlfn._xlws.FILTER(Table4[Column1],ISNUMBER(SEARCH(Table4[Column1],MIS[[#This Row],[OrderUniqueIdentifier]])),"")</f>
        <v>NOTREND</v>
      </c>
    </row>
    <row r="3351" spans="1:37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>
        <f>_xlfn.XLOOKUP(MIS[[#This Row],[TRADING SYMBOL]],[1]Sheet1!$D:$D,[1]Sheet1!$C:$C)</f>
        <v>3.05</v>
      </c>
      <c r="AE3351">
        <f>MIS[[#This Row],[OrderAverageTradedPrice]]*MIS[[#This Row],[OrderQuantity]]</f>
        <v>262.5</v>
      </c>
      <c r="AF3351">
        <f>MIS[[#This Row],[LTP]]*MIS[[#This Row],[OrderQuantity]]</f>
        <v>228.75</v>
      </c>
      <c r="AG3351">
        <f>IF(MIS[[#This Row],[OrderSide]]="SELL",MIS[[#This Row],[VALUE]]-MIS[[#This Row],[LIVE_VALUE]],MIS[[#This Row],[LIVE_VALUE]]-MIS[[#This Row],[VALUE]])</f>
        <v>-33.75</v>
      </c>
      <c r="AH3351" t="str" cm="1">
        <f t="array" ref="AH3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1" t="str">
        <f>MIS[[#This Row],[TRADING SYMBOL]]</f>
        <v>NIFTY2552226350CE</v>
      </c>
      <c r="AJ3351" t="str">
        <f>IF(RIGHT(MIS[[#This Row],[Main/Hedge]],4)="MAIN","MAIN","HEDGE")</f>
        <v>HEDGE</v>
      </c>
      <c r="AK3351" t="str" cm="1">
        <f t="array" ref="AK3351">_xlfn._xlws.FILTER(Table4[Column1],ISNUMBER(SEARCH(Table4[Column1],MIS[[#This Row],[OrderUniqueIdentifier]])),"")</f>
        <v>NOTREND</v>
      </c>
    </row>
    <row r="3352" spans="1:37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>
        <f>_xlfn.XLOOKUP(MIS[[#This Row],[TRADING SYMBOL]],[1]Sheet1!$D:$D,[1]Sheet1!$C:$C)</f>
        <v>3.05</v>
      </c>
      <c r="AE3352">
        <f>MIS[[#This Row],[OrderAverageTradedPrice]]*MIS[[#This Row],[OrderQuantity]]</f>
        <v>262.5</v>
      </c>
      <c r="AF3352">
        <f>MIS[[#This Row],[LTP]]*MIS[[#This Row],[OrderQuantity]]</f>
        <v>228.75</v>
      </c>
      <c r="AG3352">
        <f>IF(MIS[[#This Row],[OrderSide]]="SELL",MIS[[#This Row],[VALUE]]-MIS[[#This Row],[LIVE_VALUE]],MIS[[#This Row],[LIVE_VALUE]]-MIS[[#This Row],[VALUE]])</f>
        <v>-33.75</v>
      </c>
      <c r="AH3352" t="str" cm="1">
        <f t="array" ref="AH3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2" t="str">
        <f>MIS[[#This Row],[TRADING SYMBOL]]</f>
        <v>NIFTY2552226350CE</v>
      </c>
      <c r="AJ3352" t="str">
        <f>IF(RIGHT(MIS[[#This Row],[Main/Hedge]],4)="MAIN","MAIN","HEDGE")</f>
        <v>HEDGE</v>
      </c>
      <c r="AK3352" t="str" cm="1">
        <f t="array" ref="AK3352">_xlfn._xlws.FILTER(Table4[Column1],ISNUMBER(SEARCH(Table4[Column1],MIS[[#This Row],[OrderUniqueIdentifier]])),"")</f>
        <v>NOTREND</v>
      </c>
    </row>
    <row r="3353" spans="1:37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>
        <f>_xlfn.XLOOKUP(MIS[[#This Row],[TRADING SYMBOL]],[1]Sheet1!$D:$D,[1]Sheet1!$C:$C)</f>
        <v>3.05</v>
      </c>
      <c r="AE3353">
        <f>MIS[[#This Row],[OrderAverageTradedPrice]]*MIS[[#This Row],[OrderQuantity]]</f>
        <v>525</v>
      </c>
      <c r="AF3353">
        <f>MIS[[#This Row],[LTP]]*MIS[[#This Row],[OrderQuantity]]</f>
        <v>457.5</v>
      </c>
      <c r="AG3353">
        <f>IF(MIS[[#This Row],[OrderSide]]="SELL",MIS[[#This Row],[VALUE]]-MIS[[#This Row],[LIVE_VALUE]],MIS[[#This Row],[LIVE_VALUE]]-MIS[[#This Row],[VALUE]])</f>
        <v>-67.5</v>
      </c>
      <c r="AH3353" t="str" cm="1">
        <f t="array" ref="AH3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3" t="str">
        <f>MIS[[#This Row],[TRADING SYMBOL]]</f>
        <v>NIFTY2552226350CE</v>
      </c>
      <c r="AJ3353" t="str">
        <f>IF(RIGHT(MIS[[#This Row],[Main/Hedge]],4)="MAIN","MAIN","HEDGE")</f>
        <v>HEDGE</v>
      </c>
      <c r="AK3353" t="str" cm="1">
        <f t="array" ref="AK3353">_xlfn._xlws.FILTER(Table4[Column1],ISNUMBER(SEARCH(Table4[Column1],MIS[[#This Row],[OrderUniqueIdentifier]])),"")</f>
        <v>NOTREND</v>
      </c>
    </row>
    <row r="3354" spans="1:37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>
        <f>_xlfn.XLOOKUP(MIS[[#This Row],[TRADING SYMBOL]],[1]Sheet1!$D:$D,[1]Sheet1!$C:$C)</f>
        <v>3.05</v>
      </c>
      <c r="AE3354">
        <f>MIS[[#This Row],[OrderAverageTradedPrice]]*MIS[[#This Row],[OrderQuantity]]</f>
        <v>525</v>
      </c>
      <c r="AF3354">
        <f>MIS[[#This Row],[LTP]]*MIS[[#This Row],[OrderQuantity]]</f>
        <v>457.5</v>
      </c>
      <c r="AG3354">
        <f>IF(MIS[[#This Row],[OrderSide]]="SELL",MIS[[#This Row],[VALUE]]-MIS[[#This Row],[LIVE_VALUE]],MIS[[#This Row],[LIVE_VALUE]]-MIS[[#This Row],[VALUE]])</f>
        <v>-67.5</v>
      </c>
      <c r="AH3354" t="str" cm="1">
        <f t="array" ref="AH3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4" t="str">
        <f>MIS[[#This Row],[TRADING SYMBOL]]</f>
        <v>NIFTY2552226350CE</v>
      </c>
      <c r="AJ3354" t="str">
        <f>IF(RIGHT(MIS[[#This Row],[Main/Hedge]],4)="MAIN","MAIN","HEDGE")</f>
        <v>HEDGE</v>
      </c>
      <c r="AK3354" t="str" cm="1">
        <f t="array" ref="AK3354">_xlfn._xlws.FILTER(Table4[Column1],ISNUMBER(SEARCH(Table4[Column1],MIS[[#This Row],[OrderUniqueIdentifier]])),"")</f>
        <v>NOTREND</v>
      </c>
    </row>
    <row r="3355" spans="1:37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>
        <f>_xlfn.XLOOKUP(MIS[[#This Row],[TRADING SYMBOL]],[1]Sheet1!$D:$D,[1]Sheet1!$C:$C)</f>
        <v>9.25</v>
      </c>
      <c r="AE3355">
        <f>MIS[[#This Row],[OrderAverageTradedPrice]]*MIS[[#This Row],[OrderQuantity]]</f>
        <v>855</v>
      </c>
      <c r="AF3355">
        <f>MIS[[#This Row],[LTP]]*MIS[[#This Row],[OrderQuantity]]</f>
        <v>693.75</v>
      </c>
      <c r="AG3355">
        <f>IF(MIS[[#This Row],[OrderSide]]="SELL",MIS[[#This Row],[VALUE]]-MIS[[#This Row],[LIVE_VALUE]],MIS[[#This Row],[LIVE_VALUE]]-MIS[[#This Row],[VALUE]])</f>
        <v>-161.25</v>
      </c>
      <c r="AH3355" t="str" cm="1">
        <f t="array" ref="AH3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5" t="str">
        <f>MIS[[#This Row],[TRADING SYMBOL]]</f>
        <v>NIFTY2552223750PE</v>
      </c>
      <c r="AJ3355" t="str">
        <f>IF(RIGHT(MIS[[#This Row],[Main/Hedge]],4)="MAIN","MAIN","HEDGE")</f>
        <v>HEDGE</v>
      </c>
      <c r="AK3355" t="str" cm="1">
        <f t="array" ref="AK3355">_xlfn._xlws.FILTER(Table4[Column1],ISNUMBER(SEARCH(Table4[Column1],MIS[[#This Row],[OrderUniqueIdentifier]])),"")</f>
        <v>NOTREND</v>
      </c>
    </row>
    <row r="3356" spans="1:37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>
        <f>_xlfn.XLOOKUP(MIS[[#This Row],[TRADING SYMBOL]],[1]Sheet1!$D:$D,[1]Sheet1!$C:$C)</f>
        <v>3.05</v>
      </c>
      <c r="AE3356">
        <f>MIS[[#This Row],[OrderAverageTradedPrice]]*MIS[[#This Row],[OrderQuantity]]</f>
        <v>1312.5</v>
      </c>
      <c r="AF3356">
        <f>MIS[[#This Row],[LTP]]*MIS[[#This Row],[OrderQuantity]]</f>
        <v>1143.75</v>
      </c>
      <c r="AG3356">
        <f>IF(MIS[[#This Row],[OrderSide]]="SELL",MIS[[#This Row],[VALUE]]-MIS[[#This Row],[LIVE_VALUE]],MIS[[#This Row],[LIVE_VALUE]]-MIS[[#This Row],[VALUE]])</f>
        <v>-168.75</v>
      </c>
      <c r="AH3356" t="str" cm="1">
        <f t="array" ref="AH3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6" t="str">
        <f>MIS[[#This Row],[TRADING SYMBOL]]</f>
        <v>NIFTY2552226350CE</v>
      </c>
      <c r="AJ3356" t="str">
        <f>IF(RIGHT(MIS[[#This Row],[Main/Hedge]],4)="MAIN","MAIN","HEDGE")</f>
        <v>HEDGE</v>
      </c>
      <c r="AK3356" t="str" cm="1">
        <f t="array" ref="AK3356">_xlfn._xlws.FILTER(Table4[Column1],ISNUMBER(SEARCH(Table4[Column1],MIS[[#This Row],[OrderUniqueIdentifier]])),"")</f>
        <v>NOTREND</v>
      </c>
    </row>
    <row r="3357" spans="1:37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>
        <f>_xlfn.XLOOKUP(MIS[[#This Row],[TRADING SYMBOL]],[1]Sheet1!$D:$D,[1]Sheet1!$C:$C)</f>
        <v>9.25</v>
      </c>
      <c r="AE3357">
        <f>MIS[[#This Row],[OrderAverageTradedPrice]]*MIS[[#This Row],[OrderQuantity]]</f>
        <v>5985</v>
      </c>
      <c r="AF3357">
        <f>MIS[[#This Row],[LTP]]*MIS[[#This Row],[OrderQuantity]]</f>
        <v>4856.25</v>
      </c>
      <c r="AG3357">
        <f>IF(MIS[[#This Row],[OrderSide]]="SELL",MIS[[#This Row],[VALUE]]-MIS[[#This Row],[LIVE_VALUE]],MIS[[#This Row],[LIVE_VALUE]]-MIS[[#This Row],[VALUE]])</f>
        <v>-1128.75</v>
      </c>
      <c r="AH3357" t="str" cm="1">
        <f t="array" ref="AH3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7" t="str">
        <f>MIS[[#This Row],[TRADING SYMBOL]]</f>
        <v>NIFTY2552223750PE</v>
      </c>
      <c r="AJ3357" t="str">
        <f>IF(RIGHT(MIS[[#This Row],[Main/Hedge]],4)="MAIN","MAIN","HEDGE")</f>
        <v>HEDGE</v>
      </c>
      <c r="AK3357" t="str" cm="1">
        <f t="array" ref="AK3357">_xlfn._xlws.FILTER(Table4[Column1],ISNUMBER(SEARCH(Table4[Column1],MIS[[#This Row],[OrderUniqueIdentifier]])),"")</f>
        <v>NOTREND</v>
      </c>
    </row>
    <row r="3358" spans="1:37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>
        <f>_xlfn.XLOOKUP(MIS[[#This Row],[TRADING SYMBOL]],[1]Sheet1!$D:$D,[1]Sheet1!$C:$C)</f>
        <v>9.25</v>
      </c>
      <c r="AE3358">
        <f>MIS[[#This Row],[OrderAverageTradedPrice]]*MIS[[#This Row],[OrderQuantity]]</f>
        <v>1710</v>
      </c>
      <c r="AF3358">
        <f>MIS[[#This Row],[LTP]]*MIS[[#This Row],[OrderQuantity]]</f>
        <v>1387.5</v>
      </c>
      <c r="AG3358">
        <f>IF(MIS[[#This Row],[OrderSide]]="SELL",MIS[[#This Row],[VALUE]]-MIS[[#This Row],[LIVE_VALUE]],MIS[[#This Row],[LIVE_VALUE]]-MIS[[#This Row],[VALUE]])</f>
        <v>-322.5</v>
      </c>
      <c r="AH3358" t="str" cm="1">
        <f t="array" ref="AH3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8" t="str">
        <f>MIS[[#This Row],[TRADING SYMBOL]]</f>
        <v>NIFTY2552223750PE</v>
      </c>
      <c r="AJ3358" t="str">
        <f>IF(RIGHT(MIS[[#This Row],[Main/Hedge]],4)="MAIN","MAIN","HEDGE")</f>
        <v>HEDGE</v>
      </c>
      <c r="AK3358" t="str" cm="1">
        <f t="array" ref="AK3358">_xlfn._xlws.FILTER(Table4[Column1],ISNUMBER(SEARCH(Table4[Column1],MIS[[#This Row],[OrderUniqueIdentifier]])),"")</f>
        <v>NOTREND</v>
      </c>
    </row>
    <row r="3359" spans="1:37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>
        <f>_xlfn.XLOOKUP(MIS[[#This Row],[TRADING SYMBOL]],[1]Sheet1!$D:$D,[1]Sheet1!$C:$C)</f>
        <v>9.25</v>
      </c>
      <c r="AE3359">
        <f>MIS[[#This Row],[OrderAverageTradedPrice]]*MIS[[#This Row],[OrderQuantity]]</f>
        <v>858.75</v>
      </c>
      <c r="AF3359">
        <f>MIS[[#This Row],[LTP]]*MIS[[#This Row],[OrderQuantity]]</f>
        <v>693.75</v>
      </c>
      <c r="AG3359">
        <f>IF(MIS[[#This Row],[OrderSide]]="SELL",MIS[[#This Row],[VALUE]]-MIS[[#This Row],[LIVE_VALUE]],MIS[[#This Row],[LIVE_VALUE]]-MIS[[#This Row],[VALUE]])</f>
        <v>-165</v>
      </c>
      <c r="AH3359" t="str" cm="1">
        <f t="array" ref="AH3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9" t="str">
        <f>MIS[[#This Row],[TRADING SYMBOL]]</f>
        <v>NIFTY2552223750PE</v>
      </c>
      <c r="AJ3359" t="str">
        <f>IF(RIGHT(MIS[[#This Row],[Main/Hedge]],4)="MAIN","MAIN","HEDGE")</f>
        <v>HEDGE</v>
      </c>
      <c r="AK3359" t="str" cm="1">
        <f t="array" ref="AK3359">_xlfn._xlws.FILTER(Table4[Column1],ISNUMBER(SEARCH(Table4[Column1],MIS[[#This Row],[OrderUniqueIdentifier]])),"")</f>
        <v>NOTREND</v>
      </c>
    </row>
    <row r="3360" spans="1:37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>
        <f>_xlfn.XLOOKUP(MIS[[#This Row],[TRADING SYMBOL]],[1]Sheet1!$D:$D,[1]Sheet1!$C:$C)</f>
        <v>3.05</v>
      </c>
      <c r="AE3360">
        <f>MIS[[#This Row],[OrderAverageTradedPrice]]*MIS[[#This Row],[OrderQuantity]]</f>
        <v>525</v>
      </c>
      <c r="AF3360">
        <f>MIS[[#This Row],[LTP]]*MIS[[#This Row],[OrderQuantity]]</f>
        <v>457.5</v>
      </c>
      <c r="AG3360">
        <f>IF(MIS[[#This Row],[OrderSide]]="SELL",MIS[[#This Row],[VALUE]]-MIS[[#This Row],[LIVE_VALUE]],MIS[[#This Row],[LIVE_VALUE]]-MIS[[#This Row],[VALUE]])</f>
        <v>-67.5</v>
      </c>
      <c r="AH3360" t="str" cm="1">
        <f t="array" ref="AH3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0" t="str">
        <f>MIS[[#This Row],[TRADING SYMBOL]]</f>
        <v>NIFTY2552226350CE</v>
      </c>
      <c r="AJ3360" t="str">
        <f>IF(RIGHT(MIS[[#This Row],[Main/Hedge]],4)="MAIN","MAIN","HEDGE")</f>
        <v>HEDGE</v>
      </c>
      <c r="AK3360" t="str" cm="1">
        <f t="array" ref="AK3360">_xlfn._xlws.FILTER(Table4[Column1],ISNUMBER(SEARCH(Table4[Column1],MIS[[#This Row],[OrderUniqueIdentifier]])),"")</f>
        <v>NOTREND</v>
      </c>
    </row>
    <row r="3361" spans="1:37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>
        <f>_xlfn.XLOOKUP(MIS[[#This Row],[TRADING SYMBOL]],[1]Sheet1!$D:$D,[1]Sheet1!$C:$C)</f>
        <v>9.25</v>
      </c>
      <c r="AE3361">
        <f>MIS[[#This Row],[OrderAverageTradedPrice]]*MIS[[#This Row],[OrderQuantity]]</f>
        <v>2576.25</v>
      </c>
      <c r="AF3361">
        <f>MIS[[#This Row],[LTP]]*MIS[[#This Row],[OrderQuantity]]</f>
        <v>2081.25</v>
      </c>
      <c r="AG3361">
        <f>IF(MIS[[#This Row],[OrderSide]]="SELL",MIS[[#This Row],[VALUE]]-MIS[[#This Row],[LIVE_VALUE]],MIS[[#This Row],[LIVE_VALUE]]-MIS[[#This Row],[VALUE]])</f>
        <v>-495</v>
      </c>
      <c r="AH3361" t="str" cm="1">
        <f t="array" ref="AH3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1" t="str">
        <f>MIS[[#This Row],[TRADING SYMBOL]]</f>
        <v>NIFTY2552223750PE</v>
      </c>
      <c r="AJ3361" t="str">
        <f>IF(RIGHT(MIS[[#This Row],[Main/Hedge]],4)="MAIN","MAIN","HEDGE")</f>
        <v>HEDGE</v>
      </c>
      <c r="AK3361" t="str" cm="1">
        <f t="array" ref="AK3361">_xlfn._xlws.FILTER(Table4[Column1],ISNUMBER(SEARCH(Table4[Column1],MIS[[#This Row],[OrderUniqueIdentifier]])),"")</f>
        <v>NOTREND</v>
      </c>
    </row>
    <row r="3362" spans="1:37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>
        <f>_xlfn.XLOOKUP(MIS[[#This Row],[TRADING SYMBOL]],[1]Sheet1!$D:$D,[1]Sheet1!$C:$C)</f>
        <v>3.05</v>
      </c>
      <c r="AE3362">
        <f>MIS[[#This Row],[OrderAverageTradedPrice]]*MIS[[#This Row],[OrderQuantity]]</f>
        <v>1050</v>
      </c>
      <c r="AF3362">
        <f>MIS[[#This Row],[LTP]]*MIS[[#This Row],[OrderQuantity]]</f>
        <v>915</v>
      </c>
      <c r="AG3362">
        <f>IF(MIS[[#This Row],[OrderSide]]="SELL",MIS[[#This Row],[VALUE]]-MIS[[#This Row],[LIVE_VALUE]],MIS[[#This Row],[LIVE_VALUE]]-MIS[[#This Row],[VALUE]])</f>
        <v>-135</v>
      </c>
      <c r="AH3362" t="str" cm="1">
        <f t="array" ref="AH3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2" t="str">
        <f>MIS[[#This Row],[TRADING SYMBOL]]</f>
        <v>NIFTY2552226350CE</v>
      </c>
      <c r="AJ3362" t="str">
        <f>IF(RIGHT(MIS[[#This Row],[Main/Hedge]],4)="MAIN","MAIN","HEDGE")</f>
        <v>HEDGE</v>
      </c>
      <c r="AK3362" t="str" cm="1">
        <f t="array" ref="AK3362">_xlfn._xlws.FILTER(Table4[Column1],ISNUMBER(SEARCH(Table4[Column1],MIS[[#This Row],[OrderUniqueIdentifier]])),"")</f>
        <v>NOTREND</v>
      </c>
    </row>
    <row r="3363" spans="1:37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>
        <f>_xlfn.XLOOKUP(MIS[[#This Row],[TRADING SYMBOL]],[1]Sheet1!$D:$D,[1]Sheet1!$C:$C)</f>
        <v>3.05</v>
      </c>
      <c r="AE3363">
        <f>MIS[[#This Row],[OrderAverageTradedPrice]]*MIS[[#This Row],[OrderQuantity]]</f>
        <v>262.5</v>
      </c>
      <c r="AF3363">
        <f>MIS[[#This Row],[LTP]]*MIS[[#This Row],[OrderQuantity]]</f>
        <v>228.75</v>
      </c>
      <c r="AG3363">
        <f>IF(MIS[[#This Row],[OrderSide]]="SELL",MIS[[#This Row],[VALUE]]-MIS[[#This Row],[LIVE_VALUE]],MIS[[#This Row],[LIVE_VALUE]]-MIS[[#This Row],[VALUE]])</f>
        <v>-33.75</v>
      </c>
      <c r="AH3363" t="str" cm="1">
        <f t="array" ref="AH3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3" t="str">
        <f>MIS[[#This Row],[TRADING SYMBOL]]</f>
        <v>NIFTY2552226350CE</v>
      </c>
      <c r="AJ3363" t="str">
        <f>IF(RIGHT(MIS[[#This Row],[Main/Hedge]],4)="MAIN","MAIN","HEDGE")</f>
        <v>HEDGE</v>
      </c>
      <c r="AK3363" t="str" cm="1">
        <f t="array" ref="AK3363">_xlfn._xlws.FILTER(Table4[Column1],ISNUMBER(SEARCH(Table4[Column1],MIS[[#This Row],[OrderUniqueIdentifier]])),"")</f>
        <v>NOTREND</v>
      </c>
    </row>
    <row r="3364" spans="1:37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>
        <f>_xlfn.XLOOKUP(MIS[[#This Row],[TRADING SYMBOL]],[1]Sheet1!$D:$D,[1]Sheet1!$C:$C)</f>
        <v>3.05</v>
      </c>
      <c r="AE3364">
        <f>MIS[[#This Row],[OrderAverageTradedPrice]]*MIS[[#This Row],[OrderQuantity]]</f>
        <v>262.5</v>
      </c>
      <c r="AF3364">
        <f>MIS[[#This Row],[LTP]]*MIS[[#This Row],[OrderQuantity]]</f>
        <v>228.75</v>
      </c>
      <c r="AG3364">
        <f>IF(MIS[[#This Row],[OrderSide]]="SELL",MIS[[#This Row],[VALUE]]-MIS[[#This Row],[LIVE_VALUE]],MIS[[#This Row],[LIVE_VALUE]]-MIS[[#This Row],[VALUE]])</f>
        <v>-33.75</v>
      </c>
      <c r="AH3364" t="str" cm="1">
        <f t="array" ref="AH3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4" t="str">
        <f>MIS[[#This Row],[TRADING SYMBOL]]</f>
        <v>NIFTY2552226350CE</v>
      </c>
      <c r="AJ3364" t="str">
        <f>IF(RIGHT(MIS[[#This Row],[Main/Hedge]],4)="MAIN","MAIN","HEDGE")</f>
        <v>HEDGE</v>
      </c>
      <c r="AK3364" t="str" cm="1">
        <f t="array" ref="AK3364">_xlfn._xlws.FILTER(Table4[Column1],ISNUMBER(SEARCH(Table4[Column1],MIS[[#This Row],[OrderUniqueIdentifier]])),"")</f>
        <v>NOTREND</v>
      </c>
    </row>
    <row r="3365" spans="1:37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>
        <f>_xlfn.XLOOKUP(MIS[[#This Row],[TRADING SYMBOL]],[1]Sheet1!$D:$D,[1]Sheet1!$C:$C)</f>
        <v>9.25</v>
      </c>
      <c r="AE3365">
        <f>MIS[[#This Row],[OrderAverageTradedPrice]]*MIS[[#This Row],[OrderQuantity]]</f>
        <v>855</v>
      </c>
      <c r="AF3365">
        <f>MIS[[#This Row],[LTP]]*MIS[[#This Row],[OrderQuantity]]</f>
        <v>693.75</v>
      </c>
      <c r="AG3365">
        <f>IF(MIS[[#This Row],[OrderSide]]="SELL",MIS[[#This Row],[VALUE]]-MIS[[#This Row],[LIVE_VALUE]],MIS[[#This Row],[LIVE_VALUE]]-MIS[[#This Row],[VALUE]])</f>
        <v>-161.25</v>
      </c>
      <c r="AH3365" t="str" cm="1">
        <f t="array" ref="AH3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5" t="str">
        <f>MIS[[#This Row],[TRADING SYMBOL]]</f>
        <v>NIFTY2552223750PE</v>
      </c>
      <c r="AJ3365" t="str">
        <f>IF(RIGHT(MIS[[#This Row],[Main/Hedge]],4)="MAIN","MAIN","HEDGE")</f>
        <v>HEDGE</v>
      </c>
      <c r="AK3365" t="str" cm="1">
        <f t="array" ref="AK3365">_xlfn._xlws.FILTER(Table4[Column1],ISNUMBER(SEARCH(Table4[Column1],MIS[[#This Row],[OrderUniqueIdentifier]])),"")</f>
        <v>NOTREND</v>
      </c>
    </row>
    <row r="3366" spans="1:37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>
        <f>_xlfn.XLOOKUP(MIS[[#This Row],[TRADING SYMBOL]],[1]Sheet1!$D:$D,[1]Sheet1!$C:$C)</f>
        <v>3.05</v>
      </c>
      <c r="AE3366">
        <f>MIS[[#This Row],[OrderAverageTradedPrice]]*MIS[[#This Row],[OrderQuantity]]</f>
        <v>262.5</v>
      </c>
      <c r="AF3366">
        <f>MIS[[#This Row],[LTP]]*MIS[[#This Row],[OrderQuantity]]</f>
        <v>228.75</v>
      </c>
      <c r="AG3366">
        <f>IF(MIS[[#This Row],[OrderSide]]="SELL",MIS[[#This Row],[VALUE]]-MIS[[#This Row],[LIVE_VALUE]],MIS[[#This Row],[LIVE_VALUE]]-MIS[[#This Row],[VALUE]])</f>
        <v>-33.75</v>
      </c>
      <c r="AH3366" t="str" cm="1">
        <f t="array" ref="AH3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6" t="str">
        <f>MIS[[#This Row],[TRADING SYMBOL]]</f>
        <v>NIFTY2552226350CE</v>
      </c>
      <c r="AJ3366" t="str">
        <f>IF(RIGHT(MIS[[#This Row],[Main/Hedge]],4)="MAIN","MAIN","HEDGE")</f>
        <v>HEDGE</v>
      </c>
      <c r="AK3366" t="str" cm="1">
        <f t="array" ref="AK3366">_xlfn._xlws.FILTER(Table4[Column1],ISNUMBER(SEARCH(Table4[Column1],MIS[[#This Row],[OrderUniqueIdentifier]])),"")</f>
        <v>NOTREND</v>
      </c>
    </row>
    <row r="3367" spans="1:37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>
        <f>_xlfn.XLOOKUP(MIS[[#This Row],[TRADING SYMBOL]],[1]Sheet1!$D:$D,[1]Sheet1!$C:$C)</f>
        <v>3.05</v>
      </c>
      <c r="AE3367">
        <f>MIS[[#This Row],[OrderAverageTradedPrice]]*MIS[[#This Row],[OrderQuantity]]</f>
        <v>787.5</v>
      </c>
      <c r="AF3367">
        <f>MIS[[#This Row],[LTP]]*MIS[[#This Row],[OrderQuantity]]</f>
        <v>686.25</v>
      </c>
      <c r="AG3367">
        <f>IF(MIS[[#This Row],[OrderSide]]="SELL",MIS[[#This Row],[VALUE]]-MIS[[#This Row],[LIVE_VALUE]],MIS[[#This Row],[LIVE_VALUE]]-MIS[[#This Row],[VALUE]])</f>
        <v>-101.25</v>
      </c>
      <c r="AH3367" t="str" cm="1">
        <f t="array" ref="AH3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7" t="str">
        <f>MIS[[#This Row],[TRADING SYMBOL]]</f>
        <v>NIFTY2552226350CE</v>
      </c>
      <c r="AJ3367" t="str">
        <f>IF(RIGHT(MIS[[#This Row],[Main/Hedge]],4)="MAIN","MAIN","HEDGE")</f>
        <v>HEDGE</v>
      </c>
      <c r="AK3367" t="str" cm="1">
        <f t="array" ref="AK3367">_xlfn._xlws.FILTER(Table4[Column1],ISNUMBER(SEARCH(Table4[Column1],MIS[[#This Row],[OrderUniqueIdentifier]])),"")</f>
        <v>NOTREND</v>
      </c>
    </row>
    <row r="3368" spans="1:37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>
        <f>_xlfn.XLOOKUP(MIS[[#This Row],[TRADING SYMBOL]],[1]Sheet1!$D:$D,[1]Sheet1!$C:$C)</f>
        <v>9.25</v>
      </c>
      <c r="AE3368">
        <f>MIS[[#This Row],[OrderAverageTradedPrice]]*MIS[[#This Row],[OrderQuantity]]</f>
        <v>2576.25</v>
      </c>
      <c r="AF3368">
        <f>MIS[[#This Row],[LTP]]*MIS[[#This Row],[OrderQuantity]]</f>
        <v>2081.25</v>
      </c>
      <c r="AG3368">
        <f>IF(MIS[[#This Row],[OrderSide]]="SELL",MIS[[#This Row],[VALUE]]-MIS[[#This Row],[LIVE_VALUE]],MIS[[#This Row],[LIVE_VALUE]]-MIS[[#This Row],[VALUE]])</f>
        <v>-495</v>
      </c>
      <c r="AH3368" t="str" cm="1">
        <f t="array" ref="AH3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8" t="str">
        <f>MIS[[#This Row],[TRADING SYMBOL]]</f>
        <v>NIFTY2552223750PE</v>
      </c>
      <c r="AJ3368" t="str">
        <f>IF(RIGHT(MIS[[#This Row],[Main/Hedge]],4)="MAIN","MAIN","HEDGE")</f>
        <v>HEDGE</v>
      </c>
      <c r="AK3368" t="str" cm="1">
        <f t="array" ref="AK3368">_xlfn._xlws.FILTER(Table4[Column1],ISNUMBER(SEARCH(Table4[Column1],MIS[[#This Row],[OrderUniqueIdentifier]])),"")</f>
        <v>NOTREND</v>
      </c>
    </row>
    <row r="3369" spans="1:37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>
        <f>_xlfn.XLOOKUP(MIS[[#This Row],[TRADING SYMBOL]],[1]Sheet1!$D:$D,[1]Sheet1!$C:$C)</f>
        <v>3.05</v>
      </c>
      <c r="AE3369">
        <f>MIS[[#This Row],[OrderAverageTradedPrice]]*MIS[[#This Row],[OrderQuantity]]</f>
        <v>2100</v>
      </c>
      <c r="AF3369">
        <f>MIS[[#This Row],[LTP]]*MIS[[#This Row],[OrderQuantity]]</f>
        <v>1830</v>
      </c>
      <c r="AG3369">
        <f>IF(MIS[[#This Row],[OrderSide]]="SELL",MIS[[#This Row],[VALUE]]-MIS[[#This Row],[LIVE_VALUE]],MIS[[#This Row],[LIVE_VALUE]]-MIS[[#This Row],[VALUE]])</f>
        <v>-270</v>
      </c>
      <c r="AH3369" t="str" cm="1">
        <f t="array" ref="AH3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9" t="str">
        <f>MIS[[#This Row],[TRADING SYMBOL]]</f>
        <v>NIFTY2552226350CE</v>
      </c>
      <c r="AJ3369" t="str">
        <f>IF(RIGHT(MIS[[#This Row],[Main/Hedge]],4)="MAIN","MAIN","HEDGE")</f>
        <v>HEDGE</v>
      </c>
      <c r="AK3369" t="str" cm="1">
        <f t="array" ref="AK3369">_xlfn._xlws.FILTER(Table4[Column1],ISNUMBER(SEARCH(Table4[Column1],MIS[[#This Row],[OrderUniqueIdentifier]])),"")</f>
        <v>NOTREND</v>
      </c>
    </row>
    <row r="3370" spans="1:37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>
        <f>_xlfn.XLOOKUP(MIS[[#This Row],[TRADING SYMBOL]],[1]Sheet1!$D:$D,[1]Sheet1!$C:$C)</f>
        <v>9.25</v>
      </c>
      <c r="AE3370">
        <f>MIS[[#This Row],[OrderAverageTradedPrice]]*MIS[[#This Row],[OrderQuantity]]</f>
        <v>858.75</v>
      </c>
      <c r="AF3370">
        <f>MIS[[#This Row],[LTP]]*MIS[[#This Row],[OrderQuantity]]</f>
        <v>693.75</v>
      </c>
      <c r="AG3370">
        <f>IF(MIS[[#This Row],[OrderSide]]="SELL",MIS[[#This Row],[VALUE]]-MIS[[#This Row],[LIVE_VALUE]],MIS[[#This Row],[LIVE_VALUE]]-MIS[[#This Row],[VALUE]])</f>
        <v>-165</v>
      </c>
      <c r="AH3370" t="str" cm="1">
        <f t="array" ref="AH3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0" t="str">
        <f>MIS[[#This Row],[TRADING SYMBOL]]</f>
        <v>NIFTY2552223750PE</v>
      </c>
      <c r="AJ3370" t="str">
        <f>IF(RIGHT(MIS[[#This Row],[Main/Hedge]],4)="MAIN","MAIN","HEDGE")</f>
        <v>HEDGE</v>
      </c>
      <c r="AK3370" t="str" cm="1">
        <f t="array" ref="AK3370">_xlfn._xlws.FILTER(Table4[Column1],ISNUMBER(SEARCH(Table4[Column1],MIS[[#This Row],[OrderUniqueIdentifier]])),"")</f>
        <v>NOTREND</v>
      </c>
    </row>
    <row r="3371" spans="1:37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>
        <f>_xlfn.XLOOKUP(MIS[[#This Row],[TRADING SYMBOL]],[1]Sheet1!$D:$D,[1]Sheet1!$C:$C)</f>
        <v>3.05</v>
      </c>
      <c r="AE3371">
        <f>MIS[[#This Row],[OrderAverageTradedPrice]]*MIS[[#This Row],[OrderQuantity]]</f>
        <v>262.5</v>
      </c>
      <c r="AF3371">
        <f>MIS[[#This Row],[LTP]]*MIS[[#This Row],[OrderQuantity]]</f>
        <v>228.75</v>
      </c>
      <c r="AG3371">
        <f>IF(MIS[[#This Row],[OrderSide]]="SELL",MIS[[#This Row],[VALUE]]-MIS[[#This Row],[LIVE_VALUE]],MIS[[#This Row],[LIVE_VALUE]]-MIS[[#This Row],[VALUE]])</f>
        <v>-33.75</v>
      </c>
      <c r="AH3371" t="str" cm="1">
        <f t="array" ref="AH3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1" t="str">
        <f>MIS[[#This Row],[TRADING SYMBOL]]</f>
        <v>NIFTY2552226350CE</v>
      </c>
      <c r="AJ3371" t="str">
        <f>IF(RIGHT(MIS[[#This Row],[Main/Hedge]],4)="MAIN","MAIN","HEDGE")</f>
        <v>HEDGE</v>
      </c>
      <c r="AK3371" t="str" cm="1">
        <f t="array" ref="AK3371">_xlfn._xlws.FILTER(Table4[Column1],ISNUMBER(SEARCH(Table4[Column1],MIS[[#This Row],[OrderUniqueIdentifier]])),"")</f>
        <v>NOTREND</v>
      </c>
    </row>
    <row r="3372" spans="1:37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>
        <f>_xlfn.XLOOKUP(MIS[[#This Row],[TRADING SYMBOL]],[1]Sheet1!$D:$D,[1]Sheet1!$C:$C)</f>
        <v>3.05</v>
      </c>
      <c r="AE3372">
        <f>MIS[[#This Row],[OrderAverageTradedPrice]]*MIS[[#This Row],[OrderQuantity]]</f>
        <v>525</v>
      </c>
      <c r="AF3372">
        <f>MIS[[#This Row],[LTP]]*MIS[[#This Row],[OrderQuantity]]</f>
        <v>457.5</v>
      </c>
      <c r="AG3372">
        <f>IF(MIS[[#This Row],[OrderSide]]="SELL",MIS[[#This Row],[VALUE]]-MIS[[#This Row],[LIVE_VALUE]],MIS[[#This Row],[LIVE_VALUE]]-MIS[[#This Row],[VALUE]])</f>
        <v>-67.5</v>
      </c>
      <c r="AH3372" t="str" cm="1">
        <f t="array" ref="AH3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2" t="str">
        <f>MIS[[#This Row],[TRADING SYMBOL]]</f>
        <v>NIFTY2552226350CE</v>
      </c>
      <c r="AJ3372" t="str">
        <f>IF(RIGHT(MIS[[#This Row],[Main/Hedge]],4)="MAIN","MAIN","HEDGE")</f>
        <v>HEDGE</v>
      </c>
      <c r="AK3372" t="str" cm="1">
        <f t="array" ref="AK3372">_xlfn._xlws.FILTER(Table4[Column1],ISNUMBER(SEARCH(Table4[Column1],MIS[[#This Row],[OrderUniqueIdentifier]])),"")</f>
        <v>NOTREND</v>
      </c>
    </row>
    <row r="3373" spans="1:37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>
        <f>_xlfn.XLOOKUP(MIS[[#This Row],[TRADING SYMBOL]],[1]Sheet1!$D:$D,[1]Sheet1!$C:$C)</f>
        <v>9.25</v>
      </c>
      <c r="AE3373">
        <f>MIS[[#This Row],[OrderAverageTradedPrice]]*MIS[[#This Row],[OrderQuantity]]</f>
        <v>855</v>
      </c>
      <c r="AF3373">
        <f>MIS[[#This Row],[LTP]]*MIS[[#This Row],[OrderQuantity]]</f>
        <v>693.75</v>
      </c>
      <c r="AG3373">
        <f>IF(MIS[[#This Row],[OrderSide]]="SELL",MIS[[#This Row],[VALUE]]-MIS[[#This Row],[LIVE_VALUE]],MIS[[#This Row],[LIVE_VALUE]]-MIS[[#This Row],[VALUE]])</f>
        <v>-161.25</v>
      </c>
      <c r="AH3373" t="str" cm="1">
        <f t="array" ref="AH3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3" t="str">
        <f>MIS[[#This Row],[TRADING SYMBOL]]</f>
        <v>NIFTY2552223750PE</v>
      </c>
      <c r="AJ3373" t="str">
        <f>IF(RIGHT(MIS[[#This Row],[Main/Hedge]],4)="MAIN","MAIN","HEDGE")</f>
        <v>HEDGE</v>
      </c>
      <c r="AK3373" t="str" cm="1">
        <f t="array" ref="AK3373">_xlfn._xlws.FILTER(Table4[Column1],ISNUMBER(SEARCH(Table4[Column1],MIS[[#This Row],[OrderUniqueIdentifier]])),"")</f>
        <v>NOTREND</v>
      </c>
    </row>
    <row r="3374" spans="1:37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>
        <f>_xlfn.XLOOKUP(MIS[[#This Row],[TRADING SYMBOL]],[1]Sheet1!$D:$D,[1]Sheet1!$C:$C)</f>
        <v>3.05</v>
      </c>
      <c r="AE3374">
        <f>MIS[[#This Row],[OrderAverageTradedPrice]]*MIS[[#This Row],[OrderQuantity]]</f>
        <v>262.5</v>
      </c>
      <c r="AF3374">
        <f>MIS[[#This Row],[LTP]]*MIS[[#This Row],[OrderQuantity]]</f>
        <v>228.75</v>
      </c>
      <c r="AG3374">
        <f>IF(MIS[[#This Row],[OrderSide]]="SELL",MIS[[#This Row],[VALUE]]-MIS[[#This Row],[LIVE_VALUE]],MIS[[#This Row],[LIVE_VALUE]]-MIS[[#This Row],[VALUE]])</f>
        <v>-33.75</v>
      </c>
      <c r="AH3374" t="str" cm="1">
        <f t="array" ref="AH3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4" t="str">
        <f>MIS[[#This Row],[TRADING SYMBOL]]</f>
        <v>NIFTY2552226350CE</v>
      </c>
      <c r="AJ3374" t="str">
        <f>IF(RIGHT(MIS[[#This Row],[Main/Hedge]],4)="MAIN","MAIN","HEDGE")</f>
        <v>HEDGE</v>
      </c>
      <c r="AK3374" t="str" cm="1">
        <f t="array" ref="AK3374">_xlfn._xlws.FILTER(Table4[Column1],ISNUMBER(SEARCH(Table4[Column1],MIS[[#This Row],[OrderUniqueIdentifier]])),"")</f>
        <v>NOTREND</v>
      </c>
    </row>
    <row r="3375" spans="1:37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>
        <f>_xlfn.XLOOKUP(MIS[[#This Row],[TRADING SYMBOL]],[1]Sheet1!$D:$D,[1]Sheet1!$C:$C)</f>
        <v>9.25</v>
      </c>
      <c r="AE3375">
        <f>MIS[[#This Row],[OrderAverageTradedPrice]]*MIS[[#This Row],[OrderQuantity]]</f>
        <v>858.75</v>
      </c>
      <c r="AF3375">
        <f>MIS[[#This Row],[LTP]]*MIS[[#This Row],[OrderQuantity]]</f>
        <v>693.75</v>
      </c>
      <c r="AG3375">
        <f>IF(MIS[[#This Row],[OrderSide]]="SELL",MIS[[#This Row],[VALUE]]-MIS[[#This Row],[LIVE_VALUE]],MIS[[#This Row],[LIVE_VALUE]]-MIS[[#This Row],[VALUE]])</f>
        <v>-165</v>
      </c>
      <c r="AH3375" t="str" cm="1">
        <f t="array" ref="AH3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5" t="str">
        <f>MIS[[#This Row],[TRADING SYMBOL]]</f>
        <v>NIFTY2552223750PE</v>
      </c>
      <c r="AJ3375" t="str">
        <f>IF(RIGHT(MIS[[#This Row],[Main/Hedge]],4)="MAIN","MAIN","HEDGE")</f>
        <v>HEDGE</v>
      </c>
      <c r="AK3375" t="str" cm="1">
        <f t="array" ref="AK3375">_xlfn._xlws.FILTER(Table4[Column1],ISNUMBER(SEARCH(Table4[Column1],MIS[[#This Row],[OrderUniqueIdentifier]])),"")</f>
        <v>NOTREND</v>
      </c>
    </row>
    <row r="3376" spans="1:37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>
        <f>_xlfn.XLOOKUP(MIS[[#This Row],[TRADING SYMBOL]],[1]Sheet1!$D:$D,[1]Sheet1!$C:$C)</f>
        <v>9.25</v>
      </c>
      <c r="AE3376">
        <f>MIS[[#This Row],[OrderAverageTradedPrice]]*MIS[[#This Row],[OrderQuantity]]</f>
        <v>855</v>
      </c>
      <c r="AF3376">
        <f>MIS[[#This Row],[LTP]]*MIS[[#This Row],[OrderQuantity]]</f>
        <v>693.75</v>
      </c>
      <c r="AG3376">
        <f>IF(MIS[[#This Row],[OrderSide]]="SELL",MIS[[#This Row],[VALUE]]-MIS[[#This Row],[LIVE_VALUE]],MIS[[#This Row],[LIVE_VALUE]]-MIS[[#This Row],[VALUE]])</f>
        <v>-161.25</v>
      </c>
      <c r="AH3376" t="str" cm="1">
        <f t="array" ref="AH3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6" t="str">
        <f>MIS[[#This Row],[TRADING SYMBOL]]</f>
        <v>NIFTY2552223750PE</v>
      </c>
      <c r="AJ3376" t="str">
        <f>IF(RIGHT(MIS[[#This Row],[Main/Hedge]],4)="MAIN","MAIN","HEDGE")</f>
        <v>HEDGE</v>
      </c>
      <c r="AK3376" t="str" cm="1">
        <f t="array" ref="AK3376">_xlfn._xlws.FILTER(Table4[Column1],ISNUMBER(SEARCH(Table4[Column1],MIS[[#This Row],[OrderUniqueIdentifier]])),"")</f>
        <v>NOTREND</v>
      </c>
    </row>
    <row r="3377" spans="1:37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>
        <f>_xlfn.XLOOKUP(MIS[[#This Row],[TRADING SYMBOL]],[1]Sheet1!$D:$D,[1]Sheet1!$C:$C)</f>
        <v>9.25</v>
      </c>
      <c r="AE3377">
        <f>MIS[[#This Row],[OrderAverageTradedPrice]]*MIS[[#This Row],[OrderQuantity]]</f>
        <v>855</v>
      </c>
      <c r="AF3377">
        <f>MIS[[#This Row],[LTP]]*MIS[[#This Row],[OrderQuantity]]</f>
        <v>693.75</v>
      </c>
      <c r="AG3377">
        <f>IF(MIS[[#This Row],[OrderSide]]="SELL",MIS[[#This Row],[VALUE]]-MIS[[#This Row],[LIVE_VALUE]],MIS[[#This Row],[LIVE_VALUE]]-MIS[[#This Row],[VALUE]])</f>
        <v>-161.25</v>
      </c>
      <c r="AH3377" t="str" cm="1">
        <f t="array" ref="AH3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7" t="str">
        <f>MIS[[#This Row],[TRADING SYMBOL]]</f>
        <v>NIFTY2552223750PE</v>
      </c>
      <c r="AJ3377" t="str">
        <f>IF(RIGHT(MIS[[#This Row],[Main/Hedge]],4)="MAIN","MAIN","HEDGE")</f>
        <v>HEDGE</v>
      </c>
      <c r="AK3377" t="str" cm="1">
        <f t="array" ref="AK3377">_xlfn._xlws.FILTER(Table4[Column1],ISNUMBER(SEARCH(Table4[Column1],MIS[[#This Row],[OrderUniqueIdentifier]])),"")</f>
        <v>NOTREND</v>
      </c>
    </row>
    <row r="3378" spans="1:37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>
        <f>_xlfn.XLOOKUP(MIS[[#This Row],[TRADING SYMBOL]],[1]Sheet1!$D:$D,[1]Sheet1!$C:$C)</f>
        <v>3.05</v>
      </c>
      <c r="AE3378">
        <f>MIS[[#This Row],[OrderAverageTradedPrice]]*MIS[[#This Row],[OrderQuantity]]</f>
        <v>262.5</v>
      </c>
      <c r="AF3378">
        <f>MIS[[#This Row],[LTP]]*MIS[[#This Row],[OrderQuantity]]</f>
        <v>228.75</v>
      </c>
      <c r="AG3378">
        <f>IF(MIS[[#This Row],[OrderSide]]="SELL",MIS[[#This Row],[VALUE]]-MIS[[#This Row],[LIVE_VALUE]],MIS[[#This Row],[LIVE_VALUE]]-MIS[[#This Row],[VALUE]])</f>
        <v>-33.75</v>
      </c>
      <c r="AH3378" t="str" cm="1">
        <f t="array" ref="AH3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8" t="str">
        <f>MIS[[#This Row],[TRADING SYMBOL]]</f>
        <v>NIFTY2552226350CE</v>
      </c>
      <c r="AJ3378" t="str">
        <f>IF(RIGHT(MIS[[#This Row],[Main/Hedge]],4)="MAIN","MAIN","HEDGE")</f>
        <v>HEDGE</v>
      </c>
      <c r="AK3378" t="str" cm="1">
        <f t="array" ref="AK3378">_xlfn._xlws.FILTER(Table4[Column1],ISNUMBER(SEARCH(Table4[Column1],MIS[[#This Row],[OrderUniqueIdentifier]])),"")</f>
        <v>NOTREND</v>
      </c>
    </row>
    <row r="3379" spans="1:37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>
        <f>_xlfn.XLOOKUP(MIS[[#This Row],[TRADING SYMBOL]],[1]Sheet1!$D:$D,[1]Sheet1!$C:$C)</f>
        <v>3.05</v>
      </c>
      <c r="AE3379">
        <f>MIS[[#This Row],[OrderAverageTradedPrice]]*MIS[[#This Row],[OrderQuantity]]</f>
        <v>262.5</v>
      </c>
      <c r="AF3379">
        <f>MIS[[#This Row],[LTP]]*MIS[[#This Row],[OrderQuantity]]</f>
        <v>228.75</v>
      </c>
      <c r="AG3379">
        <f>IF(MIS[[#This Row],[OrderSide]]="SELL",MIS[[#This Row],[VALUE]]-MIS[[#This Row],[LIVE_VALUE]],MIS[[#This Row],[LIVE_VALUE]]-MIS[[#This Row],[VALUE]])</f>
        <v>-33.75</v>
      </c>
      <c r="AH3379" t="str" cm="1">
        <f t="array" ref="AH3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9" t="str">
        <f>MIS[[#This Row],[TRADING SYMBOL]]</f>
        <v>NIFTY2552226350CE</v>
      </c>
      <c r="AJ3379" t="str">
        <f>IF(RIGHT(MIS[[#This Row],[Main/Hedge]],4)="MAIN","MAIN","HEDGE")</f>
        <v>HEDGE</v>
      </c>
      <c r="AK3379" t="str" cm="1">
        <f t="array" ref="AK3379">_xlfn._xlws.FILTER(Table4[Column1],ISNUMBER(SEARCH(Table4[Column1],MIS[[#This Row],[OrderUniqueIdentifier]])),"")</f>
        <v>NOTREND</v>
      </c>
    </row>
    <row r="3380" spans="1:37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>
        <f>_xlfn.XLOOKUP(MIS[[#This Row],[TRADING SYMBOL]],[1]Sheet1!$D:$D,[1]Sheet1!$C:$C)</f>
        <v>3.05</v>
      </c>
      <c r="AE3380">
        <f>MIS[[#This Row],[OrderAverageTradedPrice]]*MIS[[#This Row],[OrderQuantity]]</f>
        <v>262.5</v>
      </c>
      <c r="AF3380">
        <f>MIS[[#This Row],[LTP]]*MIS[[#This Row],[OrderQuantity]]</f>
        <v>228.75</v>
      </c>
      <c r="AG3380">
        <f>IF(MIS[[#This Row],[OrderSide]]="SELL",MIS[[#This Row],[VALUE]]-MIS[[#This Row],[LIVE_VALUE]],MIS[[#This Row],[LIVE_VALUE]]-MIS[[#This Row],[VALUE]])</f>
        <v>-33.75</v>
      </c>
      <c r="AH3380" t="str" cm="1">
        <f t="array" ref="AH3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0" t="str">
        <f>MIS[[#This Row],[TRADING SYMBOL]]</f>
        <v>NIFTY2552226350CE</v>
      </c>
      <c r="AJ3380" t="str">
        <f>IF(RIGHT(MIS[[#This Row],[Main/Hedge]],4)="MAIN","MAIN","HEDGE")</f>
        <v>HEDGE</v>
      </c>
      <c r="AK3380" t="str" cm="1">
        <f t="array" ref="AK3380">_xlfn._xlws.FILTER(Table4[Column1],ISNUMBER(SEARCH(Table4[Column1],MIS[[#This Row],[OrderUniqueIdentifier]])),"")</f>
        <v>NOTREND</v>
      </c>
    </row>
    <row r="3381" spans="1:37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>
        <f>_xlfn.XLOOKUP(MIS[[#This Row],[TRADING SYMBOL]],[1]Sheet1!$D:$D,[1]Sheet1!$C:$C)</f>
        <v>3.05</v>
      </c>
      <c r="AE3381">
        <f>MIS[[#This Row],[OrderAverageTradedPrice]]*MIS[[#This Row],[OrderQuantity]]</f>
        <v>262.5</v>
      </c>
      <c r="AF3381">
        <f>MIS[[#This Row],[LTP]]*MIS[[#This Row],[OrderQuantity]]</f>
        <v>228.75</v>
      </c>
      <c r="AG3381">
        <f>IF(MIS[[#This Row],[OrderSide]]="SELL",MIS[[#This Row],[VALUE]]-MIS[[#This Row],[LIVE_VALUE]],MIS[[#This Row],[LIVE_VALUE]]-MIS[[#This Row],[VALUE]])</f>
        <v>-33.75</v>
      </c>
      <c r="AH3381" t="str" cm="1">
        <f t="array" ref="AH3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1" t="str">
        <f>MIS[[#This Row],[TRADING SYMBOL]]</f>
        <v>NIFTY2552226350CE</v>
      </c>
      <c r="AJ3381" t="str">
        <f>IF(RIGHT(MIS[[#This Row],[Main/Hedge]],4)="MAIN","MAIN","HEDGE")</f>
        <v>HEDGE</v>
      </c>
      <c r="AK3381" t="str" cm="1">
        <f t="array" ref="AK3381">_xlfn._xlws.FILTER(Table4[Column1],ISNUMBER(SEARCH(Table4[Column1],MIS[[#This Row],[OrderUniqueIdentifier]])),"")</f>
        <v>NOTREND</v>
      </c>
    </row>
    <row r="3382" spans="1:37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>
        <f>_xlfn.XLOOKUP(MIS[[#This Row],[TRADING SYMBOL]],[1]Sheet1!$D:$D,[1]Sheet1!$C:$C)</f>
        <v>3.05</v>
      </c>
      <c r="AE3382">
        <f>MIS[[#This Row],[OrderAverageTradedPrice]]*MIS[[#This Row],[OrderQuantity]]</f>
        <v>262.5</v>
      </c>
      <c r="AF3382">
        <f>MIS[[#This Row],[LTP]]*MIS[[#This Row],[OrderQuantity]]</f>
        <v>228.75</v>
      </c>
      <c r="AG3382">
        <f>IF(MIS[[#This Row],[OrderSide]]="SELL",MIS[[#This Row],[VALUE]]-MIS[[#This Row],[LIVE_VALUE]],MIS[[#This Row],[LIVE_VALUE]]-MIS[[#This Row],[VALUE]])</f>
        <v>-33.75</v>
      </c>
      <c r="AH3382" t="str" cm="1">
        <f t="array" ref="AH3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2" t="str">
        <f>MIS[[#This Row],[TRADING SYMBOL]]</f>
        <v>NIFTY2552226350CE</v>
      </c>
      <c r="AJ3382" t="str">
        <f>IF(RIGHT(MIS[[#This Row],[Main/Hedge]],4)="MAIN","MAIN","HEDGE")</f>
        <v>HEDGE</v>
      </c>
      <c r="AK3382" t="str" cm="1">
        <f t="array" ref="AK3382">_xlfn._xlws.FILTER(Table4[Column1],ISNUMBER(SEARCH(Table4[Column1],MIS[[#This Row],[OrderUniqueIdentifier]])),"")</f>
        <v>NOTREND</v>
      </c>
    </row>
    <row r="3383" spans="1:37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>
        <f>_xlfn.XLOOKUP(MIS[[#This Row],[TRADING SYMBOL]],[1]Sheet1!$D:$D,[1]Sheet1!$C:$C)</f>
        <v>3.05</v>
      </c>
      <c r="AE3383">
        <f>MIS[[#This Row],[OrderAverageTradedPrice]]*MIS[[#This Row],[OrderQuantity]]</f>
        <v>787.5</v>
      </c>
      <c r="AF3383">
        <f>MIS[[#This Row],[LTP]]*MIS[[#This Row],[OrderQuantity]]</f>
        <v>686.25</v>
      </c>
      <c r="AG3383">
        <f>IF(MIS[[#This Row],[OrderSide]]="SELL",MIS[[#This Row],[VALUE]]-MIS[[#This Row],[LIVE_VALUE]],MIS[[#This Row],[LIVE_VALUE]]-MIS[[#This Row],[VALUE]])</f>
        <v>-101.25</v>
      </c>
      <c r="AH3383" t="str" cm="1">
        <f t="array" ref="AH3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3" t="str">
        <f>MIS[[#This Row],[TRADING SYMBOL]]</f>
        <v>NIFTY2552226350CE</v>
      </c>
      <c r="AJ3383" t="str">
        <f>IF(RIGHT(MIS[[#This Row],[Main/Hedge]],4)="MAIN","MAIN","HEDGE")</f>
        <v>HEDGE</v>
      </c>
      <c r="AK3383" t="str" cm="1">
        <f t="array" ref="AK3383">_xlfn._xlws.FILTER(Table4[Column1],ISNUMBER(SEARCH(Table4[Column1],MIS[[#This Row],[OrderUniqueIdentifier]])),"")</f>
        <v>NOTREND</v>
      </c>
    </row>
    <row r="3384" spans="1:37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>
        <f>_xlfn.XLOOKUP(MIS[[#This Row],[TRADING SYMBOL]],[1]Sheet1!$D:$D,[1]Sheet1!$C:$C)</f>
        <v>9.25</v>
      </c>
      <c r="AE3384">
        <f>MIS[[#This Row],[OrderAverageTradedPrice]]*MIS[[#This Row],[OrderQuantity]]</f>
        <v>855</v>
      </c>
      <c r="AF3384">
        <f>MIS[[#This Row],[LTP]]*MIS[[#This Row],[OrderQuantity]]</f>
        <v>693.75</v>
      </c>
      <c r="AG3384">
        <f>IF(MIS[[#This Row],[OrderSide]]="SELL",MIS[[#This Row],[VALUE]]-MIS[[#This Row],[LIVE_VALUE]],MIS[[#This Row],[LIVE_VALUE]]-MIS[[#This Row],[VALUE]])</f>
        <v>-161.25</v>
      </c>
      <c r="AH3384" t="str" cm="1">
        <f t="array" ref="AH3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4" t="str">
        <f>MIS[[#This Row],[TRADING SYMBOL]]</f>
        <v>NIFTY2552223750PE</v>
      </c>
      <c r="AJ3384" t="str">
        <f>IF(RIGHT(MIS[[#This Row],[Main/Hedge]],4)="MAIN","MAIN","HEDGE")</f>
        <v>HEDGE</v>
      </c>
      <c r="AK3384" t="str" cm="1">
        <f t="array" ref="AK3384">_xlfn._xlws.FILTER(Table4[Column1],ISNUMBER(SEARCH(Table4[Column1],MIS[[#This Row],[OrderUniqueIdentifier]])),"")</f>
        <v>NOTREND</v>
      </c>
    </row>
    <row r="3385" spans="1:37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>
        <f>_xlfn.XLOOKUP(MIS[[#This Row],[TRADING SYMBOL]],[1]Sheet1!$D:$D,[1]Sheet1!$C:$C)</f>
        <v>3.05</v>
      </c>
      <c r="AE3385">
        <f>MIS[[#This Row],[OrderAverageTradedPrice]]*MIS[[#This Row],[OrderQuantity]]</f>
        <v>262.5</v>
      </c>
      <c r="AF3385">
        <f>MIS[[#This Row],[LTP]]*MIS[[#This Row],[OrderQuantity]]</f>
        <v>228.75</v>
      </c>
      <c r="AG3385">
        <f>IF(MIS[[#This Row],[OrderSide]]="SELL",MIS[[#This Row],[VALUE]]-MIS[[#This Row],[LIVE_VALUE]],MIS[[#This Row],[LIVE_VALUE]]-MIS[[#This Row],[VALUE]])</f>
        <v>-33.75</v>
      </c>
      <c r="AH3385" t="str" cm="1">
        <f t="array" ref="AH3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5" t="str">
        <f>MIS[[#This Row],[TRADING SYMBOL]]</f>
        <v>NIFTY2552226350CE</v>
      </c>
      <c r="AJ3385" t="str">
        <f>IF(RIGHT(MIS[[#This Row],[Main/Hedge]],4)="MAIN","MAIN","HEDGE")</f>
        <v>HEDGE</v>
      </c>
      <c r="AK3385" t="str" cm="1">
        <f t="array" ref="AK3385">_xlfn._xlws.FILTER(Table4[Column1],ISNUMBER(SEARCH(Table4[Column1],MIS[[#This Row],[OrderUniqueIdentifier]])),"")</f>
        <v>NOTREND</v>
      </c>
    </row>
    <row r="3386" spans="1:37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>
        <f>_xlfn.XLOOKUP(MIS[[#This Row],[TRADING SYMBOL]],[1]Sheet1!$D:$D,[1]Sheet1!$C:$C)</f>
        <v>9.25</v>
      </c>
      <c r="AE3386">
        <f>MIS[[#This Row],[OrderAverageTradedPrice]]*MIS[[#This Row],[OrderQuantity]]</f>
        <v>855</v>
      </c>
      <c r="AF3386">
        <f>MIS[[#This Row],[LTP]]*MIS[[#This Row],[OrderQuantity]]</f>
        <v>693.75</v>
      </c>
      <c r="AG3386">
        <f>IF(MIS[[#This Row],[OrderSide]]="SELL",MIS[[#This Row],[VALUE]]-MIS[[#This Row],[LIVE_VALUE]],MIS[[#This Row],[LIVE_VALUE]]-MIS[[#This Row],[VALUE]])</f>
        <v>-161.25</v>
      </c>
      <c r="AH3386" t="str" cm="1">
        <f t="array" ref="AH3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6" t="str">
        <f>MIS[[#This Row],[TRADING SYMBOL]]</f>
        <v>NIFTY2552223750PE</v>
      </c>
      <c r="AJ3386" t="str">
        <f>IF(RIGHT(MIS[[#This Row],[Main/Hedge]],4)="MAIN","MAIN","HEDGE")</f>
        <v>HEDGE</v>
      </c>
      <c r="AK3386" t="str" cm="1">
        <f t="array" ref="AK3386">_xlfn._xlws.FILTER(Table4[Column1],ISNUMBER(SEARCH(Table4[Column1],MIS[[#This Row],[OrderUniqueIdentifier]])),"")</f>
        <v>NOTREND</v>
      </c>
    </row>
    <row r="3387" spans="1:37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>
        <f>_xlfn.XLOOKUP(MIS[[#This Row],[TRADING SYMBOL]],[1]Sheet1!$D:$D,[1]Sheet1!$C:$C)</f>
        <v>3.05</v>
      </c>
      <c r="AE3387">
        <f>MIS[[#This Row],[OrderAverageTradedPrice]]*MIS[[#This Row],[OrderQuantity]]</f>
        <v>262.5</v>
      </c>
      <c r="AF3387">
        <f>MIS[[#This Row],[LTP]]*MIS[[#This Row],[OrderQuantity]]</f>
        <v>228.75</v>
      </c>
      <c r="AG3387">
        <f>IF(MIS[[#This Row],[OrderSide]]="SELL",MIS[[#This Row],[VALUE]]-MIS[[#This Row],[LIVE_VALUE]],MIS[[#This Row],[LIVE_VALUE]]-MIS[[#This Row],[VALUE]])</f>
        <v>-33.75</v>
      </c>
      <c r="AH3387" t="str" cm="1">
        <f t="array" ref="AH3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7" t="str">
        <f>MIS[[#This Row],[TRADING SYMBOL]]</f>
        <v>NIFTY2552226350CE</v>
      </c>
      <c r="AJ3387" t="str">
        <f>IF(RIGHT(MIS[[#This Row],[Main/Hedge]],4)="MAIN","MAIN","HEDGE")</f>
        <v>HEDGE</v>
      </c>
      <c r="AK3387" t="str" cm="1">
        <f t="array" ref="AK3387">_xlfn._xlws.FILTER(Table4[Column1],ISNUMBER(SEARCH(Table4[Column1],MIS[[#This Row],[OrderUniqueIdentifier]])),"")</f>
        <v>NOTREND</v>
      </c>
    </row>
    <row r="3388" spans="1:37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>
        <f>_xlfn.XLOOKUP(MIS[[#This Row],[TRADING SYMBOL]],[1]Sheet1!$D:$D,[1]Sheet1!$C:$C)</f>
        <v>3.05</v>
      </c>
      <c r="AE3388">
        <f>MIS[[#This Row],[OrderAverageTradedPrice]]*MIS[[#This Row],[OrderQuantity]]</f>
        <v>787.5</v>
      </c>
      <c r="AF3388">
        <f>MIS[[#This Row],[LTP]]*MIS[[#This Row],[OrderQuantity]]</f>
        <v>686.25</v>
      </c>
      <c r="AG3388">
        <f>IF(MIS[[#This Row],[OrderSide]]="SELL",MIS[[#This Row],[VALUE]]-MIS[[#This Row],[LIVE_VALUE]],MIS[[#This Row],[LIVE_VALUE]]-MIS[[#This Row],[VALUE]])</f>
        <v>-101.25</v>
      </c>
      <c r="AH3388" t="str" cm="1">
        <f t="array" ref="AH3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8" t="str">
        <f>MIS[[#This Row],[TRADING SYMBOL]]</f>
        <v>NIFTY2552226350CE</v>
      </c>
      <c r="AJ3388" t="str">
        <f>IF(RIGHT(MIS[[#This Row],[Main/Hedge]],4)="MAIN","MAIN","HEDGE")</f>
        <v>HEDGE</v>
      </c>
      <c r="AK3388" t="str" cm="1">
        <f t="array" ref="AK3388">_xlfn._xlws.FILTER(Table4[Column1],ISNUMBER(SEARCH(Table4[Column1],MIS[[#This Row],[OrderUniqueIdentifier]])),"")</f>
        <v>NOTREND</v>
      </c>
    </row>
    <row r="3389" spans="1:37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>
        <f>_xlfn.XLOOKUP(MIS[[#This Row],[TRADING SYMBOL]],[1]Sheet1!$D:$D,[1]Sheet1!$C:$C)</f>
        <v>9.25</v>
      </c>
      <c r="AE3389">
        <f>MIS[[#This Row],[OrderAverageTradedPrice]]*MIS[[#This Row],[OrderQuantity]]</f>
        <v>1710</v>
      </c>
      <c r="AF3389">
        <f>MIS[[#This Row],[LTP]]*MIS[[#This Row],[OrderQuantity]]</f>
        <v>1387.5</v>
      </c>
      <c r="AG3389">
        <f>IF(MIS[[#This Row],[OrderSide]]="SELL",MIS[[#This Row],[VALUE]]-MIS[[#This Row],[LIVE_VALUE]],MIS[[#This Row],[LIVE_VALUE]]-MIS[[#This Row],[VALUE]])</f>
        <v>-322.5</v>
      </c>
      <c r="AH3389" t="str" cm="1">
        <f t="array" ref="AH3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9" t="str">
        <f>MIS[[#This Row],[TRADING SYMBOL]]</f>
        <v>NIFTY2552223750PE</v>
      </c>
      <c r="AJ3389" t="str">
        <f>IF(RIGHT(MIS[[#This Row],[Main/Hedge]],4)="MAIN","MAIN","HEDGE")</f>
        <v>HEDGE</v>
      </c>
      <c r="AK3389" t="str" cm="1">
        <f t="array" ref="AK3389">_xlfn._xlws.FILTER(Table4[Column1],ISNUMBER(SEARCH(Table4[Column1],MIS[[#This Row],[OrderUniqueIdentifier]])),"")</f>
        <v>NOTREND</v>
      </c>
    </row>
    <row r="3390" spans="1:37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>
        <f>_xlfn.XLOOKUP(MIS[[#This Row],[TRADING SYMBOL]],[1]Sheet1!$D:$D,[1]Sheet1!$C:$C)</f>
        <v>9.25</v>
      </c>
      <c r="AE3390">
        <f>MIS[[#This Row],[OrderAverageTradedPrice]]*MIS[[#This Row],[OrderQuantity]]</f>
        <v>1710</v>
      </c>
      <c r="AF3390">
        <f>MIS[[#This Row],[LTP]]*MIS[[#This Row],[OrderQuantity]]</f>
        <v>1387.5</v>
      </c>
      <c r="AG3390">
        <f>IF(MIS[[#This Row],[OrderSide]]="SELL",MIS[[#This Row],[VALUE]]-MIS[[#This Row],[LIVE_VALUE]],MIS[[#This Row],[LIVE_VALUE]]-MIS[[#This Row],[VALUE]])</f>
        <v>-322.5</v>
      </c>
      <c r="AH3390" t="str" cm="1">
        <f t="array" ref="AH3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0" t="str">
        <f>MIS[[#This Row],[TRADING SYMBOL]]</f>
        <v>NIFTY2552223750PE</v>
      </c>
      <c r="AJ3390" t="str">
        <f>IF(RIGHT(MIS[[#This Row],[Main/Hedge]],4)="MAIN","MAIN","HEDGE")</f>
        <v>HEDGE</v>
      </c>
      <c r="AK3390" t="str" cm="1">
        <f t="array" ref="AK3390">_xlfn._xlws.FILTER(Table4[Column1],ISNUMBER(SEARCH(Table4[Column1],MIS[[#This Row],[OrderUniqueIdentifier]])),"")</f>
        <v>NOTREND</v>
      </c>
    </row>
    <row r="3391" spans="1:37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>
        <f>_xlfn.XLOOKUP(MIS[[#This Row],[TRADING SYMBOL]],[1]Sheet1!$D:$D,[1]Sheet1!$C:$C)</f>
        <v>3.05</v>
      </c>
      <c r="AE3391">
        <f>MIS[[#This Row],[OrderAverageTradedPrice]]*MIS[[#This Row],[OrderQuantity]]</f>
        <v>262.5</v>
      </c>
      <c r="AF3391">
        <f>MIS[[#This Row],[LTP]]*MIS[[#This Row],[OrderQuantity]]</f>
        <v>228.75</v>
      </c>
      <c r="AG3391">
        <f>IF(MIS[[#This Row],[OrderSide]]="SELL",MIS[[#This Row],[VALUE]]-MIS[[#This Row],[LIVE_VALUE]],MIS[[#This Row],[LIVE_VALUE]]-MIS[[#This Row],[VALUE]])</f>
        <v>-33.75</v>
      </c>
      <c r="AH3391" t="str" cm="1">
        <f t="array" ref="AH3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1" t="str">
        <f>MIS[[#This Row],[TRADING SYMBOL]]</f>
        <v>NIFTY2552226350CE</v>
      </c>
      <c r="AJ3391" t="str">
        <f>IF(RIGHT(MIS[[#This Row],[Main/Hedge]],4)="MAIN","MAIN","HEDGE")</f>
        <v>HEDGE</v>
      </c>
      <c r="AK3391" t="str" cm="1">
        <f t="array" ref="AK3391">_xlfn._xlws.FILTER(Table4[Column1],ISNUMBER(SEARCH(Table4[Column1],MIS[[#This Row],[OrderUniqueIdentifier]])),"")</f>
        <v>NOTREND</v>
      </c>
    </row>
    <row r="3392" spans="1:37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>
        <f>_xlfn.XLOOKUP(MIS[[#This Row],[TRADING SYMBOL]],[1]Sheet1!$D:$D,[1]Sheet1!$C:$C)</f>
        <v>3.05</v>
      </c>
      <c r="AE3392">
        <f>MIS[[#This Row],[OrderAverageTradedPrice]]*MIS[[#This Row],[OrderQuantity]]</f>
        <v>262.5</v>
      </c>
      <c r="AF3392">
        <f>MIS[[#This Row],[LTP]]*MIS[[#This Row],[OrderQuantity]]</f>
        <v>228.75</v>
      </c>
      <c r="AG3392">
        <f>IF(MIS[[#This Row],[OrderSide]]="SELL",MIS[[#This Row],[VALUE]]-MIS[[#This Row],[LIVE_VALUE]],MIS[[#This Row],[LIVE_VALUE]]-MIS[[#This Row],[VALUE]])</f>
        <v>-33.75</v>
      </c>
      <c r="AH3392" t="str" cm="1">
        <f t="array" ref="AH3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2" t="str">
        <f>MIS[[#This Row],[TRADING SYMBOL]]</f>
        <v>NIFTY2552226350CE</v>
      </c>
      <c r="AJ3392" t="str">
        <f>IF(RIGHT(MIS[[#This Row],[Main/Hedge]],4)="MAIN","MAIN","HEDGE")</f>
        <v>HEDGE</v>
      </c>
      <c r="AK3392" t="str" cm="1">
        <f t="array" ref="AK3392">_xlfn._xlws.FILTER(Table4[Column1],ISNUMBER(SEARCH(Table4[Column1],MIS[[#This Row],[OrderUniqueIdentifier]])),"")</f>
        <v>NOTREND</v>
      </c>
    </row>
    <row r="3393" spans="1:37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>
        <f>_xlfn.XLOOKUP(MIS[[#This Row],[TRADING SYMBOL]],[1]Sheet1!$D:$D,[1]Sheet1!$C:$C)</f>
        <v>9.25</v>
      </c>
      <c r="AE3393">
        <f>MIS[[#This Row],[OrderAverageTradedPrice]]*MIS[[#This Row],[OrderQuantity]]</f>
        <v>4275</v>
      </c>
      <c r="AF3393">
        <f>MIS[[#This Row],[LTP]]*MIS[[#This Row],[OrderQuantity]]</f>
        <v>3468.75</v>
      </c>
      <c r="AG3393">
        <f>IF(MIS[[#This Row],[OrderSide]]="SELL",MIS[[#This Row],[VALUE]]-MIS[[#This Row],[LIVE_VALUE]],MIS[[#This Row],[LIVE_VALUE]]-MIS[[#This Row],[VALUE]])</f>
        <v>-806.25</v>
      </c>
      <c r="AH3393" t="str" cm="1">
        <f t="array" ref="AH3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3" t="str">
        <f>MIS[[#This Row],[TRADING SYMBOL]]</f>
        <v>NIFTY2552223750PE</v>
      </c>
      <c r="AJ3393" t="str">
        <f>IF(RIGHT(MIS[[#This Row],[Main/Hedge]],4)="MAIN","MAIN","HEDGE")</f>
        <v>HEDGE</v>
      </c>
      <c r="AK3393" t="str" cm="1">
        <f t="array" ref="AK3393">_xlfn._xlws.FILTER(Table4[Column1],ISNUMBER(SEARCH(Table4[Column1],MIS[[#This Row],[OrderUniqueIdentifier]])),"")</f>
        <v>NOTREND</v>
      </c>
    </row>
    <row r="3394" spans="1:37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>
        <f>_xlfn.XLOOKUP(MIS[[#This Row],[TRADING SYMBOL]],[1]Sheet1!$D:$D,[1]Sheet1!$C:$C)</f>
        <v>3.05</v>
      </c>
      <c r="AE3394">
        <f>MIS[[#This Row],[OrderAverageTradedPrice]]*MIS[[#This Row],[OrderQuantity]]</f>
        <v>787.5</v>
      </c>
      <c r="AF3394">
        <f>MIS[[#This Row],[LTP]]*MIS[[#This Row],[OrderQuantity]]</f>
        <v>686.25</v>
      </c>
      <c r="AG3394">
        <f>IF(MIS[[#This Row],[OrderSide]]="SELL",MIS[[#This Row],[VALUE]]-MIS[[#This Row],[LIVE_VALUE]],MIS[[#This Row],[LIVE_VALUE]]-MIS[[#This Row],[VALUE]])</f>
        <v>-101.25</v>
      </c>
      <c r="AH3394" t="str" cm="1">
        <f t="array" ref="AH3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4" t="str">
        <f>MIS[[#This Row],[TRADING SYMBOL]]</f>
        <v>NIFTY2552226350CE</v>
      </c>
      <c r="AJ3394" t="str">
        <f>IF(RIGHT(MIS[[#This Row],[Main/Hedge]],4)="MAIN","MAIN","HEDGE")</f>
        <v>HEDGE</v>
      </c>
      <c r="AK3394" t="str" cm="1">
        <f t="array" ref="AK3394">_xlfn._xlws.FILTER(Table4[Column1],ISNUMBER(SEARCH(Table4[Column1],MIS[[#This Row],[OrderUniqueIdentifier]])),"")</f>
        <v>NOTREND</v>
      </c>
    </row>
    <row r="3395" spans="1:37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>
        <f>_xlfn.XLOOKUP(MIS[[#This Row],[TRADING SYMBOL]],[1]Sheet1!$D:$D,[1]Sheet1!$C:$C)</f>
        <v>3.05</v>
      </c>
      <c r="AE3395">
        <f>MIS[[#This Row],[OrderAverageTradedPrice]]*MIS[[#This Row],[OrderQuantity]]</f>
        <v>262.5</v>
      </c>
      <c r="AF3395">
        <f>MIS[[#This Row],[LTP]]*MIS[[#This Row],[OrderQuantity]]</f>
        <v>228.75</v>
      </c>
      <c r="AG3395">
        <f>IF(MIS[[#This Row],[OrderSide]]="SELL",MIS[[#This Row],[VALUE]]-MIS[[#This Row],[LIVE_VALUE]],MIS[[#This Row],[LIVE_VALUE]]-MIS[[#This Row],[VALUE]])</f>
        <v>-33.75</v>
      </c>
      <c r="AH3395" t="str" cm="1">
        <f t="array" ref="AH3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5" t="str">
        <f>MIS[[#This Row],[TRADING SYMBOL]]</f>
        <v>NIFTY2552226350CE</v>
      </c>
      <c r="AJ3395" t="str">
        <f>IF(RIGHT(MIS[[#This Row],[Main/Hedge]],4)="MAIN","MAIN","HEDGE")</f>
        <v>HEDGE</v>
      </c>
      <c r="AK3395" t="str" cm="1">
        <f t="array" ref="AK3395">_xlfn._xlws.FILTER(Table4[Column1],ISNUMBER(SEARCH(Table4[Column1],MIS[[#This Row],[OrderUniqueIdentifier]])),"")</f>
        <v>NOTREND</v>
      </c>
    </row>
    <row r="3396" spans="1:37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>
        <f>_xlfn.XLOOKUP(MIS[[#This Row],[TRADING SYMBOL]],[1]Sheet1!$D:$D,[1]Sheet1!$C:$C)</f>
        <v>3.05</v>
      </c>
      <c r="AE3396">
        <f>MIS[[#This Row],[OrderAverageTradedPrice]]*MIS[[#This Row],[OrderQuantity]]</f>
        <v>525</v>
      </c>
      <c r="AF3396">
        <f>MIS[[#This Row],[LTP]]*MIS[[#This Row],[OrderQuantity]]</f>
        <v>457.5</v>
      </c>
      <c r="AG3396">
        <f>IF(MIS[[#This Row],[OrderSide]]="SELL",MIS[[#This Row],[VALUE]]-MIS[[#This Row],[LIVE_VALUE]],MIS[[#This Row],[LIVE_VALUE]]-MIS[[#This Row],[VALUE]])</f>
        <v>-67.5</v>
      </c>
      <c r="AH3396" t="str" cm="1">
        <f t="array" ref="AH3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6" t="str">
        <f>MIS[[#This Row],[TRADING SYMBOL]]</f>
        <v>NIFTY2552226350CE</v>
      </c>
      <c r="AJ3396" t="str">
        <f>IF(RIGHT(MIS[[#This Row],[Main/Hedge]],4)="MAIN","MAIN","HEDGE")</f>
        <v>HEDGE</v>
      </c>
      <c r="AK3396" t="str" cm="1">
        <f t="array" ref="AK3396">_xlfn._xlws.FILTER(Table4[Column1],ISNUMBER(SEARCH(Table4[Column1],MIS[[#This Row],[OrderUniqueIdentifier]])),"")</f>
        <v>NOTREND</v>
      </c>
    </row>
    <row r="3397" spans="1:37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>
        <f>_xlfn.XLOOKUP(MIS[[#This Row],[TRADING SYMBOL]],[1]Sheet1!$D:$D,[1]Sheet1!$C:$C)</f>
        <v>9.25</v>
      </c>
      <c r="AE3397">
        <f>MIS[[#This Row],[OrderAverageTradedPrice]]*MIS[[#This Row],[OrderQuantity]]</f>
        <v>1702.5</v>
      </c>
      <c r="AF3397">
        <f>MIS[[#This Row],[LTP]]*MIS[[#This Row],[OrderQuantity]]</f>
        <v>1387.5</v>
      </c>
      <c r="AG3397">
        <f>IF(MIS[[#This Row],[OrderSide]]="SELL",MIS[[#This Row],[VALUE]]-MIS[[#This Row],[LIVE_VALUE]],MIS[[#This Row],[LIVE_VALUE]]-MIS[[#This Row],[VALUE]])</f>
        <v>-315</v>
      </c>
      <c r="AH3397" t="str" cm="1">
        <f t="array" ref="AH3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7" t="str">
        <f>MIS[[#This Row],[TRADING SYMBOL]]</f>
        <v>NIFTY2552223750PE</v>
      </c>
      <c r="AJ3397" t="str">
        <f>IF(RIGHT(MIS[[#This Row],[Main/Hedge]],4)="MAIN","MAIN","HEDGE")</f>
        <v>HEDGE</v>
      </c>
      <c r="AK3397" t="str" cm="1">
        <f t="array" ref="AK3397">_xlfn._xlws.FILTER(Table4[Column1],ISNUMBER(SEARCH(Table4[Column1],MIS[[#This Row],[OrderUniqueIdentifier]])),"")</f>
        <v>NOTREND</v>
      </c>
    </row>
    <row r="3398" spans="1:37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>
        <f>_xlfn.XLOOKUP(MIS[[#This Row],[TRADING SYMBOL]],[1]Sheet1!$D:$D,[1]Sheet1!$C:$C)</f>
        <v>3.05</v>
      </c>
      <c r="AE3398">
        <f>MIS[[#This Row],[OrderAverageTradedPrice]]*MIS[[#This Row],[OrderQuantity]]</f>
        <v>787.5</v>
      </c>
      <c r="AF3398">
        <f>MIS[[#This Row],[LTP]]*MIS[[#This Row],[OrderQuantity]]</f>
        <v>686.25</v>
      </c>
      <c r="AG3398">
        <f>IF(MIS[[#This Row],[OrderSide]]="SELL",MIS[[#This Row],[VALUE]]-MIS[[#This Row],[LIVE_VALUE]],MIS[[#This Row],[LIVE_VALUE]]-MIS[[#This Row],[VALUE]])</f>
        <v>-101.25</v>
      </c>
      <c r="AH3398" t="str" cm="1">
        <f t="array" ref="AH3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8" t="str">
        <f>MIS[[#This Row],[TRADING SYMBOL]]</f>
        <v>NIFTY2552226350CE</v>
      </c>
      <c r="AJ3398" t="str">
        <f>IF(RIGHT(MIS[[#This Row],[Main/Hedge]],4)="MAIN","MAIN","HEDGE")</f>
        <v>HEDGE</v>
      </c>
      <c r="AK3398" t="str" cm="1">
        <f t="array" ref="AK3398">_xlfn._xlws.FILTER(Table4[Column1],ISNUMBER(SEARCH(Table4[Column1],MIS[[#This Row],[OrderUniqueIdentifier]])),"")</f>
        <v>NOTREND</v>
      </c>
    </row>
    <row r="3399" spans="1:37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>
        <f>_xlfn.XLOOKUP(MIS[[#This Row],[TRADING SYMBOL]],[1]Sheet1!$D:$D,[1]Sheet1!$C:$C)</f>
        <v>9.25</v>
      </c>
      <c r="AE3399">
        <f>MIS[[#This Row],[OrderAverageTradedPrice]]*MIS[[#This Row],[OrderQuantity]]</f>
        <v>2565</v>
      </c>
      <c r="AF3399">
        <f>MIS[[#This Row],[LTP]]*MIS[[#This Row],[OrderQuantity]]</f>
        <v>2081.25</v>
      </c>
      <c r="AG3399">
        <f>IF(MIS[[#This Row],[OrderSide]]="SELL",MIS[[#This Row],[VALUE]]-MIS[[#This Row],[LIVE_VALUE]],MIS[[#This Row],[LIVE_VALUE]]-MIS[[#This Row],[VALUE]])</f>
        <v>-483.75</v>
      </c>
      <c r="AH3399" t="str" cm="1">
        <f t="array" ref="AH3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9" t="str">
        <f>MIS[[#This Row],[TRADING SYMBOL]]</f>
        <v>NIFTY2552223750PE</v>
      </c>
      <c r="AJ3399" t="str">
        <f>IF(RIGHT(MIS[[#This Row],[Main/Hedge]],4)="MAIN","MAIN","HEDGE")</f>
        <v>HEDGE</v>
      </c>
      <c r="AK3399" t="str" cm="1">
        <f t="array" ref="AK3399">_xlfn._xlws.FILTER(Table4[Column1],ISNUMBER(SEARCH(Table4[Column1],MIS[[#This Row],[OrderUniqueIdentifier]])),"")</f>
        <v>NOTREND</v>
      </c>
    </row>
    <row r="3400" spans="1:37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>
        <f>_xlfn.XLOOKUP(MIS[[#This Row],[TRADING SYMBOL]],[1]Sheet1!$D:$D,[1]Sheet1!$C:$C)</f>
        <v>9.25</v>
      </c>
      <c r="AE3400">
        <f>MIS[[#This Row],[OrderAverageTradedPrice]]*MIS[[#This Row],[OrderQuantity]]</f>
        <v>1702.5</v>
      </c>
      <c r="AF3400">
        <f>MIS[[#This Row],[LTP]]*MIS[[#This Row],[OrderQuantity]]</f>
        <v>1387.5</v>
      </c>
      <c r="AG3400">
        <f>IF(MIS[[#This Row],[OrderSide]]="SELL",MIS[[#This Row],[VALUE]]-MIS[[#This Row],[LIVE_VALUE]],MIS[[#This Row],[LIVE_VALUE]]-MIS[[#This Row],[VALUE]])</f>
        <v>-315</v>
      </c>
      <c r="AH3400" t="str" cm="1">
        <f t="array" ref="AH3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0" t="str">
        <f>MIS[[#This Row],[TRADING SYMBOL]]</f>
        <v>NIFTY2552223750PE</v>
      </c>
      <c r="AJ3400" t="str">
        <f>IF(RIGHT(MIS[[#This Row],[Main/Hedge]],4)="MAIN","MAIN","HEDGE")</f>
        <v>HEDGE</v>
      </c>
      <c r="AK3400" t="str" cm="1">
        <f t="array" ref="AK3400">_xlfn._xlws.FILTER(Table4[Column1],ISNUMBER(SEARCH(Table4[Column1],MIS[[#This Row],[OrderUniqueIdentifier]])),"")</f>
        <v>NOTREND</v>
      </c>
    </row>
    <row r="3401" spans="1:37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>
        <f>_xlfn.XLOOKUP(MIS[[#This Row],[TRADING SYMBOL]],[1]Sheet1!$D:$D,[1]Sheet1!$C:$C)</f>
        <v>3.05</v>
      </c>
      <c r="AE3401">
        <f>MIS[[#This Row],[OrderAverageTradedPrice]]*MIS[[#This Row],[OrderQuantity]]</f>
        <v>262.5</v>
      </c>
      <c r="AF3401">
        <f>MIS[[#This Row],[LTP]]*MIS[[#This Row],[OrderQuantity]]</f>
        <v>228.75</v>
      </c>
      <c r="AG3401">
        <f>IF(MIS[[#This Row],[OrderSide]]="SELL",MIS[[#This Row],[VALUE]]-MIS[[#This Row],[LIVE_VALUE]],MIS[[#This Row],[LIVE_VALUE]]-MIS[[#This Row],[VALUE]])</f>
        <v>-33.75</v>
      </c>
      <c r="AH3401" t="str" cm="1">
        <f t="array" ref="AH3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1" t="str">
        <f>MIS[[#This Row],[TRADING SYMBOL]]</f>
        <v>NIFTY2552226350CE</v>
      </c>
      <c r="AJ3401" t="str">
        <f>IF(RIGHT(MIS[[#This Row],[Main/Hedge]],4)="MAIN","MAIN","HEDGE")</f>
        <v>HEDGE</v>
      </c>
      <c r="AK3401" t="str" cm="1">
        <f t="array" ref="AK3401">_xlfn._xlws.FILTER(Table4[Column1],ISNUMBER(SEARCH(Table4[Column1],MIS[[#This Row],[OrderUniqueIdentifier]])),"")</f>
        <v>NOTREND</v>
      </c>
    </row>
    <row r="3402" spans="1:37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>
        <f>_xlfn.XLOOKUP(MIS[[#This Row],[TRADING SYMBOL]],[1]Sheet1!$D:$D,[1]Sheet1!$C:$C)</f>
        <v>3.05</v>
      </c>
      <c r="AE3402">
        <f>MIS[[#This Row],[OrderAverageTradedPrice]]*MIS[[#This Row],[OrderQuantity]]</f>
        <v>262.5</v>
      </c>
      <c r="AF3402">
        <f>MIS[[#This Row],[LTP]]*MIS[[#This Row],[OrderQuantity]]</f>
        <v>228.75</v>
      </c>
      <c r="AG3402">
        <f>IF(MIS[[#This Row],[OrderSide]]="SELL",MIS[[#This Row],[VALUE]]-MIS[[#This Row],[LIVE_VALUE]],MIS[[#This Row],[LIVE_VALUE]]-MIS[[#This Row],[VALUE]])</f>
        <v>-33.75</v>
      </c>
      <c r="AH3402" t="str" cm="1">
        <f t="array" ref="AH3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2" t="str">
        <f>MIS[[#This Row],[TRADING SYMBOL]]</f>
        <v>NIFTY2552226350CE</v>
      </c>
      <c r="AJ3402" t="str">
        <f>IF(RIGHT(MIS[[#This Row],[Main/Hedge]],4)="MAIN","MAIN","HEDGE")</f>
        <v>HEDGE</v>
      </c>
      <c r="AK3402" t="str" cm="1">
        <f t="array" ref="AK3402">_xlfn._xlws.FILTER(Table4[Column1],ISNUMBER(SEARCH(Table4[Column1],MIS[[#This Row],[OrderUniqueIdentifier]])),"")</f>
        <v>NOTREND</v>
      </c>
    </row>
    <row r="3403" spans="1:37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>
        <f>_xlfn.XLOOKUP(MIS[[#This Row],[TRADING SYMBOL]],[1]Sheet1!$D:$D,[1]Sheet1!$C:$C)</f>
        <v>9.25</v>
      </c>
      <c r="AE3403">
        <f>MIS[[#This Row],[OrderAverageTradedPrice]]*MIS[[#This Row],[OrderQuantity]]</f>
        <v>3435</v>
      </c>
      <c r="AF3403">
        <f>MIS[[#This Row],[LTP]]*MIS[[#This Row],[OrderQuantity]]</f>
        <v>2775</v>
      </c>
      <c r="AG3403">
        <f>IF(MIS[[#This Row],[OrderSide]]="SELL",MIS[[#This Row],[VALUE]]-MIS[[#This Row],[LIVE_VALUE]],MIS[[#This Row],[LIVE_VALUE]]-MIS[[#This Row],[VALUE]])</f>
        <v>-660</v>
      </c>
      <c r="AH3403" t="str" cm="1">
        <f t="array" ref="AH3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3" t="str">
        <f>MIS[[#This Row],[TRADING SYMBOL]]</f>
        <v>NIFTY2552223750PE</v>
      </c>
      <c r="AJ3403" t="str">
        <f>IF(RIGHT(MIS[[#This Row],[Main/Hedge]],4)="MAIN","MAIN","HEDGE")</f>
        <v>HEDGE</v>
      </c>
      <c r="AK3403" t="str" cm="1">
        <f t="array" ref="AK3403">_xlfn._xlws.FILTER(Table4[Column1],ISNUMBER(SEARCH(Table4[Column1],MIS[[#This Row],[OrderUniqueIdentifier]])),"")</f>
        <v>NOTREND</v>
      </c>
    </row>
    <row r="3404" spans="1:37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>
        <f>_xlfn.XLOOKUP(MIS[[#This Row],[TRADING SYMBOL]],[1]Sheet1!$D:$D,[1]Sheet1!$C:$C)</f>
        <v>9.25</v>
      </c>
      <c r="AE3404">
        <f>MIS[[#This Row],[OrderAverageTradedPrice]]*MIS[[#This Row],[OrderQuantity]]</f>
        <v>858.75</v>
      </c>
      <c r="AF3404">
        <f>MIS[[#This Row],[LTP]]*MIS[[#This Row],[OrderQuantity]]</f>
        <v>693.75</v>
      </c>
      <c r="AG3404">
        <f>IF(MIS[[#This Row],[OrderSide]]="SELL",MIS[[#This Row],[VALUE]]-MIS[[#This Row],[LIVE_VALUE]],MIS[[#This Row],[LIVE_VALUE]]-MIS[[#This Row],[VALUE]])</f>
        <v>-165</v>
      </c>
      <c r="AH3404" t="str" cm="1">
        <f t="array" ref="AH3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4" t="str">
        <f>MIS[[#This Row],[TRADING SYMBOL]]</f>
        <v>NIFTY2552223750PE</v>
      </c>
      <c r="AJ3404" t="str">
        <f>IF(RIGHT(MIS[[#This Row],[Main/Hedge]],4)="MAIN","MAIN","HEDGE")</f>
        <v>HEDGE</v>
      </c>
      <c r="AK3404" t="str" cm="1">
        <f t="array" ref="AK3404">_xlfn._xlws.FILTER(Table4[Column1],ISNUMBER(SEARCH(Table4[Column1],MIS[[#This Row],[OrderUniqueIdentifier]])),"")</f>
        <v>NOTREND</v>
      </c>
    </row>
    <row r="3405" spans="1:37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>
        <f>_xlfn.XLOOKUP(MIS[[#This Row],[TRADING SYMBOL]],[1]Sheet1!$D:$D,[1]Sheet1!$C:$C)</f>
        <v>9.25</v>
      </c>
      <c r="AE3405">
        <f>MIS[[#This Row],[OrderAverageTradedPrice]]*MIS[[#This Row],[OrderQuantity]]</f>
        <v>851.25</v>
      </c>
      <c r="AF3405">
        <f>MIS[[#This Row],[LTP]]*MIS[[#This Row],[OrderQuantity]]</f>
        <v>693.75</v>
      </c>
      <c r="AG3405">
        <f>IF(MIS[[#This Row],[OrderSide]]="SELL",MIS[[#This Row],[VALUE]]-MIS[[#This Row],[LIVE_VALUE]],MIS[[#This Row],[LIVE_VALUE]]-MIS[[#This Row],[VALUE]])</f>
        <v>-157.5</v>
      </c>
      <c r="AH3405" t="str" cm="1">
        <f t="array" ref="AH3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5" t="str">
        <f>MIS[[#This Row],[TRADING SYMBOL]]</f>
        <v>NIFTY2552223750PE</v>
      </c>
      <c r="AJ3405" t="str">
        <f>IF(RIGHT(MIS[[#This Row],[Main/Hedge]],4)="MAIN","MAIN","HEDGE")</f>
        <v>HEDGE</v>
      </c>
      <c r="AK3405" t="str" cm="1">
        <f t="array" ref="AK3405">_xlfn._xlws.FILTER(Table4[Column1],ISNUMBER(SEARCH(Table4[Column1],MIS[[#This Row],[OrderUniqueIdentifier]])),"")</f>
        <v>NOTREND</v>
      </c>
    </row>
    <row r="3406" spans="1:37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>
        <f>_xlfn.XLOOKUP(MIS[[#This Row],[TRADING SYMBOL]],[1]Sheet1!$D:$D,[1]Sheet1!$C:$C)</f>
        <v>3.05</v>
      </c>
      <c r="AE3406">
        <f>MIS[[#This Row],[OrderAverageTradedPrice]]*MIS[[#This Row],[OrderQuantity]]</f>
        <v>262.5</v>
      </c>
      <c r="AF3406">
        <f>MIS[[#This Row],[LTP]]*MIS[[#This Row],[OrderQuantity]]</f>
        <v>228.75</v>
      </c>
      <c r="AG3406">
        <f>IF(MIS[[#This Row],[OrderSide]]="SELL",MIS[[#This Row],[VALUE]]-MIS[[#This Row],[LIVE_VALUE]],MIS[[#This Row],[LIVE_VALUE]]-MIS[[#This Row],[VALUE]])</f>
        <v>-33.75</v>
      </c>
      <c r="AH3406" t="str" cm="1">
        <f t="array" ref="AH3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6" t="str">
        <f>MIS[[#This Row],[TRADING SYMBOL]]</f>
        <v>NIFTY2552226350CE</v>
      </c>
      <c r="AJ3406" t="str">
        <f>IF(RIGHT(MIS[[#This Row],[Main/Hedge]],4)="MAIN","MAIN","HEDGE")</f>
        <v>HEDGE</v>
      </c>
      <c r="AK3406" t="str" cm="1">
        <f t="array" ref="AK3406">_xlfn._xlws.FILTER(Table4[Column1],ISNUMBER(SEARCH(Table4[Column1],MIS[[#This Row],[OrderUniqueIdentifier]])),"")</f>
        <v>NOTREND</v>
      </c>
    </row>
    <row r="3407" spans="1:37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>
        <f>_xlfn.XLOOKUP(MIS[[#This Row],[TRADING SYMBOL]],[1]Sheet1!$D:$D,[1]Sheet1!$C:$C)</f>
        <v>9.25</v>
      </c>
      <c r="AE3407">
        <f>MIS[[#This Row],[OrderAverageTradedPrice]]*MIS[[#This Row],[OrderQuantity]]</f>
        <v>858.75</v>
      </c>
      <c r="AF3407">
        <f>MIS[[#This Row],[LTP]]*MIS[[#This Row],[OrderQuantity]]</f>
        <v>693.75</v>
      </c>
      <c r="AG3407">
        <f>IF(MIS[[#This Row],[OrderSide]]="SELL",MIS[[#This Row],[VALUE]]-MIS[[#This Row],[LIVE_VALUE]],MIS[[#This Row],[LIVE_VALUE]]-MIS[[#This Row],[VALUE]])</f>
        <v>-165</v>
      </c>
      <c r="AH3407" t="str" cm="1">
        <f t="array" ref="AH3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7" t="str">
        <f>MIS[[#This Row],[TRADING SYMBOL]]</f>
        <v>NIFTY2552223750PE</v>
      </c>
      <c r="AJ3407" t="str">
        <f>IF(RIGHT(MIS[[#This Row],[Main/Hedge]],4)="MAIN","MAIN","HEDGE")</f>
        <v>HEDGE</v>
      </c>
      <c r="AK3407" t="str" cm="1">
        <f t="array" ref="AK3407">_xlfn._xlws.FILTER(Table4[Column1],ISNUMBER(SEARCH(Table4[Column1],MIS[[#This Row],[OrderUniqueIdentifier]])),"")</f>
        <v>NOTREND</v>
      </c>
    </row>
    <row r="3408" spans="1:37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>
        <f>_xlfn.XLOOKUP(MIS[[#This Row],[TRADING SYMBOL]],[1]Sheet1!$D:$D,[1]Sheet1!$C:$C)</f>
        <v>3.05</v>
      </c>
      <c r="AE3408">
        <f>MIS[[#This Row],[OrderAverageTradedPrice]]*MIS[[#This Row],[OrderQuantity]]</f>
        <v>1050</v>
      </c>
      <c r="AF3408">
        <f>MIS[[#This Row],[LTP]]*MIS[[#This Row],[OrderQuantity]]</f>
        <v>915</v>
      </c>
      <c r="AG3408">
        <f>IF(MIS[[#This Row],[OrderSide]]="SELL",MIS[[#This Row],[VALUE]]-MIS[[#This Row],[LIVE_VALUE]],MIS[[#This Row],[LIVE_VALUE]]-MIS[[#This Row],[VALUE]])</f>
        <v>-135</v>
      </c>
      <c r="AH3408" t="str" cm="1">
        <f t="array" ref="AH3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8" t="str">
        <f>MIS[[#This Row],[TRADING SYMBOL]]</f>
        <v>NIFTY2552226350CE</v>
      </c>
      <c r="AJ3408" t="str">
        <f>IF(RIGHT(MIS[[#This Row],[Main/Hedge]],4)="MAIN","MAIN","HEDGE")</f>
        <v>HEDGE</v>
      </c>
      <c r="AK3408" t="str" cm="1">
        <f t="array" ref="AK3408">_xlfn._xlws.FILTER(Table4[Column1],ISNUMBER(SEARCH(Table4[Column1],MIS[[#This Row],[OrderUniqueIdentifier]])),"")</f>
        <v>NOTREND</v>
      </c>
    </row>
    <row r="3409" spans="1:37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>
        <f>_xlfn.XLOOKUP(MIS[[#This Row],[TRADING SYMBOL]],[1]Sheet1!$D:$D,[1]Sheet1!$C:$C)</f>
        <v>9.25</v>
      </c>
      <c r="AE3409">
        <f>MIS[[#This Row],[OrderAverageTradedPrice]]*MIS[[#This Row],[OrderQuantity]]</f>
        <v>2553.75</v>
      </c>
      <c r="AF3409">
        <f>MIS[[#This Row],[LTP]]*MIS[[#This Row],[OrderQuantity]]</f>
        <v>2081.25</v>
      </c>
      <c r="AG3409">
        <f>IF(MIS[[#This Row],[OrderSide]]="SELL",MIS[[#This Row],[VALUE]]-MIS[[#This Row],[LIVE_VALUE]],MIS[[#This Row],[LIVE_VALUE]]-MIS[[#This Row],[VALUE]])</f>
        <v>-472.5</v>
      </c>
      <c r="AH3409" t="str" cm="1">
        <f t="array" ref="AH3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9" t="str">
        <f>MIS[[#This Row],[TRADING SYMBOL]]</f>
        <v>NIFTY2552223750PE</v>
      </c>
      <c r="AJ3409" t="str">
        <f>IF(RIGHT(MIS[[#This Row],[Main/Hedge]],4)="MAIN","MAIN","HEDGE")</f>
        <v>HEDGE</v>
      </c>
      <c r="AK3409" t="str" cm="1">
        <f t="array" ref="AK3409">_xlfn._xlws.FILTER(Table4[Column1],ISNUMBER(SEARCH(Table4[Column1],MIS[[#This Row],[OrderUniqueIdentifier]])),"")</f>
        <v>NOTREND</v>
      </c>
    </row>
    <row r="3410" spans="1:37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>
        <f>_xlfn.XLOOKUP(MIS[[#This Row],[TRADING SYMBOL]],[1]Sheet1!$D:$D,[1]Sheet1!$C:$C)</f>
        <v>9.25</v>
      </c>
      <c r="AE3410">
        <f>MIS[[#This Row],[OrderAverageTradedPrice]]*MIS[[#This Row],[OrderQuantity]]</f>
        <v>6840</v>
      </c>
      <c r="AF3410">
        <f>MIS[[#This Row],[LTP]]*MIS[[#This Row],[OrderQuantity]]</f>
        <v>5550</v>
      </c>
      <c r="AG3410">
        <f>IF(MIS[[#This Row],[OrderSide]]="SELL",MIS[[#This Row],[VALUE]]-MIS[[#This Row],[LIVE_VALUE]],MIS[[#This Row],[LIVE_VALUE]]-MIS[[#This Row],[VALUE]])</f>
        <v>-1290</v>
      </c>
      <c r="AH3410" t="str" cm="1">
        <f t="array" ref="AH3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0" t="str">
        <f>MIS[[#This Row],[TRADING SYMBOL]]</f>
        <v>NIFTY2552223750PE</v>
      </c>
      <c r="AJ3410" t="str">
        <f>IF(RIGHT(MIS[[#This Row],[Main/Hedge]],4)="MAIN","MAIN","HEDGE")</f>
        <v>HEDGE</v>
      </c>
      <c r="AK3410" t="str" cm="1">
        <f t="array" ref="AK3410">_xlfn._xlws.FILTER(Table4[Column1],ISNUMBER(SEARCH(Table4[Column1],MIS[[#This Row],[OrderUniqueIdentifier]])),"")</f>
        <v>NOTREND</v>
      </c>
    </row>
    <row r="3411" spans="1:37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>
        <f>_xlfn.XLOOKUP(MIS[[#This Row],[TRADING SYMBOL]],[1]Sheet1!$D:$D,[1]Sheet1!$C:$C)</f>
        <v>3.05</v>
      </c>
      <c r="AE3411">
        <f>MIS[[#This Row],[OrderAverageTradedPrice]]*MIS[[#This Row],[OrderQuantity]]</f>
        <v>262.5</v>
      </c>
      <c r="AF3411">
        <f>MIS[[#This Row],[LTP]]*MIS[[#This Row],[OrderQuantity]]</f>
        <v>228.75</v>
      </c>
      <c r="AG3411">
        <f>IF(MIS[[#This Row],[OrderSide]]="SELL",MIS[[#This Row],[VALUE]]-MIS[[#This Row],[LIVE_VALUE]],MIS[[#This Row],[LIVE_VALUE]]-MIS[[#This Row],[VALUE]])</f>
        <v>-33.75</v>
      </c>
      <c r="AH3411" t="str" cm="1">
        <f t="array" ref="AH3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1" t="str">
        <f>MIS[[#This Row],[TRADING SYMBOL]]</f>
        <v>NIFTY2552226350CE</v>
      </c>
      <c r="AJ3411" t="str">
        <f>IF(RIGHT(MIS[[#This Row],[Main/Hedge]],4)="MAIN","MAIN","HEDGE")</f>
        <v>HEDGE</v>
      </c>
      <c r="AK3411" t="str" cm="1">
        <f t="array" ref="AK3411">_xlfn._xlws.FILTER(Table4[Column1],ISNUMBER(SEARCH(Table4[Column1],MIS[[#This Row],[OrderUniqueIdentifier]])),"")</f>
        <v>NOTREND</v>
      </c>
    </row>
    <row r="3412" spans="1:37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>
        <f>_xlfn.XLOOKUP(MIS[[#This Row],[TRADING SYMBOL]],[1]Sheet1!$D:$D,[1]Sheet1!$C:$C)</f>
        <v>9.25</v>
      </c>
      <c r="AE3412">
        <f>MIS[[#This Row],[OrderAverageTradedPrice]]*MIS[[#This Row],[OrderQuantity]]</f>
        <v>851.25</v>
      </c>
      <c r="AF3412">
        <f>MIS[[#This Row],[LTP]]*MIS[[#This Row],[OrderQuantity]]</f>
        <v>693.75</v>
      </c>
      <c r="AG3412">
        <f>IF(MIS[[#This Row],[OrderSide]]="SELL",MIS[[#This Row],[VALUE]]-MIS[[#This Row],[LIVE_VALUE]],MIS[[#This Row],[LIVE_VALUE]]-MIS[[#This Row],[VALUE]])</f>
        <v>-157.5</v>
      </c>
      <c r="AH3412" t="str" cm="1">
        <f t="array" ref="AH3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2" t="str">
        <f>MIS[[#This Row],[TRADING SYMBOL]]</f>
        <v>NIFTY2552223750PE</v>
      </c>
      <c r="AJ3412" t="str">
        <f>IF(RIGHT(MIS[[#This Row],[Main/Hedge]],4)="MAIN","MAIN","HEDGE")</f>
        <v>HEDGE</v>
      </c>
      <c r="AK3412" t="str" cm="1">
        <f t="array" ref="AK3412">_xlfn._xlws.FILTER(Table4[Column1],ISNUMBER(SEARCH(Table4[Column1],MIS[[#This Row],[OrderUniqueIdentifier]])),"")</f>
        <v>NOTREND</v>
      </c>
    </row>
    <row r="3413" spans="1:37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>
        <f>_xlfn.XLOOKUP(MIS[[#This Row],[TRADING SYMBOL]],[1]Sheet1!$D:$D,[1]Sheet1!$C:$C)</f>
        <v>3.05</v>
      </c>
      <c r="AE3413">
        <f>MIS[[#This Row],[OrderAverageTradedPrice]]*MIS[[#This Row],[OrderQuantity]]</f>
        <v>787.5</v>
      </c>
      <c r="AF3413">
        <f>MIS[[#This Row],[LTP]]*MIS[[#This Row],[OrderQuantity]]</f>
        <v>686.25</v>
      </c>
      <c r="AG3413">
        <f>IF(MIS[[#This Row],[OrderSide]]="SELL",MIS[[#This Row],[VALUE]]-MIS[[#This Row],[LIVE_VALUE]],MIS[[#This Row],[LIVE_VALUE]]-MIS[[#This Row],[VALUE]])</f>
        <v>-101.25</v>
      </c>
      <c r="AH3413" t="str" cm="1">
        <f t="array" ref="AH3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3" t="str">
        <f>MIS[[#This Row],[TRADING SYMBOL]]</f>
        <v>NIFTY2552226350CE</v>
      </c>
      <c r="AJ3413" t="str">
        <f>IF(RIGHT(MIS[[#This Row],[Main/Hedge]],4)="MAIN","MAIN","HEDGE")</f>
        <v>HEDGE</v>
      </c>
      <c r="AK3413" t="str" cm="1">
        <f t="array" ref="AK3413">_xlfn._xlws.FILTER(Table4[Column1],ISNUMBER(SEARCH(Table4[Column1],MIS[[#This Row],[OrderUniqueIdentifier]])),"")</f>
        <v>NOTREND</v>
      </c>
    </row>
    <row r="3414" spans="1:37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>
        <f>_xlfn.XLOOKUP(MIS[[#This Row],[TRADING SYMBOL]],[1]Sheet1!$D:$D,[1]Sheet1!$C:$C)</f>
        <v>9.25</v>
      </c>
      <c r="AE3414">
        <f>MIS[[#This Row],[OrderAverageTradedPrice]]*MIS[[#This Row],[OrderQuantity]]</f>
        <v>858.75</v>
      </c>
      <c r="AF3414">
        <f>MIS[[#This Row],[LTP]]*MIS[[#This Row],[OrderQuantity]]</f>
        <v>693.75</v>
      </c>
      <c r="AG3414">
        <f>IF(MIS[[#This Row],[OrderSide]]="SELL",MIS[[#This Row],[VALUE]]-MIS[[#This Row],[LIVE_VALUE]],MIS[[#This Row],[LIVE_VALUE]]-MIS[[#This Row],[VALUE]])</f>
        <v>-165</v>
      </c>
      <c r="AH3414" t="str" cm="1">
        <f t="array" ref="AH3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4" t="str">
        <f>MIS[[#This Row],[TRADING SYMBOL]]</f>
        <v>NIFTY2552223750PE</v>
      </c>
      <c r="AJ3414" t="str">
        <f>IF(RIGHT(MIS[[#This Row],[Main/Hedge]],4)="MAIN","MAIN","HEDGE")</f>
        <v>HEDGE</v>
      </c>
      <c r="AK3414" t="str" cm="1">
        <f t="array" ref="AK3414">_xlfn._xlws.FILTER(Table4[Column1],ISNUMBER(SEARCH(Table4[Column1],MIS[[#This Row],[OrderUniqueIdentifier]])),"")</f>
        <v>NOTREND</v>
      </c>
    </row>
    <row r="3415" spans="1:37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>
        <f>_xlfn.XLOOKUP(MIS[[#This Row],[TRADING SYMBOL]],[1]Sheet1!$D:$D,[1]Sheet1!$C:$C)</f>
        <v>3.05</v>
      </c>
      <c r="AE3415">
        <f>MIS[[#This Row],[OrderAverageTradedPrice]]*MIS[[#This Row],[OrderQuantity]]</f>
        <v>525</v>
      </c>
      <c r="AF3415">
        <f>MIS[[#This Row],[LTP]]*MIS[[#This Row],[OrderQuantity]]</f>
        <v>457.5</v>
      </c>
      <c r="AG3415">
        <f>IF(MIS[[#This Row],[OrderSide]]="SELL",MIS[[#This Row],[VALUE]]-MIS[[#This Row],[LIVE_VALUE]],MIS[[#This Row],[LIVE_VALUE]]-MIS[[#This Row],[VALUE]])</f>
        <v>-67.5</v>
      </c>
      <c r="AH3415" t="str" cm="1">
        <f t="array" ref="AH3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5" t="str">
        <f>MIS[[#This Row],[TRADING SYMBOL]]</f>
        <v>NIFTY2552226350CE</v>
      </c>
      <c r="AJ3415" t="str">
        <f>IF(RIGHT(MIS[[#This Row],[Main/Hedge]],4)="MAIN","MAIN","HEDGE")</f>
        <v>HEDGE</v>
      </c>
      <c r="AK3415" t="str" cm="1">
        <f t="array" ref="AK3415">_xlfn._xlws.FILTER(Table4[Column1],ISNUMBER(SEARCH(Table4[Column1],MIS[[#This Row],[OrderUniqueIdentifier]])),"")</f>
        <v>NOTREND</v>
      </c>
    </row>
    <row r="3416" spans="1:37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>
        <f>_xlfn.XLOOKUP(MIS[[#This Row],[TRADING SYMBOL]],[1]Sheet1!$D:$D,[1]Sheet1!$C:$C)</f>
        <v>3.05</v>
      </c>
      <c r="AE3416">
        <f>MIS[[#This Row],[OrderAverageTradedPrice]]*MIS[[#This Row],[OrderQuantity]]</f>
        <v>262.5</v>
      </c>
      <c r="AF3416">
        <f>MIS[[#This Row],[LTP]]*MIS[[#This Row],[OrderQuantity]]</f>
        <v>228.75</v>
      </c>
      <c r="AG3416">
        <f>IF(MIS[[#This Row],[OrderSide]]="SELL",MIS[[#This Row],[VALUE]]-MIS[[#This Row],[LIVE_VALUE]],MIS[[#This Row],[LIVE_VALUE]]-MIS[[#This Row],[VALUE]])</f>
        <v>-33.75</v>
      </c>
      <c r="AH3416" t="str" cm="1">
        <f t="array" ref="AH3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6" t="str">
        <f>MIS[[#This Row],[TRADING SYMBOL]]</f>
        <v>NIFTY2552226350CE</v>
      </c>
      <c r="AJ3416" t="str">
        <f>IF(RIGHT(MIS[[#This Row],[Main/Hedge]],4)="MAIN","MAIN","HEDGE")</f>
        <v>HEDGE</v>
      </c>
      <c r="AK3416" t="str" cm="1">
        <f t="array" ref="AK3416">_xlfn._xlws.FILTER(Table4[Column1],ISNUMBER(SEARCH(Table4[Column1],MIS[[#This Row],[OrderUniqueIdentifier]])),"")</f>
        <v>NOTREND</v>
      </c>
    </row>
    <row r="3417" spans="1:37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>
        <f>_xlfn.XLOOKUP(MIS[[#This Row],[TRADING SYMBOL]],[1]Sheet1!$D:$D,[1]Sheet1!$C:$C)</f>
        <v>9.25</v>
      </c>
      <c r="AE3417">
        <f>MIS[[#This Row],[OrderAverageTradedPrice]]*MIS[[#This Row],[OrderQuantity]]</f>
        <v>1717.5</v>
      </c>
      <c r="AF3417">
        <f>MIS[[#This Row],[LTP]]*MIS[[#This Row],[OrderQuantity]]</f>
        <v>1387.5</v>
      </c>
      <c r="AG3417">
        <f>IF(MIS[[#This Row],[OrderSide]]="SELL",MIS[[#This Row],[VALUE]]-MIS[[#This Row],[LIVE_VALUE]],MIS[[#This Row],[LIVE_VALUE]]-MIS[[#This Row],[VALUE]])</f>
        <v>-330</v>
      </c>
      <c r="AH3417" t="str" cm="1">
        <f t="array" ref="AH3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7" t="str">
        <f>MIS[[#This Row],[TRADING SYMBOL]]</f>
        <v>NIFTY2552223750PE</v>
      </c>
      <c r="AJ3417" t="str">
        <f>IF(RIGHT(MIS[[#This Row],[Main/Hedge]],4)="MAIN","MAIN","HEDGE")</f>
        <v>HEDGE</v>
      </c>
      <c r="AK3417" t="str" cm="1">
        <f t="array" ref="AK3417">_xlfn._xlws.FILTER(Table4[Column1],ISNUMBER(SEARCH(Table4[Column1],MIS[[#This Row],[OrderUniqueIdentifier]])),"")</f>
        <v>NOTREND</v>
      </c>
    </row>
    <row r="3418" spans="1:37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>
        <f>_xlfn.XLOOKUP(MIS[[#This Row],[TRADING SYMBOL]],[1]Sheet1!$D:$D,[1]Sheet1!$C:$C)</f>
        <v>3.05</v>
      </c>
      <c r="AE3418">
        <f>MIS[[#This Row],[OrderAverageTradedPrice]]*MIS[[#This Row],[OrderQuantity]]</f>
        <v>262.5</v>
      </c>
      <c r="AF3418">
        <f>MIS[[#This Row],[LTP]]*MIS[[#This Row],[OrderQuantity]]</f>
        <v>228.75</v>
      </c>
      <c r="AG3418">
        <f>IF(MIS[[#This Row],[OrderSide]]="SELL",MIS[[#This Row],[VALUE]]-MIS[[#This Row],[LIVE_VALUE]],MIS[[#This Row],[LIVE_VALUE]]-MIS[[#This Row],[VALUE]])</f>
        <v>-33.75</v>
      </c>
      <c r="AH3418" t="str" cm="1">
        <f t="array" ref="AH3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8" t="str">
        <f>MIS[[#This Row],[TRADING SYMBOL]]</f>
        <v>NIFTY2552226350CE</v>
      </c>
      <c r="AJ3418" t="str">
        <f>IF(RIGHT(MIS[[#This Row],[Main/Hedge]],4)="MAIN","MAIN","HEDGE")</f>
        <v>HEDGE</v>
      </c>
      <c r="AK3418" t="str" cm="1">
        <f t="array" ref="AK3418">_xlfn._xlws.FILTER(Table4[Column1],ISNUMBER(SEARCH(Table4[Column1],MIS[[#This Row],[OrderUniqueIdentifier]])),"")</f>
        <v>NOTREND</v>
      </c>
    </row>
    <row r="3419" spans="1:37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>
        <f>_xlfn.XLOOKUP(MIS[[#This Row],[TRADING SYMBOL]],[1]Sheet1!$D:$D,[1]Sheet1!$C:$C)</f>
        <v>9.25</v>
      </c>
      <c r="AE3419">
        <f>MIS[[#This Row],[OrderAverageTradedPrice]]*MIS[[#This Row],[OrderQuantity]]</f>
        <v>858.75</v>
      </c>
      <c r="AF3419">
        <f>MIS[[#This Row],[LTP]]*MIS[[#This Row],[OrderQuantity]]</f>
        <v>693.75</v>
      </c>
      <c r="AG3419">
        <f>IF(MIS[[#This Row],[OrderSide]]="SELL",MIS[[#This Row],[VALUE]]-MIS[[#This Row],[LIVE_VALUE]],MIS[[#This Row],[LIVE_VALUE]]-MIS[[#This Row],[VALUE]])</f>
        <v>-165</v>
      </c>
      <c r="AH3419" t="str" cm="1">
        <f t="array" ref="AH3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9" t="str">
        <f>MIS[[#This Row],[TRADING SYMBOL]]</f>
        <v>NIFTY2552223750PE</v>
      </c>
      <c r="AJ3419" t="str">
        <f>IF(RIGHT(MIS[[#This Row],[Main/Hedge]],4)="MAIN","MAIN","HEDGE")</f>
        <v>HEDGE</v>
      </c>
      <c r="AK3419" t="str" cm="1">
        <f t="array" ref="AK3419">_xlfn._xlws.FILTER(Table4[Column1],ISNUMBER(SEARCH(Table4[Column1],MIS[[#This Row],[OrderUniqueIdentifier]])),"")</f>
        <v>NOTREND</v>
      </c>
    </row>
    <row r="3420" spans="1:37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>
        <f>_xlfn.XLOOKUP(MIS[[#This Row],[TRADING SYMBOL]],[1]Sheet1!$D:$D,[1]Sheet1!$C:$C)</f>
        <v>9.25</v>
      </c>
      <c r="AE3420">
        <f>MIS[[#This Row],[OrderAverageTradedPrice]]*MIS[[#This Row],[OrderQuantity]]</f>
        <v>858.75</v>
      </c>
      <c r="AF3420">
        <f>MIS[[#This Row],[LTP]]*MIS[[#This Row],[OrderQuantity]]</f>
        <v>693.75</v>
      </c>
      <c r="AG3420">
        <f>IF(MIS[[#This Row],[OrderSide]]="SELL",MIS[[#This Row],[VALUE]]-MIS[[#This Row],[LIVE_VALUE]],MIS[[#This Row],[LIVE_VALUE]]-MIS[[#This Row],[VALUE]])</f>
        <v>-165</v>
      </c>
      <c r="AH3420" t="str" cm="1">
        <f t="array" ref="AH3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0" t="str">
        <f>MIS[[#This Row],[TRADING SYMBOL]]</f>
        <v>NIFTY2552223750PE</v>
      </c>
      <c r="AJ3420" t="str">
        <f>IF(RIGHT(MIS[[#This Row],[Main/Hedge]],4)="MAIN","MAIN","HEDGE")</f>
        <v>HEDGE</v>
      </c>
      <c r="AK3420" t="str" cm="1">
        <f t="array" ref="AK3420">_xlfn._xlws.FILTER(Table4[Column1],ISNUMBER(SEARCH(Table4[Column1],MIS[[#This Row],[OrderUniqueIdentifier]])),"")</f>
        <v>NOTREND</v>
      </c>
    </row>
    <row r="3421" spans="1:37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>
        <f>_xlfn.XLOOKUP(MIS[[#This Row],[TRADING SYMBOL]],[1]Sheet1!$D:$D,[1]Sheet1!$C:$C)</f>
        <v>9.25</v>
      </c>
      <c r="AE3421">
        <f>MIS[[#This Row],[OrderAverageTradedPrice]]*MIS[[#This Row],[OrderQuantity]]</f>
        <v>851.25</v>
      </c>
      <c r="AF3421">
        <f>MIS[[#This Row],[LTP]]*MIS[[#This Row],[OrderQuantity]]</f>
        <v>693.75</v>
      </c>
      <c r="AG3421">
        <f>IF(MIS[[#This Row],[OrderSide]]="SELL",MIS[[#This Row],[VALUE]]-MIS[[#This Row],[LIVE_VALUE]],MIS[[#This Row],[LIVE_VALUE]]-MIS[[#This Row],[VALUE]])</f>
        <v>-157.5</v>
      </c>
      <c r="AH3421" t="str" cm="1">
        <f t="array" ref="AH3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1" t="str">
        <f>MIS[[#This Row],[TRADING SYMBOL]]</f>
        <v>NIFTY2552223750PE</v>
      </c>
      <c r="AJ3421" t="str">
        <f>IF(RIGHT(MIS[[#This Row],[Main/Hedge]],4)="MAIN","MAIN","HEDGE")</f>
        <v>HEDGE</v>
      </c>
      <c r="AK3421" t="str" cm="1">
        <f t="array" ref="AK3421">_xlfn._xlws.FILTER(Table4[Column1],ISNUMBER(SEARCH(Table4[Column1],MIS[[#This Row],[OrderUniqueIdentifier]])),"")</f>
        <v>NOTREND</v>
      </c>
    </row>
    <row r="3422" spans="1:37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>
        <f>_xlfn.XLOOKUP(MIS[[#This Row],[TRADING SYMBOL]],[1]Sheet1!$D:$D,[1]Sheet1!$C:$C)</f>
        <v>9.25</v>
      </c>
      <c r="AE3422">
        <f>MIS[[#This Row],[OrderAverageTradedPrice]]*MIS[[#This Row],[OrderQuantity]]</f>
        <v>858.75</v>
      </c>
      <c r="AF3422">
        <f>MIS[[#This Row],[LTP]]*MIS[[#This Row],[OrderQuantity]]</f>
        <v>693.75</v>
      </c>
      <c r="AG3422">
        <f>IF(MIS[[#This Row],[OrderSide]]="SELL",MIS[[#This Row],[VALUE]]-MIS[[#This Row],[LIVE_VALUE]],MIS[[#This Row],[LIVE_VALUE]]-MIS[[#This Row],[VALUE]])</f>
        <v>-165</v>
      </c>
      <c r="AH3422" t="str" cm="1">
        <f t="array" ref="AH3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2" t="str">
        <f>MIS[[#This Row],[TRADING SYMBOL]]</f>
        <v>NIFTY2552223750PE</v>
      </c>
      <c r="AJ3422" t="str">
        <f>IF(RIGHT(MIS[[#This Row],[Main/Hedge]],4)="MAIN","MAIN","HEDGE")</f>
        <v>HEDGE</v>
      </c>
      <c r="AK3422" t="str" cm="1">
        <f t="array" ref="AK3422">_xlfn._xlws.FILTER(Table4[Column1],ISNUMBER(SEARCH(Table4[Column1],MIS[[#This Row],[OrderUniqueIdentifier]])),"")</f>
        <v>NOTREND</v>
      </c>
    </row>
    <row r="3423" spans="1:37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>
        <f>_xlfn.XLOOKUP(MIS[[#This Row],[TRADING SYMBOL]],[1]Sheet1!$D:$D,[1]Sheet1!$C:$C)</f>
        <v>9.25</v>
      </c>
      <c r="AE3423">
        <f>MIS[[#This Row],[OrderAverageTradedPrice]]*MIS[[#This Row],[OrderQuantity]]</f>
        <v>851.25</v>
      </c>
      <c r="AF3423">
        <f>MIS[[#This Row],[LTP]]*MIS[[#This Row],[OrderQuantity]]</f>
        <v>693.75</v>
      </c>
      <c r="AG3423">
        <f>IF(MIS[[#This Row],[OrderSide]]="SELL",MIS[[#This Row],[VALUE]]-MIS[[#This Row],[LIVE_VALUE]],MIS[[#This Row],[LIVE_VALUE]]-MIS[[#This Row],[VALUE]])</f>
        <v>-157.5</v>
      </c>
      <c r="AH3423" t="str" cm="1">
        <f t="array" ref="AH3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3" t="str">
        <f>MIS[[#This Row],[TRADING SYMBOL]]</f>
        <v>NIFTY2552223750PE</v>
      </c>
      <c r="AJ3423" t="str">
        <f>IF(RIGHT(MIS[[#This Row],[Main/Hedge]],4)="MAIN","MAIN","HEDGE")</f>
        <v>HEDGE</v>
      </c>
      <c r="AK3423" t="str" cm="1">
        <f t="array" ref="AK3423">_xlfn._xlws.FILTER(Table4[Column1],ISNUMBER(SEARCH(Table4[Column1],MIS[[#This Row],[OrderUniqueIdentifier]])),"")</f>
        <v>NOTREND</v>
      </c>
    </row>
    <row r="3424" spans="1:37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>
        <f>_xlfn.XLOOKUP(MIS[[#This Row],[TRADING SYMBOL]],[1]Sheet1!$D:$D,[1]Sheet1!$C:$C)</f>
        <v>9.25</v>
      </c>
      <c r="AE3424">
        <f>MIS[[#This Row],[OrderAverageTradedPrice]]*MIS[[#This Row],[OrderQuantity]]</f>
        <v>2576.25</v>
      </c>
      <c r="AF3424">
        <f>MIS[[#This Row],[LTP]]*MIS[[#This Row],[OrderQuantity]]</f>
        <v>2081.25</v>
      </c>
      <c r="AG3424">
        <f>IF(MIS[[#This Row],[OrderSide]]="SELL",MIS[[#This Row],[VALUE]]-MIS[[#This Row],[LIVE_VALUE]],MIS[[#This Row],[LIVE_VALUE]]-MIS[[#This Row],[VALUE]])</f>
        <v>-495</v>
      </c>
      <c r="AH3424" t="str" cm="1">
        <f t="array" ref="AH3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4" t="str">
        <f>MIS[[#This Row],[TRADING SYMBOL]]</f>
        <v>NIFTY2552223750PE</v>
      </c>
      <c r="AJ3424" t="str">
        <f>IF(RIGHT(MIS[[#This Row],[Main/Hedge]],4)="MAIN","MAIN","HEDGE")</f>
        <v>HEDGE</v>
      </c>
      <c r="AK3424" t="str" cm="1">
        <f t="array" ref="AK3424">_xlfn._xlws.FILTER(Table4[Column1],ISNUMBER(SEARCH(Table4[Column1],MIS[[#This Row],[OrderUniqueIdentifier]])),"")</f>
        <v>NOTREND</v>
      </c>
    </row>
    <row r="3425" spans="1:37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>
        <f>_xlfn.XLOOKUP(MIS[[#This Row],[TRADING SYMBOL]],[1]Sheet1!$D:$D,[1]Sheet1!$C:$C)</f>
        <v>9.25</v>
      </c>
      <c r="AE3425">
        <f>MIS[[#This Row],[OrderAverageTradedPrice]]*MIS[[#This Row],[OrderQuantity]]</f>
        <v>858.75</v>
      </c>
      <c r="AF3425">
        <f>MIS[[#This Row],[LTP]]*MIS[[#This Row],[OrderQuantity]]</f>
        <v>693.75</v>
      </c>
      <c r="AG3425">
        <f>IF(MIS[[#This Row],[OrderSide]]="SELL",MIS[[#This Row],[VALUE]]-MIS[[#This Row],[LIVE_VALUE]],MIS[[#This Row],[LIVE_VALUE]]-MIS[[#This Row],[VALUE]])</f>
        <v>-165</v>
      </c>
      <c r="AH3425" t="str" cm="1">
        <f t="array" ref="AH3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5" t="str">
        <f>MIS[[#This Row],[TRADING SYMBOL]]</f>
        <v>NIFTY2552223750PE</v>
      </c>
      <c r="AJ3425" t="str">
        <f>IF(RIGHT(MIS[[#This Row],[Main/Hedge]],4)="MAIN","MAIN","HEDGE")</f>
        <v>HEDGE</v>
      </c>
      <c r="AK3425" t="str" cm="1">
        <f t="array" ref="AK3425">_xlfn._xlws.FILTER(Table4[Column1],ISNUMBER(SEARCH(Table4[Column1],MIS[[#This Row],[OrderUniqueIdentifier]])),"")</f>
        <v>NOTREND</v>
      </c>
    </row>
    <row r="3426" spans="1:37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>
        <f>_xlfn.XLOOKUP(MIS[[#This Row],[TRADING SYMBOL]],[1]Sheet1!$D:$D,[1]Sheet1!$C:$C)</f>
        <v>9.25</v>
      </c>
      <c r="AE3426">
        <f>MIS[[#This Row],[OrderAverageTradedPrice]]*MIS[[#This Row],[OrderQuantity]]</f>
        <v>851.25</v>
      </c>
      <c r="AF3426">
        <f>MIS[[#This Row],[LTP]]*MIS[[#This Row],[OrderQuantity]]</f>
        <v>693.75</v>
      </c>
      <c r="AG3426">
        <f>IF(MIS[[#This Row],[OrderSide]]="SELL",MIS[[#This Row],[VALUE]]-MIS[[#This Row],[LIVE_VALUE]],MIS[[#This Row],[LIVE_VALUE]]-MIS[[#This Row],[VALUE]])</f>
        <v>-157.5</v>
      </c>
      <c r="AH3426" t="str" cm="1">
        <f t="array" ref="AH3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6" t="str">
        <f>MIS[[#This Row],[TRADING SYMBOL]]</f>
        <v>NIFTY2552223750PE</v>
      </c>
      <c r="AJ3426" t="str">
        <f>IF(RIGHT(MIS[[#This Row],[Main/Hedge]],4)="MAIN","MAIN","HEDGE")</f>
        <v>HEDGE</v>
      </c>
      <c r="AK3426" t="str" cm="1">
        <f t="array" ref="AK3426">_xlfn._xlws.FILTER(Table4[Column1],ISNUMBER(SEARCH(Table4[Column1],MIS[[#This Row],[OrderUniqueIdentifier]])),"")</f>
        <v>NOTREND</v>
      </c>
    </row>
    <row r="3427" spans="1:37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>
        <f>_xlfn.XLOOKUP(MIS[[#This Row],[TRADING SYMBOL]],[1]Sheet1!$D:$D,[1]Sheet1!$C:$C)</f>
        <v>9.25</v>
      </c>
      <c r="AE3427">
        <f>MIS[[#This Row],[OrderAverageTradedPrice]]*MIS[[#This Row],[OrderQuantity]]</f>
        <v>2576.25</v>
      </c>
      <c r="AF3427">
        <f>MIS[[#This Row],[LTP]]*MIS[[#This Row],[OrderQuantity]]</f>
        <v>2081.25</v>
      </c>
      <c r="AG3427">
        <f>IF(MIS[[#This Row],[OrderSide]]="SELL",MIS[[#This Row],[VALUE]]-MIS[[#This Row],[LIVE_VALUE]],MIS[[#This Row],[LIVE_VALUE]]-MIS[[#This Row],[VALUE]])</f>
        <v>-495</v>
      </c>
      <c r="AH3427" t="str" cm="1">
        <f t="array" ref="AH3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7" t="str">
        <f>MIS[[#This Row],[TRADING SYMBOL]]</f>
        <v>NIFTY2552223750PE</v>
      </c>
      <c r="AJ3427" t="str">
        <f>IF(RIGHT(MIS[[#This Row],[Main/Hedge]],4)="MAIN","MAIN","HEDGE")</f>
        <v>HEDGE</v>
      </c>
      <c r="AK3427" t="str" cm="1">
        <f t="array" ref="AK3427">_xlfn._xlws.FILTER(Table4[Column1],ISNUMBER(SEARCH(Table4[Column1],MIS[[#This Row],[OrderUniqueIdentifier]])),"")</f>
        <v>NOTREND</v>
      </c>
    </row>
    <row r="3428" spans="1:37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>
        <f>_xlfn.XLOOKUP(MIS[[#This Row],[TRADING SYMBOL]],[1]Sheet1!$D:$D,[1]Sheet1!$C:$C)</f>
        <v>3.05</v>
      </c>
      <c r="AE3428">
        <f>MIS[[#This Row],[OrderAverageTradedPrice]]*MIS[[#This Row],[OrderQuantity]]</f>
        <v>787.5</v>
      </c>
      <c r="AF3428">
        <f>MIS[[#This Row],[LTP]]*MIS[[#This Row],[OrderQuantity]]</f>
        <v>686.25</v>
      </c>
      <c r="AG3428">
        <f>IF(MIS[[#This Row],[OrderSide]]="SELL",MIS[[#This Row],[VALUE]]-MIS[[#This Row],[LIVE_VALUE]],MIS[[#This Row],[LIVE_VALUE]]-MIS[[#This Row],[VALUE]])</f>
        <v>-101.25</v>
      </c>
      <c r="AH3428" t="str" cm="1">
        <f t="array" ref="AH3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8" t="str">
        <f>MIS[[#This Row],[TRADING SYMBOL]]</f>
        <v>NIFTY2552226350CE</v>
      </c>
      <c r="AJ3428" t="str">
        <f>IF(RIGHT(MIS[[#This Row],[Main/Hedge]],4)="MAIN","MAIN","HEDGE")</f>
        <v>HEDGE</v>
      </c>
      <c r="AK3428" t="str" cm="1">
        <f t="array" ref="AK3428">_xlfn._xlws.FILTER(Table4[Column1],ISNUMBER(SEARCH(Table4[Column1],MIS[[#This Row],[OrderUniqueIdentifier]])),"")</f>
        <v>NOTREND</v>
      </c>
    </row>
    <row r="3429" spans="1:37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>
        <f>_xlfn.XLOOKUP(MIS[[#This Row],[TRADING SYMBOL]],[1]Sheet1!$D:$D,[1]Sheet1!$C:$C)</f>
        <v>3.05</v>
      </c>
      <c r="AE3429">
        <f>MIS[[#This Row],[OrderAverageTradedPrice]]*MIS[[#This Row],[OrderQuantity]]</f>
        <v>262.5</v>
      </c>
      <c r="AF3429">
        <f>MIS[[#This Row],[LTP]]*MIS[[#This Row],[OrderQuantity]]</f>
        <v>228.75</v>
      </c>
      <c r="AG3429">
        <f>IF(MIS[[#This Row],[OrderSide]]="SELL",MIS[[#This Row],[VALUE]]-MIS[[#This Row],[LIVE_VALUE]],MIS[[#This Row],[LIVE_VALUE]]-MIS[[#This Row],[VALUE]])</f>
        <v>-33.75</v>
      </c>
      <c r="AH3429" t="str" cm="1">
        <f t="array" ref="AH3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9" t="str">
        <f>MIS[[#This Row],[TRADING SYMBOL]]</f>
        <v>NIFTY2552226350CE</v>
      </c>
      <c r="AJ3429" t="str">
        <f>IF(RIGHT(MIS[[#This Row],[Main/Hedge]],4)="MAIN","MAIN","HEDGE")</f>
        <v>HEDGE</v>
      </c>
      <c r="AK3429" t="str" cm="1">
        <f t="array" ref="AK3429">_xlfn._xlws.FILTER(Table4[Column1],ISNUMBER(SEARCH(Table4[Column1],MIS[[#This Row],[OrderUniqueIdentifier]])),"")</f>
        <v>NOTREND</v>
      </c>
    </row>
    <row r="3430" spans="1:37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>
        <f>_xlfn.XLOOKUP(MIS[[#This Row],[TRADING SYMBOL]],[1]Sheet1!$D:$D,[1]Sheet1!$C:$C)</f>
        <v>9.25</v>
      </c>
      <c r="AE3430">
        <f>MIS[[#This Row],[OrderAverageTradedPrice]]*MIS[[#This Row],[OrderQuantity]]</f>
        <v>855</v>
      </c>
      <c r="AF3430">
        <f>MIS[[#This Row],[LTP]]*MIS[[#This Row],[OrderQuantity]]</f>
        <v>693.75</v>
      </c>
      <c r="AG3430">
        <f>IF(MIS[[#This Row],[OrderSide]]="SELL",MIS[[#This Row],[VALUE]]-MIS[[#This Row],[LIVE_VALUE]],MIS[[#This Row],[LIVE_VALUE]]-MIS[[#This Row],[VALUE]])</f>
        <v>-161.25</v>
      </c>
      <c r="AH3430" t="str" cm="1">
        <f t="array" ref="AH3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0" t="str">
        <f>MIS[[#This Row],[TRADING SYMBOL]]</f>
        <v>NIFTY2552223750PE</v>
      </c>
      <c r="AJ3430" t="str">
        <f>IF(RIGHT(MIS[[#This Row],[Main/Hedge]],4)="MAIN","MAIN","HEDGE")</f>
        <v>HEDGE</v>
      </c>
      <c r="AK3430" t="str" cm="1">
        <f t="array" ref="AK3430">_xlfn._xlws.FILTER(Table4[Column1],ISNUMBER(SEARCH(Table4[Column1],MIS[[#This Row],[OrderUniqueIdentifier]])),"")</f>
        <v>NOTREND</v>
      </c>
    </row>
    <row r="3431" spans="1:37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>
        <f>_xlfn.XLOOKUP(MIS[[#This Row],[TRADING SYMBOL]],[1]Sheet1!$D:$D,[1]Sheet1!$C:$C)</f>
        <v>3.05</v>
      </c>
      <c r="AE3431">
        <f>MIS[[#This Row],[OrderAverageTradedPrice]]*MIS[[#This Row],[OrderQuantity]]</f>
        <v>262.5</v>
      </c>
      <c r="AF3431">
        <f>MIS[[#This Row],[LTP]]*MIS[[#This Row],[OrderQuantity]]</f>
        <v>228.75</v>
      </c>
      <c r="AG3431">
        <f>IF(MIS[[#This Row],[OrderSide]]="SELL",MIS[[#This Row],[VALUE]]-MIS[[#This Row],[LIVE_VALUE]],MIS[[#This Row],[LIVE_VALUE]]-MIS[[#This Row],[VALUE]])</f>
        <v>-33.75</v>
      </c>
      <c r="AH3431" t="str" cm="1">
        <f t="array" ref="AH3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1" t="str">
        <f>MIS[[#This Row],[TRADING SYMBOL]]</f>
        <v>NIFTY2552226350CE</v>
      </c>
      <c r="AJ3431" t="str">
        <f>IF(RIGHT(MIS[[#This Row],[Main/Hedge]],4)="MAIN","MAIN","HEDGE")</f>
        <v>HEDGE</v>
      </c>
      <c r="AK3431" t="str" cm="1">
        <f t="array" ref="AK3431">_xlfn._xlws.FILTER(Table4[Column1],ISNUMBER(SEARCH(Table4[Column1],MIS[[#This Row],[OrderUniqueIdentifier]])),"")</f>
        <v>NOTREND</v>
      </c>
    </row>
    <row r="3432" spans="1:37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>
        <f>_xlfn.XLOOKUP(MIS[[#This Row],[TRADING SYMBOL]],[1]Sheet1!$D:$D,[1]Sheet1!$C:$C)</f>
        <v>9.25</v>
      </c>
      <c r="AE3432">
        <f>MIS[[#This Row],[OrderAverageTradedPrice]]*MIS[[#This Row],[OrderQuantity]]</f>
        <v>858.75</v>
      </c>
      <c r="AF3432">
        <f>MIS[[#This Row],[LTP]]*MIS[[#This Row],[OrderQuantity]]</f>
        <v>693.75</v>
      </c>
      <c r="AG3432">
        <f>IF(MIS[[#This Row],[OrderSide]]="SELL",MIS[[#This Row],[VALUE]]-MIS[[#This Row],[LIVE_VALUE]],MIS[[#This Row],[LIVE_VALUE]]-MIS[[#This Row],[VALUE]])</f>
        <v>-165</v>
      </c>
      <c r="AH3432" t="str" cm="1">
        <f t="array" ref="AH3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2" t="str">
        <f>MIS[[#This Row],[TRADING SYMBOL]]</f>
        <v>NIFTY2552223750PE</v>
      </c>
      <c r="AJ3432" t="str">
        <f>IF(RIGHT(MIS[[#This Row],[Main/Hedge]],4)="MAIN","MAIN","HEDGE")</f>
        <v>HEDGE</v>
      </c>
      <c r="AK3432" t="str" cm="1">
        <f t="array" ref="AK3432">_xlfn._xlws.FILTER(Table4[Column1],ISNUMBER(SEARCH(Table4[Column1],MIS[[#This Row],[OrderUniqueIdentifier]])),"")</f>
        <v>NOTREND</v>
      </c>
    </row>
    <row r="3433" spans="1:37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>
        <f>_xlfn.XLOOKUP(MIS[[#This Row],[TRADING SYMBOL]],[1]Sheet1!$D:$D,[1]Sheet1!$C:$C)</f>
        <v>9.25</v>
      </c>
      <c r="AE3433">
        <f>MIS[[#This Row],[OrderAverageTradedPrice]]*MIS[[#This Row],[OrderQuantity]]</f>
        <v>851.25</v>
      </c>
      <c r="AF3433">
        <f>MIS[[#This Row],[LTP]]*MIS[[#This Row],[OrderQuantity]]</f>
        <v>693.75</v>
      </c>
      <c r="AG3433">
        <f>IF(MIS[[#This Row],[OrderSide]]="SELL",MIS[[#This Row],[VALUE]]-MIS[[#This Row],[LIVE_VALUE]],MIS[[#This Row],[LIVE_VALUE]]-MIS[[#This Row],[VALUE]])</f>
        <v>-157.5</v>
      </c>
      <c r="AH3433" t="str" cm="1">
        <f t="array" ref="AH3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3" t="str">
        <f>MIS[[#This Row],[TRADING SYMBOL]]</f>
        <v>NIFTY2552223750PE</v>
      </c>
      <c r="AJ3433" t="str">
        <f>IF(RIGHT(MIS[[#This Row],[Main/Hedge]],4)="MAIN","MAIN","HEDGE")</f>
        <v>HEDGE</v>
      </c>
      <c r="AK3433" t="str" cm="1">
        <f t="array" ref="AK3433">_xlfn._xlws.FILTER(Table4[Column1],ISNUMBER(SEARCH(Table4[Column1],MIS[[#This Row],[OrderUniqueIdentifier]])),"")</f>
        <v>NOTREND</v>
      </c>
    </row>
    <row r="3434" spans="1:37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>
        <f>_xlfn.XLOOKUP(MIS[[#This Row],[TRADING SYMBOL]],[1]Sheet1!$D:$D,[1]Sheet1!$C:$C)</f>
        <v>9.25</v>
      </c>
      <c r="AE3434">
        <f>MIS[[#This Row],[OrderAverageTradedPrice]]*MIS[[#This Row],[OrderQuantity]]</f>
        <v>851.25</v>
      </c>
      <c r="AF3434">
        <f>MIS[[#This Row],[LTP]]*MIS[[#This Row],[OrderQuantity]]</f>
        <v>693.75</v>
      </c>
      <c r="AG3434">
        <f>IF(MIS[[#This Row],[OrderSide]]="SELL",MIS[[#This Row],[VALUE]]-MIS[[#This Row],[LIVE_VALUE]],MIS[[#This Row],[LIVE_VALUE]]-MIS[[#This Row],[VALUE]])</f>
        <v>-157.5</v>
      </c>
      <c r="AH3434" t="str" cm="1">
        <f t="array" ref="AH3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4" t="str">
        <f>MIS[[#This Row],[TRADING SYMBOL]]</f>
        <v>NIFTY2552223750PE</v>
      </c>
      <c r="AJ3434" t="str">
        <f>IF(RIGHT(MIS[[#This Row],[Main/Hedge]],4)="MAIN","MAIN","HEDGE")</f>
        <v>HEDGE</v>
      </c>
      <c r="AK3434" t="str" cm="1">
        <f t="array" ref="AK3434">_xlfn._xlws.FILTER(Table4[Column1],ISNUMBER(SEARCH(Table4[Column1],MIS[[#This Row],[OrderUniqueIdentifier]])),"")</f>
        <v>NOTREND</v>
      </c>
    </row>
    <row r="3435" spans="1:37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>
        <f>_xlfn.XLOOKUP(MIS[[#This Row],[TRADING SYMBOL]],[1]Sheet1!$D:$D,[1]Sheet1!$C:$C)</f>
        <v>9.25</v>
      </c>
      <c r="AE3435">
        <f>MIS[[#This Row],[OrderAverageTradedPrice]]*MIS[[#This Row],[OrderQuantity]]</f>
        <v>2565</v>
      </c>
      <c r="AF3435">
        <f>MIS[[#This Row],[LTP]]*MIS[[#This Row],[OrderQuantity]]</f>
        <v>2081.25</v>
      </c>
      <c r="AG3435">
        <f>IF(MIS[[#This Row],[OrderSide]]="SELL",MIS[[#This Row],[VALUE]]-MIS[[#This Row],[LIVE_VALUE]],MIS[[#This Row],[LIVE_VALUE]]-MIS[[#This Row],[VALUE]])</f>
        <v>-483.75</v>
      </c>
      <c r="AH3435" t="str" cm="1">
        <f t="array" ref="AH3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5" t="str">
        <f>MIS[[#This Row],[TRADING SYMBOL]]</f>
        <v>NIFTY2552223750PE</v>
      </c>
      <c r="AJ3435" t="str">
        <f>IF(RIGHT(MIS[[#This Row],[Main/Hedge]],4)="MAIN","MAIN","HEDGE")</f>
        <v>HEDGE</v>
      </c>
      <c r="AK3435" t="str" cm="1">
        <f t="array" ref="AK3435">_xlfn._xlws.FILTER(Table4[Column1],ISNUMBER(SEARCH(Table4[Column1],MIS[[#This Row],[OrderUniqueIdentifier]])),"")</f>
        <v>NOTREND</v>
      </c>
    </row>
    <row r="3436" spans="1:37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>
        <f>_xlfn.XLOOKUP(MIS[[#This Row],[TRADING SYMBOL]],[1]Sheet1!$D:$D,[1]Sheet1!$C:$C)</f>
        <v>3.05</v>
      </c>
      <c r="AE3436">
        <f>MIS[[#This Row],[OrderAverageTradedPrice]]*MIS[[#This Row],[OrderQuantity]]</f>
        <v>262.5</v>
      </c>
      <c r="AF3436">
        <f>MIS[[#This Row],[LTP]]*MIS[[#This Row],[OrderQuantity]]</f>
        <v>228.75</v>
      </c>
      <c r="AG3436">
        <f>IF(MIS[[#This Row],[OrderSide]]="SELL",MIS[[#This Row],[VALUE]]-MIS[[#This Row],[LIVE_VALUE]],MIS[[#This Row],[LIVE_VALUE]]-MIS[[#This Row],[VALUE]])</f>
        <v>-33.75</v>
      </c>
      <c r="AH3436" t="str" cm="1">
        <f t="array" ref="AH3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6" t="str">
        <f>MIS[[#This Row],[TRADING SYMBOL]]</f>
        <v>NIFTY2552226350CE</v>
      </c>
      <c r="AJ3436" t="str">
        <f>IF(RIGHT(MIS[[#This Row],[Main/Hedge]],4)="MAIN","MAIN","HEDGE")</f>
        <v>HEDGE</v>
      </c>
      <c r="AK3436" t="str" cm="1">
        <f t="array" ref="AK3436">_xlfn._xlws.FILTER(Table4[Column1],ISNUMBER(SEARCH(Table4[Column1],MIS[[#This Row],[OrderUniqueIdentifier]])),"")</f>
        <v>NOTREND</v>
      </c>
    </row>
    <row r="3437" spans="1:37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>
        <f>_xlfn.XLOOKUP(MIS[[#This Row],[TRADING SYMBOL]],[1]Sheet1!$D:$D,[1]Sheet1!$C:$C)</f>
        <v>9.25</v>
      </c>
      <c r="AE3437">
        <f>MIS[[#This Row],[OrderAverageTradedPrice]]*MIS[[#This Row],[OrderQuantity]]</f>
        <v>851.25</v>
      </c>
      <c r="AF3437">
        <f>MIS[[#This Row],[LTP]]*MIS[[#This Row],[OrderQuantity]]</f>
        <v>693.75</v>
      </c>
      <c r="AG3437">
        <f>IF(MIS[[#This Row],[OrderSide]]="SELL",MIS[[#This Row],[VALUE]]-MIS[[#This Row],[LIVE_VALUE]],MIS[[#This Row],[LIVE_VALUE]]-MIS[[#This Row],[VALUE]])</f>
        <v>-157.5</v>
      </c>
      <c r="AH3437" t="str" cm="1">
        <f t="array" ref="AH3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7" t="str">
        <f>MIS[[#This Row],[TRADING SYMBOL]]</f>
        <v>NIFTY2552223750PE</v>
      </c>
      <c r="AJ3437" t="str">
        <f>IF(RIGHT(MIS[[#This Row],[Main/Hedge]],4)="MAIN","MAIN","HEDGE")</f>
        <v>HEDGE</v>
      </c>
      <c r="AK3437" t="str" cm="1">
        <f t="array" ref="AK3437">_xlfn._xlws.FILTER(Table4[Column1],ISNUMBER(SEARCH(Table4[Column1],MIS[[#This Row],[OrderUniqueIdentifier]])),"")</f>
        <v>NOTREND</v>
      </c>
    </row>
    <row r="3438" spans="1:37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>
        <f>_xlfn.XLOOKUP(MIS[[#This Row],[TRADING SYMBOL]],[1]Sheet1!$D:$D,[1]Sheet1!$C:$C)</f>
        <v>9.25</v>
      </c>
      <c r="AE3438">
        <f>MIS[[#This Row],[OrderAverageTradedPrice]]*MIS[[#This Row],[OrderQuantity]]</f>
        <v>855</v>
      </c>
      <c r="AF3438">
        <f>MIS[[#This Row],[LTP]]*MIS[[#This Row],[OrderQuantity]]</f>
        <v>693.75</v>
      </c>
      <c r="AG3438">
        <f>IF(MIS[[#This Row],[OrderSide]]="SELL",MIS[[#This Row],[VALUE]]-MIS[[#This Row],[LIVE_VALUE]],MIS[[#This Row],[LIVE_VALUE]]-MIS[[#This Row],[VALUE]])</f>
        <v>-161.25</v>
      </c>
      <c r="AH3438" t="str" cm="1">
        <f t="array" ref="AH3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8" t="str">
        <f>MIS[[#This Row],[TRADING SYMBOL]]</f>
        <v>NIFTY2552223750PE</v>
      </c>
      <c r="AJ3438" t="str">
        <f>IF(RIGHT(MIS[[#This Row],[Main/Hedge]],4)="MAIN","MAIN","HEDGE")</f>
        <v>HEDGE</v>
      </c>
      <c r="AK3438" t="str" cm="1">
        <f t="array" ref="AK3438">_xlfn._xlws.FILTER(Table4[Column1],ISNUMBER(SEARCH(Table4[Column1],MIS[[#This Row],[OrderUniqueIdentifier]])),"")</f>
        <v>NOTREND</v>
      </c>
    </row>
    <row r="3439" spans="1:37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>
        <f>_xlfn.XLOOKUP(MIS[[#This Row],[TRADING SYMBOL]],[1]Sheet1!$D:$D,[1]Sheet1!$C:$C)</f>
        <v>3.05</v>
      </c>
      <c r="AE3439">
        <f>MIS[[#This Row],[OrderAverageTradedPrice]]*MIS[[#This Row],[OrderQuantity]]</f>
        <v>525</v>
      </c>
      <c r="AF3439">
        <f>MIS[[#This Row],[LTP]]*MIS[[#This Row],[OrderQuantity]]</f>
        <v>457.5</v>
      </c>
      <c r="AG3439">
        <f>IF(MIS[[#This Row],[OrderSide]]="SELL",MIS[[#This Row],[VALUE]]-MIS[[#This Row],[LIVE_VALUE]],MIS[[#This Row],[LIVE_VALUE]]-MIS[[#This Row],[VALUE]])</f>
        <v>-67.5</v>
      </c>
      <c r="AH3439" t="str" cm="1">
        <f t="array" ref="AH3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9" t="str">
        <f>MIS[[#This Row],[TRADING SYMBOL]]</f>
        <v>NIFTY2552226350CE</v>
      </c>
      <c r="AJ3439" t="str">
        <f>IF(RIGHT(MIS[[#This Row],[Main/Hedge]],4)="MAIN","MAIN","HEDGE")</f>
        <v>HEDGE</v>
      </c>
      <c r="AK3439" t="str" cm="1">
        <f t="array" ref="AK3439">_xlfn._xlws.FILTER(Table4[Column1],ISNUMBER(SEARCH(Table4[Column1],MIS[[#This Row],[OrderUniqueIdentifier]])),"")</f>
        <v>NOTREND</v>
      </c>
    </row>
    <row r="3440" spans="1:37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>
        <f>_xlfn.XLOOKUP(MIS[[#This Row],[TRADING SYMBOL]],[1]Sheet1!$D:$D,[1]Sheet1!$C:$C)</f>
        <v>3.05</v>
      </c>
      <c r="AE3440">
        <f>MIS[[#This Row],[OrderAverageTradedPrice]]*MIS[[#This Row],[OrderQuantity]]</f>
        <v>262.5</v>
      </c>
      <c r="AF3440">
        <f>MIS[[#This Row],[LTP]]*MIS[[#This Row],[OrderQuantity]]</f>
        <v>228.75</v>
      </c>
      <c r="AG3440">
        <f>IF(MIS[[#This Row],[OrderSide]]="SELL",MIS[[#This Row],[VALUE]]-MIS[[#This Row],[LIVE_VALUE]],MIS[[#This Row],[LIVE_VALUE]]-MIS[[#This Row],[VALUE]])</f>
        <v>-33.75</v>
      </c>
      <c r="AH3440" t="str" cm="1">
        <f t="array" ref="AH3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0" t="str">
        <f>MIS[[#This Row],[TRADING SYMBOL]]</f>
        <v>NIFTY2552226350CE</v>
      </c>
      <c r="AJ3440" t="str">
        <f>IF(RIGHT(MIS[[#This Row],[Main/Hedge]],4)="MAIN","MAIN","HEDGE")</f>
        <v>HEDGE</v>
      </c>
      <c r="AK3440" t="str" cm="1">
        <f t="array" ref="AK3440">_xlfn._xlws.FILTER(Table4[Column1],ISNUMBER(SEARCH(Table4[Column1],MIS[[#This Row],[OrderUniqueIdentifier]])),"")</f>
        <v>NOTREND</v>
      </c>
    </row>
    <row r="3441" spans="1:37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>
        <f>_xlfn.XLOOKUP(MIS[[#This Row],[TRADING SYMBOL]],[1]Sheet1!$D:$D,[1]Sheet1!$C:$C)</f>
        <v>3.05</v>
      </c>
      <c r="AE3441">
        <f>MIS[[#This Row],[OrderAverageTradedPrice]]*MIS[[#This Row],[OrderQuantity]]</f>
        <v>262.5</v>
      </c>
      <c r="AF3441">
        <f>MIS[[#This Row],[LTP]]*MIS[[#This Row],[OrderQuantity]]</f>
        <v>228.75</v>
      </c>
      <c r="AG3441">
        <f>IF(MIS[[#This Row],[OrderSide]]="SELL",MIS[[#This Row],[VALUE]]-MIS[[#This Row],[LIVE_VALUE]],MIS[[#This Row],[LIVE_VALUE]]-MIS[[#This Row],[VALUE]])</f>
        <v>-33.75</v>
      </c>
      <c r="AH3441" t="str" cm="1">
        <f t="array" ref="AH3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1" t="str">
        <f>MIS[[#This Row],[TRADING SYMBOL]]</f>
        <v>NIFTY2552226350CE</v>
      </c>
      <c r="AJ3441" t="str">
        <f>IF(RIGHT(MIS[[#This Row],[Main/Hedge]],4)="MAIN","MAIN","HEDGE")</f>
        <v>HEDGE</v>
      </c>
      <c r="AK3441" t="str" cm="1">
        <f t="array" ref="AK3441">_xlfn._xlws.FILTER(Table4[Column1],ISNUMBER(SEARCH(Table4[Column1],MIS[[#This Row],[OrderUniqueIdentifier]])),"")</f>
        <v>NOTREND</v>
      </c>
    </row>
    <row r="3442" spans="1:37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>
        <f>_xlfn.XLOOKUP(MIS[[#This Row],[TRADING SYMBOL]],[1]Sheet1!$D:$D,[1]Sheet1!$C:$C)</f>
        <v>9.25</v>
      </c>
      <c r="AE3442">
        <f>MIS[[#This Row],[OrderAverageTradedPrice]]*MIS[[#This Row],[OrderQuantity]]</f>
        <v>851.25</v>
      </c>
      <c r="AF3442">
        <f>MIS[[#This Row],[LTP]]*MIS[[#This Row],[OrderQuantity]]</f>
        <v>693.75</v>
      </c>
      <c r="AG3442">
        <f>IF(MIS[[#This Row],[OrderSide]]="SELL",MIS[[#This Row],[VALUE]]-MIS[[#This Row],[LIVE_VALUE]],MIS[[#This Row],[LIVE_VALUE]]-MIS[[#This Row],[VALUE]])</f>
        <v>-157.5</v>
      </c>
      <c r="AH3442" t="str" cm="1">
        <f t="array" ref="AH3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2" t="str">
        <f>MIS[[#This Row],[TRADING SYMBOL]]</f>
        <v>NIFTY2552223750PE</v>
      </c>
      <c r="AJ3442" t="str">
        <f>IF(RIGHT(MIS[[#This Row],[Main/Hedge]],4)="MAIN","MAIN","HEDGE")</f>
        <v>HEDGE</v>
      </c>
      <c r="AK3442" t="str" cm="1">
        <f t="array" ref="AK3442">_xlfn._xlws.FILTER(Table4[Column1],ISNUMBER(SEARCH(Table4[Column1],MIS[[#This Row],[OrderUniqueIdentifier]])),"")</f>
        <v>NOTREND</v>
      </c>
    </row>
    <row r="3443" spans="1:37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>
        <f>_xlfn.XLOOKUP(MIS[[#This Row],[TRADING SYMBOL]],[1]Sheet1!$D:$D,[1]Sheet1!$C:$C)</f>
        <v>9.25</v>
      </c>
      <c r="AE3443">
        <f>MIS[[#This Row],[OrderAverageTradedPrice]]*MIS[[#This Row],[OrderQuantity]]</f>
        <v>855</v>
      </c>
      <c r="AF3443">
        <f>MIS[[#This Row],[LTP]]*MIS[[#This Row],[OrderQuantity]]</f>
        <v>693.75</v>
      </c>
      <c r="AG3443">
        <f>IF(MIS[[#This Row],[OrderSide]]="SELL",MIS[[#This Row],[VALUE]]-MIS[[#This Row],[LIVE_VALUE]],MIS[[#This Row],[LIVE_VALUE]]-MIS[[#This Row],[VALUE]])</f>
        <v>-161.25</v>
      </c>
      <c r="AH3443" t="str" cm="1">
        <f t="array" ref="AH3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3" t="str">
        <f>MIS[[#This Row],[TRADING SYMBOL]]</f>
        <v>NIFTY2552223750PE</v>
      </c>
      <c r="AJ3443" t="str">
        <f>IF(RIGHT(MIS[[#This Row],[Main/Hedge]],4)="MAIN","MAIN","HEDGE")</f>
        <v>HEDGE</v>
      </c>
      <c r="AK3443" t="str" cm="1">
        <f t="array" ref="AK3443">_xlfn._xlws.FILTER(Table4[Column1],ISNUMBER(SEARCH(Table4[Column1],MIS[[#This Row],[OrderUniqueIdentifier]])),"")</f>
        <v>NOTREND</v>
      </c>
    </row>
    <row r="3444" spans="1:37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>
        <f>_xlfn.XLOOKUP(MIS[[#This Row],[TRADING SYMBOL]],[1]Sheet1!$D:$D,[1]Sheet1!$C:$C)</f>
        <v>3.05</v>
      </c>
      <c r="AE3444">
        <f>MIS[[#This Row],[OrderAverageTradedPrice]]*MIS[[#This Row],[OrderQuantity]]</f>
        <v>262.5</v>
      </c>
      <c r="AF3444">
        <f>MIS[[#This Row],[LTP]]*MIS[[#This Row],[OrderQuantity]]</f>
        <v>228.75</v>
      </c>
      <c r="AG3444">
        <f>IF(MIS[[#This Row],[OrderSide]]="SELL",MIS[[#This Row],[VALUE]]-MIS[[#This Row],[LIVE_VALUE]],MIS[[#This Row],[LIVE_VALUE]]-MIS[[#This Row],[VALUE]])</f>
        <v>-33.75</v>
      </c>
      <c r="AH3444" t="str" cm="1">
        <f t="array" ref="AH3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4" t="str">
        <f>MIS[[#This Row],[TRADING SYMBOL]]</f>
        <v>NIFTY2552226350CE</v>
      </c>
      <c r="AJ3444" t="str">
        <f>IF(RIGHT(MIS[[#This Row],[Main/Hedge]],4)="MAIN","MAIN","HEDGE")</f>
        <v>HEDGE</v>
      </c>
      <c r="AK3444" t="str" cm="1">
        <f t="array" ref="AK3444">_xlfn._xlws.FILTER(Table4[Column1],ISNUMBER(SEARCH(Table4[Column1],MIS[[#This Row],[OrderUniqueIdentifier]])),"")</f>
        <v>NOTREND</v>
      </c>
    </row>
    <row r="3445" spans="1:37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>
        <f>_xlfn.XLOOKUP(MIS[[#This Row],[TRADING SYMBOL]],[1]Sheet1!$D:$D,[1]Sheet1!$C:$C)</f>
        <v>9.25</v>
      </c>
      <c r="AE3445">
        <f>MIS[[#This Row],[OrderAverageTradedPrice]]*MIS[[#This Row],[OrderQuantity]]</f>
        <v>851.25</v>
      </c>
      <c r="AF3445">
        <f>MIS[[#This Row],[LTP]]*MIS[[#This Row],[OrderQuantity]]</f>
        <v>693.75</v>
      </c>
      <c r="AG3445">
        <f>IF(MIS[[#This Row],[OrderSide]]="SELL",MIS[[#This Row],[VALUE]]-MIS[[#This Row],[LIVE_VALUE]],MIS[[#This Row],[LIVE_VALUE]]-MIS[[#This Row],[VALUE]])</f>
        <v>-157.5</v>
      </c>
      <c r="AH3445" t="str" cm="1">
        <f t="array" ref="AH3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5" t="str">
        <f>MIS[[#This Row],[TRADING SYMBOL]]</f>
        <v>NIFTY2552223750PE</v>
      </c>
      <c r="AJ3445" t="str">
        <f>IF(RIGHT(MIS[[#This Row],[Main/Hedge]],4)="MAIN","MAIN","HEDGE")</f>
        <v>HEDGE</v>
      </c>
      <c r="AK3445" t="str" cm="1">
        <f t="array" ref="AK3445">_xlfn._xlws.FILTER(Table4[Column1],ISNUMBER(SEARCH(Table4[Column1],MIS[[#This Row],[OrderUniqueIdentifier]])),"")</f>
        <v>NOTREND</v>
      </c>
    </row>
    <row r="3446" spans="1:37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>
        <f>_xlfn.XLOOKUP(MIS[[#This Row],[TRADING SYMBOL]],[1]Sheet1!$D:$D,[1]Sheet1!$C:$C)</f>
        <v>9.25</v>
      </c>
      <c r="AE3446">
        <f>MIS[[#This Row],[OrderAverageTradedPrice]]*MIS[[#This Row],[OrderQuantity]]</f>
        <v>851.25</v>
      </c>
      <c r="AF3446">
        <f>MIS[[#This Row],[LTP]]*MIS[[#This Row],[OrderQuantity]]</f>
        <v>693.75</v>
      </c>
      <c r="AG3446">
        <f>IF(MIS[[#This Row],[OrderSide]]="SELL",MIS[[#This Row],[VALUE]]-MIS[[#This Row],[LIVE_VALUE]],MIS[[#This Row],[LIVE_VALUE]]-MIS[[#This Row],[VALUE]])</f>
        <v>-157.5</v>
      </c>
      <c r="AH3446" t="str" cm="1">
        <f t="array" ref="AH3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6" t="str">
        <f>MIS[[#This Row],[TRADING SYMBOL]]</f>
        <v>NIFTY2552223750PE</v>
      </c>
      <c r="AJ3446" t="str">
        <f>IF(RIGHT(MIS[[#This Row],[Main/Hedge]],4)="MAIN","MAIN","HEDGE")</f>
        <v>HEDGE</v>
      </c>
      <c r="AK3446" t="str" cm="1">
        <f t="array" ref="AK3446">_xlfn._xlws.FILTER(Table4[Column1],ISNUMBER(SEARCH(Table4[Column1],MIS[[#This Row],[OrderUniqueIdentifier]])),"")</f>
        <v>NOTREND</v>
      </c>
    </row>
    <row r="3447" spans="1:37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>
        <f>_xlfn.XLOOKUP(MIS[[#This Row],[TRADING SYMBOL]],[1]Sheet1!$D:$D,[1]Sheet1!$C:$C)</f>
        <v>9.25</v>
      </c>
      <c r="AE3447">
        <f>MIS[[#This Row],[OrderAverageTradedPrice]]*MIS[[#This Row],[OrderQuantity]]</f>
        <v>855</v>
      </c>
      <c r="AF3447">
        <f>MIS[[#This Row],[LTP]]*MIS[[#This Row],[OrderQuantity]]</f>
        <v>693.75</v>
      </c>
      <c r="AG3447">
        <f>IF(MIS[[#This Row],[OrderSide]]="SELL",MIS[[#This Row],[VALUE]]-MIS[[#This Row],[LIVE_VALUE]],MIS[[#This Row],[LIVE_VALUE]]-MIS[[#This Row],[VALUE]])</f>
        <v>-161.25</v>
      </c>
      <c r="AH3447" t="str" cm="1">
        <f t="array" ref="AH3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7" t="str">
        <f>MIS[[#This Row],[TRADING SYMBOL]]</f>
        <v>NIFTY2552223750PE</v>
      </c>
      <c r="AJ3447" t="str">
        <f>IF(RIGHT(MIS[[#This Row],[Main/Hedge]],4)="MAIN","MAIN","HEDGE")</f>
        <v>HEDGE</v>
      </c>
      <c r="AK3447" t="str" cm="1">
        <f t="array" ref="AK3447">_xlfn._xlws.FILTER(Table4[Column1],ISNUMBER(SEARCH(Table4[Column1],MIS[[#This Row],[OrderUniqueIdentifier]])),"")</f>
        <v>NOTREND</v>
      </c>
    </row>
    <row r="3448" spans="1:37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>
        <f>_xlfn.XLOOKUP(MIS[[#This Row],[TRADING SYMBOL]],[1]Sheet1!$D:$D,[1]Sheet1!$C:$C)</f>
        <v>9.25</v>
      </c>
      <c r="AE3448">
        <f>MIS[[#This Row],[OrderAverageTradedPrice]]*MIS[[#This Row],[OrderQuantity]]</f>
        <v>3420</v>
      </c>
      <c r="AF3448">
        <f>MIS[[#This Row],[LTP]]*MIS[[#This Row],[OrderQuantity]]</f>
        <v>2775</v>
      </c>
      <c r="AG3448">
        <f>IF(MIS[[#This Row],[OrderSide]]="SELL",MIS[[#This Row],[VALUE]]-MIS[[#This Row],[LIVE_VALUE]],MIS[[#This Row],[LIVE_VALUE]]-MIS[[#This Row],[VALUE]])</f>
        <v>-645</v>
      </c>
      <c r="AH3448" t="str" cm="1">
        <f t="array" ref="AH3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8" t="str">
        <f>MIS[[#This Row],[TRADING SYMBOL]]</f>
        <v>NIFTY2552223750PE</v>
      </c>
      <c r="AJ3448" t="str">
        <f>IF(RIGHT(MIS[[#This Row],[Main/Hedge]],4)="MAIN","MAIN","HEDGE")</f>
        <v>HEDGE</v>
      </c>
      <c r="AK3448" t="str" cm="1">
        <f t="array" ref="AK3448">_xlfn._xlws.FILTER(Table4[Column1],ISNUMBER(SEARCH(Table4[Column1],MIS[[#This Row],[OrderUniqueIdentifier]])),"")</f>
        <v>NOTREND</v>
      </c>
    </row>
    <row r="3449" spans="1:37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>
        <f>_xlfn.XLOOKUP(MIS[[#This Row],[TRADING SYMBOL]],[1]Sheet1!$D:$D,[1]Sheet1!$C:$C)</f>
        <v>9.25</v>
      </c>
      <c r="AE3449">
        <f>MIS[[#This Row],[OrderAverageTradedPrice]]*MIS[[#This Row],[OrderQuantity]]</f>
        <v>2565</v>
      </c>
      <c r="AF3449">
        <f>MIS[[#This Row],[LTP]]*MIS[[#This Row],[OrderQuantity]]</f>
        <v>2081.25</v>
      </c>
      <c r="AG3449">
        <f>IF(MIS[[#This Row],[OrderSide]]="SELL",MIS[[#This Row],[VALUE]]-MIS[[#This Row],[LIVE_VALUE]],MIS[[#This Row],[LIVE_VALUE]]-MIS[[#This Row],[VALUE]])</f>
        <v>-483.75</v>
      </c>
      <c r="AH3449" t="str" cm="1">
        <f t="array" ref="AH3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9" t="str">
        <f>MIS[[#This Row],[TRADING SYMBOL]]</f>
        <v>NIFTY2552223750PE</v>
      </c>
      <c r="AJ3449" t="str">
        <f>IF(RIGHT(MIS[[#This Row],[Main/Hedge]],4)="MAIN","MAIN","HEDGE")</f>
        <v>HEDGE</v>
      </c>
      <c r="AK3449" t="str" cm="1">
        <f t="array" ref="AK3449">_xlfn._xlws.FILTER(Table4[Column1],ISNUMBER(SEARCH(Table4[Column1],MIS[[#This Row],[OrderUniqueIdentifier]])),"")</f>
        <v>NOTREND</v>
      </c>
    </row>
    <row r="3450" spans="1:37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>
        <f>_xlfn.XLOOKUP(MIS[[#This Row],[TRADING SYMBOL]],[1]Sheet1!$D:$D,[1]Sheet1!$C:$C)</f>
        <v>9.25</v>
      </c>
      <c r="AE3450">
        <f>MIS[[#This Row],[OrderAverageTradedPrice]]*MIS[[#This Row],[OrderQuantity]]</f>
        <v>1702.5</v>
      </c>
      <c r="AF3450">
        <f>MIS[[#This Row],[LTP]]*MIS[[#This Row],[OrderQuantity]]</f>
        <v>1387.5</v>
      </c>
      <c r="AG3450">
        <f>IF(MIS[[#This Row],[OrderSide]]="SELL",MIS[[#This Row],[VALUE]]-MIS[[#This Row],[LIVE_VALUE]],MIS[[#This Row],[LIVE_VALUE]]-MIS[[#This Row],[VALUE]])</f>
        <v>-315</v>
      </c>
      <c r="AH3450" t="str" cm="1">
        <f t="array" ref="AH3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0" t="str">
        <f>MIS[[#This Row],[TRADING SYMBOL]]</f>
        <v>NIFTY2552223750PE</v>
      </c>
      <c r="AJ3450" t="str">
        <f>IF(RIGHT(MIS[[#This Row],[Main/Hedge]],4)="MAIN","MAIN","HEDGE")</f>
        <v>HEDGE</v>
      </c>
      <c r="AK3450" t="str" cm="1">
        <f t="array" ref="AK3450">_xlfn._xlws.FILTER(Table4[Column1],ISNUMBER(SEARCH(Table4[Column1],MIS[[#This Row],[OrderUniqueIdentifier]])),"")</f>
        <v>NOTREND</v>
      </c>
    </row>
    <row r="3451" spans="1:37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>
        <f>_xlfn.XLOOKUP(MIS[[#This Row],[TRADING SYMBOL]],[1]Sheet1!$D:$D,[1]Sheet1!$C:$C)</f>
        <v>9.25</v>
      </c>
      <c r="AE3451">
        <f>MIS[[#This Row],[OrderAverageTradedPrice]]*MIS[[#This Row],[OrderQuantity]]</f>
        <v>851.25</v>
      </c>
      <c r="AF3451">
        <f>MIS[[#This Row],[LTP]]*MIS[[#This Row],[OrderQuantity]]</f>
        <v>693.75</v>
      </c>
      <c r="AG3451">
        <f>IF(MIS[[#This Row],[OrderSide]]="SELL",MIS[[#This Row],[VALUE]]-MIS[[#This Row],[LIVE_VALUE]],MIS[[#This Row],[LIVE_VALUE]]-MIS[[#This Row],[VALUE]])</f>
        <v>-157.5</v>
      </c>
      <c r="AH3451" t="str" cm="1">
        <f t="array" ref="AH3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1" t="str">
        <f>MIS[[#This Row],[TRADING SYMBOL]]</f>
        <v>NIFTY2552223750PE</v>
      </c>
      <c r="AJ3451" t="str">
        <f>IF(RIGHT(MIS[[#This Row],[Main/Hedge]],4)="MAIN","MAIN","HEDGE")</f>
        <v>HEDGE</v>
      </c>
      <c r="AK3451" t="str" cm="1">
        <f t="array" ref="AK3451">_xlfn._xlws.FILTER(Table4[Column1],ISNUMBER(SEARCH(Table4[Column1],MIS[[#This Row],[OrderUniqueIdentifier]])),"")</f>
        <v>NOTREND</v>
      </c>
    </row>
    <row r="3452" spans="1:37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>
        <f>_xlfn.XLOOKUP(MIS[[#This Row],[TRADING SYMBOL]],[1]Sheet1!$D:$D,[1]Sheet1!$C:$C)</f>
        <v>9.25</v>
      </c>
      <c r="AE3452">
        <f>MIS[[#This Row],[OrderAverageTradedPrice]]*MIS[[#This Row],[OrderQuantity]]</f>
        <v>855</v>
      </c>
      <c r="AF3452">
        <f>MIS[[#This Row],[LTP]]*MIS[[#This Row],[OrderQuantity]]</f>
        <v>693.75</v>
      </c>
      <c r="AG3452">
        <f>IF(MIS[[#This Row],[OrderSide]]="SELL",MIS[[#This Row],[VALUE]]-MIS[[#This Row],[LIVE_VALUE]],MIS[[#This Row],[LIVE_VALUE]]-MIS[[#This Row],[VALUE]])</f>
        <v>-161.25</v>
      </c>
      <c r="AH3452" t="str" cm="1">
        <f t="array" ref="AH3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2" t="str">
        <f>MIS[[#This Row],[TRADING SYMBOL]]</f>
        <v>NIFTY2552223750PE</v>
      </c>
      <c r="AJ3452" t="str">
        <f>IF(RIGHT(MIS[[#This Row],[Main/Hedge]],4)="MAIN","MAIN","HEDGE")</f>
        <v>HEDGE</v>
      </c>
      <c r="AK3452" t="str" cm="1">
        <f t="array" ref="AK3452">_xlfn._xlws.FILTER(Table4[Column1],ISNUMBER(SEARCH(Table4[Column1],MIS[[#This Row],[OrderUniqueIdentifier]])),"")</f>
        <v>NOTREND</v>
      </c>
    </row>
    <row r="3453" spans="1:37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>
        <f>_xlfn.XLOOKUP(MIS[[#This Row],[TRADING SYMBOL]],[1]Sheet1!$D:$D,[1]Sheet1!$C:$C)</f>
        <v>3.05</v>
      </c>
      <c r="AE3453">
        <f>MIS[[#This Row],[OrderAverageTradedPrice]]*MIS[[#This Row],[OrderQuantity]]</f>
        <v>262.5</v>
      </c>
      <c r="AF3453">
        <f>MIS[[#This Row],[LTP]]*MIS[[#This Row],[OrderQuantity]]</f>
        <v>228.75</v>
      </c>
      <c r="AG3453">
        <f>IF(MIS[[#This Row],[OrderSide]]="SELL",MIS[[#This Row],[VALUE]]-MIS[[#This Row],[LIVE_VALUE]],MIS[[#This Row],[LIVE_VALUE]]-MIS[[#This Row],[VALUE]])</f>
        <v>-33.75</v>
      </c>
      <c r="AH3453" t="str" cm="1">
        <f t="array" ref="AH3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3" t="str">
        <f>MIS[[#This Row],[TRADING SYMBOL]]</f>
        <v>NIFTY2552226350CE</v>
      </c>
      <c r="AJ3453" t="str">
        <f>IF(RIGHT(MIS[[#This Row],[Main/Hedge]],4)="MAIN","MAIN","HEDGE")</f>
        <v>HEDGE</v>
      </c>
      <c r="AK3453" t="str" cm="1">
        <f t="array" ref="AK3453">_xlfn._xlws.FILTER(Table4[Column1],ISNUMBER(SEARCH(Table4[Column1],MIS[[#This Row],[OrderUniqueIdentifier]])),"")</f>
        <v>NOTREND</v>
      </c>
    </row>
    <row r="3454" spans="1:37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>
        <f>_xlfn.XLOOKUP(MIS[[#This Row],[TRADING SYMBOL]],[1]Sheet1!$D:$D,[1]Sheet1!$C:$C)</f>
        <v>3.05</v>
      </c>
      <c r="AE3454">
        <f>MIS[[#This Row],[OrderAverageTradedPrice]]*MIS[[#This Row],[OrderQuantity]]</f>
        <v>262.5</v>
      </c>
      <c r="AF3454">
        <f>MIS[[#This Row],[LTP]]*MIS[[#This Row],[OrderQuantity]]</f>
        <v>228.75</v>
      </c>
      <c r="AG3454">
        <f>IF(MIS[[#This Row],[OrderSide]]="SELL",MIS[[#This Row],[VALUE]]-MIS[[#This Row],[LIVE_VALUE]],MIS[[#This Row],[LIVE_VALUE]]-MIS[[#This Row],[VALUE]])</f>
        <v>-33.75</v>
      </c>
      <c r="AH3454" t="str" cm="1">
        <f t="array" ref="AH3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4" t="str">
        <f>MIS[[#This Row],[TRADING SYMBOL]]</f>
        <v>NIFTY2552226350CE</v>
      </c>
      <c r="AJ3454" t="str">
        <f>IF(RIGHT(MIS[[#This Row],[Main/Hedge]],4)="MAIN","MAIN","HEDGE")</f>
        <v>HEDGE</v>
      </c>
      <c r="AK3454" t="str" cm="1">
        <f t="array" ref="AK3454">_xlfn._xlws.FILTER(Table4[Column1],ISNUMBER(SEARCH(Table4[Column1],MIS[[#This Row],[OrderUniqueIdentifier]])),"")</f>
        <v>NOTREND</v>
      </c>
    </row>
    <row r="3455" spans="1:37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>
        <f>_xlfn.XLOOKUP(MIS[[#This Row],[TRADING SYMBOL]],[1]Sheet1!$D:$D,[1]Sheet1!$C:$C)</f>
        <v>3.05</v>
      </c>
      <c r="AE3455">
        <f>MIS[[#This Row],[OrderAverageTradedPrice]]*MIS[[#This Row],[OrderQuantity]]</f>
        <v>262.5</v>
      </c>
      <c r="AF3455">
        <f>MIS[[#This Row],[LTP]]*MIS[[#This Row],[OrderQuantity]]</f>
        <v>228.75</v>
      </c>
      <c r="AG3455">
        <f>IF(MIS[[#This Row],[OrderSide]]="SELL",MIS[[#This Row],[VALUE]]-MIS[[#This Row],[LIVE_VALUE]],MIS[[#This Row],[LIVE_VALUE]]-MIS[[#This Row],[VALUE]])</f>
        <v>-33.75</v>
      </c>
      <c r="AH3455" t="str" cm="1">
        <f t="array" ref="AH3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5" t="str">
        <f>MIS[[#This Row],[TRADING SYMBOL]]</f>
        <v>NIFTY2552226350CE</v>
      </c>
      <c r="AJ3455" t="str">
        <f>IF(RIGHT(MIS[[#This Row],[Main/Hedge]],4)="MAIN","MAIN","HEDGE")</f>
        <v>HEDGE</v>
      </c>
      <c r="AK3455" t="str" cm="1">
        <f t="array" ref="AK3455">_xlfn._xlws.FILTER(Table4[Column1],ISNUMBER(SEARCH(Table4[Column1],MIS[[#This Row],[OrderUniqueIdentifier]])),"")</f>
        <v>NOTREND</v>
      </c>
    </row>
    <row r="3456" spans="1:37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>
        <f>_xlfn.XLOOKUP(MIS[[#This Row],[TRADING SYMBOL]],[1]Sheet1!$D:$D,[1]Sheet1!$C:$C)</f>
        <v>3.05</v>
      </c>
      <c r="AE3456">
        <f>MIS[[#This Row],[OrderAverageTradedPrice]]*MIS[[#This Row],[OrderQuantity]]</f>
        <v>262.5</v>
      </c>
      <c r="AF3456">
        <f>MIS[[#This Row],[LTP]]*MIS[[#This Row],[OrderQuantity]]</f>
        <v>228.75</v>
      </c>
      <c r="AG3456">
        <f>IF(MIS[[#This Row],[OrderSide]]="SELL",MIS[[#This Row],[VALUE]]-MIS[[#This Row],[LIVE_VALUE]],MIS[[#This Row],[LIVE_VALUE]]-MIS[[#This Row],[VALUE]])</f>
        <v>-33.75</v>
      </c>
      <c r="AH3456" t="str" cm="1">
        <f t="array" ref="AH3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6" t="str">
        <f>MIS[[#This Row],[TRADING SYMBOL]]</f>
        <v>NIFTY2552226350CE</v>
      </c>
      <c r="AJ3456" t="str">
        <f>IF(RIGHT(MIS[[#This Row],[Main/Hedge]],4)="MAIN","MAIN","HEDGE")</f>
        <v>HEDGE</v>
      </c>
      <c r="AK3456" t="str" cm="1">
        <f t="array" ref="AK3456">_xlfn._xlws.FILTER(Table4[Column1],ISNUMBER(SEARCH(Table4[Column1],MIS[[#This Row],[OrderUniqueIdentifier]])),"")</f>
        <v>NOTREND</v>
      </c>
    </row>
    <row r="3457" spans="1:37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>
        <f>_xlfn.XLOOKUP(MIS[[#This Row],[TRADING SYMBOL]],[1]Sheet1!$D:$D,[1]Sheet1!$C:$C)</f>
        <v>3.05</v>
      </c>
      <c r="AE3457">
        <f>MIS[[#This Row],[OrderAverageTradedPrice]]*MIS[[#This Row],[OrderQuantity]]</f>
        <v>262.5</v>
      </c>
      <c r="AF3457">
        <f>MIS[[#This Row],[LTP]]*MIS[[#This Row],[OrderQuantity]]</f>
        <v>228.75</v>
      </c>
      <c r="AG3457">
        <f>IF(MIS[[#This Row],[OrderSide]]="SELL",MIS[[#This Row],[VALUE]]-MIS[[#This Row],[LIVE_VALUE]],MIS[[#This Row],[LIVE_VALUE]]-MIS[[#This Row],[VALUE]])</f>
        <v>-33.75</v>
      </c>
      <c r="AH3457" t="str" cm="1">
        <f t="array" ref="AH3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7" t="str">
        <f>MIS[[#This Row],[TRADING SYMBOL]]</f>
        <v>NIFTY2552226350CE</v>
      </c>
      <c r="AJ3457" t="str">
        <f>IF(RIGHT(MIS[[#This Row],[Main/Hedge]],4)="MAIN","MAIN","HEDGE")</f>
        <v>HEDGE</v>
      </c>
      <c r="AK3457" t="str" cm="1">
        <f t="array" ref="AK3457">_xlfn._xlws.FILTER(Table4[Column1],ISNUMBER(SEARCH(Table4[Column1],MIS[[#This Row],[OrderUniqueIdentifier]])),"")</f>
        <v>NOTREND</v>
      </c>
    </row>
    <row r="3458" spans="1:37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>
        <f>_xlfn.XLOOKUP(MIS[[#This Row],[TRADING SYMBOL]],[1]Sheet1!$D:$D,[1]Sheet1!$C:$C)</f>
        <v>9.25</v>
      </c>
      <c r="AE3458">
        <f>MIS[[#This Row],[OrderAverageTradedPrice]]*MIS[[#This Row],[OrderQuantity]]</f>
        <v>2565</v>
      </c>
      <c r="AF3458">
        <f>MIS[[#This Row],[LTP]]*MIS[[#This Row],[OrderQuantity]]</f>
        <v>2081.25</v>
      </c>
      <c r="AG3458">
        <f>IF(MIS[[#This Row],[OrderSide]]="SELL",MIS[[#This Row],[VALUE]]-MIS[[#This Row],[LIVE_VALUE]],MIS[[#This Row],[LIVE_VALUE]]-MIS[[#This Row],[VALUE]])</f>
        <v>-483.75</v>
      </c>
      <c r="AH3458" t="str" cm="1">
        <f t="array" ref="AH3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8" t="str">
        <f>MIS[[#This Row],[TRADING SYMBOL]]</f>
        <v>NIFTY2552223750PE</v>
      </c>
      <c r="AJ3458" t="str">
        <f>IF(RIGHT(MIS[[#This Row],[Main/Hedge]],4)="MAIN","MAIN","HEDGE")</f>
        <v>HEDGE</v>
      </c>
      <c r="AK3458" t="str" cm="1">
        <f t="array" ref="AK3458">_xlfn._xlws.FILTER(Table4[Column1],ISNUMBER(SEARCH(Table4[Column1],MIS[[#This Row],[OrderUniqueIdentifier]])),"")</f>
        <v>NOTREND</v>
      </c>
    </row>
    <row r="3459" spans="1:37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>
        <f>_xlfn.XLOOKUP(MIS[[#This Row],[TRADING SYMBOL]],[1]Sheet1!$D:$D,[1]Sheet1!$C:$C)</f>
        <v>3.05</v>
      </c>
      <c r="AE3459">
        <f>MIS[[#This Row],[OrderAverageTradedPrice]]*MIS[[#This Row],[OrderQuantity]]</f>
        <v>262.5</v>
      </c>
      <c r="AF3459">
        <f>MIS[[#This Row],[LTP]]*MIS[[#This Row],[OrderQuantity]]</f>
        <v>228.75</v>
      </c>
      <c r="AG3459">
        <f>IF(MIS[[#This Row],[OrderSide]]="SELL",MIS[[#This Row],[VALUE]]-MIS[[#This Row],[LIVE_VALUE]],MIS[[#This Row],[LIVE_VALUE]]-MIS[[#This Row],[VALUE]])</f>
        <v>-33.75</v>
      </c>
      <c r="AH3459" t="str" cm="1">
        <f t="array" ref="AH3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9" t="str">
        <f>MIS[[#This Row],[TRADING SYMBOL]]</f>
        <v>NIFTY2552226350CE</v>
      </c>
      <c r="AJ3459" t="str">
        <f>IF(RIGHT(MIS[[#This Row],[Main/Hedge]],4)="MAIN","MAIN","HEDGE")</f>
        <v>HEDGE</v>
      </c>
      <c r="AK3459" t="str" cm="1">
        <f t="array" ref="AK3459">_xlfn._xlws.FILTER(Table4[Column1],ISNUMBER(SEARCH(Table4[Column1],MIS[[#This Row],[OrderUniqueIdentifier]])),"")</f>
        <v>NOTREND</v>
      </c>
    </row>
    <row r="3460" spans="1:37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>
        <f>_xlfn.XLOOKUP(MIS[[#This Row],[TRADING SYMBOL]],[1]Sheet1!$D:$D,[1]Sheet1!$C:$C)</f>
        <v>9.25</v>
      </c>
      <c r="AE3460">
        <f>MIS[[#This Row],[OrderAverageTradedPrice]]*MIS[[#This Row],[OrderQuantity]]</f>
        <v>1710</v>
      </c>
      <c r="AF3460">
        <f>MIS[[#This Row],[LTP]]*MIS[[#This Row],[OrderQuantity]]</f>
        <v>1387.5</v>
      </c>
      <c r="AG3460">
        <f>IF(MIS[[#This Row],[OrderSide]]="SELL",MIS[[#This Row],[VALUE]]-MIS[[#This Row],[LIVE_VALUE]],MIS[[#This Row],[LIVE_VALUE]]-MIS[[#This Row],[VALUE]])</f>
        <v>-322.5</v>
      </c>
      <c r="AH3460" t="str" cm="1">
        <f t="array" ref="AH34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0" t="str">
        <f>MIS[[#This Row],[TRADING SYMBOL]]</f>
        <v>NIFTY2552223750PE</v>
      </c>
      <c r="AJ3460" t="str">
        <f>IF(RIGHT(MIS[[#This Row],[Main/Hedge]],4)="MAIN","MAIN","HEDGE")</f>
        <v>HEDGE</v>
      </c>
      <c r="AK3460" t="str" cm="1">
        <f t="array" ref="AK3460">_xlfn._xlws.FILTER(Table4[Column1],ISNUMBER(SEARCH(Table4[Column1],MIS[[#This Row],[OrderUniqueIdentifier]])),"")</f>
        <v>NOTREND</v>
      </c>
    </row>
    <row r="3461" spans="1:37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>
        <f>_xlfn.XLOOKUP(MIS[[#This Row],[TRADING SYMBOL]],[1]Sheet1!$D:$D,[1]Sheet1!$C:$C)</f>
        <v>9.25</v>
      </c>
      <c r="AE3461">
        <f>MIS[[#This Row],[OrderAverageTradedPrice]]*MIS[[#This Row],[OrderQuantity]]</f>
        <v>855</v>
      </c>
      <c r="AF3461">
        <f>MIS[[#This Row],[LTP]]*MIS[[#This Row],[OrderQuantity]]</f>
        <v>693.75</v>
      </c>
      <c r="AG3461">
        <f>IF(MIS[[#This Row],[OrderSide]]="SELL",MIS[[#This Row],[VALUE]]-MIS[[#This Row],[LIVE_VALUE]],MIS[[#This Row],[LIVE_VALUE]]-MIS[[#This Row],[VALUE]])</f>
        <v>-161.25</v>
      </c>
      <c r="AH3461" t="str" cm="1">
        <f t="array" ref="AH34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1" t="str">
        <f>MIS[[#This Row],[TRADING SYMBOL]]</f>
        <v>NIFTY2552223750PE</v>
      </c>
      <c r="AJ3461" t="str">
        <f>IF(RIGHT(MIS[[#This Row],[Main/Hedge]],4)="MAIN","MAIN","HEDGE")</f>
        <v>HEDGE</v>
      </c>
      <c r="AK3461" t="str" cm="1">
        <f t="array" ref="AK3461">_xlfn._xlws.FILTER(Table4[Column1],ISNUMBER(SEARCH(Table4[Column1],MIS[[#This Row],[OrderUniqueIdentifier]])),"")</f>
        <v>NOTREND</v>
      </c>
    </row>
    <row r="3462" spans="1:37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>
        <f>_xlfn.XLOOKUP(MIS[[#This Row],[TRADING SYMBOL]],[1]Sheet1!$D:$D,[1]Sheet1!$C:$C)</f>
        <v>3.05</v>
      </c>
      <c r="AE3462">
        <f>MIS[[#This Row],[OrderAverageTradedPrice]]*MIS[[#This Row],[OrderQuantity]]</f>
        <v>262.5</v>
      </c>
      <c r="AF3462">
        <f>MIS[[#This Row],[LTP]]*MIS[[#This Row],[OrderQuantity]]</f>
        <v>228.75</v>
      </c>
      <c r="AG3462">
        <f>IF(MIS[[#This Row],[OrderSide]]="SELL",MIS[[#This Row],[VALUE]]-MIS[[#This Row],[LIVE_VALUE]],MIS[[#This Row],[LIVE_VALUE]]-MIS[[#This Row],[VALUE]])</f>
        <v>-33.75</v>
      </c>
      <c r="AH3462" t="str" cm="1">
        <f t="array" ref="AH34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2" t="str">
        <f>MIS[[#This Row],[TRADING SYMBOL]]</f>
        <v>NIFTY2552226350CE</v>
      </c>
      <c r="AJ3462" t="str">
        <f>IF(RIGHT(MIS[[#This Row],[Main/Hedge]],4)="MAIN","MAIN","HEDGE")</f>
        <v>HEDGE</v>
      </c>
      <c r="AK3462" t="str" cm="1">
        <f t="array" ref="AK3462">_xlfn._xlws.FILTER(Table4[Column1],ISNUMBER(SEARCH(Table4[Column1],MIS[[#This Row],[OrderUniqueIdentifier]])),"")</f>
        <v>NOTREND</v>
      </c>
    </row>
    <row r="3463" spans="1:37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>
        <f>_xlfn.XLOOKUP(MIS[[#This Row],[TRADING SYMBOL]],[1]Sheet1!$D:$D,[1]Sheet1!$C:$C)</f>
        <v>3.05</v>
      </c>
      <c r="AE3463">
        <f>MIS[[#This Row],[OrderAverageTradedPrice]]*MIS[[#This Row],[OrderQuantity]]</f>
        <v>262.5</v>
      </c>
      <c r="AF3463">
        <f>MIS[[#This Row],[LTP]]*MIS[[#This Row],[OrderQuantity]]</f>
        <v>228.75</v>
      </c>
      <c r="AG3463">
        <f>IF(MIS[[#This Row],[OrderSide]]="SELL",MIS[[#This Row],[VALUE]]-MIS[[#This Row],[LIVE_VALUE]],MIS[[#This Row],[LIVE_VALUE]]-MIS[[#This Row],[VALUE]])</f>
        <v>-33.75</v>
      </c>
      <c r="AH3463" t="str" cm="1">
        <f t="array" ref="AH34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3" t="str">
        <f>MIS[[#This Row],[TRADING SYMBOL]]</f>
        <v>NIFTY2552226350CE</v>
      </c>
      <c r="AJ3463" t="str">
        <f>IF(RIGHT(MIS[[#This Row],[Main/Hedge]],4)="MAIN","MAIN","HEDGE")</f>
        <v>HEDGE</v>
      </c>
      <c r="AK3463" t="str" cm="1">
        <f t="array" ref="AK3463">_xlfn._xlws.FILTER(Table4[Column1],ISNUMBER(SEARCH(Table4[Column1],MIS[[#This Row],[OrderUniqueIdentifier]])),"")</f>
        <v>NOTREND</v>
      </c>
    </row>
    <row r="3464" spans="1:37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>
        <f>_xlfn.XLOOKUP(MIS[[#This Row],[TRADING SYMBOL]],[1]Sheet1!$D:$D,[1]Sheet1!$C:$C)</f>
        <v>9.25</v>
      </c>
      <c r="AE3464">
        <f>MIS[[#This Row],[OrderAverageTradedPrice]]*MIS[[#This Row],[OrderQuantity]]</f>
        <v>855</v>
      </c>
      <c r="AF3464">
        <f>MIS[[#This Row],[LTP]]*MIS[[#This Row],[OrderQuantity]]</f>
        <v>693.75</v>
      </c>
      <c r="AG3464">
        <f>IF(MIS[[#This Row],[OrderSide]]="SELL",MIS[[#This Row],[VALUE]]-MIS[[#This Row],[LIVE_VALUE]],MIS[[#This Row],[LIVE_VALUE]]-MIS[[#This Row],[VALUE]])</f>
        <v>-161.25</v>
      </c>
      <c r="AH3464" t="str" cm="1">
        <f t="array" ref="AH34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4" t="str">
        <f>MIS[[#This Row],[TRADING SYMBOL]]</f>
        <v>NIFTY2552223750PE</v>
      </c>
      <c r="AJ3464" t="str">
        <f>IF(RIGHT(MIS[[#This Row],[Main/Hedge]],4)="MAIN","MAIN","HEDGE")</f>
        <v>HEDGE</v>
      </c>
      <c r="AK3464" t="str" cm="1">
        <f t="array" ref="AK3464">_xlfn._xlws.FILTER(Table4[Column1],ISNUMBER(SEARCH(Table4[Column1],MIS[[#This Row],[OrderUniqueIdentifier]])),"")</f>
        <v>NOTREND</v>
      </c>
    </row>
    <row r="3465" spans="1:37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>
        <f>_xlfn.XLOOKUP(MIS[[#This Row],[TRADING SYMBOL]],[1]Sheet1!$D:$D,[1]Sheet1!$C:$C)</f>
        <v>3.05</v>
      </c>
      <c r="AE3465">
        <f>MIS[[#This Row],[OrderAverageTradedPrice]]*MIS[[#This Row],[OrderQuantity]]</f>
        <v>262.5</v>
      </c>
      <c r="AF3465">
        <f>MIS[[#This Row],[LTP]]*MIS[[#This Row],[OrderQuantity]]</f>
        <v>228.75</v>
      </c>
      <c r="AG3465">
        <f>IF(MIS[[#This Row],[OrderSide]]="SELL",MIS[[#This Row],[VALUE]]-MIS[[#This Row],[LIVE_VALUE]],MIS[[#This Row],[LIVE_VALUE]]-MIS[[#This Row],[VALUE]])</f>
        <v>-33.75</v>
      </c>
      <c r="AH3465" t="str" cm="1">
        <f t="array" ref="AH34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5" t="str">
        <f>MIS[[#This Row],[TRADING SYMBOL]]</f>
        <v>NIFTY2552226350CE</v>
      </c>
      <c r="AJ3465" t="str">
        <f>IF(RIGHT(MIS[[#This Row],[Main/Hedge]],4)="MAIN","MAIN","HEDGE")</f>
        <v>HEDGE</v>
      </c>
      <c r="AK3465" t="str" cm="1">
        <f t="array" ref="AK3465">_xlfn._xlws.FILTER(Table4[Column1],ISNUMBER(SEARCH(Table4[Column1],MIS[[#This Row],[OrderUniqueIdentifier]])),"")</f>
        <v>NOTREND</v>
      </c>
    </row>
    <row r="3466" spans="1:37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>
        <f>_xlfn.XLOOKUP(MIS[[#This Row],[TRADING SYMBOL]],[1]Sheet1!$D:$D,[1]Sheet1!$C:$C)</f>
        <v>9.25</v>
      </c>
      <c r="AE3466">
        <f>MIS[[#This Row],[OrderAverageTradedPrice]]*MIS[[#This Row],[OrderQuantity]]</f>
        <v>855</v>
      </c>
      <c r="AF3466">
        <f>MIS[[#This Row],[LTP]]*MIS[[#This Row],[OrderQuantity]]</f>
        <v>693.75</v>
      </c>
      <c r="AG3466">
        <f>IF(MIS[[#This Row],[OrderSide]]="SELL",MIS[[#This Row],[VALUE]]-MIS[[#This Row],[LIVE_VALUE]],MIS[[#This Row],[LIVE_VALUE]]-MIS[[#This Row],[VALUE]])</f>
        <v>-161.25</v>
      </c>
      <c r="AH3466" t="str" cm="1">
        <f t="array" ref="AH34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6" t="str">
        <f>MIS[[#This Row],[TRADING SYMBOL]]</f>
        <v>NIFTY2552223750PE</v>
      </c>
      <c r="AJ3466" t="str">
        <f>IF(RIGHT(MIS[[#This Row],[Main/Hedge]],4)="MAIN","MAIN","HEDGE")</f>
        <v>HEDGE</v>
      </c>
      <c r="AK3466" t="str" cm="1">
        <f t="array" ref="AK3466">_xlfn._xlws.FILTER(Table4[Column1],ISNUMBER(SEARCH(Table4[Column1],MIS[[#This Row],[OrderUniqueIdentifier]])),"")</f>
        <v>NOTREND</v>
      </c>
    </row>
    <row r="3467" spans="1:37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>
        <f>_xlfn.XLOOKUP(MIS[[#This Row],[TRADING SYMBOL]],[1]Sheet1!$D:$D,[1]Sheet1!$C:$C)</f>
        <v>9.25</v>
      </c>
      <c r="AE3467">
        <f>MIS[[#This Row],[OrderAverageTradedPrice]]*MIS[[#This Row],[OrderQuantity]]</f>
        <v>855</v>
      </c>
      <c r="AF3467">
        <f>MIS[[#This Row],[LTP]]*MIS[[#This Row],[OrderQuantity]]</f>
        <v>693.75</v>
      </c>
      <c r="AG3467">
        <f>IF(MIS[[#This Row],[OrderSide]]="SELL",MIS[[#This Row],[VALUE]]-MIS[[#This Row],[LIVE_VALUE]],MIS[[#This Row],[LIVE_VALUE]]-MIS[[#This Row],[VALUE]])</f>
        <v>-161.25</v>
      </c>
      <c r="AH3467" t="str" cm="1">
        <f t="array" ref="AH34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7" t="str">
        <f>MIS[[#This Row],[TRADING SYMBOL]]</f>
        <v>NIFTY2552223750PE</v>
      </c>
      <c r="AJ3467" t="str">
        <f>IF(RIGHT(MIS[[#This Row],[Main/Hedge]],4)="MAIN","MAIN","HEDGE")</f>
        <v>HEDGE</v>
      </c>
      <c r="AK3467" t="str" cm="1">
        <f t="array" ref="AK3467">_xlfn._xlws.FILTER(Table4[Column1],ISNUMBER(SEARCH(Table4[Column1],MIS[[#This Row],[OrderUniqueIdentifier]])),"")</f>
        <v>NOTREND</v>
      </c>
    </row>
    <row r="3468" spans="1:37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>
        <f>_xlfn.XLOOKUP(MIS[[#This Row],[TRADING SYMBOL]],[1]Sheet1!$D:$D,[1]Sheet1!$C:$C)</f>
        <v>3.05</v>
      </c>
      <c r="AE3468">
        <f>MIS[[#This Row],[OrderAverageTradedPrice]]*MIS[[#This Row],[OrderQuantity]]</f>
        <v>262.5</v>
      </c>
      <c r="AF3468">
        <f>MIS[[#This Row],[LTP]]*MIS[[#This Row],[OrderQuantity]]</f>
        <v>228.75</v>
      </c>
      <c r="AG3468">
        <f>IF(MIS[[#This Row],[OrderSide]]="SELL",MIS[[#This Row],[VALUE]]-MIS[[#This Row],[LIVE_VALUE]],MIS[[#This Row],[LIVE_VALUE]]-MIS[[#This Row],[VALUE]])</f>
        <v>-33.75</v>
      </c>
      <c r="AH3468" t="str" cm="1">
        <f t="array" ref="AH34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8" t="str">
        <f>MIS[[#This Row],[TRADING SYMBOL]]</f>
        <v>NIFTY2552226350CE</v>
      </c>
      <c r="AJ3468" t="str">
        <f>IF(RIGHT(MIS[[#This Row],[Main/Hedge]],4)="MAIN","MAIN","HEDGE")</f>
        <v>HEDGE</v>
      </c>
      <c r="AK3468" t="str" cm="1">
        <f t="array" ref="AK3468">_xlfn._xlws.FILTER(Table4[Column1],ISNUMBER(SEARCH(Table4[Column1],MIS[[#This Row],[OrderUniqueIdentifier]])),"")</f>
        <v>NOTREND</v>
      </c>
    </row>
    <row r="3469" spans="1:37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>
        <f>_xlfn.XLOOKUP(MIS[[#This Row],[TRADING SYMBOL]],[1]Sheet1!$D:$D,[1]Sheet1!$C:$C)</f>
        <v>9.25</v>
      </c>
      <c r="AE3469">
        <f>MIS[[#This Row],[OrderAverageTradedPrice]]*MIS[[#This Row],[OrderQuantity]]</f>
        <v>855</v>
      </c>
      <c r="AF3469">
        <f>MIS[[#This Row],[LTP]]*MIS[[#This Row],[OrderQuantity]]</f>
        <v>693.75</v>
      </c>
      <c r="AG3469">
        <f>IF(MIS[[#This Row],[OrderSide]]="SELL",MIS[[#This Row],[VALUE]]-MIS[[#This Row],[LIVE_VALUE]],MIS[[#This Row],[LIVE_VALUE]]-MIS[[#This Row],[VALUE]])</f>
        <v>-161.25</v>
      </c>
      <c r="AH3469" t="str" cm="1">
        <f t="array" ref="AH3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9" t="str">
        <f>MIS[[#This Row],[TRADING SYMBOL]]</f>
        <v>NIFTY2552223750PE</v>
      </c>
      <c r="AJ3469" t="str">
        <f>IF(RIGHT(MIS[[#This Row],[Main/Hedge]],4)="MAIN","MAIN","HEDGE")</f>
        <v>HEDGE</v>
      </c>
      <c r="AK3469" t="str" cm="1">
        <f t="array" ref="AK3469">_xlfn._xlws.FILTER(Table4[Column1],ISNUMBER(SEARCH(Table4[Column1],MIS[[#This Row],[OrderUniqueIdentifier]])),"")</f>
        <v>NOTREND</v>
      </c>
    </row>
    <row r="3470" spans="1:37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>
        <f>_xlfn.XLOOKUP(MIS[[#This Row],[TRADING SYMBOL]],[1]Sheet1!$D:$D,[1]Sheet1!$C:$C)</f>
        <v>9.25</v>
      </c>
      <c r="AE3470">
        <f>MIS[[#This Row],[OrderAverageTradedPrice]]*MIS[[#This Row],[OrderQuantity]]</f>
        <v>855</v>
      </c>
      <c r="AF3470">
        <f>MIS[[#This Row],[LTP]]*MIS[[#This Row],[OrderQuantity]]</f>
        <v>693.75</v>
      </c>
      <c r="AG3470">
        <f>IF(MIS[[#This Row],[OrderSide]]="SELL",MIS[[#This Row],[VALUE]]-MIS[[#This Row],[LIVE_VALUE]],MIS[[#This Row],[LIVE_VALUE]]-MIS[[#This Row],[VALUE]])</f>
        <v>-161.25</v>
      </c>
      <c r="AH3470" t="str" cm="1">
        <f t="array" ref="AH34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0" t="str">
        <f>MIS[[#This Row],[TRADING SYMBOL]]</f>
        <v>NIFTY2552223750PE</v>
      </c>
      <c r="AJ3470" t="str">
        <f>IF(RIGHT(MIS[[#This Row],[Main/Hedge]],4)="MAIN","MAIN","HEDGE")</f>
        <v>HEDGE</v>
      </c>
      <c r="AK3470" t="str" cm="1">
        <f t="array" ref="AK3470">_xlfn._xlws.FILTER(Table4[Column1],ISNUMBER(SEARCH(Table4[Column1],MIS[[#This Row],[OrderUniqueIdentifier]])),"")</f>
        <v>NOTREND</v>
      </c>
    </row>
    <row r="3471" spans="1:37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>
        <f>_xlfn.XLOOKUP(MIS[[#This Row],[TRADING SYMBOL]],[1]Sheet1!$D:$D,[1]Sheet1!$C:$C)</f>
        <v>9.25</v>
      </c>
      <c r="AE3471">
        <f>MIS[[#This Row],[OrderAverageTradedPrice]]*MIS[[#This Row],[OrderQuantity]]</f>
        <v>855</v>
      </c>
      <c r="AF3471">
        <f>MIS[[#This Row],[LTP]]*MIS[[#This Row],[OrderQuantity]]</f>
        <v>693.75</v>
      </c>
      <c r="AG3471">
        <f>IF(MIS[[#This Row],[OrderSide]]="SELL",MIS[[#This Row],[VALUE]]-MIS[[#This Row],[LIVE_VALUE]],MIS[[#This Row],[LIVE_VALUE]]-MIS[[#This Row],[VALUE]])</f>
        <v>-161.25</v>
      </c>
      <c r="AH3471" t="str" cm="1">
        <f t="array" ref="AH3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1" t="str">
        <f>MIS[[#This Row],[TRADING SYMBOL]]</f>
        <v>NIFTY2552223750PE</v>
      </c>
      <c r="AJ3471" t="str">
        <f>IF(RIGHT(MIS[[#This Row],[Main/Hedge]],4)="MAIN","MAIN","HEDGE")</f>
        <v>HEDGE</v>
      </c>
      <c r="AK3471" t="str" cm="1">
        <f t="array" ref="AK3471">_xlfn._xlws.FILTER(Table4[Column1],ISNUMBER(SEARCH(Table4[Column1],MIS[[#This Row],[OrderUniqueIdentifier]])),"")</f>
        <v>NOTREND</v>
      </c>
    </row>
    <row r="3472" spans="1:37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>
        <f>_xlfn.XLOOKUP(MIS[[#This Row],[TRADING SYMBOL]],[1]Sheet1!$D:$D,[1]Sheet1!$C:$C)</f>
        <v>9.25</v>
      </c>
      <c r="AE3472">
        <f>MIS[[#This Row],[OrderAverageTradedPrice]]*MIS[[#This Row],[OrderQuantity]]</f>
        <v>851.25</v>
      </c>
      <c r="AF3472">
        <f>MIS[[#This Row],[LTP]]*MIS[[#This Row],[OrderQuantity]]</f>
        <v>693.75</v>
      </c>
      <c r="AG3472">
        <f>IF(MIS[[#This Row],[OrderSide]]="SELL",MIS[[#This Row],[VALUE]]-MIS[[#This Row],[LIVE_VALUE]],MIS[[#This Row],[LIVE_VALUE]]-MIS[[#This Row],[VALUE]])</f>
        <v>-157.5</v>
      </c>
      <c r="AH3472" t="str" cm="1">
        <f t="array" ref="AH34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2" t="str">
        <f>MIS[[#This Row],[TRADING SYMBOL]]</f>
        <v>NIFTY2552223750PE</v>
      </c>
      <c r="AJ3472" t="str">
        <f>IF(RIGHT(MIS[[#This Row],[Main/Hedge]],4)="MAIN","MAIN","HEDGE")</f>
        <v>HEDGE</v>
      </c>
      <c r="AK3472" t="str" cm="1">
        <f t="array" ref="AK3472">_xlfn._xlws.FILTER(Table4[Column1],ISNUMBER(SEARCH(Table4[Column1],MIS[[#This Row],[OrderUniqueIdentifier]])),"")</f>
        <v>NOTREND</v>
      </c>
    </row>
    <row r="3473" spans="1:37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>
        <f>_xlfn.XLOOKUP(MIS[[#This Row],[TRADING SYMBOL]],[1]Sheet1!$D:$D,[1]Sheet1!$C:$C)</f>
        <v>3.05</v>
      </c>
      <c r="AE3473">
        <f>MIS[[#This Row],[OrderAverageTradedPrice]]*MIS[[#This Row],[OrderQuantity]]</f>
        <v>262.5</v>
      </c>
      <c r="AF3473">
        <f>MIS[[#This Row],[LTP]]*MIS[[#This Row],[OrderQuantity]]</f>
        <v>228.75</v>
      </c>
      <c r="AG3473">
        <f>IF(MIS[[#This Row],[OrderSide]]="SELL",MIS[[#This Row],[VALUE]]-MIS[[#This Row],[LIVE_VALUE]],MIS[[#This Row],[LIVE_VALUE]]-MIS[[#This Row],[VALUE]])</f>
        <v>-33.75</v>
      </c>
      <c r="AH3473" t="str" cm="1">
        <f t="array" ref="AH34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3" t="str">
        <f>MIS[[#This Row],[TRADING SYMBOL]]</f>
        <v>NIFTY2552226350CE</v>
      </c>
      <c r="AJ3473" t="str">
        <f>IF(RIGHT(MIS[[#This Row],[Main/Hedge]],4)="MAIN","MAIN","HEDGE")</f>
        <v>HEDGE</v>
      </c>
      <c r="AK3473" t="str" cm="1">
        <f t="array" ref="AK3473">_xlfn._xlws.FILTER(Table4[Column1],ISNUMBER(SEARCH(Table4[Column1],MIS[[#This Row],[OrderUniqueIdentifier]])),"")</f>
        <v>NOTREND</v>
      </c>
    </row>
    <row r="3474" spans="1:37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>
        <f>_xlfn.XLOOKUP(MIS[[#This Row],[TRADING SYMBOL]],[1]Sheet1!$D:$D,[1]Sheet1!$C:$C)</f>
        <v>3.05</v>
      </c>
      <c r="AE3474">
        <f>MIS[[#This Row],[OrderAverageTradedPrice]]*MIS[[#This Row],[OrderQuantity]]</f>
        <v>4200</v>
      </c>
      <c r="AF3474">
        <f>MIS[[#This Row],[LTP]]*MIS[[#This Row],[OrderQuantity]]</f>
        <v>3660</v>
      </c>
      <c r="AG3474">
        <f>IF(MIS[[#This Row],[OrderSide]]="SELL",MIS[[#This Row],[VALUE]]-MIS[[#This Row],[LIVE_VALUE]],MIS[[#This Row],[LIVE_VALUE]]-MIS[[#This Row],[VALUE]])</f>
        <v>-540</v>
      </c>
      <c r="AH3474" t="str" cm="1">
        <f t="array" ref="AH34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4" t="str">
        <f>MIS[[#This Row],[TRADING SYMBOL]]</f>
        <v>NIFTY2552226350CE</v>
      </c>
      <c r="AJ3474" t="str">
        <f>IF(RIGHT(MIS[[#This Row],[Main/Hedge]],4)="MAIN","MAIN","HEDGE")</f>
        <v>HEDGE</v>
      </c>
      <c r="AK3474" t="str" cm="1">
        <f t="array" ref="AK3474">_xlfn._xlws.FILTER(Table4[Column1],ISNUMBER(SEARCH(Table4[Column1],MIS[[#This Row],[OrderUniqueIdentifier]])),"")</f>
        <v>NOTREND</v>
      </c>
    </row>
    <row r="3475" spans="1:37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>
        <f>_xlfn.XLOOKUP(MIS[[#This Row],[TRADING SYMBOL]],[1]Sheet1!$D:$D,[1]Sheet1!$C:$C)</f>
        <v>9.25</v>
      </c>
      <c r="AE3475">
        <f>MIS[[#This Row],[OrderAverageTradedPrice]]*MIS[[#This Row],[OrderQuantity]]</f>
        <v>13680</v>
      </c>
      <c r="AF3475">
        <f>MIS[[#This Row],[LTP]]*MIS[[#This Row],[OrderQuantity]]</f>
        <v>11100</v>
      </c>
      <c r="AG3475">
        <f>IF(MIS[[#This Row],[OrderSide]]="SELL",MIS[[#This Row],[VALUE]]-MIS[[#This Row],[LIVE_VALUE]],MIS[[#This Row],[LIVE_VALUE]]-MIS[[#This Row],[VALUE]])</f>
        <v>-2580</v>
      </c>
      <c r="AH3475" t="str" cm="1">
        <f t="array" ref="AH3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5" t="str">
        <f>MIS[[#This Row],[TRADING SYMBOL]]</f>
        <v>NIFTY2552223750PE</v>
      </c>
      <c r="AJ3475" t="str">
        <f>IF(RIGHT(MIS[[#This Row],[Main/Hedge]],4)="MAIN","MAIN","HEDGE")</f>
        <v>HEDGE</v>
      </c>
      <c r="AK3475" t="str" cm="1">
        <f t="array" ref="AK3475">_xlfn._xlws.FILTER(Table4[Column1],ISNUMBER(SEARCH(Table4[Column1],MIS[[#This Row],[OrderUniqueIdentifier]])),"")</f>
        <v>NOTREND</v>
      </c>
    </row>
    <row r="3476" spans="1:37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>
        <f>_xlfn.XLOOKUP(MIS[[#This Row],[TRADING SYMBOL]],[1]Sheet1!$D:$D,[1]Sheet1!$C:$C)</f>
        <v>3.05</v>
      </c>
      <c r="AE3476">
        <f>MIS[[#This Row],[OrderAverageTradedPrice]]*MIS[[#This Row],[OrderQuantity]]</f>
        <v>3675</v>
      </c>
      <c r="AF3476">
        <f>MIS[[#This Row],[LTP]]*MIS[[#This Row],[OrderQuantity]]</f>
        <v>3202.5</v>
      </c>
      <c r="AG3476">
        <f>IF(MIS[[#This Row],[OrderSide]]="SELL",MIS[[#This Row],[VALUE]]-MIS[[#This Row],[LIVE_VALUE]],MIS[[#This Row],[LIVE_VALUE]]-MIS[[#This Row],[VALUE]])</f>
        <v>-472.5</v>
      </c>
      <c r="AH3476" t="str" cm="1">
        <f t="array" ref="AH34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6" t="str">
        <f>MIS[[#This Row],[TRADING SYMBOL]]</f>
        <v>NIFTY2552226350CE</v>
      </c>
      <c r="AJ3476" t="str">
        <f>IF(RIGHT(MIS[[#This Row],[Main/Hedge]],4)="MAIN","MAIN","HEDGE")</f>
        <v>HEDGE</v>
      </c>
      <c r="AK3476" t="str" cm="1">
        <f t="array" ref="AK3476">_xlfn._xlws.FILTER(Table4[Column1],ISNUMBER(SEARCH(Table4[Column1],MIS[[#This Row],[OrderUniqueIdentifier]])),"")</f>
        <v>NOTREND</v>
      </c>
    </row>
    <row r="3477" spans="1:37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>
        <f>_xlfn.XLOOKUP(MIS[[#This Row],[TRADING SYMBOL]],[1]Sheet1!$D:$D,[1]Sheet1!$C:$C)</f>
        <v>9.25</v>
      </c>
      <c r="AE3477">
        <f>MIS[[#This Row],[OrderAverageTradedPrice]]*MIS[[#This Row],[OrderQuantity]]</f>
        <v>11970</v>
      </c>
      <c r="AF3477">
        <f>MIS[[#This Row],[LTP]]*MIS[[#This Row],[OrderQuantity]]</f>
        <v>9712.5</v>
      </c>
      <c r="AG3477">
        <f>IF(MIS[[#This Row],[OrderSide]]="SELL",MIS[[#This Row],[VALUE]]-MIS[[#This Row],[LIVE_VALUE]],MIS[[#This Row],[LIVE_VALUE]]-MIS[[#This Row],[VALUE]])</f>
        <v>-2257.5</v>
      </c>
      <c r="AH3477" t="str" cm="1">
        <f t="array" ref="AH3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7" t="str">
        <f>MIS[[#This Row],[TRADING SYMBOL]]</f>
        <v>NIFTY2552223750PE</v>
      </c>
      <c r="AJ3477" t="str">
        <f>IF(RIGHT(MIS[[#This Row],[Main/Hedge]],4)="MAIN","MAIN","HEDGE")</f>
        <v>HEDGE</v>
      </c>
      <c r="AK3477" t="str" cm="1">
        <f t="array" ref="AK3477">_xlfn._xlws.FILTER(Table4[Column1],ISNUMBER(SEARCH(Table4[Column1],MIS[[#This Row],[OrderUniqueIdentifier]])),"")</f>
        <v>NOTREND</v>
      </c>
    </row>
    <row r="3478" spans="1:37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>
        <f>_xlfn.XLOOKUP(MIS[[#This Row],[TRADING SYMBOL]],[1]Sheet1!$D:$D,[1]Sheet1!$C:$C)</f>
        <v>3.05</v>
      </c>
      <c r="AE3478">
        <f>MIS[[#This Row],[OrderAverageTradedPrice]]*MIS[[#This Row],[OrderQuantity]]</f>
        <v>787.5</v>
      </c>
      <c r="AF3478">
        <f>MIS[[#This Row],[LTP]]*MIS[[#This Row],[OrderQuantity]]</f>
        <v>686.25</v>
      </c>
      <c r="AG3478">
        <f>IF(MIS[[#This Row],[OrderSide]]="SELL",MIS[[#This Row],[VALUE]]-MIS[[#This Row],[LIVE_VALUE]],MIS[[#This Row],[LIVE_VALUE]]-MIS[[#This Row],[VALUE]])</f>
        <v>-101.25</v>
      </c>
      <c r="AH3478" t="str" cm="1">
        <f t="array" ref="AH34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8" t="str">
        <f>MIS[[#This Row],[TRADING SYMBOL]]</f>
        <v>NIFTY2552226350CE</v>
      </c>
      <c r="AJ3478" t="str">
        <f>IF(RIGHT(MIS[[#This Row],[Main/Hedge]],4)="MAIN","MAIN","HEDGE")</f>
        <v>HEDGE</v>
      </c>
      <c r="AK3478" t="str" cm="1">
        <f t="array" ref="AK3478">_xlfn._xlws.FILTER(Table4[Column1],ISNUMBER(SEARCH(Table4[Column1],MIS[[#This Row],[OrderUniqueIdentifier]])),"")</f>
        <v>NOTREND</v>
      </c>
    </row>
    <row r="3479" spans="1:37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>
        <f>_xlfn.XLOOKUP(MIS[[#This Row],[TRADING SYMBOL]],[1]Sheet1!$D:$D,[1]Sheet1!$C:$C)</f>
        <v>9.25</v>
      </c>
      <c r="AE3479">
        <f>MIS[[#This Row],[OrderAverageTradedPrice]]*MIS[[#This Row],[OrderQuantity]]</f>
        <v>2565</v>
      </c>
      <c r="AF3479">
        <f>MIS[[#This Row],[LTP]]*MIS[[#This Row],[OrderQuantity]]</f>
        <v>2081.25</v>
      </c>
      <c r="AG3479">
        <f>IF(MIS[[#This Row],[OrderSide]]="SELL",MIS[[#This Row],[VALUE]]-MIS[[#This Row],[LIVE_VALUE]],MIS[[#This Row],[LIVE_VALUE]]-MIS[[#This Row],[VALUE]])</f>
        <v>-483.75</v>
      </c>
      <c r="AH3479" t="str" cm="1">
        <f t="array" ref="AH34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9" t="str">
        <f>MIS[[#This Row],[TRADING SYMBOL]]</f>
        <v>NIFTY2552223750PE</v>
      </c>
      <c r="AJ3479" t="str">
        <f>IF(RIGHT(MIS[[#This Row],[Main/Hedge]],4)="MAIN","MAIN","HEDGE")</f>
        <v>HEDGE</v>
      </c>
      <c r="AK3479" t="str" cm="1">
        <f t="array" ref="AK3479">_xlfn._xlws.FILTER(Table4[Column1],ISNUMBER(SEARCH(Table4[Column1],MIS[[#This Row],[OrderUniqueIdentifier]])),"")</f>
        <v>NOTREND</v>
      </c>
    </row>
    <row r="3480" spans="1:37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>
        <f>_xlfn.XLOOKUP(MIS[[#This Row],[TRADING SYMBOL]],[1]Sheet1!$D:$D,[1]Sheet1!$C:$C)</f>
        <v>3.05</v>
      </c>
      <c r="AE3480">
        <f>MIS[[#This Row],[OrderAverageTradedPrice]]*MIS[[#This Row],[OrderQuantity]]</f>
        <v>787.5</v>
      </c>
      <c r="AF3480">
        <f>MIS[[#This Row],[LTP]]*MIS[[#This Row],[OrderQuantity]]</f>
        <v>686.25</v>
      </c>
      <c r="AG3480">
        <f>IF(MIS[[#This Row],[OrderSide]]="SELL",MIS[[#This Row],[VALUE]]-MIS[[#This Row],[LIVE_VALUE]],MIS[[#This Row],[LIVE_VALUE]]-MIS[[#This Row],[VALUE]])</f>
        <v>-101.25</v>
      </c>
      <c r="AH3480" t="str" cm="1">
        <f t="array" ref="AH34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0" t="str">
        <f>MIS[[#This Row],[TRADING SYMBOL]]</f>
        <v>NIFTY2552226350CE</v>
      </c>
      <c r="AJ3480" t="str">
        <f>IF(RIGHT(MIS[[#This Row],[Main/Hedge]],4)="MAIN","MAIN","HEDGE")</f>
        <v>HEDGE</v>
      </c>
      <c r="AK3480" t="str" cm="1">
        <f t="array" ref="AK3480">_xlfn._xlws.FILTER(Table4[Column1],ISNUMBER(SEARCH(Table4[Column1],MIS[[#This Row],[OrderUniqueIdentifier]])),"")</f>
        <v>NOTREND</v>
      </c>
    </row>
    <row r="3481" spans="1:37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>
        <f>_xlfn.XLOOKUP(MIS[[#This Row],[TRADING SYMBOL]],[1]Sheet1!$D:$D,[1]Sheet1!$C:$C)</f>
        <v>3.05</v>
      </c>
      <c r="AE3481">
        <f>MIS[[#This Row],[OrderAverageTradedPrice]]*MIS[[#This Row],[OrderQuantity]]</f>
        <v>1050</v>
      </c>
      <c r="AF3481">
        <f>MIS[[#This Row],[LTP]]*MIS[[#This Row],[OrderQuantity]]</f>
        <v>915</v>
      </c>
      <c r="AG3481">
        <f>IF(MIS[[#This Row],[OrderSide]]="SELL",MIS[[#This Row],[VALUE]]-MIS[[#This Row],[LIVE_VALUE]],MIS[[#This Row],[LIVE_VALUE]]-MIS[[#This Row],[VALUE]])</f>
        <v>-135</v>
      </c>
      <c r="AH3481" t="str" cm="1">
        <f t="array" ref="AH34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1" t="str">
        <f>MIS[[#This Row],[TRADING SYMBOL]]</f>
        <v>NIFTY2552226350CE</v>
      </c>
      <c r="AJ3481" t="str">
        <f>IF(RIGHT(MIS[[#This Row],[Main/Hedge]],4)="MAIN","MAIN","HEDGE")</f>
        <v>HEDGE</v>
      </c>
      <c r="AK3481" t="str" cm="1">
        <f t="array" ref="AK3481">_xlfn._xlws.FILTER(Table4[Column1],ISNUMBER(SEARCH(Table4[Column1],MIS[[#This Row],[OrderUniqueIdentifier]])),"")</f>
        <v>NOTREND</v>
      </c>
    </row>
    <row r="3482" spans="1:37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>
        <f>_xlfn.XLOOKUP(MIS[[#This Row],[TRADING SYMBOL]],[1]Sheet1!$D:$D,[1]Sheet1!$C:$C)</f>
        <v>3.05</v>
      </c>
      <c r="AE3482">
        <f>MIS[[#This Row],[OrderAverageTradedPrice]]*MIS[[#This Row],[OrderQuantity]]</f>
        <v>787.5</v>
      </c>
      <c r="AF3482">
        <f>MIS[[#This Row],[LTP]]*MIS[[#This Row],[OrderQuantity]]</f>
        <v>686.25</v>
      </c>
      <c r="AG3482">
        <f>IF(MIS[[#This Row],[OrderSide]]="SELL",MIS[[#This Row],[VALUE]]-MIS[[#This Row],[LIVE_VALUE]],MIS[[#This Row],[LIVE_VALUE]]-MIS[[#This Row],[VALUE]])</f>
        <v>-101.25</v>
      </c>
      <c r="AH3482" t="str" cm="1">
        <f t="array" ref="AH34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2" t="str">
        <f>MIS[[#This Row],[TRADING SYMBOL]]</f>
        <v>NIFTY2552226350CE</v>
      </c>
      <c r="AJ3482" t="str">
        <f>IF(RIGHT(MIS[[#This Row],[Main/Hedge]],4)="MAIN","MAIN","HEDGE")</f>
        <v>HEDGE</v>
      </c>
      <c r="AK3482" t="str" cm="1">
        <f t="array" ref="AK3482">_xlfn._xlws.FILTER(Table4[Column1],ISNUMBER(SEARCH(Table4[Column1],MIS[[#This Row],[OrderUniqueIdentifier]])),"")</f>
        <v>NOTREND</v>
      </c>
    </row>
    <row r="3483" spans="1:37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>
        <f>_xlfn.XLOOKUP(MIS[[#This Row],[TRADING SYMBOL]],[1]Sheet1!$D:$D,[1]Sheet1!$C:$C)</f>
        <v>9.25</v>
      </c>
      <c r="AE3483">
        <f>MIS[[#This Row],[OrderAverageTradedPrice]]*MIS[[#This Row],[OrderQuantity]]</f>
        <v>2565</v>
      </c>
      <c r="AF3483">
        <f>MIS[[#This Row],[LTP]]*MIS[[#This Row],[OrderQuantity]]</f>
        <v>2081.25</v>
      </c>
      <c r="AG3483">
        <f>IF(MIS[[#This Row],[OrderSide]]="SELL",MIS[[#This Row],[VALUE]]-MIS[[#This Row],[LIVE_VALUE]],MIS[[#This Row],[LIVE_VALUE]]-MIS[[#This Row],[VALUE]])</f>
        <v>-483.75</v>
      </c>
      <c r="AH3483" t="str" cm="1">
        <f t="array" ref="AH34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3" t="str">
        <f>MIS[[#This Row],[TRADING SYMBOL]]</f>
        <v>NIFTY2552223750PE</v>
      </c>
      <c r="AJ3483" t="str">
        <f>IF(RIGHT(MIS[[#This Row],[Main/Hedge]],4)="MAIN","MAIN","HEDGE")</f>
        <v>HEDGE</v>
      </c>
      <c r="AK3483" t="str" cm="1">
        <f t="array" ref="AK3483">_xlfn._xlws.FILTER(Table4[Column1],ISNUMBER(SEARCH(Table4[Column1],MIS[[#This Row],[OrderUniqueIdentifier]])),"")</f>
        <v>NOTREND</v>
      </c>
    </row>
    <row r="3484" spans="1:37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>
        <f>_xlfn.XLOOKUP(MIS[[#This Row],[TRADING SYMBOL]],[1]Sheet1!$D:$D,[1]Sheet1!$C:$C)</f>
        <v>3.05</v>
      </c>
      <c r="AE3484">
        <f>MIS[[#This Row],[OrderAverageTradedPrice]]*MIS[[#This Row],[OrderQuantity]]</f>
        <v>1312.5</v>
      </c>
      <c r="AF3484">
        <f>MIS[[#This Row],[LTP]]*MIS[[#This Row],[OrderQuantity]]</f>
        <v>1143.75</v>
      </c>
      <c r="AG3484">
        <f>IF(MIS[[#This Row],[OrderSide]]="SELL",MIS[[#This Row],[VALUE]]-MIS[[#This Row],[LIVE_VALUE]],MIS[[#This Row],[LIVE_VALUE]]-MIS[[#This Row],[VALUE]])</f>
        <v>-168.75</v>
      </c>
      <c r="AH3484" t="str" cm="1">
        <f t="array" ref="AH3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4" t="str">
        <f>MIS[[#This Row],[TRADING SYMBOL]]</f>
        <v>NIFTY2552226350CE</v>
      </c>
      <c r="AJ3484" t="str">
        <f>IF(RIGHT(MIS[[#This Row],[Main/Hedge]],4)="MAIN","MAIN","HEDGE")</f>
        <v>HEDGE</v>
      </c>
      <c r="AK3484" t="str" cm="1">
        <f t="array" ref="AK3484">_xlfn._xlws.FILTER(Table4[Column1],ISNUMBER(SEARCH(Table4[Column1],MIS[[#This Row],[OrderUniqueIdentifier]])),"")</f>
        <v>NOTREND</v>
      </c>
    </row>
    <row r="3485" spans="1:37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>
        <f>_xlfn.XLOOKUP(MIS[[#This Row],[TRADING SYMBOL]],[1]Sheet1!$D:$D,[1]Sheet1!$C:$C)</f>
        <v>9.25</v>
      </c>
      <c r="AE3485">
        <f>MIS[[#This Row],[OrderAverageTradedPrice]]*MIS[[#This Row],[OrderQuantity]]</f>
        <v>4275</v>
      </c>
      <c r="AF3485">
        <f>MIS[[#This Row],[LTP]]*MIS[[#This Row],[OrderQuantity]]</f>
        <v>3468.75</v>
      </c>
      <c r="AG3485">
        <f>IF(MIS[[#This Row],[OrderSide]]="SELL",MIS[[#This Row],[VALUE]]-MIS[[#This Row],[LIVE_VALUE]],MIS[[#This Row],[LIVE_VALUE]]-MIS[[#This Row],[VALUE]])</f>
        <v>-806.25</v>
      </c>
      <c r="AH3485" t="str" cm="1">
        <f t="array" ref="AH34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5" t="str">
        <f>MIS[[#This Row],[TRADING SYMBOL]]</f>
        <v>NIFTY2552223750PE</v>
      </c>
      <c r="AJ3485" t="str">
        <f>IF(RIGHT(MIS[[#This Row],[Main/Hedge]],4)="MAIN","MAIN","HEDGE")</f>
        <v>HEDGE</v>
      </c>
      <c r="AK3485" t="str" cm="1">
        <f t="array" ref="AK3485">_xlfn._xlws.FILTER(Table4[Column1],ISNUMBER(SEARCH(Table4[Column1],MIS[[#This Row],[OrderUniqueIdentifier]])),"")</f>
        <v>NOTREND</v>
      </c>
    </row>
    <row r="3486" spans="1:37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>
        <f>_xlfn.XLOOKUP(MIS[[#This Row],[TRADING SYMBOL]],[1]Sheet1!$D:$D,[1]Sheet1!$C:$C)</f>
        <v>9.25</v>
      </c>
      <c r="AE3486">
        <f>MIS[[#This Row],[OrderAverageTradedPrice]]*MIS[[#This Row],[OrderQuantity]]</f>
        <v>858.75</v>
      </c>
      <c r="AF3486">
        <f>MIS[[#This Row],[LTP]]*MIS[[#This Row],[OrderQuantity]]</f>
        <v>693.75</v>
      </c>
      <c r="AG3486">
        <f>IF(MIS[[#This Row],[OrderSide]]="SELL",MIS[[#This Row],[VALUE]]-MIS[[#This Row],[LIVE_VALUE]],MIS[[#This Row],[LIVE_VALUE]]-MIS[[#This Row],[VALUE]])</f>
        <v>-165</v>
      </c>
      <c r="AH3486" t="str" cm="1">
        <f t="array" ref="AH34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6" t="str">
        <f>MIS[[#This Row],[TRADING SYMBOL]]</f>
        <v>NIFTY2552223750PE</v>
      </c>
      <c r="AJ3486" t="str">
        <f>IF(RIGHT(MIS[[#This Row],[Main/Hedge]],4)="MAIN","MAIN","HEDGE")</f>
        <v>HEDGE</v>
      </c>
      <c r="AK3486" t="str" cm="1">
        <f t="array" ref="AK3486">_xlfn._xlws.FILTER(Table4[Column1],ISNUMBER(SEARCH(Table4[Column1],MIS[[#This Row],[OrderUniqueIdentifier]])),"")</f>
        <v>NOTREND</v>
      </c>
    </row>
    <row r="3487" spans="1:37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>
        <f>_xlfn.XLOOKUP(MIS[[#This Row],[TRADING SYMBOL]],[1]Sheet1!$D:$D,[1]Sheet1!$C:$C)</f>
        <v>9.25</v>
      </c>
      <c r="AE3487">
        <f>MIS[[#This Row],[OrderAverageTradedPrice]]*MIS[[#This Row],[OrderQuantity]]</f>
        <v>858.75</v>
      </c>
      <c r="AF3487">
        <f>MIS[[#This Row],[LTP]]*MIS[[#This Row],[OrderQuantity]]</f>
        <v>693.75</v>
      </c>
      <c r="AG3487">
        <f>IF(MIS[[#This Row],[OrderSide]]="SELL",MIS[[#This Row],[VALUE]]-MIS[[#This Row],[LIVE_VALUE]],MIS[[#This Row],[LIVE_VALUE]]-MIS[[#This Row],[VALUE]])</f>
        <v>-165</v>
      </c>
      <c r="AH3487" t="str" cm="1">
        <f t="array" ref="AH34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7" t="str">
        <f>MIS[[#This Row],[TRADING SYMBOL]]</f>
        <v>NIFTY2552223750PE</v>
      </c>
      <c r="AJ3487" t="str">
        <f>IF(RIGHT(MIS[[#This Row],[Main/Hedge]],4)="MAIN","MAIN","HEDGE")</f>
        <v>HEDGE</v>
      </c>
      <c r="AK3487" t="str" cm="1">
        <f t="array" ref="AK3487">_xlfn._xlws.FILTER(Table4[Column1],ISNUMBER(SEARCH(Table4[Column1],MIS[[#This Row],[OrderUniqueIdentifier]])),"")</f>
        <v>NOTREND</v>
      </c>
    </row>
    <row r="3488" spans="1:37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>
        <f>_xlfn.XLOOKUP(MIS[[#This Row],[TRADING SYMBOL]],[1]Sheet1!$D:$D,[1]Sheet1!$C:$C)</f>
        <v>9.25</v>
      </c>
      <c r="AE3488">
        <f>MIS[[#This Row],[OrderAverageTradedPrice]]*MIS[[#This Row],[OrderQuantity]]</f>
        <v>858.75</v>
      </c>
      <c r="AF3488">
        <f>MIS[[#This Row],[LTP]]*MIS[[#This Row],[OrderQuantity]]</f>
        <v>693.75</v>
      </c>
      <c r="AG3488">
        <f>IF(MIS[[#This Row],[OrderSide]]="SELL",MIS[[#This Row],[VALUE]]-MIS[[#This Row],[LIVE_VALUE]],MIS[[#This Row],[LIVE_VALUE]]-MIS[[#This Row],[VALUE]])</f>
        <v>-165</v>
      </c>
      <c r="AH3488" t="str" cm="1">
        <f t="array" ref="AH34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8" t="str">
        <f>MIS[[#This Row],[TRADING SYMBOL]]</f>
        <v>NIFTY2552223750PE</v>
      </c>
      <c r="AJ3488" t="str">
        <f>IF(RIGHT(MIS[[#This Row],[Main/Hedge]],4)="MAIN","MAIN","HEDGE")</f>
        <v>HEDGE</v>
      </c>
      <c r="AK3488" t="str" cm="1">
        <f t="array" ref="AK3488">_xlfn._xlws.FILTER(Table4[Column1],ISNUMBER(SEARCH(Table4[Column1],MIS[[#This Row],[OrderUniqueIdentifier]])),"")</f>
        <v>NOTREND</v>
      </c>
    </row>
    <row r="3489" spans="1:37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>
        <f>_xlfn.XLOOKUP(MIS[[#This Row],[TRADING SYMBOL]],[1]Sheet1!$D:$D,[1]Sheet1!$C:$C)</f>
        <v>9.25</v>
      </c>
      <c r="AE3489">
        <f>MIS[[#This Row],[OrderAverageTradedPrice]]*MIS[[#This Row],[OrderQuantity]]</f>
        <v>858.75</v>
      </c>
      <c r="AF3489">
        <f>MIS[[#This Row],[LTP]]*MIS[[#This Row],[OrderQuantity]]</f>
        <v>693.75</v>
      </c>
      <c r="AG3489">
        <f>IF(MIS[[#This Row],[OrderSide]]="SELL",MIS[[#This Row],[VALUE]]-MIS[[#This Row],[LIVE_VALUE]],MIS[[#This Row],[LIVE_VALUE]]-MIS[[#This Row],[VALUE]])</f>
        <v>-165</v>
      </c>
      <c r="AH3489" t="str" cm="1">
        <f t="array" ref="AH34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9" t="str">
        <f>MIS[[#This Row],[TRADING SYMBOL]]</f>
        <v>NIFTY2552223750PE</v>
      </c>
      <c r="AJ3489" t="str">
        <f>IF(RIGHT(MIS[[#This Row],[Main/Hedge]],4)="MAIN","MAIN","HEDGE")</f>
        <v>HEDGE</v>
      </c>
      <c r="AK3489" t="str" cm="1">
        <f t="array" ref="AK3489">_xlfn._xlws.FILTER(Table4[Column1],ISNUMBER(SEARCH(Table4[Column1],MIS[[#This Row],[OrderUniqueIdentifier]])),"")</f>
        <v>NOTREND</v>
      </c>
    </row>
    <row r="3490" spans="1:37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>
        <f>_xlfn.XLOOKUP(MIS[[#This Row],[TRADING SYMBOL]],[1]Sheet1!$D:$D,[1]Sheet1!$C:$C)</f>
        <v>3.05</v>
      </c>
      <c r="AE3490">
        <f>MIS[[#This Row],[OrderAverageTradedPrice]]*MIS[[#This Row],[OrderQuantity]]</f>
        <v>262.5</v>
      </c>
      <c r="AF3490">
        <f>MIS[[#This Row],[LTP]]*MIS[[#This Row],[OrderQuantity]]</f>
        <v>228.75</v>
      </c>
      <c r="AG3490">
        <f>IF(MIS[[#This Row],[OrderSide]]="SELL",MIS[[#This Row],[VALUE]]-MIS[[#This Row],[LIVE_VALUE]],MIS[[#This Row],[LIVE_VALUE]]-MIS[[#This Row],[VALUE]])</f>
        <v>-33.75</v>
      </c>
      <c r="AH3490" t="str" cm="1">
        <f t="array" ref="AH34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0" t="str">
        <f>MIS[[#This Row],[TRADING SYMBOL]]</f>
        <v>NIFTY2552226350CE</v>
      </c>
      <c r="AJ3490" t="str">
        <f>IF(RIGHT(MIS[[#This Row],[Main/Hedge]],4)="MAIN","MAIN","HEDGE")</f>
        <v>HEDGE</v>
      </c>
      <c r="AK3490" t="str" cm="1">
        <f t="array" ref="AK3490">_xlfn._xlws.FILTER(Table4[Column1],ISNUMBER(SEARCH(Table4[Column1],MIS[[#This Row],[OrderUniqueIdentifier]])),"")</f>
        <v>NOTREND</v>
      </c>
    </row>
    <row r="3491" spans="1:37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>
        <f>_xlfn.XLOOKUP(MIS[[#This Row],[TRADING SYMBOL]],[1]Sheet1!$D:$D,[1]Sheet1!$C:$C)</f>
        <v>9.25</v>
      </c>
      <c r="AE3491">
        <f>MIS[[#This Row],[OrderAverageTradedPrice]]*MIS[[#This Row],[OrderQuantity]]</f>
        <v>858.75</v>
      </c>
      <c r="AF3491">
        <f>MIS[[#This Row],[LTP]]*MIS[[#This Row],[OrderQuantity]]</f>
        <v>693.75</v>
      </c>
      <c r="AG3491">
        <f>IF(MIS[[#This Row],[OrderSide]]="SELL",MIS[[#This Row],[VALUE]]-MIS[[#This Row],[LIVE_VALUE]],MIS[[#This Row],[LIVE_VALUE]]-MIS[[#This Row],[VALUE]])</f>
        <v>-165</v>
      </c>
      <c r="AH3491" t="str" cm="1">
        <f t="array" ref="AH34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1" t="str">
        <f>MIS[[#This Row],[TRADING SYMBOL]]</f>
        <v>NIFTY2552223750PE</v>
      </c>
      <c r="AJ3491" t="str">
        <f>IF(RIGHT(MIS[[#This Row],[Main/Hedge]],4)="MAIN","MAIN","HEDGE")</f>
        <v>HEDGE</v>
      </c>
      <c r="AK3491" t="str" cm="1">
        <f t="array" ref="AK3491">_xlfn._xlws.FILTER(Table4[Column1],ISNUMBER(SEARCH(Table4[Column1],MIS[[#This Row],[OrderUniqueIdentifier]])),"")</f>
        <v>NOTREND</v>
      </c>
    </row>
    <row r="3492" spans="1:37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>
        <f>_xlfn.XLOOKUP(MIS[[#This Row],[TRADING SYMBOL]],[1]Sheet1!$D:$D,[1]Sheet1!$C:$C)</f>
        <v>3.05</v>
      </c>
      <c r="AE3492">
        <f>MIS[[#This Row],[OrderAverageTradedPrice]]*MIS[[#This Row],[OrderQuantity]]</f>
        <v>262.5</v>
      </c>
      <c r="AF3492">
        <f>MIS[[#This Row],[LTP]]*MIS[[#This Row],[OrderQuantity]]</f>
        <v>228.75</v>
      </c>
      <c r="AG3492">
        <f>IF(MIS[[#This Row],[OrderSide]]="SELL",MIS[[#This Row],[VALUE]]-MIS[[#This Row],[LIVE_VALUE]],MIS[[#This Row],[LIVE_VALUE]]-MIS[[#This Row],[VALUE]])</f>
        <v>-33.75</v>
      </c>
      <c r="AH3492" t="str" cm="1">
        <f t="array" ref="AH34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2" t="str">
        <f>MIS[[#This Row],[TRADING SYMBOL]]</f>
        <v>NIFTY2552226350CE</v>
      </c>
      <c r="AJ3492" t="str">
        <f>IF(RIGHT(MIS[[#This Row],[Main/Hedge]],4)="MAIN","MAIN","HEDGE")</f>
        <v>HEDGE</v>
      </c>
      <c r="AK3492" t="str" cm="1">
        <f t="array" ref="AK3492">_xlfn._xlws.FILTER(Table4[Column1],ISNUMBER(SEARCH(Table4[Column1],MIS[[#This Row],[OrderUniqueIdentifier]])),"")</f>
        <v>NOTREND</v>
      </c>
    </row>
    <row r="3493" spans="1:37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>
        <f>_xlfn.XLOOKUP(MIS[[#This Row],[TRADING SYMBOL]],[1]Sheet1!$D:$D,[1]Sheet1!$C:$C)</f>
        <v>9.25</v>
      </c>
      <c r="AE3493">
        <f>MIS[[#This Row],[OrderAverageTradedPrice]]*MIS[[#This Row],[OrderQuantity]]</f>
        <v>855</v>
      </c>
      <c r="AF3493">
        <f>MIS[[#This Row],[LTP]]*MIS[[#This Row],[OrderQuantity]]</f>
        <v>693.75</v>
      </c>
      <c r="AG3493">
        <f>IF(MIS[[#This Row],[OrderSide]]="SELL",MIS[[#This Row],[VALUE]]-MIS[[#This Row],[LIVE_VALUE]],MIS[[#This Row],[LIVE_VALUE]]-MIS[[#This Row],[VALUE]])</f>
        <v>-161.25</v>
      </c>
      <c r="AH3493" t="str" cm="1">
        <f t="array" ref="AH3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3" t="str">
        <f>MIS[[#This Row],[TRADING SYMBOL]]</f>
        <v>NIFTY2552223750PE</v>
      </c>
      <c r="AJ3493" t="str">
        <f>IF(RIGHT(MIS[[#This Row],[Main/Hedge]],4)="MAIN","MAIN","HEDGE")</f>
        <v>HEDGE</v>
      </c>
      <c r="AK3493" t="str" cm="1">
        <f t="array" ref="AK3493">_xlfn._xlws.FILTER(Table4[Column1],ISNUMBER(SEARCH(Table4[Column1],MIS[[#This Row],[OrderUniqueIdentifier]])),"")</f>
        <v>NOTREND</v>
      </c>
    </row>
    <row r="3494" spans="1:37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>
        <f>_xlfn.XLOOKUP(MIS[[#This Row],[TRADING SYMBOL]],[1]Sheet1!$D:$D,[1]Sheet1!$C:$C)</f>
        <v>3.05</v>
      </c>
      <c r="AE3494">
        <f>MIS[[#This Row],[OrderAverageTradedPrice]]*MIS[[#This Row],[OrderQuantity]]</f>
        <v>262.5</v>
      </c>
      <c r="AF3494">
        <f>MIS[[#This Row],[LTP]]*MIS[[#This Row],[OrderQuantity]]</f>
        <v>228.75</v>
      </c>
      <c r="AG3494">
        <f>IF(MIS[[#This Row],[OrderSide]]="SELL",MIS[[#This Row],[VALUE]]-MIS[[#This Row],[LIVE_VALUE]],MIS[[#This Row],[LIVE_VALUE]]-MIS[[#This Row],[VALUE]])</f>
        <v>-33.75</v>
      </c>
      <c r="AH3494" t="str" cm="1">
        <f t="array" ref="AH34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4" t="str">
        <f>MIS[[#This Row],[TRADING SYMBOL]]</f>
        <v>NIFTY2552226350CE</v>
      </c>
      <c r="AJ3494" t="str">
        <f>IF(RIGHT(MIS[[#This Row],[Main/Hedge]],4)="MAIN","MAIN","HEDGE")</f>
        <v>HEDGE</v>
      </c>
      <c r="AK3494" t="str" cm="1">
        <f t="array" ref="AK3494">_xlfn._xlws.FILTER(Table4[Column1],ISNUMBER(SEARCH(Table4[Column1],MIS[[#This Row],[OrderUniqueIdentifier]])),"")</f>
        <v>NOTREND</v>
      </c>
    </row>
    <row r="3495" spans="1:37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>
        <f>_xlfn.XLOOKUP(MIS[[#This Row],[TRADING SYMBOL]],[1]Sheet1!$D:$D,[1]Sheet1!$C:$C)</f>
        <v>3.05</v>
      </c>
      <c r="AE3495">
        <f>MIS[[#This Row],[OrderAverageTradedPrice]]*MIS[[#This Row],[OrderQuantity]]</f>
        <v>1050</v>
      </c>
      <c r="AF3495">
        <f>MIS[[#This Row],[LTP]]*MIS[[#This Row],[OrderQuantity]]</f>
        <v>915</v>
      </c>
      <c r="AG3495">
        <f>IF(MIS[[#This Row],[OrderSide]]="SELL",MIS[[#This Row],[VALUE]]-MIS[[#This Row],[LIVE_VALUE]],MIS[[#This Row],[LIVE_VALUE]]-MIS[[#This Row],[VALUE]])</f>
        <v>-135</v>
      </c>
      <c r="AH3495" t="str" cm="1">
        <f t="array" ref="AH34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5" t="str">
        <f>MIS[[#This Row],[TRADING SYMBOL]]</f>
        <v>NIFTY2552226350CE</v>
      </c>
      <c r="AJ3495" t="str">
        <f>IF(RIGHT(MIS[[#This Row],[Main/Hedge]],4)="MAIN","MAIN","HEDGE")</f>
        <v>HEDGE</v>
      </c>
      <c r="AK3495" t="str" cm="1">
        <f t="array" ref="AK3495">_xlfn._xlws.FILTER(Table4[Column1],ISNUMBER(SEARCH(Table4[Column1],MIS[[#This Row],[OrderUniqueIdentifier]])),"")</f>
        <v>NOTREND</v>
      </c>
    </row>
    <row r="3496" spans="1:37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>
        <f>_xlfn.XLOOKUP(MIS[[#This Row],[TRADING SYMBOL]],[1]Sheet1!$D:$D,[1]Sheet1!$C:$C)</f>
        <v>9.25</v>
      </c>
      <c r="AE3496">
        <f>MIS[[#This Row],[OrderAverageTradedPrice]]*MIS[[#This Row],[OrderQuantity]]</f>
        <v>3435</v>
      </c>
      <c r="AF3496">
        <f>MIS[[#This Row],[LTP]]*MIS[[#This Row],[OrderQuantity]]</f>
        <v>2775</v>
      </c>
      <c r="AG3496">
        <f>IF(MIS[[#This Row],[OrderSide]]="SELL",MIS[[#This Row],[VALUE]]-MIS[[#This Row],[LIVE_VALUE]],MIS[[#This Row],[LIVE_VALUE]]-MIS[[#This Row],[VALUE]])</f>
        <v>-660</v>
      </c>
      <c r="AH3496" t="str" cm="1">
        <f t="array" ref="AH34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6" t="str">
        <f>MIS[[#This Row],[TRADING SYMBOL]]</f>
        <v>NIFTY2552223750PE</v>
      </c>
      <c r="AJ3496" t="str">
        <f>IF(RIGHT(MIS[[#This Row],[Main/Hedge]],4)="MAIN","MAIN","HEDGE")</f>
        <v>HEDGE</v>
      </c>
      <c r="AK3496" t="str" cm="1">
        <f t="array" ref="AK3496">_xlfn._xlws.FILTER(Table4[Column1],ISNUMBER(SEARCH(Table4[Column1],MIS[[#This Row],[OrderUniqueIdentifier]])),"")</f>
        <v>NOTREND</v>
      </c>
    </row>
    <row r="3497" spans="1:37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>
        <f>_xlfn.XLOOKUP(MIS[[#This Row],[TRADING SYMBOL]],[1]Sheet1!$D:$D,[1]Sheet1!$C:$C)</f>
        <v>3.05</v>
      </c>
      <c r="AE3497">
        <f>MIS[[#This Row],[OrderAverageTradedPrice]]*MIS[[#This Row],[OrderQuantity]]</f>
        <v>787.5</v>
      </c>
      <c r="AF3497">
        <f>MIS[[#This Row],[LTP]]*MIS[[#This Row],[OrderQuantity]]</f>
        <v>686.25</v>
      </c>
      <c r="AG3497">
        <f>IF(MIS[[#This Row],[OrderSide]]="SELL",MIS[[#This Row],[VALUE]]-MIS[[#This Row],[LIVE_VALUE]],MIS[[#This Row],[LIVE_VALUE]]-MIS[[#This Row],[VALUE]])</f>
        <v>-101.25</v>
      </c>
      <c r="AH3497" t="str" cm="1">
        <f t="array" ref="AH34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7" t="str">
        <f>MIS[[#This Row],[TRADING SYMBOL]]</f>
        <v>NIFTY2552226350CE</v>
      </c>
      <c r="AJ3497" t="str">
        <f>IF(RIGHT(MIS[[#This Row],[Main/Hedge]],4)="MAIN","MAIN","HEDGE")</f>
        <v>HEDGE</v>
      </c>
      <c r="AK3497" t="str" cm="1">
        <f t="array" ref="AK3497">_xlfn._xlws.FILTER(Table4[Column1],ISNUMBER(SEARCH(Table4[Column1],MIS[[#This Row],[OrderUniqueIdentifier]])),"")</f>
        <v>NOTREND</v>
      </c>
    </row>
    <row r="3498" spans="1:37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>
        <f>_xlfn.XLOOKUP(MIS[[#This Row],[TRADING SYMBOL]],[1]Sheet1!$D:$D,[1]Sheet1!$C:$C)</f>
        <v>9.25</v>
      </c>
      <c r="AE3498">
        <f>MIS[[#This Row],[OrderAverageTradedPrice]]*MIS[[#This Row],[OrderQuantity]]</f>
        <v>2576.25</v>
      </c>
      <c r="AF3498">
        <f>MIS[[#This Row],[LTP]]*MIS[[#This Row],[OrderQuantity]]</f>
        <v>2081.25</v>
      </c>
      <c r="AG3498">
        <f>IF(MIS[[#This Row],[OrderSide]]="SELL",MIS[[#This Row],[VALUE]]-MIS[[#This Row],[LIVE_VALUE]],MIS[[#This Row],[LIVE_VALUE]]-MIS[[#This Row],[VALUE]])</f>
        <v>-495</v>
      </c>
      <c r="AH3498" t="str" cm="1">
        <f t="array" ref="AH34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8" t="str">
        <f>MIS[[#This Row],[TRADING SYMBOL]]</f>
        <v>NIFTY2552223750PE</v>
      </c>
      <c r="AJ3498" t="str">
        <f>IF(RIGHT(MIS[[#This Row],[Main/Hedge]],4)="MAIN","MAIN","HEDGE")</f>
        <v>HEDGE</v>
      </c>
      <c r="AK3498" t="str" cm="1">
        <f t="array" ref="AK3498">_xlfn._xlws.FILTER(Table4[Column1],ISNUMBER(SEARCH(Table4[Column1],MIS[[#This Row],[OrderUniqueIdentifier]])),"")</f>
        <v>NOTREND</v>
      </c>
    </row>
    <row r="3499" spans="1:37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>
        <f>_xlfn.XLOOKUP(MIS[[#This Row],[TRADING SYMBOL]],[1]Sheet1!$D:$D,[1]Sheet1!$C:$C)</f>
        <v>9.25</v>
      </c>
      <c r="AE3499">
        <f>MIS[[#This Row],[OrderAverageTradedPrice]]*MIS[[#This Row],[OrderQuantity]]</f>
        <v>2576.25</v>
      </c>
      <c r="AF3499">
        <f>MIS[[#This Row],[LTP]]*MIS[[#This Row],[OrderQuantity]]</f>
        <v>2081.25</v>
      </c>
      <c r="AG3499">
        <f>IF(MIS[[#This Row],[OrderSide]]="SELL",MIS[[#This Row],[VALUE]]-MIS[[#This Row],[LIVE_VALUE]],MIS[[#This Row],[LIVE_VALUE]]-MIS[[#This Row],[VALUE]])</f>
        <v>-495</v>
      </c>
      <c r="AH3499" t="str" cm="1">
        <f t="array" ref="AH34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9" t="str">
        <f>MIS[[#This Row],[TRADING SYMBOL]]</f>
        <v>NIFTY2552223750PE</v>
      </c>
      <c r="AJ3499" t="str">
        <f>IF(RIGHT(MIS[[#This Row],[Main/Hedge]],4)="MAIN","MAIN","HEDGE")</f>
        <v>HEDGE</v>
      </c>
      <c r="AK3499" t="str" cm="1">
        <f t="array" ref="AK3499">_xlfn._xlws.FILTER(Table4[Column1],ISNUMBER(SEARCH(Table4[Column1],MIS[[#This Row],[OrderUniqueIdentifier]])),"")</f>
        <v>NOTREND</v>
      </c>
    </row>
    <row r="3500" spans="1:37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>
        <f>_xlfn.XLOOKUP(MIS[[#This Row],[TRADING SYMBOL]],[1]Sheet1!$D:$D,[1]Sheet1!$C:$C)</f>
        <v>3.05</v>
      </c>
      <c r="AE3500">
        <f>MIS[[#This Row],[OrderAverageTradedPrice]]*MIS[[#This Row],[OrderQuantity]]</f>
        <v>525</v>
      </c>
      <c r="AF3500">
        <f>MIS[[#This Row],[LTP]]*MIS[[#This Row],[OrderQuantity]]</f>
        <v>457.5</v>
      </c>
      <c r="AG3500">
        <f>IF(MIS[[#This Row],[OrderSide]]="SELL",MIS[[#This Row],[VALUE]]-MIS[[#This Row],[LIVE_VALUE]],MIS[[#This Row],[LIVE_VALUE]]-MIS[[#This Row],[VALUE]])</f>
        <v>-67.5</v>
      </c>
      <c r="AH3500" t="str" cm="1">
        <f t="array" ref="AH35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0" t="str">
        <f>MIS[[#This Row],[TRADING SYMBOL]]</f>
        <v>NIFTY2552226350CE</v>
      </c>
      <c r="AJ3500" t="str">
        <f>IF(RIGHT(MIS[[#This Row],[Main/Hedge]],4)="MAIN","MAIN","HEDGE")</f>
        <v>HEDGE</v>
      </c>
      <c r="AK3500" t="str" cm="1">
        <f t="array" ref="AK3500">_xlfn._xlws.FILTER(Table4[Column1],ISNUMBER(SEARCH(Table4[Column1],MIS[[#This Row],[OrderUniqueIdentifier]])),"")</f>
        <v>NOTREND</v>
      </c>
    </row>
    <row r="3501" spans="1:37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>
        <f>_xlfn.XLOOKUP(MIS[[#This Row],[TRADING SYMBOL]],[1]Sheet1!$D:$D,[1]Sheet1!$C:$C)</f>
        <v>9.25</v>
      </c>
      <c r="AE3501">
        <f>MIS[[#This Row],[OrderAverageTradedPrice]]*MIS[[#This Row],[OrderQuantity]]</f>
        <v>1717.5</v>
      </c>
      <c r="AF3501">
        <f>MIS[[#This Row],[LTP]]*MIS[[#This Row],[OrderQuantity]]</f>
        <v>1387.5</v>
      </c>
      <c r="AG3501">
        <f>IF(MIS[[#This Row],[OrderSide]]="SELL",MIS[[#This Row],[VALUE]]-MIS[[#This Row],[LIVE_VALUE]],MIS[[#This Row],[LIVE_VALUE]]-MIS[[#This Row],[VALUE]])</f>
        <v>-330</v>
      </c>
      <c r="AH3501" t="str" cm="1">
        <f t="array" ref="AH35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1" t="str">
        <f>MIS[[#This Row],[TRADING SYMBOL]]</f>
        <v>NIFTY2552223750PE</v>
      </c>
      <c r="AJ3501" t="str">
        <f>IF(RIGHT(MIS[[#This Row],[Main/Hedge]],4)="MAIN","MAIN","HEDGE")</f>
        <v>HEDGE</v>
      </c>
      <c r="AK3501" t="str" cm="1">
        <f t="array" ref="AK3501">_xlfn._xlws.FILTER(Table4[Column1],ISNUMBER(SEARCH(Table4[Column1],MIS[[#This Row],[OrderUniqueIdentifier]])),"")</f>
        <v>NOTREND</v>
      </c>
    </row>
    <row r="3502" spans="1:37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>
        <f>_xlfn.XLOOKUP(MIS[[#This Row],[TRADING SYMBOL]],[1]Sheet1!$D:$D,[1]Sheet1!$C:$C)</f>
        <v>3.05</v>
      </c>
      <c r="AE3502">
        <f>MIS[[#This Row],[OrderAverageTradedPrice]]*MIS[[#This Row],[OrderQuantity]]</f>
        <v>1050</v>
      </c>
      <c r="AF3502">
        <f>MIS[[#This Row],[LTP]]*MIS[[#This Row],[OrderQuantity]]</f>
        <v>915</v>
      </c>
      <c r="AG3502">
        <f>IF(MIS[[#This Row],[OrderSide]]="SELL",MIS[[#This Row],[VALUE]]-MIS[[#This Row],[LIVE_VALUE]],MIS[[#This Row],[LIVE_VALUE]]-MIS[[#This Row],[VALUE]])</f>
        <v>-135</v>
      </c>
      <c r="AH3502" t="str" cm="1">
        <f t="array" ref="AH35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2" t="str">
        <f>MIS[[#This Row],[TRADING SYMBOL]]</f>
        <v>NIFTY2552226350CE</v>
      </c>
      <c r="AJ3502" t="str">
        <f>IF(RIGHT(MIS[[#This Row],[Main/Hedge]],4)="MAIN","MAIN","HEDGE")</f>
        <v>HEDGE</v>
      </c>
      <c r="AK3502" t="str" cm="1">
        <f t="array" ref="AK3502">_xlfn._xlws.FILTER(Table4[Column1],ISNUMBER(SEARCH(Table4[Column1],MIS[[#This Row],[OrderUniqueIdentifier]])),"")</f>
        <v>NOTREND</v>
      </c>
    </row>
    <row r="3503" spans="1:37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>
        <f>_xlfn.XLOOKUP(MIS[[#This Row],[TRADING SYMBOL]],[1]Sheet1!$D:$D,[1]Sheet1!$C:$C)</f>
        <v>9.25</v>
      </c>
      <c r="AE3503">
        <f>MIS[[#This Row],[OrderAverageTradedPrice]]*MIS[[#This Row],[OrderQuantity]]</f>
        <v>3435</v>
      </c>
      <c r="AF3503">
        <f>MIS[[#This Row],[LTP]]*MIS[[#This Row],[OrderQuantity]]</f>
        <v>2775</v>
      </c>
      <c r="AG3503">
        <f>IF(MIS[[#This Row],[OrderSide]]="SELL",MIS[[#This Row],[VALUE]]-MIS[[#This Row],[LIVE_VALUE]],MIS[[#This Row],[LIVE_VALUE]]-MIS[[#This Row],[VALUE]])</f>
        <v>-660</v>
      </c>
      <c r="AH3503" t="str" cm="1">
        <f t="array" ref="AH35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3" t="str">
        <f>MIS[[#This Row],[TRADING SYMBOL]]</f>
        <v>NIFTY2552223750PE</v>
      </c>
      <c r="AJ3503" t="str">
        <f>IF(RIGHT(MIS[[#This Row],[Main/Hedge]],4)="MAIN","MAIN","HEDGE")</f>
        <v>HEDGE</v>
      </c>
      <c r="AK3503" t="str" cm="1">
        <f t="array" ref="AK3503">_xlfn._xlws.FILTER(Table4[Column1],ISNUMBER(SEARCH(Table4[Column1],MIS[[#This Row],[OrderUniqueIdentifier]])),"")</f>
        <v>NOTREND</v>
      </c>
    </row>
    <row r="3504" spans="1:37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>
        <f>_xlfn.XLOOKUP(MIS[[#This Row],[TRADING SYMBOL]],[1]Sheet1!$D:$D,[1]Sheet1!$C:$C)</f>
        <v>9.25</v>
      </c>
      <c r="AE3504">
        <f>MIS[[#This Row],[OrderAverageTradedPrice]]*MIS[[#This Row],[OrderQuantity]]</f>
        <v>3435</v>
      </c>
      <c r="AF3504">
        <f>MIS[[#This Row],[LTP]]*MIS[[#This Row],[OrderQuantity]]</f>
        <v>2775</v>
      </c>
      <c r="AG3504">
        <f>IF(MIS[[#This Row],[OrderSide]]="SELL",MIS[[#This Row],[VALUE]]-MIS[[#This Row],[LIVE_VALUE]],MIS[[#This Row],[LIVE_VALUE]]-MIS[[#This Row],[VALUE]])</f>
        <v>-660</v>
      </c>
      <c r="AH3504" t="str" cm="1">
        <f t="array" ref="AH35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4" t="str">
        <f>MIS[[#This Row],[TRADING SYMBOL]]</f>
        <v>NIFTY2552223750PE</v>
      </c>
      <c r="AJ3504" t="str">
        <f>IF(RIGHT(MIS[[#This Row],[Main/Hedge]],4)="MAIN","MAIN","HEDGE")</f>
        <v>HEDGE</v>
      </c>
      <c r="AK3504" t="str" cm="1">
        <f t="array" ref="AK3504">_xlfn._xlws.FILTER(Table4[Column1],ISNUMBER(SEARCH(Table4[Column1],MIS[[#This Row],[OrderUniqueIdentifier]])),"")</f>
        <v>NOTREND</v>
      </c>
    </row>
    <row r="3505" spans="1:37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>
        <f>_xlfn.XLOOKUP(MIS[[#This Row],[TRADING SYMBOL]],[1]Sheet1!$D:$D,[1]Sheet1!$C:$C)</f>
        <v>3.05</v>
      </c>
      <c r="AE3505">
        <f>MIS[[#This Row],[OrderAverageTradedPrice]]*MIS[[#This Row],[OrderQuantity]]</f>
        <v>1575</v>
      </c>
      <c r="AF3505">
        <f>MIS[[#This Row],[LTP]]*MIS[[#This Row],[OrderQuantity]]</f>
        <v>1372.5</v>
      </c>
      <c r="AG3505">
        <f>IF(MIS[[#This Row],[OrderSide]]="SELL",MIS[[#This Row],[VALUE]]-MIS[[#This Row],[LIVE_VALUE]],MIS[[#This Row],[LIVE_VALUE]]-MIS[[#This Row],[VALUE]])</f>
        <v>-202.5</v>
      </c>
      <c r="AH3505" t="str" cm="1">
        <f t="array" ref="AH35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5" t="str">
        <f>MIS[[#This Row],[TRADING SYMBOL]]</f>
        <v>NIFTY2552226350CE</v>
      </c>
      <c r="AJ3505" t="str">
        <f>IF(RIGHT(MIS[[#This Row],[Main/Hedge]],4)="MAIN","MAIN","HEDGE")</f>
        <v>HEDGE</v>
      </c>
      <c r="AK3505" t="str" cm="1">
        <f t="array" ref="AK3505">_xlfn._xlws.FILTER(Table4[Column1],ISNUMBER(SEARCH(Table4[Column1],MIS[[#This Row],[OrderUniqueIdentifier]])),"")</f>
        <v>NOTREND</v>
      </c>
    </row>
    <row r="3506" spans="1:37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>
        <f>_xlfn.XLOOKUP(MIS[[#This Row],[TRADING SYMBOL]],[1]Sheet1!$D:$D,[1]Sheet1!$C:$C)</f>
        <v>9.25</v>
      </c>
      <c r="AE3506">
        <f>MIS[[#This Row],[OrderAverageTradedPrice]]*MIS[[#This Row],[OrderQuantity]]</f>
        <v>5152.5</v>
      </c>
      <c r="AF3506">
        <f>MIS[[#This Row],[LTP]]*MIS[[#This Row],[OrderQuantity]]</f>
        <v>4162.5</v>
      </c>
      <c r="AG3506">
        <f>IF(MIS[[#This Row],[OrderSide]]="SELL",MIS[[#This Row],[VALUE]]-MIS[[#This Row],[LIVE_VALUE]],MIS[[#This Row],[LIVE_VALUE]]-MIS[[#This Row],[VALUE]])</f>
        <v>-990</v>
      </c>
      <c r="AH3506" t="str" cm="1">
        <f t="array" ref="AH35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6" t="str">
        <f>MIS[[#This Row],[TRADING SYMBOL]]</f>
        <v>NIFTY2552223750PE</v>
      </c>
      <c r="AJ3506" t="str">
        <f>IF(RIGHT(MIS[[#This Row],[Main/Hedge]],4)="MAIN","MAIN","HEDGE")</f>
        <v>HEDGE</v>
      </c>
      <c r="AK3506" t="str" cm="1">
        <f t="array" ref="AK3506">_xlfn._xlws.FILTER(Table4[Column1],ISNUMBER(SEARCH(Table4[Column1],MIS[[#This Row],[OrderUniqueIdentifier]])),"")</f>
        <v>NOTREND</v>
      </c>
    </row>
    <row r="3507" spans="1:37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>
        <f>_xlfn.XLOOKUP(MIS[[#This Row],[TRADING SYMBOL]],[1]Sheet1!$D:$D,[1]Sheet1!$C:$C)</f>
        <v>3.05</v>
      </c>
      <c r="AE3507">
        <f>MIS[[#This Row],[OrderAverageTradedPrice]]*MIS[[#This Row],[OrderQuantity]]</f>
        <v>262.5</v>
      </c>
      <c r="AF3507">
        <f>MIS[[#This Row],[LTP]]*MIS[[#This Row],[OrderQuantity]]</f>
        <v>228.75</v>
      </c>
      <c r="AG3507">
        <f>IF(MIS[[#This Row],[OrderSide]]="SELL",MIS[[#This Row],[VALUE]]-MIS[[#This Row],[LIVE_VALUE]],MIS[[#This Row],[LIVE_VALUE]]-MIS[[#This Row],[VALUE]])</f>
        <v>-33.75</v>
      </c>
      <c r="AH3507" t="str" cm="1">
        <f t="array" ref="AH35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7" t="str">
        <f>MIS[[#This Row],[TRADING SYMBOL]]</f>
        <v>NIFTY2552226350CE</v>
      </c>
      <c r="AJ3507" t="str">
        <f>IF(RIGHT(MIS[[#This Row],[Main/Hedge]],4)="MAIN","MAIN","HEDGE")</f>
        <v>HEDGE</v>
      </c>
      <c r="AK3507" t="str" cm="1">
        <f t="array" ref="AK3507">_xlfn._xlws.FILTER(Table4[Column1],ISNUMBER(SEARCH(Table4[Column1],MIS[[#This Row],[OrderUniqueIdentifier]])),"")</f>
        <v>NOTREND</v>
      </c>
    </row>
    <row r="3508" spans="1:37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>
        <f>_xlfn.XLOOKUP(MIS[[#This Row],[TRADING SYMBOL]],[1]Sheet1!$D:$D,[1]Sheet1!$C:$C)</f>
        <v>9.25</v>
      </c>
      <c r="AE3508">
        <f>MIS[[#This Row],[OrderAverageTradedPrice]]*MIS[[#This Row],[OrderQuantity]]</f>
        <v>858.75</v>
      </c>
      <c r="AF3508">
        <f>MIS[[#This Row],[LTP]]*MIS[[#This Row],[OrderQuantity]]</f>
        <v>693.75</v>
      </c>
      <c r="AG3508">
        <f>IF(MIS[[#This Row],[OrderSide]]="SELL",MIS[[#This Row],[VALUE]]-MIS[[#This Row],[LIVE_VALUE]],MIS[[#This Row],[LIVE_VALUE]]-MIS[[#This Row],[VALUE]])</f>
        <v>-165</v>
      </c>
      <c r="AH3508" t="str" cm="1">
        <f t="array" ref="AH35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8" t="str">
        <f>MIS[[#This Row],[TRADING SYMBOL]]</f>
        <v>NIFTY2552223750PE</v>
      </c>
      <c r="AJ3508" t="str">
        <f>IF(RIGHT(MIS[[#This Row],[Main/Hedge]],4)="MAIN","MAIN","HEDGE")</f>
        <v>HEDGE</v>
      </c>
      <c r="AK3508" t="str" cm="1">
        <f t="array" ref="AK3508">_xlfn._xlws.FILTER(Table4[Column1],ISNUMBER(SEARCH(Table4[Column1],MIS[[#This Row],[OrderUniqueIdentifier]])),"")</f>
        <v>NOTREND</v>
      </c>
    </row>
    <row r="3509" spans="1:37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>
        <f>_xlfn.XLOOKUP(MIS[[#This Row],[TRADING SYMBOL]],[1]Sheet1!$D:$D,[1]Sheet1!$C:$C)</f>
        <v>3.05</v>
      </c>
      <c r="AE3509">
        <f>MIS[[#This Row],[OrderAverageTradedPrice]]*MIS[[#This Row],[OrderQuantity]]</f>
        <v>2100</v>
      </c>
      <c r="AF3509">
        <f>MIS[[#This Row],[LTP]]*MIS[[#This Row],[OrderQuantity]]</f>
        <v>1830</v>
      </c>
      <c r="AG3509">
        <f>IF(MIS[[#This Row],[OrderSide]]="SELL",MIS[[#This Row],[VALUE]]-MIS[[#This Row],[LIVE_VALUE]],MIS[[#This Row],[LIVE_VALUE]]-MIS[[#This Row],[VALUE]])</f>
        <v>-270</v>
      </c>
      <c r="AH3509" t="str" cm="1">
        <f t="array" ref="AH35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9" t="str">
        <f>MIS[[#This Row],[TRADING SYMBOL]]</f>
        <v>NIFTY2552226350CE</v>
      </c>
      <c r="AJ3509" t="str">
        <f>IF(RIGHT(MIS[[#This Row],[Main/Hedge]],4)="MAIN","MAIN","HEDGE")</f>
        <v>HEDGE</v>
      </c>
      <c r="AK3509" t="str" cm="1">
        <f t="array" ref="AK3509">_xlfn._xlws.FILTER(Table4[Column1],ISNUMBER(SEARCH(Table4[Column1],MIS[[#This Row],[OrderUniqueIdentifier]])),"")</f>
        <v>NOTREND</v>
      </c>
    </row>
    <row r="3510" spans="1:37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>
        <f>_xlfn.XLOOKUP(MIS[[#This Row],[TRADING SYMBOL]],[1]Sheet1!$D:$D,[1]Sheet1!$C:$C)</f>
        <v>3.05</v>
      </c>
      <c r="AE3510">
        <f>MIS[[#This Row],[OrderAverageTradedPrice]]*MIS[[#This Row],[OrderQuantity]]</f>
        <v>1050</v>
      </c>
      <c r="AF3510">
        <f>MIS[[#This Row],[LTP]]*MIS[[#This Row],[OrderQuantity]]</f>
        <v>915</v>
      </c>
      <c r="AG3510">
        <f>IF(MIS[[#This Row],[OrderSide]]="SELL",MIS[[#This Row],[VALUE]]-MIS[[#This Row],[LIVE_VALUE]],MIS[[#This Row],[LIVE_VALUE]]-MIS[[#This Row],[VALUE]])</f>
        <v>-135</v>
      </c>
      <c r="AH3510" t="str" cm="1">
        <f t="array" ref="AH35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0" t="str">
        <f>MIS[[#This Row],[TRADING SYMBOL]]</f>
        <v>NIFTY2552226350CE</v>
      </c>
      <c r="AJ3510" t="str">
        <f>IF(RIGHT(MIS[[#This Row],[Main/Hedge]],4)="MAIN","MAIN","HEDGE")</f>
        <v>HEDGE</v>
      </c>
      <c r="AK3510" t="str" cm="1">
        <f t="array" ref="AK3510">_xlfn._xlws.FILTER(Table4[Column1],ISNUMBER(SEARCH(Table4[Column1],MIS[[#This Row],[OrderUniqueIdentifier]])),"")</f>
        <v>NOTREND</v>
      </c>
    </row>
    <row r="3511" spans="1:37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>
        <f>_xlfn.XLOOKUP(MIS[[#This Row],[TRADING SYMBOL]],[1]Sheet1!$D:$D,[1]Sheet1!$C:$C)</f>
        <v>3.05</v>
      </c>
      <c r="AE3511">
        <f>MIS[[#This Row],[OrderAverageTradedPrice]]*MIS[[#This Row],[OrderQuantity]]</f>
        <v>2625</v>
      </c>
      <c r="AF3511">
        <f>MIS[[#This Row],[LTP]]*MIS[[#This Row],[OrderQuantity]]</f>
        <v>2287.5</v>
      </c>
      <c r="AG3511">
        <f>IF(MIS[[#This Row],[OrderSide]]="SELL",MIS[[#This Row],[VALUE]]-MIS[[#This Row],[LIVE_VALUE]],MIS[[#This Row],[LIVE_VALUE]]-MIS[[#This Row],[VALUE]])</f>
        <v>-337.5</v>
      </c>
      <c r="AH3511" t="str" cm="1">
        <f t="array" ref="AH35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1" t="str">
        <f>MIS[[#This Row],[TRADING SYMBOL]]</f>
        <v>NIFTY2552226350CE</v>
      </c>
      <c r="AJ3511" t="str">
        <f>IF(RIGHT(MIS[[#This Row],[Main/Hedge]],4)="MAIN","MAIN","HEDGE")</f>
        <v>HEDGE</v>
      </c>
      <c r="AK3511" t="str" cm="1">
        <f t="array" ref="AK3511">_xlfn._xlws.FILTER(Table4[Column1],ISNUMBER(SEARCH(Table4[Column1],MIS[[#This Row],[OrderUniqueIdentifier]])),"")</f>
        <v>NOTREND</v>
      </c>
    </row>
    <row r="3512" spans="1:37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>
        <f>_xlfn.XLOOKUP(MIS[[#This Row],[TRADING SYMBOL]],[1]Sheet1!$D:$D,[1]Sheet1!$C:$C)</f>
        <v>9.25</v>
      </c>
      <c r="AE3512">
        <f>MIS[[#This Row],[OrderAverageTradedPrice]]*MIS[[#This Row],[OrderQuantity]]</f>
        <v>8550</v>
      </c>
      <c r="AF3512">
        <f>MIS[[#This Row],[LTP]]*MIS[[#This Row],[OrderQuantity]]</f>
        <v>6937.5</v>
      </c>
      <c r="AG3512">
        <f>IF(MIS[[#This Row],[OrderSide]]="SELL",MIS[[#This Row],[VALUE]]-MIS[[#This Row],[LIVE_VALUE]],MIS[[#This Row],[LIVE_VALUE]]-MIS[[#This Row],[VALUE]])</f>
        <v>-1612.5</v>
      </c>
      <c r="AH3512" t="str" cm="1">
        <f t="array" ref="AH35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2" t="str">
        <f>MIS[[#This Row],[TRADING SYMBOL]]</f>
        <v>NIFTY2552223750PE</v>
      </c>
      <c r="AJ3512" t="str">
        <f>IF(RIGHT(MIS[[#This Row],[Main/Hedge]],4)="MAIN","MAIN","HEDGE")</f>
        <v>HEDGE</v>
      </c>
      <c r="AK3512" t="str" cm="1">
        <f t="array" ref="AK3512">_xlfn._xlws.FILTER(Table4[Column1],ISNUMBER(SEARCH(Table4[Column1],MIS[[#This Row],[OrderUniqueIdentifier]])),"")</f>
        <v>NOTREND</v>
      </c>
    </row>
    <row r="3513" spans="1:37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>
        <f>_xlfn.XLOOKUP(MIS[[#This Row],[TRADING SYMBOL]],[1]Sheet1!$D:$D,[1]Sheet1!$C:$C)</f>
        <v>9.25</v>
      </c>
      <c r="AE3513">
        <f>MIS[[#This Row],[OrderAverageTradedPrice]]*MIS[[#This Row],[OrderQuantity]]</f>
        <v>855</v>
      </c>
      <c r="AF3513">
        <f>MIS[[#This Row],[LTP]]*MIS[[#This Row],[OrderQuantity]]</f>
        <v>693.75</v>
      </c>
      <c r="AG3513">
        <f>IF(MIS[[#This Row],[OrderSide]]="SELL",MIS[[#This Row],[VALUE]]-MIS[[#This Row],[LIVE_VALUE]],MIS[[#This Row],[LIVE_VALUE]]-MIS[[#This Row],[VALUE]])</f>
        <v>-161.25</v>
      </c>
      <c r="AH3513" t="str" cm="1">
        <f t="array" ref="AH35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3" t="str">
        <f>MIS[[#This Row],[TRADING SYMBOL]]</f>
        <v>NIFTY2552223750PE</v>
      </c>
      <c r="AJ3513" t="str">
        <f>IF(RIGHT(MIS[[#This Row],[Main/Hedge]],4)="MAIN","MAIN","HEDGE")</f>
        <v>HEDGE</v>
      </c>
      <c r="AK3513" t="str" cm="1">
        <f t="array" ref="AK3513">_xlfn._xlws.FILTER(Table4[Column1],ISNUMBER(SEARCH(Table4[Column1],MIS[[#This Row],[OrderUniqueIdentifier]])),"")</f>
        <v>NOTREND</v>
      </c>
    </row>
    <row r="3514" spans="1:37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>
        <f>_xlfn.XLOOKUP(MIS[[#This Row],[TRADING SYMBOL]],[1]Sheet1!$D:$D,[1]Sheet1!$C:$C)</f>
        <v>3.05</v>
      </c>
      <c r="AE3514">
        <f>MIS[[#This Row],[OrderAverageTradedPrice]]*MIS[[#This Row],[OrderQuantity]]</f>
        <v>262.5</v>
      </c>
      <c r="AF3514">
        <f>MIS[[#This Row],[LTP]]*MIS[[#This Row],[OrderQuantity]]</f>
        <v>228.75</v>
      </c>
      <c r="AG3514">
        <f>IF(MIS[[#This Row],[OrderSide]]="SELL",MIS[[#This Row],[VALUE]]-MIS[[#This Row],[LIVE_VALUE]],MIS[[#This Row],[LIVE_VALUE]]-MIS[[#This Row],[VALUE]])</f>
        <v>-33.75</v>
      </c>
      <c r="AH3514" t="str" cm="1">
        <f t="array" ref="AH35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4" t="str">
        <f>MIS[[#This Row],[TRADING SYMBOL]]</f>
        <v>NIFTY2552226350CE</v>
      </c>
      <c r="AJ3514" t="str">
        <f>IF(RIGHT(MIS[[#This Row],[Main/Hedge]],4)="MAIN","MAIN","HEDGE")</f>
        <v>HEDGE</v>
      </c>
      <c r="AK3514" t="str" cm="1">
        <f t="array" ref="AK3514">_xlfn._xlws.FILTER(Table4[Column1],ISNUMBER(SEARCH(Table4[Column1],MIS[[#This Row],[OrderUniqueIdentifier]])),"")</f>
        <v>NOTREND</v>
      </c>
    </row>
    <row r="3515" spans="1:37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>
        <f>_xlfn.XLOOKUP(MIS[[#This Row],[TRADING SYMBOL]],[1]Sheet1!$D:$D,[1]Sheet1!$C:$C)</f>
        <v>3.05</v>
      </c>
      <c r="AE3515">
        <f>MIS[[#This Row],[OrderAverageTradedPrice]]*MIS[[#This Row],[OrderQuantity]]</f>
        <v>3675</v>
      </c>
      <c r="AF3515">
        <f>MIS[[#This Row],[LTP]]*MIS[[#This Row],[OrderQuantity]]</f>
        <v>3202.5</v>
      </c>
      <c r="AG3515">
        <f>IF(MIS[[#This Row],[OrderSide]]="SELL",MIS[[#This Row],[VALUE]]-MIS[[#This Row],[LIVE_VALUE]],MIS[[#This Row],[LIVE_VALUE]]-MIS[[#This Row],[VALUE]])</f>
        <v>-472.5</v>
      </c>
      <c r="AH3515" t="str" cm="1">
        <f t="array" ref="AH35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5" t="str">
        <f>MIS[[#This Row],[TRADING SYMBOL]]</f>
        <v>NIFTY2552226350CE</v>
      </c>
      <c r="AJ3515" t="str">
        <f>IF(RIGHT(MIS[[#This Row],[Main/Hedge]],4)="MAIN","MAIN","HEDGE")</f>
        <v>HEDGE</v>
      </c>
      <c r="AK3515" t="str" cm="1">
        <f t="array" ref="AK3515">_xlfn._xlws.FILTER(Table4[Column1],ISNUMBER(SEARCH(Table4[Column1],MIS[[#This Row],[OrderUniqueIdentifier]])),"")</f>
        <v>NOTREND</v>
      </c>
    </row>
    <row r="3516" spans="1:37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>
        <f>_xlfn.XLOOKUP(MIS[[#This Row],[TRADING SYMBOL]],[1]Sheet1!$D:$D,[1]Sheet1!$C:$C)</f>
        <v>9.25</v>
      </c>
      <c r="AE3516">
        <f>MIS[[#This Row],[OrderAverageTradedPrice]]*MIS[[#This Row],[OrderQuantity]]</f>
        <v>11970</v>
      </c>
      <c r="AF3516">
        <f>MIS[[#This Row],[LTP]]*MIS[[#This Row],[OrderQuantity]]</f>
        <v>9712.5</v>
      </c>
      <c r="AG3516">
        <f>IF(MIS[[#This Row],[OrderSide]]="SELL",MIS[[#This Row],[VALUE]]-MIS[[#This Row],[LIVE_VALUE]],MIS[[#This Row],[LIVE_VALUE]]-MIS[[#This Row],[VALUE]])</f>
        <v>-2257.5</v>
      </c>
      <c r="AH3516" t="str" cm="1">
        <f t="array" ref="AH3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6" t="str">
        <f>MIS[[#This Row],[TRADING SYMBOL]]</f>
        <v>NIFTY2552223750PE</v>
      </c>
      <c r="AJ3516" t="str">
        <f>IF(RIGHT(MIS[[#This Row],[Main/Hedge]],4)="MAIN","MAIN","HEDGE")</f>
        <v>HEDGE</v>
      </c>
      <c r="AK3516" t="str" cm="1">
        <f t="array" ref="AK3516">_xlfn._xlws.FILTER(Table4[Column1],ISNUMBER(SEARCH(Table4[Column1],MIS[[#This Row],[OrderUniqueIdentifier]])),"")</f>
        <v>NOTREND</v>
      </c>
    </row>
    <row r="3517" spans="1:37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>
        <f>_xlfn.XLOOKUP(MIS[[#This Row],[TRADING SYMBOL]],[1]Sheet1!$D:$D,[1]Sheet1!$C:$C)</f>
        <v>3.05</v>
      </c>
      <c r="AE3517">
        <f>MIS[[#This Row],[OrderAverageTradedPrice]]*MIS[[#This Row],[OrderQuantity]]</f>
        <v>262.5</v>
      </c>
      <c r="AF3517">
        <f>MIS[[#This Row],[LTP]]*MIS[[#This Row],[OrderQuantity]]</f>
        <v>228.75</v>
      </c>
      <c r="AG3517">
        <f>IF(MIS[[#This Row],[OrderSide]]="SELL",MIS[[#This Row],[VALUE]]-MIS[[#This Row],[LIVE_VALUE]],MIS[[#This Row],[LIVE_VALUE]]-MIS[[#This Row],[VALUE]])</f>
        <v>-33.75</v>
      </c>
      <c r="AH3517" t="str" cm="1">
        <f t="array" ref="AH35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7" t="str">
        <f>MIS[[#This Row],[TRADING SYMBOL]]</f>
        <v>NIFTY2552226350CE</v>
      </c>
      <c r="AJ3517" t="str">
        <f>IF(RIGHT(MIS[[#This Row],[Main/Hedge]],4)="MAIN","MAIN","HEDGE")</f>
        <v>HEDGE</v>
      </c>
      <c r="AK3517" t="str" cm="1">
        <f t="array" ref="AK3517">_xlfn._xlws.FILTER(Table4[Column1],ISNUMBER(SEARCH(Table4[Column1],MIS[[#This Row],[OrderUniqueIdentifier]])),"")</f>
        <v>NOTREND</v>
      </c>
    </row>
    <row r="3518" spans="1:37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>
        <f>_xlfn.XLOOKUP(MIS[[#This Row],[TRADING SYMBOL]],[1]Sheet1!$D:$D,[1]Sheet1!$C:$C)</f>
        <v>9.25</v>
      </c>
      <c r="AE3518">
        <f>MIS[[#This Row],[OrderAverageTradedPrice]]*MIS[[#This Row],[OrderQuantity]]</f>
        <v>855</v>
      </c>
      <c r="AF3518">
        <f>MIS[[#This Row],[LTP]]*MIS[[#This Row],[OrderQuantity]]</f>
        <v>693.75</v>
      </c>
      <c r="AG3518">
        <f>IF(MIS[[#This Row],[OrderSide]]="SELL",MIS[[#This Row],[VALUE]]-MIS[[#This Row],[LIVE_VALUE]],MIS[[#This Row],[LIVE_VALUE]]-MIS[[#This Row],[VALUE]])</f>
        <v>-161.25</v>
      </c>
      <c r="AH3518" t="str" cm="1">
        <f t="array" ref="AH35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8" t="str">
        <f>MIS[[#This Row],[TRADING SYMBOL]]</f>
        <v>NIFTY2552223750PE</v>
      </c>
      <c r="AJ3518" t="str">
        <f>IF(RIGHT(MIS[[#This Row],[Main/Hedge]],4)="MAIN","MAIN","HEDGE")</f>
        <v>HEDGE</v>
      </c>
      <c r="AK3518" t="str" cm="1">
        <f t="array" ref="AK3518">_xlfn._xlws.FILTER(Table4[Column1],ISNUMBER(SEARCH(Table4[Column1],MIS[[#This Row],[OrderUniqueIdentifier]])),"")</f>
        <v>NOTREND</v>
      </c>
    </row>
    <row r="3519" spans="1:37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>
        <f>_xlfn.XLOOKUP(MIS[[#This Row],[TRADING SYMBOL]],[1]Sheet1!$D:$D,[1]Sheet1!$C:$C)</f>
        <v>9.25</v>
      </c>
      <c r="AE3519">
        <f>MIS[[#This Row],[OrderAverageTradedPrice]]*MIS[[#This Row],[OrderQuantity]]</f>
        <v>6840</v>
      </c>
      <c r="AF3519">
        <f>MIS[[#This Row],[LTP]]*MIS[[#This Row],[OrderQuantity]]</f>
        <v>5550</v>
      </c>
      <c r="AG3519">
        <f>IF(MIS[[#This Row],[OrderSide]]="SELL",MIS[[#This Row],[VALUE]]-MIS[[#This Row],[LIVE_VALUE]],MIS[[#This Row],[LIVE_VALUE]]-MIS[[#This Row],[VALUE]])</f>
        <v>-1290</v>
      </c>
      <c r="AH3519" t="str" cm="1">
        <f t="array" ref="AH35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9" t="str">
        <f>MIS[[#This Row],[TRADING SYMBOL]]</f>
        <v>NIFTY2552223750PE</v>
      </c>
      <c r="AJ3519" t="str">
        <f>IF(RIGHT(MIS[[#This Row],[Main/Hedge]],4)="MAIN","MAIN","HEDGE")</f>
        <v>HEDGE</v>
      </c>
      <c r="AK3519" t="str" cm="1">
        <f t="array" ref="AK3519">_xlfn._xlws.FILTER(Table4[Column1],ISNUMBER(SEARCH(Table4[Column1],MIS[[#This Row],[OrderUniqueIdentifier]])),"")</f>
        <v>NOTREND</v>
      </c>
    </row>
    <row r="3520" spans="1:37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>
        <f>_xlfn.XLOOKUP(MIS[[#This Row],[TRADING SYMBOL]],[1]Sheet1!$D:$D,[1]Sheet1!$C:$C)</f>
        <v>9.25</v>
      </c>
      <c r="AE3520">
        <f>MIS[[#This Row],[OrderAverageTradedPrice]]*MIS[[#This Row],[OrderQuantity]]</f>
        <v>3420</v>
      </c>
      <c r="AF3520">
        <f>MIS[[#This Row],[LTP]]*MIS[[#This Row],[OrderQuantity]]</f>
        <v>2775</v>
      </c>
      <c r="AG3520">
        <f>IF(MIS[[#This Row],[OrderSide]]="SELL",MIS[[#This Row],[VALUE]]-MIS[[#This Row],[LIVE_VALUE]],MIS[[#This Row],[LIVE_VALUE]]-MIS[[#This Row],[VALUE]])</f>
        <v>-645</v>
      </c>
      <c r="AH3520" t="str" cm="1">
        <f t="array" ref="AH35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0" t="str">
        <f>MIS[[#This Row],[TRADING SYMBOL]]</f>
        <v>NIFTY2552223750PE</v>
      </c>
      <c r="AJ3520" t="str">
        <f>IF(RIGHT(MIS[[#This Row],[Main/Hedge]],4)="MAIN","MAIN","HEDGE")</f>
        <v>HEDGE</v>
      </c>
      <c r="AK3520" t="str" cm="1">
        <f t="array" ref="AK3520">_xlfn._xlws.FILTER(Table4[Column1],ISNUMBER(SEARCH(Table4[Column1],MIS[[#This Row],[OrderUniqueIdentifier]])),"")</f>
        <v>NOTREND</v>
      </c>
    </row>
    <row r="3521" spans="1:37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>
        <f>_xlfn.XLOOKUP(MIS[[#This Row],[TRADING SYMBOL]],[1]Sheet1!$D:$D,[1]Sheet1!$C:$C)</f>
        <v>9.25</v>
      </c>
      <c r="AE3521">
        <f>MIS[[#This Row],[OrderAverageTradedPrice]]*MIS[[#This Row],[OrderQuantity]]</f>
        <v>855</v>
      </c>
      <c r="AF3521">
        <f>MIS[[#This Row],[LTP]]*MIS[[#This Row],[OrderQuantity]]</f>
        <v>693.75</v>
      </c>
      <c r="AG3521">
        <f>IF(MIS[[#This Row],[OrderSide]]="SELL",MIS[[#This Row],[VALUE]]-MIS[[#This Row],[LIVE_VALUE]],MIS[[#This Row],[LIVE_VALUE]]-MIS[[#This Row],[VALUE]])</f>
        <v>-161.25</v>
      </c>
      <c r="AH3521" t="str" cm="1">
        <f t="array" ref="AH3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1" t="str">
        <f>MIS[[#This Row],[TRADING SYMBOL]]</f>
        <v>NIFTY2552223750PE</v>
      </c>
      <c r="AJ3521" t="str">
        <f>IF(RIGHT(MIS[[#This Row],[Main/Hedge]],4)="MAIN","MAIN","HEDGE")</f>
        <v>HEDGE</v>
      </c>
      <c r="AK3521" t="str" cm="1">
        <f t="array" ref="AK3521">_xlfn._xlws.FILTER(Table4[Column1],ISNUMBER(SEARCH(Table4[Column1],MIS[[#This Row],[OrderUniqueIdentifier]])),"")</f>
        <v>NOTREND</v>
      </c>
    </row>
    <row r="3522" spans="1:37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>
        <f>_xlfn.XLOOKUP(MIS[[#This Row],[TRADING SYMBOL]],[1]Sheet1!$D:$D,[1]Sheet1!$C:$C)</f>
        <v>3.05</v>
      </c>
      <c r="AE3522">
        <f>MIS[[#This Row],[OrderAverageTradedPrice]]*MIS[[#This Row],[OrderQuantity]]</f>
        <v>262.5</v>
      </c>
      <c r="AF3522">
        <f>MIS[[#This Row],[LTP]]*MIS[[#This Row],[OrderQuantity]]</f>
        <v>228.75</v>
      </c>
      <c r="AG3522">
        <f>IF(MIS[[#This Row],[OrderSide]]="SELL",MIS[[#This Row],[VALUE]]-MIS[[#This Row],[LIVE_VALUE]],MIS[[#This Row],[LIVE_VALUE]]-MIS[[#This Row],[VALUE]])</f>
        <v>-33.75</v>
      </c>
      <c r="AH3522" t="str" cm="1">
        <f t="array" ref="AH35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2" t="str">
        <f>MIS[[#This Row],[TRADING SYMBOL]]</f>
        <v>NIFTY2552226350CE</v>
      </c>
      <c r="AJ3522" t="str">
        <f>IF(RIGHT(MIS[[#This Row],[Main/Hedge]],4)="MAIN","MAIN","HEDGE")</f>
        <v>HEDGE</v>
      </c>
      <c r="AK3522" t="str" cm="1">
        <f t="array" ref="AK3522">_xlfn._xlws.FILTER(Table4[Column1],ISNUMBER(SEARCH(Table4[Column1],MIS[[#This Row],[OrderUniqueIdentifier]])),"")</f>
        <v>NOTREND</v>
      </c>
    </row>
    <row r="3523" spans="1:37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>
        <f>_xlfn.XLOOKUP(MIS[[#This Row],[TRADING SYMBOL]],[1]Sheet1!$D:$D,[1]Sheet1!$C:$C)</f>
        <v>9.25</v>
      </c>
      <c r="AE3523">
        <f>MIS[[#This Row],[OrderAverageTradedPrice]]*MIS[[#This Row],[OrderQuantity]]</f>
        <v>855</v>
      </c>
      <c r="AF3523">
        <f>MIS[[#This Row],[LTP]]*MIS[[#This Row],[OrderQuantity]]</f>
        <v>693.75</v>
      </c>
      <c r="AG3523">
        <f>IF(MIS[[#This Row],[OrderSide]]="SELL",MIS[[#This Row],[VALUE]]-MIS[[#This Row],[LIVE_VALUE]],MIS[[#This Row],[LIVE_VALUE]]-MIS[[#This Row],[VALUE]])</f>
        <v>-161.25</v>
      </c>
      <c r="AH3523" t="str" cm="1">
        <f t="array" ref="AH35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3" t="str">
        <f>MIS[[#This Row],[TRADING SYMBOL]]</f>
        <v>NIFTY2552223750PE</v>
      </c>
      <c r="AJ3523" t="str">
        <f>IF(RIGHT(MIS[[#This Row],[Main/Hedge]],4)="MAIN","MAIN","HEDGE")</f>
        <v>HEDGE</v>
      </c>
      <c r="AK3523" t="str" cm="1">
        <f t="array" ref="AK3523">_xlfn._xlws.FILTER(Table4[Column1],ISNUMBER(SEARCH(Table4[Column1],MIS[[#This Row],[OrderUniqueIdentifier]])),"")</f>
        <v>NOTREND</v>
      </c>
    </row>
    <row r="3524" spans="1:37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>
        <f>_xlfn.XLOOKUP(MIS[[#This Row],[TRADING SYMBOL]],[1]Sheet1!$D:$D,[1]Sheet1!$C:$C)</f>
        <v>9.25</v>
      </c>
      <c r="AE3524">
        <f>MIS[[#This Row],[OrderAverageTradedPrice]]*MIS[[#This Row],[OrderQuantity]]</f>
        <v>1710</v>
      </c>
      <c r="AF3524">
        <f>MIS[[#This Row],[LTP]]*MIS[[#This Row],[OrderQuantity]]</f>
        <v>1387.5</v>
      </c>
      <c r="AG3524">
        <f>IF(MIS[[#This Row],[OrderSide]]="SELL",MIS[[#This Row],[VALUE]]-MIS[[#This Row],[LIVE_VALUE]],MIS[[#This Row],[LIVE_VALUE]]-MIS[[#This Row],[VALUE]])</f>
        <v>-322.5</v>
      </c>
      <c r="AH3524" t="str" cm="1">
        <f t="array" ref="AH3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4" t="str">
        <f>MIS[[#This Row],[TRADING SYMBOL]]</f>
        <v>NIFTY2552223750PE</v>
      </c>
      <c r="AJ3524" t="str">
        <f>IF(RIGHT(MIS[[#This Row],[Main/Hedge]],4)="MAIN","MAIN","HEDGE")</f>
        <v>HEDGE</v>
      </c>
      <c r="AK3524" t="str" cm="1">
        <f t="array" ref="AK3524">_xlfn._xlws.FILTER(Table4[Column1],ISNUMBER(SEARCH(Table4[Column1],MIS[[#This Row],[OrderUniqueIdentifier]])),"")</f>
        <v>LONGSHORT</v>
      </c>
    </row>
    <row r="3525" spans="1:37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>
        <f>_xlfn.XLOOKUP(MIS[[#This Row],[TRADING SYMBOL]],[1]Sheet1!$D:$D,[1]Sheet1!$C:$C)</f>
        <v>9.25</v>
      </c>
      <c r="AE3525">
        <f>MIS[[#This Row],[OrderAverageTradedPrice]]*MIS[[#This Row],[OrderQuantity]]</f>
        <v>858.75</v>
      </c>
      <c r="AF3525">
        <f>MIS[[#This Row],[LTP]]*MIS[[#This Row],[OrderQuantity]]</f>
        <v>693.75</v>
      </c>
      <c r="AG3525">
        <f>IF(MIS[[#This Row],[OrderSide]]="SELL",MIS[[#This Row],[VALUE]]-MIS[[#This Row],[LIVE_VALUE]],MIS[[#This Row],[LIVE_VALUE]]-MIS[[#This Row],[VALUE]])</f>
        <v>-165</v>
      </c>
      <c r="AH3525" t="str" cm="1">
        <f t="array" ref="AH3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5" t="str">
        <f>MIS[[#This Row],[TRADING SYMBOL]]</f>
        <v>NIFTY2552223750PE</v>
      </c>
      <c r="AJ3525" t="str">
        <f>IF(RIGHT(MIS[[#This Row],[Main/Hedge]],4)="MAIN","MAIN","HEDGE")</f>
        <v>HEDGE</v>
      </c>
      <c r="AK3525" t="str" cm="1">
        <f t="array" ref="AK3525">_xlfn._xlws.FILTER(Table4[Column1],ISNUMBER(SEARCH(Table4[Column1],MIS[[#This Row],[OrderUniqueIdentifier]])),"")</f>
        <v>LONGSHORT</v>
      </c>
    </row>
    <row r="3526" spans="1:37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>
        <f>_xlfn.XLOOKUP(MIS[[#This Row],[TRADING SYMBOL]],[1]Sheet1!$D:$D,[1]Sheet1!$C:$C)</f>
        <v>9.25</v>
      </c>
      <c r="AE3526">
        <f>MIS[[#This Row],[OrderAverageTradedPrice]]*MIS[[#This Row],[OrderQuantity]]</f>
        <v>6847.5</v>
      </c>
      <c r="AF3526">
        <f>MIS[[#This Row],[LTP]]*MIS[[#This Row],[OrderQuantity]]</f>
        <v>5550</v>
      </c>
      <c r="AG3526">
        <f>IF(MIS[[#This Row],[OrderSide]]="SELL",MIS[[#This Row],[VALUE]]-MIS[[#This Row],[LIVE_VALUE]],MIS[[#This Row],[LIVE_VALUE]]-MIS[[#This Row],[VALUE]])</f>
        <v>-1297.5</v>
      </c>
      <c r="AH3526" t="str" cm="1">
        <f t="array" ref="AH3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6" t="str">
        <f>MIS[[#This Row],[TRADING SYMBOL]]</f>
        <v>NIFTY2552223750PE</v>
      </c>
      <c r="AJ3526" t="str">
        <f>IF(RIGHT(MIS[[#This Row],[Main/Hedge]],4)="MAIN","MAIN","HEDGE")</f>
        <v>HEDGE</v>
      </c>
      <c r="AK3526" t="str" cm="1">
        <f t="array" ref="AK3526">_xlfn._xlws.FILTER(Table4[Column1],ISNUMBER(SEARCH(Table4[Column1],MIS[[#This Row],[OrderUniqueIdentifier]])),"")</f>
        <v>LONGSHORT</v>
      </c>
    </row>
    <row r="3527" spans="1:37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>
        <f>_xlfn.XLOOKUP(MIS[[#This Row],[TRADING SYMBOL]],[1]Sheet1!$D:$D,[1]Sheet1!$C:$C)</f>
        <v>9.25</v>
      </c>
      <c r="AE3527">
        <f>MIS[[#This Row],[OrderAverageTradedPrice]]*MIS[[#This Row],[OrderQuantity]]</f>
        <v>1710</v>
      </c>
      <c r="AF3527">
        <f>MIS[[#This Row],[LTP]]*MIS[[#This Row],[OrderQuantity]]</f>
        <v>1387.5</v>
      </c>
      <c r="AG3527">
        <f>IF(MIS[[#This Row],[OrderSide]]="SELL",MIS[[#This Row],[VALUE]]-MIS[[#This Row],[LIVE_VALUE]],MIS[[#This Row],[LIVE_VALUE]]-MIS[[#This Row],[VALUE]])</f>
        <v>-322.5</v>
      </c>
      <c r="AH3527" t="str" cm="1">
        <f t="array" ref="AH3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7" t="str">
        <f>MIS[[#This Row],[TRADING SYMBOL]]</f>
        <v>NIFTY2552223750PE</v>
      </c>
      <c r="AJ3527" t="str">
        <f>IF(RIGHT(MIS[[#This Row],[Main/Hedge]],4)="MAIN","MAIN","HEDGE")</f>
        <v>HEDGE</v>
      </c>
      <c r="AK3527" t="str" cm="1">
        <f t="array" ref="AK3527">_xlfn._xlws.FILTER(Table4[Column1],ISNUMBER(SEARCH(Table4[Column1],MIS[[#This Row],[OrderUniqueIdentifier]])),"")</f>
        <v>LONGSHORT</v>
      </c>
    </row>
    <row r="3528" spans="1:37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>
        <f>_xlfn.XLOOKUP(MIS[[#This Row],[TRADING SYMBOL]],[1]Sheet1!$D:$D,[1]Sheet1!$C:$C)</f>
        <v>16</v>
      </c>
      <c r="AE3528">
        <f>MIS[[#This Row],[OrderAverageTradedPrice]]*MIS[[#This Row],[OrderQuantity]]</f>
        <v>1650</v>
      </c>
      <c r="AF3528">
        <f>MIS[[#This Row],[LTP]]*MIS[[#This Row],[OrderQuantity]]</f>
        <v>960</v>
      </c>
      <c r="AG3528">
        <f>IF(MIS[[#This Row],[OrderSide]]="SELL",MIS[[#This Row],[VALUE]]-MIS[[#This Row],[LIVE_VALUE]],MIS[[#This Row],[LIVE_VALUE]]-MIS[[#This Row],[VALUE]])</f>
        <v>-690</v>
      </c>
      <c r="AH3528" t="str" cm="1">
        <f t="array" ref="AH3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8" t="str">
        <f>MIS[[#This Row],[TRADING SYMBOL]]</f>
        <v>SENSEX2552084900CE</v>
      </c>
      <c r="AJ3528" t="str">
        <f>IF(RIGHT(MIS[[#This Row],[Main/Hedge]],4)="MAIN","MAIN","HEDGE")</f>
        <v>HEDGE</v>
      </c>
      <c r="AK3528" t="str" cm="1">
        <f t="array" ref="AK3528">_xlfn._xlws.FILTER(Table4[Column1],ISNUMBER(SEARCH(Table4[Column1],MIS[[#This Row],[OrderUniqueIdentifier]])),"")</f>
        <v>LONGSHORT</v>
      </c>
    </row>
    <row r="3529" spans="1:37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>
        <f>_xlfn.XLOOKUP(MIS[[#This Row],[TRADING SYMBOL]],[1]Sheet1!$D:$D,[1]Sheet1!$C:$C)</f>
        <v>16</v>
      </c>
      <c r="AE3529">
        <f>MIS[[#This Row],[OrderAverageTradedPrice]]*MIS[[#This Row],[OrderQuantity]]</f>
        <v>1650</v>
      </c>
      <c r="AF3529">
        <f>MIS[[#This Row],[LTP]]*MIS[[#This Row],[OrderQuantity]]</f>
        <v>960</v>
      </c>
      <c r="AG3529">
        <f>IF(MIS[[#This Row],[OrderSide]]="SELL",MIS[[#This Row],[VALUE]]-MIS[[#This Row],[LIVE_VALUE]],MIS[[#This Row],[LIVE_VALUE]]-MIS[[#This Row],[VALUE]])</f>
        <v>-690</v>
      </c>
      <c r="AH3529" t="str" cm="1">
        <f t="array" ref="AH3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9" t="str">
        <f>MIS[[#This Row],[TRADING SYMBOL]]</f>
        <v>SENSEX2552084900CE</v>
      </c>
      <c r="AJ3529" t="str">
        <f>IF(RIGHT(MIS[[#This Row],[Main/Hedge]],4)="MAIN","MAIN","HEDGE")</f>
        <v>HEDGE</v>
      </c>
      <c r="AK3529" t="str" cm="1">
        <f t="array" ref="AK3529">_xlfn._xlws.FILTER(Table4[Column1],ISNUMBER(SEARCH(Table4[Column1],MIS[[#This Row],[OrderUniqueIdentifier]])),"")</f>
        <v>LONGSHORT</v>
      </c>
    </row>
    <row r="3530" spans="1:37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>
        <f>_xlfn.XLOOKUP(MIS[[#This Row],[TRADING SYMBOL]],[1]Sheet1!$D:$D,[1]Sheet1!$C:$C)</f>
        <v>16</v>
      </c>
      <c r="AE3530">
        <f>MIS[[#This Row],[OrderAverageTradedPrice]]*MIS[[#This Row],[OrderQuantity]]</f>
        <v>550</v>
      </c>
      <c r="AF3530">
        <f>MIS[[#This Row],[LTP]]*MIS[[#This Row],[OrderQuantity]]</f>
        <v>320</v>
      </c>
      <c r="AG3530">
        <f>IF(MIS[[#This Row],[OrderSide]]="SELL",MIS[[#This Row],[VALUE]]-MIS[[#This Row],[LIVE_VALUE]],MIS[[#This Row],[LIVE_VALUE]]-MIS[[#This Row],[VALUE]])</f>
        <v>-230</v>
      </c>
      <c r="AH3530" t="str" cm="1">
        <f t="array" ref="AH3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0" t="str">
        <f>MIS[[#This Row],[TRADING SYMBOL]]</f>
        <v>SENSEX2552084900CE</v>
      </c>
      <c r="AJ3530" t="str">
        <f>IF(RIGHT(MIS[[#This Row],[Main/Hedge]],4)="MAIN","MAIN","HEDGE")</f>
        <v>HEDGE</v>
      </c>
      <c r="AK3530" t="str" cm="1">
        <f t="array" ref="AK3530">_xlfn._xlws.FILTER(Table4[Column1],ISNUMBER(SEARCH(Table4[Column1],MIS[[#This Row],[OrderUniqueIdentifier]])),"")</f>
        <v>LONGSHORT</v>
      </c>
    </row>
    <row r="3531" spans="1:37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>
        <f>_xlfn.XLOOKUP(MIS[[#This Row],[TRADING SYMBOL]],[1]Sheet1!$D:$D,[1]Sheet1!$C:$C)</f>
        <v>9.25</v>
      </c>
      <c r="AE3531">
        <f>MIS[[#This Row],[OrderAverageTradedPrice]]*MIS[[#This Row],[OrderQuantity]]</f>
        <v>14598.75</v>
      </c>
      <c r="AF3531">
        <f>MIS[[#This Row],[LTP]]*MIS[[#This Row],[OrderQuantity]]</f>
        <v>11793.75</v>
      </c>
      <c r="AG3531">
        <f>IF(MIS[[#This Row],[OrderSide]]="SELL",MIS[[#This Row],[VALUE]]-MIS[[#This Row],[LIVE_VALUE]],MIS[[#This Row],[LIVE_VALUE]]-MIS[[#This Row],[VALUE]])</f>
        <v>-2805</v>
      </c>
      <c r="AH3531" t="str" cm="1">
        <f t="array" ref="AH3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1" t="str">
        <f>MIS[[#This Row],[TRADING SYMBOL]]</f>
        <v>NIFTY2552223750PE</v>
      </c>
      <c r="AJ3531" t="str">
        <f>IF(RIGHT(MIS[[#This Row],[Main/Hedge]],4)="MAIN","MAIN","HEDGE")</f>
        <v>HEDGE</v>
      </c>
      <c r="AK3531" t="str" cm="1">
        <f t="array" ref="AK3531">_xlfn._xlws.FILTER(Table4[Column1],ISNUMBER(SEARCH(Table4[Column1],MIS[[#This Row],[OrderUniqueIdentifier]])),"")</f>
        <v>LONGSHORT</v>
      </c>
    </row>
    <row r="3532" spans="1:37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>
        <f>_xlfn.XLOOKUP(MIS[[#This Row],[TRADING SYMBOL]],[1]Sheet1!$D:$D,[1]Sheet1!$C:$C)</f>
        <v>16</v>
      </c>
      <c r="AE3532">
        <f>MIS[[#This Row],[OrderAverageTradedPrice]]*MIS[[#This Row],[OrderQuantity]]</f>
        <v>13717</v>
      </c>
      <c r="AF3532">
        <f>MIS[[#This Row],[LTP]]*MIS[[#This Row],[OrderQuantity]]</f>
        <v>8000</v>
      </c>
      <c r="AG3532">
        <f>IF(MIS[[#This Row],[OrderSide]]="SELL",MIS[[#This Row],[VALUE]]-MIS[[#This Row],[LIVE_VALUE]],MIS[[#This Row],[LIVE_VALUE]]-MIS[[#This Row],[VALUE]])</f>
        <v>-5717</v>
      </c>
      <c r="AH3532" t="str" cm="1">
        <f t="array" ref="AH3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2" t="str">
        <f>MIS[[#This Row],[TRADING SYMBOL]]</f>
        <v>SENSEX2552084900CE</v>
      </c>
      <c r="AJ3532" t="str">
        <f>IF(RIGHT(MIS[[#This Row],[Main/Hedge]],4)="MAIN","MAIN","HEDGE")</f>
        <v>HEDGE</v>
      </c>
      <c r="AK3532" t="str" cm="1">
        <f t="array" ref="AK3532">_xlfn._xlws.FILTER(Table4[Column1],ISNUMBER(SEARCH(Table4[Column1],MIS[[#This Row],[OrderUniqueIdentifier]])),"")</f>
        <v>LONGSHORT</v>
      </c>
    </row>
    <row r="3533" spans="1:37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>
        <f>_xlfn.XLOOKUP(MIS[[#This Row],[TRADING SYMBOL]],[1]Sheet1!$D:$D,[1]Sheet1!$C:$C)</f>
        <v>16</v>
      </c>
      <c r="AE3533">
        <f>MIS[[#This Row],[OrderAverageTradedPrice]]*MIS[[#This Row],[OrderQuantity]]</f>
        <v>536</v>
      </c>
      <c r="AF3533">
        <f>MIS[[#This Row],[LTP]]*MIS[[#This Row],[OrderQuantity]]</f>
        <v>320</v>
      </c>
      <c r="AG3533">
        <f>IF(MIS[[#This Row],[OrderSide]]="SELL",MIS[[#This Row],[VALUE]]-MIS[[#This Row],[LIVE_VALUE]],MIS[[#This Row],[LIVE_VALUE]]-MIS[[#This Row],[VALUE]])</f>
        <v>-216</v>
      </c>
      <c r="AH3533" t="str" cm="1">
        <f t="array" ref="AH3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3" t="str">
        <f>MIS[[#This Row],[TRADING SYMBOL]]</f>
        <v>SENSEX2552084900CE</v>
      </c>
      <c r="AJ3533" t="str">
        <f>IF(RIGHT(MIS[[#This Row],[Main/Hedge]],4)="MAIN","MAIN","HEDGE")</f>
        <v>HEDGE</v>
      </c>
      <c r="AK3533" t="str" cm="1">
        <f t="array" ref="AK3533">_xlfn._xlws.FILTER(Table4[Column1],ISNUMBER(SEARCH(Table4[Column1],MIS[[#This Row],[OrderUniqueIdentifier]])),"")</f>
        <v>LONGSHORT</v>
      </c>
    </row>
    <row r="3534" spans="1:37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>
        <f>_xlfn.XLOOKUP(MIS[[#This Row],[TRADING SYMBOL]],[1]Sheet1!$D:$D,[1]Sheet1!$C:$C)</f>
        <v>9.25</v>
      </c>
      <c r="AE3534">
        <f>MIS[[#This Row],[OrderAverageTradedPrice]]*MIS[[#This Row],[OrderQuantity]]</f>
        <v>862.5</v>
      </c>
      <c r="AF3534">
        <f>MIS[[#This Row],[LTP]]*MIS[[#This Row],[OrderQuantity]]</f>
        <v>693.75</v>
      </c>
      <c r="AG3534">
        <f>IF(MIS[[#This Row],[OrderSide]]="SELL",MIS[[#This Row],[VALUE]]-MIS[[#This Row],[LIVE_VALUE]],MIS[[#This Row],[LIVE_VALUE]]-MIS[[#This Row],[VALUE]])</f>
        <v>-168.75</v>
      </c>
      <c r="AH3534" t="str" cm="1">
        <f t="array" ref="AH3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4" t="str">
        <f>MIS[[#This Row],[TRADING SYMBOL]]</f>
        <v>NIFTY2552223750PE</v>
      </c>
      <c r="AJ3534" t="str">
        <f>IF(RIGHT(MIS[[#This Row],[Main/Hedge]],4)="MAIN","MAIN","HEDGE")</f>
        <v>HEDGE</v>
      </c>
      <c r="AK3534" t="str" cm="1">
        <f t="array" ref="AK3534">_xlfn._xlws.FILTER(Table4[Column1],ISNUMBER(SEARCH(Table4[Column1],MIS[[#This Row],[OrderUniqueIdentifier]])),"")</f>
        <v>LONGSHORT</v>
      </c>
    </row>
    <row r="3535" spans="1:37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>
        <f>_xlfn.XLOOKUP(MIS[[#This Row],[TRADING SYMBOL]],[1]Sheet1!$D:$D,[1]Sheet1!$C:$C)</f>
        <v>9.25</v>
      </c>
      <c r="AE3535">
        <f>MIS[[#This Row],[OrderAverageTradedPrice]]*MIS[[#This Row],[OrderQuantity]]</f>
        <v>862.5</v>
      </c>
      <c r="AF3535">
        <f>MIS[[#This Row],[LTP]]*MIS[[#This Row],[OrderQuantity]]</f>
        <v>693.75</v>
      </c>
      <c r="AG3535">
        <f>IF(MIS[[#This Row],[OrderSide]]="SELL",MIS[[#This Row],[VALUE]]-MIS[[#This Row],[LIVE_VALUE]],MIS[[#This Row],[LIVE_VALUE]]-MIS[[#This Row],[VALUE]])</f>
        <v>-168.75</v>
      </c>
      <c r="AH3535" t="str" cm="1">
        <f t="array" ref="AH3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5" t="str">
        <f>MIS[[#This Row],[TRADING SYMBOL]]</f>
        <v>NIFTY2552223750PE</v>
      </c>
      <c r="AJ3535" t="str">
        <f>IF(RIGHT(MIS[[#This Row],[Main/Hedge]],4)="MAIN","MAIN","HEDGE")</f>
        <v>HEDGE</v>
      </c>
      <c r="AK3535" t="str" cm="1">
        <f t="array" ref="AK3535">_xlfn._xlws.FILTER(Table4[Column1],ISNUMBER(SEARCH(Table4[Column1],MIS[[#This Row],[OrderUniqueIdentifier]])),"")</f>
        <v>LONGSHORT</v>
      </c>
    </row>
    <row r="3536" spans="1:37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>
        <f>_xlfn.XLOOKUP(MIS[[#This Row],[TRADING SYMBOL]],[1]Sheet1!$D:$D,[1]Sheet1!$C:$C)</f>
        <v>9.25</v>
      </c>
      <c r="AE3536">
        <f>MIS[[#This Row],[OrderAverageTradedPrice]]*MIS[[#This Row],[OrderQuantity]]</f>
        <v>862.5</v>
      </c>
      <c r="AF3536">
        <f>MIS[[#This Row],[LTP]]*MIS[[#This Row],[OrderQuantity]]</f>
        <v>693.75</v>
      </c>
      <c r="AG3536">
        <f>IF(MIS[[#This Row],[OrderSide]]="SELL",MIS[[#This Row],[VALUE]]-MIS[[#This Row],[LIVE_VALUE]],MIS[[#This Row],[LIVE_VALUE]]-MIS[[#This Row],[VALUE]])</f>
        <v>-168.75</v>
      </c>
      <c r="AH3536" t="str" cm="1">
        <f t="array" ref="AH3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6" t="str">
        <f>MIS[[#This Row],[TRADING SYMBOL]]</f>
        <v>NIFTY2552223750PE</v>
      </c>
      <c r="AJ3536" t="str">
        <f>IF(RIGHT(MIS[[#This Row],[Main/Hedge]],4)="MAIN","MAIN","HEDGE")</f>
        <v>HEDGE</v>
      </c>
      <c r="AK3536" t="str" cm="1">
        <f t="array" ref="AK3536">_xlfn._xlws.FILTER(Table4[Column1],ISNUMBER(SEARCH(Table4[Column1],MIS[[#This Row],[OrderUniqueIdentifier]])),"")</f>
        <v>LONGSHORT</v>
      </c>
    </row>
    <row r="3537" spans="1:37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>
        <f>_xlfn.XLOOKUP(MIS[[#This Row],[TRADING SYMBOL]],[1]Sheet1!$D:$D,[1]Sheet1!$C:$C)</f>
        <v>9.25</v>
      </c>
      <c r="AE3537">
        <f>MIS[[#This Row],[OrderAverageTradedPrice]]*MIS[[#This Row],[OrderQuantity]]</f>
        <v>862.5</v>
      </c>
      <c r="AF3537">
        <f>MIS[[#This Row],[LTP]]*MIS[[#This Row],[OrderQuantity]]</f>
        <v>693.75</v>
      </c>
      <c r="AG3537">
        <f>IF(MIS[[#This Row],[OrderSide]]="SELL",MIS[[#This Row],[VALUE]]-MIS[[#This Row],[LIVE_VALUE]],MIS[[#This Row],[LIVE_VALUE]]-MIS[[#This Row],[VALUE]])</f>
        <v>-168.75</v>
      </c>
      <c r="AH3537" t="str" cm="1">
        <f t="array" ref="AH3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7" t="str">
        <f>MIS[[#This Row],[TRADING SYMBOL]]</f>
        <v>NIFTY2552223750PE</v>
      </c>
      <c r="AJ3537" t="str">
        <f>IF(RIGHT(MIS[[#This Row],[Main/Hedge]],4)="MAIN","MAIN","HEDGE")</f>
        <v>HEDGE</v>
      </c>
      <c r="AK3537" t="str" cm="1">
        <f t="array" ref="AK3537">_xlfn._xlws.FILTER(Table4[Column1],ISNUMBER(SEARCH(Table4[Column1],MIS[[#This Row],[OrderUniqueIdentifier]])),"")</f>
        <v>LONGSHORT</v>
      </c>
    </row>
    <row r="3538" spans="1:37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>
        <f>_xlfn.XLOOKUP(MIS[[#This Row],[TRADING SYMBOL]],[1]Sheet1!$D:$D,[1]Sheet1!$C:$C)</f>
        <v>9.25</v>
      </c>
      <c r="AE3538">
        <f>MIS[[#This Row],[OrderAverageTradedPrice]]*MIS[[#This Row],[OrderQuantity]]</f>
        <v>3450</v>
      </c>
      <c r="AF3538">
        <f>MIS[[#This Row],[LTP]]*MIS[[#This Row],[OrderQuantity]]</f>
        <v>2775</v>
      </c>
      <c r="AG3538">
        <f>IF(MIS[[#This Row],[OrderSide]]="SELL",MIS[[#This Row],[VALUE]]-MIS[[#This Row],[LIVE_VALUE]],MIS[[#This Row],[LIVE_VALUE]]-MIS[[#This Row],[VALUE]])</f>
        <v>-675</v>
      </c>
      <c r="AH3538" t="str" cm="1">
        <f t="array" ref="AH3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8" t="str">
        <f>MIS[[#This Row],[TRADING SYMBOL]]</f>
        <v>NIFTY2552223750PE</v>
      </c>
      <c r="AJ3538" t="str">
        <f>IF(RIGHT(MIS[[#This Row],[Main/Hedge]],4)="MAIN","MAIN","HEDGE")</f>
        <v>HEDGE</v>
      </c>
      <c r="AK3538" t="str" cm="1">
        <f t="array" ref="AK3538">_xlfn._xlws.FILTER(Table4[Column1],ISNUMBER(SEARCH(Table4[Column1],MIS[[#This Row],[OrderUniqueIdentifier]])),"")</f>
        <v>LONGSHORT</v>
      </c>
    </row>
    <row r="3539" spans="1:37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>
        <f>_xlfn.XLOOKUP(MIS[[#This Row],[TRADING SYMBOL]],[1]Sheet1!$D:$D,[1]Sheet1!$C:$C)</f>
        <v>9.25</v>
      </c>
      <c r="AE3539">
        <f>MIS[[#This Row],[OrderAverageTradedPrice]]*MIS[[#This Row],[OrderQuantity]]</f>
        <v>1725</v>
      </c>
      <c r="AF3539">
        <f>MIS[[#This Row],[LTP]]*MIS[[#This Row],[OrderQuantity]]</f>
        <v>1387.5</v>
      </c>
      <c r="AG3539">
        <f>IF(MIS[[#This Row],[OrderSide]]="SELL",MIS[[#This Row],[VALUE]]-MIS[[#This Row],[LIVE_VALUE]],MIS[[#This Row],[LIVE_VALUE]]-MIS[[#This Row],[VALUE]])</f>
        <v>-337.5</v>
      </c>
      <c r="AH3539" t="str" cm="1">
        <f t="array" ref="AH3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9" t="str">
        <f>MIS[[#This Row],[TRADING SYMBOL]]</f>
        <v>NIFTY2552223750PE</v>
      </c>
      <c r="AJ3539" t="str">
        <f>IF(RIGHT(MIS[[#This Row],[Main/Hedge]],4)="MAIN","MAIN","HEDGE")</f>
        <v>HEDGE</v>
      </c>
      <c r="AK3539" t="str" cm="1">
        <f t="array" ref="AK3539">_xlfn._xlws.FILTER(Table4[Column1],ISNUMBER(SEARCH(Table4[Column1],MIS[[#This Row],[OrderUniqueIdentifier]])),"")</f>
        <v>LONGSHORT</v>
      </c>
    </row>
    <row r="3540" spans="1:37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>
        <f>_xlfn.XLOOKUP(MIS[[#This Row],[TRADING SYMBOL]],[1]Sheet1!$D:$D,[1]Sheet1!$C:$C)</f>
        <v>9.25</v>
      </c>
      <c r="AE3540">
        <f>MIS[[#This Row],[OrderAverageTradedPrice]]*MIS[[#This Row],[OrderQuantity]]</f>
        <v>862.5</v>
      </c>
      <c r="AF3540">
        <f>MIS[[#This Row],[LTP]]*MIS[[#This Row],[OrderQuantity]]</f>
        <v>693.75</v>
      </c>
      <c r="AG3540">
        <f>IF(MIS[[#This Row],[OrderSide]]="SELL",MIS[[#This Row],[VALUE]]-MIS[[#This Row],[LIVE_VALUE]],MIS[[#This Row],[LIVE_VALUE]]-MIS[[#This Row],[VALUE]])</f>
        <v>-168.75</v>
      </c>
      <c r="AH3540" t="str" cm="1">
        <f t="array" ref="AH3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0" t="str">
        <f>MIS[[#This Row],[TRADING SYMBOL]]</f>
        <v>NIFTY2552223750PE</v>
      </c>
      <c r="AJ3540" t="str">
        <f>IF(RIGHT(MIS[[#This Row],[Main/Hedge]],4)="MAIN","MAIN","HEDGE")</f>
        <v>HEDGE</v>
      </c>
      <c r="AK3540" t="str" cm="1">
        <f t="array" ref="AK3540">_xlfn._xlws.FILTER(Table4[Column1],ISNUMBER(SEARCH(Table4[Column1],MIS[[#This Row],[OrderUniqueIdentifier]])),"")</f>
        <v>LONGSHORT</v>
      </c>
    </row>
    <row r="3541" spans="1:37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>
        <f>_xlfn.XLOOKUP(MIS[[#This Row],[TRADING SYMBOL]],[1]Sheet1!$D:$D,[1]Sheet1!$C:$C)</f>
        <v>16</v>
      </c>
      <c r="AE3541">
        <f>MIS[[#This Row],[OrderAverageTradedPrice]]*MIS[[#This Row],[OrderQuantity]]</f>
        <v>1072</v>
      </c>
      <c r="AF3541">
        <f>MIS[[#This Row],[LTP]]*MIS[[#This Row],[OrderQuantity]]</f>
        <v>640</v>
      </c>
      <c r="AG3541">
        <f>IF(MIS[[#This Row],[OrderSide]]="SELL",MIS[[#This Row],[VALUE]]-MIS[[#This Row],[LIVE_VALUE]],MIS[[#This Row],[LIVE_VALUE]]-MIS[[#This Row],[VALUE]])</f>
        <v>-432</v>
      </c>
      <c r="AH3541" t="str" cm="1">
        <f t="array" ref="AH3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1" t="str">
        <f>MIS[[#This Row],[TRADING SYMBOL]]</f>
        <v>SENSEX2552084900CE</v>
      </c>
      <c r="AJ3541" t="str">
        <f>IF(RIGHT(MIS[[#This Row],[Main/Hedge]],4)="MAIN","MAIN","HEDGE")</f>
        <v>HEDGE</v>
      </c>
      <c r="AK3541" t="str" cm="1">
        <f t="array" ref="AK3541">_xlfn._xlws.FILTER(Table4[Column1],ISNUMBER(SEARCH(Table4[Column1],MIS[[#This Row],[OrderUniqueIdentifier]])),"")</f>
        <v>LONGSHORT</v>
      </c>
    </row>
    <row r="3542" spans="1:37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>
        <f>_xlfn.XLOOKUP(MIS[[#This Row],[TRADING SYMBOL]],[1]Sheet1!$D:$D,[1]Sheet1!$C:$C)</f>
        <v>9.25</v>
      </c>
      <c r="AE3542">
        <f>MIS[[#This Row],[OrderAverageTradedPrice]]*MIS[[#This Row],[OrderQuantity]]</f>
        <v>2587.5</v>
      </c>
      <c r="AF3542">
        <f>MIS[[#This Row],[LTP]]*MIS[[#This Row],[OrderQuantity]]</f>
        <v>2081.25</v>
      </c>
      <c r="AG3542">
        <f>IF(MIS[[#This Row],[OrderSide]]="SELL",MIS[[#This Row],[VALUE]]-MIS[[#This Row],[LIVE_VALUE]],MIS[[#This Row],[LIVE_VALUE]]-MIS[[#This Row],[VALUE]])</f>
        <v>-506.25</v>
      </c>
      <c r="AH3542" t="str" cm="1">
        <f t="array" ref="AH3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2" t="str">
        <f>MIS[[#This Row],[TRADING SYMBOL]]</f>
        <v>NIFTY2552223750PE</v>
      </c>
      <c r="AJ3542" t="str">
        <f>IF(RIGHT(MIS[[#This Row],[Main/Hedge]],4)="MAIN","MAIN","HEDGE")</f>
        <v>HEDGE</v>
      </c>
      <c r="AK3542" t="str" cm="1">
        <f t="array" ref="AK3542">_xlfn._xlws.FILTER(Table4[Column1],ISNUMBER(SEARCH(Table4[Column1],MIS[[#This Row],[OrderUniqueIdentifier]])),"")</f>
        <v>LONGSHORT</v>
      </c>
    </row>
    <row r="3543" spans="1:37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>
        <f>_xlfn.XLOOKUP(MIS[[#This Row],[TRADING SYMBOL]],[1]Sheet1!$D:$D,[1]Sheet1!$C:$C)</f>
        <v>9.25</v>
      </c>
      <c r="AE3543">
        <f>MIS[[#This Row],[OrderAverageTradedPrice]]*MIS[[#This Row],[OrderQuantity]]</f>
        <v>862.5</v>
      </c>
      <c r="AF3543">
        <f>MIS[[#This Row],[LTP]]*MIS[[#This Row],[OrderQuantity]]</f>
        <v>693.75</v>
      </c>
      <c r="AG3543">
        <f>IF(MIS[[#This Row],[OrderSide]]="SELL",MIS[[#This Row],[VALUE]]-MIS[[#This Row],[LIVE_VALUE]],MIS[[#This Row],[LIVE_VALUE]]-MIS[[#This Row],[VALUE]])</f>
        <v>-168.75</v>
      </c>
      <c r="AH3543" t="str" cm="1">
        <f t="array" ref="AH3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3" t="str">
        <f>MIS[[#This Row],[TRADING SYMBOL]]</f>
        <v>NIFTY2552223750PE</v>
      </c>
      <c r="AJ3543" t="str">
        <f>IF(RIGHT(MIS[[#This Row],[Main/Hedge]],4)="MAIN","MAIN","HEDGE")</f>
        <v>HEDGE</v>
      </c>
      <c r="AK3543" t="str" cm="1">
        <f t="array" ref="AK3543">_xlfn._xlws.FILTER(Table4[Column1],ISNUMBER(SEARCH(Table4[Column1],MIS[[#This Row],[OrderUniqueIdentifier]])),"")</f>
        <v>LONGSHORT</v>
      </c>
    </row>
    <row r="3544" spans="1:37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>
        <f>_xlfn.XLOOKUP(MIS[[#This Row],[TRADING SYMBOL]],[1]Sheet1!$D:$D,[1]Sheet1!$C:$C)</f>
        <v>16</v>
      </c>
      <c r="AE3544">
        <f>MIS[[#This Row],[OrderAverageTradedPrice]]*MIS[[#This Row],[OrderQuantity]]</f>
        <v>1074</v>
      </c>
      <c r="AF3544">
        <f>MIS[[#This Row],[LTP]]*MIS[[#This Row],[OrderQuantity]]</f>
        <v>640</v>
      </c>
      <c r="AG3544">
        <f>IF(MIS[[#This Row],[OrderSide]]="SELL",MIS[[#This Row],[VALUE]]-MIS[[#This Row],[LIVE_VALUE]],MIS[[#This Row],[LIVE_VALUE]]-MIS[[#This Row],[VALUE]])</f>
        <v>-434</v>
      </c>
      <c r="AH3544" t="str" cm="1">
        <f t="array" ref="AH3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4" t="str">
        <f>MIS[[#This Row],[TRADING SYMBOL]]</f>
        <v>SENSEX2552084900CE</v>
      </c>
      <c r="AJ3544" t="str">
        <f>IF(RIGHT(MIS[[#This Row],[Main/Hedge]],4)="MAIN","MAIN","HEDGE")</f>
        <v>HEDGE</v>
      </c>
      <c r="AK3544" t="str" cm="1">
        <f t="array" ref="AK3544">_xlfn._xlws.FILTER(Table4[Column1],ISNUMBER(SEARCH(Table4[Column1],MIS[[#This Row],[OrderUniqueIdentifier]])),"")</f>
        <v>LONGSHORT</v>
      </c>
    </row>
    <row r="3545" spans="1:37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>
        <f>_xlfn.XLOOKUP(MIS[[#This Row],[TRADING SYMBOL]],[1]Sheet1!$D:$D,[1]Sheet1!$C:$C)</f>
        <v>9.25</v>
      </c>
      <c r="AE3545">
        <f>MIS[[#This Row],[OrderAverageTradedPrice]]*MIS[[#This Row],[OrderQuantity]]</f>
        <v>2587.5</v>
      </c>
      <c r="AF3545">
        <f>MIS[[#This Row],[LTP]]*MIS[[#This Row],[OrderQuantity]]</f>
        <v>2081.25</v>
      </c>
      <c r="AG3545">
        <f>IF(MIS[[#This Row],[OrderSide]]="SELL",MIS[[#This Row],[VALUE]]-MIS[[#This Row],[LIVE_VALUE]],MIS[[#This Row],[LIVE_VALUE]]-MIS[[#This Row],[VALUE]])</f>
        <v>-506.25</v>
      </c>
      <c r="AH3545" t="str" cm="1">
        <f t="array" ref="AH3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5" t="str">
        <f>MIS[[#This Row],[TRADING SYMBOL]]</f>
        <v>NIFTY2552223750PE</v>
      </c>
      <c r="AJ3545" t="str">
        <f>IF(RIGHT(MIS[[#This Row],[Main/Hedge]],4)="MAIN","MAIN","HEDGE")</f>
        <v>HEDGE</v>
      </c>
      <c r="AK3545" t="str" cm="1">
        <f t="array" ref="AK3545">_xlfn._xlws.FILTER(Table4[Column1],ISNUMBER(SEARCH(Table4[Column1],MIS[[#This Row],[OrderUniqueIdentifier]])),"")</f>
        <v>LONGSHORT</v>
      </c>
    </row>
    <row r="3546" spans="1:37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>
        <f>_xlfn.XLOOKUP(MIS[[#This Row],[TRADING SYMBOL]],[1]Sheet1!$D:$D,[1]Sheet1!$C:$C)</f>
        <v>16</v>
      </c>
      <c r="AE3546">
        <f>MIS[[#This Row],[OrderAverageTradedPrice]]*MIS[[#This Row],[OrderQuantity]]</f>
        <v>2680</v>
      </c>
      <c r="AF3546">
        <f>MIS[[#This Row],[LTP]]*MIS[[#This Row],[OrderQuantity]]</f>
        <v>1600</v>
      </c>
      <c r="AG3546">
        <f>IF(MIS[[#This Row],[OrderSide]]="SELL",MIS[[#This Row],[VALUE]]-MIS[[#This Row],[LIVE_VALUE]],MIS[[#This Row],[LIVE_VALUE]]-MIS[[#This Row],[VALUE]])</f>
        <v>-1080</v>
      </c>
      <c r="AH3546" t="str" cm="1">
        <f t="array" ref="AH3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6" t="str">
        <f>MIS[[#This Row],[TRADING SYMBOL]]</f>
        <v>SENSEX2552084900CE</v>
      </c>
      <c r="AJ3546" t="str">
        <f>IF(RIGHT(MIS[[#This Row],[Main/Hedge]],4)="MAIN","MAIN","HEDGE")</f>
        <v>HEDGE</v>
      </c>
      <c r="AK3546" t="str" cm="1">
        <f t="array" ref="AK3546">_xlfn._xlws.FILTER(Table4[Column1],ISNUMBER(SEARCH(Table4[Column1],MIS[[#This Row],[OrderUniqueIdentifier]])),"")</f>
        <v>LONGSHORT</v>
      </c>
    </row>
    <row r="3547" spans="1:37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>
        <f>_xlfn.XLOOKUP(MIS[[#This Row],[TRADING SYMBOL]],[1]Sheet1!$D:$D,[1]Sheet1!$C:$C)</f>
        <v>9.25</v>
      </c>
      <c r="AE3547">
        <f>MIS[[#This Row],[OrderAverageTradedPrice]]*MIS[[#This Row],[OrderQuantity]]</f>
        <v>862.5</v>
      </c>
      <c r="AF3547">
        <f>MIS[[#This Row],[LTP]]*MIS[[#This Row],[OrderQuantity]]</f>
        <v>693.75</v>
      </c>
      <c r="AG3547">
        <f>IF(MIS[[#This Row],[OrderSide]]="SELL",MIS[[#This Row],[VALUE]]-MIS[[#This Row],[LIVE_VALUE]],MIS[[#This Row],[LIVE_VALUE]]-MIS[[#This Row],[VALUE]])</f>
        <v>-168.75</v>
      </c>
      <c r="AH3547" t="str" cm="1">
        <f t="array" ref="AH3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7" t="str">
        <f>MIS[[#This Row],[TRADING SYMBOL]]</f>
        <v>NIFTY2552223750PE</v>
      </c>
      <c r="AJ3547" t="str">
        <f>IF(RIGHT(MIS[[#This Row],[Main/Hedge]],4)="MAIN","MAIN","HEDGE")</f>
        <v>HEDGE</v>
      </c>
      <c r="AK3547" t="str" cm="1">
        <f t="array" ref="AK3547">_xlfn._xlws.FILTER(Table4[Column1],ISNUMBER(SEARCH(Table4[Column1],MIS[[#This Row],[OrderUniqueIdentifier]])),"")</f>
        <v>LONGSHORT</v>
      </c>
    </row>
    <row r="3548" spans="1:37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>
        <f>_xlfn.XLOOKUP(MIS[[#This Row],[TRADING SYMBOL]],[1]Sheet1!$D:$D,[1]Sheet1!$C:$C)</f>
        <v>16</v>
      </c>
      <c r="AE3548">
        <f>MIS[[#This Row],[OrderAverageTradedPrice]]*MIS[[#This Row],[OrderQuantity]]</f>
        <v>539</v>
      </c>
      <c r="AF3548">
        <f>MIS[[#This Row],[LTP]]*MIS[[#This Row],[OrderQuantity]]</f>
        <v>320</v>
      </c>
      <c r="AG3548">
        <f>IF(MIS[[#This Row],[OrderSide]]="SELL",MIS[[#This Row],[VALUE]]-MIS[[#This Row],[LIVE_VALUE]],MIS[[#This Row],[LIVE_VALUE]]-MIS[[#This Row],[VALUE]])</f>
        <v>-219</v>
      </c>
      <c r="AH3548" t="str" cm="1">
        <f t="array" ref="AH3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8" t="str">
        <f>MIS[[#This Row],[TRADING SYMBOL]]</f>
        <v>SENSEX2552084900CE</v>
      </c>
      <c r="AJ3548" t="str">
        <f>IF(RIGHT(MIS[[#This Row],[Main/Hedge]],4)="MAIN","MAIN","HEDGE")</f>
        <v>HEDGE</v>
      </c>
      <c r="AK3548" t="str" cm="1">
        <f t="array" ref="AK3548">_xlfn._xlws.FILTER(Table4[Column1],ISNUMBER(SEARCH(Table4[Column1],MIS[[#This Row],[OrderUniqueIdentifier]])),"")</f>
        <v>LONGSHORT</v>
      </c>
    </row>
    <row r="3549" spans="1:37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>
        <f>_xlfn.XLOOKUP(MIS[[#This Row],[TRADING SYMBOL]],[1]Sheet1!$D:$D,[1]Sheet1!$C:$C)</f>
        <v>9.25</v>
      </c>
      <c r="AE3549">
        <f>MIS[[#This Row],[OrderAverageTradedPrice]]*MIS[[#This Row],[OrderQuantity]]</f>
        <v>3450</v>
      </c>
      <c r="AF3549">
        <f>MIS[[#This Row],[LTP]]*MIS[[#This Row],[OrderQuantity]]</f>
        <v>2775</v>
      </c>
      <c r="AG3549">
        <f>IF(MIS[[#This Row],[OrderSide]]="SELL",MIS[[#This Row],[VALUE]]-MIS[[#This Row],[LIVE_VALUE]],MIS[[#This Row],[LIVE_VALUE]]-MIS[[#This Row],[VALUE]])</f>
        <v>-675</v>
      </c>
      <c r="AH3549" t="str" cm="1">
        <f t="array" ref="AH3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9" t="str">
        <f>MIS[[#This Row],[TRADING SYMBOL]]</f>
        <v>NIFTY2552223750PE</v>
      </c>
      <c r="AJ3549" t="str">
        <f>IF(RIGHT(MIS[[#This Row],[Main/Hedge]],4)="MAIN","MAIN","HEDGE")</f>
        <v>HEDGE</v>
      </c>
      <c r="AK3549" t="str" cm="1">
        <f t="array" ref="AK3549">_xlfn._xlws.FILTER(Table4[Column1],ISNUMBER(SEARCH(Table4[Column1],MIS[[#This Row],[OrderUniqueIdentifier]])),"")</f>
        <v>LONGSHORT</v>
      </c>
    </row>
    <row r="3550" spans="1:37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>
        <f>_xlfn.XLOOKUP(MIS[[#This Row],[TRADING SYMBOL]],[1]Sheet1!$D:$D,[1]Sheet1!$C:$C)</f>
        <v>16</v>
      </c>
      <c r="AE3550">
        <f>MIS[[#This Row],[OrderAverageTradedPrice]]*MIS[[#This Row],[OrderQuantity]]</f>
        <v>538</v>
      </c>
      <c r="AF3550">
        <f>MIS[[#This Row],[LTP]]*MIS[[#This Row],[OrderQuantity]]</f>
        <v>320</v>
      </c>
      <c r="AG3550">
        <f>IF(MIS[[#This Row],[OrderSide]]="SELL",MIS[[#This Row],[VALUE]]-MIS[[#This Row],[LIVE_VALUE]],MIS[[#This Row],[LIVE_VALUE]]-MIS[[#This Row],[VALUE]])</f>
        <v>-218</v>
      </c>
      <c r="AH3550" t="str" cm="1">
        <f t="array" ref="AH3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0" t="str">
        <f>MIS[[#This Row],[TRADING SYMBOL]]</f>
        <v>SENSEX2552084900CE</v>
      </c>
      <c r="AJ3550" t="str">
        <f>IF(RIGHT(MIS[[#This Row],[Main/Hedge]],4)="MAIN","MAIN","HEDGE")</f>
        <v>HEDGE</v>
      </c>
      <c r="AK3550" t="str" cm="1">
        <f t="array" ref="AK3550">_xlfn._xlws.FILTER(Table4[Column1],ISNUMBER(SEARCH(Table4[Column1],MIS[[#This Row],[OrderUniqueIdentifier]])),"")</f>
        <v>LONGSHORT</v>
      </c>
    </row>
    <row r="3551" spans="1:37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>
        <f>_xlfn.XLOOKUP(MIS[[#This Row],[TRADING SYMBOL]],[1]Sheet1!$D:$D,[1]Sheet1!$C:$C)</f>
        <v>9.25</v>
      </c>
      <c r="AE3551">
        <f>MIS[[#This Row],[OrderAverageTradedPrice]]*MIS[[#This Row],[OrderQuantity]]</f>
        <v>2576.25</v>
      </c>
      <c r="AF3551">
        <f>MIS[[#This Row],[LTP]]*MIS[[#This Row],[OrderQuantity]]</f>
        <v>2081.25</v>
      </c>
      <c r="AG3551">
        <f>IF(MIS[[#This Row],[OrderSide]]="SELL",MIS[[#This Row],[VALUE]]-MIS[[#This Row],[LIVE_VALUE]],MIS[[#This Row],[LIVE_VALUE]]-MIS[[#This Row],[VALUE]])</f>
        <v>-495</v>
      </c>
      <c r="AH3551" t="str" cm="1">
        <f t="array" ref="AH3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1" t="str">
        <f>MIS[[#This Row],[TRADING SYMBOL]]</f>
        <v>NIFTY2552223750PE</v>
      </c>
      <c r="AJ3551" t="str">
        <f>IF(RIGHT(MIS[[#This Row],[Main/Hedge]],4)="MAIN","MAIN","HEDGE")</f>
        <v>HEDGE</v>
      </c>
      <c r="AK3551" t="str" cm="1">
        <f t="array" ref="AK3551">_xlfn._xlws.FILTER(Table4[Column1],ISNUMBER(SEARCH(Table4[Column1],MIS[[#This Row],[OrderUniqueIdentifier]])),"")</f>
        <v>LONGSHORT</v>
      </c>
    </row>
    <row r="3552" spans="1:37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>
        <f>_xlfn.XLOOKUP(MIS[[#This Row],[TRADING SYMBOL]],[1]Sheet1!$D:$D,[1]Sheet1!$C:$C)</f>
        <v>16</v>
      </c>
      <c r="AE3552">
        <f>MIS[[#This Row],[OrderAverageTradedPrice]]*MIS[[#This Row],[OrderQuantity]]</f>
        <v>2149</v>
      </c>
      <c r="AF3552">
        <f>MIS[[#This Row],[LTP]]*MIS[[#This Row],[OrderQuantity]]</f>
        <v>1280</v>
      </c>
      <c r="AG3552">
        <f>IF(MIS[[#This Row],[OrderSide]]="SELL",MIS[[#This Row],[VALUE]]-MIS[[#This Row],[LIVE_VALUE]],MIS[[#This Row],[LIVE_VALUE]]-MIS[[#This Row],[VALUE]])</f>
        <v>-869</v>
      </c>
      <c r="AH3552" t="str" cm="1">
        <f t="array" ref="AH3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2" t="str">
        <f>MIS[[#This Row],[TRADING SYMBOL]]</f>
        <v>SENSEX2552084900CE</v>
      </c>
      <c r="AJ3552" t="str">
        <f>IF(RIGHT(MIS[[#This Row],[Main/Hedge]],4)="MAIN","MAIN","HEDGE")</f>
        <v>HEDGE</v>
      </c>
      <c r="AK3552" t="str" cm="1">
        <f t="array" ref="AK3552">_xlfn._xlws.FILTER(Table4[Column1],ISNUMBER(SEARCH(Table4[Column1],MIS[[#This Row],[OrderUniqueIdentifier]])),"")</f>
        <v>LONGSHORT</v>
      </c>
    </row>
    <row r="3553" spans="1:37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>
        <f>_xlfn.XLOOKUP(MIS[[#This Row],[TRADING SYMBOL]],[1]Sheet1!$D:$D,[1]Sheet1!$C:$C)</f>
        <v>16</v>
      </c>
      <c r="AE3553">
        <f>MIS[[#This Row],[OrderAverageTradedPrice]]*MIS[[#This Row],[OrderQuantity]]</f>
        <v>1080</v>
      </c>
      <c r="AF3553">
        <f>MIS[[#This Row],[LTP]]*MIS[[#This Row],[OrderQuantity]]</f>
        <v>640</v>
      </c>
      <c r="AG3553">
        <f>IF(MIS[[#This Row],[OrderSide]]="SELL",MIS[[#This Row],[VALUE]]-MIS[[#This Row],[LIVE_VALUE]],MIS[[#This Row],[LIVE_VALUE]]-MIS[[#This Row],[VALUE]])</f>
        <v>-440</v>
      </c>
      <c r="AH3553" t="str" cm="1">
        <f t="array" ref="AH3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3" t="str">
        <f>MIS[[#This Row],[TRADING SYMBOL]]</f>
        <v>SENSEX2552084900CE</v>
      </c>
      <c r="AJ3553" t="str">
        <f>IF(RIGHT(MIS[[#This Row],[Main/Hedge]],4)="MAIN","MAIN","HEDGE")</f>
        <v>HEDGE</v>
      </c>
      <c r="AK3553" t="str" cm="1">
        <f t="array" ref="AK3553">_xlfn._xlws.FILTER(Table4[Column1],ISNUMBER(SEARCH(Table4[Column1],MIS[[#This Row],[OrderUniqueIdentifier]])),"")</f>
        <v>LONGSHORT</v>
      </c>
    </row>
    <row r="3554" spans="1:37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>
        <f>_xlfn.XLOOKUP(MIS[[#This Row],[TRADING SYMBOL]],[1]Sheet1!$D:$D,[1]Sheet1!$C:$C)</f>
        <v>9.25</v>
      </c>
      <c r="AE3554">
        <f>MIS[[#This Row],[OrderAverageTradedPrice]]*MIS[[#This Row],[OrderQuantity]]</f>
        <v>862.5</v>
      </c>
      <c r="AF3554">
        <f>MIS[[#This Row],[LTP]]*MIS[[#This Row],[OrderQuantity]]</f>
        <v>693.75</v>
      </c>
      <c r="AG3554">
        <f>IF(MIS[[#This Row],[OrderSide]]="SELL",MIS[[#This Row],[VALUE]]-MIS[[#This Row],[LIVE_VALUE]],MIS[[#This Row],[LIVE_VALUE]]-MIS[[#This Row],[VALUE]])</f>
        <v>-168.75</v>
      </c>
      <c r="AH3554" t="str" cm="1">
        <f t="array" ref="AH3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4" t="str">
        <f>MIS[[#This Row],[TRADING SYMBOL]]</f>
        <v>NIFTY2552223750PE</v>
      </c>
      <c r="AJ3554" t="str">
        <f>IF(RIGHT(MIS[[#This Row],[Main/Hedge]],4)="MAIN","MAIN","HEDGE")</f>
        <v>HEDGE</v>
      </c>
      <c r="AK3554" t="str" cm="1">
        <f t="array" ref="AK3554">_xlfn._xlws.FILTER(Table4[Column1],ISNUMBER(SEARCH(Table4[Column1],MIS[[#This Row],[OrderUniqueIdentifier]])),"")</f>
        <v>LONGSHORT</v>
      </c>
    </row>
    <row r="3555" spans="1:37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>
        <f>_xlfn.XLOOKUP(MIS[[#This Row],[TRADING SYMBOL]],[1]Sheet1!$D:$D,[1]Sheet1!$C:$C)</f>
        <v>9.25</v>
      </c>
      <c r="AE3555">
        <f>MIS[[#This Row],[OrderAverageTradedPrice]]*MIS[[#This Row],[OrderQuantity]]</f>
        <v>3435</v>
      </c>
      <c r="AF3555">
        <f>MIS[[#This Row],[LTP]]*MIS[[#This Row],[OrderQuantity]]</f>
        <v>2775</v>
      </c>
      <c r="AG3555">
        <f>IF(MIS[[#This Row],[OrderSide]]="SELL",MIS[[#This Row],[VALUE]]-MIS[[#This Row],[LIVE_VALUE]],MIS[[#This Row],[LIVE_VALUE]]-MIS[[#This Row],[VALUE]])</f>
        <v>-660</v>
      </c>
      <c r="AH3555" t="str" cm="1">
        <f t="array" ref="AH3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5" t="str">
        <f>MIS[[#This Row],[TRADING SYMBOL]]</f>
        <v>NIFTY2552223750PE</v>
      </c>
      <c r="AJ3555" t="str">
        <f>IF(RIGHT(MIS[[#This Row],[Main/Hedge]],4)="MAIN","MAIN","HEDGE")</f>
        <v>HEDGE</v>
      </c>
      <c r="AK3555" t="str" cm="1">
        <f t="array" ref="AK3555">_xlfn._xlws.FILTER(Table4[Column1],ISNUMBER(SEARCH(Table4[Column1],MIS[[#This Row],[OrderUniqueIdentifier]])),"")</f>
        <v>LONGSHORT</v>
      </c>
    </row>
    <row r="3556" spans="1:37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>
        <f>_xlfn.XLOOKUP(MIS[[#This Row],[TRADING SYMBOL]],[1]Sheet1!$D:$D,[1]Sheet1!$C:$C)</f>
        <v>16</v>
      </c>
      <c r="AE3556">
        <f>MIS[[#This Row],[OrderAverageTradedPrice]]*MIS[[#This Row],[OrderQuantity]]</f>
        <v>3228</v>
      </c>
      <c r="AF3556">
        <f>MIS[[#This Row],[LTP]]*MIS[[#This Row],[OrderQuantity]]</f>
        <v>1920</v>
      </c>
      <c r="AG3556">
        <f>IF(MIS[[#This Row],[OrderSide]]="SELL",MIS[[#This Row],[VALUE]]-MIS[[#This Row],[LIVE_VALUE]],MIS[[#This Row],[LIVE_VALUE]]-MIS[[#This Row],[VALUE]])</f>
        <v>-1308</v>
      </c>
      <c r="AH3556" t="str" cm="1">
        <f t="array" ref="AH3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6" t="str">
        <f>MIS[[#This Row],[TRADING SYMBOL]]</f>
        <v>SENSEX2552084900CE</v>
      </c>
      <c r="AJ3556" t="str">
        <f>IF(RIGHT(MIS[[#This Row],[Main/Hedge]],4)="MAIN","MAIN","HEDGE")</f>
        <v>HEDGE</v>
      </c>
      <c r="AK3556" t="str" cm="1">
        <f t="array" ref="AK3556">_xlfn._xlws.FILTER(Table4[Column1],ISNUMBER(SEARCH(Table4[Column1],MIS[[#This Row],[OrderUniqueIdentifier]])),"")</f>
        <v>LONGSHORT</v>
      </c>
    </row>
    <row r="3557" spans="1:37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>
        <f>_xlfn.XLOOKUP(MIS[[#This Row],[TRADING SYMBOL]],[1]Sheet1!$D:$D,[1]Sheet1!$C:$C)</f>
        <v>16</v>
      </c>
      <c r="AE3557">
        <f>MIS[[#This Row],[OrderAverageTradedPrice]]*MIS[[#This Row],[OrderQuantity]]</f>
        <v>3228</v>
      </c>
      <c r="AF3557">
        <f>MIS[[#This Row],[LTP]]*MIS[[#This Row],[OrderQuantity]]</f>
        <v>1920</v>
      </c>
      <c r="AG3557">
        <f>IF(MIS[[#This Row],[OrderSide]]="SELL",MIS[[#This Row],[VALUE]]-MIS[[#This Row],[LIVE_VALUE]],MIS[[#This Row],[LIVE_VALUE]]-MIS[[#This Row],[VALUE]])</f>
        <v>-1308</v>
      </c>
      <c r="AH3557" t="str" cm="1">
        <f t="array" ref="AH3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7" t="str">
        <f>MIS[[#This Row],[TRADING SYMBOL]]</f>
        <v>SENSEX2552084900CE</v>
      </c>
      <c r="AJ3557" t="str">
        <f>IF(RIGHT(MIS[[#This Row],[Main/Hedge]],4)="MAIN","MAIN","HEDGE")</f>
        <v>HEDGE</v>
      </c>
      <c r="AK3557" t="str" cm="1">
        <f t="array" ref="AK3557">_xlfn._xlws.FILTER(Table4[Column1],ISNUMBER(SEARCH(Table4[Column1],MIS[[#This Row],[OrderUniqueIdentifier]])),"")</f>
        <v>LONGSHORT</v>
      </c>
    </row>
    <row r="3558" spans="1:37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>
        <f>_xlfn.XLOOKUP(MIS[[#This Row],[TRADING SYMBOL]],[1]Sheet1!$D:$D,[1]Sheet1!$C:$C)</f>
        <v>16</v>
      </c>
      <c r="AE3558">
        <f>MIS[[#This Row],[OrderAverageTradedPrice]]*MIS[[#This Row],[OrderQuantity]]</f>
        <v>1614</v>
      </c>
      <c r="AF3558">
        <f>MIS[[#This Row],[LTP]]*MIS[[#This Row],[OrderQuantity]]</f>
        <v>960</v>
      </c>
      <c r="AG3558">
        <f>IF(MIS[[#This Row],[OrderSide]]="SELL",MIS[[#This Row],[VALUE]]-MIS[[#This Row],[LIVE_VALUE]],MIS[[#This Row],[LIVE_VALUE]]-MIS[[#This Row],[VALUE]])</f>
        <v>-654</v>
      </c>
      <c r="AH3558" t="str" cm="1">
        <f t="array" ref="AH3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8" t="str">
        <f>MIS[[#This Row],[TRADING SYMBOL]]</f>
        <v>SENSEX2552084900CE</v>
      </c>
      <c r="AJ3558" t="str">
        <f>IF(RIGHT(MIS[[#This Row],[Main/Hedge]],4)="MAIN","MAIN","HEDGE")</f>
        <v>HEDGE</v>
      </c>
      <c r="AK3558" t="str" cm="1">
        <f t="array" ref="AK3558">_xlfn._xlws.FILTER(Table4[Column1],ISNUMBER(SEARCH(Table4[Column1],MIS[[#This Row],[OrderUniqueIdentifier]])),"")</f>
        <v>LONGSHORT</v>
      </c>
    </row>
    <row r="3559" spans="1:37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>
        <f>_xlfn.XLOOKUP(MIS[[#This Row],[TRADING SYMBOL]],[1]Sheet1!$D:$D,[1]Sheet1!$C:$C)</f>
        <v>9.25</v>
      </c>
      <c r="AE3559">
        <f>MIS[[#This Row],[OrderAverageTradedPrice]]*MIS[[#This Row],[OrderQuantity]]</f>
        <v>862.5</v>
      </c>
      <c r="AF3559">
        <f>MIS[[#This Row],[LTP]]*MIS[[#This Row],[OrderQuantity]]</f>
        <v>693.75</v>
      </c>
      <c r="AG3559">
        <f>IF(MIS[[#This Row],[OrderSide]]="SELL",MIS[[#This Row],[VALUE]]-MIS[[#This Row],[LIVE_VALUE]],MIS[[#This Row],[LIVE_VALUE]]-MIS[[#This Row],[VALUE]])</f>
        <v>-168.75</v>
      </c>
      <c r="AH3559" t="str" cm="1">
        <f t="array" ref="AH3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9" t="str">
        <f>MIS[[#This Row],[TRADING SYMBOL]]</f>
        <v>NIFTY2552223750PE</v>
      </c>
      <c r="AJ3559" t="str">
        <f>IF(RIGHT(MIS[[#This Row],[Main/Hedge]],4)="MAIN","MAIN","HEDGE")</f>
        <v>HEDGE</v>
      </c>
      <c r="AK3559" t="str" cm="1">
        <f t="array" ref="AK3559">_xlfn._xlws.FILTER(Table4[Column1],ISNUMBER(SEARCH(Table4[Column1],MIS[[#This Row],[OrderUniqueIdentifier]])),"")</f>
        <v>LONGSHORT</v>
      </c>
    </row>
    <row r="3560" spans="1:37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>
        <f>_xlfn.XLOOKUP(MIS[[#This Row],[TRADING SYMBOL]],[1]Sheet1!$D:$D,[1]Sheet1!$C:$C)</f>
        <v>9.25</v>
      </c>
      <c r="AE3560">
        <f>MIS[[#This Row],[OrderAverageTradedPrice]]*MIS[[#This Row],[OrderQuantity]]</f>
        <v>858.75</v>
      </c>
      <c r="AF3560">
        <f>MIS[[#This Row],[LTP]]*MIS[[#This Row],[OrderQuantity]]</f>
        <v>693.75</v>
      </c>
      <c r="AG3560">
        <f>IF(MIS[[#This Row],[OrderSide]]="SELL",MIS[[#This Row],[VALUE]]-MIS[[#This Row],[LIVE_VALUE]],MIS[[#This Row],[LIVE_VALUE]]-MIS[[#This Row],[VALUE]])</f>
        <v>-165</v>
      </c>
      <c r="AH3560" t="str" cm="1">
        <f t="array" ref="AH3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0" t="str">
        <f>MIS[[#This Row],[TRADING SYMBOL]]</f>
        <v>NIFTY2552223750PE</v>
      </c>
      <c r="AJ3560" t="str">
        <f>IF(RIGHT(MIS[[#This Row],[Main/Hedge]],4)="MAIN","MAIN","HEDGE")</f>
        <v>HEDGE</v>
      </c>
      <c r="AK3560" t="str" cm="1">
        <f t="array" ref="AK3560">_xlfn._xlws.FILTER(Table4[Column1],ISNUMBER(SEARCH(Table4[Column1],MIS[[#This Row],[OrderUniqueIdentifier]])),"")</f>
        <v>LONGSHORT</v>
      </c>
    </row>
    <row r="3561" spans="1:37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>
        <f>_xlfn.XLOOKUP(MIS[[#This Row],[TRADING SYMBOL]],[1]Sheet1!$D:$D,[1]Sheet1!$C:$C)</f>
        <v>9.25</v>
      </c>
      <c r="AE3561">
        <f>MIS[[#This Row],[OrderAverageTradedPrice]]*MIS[[#This Row],[OrderQuantity]]</f>
        <v>3435</v>
      </c>
      <c r="AF3561">
        <f>MIS[[#This Row],[LTP]]*MIS[[#This Row],[OrderQuantity]]</f>
        <v>2775</v>
      </c>
      <c r="AG3561">
        <f>IF(MIS[[#This Row],[OrderSide]]="SELL",MIS[[#This Row],[VALUE]]-MIS[[#This Row],[LIVE_VALUE]],MIS[[#This Row],[LIVE_VALUE]]-MIS[[#This Row],[VALUE]])</f>
        <v>-660</v>
      </c>
      <c r="AH3561" t="str" cm="1">
        <f t="array" ref="AH3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1" t="str">
        <f>MIS[[#This Row],[TRADING SYMBOL]]</f>
        <v>NIFTY2552223750PE</v>
      </c>
      <c r="AJ3561" t="str">
        <f>IF(RIGHT(MIS[[#This Row],[Main/Hedge]],4)="MAIN","MAIN","HEDGE")</f>
        <v>HEDGE</v>
      </c>
      <c r="AK3561" t="str" cm="1">
        <f t="array" ref="AK3561">_xlfn._xlws.FILTER(Table4[Column1],ISNUMBER(SEARCH(Table4[Column1],MIS[[#This Row],[OrderUniqueIdentifier]])),"")</f>
        <v>LONGSHORT</v>
      </c>
    </row>
    <row r="3562" spans="1:37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>
        <f>_xlfn.XLOOKUP(MIS[[#This Row],[TRADING SYMBOL]],[1]Sheet1!$D:$D,[1]Sheet1!$C:$C)</f>
        <v>16</v>
      </c>
      <c r="AE3562">
        <f>MIS[[#This Row],[OrderAverageTradedPrice]]*MIS[[#This Row],[OrderQuantity]]</f>
        <v>2158</v>
      </c>
      <c r="AF3562">
        <f>MIS[[#This Row],[LTP]]*MIS[[#This Row],[OrderQuantity]]</f>
        <v>1280</v>
      </c>
      <c r="AG3562">
        <f>IF(MIS[[#This Row],[OrderSide]]="SELL",MIS[[#This Row],[VALUE]]-MIS[[#This Row],[LIVE_VALUE]],MIS[[#This Row],[LIVE_VALUE]]-MIS[[#This Row],[VALUE]])</f>
        <v>-878</v>
      </c>
      <c r="AH3562" t="str" cm="1">
        <f t="array" ref="AH3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2" t="str">
        <f>MIS[[#This Row],[TRADING SYMBOL]]</f>
        <v>SENSEX2552084900CE</v>
      </c>
      <c r="AJ3562" t="str">
        <f>IF(RIGHT(MIS[[#This Row],[Main/Hedge]],4)="MAIN","MAIN","HEDGE")</f>
        <v>HEDGE</v>
      </c>
      <c r="AK3562" t="str" cm="1">
        <f t="array" ref="AK3562">_xlfn._xlws.FILTER(Table4[Column1],ISNUMBER(SEARCH(Table4[Column1],MIS[[#This Row],[OrderUniqueIdentifier]])),"")</f>
        <v>LONGSHORT</v>
      </c>
    </row>
    <row r="3563" spans="1:37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>
        <f>_xlfn.XLOOKUP(MIS[[#This Row],[TRADING SYMBOL]],[1]Sheet1!$D:$D,[1]Sheet1!$C:$C)</f>
        <v>9.25</v>
      </c>
      <c r="AE3563">
        <f>MIS[[#This Row],[OrderAverageTradedPrice]]*MIS[[#This Row],[OrderQuantity]]</f>
        <v>862.5</v>
      </c>
      <c r="AF3563">
        <f>MIS[[#This Row],[LTP]]*MIS[[#This Row],[OrderQuantity]]</f>
        <v>693.75</v>
      </c>
      <c r="AG3563">
        <f>IF(MIS[[#This Row],[OrderSide]]="SELL",MIS[[#This Row],[VALUE]]-MIS[[#This Row],[LIVE_VALUE]],MIS[[#This Row],[LIVE_VALUE]]-MIS[[#This Row],[VALUE]])</f>
        <v>-168.75</v>
      </c>
      <c r="AH3563" t="str" cm="1">
        <f t="array" ref="AH3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3" t="str">
        <f>MIS[[#This Row],[TRADING SYMBOL]]</f>
        <v>NIFTY2552223750PE</v>
      </c>
      <c r="AJ3563" t="str">
        <f>IF(RIGHT(MIS[[#This Row],[Main/Hedge]],4)="MAIN","MAIN","HEDGE")</f>
        <v>HEDGE</v>
      </c>
      <c r="AK3563" t="str" cm="1">
        <f t="array" ref="AK3563">_xlfn._xlws.FILTER(Table4[Column1],ISNUMBER(SEARCH(Table4[Column1],MIS[[#This Row],[OrderUniqueIdentifier]])),"")</f>
        <v>LONGSHORT</v>
      </c>
    </row>
    <row r="3564" spans="1:37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>
        <f>_xlfn.XLOOKUP(MIS[[#This Row],[TRADING SYMBOL]],[1]Sheet1!$D:$D,[1]Sheet1!$C:$C)</f>
        <v>9.25</v>
      </c>
      <c r="AE3564">
        <f>MIS[[#This Row],[OrderAverageTradedPrice]]*MIS[[#This Row],[OrderQuantity]]</f>
        <v>1717.5</v>
      </c>
      <c r="AF3564">
        <f>MIS[[#This Row],[LTP]]*MIS[[#This Row],[OrderQuantity]]</f>
        <v>1387.5</v>
      </c>
      <c r="AG3564">
        <f>IF(MIS[[#This Row],[OrderSide]]="SELL",MIS[[#This Row],[VALUE]]-MIS[[#This Row],[LIVE_VALUE]],MIS[[#This Row],[LIVE_VALUE]]-MIS[[#This Row],[VALUE]])</f>
        <v>-330</v>
      </c>
      <c r="AH3564" t="str" cm="1">
        <f t="array" ref="AH3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4" t="str">
        <f>MIS[[#This Row],[TRADING SYMBOL]]</f>
        <v>NIFTY2552223750PE</v>
      </c>
      <c r="AJ3564" t="str">
        <f>IF(RIGHT(MIS[[#This Row],[Main/Hedge]],4)="MAIN","MAIN","HEDGE")</f>
        <v>HEDGE</v>
      </c>
      <c r="AK3564" t="str" cm="1">
        <f t="array" ref="AK3564">_xlfn._xlws.FILTER(Table4[Column1],ISNUMBER(SEARCH(Table4[Column1],MIS[[#This Row],[OrderUniqueIdentifier]])),"")</f>
        <v>LONGSHORT</v>
      </c>
    </row>
    <row r="3565" spans="1:37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>
        <f>_xlfn.XLOOKUP(MIS[[#This Row],[TRADING SYMBOL]],[1]Sheet1!$D:$D,[1]Sheet1!$C:$C)</f>
        <v>16</v>
      </c>
      <c r="AE3565">
        <f>MIS[[#This Row],[OrderAverageTradedPrice]]*MIS[[#This Row],[OrderQuantity]]</f>
        <v>1614</v>
      </c>
      <c r="AF3565">
        <f>MIS[[#This Row],[LTP]]*MIS[[#This Row],[OrderQuantity]]</f>
        <v>960</v>
      </c>
      <c r="AG3565">
        <f>IF(MIS[[#This Row],[OrderSide]]="SELL",MIS[[#This Row],[VALUE]]-MIS[[#This Row],[LIVE_VALUE]],MIS[[#This Row],[LIVE_VALUE]]-MIS[[#This Row],[VALUE]])</f>
        <v>-654</v>
      </c>
      <c r="AH3565" t="str" cm="1">
        <f t="array" ref="AH3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5" t="str">
        <f>MIS[[#This Row],[TRADING SYMBOL]]</f>
        <v>SENSEX2552084900CE</v>
      </c>
      <c r="AJ3565" t="str">
        <f>IF(RIGHT(MIS[[#This Row],[Main/Hedge]],4)="MAIN","MAIN","HEDGE")</f>
        <v>HEDGE</v>
      </c>
      <c r="AK3565" t="str" cm="1">
        <f t="array" ref="AK3565">_xlfn._xlws.FILTER(Table4[Column1],ISNUMBER(SEARCH(Table4[Column1],MIS[[#This Row],[OrderUniqueIdentifier]])),"")</f>
        <v>LONGSHORT</v>
      </c>
    </row>
    <row r="3566" spans="1:37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>
        <f>_xlfn.XLOOKUP(MIS[[#This Row],[TRADING SYMBOL]],[1]Sheet1!$D:$D,[1]Sheet1!$C:$C)</f>
        <v>9.25</v>
      </c>
      <c r="AE3566">
        <f>MIS[[#This Row],[OrderAverageTradedPrice]]*MIS[[#This Row],[OrderQuantity]]</f>
        <v>858.75</v>
      </c>
      <c r="AF3566">
        <f>MIS[[#This Row],[LTP]]*MIS[[#This Row],[OrderQuantity]]</f>
        <v>693.75</v>
      </c>
      <c r="AG3566">
        <f>IF(MIS[[#This Row],[OrderSide]]="SELL",MIS[[#This Row],[VALUE]]-MIS[[#This Row],[LIVE_VALUE]],MIS[[#This Row],[LIVE_VALUE]]-MIS[[#This Row],[VALUE]])</f>
        <v>-165</v>
      </c>
      <c r="AH3566" t="str" cm="1">
        <f t="array" ref="AH3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6" t="str">
        <f>MIS[[#This Row],[TRADING SYMBOL]]</f>
        <v>NIFTY2552223750PE</v>
      </c>
      <c r="AJ3566" t="str">
        <f>IF(RIGHT(MIS[[#This Row],[Main/Hedge]],4)="MAIN","MAIN","HEDGE")</f>
        <v>HEDGE</v>
      </c>
      <c r="AK3566" t="str" cm="1">
        <f t="array" ref="AK3566">_xlfn._xlws.FILTER(Table4[Column1],ISNUMBER(SEARCH(Table4[Column1],MIS[[#This Row],[OrderUniqueIdentifier]])),"")</f>
        <v>LONGSHORT</v>
      </c>
    </row>
    <row r="3567" spans="1:37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>
        <f>_xlfn.XLOOKUP(MIS[[#This Row],[TRADING SYMBOL]],[1]Sheet1!$D:$D,[1]Sheet1!$C:$C)</f>
        <v>16</v>
      </c>
      <c r="AE3567">
        <f>MIS[[#This Row],[OrderAverageTradedPrice]]*MIS[[#This Row],[OrderQuantity]]</f>
        <v>537</v>
      </c>
      <c r="AF3567">
        <f>MIS[[#This Row],[LTP]]*MIS[[#This Row],[OrderQuantity]]</f>
        <v>320</v>
      </c>
      <c r="AG3567">
        <f>IF(MIS[[#This Row],[OrderSide]]="SELL",MIS[[#This Row],[VALUE]]-MIS[[#This Row],[LIVE_VALUE]],MIS[[#This Row],[LIVE_VALUE]]-MIS[[#This Row],[VALUE]])</f>
        <v>-217</v>
      </c>
      <c r="AH3567" t="str" cm="1">
        <f t="array" ref="AH3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7" t="str">
        <f>MIS[[#This Row],[TRADING SYMBOL]]</f>
        <v>SENSEX2552084900CE</v>
      </c>
      <c r="AJ3567" t="str">
        <f>IF(RIGHT(MIS[[#This Row],[Main/Hedge]],4)="MAIN","MAIN","HEDGE")</f>
        <v>HEDGE</v>
      </c>
      <c r="AK3567" t="str" cm="1">
        <f t="array" ref="AK3567">_xlfn._xlws.FILTER(Table4[Column1],ISNUMBER(SEARCH(Table4[Column1],MIS[[#This Row],[OrderUniqueIdentifier]])),"")</f>
        <v>LONGSHORT</v>
      </c>
    </row>
    <row r="3568" spans="1:37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>
        <f>_xlfn.XLOOKUP(MIS[[#This Row],[TRADING SYMBOL]],[1]Sheet1!$D:$D,[1]Sheet1!$C:$C)</f>
        <v>9.25</v>
      </c>
      <c r="AE3568">
        <f>MIS[[#This Row],[OrderAverageTradedPrice]]*MIS[[#This Row],[OrderQuantity]]</f>
        <v>858.75</v>
      </c>
      <c r="AF3568">
        <f>MIS[[#This Row],[LTP]]*MIS[[#This Row],[OrderQuantity]]</f>
        <v>693.75</v>
      </c>
      <c r="AG3568">
        <f>IF(MIS[[#This Row],[OrderSide]]="SELL",MIS[[#This Row],[VALUE]]-MIS[[#This Row],[LIVE_VALUE]],MIS[[#This Row],[LIVE_VALUE]]-MIS[[#This Row],[VALUE]])</f>
        <v>-165</v>
      </c>
      <c r="AH3568" t="str" cm="1">
        <f t="array" ref="AH3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8" t="str">
        <f>MIS[[#This Row],[TRADING SYMBOL]]</f>
        <v>NIFTY2552223750PE</v>
      </c>
      <c r="AJ3568" t="str">
        <f>IF(RIGHT(MIS[[#This Row],[Main/Hedge]],4)="MAIN","MAIN","HEDGE")</f>
        <v>HEDGE</v>
      </c>
      <c r="AK3568" t="str" cm="1">
        <f t="array" ref="AK3568">_xlfn._xlws.FILTER(Table4[Column1],ISNUMBER(SEARCH(Table4[Column1],MIS[[#This Row],[OrderUniqueIdentifier]])),"")</f>
        <v>LONGSHORT</v>
      </c>
    </row>
    <row r="3569" spans="1:37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>
        <f>_xlfn.XLOOKUP(MIS[[#This Row],[TRADING SYMBOL]],[1]Sheet1!$D:$D,[1]Sheet1!$C:$C)</f>
        <v>9.25</v>
      </c>
      <c r="AE3569">
        <f>MIS[[#This Row],[OrderAverageTradedPrice]]*MIS[[#This Row],[OrderQuantity]]</f>
        <v>3450</v>
      </c>
      <c r="AF3569">
        <f>MIS[[#This Row],[LTP]]*MIS[[#This Row],[OrderQuantity]]</f>
        <v>2775</v>
      </c>
      <c r="AG3569">
        <f>IF(MIS[[#This Row],[OrderSide]]="SELL",MIS[[#This Row],[VALUE]]-MIS[[#This Row],[LIVE_VALUE]],MIS[[#This Row],[LIVE_VALUE]]-MIS[[#This Row],[VALUE]])</f>
        <v>-675</v>
      </c>
      <c r="AH3569" t="str" cm="1">
        <f t="array" ref="AH3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9" t="str">
        <f>MIS[[#This Row],[TRADING SYMBOL]]</f>
        <v>NIFTY2552223750PE</v>
      </c>
      <c r="AJ3569" t="str">
        <f>IF(RIGHT(MIS[[#This Row],[Main/Hedge]],4)="MAIN","MAIN","HEDGE")</f>
        <v>HEDGE</v>
      </c>
      <c r="AK3569" t="str" cm="1">
        <f t="array" ref="AK3569">_xlfn._xlws.FILTER(Table4[Column1],ISNUMBER(SEARCH(Table4[Column1],MIS[[#This Row],[OrderUniqueIdentifier]])),"")</f>
        <v>LONGSHORT</v>
      </c>
    </row>
    <row r="3570" spans="1:37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>
        <f>_xlfn.XLOOKUP(MIS[[#This Row],[TRADING SYMBOL]],[1]Sheet1!$D:$D,[1]Sheet1!$C:$C)</f>
        <v>16</v>
      </c>
      <c r="AE3570">
        <f>MIS[[#This Row],[OrderAverageTradedPrice]]*MIS[[#This Row],[OrderQuantity]]</f>
        <v>3222</v>
      </c>
      <c r="AF3570">
        <f>MIS[[#This Row],[LTP]]*MIS[[#This Row],[OrderQuantity]]</f>
        <v>1920</v>
      </c>
      <c r="AG3570">
        <f>IF(MIS[[#This Row],[OrderSide]]="SELL",MIS[[#This Row],[VALUE]]-MIS[[#This Row],[LIVE_VALUE]],MIS[[#This Row],[LIVE_VALUE]]-MIS[[#This Row],[VALUE]])</f>
        <v>-1302</v>
      </c>
      <c r="AH3570" t="str" cm="1">
        <f t="array" ref="AH3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0" t="str">
        <f>MIS[[#This Row],[TRADING SYMBOL]]</f>
        <v>SENSEX2552084900CE</v>
      </c>
      <c r="AJ3570" t="str">
        <f>IF(RIGHT(MIS[[#This Row],[Main/Hedge]],4)="MAIN","MAIN","HEDGE")</f>
        <v>HEDGE</v>
      </c>
      <c r="AK3570" t="str" cm="1">
        <f t="array" ref="AK3570">_xlfn._xlws.FILTER(Table4[Column1],ISNUMBER(SEARCH(Table4[Column1],MIS[[#This Row],[OrderUniqueIdentifier]])),"")</f>
        <v>LONGSHORT</v>
      </c>
    </row>
    <row r="3571" spans="1:37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>
        <f>_xlfn.XLOOKUP(MIS[[#This Row],[TRADING SYMBOL]],[1]Sheet1!$D:$D,[1]Sheet1!$C:$C)</f>
        <v>16</v>
      </c>
      <c r="AE3571">
        <f>MIS[[#This Row],[OrderAverageTradedPrice]]*MIS[[#This Row],[OrderQuantity]]</f>
        <v>537</v>
      </c>
      <c r="AF3571">
        <f>MIS[[#This Row],[LTP]]*MIS[[#This Row],[OrderQuantity]]</f>
        <v>320</v>
      </c>
      <c r="AG3571">
        <f>IF(MIS[[#This Row],[OrderSide]]="SELL",MIS[[#This Row],[VALUE]]-MIS[[#This Row],[LIVE_VALUE]],MIS[[#This Row],[LIVE_VALUE]]-MIS[[#This Row],[VALUE]])</f>
        <v>-217</v>
      </c>
      <c r="AH3571" t="str" cm="1">
        <f t="array" ref="AH3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1" t="str">
        <f>MIS[[#This Row],[TRADING SYMBOL]]</f>
        <v>SENSEX2552084900CE</v>
      </c>
      <c r="AJ3571" t="str">
        <f>IF(RIGHT(MIS[[#This Row],[Main/Hedge]],4)="MAIN","MAIN","HEDGE")</f>
        <v>HEDGE</v>
      </c>
      <c r="AK3571" t="str" cm="1">
        <f t="array" ref="AK3571">_xlfn._xlws.FILTER(Table4[Column1],ISNUMBER(SEARCH(Table4[Column1],MIS[[#This Row],[OrderUniqueIdentifier]])),"")</f>
        <v>LONGSHORT</v>
      </c>
    </row>
    <row r="3572" spans="1:37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>
        <f>_xlfn.XLOOKUP(MIS[[#This Row],[TRADING SYMBOL]],[1]Sheet1!$D:$D,[1]Sheet1!$C:$C)</f>
        <v>9.25</v>
      </c>
      <c r="AE3572">
        <f>MIS[[#This Row],[OrderAverageTradedPrice]]*MIS[[#This Row],[OrderQuantity]]</f>
        <v>862.5</v>
      </c>
      <c r="AF3572">
        <f>MIS[[#This Row],[LTP]]*MIS[[#This Row],[OrderQuantity]]</f>
        <v>693.75</v>
      </c>
      <c r="AG3572">
        <f>IF(MIS[[#This Row],[OrderSide]]="SELL",MIS[[#This Row],[VALUE]]-MIS[[#This Row],[LIVE_VALUE]],MIS[[#This Row],[LIVE_VALUE]]-MIS[[#This Row],[VALUE]])</f>
        <v>-168.75</v>
      </c>
      <c r="AH3572" t="str" cm="1">
        <f t="array" ref="AH3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2" t="str">
        <f>MIS[[#This Row],[TRADING SYMBOL]]</f>
        <v>NIFTY2552223750PE</v>
      </c>
      <c r="AJ3572" t="str">
        <f>IF(RIGHT(MIS[[#This Row],[Main/Hedge]],4)="MAIN","MAIN","HEDGE")</f>
        <v>HEDGE</v>
      </c>
      <c r="AK3572" t="str" cm="1">
        <f t="array" ref="AK3572">_xlfn._xlws.FILTER(Table4[Column1],ISNUMBER(SEARCH(Table4[Column1],MIS[[#This Row],[OrderUniqueIdentifier]])),"")</f>
        <v>LONGSHORT</v>
      </c>
    </row>
    <row r="3573" spans="1:37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>
        <f>_xlfn.XLOOKUP(MIS[[#This Row],[TRADING SYMBOL]],[1]Sheet1!$D:$D,[1]Sheet1!$C:$C)</f>
        <v>16</v>
      </c>
      <c r="AE3573">
        <f>MIS[[#This Row],[OrderAverageTradedPrice]]*MIS[[#This Row],[OrderQuantity]]</f>
        <v>1074</v>
      </c>
      <c r="AF3573">
        <f>MIS[[#This Row],[LTP]]*MIS[[#This Row],[OrderQuantity]]</f>
        <v>640</v>
      </c>
      <c r="AG3573">
        <f>IF(MIS[[#This Row],[OrderSide]]="SELL",MIS[[#This Row],[VALUE]]-MIS[[#This Row],[LIVE_VALUE]],MIS[[#This Row],[LIVE_VALUE]]-MIS[[#This Row],[VALUE]])</f>
        <v>-434</v>
      </c>
      <c r="AH3573" t="str" cm="1">
        <f t="array" ref="AH3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3" t="str">
        <f>MIS[[#This Row],[TRADING SYMBOL]]</f>
        <v>SENSEX2552084900CE</v>
      </c>
      <c r="AJ3573" t="str">
        <f>IF(RIGHT(MIS[[#This Row],[Main/Hedge]],4)="MAIN","MAIN","HEDGE")</f>
        <v>HEDGE</v>
      </c>
      <c r="AK3573" t="str" cm="1">
        <f t="array" ref="AK3573">_xlfn._xlws.FILTER(Table4[Column1],ISNUMBER(SEARCH(Table4[Column1],MIS[[#This Row],[OrderUniqueIdentifier]])),"")</f>
        <v>LONGSHORT</v>
      </c>
    </row>
    <row r="3574" spans="1:37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>
        <f>_xlfn.XLOOKUP(MIS[[#This Row],[TRADING SYMBOL]],[1]Sheet1!$D:$D,[1]Sheet1!$C:$C)</f>
        <v>9.25</v>
      </c>
      <c r="AE3574">
        <f>MIS[[#This Row],[OrderAverageTradedPrice]]*MIS[[#This Row],[OrderQuantity]]</f>
        <v>1717.5</v>
      </c>
      <c r="AF3574">
        <f>MIS[[#This Row],[LTP]]*MIS[[#This Row],[OrderQuantity]]</f>
        <v>1387.5</v>
      </c>
      <c r="AG3574">
        <f>IF(MIS[[#This Row],[OrderSide]]="SELL",MIS[[#This Row],[VALUE]]-MIS[[#This Row],[LIVE_VALUE]],MIS[[#This Row],[LIVE_VALUE]]-MIS[[#This Row],[VALUE]])</f>
        <v>-330</v>
      </c>
      <c r="AH3574" t="str" cm="1">
        <f t="array" ref="AH3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4" t="str">
        <f>MIS[[#This Row],[TRADING SYMBOL]]</f>
        <v>NIFTY2552223750PE</v>
      </c>
      <c r="AJ3574" t="str">
        <f>IF(RIGHT(MIS[[#This Row],[Main/Hedge]],4)="MAIN","MAIN","HEDGE")</f>
        <v>HEDGE</v>
      </c>
      <c r="AK3574" t="str" cm="1">
        <f t="array" ref="AK3574">_xlfn._xlws.FILTER(Table4[Column1],ISNUMBER(SEARCH(Table4[Column1],MIS[[#This Row],[OrderUniqueIdentifier]])),"")</f>
        <v>LONGSHORT</v>
      </c>
    </row>
    <row r="3575" spans="1:37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>
        <f>_xlfn.XLOOKUP(MIS[[#This Row],[TRADING SYMBOL]],[1]Sheet1!$D:$D,[1]Sheet1!$C:$C)</f>
        <v>16</v>
      </c>
      <c r="AE3575">
        <f>MIS[[#This Row],[OrderAverageTradedPrice]]*MIS[[#This Row],[OrderQuantity]]</f>
        <v>1614</v>
      </c>
      <c r="AF3575">
        <f>MIS[[#This Row],[LTP]]*MIS[[#This Row],[OrderQuantity]]</f>
        <v>960</v>
      </c>
      <c r="AG3575">
        <f>IF(MIS[[#This Row],[OrderSide]]="SELL",MIS[[#This Row],[VALUE]]-MIS[[#This Row],[LIVE_VALUE]],MIS[[#This Row],[LIVE_VALUE]]-MIS[[#This Row],[VALUE]])</f>
        <v>-654</v>
      </c>
      <c r="AH3575" t="str" cm="1">
        <f t="array" ref="AH3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5" t="str">
        <f>MIS[[#This Row],[TRADING SYMBOL]]</f>
        <v>SENSEX2552084900CE</v>
      </c>
      <c r="AJ3575" t="str">
        <f>IF(RIGHT(MIS[[#This Row],[Main/Hedge]],4)="MAIN","MAIN","HEDGE")</f>
        <v>HEDGE</v>
      </c>
      <c r="AK3575" t="str" cm="1">
        <f t="array" ref="AK3575">_xlfn._xlws.FILTER(Table4[Column1],ISNUMBER(SEARCH(Table4[Column1],MIS[[#This Row],[OrderUniqueIdentifier]])),"")</f>
        <v>LONGSHORT</v>
      </c>
    </row>
    <row r="3576" spans="1:37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>
        <f>_xlfn.XLOOKUP(MIS[[#This Row],[TRADING SYMBOL]],[1]Sheet1!$D:$D,[1]Sheet1!$C:$C)</f>
        <v>9.25</v>
      </c>
      <c r="AE3576">
        <f>MIS[[#This Row],[OrderAverageTradedPrice]]*MIS[[#This Row],[OrderQuantity]]</f>
        <v>858.75</v>
      </c>
      <c r="AF3576">
        <f>MIS[[#This Row],[LTP]]*MIS[[#This Row],[OrderQuantity]]</f>
        <v>693.75</v>
      </c>
      <c r="AG3576">
        <f>IF(MIS[[#This Row],[OrderSide]]="SELL",MIS[[#This Row],[VALUE]]-MIS[[#This Row],[LIVE_VALUE]],MIS[[#This Row],[LIVE_VALUE]]-MIS[[#This Row],[VALUE]])</f>
        <v>-165</v>
      </c>
      <c r="AH3576" t="str" cm="1">
        <f t="array" ref="AH3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6" t="str">
        <f>MIS[[#This Row],[TRADING SYMBOL]]</f>
        <v>NIFTY2552223750PE</v>
      </c>
      <c r="AJ3576" t="str">
        <f>IF(RIGHT(MIS[[#This Row],[Main/Hedge]],4)="MAIN","MAIN","HEDGE")</f>
        <v>HEDGE</v>
      </c>
      <c r="AK3576" t="str" cm="1">
        <f t="array" ref="AK3576">_xlfn._xlws.FILTER(Table4[Column1],ISNUMBER(SEARCH(Table4[Column1],MIS[[#This Row],[OrderUniqueIdentifier]])),"")</f>
        <v>LONGSHORT</v>
      </c>
    </row>
    <row r="3577" spans="1:37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>
        <f>_xlfn.XLOOKUP(MIS[[#This Row],[TRADING SYMBOL]],[1]Sheet1!$D:$D,[1]Sheet1!$C:$C)</f>
        <v>9.25</v>
      </c>
      <c r="AE3577">
        <f>MIS[[#This Row],[OrderAverageTradedPrice]]*MIS[[#This Row],[OrderQuantity]]</f>
        <v>5152.5</v>
      </c>
      <c r="AF3577">
        <f>MIS[[#This Row],[LTP]]*MIS[[#This Row],[OrderQuantity]]</f>
        <v>4162.5</v>
      </c>
      <c r="AG3577">
        <f>IF(MIS[[#This Row],[OrderSide]]="SELL",MIS[[#This Row],[VALUE]]-MIS[[#This Row],[LIVE_VALUE]],MIS[[#This Row],[LIVE_VALUE]]-MIS[[#This Row],[VALUE]])</f>
        <v>-990</v>
      </c>
      <c r="AH3577" t="str" cm="1">
        <f t="array" ref="AH3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7" t="str">
        <f>MIS[[#This Row],[TRADING SYMBOL]]</f>
        <v>NIFTY2552223750PE</v>
      </c>
      <c r="AJ3577" t="str">
        <f>IF(RIGHT(MIS[[#This Row],[Main/Hedge]],4)="MAIN","MAIN","HEDGE")</f>
        <v>HEDGE</v>
      </c>
      <c r="AK3577" t="str" cm="1">
        <f t="array" ref="AK3577">_xlfn._xlws.FILTER(Table4[Column1],ISNUMBER(SEARCH(Table4[Column1],MIS[[#This Row],[OrderUniqueIdentifier]])),"")</f>
        <v>LONGSHORT</v>
      </c>
    </row>
    <row r="3578" spans="1:37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>
        <f>_xlfn.XLOOKUP(MIS[[#This Row],[TRADING SYMBOL]],[1]Sheet1!$D:$D,[1]Sheet1!$C:$C)</f>
        <v>9.25</v>
      </c>
      <c r="AE3578">
        <f>MIS[[#This Row],[OrderAverageTradedPrice]]*MIS[[#This Row],[OrderQuantity]]</f>
        <v>3435</v>
      </c>
      <c r="AF3578">
        <f>MIS[[#This Row],[LTP]]*MIS[[#This Row],[OrderQuantity]]</f>
        <v>2775</v>
      </c>
      <c r="AG3578">
        <f>IF(MIS[[#This Row],[OrderSide]]="SELL",MIS[[#This Row],[VALUE]]-MIS[[#This Row],[LIVE_VALUE]],MIS[[#This Row],[LIVE_VALUE]]-MIS[[#This Row],[VALUE]])</f>
        <v>-660</v>
      </c>
      <c r="AH3578" t="str" cm="1">
        <f t="array" ref="AH3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8" t="str">
        <f>MIS[[#This Row],[TRADING SYMBOL]]</f>
        <v>NIFTY2552223750PE</v>
      </c>
      <c r="AJ3578" t="str">
        <f>IF(RIGHT(MIS[[#This Row],[Main/Hedge]],4)="MAIN","MAIN","HEDGE")</f>
        <v>HEDGE</v>
      </c>
      <c r="AK3578" t="str" cm="1">
        <f t="array" ref="AK3578">_xlfn._xlws.FILTER(Table4[Column1],ISNUMBER(SEARCH(Table4[Column1],MIS[[#This Row],[OrderUniqueIdentifier]])),"")</f>
        <v>LONGSHORT</v>
      </c>
    </row>
    <row r="3579" spans="1:37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>
        <f>_xlfn.XLOOKUP(MIS[[#This Row],[TRADING SYMBOL]],[1]Sheet1!$D:$D,[1]Sheet1!$C:$C)</f>
        <v>16</v>
      </c>
      <c r="AE3579">
        <f>MIS[[#This Row],[OrderAverageTradedPrice]]*MIS[[#This Row],[OrderQuantity]]</f>
        <v>3264</v>
      </c>
      <c r="AF3579">
        <f>MIS[[#This Row],[LTP]]*MIS[[#This Row],[OrderQuantity]]</f>
        <v>1920</v>
      </c>
      <c r="AG3579">
        <f>IF(MIS[[#This Row],[OrderSide]]="SELL",MIS[[#This Row],[VALUE]]-MIS[[#This Row],[LIVE_VALUE]],MIS[[#This Row],[LIVE_VALUE]]-MIS[[#This Row],[VALUE]])</f>
        <v>-1344</v>
      </c>
      <c r="AH3579" t="str" cm="1">
        <f t="array" ref="AH3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9" t="str">
        <f>MIS[[#This Row],[TRADING SYMBOL]]</f>
        <v>SENSEX2552084900CE</v>
      </c>
      <c r="AJ3579" t="str">
        <f>IF(RIGHT(MIS[[#This Row],[Main/Hedge]],4)="MAIN","MAIN","HEDGE")</f>
        <v>HEDGE</v>
      </c>
      <c r="AK3579" t="str" cm="1">
        <f t="array" ref="AK3579">_xlfn._xlws.FILTER(Table4[Column1],ISNUMBER(SEARCH(Table4[Column1],MIS[[#This Row],[OrderUniqueIdentifier]])),"")</f>
        <v>LONGSHORT</v>
      </c>
    </row>
    <row r="3580" spans="1:37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>
        <f>_xlfn.XLOOKUP(MIS[[#This Row],[TRADING SYMBOL]],[1]Sheet1!$D:$D,[1]Sheet1!$C:$C)</f>
        <v>9.25</v>
      </c>
      <c r="AE3580">
        <f>MIS[[#This Row],[OrderAverageTradedPrice]]*MIS[[#This Row],[OrderQuantity]]</f>
        <v>1717.5</v>
      </c>
      <c r="AF3580">
        <f>MIS[[#This Row],[LTP]]*MIS[[#This Row],[OrderQuantity]]</f>
        <v>1387.5</v>
      </c>
      <c r="AG3580">
        <f>IF(MIS[[#This Row],[OrderSide]]="SELL",MIS[[#This Row],[VALUE]]-MIS[[#This Row],[LIVE_VALUE]],MIS[[#This Row],[LIVE_VALUE]]-MIS[[#This Row],[VALUE]])</f>
        <v>-330</v>
      </c>
      <c r="AH3580" t="str" cm="1">
        <f t="array" ref="AH3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0" t="str">
        <f>MIS[[#This Row],[TRADING SYMBOL]]</f>
        <v>NIFTY2552223750PE</v>
      </c>
      <c r="AJ3580" t="str">
        <f>IF(RIGHT(MIS[[#This Row],[Main/Hedge]],4)="MAIN","MAIN","HEDGE")</f>
        <v>HEDGE</v>
      </c>
      <c r="AK3580" t="str" cm="1">
        <f t="array" ref="AK3580">_xlfn._xlws.FILTER(Table4[Column1],ISNUMBER(SEARCH(Table4[Column1],MIS[[#This Row],[OrderUniqueIdentifier]])),"")</f>
        <v>LONGSHORT</v>
      </c>
    </row>
    <row r="3581" spans="1:37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>
        <f>_xlfn.XLOOKUP(MIS[[#This Row],[TRADING SYMBOL]],[1]Sheet1!$D:$D,[1]Sheet1!$C:$C)</f>
        <v>9.25</v>
      </c>
      <c r="AE3581">
        <f>MIS[[#This Row],[OrderAverageTradedPrice]]*MIS[[#This Row],[OrderQuantity]]</f>
        <v>858.75</v>
      </c>
      <c r="AF3581">
        <f>MIS[[#This Row],[LTP]]*MIS[[#This Row],[OrderQuantity]]</f>
        <v>693.75</v>
      </c>
      <c r="AG3581">
        <f>IF(MIS[[#This Row],[OrderSide]]="SELL",MIS[[#This Row],[VALUE]]-MIS[[#This Row],[LIVE_VALUE]],MIS[[#This Row],[LIVE_VALUE]]-MIS[[#This Row],[VALUE]])</f>
        <v>-165</v>
      </c>
      <c r="AH3581" t="str" cm="1">
        <f t="array" ref="AH3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1" t="str">
        <f>MIS[[#This Row],[TRADING SYMBOL]]</f>
        <v>NIFTY2552223750PE</v>
      </c>
      <c r="AJ3581" t="str">
        <f>IF(RIGHT(MIS[[#This Row],[Main/Hedge]],4)="MAIN","MAIN","HEDGE")</f>
        <v>HEDGE</v>
      </c>
      <c r="AK3581" t="str" cm="1">
        <f t="array" ref="AK3581">_xlfn._xlws.FILTER(Table4[Column1],ISNUMBER(SEARCH(Table4[Column1],MIS[[#This Row],[OrderUniqueIdentifier]])),"")</f>
        <v>LONGSHORT</v>
      </c>
    </row>
    <row r="3582" spans="1:37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>
        <f>_xlfn.XLOOKUP(MIS[[#This Row],[TRADING SYMBOL]],[1]Sheet1!$D:$D,[1]Sheet1!$C:$C)</f>
        <v>16</v>
      </c>
      <c r="AE3582">
        <f>MIS[[#This Row],[OrderAverageTradedPrice]]*MIS[[#This Row],[OrderQuantity]]</f>
        <v>3261</v>
      </c>
      <c r="AF3582">
        <f>MIS[[#This Row],[LTP]]*MIS[[#This Row],[OrderQuantity]]</f>
        <v>1920</v>
      </c>
      <c r="AG3582">
        <f>IF(MIS[[#This Row],[OrderSide]]="SELL",MIS[[#This Row],[VALUE]]-MIS[[#This Row],[LIVE_VALUE]],MIS[[#This Row],[LIVE_VALUE]]-MIS[[#This Row],[VALUE]])</f>
        <v>-1341</v>
      </c>
      <c r="AH3582" t="str" cm="1">
        <f t="array" ref="AH3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2" t="str">
        <f>MIS[[#This Row],[TRADING SYMBOL]]</f>
        <v>SENSEX2552084900CE</v>
      </c>
      <c r="AJ3582" t="str">
        <f>IF(RIGHT(MIS[[#This Row],[Main/Hedge]],4)="MAIN","MAIN","HEDGE")</f>
        <v>HEDGE</v>
      </c>
      <c r="AK3582" t="str" cm="1">
        <f t="array" ref="AK3582">_xlfn._xlws.FILTER(Table4[Column1],ISNUMBER(SEARCH(Table4[Column1],MIS[[#This Row],[OrderUniqueIdentifier]])),"")</f>
        <v>LONGSHORT</v>
      </c>
    </row>
    <row r="3583" spans="1:37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>
        <f>_xlfn.XLOOKUP(MIS[[#This Row],[TRADING SYMBOL]],[1]Sheet1!$D:$D,[1]Sheet1!$C:$C)</f>
        <v>16</v>
      </c>
      <c r="AE3583">
        <f>MIS[[#This Row],[OrderAverageTradedPrice]]*MIS[[#This Row],[OrderQuantity]]</f>
        <v>543</v>
      </c>
      <c r="AF3583">
        <f>MIS[[#This Row],[LTP]]*MIS[[#This Row],[OrderQuantity]]</f>
        <v>320</v>
      </c>
      <c r="AG3583">
        <f>IF(MIS[[#This Row],[OrderSide]]="SELL",MIS[[#This Row],[VALUE]]-MIS[[#This Row],[LIVE_VALUE]],MIS[[#This Row],[LIVE_VALUE]]-MIS[[#This Row],[VALUE]])</f>
        <v>-223</v>
      </c>
      <c r="AH3583" t="str" cm="1">
        <f t="array" ref="AH3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3" t="str">
        <f>MIS[[#This Row],[TRADING SYMBOL]]</f>
        <v>SENSEX2552084900CE</v>
      </c>
      <c r="AJ3583" t="str">
        <f>IF(RIGHT(MIS[[#This Row],[Main/Hedge]],4)="MAIN","MAIN","HEDGE")</f>
        <v>HEDGE</v>
      </c>
      <c r="AK3583" t="str" cm="1">
        <f t="array" ref="AK3583">_xlfn._xlws.FILTER(Table4[Column1],ISNUMBER(SEARCH(Table4[Column1],MIS[[#This Row],[OrderUniqueIdentifier]])),"")</f>
        <v>LONGSHORT</v>
      </c>
    </row>
    <row r="3584" spans="1:37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>
        <f>_xlfn.XLOOKUP(MIS[[#This Row],[TRADING SYMBOL]],[1]Sheet1!$D:$D,[1]Sheet1!$C:$C)</f>
        <v>16</v>
      </c>
      <c r="AE3584">
        <f>MIS[[#This Row],[OrderAverageTradedPrice]]*MIS[[#This Row],[OrderQuantity]]</f>
        <v>544</v>
      </c>
      <c r="AF3584">
        <f>MIS[[#This Row],[LTP]]*MIS[[#This Row],[OrderQuantity]]</f>
        <v>320</v>
      </c>
      <c r="AG3584">
        <f>IF(MIS[[#This Row],[OrderSide]]="SELL",MIS[[#This Row],[VALUE]]-MIS[[#This Row],[LIVE_VALUE]],MIS[[#This Row],[LIVE_VALUE]]-MIS[[#This Row],[VALUE]])</f>
        <v>-224</v>
      </c>
      <c r="AH3584" t="str" cm="1">
        <f t="array" ref="AH3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4" t="str">
        <f>MIS[[#This Row],[TRADING SYMBOL]]</f>
        <v>SENSEX2552084900CE</v>
      </c>
      <c r="AJ3584" t="str">
        <f>IF(RIGHT(MIS[[#This Row],[Main/Hedge]],4)="MAIN","MAIN","HEDGE")</f>
        <v>HEDGE</v>
      </c>
      <c r="AK3584" t="str" cm="1">
        <f t="array" ref="AK3584">_xlfn._xlws.FILTER(Table4[Column1],ISNUMBER(SEARCH(Table4[Column1],MIS[[#This Row],[OrderUniqueIdentifier]])),"")</f>
        <v>LONGSHORT</v>
      </c>
    </row>
    <row r="3585" spans="1:37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>
        <f>_xlfn.XLOOKUP(MIS[[#This Row],[TRADING SYMBOL]],[1]Sheet1!$D:$D,[1]Sheet1!$C:$C)</f>
        <v>16</v>
      </c>
      <c r="AE3585">
        <f>MIS[[#This Row],[OrderAverageTradedPrice]]*MIS[[#This Row],[OrderQuantity]]</f>
        <v>545</v>
      </c>
      <c r="AF3585">
        <f>MIS[[#This Row],[LTP]]*MIS[[#This Row],[OrderQuantity]]</f>
        <v>320</v>
      </c>
      <c r="AG3585">
        <f>IF(MIS[[#This Row],[OrderSide]]="SELL",MIS[[#This Row],[VALUE]]-MIS[[#This Row],[LIVE_VALUE]],MIS[[#This Row],[LIVE_VALUE]]-MIS[[#This Row],[VALUE]])</f>
        <v>-225</v>
      </c>
      <c r="AH3585" t="str" cm="1">
        <f t="array" ref="AH3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5" t="str">
        <f>MIS[[#This Row],[TRADING SYMBOL]]</f>
        <v>SENSEX2552084900CE</v>
      </c>
      <c r="AJ3585" t="str">
        <f>IF(RIGHT(MIS[[#This Row],[Main/Hedge]],4)="MAIN","MAIN","HEDGE")</f>
        <v>HEDGE</v>
      </c>
      <c r="AK3585" t="str" cm="1">
        <f t="array" ref="AK3585">_xlfn._xlws.FILTER(Table4[Column1],ISNUMBER(SEARCH(Table4[Column1],MIS[[#This Row],[OrderUniqueIdentifier]])),"")</f>
        <v>LONGSHORT</v>
      </c>
    </row>
    <row r="3586" spans="1:37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>
        <f>_xlfn.XLOOKUP(MIS[[#This Row],[TRADING SYMBOL]],[1]Sheet1!$D:$D,[1]Sheet1!$C:$C)</f>
        <v>9.25</v>
      </c>
      <c r="AE3586">
        <f>MIS[[#This Row],[OrderAverageTradedPrice]]*MIS[[#This Row],[OrderQuantity]]</f>
        <v>1717.5</v>
      </c>
      <c r="AF3586">
        <f>MIS[[#This Row],[LTP]]*MIS[[#This Row],[OrderQuantity]]</f>
        <v>1387.5</v>
      </c>
      <c r="AG3586">
        <f>IF(MIS[[#This Row],[OrderSide]]="SELL",MIS[[#This Row],[VALUE]]-MIS[[#This Row],[LIVE_VALUE]],MIS[[#This Row],[LIVE_VALUE]]-MIS[[#This Row],[VALUE]])</f>
        <v>-330</v>
      </c>
      <c r="AH3586" t="str" cm="1">
        <f t="array" ref="AH3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6" t="str">
        <f>MIS[[#This Row],[TRADING SYMBOL]]</f>
        <v>NIFTY2552223750PE</v>
      </c>
      <c r="AJ3586" t="str">
        <f>IF(RIGHT(MIS[[#This Row],[Main/Hedge]],4)="MAIN","MAIN","HEDGE")</f>
        <v>HEDGE</v>
      </c>
      <c r="AK3586" t="str" cm="1">
        <f t="array" ref="AK3586">_xlfn._xlws.FILTER(Table4[Column1],ISNUMBER(SEARCH(Table4[Column1],MIS[[#This Row],[OrderUniqueIdentifier]])),"")</f>
        <v>LONGSHORT</v>
      </c>
    </row>
    <row r="3587" spans="1:37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>
        <f>_xlfn.XLOOKUP(MIS[[#This Row],[TRADING SYMBOL]],[1]Sheet1!$D:$D,[1]Sheet1!$C:$C)</f>
        <v>9.25</v>
      </c>
      <c r="AE3587">
        <f>MIS[[#This Row],[OrderAverageTradedPrice]]*MIS[[#This Row],[OrderQuantity]]</f>
        <v>4293.75</v>
      </c>
      <c r="AF3587">
        <f>MIS[[#This Row],[LTP]]*MIS[[#This Row],[OrderQuantity]]</f>
        <v>3468.75</v>
      </c>
      <c r="AG3587">
        <f>IF(MIS[[#This Row],[OrderSide]]="SELL",MIS[[#This Row],[VALUE]]-MIS[[#This Row],[LIVE_VALUE]],MIS[[#This Row],[LIVE_VALUE]]-MIS[[#This Row],[VALUE]])</f>
        <v>-825</v>
      </c>
      <c r="AH3587" t="str" cm="1">
        <f t="array" ref="AH3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7" t="str">
        <f>MIS[[#This Row],[TRADING SYMBOL]]</f>
        <v>NIFTY2552223750PE</v>
      </c>
      <c r="AJ3587" t="str">
        <f>IF(RIGHT(MIS[[#This Row],[Main/Hedge]],4)="MAIN","MAIN","HEDGE")</f>
        <v>HEDGE</v>
      </c>
      <c r="AK3587" t="str" cm="1">
        <f t="array" ref="AK3587">_xlfn._xlws.FILTER(Table4[Column1],ISNUMBER(SEARCH(Table4[Column1],MIS[[#This Row],[OrderUniqueIdentifier]])),"")</f>
        <v>LONGSHORT</v>
      </c>
    </row>
    <row r="3588" spans="1:37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>
        <f>_xlfn.XLOOKUP(MIS[[#This Row],[TRADING SYMBOL]],[1]Sheet1!$D:$D,[1]Sheet1!$C:$C)</f>
        <v>9.25</v>
      </c>
      <c r="AE3588">
        <f>MIS[[#This Row],[OrderAverageTradedPrice]]*MIS[[#This Row],[OrderQuantity]]</f>
        <v>8587.5</v>
      </c>
      <c r="AF3588">
        <f>MIS[[#This Row],[LTP]]*MIS[[#This Row],[OrderQuantity]]</f>
        <v>6937.5</v>
      </c>
      <c r="AG3588">
        <f>IF(MIS[[#This Row],[OrderSide]]="SELL",MIS[[#This Row],[VALUE]]-MIS[[#This Row],[LIVE_VALUE]],MIS[[#This Row],[LIVE_VALUE]]-MIS[[#This Row],[VALUE]])</f>
        <v>-1650</v>
      </c>
      <c r="AH3588" t="str" cm="1">
        <f t="array" ref="AH3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8" t="str">
        <f>MIS[[#This Row],[TRADING SYMBOL]]</f>
        <v>NIFTY2552223750PE</v>
      </c>
      <c r="AJ3588" t="str">
        <f>IF(RIGHT(MIS[[#This Row],[Main/Hedge]],4)="MAIN","MAIN","HEDGE")</f>
        <v>HEDGE</v>
      </c>
      <c r="AK3588" t="str" cm="1">
        <f t="array" ref="AK3588">_xlfn._xlws.FILTER(Table4[Column1],ISNUMBER(SEARCH(Table4[Column1],MIS[[#This Row],[OrderUniqueIdentifier]])),"")</f>
        <v>LONGSHORT</v>
      </c>
    </row>
    <row r="3589" spans="1:37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>
        <f>_xlfn.XLOOKUP(MIS[[#This Row],[TRADING SYMBOL]],[1]Sheet1!$D:$D,[1]Sheet1!$C:$C)</f>
        <v>16</v>
      </c>
      <c r="AE3589">
        <f>MIS[[#This Row],[OrderAverageTradedPrice]]*MIS[[#This Row],[OrderQuantity]]</f>
        <v>1088</v>
      </c>
      <c r="AF3589">
        <f>MIS[[#This Row],[LTP]]*MIS[[#This Row],[OrderQuantity]]</f>
        <v>640</v>
      </c>
      <c r="AG3589">
        <f>IF(MIS[[#This Row],[OrderSide]]="SELL",MIS[[#This Row],[VALUE]]-MIS[[#This Row],[LIVE_VALUE]],MIS[[#This Row],[LIVE_VALUE]]-MIS[[#This Row],[VALUE]])</f>
        <v>-448</v>
      </c>
      <c r="AH3589" t="str" cm="1">
        <f t="array" ref="AH3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9" t="str">
        <f>MIS[[#This Row],[TRADING SYMBOL]]</f>
        <v>SENSEX2552084900CE</v>
      </c>
      <c r="AJ3589" t="str">
        <f>IF(RIGHT(MIS[[#This Row],[Main/Hedge]],4)="MAIN","MAIN","HEDGE")</f>
        <v>HEDGE</v>
      </c>
      <c r="AK3589" t="str" cm="1">
        <f t="array" ref="AK3589">_xlfn._xlws.FILTER(Table4[Column1],ISNUMBER(SEARCH(Table4[Column1],MIS[[#This Row],[OrderUniqueIdentifier]])),"")</f>
        <v>LONGSHORT</v>
      </c>
    </row>
    <row r="3590" spans="1:37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>
        <f>_xlfn.XLOOKUP(MIS[[#This Row],[TRADING SYMBOL]],[1]Sheet1!$D:$D,[1]Sheet1!$C:$C)</f>
        <v>16</v>
      </c>
      <c r="AE3590">
        <f>MIS[[#This Row],[OrderAverageTradedPrice]]*MIS[[#This Row],[OrderQuantity]]</f>
        <v>544</v>
      </c>
      <c r="AF3590">
        <f>MIS[[#This Row],[LTP]]*MIS[[#This Row],[OrderQuantity]]</f>
        <v>320</v>
      </c>
      <c r="AG3590">
        <f>IF(MIS[[#This Row],[OrderSide]]="SELL",MIS[[#This Row],[VALUE]]-MIS[[#This Row],[LIVE_VALUE]],MIS[[#This Row],[LIVE_VALUE]]-MIS[[#This Row],[VALUE]])</f>
        <v>-224</v>
      </c>
      <c r="AH3590" t="str" cm="1">
        <f t="array" ref="AH3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0" t="str">
        <f>MIS[[#This Row],[TRADING SYMBOL]]</f>
        <v>SENSEX2552084900CE</v>
      </c>
      <c r="AJ3590" t="str">
        <f>IF(RIGHT(MIS[[#This Row],[Main/Hedge]],4)="MAIN","MAIN","HEDGE")</f>
        <v>HEDGE</v>
      </c>
      <c r="AK3590" t="str" cm="1">
        <f t="array" ref="AK3590">_xlfn._xlws.FILTER(Table4[Column1],ISNUMBER(SEARCH(Table4[Column1],MIS[[#This Row],[OrderUniqueIdentifier]])),"")</f>
        <v>LONGSHORT</v>
      </c>
    </row>
    <row r="3591" spans="1:37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>
        <f>_xlfn.XLOOKUP(MIS[[#This Row],[TRADING SYMBOL]],[1]Sheet1!$D:$D,[1]Sheet1!$C:$C)</f>
        <v>16</v>
      </c>
      <c r="AE3591">
        <f>MIS[[#This Row],[OrderAverageTradedPrice]]*MIS[[#This Row],[OrderQuantity]]</f>
        <v>3258</v>
      </c>
      <c r="AF3591">
        <f>MIS[[#This Row],[LTP]]*MIS[[#This Row],[OrderQuantity]]</f>
        <v>1920</v>
      </c>
      <c r="AG3591">
        <f>IF(MIS[[#This Row],[OrderSide]]="SELL",MIS[[#This Row],[VALUE]]-MIS[[#This Row],[LIVE_VALUE]],MIS[[#This Row],[LIVE_VALUE]]-MIS[[#This Row],[VALUE]])</f>
        <v>-1338</v>
      </c>
      <c r="AH3591" t="str" cm="1">
        <f t="array" ref="AH3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1" t="str">
        <f>MIS[[#This Row],[TRADING SYMBOL]]</f>
        <v>SENSEX2552084900CE</v>
      </c>
      <c r="AJ3591" t="str">
        <f>IF(RIGHT(MIS[[#This Row],[Main/Hedge]],4)="MAIN","MAIN","HEDGE")</f>
        <v>HEDGE</v>
      </c>
      <c r="AK3591" t="str" cm="1">
        <f t="array" ref="AK3591">_xlfn._xlws.FILTER(Table4[Column1],ISNUMBER(SEARCH(Table4[Column1],MIS[[#This Row],[OrderUniqueIdentifier]])),"")</f>
        <v>LONGSHORT</v>
      </c>
    </row>
    <row r="3592" spans="1:37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>
        <f>_xlfn.XLOOKUP(MIS[[#This Row],[TRADING SYMBOL]],[1]Sheet1!$D:$D,[1]Sheet1!$C:$C)</f>
        <v>9.25</v>
      </c>
      <c r="AE3592">
        <f>MIS[[#This Row],[OrderAverageTradedPrice]]*MIS[[#This Row],[OrderQuantity]]</f>
        <v>1717.5</v>
      </c>
      <c r="AF3592">
        <f>MIS[[#This Row],[LTP]]*MIS[[#This Row],[OrderQuantity]]</f>
        <v>1387.5</v>
      </c>
      <c r="AG3592">
        <f>IF(MIS[[#This Row],[OrderSide]]="SELL",MIS[[#This Row],[VALUE]]-MIS[[#This Row],[LIVE_VALUE]],MIS[[#This Row],[LIVE_VALUE]]-MIS[[#This Row],[VALUE]])</f>
        <v>-330</v>
      </c>
      <c r="AH3592" t="str" cm="1">
        <f t="array" ref="AH3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2" t="str">
        <f>MIS[[#This Row],[TRADING SYMBOL]]</f>
        <v>NIFTY2552223750PE</v>
      </c>
      <c r="AJ3592" t="str">
        <f>IF(RIGHT(MIS[[#This Row],[Main/Hedge]],4)="MAIN","MAIN","HEDGE")</f>
        <v>HEDGE</v>
      </c>
      <c r="AK3592" t="str" cm="1">
        <f t="array" ref="AK3592">_xlfn._xlws.FILTER(Table4[Column1],ISNUMBER(SEARCH(Table4[Column1],MIS[[#This Row],[OrderUniqueIdentifier]])),"")</f>
        <v>LONGSHORT</v>
      </c>
    </row>
    <row r="3593" spans="1:37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>
        <f>_xlfn.XLOOKUP(MIS[[#This Row],[TRADING SYMBOL]],[1]Sheet1!$D:$D,[1]Sheet1!$C:$C)</f>
        <v>16</v>
      </c>
      <c r="AE3593">
        <f>MIS[[#This Row],[OrderAverageTradedPrice]]*MIS[[#This Row],[OrderQuantity]]</f>
        <v>1635</v>
      </c>
      <c r="AF3593">
        <f>MIS[[#This Row],[LTP]]*MIS[[#This Row],[OrderQuantity]]</f>
        <v>960</v>
      </c>
      <c r="AG3593">
        <f>IF(MIS[[#This Row],[OrderSide]]="SELL",MIS[[#This Row],[VALUE]]-MIS[[#This Row],[LIVE_VALUE]],MIS[[#This Row],[LIVE_VALUE]]-MIS[[#This Row],[VALUE]])</f>
        <v>-675</v>
      </c>
      <c r="AH3593" t="str" cm="1">
        <f t="array" ref="AH3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3" t="str">
        <f>MIS[[#This Row],[TRADING SYMBOL]]</f>
        <v>SENSEX2552084900CE</v>
      </c>
      <c r="AJ3593" t="str">
        <f>IF(RIGHT(MIS[[#This Row],[Main/Hedge]],4)="MAIN","MAIN","HEDGE")</f>
        <v>HEDGE</v>
      </c>
      <c r="AK3593" t="str" cm="1">
        <f t="array" ref="AK3593">_xlfn._xlws.FILTER(Table4[Column1],ISNUMBER(SEARCH(Table4[Column1],MIS[[#This Row],[OrderUniqueIdentifier]])),"")</f>
        <v>LONGSHORT</v>
      </c>
    </row>
    <row r="3594" spans="1:37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>
        <f>_xlfn.XLOOKUP(MIS[[#This Row],[TRADING SYMBOL]],[1]Sheet1!$D:$D,[1]Sheet1!$C:$C)</f>
        <v>9.25</v>
      </c>
      <c r="AE3594">
        <f>MIS[[#This Row],[OrderAverageTradedPrice]]*MIS[[#This Row],[OrderQuantity]]</f>
        <v>1717.5</v>
      </c>
      <c r="AF3594">
        <f>MIS[[#This Row],[LTP]]*MIS[[#This Row],[OrderQuantity]]</f>
        <v>1387.5</v>
      </c>
      <c r="AG3594">
        <f>IF(MIS[[#This Row],[OrderSide]]="SELL",MIS[[#This Row],[VALUE]]-MIS[[#This Row],[LIVE_VALUE]],MIS[[#This Row],[LIVE_VALUE]]-MIS[[#This Row],[VALUE]])</f>
        <v>-330</v>
      </c>
      <c r="AH3594" t="str" cm="1">
        <f t="array" ref="AH3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4" t="str">
        <f>MIS[[#This Row],[TRADING SYMBOL]]</f>
        <v>NIFTY2552223750PE</v>
      </c>
      <c r="AJ3594" t="str">
        <f>IF(RIGHT(MIS[[#This Row],[Main/Hedge]],4)="MAIN","MAIN","HEDGE")</f>
        <v>HEDGE</v>
      </c>
      <c r="AK3594" t="str" cm="1">
        <f t="array" ref="AK3594">_xlfn._xlws.FILTER(Table4[Column1],ISNUMBER(SEARCH(Table4[Column1],MIS[[#This Row],[OrderUniqueIdentifier]])),"")</f>
        <v>LONGSHORT</v>
      </c>
    </row>
    <row r="3595" spans="1:37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>
        <f>_xlfn.XLOOKUP(MIS[[#This Row],[TRADING SYMBOL]],[1]Sheet1!$D:$D,[1]Sheet1!$C:$C)</f>
        <v>16</v>
      </c>
      <c r="AE3595">
        <f>MIS[[#This Row],[OrderAverageTradedPrice]]*MIS[[#This Row],[OrderQuantity]]</f>
        <v>1632</v>
      </c>
      <c r="AF3595">
        <f>MIS[[#This Row],[LTP]]*MIS[[#This Row],[OrderQuantity]]</f>
        <v>960</v>
      </c>
      <c r="AG3595">
        <f>IF(MIS[[#This Row],[OrderSide]]="SELL",MIS[[#This Row],[VALUE]]-MIS[[#This Row],[LIVE_VALUE]],MIS[[#This Row],[LIVE_VALUE]]-MIS[[#This Row],[VALUE]])</f>
        <v>-672</v>
      </c>
      <c r="AH3595" t="str" cm="1">
        <f t="array" ref="AH3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5" t="str">
        <f>MIS[[#This Row],[TRADING SYMBOL]]</f>
        <v>SENSEX2552084900CE</v>
      </c>
      <c r="AJ3595" t="str">
        <f>IF(RIGHT(MIS[[#This Row],[Main/Hedge]],4)="MAIN","MAIN","HEDGE")</f>
        <v>HEDGE</v>
      </c>
      <c r="AK3595" t="str" cm="1">
        <f t="array" ref="AK3595">_xlfn._xlws.FILTER(Table4[Column1],ISNUMBER(SEARCH(Table4[Column1],MIS[[#This Row],[OrderUniqueIdentifier]])),"")</f>
        <v>LONGSHORT</v>
      </c>
    </row>
    <row r="3596" spans="1:37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>
        <f>_xlfn.XLOOKUP(MIS[[#This Row],[TRADING SYMBOL]],[1]Sheet1!$D:$D,[1]Sheet1!$C:$C)</f>
        <v>16</v>
      </c>
      <c r="AE3596">
        <f>MIS[[#This Row],[OrderAverageTradedPrice]]*MIS[[#This Row],[OrderQuantity]]</f>
        <v>543</v>
      </c>
      <c r="AF3596">
        <f>MIS[[#This Row],[LTP]]*MIS[[#This Row],[OrderQuantity]]</f>
        <v>320</v>
      </c>
      <c r="AG3596">
        <f>IF(MIS[[#This Row],[OrderSide]]="SELL",MIS[[#This Row],[VALUE]]-MIS[[#This Row],[LIVE_VALUE]],MIS[[#This Row],[LIVE_VALUE]]-MIS[[#This Row],[VALUE]])</f>
        <v>-223</v>
      </c>
      <c r="AH3596" t="str" cm="1">
        <f t="array" ref="AH3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6" t="str">
        <f>MIS[[#This Row],[TRADING SYMBOL]]</f>
        <v>SENSEX2552084900CE</v>
      </c>
      <c r="AJ3596" t="str">
        <f>IF(RIGHT(MIS[[#This Row],[Main/Hedge]],4)="MAIN","MAIN","HEDGE")</f>
        <v>HEDGE</v>
      </c>
      <c r="AK3596" t="str" cm="1">
        <f t="array" ref="AK3596">_xlfn._xlws.FILTER(Table4[Column1],ISNUMBER(SEARCH(Table4[Column1],MIS[[#This Row],[OrderUniqueIdentifier]])),"")</f>
        <v>LONGSHORT</v>
      </c>
    </row>
    <row r="3597" spans="1:37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>
        <f>_xlfn.XLOOKUP(MIS[[#This Row],[TRADING SYMBOL]],[1]Sheet1!$D:$D,[1]Sheet1!$C:$C)</f>
        <v>9.25</v>
      </c>
      <c r="AE3597">
        <f>MIS[[#This Row],[OrderAverageTradedPrice]]*MIS[[#This Row],[OrderQuantity]]</f>
        <v>1717.5</v>
      </c>
      <c r="AF3597">
        <f>MIS[[#This Row],[LTP]]*MIS[[#This Row],[OrderQuantity]]</f>
        <v>1387.5</v>
      </c>
      <c r="AG3597">
        <f>IF(MIS[[#This Row],[OrderSide]]="SELL",MIS[[#This Row],[VALUE]]-MIS[[#This Row],[LIVE_VALUE]],MIS[[#This Row],[LIVE_VALUE]]-MIS[[#This Row],[VALUE]])</f>
        <v>-330</v>
      </c>
      <c r="AH3597" t="str" cm="1">
        <f t="array" ref="AH3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7" t="str">
        <f>MIS[[#This Row],[TRADING SYMBOL]]</f>
        <v>NIFTY2552223750PE</v>
      </c>
      <c r="AJ3597" t="str">
        <f>IF(RIGHT(MIS[[#This Row],[Main/Hedge]],4)="MAIN","MAIN","HEDGE")</f>
        <v>HEDGE</v>
      </c>
      <c r="AK3597" t="str" cm="1">
        <f t="array" ref="AK3597">_xlfn._xlws.FILTER(Table4[Column1],ISNUMBER(SEARCH(Table4[Column1],MIS[[#This Row],[OrderUniqueIdentifier]])),"")</f>
        <v>LONGSHORT</v>
      </c>
    </row>
    <row r="3598" spans="1:37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>
        <f>_xlfn.XLOOKUP(MIS[[#This Row],[TRADING SYMBOL]],[1]Sheet1!$D:$D,[1]Sheet1!$C:$C)</f>
        <v>9.25</v>
      </c>
      <c r="AE3598">
        <f>MIS[[#This Row],[OrderAverageTradedPrice]]*MIS[[#This Row],[OrderQuantity]]</f>
        <v>1717.5</v>
      </c>
      <c r="AF3598">
        <f>MIS[[#This Row],[LTP]]*MIS[[#This Row],[OrderQuantity]]</f>
        <v>1387.5</v>
      </c>
      <c r="AG3598">
        <f>IF(MIS[[#This Row],[OrderSide]]="SELL",MIS[[#This Row],[VALUE]]-MIS[[#This Row],[LIVE_VALUE]],MIS[[#This Row],[LIVE_VALUE]]-MIS[[#This Row],[VALUE]])</f>
        <v>-330</v>
      </c>
      <c r="AH3598" t="str" cm="1">
        <f t="array" ref="AH3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8" t="str">
        <f>MIS[[#This Row],[TRADING SYMBOL]]</f>
        <v>NIFTY2552223750PE</v>
      </c>
      <c r="AJ3598" t="str">
        <f>IF(RIGHT(MIS[[#This Row],[Main/Hedge]],4)="MAIN","MAIN","HEDGE")</f>
        <v>HEDGE</v>
      </c>
      <c r="AK3598" t="str" cm="1">
        <f t="array" ref="AK3598">_xlfn._xlws.FILTER(Table4[Column1],ISNUMBER(SEARCH(Table4[Column1],MIS[[#This Row],[OrderUniqueIdentifier]])),"")</f>
        <v>LONGSHORT</v>
      </c>
    </row>
    <row r="3599" spans="1:37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>
        <f>_xlfn.XLOOKUP(MIS[[#This Row],[TRADING SYMBOL]],[1]Sheet1!$D:$D,[1]Sheet1!$C:$C)</f>
        <v>9.25</v>
      </c>
      <c r="AE3599">
        <f>MIS[[#This Row],[OrderAverageTradedPrice]]*MIS[[#This Row],[OrderQuantity]]</f>
        <v>858.75</v>
      </c>
      <c r="AF3599">
        <f>MIS[[#This Row],[LTP]]*MIS[[#This Row],[OrderQuantity]]</f>
        <v>693.75</v>
      </c>
      <c r="AG3599">
        <f>IF(MIS[[#This Row],[OrderSide]]="SELL",MIS[[#This Row],[VALUE]]-MIS[[#This Row],[LIVE_VALUE]],MIS[[#This Row],[LIVE_VALUE]]-MIS[[#This Row],[VALUE]])</f>
        <v>-165</v>
      </c>
      <c r="AH3599" t="str" cm="1">
        <f t="array" ref="AH3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9" t="str">
        <f>MIS[[#This Row],[TRADING SYMBOL]]</f>
        <v>NIFTY2552223750PE</v>
      </c>
      <c r="AJ3599" t="str">
        <f>IF(RIGHT(MIS[[#This Row],[Main/Hedge]],4)="MAIN","MAIN","HEDGE")</f>
        <v>HEDGE</v>
      </c>
      <c r="AK3599" t="str" cm="1">
        <f t="array" ref="AK3599">_xlfn._xlws.FILTER(Table4[Column1],ISNUMBER(SEARCH(Table4[Column1],MIS[[#This Row],[OrderUniqueIdentifier]])),"")</f>
        <v>LONGSHORT</v>
      </c>
    </row>
    <row r="3600" spans="1:37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>
        <f>_xlfn.XLOOKUP(MIS[[#This Row],[TRADING SYMBOL]],[1]Sheet1!$D:$D,[1]Sheet1!$C:$C)</f>
        <v>16</v>
      </c>
      <c r="AE3600">
        <f>MIS[[#This Row],[OrderAverageTradedPrice]]*MIS[[#This Row],[OrderQuantity]]</f>
        <v>1086</v>
      </c>
      <c r="AF3600">
        <f>MIS[[#This Row],[LTP]]*MIS[[#This Row],[OrderQuantity]]</f>
        <v>640</v>
      </c>
      <c r="AG3600">
        <f>IF(MIS[[#This Row],[OrderSide]]="SELL",MIS[[#This Row],[VALUE]]-MIS[[#This Row],[LIVE_VALUE]],MIS[[#This Row],[LIVE_VALUE]]-MIS[[#This Row],[VALUE]])</f>
        <v>-446</v>
      </c>
      <c r="AH3600" t="str" cm="1">
        <f t="array" ref="AH3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0" t="str">
        <f>MIS[[#This Row],[TRADING SYMBOL]]</f>
        <v>SENSEX2552084900CE</v>
      </c>
      <c r="AJ3600" t="str">
        <f>IF(RIGHT(MIS[[#This Row],[Main/Hedge]],4)="MAIN","MAIN","HEDGE")</f>
        <v>HEDGE</v>
      </c>
      <c r="AK3600" t="str" cm="1">
        <f t="array" ref="AK3600">_xlfn._xlws.FILTER(Table4[Column1],ISNUMBER(SEARCH(Table4[Column1],MIS[[#This Row],[OrderUniqueIdentifier]])),"")</f>
        <v>LONGSHORT</v>
      </c>
    </row>
    <row r="3601" spans="1:37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>
        <f>_xlfn.XLOOKUP(MIS[[#This Row],[TRADING SYMBOL]],[1]Sheet1!$D:$D,[1]Sheet1!$C:$C)</f>
        <v>9.25</v>
      </c>
      <c r="AE3601">
        <f>MIS[[#This Row],[OrderAverageTradedPrice]]*MIS[[#This Row],[OrderQuantity]]</f>
        <v>1717.5</v>
      </c>
      <c r="AF3601">
        <f>MIS[[#This Row],[LTP]]*MIS[[#This Row],[OrderQuantity]]</f>
        <v>1387.5</v>
      </c>
      <c r="AG3601">
        <f>IF(MIS[[#This Row],[OrderSide]]="SELL",MIS[[#This Row],[VALUE]]-MIS[[#This Row],[LIVE_VALUE]],MIS[[#This Row],[LIVE_VALUE]]-MIS[[#This Row],[VALUE]])</f>
        <v>-330</v>
      </c>
      <c r="AH3601" t="str" cm="1">
        <f t="array" ref="AH3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1" t="str">
        <f>MIS[[#This Row],[TRADING SYMBOL]]</f>
        <v>NIFTY2552223750PE</v>
      </c>
      <c r="AJ3601" t="str">
        <f>IF(RIGHT(MIS[[#This Row],[Main/Hedge]],4)="MAIN","MAIN","HEDGE")</f>
        <v>HEDGE</v>
      </c>
      <c r="AK3601" t="str" cm="1">
        <f t="array" ref="AK3601">_xlfn._xlws.FILTER(Table4[Column1],ISNUMBER(SEARCH(Table4[Column1],MIS[[#This Row],[OrderUniqueIdentifier]])),"")</f>
        <v>LONGSHORT</v>
      </c>
    </row>
    <row r="3602" spans="1:37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>
        <f>_xlfn.XLOOKUP(MIS[[#This Row],[TRADING SYMBOL]],[1]Sheet1!$D:$D,[1]Sheet1!$C:$C)</f>
        <v>16</v>
      </c>
      <c r="AE3602">
        <f>MIS[[#This Row],[OrderAverageTradedPrice]]*MIS[[#This Row],[OrderQuantity]]</f>
        <v>543</v>
      </c>
      <c r="AF3602">
        <f>MIS[[#This Row],[LTP]]*MIS[[#This Row],[OrderQuantity]]</f>
        <v>320</v>
      </c>
      <c r="AG3602">
        <f>IF(MIS[[#This Row],[OrderSide]]="SELL",MIS[[#This Row],[VALUE]]-MIS[[#This Row],[LIVE_VALUE]],MIS[[#This Row],[LIVE_VALUE]]-MIS[[#This Row],[VALUE]])</f>
        <v>-223</v>
      </c>
      <c r="AH3602" t="str" cm="1">
        <f t="array" ref="AH3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2" t="str">
        <f>MIS[[#This Row],[TRADING SYMBOL]]</f>
        <v>SENSEX2552084900CE</v>
      </c>
      <c r="AJ3602" t="str">
        <f>IF(RIGHT(MIS[[#This Row],[Main/Hedge]],4)="MAIN","MAIN","HEDGE")</f>
        <v>HEDGE</v>
      </c>
      <c r="AK3602" t="str" cm="1">
        <f t="array" ref="AK3602">_xlfn._xlws.FILTER(Table4[Column1],ISNUMBER(SEARCH(Table4[Column1],MIS[[#This Row],[OrderUniqueIdentifier]])),"")</f>
        <v>LONGSHORT</v>
      </c>
    </row>
    <row r="3603" spans="1:37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>
        <f>_xlfn.XLOOKUP(MIS[[#This Row],[TRADING SYMBOL]],[1]Sheet1!$D:$D,[1]Sheet1!$C:$C)</f>
        <v>9.25</v>
      </c>
      <c r="AE3603">
        <f>MIS[[#This Row],[OrderAverageTradedPrice]]*MIS[[#This Row],[OrderQuantity]]</f>
        <v>1717.5</v>
      </c>
      <c r="AF3603">
        <f>MIS[[#This Row],[LTP]]*MIS[[#This Row],[OrderQuantity]]</f>
        <v>1387.5</v>
      </c>
      <c r="AG3603">
        <f>IF(MIS[[#This Row],[OrderSide]]="SELL",MIS[[#This Row],[VALUE]]-MIS[[#This Row],[LIVE_VALUE]],MIS[[#This Row],[LIVE_VALUE]]-MIS[[#This Row],[VALUE]])</f>
        <v>-330</v>
      </c>
      <c r="AH3603" t="str" cm="1">
        <f t="array" ref="AH3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3" t="str">
        <f>MIS[[#This Row],[TRADING SYMBOL]]</f>
        <v>NIFTY2552223750PE</v>
      </c>
      <c r="AJ3603" t="str">
        <f>IF(RIGHT(MIS[[#This Row],[Main/Hedge]],4)="MAIN","MAIN","HEDGE")</f>
        <v>HEDGE</v>
      </c>
      <c r="AK3603" t="str" cm="1">
        <f t="array" ref="AK3603">_xlfn._xlws.FILTER(Table4[Column1],ISNUMBER(SEARCH(Table4[Column1],MIS[[#This Row],[OrderUniqueIdentifier]])),"")</f>
        <v>LONGSHORT</v>
      </c>
    </row>
    <row r="3604" spans="1:37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>
        <f>_xlfn.XLOOKUP(MIS[[#This Row],[TRADING SYMBOL]],[1]Sheet1!$D:$D,[1]Sheet1!$C:$C)</f>
        <v>16</v>
      </c>
      <c r="AE3604">
        <f>MIS[[#This Row],[OrderAverageTradedPrice]]*MIS[[#This Row],[OrderQuantity]]</f>
        <v>1629</v>
      </c>
      <c r="AF3604">
        <f>MIS[[#This Row],[LTP]]*MIS[[#This Row],[OrderQuantity]]</f>
        <v>960</v>
      </c>
      <c r="AG3604">
        <f>IF(MIS[[#This Row],[OrderSide]]="SELL",MIS[[#This Row],[VALUE]]-MIS[[#This Row],[LIVE_VALUE]],MIS[[#This Row],[LIVE_VALUE]]-MIS[[#This Row],[VALUE]])</f>
        <v>-669</v>
      </c>
      <c r="AH3604" t="str" cm="1">
        <f t="array" ref="AH3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4" t="str">
        <f>MIS[[#This Row],[TRADING SYMBOL]]</f>
        <v>SENSEX2552084900CE</v>
      </c>
      <c r="AJ3604" t="str">
        <f>IF(RIGHT(MIS[[#This Row],[Main/Hedge]],4)="MAIN","MAIN","HEDGE")</f>
        <v>HEDGE</v>
      </c>
      <c r="AK3604" t="str" cm="1">
        <f t="array" ref="AK3604">_xlfn._xlws.FILTER(Table4[Column1],ISNUMBER(SEARCH(Table4[Column1],MIS[[#This Row],[OrderUniqueIdentifier]])),"")</f>
        <v>LONGSHORT</v>
      </c>
    </row>
    <row r="3605" spans="1:37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>
        <f>_xlfn.XLOOKUP(MIS[[#This Row],[TRADING SYMBOL]],[1]Sheet1!$D:$D,[1]Sheet1!$C:$C)</f>
        <v>16</v>
      </c>
      <c r="AE3605">
        <f>MIS[[#This Row],[OrderAverageTradedPrice]]*MIS[[#This Row],[OrderQuantity]]</f>
        <v>541</v>
      </c>
      <c r="AF3605">
        <f>MIS[[#This Row],[LTP]]*MIS[[#This Row],[OrderQuantity]]</f>
        <v>320</v>
      </c>
      <c r="AG3605">
        <f>IF(MIS[[#This Row],[OrderSide]]="SELL",MIS[[#This Row],[VALUE]]-MIS[[#This Row],[LIVE_VALUE]],MIS[[#This Row],[LIVE_VALUE]]-MIS[[#This Row],[VALUE]])</f>
        <v>-221</v>
      </c>
      <c r="AH3605" t="str" cm="1">
        <f t="array" ref="AH3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5" t="str">
        <f>MIS[[#This Row],[TRADING SYMBOL]]</f>
        <v>SENSEX2552084900CE</v>
      </c>
      <c r="AJ3605" t="str">
        <f>IF(RIGHT(MIS[[#This Row],[Main/Hedge]],4)="MAIN","MAIN","HEDGE")</f>
        <v>HEDGE</v>
      </c>
      <c r="AK3605" t="str" cm="1">
        <f t="array" ref="AK3605">_xlfn._xlws.FILTER(Table4[Column1],ISNUMBER(SEARCH(Table4[Column1],MIS[[#This Row],[OrderUniqueIdentifier]])),"")</f>
        <v>LONGSHORT</v>
      </c>
    </row>
    <row r="3606" spans="1:37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>
        <f>_xlfn.XLOOKUP(MIS[[#This Row],[TRADING SYMBOL]],[1]Sheet1!$D:$D,[1]Sheet1!$C:$C)</f>
        <v>9.25</v>
      </c>
      <c r="AE3606">
        <f>MIS[[#This Row],[OrderAverageTradedPrice]]*MIS[[#This Row],[OrderQuantity]]</f>
        <v>858.75</v>
      </c>
      <c r="AF3606">
        <f>MIS[[#This Row],[LTP]]*MIS[[#This Row],[OrderQuantity]]</f>
        <v>693.75</v>
      </c>
      <c r="AG3606">
        <f>IF(MIS[[#This Row],[OrderSide]]="SELL",MIS[[#This Row],[VALUE]]-MIS[[#This Row],[LIVE_VALUE]],MIS[[#This Row],[LIVE_VALUE]]-MIS[[#This Row],[VALUE]])</f>
        <v>-165</v>
      </c>
      <c r="AH3606" t="str" cm="1">
        <f t="array" ref="AH3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6" t="str">
        <f>MIS[[#This Row],[TRADING SYMBOL]]</f>
        <v>NIFTY2552223750PE</v>
      </c>
      <c r="AJ3606" t="str">
        <f>IF(RIGHT(MIS[[#This Row],[Main/Hedge]],4)="MAIN","MAIN","HEDGE")</f>
        <v>HEDGE</v>
      </c>
      <c r="AK3606" t="str" cm="1">
        <f t="array" ref="AK3606">_xlfn._xlws.FILTER(Table4[Column1],ISNUMBER(SEARCH(Table4[Column1],MIS[[#This Row],[OrderUniqueIdentifier]])),"")</f>
        <v>LONGSHORT</v>
      </c>
    </row>
    <row r="3607" spans="1:37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>
        <f>_xlfn.XLOOKUP(MIS[[#This Row],[TRADING SYMBOL]],[1]Sheet1!$D:$D,[1]Sheet1!$C:$C)</f>
        <v>9.25</v>
      </c>
      <c r="AE3607">
        <f>MIS[[#This Row],[OrderAverageTradedPrice]]*MIS[[#This Row],[OrderQuantity]]</f>
        <v>858.75</v>
      </c>
      <c r="AF3607">
        <f>MIS[[#This Row],[LTP]]*MIS[[#This Row],[OrderQuantity]]</f>
        <v>693.75</v>
      </c>
      <c r="AG3607">
        <f>IF(MIS[[#This Row],[OrderSide]]="SELL",MIS[[#This Row],[VALUE]]-MIS[[#This Row],[LIVE_VALUE]],MIS[[#This Row],[LIVE_VALUE]]-MIS[[#This Row],[VALUE]])</f>
        <v>-165</v>
      </c>
      <c r="AH3607" t="str" cm="1">
        <f t="array" ref="AH3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7" t="str">
        <f>MIS[[#This Row],[TRADING SYMBOL]]</f>
        <v>NIFTY2552223750PE</v>
      </c>
      <c r="AJ3607" t="str">
        <f>IF(RIGHT(MIS[[#This Row],[Main/Hedge]],4)="MAIN","MAIN","HEDGE")</f>
        <v>HEDGE</v>
      </c>
      <c r="AK3607" t="str" cm="1">
        <f t="array" ref="AK3607">_xlfn._xlws.FILTER(Table4[Column1],ISNUMBER(SEARCH(Table4[Column1],MIS[[#This Row],[OrderUniqueIdentifier]])),"")</f>
        <v>LONGSHORT</v>
      </c>
    </row>
    <row r="3608" spans="1:37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>
        <f>_xlfn.XLOOKUP(MIS[[#This Row],[TRADING SYMBOL]],[1]Sheet1!$D:$D,[1]Sheet1!$C:$C)</f>
        <v>9.25</v>
      </c>
      <c r="AE3608">
        <f>MIS[[#This Row],[OrderAverageTradedPrice]]*MIS[[#This Row],[OrderQuantity]]</f>
        <v>858.75</v>
      </c>
      <c r="AF3608">
        <f>MIS[[#This Row],[LTP]]*MIS[[#This Row],[OrderQuantity]]</f>
        <v>693.75</v>
      </c>
      <c r="AG3608">
        <f>IF(MIS[[#This Row],[OrderSide]]="SELL",MIS[[#This Row],[VALUE]]-MIS[[#This Row],[LIVE_VALUE]],MIS[[#This Row],[LIVE_VALUE]]-MIS[[#This Row],[VALUE]])</f>
        <v>-165</v>
      </c>
      <c r="AH3608" t="str" cm="1">
        <f t="array" ref="AH3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8" t="str">
        <f>MIS[[#This Row],[TRADING SYMBOL]]</f>
        <v>NIFTY2552223750PE</v>
      </c>
      <c r="AJ3608" t="str">
        <f>IF(RIGHT(MIS[[#This Row],[Main/Hedge]],4)="MAIN","MAIN","HEDGE")</f>
        <v>HEDGE</v>
      </c>
      <c r="AK3608" t="str" cm="1">
        <f t="array" ref="AK3608">_xlfn._xlws.FILTER(Table4[Column1],ISNUMBER(SEARCH(Table4[Column1],MIS[[#This Row],[OrderUniqueIdentifier]])),"")</f>
        <v>LONGSHORT</v>
      </c>
    </row>
    <row r="3609" spans="1:37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>
        <f>_xlfn.XLOOKUP(MIS[[#This Row],[TRADING SYMBOL]],[1]Sheet1!$D:$D,[1]Sheet1!$C:$C)</f>
        <v>9.25</v>
      </c>
      <c r="AE3609">
        <f>MIS[[#This Row],[OrderAverageTradedPrice]]*MIS[[#This Row],[OrderQuantity]]</f>
        <v>1717.5</v>
      </c>
      <c r="AF3609">
        <f>MIS[[#This Row],[LTP]]*MIS[[#This Row],[OrderQuantity]]</f>
        <v>1387.5</v>
      </c>
      <c r="AG3609">
        <f>IF(MIS[[#This Row],[OrderSide]]="SELL",MIS[[#This Row],[VALUE]]-MIS[[#This Row],[LIVE_VALUE]],MIS[[#This Row],[LIVE_VALUE]]-MIS[[#This Row],[VALUE]])</f>
        <v>-330</v>
      </c>
      <c r="AH3609" t="str" cm="1">
        <f t="array" ref="AH3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9" t="str">
        <f>MIS[[#This Row],[TRADING SYMBOL]]</f>
        <v>NIFTY2552223750PE</v>
      </c>
      <c r="AJ3609" t="str">
        <f>IF(RIGHT(MIS[[#This Row],[Main/Hedge]],4)="MAIN","MAIN","HEDGE")</f>
        <v>HEDGE</v>
      </c>
      <c r="AK3609" t="str" cm="1">
        <f t="array" ref="AK3609">_xlfn._xlws.FILTER(Table4[Column1],ISNUMBER(SEARCH(Table4[Column1],MIS[[#This Row],[OrderUniqueIdentifier]])),"")</f>
        <v>LONGSHORT</v>
      </c>
    </row>
    <row r="3610" spans="1:37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>
        <f>_xlfn.XLOOKUP(MIS[[#This Row],[TRADING SYMBOL]],[1]Sheet1!$D:$D,[1]Sheet1!$C:$C)</f>
        <v>16</v>
      </c>
      <c r="AE3610">
        <f>MIS[[#This Row],[OrderAverageTradedPrice]]*MIS[[#This Row],[OrderQuantity]]</f>
        <v>1611</v>
      </c>
      <c r="AF3610">
        <f>MIS[[#This Row],[LTP]]*MIS[[#This Row],[OrderQuantity]]</f>
        <v>960</v>
      </c>
      <c r="AG3610">
        <f>IF(MIS[[#This Row],[OrderSide]]="SELL",MIS[[#This Row],[VALUE]]-MIS[[#This Row],[LIVE_VALUE]],MIS[[#This Row],[LIVE_VALUE]]-MIS[[#This Row],[VALUE]])</f>
        <v>-651</v>
      </c>
      <c r="AH3610" t="str" cm="1">
        <f t="array" ref="AH3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0" t="str">
        <f>MIS[[#This Row],[TRADING SYMBOL]]</f>
        <v>SENSEX2552084900CE</v>
      </c>
      <c r="AJ3610" t="str">
        <f>IF(RIGHT(MIS[[#This Row],[Main/Hedge]],4)="MAIN","MAIN","HEDGE")</f>
        <v>HEDGE</v>
      </c>
      <c r="AK3610" t="str" cm="1">
        <f t="array" ref="AK3610">_xlfn._xlws.FILTER(Table4[Column1],ISNUMBER(SEARCH(Table4[Column1],MIS[[#This Row],[OrderUniqueIdentifier]])),"")</f>
        <v>LONGSHORT</v>
      </c>
    </row>
    <row r="3611" spans="1:37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>
        <f>_xlfn.XLOOKUP(MIS[[#This Row],[TRADING SYMBOL]],[1]Sheet1!$D:$D,[1]Sheet1!$C:$C)</f>
        <v>9.25</v>
      </c>
      <c r="AE3611">
        <f>MIS[[#This Row],[OrderAverageTradedPrice]]*MIS[[#This Row],[OrderQuantity]]</f>
        <v>1717.5</v>
      </c>
      <c r="AF3611">
        <f>MIS[[#This Row],[LTP]]*MIS[[#This Row],[OrderQuantity]]</f>
        <v>1387.5</v>
      </c>
      <c r="AG3611">
        <f>IF(MIS[[#This Row],[OrderSide]]="SELL",MIS[[#This Row],[VALUE]]-MIS[[#This Row],[LIVE_VALUE]],MIS[[#This Row],[LIVE_VALUE]]-MIS[[#This Row],[VALUE]])</f>
        <v>-330</v>
      </c>
      <c r="AH3611" t="str" cm="1">
        <f t="array" ref="AH3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1" t="str">
        <f>MIS[[#This Row],[TRADING SYMBOL]]</f>
        <v>NIFTY2552223750PE</v>
      </c>
      <c r="AJ3611" t="str">
        <f>IF(RIGHT(MIS[[#This Row],[Main/Hedge]],4)="MAIN","MAIN","HEDGE")</f>
        <v>HEDGE</v>
      </c>
      <c r="AK3611" t="str" cm="1">
        <f t="array" ref="AK3611">_xlfn._xlws.FILTER(Table4[Column1],ISNUMBER(SEARCH(Table4[Column1],MIS[[#This Row],[OrderUniqueIdentifier]])),"")</f>
        <v>LONGSHORT</v>
      </c>
    </row>
    <row r="3612" spans="1:37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>
        <f>_xlfn.XLOOKUP(MIS[[#This Row],[TRADING SYMBOL]],[1]Sheet1!$D:$D,[1]Sheet1!$C:$C)</f>
        <v>9.25</v>
      </c>
      <c r="AE3612">
        <f>MIS[[#This Row],[OrderAverageTradedPrice]]*MIS[[#This Row],[OrderQuantity]]</f>
        <v>1717.5</v>
      </c>
      <c r="AF3612">
        <f>MIS[[#This Row],[LTP]]*MIS[[#This Row],[OrderQuantity]]</f>
        <v>1387.5</v>
      </c>
      <c r="AG3612">
        <f>IF(MIS[[#This Row],[OrderSide]]="SELL",MIS[[#This Row],[VALUE]]-MIS[[#This Row],[LIVE_VALUE]],MIS[[#This Row],[LIVE_VALUE]]-MIS[[#This Row],[VALUE]])</f>
        <v>-330</v>
      </c>
      <c r="AH3612" t="str" cm="1">
        <f t="array" ref="AH3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2" t="str">
        <f>MIS[[#This Row],[TRADING SYMBOL]]</f>
        <v>NIFTY2552223750PE</v>
      </c>
      <c r="AJ3612" t="str">
        <f>IF(RIGHT(MIS[[#This Row],[Main/Hedge]],4)="MAIN","MAIN","HEDGE")</f>
        <v>HEDGE</v>
      </c>
      <c r="AK3612" t="str" cm="1">
        <f t="array" ref="AK3612">_xlfn._xlws.FILTER(Table4[Column1],ISNUMBER(SEARCH(Table4[Column1],MIS[[#This Row],[OrderUniqueIdentifier]])),"")</f>
        <v>LONGSHORT</v>
      </c>
    </row>
    <row r="3613" spans="1:37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>
        <f>_xlfn.XLOOKUP(MIS[[#This Row],[TRADING SYMBOL]],[1]Sheet1!$D:$D,[1]Sheet1!$C:$C)</f>
        <v>9.25</v>
      </c>
      <c r="AE3613">
        <f>MIS[[#This Row],[OrderAverageTradedPrice]]*MIS[[#This Row],[OrderQuantity]]</f>
        <v>1717.5</v>
      </c>
      <c r="AF3613">
        <f>MIS[[#This Row],[LTP]]*MIS[[#This Row],[OrderQuantity]]</f>
        <v>1387.5</v>
      </c>
      <c r="AG3613">
        <f>IF(MIS[[#This Row],[OrderSide]]="SELL",MIS[[#This Row],[VALUE]]-MIS[[#This Row],[LIVE_VALUE]],MIS[[#This Row],[LIVE_VALUE]]-MIS[[#This Row],[VALUE]])</f>
        <v>-330</v>
      </c>
      <c r="AH3613" t="str" cm="1">
        <f t="array" ref="AH3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3" t="str">
        <f>MIS[[#This Row],[TRADING SYMBOL]]</f>
        <v>NIFTY2552223750PE</v>
      </c>
      <c r="AJ3613" t="str">
        <f>IF(RIGHT(MIS[[#This Row],[Main/Hedge]],4)="MAIN","MAIN","HEDGE")</f>
        <v>HEDGE</v>
      </c>
      <c r="AK3613" t="str" cm="1">
        <f t="array" ref="AK3613">_xlfn._xlws.FILTER(Table4[Column1],ISNUMBER(SEARCH(Table4[Column1],MIS[[#This Row],[OrderUniqueIdentifier]])),"")</f>
        <v>LONGSHORT</v>
      </c>
    </row>
    <row r="3614" spans="1:37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>
        <f>_xlfn.XLOOKUP(MIS[[#This Row],[TRADING SYMBOL]],[1]Sheet1!$D:$D,[1]Sheet1!$C:$C)</f>
        <v>16</v>
      </c>
      <c r="AE3614">
        <f>MIS[[#This Row],[OrderAverageTradedPrice]]*MIS[[#This Row],[OrderQuantity]]</f>
        <v>1080</v>
      </c>
      <c r="AF3614">
        <f>MIS[[#This Row],[LTP]]*MIS[[#This Row],[OrderQuantity]]</f>
        <v>640</v>
      </c>
      <c r="AG3614">
        <f>IF(MIS[[#This Row],[OrderSide]]="SELL",MIS[[#This Row],[VALUE]]-MIS[[#This Row],[LIVE_VALUE]],MIS[[#This Row],[LIVE_VALUE]]-MIS[[#This Row],[VALUE]])</f>
        <v>-440</v>
      </c>
      <c r="AH3614" t="str" cm="1">
        <f t="array" ref="AH3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4" t="str">
        <f>MIS[[#This Row],[TRADING SYMBOL]]</f>
        <v>SENSEX2552084900CE</v>
      </c>
      <c r="AJ3614" t="str">
        <f>IF(RIGHT(MIS[[#This Row],[Main/Hedge]],4)="MAIN","MAIN","HEDGE")</f>
        <v>HEDGE</v>
      </c>
      <c r="AK3614" t="str" cm="1">
        <f t="array" ref="AK3614">_xlfn._xlws.FILTER(Table4[Column1],ISNUMBER(SEARCH(Table4[Column1],MIS[[#This Row],[OrderUniqueIdentifier]])),"")</f>
        <v>LONGSHORT</v>
      </c>
    </row>
    <row r="3615" spans="1:37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>
        <f>_xlfn.XLOOKUP(MIS[[#This Row],[TRADING SYMBOL]],[1]Sheet1!$D:$D,[1]Sheet1!$C:$C)</f>
        <v>16</v>
      </c>
      <c r="AE3615">
        <f>MIS[[#This Row],[OrderAverageTradedPrice]]*MIS[[#This Row],[OrderQuantity]]</f>
        <v>2168</v>
      </c>
      <c r="AF3615">
        <f>MIS[[#This Row],[LTP]]*MIS[[#This Row],[OrderQuantity]]</f>
        <v>1280</v>
      </c>
      <c r="AG3615">
        <f>IF(MIS[[#This Row],[OrderSide]]="SELL",MIS[[#This Row],[VALUE]]-MIS[[#This Row],[LIVE_VALUE]],MIS[[#This Row],[LIVE_VALUE]]-MIS[[#This Row],[VALUE]])</f>
        <v>-888</v>
      </c>
      <c r="AH3615" t="str" cm="1">
        <f t="array" ref="AH3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5" t="str">
        <f>MIS[[#This Row],[TRADING SYMBOL]]</f>
        <v>SENSEX2552084900CE</v>
      </c>
      <c r="AJ3615" t="str">
        <f>IF(RIGHT(MIS[[#This Row],[Main/Hedge]],4)="MAIN","MAIN","HEDGE")</f>
        <v>HEDGE</v>
      </c>
      <c r="AK3615" t="str" cm="1">
        <f t="array" ref="AK3615">_xlfn._xlws.FILTER(Table4[Column1],ISNUMBER(SEARCH(Table4[Column1],MIS[[#This Row],[OrderUniqueIdentifier]])),"")</f>
        <v>LONGSHORT</v>
      </c>
    </row>
    <row r="3616" spans="1:37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>
        <f>_xlfn.XLOOKUP(MIS[[#This Row],[TRADING SYMBOL]],[1]Sheet1!$D:$D,[1]Sheet1!$C:$C)</f>
        <v>16</v>
      </c>
      <c r="AE3616">
        <f>MIS[[#This Row],[OrderAverageTradedPrice]]*MIS[[#This Row],[OrderQuantity]]</f>
        <v>544</v>
      </c>
      <c r="AF3616">
        <f>MIS[[#This Row],[LTP]]*MIS[[#This Row],[OrderQuantity]]</f>
        <v>320</v>
      </c>
      <c r="AG3616">
        <f>IF(MIS[[#This Row],[OrderSide]]="SELL",MIS[[#This Row],[VALUE]]-MIS[[#This Row],[LIVE_VALUE]],MIS[[#This Row],[LIVE_VALUE]]-MIS[[#This Row],[VALUE]])</f>
        <v>-224</v>
      </c>
      <c r="AH3616" t="str" cm="1">
        <f t="array" ref="AH3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6" t="str">
        <f>MIS[[#This Row],[TRADING SYMBOL]]</f>
        <v>SENSEX2552084900CE</v>
      </c>
      <c r="AJ3616" t="str">
        <f>IF(RIGHT(MIS[[#This Row],[Main/Hedge]],4)="MAIN","MAIN","HEDGE")</f>
        <v>HEDGE</v>
      </c>
      <c r="AK3616" t="str" cm="1">
        <f t="array" ref="AK3616">_xlfn._xlws.FILTER(Table4[Column1],ISNUMBER(SEARCH(Table4[Column1],MIS[[#This Row],[OrderUniqueIdentifier]])),"")</f>
        <v>LONGSHORT</v>
      </c>
    </row>
    <row r="3617" spans="1:37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>
        <f>_xlfn.XLOOKUP(MIS[[#This Row],[TRADING SYMBOL]],[1]Sheet1!$D:$D,[1]Sheet1!$C:$C)</f>
        <v>9.25</v>
      </c>
      <c r="AE3617">
        <f>MIS[[#This Row],[OrderAverageTradedPrice]]*MIS[[#This Row],[OrderQuantity]]</f>
        <v>1717.5</v>
      </c>
      <c r="AF3617">
        <f>MIS[[#This Row],[LTP]]*MIS[[#This Row],[OrderQuantity]]</f>
        <v>1387.5</v>
      </c>
      <c r="AG3617">
        <f>IF(MIS[[#This Row],[OrderSide]]="SELL",MIS[[#This Row],[VALUE]]-MIS[[#This Row],[LIVE_VALUE]],MIS[[#This Row],[LIVE_VALUE]]-MIS[[#This Row],[VALUE]])</f>
        <v>-330</v>
      </c>
      <c r="AH3617" t="str" cm="1">
        <f t="array" ref="AH3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7" t="str">
        <f>MIS[[#This Row],[TRADING SYMBOL]]</f>
        <v>NIFTY2552223750PE</v>
      </c>
      <c r="AJ3617" t="str">
        <f>IF(RIGHT(MIS[[#This Row],[Main/Hedge]],4)="MAIN","MAIN","HEDGE")</f>
        <v>HEDGE</v>
      </c>
      <c r="AK3617" t="str" cm="1">
        <f t="array" ref="AK3617">_xlfn._xlws.FILTER(Table4[Column1],ISNUMBER(SEARCH(Table4[Column1],MIS[[#This Row],[OrderUniqueIdentifier]])),"")</f>
        <v>LONGSHORT</v>
      </c>
    </row>
    <row r="3618" spans="1:37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>
        <f>_xlfn.XLOOKUP(MIS[[#This Row],[TRADING SYMBOL]],[1]Sheet1!$D:$D,[1]Sheet1!$C:$C)</f>
        <v>16</v>
      </c>
      <c r="AE3618">
        <f>MIS[[#This Row],[OrderAverageTradedPrice]]*MIS[[#This Row],[OrderQuantity]]</f>
        <v>1072</v>
      </c>
      <c r="AF3618">
        <f>MIS[[#This Row],[LTP]]*MIS[[#This Row],[OrderQuantity]]</f>
        <v>640</v>
      </c>
      <c r="AG3618">
        <f>IF(MIS[[#This Row],[OrderSide]]="SELL",MIS[[#This Row],[VALUE]]-MIS[[#This Row],[LIVE_VALUE]],MIS[[#This Row],[LIVE_VALUE]]-MIS[[#This Row],[VALUE]])</f>
        <v>-432</v>
      </c>
      <c r="AH3618" t="str" cm="1">
        <f t="array" ref="AH3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8" t="str">
        <f>MIS[[#This Row],[TRADING SYMBOL]]</f>
        <v>SENSEX2552084900CE</v>
      </c>
      <c r="AJ3618" t="str">
        <f>IF(RIGHT(MIS[[#This Row],[Main/Hedge]],4)="MAIN","MAIN","HEDGE")</f>
        <v>HEDGE</v>
      </c>
      <c r="AK3618" t="str" cm="1">
        <f t="array" ref="AK3618">_xlfn._xlws.FILTER(Table4[Column1],ISNUMBER(SEARCH(Table4[Column1],MIS[[#This Row],[OrderUniqueIdentifier]])),"")</f>
        <v>LONGSHORT</v>
      </c>
    </row>
    <row r="3619" spans="1:37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>
        <f>_xlfn.XLOOKUP(MIS[[#This Row],[TRADING SYMBOL]],[1]Sheet1!$D:$D,[1]Sheet1!$C:$C)</f>
        <v>16</v>
      </c>
      <c r="AE3619">
        <f>MIS[[#This Row],[OrderAverageTradedPrice]]*MIS[[#This Row],[OrderQuantity]]</f>
        <v>1632</v>
      </c>
      <c r="AF3619">
        <f>MIS[[#This Row],[LTP]]*MIS[[#This Row],[OrderQuantity]]</f>
        <v>960</v>
      </c>
      <c r="AG3619">
        <f>IF(MIS[[#This Row],[OrderSide]]="SELL",MIS[[#This Row],[VALUE]]-MIS[[#This Row],[LIVE_VALUE]],MIS[[#This Row],[LIVE_VALUE]]-MIS[[#This Row],[VALUE]])</f>
        <v>-672</v>
      </c>
      <c r="AH3619" t="str" cm="1">
        <f t="array" ref="AH3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9" t="str">
        <f>MIS[[#This Row],[TRADING SYMBOL]]</f>
        <v>SENSEX2552084900CE</v>
      </c>
      <c r="AJ3619" t="str">
        <f>IF(RIGHT(MIS[[#This Row],[Main/Hedge]],4)="MAIN","MAIN","HEDGE")</f>
        <v>HEDGE</v>
      </c>
      <c r="AK3619" t="str" cm="1">
        <f t="array" ref="AK3619">_xlfn._xlws.FILTER(Table4[Column1],ISNUMBER(SEARCH(Table4[Column1],MIS[[#This Row],[OrderUniqueIdentifier]])),"")</f>
        <v>LONGSHORT</v>
      </c>
    </row>
    <row r="3620" spans="1:37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>
        <f>_xlfn.XLOOKUP(MIS[[#This Row],[TRADING SYMBOL]],[1]Sheet1!$D:$D,[1]Sheet1!$C:$C)</f>
        <v>16</v>
      </c>
      <c r="AE3620">
        <f>MIS[[#This Row],[OrderAverageTradedPrice]]*MIS[[#This Row],[OrderQuantity]]</f>
        <v>544</v>
      </c>
      <c r="AF3620">
        <f>MIS[[#This Row],[LTP]]*MIS[[#This Row],[OrderQuantity]]</f>
        <v>320</v>
      </c>
      <c r="AG3620">
        <f>IF(MIS[[#This Row],[OrderSide]]="SELL",MIS[[#This Row],[VALUE]]-MIS[[#This Row],[LIVE_VALUE]],MIS[[#This Row],[LIVE_VALUE]]-MIS[[#This Row],[VALUE]])</f>
        <v>-224</v>
      </c>
      <c r="AH3620" t="str" cm="1">
        <f t="array" ref="AH3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0" t="str">
        <f>MIS[[#This Row],[TRADING SYMBOL]]</f>
        <v>SENSEX2552084900CE</v>
      </c>
      <c r="AJ3620" t="str">
        <f>IF(RIGHT(MIS[[#This Row],[Main/Hedge]],4)="MAIN","MAIN","HEDGE")</f>
        <v>HEDGE</v>
      </c>
      <c r="AK3620" t="str" cm="1">
        <f t="array" ref="AK3620">_xlfn._xlws.FILTER(Table4[Column1],ISNUMBER(SEARCH(Table4[Column1],MIS[[#This Row],[OrderUniqueIdentifier]])),"")</f>
        <v>LONGSHORT</v>
      </c>
    </row>
    <row r="3621" spans="1:37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>
        <f>_xlfn.XLOOKUP(MIS[[#This Row],[TRADING SYMBOL]],[1]Sheet1!$D:$D,[1]Sheet1!$C:$C)</f>
        <v>16</v>
      </c>
      <c r="AE3621">
        <f>MIS[[#This Row],[OrderAverageTradedPrice]]*MIS[[#This Row],[OrderQuantity]]</f>
        <v>544</v>
      </c>
      <c r="AF3621">
        <f>MIS[[#This Row],[LTP]]*MIS[[#This Row],[OrderQuantity]]</f>
        <v>320</v>
      </c>
      <c r="AG3621">
        <f>IF(MIS[[#This Row],[OrderSide]]="SELL",MIS[[#This Row],[VALUE]]-MIS[[#This Row],[LIVE_VALUE]],MIS[[#This Row],[LIVE_VALUE]]-MIS[[#This Row],[VALUE]])</f>
        <v>-224</v>
      </c>
      <c r="AH3621" t="str" cm="1">
        <f t="array" ref="AH3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1" t="str">
        <f>MIS[[#This Row],[TRADING SYMBOL]]</f>
        <v>SENSEX2552084900CE</v>
      </c>
      <c r="AJ3621" t="str">
        <f>IF(RIGHT(MIS[[#This Row],[Main/Hedge]],4)="MAIN","MAIN","HEDGE")</f>
        <v>HEDGE</v>
      </c>
      <c r="AK3621" t="str" cm="1">
        <f t="array" ref="AK3621">_xlfn._xlws.FILTER(Table4[Column1],ISNUMBER(SEARCH(Table4[Column1],MIS[[#This Row],[OrderUniqueIdentifier]])),"")</f>
        <v>LONGSHORT</v>
      </c>
    </row>
    <row r="3622" spans="1:37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>
        <f>_xlfn.XLOOKUP(MIS[[#This Row],[TRADING SYMBOL]],[1]Sheet1!$D:$D,[1]Sheet1!$C:$C)</f>
        <v>16</v>
      </c>
      <c r="AE3622">
        <f>MIS[[#This Row],[OrderAverageTradedPrice]]*MIS[[#This Row],[OrderQuantity]]</f>
        <v>1626</v>
      </c>
      <c r="AF3622">
        <f>MIS[[#This Row],[LTP]]*MIS[[#This Row],[OrderQuantity]]</f>
        <v>960</v>
      </c>
      <c r="AG3622">
        <f>IF(MIS[[#This Row],[OrderSide]]="SELL",MIS[[#This Row],[VALUE]]-MIS[[#This Row],[LIVE_VALUE]],MIS[[#This Row],[LIVE_VALUE]]-MIS[[#This Row],[VALUE]])</f>
        <v>-666</v>
      </c>
      <c r="AH3622" t="str" cm="1">
        <f t="array" ref="AH3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2" t="str">
        <f>MIS[[#This Row],[TRADING SYMBOL]]</f>
        <v>SENSEX2552084900CE</v>
      </c>
      <c r="AJ3622" t="str">
        <f>IF(RIGHT(MIS[[#This Row],[Main/Hedge]],4)="MAIN","MAIN","HEDGE")</f>
        <v>HEDGE</v>
      </c>
      <c r="AK3622" t="str" cm="1">
        <f t="array" ref="AK3622">_xlfn._xlws.FILTER(Table4[Column1],ISNUMBER(SEARCH(Table4[Column1],MIS[[#This Row],[OrderUniqueIdentifier]])),"")</f>
        <v>LONGSHORT</v>
      </c>
    </row>
    <row r="3623" spans="1:37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>
        <f>_xlfn.XLOOKUP(MIS[[#This Row],[TRADING SYMBOL]],[1]Sheet1!$D:$D,[1]Sheet1!$C:$C)</f>
        <v>16</v>
      </c>
      <c r="AE3623">
        <f>MIS[[#This Row],[OrderAverageTradedPrice]]*MIS[[#This Row],[OrderQuantity]]</f>
        <v>1074</v>
      </c>
      <c r="AF3623">
        <f>MIS[[#This Row],[LTP]]*MIS[[#This Row],[OrderQuantity]]</f>
        <v>640</v>
      </c>
      <c r="AG3623">
        <f>IF(MIS[[#This Row],[OrderSide]]="SELL",MIS[[#This Row],[VALUE]]-MIS[[#This Row],[LIVE_VALUE]],MIS[[#This Row],[LIVE_VALUE]]-MIS[[#This Row],[VALUE]])</f>
        <v>-434</v>
      </c>
      <c r="AH3623" t="str" cm="1">
        <f t="array" ref="AH3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3" t="str">
        <f>MIS[[#This Row],[TRADING SYMBOL]]</f>
        <v>SENSEX2552084900CE</v>
      </c>
      <c r="AJ3623" t="str">
        <f>IF(RIGHT(MIS[[#This Row],[Main/Hedge]],4)="MAIN","MAIN","HEDGE")</f>
        <v>HEDGE</v>
      </c>
      <c r="AK3623" t="str" cm="1">
        <f t="array" ref="AK3623">_xlfn._xlws.FILTER(Table4[Column1],ISNUMBER(SEARCH(Table4[Column1],MIS[[#This Row],[OrderUniqueIdentifier]])),"")</f>
        <v>LONGSHORT</v>
      </c>
    </row>
    <row r="3624" spans="1:37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>
        <f>_xlfn.XLOOKUP(MIS[[#This Row],[TRADING SYMBOL]],[1]Sheet1!$D:$D,[1]Sheet1!$C:$C)</f>
        <v>16</v>
      </c>
      <c r="AE3624">
        <f>MIS[[#This Row],[OrderAverageTradedPrice]]*MIS[[#This Row],[OrderQuantity]]</f>
        <v>1088</v>
      </c>
      <c r="AF3624">
        <f>MIS[[#This Row],[LTP]]*MIS[[#This Row],[OrderQuantity]]</f>
        <v>640</v>
      </c>
      <c r="AG3624">
        <f>IF(MIS[[#This Row],[OrderSide]]="SELL",MIS[[#This Row],[VALUE]]-MIS[[#This Row],[LIVE_VALUE]],MIS[[#This Row],[LIVE_VALUE]]-MIS[[#This Row],[VALUE]])</f>
        <v>-448</v>
      </c>
      <c r="AH3624" t="str" cm="1">
        <f t="array" ref="AH3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4" t="str">
        <f>MIS[[#This Row],[TRADING SYMBOL]]</f>
        <v>SENSEX2552084900CE</v>
      </c>
      <c r="AJ3624" t="str">
        <f>IF(RIGHT(MIS[[#This Row],[Main/Hedge]],4)="MAIN","MAIN","HEDGE")</f>
        <v>HEDGE</v>
      </c>
      <c r="AK3624" t="str" cm="1">
        <f t="array" ref="AK3624">_xlfn._xlws.FILTER(Table4[Column1],ISNUMBER(SEARCH(Table4[Column1],MIS[[#This Row],[OrderUniqueIdentifier]])),"")</f>
        <v>LONGSHORT</v>
      </c>
    </row>
    <row r="3625" spans="1:37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>
        <f>_xlfn.XLOOKUP(MIS[[#This Row],[TRADING SYMBOL]],[1]Sheet1!$D:$D,[1]Sheet1!$C:$C)</f>
        <v>9.25</v>
      </c>
      <c r="AE3625">
        <f>MIS[[#This Row],[OrderAverageTradedPrice]]*MIS[[#This Row],[OrderQuantity]]</f>
        <v>858.75</v>
      </c>
      <c r="AF3625">
        <f>MIS[[#This Row],[LTP]]*MIS[[#This Row],[OrderQuantity]]</f>
        <v>693.75</v>
      </c>
      <c r="AG3625">
        <f>IF(MIS[[#This Row],[OrderSide]]="SELL",MIS[[#This Row],[VALUE]]-MIS[[#This Row],[LIVE_VALUE]],MIS[[#This Row],[LIVE_VALUE]]-MIS[[#This Row],[VALUE]])</f>
        <v>-165</v>
      </c>
      <c r="AH3625" t="str" cm="1">
        <f t="array" ref="AH3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5" t="str">
        <f>MIS[[#This Row],[TRADING SYMBOL]]</f>
        <v>NIFTY2552223750PE</v>
      </c>
      <c r="AJ3625" t="str">
        <f>IF(RIGHT(MIS[[#This Row],[Main/Hedge]],4)="MAIN","MAIN","HEDGE")</f>
        <v>HEDGE</v>
      </c>
      <c r="AK3625" t="str" cm="1">
        <f t="array" ref="AK3625">_xlfn._xlws.FILTER(Table4[Column1],ISNUMBER(SEARCH(Table4[Column1],MIS[[#This Row],[OrderUniqueIdentifier]])),"")</f>
        <v>LONGSHORT</v>
      </c>
    </row>
    <row r="3626" spans="1:37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>
        <f>_xlfn.XLOOKUP(MIS[[#This Row],[TRADING SYMBOL]],[1]Sheet1!$D:$D,[1]Sheet1!$C:$C)</f>
        <v>16</v>
      </c>
      <c r="AE3626">
        <f>MIS[[#This Row],[OrderAverageTradedPrice]]*MIS[[#This Row],[OrderQuantity]]</f>
        <v>537</v>
      </c>
      <c r="AF3626">
        <f>MIS[[#This Row],[LTP]]*MIS[[#This Row],[OrderQuantity]]</f>
        <v>320</v>
      </c>
      <c r="AG3626">
        <f>IF(MIS[[#This Row],[OrderSide]]="SELL",MIS[[#This Row],[VALUE]]-MIS[[#This Row],[LIVE_VALUE]],MIS[[#This Row],[LIVE_VALUE]]-MIS[[#This Row],[VALUE]])</f>
        <v>-217</v>
      </c>
      <c r="AH3626" t="str" cm="1">
        <f t="array" ref="AH3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6" t="str">
        <f>MIS[[#This Row],[TRADING SYMBOL]]</f>
        <v>SENSEX2552084900CE</v>
      </c>
      <c r="AJ3626" t="str">
        <f>IF(RIGHT(MIS[[#This Row],[Main/Hedge]],4)="MAIN","MAIN","HEDGE")</f>
        <v>HEDGE</v>
      </c>
      <c r="AK3626" t="str" cm="1">
        <f t="array" ref="AK3626">_xlfn._xlws.FILTER(Table4[Column1],ISNUMBER(SEARCH(Table4[Column1],MIS[[#This Row],[OrderUniqueIdentifier]])),"")</f>
        <v>LONGSHORT</v>
      </c>
    </row>
    <row r="3627" spans="1:37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>
        <f>_xlfn.XLOOKUP(MIS[[#This Row],[TRADING SYMBOL]],[1]Sheet1!$D:$D,[1]Sheet1!$C:$C)</f>
        <v>9.25</v>
      </c>
      <c r="AE3627">
        <f>MIS[[#This Row],[OrderAverageTradedPrice]]*MIS[[#This Row],[OrderQuantity]]</f>
        <v>17984.999999999971</v>
      </c>
      <c r="AF3627">
        <f>MIS[[#This Row],[LTP]]*MIS[[#This Row],[OrderQuantity]]</f>
        <v>14568.75</v>
      </c>
      <c r="AG3627">
        <f>IF(MIS[[#This Row],[OrderSide]]="SELL",MIS[[#This Row],[VALUE]]-MIS[[#This Row],[LIVE_VALUE]],MIS[[#This Row],[LIVE_VALUE]]-MIS[[#This Row],[VALUE]])</f>
        <v>-3416.2499999999709</v>
      </c>
      <c r="AH3627" t="str" cm="1">
        <f t="array" ref="AH3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7" t="str">
        <f>MIS[[#This Row],[TRADING SYMBOL]]</f>
        <v>NIFTY2552223750PE</v>
      </c>
      <c r="AJ3627" t="str">
        <f>IF(RIGHT(MIS[[#This Row],[Main/Hedge]],4)="MAIN","MAIN","HEDGE")</f>
        <v>HEDGE</v>
      </c>
      <c r="AK3627" t="str" cm="1">
        <f t="array" ref="AK3627">_xlfn._xlws.FILTER(Table4[Column1],ISNUMBER(SEARCH(Table4[Column1],MIS[[#This Row],[OrderUniqueIdentifier]])),"")</f>
        <v>LONGSHORT</v>
      </c>
    </row>
    <row r="3628" spans="1:37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>
        <f>_xlfn.XLOOKUP(MIS[[#This Row],[TRADING SYMBOL]],[1]Sheet1!$D:$D,[1]Sheet1!$C:$C)</f>
        <v>9.25</v>
      </c>
      <c r="AE3628">
        <f>MIS[[#This Row],[OrderAverageTradedPrice]]*MIS[[#This Row],[OrderQuantity]]</f>
        <v>2576.25</v>
      </c>
      <c r="AF3628">
        <f>MIS[[#This Row],[LTP]]*MIS[[#This Row],[OrderQuantity]]</f>
        <v>2081.25</v>
      </c>
      <c r="AG3628">
        <f>IF(MIS[[#This Row],[OrderSide]]="SELL",MIS[[#This Row],[VALUE]]-MIS[[#This Row],[LIVE_VALUE]],MIS[[#This Row],[LIVE_VALUE]]-MIS[[#This Row],[VALUE]])</f>
        <v>-495</v>
      </c>
      <c r="AH3628" t="str" cm="1">
        <f t="array" ref="AH3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8" t="str">
        <f>MIS[[#This Row],[TRADING SYMBOL]]</f>
        <v>NIFTY2552223750PE</v>
      </c>
      <c r="AJ3628" t="str">
        <f>IF(RIGHT(MIS[[#This Row],[Main/Hedge]],4)="MAIN","MAIN","HEDGE")</f>
        <v>HEDGE</v>
      </c>
      <c r="AK3628" t="str" cm="1">
        <f t="array" ref="AK3628">_xlfn._xlws.FILTER(Table4[Column1],ISNUMBER(SEARCH(Table4[Column1],MIS[[#This Row],[OrderUniqueIdentifier]])),"")</f>
        <v>LONGSHORT</v>
      </c>
    </row>
    <row r="3629" spans="1:37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>
        <f>_xlfn.XLOOKUP(MIS[[#This Row],[TRADING SYMBOL]],[1]Sheet1!$D:$D,[1]Sheet1!$C:$C)</f>
        <v>9.25</v>
      </c>
      <c r="AE3629">
        <f>MIS[[#This Row],[OrderAverageTradedPrice]]*MIS[[#This Row],[OrderQuantity]]</f>
        <v>15457.499999999998</v>
      </c>
      <c r="AF3629">
        <f>MIS[[#This Row],[LTP]]*MIS[[#This Row],[OrderQuantity]]</f>
        <v>12487.5</v>
      </c>
      <c r="AG3629">
        <f>IF(MIS[[#This Row],[OrderSide]]="SELL",MIS[[#This Row],[VALUE]]-MIS[[#This Row],[LIVE_VALUE]],MIS[[#This Row],[LIVE_VALUE]]-MIS[[#This Row],[VALUE]])</f>
        <v>-2969.9999999999982</v>
      </c>
      <c r="AH3629" t="str" cm="1">
        <f t="array" ref="AH3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9" t="str">
        <f>MIS[[#This Row],[TRADING SYMBOL]]</f>
        <v>NIFTY2552223750PE</v>
      </c>
      <c r="AJ3629" t="str">
        <f>IF(RIGHT(MIS[[#This Row],[Main/Hedge]],4)="MAIN","MAIN","HEDGE")</f>
        <v>HEDGE</v>
      </c>
      <c r="AK3629" t="str" cm="1">
        <f t="array" ref="AK3629">_xlfn._xlws.FILTER(Table4[Column1],ISNUMBER(SEARCH(Table4[Column1],MIS[[#This Row],[OrderUniqueIdentifier]])),"")</f>
        <v>LONGSHORT</v>
      </c>
    </row>
    <row r="3630" spans="1:37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>
        <f>_xlfn.XLOOKUP(MIS[[#This Row],[TRADING SYMBOL]],[1]Sheet1!$D:$D,[1]Sheet1!$C:$C)</f>
        <v>9.25</v>
      </c>
      <c r="AE3630">
        <f>MIS[[#This Row],[OrderAverageTradedPrice]]*MIS[[#This Row],[OrderQuantity]]</f>
        <v>3435</v>
      </c>
      <c r="AF3630">
        <f>MIS[[#This Row],[LTP]]*MIS[[#This Row],[OrderQuantity]]</f>
        <v>2775</v>
      </c>
      <c r="AG3630">
        <f>IF(MIS[[#This Row],[OrderSide]]="SELL",MIS[[#This Row],[VALUE]]-MIS[[#This Row],[LIVE_VALUE]],MIS[[#This Row],[LIVE_VALUE]]-MIS[[#This Row],[VALUE]])</f>
        <v>-660</v>
      </c>
      <c r="AH3630" t="str" cm="1">
        <f t="array" ref="AH3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0" t="str">
        <f>MIS[[#This Row],[TRADING SYMBOL]]</f>
        <v>NIFTY2552223750PE</v>
      </c>
      <c r="AJ3630" t="str">
        <f>IF(RIGHT(MIS[[#This Row],[Main/Hedge]],4)="MAIN","MAIN","HEDGE")</f>
        <v>HEDGE</v>
      </c>
      <c r="AK3630" t="str" cm="1">
        <f t="array" ref="AK3630">_xlfn._xlws.FILTER(Table4[Column1],ISNUMBER(SEARCH(Table4[Column1],MIS[[#This Row],[OrderUniqueIdentifier]])),"")</f>
        <v>LONGSHORT</v>
      </c>
    </row>
    <row r="3631" spans="1:37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>
        <f>_xlfn.XLOOKUP(MIS[[#This Row],[TRADING SYMBOL]],[1]Sheet1!$D:$D,[1]Sheet1!$C:$C)</f>
        <v>9.25</v>
      </c>
      <c r="AE3631">
        <f>MIS[[#This Row],[OrderAverageTradedPrice]]*MIS[[#This Row],[OrderQuantity]]</f>
        <v>3420</v>
      </c>
      <c r="AF3631">
        <f>MIS[[#This Row],[LTP]]*MIS[[#This Row],[OrderQuantity]]</f>
        <v>2775</v>
      </c>
      <c r="AG3631">
        <f>IF(MIS[[#This Row],[OrderSide]]="SELL",MIS[[#This Row],[VALUE]]-MIS[[#This Row],[LIVE_VALUE]],MIS[[#This Row],[LIVE_VALUE]]-MIS[[#This Row],[VALUE]])</f>
        <v>-645</v>
      </c>
      <c r="AH3631" t="str" cm="1">
        <f t="array" ref="AH3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1" t="str">
        <f>MIS[[#This Row],[TRADING SYMBOL]]</f>
        <v>NIFTY2552223750PE</v>
      </c>
      <c r="AJ3631" t="str">
        <f>IF(RIGHT(MIS[[#This Row],[Main/Hedge]],4)="MAIN","MAIN","HEDGE")</f>
        <v>HEDGE</v>
      </c>
      <c r="AK3631" t="str" cm="1">
        <f t="array" ref="AK3631">_xlfn._xlws.FILTER(Table4[Column1],ISNUMBER(SEARCH(Table4[Column1],MIS[[#This Row],[OrderUniqueIdentifier]])),"")</f>
        <v>LONGSHORT</v>
      </c>
    </row>
    <row r="3632" spans="1:37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>
        <f>_xlfn.XLOOKUP(MIS[[#This Row],[TRADING SYMBOL]],[1]Sheet1!$D:$D,[1]Sheet1!$C:$C)</f>
        <v>9.25</v>
      </c>
      <c r="AE3632">
        <f>MIS[[#This Row],[OrderAverageTradedPrice]]*MIS[[#This Row],[OrderQuantity]]</f>
        <v>3435</v>
      </c>
      <c r="AF3632">
        <f>MIS[[#This Row],[LTP]]*MIS[[#This Row],[OrderQuantity]]</f>
        <v>2775</v>
      </c>
      <c r="AG3632">
        <f>IF(MIS[[#This Row],[OrderSide]]="SELL",MIS[[#This Row],[VALUE]]-MIS[[#This Row],[LIVE_VALUE]],MIS[[#This Row],[LIVE_VALUE]]-MIS[[#This Row],[VALUE]])</f>
        <v>-660</v>
      </c>
      <c r="AH3632" t="str" cm="1">
        <f t="array" ref="AH3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2" t="str">
        <f>MIS[[#This Row],[TRADING SYMBOL]]</f>
        <v>NIFTY2552223750PE</v>
      </c>
      <c r="AJ3632" t="str">
        <f>IF(RIGHT(MIS[[#This Row],[Main/Hedge]],4)="MAIN","MAIN","HEDGE")</f>
        <v>HEDGE</v>
      </c>
      <c r="AK3632" t="str" cm="1">
        <f t="array" ref="AK3632">_xlfn._xlws.FILTER(Table4[Column1],ISNUMBER(SEARCH(Table4[Column1],MIS[[#This Row],[OrderUniqueIdentifier]])),"")</f>
        <v>LONGSHORT</v>
      </c>
    </row>
    <row r="3633" spans="1:37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>
        <f>_xlfn.XLOOKUP(MIS[[#This Row],[TRADING SYMBOL]],[1]Sheet1!$D:$D,[1]Sheet1!$C:$C)</f>
        <v>16</v>
      </c>
      <c r="AE3633">
        <f>MIS[[#This Row],[OrderAverageTradedPrice]]*MIS[[#This Row],[OrderQuantity]]</f>
        <v>1611</v>
      </c>
      <c r="AF3633">
        <f>MIS[[#This Row],[LTP]]*MIS[[#This Row],[OrderQuantity]]</f>
        <v>960</v>
      </c>
      <c r="AG3633">
        <f>IF(MIS[[#This Row],[OrderSide]]="SELL",MIS[[#This Row],[VALUE]]-MIS[[#This Row],[LIVE_VALUE]],MIS[[#This Row],[LIVE_VALUE]]-MIS[[#This Row],[VALUE]])</f>
        <v>-651</v>
      </c>
      <c r="AH3633" t="str" cm="1">
        <f t="array" ref="AH3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3" t="str">
        <f>MIS[[#This Row],[TRADING SYMBOL]]</f>
        <v>SENSEX2552084900CE</v>
      </c>
      <c r="AJ3633" t="str">
        <f>IF(RIGHT(MIS[[#This Row],[Main/Hedge]],4)="MAIN","MAIN","HEDGE")</f>
        <v>HEDGE</v>
      </c>
      <c r="AK3633" t="str" cm="1">
        <f t="array" ref="AK3633">_xlfn._xlws.FILTER(Table4[Column1],ISNUMBER(SEARCH(Table4[Column1],MIS[[#This Row],[OrderUniqueIdentifier]])),"")</f>
        <v>LONGSHORT</v>
      </c>
    </row>
    <row r="3634" spans="1:37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>
        <f>_xlfn.XLOOKUP(MIS[[#This Row],[TRADING SYMBOL]],[1]Sheet1!$D:$D,[1]Sheet1!$C:$C)</f>
        <v>16</v>
      </c>
      <c r="AE3634">
        <f>MIS[[#This Row],[OrderAverageTradedPrice]]*MIS[[#This Row],[OrderQuantity]]</f>
        <v>1620</v>
      </c>
      <c r="AF3634">
        <f>MIS[[#This Row],[LTP]]*MIS[[#This Row],[OrderQuantity]]</f>
        <v>960</v>
      </c>
      <c r="AG3634">
        <f>IF(MIS[[#This Row],[OrderSide]]="SELL",MIS[[#This Row],[VALUE]]-MIS[[#This Row],[LIVE_VALUE]],MIS[[#This Row],[LIVE_VALUE]]-MIS[[#This Row],[VALUE]])</f>
        <v>-660</v>
      </c>
      <c r="AH3634" t="str" cm="1">
        <f t="array" ref="AH3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4" t="str">
        <f>MIS[[#This Row],[TRADING SYMBOL]]</f>
        <v>SENSEX2552084900CE</v>
      </c>
      <c r="AJ3634" t="str">
        <f>IF(RIGHT(MIS[[#This Row],[Main/Hedge]],4)="MAIN","MAIN","HEDGE")</f>
        <v>HEDGE</v>
      </c>
      <c r="AK3634" t="str" cm="1">
        <f t="array" ref="AK3634">_xlfn._xlws.FILTER(Table4[Column1],ISNUMBER(SEARCH(Table4[Column1],MIS[[#This Row],[OrderUniqueIdentifier]])),"")</f>
        <v>LONGSHORT</v>
      </c>
    </row>
    <row r="3635" spans="1:37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>
        <f>_xlfn.XLOOKUP(MIS[[#This Row],[TRADING SYMBOL]],[1]Sheet1!$D:$D,[1]Sheet1!$C:$C)</f>
        <v>9.25</v>
      </c>
      <c r="AE3635">
        <f>MIS[[#This Row],[OrderAverageTradedPrice]]*MIS[[#This Row],[OrderQuantity]]</f>
        <v>858.75</v>
      </c>
      <c r="AF3635">
        <f>MIS[[#This Row],[LTP]]*MIS[[#This Row],[OrderQuantity]]</f>
        <v>693.75</v>
      </c>
      <c r="AG3635">
        <f>IF(MIS[[#This Row],[OrderSide]]="SELL",MIS[[#This Row],[VALUE]]-MIS[[#This Row],[LIVE_VALUE]],MIS[[#This Row],[LIVE_VALUE]]-MIS[[#This Row],[VALUE]])</f>
        <v>-165</v>
      </c>
      <c r="AH3635" t="str" cm="1">
        <f t="array" ref="AH3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5" t="str">
        <f>MIS[[#This Row],[TRADING SYMBOL]]</f>
        <v>NIFTY2552223750PE</v>
      </c>
      <c r="AJ3635" t="str">
        <f>IF(RIGHT(MIS[[#This Row],[Main/Hedge]],4)="MAIN","MAIN","HEDGE")</f>
        <v>HEDGE</v>
      </c>
      <c r="AK3635" t="str" cm="1">
        <f t="array" ref="AK3635">_xlfn._xlws.FILTER(Table4[Column1],ISNUMBER(SEARCH(Table4[Column1],MIS[[#This Row],[OrderUniqueIdentifier]])),"")</f>
        <v>LONGSHORT</v>
      </c>
    </row>
    <row r="3636" spans="1:37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>
        <f>_xlfn.XLOOKUP(MIS[[#This Row],[TRADING SYMBOL]],[1]Sheet1!$D:$D,[1]Sheet1!$C:$C)</f>
        <v>16</v>
      </c>
      <c r="AE3636">
        <f>MIS[[#This Row],[OrderAverageTradedPrice]]*MIS[[#This Row],[OrderQuantity]]</f>
        <v>1082</v>
      </c>
      <c r="AF3636">
        <f>MIS[[#This Row],[LTP]]*MIS[[#This Row],[OrderQuantity]]</f>
        <v>640</v>
      </c>
      <c r="AG3636">
        <f>IF(MIS[[#This Row],[OrderSide]]="SELL",MIS[[#This Row],[VALUE]]-MIS[[#This Row],[LIVE_VALUE]],MIS[[#This Row],[LIVE_VALUE]]-MIS[[#This Row],[VALUE]])</f>
        <v>-442</v>
      </c>
      <c r="AH3636" t="str" cm="1">
        <f t="array" ref="AH3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6" t="str">
        <f>MIS[[#This Row],[TRADING SYMBOL]]</f>
        <v>SENSEX2552084900CE</v>
      </c>
      <c r="AJ3636" t="str">
        <f>IF(RIGHT(MIS[[#This Row],[Main/Hedge]],4)="MAIN","MAIN","HEDGE")</f>
        <v>HEDGE</v>
      </c>
      <c r="AK3636" t="str" cm="1">
        <f t="array" ref="AK3636">_xlfn._xlws.FILTER(Table4[Column1],ISNUMBER(SEARCH(Table4[Column1],MIS[[#This Row],[OrderUniqueIdentifier]])),"")</f>
        <v>LONGSHORT</v>
      </c>
    </row>
    <row r="3637" spans="1:37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>
        <f>_xlfn.XLOOKUP(MIS[[#This Row],[TRADING SYMBOL]],[1]Sheet1!$D:$D,[1]Sheet1!$C:$C)</f>
        <v>9.25</v>
      </c>
      <c r="AE3637">
        <f>MIS[[#This Row],[OrderAverageTradedPrice]]*MIS[[#This Row],[OrderQuantity]]</f>
        <v>855</v>
      </c>
      <c r="AF3637">
        <f>MIS[[#This Row],[LTP]]*MIS[[#This Row],[OrderQuantity]]</f>
        <v>693.75</v>
      </c>
      <c r="AG3637">
        <f>IF(MIS[[#This Row],[OrderSide]]="SELL",MIS[[#This Row],[VALUE]]-MIS[[#This Row],[LIVE_VALUE]],MIS[[#This Row],[LIVE_VALUE]]-MIS[[#This Row],[VALUE]])</f>
        <v>-161.25</v>
      </c>
      <c r="AH3637" t="str" cm="1">
        <f t="array" ref="AH3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7" t="str">
        <f>MIS[[#This Row],[TRADING SYMBOL]]</f>
        <v>NIFTY2552223750PE</v>
      </c>
      <c r="AJ3637" t="str">
        <f>IF(RIGHT(MIS[[#This Row],[Main/Hedge]],4)="MAIN","MAIN","HEDGE")</f>
        <v>HEDGE</v>
      </c>
      <c r="AK3637" t="str" cm="1">
        <f t="array" ref="AK3637">_xlfn._xlws.FILTER(Table4[Column1],ISNUMBER(SEARCH(Table4[Column1],MIS[[#This Row],[OrderUniqueIdentifier]])),"")</f>
        <v>LONGSHORT</v>
      </c>
    </row>
    <row r="3638" spans="1:37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>
        <f>_xlfn.XLOOKUP(MIS[[#This Row],[TRADING SYMBOL]],[1]Sheet1!$D:$D,[1]Sheet1!$C:$C)</f>
        <v>16</v>
      </c>
      <c r="AE3638">
        <f>MIS[[#This Row],[OrderAverageTradedPrice]]*MIS[[#This Row],[OrderQuantity]]</f>
        <v>540</v>
      </c>
      <c r="AF3638">
        <f>MIS[[#This Row],[LTP]]*MIS[[#This Row],[OrderQuantity]]</f>
        <v>320</v>
      </c>
      <c r="AG3638">
        <f>IF(MIS[[#This Row],[OrderSide]]="SELL",MIS[[#This Row],[VALUE]]-MIS[[#This Row],[LIVE_VALUE]],MIS[[#This Row],[LIVE_VALUE]]-MIS[[#This Row],[VALUE]])</f>
        <v>-220</v>
      </c>
      <c r="AH3638" t="str" cm="1">
        <f t="array" ref="AH3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8" t="str">
        <f>MIS[[#This Row],[TRADING SYMBOL]]</f>
        <v>SENSEX2552084900CE</v>
      </c>
      <c r="AJ3638" t="str">
        <f>IF(RIGHT(MIS[[#This Row],[Main/Hedge]],4)="MAIN","MAIN","HEDGE")</f>
        <v>HEDGE</v>
      </c>
      <c r="AK3638" t="str" cm="1">
        <f t="array" ref="AK3638">_xlfn._xlws.FILTER(Table4[Column1],ISNUMBER(SEARCH(Table4[Column1],MIS[[#This Row],[OrderUniqueIdentifier]])),"")</f>
        <v>LONGSHORT</v>
      </c>
    </row>
    <row r="3639" spans="1:37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>
        <f>_xlfn.XLOOKUP(MIS[[#This Row],[TRADING SYMBOL]],[1]Sheet1!$D:$D,[1]Sheet1!$C:$C)</f>
        <v>16</v>
      </c>
      <c r="AE3639">
        <f>MIS[[#This Row],[OrderAverageTradedPrice]]*MIS[[#This Row],[OrderQuantity]]</f>
        <v>540</v>
      </c>
      <c r="AF3639">
        <f>MIS[[#This Row],[LTP]]*MIS[[#This Row],[OrderQuantity]]</f>
        <v>320</v>
      </c>
      <c r="AG3639">
        <f>IF(MIS[[#This Row],[OrderSide]]="SELL",MIS[[#This Row],[VALUE]]-MIS[[#This Row],[LIVE_VALUE]],MIS[[#This Row],[LIVE_VALUE]]-MIS[[#This Row],[VALUE]])</f>
        <v>-220</v>
      </c>
      <c r="AH3639" t="str" cm="1">
        <f t="array" ref="AH3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9" t="str">
        <f>MIS[[#This Row],[TRADING SYMBOL]]</f>
        <v>SENSEX2552084900CE</v>
      </c>
      <c r="AJ3639" t="str">
        <f>IF(RIGHT(MIS[[#This Row],[Main/Hedge]],4)="MAIN","MAIN","HEDGE")</f>
        <v>HEDGE</v>
      </c>
      <c r="AK3639" t="str" cm="1">
        <f t="array" ref="AK3639">_xlfn._xlws.FILTER(Table4[Column1],ISNUMBER(SEARCH(Table4[Column1],MIS[[#This Row],[OrderUniqueIdentifier]])),"")</f>
        <v>LONGSHORT</v>
      </c>
    </row>
    <row r="3640" spans="1:37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>
        <f>_xlfn.XLOOKUP(MIS[[#This Row],[TRADING SYMBOL]],[1]Sheet1!$D:$D,[1]Sheet1!$C:$C)</f>
        <v>9.25</v>
      </c>
      <c r="AE3640">
        <f>MIS[[#This Row],[OrderAverageTradedPrice]]*MIS[[#This Row],[OrderQuantity]]</f>
        <v>858.75</v>
      </c>
      <c r="AF3640">
        <f>MIS[[#This Row],[LTP]]*MIS[[#This Row],[OrderQuantity]]</f>
        <v>693.75</v>
      </c>
      <c r="AG3640">
        <f>IF(MIS[[#This Row],[OrderSide]]="SELL",MIS[[#This Row],[VALUE]]-MIS[[#This Row],[LIVE_VALUE]],MIS[[#This Row],[LIVE_VALUE]]-MIS[[#This Row],[VALUE]])</f>
        <v>-165</v>
      </c>
      <c r="AH3640" t="str" cm="1">
        <f t="array" ref="AH3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0" t="str">
        <f>MIS[[#This Row],[TRADING SYMBOL]]</f>
        <v>NIFTY2552223750PE</v>
      </c>
      <c r="AJ3640" t="str">
        <f>IF(RIGHT(MIS[[#This Row],[Main/Hedge]],4)="MAIN","MAIN","HEDGE")</f>
        <v>HEDGE</v>
      </c>
      <c r="AK3640" t="str" cm="1">
        <f t="array" ref="AK3640">_xlfn._xlws.FILTER(Table4[Column1],ISNUMBER(SEARCH(Table4[Column1],MIS[[#This Row],[OrderUniqueIdentifier]])),"")</f>
        <v>LONGSHORT</v>
      </c>
    </row>
    <row r="3641" spans="1:37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>
        <f>_xlfn.XLOOKUP(MIS[[#This Row],[TRADING SYMBOL]],[1]Sheet1!$D:$D,[1]Sheet1!$C:$C)</f>
        <v>16</v>
      </c>
      <c r="AE3641">
        <f>MIS[[#This Row],[OrderAverageTradedPrice]]*MIS[[#This Row],[OrderQuantity]]</f>
        <v>539</v>
      </c>
      <c r="AF3641">
        <f>MIS[[#This Row],[LTP]]*MIS[[#This Row],[OrderQuantity]]</f>
        <v>320</v>
      </c>
      <c r="AG3641">
        <f>IF(MIS[[#This Row],[OrderSide]]="SELL",MIS[[#This Row],[VALUE]]-MIS[[#This Row],[LIVE_VALUE]],MIS[[#This Row],[LIVE_VALUE]]-MIS[[#This Row],[VALUE]])</f>
        <v>-219</v>
      </c>
      <c r="AH3641" t="str" cm="1">
        <f t="array" ref="AH3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1" t="str">
        <f>MIS[[#This Row],[TRADING SYMBOL]]</f>
        <v>SENSEX2552084900CE</v>
      </c>
      <c r="AJ3641" t="str">
        <f>IF(RIGHT(MIS[[#This Row],[Main/Hedge]],4)="MAIN","MAIN","HEDGE")</f>
        <v>HEDGE</v>
      </c>
      <c r="AK3641" t="str" cm="1">
        <f t="array" ref="AK3641">_xlfn._xlws.FILTER(Table4[Column1],ISNUMBER(SEARCH(Table4[Column1],MIS[[#This Row],[OrderUniqueIdentifier]])),"")</f>
        <v>LONGSHORT</v>
      </c>
    </row>
    <row r="3642" spans="1:37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>
        <f>_xlfn.XLOOKUP(MIS[[#This Row],[TRADING SYMBOL]],[1]Sheet1!$D:$D,[1]Sheet1!$C:$C)</f>
        <v>16</v>
      </c>
      <c r="AE3642">
        <f>MIS[[#This Row],[OrderAverageTradedPrice]]*MIS[[#This Row],[OrderQuantity]]</f>
        <v>2700</v>
      </c>
      <c r="AF3642">
        <f>MIS[[#This Row],[LTP]]*MIS[[#This Row],[OrderQuantity]]</f>
        <v>1600</v>
      </c>
      <c r="AG3642">
        <f>IF(MIS[[#This Row],[OrderSide]]="SELL",MIS[[#This Row],[VALUE]]-MIS[[#This Row],[LIVE_VALUE]],MIS[[#This Row],[LIVE_VALUE]]-MIS[[#This Row],[VALUE]])</f>
        <v>-1100</v>
      </c>
      <c r="AH3642" t="str" cm="1">
        <f t="array" ref="AH3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2" t="str">
        <f>MIS[[#This Row],[TRADING SYMBOL]]</f>
        <v>SENSEX2552084900CE</v>
      </c>
      <c r="AJ3642" t="str">
        <f>IF(RIGHT(MIS[[#This Row],[Main/Hedge]],4)="MAIN","MAIN","HEDGE")</f>
        <v>HEDGE</v>
      </c>
      <c r="AK3642" t="str" cm="1">
        <f t="array" ref="AK3642">_xlfn._xlws.FILTER(Table4[Column1],ISNUMBER(SEARCH(Table4[Column1],MIS[[#This Row],[OrderUniqueIdentifier]])),"")</f>
        <v>LONGSHORT</v>
      </c>
    </row>
    <row r="3643" spans="1:37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>
        <f>_xlfn.XLOOKUP(MIS[[#This Row],[TRADING SYMBOL]],[1]Sheet1!$D:$D,[1]Sheet1!$C:$C)</f>
        <v>16</v>
      </c>
      <c r="AE3643">
        <f>MIS[[#This Row],[OrderAverageTradedPrice]]*MIS[[#This Row],[OrderQuantity]]</f>
        <v>3246</v>
      </c>
      <c r="AF3643">
        <f>MIS[[#This Row],[LTP]]*MIS[[#This Row],[OrderQuantity]]</f>
        <v>1920</v>
      </c>
      <c r="AG3643">
        <f>IF(MIS[[#This Row],[OrderSide]]="SELL",MIS[[#This Row],[VALUE]]-MIS[[#This Row],[LIVE_VALUE]],MIS[[#This Row],[LIVE_VALUE]]-MIS[[#This Row],[VALUE]])</f>
        <v>-1326</v>
      </c>
      <c r="AH3643" t="str" cm="1">
        <f t="array" ref="AH3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3" t="str">
        <f>MIS[[#This Row],[TRADING SYMBOL]]</f>
        <v>SENSEX2552084900CE</v>
      </c>
      <c r="AJ3643" t="str">
        <f>IF(RIGHT(MIS[[#This Row],[Main/Hedge]],4)="MAIN","MAIN","HEDGE")</f>
        <v>HEDGE</v>
      </c>
      <c r="AK3643" t="str" cm="1">
        <f t="array" ref="AK3643">_xlfn._xlws.FILTER(Table4[Column1],ISNUMBER(SEARCH(Table4[Column1],MIS[[#This Row],[OrderUniqueIdentifier]])),"")</f>
        <v>LONGSHORT</v>
      </c>
    </row>
    <row r="3644" spans="1:37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>
        <f>_xlfn.XLOOKUP(MIS[[#This Row],[TRADING SYMBOL]],[1]Sheet1!$D:$D,[1]Sheet1!$C:$C)</f>
        <v>16</v>
      </c>
      <c r="AE3644">
        <f>MIS[[#This Row],[OrderAverageTradedPrice]]*MIS[[#This Row],[OrderQuantity]]</f>
        <v>541</v>
      </c>
      <c r="AF3644">
        <f>MIS[[#This Row],[LTP]]*MIS[[#This Row],[OrderQuantity]]</f>
        <v>320</v>
      </c>
      <c r="AG3644">
        <f>IF(MIS[[#This Row],[OrderSide]]="SELL",MIS[[#This Row],[VALUE]]-MIS[[#This Row],[LIVE_VALUE]],MIS[[#This Row],[LIVE_VALUE]]-MIS[[#This Row],[VALUE]])</f>
        <v>-221</v>
      </c>
      <c r="AH3644" t="str" cm="1">
        <f t="array" ref="AH3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4" t="str">
        <f>MIS[[#This Row],[TRADING SYMBOL]]</f>
        <v>SENSEX2552084900CE</v>
      </c>
      <c r="AJ3644" t="str">
        <f>IF(RIGHT(MIS[[#This Row],[Main/Hedge]],4)="MAIN","MAIN","HEDGE")</f>
        <v>HEDGE</v>
      </c>
      <c r="AK3644" t="str" cm="1">
        <f t="array" ref="AK3644">_xlfn._xlws.FILTER(Table4[Column1],ISNUMBER(SEARCH(Table4[Column1],MIS[[#This Row],[OrderUniqueIdentifier]])),"")</f>
        <v>LONGSHORT</v>
      </c>
    </row>
    <row r="3645" spans="1:37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>
        <f>_xlfn.XLOOKUP(MIS[[#This Row],[TRADING SYMBOL]],[1]Sheet1!$D:$D,[1]Sheet1!$C:$C)</f>
        <v>9.25</v>
      </c>
      <c r="AE3645">
        <f>MIS[[#This Row],[OrderAverageTradedPrice]]*MIS[[#This Row],[OrderQuantity]]</f>
        <v>2576.25</v>
      </c>
      <c r="AF3645">
        <f>MIS[[#This Row],[LTP]]*MIS[[#This Row],[OrderQuantity]]</f>
        <v>2081.25</v>
      </c>
      <c r="AG3645">
        <f>IF(MIS[[#This Row],[OrderSide]]="SELL",MIS[[#This Row],[VALUE]]-MIS[[#This Row],[LIVE_VALUE]],MIS[[#This Row],[LIVE_VALUE]]-MIS[[#This Row],[VALUE]])</f>
        <v>-495</v>
      </c>
      <c r="AH3645" t="str" cm="1">
        <f t="array" ref="AH3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5" t="str">
        <f>MIS[[#This Row],[TRADING SYMBOL]]</f>
        <v>NIFTY2552223750PE</v>
      </c>
      <c r="AJ3645" t="str">
        <f>IF(RIGHT(MIS[[#This Row],[Main/Hedge]],4)="MAIN","MAIN","HEDGE")</f>
        <v>HEDGE</v>
      </c>
      <c r="AK3645" t="str" cm="1">
        <f t="array" ref="AK3645">_xlfn._xlws.FILTER(Table4[Column1],ISNUMBER(SEARCH(Table4[Column1],MIS[[#This Row],[OrderUniqueIdentifier]])),"")</f>
        <v>LONGSHORT</v>
      </c>
    </row>
    <row r="3646" spans="1:37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>
        <f>_xlfn.XLOOKUP(MIS[[#This Row],[TRADING SYMBOL]],[1]Sheet1!$D:$D,[1]Sheet1!$C:$C)</f>
        <v>9.25</v>
      </c>
      <c r="AE3646">
        <f>MIS[[#This Row],[OrderAverageTradedPrice]]*MIS[[#This Row],[OrderQuantity]]</f>
        <v>5152.5</v>
      </c>
      <c r="AF3646">
        <f>MIS[[#This Row],[LTP]]*MIS[[#This Row],[OrderQuantity]]</f>
        <v>4162.5</v>
      </c>
      <c r="AG3646">
        <f>IF(MIS[[#This Row],[OrderSide]]="SELL",MIS[[#This Row],[VALUE]]-MIS[[#This Row],[LIVE_VALUE]],MIS[[#This Row],[LIVE_VALUE]]-MIS[[#This Row],[VALUE]])</f>
        <v>-990</v>
      </c>
      <c r="AH3646" t="str" cm="1">
        <f t="array" ref="AH3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6" t="str">
        <f>MIS[[#This Row],[TRADING SYMBOL]]</f>
        <v>NIFTY2552223750PE</v>
      </c>
      <c r="AJ3646" t="str">
        <f>IF(RIGHT(MIS[[#This Row],[Main/Hedge]],4)="MAIN","MAIN","HEDGE")</f>
        <v>HEDGE</v>
      </c>
      <c r="AK3646" t="str" cm="1">
        <f t="array" ref="AK3646">_xlfn._xlws.FILTER(Table4[Column1],ISNUMBER(SEARCH(Table4[Column1],MIS[[#This Row],[OrderUniqueIdentifier]])),"")</f>
        <v>LONGSHORT</v>
      </c>
    </row>
    <row r="3647" spans="1:37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>
        <f>_xlfn.XLOOKUP(MIS[[#This Row],[TRADING SYMBOL]],[1]Sheet1!$D:$D,[1]Sheet1!$C:$C)</f>
        <v>9.25</v>
      </c>
      <c r="AE3647">
        <f>MIS[[#This Row],[OrderAverageTradedPrice]]*MIS[[#This Row],[OrderQuantity]]</f>
        <v>4293.75</v>
      </c>
      <c r="AF3647">
        <f>MIS[[#This Row],[LTP]]*MIS[[#This Row],[OrderQuantity]]</f>
        <v>3468.75</v>
      </c>
      <c r="AG3647">
        <f>IF(MIS[[#This Row],[OrderSide]]="SELL",MIS[[#This Row],[VALUE]]-MIS[[#This Row],[LIVE_VALUE]],MIS[[#This Row],[LIVE_VALUE]]-MIS[[#This Row],[VALUE]])</f>
        <v>-825</v>
      </c>
      <c r="AH3647" t="str" cm="1">
        <f t="array" ref="AH3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7" t="str">
        <f>MIS[[#This Row],[TRADING SYMBOL]]</f>
        <v>NIFTY2552223750PE</v>
      </c>
      <c r="AJ3647" t="str">
        <f>IF(RIGHT(MIS[[#This Row],[Main/Hedge]],4)="MAIN","MAIN","HEDGE")</f>
        <v>HEDGE</v>
      </c>
      <c r="AK3647" t="str" cm="1">
        <f t="array" ref="AK3647">_xlfn._xlws.FILTER(Table4[Column1],ISNUMBER(SEARCH(Table4[Column1],MIS[[#This Row],[OrderUniqueIdentifier]])),"")</f>
        <v>LONGSHORT</v>
      </c>
    </row>
    <row r="3648" spans="1:37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>
        <f>_xlfn.XLOOKUP(MIS[[#This Row],[TRADING SYMBOL]],[1]Sheet1!$D:$D,[1]Sheet1!$C:$C)</f>
        <v>9.25</v>
      </c>
      <c r="AE3648">
        <f>MIS[[#This Row],[OrderAverageTradedPrice]]*MIS[[#This Row],[OrderQuantity]]</f>
        <v>6011.25</v>
      </c>
      <c r="AF3648">
        <f>MIS[[#This Row],[LTP]]*MIS[[#This Row],[OrderQuantity]]</f>
        <v>4856.25</v>
      </c>
      <c r="AG3648">
        <f>IF(MIS[[#This Row],[OrderSide]]="SELL",MIS[[#This Row],[VALUE]]-MIS[[#This Row],[LIVE_VALUE]],MIS[[#This Row],[LIVE_VALUE]]-MIS[[#This Row],[VALUE]])</f>
        <v>-1155</v>
      </c>
      <c r="AH3648" t="str" cm="1">
        <f t="array" ref="AH3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8" t="str">
        <f>MIS[[#This Row],[TRADING SYMBOL]]</f>
        <v>NIFTY2552223750PE</v>
      </c>
      <c r="AJ3648" t="str">
        <f>IF(RIGHT(MIS[[#This Row],[Main/Hedge]],4)="MAIN","MAIN","HEDGE")</f>
        <v>HEDGE</v>
      </c>
      <c r="AK3648" t="str" cm="1">
        <f t="array" ref="AK3648">_xlfn._xlws.FILTER(Table4[Column1],ISNUMBER(SEARCH(Table4[Column1],MIS[[#This Row],[OrderUniqueIdentifier]])),"")</f>
        <v>LONGSHORT</v>
      </c>
    </row>
    <row r="3649" spans="1:37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>
        <f>_xlfn.XLOOKUP(MIS[[#This Row],[TRADING SYMBOL]],[1]Sheet1!$D:$D,[1]Sheet1!$C:$C)</f>
        <v>9.25</v>
      </c>
      <c r="AE3649">
        <f>MIS[[#This Row],[OrderAverageTradedPrice]]*MIS[[#This Row],[OrderQuantity]]</f>
        <v>858.75</v>
      </c>
      <c r="AF3649">
        <f>MIS[[#This Row],[LTP]]*MIS[[#This Row],[OrderQuantity]]</f>
        <v>693.75</v>
      </c>
      <c r="AG3649">
        <f>IF(MIS[[#This Row],[OrderSide]]="SELL",MIS[[#This Row],[VALUE]]-MIS[[#This Row],[LIVE_VALUE]],MIS[[#This Row],[LIVE_VALUE]]-MIS[[#This Row],[VALUE]])</f>
        <v>-165</v>
      </c>
      <c r="AH3649" t="str" cm="1">
        <f t="array" ref="AH36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9" t="str">
        <f>MIS[[#This Row],[TRADING SYMBOL]]</f>
        <v>NIFTY2552223750PE</v>
      </c>
      <c r="AJ3649" t="str">
        <f>IF(RIGHT(MIS[[#This Row],[Main/Hedge]],4)="MAIN","MAIN","HEDGE")</f>
        <v>HEDGE</v>
      </c>
      <c r="AK3649" t="str" cm="1">
        <f t="array" ref="AK3649">_xlfn._xlws.FILTER(Table4[Column1],ISNUMBER(SEARCH(Table4[Column1],MIS[[#This Row],[OrderUniqueIdentifier]])),"")</f>
        <v>LONGSHORT</v>
      </c>
    </row>
    <row r="3650" spans="1:37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>
        <f>_xlfn.XLOOKUP(MIS[[#This Row],[TRADING SYMBOL]],[1]Sheet1!$D:$D,[1]Sheet1!$C:$C)</f>
        <v>16</v>
      </c>
      <c r="AE3650">
        <f>MIS[[#This Row],[OrderAverageTradedPrice]]*MIS[[#This Row],[OrderQuantity]]</f>
        <v>1078</v>
      </c>
      <c r="AF3650">
        <f>MIS[[#This Row],[LTP]]*MIS[[#This Row],[OrderQuantity]]</f>
        <v>640</v>
      </c>
      <c r="AG3650">
        <f>IF(MIS[[#This Row],[OrderSide]]="SELL",MIS[[#This Row],[VALUE]]-MIS[[#This Row],[LIVE_VALUE]],MIS[[#This Row],[LIVE_VALUE]]-MIS[[#This Row],[VALUE]])</f>
        <v>-438</v>
      </c>
      <c r="AH3650" t="str" cm="1">
        <f t="array" ref="AH36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0" t="str">
        <f>MIS[[#This Row],[TRADING SYMBOL]]</f>
        <v>SENSEX2552084900CE</v>
      </c>
      <c r="AJ3650" t="str">
        <f>IF(RIGHT(MIS[[#This Row],[Main/Hedge]],4)="MAIN","MAIN","HEDGE")</f>
        <v>HEDGE</v>
      </c>
      <c r="AK3650" t="str" cm="1">
        <f t="array" ref="AK3650">_xlfn._xlws.FILTER(Table4[Column1],ISNUMBER(SEARCH(Table4[Column1],MIS[[#This Row],[OrderUniqueIdentifier]])),"")</f>
        <v>LONGSHORT</v>
      </c>
    </row>
    <row r="3651" spans="1:37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>
        <f>_xlfn.XLOOKUP(MIS[[#This Row],[TRADING SYMBOL]],[1]Sheet1!$D:$D,[1]Sheet1!$C:$C)</f>
        <v>16</v>
      </c>
      <c r="AE3651">
        <f>MIS[[#This Row],[OrderAverageTradedPrice]]*MIS[[#This Row],[OrderQuantity]]</f>
        <v>540</v>
      </c>
      <c r="AF3651">
        <f>MIS[[#This Row],[LTP]]*MIS[[#This Row],[OrderQuantity]]</f>
        <v>320</v>
      </c>
      <c r="AG3651">
        <f>IF(MIS[[#This Row],[OrderSide]]="SELL",MIS[[#This Row],[VALUE]]-MIS[[#This Row],[LIVE_VALUE]],MIS[[#This Row],[LIVE_VALUE]]-MIS[[#This Row],[VALUE]])</f>
        <v>-220</v>
      </c>
      <c r="AH3651" t="str" cm="1">
        <f t="array" ref="AH3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1" t="str">
        <f>MIS[[#This Row],[TRADING SYMBOL]]</f>
        <v>SENSEX2552084900CE</v>
      </c>
      <c r="AJ3651" t="str">
        <f>IF(RIGHT(MIS[[#This Row],[Main/Hedge]],4)="MAIN","MAIN","HEDGE")</f>
        <v>HEDGE</v>
      </c>
      <c r="AK3651" t="str" cm="1">
        <f t="array" ref="AK3651">_xlfn._xlws.FILTER(Table4[Column1],ISNUMBER(SEARCH(Table4[Column1],MIS[[#This Row],[OrderUniqueIdentifier]])),"")</f>
        <v>LONGSHORT</v>
      </c>
    </row>
    <row r="3652" spans="1:37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>
        <f>_xlfn.XLOOKUP(MIS[[#This Row],[TRADING SYMBOL]],[1]Sheet1!$D:$D,[1]Sheet1!$C:$C)</f>
        <v>16</v>
      </c>
      <c r="AE3652">
        <f>MIS[[#This Row],[OrderAverageTradedPrice]]*MIS[[#This Row],[OrderQuantity]]</f>
        <v>540</v>
      </c>
      <c r="AF3652">
        <f>MIS[[#This Row],[LTP]]*MIS[[#This Row],[OrderQuantity]]</f>
        <v>320</v>
      </c>
      <c r="AG3652">
        <f>IF(MIS[[#This Row],[OrderSide]]="SELL",MIS[[#This Row],[VALUE]]-MIS[[#This Row],[LIVE_VALUE]],MIS[[#This Row],[LIVE_VALUE]]-MIS[[#This Row],[VALUE]])</f>
        <v>-220</v>
      </c>
      <c r="AH3652" t="str" cm="1">
        <f t="array" ref="AH36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2" t="str">
        <f>MIS[[#This Row],[TRADING SYMBOL]]</f>
        <v>SENSEX2552084900CE</v>
      </c>
      <c r="AJ3652" t="str">
        <f>IF(RIGHT(MIS[[#This Row],[Main/Hedge]],4)="MAIN","MAIN","HEDGE")</f>
        <v>HEDGE</v>
      </c>
      <c r="AK3652" t="str" cm="1">
        <f t="array" ref="AK3652">_xlfn._xlws.FILTER(Table4[Column1],ISNUMBER(SEARCH(Table4[Column1],MIS[[#This Row],[OrderUniqueIdentifier]])),"")</f>
        <v>LONGSHORT</v>
      </c>
    </row>
    <row r="3653" spans="1:37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>
        <f>_xlfn.XLOOKUP(MIS[[#This Row],[TRADING SYMBOL]],[1]Sheet1!$D:$D,[1]Sheet1!$C:$C)</f>
        <v>9.25</v>
      </c>
      <c r="AE3653">
        <f>MIS[[#This Row],[OrderAverageTradedPrice]]*MIS[[#This Row],[OrderQuantity]]</f>
        <v>9419.9999999999854</v>
      </c>
      <c r="AF3653">
        <f>MIS[[#This Row],[LTP]]*MIS[[#This Row],[OrderQuantity]]</f>
        <v>7631.25</v>
      </c>
      <c r="AG3653">
        <f>IF(MIS[[#This Row],[OrderSide]]="SELL",MIS[[#This Row],[VALUE]]-MIS[[#This Row],[LIVE_VALUE]],MIS[[#This Row],[LIVE_VALUE]]-MIS[[#This Row],[VALUE]])</f>
        <v>-1788.7499999999854</v>
      </c>
      <c r="AH3653" t="str" cm="1">
        <f t="array" ref="AH36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3" t="str">
        <f>MIS[[#This Row],[TRADING SYMBOL]]</f>
        <v>NIFTY2552223750PE</v>
      </c>
      <c r="AJ3653" t="str">
        <f>IF(RIGHT(MIS[[#This Row],[Main/Hedge]],4)="MAIN","MAIN","HEDGE")</f>
        <v>HEDGE</v>
      </c>
      <c r="AK3653" t="str" cm="1">
        <f t="array" ref="AK3653">_xlfn._xlws.FILTER(Table4[Column1],ISNUMBER(SEARCH(Table4[Column1],MIS[[#This Row],[OrderUniqueIdentifier]])),"")</f>
        <v>LONGSHORT</v>
      </c>
    </row>
    <row r="3654" spans="1:37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>
        <f>_xlfn.XLOOKUP(MIS[[#This Row],[TRADING SYMBOL]],[1]Sheet1!$D:$D,[1]Sheet1!$C:$C)</f>
        <v>16</v>
      </c>
      <c r="AE3654">
        <f>MIS[[#This Row],[OrderAverageTradedPrice]]*MIS[[#This Row],[OrderQuantity]]</f>
        <v>1076</v>
      </c>
      <c r="AF3654">
        <f>MIS[[#This Row],[LTP]]*MIS[[#This Row],[OrderQuantity]]</f>
        <v>640</v>
      </c>
      <c r="AG3654">
        <f>IF(MIS[[#This Row],[OrderSide]]="SELL",MIS[[#This Row],[VALUE]]-MIS[[#This Row],[LIVE_VALUE]],MIS[[#This Row],[LIVE_VALUE]]-MIS[[#This Row],[VALUE]])</f>
        <v>-436</v>
      </c>
      <c r="AH3654" t="str" cm="1">
        <f t="array" ref="AH3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4" t="str">
        <f>MIS[[#This Row],[TRADING SYMBOL]]</f>
        <v>SENSEX2552084900CE</v>
      </c>
      <c r="AJ3654" t="str">
        <f>IF(RIGHT(MIS[[#This Row],[Main/Hedge]],4)="MAIN","MAIN","HEDGE")</f>
        <v>HEDGE</v>
      </c>
      <c r="AK3654" t="str" cm="1">
        <f t="array" ref="AK3654">_xlfn._xlws.FILTER(Table4[Column1],ISNUMBER(SEARCH(Table4[Column1],MIS[[#This Row],[OrderUniqueIdentifier]])),"")</f>
        <v>LONGSHORT</v>
      </c>
    </row>
    <row r="3655" spans="1:37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>
        <f>_xlfn.XLOOKUP(MIS[[#This Row],[TRADING SYMBOL]],[1]Sheet1!$D:$D,[1]Sheet1!$C:$C)</f>
        <v>9.25</v>
      </c>
      <c r="AE3655">
        <f>MIS[[#This Row],[OrderAverageTradedPrice]]*MIS[[#This Row],[OrderQuantity]]</f>
        <v>858.75</v>
      </c>
      <c r="AF3655">
        <f>MIS[[#This Row],[LTP]]*MIS[[#This Row],[OrderQuantity]]</f>
        <v>693.75</v>
      </c>
      <c r="AG3655">
        <f>IF(MIS[[#This Row],[OrderSide]]="SELL",MIS[[#This Row],[VALUE]]-MIS[[#This Row],[LIVE_VALUE]],MIS[[#This Row],[LIVE_VALUE]]-MIS[[#This Row],[VALUE]])</f>
        <v>-165</v>
      </c>
      <c r="AH3655" t="str" cm="1">
        <f t="array" ref="AH3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5" t="str">
        <f>MIS[[#This Row],[TRADING SYMBOL]]</f>
        <v>NIFTY2552223750PE</v>
      </c>
      <c r="AJ3655" t="str">
        <f>IF(RIGHT(MIS[[#This Row],[Main/Hedge]],4)="MAIN","MAIN","HEDGE")</f>
        <v>HEDGE</v>
      </c>
      <c r="AK3655" t="str" cm="1">
        <f t="array" ref="AK3655">_xlfn._xlws.FILTER(Table4[Column1],ISNUMBER(SEARCH(Table4[Column1],MIS[[#This Row],[OrderUniqueIdentifier]])),"")</f>
        <v>LONGSHORT</v>
      </c>
    </row>
    <row r="3656" spans="1:37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>
        <f>_xlfn.XLOOKUP(MIS[[#This Row],[TRADING SYMBOL]],[1]Sheet1!$D:$D,[1]Sheet1!$C:$C)</f>
        <v>16</v>
      </c>
      <c r="AE3656">
        <f>MIS[[#This Row],[OrderAverageTradedPrice]]*MIS[[#This Row],[OrderQuantity]]</f>
        <v>1084</v>
      </c>
      <c r="AF3656">
        <f>MIS[[#This Row],[LTP]]*MIS[[#This Row],[OrderQuantity]]</f>
        <v>640</v>
      </c>
      <c r="AG3656">
        <f>IF(MIS[[#This Row],[OrderSide]]="SELL",MIS[[#This Row],[VALUE]]-MIS[[#This Row],[LIVE_VALUE]],MIS[[#This Row],[LIVE_VALUE]]-MIS[[#This Row],[VALUE]])</f>
        <v>-444</v>
      </c>
      <c r="AH3656" t="str" cm="1">
        <f t="array" ref="AH36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6" t="str">
        <f>MIS[[#This Row],[TRADING SYMBOL]]</f>
        <v>SENSEX2552084900CE</v>
      </c>
      <c r="AJ3656" t="str">
        <f>IF(RIGHT(MIS[[#This Row],[Main/Hedge]],4)="MAIN","MAIN","HEDGE")</f>
        <v>HEDGE</v>
      </c>
      <c r="AK3656" t="str" cm="1">
        <f t="array" ref="AK3656">_xlfn._xlws.FILTER(Table4[Column1],ISNUMBER(SEARCH(Table4[Column1],MIS[[#This Row],[OrderUniqueIdentifier]])),"")</f>
        <v>LONGSHORT</v>
      </c>
    </row>
    <row r="3657" spans="1:37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>
        <f>_xlfn.XLOOKUP(MIS[[#This Row],[TRADING SYMBOL]],[1]Sheet1!$D:$D,[1]Sheet1!$C:$C)</f>
        <v>9.25</v>
      </c>
      <c r="AE3657">
        <f>MIS[[#This Row],[OrderAverageTradedPrice]]*MIS[[#This Row],[OrderQuantity]]</f>
        <v>5152.5</v>
      </c>
      <c r="AF3657">
        <f>MIS[[#This Row],[LTP]]*MIS[[#This Row],[OrderQuantity]]</f>
        <v>4162.5</v>
      </c>
      <c r="AG3657">
        <f>IF(MIS[[#This Row],[OrderSide]]="SELL",MIS[[#This Row],[VALUE]]-MIS[[#This Row],[LIVE_VALUE]],MIS[[#This Row],[LIVE_VALUE]]-MIS[[#This Row],[VALUE]])</f>
        <v>-990</v>
      </c>
      <c r="AH3657" t="str" cm="1">
        <f t="array" ref="AH36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7" t="str">
        <f>MIS[[#This Row],[TRADING SYMBOL]]</f>
        <v>NIFTY2552223750PE</v>
      </c>
      <c r="AJ3657" t="str">
        <f>IF(RIGHT(MIS[[#This Row],[Main/Hedge]],4)="MAIN","MAIN","HEDGE")</f>
        <v>HEDGE</v>
      </c>
      <c r="AK3657" t="str" cm="1">
        <f t="array" ref="AK3657">_xlfn._xlws.FILTER(Table4[Column1],ISNUMBER(SEARCH(Table4[Column1],MIS[[#This Row],[OrderUniqueIdentifier]])),"")</f>
        <v>LONGSHORT</v>
      </c>
    </row>
    <row r="3658" spans="1:37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>
        <f>_xlfn.XLOOKUP(MIS[[#This Row],[TRADING SYMBOL]],[1]Sheet1!$D:$D,[1]Sheet1!$C:$C)</f>
        <v>9.25</v>
      </c>
      <c r="AE3658">
        <f>MIS[[#This Row],[OrderAverageTradedPrice]]*MIS[[#This Row],[OrderQuantity]]</f>
        <v>1717.5</v>
      </c>
      <c r="AF3658">
        <f>MIS[[#This Row],[LTP]]*MIS[[#This Row],[OrderQuantity]]</f>
        <v>1387.5</v>
      </c>
      <c r="AG3658">
        <f>IF(MIS[[#This Row],[OrderSide]]="SELL",MIS[[#This Row],[VALUE]]-MIS[[#This Row],[LIVE_VALUE]],MIS[[#This Row],[LIVE_VALUE]]-MIS[[#This Row],[VALUE]])</f>
        <v>-330</v>
      </c>
      <c r="AH3658" t="str" cm="1">
        <f t="array" ref="AH36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8" t="str">
        <f>MIS[[#This Row],[TRADING SYMBOL]]</f>
        <v>NIFTY2552223750PE</v>
      </c>
      <c r="AJ3658" t="str">
        <f>IF(RIGHT(MIS[[#This Row],[Main/Hedge]],4)="MAIN","MAIN","HEDGE")</f>
        <v>HEDGE</v>
      </c>
      <c r="AK3658" t="str" cm="1">
        <f t="array" ref="AK3658">_xlfn._xlws.FILTER(Table4[Column1],ISNUMBER(SEARCH(Table4[Column1],MIS[[#This Row],[OrderUniqueIdentifier]])),"")</f>
        <v>LONGSHORT</v>
      </c>
    </row>
    <row r="3659" spans="1:37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>
        <f>_xlfn.XLOOKUP(MIS[[#This Row],[TRADING SYMBOL]],[1]Sheet1!$D:$D,[1]Sheet1!$C:$C)</f>
        <v>9.25</v>
      </c>
      <c r="AE3659">
        <f>MIS[[#This Row],[OrderAverageTradedPrice]]*MIS[[#This Row],[OrderQuantity]]</f>
        <v>11163.75</v>
      </c>
      <c r="AF3659">
        <f>MIS[[#This Row],[LTP]]*MIS[[#This Row],[OrderQuantity]]</f>
        <v>9018.75</v>
      </c>
      <c r="AG3659">
        <f>IF(MIS[[#This Row],[OrderSide]]="SELL",MIS[[#This Row],[VALUE]]-MIS[[#This Row],[LIVE_VALUE]],MIS[[#This Row],[LIVE_VALUE]]-MIS[[#This Row],[VALUE]])</f>
        <v>-2145</v>
      </c>
      <c r="AH3659" t="str" cm="1">
        <f t="array" ref="AH36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9" t="str">
        <f>MIS[[#This Row],[TRADING SYMBOL]]</f>
        <v>NIFTY2552223750PE</v>
      </c>
      <c r="AJ3659" t="str">
        <f>IF(RIGHT(MIS[[#This Row],[Main/Hedge]],4)="MAIN","MAIN","HEDGE")</f>
        <v>HEDGE</v>
      </c>
      <c r="AK3659" t="str" cm="1">
        <f t="array" ref="AK3659">_xlfn._xlws.FILTER(Table4[Column1],ISNUMBER(SEARCH(Table4[Column1],MIS[[#This Row],[OrderUniqueIdentifier]])),"")</f>
        <v>LONGSHORT</v>
      </c>
    </row>
    <row r="3660" spans="1:37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>
        <f>_xlfn.XLOOKUP(MIS[[#This Row],[TRADING SYMBOL]],[1]Sheet1!$D:$D,[1]Sheet1!$C:$C)</f>
        <v>9.25</v>
      </c>
      <c r="AE3660">
        <f>MIS[[#This Row],[OrderAverageTradedPrice]]*MIS[[#This Row],[OrderQuantity]]</f>
        <v>1710</v>
      </c>
      <c r="AF3660">
        <f>MIS[[#This Row],[LTP]]*MIS[[#This Row],[OrderQuantity]]</f>
        <v>1387.5</v>
      </c>
      <c r="AG3660">
        <f>IF(MIS[[#This Row],[OrderSide]]="SELL",MIS[[#This Row],[VALUE]]-MIS[[#This Row],[LIVE_VALUE]],MIS[[#This Row],[LIVE_VALUE]]-MIS[[#This Row],[VALUE]])</f>
        <v>-322.5</v>
      </c>
      <c r="AH3660" t="str" cm="1">
        <f t="array" ref="AH36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0" t="str">
        <f>MIS[[#This Row],[TRADING SYMBOL]]</f>
        <v>NIFTY2552223750PE</v>
      </c>
      <c r="AJ3660" t="str">
        <f>IF(RIGHT(MIS[[#This Row],[Main/Hedge]],4)="MAIN","MAIN","HEDGE")</f>
        <v>HEDGE</v>
      </c>
      <c r="AK3660" t="str" cm="1">
        <f t="array" ref="AK3660">_xlfn._xlws.FILTER(Table4[Column1],ISNUMBER(SEARCH(Table4[Column1],MIS[[#This Row],[OrderUniqueIdentifier]])),"")</f>
        <v>LONGSHORT</v>
      </c>
    </row>
    <row r="3661" spans="1:37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>
        <f>_xlfn.XLOOKUP(MIS[[#This Row],[TRADING SYMBOL]],[1]Sheet1!$D:$D,[1]Sheet1!$C:$C)</f>
        <v>9.25</v>
      </c>
      <c r="AE3661">
        <f>MIS[[#This Row],[OrderAverageTradedPrice]]*MIS[[#This Row],[OrderQuantity]]</f>
        <v>1717.5</v>
      </c>
      <c r="AF3661">
        <f>MIS[[#This Row],[LTP]]*MIS[[#This Row],[OrderQuantity]]</f>
        <v>1387.5</v>
      </c>
      <c r="AG3661">
        <f>IF(MIS[[#This Row],[OrderSide]]="SELL",MIS[[#This Row],[VALUE]]-MIS[[#This Row],[LIVE_VALUE]],MIS[[#This Row],[LIVE_VALUE]]-MIS[[#This Row],[VALUE]])</f>
        <v>-330</v>
      </c>
      <c r="AH3661" t="str" cm="1">
        <f t="array" ref="AH36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1" t="str">
        <f>MIS[[#This Row],[TRADING SYMBOL]]</f>
        <v>NIFTY2552223750PE</v>
      </c>
      <c r="AJ3661" t="str">
        <f>IF(RIGHT(MIS[[#This Row],[Main/Hedge]],4)="MAIN","MAIN","HEDGE")</f>
        <v>HEDGE</v>
      </c>
      <c r="AK3661" t="str" cm="1">
        <f t="array" ref="AK3661">_xlfn._xlws.FILTER(Table4[Column1],ISNUMBER(SEARCH(Table4[Column1],MIS[[#This Row],[OrderUniqueIdentifier]])),"")</f>
        <v>LONGSHORT</v>
      </c>
    </row>
    <row r="3662" spans="1:37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>
        <f>_xlfn.XLOOKUP(MIS[[#This Row],[TRADING SYMBOL]],[1]Sheet1!$D:$D,[1]Sheet1!$C:$C)</f>
        <v>9.25</v>
      </c>
      <c r="AE3662">
        <f>MIS[[#This Row],[OrderAverageTradedPrice]]*MIS[[#This Row],[OrderQuantity]]</f>
        <v>15457.499999999998</v>
      </c>
      <c r="AF3662">
        <f>MIS[[#This Row],[LTP]]*MIS[[#This Row],[OrderQuantity]]</f>
        <v>12487.5</v>
      </c>
      <c r="AG3662">
        <f>IF(MIS[[#This Row],[OrderSide]]="SELL",MIS[[#This Row],[VALUE]]-MIS[[#This Row],[LIVE_VALUE]],MIS[[#This Row],[LIVE_VALUE]]-MIS[[#This Row],[VALUE]])</f>
        <v>-2969.9999999999982</v>
      </c>
      <c r="AH3662" t="str" cm="1">
        <f t="array" ref="AH3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2" t="str">
        <f>MIS[[#This Row],[TRADING SYMBOL]]</f>
        <v>NIFTY2552223750PE</v>
      </c>
      <c r="AJ3662" t="str">
        <f>IF(RIGHT(MIS[[#This Row],[Main/Hedge]],4)="MAIN","MAIN","HEDGE")</f>
        <v>HEDGE</v>
      </c>
      <c r="AK3662" t="str" cm="1">
        <f t="array" ref="AK3662">_xlfn._xlws.FILTER(Table4[Column1],ISNUMBER(SEARCH(Table4[Column1],MIS[[#This Row],[OrderUniqueIdentifier]])),"")</f>
        <v>LONGSHORT</v>
      </c>
    </row>
    <row r="3663" spans="1:37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>
        <f>_xlfn.XLOOKUP(MIS[[#This Row],[TRADING SYMBOL]],[1]Sheet1!$D:$D,[1]Sheet1!$C:$C)</f>
        <v>16</v>
      </c>
      <c r="AE3663">
        <f>MIS[[#This Row],[OrderAverageTradedPrice]]*MIS[[#This Row],[OrderQuantity]]</f>
        <v>1076</v>
      </c>
      <c r="AF3663">
        <f>MIS[[#This Row],[LTP]]*MIS[[#This Row],[OrderQuantity]]</f>
        <v>640</v>
      </c>
      <c r="AG3663">
        <f>IF(MIS[[#This Row],[OrderSide]]="SELL",MIS[[#This Row],[VALUE]]-MIS[[#This Row],[LIVE_VALUE]],MIS[[#This Row],[LIVE_VALUE]]-MIS[[#This Row],[VALUE]])</f>
        <v>-436</v>
      </c>
      <c r="AH3663" t="str" cm="1">
        <f t="array" ref="AH3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3" t="str">
        <f>MIS[[#This Row],[TRADING SYMBOL]]</f>
        <v>SENSEX2552084900CE</v>
      </c>
      <c r="AJ3663" t="str">
        <f>IF(RIGHT(MIS[[#This Row],[Main/Hedge]],4)="MAIN","MAIN","HEDGE")</f>
        <v>HEDGE</v>
      </c>
      <c r="AK3663" t="str" cm="1">
        <f t="array" ref="AK3663">_xlfn._xlws.FILTER(Table4[Column1],ISNUMBER(SEARCH(Table4[Column1],MIS[[#This Row],[OrderUniqueIdentifier]])),"")</f>
        <v>LONGSHORT</v>
      </c>
    </row>
    <row r="3664" spans="1:37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>
        <f>_xlfn.XLOOKUP(MIS[[#This Row],[TRADING SYMBOL]],[1]Sheet1!$D:$D,[1]Sheet1!$C:$C)</f>
        <v>16</v>
      </c>
      <c r="AE3664">
        <f>MIS[[#This Row],[OrderAverageTradedPrice]]*MIS[[#This Row],[OrderQuantity]]</f>
        <v>4914</v>
      </c>
      <c r="AF3664">
        <f>MIS[[#This Row],[LTP]]*MIS[[#This Row],[OrderQuantity]]</f>
        <v>2880</v>
      </c>
      <c r="AG3664">
        <f>IF(MIS[[#This Row],[OrderSide]]="SELL",MIS[[#This Row],[VALUE]]-MIS[[#This Row],[LIVE_VALUE]],MIS[[#This Row],[LIVE_VALUE]]-MIS[[#This Row],[VALUE]])</f>
        <v>-2034</v>
      </c>
      <c r="AH3664" t="str" cm="1">
        <f t="array" ref="AH3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4" t="str">
        <f>MIS[[#This Row],[TRADING SYMBOL]]</f>
        <v>SENSEX2552084900CE</v>
      </c>
      <c r="AJ3664" t="str">
        <f>IF(RIGHT(MIS[[#This Row],[Main/Hedge]],4)="MAIN","MAIN","HEDGE")</f>
        <v>HEDGE</v>
      </c>
      <c r="AK3664" t="str" cm="1">
        <f t="array" ref="AK3664">_xlfn._xlws.FILTER(Table4[Column1],ISNUMBER(SEARCH(Table4[Column1],MIS[[#This Row],[OrderUniqueIdentifier]])),"")</f>
        <v>LONGSHORT</v>
      </c>
    </row>
    <row r="3665" spans="1:37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>
        <f>_xlfn.XLOOKUP(MIS[[#This Row],[TRADING SYMBOL]],[1]Sheet1!$D:$D,[1]Sheet1!$C:$C)</f>
        <v>16</v>
      </c>
      <c r="AE3665">
        <f>MIS[[#This Row],[OrderAverageTradedPrice]]*MIS[[#This Row],[OrderQuantity]]</f>
        <v>3815</v>
      </c>
      <c r="AF3665">
        <f>MIS[[#This Row],[LTP]]*MIS[[#This Row],[OrderQuantity]]</f>
        <v>2240</v>
      </c>
      <c r="AG3665">
        <f>IF(MIS[[#This Row],[OrderSide]]="SELL",MIS[[#This Row],[VALUE]]-MIS[[#This Row],[LIVE_VALUE]],MIS[[#This Row],[LIVE_VALUE]]-MIS[[#This Row],[VALUE]])</f>
        <v>-1575</v>
      </c>
      <c r="AH3665" t="str" cm="1">
        <f t="array" ref="AH36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5" t="str">
        <f>MIS[[#This Row],[TRADING SYMBOL]]</f>
        <v>SENSEX2552084900CE</v>
      </c>
      <c r="AJ3665" t="str">
        <f>IF(RIGHT(MIS[[#This Row],[Main/Hedge]],4)="MAIN","MAIN","HEDGE")</f>
        <v>HEDGE</v>
      </c>
      <c r="AK3665" t="str" cm="1">
        <f t="array" ref="AK3665">_xlfn._xlws.FILTER(Table4[Column1],ISNUMBER(SEARCH(Table4[Column1],MIS[[#This Row],[OrderUniqueIdentifier]])),"")</f>
        <v>LONGSHORT</v>
      </c>
    </row>
    <row r="3666" spans="1:37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>
        <f>_xlfn.XLOOKUP(MIS[[#This Row],[TRADING SYMBOL]],[1]Sheet1!$D:$D,[1]Sheet1!$C:$C)</f>
        <v>16</v>
      </c>
      <c r="AE3666">
        <f>MIS[[#This Row],[OrderAverageTradedPrice]]*MIS[[#This Row],[OrderQuantity]]</f>
        <v>8720</v>
      </c>
      <c r="AF3666">
        <f>MIS[[#This Row],[LTP]]*MIS[[#This Row],[OrderQuantity]]</f>
        <v>5120</v>
      </c>
      <c r="AG3666">
        <f>IF(MIS[[#This Row],[OrderSide]]="SELL",MIS[[#This Row],[VALUE]]-MIS[[#This Row],[LIVE_VALUE]],MIS[[#This Row],[LIVE_VALUE]]-MIS[[#This Row],[VALUE]])</f>
        <v>-3600</v>
      </c>
      <c r="AH3666" t="str" cm="1">
        <f t="array" ref="AH36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6" t="str">
        <f>MIS[[#This Row],[TRADING SYMBOL]]</f>
        <v>SENSEX2552084900CE</v>
      </c>
      <c r="AJ3666" t="str">
        <f>IF(RIGHT(MIS[[#This Row],[Main/Hedge]],4)="MAIN","MAIN","HEDGE")</f>
        <v>HEDGE</v>
      </c>
      <c r="AK3666" t="str" cm="1">
        <f t="array" ref="AK3666">_xlfn._xlws.FILTER(Table4[Column1],ISNUMBER(SEARCH(Table4[Column1],MIS[[#This Row],[OrderUniqueIdentifier]])),"")</f>
        <v>LONGSHORT</v>
      </c>
    </row>
    <row r="3667" spans="1:37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>
        <f>_xlfn.XLOOKUP(MIS[[#This Row],[TRADING SYMBOL]],[1]Sheet1!$D:$D,[1]Sheet1!$C:$C)</f>
        <v>16</v>
      </c>
      <c r="AE3667">
        <f>MIS[[#This Row],[OrderAverageTradedPrice]]*MIS[[#This Row],[OrderQuantity]]</f>
        <v>1638</v>
      </c>
      <c r="AF3667">
        <f>MIS[[#This Row],[LTP]]*MIS[[#This Row],[OrderQuantity]]</f>
        <v>960</v>
      </c>
      <c r="AG3667">
        <f>IF(MIS[[#This Row],[OrderSide]]="SELL",MIS[[#This Row],[VALUE]]-MIS[[#This Row],[LIVE_VALUE]],MIS[[#This Row],[LIVE_VALUE]]-MIS[[#This Row],[VALUE]])</f>
        <v>-678</v>
      </c>
      <c r="AH3667" t="str" cm="1">
        <f t="array" ref="AH3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7" t="str">
        <f>MIS[[#This Row],[TRADING SYMBOL]]</f>
        <v>SENSEX2552084900CE</v>
      </c>
      <c r="AJ3667" t="str">
        <f>IF(RIGHT(MIS[[#This Row],[Main/Hedge]],4)="MAIN","MAIN","HEDGE")</f>
        <v>HEDGE</v>
      </c>
      <c r="AK3667" t="str" cm="1">
        <f t="array" ref="AK3667">_xlfn._xlws.FILTER(Table4[Column1],ISNUMBER(SEARCH(Table4[Column1],MIS[[#This Row],[OrderUniqueIdentifier]])),"")</f>
        <v>LONGSHORT</v>
      </c>
    </row>
    <row r="3668" spans="1:37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>
        <f>_xlfn.XLOOKUP(MIS[[#This Row],[TRADING SYMBOL]],[1]Sheet1!$D:$D,[1]Sheet1!$C:$C)</f>
        <v>16</v>
      </c>
      <c r="AE3668">
        <f>MIS[[#This Row],[OrderAverageTradedPrice]]*MIS[[#This Row],[OrderQuantity]]</f>
        <v>1635</v>
      </c>
      <c r="AF3668">
        <f>MIS[[#This Row],[LTP]]*MIS[[#This Row],[OrderQuantity]]</f>
        <v>960</v>
      </c>
      <c r="AG3668">
        <f>IF(MIS[[#This Row],[OrderSide]]="SELL",MIS[[#This Row],[VALUE]]-MIS[[#This Row],[LIVE_VALUE]],MIS[[#This Row],[LIVE_VALUE]]-MIS[[#This Row],[VALUE]])</f>
        <v>-675</v>
      </c>
      <c r="AH3668" t="str" cm="1">
        <f t="array" ref="AH36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8" t="str">
        <f>MIS[[#This Row],[TRADING SYMBOL]]</f>
        <v>SENSEX2552084900CE</v>
      </c>
      <c r="AJ3668" t="str">
        <f>IF(RIGHT(MIS[[#This Row],[Main/Hedge]],4)="MAIN","MAIN","HEDGE")</f>
        <v>HEDGE</v>
      </c>
      <c r="AK3668" t="str" cm="1">
        <f t="array" ref="AK3668">_xlfn._xlws.FILTER(Table4[Column1],ISNUMBER(SEARCH(Table4[Column1],MIS[[#This Row],[OrderUniqueIdentifier]])),"")</f>
        <v>LONGSHORT</v>
      </c>
    </row>
    <row r="3669" spans="1:37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>
        <f>_xlfn.XLOOKUP(MIS[[#This Row],[TRADING SYMBOL]],[1]Sheet1!$D:$D,[1]Sheet1!$C:$C)</f>
        <v>16</v>
      </c>
      <c r="AE3669">
        <f>MIS[[#This Row],[OrderAverageTradedPrice]]*MIS[[#This Row],[OrderQuantity]]</f>
        <v>1092</v>
      </c>
      <c r="AF3669">
        <f>MIS[[#This Row],[LTP]]*MIS[[#This Row],[OrderQuantity]]</f>
        <v>640</v>
      </c>
      <c r="AG3669">
        <f>IF(MIS[[#This Row],[OrderSide]]="SELL",MIS[[#This Row],[VALUE]]-MIS[[#This Row],[LIVE_VALUE]],MIS[[#This Row],[LIVE_VALUE]]-MIS[[#This Row],[VALUE]])</f>
        <v>-452</v>
      </c>
      <c r="AH3669" t="str" cm="1">
        <f t="array" ref="AH36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9" t="str">
        <f>MIS[[#This Row],[TRADING SYMBOL]]</f>
        <v>SENSEX2552084900CE</v>
      </c>
      <c r="AJ3669" t="str">
        <f>IF(RIGHT(MIS[[#This Row],[Main/Hedge]],4)="MAIN","MAIN","HEDGE")</f>
        <v>HEDGE</v>
      </c>
      <c r="AK3669" t="str" cm="1">
        <f t="array" ref="AK3669">_xlfn._xlws.FILTER(Table4[Column1],ISNUMBER(SEARCH(Table4[Column1],MIS[[#This Row],[OrderUniqueIdentifier]])),"")</f>
        <v>LONGSHORT</v>
      </c>
    </row>
    <row r="3670" spans="1:37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>
        <f>_xlfn.XLOOKUP(MIS[[#This Row],[TRADING SYMBOL]],[1]Sheet1!$D:$D,[1]Sheet1!$C:$C)</f>
        <v>16</v>
      </c>
      <c r="AE3670">
        <f>MIS[[#This Row],[OrderAverageTradedPrice]]*MIS[[#This Row],[OrderQuantity]]</f>
        <v>1632</v>
      </c>
      <c r="AF3670">
        <f>MIS[[#This Row],[LTP]]*MIS[[#This Row],[OrderQuantity]]</f>
        <v>960</v>
      </c>
      <c r="AG3670">
        <f>IF(MIS[[#This Row],[OrderSide]]="SELL",MIS[[#This Row],[VALUE]]-MIS[[#This Row],[LIVE_VALUE]],MIS[[#This Row],[LIVE_VALUE]]-MIS[[#This Row],[VALUE]])</f>
        <v>-672</v>
      </c>
      <c r="AH3670" t="str" cm="1">
        <f t="array" ref="AH36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0" t="str">
        <f>MIS[[#This Row],[TRADING SYMBOL]]</f>
        <v>SENSEX2552084900CE</v>
      </c>
      <c r="AJ3670" t="str">
        <f>IF(RIGHT(MIS[[#This Row],[Main/Hedge]],4)="MAIN","MAIN","HEDGE")</f>
        <v>HEDGE</v>
      </c>
      <c r="AK3670" t="str" cm="1">
        <f t="array" ref="AK3670">_xlfn._xlws.FILTER(Table4[Column1],ISNUMBER(SEARCH(Table4[Column1],MIS[[#This Row],[OrderUniqueIdentifier]])),"")</f>
        <v>LONGSHORT</v>
      </c>
    </row>
    <row r="3671" spans="1:37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>
        <f>_xlfn.XLOOKUP(MIS[[#This Row],[TRADING SYMBOL]],[1]Sheet1!$D:$D,[1]Sheet1!$C:$C)</f>
        <v>16</v>
      </c>
      <c r="AE3671">
        <f>MIS[[#This Row],[OrderAverageTradedPrice]]*MIS[[#This Row],[OrderQuantity]]</f>
        <v>13650</v>
      </c>
      <c r="AF3671">
        <f>MIS[[#This Row],[LTP]]*MIS[[#This Row],[OrderQuantity]]</f>
        <v>8000</v>
      </c>
      <c r="AG3671">
        <f>IF(MIS[[#This Row],[OrderSide]]="SELL",MIS[[#This Row],[VALUE]]-MIS[[#This Row],[LIVE_VALUE]],MIS[[#This Row],[LIVE_VALUE]]-MIS[[#This Row],[VALUE]])</f>
        <v>-5650</v>
      </c>
      <c r="AH3671" t="str" cm="1">
        <f t="array" ref="AH36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1" t="str">
        <f>MIS[[#This Row],[TRADING SYMBOL]]</f>
        <v>SENSEX2552084900CE</v>
      </c>
      <c r="AJ3671" t="str">
        <f>IF(RIGHT(MIS[[#This Row],[Main/Hedge]],4)="MAIN","MAIN","HEDGE")</f>
        <v>HEDGE</v>
      </c>
      <c r="AK3671" t="str" cm="1">
        <f t="array" ref="AK3671">_xlfn._xlws.FILTER(Table4[Column1],ISNUMBER(SEARCH(Table4[Column1],MIS[[#This Row],[OrderUniqueIdentifier]])),"")</f>
        <v>LONGSHORT</v>
      </c>
    </row>
    <row r="3672" spans="1:37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>
        <f>_xlfn.XLOOKUP(MIS[[#This Row],[TRADING SYMBOL]],[1]Sheet1!$D:$D,[1]Sheet1!$C:$C)</f>
        <v>16</v>
      </c>
      <c r="AE3672">
        <f>MIS[[#This Row],[OrderAverageTradedPrice]]*MIS[[#This Row],[OrderQuantity]]</f>
        <v>3250.9999999999923</v>
      </c>
      <c r="AF3672">
        <f>MIS[[#This Row],[LTP]]*MIS[[#This Row],[OrderQuantity]]</f>
        <v>1920</v>
      </c>
      <c r="AG3672">
        <f>IF(MIS[[#This Row],[OrderSide]]="SELL",MIS[[#This Row],[VALUE]]-MIS[[#This Row],[LIVE_VALUE]],MIS[[#This Row],[LIVE_VALUE]]-MIS[[#This Row],[VALUE]])</f>
        <v>-1330.9999999999923</v>
      </c>
      <c r="AH3672" t="str" cm="1">
        <f t="array" ref="AH36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2" t="str">
        <f>MIS[[#This Row],[TRADING SYMBOL]]</f>
        <v>SENSEX2552084900CE</v>
      </c>
      <c r="AJ3672" t="str">
        <f>IF(RIGHT(MIS[[#This Row],[Main/Hedge]],4)="MAIN","MAIN","HEDGE")</f>
        <v>HEDGE</v>
      </c>
      <c r="AK3672" t="str" cm="1">
        <f t="array" ref="AK3672">_xlfn._xlws.FILTER(Table4[Column1],ISNUMBER(SEARCH(Table4[Column1],MIS[[#This Row],[OrderUniqueIdentifier]])),"")</f>
        <v>LONGSHORT</v>
      </c>
    </row>
    <row r="3673" spans="1:37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>
        <f>_xlfn.XLOOKUP(MIS[[#This Row],[TRADING SYMBOL]],[1]Sheet1!$D:$D,[1]Sheet1!$C:$C)</f>
        <v>16</v>
      </c>
      <c r="AE3673">
        <f>MIS[[#This Row],[OrderAverageTradedPrice]]*MIS[[#This Row],[OrderQuantity]]</f>
        <v>13638</v>
      </c>
      <c r="AF3673">
        <f>MIS[[#This Row],[LTP]]*MIS[[#This Row],[OrderQuantity]]</f>
        <v>8000</v>
      </c>
      <c r="AG3673">
        <f>IF(MIS[[#This Row],[OrderSide]]="SELL",MIS[[#This Row],[VALUE]]-MIS[[#This Row],[LIVE_VALUE]],MIS[[#This Row],[LIVE_VALUE]]-MIS[[#This Row],[VALUE]])</f>
        <v>-5638</v>
      </c>
      <c r="AH3673" t="str" cm="1">
        <f t="array" ref="AH36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3" t="str">
        <f>MIS[[#This Row],[TRADING SYMBOL]]</f>
        <v>SENSEX2552084900CE</v>
      </c>
      <c r="AJ3673" t="str">
        <f>IF(RIGHT(MIS[[#This Row],[Main/Hedge]],4)="MAIN","MAIN","HEDGE")</f>
        <v>HEDGE</v>
      </c>
      <c r="AK3673" t="str" cm="1">
        <f t="array" ref="AK3673">_xlfn._xlws.FILTER(Table4[Column1],ISNUMBER(SEARCH(Table4[Column1],MIS[[#This Row],[OrderUniqueIdentifier]])),"")</f>
        <v>LONGSHORT</v>
      </c>
    </row>
    <row r="3674" spans="1:37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>
        <f>_xlfn.XLOOKUP(MIS[[#This Row],[TRADING SYMBOL]],[1]Sheet1!$D:$D,[1]Sheet1!$C:$C)</f>
        <v>16</v>
      </c>
      <c r="AE3674">
        <f>MIS[[#This Row],[OrderAverageTradedPrice]]*MIS[[#This Row],[OrderQuantity]]</f>
        <v>1632</v>
      </c>
      <c r="AF3674">
        <f>MIS[[#This Row],[LTP]]*MIS[[#This Row],[OrderQuantity]]</f>
        <v>960</v>
      </c>
      <c r="AG3674">
        <f>IF(MIS[[#This Row],[OrderSide]]="SELL",MIS[[#This Row],[VALUE]]-MIS[[#This Row],[LIVE_VALUE]],MIS[[#This Row],[LIVE_VALUE]]-MIS[[#This Row],[VALUE]])</f>
        <v>-672</v>
      </c>
      <c r="AH3674" t="str" cm="1">
        <f t="array" ref="AH3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4" t="str">
        <f>MIS[[#This Row],[TRADING SYMBOL]]</f>
        <v>SENSEX2552084900CE</v>
      </c>
      <c r="AJ3674" t="str">
        <f>IF(RIGHT(MIS[[#This Row],[Main/Hedge]],4)="MAIN","MAIN","HEDGE")</f>
        <v>HEDGE</v>
      </c>
      <c r="AK3674" t="str" cm="1">
        <f t="array" ref="AK3674">_xlfn._xlws.FILTER(Table4[Column1],ISNUMBER(SEARCH(Table4[Column1],MIS[[#This Row],[OrderUniqueIdentifier]])),"")</f>
        <v>LONGSHORT</v>
      </c>
    </row>
    <row r="3675" spans="1:37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>
        <f>_xlfn.XLOOKUP(MIS[[#This Row],[TRADING SYMBOL]],[1]Sheet1!$D:$D,[1]Sheet1!$C:$C)</f>
        <v>16</v>
      </c>
      <c r="AE3675">
        <f>MIS[[#This Row],[OrderAverageTradedPrice]]*MIS[[#This Row],[OrderQuantity]]</f>
        <v>3829</v>
      </c>
      <c r="AF3675">
        <f>MIS[[#This Row],[LTP]]*MIS[[#This Row],[OrderQuantity]]</f>
        <v>2240</v>
      </c>
      <c r="AG3675">
        <f>IF(MIS[[#This Row],[OrderSide]]="SELL",MIS[[#This Row],[VALUE]]-MIS[[#This Row],[LIVE_VALUE]],MIS[[#This Row],[LIVE_VALUE]]-MIS[[#This Row],[VALUE]])</f>
        <v>-1589</v>
      </c>
      <c r="AH3675" t="str" cm="1">
        <f t="array" ref="AH36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5" t="str">
        <f>MIS[[#This Row],[TRADING SYMBOL]]</f>
        <v>SENSEX2552084900CE</v>
      </c>
      <c r="AJ3675" t="str">
        <f>IF(RIGHT(MIS[[#This Row],[Main/Hedge]],4)="MAIN","MAIN","HEDGE")</f>
        <v>HEDGE</v>
      </c>
      <c r="AK3675" t="str" cm="1">
        <f t="array" ref="AK3675">_xlfn._xlws.FILTER(Table4[Column1],ISNUMBER(SEARCH(Table4[Column1],MIS[[#This Row],[OrderUniqueIdentifier]])),"")</f>
        <v>LONGSHORT</v>
      </c>
    </row>
    <row r="3676" spans="1:37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>
        <f>_xlfn.XLOOKUP(MIS[[#This Row],[TRADING SYMBOL]],[1]Sheet1!$D:$D,[1]Sheet1!$C:$C)</f>
        <v>16</v>
      </c>
      <c r="AE3676">
        <f>MIS[[#This Row],[OrderAverageTradedPrice]]*MIS[[#This Row],[OrderQuantity]]</f>
        <v>3246</v>
      </c>
      <c r="AF3676">
        <f>MIS[[#This Row],[LTP]]*MIS[[#This Row],[OrderQuantity]]</f>
        <v>1920</v>
      </c>
      <c r="AG3676">
        <f>IF(MIS[[#This Row],[OrderSide]]="SELL",MIS[[#This Row],[VALUE]]-MIS[[#This Row],[LIVE_VALUE]],MIS[[#This Row],[LIVE_VALUE]]-MIS[[#This Row],[VALUE]])</f>
        <v>-1326</v>
      </c>
      <c r="AH3676" t="str" cm="1">
        <f t="array" ref="AH36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6" t="str">
        <f>MIS[[#This Row],[TRADING SYMBOL]]</f>
        <v>SENSEX2552084900CE</v>
      </c>
      <c r="AJ3676" t="str">
        <f>IF(RIGHT(MIS[[#This Row],[Main/Hedge]],4)="MAIN","MAIN","HEDGE")</f>
        <v>HEDGE</v>
      </c>
      <c r="AK3676" t="str" cm="1">
        <f t="array" ref="AK3676">_xlfn._xlws.FILTER(Table4[Column1],ISNUMBER(SEARCH(Table4[Column1],MIS[[#This Row],[OrderUniqueIdentifier]])),"")</f>
        <v>LONGSHORT</v>
      </c>
    </row>
    <row r="3677" spans="1:37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>
        <f>_xlfn.XLOOKUP(MIS[[#This Row],[TRADING SYMBOL]],[1]Sheet1!$D:$D,[1]Sheet1!$C:$C)</f>
        <v>16</v>
      </c>
      <c r="AE3677">
        <f>MIS[[#This Row],[OrderAverageTradedPrice]]*MIS[[#This Row],[OrderQuantity]]</f>
        <v>4392</v>
      </c>
      <c r="AF3677">
        <f>MIS[[#This Row],[LTP]]*MIS[[#This Row],[OrderQuantity]]</f>
        <v>2560</v>
      </c>
      <c r="AG3677">
        <f>IF(MIS[[#This Row],[OrderSide]]="SELL",MIS[[#This Row],[VALUE]]-MIS[[#This Row],[LIVE_VALUE]],MIS[[#This Row],[LIVE_VALUE]]-MIS[[#This Row],[VALUE]])</f>
        <v>-1832</v>
      </c>
      <c r="AH3677" t="str" cm="1">
        <f t="array" ref="AH36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7" t="str">
        <f>MIS[[#This Row],[TRADING SYMBOL]]</f>
        <v>SENSEX2552084900CE</v>
      </c>
      <c r="AJ3677" t="str">
        <f>IF(RIGHT(MIS[[#This Row],[Main/Hedge]],4)="MAIN","MAIN","HEDGE")</f>
        <v>HEDGE</v>
      </c>
      <c r="AK3677" t="str" cm="1">
        <f t="array" ref="AK3677">_xlfn._xlws.FILTER(Table4[Column1],ISNUMBER(SEARCH(Table4[Column1],MIS[[#This Row],[OrderUniqueIdentifier]])),"")</f>
        <v>LONGSHORT</v>
      </c>
    </row>
    <row r="3678" spans="1:37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>
        <f>_xlfn.XLOOKUP(MIS[[#This Row],[TRADING SYMBOL]],[1]Sheet1!$D:$D,[1]Sheet1!$C:$C)</f>
        <v>16</v>
      </c>
      <c r="AE3678">
        <f>MIS[[#This Row],[OrderAverageTradedPrice]]*MIS[[#This Row],[OrderQuantity]]</f>
        <v>4384</v>
      </c>
      <c r="AF3678">
        <f>MIS[[#This Row],[LTP]]*MIS[[#This Row],[OrderQuantity]]</f>
        <v>2560</v>
      </c>
      <c r="AG3678">
        <f>IF(MIS[[#This Row],[OrderSide]]="SELL",MIS[[#This Row],[VALUE]]-MIS[[#This Row],[LIVE_VALUE]],MIS[[#This Row],[LIVE_VALUE]]-MIS[[#This Row],[VALUE]])</f>
        <v>-1824</v>
      </c>
      <c r="AH3678" t="str" cm="1">
        <f t="array" ref="AH3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8" t="str">
        <f>MIS[[#This Row],[TRADING SYMBOL]]</f>
        <v>SENSEX2552084900CE</v>
      </c>
      <c r="AJ3678" t="str">
        <f>IF(RIGHT(MIS[[#This Row],[Main/Hedge]],4)="MAIN","MAIN","HEDGE")</f>
        <v>HEDGE</v>
      </c>
      <c r="AK3678" t="str" cm="1">
        <f t="array" ref="AK3678">_xlfn._xlws.FILTER(Table4[Column1],ISNUMBER(SEARCH(Table4[Column1],MIS[[#This Row],[OrderUniqueIdentifier]])),"")</f>
        <v>LONGSHORT</v>
      </c>
    </row>
    <row r="3679" spans="1:37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>
        <f>_xlfn.XLOOKUP(MIS[[#This Row],[TRADING SYMBOL]],[1]Sheet1!$D:$D,[1]Sheet1!$C:$C)</f>
        <v>16</v>
      </c>
      <c r="AE3679">
        <f>MIS[[#This Row],[OrderAverageTradedPrice]]*MIS[[#This Row],[OrderQuantity]]</f>
        <v>5995</v>
      </c>
      <c r="AF3679">
        <f>MIS[[#This Row],[LTP]]*MIS[[#This Row],[OrderQuantity]]</f>
        <v>3520</v>
      </c>
      <c r="AG3679">
        <f>IF(MIS[[#This Row],[OrderSide]]="SELL",MIS[[#This Row],[VALUE]]-MIS[[#This Row],[LIVE_VALUE]],MIS[[#This Row],[LIVE_VALUE]]-MIS[[#This Row],[VALUE]])</f>
        <v>-2475</v>
      </c>
      <c r="AH3679" t="str" cm="1">
        <f t="array" ref="AH3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9" t="str">
        <f>MIS[[#This Row],[TRADING SYMBOL]]</f>
        <v>SENSEX2552084900CE</v>
      </c>
      <c r="AJ3679" t="str">
        <f>IF(RIGHT(MIS[[#This Row],[Main/Hedge]],4)="MAIN","MAIN","HEDGE")</f>
        <v>HEDGE</v>
      </c>
      <c r="AK3679" t="str" cm="1">
        <f t="array" ref="AK3679">_xlfn._xlws.FILTER(Table4[Column1],ISNUMBER(SEARCH(Table4[Column1],MIS[[#This Row],[OrderUniqueIdentifier]])),"")</f>
        <v>LONGSHORT</v>
      </c>
    </row>
    <row r="3680" spans="1:37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>
        <f>_xlfn.XLOOKUP(MIS[[#This Row],[TRADING SYMBOL]],[1]Sheet1!$D:$D,[1]Sheet1!$C:$C)</f>
        <v>16</v>
      </c>
      <c r="AE3680">
        <f>MIS[[#This Row],[OrderAverageTradedPrice]]*MIS[[#This Row],[OrderQuantity]]</f>
        <v>9299</v>
      </c>
      <c r="AF3680">
        <f>MIS[[#This Row],[LTP]]*MIS[[#This Row],[OrderQuantity]]</f>
        <v>5440</v>
      </c>
      <c r="AG3680">
        <f>IF(MIS[[#This Row],[OrderSide]]="SELL",MIS[[#This Row],[VALUE]]-MIS[[#This Row],[LIVE_VALUE]],MIS[[#This Row],[LIVE_VALUE]]-MIS[[#This Row],[VALUE]])</f>
        <v>-3859</v>
      </c>
      <c r="AH3680" t="str" cm="1">
        <f t="array" ref="AH36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0" t="str">
        <f>MIS[[#This Row],[TRADING SYMBOL]]</f>
        <v>SENSEX2552084900CE</v>
      </c>
      <c r="AJ3680" t="str">
        <f>IF(RIGHT(MIS[[#This Row],[Main/Hedge]],4)="MAIN","MAIN","HEDGE")</f>
        <v>HEDGE</v>
      </c>
      <c r="AK3680" t="str" cm="1">
        <f t="array" ref="AK3680">_xlfn._xlws.FILTER(Table4[Column1],ISNUMBER(SEARCH(Table4[Column1],MIS[[#This Row],[OrderUniqueIdentifier]])),"")</f>
        <v>LONGSHORT</v>
      </c>
    </row>
    <row r="3681" spans="1:37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>
        <f>_xlfn.XLOOKUP(MIS[[#This Row],[TRADING SYMBOL]],[1]Sheet1!$D:$D,[1]Sheet1!$C:$C)</f>
        <v>16</v>
      </c>
      <c r="AE3681">
        <f>MIS[[#This Row],[OrderAverageTradedPrice]]*MIS[[#This Row],[OrderQuantity]]</f>
        <v>5380</v>
      </c>
      <c r="AF3681">
        <f>MIS[[#This Row],[LTP]]*MIS[[#This Row],[OrderQuantity]]</f>
        <v>3200</v>
      </c>
      <c r="AG3681">
        <f>IF(MIS[[#This Row],[OrderSide]]="SELL",MIS[[#This Row],[VALUE]]-MIS[[#This Row],[LIVE_VALUE]],MIS[[#This Row],[LIVE_VALUE]]-MIS[[#This Row],[VALUE]])</f>
        <v>-2180</v>
      </c>
      <c r="AH3681" t="str" cm="1">
        <f t="array" ref="AH36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1" t="str">
        <f>MIS[[#This Row],[TRADING SYMBOL]]</f>
        <v>SENSEX2552084900CE</v>
      </c>
      <c r="AJ3681" t="str">
        <f>IF(RIGHT(MIS[[#This Row],[Main/Hedge]],4)="MAIN","MAIN","HEDGE")</f>
        <v>HEDGE</v>
      </c>
      <c r="AK3681" t="str" cm="1">
        <f t="array" ref="AK3681">_xlfn._xlws.FILTER(Table4[Column1],ISNUMBER(SEARCH(Table4[Column1],MIS[[#This Row],[OrderUniqueIdentifier]])),"")</f>
        <v>LONGSHORT</v>
      </c>
    </row>
    <row r="3682" spans="1:37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>
        <f>_xlfn.XLOOKUP(MIS[[#This Row],[TRADING SYMBOL]],[1]Sheet1!$D:$D,[1]Sheet1!$C:$C)</f>
        <v>16</v>
      </c>
      <c r="AE3682">
        <f>MIS[[#This Row],[OrderAverageTradedPrice]]*MIS[[#This Row],[OrderQuantity]]</f>
        <v>10298</v>
      </c>
      <c r="AF3682">
        <f>MIS[[#This Row],[LTP]]*MIS[[#This Row],[OrderQuantity]]</f>
        <v>6080</v>
      </c>
      <c r="AG3682">
        <f>IF(MIS[[#This Row],[OrderSide]]="SELL",MIS[[#This Row],[VALUE]]-MIS[[#This Row],[LIVE_VALUE]],MIS[[#This Row],[LIVE_VALUE]]-MIS[[#This Row],[VALUE]])</f>
        <v>-4218</v>
      </c>
      <c r="AH3682" t="str" cm="1">
        <f t="array" ref="AH36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2" t="str">
        <f>MIS[[#This Row],[TRADING SYMBOL]]</f>
        <v>SENSEX2552084900CE</v>
      </c>
      <c r="AJ3682" t="str">
        <f>IF(RIGHT(MIS[[#This Row],[Main/Hedge]],4)="MAIN","MAIN","HEDGE")</f>
        <v>HEDGE</v>
      </c>
      <c r="AK3682" t="str" cm="1">
        <f t="array" ref="AK3682">_xlfn._xlws.FILTER(Table4[Column1],ISNUMBER(SEARCH(Table4[Column1],MIS[[#This Row],[OrderUniqueIdentifier]])),"")</f>
        <v>LONGSHORT</v>
      </c>
    </row>
    <row r="3683" spans="1:37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>
        <f>_xlfn.XLOOKUP(MIS[[#This Row],[TRADING SYMBOL]],[1]Sheet1!$D:$D,[1]Sheet1!$C:$C)</f>
        <v>16</v>
      </c>
      <c r="AE3683">
        <f>MIS[[#This Row],[OrderAverageTradedPrice]]*MIS[[#This Row],[OrderQuantity]]</f>
        <v>13592</v>
      </c>
      <c r="AF3683">
        <f>MIS[[#This Row],[LTP]]*MIS[[#This Row],[OrderQuantity]]</f>
        <v>8000</v>
      </c>
      <c r="AG3683">
        <f>IF(MIS[[#This Row],[OrderSide]]="SELL",MIS[[#This Row],[VALUE]]-MIS[[#This Row],[LIVE_VALUE]],MIS[[#This Row],[LIVE_VALUE]]-MIS[[#This Row],[VALUE]])</f>
        <v>-5592</v>
      </c>
      <c r="AH3683" t="str" cm="1">
        <f t="array" ref="AH3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3" t="str">
        <f>MIS[[#This Row],[TRADING SYMBOL]]</f>
        <v>SENSEX2552084900CE</v>
      </c>
      <c r="AJ3683" t="str">
        <f>IF(RIGHT(MIS[[#This Row],[Main/Hedge]],4)="MAIN","MAIN","HEDGE")</f>
        <v>HEDGE</v>
      </c>
      <c r="AK3683" t="str" cm="1">
        <f t="array" ref="AK3683">_xlfn._xlws.FILTER(Table4[Column1],ISNUMBER(SEARCH(Table4[Column1],MIS[[#This Row],[OrderUniqueIdentifier]])),"")</f>
        <v>LONGSHORT</v>
      </c>
    </row>
    <row r="3684" spans="1:37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>
        <f>_xlfn.XLOOKUP(MIS[[#This Row],[TRADING SYMBOL]],[1]Sheet1!$D:$D,[1]Sheet1!$C:$C)</f>
        <v>16</v>
      </c>
      <c r="AE3684">
        <f>MIS[[#This Row],[OrderAverageTradedPrice]]*MIS[[#This Row],[OrderQuantity]]</f>
        <v>1614</v>
      </c>
      <c r="AF3684">
        <f>MIS[[#This Row],[LTP]]*MIS[[#This Row],[OrderQuantity]]</f>
        <v>960</v>
      </c>
      <c r="AG3684">
        <f>IF(MIS[[#This Row],[OrderSide]]="SELL",MIS[[#This Row],[VALUE]]-MIS[[#This Row],[LIVE_VALUE]],MIS[[#This Row],[LIVE_VALUE]]-MIS[[#This Row],[VALUE]])</f>
        <v>-654</v>
      </c>
      <c r="AH3684" t="str" cm="1">
        <f t="array" ref="AH3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4" t="str">
        <f>MIS[[#This Row],[TRADING SYMBOL]]</f>
        <v>SENSEX2552084900CE</v>
      </c>
      <c r="AJ3684" t="str">
        <f>IF(RIGHT(MIS[[#This Row],[Main/Hedge]],4)="MAIN","MAIN","HEDGE")</f>
        <v>HEDGE</v>
      </c>
      <c r="AK3684" t="str" cm="1">
        <f t="array" ref="AK3684">_xlfn._xlws.FILTER(Table4[Column1],ISNUMBER(SEARCH(Table4[Column1],MIS[[#This Row],[OrderUniqueIdentifier]])),"")</f>
        <v>LONGSHORT</v>
      </c>
    </row>
    <row r="3685" spans="1:37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>
        <f>_xlfn.XLOOKUP(MIS[[#This Row],[TRADING SYMBOL]],[1]Sheet1!$D:$D,[1]Sheet1!$C:$C)</f>
        <v>168.75</v>
      </c>
      <c r="AE3685">
        <f>MIS[[#This Row],[OrderAverageTradedPrice]]*MIS[[#This Row],[OrderQuantity]]</f>
        <v>15517.5</v>
      </c>
      <c r="AF3685">
        <f>MIS[[#This Row],[LTP]]*MIS[[#This Row],[OrderQuantity]]</f>
        <v>12656.25</v>
      </c>
      <c r="AG3685">
        <f>IF(MIS[[#This Row],[OrderSide]]="SELL",MIS[[#This Row],[VALUE]]-MIS[[#This Row],[LIVE_VALUE]],MIS[[#This Row],[LIVE_VALUE]]-MIS[[#This Row],[VALUE]])</f>
        <v>2861.25</v>
      </c>
      <c r="AH3685" t="str" cm="1">
        <f t="array" ref="AH3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5" t="str">
        <f>MIS[[#This Row],[TRADING SYMBOL]]</f>
        <v>NIFTY2552225050CE</v>
      </c>
      <c r="AJ3685" t="str">
        <f>IF(RIGHT(MIS[[#This Row],[Main/Hedge]],4)="MAIN","MAIN","HEDGE")</f>
        <v>MAIN</v>
      </c>
      <c r="AK3685" t="str" cm="1">
        <f t="array" ref="AK3685">_xlfn._xlws.FILTER(Table4[Column1],ISNUMBER(SEARCH(Table4[Column1],MIS[[#This Row],[OrderUniqueIdentifier]])),"")</f>
        <v>NOTREND</v>
      </c>
    </row>
    <row r="3686" spans="1:37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>
        <f>_xlfn.XLOOKUP(MIS[[#This Row],[TRADING SYMBOL]],[1]Sheet1!$D:$D,[1]Sheet1!$C:$C)</f>
        <v>168.75</v>
      </c>
      <c r="AE3686">
        <f>MIS[[#This Row],[OrderAverageTradedPrice]]*MIS[[#This Row],[OrderQuantity]]</f>
        <v>62152.5</v>
      </c>
      <c r="AF3686">
        <f>MIS[[#This Row],[LTP]]*MIS[[#This Row],[OrderQuantity]]</f>
        <v>50625</v>
      </c>
      <c r="AG3686">
        <f>IF(MIS[[#This Row],[OrderSide]]="SELL",MIS[[#This Row],[VALUE]]-MIS[[#This Row],[LIVE_VALUE]],MIS[[#This Row],[LIVE_VALUE]]-MIS[[#This Row],[VALUE]])</f>
        <v>11527.5</v>
      </c>
      <c r="AH3686" t="str" cm="1">
        <f t="array" ref="AH3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6" t="str">
        <f>MIS[[#This Row],[TRADING SYMBOL]]</f>
        <v>NIFTY2552225050CE</v>
      </c>
      <c r="AJ3686" t="str">
        <f>IF(RIGHT(MIS[[#This Row],[Main/Hedge]],4)="MAIN","MAIN","HEDGE")</f>
        <v>MAIN</v>
      </c>
      <c r="AK3686" t="str" cm="1">
        <f t="array" ref="AK3686">_xlfn._xlws.FILTER(Table4[Column1],ISNUMBER(SEARCH(Table4[Column1],MIS[[#This Row],[OrderUniqueIdentifier]])),"")</f>
        <v>NOTREND</v>
      </c>
    </row>
    <row r="3687" spans="1:37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>
        <f>_xlfn.XLOOKUP(MIS[[#This Row],[TRADING SYMBOL]],[1]Sheet1!$D:$D,[1]Sheet1!$C:$C)</f>
        <v>168.75</v>
      </c>
      <c r="AE3687">
        <f>MIS[[#This Row],[OrderAverageTradedPrice]]*MIS[[#This Row],[OrderQuantity]]</f>
        <v>62175</v>
      </c>
      <c r="AF3687">
        <f>MIS[[#This Row],[LTP]]*MIS[[#This Row],[OrderQuantity]]</f>
        <v>50625</v>
      </c>
      <c r="AG3687">
        <f>IF(MIS[[#This Row],[OrderSide]]="SELL",MIS[[#This Row],[VALUE]]-MIS[[#This Row],[LIVE_VALUE]],MIS[[#This Row],[LIVE_VALUE]]-MIS[[#This Row],[VALUE]])</f>
        <v>11550</v>
      </c>
      <c r="AH3687" t="str" cm="1">
        <f t="array" ref="AH36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7" t="str">
        <f>MIS[[#This Row],[TRADING SYMBOL]]</f>
        <v>NIFTY2552225050CE</v>
      </c>
      <c r="AJ3687" t="str">
        <f>IF(RIGHT(MIS[[#This Row],[Main/Hedge]],4)="MAIN","MAIN","HEDGE")</f>
        <v>MAIN</v>
      </c>
      <c r="AK3687" t="str" cm="1">
        <f t="array" ref="AK3687">_xlfn._xlws.FILTER(Table4[Column1],ISNUMBER(SEARCH(Table4[Column1],MIS[[#This Row],[OrderUniqueIdentifier]])),"")</f>
        <v>NOTREND</v>
      </c>
    </row>
    <row r="3688" spans="1:37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>
        <f>_xlfn.XLOOKUP(MIS[[#This Row],[TRADING SYMBOL]],[1]Sheet1!$D:$D,[1]Sheet1!$C:$C)</f>
        <v>168.75</v>
      </c>
      <c r="AE3688">
        <f>MIS[[#This Row],[OrderAverageTradedPrice]]*MIS[[#This Row],[OrderQuantity]]</f>
        <v>107932.49999999985</v>
      </c>
      <c r="AF3688">
        <f>MIS[[#This Row],[LTP]]*MIS[[#This Row],[OrderQuantity]]</f>
        <v>88593.75</v>
      </c>
      <c r="AG3688">
        <f>IF(MIS[[#This Row],[OrderSide]]="SELL",MIS[[#This Row],[VALUE]]-MIS[[#This Row],[LIVE_VALUE]],MIS[[#This Row],[LIVE_VALUE]]-MIS[[#This Row],[VALUE]])</f>
        <v>19338.749999999854</v>
      </c>
      <c r="AH3688" t="str" cm="1">
        <f t="array" ref="AH3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8" t="str">
        <f>MIS[[#This Row],[TRADING SYMBOL]]</f>
        <v>NIFTY2552225050CE</v>
      </c>
      <c r="AJ3688" t="str">
        <f>IF(RIGHT(MIS[[#This Row],[Main/Hedge]],4)="MAIN","MAIN","HEDGE")</f>
        <v>MAIN</v>
      </c>
      <c r="AK3688" t="str" cm="1">
        <f t="array" ref="AK3688">_xlfn._xlws.FILTER(Table4[Column1],ISNUMBER(SEARCH(Table4[Column1],MIS[[#This Row],[OrderUniqueIdentifier]])),"")</f>
        <v>NOTREND</v>
      </c>
    </row>
    <row r="3689" spans="1:37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>
        <f>_xlfn.XLOOKUP(MIS[[#This Row],[TRADING SYMBOL]],[1]Sheet1!$D:$D,[1]Sheet1!$C:$C)</f>
        <v>168.75</v>
      </c>
      <c r="AE3689">
        <f>MIS[[#This Row],[OrderAverageTradedPrice]]*MIS[[#This Row],[OrderQuantity]]</f>
        <v>15408.75</v>
      </c>
      <c r="AF3689">
        <f>MIS[[#This Row],[LTP]]*MIS[[#This Row],[OrderQuantity]]</f>
        <v>12656.25</v>
      </c>
      <c r="AG3689">
        <f>IF(MIS[[#This Row],[OrderSide]]="SELL",MIS[[#This Row],[VALUE]]-MIS[[#This Row],[LIVE_VALUE]],MIS[[#This Row],[LIVE_VALUE]]-MIS[[#This Row],[VALUE]])</f>
        <v>2752.5</v>
      </c>
      <c r="AH3689" t="str" cm="1">
        <f t="array" ref="AH3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9" t="str">
        <f>MIS[[#This Row],[TRADING SYMBOL]]</f>
        <v>NIFTY2552225050CE</v>
      </c>
      <c r="AJ3689" t="str">
        <f>IF(RIGHT(MIS[[#This Row],[Main/Hedge]],4)="MAIN","MAIN","HEDGE")</f>
        <v>MAIN</v>
      </c>
      <c r="AK3689" t="str" cm="1">
        <f t="array" ref="AK3689">_xlfn._xlws.FILTER(Table4[Column1],ISNUMBER(SEARCH(Table4[Column1],MIS[[#This Row],[OrderUniqueIdentifier]])),"")</f>
        <v>NOTREND</v>
      </c>
    </row>
    <row r="3690" spans="1:37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>
        <f>_xlfn.XLOOKUP(MIS[[#This Row],[TRADING SYMBOL]],[1]Sheet1!$D:$D,[1]Sheet1!$C:$C)</f>
        <v>168.75</v>
      </c>
      <c r="AE3690">
        <f>MIS[[#This Row],[OrderAverageTradedPrice]]*MIS[[#This Row],[OrderQuantity]]</f>
        <v>15461.25</v>
      </c>
      <c r="AF3690">
        <f>MIS[[#This Row],[LTP]]*MIS[[#This Row],[OrderQuantity]]</f>
        <v>12656.25</v>
      </c>
      <c r="AG3690">
        <f>IF(MIS[[#This Row],[OrderSide]]="SELL",MIS[[#This Row],[VALUE]]-MIS[[#This Row],[LIVE_VALUE]],MIS[[#This Row],[LIVE_VALUE]]-MIS[[#This Row],[VALUE]])</f>
        <v>2805</v>
      </c>
      <c r="AH3690" t="str" cm="1">
        <f t="array" ref="AH3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0" t="str">
        <f>MIS[[#This Row],[TRADING SYMBOL]]</f>
        <v>NIFTY2552225050CE</v>
      </c>
      <c r="AJ3690" t="str">
        <f>IF(RIGHT(MIS[[#This Row],[Main/Hedge]],4)="MAIN","MAIN","HEDGE")</f>
        <v>MAIN</v>
      </c>
      <c r="AK3690" t="str" cm="1">
        <f t="array" ref="AK3690">_xlfn._xlws.FILTER(Table4[Column1],ISNUMBER(SEARCH(Table4[Column1],MIS[[#This Row],[OrderUniqueIdentifier]])),"")</f>
        <v>NOTREND</v>
      </c>
    </row>
    <row r="3691" spans="1:37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>
        <f>_xlfn.XLOOKUP(MIS[[#This Row],[TRADING SYMBOL]],[1]Sheet1!$D:$D,[1]Sheet1!$C:$C)</f>
        <v>168.75</v>
      </c>
      <c r="AE3691">
        <f>MIS[[#This Row],[OrderAverageTradedPrice]]*MIS[[#This Row],[OrderQuantity]]</f>
        <v>15543.75</v>
      </c>
      <c r="AF3691">
        <f>MIS[[#This Row],[LTP]]*MIS[[#This Row],[OrderQuantity]]</f>
        <v>12656.25</v>
      </c>
      <c r="AG3691">
        <f>IF(MIS[[#This Row],[OrderSide]]="SELL",MIS[[#This Row],[VALUE]]-MIS[[#This Row],[LIVE_VALUE]],MIS[[#This Row],[LIVE_VALUE]]-MIS[[#This Row],[VALUE]])</f>
        <v>2887.5</v>
      </c>
      <c r="AH3691" t="str" cm="1">
        <f t="array" ref="AH3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1" t="str">
        <f>MIS[[#This Row],[TRADING SYMBOL]]</f>
        <v>NIFTY2552225050CE</v>
      </c>
      <c r="AJ3691" t="str">
        <f>IF(RIGHT(MIS[[#This Row],[Main/Hedge]],4)="MAIN","MAIN","HEDGE")</f>
        <v>MAIN</v>
      </c>
      <c r="AK3691" t="str" cm="1">
        <f t="array" ref="AK3691">_xlfn._xlws.FILTER(Table4[Column1],ISNUMBER(SEARCH(Table4[Column1],MIS[[#This Row],[OrderUniqueIdentifier]])),"")</f>
        <v>NOTREND</v>
      </c>
    </row>
    <row r="3692" spans="1:37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>
        <f>_xlfn.XLOOKUP(MIS[[#This Row],[TRADING SYMBOL]],[1]Sheet1!$D:$D,[1]Sheet1!$C:$C)</f>
        <v>168.75</v>
      </c>
      <c r="AE3692">
        <f>MIS[[#This Row],[OrderAverageTradedPrice]]*MIS[[#This Row],[OrderQuantity]]</f>
        <v>46372.5</v>
      </c>
      <c r="AF3692">
        <f>MIS[[#This Row],[LTP]]*MIS[[#This Row],[OrderQuantity]]</f>
        <v>37968.75</v>
      </c>
      <c r="AG3692">
        <f>IF(MIS[[#This Row],[OrderSide]]="SELL",MIS[[#This Row],[VALUE]]-MIS[[#This Row],[LIVE_VALUE]],MIS[[#This Row],[LIVE_VALUE]]-MIS[[#This Row],[VALUE]])</f>
        <v>8403.75</v>
      </c>
      <c r="AH3692" t="str" cm="1">
        <f t="array" ref="AH3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2" t="str">
        <f>MIS[[#This Row],[TRADING SYMBOL]]</f>
        <v>NIFTY2552225050CE</v>
      </c>
      <c r="AJ3692" t="str">
        <f>IF(RIGHT(MIS[[#This Row],[Main/Hedge]],4)="MAIN","MAIN","HEDGE")</f>
        <v>MAIN</v>
      </c>
      <c r="AK3692" t="str" cm="1">
        <f t="array" ref="AK3692">_xlfn._xlws.FILTER(Table4[Column1],ISNUMBER(SEARCH(Table4[Column1],MIS[[#This Row],[OrderUniqueIdentifier]])),"")</f>
        <v>NOTREND</v>
      </c>
    </row>
    <row r="3693" spans="1:37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>
        <f>_xlfn.XLOOKUP(MIS[[#This Row],[TRADING SYMBOL]],[1]Sheet1!$D:$D,[1]Sheet1!$C:$C)</f>
        <v>168.75</v>
      </c>
      <c r="AE3693">
        <f>MIS[[#This Row],[OrderAverageTradedPrice]]*MIS[[#This Row],[OrderQuantity]]</f>
        <v>15517.5</v>
      </c>
      <c r="AF3693">
        <f>MIS[[#This Row],[LTP]]*MIS[[#This Row],[OrderQuantity]]</f>
        <v>12656.25</v>
      </c>
      <c r="AG3693">
        <f>IF(MIS[[#This Row],[OrderSide]]="SELL",MIS[[#This Row],[VALUE]]-MIS[[#This Row],[LIVE_VALUE]],MIS[[#This Row],[LIVE_VALUE]]-MIS[[#This Row],[VALUE]])</f>
        <v>2861.25</v>
      </c>
      <c r="AH3693" t="str" cm="1">
        <f t="array" ref="AH3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3" t="str">
        <f>MIS[[#This Row],[TRADING SYMBOL]]</f>
        <v>NIFTY2552225050CE</v>
      </c>
      <c r="AJ3693" t="str">
        <f>IF(RIGHT(MIS[[#This Row],[Main/Hedge]],4)="MAIN","MAIN","HEDGE")</f>
        <v>MAIN</v>
      </c>
      <c r="AK3693" t="str" cm="1">
        <f t="array" ref="AK3693">_xlfn._xlws.FILTER(Table4[Column1],ISNUMBER(SEARCH(Table4[Column1],MIS[[#This Row],[OrderUniqueIdentifier]])),"")</f>
        <v>NOTREND</v>
      </c>
    </row>
    <row r="3694" spans="1:37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>
        <f>_xlfn.XLOOKUP(MIS[[#This Row],[TRADING SYMBOL]],[1]Sheet1!$D:$D,[1]Sheet1!$C:$C)</f>
        <v>168.75</v>
      </c>
      <c r="AE3694">
        <f>MIS[[#This Row],[OrderAverageTradedPrice]]*MIS[[#This Row],[OrderQuantity]]</f>
        <v>77231.25</v>
      </c>
      <c r="AF3694">
        <f>MIS[[#This Row],[LTP]]*MIS[[#This Row],[OrderQuantity]]</f>
        <v>63281.25</v>
      </c>
      <c r="AG3694">
        <f>IF(MIS[[#This Row],[OrderSide]]="SELL",MIS[[#This Row],[VALUE]]-MIS[[#This Row],[LIVE_VALUE]],MIS[[#This Row],[LIVE_VALUE]]-MIS[[#This Row],[VALUE]])</f>
        <v>13950</v>
      </c>
      <c r="AH3694" t="str" cm="1">
        <f t="array" ref="AH3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4" t="str">
        <f>MIS[[#This Row],[TRADING SYMBOL]]</f>
        <v>NIFTY2552225050CE</v>
      </c>
      <c r="AJ3694" t="str">
        <f>IF(RIGHT(MIS[[#This Row],[Main/Hedge]],4)="MAIN","MAIN","HEDGE")</f>
        <v>MAIN</v>
      </c>
      <c r="AK3694" t="str" cm="1">
        <f t="array" ref="AK3694">_xlfn._xlws.FILTER(Table4[Column1],ISNUMBER(SEARCH(Table4[Column1],MIS[[#This Row],[OrderUniqueIdentifier]])),"")</f>
        <v>NOTREND</v>
      </c>
    </row>
    <row r="3695" spans="1:37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>
        <f>_xlfn.XLOOKUP(MIS[[#This Row],[TRADING SYMBOL]],[1]Sheet1!$D:$D,[1]Sheet1!$C:$C)</f>
        <v>187</v>
      </c>
      <c r="AE3695">
        <f>MIS[[#This Row],[OrderAverageTradedPrice]]*MIS[[#This Row],[OrderQuantity]]</f>
        <v>13207.5</v>
      </c>
      <c r="AF3695">
        <f>MIS[[#This Row],[LTP]]*MIS[[#This Row],[OrderQuantity]]</f>
        <v>14025</v>
      </c>
      <c r="AG3695">
        <f>IF(MIS[[#This Row],[OrderSide]]="SELL",MIS[[#This Row],[VALUE]]-MIS[[#This Row],[LIVE_VALUE]],MIS[[#This Row],[LIVE_VALUE]]-MIS[[#This Row],[VALUE]])</f>
        <v>-817.5</v>
      </c>
      <c r="AH3695" t="str" cm="1">
        <f t="array" ref="AH3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5" t="str">
        <f>MIS[[#This Row],[TRADING SYMBOL]]</f>
        <v>NIFTY2552225050PE</v>
      </c>
      <c r="AJ3695" t="str">
        <f>IF(RIGHT(MIS[[#This Row],[Main/Hedge]],4)="MAIN","MAIN","HEDGE")</f>
        <v>MAIN</v>
      </c>
      <c r="AK3695" t="str" cm="1">
        <f t="array" ref="AK3695">_xlfn._xlws.FILTER(Table4[Column1],ISNUMBER(SEARCH(Table4[Column1],MIS[[#This Row],[OrderUniqueIdentifier]])),"")</f>
        <v>NOTREND</v>
      </c>
    </row>
    <row r="3696" spans="1:37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>
        <f>_xlfn.XLOOKUP(MIS[[#This Row],[TRADING SYMBOL]],[1]Sheet1!$D:$D,[1]Sheet1!$C:$C)</f>
        <v>168.75</v>
      </c>
      <c r="AE3696">
        <f>MIS[[#This Row],[OrderAverageTradedPrice]]*MIS[[#This Row],[OrderQuantity]]</f>
        <v>108202.5</v>
      </c>
      <c r="AF3696">
        <f>MIS[[#This Row],[LTP]]*MIS[[#This Row],[OrderQuantity]]</f>
        <v>88593.75</v>
      </c>
      <c r="AG3696">
        <f>IF(MIS[[#This Row],[OrderSide]]="SELL",MIS[[#This Row],[VALUE]]-MIS[[#This Row],[LIVE_VALUE]],MIS[[#This Row],[LIVE_VALUE]]-MIS[[#This Row],[VALUE]])</f>
        <v>19608.75</v>
      </c>
      <c r="AH3696" t="str" cm="1">
        <f t="array" ref="AH3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6" t="str">
        <f>MIS[[#This Row],[TRADING SYMBOL]]</f>
        <v>NIFTY2552225050CE</v>
      </c>
      <c r="AJ3696" t="str">
        <f>IF(RIGHT(MIS[[#This Row],[Main/Hedge]],4)="MAIN","MAIN","HEDGE")</f>
        <v>MAIN</v>
      </c>
      <c r="AK3696" t="str" cm="1">
        <f t="array" ref="AK3696">_xlfn._xlws.FILTER(Table4[Column1],ISNUMBER(SEARCH(Table4[Column1],MIS[[#This Row],[OrderUniqueIdentifier]])),"")</f>
        <v>NOTREND</v>
      </c>
    </row>
    <row r="3697" spans="1:37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>
        <f>_xlfn.XLOOKUP(MIS[[#This Row],[TRADING SYMBOL]],[1]Sheet1!$D:$D,[1]Sheet1!$C:$C)</f>
        <v>168.75</v>
      </c>
      <c r="AE3697">
        <f>MIS[[#This Row],[OrderAverageTradedPrice]]*MIS[[#This Row],[OrderQuantity]]</f>
        <v>15405</v>
      </c>
      <c r="AF3697">
        <f>MIS[[#This Row],[LTP]]*MIS[[#This Row],[OrderQuantity]]</f>
        <v>12656.25</v>
      </c>
      <c r="AG3697">
        <f>IF(MIS[[#This Row],[OrderSide]]="SELL",MIS[[#This Row],[VALUE]]-MIS[[#This Row],[LIVE_VALUE]],MIS[[#This Row],[LIVE_VALUE]]-MIS[[#This Row],[VALUE]])</f>
        <v>2748.75</v>
      </c>
      <c r="AH3697" t="str" cm="1">
        <f t="array" ref="AH3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7" t="str">
        <f>MIS[[#This Row],[TRADING SYMBOL]]</f>
        <v>NIFTY2552225050CE</v>
      </c>
      <c r="AJ3697" t="str">
        <f>IF(RIGHT(MIS[[#This Row],[Main/Hedge]],4)="MAIN","MAIN","HEDGE")</f>
        <v>MAIN</v>
      </c>
      <c r="AK3697" t="str" cm="1">
        <f t="array" ref="AK3697">_xlfn._xlws.FILTER(Table4[Column1],ISNUMBER(SEARCH(Table4[Column1],MIS[[#This Row],[OrderUniqueIdentifier]])),"")</f>
        <v>NOTREND</v>
      </c>
    </row>
    <row r="3698" spans="1:37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>
        <f>_xlfn.XLOOKUP(MIS[[#This Row],[TRADING SYMBOL]],[1]Sheet1!$D:$D,[1]Sheet1!$C:$C)</f>
        <v>168.75</v>
      </c>
      <c r="AE3698">
        <f>MIS[[#This Row],[OrderAverageTradedPrice]]*MIS[[#This Row],[OrderQuantity]]</f>
        <v>201011.24999999939</v>
      </c>
      <c r="AF3698">
        <f>MIS[[#This Row],[LTP]]*MIS[[#This Row],[OrderQuantity]]</f>
        <v>164531.25</v>
      </c>
      <c r="AG3698">
        <f>IF(MIS[[#This Row],[OrderSide]]="SELL",MIS[[#This Row],[VALUE]]-MIS[[#This Row],[LIVE_VALUE]],MIS[[#This Row],[LIVE_VALUE]]-MIS[[#This Row],[VALUE]])</f>
        <v>36479.999999999389</v>
      </c>
      <c r="AH3698" t="str" cm="1">
        <f t="array" ref="AH3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8" t="str">
        <f>MIS[[#This Row],[TRADING SYMBOL]]</f>
        <v>NIFTY2552225050CE</v>
      </c>
      <c r="AJ3698" t="str">
        <f>IF(RIGHT(MIS[[#This Row],[Main/Hedge]],4)="MAIN","MAIN","HEDGE")</f>
        <v>MAIN</v>
      </c>
      <c r="AK3698" t="str" cm="1">
        <f t="array" ref="AK3698">_xlfn._xlws.FILTER(Table4[Column1],ISNUMBER(SEARCH(Table4[Column1],MIS[[#This Row],[OrderUniqueIdentifier]])),"")</f>
        <v>NOTREND</v>
      </c>
    </row>
    <row r="3699" spans="1:37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>
        <f>_xlfn.XLOOKUP(MIS[[#This Row],[TRADING SYMBOL]],[1]Sheet1!$D:$D,[1]Sheet1!$C:$C)</f>
        <v>187</v>
      </c>
      <c r="AE3699">
        <f>MIS[[#This Row],[OrderAverageTradedPrice]]*MIS[[#This Row],[OrderQuantity]]</f>
        <v>170786.24999999939</v>
      </c>
      <c r="AF3699">
        <f>MIS[[#This Row],[LTP]]*MIS[[#This Row],[OrderQuantity]]</f>
        <v>182325</v>
      </c>
      <c r="AG3699">
        <f>IF(MIS[[#This Row],[OrderSide]]="SELL",MIS[[#This Row],[VALUE]]-MIS[[#This Row],[LIVE_VALUE]],MIS[[#This Row],[LIVE_VALUE]]-MIS[[#This Row],[VALUE]])</f>
        <v>-11538.750000000611</v>
      </c>
      <c r="AH3699" t="str" cm="1">
        <f t="array" ref="AH3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9" t="str">
        <f>MIS[[#This Row],[TRADING SYMBOL]]</f>
        <v>NIFTY2552225050PE</v>
      </c>
      <c r="AJ3699" t="str">
        <f>IF(RIGHT(MIS[[#This Row],[Main/Hedge]],4)="MAIN","MAIN","HEDGE")</f>
        <v>MAIN</v>
      </c>
      <c r="AK3699" t="str" cm="1">
        <f t="array" ref="AK3699">_xlfn._xlws.FILTER(Table4[Column1],ISNUMBER(SEARCH(Table4[Column1],MIS[[#This Row],[OrderUniqueIdentifier]])),"")</f>
        <v>NOTREND</v>
      </c>
    </row>
    <row r="3700" spans="1:37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>
        <f>_xlfn.XLOOKUP(MIS[[#This Row],[TRADING SYMBOL]],[1]Sheet1!$D:$D,[1]Sheet1!$C:$C)</f>
        <v>187</v>
      </c>
      <c r="AE3700">
        <f>MIS[[#This Row],[OrderAverageTradedPrice]]*MIS[[#This Row],[OrderQuantity]]</f>
        <v>52653.75</v>
      </c>
      <c r="AF3700">
        <f>MIS[[#This Row],[LTP]]*MIS[[#This Row],[OrderQuantity]]</f>
        <v>56100</v>
      </c>
      <c r="AG3700">
        <f>IF(MIS[[#This Row],[OrderSide]]="SELL",MIS[[#This Row],[VALUE]]-MIS[[#This Row],[LIVE_VALUE]],MIS[[#This Row],[LIVE_VALUE]]-MIS[[#This Row],[VALUE]])</f>
        <v>-3446.25</v>
      </c>
      <c r="AH3700" t="str" cm="1">
        <f t="array" ref="AH3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0" t="str">
        <f>MIS[[#This Row],[TRADING SYMBOL]]</f>
        <v>NIFTY2552225050PE</v>
      </c>
      <c r="AJ3700" t="str">
        <f>IF(RIGHT(MIS[[#This Row],[Main/Hedge]],4)="MAIN","MAIN","HEDGE")</f>
        <v>MAIN</v>
      </c>
      <c r="AK3700" t="str" cm="1">
        <f t="array" ref="AK3700">_xlfn._xlws.FILTER(Table4[Column1],ISNUMBER(SEARCH(Table4[Column1],MIS[[#This Row],[OrderUniqueIdentifier]])),"")</f>
        <v>NOTREND</v>
      </c>
    </row>
    <row r="3701" spans="1:37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>
        <f>_xlfn.XLOOKUP(MIS[[#This Row],[TRADING SYMBOL]],[1]Sheet1!$D:$D,[1]Sheet1!$C:$C)</f>
        <v>187</v>
      </c>
      <c r="AE3701">
        <f>MIS[[#This Row],[OrderAverageTradedPrice]]*MIS[[#This Row],[OrderQuantity]]</f>
        <v>52578.75</v>
      </c>
      <c r="AF3701">
        <f>MIS[[#This Row],[LTP]]*MIS[[#This Row],[OrderQuantity]]</f>
        <v>56100</v>
      </c>
      <c r="AG3701">
        <f>IF(MIS[[#This Row],[OrderSide]]="SELL",MIS[[#This Row],[VALUE]]-MIS[[#This Row],[LIVE_VALUE]],MIS[[#This Row],[LIVE_VALUE]]-MIS[[#This Row],[VALUE]])</f>
        <v>-3521.25</v>
      </c>
      <c r="AH3701" t="str" cm="1">
        <f t="array" ref="AH3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1" t="str">
        <f>MIS[[#This Row],[TRADING SYMBOL]]</f>
        <v>NIFTY2552225050PE</v>
      </c>
      <c r="AJ3701" t="str">
        <f>IF(RIGHT(MIS[[#This Row],[Main/Hedge]],4)="MAIN","MAIN","HEDGE")</f>
        <v>MAIN</v>
      </c>
      <c r="AK3701" t="str" cm="1">
        <f t="array" ref="AK3701">_xlfn._xlws.FILTER(Table4[Column1],ISNUMBER(SEARCH(Table4[Column1],MIS[[#This Row],[OrderUniqueIdentifier]])),"")</f>
        <v>NOTREND</v>
      </c>
    </row>
    <row r="3702" spans="1:37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>
        <f>_xlfn.XLOOKUP(MIS[[#This Row],[TRADING SYMBOL]],[1]Sheet1!$D:$D,[1]Sheet1!$C:$C)</f>
        <v>168.75</v>
      </c>
      <c r="AE3702">
        <f>MIS[[#This Row],[OrderAverageTradedPrice]]*MIS[[#This Row],[OrderQuantity]]</f>
        <v>15483.75</v>
      </c>
      <c r="AF3702">
        <f>MIS[[#This Row],[LTP]]*MIS[[#This Row],[OrderQuantity]]</f>
        <v>12656.25</v>
      </c>
      <c r="AG3702">
        <f>IF(MIS[[#This Row],[OrderSide]]="SELL",MIS[[#This Row],[VALUE]]-MIS[[#This Row],[LIVE_VALUE]],MIS[[#This Row],[LIVE_VALUE]]-MIS[[#This Row],[VALUE]])</f>
        <v>2827.5</v>
      </c>
      <c r="AH3702" t="str" cm="1">
        <f t="array" ref="AH3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2" t="str">
        <f>MIS[[#This Row],[TRADING SYMBOL]]</f>
        <v>NIFTY2552225050CE</v>
      </c>
      <c r="AJ3702" t="str">
        <f>IF(RIGHT(MIS[[#This Row],[Main/Hedge]],4)="MAIN","MAIN","HEDGE")</f>
        <v>MAIN</v>
      </c>
      <c r="AK3702" t="str" cm="1">
        <f t="array" ref="AK3702">_xlfn._xlws.FILTER(Table4[Column1],ISNUMBER(SEARCH(Table4[Column1],MIS[[#This Row],[OrderUniqueIdentifier]])),"")</f>
        <v>NOTREND</v>
      </c>
    </row>
    <row r="3703" spans="1:37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>
        <f>_xlfn.XLOOKUP(MIS[[#This Row],[TRADING SYMBOL]],[1]Sheet1!$D:$D,[1]Sheet1!$C:$C)</f>
        <v>187</v>
      </c>
      <c r="AE3703">
        <f>MIS[[#This Row],[OrderAverageTradedPrice]]*MIS[[#This Row],[OrderQuantity]]</f>
        <v>91901.25</v>
      </c>
      <c r="AF3703">
        <f>MIS[[#This Row],[LTP]]*MIS[[#This Row],[OrderQuantity]]</f>
        <v>98175</v>
      </c>
      <c r="AG3703">
        <f>IF(MIS[[#This Row],[OrderSide]]="SELL",MIS[[#This Row],[VALUE]]-MIS[[#This Row],[LIVE_VALUE]],MIS[[#This Row],[LIVE_VALUE]]-MIS[[#This Row],[VALUE]])</f>
        <v>-6273.75</v>
      </c>
      <c r="AH3703" t="str" cm="1">
        <f t="array" ref="AH3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3" t="str">
        <f>MIS[[#This Row],[TRADING SYMBOL]]</f>
        <v>NIFTY2552225050PE</v>
      </c>
      <c r="AJ3703" t="str">
        <f>IF(RIGHT(MIS[[#This Row],[Main/Hedge]],4)="MAIN","MAIN","HEDGE")</f>
        <v>MAIN</v>
      </c>
      <c r="AK3703" t="str" cm="1">
        <f t="array" ref="AK3703">_xlfn._xlws.FILTER(Table4[Column1],ISNUMBER(SEARCH(Table4[Column1],MIS[[#This Row],[OrderUniqueIdentifier]])),"")</f>
        <v>NOTREND</v>
      </c>
    </row>
    <row r="3704" spans="1:37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>
        <f>_xlfn.XLOOKUP(MIS[[#This Row],[TRADING SYMBOL]],[1]Sheet1!$D:$D,[1]Sheet1!$C:$C)</f>
        <v>187</v>
      </c>
      <c r="AE3704">
        <f>MIS[[#This Row],[OrderAverageTradedPrice]]*MIS[[#This Row],[OrderQuantity]]</f>
        <v>13147.5</v>
      </c>
      <c r="AF3704">
        <f>MIS[[#This Row],[LTP]]*MIS[[#This Row],[OrderQuantity]]</f>
        <v>14025</v>
      </c>
      <c r="AG3704">
        <f>IF(MIS[[#This Row],[OrderSide]]="SELL",MIS[[#This Row],[VALUE]]-MIS[[#This Row],[LIVE_VALUE]],MIS[[#This Row],[LIVE_VALUE]]-MIS[[#This Row],[VALUE]])</f>
        <v>-877.5</v>
      </c>
      <c r="AH3704" t="str" cm="1">
        <f t="array" ref="AH3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4" t="str">
        <f>MIS[[#This Row],[TRADING SYMBOL]]</f>
        <v>NIFTY2552225050PE</v>
      </c>
      <c r="AJ3704" t="str">
        <f>IF(RIGHT(MIS[[#This Row],[Main/Hedge]],4)="MAIN","MAIN","HEDGE")</f>
        <v>MAIN</v>
      </c>
      <c r="AK3704" t="str" cm="1">
        <f t="array" ref="AK3704">_xlfn._xlws.FILTER(Table4[Column1],ISNUMBER(SEARCH(Table4[Column1],MIS[[#This Row],[OrderUniqueIdentifier]])),"")</f>
        <v>NOTREND</v>
      </c>
    </row>
    <row r="3705" spans="1:37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>
        <f>_xlfn.XLOOKUP(MIS[[#This Row],[TRADING SYMBOL]],[1]Sheet1!$D:$D,[1]Sheet1!$C:$C)</f>
        <v>168.75</v>
      </c>
      <c r="AE3705">
        <f>MIS[[#This Row],[OrderAverageTradedPrice]]*MIS[[#This Row],[OrderQuantity]]</f>
        <v>61830</v>
      </c>
      <c r="AF3705">
        <f>MIS[[#This Row],[LTP]]*MIS[[#This Row],[OrderQuantity]]</f>
        <v>50625</v>
      </c>
      <c r="AG3705">
        <f>IF(MIS[[#This Row],[OrderSide]]="SELL",MIS[[#This Row],[VALUE]]-MIS[[#This Row],[LIVE_VALUE]],MIS[[#This Row],[LIVE_VALUE]]-MIS[[#This Row],[VALUE]])</f>
        <v>11205</v>
      </c>
      <c r="AH3705" t="str" cm="1">
        <f t="array" ref="AH3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5" t="str">
        <f>MIS[[#This Row],[TRADING SYMBOL]]</f>
        <v>NIFTY2552225050CE</v>
      </c>
      <c r="AJ3705" t="str">
        <f>IF(RIGHT(MIS[[#This Row],[Main/Hedge]],4)="MAIN","MAIN","HEDGE")</f>
        <v>MAIN</v>
      </c>
      <c r="AK3705" t="str" cm="1">
        <f t="array" ref="AK3705">_xlfn._xlws.FILTER(Table4[Column1],ISNUMBER(SEARCH(Table4[Column1],MIS[[#This Row],[OrderUniqueIdentifier]])),"")</f>
        <v>NOTREND</v>
      </c>
    </row>
    <row r="3706" spans="1:37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>
        <f>_xlfn.XLOOKUP(MIS[[#This Row],[TRADING SYMBOL]],[1]Sheet1!$D:$D,[1]Sheet1!$C:$C)</f>
        <v>187</v>
      </c>
      <c r="AE3706">
        <f>MIS[[#This Row],[OrderAverageTradedPrice]]*MIS[[#This Row],[OrderQuantity]]</f>
        <v>13140</v>
      </c>
      <c r="AF3706">
        <f>MIS[[#This Row],[LTP]]*MIS[[#This Row],[OrderQuantity]]</f>
        <v>14025</v>
      </c>
      <c r="AG3706">
        <f>IF(MIS[[#This Row],[OrderSide]]="SELL",MIS[[#This Row],[VALUE]]-MIS[[#This Row],[LIVE_VALUE]],MIS[[#This Row],[LIVE_VALUE]]-MIS[[#This Row],[VALUE]])</f>
        <v>-885</v>
      </c>
      <c r="AH3706" t="str" cm="1">
        <f t="array" ref="AH3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6" t="str">
        <f>MIS[[#This Row],[TRADING SYMBOL]]</f>
        <v>NIFTY2552225050PE</v>
      </c>
      <c r="AJ3706" t="str">
        <f>IF(RIGHT(MIS[[#This Row],[Main/Hedge]],4)="MAIN","MAIN","HEDGE")</f>
        <v>MAIN</v>
      </c>
      <c r="AK3706" t="str" cm="1">
        <f t="array" ref="AK3706">_xlfn._xlws.FILTER(Table4[Column1],ISNUMBER(SEARCH(Table4[Column1],MIS[[#This Row],[OrderUniqueIdentifier]])),"")</f>
        <v>NOTREND</v>
      </c>
    </row>
    <row r="3707" spans="1:37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>
        <f>_xlfn.XLOOKUP(MIS[[#This Row],[TRADING SYMBOL]],[1]Sheet1!$D:$D,[1]Sheet1!$C:$C)</f>
        <v>168.75</v>
      </c>
      <c r="AE3707">
        <f>MIS[[#This Row],[OrderAverageTradedPrice]]*MIS[[#This Row],[OrderQuantity]]</f>
        <v>124027.5</v>
      </c>
      <c r="AF3707">
        <f>MIS[[#This Row],[LTP]]*MIS[[#This Row],[OrderQuantity]]</f>
        <v>101250</v>
      </c>
      <c r="AG3707">
        <f>IF(MIS[[#This Row],[OrderSide]]="SELL",MIS[[#This Row],[VALUE]]-MIS[[#This Row],[LIVE_VALUE]],MIS[[#This Row],[LIVE_VALUE]]-MIS[[#This Row],[VALUE]])</f>
        <v>22777.5</v>
      </c>
      <c r="AH3707" t="str" cm="1">
        <f t="array" ref="AH3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7" t="str">
        <f>MIS[[#This Row],[TRADING SYMBOL]]</f>
        <v>NIFTY2552225050CE</v>
      </c>
      <c r="AJ3707" t="str">
        <f>IF(RIGHT(MIS[[#This Row],[Main/Hedge]],4)="MAIN","MAIN","HEDGE")</f>
        <v>MAIN</v>
      </c>
      <c r="AK3707" t="str" cm="1">
        <f t="array" ref="AK3707">_xlfn._xlws.FILTER(Table4[Column1],ISNUMBER(SEARCH(Table4[Column1],MIS[[#This Row],[OrderUniqueIdentifier]])),"")</f>
        <v>NOTREND</v>
      </c>
    </row>
    <row r="3708" spans="1:37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>
        <f>_xlfn.XLOOKUP(MIS[[#This Row],[TRADING SYMBOL]],[1]Sheet1!$D:$D,[1]Sheet1!$C:$C)</f>
        <v>168.75</v>
      </c>
      <c r="AE3708">
        <f>MIS[[#This Row],[OrderAverageTradedPrice]]*MIS[[#This Row],[OrderQuantity]]</f>
        <v>15457.5</v>
      </c>
      <c r="AF3708">
        <f>MIS[[#This Row],[LTP]]*MIS[[#This Row],[OrderQuantity]]</f>
        <v>12656.25</v>
      </c>
      <c r="AG3708">
        <f>IF(MIS[[#This Row],[OrderSide]]="SELL",MIS[[#This Row],[VALUE]]-MIS[[#This Row],[LIVE_VALUE]],MIS[[#This Row],[LIVE_VALUE]]-MIS[[#This Row],[VALUE]])</f>
        <v>2801.25</v>
      </c>
      <c r="AH3708" t="str" cm="1">
        <f t="array" ref="AH3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8" t="str">
        <f>MIS[[#This Row],[TRADING SYMBOL]]</f>
        <v>NIFTY2552225050CE</v>
      </c>
      <c r="AJ3708" t="str">
        <f>IF(RIGHT(MIS[[#This Row],[Main/Hedge]],4)="MAIN","MAIN","HEDGE")</f>
        <v>MAIN</v>
      </c>
      <c r="AK3708" t="str" cm="1">
        <f t="array" ref="AK3708">_xlfn._xlws.FILTER(Table4[Column1],ISNUMBER(SEARCH(Table4[Column1],MIS[[#This Row],[OrderUniqueIdentifier]])),"")</f>
        <v>NOTREND</v>
      </c>
    </row>
    <row r="3709" spans="1:37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>
        <f>_xlfn.XLOOKUP(MIS[[#This Row],[TRADING SYMBOL]],[1]Sheet1!$D:$D,[1]Sheet1!$C:$C)</f>
        <v>187</v>
      </c>
      <c r="AE3709">
        <f>MIS[[#This Row],[OrderAverageTradedPrice]]*MIS[[#This Row],[OrderQuantity]]</f>
        <v>13147.5</v>
      </c>
      <c r="AF3709">
        <f>MIS[[#This Row],[LTP]]*MIS[[#This Row],[OrderQuantity]]</f>
        <v>14025</v>
      </c>
      <c r="AG3709">
        <f>IF(MIS[[#This Row],[OrderSide]]="SELL",MIS[[#This Row],[VALUE]]-MIS[[#This Row],[LIVE_VALUE]],MIS[[#This Row],[LIVE_VALUE]]-MIS[[#This Row],[VALUE]])</f>
        <v>-877.5</v>
      </c>
      <c r="AH3709" t="str" cm="1">
        <f t="array" ref="AH3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9" t="str">
        <f>MIS[[#This Row],[TRADING SYMBOL]]</f>
        <v>NIFTY2552225050PE</v>
      </c>
      <c r="AJ3709" t="str">
        <f>IF(RIGHT(MIS[[#This Row],[Main/Hedge]],4)="MAIN","MAIN","HEDGE")</f>
        <v>MAIN</v>
      </c>
      <c r="AK3709" t="str" cm="1">
        <f t="array" ref="AK3709">_xlfn._xlws.FILTER(Table4[Column1],ISNUMBER(SEARCH(Table4[Column1],MIS[[#This Row],[OrderUniqueIdentifier]])),"")</f>
        <v>NOTREND</v>
      </c>
    </row>
    <row r="3710" spans="1:37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>
        <f>_xlfn.XLOOKUP(MIS[[#This Row],[TRADING SYMBOL]],[1]Sheet1!$D:$D,[1]Sheet1!$C:$C)</f>
        <v>168.75</v>
      </c>
      <c r="AE3710">
        <f>MIS[[#This Row],[OrderAverageTradedPrice]]*MIS[[#This Row],[OrderQuantity]]</f>
        <v>15457.5</v>
      </c>
      <c r="AF3710">
        <f>MIS[[#This Row],[LTP]]*MIS[[#This Row],[OrderQuantity]]</f>
        <v>12656.25</v>
      </c>
      <c r="AG3710">
        <f>IF(MIS[[#This Row],[OrderSide]]="SELL",MIS[[#This Row],[VALUE]]-MIS[[#This Row],[LIVE_VALUE]],MIS[[#This Row],[LIVE_VALUE]]-MIS[[#This Row],[VALUE]])</f>
        <v>2801.25</v>
      </c>
      <c r="AH3710" t="str" cm="1">
        <f t="array" ref="AH3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0" t="str">
        <f>MIS[[#This Row],[TRADING SYMBOL]]</f>
        <v>NIFTY2552225050CE</v>
      </c>
      <c r="AJ3710" t="str">
        <f>IF(RIGHT(MIS[[#This Row],[Main/Hedge]],4)="MAIN","MAIN","HEDGE")</f>
        <v>MAIN</v>
      </c>
      <c r="AK3710" t="str" cm="1">
        <f t="array" ref="AK3710">_xlfn._xlws.FILTER(Table4[Column1],ISNUMBER(SEARCH(Table4[Column1],MIS[[#This Row],[OrderUniqueIdentifier]])),"")</f>
        <v>NOTREND</v>
      </c>
    </row>
    <row r="3711" spans="1:37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>
        <f>_xlfn.XLOOKUP(MIS[[#This Row],[TRADING SYMBOL]],[1]Sheet1!$D:$D,[1]Sheet1!$C:$C)</f>
        <v>168.75</v>
      </c>
      <c r="AE3711">
        <f>MIS[[#This Row],[OrderAverageTradedPrice]]*MIS[[#This Row],[OrderQuantity]]</f>
        <v>92328.75</v>
      </c>
      <c r="AF3711">
        <f>MIS[[#This Row],[LTP]]*MIS[[#This Row],[OrderQuantity]]</f>
        <v>75937.5</v>
      </c>
      <c r="AG3711">
        <f>IF(MIS[[#This Row],[OrderSide]]="SELL",MIS[[#This Row],[VALUE]]-MIS[[#This Row],[LIVE_VALUE]],MIS[[#This Row],[LIVE_VALUE]]-MIS[[#This Row],[VALUE]])</f>
        <v>16391.25</v>
      </c>
      <c r="AH3711" t="str" cm="1">
        <f t="array" ref="AH3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1" t="str">
        <f>MIS[[#This Row],[TRADING SYMBOL]]</f>
        <v>NIFTY2552225050CE</v>
      </c>
      <c r="AJ3711" t="str">
        <f>IF(RIGHT(MIS[[#This Row],[Main/Hedge]],4)="MAIN","MAIN","HEDGE")</f>
        <v>MAIN</v>
      </c>
      <c r="AK3711" t="str" cm="1">
        <f t="array" ref="AK3711">_xlfn._xlws.FILTER(Table4[Column1],ISNUMBER(SEARCH(Table4[Column1],MIS[[#This Row],[OrderUniqueIdentifier]])),"")</f>
        <v>NOTREND</v>
      </c>
    </row>
    <row r="3712" spans="1:37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>
        <f>_xlfn.XLOOKUP(MIS[[#This Row],[TRADING SYMBOL]],[1]Sheet1!$D:$D,[1]Sheet1!$C:$C)</f>
        <v>168.75</v>
      </c>
      <c r="AE3712">
        <f>MIS[[#This Row],[OrderAverageTradedPrice]]*MIS[[#This Row],[OrderQuantity]]</f>
        <v>15487.5</v>
      </c>
      <c r="AF3712">
        <f>MIS[[#This Row],[LTP]]*MIS[[#This Row],[OrderQuantity]]</f>
        <v>12656.25</v>
      </c>
      <c r="AG3712">
        <f>IF(MIS[[#This Row],[OrderSide]]="SELL",MIS[[#This Row],[VALUE]]-MIS[[#This Row],[LIVE_VALUE]],MIS[[#This Row],[LIVE_VALUE]]-MIS[[#This Row],[VALUE]])</f>
        <v>2831.25</v>
      </c>
      <c r="AH3712" t="str" cm="1">
        <f t="array" ref="AH37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2" t="str">
        <f>MIS[[#This Row],[TRADING SYMBOL]]</f>
        <v>NIFTY2552225050CE</v>
      </c>
      <c r="AJ3712" t="str">
        <f>IF(RIGHT(MIS[[#This Row],[Main/Hedge]],4)="MAIN","MAIN","HEDGE")</f>
        <v>MAIN</v>
      </c>
      <c r="AK3712" t="str" cm="1">
        <f t="array" ref="AK3712">_xlfn._xlws.FILTER(Table4[Column1],ISNUMBER(SEARCH(Table4[Column1],MIS[[#This Row],[OrderUniqueIdentifier]])),"")</f>
        <v>NOTREND</v>
      </c>
    </row>
    <row r="3713" spans="1:37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>
        <f>_xlfn.XLOOKUP(MIS[[#This Row],[TRADING SYMBOL]],[1]Sheet1!$D:$D,[1]Sheet1!$C:$C)</f>
        <v>187</v>
      </c>
      <c r="AE3713">
        <f>MIS[[#This Row],[OrderAverageTradedPrice]]*MIS[[#This Row],[OrderQuantity]]</f>
        <v>39412.499999999847</v>
      </c>
      <c r="AF3713">
        <f>MIS[[#This Row],[LTP]]*MIS[[#This Row],[OrderQuantity]]</f>
        <v>42075</v>
      </c>
      <c r="AG3713">
        <f>IF(MIS[[#This Row],[OrderSide]]="SELL",MIS[[#This Row],[VALUE]]-MIS[[#This Row],[LIVE_VALUE]],MIS[[#This Row],[LIVE_VALUE]]-MIS[[#This Row],[VALUE]])</f>
        <v>-2662.5000000001528</v>
      </c>
      <c r="AH3713" t="str" cm="1">
        <f t="array" ref="AH3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3" t="str">
        <f>MIS[[#This Row],[TRADING SYMBOL]]</f>
        <v>NIFTY2552225050PE</v>
      </c>
      <c r="AJ3713" t="str">
        <f>IF(RIGHT(MIS[[#This Row],[Main/Hedge]],4)="MAIN","MAIN","HEDGE")</f>
        <v>MAIN</v>
      </c>
      <c r="AK3713" t="str" cm="1">
        <f t="array" ref="AK3713">_xlfn._xlws.FILTER(Table4[Column1],ISNUMBER(SEARCH(Table4[Column1],MIS[[#This Row],[OrderUniqueIdentifier]])),"")</f>
        <v>NOTREND</v>
      </c>
    </row>
    <row r="3714" spans="1:37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>
        <f>_xlfn.XLOOKUP(MIS[[#This Row],[TRADING SYMBOL]],[1]Sheet1!$D:$D,[1]Sheet1!$C:$C)</f>
        <v>168.75</v>
      </c>
      <c r="AE3714">
        <f>MIS[[#This Row],[OrderAverageTradedPrice]]*MIS[[#This Row],[OrderQuantity]]</f>
        <v>93029.999999999854</v>
      </c>
      <c r="AF3714">
        <f>MIS[[#This Row],[LTP]]*MIS[[#This Row],[OrderQuantity]]</f>
        <v>75937.5</v>
      </c>
      <c r="AG3714">
        <f>IF(MIS[[#This Row],[OrderSide]]="SELL",MIS[[#This Row],[VALUE]]-MIS[[#This Row],[LIVE_VALUE]],MIS[[#This Row],[LIVE_VALUE]]-MIS[[#This Row],[VALUE]])</f>
        <v>17092.499999999854</v>
      </c>
      <c r="AH3714" t="str" cm="1">
        <f t="array" ref="AH3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4" t="str">
        <f>MIS[[#This Row],[TRADING SYMBOL]]</f>
        <v>NIFTY2552225050CE</v>
      </c>
      <c r="AJ3714" t="str">
        <f>IF(RIGHT(MIS[[#This Row],[Main/Hedge]],4)="MAIN","MAIN","HEDGE")</f>
        <v>MAIN</v>
      </c>
      <c r="AK3714" t="str" cm="1">
        <f t="array" ref="AK3714">_xlfn._xlws.FILTER(Table4[Column1],ISNUMBER(SEARCH(Table4[Column1],MIS[[#This Row],[OrderUniqueIdentifier]])),"")</f>
        <v>NOTREND</v>
      </c>
    </row>
    <row r="3715" spans="1:37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>
        <f>_xlfn.XLOOKUP(MIS[[#This Row],[TRADING SYMBOL]],[1]Sheet1!$D:$D,[1]Sheet1!$C:$C)</f>
        <v>168.75</v>
      </c>
      <c r="AE3715">
        <f>MIS[[#This Row],[OrderAverageTradedPrice]]*MIS[[#This Row],[OrderQuantity]]</f>
        <v>15386.25</v>
      </c>
      <c r="AF3715">
        <f>MIS[[#This Row],[LTP]]*MIS[[#This Row],[OrderQuantity]]</f>
        <v>12656.25</v>
      </c>
      <c r="AG3715">
        <f>IF(MIS[[#This Row],[OrderSide]]="SELL",MIS[[#This Row],[VALUE]]-MIS[[#This Row],[LIVE_VALUE]],MIS[[#This Row],[LIVE_VALUE]]-MIS[[#This Row],[VALUE]])</f>
        <v>2730</v>
      </c>
      <c r="AH3715" t="str" cm="1">
        <f t="array" ref="AH3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5" t="str">
        <f>MIS[[#This Row],[TRADING SYMBOL]]</f>
        <v>NIFTY2552225050CE</v>
      </c>
      <c r="AJ3715" t="str">
        <f>IF(RIGHT(MIS[[#This Row],[Main/Hedge]],4)="MAIN","MAIN","HEDGE")</f>
        <v>MAIN</v>
      </c>
      <c r="AK3715" t="str" cm="1">
        <f t="array" ref="AK3715">_xlfn._xlws.FILTER(Table4[Column1],ISNUMBER(SEARCH(Table4[Column1],MIS[[#This Row],[OrderUniqueIdentifier]])),"")</f>
        <v>NOTREND</v>
      </c>
    </row>
    <row r="3716" spans="1:37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>
        <f>_xlfn.XLOOKUP(MIS[[#This Row],[TRADING SYMBOL]],[1]Sheet1!$D:$D,[1]Sheet1!$C:$C)</f>
        <v>168.75</v>
      </c>
      <c r="AE3716">
        <f>MIS[[#This Row],[OrderAverageTradedPrice]]*MIS[[#This Row],[OrderQuantity]]</f>
        <v>77171.25</v>
      </c>
      <c r="AF3716">
        <f>MIS[[#This Row],[LTP]]*MIS[[#This Row],[OrderQuantity]]</f>
        <v>63281.25</v>
      </c>
      <c r="AG3716">
        <f>IF(MIS[[#This Row],[OrderSide]]="SELL",MIS[[#This Row],[VALUE]]-MIS[[#This Row],[LIVE_VALUE]],MIS[[#This Row],[LIVE_VALUE]]-MIS[[#This Row],[VALUE]])</f>
        <v>13890</v>
      </c>
      <c r="AH3716" t="str" cm="1">
        <f t="array" ref="AH3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6" t="str">
        <f>MIS[[#This Row],[TRADING SYMBOL]]</f>
        <v>NIFTY2552225050CE</v>
      </c>
      <c r="AJ3716" t="str">
        <f>IF(RIGHT(MIS[[#This Row],[Main/Hedge]],4)="MAIN","MAIN","HEDGE")</f>
        <v>MAIN</v>
      </c>
      <c r="AK3716" t="str" cm="1">
        <f t="array" ref="AK3716">_xlfn._xlws.FILTER(Table4[Column1],ISNUMBER(SEARCH(Table4[Column1],MIS[[#This Row],[OrderUniqueIdentifier]])),"")</f>
        <v>NOTREND</v>
      </c>
    </row>
    <row r="3717" spans="1:37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>
        <f>_xlfn.XLOOKUP(MIS[[#This Row],[TRADING SYMBOL]],[1]Sheet1!$D:$D,[1]Sheet1!$C:$C)</f>
        <v>187</v>
      </c>
      <c r="AE3717">
        <f>MIS[[#This Row],[OrderAverageTradedPrice]]*MIS[[#This Row],[OrderQuantity]]</f>
        <v>13207.5</v>
      </c>
      <c r="AF3717">
        <f>MIS[[#This Row],[LTP]]*MIS[[#This Row],[OrderQuantity]]</f>
        <v>14025</v>
      </c>
      <c r="AG3717">
        <f>IF(MIS[[#This Row],[OrderSide]]="SELL",MIS[[#This Row],[VALUE]]-MIS[[#This Row],[LIVE_VALUE]],MIS[[#This Row],[LIVE_VALUE]]-MIS[[#This Row],[VALUE]])</f>
        <v>-817.5</v>
      </c>
      <c r="AH3717" t="str" cm="1">
        <f t="array" ref="AH3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7" t="str">
        <f>MIS[[#This Row],[TRADING SYMBOL]]</f>
        <v>NIFTY2552225050PE</v>
      </c>
      <c r="AJ3717" t="str">
        <f>IF(RIGHT(MIS[[#This Row],[Main/Hedge]],4)="MAIN","MAIN","HEDGE")</f>
        <v>MAIN</v>
      </c>
      <c r="AK3717" t="str" cm="1">
        <f t="array" ref="AK3717">_xlfn._xlws.FILTER(Table4[Column1],ISNUMBER(SEARCH(Table4[Column1],MIS[[#This Row],[OrderUniqueIdentifier]])),"")</f>
        <v>NOTREND</v>
      </c>
    </row>
    <row r="3718" spans="1:37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>
        <f>_xlfn.XLOOKUP(MIS[[#This Row],[TRADING SYMBOL]],[1]Sheet1!$D:$D,[1]Sheet1!$C:$C)</f>
        <v>168.75</v>
      </c>
      <c r="AE3718">
        <f>MIS[[#This Row],[OrderAverageTradedPrice]]*MIS[[#This Row],[OrderQuantity]]</f>
        <v>15408.75</v>
      </c>
      <c r="AF3718">
        <f>MIS[[#This Row],[LTP]]*MIS[[#This Row],[OrderQuantity]]</f>
        <v>12656.25</v>
      </c>
      <c r="AG3718">
        <f>IF(MIS[[#This Row],[OrderSide]]="SELL",MIS[[#This Row],[VALUE]]-MIS[[#This Row],[LIVE_VALUE]],MIS[[#This Row],[LIVE_VALUE]]-MIS[[#This Row],[VALUE]])</f>
        <v>2752.5</v>
      </c>
      <c r="AH3718" t="str" cm="1">
        <f t="array" ref="AH3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8" t="str">
        <f>MIS[[#This Row],[TRADING SYMBOL]]</f>
        <v>NIFTY2552225050CE</v>
      </c>
      <c r="AJ3718" t="str">
        <f>IF(RIGHT(MIS[[#This Row],[Main/Hedge]],4)="MAIN","MAIN","HEDGE")</f>
        <v>MAIN</v>
      </c>
      <c r="AK3718" t="str" cm="1">
        <f t="array" ref="AK3718">_xlfn._xlws.FILTER(Table4[Column1],ISNUMBER(SEARCH(Table4[Column1],MIS[[#This Row],[OrderUniqueIdentifier]])),"")</f>
        <v>NOTREND</v>
      </c>
    </row>
    <row r="3719" spans="1:37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>
        <f>_xlfn.XLOOKUP(MIS[[#This Row],[TRADING SYMBOL]],[1]Sheet1!$D:$D,[1]Sheet1!$C:$C)</f>
        <v>168.75</v>
      </c>
      <c r="AE3719">
        <f>MIS[[#This Row],[OrderAverageTradedPrice]]*MIS[[#This Row],[OrderQuantity]]</f>
        <v>15431.25</v>
      </c>
      <c r="AF3719">
        <f>MIS[[#This Row],[LTP]]*MIS[[#This Row],[OrderQuantity]]</f>
        <v>12656.25</v>
      </c>
      <c r="AG3719">
        <f>IF(MIS[[#This Row],[OrderSide]]="SELL",MIS[[#This Row],[VALUE]]-MIS[[#This Row],[LIVE_VALUE]],MIS[[#This Row],[LIVE_VALUE]]-MIS[[#This Row],[VALUE]])</f>
        <v>2775</v>
      </c>
      <c r="AH3719" t="str" cm="1">
        <f t="array" ref="AH3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9" t="str">
        <f>MIS[[#This Row],[TRADING SYMBOL]]</f>
        <v>NIFTY2552225050CE</v>
      </c>
      <c r="AJ3719" t="str">
        <f>IF(RIGHT(MIS[[#This Row],[Main/Hedge]],4)="MAIN","MAIN","HEDGE")</f>
        <v>MAIN</v>
      </c>
      <c r="AK3719" t="str" cm="1">
        <f t="array" ref="AK3719">_xlfn._xlws.FILTER(Table4[Column1],ISNUMBER(SEARCH(Table4[Column1],MIS[[#This Row],[OrderUniqueIdentifier]])),"")</f>
        <v>NOTREND</v>
      </c>
    </row>
    <row r="3720" spans="1:37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>
        <f>_xlfn.XLOOKUP(MIS[[#This Row],[TRADING SYMBOL]],[1]Sheet1!$D:$D,[1]Sheet1!$C:$C)</f>
        <v>168.75</v>
      </c>
      <c r="AE3720">
        <f>MIS[[#This Row],[OrderAverageTradedPrice]]*MIS[[#This Row],[OrderQuantity]]</f>
        <v>15442.5</v>
      </c>
      <c r="AF3720">
        <f>MIS[[#This Row],[LTP]]*MIS[[#This Row],[OrderQuantity]]</f>
        <v>12656.25</v>
      </c>
      <c r="AG3720">
        <f>IF(MIS[[#This Row],[OrderSide]]="SELL",MIS[[#This Row],[VALUE]]-MIS[[#This Row],[LIVE_VALUE]],MIS[[#This Row],[LIVE_VALUE]]-MIS[[#This Row],[VALUE]])</f>
        <v>2786.25</v>
      </c>
      <c r="AH3720" t="str" cm="1">
        <f t="array" ref="AH3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0" t="str">
        <f>MIS[[#This Row],[TRADING SYMBOL]]</f>
        <v>NIFTY2552225050CE</v>
      </c>
      <c r="AJ3720" t="str">
        <f>IF(RIGHT(MIS[[#This Row],[Main/Hedge]],4)="MAIN","MAIN","HEDGE")</f>
        <v>MAIN</v>
      </c>
      <c r="AK3720" t="str" cm="1">
        <f t="array" ref="AK3720">_xlfn._xlws.FILTER(Table4[Column1],ISNUMBER(SEARCH(Table4[Column1],MIS[[#This Row],[OrderUniqueIdentifier]])),"")</f>
        <v>NOTREND</v>
      </c>
    </row>
    <row r="3721" spans="1:37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>
        <f>_xlfn.XLOOKUP(MIS[[#This Row],[TRADING SYMBOL]],[1]Sheet1!$D:$D,[1]Sheet1!$C:$C)</f>
        <v>187</v>
      </c>
      <c r="AE3721">
        <f>MIS[[#This Row],[OrderAverageTradedPrice]]*MIS[[#This Row],[OrderQuantity]]</f>
        <v>65550</v>
      </c>
      <c r="AF3721">
        <f>MIS[[#This Row],[LTP]]*MIS[[#This Row],[OrderQuantity]]</f>
        <v>70125</v>
      </c>
      <c r="AG3721">
        <f>IF(MIS[[#This Row],[OrderSide]]="SELL",MIS[[#This Row],[VALUE]]-MIS[[#This Row],[LIVE_VALUE]],MIS[[#This Row],[LIVE_VALUE]]-MIS[[#This Row],[VALUE]])</f>
        <v>-4575</v>
      </c>
      <c r="AH3721" t="str" cm="1">
        <f t="array" ref="AH3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1" t="str">
        <f>MIS[[#This Row],[TRADING SYMBOL]]</f>
        <v>NIFTY2552225050PE</v>
      </c>
      <c r="AJ3721" t="str">
        <f>IF(RIGHT(MIS[[#This Row],[Main/Hedge]],4)="MAIN","MAIN","HEDGE")</f>
        <v>MAIN</v>
      </c>
      <c r="AK3721" t="str" cm="1">
        <f t="array" ref="AK3721">_xlfn._xlws.FILTER(Table4[Column1],ISNUMBER(SEARCH(Table4[Column1],MIS[[#This Row],[OrderUniqueIdentifier]])),"")</f>
        <v>NOTREND</v>
      </c>
    </row>
    <row r="3722" spans="1:37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>
        <f>_xlfn.XLOOKUP(MIS[[#This Row],[TRADING SYMBOL]],[1]Sheet1!$D:$D,[1]Sheet1!$C:$C)</f>
        <v>168.75</v>
      </c>
      <c r="AE3722">
        <f>MIS[[#This Row],[OrderAverageTradedPrice]]*MIS[[#This Row],[OrderQuantity]]</f>
        <v>108468.74999999955</v>
      </c>
      <c r="AF3722">
        <f>MIS[[#This Row],[LTP]]*MIS[[#This Row],[OrderQuantity]]</f>
        <v>88593.75</v>
      </c>
      <c r="AG3722">
        <f>IF(MIS[[#This Row],[OrderSide]]="SELL",MIS[[#This Row],[VALUE]]-MIS[[#This Row],[LIVE_VALUE]],MIS[[#This Row],[LIVE_VALUE]]-MIS[[#This Row],[VALUE]])</f>
        <v>19874.999999999549</v>
      </c>
      <c r="AH3722" t="str" cm="1">
        <f t="array" ref="AH3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2" t="str">
        <f>MIS[[#This Row],[TRADING SYMBOL]]</f>
        <v>NIFTY2552225050CE</v>
      </c>
      <c r="AJ3722" t="str">
        <f>IF(RIGHT(MIS[[#This Row],[Main/Hedge]],4)="MAIN","MAIN","HEDGE")</f>
        <v>MAIN</v>
      </c>
      <c r="AK3722" t="str" cm="1">
        <f t="array" ref="AK3722">_xlfn._xlws.FILTER(Table4[Column1],ISNUMBER(SEARCH(Table4[Column1],MIS[[#This Row],[OrderUniqueIdentifier]])),"")</f>
        <v>NOTREND</v>
      </c>
    </row>
    <row r="3723" spans="1:37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>
        <f>_xlfn.XLOOKUP(MIS[[#This Row],[TRADING SYMBOL]],[1]Sheet1!$D:$D,[1]Sheet1!$C:$C)</f>
        <v>187</v>
      </c>
      <c r="AE3723">
        <f>MIS[[#This Row],[OrderAverageTradedPrice]]*MIS[[#This Row],[OrderQuantity]]</f>
        <v>91706.249999999767</v>
      </c>
      <c r="AF3723">
        <f>MIS[[#This Row],[LTP]]*MIS[[#This Row],[OrderQuantity]]</f>
        <v>98175</v>
      </c>
      <c r="AG3723">
        <f>IF(MIS[[#This Row],[OrderSide]]="SELL",MIS[[#This Row],[VALUE]]-MIS[[#This Row],[LIVE_VALUE]],MIS[[#This Row],[LIVE_VALUE]]-MIS[[#This Row],[VALUE]])</f>
        <v>-6468.7500000002328</v>
      </c>
      <c r="AH3723" t="str" cm="1">
        <f t="array" ref="AH3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3" t="str">
        <f>MIS[[#This Row],[TRADING SYMBOL]]</f>
        <v>NIFTY2552225050PE</v>
      </c>
      <c r="AJ3723" t="str">
        <f>IF(RIGHT(MIS[[#This Row],[Main/Hedge]],4)="MAIN","MAIN","HEDGE")</f>
        <v>MAIN</v>
      </c>
      <c r="AK3723" t="str" cm="1">
        <f t="array" ref="AK3723">_xlfn._xlws.FILTER(Table4[Column1],ISNUMBER(SEARCH(Table4[Column1],MIS[[#This Row],[OrderUniqueIdentifier]])),"")</f>
        <v>NOTREND</v>
      </c>
    </row>
    <row r="3724" spans="1:37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>
        <f>_xlfn.XLOOKUP(MIS[[#This Row],[TRADING SYMBOL]],[1]Sheet1!$D:$D,[1]Sheet1!$C:$C)</f>
        <v>168.75</v>
      </c>
      <c r="AE3724">
        <f>MIS[[#This Row],[OrderAverageTradedPrice]]*MIS[[#This Row],[OrderQuantity]]</f>
        <v>30975</v>
      </c>
      <c r="AF3724">
        <f>MIS[[#This Row],[LTP]]*MIS[[#This Row],[OrderQuantity]]</f>
        <v>25312.5</v>
      </c>
      <c r="AG3724">
        <f>IF(MIS[[#This Row],[OrderSide]]="SELL",MIS[[#This Row],[VALUE]]-MIS[[#This Row],[LIVE_VALUE]],MIS[[#This Row],[LIVE_VALUE]]-MIS[[#This Row],[VALUE]])</f>
        <v>5662.5</v>
      </c>
      <c r="AH3724" t="str" cm="1">
        <f t="array" ref="AH3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4" t="str">
        <f>MIS[[#This Row],[TRADING SYMBOL]]</f>
        <v>NIFTY2552225050CE</v>
      </c>
      <c r="AJ3724" t="str">
        <f>IF(RIGHT(MIS[[#This Row],[Main/Hedge]],4)="MAIN","MAIN","HEDGE")</f>
        <v>MAIN</v>
      </c>
      <c r="AK3724" t="str" cm="1">
        <f t="array" ref="AK3724">_xlfn._xlws.FILTER(Table4[Column1],ISNUMBER(SEARCH(Table4[Column1],MIS[[#This Row],[OrderUniqueIdentifier]])),"")</f>
        <v>NOTREND</v>
      </c>
    </row>
    <row r="3725" spans="1:37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>
        <f>_xlfn.XLOOKUP(MIS[[#This Row],[TRADING SYMBOL]],[1]Sheet1!$D:$D,[1]Sheet1!$C:$C)</f>
        <v>168.75</v>
      </c>
      <c r="AE3725">
        <f>MIS[[#This Row],[OrderAverageTradedPrice]]*MIS[[#This Row],[OrderQuantity]]</f>
        <v>15525</v>
      </c>
      <c r="AF3725">
        <f>MIS[[#This Row],[LTP]]*MIS[[#This Row],[OrderQuantity]]</f>
        <v>12656.25</v>
      </c>
      <c r="AG3725">
        <f>IF(MIS[[#This Row],[OrderSide]]="SELL",MIS[[#This Row],[VALUE]]-MIS[[#This Row],[LIVE_VALUE]],MIS[[#This Row],[LIVE_VALUE]]-MIS[[#This Row],[VALUE]])</f>
        <v>2868.75</v>
      </c>
      <c r="AH3725" t="str" cm="1">
        <f t="array" ref="AH3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5" t="str">
        <f>MIS[[#This Row],[TRADING SYMBOL]]</f>
        <v>NIFTY2552225050CE</v>
      </c>
      <c r="AJ3725" t="str">
        <f>IF(RIGHT(MIS[[#This Row],[Main/Hedge]],4)="MAIN","MAIN","HEDGE")</f>
        <v>MAIN</v>
      </c>
      <c r="AK3725" t="str" cm="1">
        <f t="array" ref="AK3725">_xlfn._xlws.FILTER(Table4[Column1],ISNUMBER(SEARCH(Table4[Column1],MIS[[#This Row],[OrderUniqueIdentifier]])),"")</f>
        <v>NOTREND</v>
      </c>
    </row>
    <row r="3726" spans="1:37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>
        <f>_xlfn.XLOOKUP(MIS[[#This Row],[TRADING SYMBOL]],[1]Sheet1!$D:$D,[1]Sheet1!$C:$C)</f>
        <v>187</v>
      </c>
      <c r="AE3726">
        <f>MIS[[#This Row],[OrderAverageTradedPrice]]*MIS[[#This Row],[OrderQuantity]]</f>
        <v>91781.249999999694</v>
      </c>
      <c r="AF3726">
        <f>MIS[[#This Row],[LTP]]*MIS[[#This Row],[OrderQuantity]]</f>
        <v>98175</v>
      </c>
      <c r="AG3726">
        <f>IF(MIS[[#This Row],[OrderSide]]="SELL",MIS[[#This Row],[VALUE]]-MIS[[#This Row],[LIVE_VALUE]],MIS[[#This Row],[LIVE_VALUE]]-MIS[[#This Row],[VALUE]])</f>
        <v>-6393.7500000003056</v>
      </c>
      <c r="AH3726" t="str" cm="1">
        <f t="array" ref="AH3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6" t="str">
        <f>MIS[[#This Row],[TRADING SYMBOL]]</f>
        <v>NIFTY2552225050PE</v>
      </c>
      <c r="AJ3726" t="str">
        <f>IF(RIGHT(MIS[[#This Row],[Main/Hedge]],4)="MAIN","MAIN","HEDGE")</f>
        <v>MAIN</v>
      </c>
      <c r="AK3726" t="str" cm="1">
        <f t="array" ref="AK3726">_xlfn._xlws.FILTER(Table4[Column1],ISNUMBER(SEARCH(Table4[Column1],MIS[[#This Row],[OrderUniqueIdentifier]])),"")</f>
        <v>NOTREND</v>
      </c>
    </row>
    <row r="3727" spans="1:37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>
        <f>_xlfn.XLOOKUP(MIS[[#This Row],[TRADING SYMBOL]],[1]Sheet1!$D:$D,[1]Sheet1!$C:$C)</f>
        <v>187</v>
      </c>
      <c r="AE3727">
        <f>MIS[[#This Row],[OrderAverageTradedPrice]]*MIS[[#This Row],[OrderQuantity]]</f>
        <v>13121.25</v>
      </c>
      <c r="AF3727">
        <f>MIS[[#This Row],[LTP]]*MIS[[#This Row],[OrderQuantity]]</f>
        <v>14025</v>
      </c>
      <c r="AG3727">
        <f>IF(MIS[[#This Row],[OrderSide]]="SELL",MIS[[#This Row],[VALUE]]-MIS[[#This Row],[LIVE_VALUE]],MIS[[#This Row],[LIVE_VALUE]]-MIS[[#This Row],[VALUE]])</f>
        <v>-903.75</v>
      </c>
      <c r="AH3727" t="str" cm="1">
        <f t="array" ref="AH3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7" t="str">
        <f>MIS[[#This Row],[TRADING SYMBOL]]</f>
        <v>NIFTY2552225050PE</v>
      </c>
      <c r="AJ3727" t="str">
        <f>IF(RIGHT(MIS[[#This Row],[Main/Hedge]],4)="MAIN","MAIN","HEDGE")</f>
        <v>MAIN</v>
      </c>
      <c r="AK3727" t="str" cm="1">
        <f t="array" ref="AK3727">_xlfn._xlws.FILTER(Table4[Column1],ISNUMBER(SEARCH(Table4[Column1],MIS[[#This Row],[OrderUniqueIdentifier]])),"")</f>
        <v>NOTREND</v>
      </c>
    </row>
    <row r="3728" spans="1:37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>
        <f>_xlfn.XLOOKUP(MIS[[#This Row],[TRADING SYMBOL]],[1]Sheet1!$D:$D,[1]Sheet1!$C:$C)</f>
        <v>168.75</v>
      </c>
      <c r="AE3728">
        <f>MIS[[#This Row],[OrderAverageTradedPrice]]*MIS[[#This Row],[OrderQuantity]]</f>
        <v>46530</v>
      </c>
      <c r="AF3728">
        <f>MIS[[#This Row],[LTP]]*MIS[[#This Row],[OrderQuantity]]</f>
        <v>37968.75</v>
      </c>
      <c r="AG3728">
        <f>IF(MIS[[#This Row],[OrderSide]]="SELL",MIS[[#This Row],[VALUE]]-MIS[[#This Row],[LIVE_VALUE]],MIS[[#This Row],[LIVE_VALUE]]-MIS[[#This Row],[VALUE]])</f>
        <v>8561.25</v>
      </c>
      <c r="AH3728" t="str" cm="1">
        <f t="array" ref="AH3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8" t="str">
        <f>MIS[[#This Row],[TRADING SYMBOL]]</f>
        <v>NIFTY2552225050CE</v>
      </c>
      <c r="AJ3728" t="str">
        <f>IF(RIGHT(MIS[[#This Row],[Main/Hedge]],4)="MAIN","MAIN","HEDGE")</f>
        <v>MAIN</v>
      </c>
      <c r="AK3728" t="str" cm="1">
        <f t="array" ref="AK3728">_xlfn._xlws.FILTER(Table4[Column1],ISNUMBER(SEARCH(Table4[Column1],MIS[[#This Row],[OrderUniqueIdentifier]])),"")</f>
        <v>NOTREND</v>
      </c>
    </row>
    <row r="3729" spans="1:37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>
        <f>_xlfn.XLOOKUP(MIS[[#This Row],[TRADING SYMBOL]],[1]Sheet1!$D:$D,[1]Sheet1!$C:$C)</f>
        <v>187</v>
      </c>
      <c r="AE3729">
        <f>MIS[[#This Row],[OrderAverageTradedPrice]]*MIS[[#This Row],[OrderQuantity]]</f>
        <v>13113.75</v>
      </c>
      <c r="AF3729">
        <f>MIS[[#This Row],[LTP]]*MIS[[#This Row],[OrderQuantity]]</f>
        <v>14025</v>
      </c>
      <c r="AG3729">
        <f>IF(MIS[[#This Row],[OrderSide]]="SELL",MIS[[#This Row],[VALUE]]-MIS[[#This Row],[LIVE_VALUE]],MIS[[#This Row],[LIVE_VALUE]]-MIS[[#This Row],[VALUE]])</f>
        <v>-911.25</v>
      </c>
      <c r="AH3729" t="str" cm="1">
        <f t="array" ref="AH3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9" t="str">
        <f>MIS[[#This Row],[TRADING SYMBOL]]</f>
        <v>NIFTY2552225050PE</v>
      </c>
      <c r="AJ3729" t="str">
        <f>IF(RIGHT(MIS[[#This Row],[Main/Hedge]],4)="MAIN","MAIN","HEDGE")</f>
        <v>MAIN</v>
      </c>
      <c r="AK3729" t="str" cm="1">
        <f t="array" ref="AK3729">_xlfn._xlws.FILTER(Table4[Column1],ISNUMBER(SEARCH(Table4[Column1],MIS[[#This Row],[OrderUniqueIdentifier]])),"")</f>
        <v>NOTREND</v>
      </c>
    </row>
    <row r="3730" spans="1:37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>
        <f>_xlfn.XLOOKUP(MIS[[#This Row],[TRADING SYMBOL]],[1]Sheet1!$D:$D,[1]Sheet1!$C:$C)</f>
        <v>168.75</v>
      </c>
      <c r="AE3730">
        <f>MIS[[#This Row],[OrderAverageTradedPrice]]*MIS[[#This Row],[OrderQuantity]]</f>
        <v>15491.25</v>
      </c>
      <c r="AF3730">
        <f>MIS[[#This Row],[LTP]]*MIS[[#This Row],[OrderQuantity]]</f>
        <v>12656.25</v>
      </c>
      <c r="AG3730">
        <f>IF(MIS[[#This Row],[OrderSide]]="SELL",MIS[[#This Row],[VALUE]]-MIS[[#This Row],[LIVE_VALUE]],MIS[[#This Row],[LIVE_VALUE]]-MIS[[#This Row],[VALUE]])</f>
        <v>2835</v>
      </c>
      <c r="AH3730" t="str" cm="1">
        <f t="array" ref="AH37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0" t="str">
        <f>MIS[[#This Row],[TRADING SYMBOL]]</f>
        <v>NIFTY2552225050CE</v>
      </c>
      <c r="AJ3730" t="str">
        <f>IF(RIGHT(MIS[[#This Row],[Main/Hedge]],4)="MAIN","MAIN","HEDGE")</f>
        <v>MAIN</v>
      </c>
      <c r="AK3730" t="str" cm="1">
        <f t="array" ref="AK3730">_xlfn._xlws.FILTER(Table4[Column1],ISNUMBER(SEARCH(Table4[Column1],MIS[[#This Row],[OrderUniqueIdentifier]])),"")</f>
        <v>NOTREND</v>
      </c>
    </row>
    <row r="3731" spans="1:37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>
        <f>_xlfn.XLOOKUP(MIS[[#This Row],[TRADING SYMBOL]],[1]Sheet1!$D:$D,[1]Sheet1!$C:$C)</f>
        <v>168.75</v>
      </c>
      <c r="AE3731">
        <f>MIS[[#This Row],[OrderAverageTradedPrice]]*MIS[[#This Row],[OrderQuantity]]</f>
        <v>61845</v>
      </c>
      <c r="AF3731">
        <f>MIS[[#This Row],[LTP]]*MIS[[#This Row],[OrderQuantity]]</f>
        <v>50625</v>
      </c>
      <c r="AG3731">
        <f>IF(MIS[[#This Row],[OrderSide]]="SELL",MIS[[#This Row],[VALUE]]-MIS[[#This Row],[LIVE_VALUE]],MIS[[#This Row],[LIVE_VALUE]]-MIS[[#This Row],[VALUE]])</f>
        <v>11220</v>
      </c>
      <c r="AH3731" t="str" cm="1">
        <f t="array" ref="AH37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1" t="str">
        <f>MIS[[#This Row],[TRADING SYMBOL]]</f>
        <v>NIFTY2552225050CE</v>
      </c>
      <c r="AJ3731" t="str">
        <f>IF(RIGHT(MIS[[#This Row],[Main/Hedge]],4)="MAIN","MAIN","HEDGE")</f>
        <v>MAIN</v>
      </c>
      <c r="AK3731" t="str" cm="1">
        <f t="array" ref="AK3731">_xlfn._xlws.FILTER(Table4[Column1],ISNUMBER(SEARCH(Table4[Column1],MIS[[#This Row],[OrderUniqueIdentifier]])),"")</f>
        <v>NOTREND</v>
      </c>
    </row>
    <row r="3732" spans="1:37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>
        <f>_xlfn.XLOOKUP(MIS[[#This Row],[TRADING SYMBOL]],[1]Sheet1!$D:$D,[1]Sheet1!$C:$C)</f>
        <v>168.75</v>
      </c>
      <c r="AE3732">
        <f>MIS[[#This Row],[OrderAverageTradedPrice]]*MIS[[#This Row],[OrderQuantity]]</f>
        <v>15521.25</v>
      </c>
      <c r="AF3732">
        <f>MIS[[#This Row],[LTP]]*MIS[[#This Row],[OrderQuantity]]</f>
        <v>12656.25</v>
      </c>
      <c r="AG3732">
        <f>IF(MIS[[#This Row],[OrderSide]]="SELL",MIS[[#This Row],[VALUE]]-MIS[[#This Row],[LIVE_VALUE]],MIS[[#This Row],[LIVE_VALUE]]-MIS[[#This Row],[VALUE]])</f>
        <v>2865</v>
      </c>
      <c r="AH3732" t="str" cm="1">
        <f t="array" ref="AH3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2" t="str">
        <f>MIS[[#This Row],[TRADING SYMBOL]]</f>
        <v>NIFTY2552225050CE</v>
      </c>
      <c r="AJ3732" t="str">
        <f>IF(RIGHT(MIS[[#This Row],[Main/Hedge]],4)="MAIN","MAIN","HEDGE")</f>
        <v>MAIN</v>
      </c>
      <c r="AK3732" t="str" cm="1">
        <f t="array" ref="AK3732">_xlfn._xlws.FILTER(Table4[Column1],ISNUMBER(SEARCH(Table4[Column1],MIS[[#This Row],[OrderUniqueIdentifier]])),"")</f>
        <v>NOTREND</v>
      </c>
    </row>
    <row r="3733" spans="1:37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>
        <f>_xlfn.XLOOKUP(MIS[[#This Row],[TRADING SYMBOL]],[1]Sheet1!$D:$D,[1]Sheet1!$C:$C)</f>
        <v>168.75</v>
      </c>
      <c r="AE3733">
        <f>MIS[[#This Row],[OrderAverageTradedPrice]]*MIS[[#This Row],[OrderQuantity]]</f>
        <v>15521.25</v>
      </c>
      <c r="AF3733">
        <f>MIS[[#This Row],[LTP]]*MIS[[#This Row],[OrderQuantity]]</f>
        <v>12656.25</v>
      </c>
      <c r="AG3733">
        <f>IF(MIS[[#This Row],[OrderSide]]="SELL",MIS[[#This Row],[VALUE]]-MIS[[#This Row],[LIVE_VALUE]],MIS[[#This Row],[LIVE_VALUE]]-MIS[[#This Row],[VALUE]])</f>
        <v>2865</v>
      </c>
      <c r="AH3733" t="str" cm="1">
        <f t="array" ref="AH3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3" t="str">
        <f>MIS[[#This Row],[TRADING SYMBOL]]</f>
        <v>NIFTY2552225050CE</v>
      </c>
      <c r="AJ3733" t="str">
        <f>IF(RIGHT(MIS[[#This Row],[Main/Hedge]],4)="MAIN","MAIN","HEDGE")</f>
        <v>MAIN</v>
      </c>
      <c r="AK3733" t="str" cm="1">
        <f t="array" ref="AK3733">_xlfn._xlws.FILTER(Table4[Column1],ISNUMBER(SEARCH(Table4[Column1],MIS[[#This Row],[OrderUniqueIdentifier]])),"")</f>
        <v>NOTREND</v>
      </c>
    </row>
    <row r="3734" spans="1:37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>
        <f>_xlfn.XLOOKUP(MIS[[#This Row],[TRADING SYMBOL]],[1]Sheet1!$D:$D,[1]Sheet1!$C:$C)</f>
        <v>187</v>
      </c>
      <c r="AE3734">
        <f>MIS[[#This Row],[OrderAverageTradedPrice]]*MIS[[#This Row],[OrderQuantity]]</f>
        <v>13106.25</v>
      </c>
      <c r="AF3734">
        <f>MIS[[#This Row],[LTP]]*MIS[[#This Row],[OrderQuantity]]</f>
        <v>14025</v>
      </c>
      <c r="AG3734">
        <f>IF(MIS[[#This Row],[OrderSide]]="SELL",MIS[[#This Row],[VALUE]]-MIS[[#This Row],[LIVE_VALUE]],MIS[[#This Row],[LIVE_VALUE]]-MIS[[#This Row],[VALUE]])</f>
        <v>-918.75</v>
      </c>
      <c r="AH3734" t="str" cm="1">
        <f t="array" ref="AH3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4" t="str">
        <f>MIS[[#This Row],[TRADING SYMBOL]]</f>
        <v>NIFTY2552225050PE</v>
      </c>
      <c r="AJ3734" t="str">
        <f>IF(RIGHT(MIS[[#This Row],[Main/Hedge]],4)="MAIN","MAIN","HEDGE")</f>
        <v>MAIN</v>
      </c>
      <c r="AK3734" t="str" cm="1">
        <f t="array" ref="AK3734">_xlfn._xlws.FILTER(Table4[Column1],ISNUMBER(SEARCH(Table4[Column1],MIS[[#This Row],[OrderUniqueIdentifier]])),"")</f>
        <v>NOTREND</v>
      </c>
    </row>
    <row r="3735" spans="1:37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>
        <f>_xlfn.XLOOKUP(MIS[[#This Row],[TRADING SYMBOL]],[1]Sheet1!$D:$D,[1]Sheet1!$C:$C)</f>
        <v>187</v>
      </c>
      <c r="AE3735">
        <f>MIS[[#This Row],[OrderAverageTradedPrice]]*MIS[[#This Row],[OrderQuantity]]</f>
        <v>52301.25</v>
      </c>
      <c r="AF3735">
        <f>MIS[[#This Row],[LTP]]*MIS[[#This Row],[OrderQuantity]]</f>
        <v>56100</v>
      </c>
      <c r="AG3735">
        <f>IF(MIS[[#This Row],[OrderSide]]="SELL",MIS[[#This Row],[VALUE]]-MIS[[#This Row],[LIVE_VALUE]],MIS[[#This Row],[LIVE_VALUE]]-MIS[[#This Row],[VALUE]])</f>
        <v>-3798.75</v>
      </c>
      <c r="AH3735" t="str" cm="1">
        <f t="array" ref="AH3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5" t="str">
        <f>MIS[[#This Row],[TRADING SYMBOL]]</f>
        <v>NIFTY2552225050PE</v>
      </c>
      <c r="AJ3735" t="str">
        <f>IF(RIGHT(MIS[[#This Row],[Main/Hedge]],4)="MAIN","MAIN","HEDGE")</f>
        <v>MAIN</v>
      </c>
      <c r="AK3735" t="str" cm="1">
        <f t="array" ref="AK3735">_xlfn._xlws.FILTER(Table4[Column1],ISNUMBER(SEARCH(Table4[Column1],MIS[[#This Row],[OrderUniqueIdentifier]])),"")</f>
        <v>NOTREND</v>
      </c>
    </row>
    <row r="3736" spans="1:37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>
        <f>_xlfn.XLOOKUP(MIS[[#This Row],[TRADING SYMBOL]],[1]Sheet1!$D:$D,[1]Sheet1!$C:$C)</f>
        <v>168.75</v>
      </c>
      <c r="AE3736">
        <f>MIS[[#This Row],[OrderAverageTradedPrice]]*MIS[[#This Row],[OrderQuantity]]</f>
        <v>46353.749999999847</v>
      </c>
      <c r="AF3736">
        <f>MIS[[#This Row],[LTP]]*MIS[[#This Row],[OrderQuantity]]</f>
        <v>37968.75</v>
      </c>
      <c r="AG3736">
        <f>IF(MIS[[#This Row],[OrderSide]]="SELL",MIS[[#This Row],[VALUE]]-MIS[[#This Row],[LIVE_VALUE]],MIS[[#This Row],[LIVE_VALUE]]-MIS[[#This Row],[VALUE]])</f>
        <v>8384.9999999998472</v>
      </c>
      <c r="AH3736" t="str" cm="1">
        <f t="array" ref="AH3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6" t="str">
        <f>MIS[[#This Row],[TRADING SYMBOL]]</f>
        <v>NIFTY2552225050CE</v>
      </c>
      <c r="AJ3736" t="str">
        <f>IF(RIGHT(MIS[[#This Row],[Main/Hedge]],4)="MAIN","MAIN","HEDGE")</f>
        <v>MAIN</v>
      </c>
      <c r="AK3736" t="str" cm="1">
        <f t="array" ref="AK3736">_xlfn._xlws.FILTER(Table4[Column1],ISNUMBER(SEARCH(Table4[Column1],MIS[[#This Row],[OrderUniqueIdentifier]])),"")</f>
        <v>NOTREND</v>
      </c>
    </row>
    <row r="3737" spans="1:37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>
        <f>_xlfn.XLOOKUP(MIS[[#This Row],[TRADING SYMBOL]],[1]Sheet1!$D:$D,[1]Sheet1!$C:$C)</f>
        <v>187</v>
      </c>
      <c r="AE3737">
        <f>MIS[[#This Row],[OrderAverageTradedPrice]]*MIS[[#This Row],[OrderQuantity]]</f>
        <v>104700</v>
      </c>
      <c r="AF3737">
        <f>MIS[[#This Row],[LTP]]*MIS[[#This Row],[OrderQuantity]]</f>
        <v>112200</v>
      </c>
      <c r="AG3737">
        <f>IF(MIS[[#This Row],[OrderSide]]="SELL",MIS[[#This Row],[VALUE]]-MIS[[#This Row],[LIVE_VALUE]],MIS[[#This Row],[LIVE_VALUE]]-MIS[[#This Row],[VALUE]])</f>
        <v>-7500</v>
      </c>
      <c r="AH3737" t="str" cm="1">
        <f t="array" ref="AH3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7" t="str">
        <f>MIS[[#This Row],[TRADING SYMBOL]]</f>
        <v>NIFTY2552225050PE</v>
      </c>
      <c r="AJ3737" t="str">
        <f>IF(RIGHT(MIS[[#This Row],[Main/Hedge]],4)="MAIN","MAIN","HEDGE")</f>
        <v>MAIN</v>
      </c>
      <c r="AK3737" t="str" cm="1">
        <f t="array" ref="AK3737">_xlfn._xlws.FILTER(Table4[Column1],ISNUMBER(SEARCH(Table4[Column1],MIS[[#This Row],[OrderUniqueIdentifier]])),"")</f>
        <v>NOTREND</v>
      </c>
    </row>
    <row r="3738" spans="1:37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>
        <f>_xlfn.XLOOKUP(MIS[[#This Row],[TRADING SYMBOL]],[1]Sheet1!$D:$D,[1]Sheet1!$C:$C)</f>
        <v>187</v>
      </c>
      <c r="AE3738">
        <f>MIS[[#This Row],[OrderAverageTradedPrice]]*MIS[[#This Row],[OrderQuantity]]</f>
        <v>13102.5</v>
      </c>
      <c r="AF3738">
        <f>MIS[[#This Row],[LTP]]*MIS[[#This Row],[OrderQuantity]]</f>
        <v>14025</v>
      </c>
      <c r="AG3738">
        <f>IF(MIS[[#This Row],[OrderSide]]="SELL",MIS[[#This Row],[VALUE]]-MIS[[#This Row],[LIVE_VALUE]],MIS[[#This Row],[LIVE_VALUE]]-MIS[[#This Row],[VALUE]])</f>
        <v>-922.5</v>
      </c>
      <c r="AH3738" t="str" cm="1">
        <f t="array" ref="AH3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8" t="str">
        <f>MIS[[#This Row],[TRADING SYMBOL]]</f>
        <v>NIFTY2552225050PE</v>
      </c>
      <c r="AJ3738" t="str">
        <f>IF(RIGHT(MIS[[#This Row],[Main/Hedge]],4)="MAIN","MAIN","HEDGE")</f>
        <v>MAIN</v>
      </c>
      <c r="AK3738" t="str" cm="1">
        <f t="array" ref="AK3738">_xlfn._xlws.FILTER(Table4[Column1],ISNUMBER(SEARCH(Table4[Column1],MIS[[#This Row],[OrderUniqueIdentifier]])),"")</f>
        <v>NOTREND</v>
      </c>
    </row>
    <row r="3739" spans="1:37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>
        <f>_xlfn.XLOOKUP(MIS[[#This Row],[TRADING SYMBOL]],[1]Sheet1!$D:$D,[1]Sheet1!$C:$C)</f>
        <v>168.75</v>
      </c>
      <c r="AE3739">
        <f>MIS[[#This Row],[OrderAverageTradedPrice]]*MIS[[#This Row],[OrderQuantity]]</f>
        <v>15495</v>
      </c>
      <c r="AF3739">
        <f>MIS[[#This Row],[LTP]]*MIS[[#This Row],[OrderQuantity]]</f>
        <v>12656.25</v>
      </c>
      <c r="AG3739">
        <f>IF(MIS[[#This Row],[OrderSide]]="SELL",MIS[[#This Row],[VALUE]]-MIS[[#This Row],[LIVE_VALUE]],MIS[[#This Row],[LIVE_VALUE]]-MIS[[#This Row],[VALUE]])</f>
        <v>2838.75</v>
      </c>
      <c r="AH3739" t="str" cm="1">
        <f t="array" ref="AH3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9" t="str">
        <f>MIS[[#This Row],[TRADING SYMBOL]]</f>
        <v>NIFTY2552225050CE</v>
      </c>
      <c r="AJ3739" t="str">
        <f>IF(RIGHT(MIS[[#This Row],[Main/Hedge]],4)="MAIN","MAIN","HEDGE")</f>
        <v>MAIN</v>
      </c>
      <c r="AK3739" t="str" cm="1">
        <f t="array" ref="AK3739">_xlfn._xlws.FILTER(Table4[Column1],ISNUMBER(SEARCH(Table4[Column1],MIS[[#This Row],[OrderUniqueIdentifier]])),"")</f>
        <v>NOTREND</v>
      </c>
    </row>
    <row r="3740" spans="1:37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>
        <f>_xlfn.XLOOKUP(MIS[[#This Row],[TRADING SYMBOL]],[1]Sheet1!$D:$D,[1]Sheet1!$C:$C)</f>
        <v>187</v>
      </c>
      <c r="AE3740">
        <f>MIS[[#This Row],[OrderAverageTradedPrice]]*MIS[[#This Row],[OrderQuantity]]</f>
        <v>13113.75</v>
      </c>
      <c r="AF3740">
        <f>MIS[[#This Row],[LTP]]*MIS[[#This Row],[OrderQuantity]]</f>
        <v>14025</v>
      </c>
      <c r="AG3740">
        <f>IF(MIS[[#This Row],[OrderSide]]="SELL",MIS[[#This Row],[VALUE]]-MIS[[#This Row],[LIVE_VALUE]],MIS[[#This Row],[LIVE_VALUE]]-MIS[[#This Row],[VALUE]])</f>
        <v>-911.25</v>
      </c>
      <c r="AH3740" t="str" cm="1">
        <f t="array" ref="AH3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0" t="str">
        <f>MIS[[#This Row],[TRADING SYMBOL]]</f>
        <v>NIFTY2552225050PE</v>
      </c>
      <c r="AJ3740" t="str">
        <f>IF(RIGHT(MIS[[#This Row],[Main/Hedge]],4)="MAIN","MAIN","HEDGE")</f>
        <v>MAIN</v>
      </c>
      <c r="AK3740" t="str" cm="1">
        <f t="array" ref="AK3740">_xlfn._xlws.FILTER(Table4[Column1],ISNUMBER(SEARCH(Table4[Column1],MIS[[#This Row],[OrderUniqueIdentifier]])),"")</f>
        <v>NOTREND</v>
      </c>
    </row>
    <row r="3741" spans="1:37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>
        <f>_xlfn.XLOOKUP(MIS[[#This Row],[TRADING SYMBOL]],[1]Sheet1!$D:$D,[1]Sheet1!$C:$C)</f>
        <v>168.75</v>
      </c>
      <c r="AE3741">
        <f>MIS[[#This Row],[OrderAverageTradedPrice]]*MIS[[#This Row],[OrderQuantity]]</f>
        <v>30997.5</v>
      </c>
      <c r="AF3741">
        <f>MIS[[#This Row],[LTP]]*MIS[[#This Row],[OrderQuantity]]</f>
        <v>25312.5</v>
      </c>
      <c r="AG3741">
        <f>IF(MIS[[#This Row],[OrderSide]]="SELL",MIS[[#This Row],[VALUE]]-MIS[[#This Row],[LIVE_VALUE]],MIS[[#This Row],[LIVE_VALUE]]-MIS[[#This Row],[VALUE]])</f>
        <v>5685</v>
      </c>
      <c r="AH3741" t="str" cm="1">
        <f t="array" ref="AH3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1" t="str">
        <f>MIS[[#This Row],[TRADING SYMBOL]]</f>
        <v>NIFTY2552225050CE</v>
      </c>
      <c r="AJ3741" t="str">
        <f>IF(RIGHT(MIS[[#This Row],[Main/Hedge]],4)="MAIN","MAIN","HEDGE")</f>
        <v>MAIN</v>
      </c>
      <c r="AK3741" t="str" cm="1">
        <f t="array" ref="AK3741">_xlfn._xlws.FILTER(Table4[Column1],ISNUMBER(SEARCH(Table4[Column1],MIS[[#This Row],[OrderUniqueIdentifier]])),"")</f>
        <v>NOTREND</v>
      </c>
    </row>
    <row r="3742" spans="1:37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>
        <f>_xlfn.XLOOKUP(MIS[[#This Row],[TRADING SYMBOL]],[1]Sheet1!$D:$D,[1]Sheet1!$C:$C)</f>
        <v>168.75</v>
      </c>
      <c r="AE3742">
        <f>MIS[[#This Row],[OrderAverageTradedPrice]]*MIS[[#This Row],[OrderQuantity]]</f>
        <v>15457.5</v>
      </c>
      <c r="AF3742">
        <f>MIS[[#This Row],[LTP]]*MIS[[#This Row],[OrderQuantity]]</f>
        <v>12656.25</v>
      </c>
      <c r="AG3742">
        <f>IF(MIS[[#This Row],[OrderSide]]="SELL",MIS[[#This Row],[VALUE]]-MIS[[#This Row],[LIVE_VALUE]],MIS[[#This Row],[LIVE_VALUE]]-MIS[[#This Row],[VALUE]])</f>
        <v>2801.25</v>
      </c>
      <c r="AH3742" t="str" cm="1">
        <f t="array" ref="AH3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2" t="str">
        <f>MIS[[#This Row],[TRADING SYMBOL]]</f>
        <v>NIFTY2552225050CE</v>
      </c>
      <c r="AJ3742" t="str">
        <f>IF(RIGHT(MIS[[#This Row],[Main/Hedge]],4)="MAIN","MAIN","HEDGE")</f>
        <v>MAIN</v>
      </c>
      <c r="AK3742" t="str" cm="1">
        <f t="array" ref="AK3742">_xlfn._xlws.FILTER(Table4[Column1],ISNUMBER(SEARCH(Table4[Column1],MIS[[#This Row],[OrderUniqueIdentifier]])),"")</f>
        <v>NOTREND</v>
      </c>
    </row>
    <row r="3743" spans="1:37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>
        <f>_xlfn.XLOOKUP(MIS[[#This Row],[TRADING SYMBOL]],[1]Sheet1!$D:$D,[1]Sheet1!$C:$C)</f>
        <v>187</v>
      </c>
      <c r="AE3743">
        <f>MIS[[#This Row],[OrderAverageTradedPrice]]*MIS[[#This Row],[OrderQuantity]]</f>
        <v>78554.999999999709</v>
      </c>
      <c r="AF3743">
        <f>MIS[[#This Row],[LTP]]*MIS[[#This Row],[OrderQuantity]]</f>
        <v>84150</v>
      </c>
      <c r="AG3743">
        <f>IF(MIS[[#This Row],[OrderSide]]="SELL",MIS[[#This Row],[VALUE]]-MIS[[#This Row],[LIVE_VALUE]],MIS[[#This Row],[LIVE_VALUE]]-MIS[[#This Row],[VALUE]])</f>
        <v>-5595.000000000291</v>
      </c>
      <c r="AH3743" t="str" cm="1">
        <f t="array" ref="AH3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3" t="str">
        <f>MIS[[#This Row],[TRADING SYMBOL]]</f>
        <v>NIFTY2552225050PE</v>
      </c>
      <c r="AJ3743" t="str">
        <f>IF(RIGHT(MIS[[#This Row],[Main/Hedge]],4)="MAIN","MAIN","HEDGE")</f>
        <v>MAIN</v>
      </c>
      <c r="AK3743" t="str" cm="1">
        <f t="array" ref="AK3743">_xlfn._xlws.FILTER(Table4[Column1],ISNUMBER(SEARCH(Table4[Column1],MIS[[#This Row],[OrderUniqueIdentifier]])),"")</f>
        <v>NOTREND</v>
      </c>
    </row>
    <row r="3744" spans="1:37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>
        <f>_xlfn.XLOOKUP(MIS[[#This Row],[TRADING SYMBOL]],[1]Sheet1!$D:$D,[1]Sheet1!$C:$C)</f>
        <v>187</v>
      </c>
      <c r="AE3744">
        <f>MIS[[#This Row],[OrderAverageTradedPrice]]*MIS[[#This Row],[OrderQuantity]]</f>
        <v>13091.25</v>
      </c>
      <c r="AF3744">
        <f>MIS[[#This Row],[LTP]]*MIS[[#This Row],[OrderQuantity]]</f>
        <v>14025</v>
      </c>
      <c r="AG3744">
        <f>IF(MIS[[#This Row],[OrderSide]]="SELL",MIS[[#This Row],[VALUE]]-MIS[[#This Row],[LIVE_VALUE]],MIS[[#This Row],[LIVE_VALUE]]-MIS[[#This Row],[VALUE]])</f>
        <v>-933.75</v>
      </c>
      <c r="AH3744" t="str" cm="1">
        <f t="array" ref="AH3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4" t="str">
        <f>MIS[[#This Row],[TRADING SYMBOL]]</f>
        <v>NIFTY2552225050PE</v>
      </c>
      <c r="AJ3744" t="str">
        <f>IF(RIGHT(MIS[[#This Row],[Main/Hedge]],4)="MAIN","MAIN","HEDGE")</f>
        <v>MAIN</v>
      </c>
      <c r="AK3744" t="str" cm="1">
        <f t="array" ref="AK3744">_xlfn._xlws.FILTER(Table4[Column1],ISNUMBER(SEARCH(Table4[Column1],MIS[[#This Row],[OrderUniqueIdentifier]])),"")</f>
        <v>NOTREND</v>
      </c>
    </row>
    <row r="3745" spans="1:37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>
        <f>_xlfn.XLOOKUP(MIS[[#This Row],[TRADING SYMBOL]],[1]Sheet1!$D:$D,[1]Sheet1!$C:$C)</f>
        <v>168.75</v>
      </c>
      <c r="AE3745">
        <f>MIS[[#This Row],[OrderAverageTradedPrice]]*MIS[[#This Row],[OrderQuantity]]</f>
        <v>15498.75</v>
      </c>
      <c r="AF3745">
        <f>MIS[[#This Row],[LTP]]*MIS[[#This Row],[OrderQuantity]]</f>
        <v>12656.25</v>
      </c>
      <c r="AG3745">
        <f>IF(MIS[[#This Row],[OrderSide]]="SELL",MIS[[#This Row],[VALUE]]-MIS[[#This Row],[LIVE_VALUE]],MIS[[#This Row],[LIVE_VALUE]]-MIS[[#This Row],[VALUE]])</f>
        <v>2842.5</v>
      </c>
      <c r="AH3745" t="str" cm="1">
        <f t="array" ref="AH3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5" t="str">
        <f>MIS[[#This Row],[TRADING SYMBOL]]</f>
        <v>NIFTY2552225050CE</v>
      </c>
      <c r="AJ3745" t="str">
        <f>IF(RIGHT(MIS[[#This Row],[Main/Hedge]],4)="MAIN","MAIN","HEDGE")</f>
        <v>MAIN</v>
      </c>
      <c r="AK3745" t="str" cm="1">
        <f t="array" ref="AK3745">_xlfn._xlws.FILTER(Table4[Column1],ISNUMBER(SEARCH(Table4[Column1],MIS[[#This Row],[OrderUniqueIdentifier]])),"")</f>
        <v>NOTREND</v>
      </c>
    </row>
    <row r="3746" spans="1:37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>
        <f>_xlfn.XLOOKUP(MIS[[#This Row],[TRADING SYMBOL]],[1]Sheet1!$D:$D,[1]Sheet1!$C:$C)</f>
        <v>187</v>
      </c>
      <c r="AE3746">
        <f>MIS[[#This Row],[OrderAverageTradedPrice]]*MIS[[#This Row],[OrderQuantity]]</f>
        <v>78547.5</v>
      </c>
      <c r="AF3746">
        <f>MIS[[#This Row],[LTP]]*MIS[[#This Row],[OrderQuantity]]</f>
        <v>84150</v>
      </c>
      <c r="AG3746">
        <f>IF(MIS[[#This Row],[OrderSide]]="SELL",MIS[[#This Row],[VALUE]]-MIS[[#This Row],[LIVE_VALUE]],MIS[[#This Row],[LIVE_VALUE]]-MIS[[#This Row],[VALUE]])</f>
        <v>-5602.5</v>
      </c>
      <c r="AH3746" t="str" cm="1">
        <f t="array" ref="AH3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6" t="str">
        <f>MIS[[#This Row],[TRADING SYMBOL]]</f>
        <v>NIFTY2552225050PE</v>
      </c>
      <c r="AJ3746" t="str">
        <f>IF(RIGHT(MIS[[#This Row],[Main/Hedge]],4)="MAIN","MAIN","HEDGE")</f>
        <v>MAIN</v>
      </c>
      <c r="AK3746" t="str" cm="1">
        <f t="array" ref="AK3746">_xlfn._xlws.FILTER(Table4[Column1],ISNUMBER(SEARCH(Table4[Column1],MIS[[#This Row],[OrderUniqueIdentifier]])),"")</f>
        <v>NOTREND</v>
      </c>
    </row>
    <row r="3747" spans="1:37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>
        <f>_xlfn.XLOOKUP(MIS[[#This Row],[TRADING SYMBOL]],[1]Sheet1!$D:$D,[1]Sheet1!$C:$C)</f>
        <v>187</v>
      </c>
      <c r="AE3747">
        <f>MIS[[#This Row],[OrderAverageTradedPrice]]*MIS[[#This Row],[OrderQuantity]]</f>
        <v>13125</v>
      </c>
      <c r="AF3747">
        <f>MIS[[#This Row],[LTP]]*MIS[[#This Row],[OrderQuantity]]</f>
        <v>14025</v>
      </c>
      <c r="AG3747">
        <f>IF(MIS[[#This Row],[OrderSide]]="SELL",MIS[[#This Row],[VALUE]]-MIS[[#This Row],[LIVE_VALUE]],MIS[[#This Row],[LIVE_VALUE]]-MIS[[#This Row],[VALUE]])</f>
        <v>-900</v>
      </c>
      <c r="AH3747" t="str" cm="1">
        <f t="array" ref="AH3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7" t="str">
        <f>MIS[[#This Row],[TRADING SYMBOL]]</f>
        <v>NIFTY2552225050PE</v>
      </c>
      <c r="AJ3747" t="str">
        <f>IF(RIGHT(MIS[[#This Row],[Main/Hedge]],4)="MAIN","MAIN","HEDGE")</f>
        <v>MAIN</v>
      </c>
      <c r="AK3747" t="str" cm="1">
        <f t="array" ref="AK3747">_xlfn._xlws.FILTER(Table4[Column1],ISNUMBER(SEARCH(Table4[Column1],MIS[[#This Row],[OrderUniqueIdentifier]])),"")</f>
        <v>NOTREND</v>
      </c>
    </row>
    <row r="3748" spans="1:37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>
        <f>_xlfn.XLOOKUP(MIS[[#This Row],[TRADING SYMBOL]],[1]Sheet1!$D:$D,[1]Sheet1!$C:$C)</f>
        <v>187</v>
      </c>
      <c r="AE3748">
        <f>MIS[[#This Row],[OrderAverageTradedPrice]]*MIS[[#This Row],[OrderQuantity]]</f>
        <v>65572.5</v>
      </c>
      <c r="AF3748">
        <f>MIS[[#This Row],[LTP]]*MIS[[#This Row],[OrderQuantity]]</f>
        <v>70125</v>
      </c>
      <c r="AG3748">
        <f>IF(MIS[[#This Row],[OrderSide]]="SELL",MIS[[#This Row],[VALUE]]-MIS[[#This Row],[LIVE_VALUE]],MIS[[#This Row],[LIVE_VALUE]]-MIS[[#This Row],[VALUE]])</f>
        <v>-4552.5</v>
      </c>
      <c r="AH3748" t="str" cm="1">
        <f t="array" ref="AH3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8" t="str">
        <f>MIS[[#This Row],[TRADING SYMBOL]]</f>
        <v>NIFTY2552225050PE</v>
      </c>
      <c r="AJ3748" t="str">
        <f>IF(RIGHT(MIS[[#This Row],[Main/Hedge]],4)="MAIN","MAIN","HEDGE")</f>
        <v>MAIN</v>
      </c>
      <c r="AK3748" t="str" cm="1">
        <f t="array" ref="AK3748">_xlfn._xlws.FILTER(Table4[Column1],ISNUMBER(SEARCH(Table4[Column1],MIS[[#This Row],[OrderUniqueIdentifier]])),"")</f>
        <v>NOTREND</v>
      </c>
    </row>
    <row r="3749" spans="1:37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>
        <f>_xlfn.XLOOKUP(MIS[[#This Row],[TRADING SYMBOL]],[1]Sheet1!$D:$D,[1]Sheet1!$C:$C)</f>
        <v>168.75</v>
      </c>
      <c r="AE3749">
        <f>MIS[[#This Row],[OrderAverageTradedPrice]]*MIS[[#This Row],[OrderQuantity]]</f>
        <v>15521.25</v>
      </c>
      <c r="AF3749">
        <f>MIS[[#This Row],[LTP]]*MIS[[#This Row],[OrderQuantity]]</f>
        <v>12656.25</v>
      </c>
      <c r="AG3749">
        <f>IF(MIS[[#This Row],[OrderSide]]="SELL",MIS[[#This Row],[VALUE]]-MIS[[#This Row],[LIVE_VALUE]],MIS[[#This Row],[LIVE_VALUE]]-MIS[[#This Row],[VALUE]])</f>
        <v>2865</v>
      </c>
      <c r="AH3749" t="str" cm="1">
        <f t="array" ref="AH37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9" t="str">
        <f>MIS[[#This Row],[TRADING SYMBOL]]</f>
        <v>NIFTY2552225050CE</v>
      </c>
      <c r="AJ3749" t="str">
        <f>IF(RIGHT(MIS[[#This Row],[Main/Hedge]],4)="MAIN","MAIN","HEDGE")</f>
        <v>MAIN</v>
      </c>
      <c r="AK3749" t="str" cm="1">
        <f t="array" ref="AK3749">_xlfn._xlws.FILTER(Table4[Column1],ISNUMBER(SEARCH(Table4[Column1],MIS[[#This Row],[OrderUniqueIdentifier]])),"")</f>
        <v>NOTREND</v>
      </c>
    </row>
    <row r="3750" spans="1:37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>
        <f>_xlfn.XLOOKUP(MIS[[#This Row],[TRADING SYMBOL]],[1]Sheet1!$D:$D,[1]Sheet1!$C:$C)</f>
        <v>187</v>
      </c>
      <c r="AE3750">
        <f>MIS[[#This Row],[OrderAverageTradedPrice]]*MIS[[#This Row],[OrderQuantity]]</f>
        <v>13102.5</v>
      </c>
      <c r="AF3750">
        <f>MIS[[#This Row],[LTP]]*MIS[[#This Row],[OrderQuantity]]</f>
        <v>14025</v>
      </c>
      <c r="AG3750">
        <f>IF(MIS[[#This Row],[OrderSide]]="SELL",MIS[[#This Row],[VALUE]]-MIS[[#This Row],[LIVE_VALUE]],MIS[[#This Row],[LIVE_VALUE]]-MIS[[#This Row],[VALUE]])</f>
        <v>-922.5</v>
      </c>
      <c r="AH3750" t="str" cm="1">
        <f t="array" ref="AH3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0" t="str">
        <f>MIS[[#This Row],[TRADING SYMBOL]]</f>
        <v>NIFTY2552225050PE</v>
      </c>
      <c r="AJ3750" t="str">
        <f>IF(RIGHT(MIS[[#This Row],[Main/Hedge]],4)="MAIN","MAIN","HEDGE")</f>
        <v>MAIN</v>
      </c>
      <c r="AK3750" t="str" cm="1">
        <f t="array" ref="AK3750">_xlfn._xlws.FILTER(Table4[Column1],ISNUMBER(SEARCH(Table4[Column1],MIS[[#This Row],[OrderUniqueIdentifier]])),"")</f>
        <v>NOTREND</v>
      </c>
    </row>
    <row r="3751" spans="1:37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>
        <f>_xlfn.XLOOKUP(MIS[[#This Row],[TRADING SYMBOL]],[1]Sheet1!$D:$D,[1]Sheet1!$C:$C)</f>
        <v>168.75</v>
      </c>
      <c r="AE3751">
        <f>MIS[[#This Row],[OrderAverageTradedPrice]]*MIS[[#This Row],[OrderQuantity]]</f>
        <v>15453.75</v>
      </c>
      <c r="AF3751">
        <f>MIS[[#This Row],[LTP]]*MIS[[#This Row],[OrderQuantity]]</f>
        <v>12656.25</v>
      </c>
      <c r="AG3751">
        <f>IF(MIS[[#This Row],[OrderSide]]="SELL",MIS[[#This Row],[VALUE]]-MIS[[#This Row],[LIVE_VALUE]],MIS[[#This Row],[LIVE_VALUE]]-MIS[[#This Row],[VALUE]])</f>
        <v>2797.5</v>
      </c>
      <c r="AH3751" t="str" cm="1">
        <f t="array" ref="AH3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1" t="str">
        <f>MIS[[#This Row],[TRADING SYMBOL]]</f>
        <v>NIFTY2552225050CE</v>
      </c>
      <c r="AJ3751" t="str">
        <f>IF(RIGHT(MIS[[#This Row],[Main/Hedge]],4)="MAIN","MAIN","HEDGE")</f>
        <v>MAIN</v>
      </c>
      <c r="AK3751" t="str" cm="1">
        <f t="array" ref="AK3751">_xlfn._xlws.FILTER(Table4[Column1],ISNUMBER(SEARCH(Table4[Column1],MIS[[#This Row],[OrderUniqueIdentifier]])),"")</f>
        <v>NOTREND</v>
      </c>
    </row>
    <row r="3752" spans="1:37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>
        <f>_xlfn.XLOOKUP(MIS[[#This Row],[TRADING SYMBOL]],[1]Sheet1!$D:$D,[1]Sheet1!$C:$C)</f>
        <v>187</v>
      </c>
      <c r="AE3752">
        <f>MIS[[#This Row],[OrderAverageTradedPrice]]*MIS[[#This Row],[OrderQuantity]]</f>
        <v>13125</v>
      </c>
      <c r="AF3752">
        <f>MIS[[#This Row],[LTP]]*MIS[[#This Row],[OrderQuantity]]</f>
        <v>14025</v>
      </c>
      <c r="AG3752">
        <f>IF(MIS[[#This Row],[OrderSide]]="SELL",MIS[[#This Row],[VALUE]]-MIS[[#This Row],[LIVE_VALUE]],MIS[[#This Row],[LIVE_VALUE]]-MIS[[#This Row],[VALUE]])</f>
        <v>-900</v>
      </c>
      <c r="AH3752" t="str" cm="1">
        <f t="array" ref="AH37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2" t="str">
        <f>MIS[[#This Row],[TRADING SYMBOL]]</f>
        <v>NIFTY2552225050PE</v>
      </c>
      <c r="AJ3752" t="str">
        <f>IF(RIGHT(MIS[[#This Row],[Main/Hedge]],4)="MAIN","MAIN","HEDGE")</f>
        <v>MAIN</v>
      </c>
      <c r="AK3752" t="str" cm="1">
        <f t="array" ref="AK3752">_xlfn._xlws.FILTER(Table4[Column1],ISNUMBER(SEARCH(Table4[Column1],MIS[[#This Row],[OrderUniqueIdentifier]])),"")</f>
        <v>NOTREND</v>
      </c>
    </row>
    <row r="3753" spans="1:37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>
        <f>_xlfn.XLOOKUP(MIS[[#This Row],[TRADING SYMBOL]],[1]Sheet1!$D:$D,[1]Sheet1!$C:$C)</f>
        <v>168.75</v>
      </c>
      <c r="AE3753">
        <f>MIS[[#This Row],[OrderAverageTradedPrice]]*MIS[[#This Row],[OrderQuantity]]</f>
        <v>15517.5</v>
      </c>
      <c r="AF3753">
        <f>MIS[[#This Row],[LTP]]*MIS[[#This Row],[OrderQuantity]]</f>
        <v>12656.25</v>
      </c>
      <c r="AG3753">
        <f>IF(MIS[[#This Row],[OrderSide]]="SELL",MIS[[#This Row],[VALUE]]-MIS[[#This Row],[LIVE_VALUE]],MIS[[#This Row],[LIVE_VALUE]]-MIS[[#This Row],[VALUE]])</f>
        <v>2861.25</v>
      </c>
      <c r="AH3753" t="str" cm="1">
        <f t="array" ref="AH3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3" t="str">
        <f>MIS[[#This Row],[TRADING SYMBOL]]</f>
        <v>NIFTY2552225050CE</v>
      </c>
      <c r="AJ3753" t="str">
        <f>IF(RIGHT(MIS[[#This Row],[Main/Hedge]],4)="MAIN","MAIN","HEDGE")</f>
        <v>MAIN</v>
      </c>
      <c r="AK3753" t="str" cm="1">
        <f t="array" ref="AK3753">_xlfn._xlws.FILTER(Table4[Column1],ISNUMBER(SEARCH(Table4[Column1],MIS[[#This Row],[OrderUniqueIdentifier]])),"")</f>
        <v>NOTREND</v>
      </c>
    </row>
    <row r="3754" spans="1:37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>
        <f>_xlfn.XLOOKUP(MIS[[#This Row],[TRADING SYMBOL]],[1]Sheet1!$D:$D,[1]Sheet1!$C:$C)</f>
        <v>187</v>
      </c>
      <c r="AE3754">
        <f>MIS[[#This Row],[OrderAverageTradedPrice]]*MIS[[#This Row],[OrderQuantity]]</f>
        <v>13110</v>
      </c>
      <c r="AF3754">
        <f>MIS[[#This Row],[LTP]]*MIS[[#This Row],[OrderQuantity]]</f>
        <v>14025</v>
      </c>
      <c r="AG3754">
        <f>IF(MIS[[#This Row],[OrderSide]]="SELL",MIS[[#This Row],[VALUE]]-MIS[[#This Row],[LIVE_VALUE]],MIS[[#This Row],[LIVE_VALUE]]-MIS[[#This Row],[VALUE]])</f>
        <v>-915</v>
      </c>
      <c r="AH3754" t="str" cm="1">
        <f t="array" ref="AH37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4" t="str">
        <f>MIS[[#This Row],[TRADING SYMBOL]]</f>
        <v>NIFTY2552225050PE</v>
      </c>
      <c r="AJ3754" t="str">
        <f>IF(RIGHT(MIS[[#This Row],[Main/Hedge]],4)="MAIN","MAIN","HEDGE")</f>
        <v>MAIN</v>
      </c>
      <c r="AK3754" t="str" cm="1">
        <f t="array" ref="AK3754">_xlfn._xlws.FILTER(Table4[Column1],ISNUMBER(SEARCH(Table4[Column1],MIS[[#This Row],[OrderUniqueIdentifier]])),"")</f>
        <v>NOTREND</v>
      </c>
    </row>
    <row r="3755" spans="1:37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>
        <f>_xlfn.XLOOKUP(MIS[[#This Row],[TRADING SYMBOL]],[1]Sheet1!$D:$D,[1]Sheet1!$C:$C)</f>
        <v>168.75</v>
      </c>
      <c r="AE3755">
        <f>MIS[[#This Row],[OrderAverageTradedPrice]]*MIS[[#This Row],[OrderQuantity]]</f>
        <v>31035</v>
      </c>
      <c r="AF3755">
        <f>MIS[[#This Row],[LTP]]*MIS[[#This Row],[OrderQuantity]]</f>
        <v>25312.5</v>
      </c>
      <c r="AG3755">
        <f>IF(MIS[[#This Row],[OrderSide]]="SELL",MIS[[#This Row],[VALUE]]-MIS[[#This Row],[LIVE_VALUE]],MIS[[#This Row],[LIVE_VALUE]]-MIS[[#This Row],[VALUE]])</f>
        <v>5722.5</v>
      </c>
      <c r="AH3755" t="str" cm="1">
        <f t="array" ref="AH3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5" t="str">
        <f>MIS[[#This Row],[TRADING SYMBOL]]</f>
        <v>NIFTY2552225050CE</v>
      </c>
      <c r="AJ3755" t="str">
        <f>IF(RIGHT(MIS[[#This Row],[Main/Hedge]],4)="MAIN","MAIN","HEDGE")</f>
        <v>MAIN</v>
      </c>
      <c r="AK3755" t="str" cm="1">
        <f t="array" ref="AK3755">_xlfn._xlws.FILTER(Table4[Column1],ISNUMBER(SEARCH(Table4[Column1],MIS[[#This Row],[OrderUniqueIdentifier]])),"")</f>
        <v>NOTREND</v>
      </c>
    </row>
    <row r="3756" spans="1:37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>
        <f>_xlfn.XLOOKUP(MIS[[#This Row],[TRADING SYMBOL]],[1]Sheet1!$D:$D,[1]Sheet1!$C:$C)</f>
        <v>168.75</v>
      </c>
      <c r="AE3756">
        <f>MIS[[#This Row],[OrderAverageTradedPrice]]*MIS[[#This Row],[OrderQuantity]]</f>
        <v>31042.5</v>
      </c>
      <c r="AF3756">
        <f>MIS[[#This Row],[LTP]]*MIS[[#This Row],[OrderQuantity]]</f>
        <v>25312.5</v>
      </c>
      <c r="AG3756">
        <f>IF(MIS[[#This Row],[OrderSide]]="SELL",MIS[[#This Row],[VALUE]]-MIS[[#This Row],[LIVE_VALUE]],MIS[[#This Row],[LIVE_VALUE]]-MIS[[#This Row],[VALUE]])</f>
        <v>5730</v>
      </c>
      <c r="AH3756" t="str" cm="1">
        <f t="array" ref="AH3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6" t="str">
        <f>MIS[[#This Row],[TRADING SYMBOL]]</f>
        <v>NIFTY2552225050CE</v>
      </c>
      <c r="AJ3756" t="str">
        <f>IF(RIGHT(MIS[[#This Row],[Main/Hedge]],4)="MAIN","MAIN","HEDGE")</f>
        <v>MAIN</v>
      </c>
      <c r="AK3756" t="str" cm="1">
        <f t="array" ref="AK3756">_xlfn._xlws.FILTER(Table4[Column1],ISNUMBER(SEARCH(Table4[Column1],MIS[[#This Row],[OrderUniqueIdentifier]])),"")</f>
        <v>NOTREND</v>
      </c>
    </row>
    <row r="3757" spans="1:37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>
        <f>_xlfn.XLOOKUP(MIS[[#This Row],[TRADING SYMBOL]],[1]Sheet1!$D:$D,[1]Sheet1!$C:$C)</f>
        <v>187</v>
      </c>
      <c r="AE3757">
        <f>MIS[[#This Row],[OrderAverageTradedPrice]]*MIS[[#This Row],[OrderQuantity]]</f>
        <v>13117.5</v>
      </c>
      <c r="AF3757">
        <f>MIS[[#This Row],[LTP]]*MIS[[#This Row],[OrderQuantity]]</f>
        <v>14025</v>
      </c>
      <c r="AG3757">
        <f>IF(MIS[[#This Row],[OrderSide]]="SELL",MIS[[#This Row],[VALUE]]-MIS[[#This Row],[LIVE_VALUE]],MIS[[#This Row],[LIVE_VALUE]]-MIS[[#This Row],[VALUE]])</f>
        <v>-907.5</v>
      </c>
      <c r="AH3757" t="str" cm="1">
        <f t="array" ref="AH3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7" t="str">
        <f>MIS[[#This Row],[TRADING SYMBOL]]</f>
        <v>NIFTY2552225050PE</v>
      </c>
      <c r="AJ3757" t="str">
        <f>IF(RIGHT(MIS[[#This Row],[Main/Hedge]],4)="MAIN","MAIN","HEDGE")</f>
        <v>MAIN</v>
      </c>
      <c r="AK3757" t="str" cm="1">
        <f t="array" ref="AK3757">_xlfn._xlws.FILTER(Table4[Column1],ISNUMBER(SEARCH(Table4[Column1],MIS[[#This Row],[OrderUniqueIdentifier]])),"")</f>
        <v>NOTREND</v>
      </c>
    </row>
    <row r="3758" spans="1:37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>
        <f>_xlfn.XLOOKUP(MIS[[#This Row],[TRADING SYMBOL]],[1]Sheet1!$D:$D,[1]Sheet1!$C:$C)</f>
        <v>168.75</v>
      </c>
      <c r="AE3758">
        <f>MIS[[#This Row],[OrderAverageTradedPrice]]*MIS[[#This Row],[OrderQuantity]]</f>
        <v>15427.5</v>
      </c>
      <c r="AF3758">
        <f>MIS[[#This Row],[LTP]]*MIS[[#This Row],[OrderQuantity]]</f>
        <v>12656.25</v>
      </c>
      <c r="AG3758">
        <f>IF(MIS[[#This Row],[OrderSide]]="SELL",MIS[[#This Row],[VALUE]]-MIS[[#This Row],[LIVE_VALUE]],MIS[[#This Row],[LIVE_VALUE]]-MIS[[#This Row],[VALUE]])</f>
        <v>2771.25</v>
      </c>
      <c r="AH3758" t="str" cm="1">
        <f t="array" ref="AH3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8" t="str">
        <f>MIS[[#This Row],[TRADING SYMBOL]]</f>
        <v>NIFTY2552225050CE</v>
      </c>
      <c r="AJ3758" t="str">
        <f>IF(RIGHT(MIS[[#This Row],[Main/Hedge]],4)="MAIN","MAIN","HEDGE")</f>
        <v>MAIN</v>
      </c>
      <c r="AK3758" t="str" cm="1">
        <f t="array" ref="AK3758">_xlfn._xlws.FILTER(Table4[Column1],ISNUMBER(SEARCH(Table4[Column1],MIS[[#This Row],[OrderUniqueIdentifier]])),"")</f>
        <v>NOTREND</v>
      </c>
    </row>
    <row r="3759" spans="1:37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>
        <f>_xlfn.XLOOKUP(MIS[[#This Row],[TRADING SYMBOL]],[1]Sheet1!$D:$D,[1]Sheet1!$C:$C)</f>
        <v>168.75</v>
      </c>
      <c r="AE3759">
        <f>MIS[[#This Row],[OrderAverageTradedPrice]]*MIS[[#This Row],[OrderQuantity]]</f>
        <v>15416.25</v>
      </c>
      <c r="AF3759">
        <f>MIS[[#This Row],[LTP]]*MIS[[#This Row],[OrderQuantity]]</f>
        <v>12656.25</v>
      </c>
      <c r="AG3759">
        <f>IF(MIS[[#This Row],[OrderSide]]="SELL",MIS[[#This Row],[VALUE]]-MIS[[#This Row],[LIVE_VALUE]],MIS[[#This Row],[LIVE_VALUE]]-MIS[[#This Row],[VALUE]])</f>
        <v>2760</v>
      </c>
      <c r="AH3759" t="str" cm="1">
        <f t="array" ref="AH3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9" t="str">
        <f>MIS[[#This Row],[TRADING SYMBOL]]</f>
        <v>NIFTY2552225050CE</v>
      </c>
      <c r="AJ3759" t="str">
        <f>IF(RIGHT(MIS[[#This Row],[Main/Hedge]],4)="MAIN","MAIN","HEDGE")</f>
        <v>MAIN</v>
      </c>
      <c r="AK3759" t="str" cm="1">
        <f t="array" ref="AK3759">_xlfn._xlws.FILTER(Table4[Column1],ISNUMBER(SEARCH(Table4[Column1],MIS[[#This Row],[OrderUniqueIdentifier]])),"")</f>
        <v>NOTREND</v>
      </c>
    </row>
    <row r="3760" spans="1:37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>
        <f>_xlfn.XLOOKUP(MIS[[#This Row],[TRADING SYMBOL]],[1]Sheet1!$D:$D,[1]Sheet1!$C:$C)</f>
        <v>168.75</v>
      </c>
      <c r="AE3760">
        <f>MIS[[#This Row],[OrderAverageTradedPrice]]*MIS[[#This Row],[OrderQuantity]]</f>
        <v>15405</v>
      </c>
      <c r="AF3760">
        <f>MIS[[#This Row],[LTP]]*MIS[[#This Row],[OrderQuantity]]</f>
        <v>12656.25</v>
      </c>
      <c r="AG3760">
        <f>IF(MIS[[#This Row],[OrderSide]]="SELL",MIS[[#This Row],[VALUE]]-MIS[[#This Row],[LIVE_VALUE]],MIS[[#This Row],[LIVE_VALUE]]-MIS[[#This Row],[VALUE]])</f>
        <v>2748.75</v>
      </c>
      <c r="AH3760" t="str" cm="1">
        <f t="array" ref="AH3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0" t="str">
        <f>MIS[[#This Row],[TRADING SYMBOL]]</f>
        <v>NIFTY2552225050CE</v>
      </c>
      <c r="AJ3760" t="str">
        <f>IF(RIGHT(MIS[[#This Row],[Main/Hedge]],4)="MAIN","MAIN","HEDGE")</f>
        <v>MAIN</v>
      </c>
      <c r="AK3760" t="str" cm="1">
        <f t="array" ref="AK3760">_xlfn._xlws.FILTER(Table4[Column1],ISNUMBER(SEARCH(Table4[Column1],MIS[[#This Row],[OrderUniqueIdentifier]])),"")</f>
        <v>NOTREND</v>
      </c>
    </row>
    <row r="3761" spans="1:37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>
        <f>_xlfn.XLOOKUP(MIS[[#This Row],[TRADING SYMBOL]],[1]Sheet1!$D:$D,[1]Sheet1!$C:$C)</f>
        <v>168.75</v>
      </c>
      <c r="AE3761">
        <f>MIS[[#This Row],[OrderAverageTradedPrice]]*MIS[[#This Row],[OrderQuantity]]</f>
        <v>15408.75</v>
      </c>
      <c r="AF3761">
        <f>MIS[[#This Row],[LTP]]*MIS[[#This Row],[OrderQuantity]]</f>
        <v>12656.25</v>
      </c>
      <c r="AG3761">
        <f>IF(MIS[[#This Row],[OrderSide]]="SELL",MIS[[#This Row],[VALUE]]-MIS[[#This Row],[LIVE_VALUE]],MIS[[#This Row],[LIVE_VALUE]]-MIS[[#This Row],[VALUE]])</f>
        <v>2752.5</v>
      </c>
      <c r="AH3761" t="str" cm="1">
        <f t="array" ref="AH3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1" t="str">
        <f>MIS[[#This Row],[TRADING SYMBOL]]</f>
        <v>NIFTY2552225050CE</v>
      </c>
      <c r="AJ3761" t="str">
        <f>IF(RIGHT(MIS[[#This Row],[Main/Hedge]],4)="MAIN","MAIN","HEDGE")</f>
        <v>MAIN</v>
      </c>
      <c r="AK3761" t="str" cm="1">
        <f t="array" ref="AK3761">_xlfn._xlws.FILTER(Table4[Column1],ISNUMBER(SEARCH(Table4[Column1],MIS[[#This Row],[OrderUniqueIdentifier]])),"")</f>
        <v>NOTREND</v>
      </c>
    </row>
    <row r="3762" spans="1:37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>
        <f>_xlfn.XLOOKUP(MIS[[#This Row],[TRADING SYMBOL]],[1]Sheet1!$D:$D,[1]Sheet1!$C:$C)</f>
        <v>168.75</v>
      </c>
      <c r="AE3762">
        <f>MIS[[#This Row],[OrderAverageTradedPrice]]*MIS[[#This Row],[OrderQuantity]]</f>
        <v>30836.25</v>
      </c>
      <c r="AF3762">
        <f>MIS[[#This Row],[LTP]]*MIS[[#This Row],[OrderQuantity]]</f>
        <v>25312.5</v>
      </c>
      <c r="AG3762">
        <f>IF(MIS[[#This Row],[OrderSide]]="SELL",MIS[[#This Row],[VALUE]]-MIS[[#This Row],[LIVE_VALUE]],MIS[[#This Row],[LIVE_VALUE]]-MIS[[#This Row],[VALUE]])</f>
        <v>5523.75</v>
      </c>
      <c r="AH3762" t="str" cm="1">
        <f t="array" ref="AH37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2" t="str">
        <f>MIS[[#This Row],[TRADING SYMBOL]]</f>
        <v>NIFTY2552225050CE</v>
      </c>
      <c r="AJ3762" t="str">
        <f>IF(RIGHT(MIS[[#This Row],[Main/Hedge]],4)="MAIN","MAIN","HEDGE")</f>
        <v>MAIN</v>
      </c>
      <c r="AK3762" t="str" cm="1">
        <f t="array" ref="AK3762">_xlfn._xlws.FILTER(Table4[Column1],ISNUMBER(SEARCH(Table4[Column1],MIS[[#This Row],[OrderUniqueIdentifier]])),"")</f>
        <v>NOTREND</v>
      </c>
    </row>
    <row r="3763" spans="1:37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>
        <f>_xlfn.XLOOKUP(MIS[[#This Row],[TRADING SYMBOL]],[1]Sheet1!$D:$D,[1]Sheet1!$C:$C)</f>
        <v>187</v>
      </c>
      <c r="AE3763">
        <f>MIS[[#This Row],[OrderAverageTradedPrice]]*MIS[[#This Row],[OrderQuantity]]</f>
        <v>26190</v>
      </c>
      <c r="AF3763">
        <f>MIS[[#This Row],[LTP]]*MIS[[#This Row],[OrderQuantity]]</f>
        <v>28050</v>
      </c>
      <c r="AG3763">
        <f>IF(MIS[[#This Row],[OrderSide]]="SELL",MIS[[#This Row],[VALUE]]-MIS[[#This Row],[LIVE_VALUE]],MIS[[#This Row],[LIVE_VALUE]]-MIS[[#This Row],[VALUE]])</f>
        <v>-1860</v>
      </c>
      <c r="AH3763" t="str" cm="1">
        <f t="array" ref="AH3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3" t="str">
        <f>MIS[[#This Row],[TRADING SYMBOL]]</f>
        <v>NIFTY2552225050PE</v>
      </c>
      <c r="AJ3763" t="str">
        <f>IF(RIGHT(MIS[[#This Row],[Main/Hedge]],4)="MAIN","MAIN","HEDGE")</f>
        <v>MAIN</v>
      </c>
      <c r="AK3763" t="str" cm="1">
        <f t="array" ref="AK3763">_xlfn._xlws.FILTER(Table4[Column1],ISNUMBER(SEARCH(Table4[Column1],MIS[[#This Row],[OrderUniqueIdentifier]])),"")</f>
        <v>NOTREND</v>
      </c>
    </row>
    <row r="3764" spans="1:37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>
        <f>_xlfn.XLOOKUP(MIS[[#This Row],[TRADING SYMBOL]],[1]Sheet1!$D:$D,[1]Sheet1!$C:$C)</f>
        <v>187</v>
      </c>
      <c r="AE3764">
        <f>MIS[[#This Row],[OrderAverageTradedPrice]]*MIS[[#This Row],[OrderQuantity]]</f>
        <v>13140</v>
      </c>
      <c r="AF3764">
        <f>MIS[[#This Row],[LTP]]*MIS[[#This Row],[OrderQuantity]]</f>
        <v>14025</v>
      </c>
      <c r="AG3764">
        <f>IF(MIS[[#This Row],[OrderSide]]="SELL",MIS[[#This Row],[VALUE]]-MIS[[#This Row],[LIVE_VALUE]],MIS[[#This Row],[LIVE_VALUE]]-MIS[[#This Row],[VALUE]])</f>
        <v>-885</v>
      </c>
      <c r="AH3764" t="str" cm="1">
        <f t="array" ref="AH3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4" t="str">
        <f>MIS[[#This Row],[TRADING SYMBOL]]</f>
        <v>NIFTY2552225050PE</v>
      </c>
      <c r="AJ3764" t="str">
        <f>IF(RIGHT(MIS[[#This Row],[Main/Hedge]],4)="MAIN","MAIN","HEDGE")</f>
        <v>MAIN</v>
      </c>
      <c r="AK3764" t="str" cm="1">
        <f t="array" ref="AK3764">_xlfn._xlws.FILTER(Table4[Column1],ISNUMBER(SEARCH(Table4[Column1],MIS[[#This Row],[OrderUniqueIdentifier]])),"")</f>
        <v>NOTREND</v>
      </c>
    </row>
    <row r="3765" spans="1:37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>
        <f>_xlfn.XLOOKUP(MIS[[#This Row],[TRADING SYMBOL]],[1]Sheet1!$D:$D,[1]Sheet1!$C:$C)</f>
        <v>168.75</v>
      </c>
      <c r="AE3765">
        <f>MIS[[#This Row],[OrderAverageTradedPrice]]*MIS[[#This Row],[OrderQuantity]]</f>
        <v>46263.749999999847</v>
      </c>
      <c r="AF3765">
        <f>MIS[[#This Row],[LTP]]*MIS[[#This Row],[OrderQuantity]]</f>
        <v>37968.75</v>
      </c>
      <c r="AG3765">
        <f>IF(MIS[[#This Row],[OrderSide]]="SELL",MIS[[#This Row],[VALUE]]-MIS[[#This Row],[LIVE_VALUE]],MIS[[#This Row],[LIVE_VALUE]]-MIS[[#This Row],[VALUE]])</f>
        <v>8294.9999999998472</v>
      </c>
      <c r="AH3765" t="str" cm="1">
        <f t="array" ref="AH3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5" t="str">
        <f>MIS[[#This Row],[TRADING SYMBOL]]</f>
        <v>NIFTY2552225050CE</v>
      </c>
      <c r="AJ3765" t="str">
        <f>IF(RIGHT(MIS[[#This Row],[Main/Hedge]],4)="MAIN","MAIN","HEDGE")</f>
        <v>MAIN</v>
      </c>
      <c r="AK3765" t="str" cm="1">
        <f t="array" ref="AK3765">_xlfn._xlws.FILTER(Table4[Column1],ISNUMBER(SEARCH(Table4[Column1],MIS[[#This Row],[OrderUniqueIdentifier]])),"")</f>
        <v>NOTREND</v>
      </c>
    </row>
    <row r="3766" spans="1:37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>
        <f>_xlfn.XLOOKUP(MIS[[#This Row],[TRADING SYMBOL]],[1]Sheet1!$D:$D,[1]Sheet1!$C:$C)</f>
        <v>168.75</v>
      </c>
      <c r="AE3766">
        <f>MIS[[#This Row],[OrderAverageTradedPrice]]*MIS[[#This Row],[OrderQuantity]]</f>
        <v>30877.5</v>
      </c>
      <c r="AF3766">
        <f>MIS[[#This Row],[LTP]]*MIS[[#This Row],[OrderQuantity]]</f>
        <v>25312.5</v>
      </c>
      <c r="AG3766">
        <f>IF(MIS[[#This Row],[OrderSide]]="SELL",MIS[[#This Row],[VALUE]]-MIS[[#This Row],[LIVE_VALUE]],MIS[[#This Row],[LIVE_VALUE]]-MIS[[#This Row],[VALUE]])</f>
        <v>5565</v>
      </c>
      <c r="AH3766" t="str" cm="1">
        <f t="array" ref="AH3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6" t="str">
        <f>MIS[[#This Row],[TRADING SYMBOL]]</f>
        <v>NIFTY2552225050CE</v>
      </c>
      <c r="AJ3766" t="str">
        <f>IF(RIGHT(MIS[[#This Row],[Main/Hedge]],4)="MAIN","MAIN","HEDGE")</f>
        <v>MAIN</v>
      </c>
      <c r="AK3766" t="str" cm="1">
        <f t="array" ref="AK3766">_xlfn._xlws.FILTER(Table4[Column1],ISNUMBER(SEARCH(Table4[Column1],MIS[[#This Row],[OrderUniqueIdentifier]])),"")</f>
        <v>NOTREND</v>
      </c>
    </row>
    <row r="3767" spans="1:37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>
        <f>_xlfn.XLOOKUP(MIS[[#This Row],[TRADING SYMBOL]],[1]Sheet1!$D:$D,[1]Sheet1!$C:$C)</f>
        <v>187</v>
      </c>
      <c r="AE3767">
        <f>MIS[[#This Row],[OrderAverageTradedPrice]]*MIS[[#This Row],[OrderQuantity]]</f>
        <v>39431.25</v>
      </c>
      <c r="AF3767">
        <f>MIS[[#This Row],[LTP]]*MIS[[#This Row],[OrderQuantity]]</f>
        <v>42075</v>
      </c>
      <c r="AG3767">
        <f>IF(MIS[[#This Row],[OrderSide]]="SELL",MIS[[#This Row],[VALUE]]-MIS[[#This Row],[LIVE_VALUE]],MIS[[#This Row],[LIVE_VALUE]]-MIS[[#This Row],[VALUE]])</f>
        <v>-2643.75</v>
      </c>
      <c r="AH3767" t="str" cm="1">
        <f t="array" ref="AH3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7" t="str">
        <f>MIS[[#This Row],[TRADING SYMBOL]]</f>
        <v>NIFTY2552225050PE</v>
      </c>
      <c r="AJ3767" t="str">
        <f>IF(RIGHT(MIS[[#This Row],[Main/Hedge]],4)="MAIN","MAIN","HEDGE")</f>
        <v>MAIN</v>
      </c>
      <c r="AK3767" t="str" cm="1">
        <f t="array" ref="AK3767">_xlfn._xlws.FILTER(Table4[Column1],ISNUMBER(SEARCH(Table4[Column1],MIS[[#This Row],[OrderUniqueIdentifier]])),"")</f>
        <v>NOTREND</v>
      </c>
    </row>
    <row r="3768" spans="1:37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>
        <f>_xlfn.XLOOKUP(MIS[[#This Row],[TRADING SYMBOL]],[1]Sheet1!$D:$D,[1]Sheet1!$C:$C)</f>
        <v>187</v>
      </c>
      <c r="AE3768">
        <f>MIS[[#This Row],[OrderAverageTradedPrice]]*MIS[[#This Row],[OrderQuantity]]</f>
        <v>13158.75</v>
      </c>
      <c r="AF3768">
        <f>MIS[[#This Row],[LTP]]*MIS[[#This Row],[OrderQuantity]]</f>
        <v>14025</v>
      </c>
      <c r="AG3768">
        <f>IF(MIS[[#This Row],[OrderSide]]="SELL",MIS[[#This Row],[VALUE]]-MIS[[#This Row],[LIVE_VALUE]],MIS[[#This Row],[LIVE_VALUE]]-MIS[[#This Row],[VALUE]])</f>
        <v>-866.25</v>
      </c>
      <c r="AH3768" t="str" cm="1">
        <f t="array" ref="AH37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8" t="str">
        <f>MIS[[#This Row],[TRADING SYMBOL]]</f>
        <v>NIFTY2552225050PE</v>
      </c>
      <c r="AJ3768" t="str">
        <f>IF(RIGHT(MIS[[#This Row],[Main/Hedge]],4)="MAIN","MAIN","HEDGE")</f>
        <v>MAIN</v>
      </c>
      <c r="AK3768" t="str" cm="1">
        <f t="array" ref="AK3768">_xlfn._xlws.FILTER(Table4[Column1],ISNUMBER(SEARCH(Table4[Column1],MIS[[#This Row],[OrderUniqueIdentifier]])),"")</f>
        <v>NOTREND</v>
      </c>
    </row>
    <row r="3769" spans="1:37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>
        <f>_xlfn.XLOOKUP(MIS[[#This Row],[TRADING SYMBOL]],[1]Sheet1!$D:$D,[1]Sheet1!$C:$C)</f>
        <v>187</v>
      </c>
      <c r="AE3769">
        <f>MIS[[#This Row],[OrderAverageTradedPrice]]*MIS[[#This Row],[OrderQuantity]]</f>
        <v>52620</v>
      </c>
      <c r="AF3769">
        <f>MIS[[#This Row],[LTP]]*MIS[[#This Row],[OrderQuantity]]</f>
        <v>56100</v>
      </c>
      <c r="AG3769">
        <f>IF(MIS[[#This Row],[OrderSide]]="SELL",MIS[[#This Row],[VALUE]]-MIS[[#This Row],[LIVE_VALUE]],MIS[[#This Row],[LIVE_VALUE]]-MIS[[#This Row],[VALUE]])</f>
        <v>-3480</v>
      </c>
      <c r="AH3769" t="str" cm="1">
        <f t="array" ref="AH3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9" t="str">
        <f>MIS[[#This Row],[TRADING SYMBOL]]</f>
        <v>NIFTY2552225050PE</v>
      </c>
      <c r="AJ3769" t="str">
        <f>IF(RIGHT(MIS[[#This Row],[Main/Hedge]],4)="MAIN","MAIN","HEDGE")</f>
        <v>MAIN</v>
      </c>
      <c r="AK3769" t="str" cm="1">
        <f t="array" ref="AK3769">_xlfn._xlws.FILTER(Table4[Column1],ISNUMBER(SEARCH(Table4[Column1],MIS[[#This Row],[OrderUniqueIdentifier]])),"")</f>
        <v>NOTREND</v>
      </c>
    </row>
    <row r="3770" spans="1:37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>
        <f>_xlfn.XLOOKUP(MIS[[#This Row],[TRADING SYMBOL]],[1]Sheet1!$D:$D,[1]Sheet1!$C:$C)</f>
        <v>168.75</v>
      </c>
      <c r="AE3770">
        <f>MIS[[#This Row],[OrderAverageTradedPrice]]*MIS[[#This Row],[OrderQuantity]]</f>
        <v>15476.25</v>
      </c>
      <c r="AF3770">
        <f>MIS[[#This Row],[LTP]]*MIS[[#This Row],[OrderQuantity]]</f>
        <v>12656.25</v>
      </c>
      <c r="AG3770">
        <f>IF(MIS[[#This Row],[OrderSide]]="SELL",MIS[[#This Row],[VALUE]]-MIS[[#This Row],[LIVE_VALUE]],MIS[[#This Row],[LIVE_VALUE]]-MIS[[#This Row],[VALUE]])</f>
        <v>2820</v>
      </c>
      <c r="AH3770" t="str" cm="1">
        <f t="array" ref="AH37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0" t="str">
        <f>MIS[[#This Row],[TRADING SYMBOL]]</f>
        <v>NIFTY2552225050CE</v>
      </c>
      <c r="AJ3770" t="str">
        <f>IF(RIGHT(MIS[[#This Row],[Main/Hedge]],4)="MAIN","MAIN","HEDGE")</f>
        <v>MAIN</v>
      </c>
      <c r="AK3770" t="str" cm="1">
        <f t="array" ref="AK3770">_xlfn._xlws.FILTER(Table4[Column1],ISNUMBER(SEARCH(Table4[Column1],MIS[[#This Row],[OrderUniqueIdentifier]])),"")</f>
        <v>NOTREND</v>
      </c>
    </row>
    <row r="3771" spans="1:37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>
        <f>_xlfn.XLOOKUP(MIS[[#This Row],[TRADING SYMBOL]],[1]Sheet1!$D:$D,[1]Sheet1!$C:$C)</f>
        <v>187</v>
      </c>
      <c r="AE3771">
        <f>MIS[[#This Row],[OrderAverageTradedPrice]]*MIS[[#This Row],[OrderQuantity]]</f>
        <v>13128.75</v>
      </c>
      <c r="AF3771">
        <f>MIS[[#This Row],[LTP]]*MIS[[#This Row],[OrderQuantity]]</f>
        <v>14025</v>
      </c>
      <c r="AG3771">
        <f>IF(MIS[[#This Row],[OrderSide]]="SELL",MIS[[#This Row],[VALUE]]-MIS[[#This Row],[LIVE_VALUE]],MIS[[#This Row],[LIVE_VALUE]]-MIS[[#This Row],[VALUE]])</f>
        <v>-896.25</v>
      </c>
      <c r="AH3771" t="str" cm="1">
        <f t="array" ref="AH3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1" t="str">
        <f>MIS[[#This Row],[TRADING SYMBOL]]</f>
        <v>NIFTY2552225050PE</v>
      </c>
      <c r="AJ3771" t="str">
        <f>IF(RIGHT(MIS[[#This Row],[Main/Hedge]],4)="MAIN","MAIN","HEDGE")</f>
        <v>MAIN</v>
      </c>
      <c r="AK3771" t="str" cm="1">
        <f t="array" ref="AK3771">_xlfn._xlws.FILTER(Table4[Column1],ISNUMBER(SEARCH(Table4[Column1],MIS[[#This Row],[OrderUniqueIdentifier]])),"")</f>
        <v>NOTREND</v>
      </c>
    </row>
    <row r="3772" spans="1:37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>
        <f>_xlfn.XLOOKUP(MIS[[#This Row],[TRADING SYMBOL]],[1]Sheet1!$D:$D,[1]Sheet1!$C:$C)</f>
        <v>187</v>
      </c>
      <c r="AE3772">
        <f>MIS[[#This Row],[OrderAverageTradedPrice]]*MIS[[#This Row],[OrderQuantity]]</f>
        <v>13140</v>
      </c>
      <c r="AF3772">
        <f>MIS[[#This Row],[LTP]]*MIS[[#This Row],[OrderQuantity]]</f>
        <v>14025</v>
      </c>
      <c r="AG3772">
        <f>IF(MIS[[#This Row],[OrderSide]]="SELL",MIS[[#This Row],[VALUE]]-MIS[[#This Row],[LIVE_VALUE]],MIS[[#This Row],[LIVE_VALUE]]-MIS[[#This Row],[VALUE]])</f>
        <v>-885</v>
      </c>
      <c r="AH3772" t="str" cm="1">
        <f t="array" ref="AH3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2" t="str">
        <f>MIS[[#This Row],[TRADING SYMBOL]]</f>
        <v>NIFTY2552225050PE</v>
      </c>
      <c r="AJ3772" t="str">
        <f>IF(RIGHT(MIS[[#This Row],[Main/Hedge]],4)="MAIN","MAIN","HEDGE")</f>
        <v>MAIN</v>
      </c>
      <c r="AK3772" t="str" cm="1">
        <f t="array" ref="AK3772">_xlfn._xlws.FILTER(Table4[Column1],ISNUMBER(SEARCH(Table4[Column1],MIS[[#This Row],[OrderUniqueIdentifier]])),"")</f>
        <v>NOTREND</v>
      </c>
    </row>
    <row r="3773" spans="1:37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>
        <f>_xlfn.XLOOKUP(MIS[[#This Row],[TRADING SYMBOL]],[1]Sheet1!$D:$D,[1]Sheet1!$C:$C)</f>
        <v>168.75</v>
      </c>
      <c r="AE3773">
        <f>MIS[[#This Row],[OrderAverageTradedPrice]]*MIS[[#This Row],[OrderQuantity]]</f>
        <v>15423.75</v>
      </c>
      <c r="AF3773">
        <f>MIS[[#This Row],[LTP]]*MIS[[#This Row],[OrderQuantity]]</f>
        <v>12656.25</v>
      </c>
      <c r="AG3773">
        <f>IF(MIS[[#This Row],[OrderSide]]="SELL",MIS[[#This Row],[VALUE]]-MIS[[#This Row],[LIVE_VALUE]],MIS[[#This Row],[LIVE_VALUE]]-MIS[[#This Row],[VALUE]])</f>
        <v>2767.5</v>
      </c>
      <c r="AH3773" t="str" cm="1">
        <f t="array" ref="AH3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3" t="str">
        <f>MIS[[#This Row],[TRADING SYMBOL]]</f>
        <v>NIFTY2552225050CE</v>
      </c>
      <c r="AJ3773" t="str">
        <f>IF(RIGHT(MIS[[#This Row],[Main/Hedge]],4)="MAIN","MAIN","HEDGE")</f>
        <v>MAIN</v>
      </c>
      <c r="AK3773" t="str" cm="1">
        <f t="array" ref="AK3773">_xlfn._xlws.FILTER(Table4[Column1],ISNUMBER(SEARCH(Table4[Column1],MIS[[#This Row],[OrderUniqueIdentifier]])),"")</f>
        <v>NOTREND</v>
      </c>
    </row>
    <row r="3774" spans="1:37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>
        <f>_xlfn.XLOOKUP(MIS[[#This Row],[TRADING SYMBOL]],[1]Sheet1!$D:$D,[1]Sheet1!$C:$C)</f>
        <v>168.75</v>
      </c>
      <c r="AE3774">
        <f>MIS[[#This Row],[OrderAverageTradedPrice]]*MIS[[#This Row],[OrderQuantity]]</f>
        <v>15476.25</v>
      </c>
      <c r="AF3774">
        <f>MIS[[#This Row],[LTP]]*MIS[[#This Row],[OrderQuantity]]</f>
        <v>12656.25</v>
      </c>
      <c r="AG3774">
        <f>IF(MIS[[#This Row],[OrderSide]]="SELL",MIS[[#This Row],[VALUE]]-MIS[[#This Row],[LIVE_VALUE]],MIS[[#This Row],[LIVE_VALUE]]-MIS[[#This Row],[VALUE]])</f>
        <v>2820</v>
      </c>
      <c r="AH3774" t="str" cm="1">
        <f t="array" ref="AH3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4" t="str">
        <f>MIS[[#This Row],[TRADING SYMBOL]]</f>
        <v>NIFTY2552225050CE</v>
      </c>
      <c r="AJ3774" t="str">
        <f>IF(RIGHT(MIS[[#This Row],[Main/Hedge]],4)="MAIN","MAIN","HEDGE")</f>
        <v>MAIN</v>
      </c>
      <c r="AK3774" t="str" cm="1">
        <f t="array" ref="AK3774">_xlfn._xlws.FILTER(Table4[Column1],ISNUMBER(SEARCH(Table4[Column1],MIS[[#This Row],[OrderUniqueIdentifier]])),"")</f>
        <v>NOTREND</v>
      </c>
    </row>
    <row r="3775" spans="1:37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>
        <f>_xlfn.XLOOKUP(MIS[[#This Row],[TRADING SYMBOL]],[1]Sheet1!$D:$D,[1]Sheet1!$C:$C)</f>
        <v>187</v>
      </c>
      <c r="AE3775">
        <f>MIS[[#This Row],[OrderAverageTradedPrice]]*MIS[[#This Row],[OrderQuantity]]</f>
        <v>13128.75</v>
      </c>
      <c r="AF3775">
        <f>MIS[[#This Row],[LTP]]*MIS[[#This Row],[OrderQuantity]]</f>
        <v>14025</v>
      </c>
      <c r="AG3775">
        <f>IF(MIS[[#This Row],[OrderSide]]="SELL",MIS[[#This Row],[VALUE]]-MIS[[#This Row],[LIVE_VALUE]],MIS[[#This Row],[LIVE_VALUE]]-MIS[[#This Row],[VALUE]])</f>
        <v>-896.25</v>
      </c>
      <c r="AH3775" t="str" cm="1">
        <f t="array" ref="AH3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5" t="str">
        <f>MIS[[#This Row],[TRADING SYMBOL]]</f>
        <v>NIFTY2552225050PE</v>
      </c>
      <c r="AJ3775" t="str">
        <f>IF(RIGHT(MIS[[#This Row],[Main/Hedge]],4)="MAIN","MAIN","HEDGE")</f>
        <v>MAIN</v>
      </c>
      <c r="AK3775" t="str" cm="1">
        <f t="array" ref="AK3775">_xlfn._xlws.FILTER(Table4[Column1],ISNUMBER(SEARCH(Table4[Column1],MIS[[#This Row],[OrderUniqueIdentifier]])),"")</f>
        <v>NOTREND</v>
      </c>
    </row>
    <row r="3776" spans="1:37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>
        <f>_xlfn.XLOOKUP(MIS[[#This Row],[TRADING SYMBOL]],[1]Sheet1!$D:$D,[1]Sheet1!$C:$C)</f>
        <v>168.75</v>
      </c>
      <c r="AE3776">
        <f>MIS[[#This Row],[OrderAverageTradedPrice]]*MIS[[#This Row],[OrderQuantity]]</f>
        <v>46293.75</v>
      </c>
      <c r="AF3776">
        <f>MIS[[#This Row],[LTP]]*MIS[[#This Row],[OrderQuantity]]</f>
        <v>37968.75</v>
      </c>
      <c r="AG3776">
        <f>IF(MIS[[#This Row],[OrderSide]]="SELL",MIS[[#This Row],[VALUE]]-MIS[[#This Row],[LIVE_VALUE]],MIS[[#This Row],[LIVE_VALUE]]-MIS[[#This Row],[VALUE]])</f>
        <v>8325</v>
      </c>
      <c r="AH3776" t="str" cm="1">
        <f t="array" ref="AH3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6" t="str">
        <f>MIS[[#This Row],[TRADING SYMBOL]]</f>
        <v>NIFTY2552225050CE</v>
      </c>
      <c r="AJ3776" t="str">
        <f>IF(RIGHT(MIS[[#This Row],[Main/Hedge]],4)="MAIN","MAIN","HEDGE")</f>
        <v>MAIN</v>
      </c>
      <c r="AK3776" t="str" cm="1">
        <f t="array" ref="AK3776">_xlfn._xlws.FILTER(Table4[Column1],ISNUMBER(SEARCH(Table4[Column1],MIS[[#This Row],[OrderUniqueIdentifier]])),"")</f>
        <v>NOTREND</v>
      </c>
    </row>
    <row r="3777" spans="1:37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>
        <f>_xlfn.XLOOKUP(MIS[[#This Row],[TRADING SYMBOL]],[1]Sheet1!$D:$D,[1]Sheet1!$C:$C)</f>
        <v>187</v>
      </c>
      <c r="AE3777">
        <f>MIS[[#This Row],[OrderAverageTradedPrice]]*MIS[[#This Row],[OrderQuantity]]</f>
        <v>39465</v>
      </c>
      <c r="AF3777">
        <f>MIS[[#This Row],[LTP]]*MIS[[#This Row],[OrderQuantity]]</f>
        <v>42075</v>
      </c>
      <c r="AG3777">
        <f>IF(MIS[[#This Row],[OrderSide]]="SELL",MIS[[#This Row],[VALUE]]-MIS[[#This Row],[LIVE_VALUE]],MIS[[#This Row],[LIVE_VALUE]]-MIS[[#This Row],[VALUE]])</f>
        <v>-2610</v>
      </c>
      <c r="AH3777" t="str" cm="1">
        <f t="array" ref="AH3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7" t="str">
        <f>MIS[[#This Row],[TRADING SYMBOL]]</f>
        <v>NIFTY2552225050PE</v>
      </c>
      <c r="AJ3777" t="str">
        <f>IF(RIGHT(MIS[[#This Row],[Main/Hedge]],4)="MAIN","MAIN","HEDGE")</f>
        <v>MAIN</v>
      </c>
      <c r="AK3777" t="str" cm="1">
        <f t="array" ref="AK3777">_xlfn._xlws.FILTER(Table4[Column1],ISNUMBER(SEARCH(Table4[Column1],MIS[[#This Row],[OrderUniqueIdentifier]])),"")</f>
        <v>NOTREND</v>
      </c>
    </row>
    <row r="3778" spans="1:37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>
        <f>_xlfn.XLOOKUP(MIS[[#This Row],[TRADING SYMBOL]],[1]Sheet1!$D:$D,[1]Sheet1!$C:$C)</f>
        <v>168.75</v>
      </c>
      <c r="AE3778">
        <f>MIS[[#This Row],[OrderAverageTradedPrice]]*MIS[[#This Row],[OrderQuantity]]</f>
        <v>15420</v>
      </c>
      <c r="AF3778">
        <f>MIS[[#This Row],[LTP]]*MIS[[#This Row],[OrderQuantity]]</f>
        <v>12656.25</v>
      </c>
      <c r="AG3778">
        <f>IF(MIS[[#This Row],[OrderSide]]="SELL",MIS[[#This Row],[VALUE]]-MIS[[#This Row],[LIVE_VALUE]],MIS[[#This Row],[LIVE_VALUE]]-MIS[[#This Row],[VALUE]])</f>
        <v>2763.75</v>
      </c>
      <c r="AH3778" t="str" cm="1">
        <f t="array" ref="AH3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8" t="str">
        <f>MIS[[#This Row],[TRADING SYMBOL]]</f>
        <v>NIFTY2552225050CE</v>
      </c>
      <c r="AJ3778" t="str">
        <f>IF(RIGHT(MIS[[#This Row],[Main/Hedge]],4)="MAIN","MAIN","HEDGE")</f>
        <v>MAIN</v>
      </c>
      <c r="AK3778" t="str" cm="1">
        <f t="array" ref="AK3778">_xlfn._xlws.FILTER(Table4[Column1],ISNUMBER(SEARCH(Table4[Column1],MIS[[#This Row],[OrderUniqueIdentifier]])),"")</f>
        <v>NOTREND</v>
      </c>
    </row>
    <row r="3779" spans="1:37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>
        <f>_xlfn.XLOOKUP(MIS[[#This Row],[TRADING SYMBOL]],[1]Sheet1!$D:$D,[1]Sheet1!$C:$C)</f>
        <v>187</v>
      </c>
      <c r="AE3779">
        <f>MIS[[#This Row],[OrderAverageTradedPrice]]*MIS[[#This Row],[OrderQuantity]]</f>
        <v>13102.5</v>
      </c>
      <c r="AF3779">
        <f>MIS[[#This Row],[LTP]]*MIS[[#This Row],[OrderQuantity]]</f>
        <v>14025</v>
      </c>
      <c r="AG3779">
        <f>IF(MIS[[#This Row],[OrderSide]]="SELL",MIS[[#This Row],[VALUE]]-MIS[[#This Row],[LIVE_VALUE]],MIS[[#This Row],[LIVE_VALUE]]-MIS[[#This Row],[VALUE]])</f>
        <v>-922.5</v>
      </c>
      <c r="AH3779" t="str" cm="1">
        <f t="array" ref="AH37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9" t="str">
        <f>MIS[[#This Row],[TRADING SYMBOL]]</f>
        <v>NIFTY2552225050PE</v>
      </c>
      <c r="AJ3779" t="str">
        <f>IF(RIGHT(MIS[[#This Row],[Main/Hedge]],4)="MAIN","MAIN","HEDGE")</f>
        <v>MAIN</v>
      </c>
      <c r="AK3779" t="str" cm="1">
        <f t="array" ref="AK3779">_xlfn._xlws.FILTER(Table4[Column1],ISNUMBER(SEARCH(Table4[Column1],MIS[[#This Row],[OrderUniqueIdentifier]])),"")</f>
        <v>NOTREND</v>
      </c>
    </row>
    <row r="3780" spans="1:37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>
        <f>_xlfn.XLOOKUP(MIS[[#This Row],[TRADING SYMBOL]],[1]Sheet1!$D:$D,[1]Sheet1!$C:$C)</f>
        <v>168.75</v>
      </c>
      <c r="AE3780">
        <f>MIS[[#This Row],[OrderAverageTradedPrice]]*MIS[[#This Row],[OrderQuantity]]</f>
        <v>30937.5</v>
      </c>
      <c r="AF3780">
        <f>MIS[[#This Row],[LTP]]*MIS[[#This Row],[OrderQuantity]]</f>
        <v>25312.5</v>
      </c>
      <c r="AG3780">
        <f>IF(MIS[[#This Row],[OrderSide]]="SELL",MIS[[#This Row],[VALUE]]-MIS[[#This Row],[LIVE_VALUE]],MIS[[#This Row],[LIVE_VALUE]]-MIS[[#This Row],[VALUE]])</f>
        <v>5625</v>
      </c>
      <c r="AH3780" t="str" cm="1">
        <f t="array" ref="AH3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0" t="str">
        <f>MIS[[#This Row],[TRADING SYMBOL]]</f>
        <v>NIFTY2552225050CE</v>
      </c>
      <c r="AJ3780" t="str">
        <f>IF(RIGHT(MIS[[#This Row],[Main/Hedge]],4)="MAIN","MAIN","HEDGE")</f>
        <v>MAIN</v>
      </c>
      <c r="AK3780" t="str" cm="1">
        <f t="array" ref="AK3780">_xlfn._xlws.FILTER(Table4[Column1],ISNUMBER(SEARCH(Table4[Column1],MIS[[#This Row],[OrderUniqueIdentifier]])),"")</f>
        <v>NOTREND</v>
      </c>
    </row>
    <row r="3781" spans="1:37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>
        <f>_xlfn.XLOOKUP(MIS[[#This Row],[TRADING SYMBOL]],[1]Sheet1!$D:$D,[1]Sheet1!$C:$C)</f>
        <v>187</v>
      </c>
      <c r="AE3781">
        <f>MIS[[#This Row],[OrderAverageTradedPrice]]*MIS[[#This Row],[OrderQuantity]]</f>
        <v>26250</v>
      </c>
      <c r="AF3781">
        <f>MIS[[#This Row],[LTP]]*MIS[[#This Row],[OrderQuantity]]</f>
        <v>28050</v>
      </c>
      <c r="AG3781">
        <f>IF(MIS[[#This Row],[OrderSide]]="SELL",MIS[[#This Row],[VALUE]]-MIS[[#This Row],[LIVE_VALUE]],MIS[[#This Row],[LIVE_VALUE]]-MIS[[#This Row],[VALUE]])</f>
        <v>-1800</v>
      </c>
      <c r="AH3781" t="str" cm="1">
        <f t="array" ref="AH3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1" t="str">
        <f>MIS[[#This Row],[TRADING SYMBOL]]</f>
        <v>NIFTY2552225050PE</v>
      </c>
      <c r="AJ3781" t="str">
        <f>IF(RIGHT(MIS[[#This Row],[Main/Hedge]],4)="MAIN","MAIN","HEDGE")</f>
        <v>MAIN</v>
      </c>
      <c r="AK3781" t="str" cm="1">
        <f t="array" ref="AK3781">_xlfn._xlws.FILTER(Table4[Column1],ISNUMBER(SEARCH(Table4[Column1],MIS[[#This Row],[OrderUniqueIdentifier]])),"")</f>
        <v>NOTREND</v>
      </c>
    </row>
    <row r="3782" spans="1:37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>
        <f>_xlfn.XLOOKUP(MIS[[#This Row],[TRADING SYMBOL]],[1]Sheet1!$D:$D,[1]Sheet1!$C:$C)</f>
        <v>187</v>
      </c>
      <c r="AE3782">
        <f>MIS[[#This Row],[OrderAverageTradedPrice]]*MIS[[#This Row],[OrderQuantity]]</f>
        <v>26317.5</v>
      </c>
      <c r="AF3782">
        <f>MIS[[#This Row],[LTP]]*MIS[[#This Row],[OrderQuantity]]</f>
        <v>28050</v>
      </c>
      <c r="AG3782">
        <f>IF(MIS[[#This Row],[OrderSide]]="SELL",MIS[[#This Row],[VALUE]]-MIS[[#This Row],[LIVE_VALUE]],MIS[[#This Row],[LIVE_VALUE]]-MIS[[#This Row],[VALUE]])</f>
        <v>-1732.5</v>
      </c>
      <c r="AH3782" t="str" cm="1">
        <f t="array" ref="AH3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2" t="str">
        <f>MIS[[#This Row],[TRADING SYMBOL]]</f>
        <v>NIFTY2552225050PE</v>
      </c>
      <c r="AJ3782" t="str">
        <f>IF(RIGHT(MIS[[#This Row],[Main/Hedge]],4)="MAIN","MAIN","HEDGE")</f>
        <v>MAIN</v>
      </c>
      <c r="AK3782" t="str" cm="1">
        <f t="array" ref="AK3782">_xlfn._xlws.FILTER(Table4[Column1],ISNUMBER(SEARCH(Table4[Column1],MIS[[#This Row],[OrderUniqueIdentifier]])),"")</f>
        <v>NOTREND</v>
      </c>
    </row>
    <row r="3783" spans="1:37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>
        <f>_xlfn.XLOOKUP(MIS[[#This Row],[TRADING SYMBOL]],[1]Sheet1!$D:$D,[1]Sheet1!$C:$C)</f>
        <v>187</v>
      </c>
      <c r="AE3783">
        <f>MIS[[#This Row],[OrderAverageTradedPrice]]*MIS[[#This Row],[OrderQuantity]]</f>
        <v>13147.5</v>
      </c>
      <c r="AF3783">
        <f>MIS[[#This Row],[LTP]]*MIS[[#This Row],[OrderQuantity]]</f>
        <v>14025</v>
      </c>
      <c r="AG3783">
        <f>IF(MIS[[#This Row],[OrderSide]]="SELL",MIS[[#This Row],[VALUE]]-MIS[[#This Row],[LIVE_VALUE]],MIS[[#This Row],[LIVE_VALUE]]-MIS[[#This Row],[VALUE]])</f>
        <v>-877.5</v>
      </c>
      <c r="AH3783" t="str" cm="1">
        <f t="array" ref="AH3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3" t="str">
        <f>MIS[[#This Row],[TRADING SYMBOL]]</f>
        <v>NIFTY2552225050PE</v>
      </c>
      <c r="AJ3783" t="str">
        <f>IF(RIGHT(MIS[[#This Row],[Main/Hedge]],4)="MAIN","MAIN","HEDGE")</f>
        <v>MAIN</v>
      </c>
      <c r="AK3783" t="str" cm="1">
        <f t="array" ref="AK3783">_xlfn._xlws.FILTER(Table4[Column1],ISNUMBER(SEARCH(Table4[Column1],MIS[[#This Row],[OrderUniqueIdentifier]])),"")</f>
        <v>NOTREND</v>
      </c>
    </row>
    <row r="3784" spans="1:37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>
        <f>_xlfn.XLOOKUP(MIS[[#This Row],[TRADING SYMBOL]],[1]Sheet1!$D:$D,[1]Sheet1!$C:$C)</f>
        <v>187</v>
      </c>
      <c r="AE3784">
        <f>MIS[[#This Row],[OrderAverageTradedPrice]]*MIS[[#This Row],[OrderQuantity]]</f>
        <v>13102.5</v>
      </c>
      <c r="AF3784">
        <f>MIS[[#This Row],[LTP]]*MIS[[#This Row],[OrderQuantity]]</f>
        <v>14025</v>
      </c>
      <c r="AG3784">
        <f>IF(MIS[[#This Row],[OrderSide]]="SELL",MIS[[#This Row],[VALUE]]-MIS[[#This Row],[LIVE_VALUE]],MIS[[#This Row],[LIVE_VALUE]]-MIS[[#This Row],[VALUE]])</f>
        <v>-922.5</v>
      </c>
      <c r="AH3784" t="str" cm="1">
        <f t="array" ref="AH3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4" t="str">
        <f>MIS[[#This Row],[TRADING SYMBOL]]</f>
        <v>NIFTY2552225050PE</v>
      </c>
      <c r="AJ3784" t="str">
        <f>IF(RIGHT(MIS[[#This Row],[Main/Hedge]],4)="MAIN","MAIN","HEDGE")</f>
        <v>MAIN</v>
      </c>
      <c r="AK3784" t="str" cm="1">
        <f t="array" ref="AK3784">_xlfn._xlws.FILTER(Table4[Column1],ISNUMBER(SEARCH(Table4[Column1],MIS[[#This Row],[OrderUniqueIdentifier]])),"")</f>
        <v>NOTREND</v>
      </c>
    </row>
    <row r="3785" spans="1:37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>
        <f>_xlfn.XLOOKUP(MIS[[#This Row],[TRADING SYMBOL]],[1]Sheet1!$D:$D,[1]Sheet1!$C:$C)</f>
        <v>168.75</v>
      </c>
      <c r="AE3785">
        <f>MIS[[#This Row],[OrderAverageTradedPrice]]*MIS[[#This Row],[OrderQuantity]]</f>
        <v>15476.25</v>
      </c>
      <c r="AF3785">
        <f>MIS[[#This Row],[LTP]]*MIS[[#This Row],[OrderQuantity]]</f>
        <v>12656.25</v>
      </c>
      <c r="AG3785">
        <f>IF(MIS[[#This Row],[OrderSide]]="SELL",MIS[[#This Row],[VALUE]]-MIS[[#This Row],[LIVE_VALUE]],MIS[[#This Row],[LIVE_VALUE]]-MIS[[#This Row],[VALUE]])</f>
        <v>2820</v>
      </c>
      <c r="AH3785" t="str" cm="1">
        <f t="array" ref="AH3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5" t="str">
        <f>MIS[[#This Row],[TRADING SYMBOL]]</f>
        <v>NIFTY2552225050CE</v>
      </c>
      <c r="AJ3785" t="str">
        <f>IF(RIGHT(MIS[[#This Row],[Main/Hedge]],4)="MAIN","MAIN","HEDGE")</f>
        <v>MAIN</v>
      </c>
      <c r="AK3785" t="str" cm="1">
        <f t="array" ref="AK3785">_xlfn._xlws.FILTER(Table4[Column1],ISNUMBER(SEARCH(Table4[Column1],MIS[[#This Row],[OrderUniqueIdentifier]])),"")</f>
        <v>NOTREND</v>
      </c>
    </row>
    <row r="3786" spans="1:37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>
        <f>_xlfn.XLOOKUP(MIS[[#This Row],[TRADING SYMBOL]],[1]Sheet1!$D:$D,[1]Sheet1!$C:$C)</f>
        <v>187</v>
      </c>
      <c r="AE3786">
        <f>MIS[[#This Row],[OrderAverageTradedPrice]]*MIS[[#This Row],[OrderQuantity]]</f>
        <v>13147.5</v>
      </c>
      <c r="AF3786">
        <f>MIS[[#This Row],[LTP]]*MIS[[#This Row],[OrderQuantity]]</f>
        <v>14025</v>
      </c>
      <c r="AG3786">
        <f>IF(MIS[[#This Row],[OrderSide]]="SELL",MIS[[#This Row],[VALUE]]-MIS[[#This Row],[LIVE_VALUE]],MIS[[#This Row],[LIVE_VALUE]]-MIS[[#This Row],[VALUE]])</f>
        <v>-877.5</v>
      </c>
      <c r="AH3786" t="str" cm="1">
        <f t="array" ref="AH3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6" t="str">
        <f>MIS[[#This Row],[TRADING SYMBOL]]</f>
        <v>NIFTY2552225050PE</v>
      </c>
      <c r="AJ3786" t="str">
        <f>IF(RIGHT(MIS[[#This Row],[Main/Hedge]],4)="MAIN","MAIN","HEDGE")</f>
        <v>MAIN</v>
      </c>
      <c r="AK3786" t="str" cm="1">
        <f t="array" ref="AK3786">_xlfn._xlws.FILTER(Table4[Column1],ISNUMBER(SEARCH(Table4[Column1],MIS[[#This Row],[OrderUniqueIdentifier]])),"")</f>
        <v>NOTREND</v>
      </c>
    </row>
    <row r="3787" spans="1:37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>
        <f>_xlfn.XLOOKUP(MIS[[#This Row],[TRADING SYMBOL]],[1]Sheet1!$D:$D,[1]Sheet1!$C:$C)</f>
        <v>168.75</v>
      </c>
      <c r="AE3787">
        <f>MIS[[#This Row],[OrderAverageTradedPrice]]*MIS[[#This Row],[OrderQuantity]]</f>
        <v>15408.75</v>
      </c>
      <c r="AF3787">
        <f>MIS[[#This Row],[LTP]]*MIS[[#This Row],[OrderQuantity]]</f>
        <v>12656.25</v>
      </c>
      <c r="AG3787">
        <f>IF(MIS[[#This Row],[OrderSide]]="SELL",MIS[[#This Row],[VALUE]]-MIS[[#This Row],[LIVE_VALUE]],MIS[[#This Row],[LIVE_VALUE]]-MIS[[#This Row],[VALUE]])</f>
        <v>2752.5</v>
      </c>
      <c r="AH3787" t="str" cm="1">
        <f t="array" ref="AH3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7" t="str">
        <f>MIS[[#This Row],[TRADING SYMBOL]]</f>
        <v>NIFTY2552225050CE</v>
      </c>
      <c r="AJ3787" t="str">
        <f>IF(RIGHT(MIS[[#This Row],[Main/Hedge]],4)="MAIN","MAIN","HEDGE")</f>
        <v>MAIN</v>
      </c>
      <c r="AK3787" t="str" cm="1">
        <f t="array" ref="AK3787">_xlfn._xlws.FILTER(Table4[Column1],ISNUMBER(SEARCH(Table4[Column1],MIS[[#This Row],[OrderUniqueIdentifier]])),"")</f>
        <v>NOTREND</v>
      </c>
    </row>
    <row r="3788" spans="1:37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>
        <f>_xlfn.XLOOKUP(MIS[[#This Row],[TRADING SYMBOL]],[1]Sheet1!$D:$D,[1]Sheet1!$C:$C)</f>
        <v>168.75</v>
      </c>
      <c r="AE3788">
        <f>MIS[[#This Row],[OrderAverageTradedPrice]]*MIS[[#This Row],[OrderQuantity]]</f>
        <v>15412.5</v>
      </c>
      <c r="AF3788">
        <f>MIS[[#This Row],[LTP]]*MIS[[#This Row],[OrderQuantity]]</f>
        <v>12656.25</v>
      </c>
      <c r="AG3788">
        <f>IF(MIS[[#This Row],[OrderSide]]="SELL",MIS[[#This Row],[VALUE]]-MIS[[#This Row],[LIVE_VALUE]],MIS[[#This Row],[LIVE_VALUE]]-MIS[[#This Row],[VALUE]])</f>
        <v>2756.25</v>
      </c>
      <c r="AH3788" t="str" cm="1">
        <f t="array" ref="AH3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8" t="str">
        <f>MIS[[#This Row],[TRADING SYMBOL]]</f>
        <v>NIFTY2552225050CE</v>
      </c>
      <c r="AJ3788" t="str">
        <f>IF(RIGHT(MIS[[#This Row],[Main/Hedge]],4)="MAIN","MAIN","HEDGE")</f>
        <v>MAIN</v>
      </c>
      <c r="AK3788" t="str" cm="1">
        <f t="array" ref="AK3788">_xlfn._xlws.FILTER(Table4[Column1],ISNUMBER(SEARCH(Table4[Column1],MIS[[#This Row],[OrderUniqueIdentifier]])),"")</f>
        <v>NOTREND</v>
      </c>
    </row>
    <row r="3789" spans="1:37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>
        <f>_xlfn.XLOOKUP(MIS[[#This Row],[TRADING SYMBOL]],[1]Sheet1!$D:$D,[1]Sheet1!$C:$C)</f>
        <v>187</v>
      </c>
      <c r="AE3789">
        <f>MIS[[#This Row],[OrderAverageTradedPrice]]*MIS[[#This Row],[OrderQuantity]]</f>
        <v>13143.75</v>
      </c>
      <c r="AF3789">
        <f>MIS[[#This Row],[LTP]]*MIS[[#This Row],[OrderQuantity]]</f>
        <v>14025</v>
      </c>
      <c r="AG3789">
        <f>IF(MIS[[#This Row],[OrderSide]]="SELL",MIS[[#This Row],[VALUE]]-MIS[[#This Row],[LIVE_VALUE]],MIS[[#This Row],[LIVE_VALUE]]-MIS[[#This Row],[VALUE]])</f>
        <v>-881.25</v>
      </c>
      <c r="AH3789" t="str" cm="1">
        <f t="array" ref="AH37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9" t="str">
        <f>MIS[[#This Row],[TRADING SYMBOL]]</f>
        <v>NIFTY2552225050PE</v>
      </c>
      <c r="AJ3789" t="str">
        <f>IF(RIGHT(MIS[[#This Row],[Main/Hedge]],4)="MAIN","MAIN","HEDGE")</f>
        <v>MAIN</v>
      </c>
      <c r="AK3789" t="str" cm="1">
        <f t="array" ref="AK3789">_xlfn._xlws.FILTER(Table4[Column1],ISNUMBER(SEARCH(Table4[Column1],MIS[[#This Row],[OrderUniqueIdentifier]])),"")</f>
        <v>NOTREND</v>
      </c>
    </row>
    <row r="3790" spans="1:37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>
        <f>_xlfn.XLOOKUP(MIS[[#This Row],[TRADING SYMBOL]],[1]Sheet1!$D:$D,[1]Sheet1!$C:$C)</f>
        <v>168.75</v>
      </c>
      <c r="AE3790">
        <f>MIS[[#This Row],[OrderAverageTradedPrice]]*MIS[[#This Row],[OrderQuantity]]</f>
        <v>46207.499999999847</v>
      </c>
      <c r="AF3790">
        <f>MIS[[#This Row],[LTP]]*MIS[[#This Row],[OrderQuantity]]</f>
        <v>37968.75</v>
      </c>
      <c r="AG3790">
        <f>IF(MIS[[#This Row],[OrderSide]]="SELL",MIS[[#This Row],[VALUE]]-MIS[[#This Row],[LIVE_VALUE]],MIS[[#This Row],[LIVE_VALUE]]-MIS[[#This Row],[VALUE]])</f>
        <v>8238.7499999998472</v>
      </c>
      <c r="AH3790" t="str" cm="1">
        <f t="array" ref="AH3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0" t="str">
        <f>MIS[[#This Row],[TRADING SYMBOL]]</f>
        <v>NIFTY2552225050CE</v>
      </c>
      <c r="AJ3790" t="str">
        <f>IF(RIGHT(MIS[[#This Row],[Main/Hedge]],4)="MAIN","MAIN","HEDGE")</f>
        <v>MAIN</v>
      </c>
      <c r="AK3790" t="str" cm="1">
        <f t="array" ref="AK3790">_xlfn._xlws.FILTER(Table4[Column1],ISNUMBER(SEARCH(Table4[Column1],MIS[[#This Row],[OrderUniqueIdentifier]])),"")</f>
        <v>NOTREND</v>
      </c>
    </row>
    <row r="3791" spans="1:37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>
        <f>_xlfn.XLOOKUP(MIS[[#This Row],[TRADING SYMBOL]],[1]Sheet1!$D:$D,[1]Sheet1!$C:$C)</f>
        <v>187</v>
      </c>
      <c r="AE3791">
        <f>MIS[[#This Row],[OrderAverageTradedPrice]]*MIS[[#This Row],[OrderQuantity]]</f>
        <v>13095</v>
      </c>
      <c r="AF3791">
        <f>MIS[[#This Row],[LTP]]*MIS[[#This Row],[OrderQuantity]]</f>
        <v>14025</v>
      </c>
      <c r="AG3791">
        <f>IF(MIS[[#This Row],[OrderSide]]="SELL",MIS[[#This Row],[VALUE]]-MIS[[#This Row],[LIVE_VALUE]],MIS[[#This Row],[LIVE_VALUE]]-MIS[[#This Row],[VALUE]])</f>
        <v>-930</v>
      </c>
      <c r="AH3791" t="str" cm="1">
        <f t="array" ref="AH3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1" t="str">
        <f>MIS[[#This Row],[TRADING SYMBOL]]</f>
        <v>NIFTY2552225050PE</v>
      </c>
      <c r="AJ3791" t="str">
        <f>IF(RIGHT(MIS[[#This Row],[Main/Hedge]],4)="MAIN","MAIN","HEDGE")</f>
        <v>MAIN</v>
      </c>
      <c r="AK3791" t="str" cm="1">
        <f t="array" ref="AK3791">_xlfn._xlws.FILTER(Table4[Column1],ISNUMBER(SEARCH(Table4[Column1],MIS[[#This Row],[OrderUniqueIdentifier]])),"")</f>
        <v>NOTREND</v>
      </c>
    </row>
    <row r="3792" spans="1:37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>
        <f>_xlfn.XLOOKUP(MIS[[#This Row],[TRADING SYMBOL]],[1]Sheet1!$D:$D,[1]Sheet1!$C:$C)</f>
        <v>168.75</v>
      </c>
      <c r="AE3792">
        <f>MIS[[#This Row],[OrderAverageTradedPrice]]*MIS[[#This Row],[OrderQuantity]]</f>
        <v>15397.5</v>
      </c>
      <c r="AF3792">
        <f>MIS[[#This Row],[LTP]]*MIS[[#This Row],[OrderQuantity]]</f>
        <v>12656.25</v>
      </c>
      <c r="AG3792">
        <f>IF(MIS[[#This Row],[OrderSide]]="SELL",MIS[[#This Row],[VALUE]]-MIS[[#This Row],[LIVE_VALUE]],MIS[[#This Row],[LIVE_VALUE]]-MIS[[#This Row],[VALUE]])</f>
        <v>2741.25</v>
      </c>
      <c r="AH3792" t="str" cm="1">
        <f t="array" ref="AH3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2" t="str">
        <f>MIS[[#This Row],[TRADING SYMBOL]]</f>
        <v>NIFTY2552225050CE</v>
      </c>
      <c r="AJ3792" t="str">
        <f>IF(RIGHT(MIS[[#This Row],[Main/Hedge]],4)="MAIN","MAIN","HEDGE")</f>
        <v>MAIN</v>
      </c>
      <c r="AK3792" t="str" cm="1">
        <f t="array" ref="AK3792">_xlfn._xlws.FILTER(Table4[Column1],ISNUMBER(SEARCH(Table4[Column1],MIS[[#This Row],[OrderUniqueIdentifier]])),"")</f>
        <v>NOTREND</v>
      </c>
    </row>
    <row r="3793" spans="1:37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>
        <f>_xlfn.XLOOKUP(MIS[[#This Row],[TRADING SYMBOL]],[1]Sheet1!$D:$D,[1]Sheet1!$C:$C)</f>
        <v>168.75</v>
      </c>
      <c r="AE3793">
        <f>MIS[[#This Row],[OrderAverageTradedPrice]]*MIS[[#This Row],[OrderQuantity]]</f>
        <v>46203.75</v>
      </c>
      <c r="AF3793">
        <f>MIS[[#This Row],[LTP]]*MIS[[#This Row],[OrderQuantity]]</f>
        <v>37968.75</v>
      </c>
      <c r="AG3793">
        <f>IF(MIS[[#This Row],[OrderSide]]="SELL",MIS[[#This Row],[VALUE]]-MIS[[#This Row],[LIVE_VALUE]],MIS[[#This Row],[LIVE_VALUE]]-MIS[[#This Row],[VALUE]])</f>
        <v>8235</v>
      </c>
      <c r="AH3793" t="str" cm="1">
        <f t="array" ref="AH3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3" t="str">
        <f>MIS[[#This Row],[TRADING SYMBOL]]</f>
        <v>NIFTY2552225050CE</v>
      </c>
      <c r="AJ3793" t="str">
        <f>IF(RIGHT(MIS[[#This Row],[Main/Hedge]],4)="MAIN","MAIN","HEDGE")</f>
        <v>MAIN</v>
      </c>
      <c r="AK3793" t="str" cm="1">
        <f t="array" ref="AK3793">_xlfn._xlws.FILTER(Table4[Column1],ISNUMBER(SEARCH(Table4[Column1],MIS[[#This Row],[OrderUniqueIdentifier]])),"")</f>
        <v>NOTREND</v>
      </c>
    </row>
    <row r="3794" spans="1:37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>
        <f>_xlfn.XLOOKUP(MIS[[#This Row],[TRADING SYMBOL]],[1]Sheet1!$D:$D,[1]Sheet1!$C:$C)</f>
        <v>187</v>
      </c>
      <c r="AE3794">
        <f>MIS[[#This Row],[OrderAverageTradedPrice]]*MIS[[#This Row],[OrderQuantity]]</f>
        <v>26332.5</v>
      </c>
      <c r="AF3794">
        <f>MIS[[#This Row],[LTP]]*MIS[[#This Row],[OrderQuantity]]</f>
        <v>28050</v>
      </c>
      <c r="AG3794">
        <f>IF(MIS[[#This Row],[OrderSide]]="SELL",MIS[[#This Row],[VALUE]]-MIS[[#This Row],[LIVE_VALUE]],MIS[[#This Row],[LIVE_VALUE]]-MIS[[#This Row],[VALUE]])</f>
        <v>-1717.5</v>
      </c>
      <c r="AH3794" t="str" cm="1">
        <f t="array" ref="AH3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4" t="str">
        <f>MIS[[#This Row],[TRADING SYMBOL]]</f>
        <v>NIFTY2552225050PE</v>
      </c>
      <c r="AJ3794" t="str">
        <f>IF(RIGHT(MIS[[#This Row],[Main/Hedge]],4)="MAIN","MAIN","HEDGE")</f>
        <v>MAIN</v>
      </c>
      <c r="AK3794" t="str" cm="1">
        <f t="array" ref="AK3794">_xlfn._xlws.FILTER(Table4[Column1],ISNUMBER(SEARCH(Table4[Column1],MIS[[#This Row],[OrderUniqueIdentifier]])),"")</f>
        <v>NOTREND</v>
      </c>
    </row>
    <row r="3795" spans="1:37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>
        <f>_xlfn.XLOOKUP(MIS[[#This Row],[TRADING SYMBOL]],[1]Sheet1!$D:$D,[1]Sheet1!$C:$C)</f>
        <v>168.75</v>
      </c>
      <c r="AE3795">
        <f>MIS[[#This Row],[OrderAverageTradedPrice]]*MIS[[#This Row],[OrderQuantity]]</f>
        <v>46263.749999999847</v>
      </c>
      <c r="AF3795">
        <f>MIS[[#This Row],[LTP]]*MIS[[#This Row],[OrderQuantity]]</f>
        <v>37968.75</v>
      </c>
      <c r="AG3795">
        <f>IF(MIS[[#This Row],[OrderSide]]="SELL",MIS[[#This Row],[VALUE]]-MIS[[#This Row],[LIVE_VALUE]],MIS[[#This Row],[LIVE_VALUE]]-MIS[[#This Row],[VALUE]])</f>
        <v>8294.9999999998472</v>
      </c>
      <c r="AH3795" t="str" cm="1">
        <f t="array" ref="AH3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5" t="str">
        <f>MIS[[#This Row],[TRADING SYMBOL]]</f>
        <v>NIFTY2552225050CE</v>
      </c>
      <c r="AJ3795" t="str">
        <f>IF(RIGHT(MIS[[#This Row],[Main/Hedge]],4)="MAIN","MAIN","HEDGE")</f>
        <v>MAIN</v>
      </c>
      <c r="AK3795" t="str" cm="1">
        <f t="array" ref="AK3795">_xlfn._xlws.FILTER(Table4[Column1],ISNUMBER(SEARCH(Table4[Column1],MIS[[#This Row],[OrderUniqueIdentifier]])),"")</f>
        <v>NOTREND</v>
      </c>
    </row>
    <row r="3796" spans="1:37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>
        <f>_xlfn.XLOOKUP(MIS[[#This Row],[TRADING SYMBOL]],[1]Sheet1!$D:$D,[1]Sheet1!$C:$C)</f>
        <v>187</v>
      </c>
      <c r="AE3796">
        <f>MIS[[#This Row],[OrderAverageTradedPrice]]*MIS[[#This Row],[OrderQuantity]]</f>
        <v>26280</v>
      </c>
      <c r="AF3796">
        <f>MIS[[#This Row],[LTP]]*MIS[[#This Row],[OrderQuantity]]</f>
        <v>28050</v>
      </c>
      <c r="AG3796">
        <f>IF(MIS[[#This Row],[OrderSide]]="SELL",MIS[[#This Row],[VALUE]]-MIS[[#This Row],[LIVE_VALUE]],MIS[[#This Row],[LIVE_VALUE]]-MIS[[#This Row],[VALUE]])</f>
        <v>-1770</v>
      </c>
      <c r="AH3796" t="str" cm="1">
        <f t="array" ref="AH3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6" t="str">
        <f>MIS[[#This Row],[TRADING SYMBOL]]</f>
        <v>NIFTY2552225050PE</v>
      </c>
      <c r="AJ3796" t="str">
        <f>IF(RIGHT(MIS[[#This Row],[Main/Hedge]],4)="MAIN","MAIN","HEDGE")</f>
        <v>MAIN</v>
      </c>
      <c r="AK3796" t="str" cm="1">
        <f t="array" ref="AK3796">_xlfn._xlws.FILTER(Table4[Column1],ISNUMBER(SEARCH(Table4[Column1],MIS[[#This Row],[OrderUniqueIdentifier]])),"")</f>
        <v>NOTREND</v>
      </c>
    </row>
    <row r="3797" spans="1:37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>
        <f>_xlfn.XLOOKUP(MIS[[#This Row],[TRADING SYMBOL]],[1]Sheet1!$D:$D,[1]Sheet1!$C:$C)</f>
        <v>168.75</v>
      </c>
      <c r="AE3797">
        <f>MIS[[#This Row],[OrderAverageTradedPrice]]*MIS[[#This Row],[OrderQuantity]]</f>
        <v>246641.25</v>
      </c>
      <c r="AF3797">
        <f>MIS[[#This Row],[LTP]]*MIS[[#This Row],[OrderQuantity]]</f>
        <v>202500</v>
      </c>
      <c r="AG3797">
        <f>IF(MIS[[#This Row],[OrderSide]]="SELL",MIS[[#This Row],[VALUE]]-MIS[[#This Row],[LIVE_VALUE]],MIS[[#This Row],[LIVE_VALUE]]-MIS[[#This Row],[VALUE]])</f>
        <v>44141.25</v>
      </c>
      <c r="AH3797" t="str" cm="1">
        <f t="array" ref="AH3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7" t="str">
        <f>MIS[[#This Row],[TRADING SYMBOL]]</f>
        <v>NIFTY2552225050CE</v>
      </c>
      <c r="AJ3797" t="str">
        <f>IF(RIGHT(MIS[[#This Row],[Main/Hedge]],4)="MAIN","MAIN","HEDGE")</f>
        <v>MAIN</v>
      </c>
      <c r="AK3797" t="str" cm="1">
        <f t="array" ref="AK3797">_xlfn._xlws.FILTER(Table4[Column1],ISNUMBER(SEARCH(Table4[Column1],MIS[[#This Row],[OrderUniqueIdentifier]])),"")</f>
        <v>NOTREND</v>
      </c>
    </row>
    <row r="3798" spans="1:37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>
        <f>_xlfn.XLOOKUP(MIS[[#This Row],[TRADING SYMBOL]],[1]Sheet1!$D:$D,[1]Sheet1!$C:$C)</f>
        <v>168.75</v>
      </c>
      <c r="AE3798">
        <f>MIS[[#This Row],[OrderAverageTradedPrice]]*MIS[[#This Row],[OrderQuantity]]</f>
        <v>215497.49999999971</v>
      </c>
      <c r="AF3798">
        <f>MIS[[#This Row],[LTP]]*MIS[[#This Row],[OrderQuantity]]</f>
        <v>177187.5</v>
      </c>
      <c r="AG3798">
        <f>IF(MIS[[#This Row],[OrderSide]]="SELL",MIS[[#This Row],[VALUE]]-MIS[[#This Row],[LIVE_VALUE]],MIS[[#This Row],[LIVE_VALUE]]-MIS[[#This Row],[VALUE]])</f>
        <v>38309.999999999709</v>
      </c>
      <c r="AH3798" t="str" cm="1">
        <f t="array" ref="AH3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8" t="str">
        <f>MIS[[#This Row],[TRADING SYMBOL]]</f>
        <v>NIFTY2552225050CE</v>
      </c>
      <c r="AJ3798" t="str">
        <f>IF(RIGHT(MIS[[#This Row],[Main/Hedge]],4)="MAIN","MAIN","HEDGE")</f>
        <v>MAIN</v>
      </c>
      <c r="AK3798" t="str" cm="1">
        <f t="array" ref="AK3798">_xlfn._xlws.FILTER(Table4[Column1],ISNUMBER(SEARCH(Table4[Column1],MIS[[#This Row],[OrderUniqueIdentifier]])),"")</f>
        <v>NOTREND</v>
      </c>
    </row>
    <row r="3799" spans="1:37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>
        <f>_xlfn.XLOOKUP(MIS[[#This Row],[TRADING SYMBOL]],[1]Sheet1!$D:$D,[1]Sheet1!$C:$C)</f>
        <v>187</v>
      </c>
      <c r="AE3799">
        <f>MIS[[#This Row],[OrderAverageTradedPrice]]*MIS[[#This Row],[OrderQuantity]]</f>
        <v>183944.99999999971</v>
      </c>
      <c r="AF3799">
        <f>MIS[[#This Row],[LTP]]*MIS[[#This Row],[OrderQuantity]]</f>
        <v>196350</v>
      </c>
      <c r="AG3799">
        <f>IF(MIS[[#This Row],[OrderSide]]="SELL",MIS[[#This Row],[VALUE]]-MIS[[#This Row],[LIVE_VALUE]],MIS[[#This Row],[LIVE_VALUE]]-MIS[[#This Row],[VALUE]])</f>
        <v>-12405.000000000291</v>
      </c>
      <c r="AH3799" t="str" cm="1">
        <f t="array" ref="AH3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9" t="str">
        <f>MIS[[#This Row],[TRADING SYMBOL]]</f>
        <v>NIFTY2552225050PE</v>
      </c>
      <c r="AJ3799" t="str">
        <f>IF(RIGHT(MIS[[#This Row],[Main/Hedge]],4)="MAIN","MAIN","HEDGE")</f>
        <v>MAIN</v>
      </c>
      <c r="AK3799" t="str" cm="1">
        <f t="array" ref="AK3799">_xlfn._xlws.FILTER(Table4[Column1],ISNUMBER(SEARCH(Table4[Column1],MIS[[#This Row],[OrderUniqueIdentifier]])),"")</f>
        <v>NOTREND</v>
      </c>
    </row>
    <row r="3800" spans="1:37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>
        <f>_xlfn.XLOOKUP(MIS[[#This Row],[TRADING SYMBOL]],[1]Sheet1!$D:$D,[1]Sheet1!$C:$C)</f>
        <v>168.75</v>
      </c>
      <c r="AE3800">
        <f>MIS[[#This Row],[OrderAverageTradedPrice]]*MIS[[#This Row],[OrderQuantity]]</f>
        <v>46203.75</v>
      </c>
      <c r="AF3800">
        <f>MIS[[#This Row],[LTP]]*MIS[[#This Row],[OrderQuantity]]</f>
        <v>37968.75</v>
      </c>
      <c r="AG3800">
        <f>IF(MIS[[#This Row],[OrderSide]]="SELL",MIS[[#This Row],[VALUE]]-MIS[[#This Row],[LIVE_VALUE]],MIS[[#This Row],[LIVE_VALUE]]-MIS[[#This Row],[VALUE]])</f>
        <v>8235</v>
      </c>
      <c r="AH3800" t="str" cm="1">
        <f t="array" ref="AH3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0" t="str">
        <f>MIS[[#This Row],[TRADING SYMBOL]]</f>
        <v>NIFTY2552225050CE</v>
      </c>
      <c r="AJ3800" t="str">
        <f>IF(RIGHT(MIS[[#This Row],[Main/Hedge]],4)="MAIN","MAIN","HEDGE")</f>
        <v>MAIN</v>
      </c>
      <c r="AK3800" t="str" cm="1">
        <f t="array" ref="AK3800">_xlfn._xlws.FILTER(Table4[Column1],ISNUMBER(SEARCH(Table4[Column1],MIS[[#This Row],[OrderUniqueIdentifier]])),"")</f>
        <v>NOTREND</v>
      </c>
    </row>
    <row r="3801" spans="1:37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>
        <f>_xlfn.XLOOKUP(MIS[[#This Row],[TRADING SYMBOL]],[1]Sheet1!$D:$D,[1]Sheet1!$C:$C)</f>
        <v>187</v>
      </c>
      <c r="AE3801">
        <f>MIS[[#This Row],[OrderAverageTradedPrice]]*MIS[[#This Row],[OrderQuantity]]</f>
        <v>39442.5</v>
      </c>
      <c r="AF3801">
        <f>MIS[[#This Row],[LTP]]*MIS[[#This Row],[OrderQuantity]]</f>
        <v>42075</v>
      </c>
      <c r="AG3801">
        <f>IF(MIS[[#This Row],[OrderSide]]="SELL",MIS[[#This Row],[VALUE]]-MIS[[#This Row],[LIVE_VALUE]],MIS[[#This Row],[LIVE_VALUE]]-MIS[[#This Row],[VALUE]])</f>
        <v>-2632.5</v>
      </c>
      <c r="AH3801" t="str" cm="1">
        <f t="array" ref="AH3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1" t="str">
        <f>MIS[[#This Row],[TRADING SYMBOL]]</f>
        <v>NIFTY2552225050PE</v>
      </c>
      <c r="AJ3801" t="str">
        <f>IF(RIGHT(MIS[[#This Row],[Main/Hedge]],4)="MAIN","MAIN","HEDGE")</f>
        <v>MAIN</v>
      </c>
      <c r="AK3801" t="str" cm="1">
        <f t="array" ref="AK3801">_xlfn._xlws.FILTER(Table4[Column1],ISNUMBER(SEARCH(Table4[Column1],MIS[[#This Row],[OrderUniqueIdentifier]])),"")</f>
        <v>NOTREND</v>
      </c>
    </row>
    <row r="3802" spans="1:37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>
        <f>_xlfn.XLOOKUP(MIS[[#This Row],[TRADING SYMBOL]],[1]Sheet1!$D:$D,[1]Sheet1!$C:$C)</f>
        <v>168.75</v>
      </c>
      <c r="AE3802">
        <f>MIS[[#This Row],[OrderAverageTradedPrice]]*MIS[[#This Row],[OrderQuantity]]</f>
        <v>46203.75</v>
      </c>
      <c r="AF3802">
        <f>MIS[[#This Row],[LTP]]*MIS[[#This Row],[OrderQuantity]]</f>
        <v>37968.75</v>
      </c>
      <c r="AG3802">
        <f>IF(MIS[[#This Row],[OrderSide]]="SELL",MIS[[#This Row],[VALUE]]-MIS[[#This Row],[LIVE_VALUE]],MIS[[#This Row],[LIVE_VALUE]]-MIS[[#This Row],[VALUE]])</f>
        <v>8235</v>
      </c>
      <c r="AH3802" t="str" cm="1">
        <f t="array" ref="AH3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2" t="str">
        <f>MIS[[#This Row],[TRADING SYMBOL]]</f>
        <v>NIFTY2552225050CE</v>
      </c>
      <c r="AJ3802" t="str">
        <f>IF(RIGHT(MIS[[#This Row],[Main/Hedge]],4)="MAIN","MAIN","HEDGE")</f>
        <v>MAIN</v>
      </c>
      <c r="AK3802" t="str" cm="1">
        <f t="array" ref="AK3802">_xlfn._xlws.FILTER(Table4[Column1],ISNUMBER(SEARCH(Table4[Column1],MIS[[#This Row],[OrderUniqueIdentifier]])),"")</f>
        <v>NOTREND</v>
      </c>
    </row>
    <row r="3803" spans="1:37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>
        <f>_xlfn.XLOOKUP(MIS[[#This Row],[TRADING SYMBOL]],[1]Sheet1!$D:$D,[1]Sheet1!$C:$C)</f>
        <v>168.75</v>
      </c>
      <c r="AE3803">
        <f>MIS[[#This Row],[OrderAverageTradedPrice]]*MIS[[#This Row],[OrderQuantity]]</f>
        <v>15435</v>
      </c>
      <c r="AF3803">
        <f>MIS[[#This Row],[LTP]]*MIS[[#This Row],[OrderQuantity]]</f>
        <v>12656.25</v>
      </c>
      <c r="AG3803">
        <f>IF(MIS[[#This Row],[OrderSide]]="SELL",MIS[[#This Row],[VALUE]]-MIS[[#This Row],[LIVE_VALUE]],MIS[[#This Row],[LIVE_VALUE]]-MIS[[#This Row],[VALUE]])</f>
        <v>2778.75</v>
      </c>
      <c r="AH3803" t="str" cm="1">
        <f t="array" ref="AH3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3" t="str">
        <f>MIS[[#This Row],[TRADING SYMBOL]]</f>
        <v>NIFTY2552225050CE</v>
      </c>
      <c r="AJ3803" t="str">
        <f>IF(RIGHT(MIS[[#This Row],[Main/Hedge]],4)="MAIN","MAIN","HEDGE")</f>
        <v>MAIN</v>
      </c>
      <c r="AK3803" t="str" cm="1">
        <f t="array" ref="AK3803">_xlfn._xlws.FILTER(Table4[Column1],ISNUMBER(SEARCH(Table4[Column1],MIS[[#This Row],[OrderUniqueIdentifier]])),"")</f>
        <v>NOTREND</v>
      </c>
    </row>
    <row r="3804" spans="1:37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>
        <f>_xlfn.XLOOKUP(MIS[[#This Row],[TRADING SYMBOL]],[1]Sheet1!$D:$D,[1]Sheet1!$C:$C)</f>
        <v>187</v>
      </c>
      <c r="AE3804">
        <f>MIS[[#This Row],[OrderAverageTradedPrice]]*MIS[[#This Row],[OrderQuantity]]</f>
        <v>13121.25</v>
      </c>
      <c r="AF3804">
        <f>MIS[[#This Row],[LTP]]*MIS[[#This Row],[OrderQuantity]]</f>
        <v>14025</v>
      </c>
      <c r="AG3804">
        <f>IF(MIS[[#This Row],[OrderSide]]="SELL",MIS[[#This Row],[VALUE]]-MIS[[#This Row],[LIVE_VALUE]],MIS[[#This Row],[LIVE_VALUE]]-MIS[[#This Row],[VALUE]])</f>
        <v>-903.75</v>
      </c>
      <c r="AH3804" t="str" cm="1">
        <f t="array" ref="AH3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4" t="str">
        <f>MIS[[#This Row],[TRADING SYMBOL]]</f>
        <v>NIFTY2552225050PE</v>
      </c>
      <c r="AJ3804" t="str">
        <f>IF(RIGHT(MIS[[#This Row],[Main/Hedge]],4)="MAIN","MAIN","HEDGE")</f>
        <v>MAIN</v>
      </c>
      <c r="AK3804" t="str" cm="1">
        <f t="array" ref="AK3804">_xlfn._xlws.FILTER(Table4[Column1],ISNUMBER(SEARCH(Table4[Column1],MIS[[#This Row],[OrderUniqueIdentifier]])),"")</f>
        <v>NOTREND</v>
      </c>
    </row>
    <row r="3805" spans="1:37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>
        <f>_xlfn.XLOOKUP(MIS[[#This Row],[TRADING SYMBOL]],[1]Sheet1!$D:$D,[1]Sheet1!$C:$C)</f>
        <v>187</v>
      </c>
      <c r="AE3805">
        <f>MIS[[#This Row],[OrderAverageTradedPrice]]*MIS[[#This Row],[OrderQuantity]]</f>
        <v>13128.75</v>
      </c>
      <c r="AF3805">
        <f>MIS[[#This Row],[LTP]]*MIS[[#This Row],[OrderQuantity]]</f>
        <v>14025</v>
      </c>
      <c r="AG3805">
        <f>IF(MIS[[#This Row],[OrderSide]]="SELL",MIS[[#This Row],[VALUE]]-MIS[[#This Row],[LIVE_VALUE]],MIS[[#This Row],[LIVE_VALUE]]-MIS[[#This Row],[VALUE]])</f>
        <v>-896.25</v>
      </c>
      <c r="AH3805" t="str" cm="1">
        <f t="array" ref="AH3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5" t="str">
        <f>MIS[[#This Row],[TRADING SYMBOL]]</f>
        <v>NIFTY2552225050PE</v>
      </c>
      <c r="AJ3805" t="str">
        <f>IF(RIGHT(MIS[[#This Row],[Main/Hedge]],4)="MAIN","MAIN","HEDGE")</f>
        <v>MAIN</v>
      </c>
      <c r="AK3805" t="str" cm="1">
        <f t="array" ref="AK3805">_xlfn._xlws.FILTER(Table4[Column1],ISNUMBER(SEARCH(Table4[Column1],MIS[[#This Row],[OrderUniqueIdentifier]])),"")</f>
        <v>NOTREND</v>
      </c>
    </row>
    <row r="3806" spans="1:37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>
        <f>_xlfn.XLOOKUP(MIS[[#This Row],[TRADING SYMBOL]],[1]Sheet1!$D:$D,[1]Sheet1!$C:$C)</f>
        <v>168.75</v>
      </c>
      <c r="AE3806">
        <f>MIS[[#This Row],[OrderAverageTradedPrice]]*MIS[[#This Row],[OrderQuantity]]</f>
        <v>46109.999999999927</v>
      </c>
      <c r="AF3806">
        <f>MIS[[#This Row],[LTP]]*MIS[[#This Row],[OrderQuantity]]</f>
        <v>37968.75</v>
      </c>
      <c r="AG3806">
        <f>IF(MIS[[#This Row],[OrderSide]]="SELL",MIS[[#This Row],[VALUE]]-MIS[[#This Row],[LIVE_VALUE]],MIS[[#This Row],[LIVE_VALUE]]-MIS[[#This Row],[VALUE]])</f>
        <v>8141.2499999999272</v>
      </c>
      <c r="AH3806" t="str" cm="1">
        <f t="array" ref="AH3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6" t="str">
        <f>MIS[[#This Row],[TRADING SYMBOL]]</f>
        <v>NIFTY2552225050CE</v>
      </c>
      <c r="AJ3806" t="str">
        <f>IF(RIGHT(MIS[[#This Row],[Main/Hedge]],4)="MAIN","MAIN","HEDGE")</f>
        <v>MAIN</v>
      </c>
      <c r="AK3806" t="str" cm="1">
        <f t="array" ref="AK3806">_xlfn._xlws.FILTER(Table4[Column1],ISNUMBER(SEARCH(Table4[Column1],MIS[[#This Row],[OrderUniqueIdentifier]])),"")</f>
        <v>NOTREND</v>
      </c>
    </row>
    <row r="3807" spans="1:37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>
        <f>_xlfn.XLOOKUP(MIS[[#This Row],[TRADING SYMBOL]],[1]Sheet1!$D:$D,[1]Sheet1!$C:$C)</f>
        <v>187</v>
      </c>
      <c r="AE3807">
        <f>MIS[[#This Row],[OrderAverageTradedPrice]]*MIS[[#This Row],[OrderQuantity]]</f>
        <v>13098.75</v>
      </c>
      <c r="AF3807">
        <f>MIS[[#This Row],[LTP]]*MIS[[#This Row],[OrderQuantity]]</f>
        <v>14025</v>
      </c>
      <c r="AG3807">
        <f>IF(MIS[[#This Row],[OrderSide]]="SELL",MIS[[#This Row],[VALUE]]-MIS[[#This Row],[LIVE_VALUE]],MIS[[#This Row],[LIVE_VALUE]]-MIS[[#This Row],[VALUE]])</f>
        <v>-926.25</v>
      </c>
      <c r="AH3807" t="str" cm="1">
        <f t="array" ref="AH3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7" t="str">
        <f>MIS[[#This Row],[TRADING SYMBOL]]</f>
        <v>NIFTY2552225050PE</v>
      </c>
      <c r="AJ3807" t="str">
        <f>IF(RIGHT(MIS[[#This Row],[Main/Hedge]],4)="MAIN","MAIN","HEDGE")</f>
        <v>MAIN</v>
      </c>
      <c r="AK3807" t="str" cm="1">
        <f t="array" ref="AK3807">_xlfn._xlws.FILTER(Table4[Column1],ISNUMBER(SEARCH(Table4[Column1],MIS[[#This Row],[OrderUniqueIdentifier]])),"")</f>
        <v>NOTREND</v>
      </c>
    </row>
    <row r="3808" spans="1:37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>
        <f>_xlfn.XLOOKUP(MIS[[#This Row],[TRADING SYMBOL]],[1]Sheet1!$D:$D,[1]Sheet1!$C:$C)</f>
        <v>187</v>
      </c>
      <c r="AE3808">
        <f>MIS[[#This Row],[OrderAverageTradedPrice]]*MIS[[#This Row],[OrderQuantity]]</f>
        <v>13125</v>
      </c>
      <c r="AF3808">
        <f>MIS[[#This Row],[LTP]]*MIS[[#This Row],[OrderQuantity]]</f>
        <v>14025</v>
      </c>
      <c r="AG3808">
        <f>IF(MIS[[#This Row],[OrderSide]]="SELL",MIS[[#This Row],[VALUE]]-MIS[[#This Row],[LIVE_VALUE]],MIS[[#This Row],[LIVE_VALUE]]-MIS[[#This Row],[VALUE]])</f>
        <v>-900</v>
      </c>
      <c r="AH3808" t="str" cm="1">
        <f t="array" ref="AH3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8" t="str">
        <f>MIS[[#This Row],[TRADING SYMBOL]]</f>
        <v>NIFTY2552225050PE</v>
      </c>
      <c r="AJ3808" t="str">
        <f>IF(RIGHT(MIS[[#This Row],[Main/Hedge]],4)="MAIN","MAIN","HEDGE")</f>
        <v>MAIN</v>
      </c>
      <c r="AK3808" t="str" cm="1">
        <f t="array" ref="AK3808">_xlfn._xlws.FILTER(Table4[Column1],ISNUMBER(SEARCH(Table4[Column1],MIS[[#This Row],[OrderUniqueIdentifier]])),"")</f>
        <v>NOTREND</v>
      </c>
    </row>
    <row r="3809" spans="1:37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>
        <f>_xlfn.XLOOKUP(MIS[[#This Row],[TRADING SYMBOL]],[1]Sheet1!$D:$D,[1]Sheet1!$C:$C)</f>
        <v>187</v>
      </c>
      <c r="AE3809">
        <f>MIS[[#This Row],[OrderAverageTradedPrice]]*MIS[[#This Row],[OrderQuantity]]</f>
        <v>26235</v>
      </c>
      <c r="AF3809">
        <f>MIS[[#This Row],[LTP]]*MIS[[#This Row],[OrderQuantity]]</f>
        <v>28050</v>
      </c>
      <c r="AG3809">
        <f>IF(MIS[[#This Row],[OrderSide]]="SELL",MIS[[#This Row],[VALUE]]-MIS[[#This Row],[LIVE_VALUE]],MIS[[#This Row],[LIVE_VALUE]]-MIS[[#This Row],[VALUE]])</f>
        <v>-1815</v>
      </c>
      <c r="AH3809" t="str" cm="1">
        <f t="array" ref="AH3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9" t="str">
        <f>MIS[[#This Row],[TRADING SYMBOL]]</f>
        <v>NIFTY2552225050PE</v>
      </c>
      <c r="AJ3809" t="str">
        <f>IF(RIGHT(MIS[[#This Row],[Main/Hedge]],4)="MAIN","MAIN","HEDGE")</f>
        <v>MAIN</v>
      </c>
      <c r="AK3809" t="str" cm="1">
        <f t="array" ref="AK3809">_xlfn._xlws.FILTER(Table4[Column1],ISNUMBER(SEARCH(Table4[Column1],MIS[[#This Row],[OrderUniqueIdentifier]])),"")</f>
        <v>NOTREND</v>
      </c>
    </row>
    <row r="3810" spans="1:37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>
        <f>_xlfn.XLOOKUP(MIS[[#This Row],[TRADING SYMBOL]],[1]Sheet1!$D:$D,[1]Sheet1!$C:$C)</f>
        <v>168.75</v>
      </c>
      <c r="AE3810">
        <f>MIS[[#This Row],[OrderAverageTradedPrice]]*MIS[[#This Row],[OrderQuantity]]</f>
        <v>30813.75</v>
      </c>
      <c r="AF3810">
        <f>MIS[[#This Row],[LTP]]*MIS[[#This Row],[OrderQuantity]]</f>
        <v>25312.5</v>
      </c>
      <c r="AG3810">
        <f>IF(MIS[[#This Row],[OrderSide]]="SELL",MIS[[#This Row],[VALUE]]-MIS[[#This Row],[LIVE_VALUE]],MIS[[#This Row],[LIVE_VALUE]]-MIS[[#This Row],[VALUE]])</f>
        <v>5501.25</v>
      </c>
      <c r="AH3810" t="str" cm="1">
        <f t="array" ref="AH3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0" t="str">
        <f>MIS[[#This Row],[TRADING SYMBOL]]</f>
        <v>NIFTY2552225050CE</v>
      </c>
      <c r="AJ3810" t="str">
        <f>IF(RIGHT(MIS[[#This Row],[Main/Hedge]],4)="MAIN","MAIN","HEDGE")</f>
        <v>MAIN</v>
      </c>
      <c r="AK3810" t="str" cm="1">
        <f t="array" ref="AK3810">_xlfn._xlws.FILTER(Table4[Column1],ISNUMBER(SEARCH(Table4[Column1],MIS[[#This Row],[OrderUniqueIdentifier]])),"")</f>
        <v>NOTREND</v>
      </c>
    </row>
    <row r="3811" spans="1:37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>
        <f>_xlfn.XLOOKUP(MIS[[#This Row],[TRADING SYMBOL]],[1]Sheet1!$D:$D,[1]Sheet1!$C:$C)</f>
        <v>187</v>
      </c>
      <c r="AE3811">
        <f>MIS[[#This Row],[OrderAverageTradedPrice]]*MIS[[#This Row],[OrderQuantity]]</f>
        <v>39318.75</v>
      </c>
      <c r="AF3811">
        <f>MIS[[#This Row],[LTP]]*MIS[[#This Row],[OrderQuantity]]</f>
        <v>42075</v>
      </c>
      <c r="AG3811">
        <f>IF(MIS[[#This Row],[OrderSide]]="SELL",MIS[[#This Row],[VALUE]]-MIS[[#This Row],[LIVE_VALUE]],MIS[[#This Row],[LIVE_VALUE]]-MIS[[#This Row],[VALUE]])</f>
        <v>-2756.25</v>
      </c>
      <c r="AH3811" t="str" cm="1">
        <f t="array" ref="AH3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1" t="str">
        <f>MIS[[#This Row],[TRADING SYMBOL]]</f>
        <v>NIFTY2552225050PE</v>
      </c>
      <c r="AJ3811" t="str">
        <f>IF(RIGHT(MIS[[#This Row],[Main/Hedge]],4)="MAIN","MAIN","HEDGE")</f>
        <v>MAIN</v>
      </c>
      <c r="AK3811" t="str" cm="1">
        <f t="array" ref="AK3811">_xlfn._xlws.FILTER(Table4[Column1],ISNUMBER(SEARCH(Table4[Column1],MIS[[#This Row],[OrderUniqueIdentifier]])),"")</f>
        <v>NOTREND</v>
      </c>
    </row>
    <row r="3812" spans="1:37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>
        <f>_xlfn.XLOOKUP(MIS[[#This Row],[TRADING SYMBOL]],[1]Sheet1!$D:$D,[1]Sheet1!$C:$C)</f>
        <v>168.75</v>
      </c>
      <c r="AE3812">
        <f>MIS[[#This Row],[OrderAverageTradedPrice]]*MIS[[#This Row],[OrderQuantity]]</f>
        <v>15405</v>
      </c>
      <c r="AF3812">
        <f>MIS[[#This Row],[LTP]]*MIS[[#This Row],[OrderQuantity]]</f>
        <v>12656.25</v>
      </c>
      <c r="AG3812">
        <f>IF(MIS[[#This Row],[OrderSide]]="SELL",MIS[[#This Row],[VALUE]]-MIS[[#This Row],[LIVE_VALUE]],MIS[[#This Row],[LIVE_VALUE]]-MIS[[#This Row],[VALUE]])</f>
        <v>2748.75</v>
      </c>
      <c r="AH3812" t="str" cm="1">
        <f t="array" ref="AH3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2" t="str">
        <f>MIS[[#This Row],[TRADING SYMBOL]]</f>
        <v>NIFTY2552225050CE</v>
      </c>
      <c r="AJ3812" t="str">
        <f>IF(RIGHT(MIS[[#This Row],[Main/Hedge]],4)="MAIN","MAIN","HEDGE")</f>
        <v>MAIN</v>
      </c>
      <c r="AK3812" t="str" cm="1">
        <f t="array" ref="AK3812">_xlfn._xlws.FILTER(Table4[Column1],ISNUMBER(SEARCH(Table4[Column1],MIS[[#This Row],[OrderUniqueIdentifier]])),"")</f>
        <v>NOTREND</v>
      </c>
    </row>
    <row r="3813" spans="1:37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>
        <f>_xlfn.XLOOKUP(MIS[[#This Row],[TRADING SYMBOL]],[1]Sheet1!$D:$D,[1]Sheet1!$C:$C)</f>
        <v>187</v>
      </c>
      <c r="AE3813">
        <f>MIS[[#This Row],[OrderAverageTradedPrice]]*MIS[[#This Row],[OrderQuantity]]</f>
        <v>26242.5</v>
      </c>
      <c r="AF3813">
        <f>MIS[[#This Row],[LTP]]*MIS[[#This Row],[OrderQuantity]]</f>
        <v>28050</v>
      </c>
      <c r="AG3813">
        <f>IF(MIS[[#This Row],[OrderSide]]="SELL",MIS[[#This Row],[VALUE]]-MIS[[#This Row],[LIVE_VALUE]],MIS[[#This Row],[LIVE_VALUE]]-MIS[[#This Row],[VALUE]])</f>
        <v>-1807.5</v>
      </c>
      <c r="AH3813" t="str" cm="1">
        <f t="array" ref="AH3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3" t="str">
        <f>MIS[[#This Row],[TRADING SYMBOL]]</f>
        <v>NIFTY2552225050PE</v>
      </c>
      <c r="AJ3813" t="str">
        <f>IF(RIGHT(MIS[[#This Row],[Main/Hedge]],4)="MAIN","MAIN","HEDGE")</f>
        <v>MAIN</v>
      </c>
      <c r="AK3813" t="str" cm="1">
        <f t="array" ref="AK3813">_xlfn._xlws.FILTER(Table4[Column1],ISNUMBER(SEARCH(Table4[Column1],MIS[[#This Row],[OrderUniqueIdentifier]])),"")</f>
        <v>NOTREND</v>
      </c>
    </row>
    <row r="3814" spans="1:37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>
        <f>_xlfn.XLOOKUP(MIS[[#This Row],[TRADING SYMBOL]],[1]Sheet1!$D:$D,[1]Sheet1!$C:$C)</f>
        <v>168.75</v>
      </c>
      <c r="AE3814">
        <f>MIS[[#This Row],[OrderAverageTradedPrice]]*MIS[[#This Row],[OrderQuantity]]</f>
        <v>15408.75</v>
      </c>
      <c r="AF3814">
        <f>MIS[[#This Row],[LTP]]*MIS[[#This Row],[OrderQuantity]]</f>
        <v>12656.25</v>
      </c>
      <c r="AG3814">
        <f>IF(MIS[[#This Row],[OrderSide]]="SELL",MIS[[#This Row],[VALUE]]-MIS[[#This Row],[LIVE_VALUE]],MIS[[#This Row],[LIVE_VALUE]]-MIS[[#This Row],[VALUE]])</f>
        <v>2752.5</v>
      </c>
      <c r="AH3814" t="str" cm="1">
        <f t="array" ref="AH3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4" t="str">
        <f>MIS[[#This Row],[TRADING SYMBOL]]</f>
        <v>NIFTY2552225050CE</v>
      </c>
      <c r="AJ3814" t="str">
        <f>IF(RIGHT(MIS[[#This Row],[Main/Hedge]],4)="MAIN","MAIN","HEDGE")</f>
        <v>MAIN</v>
      </c>
      <c r="AK3814" t="str" cm="1">
        <f t="array" ref="AK3814">_xlfn._xlws.FILTER(Table4[Column1],ISNUMBER(SEARCH(Table4[Column1],MIS[[#This Row],[OrderUniqueIdentifier]])),"")</f>
        <v>NOTREND</v>
      </c>
    </row>
    <row r="3815" spans="1:37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>
        <f>_xlfn.XLOOKUP(MIS[[#This Row],[TRADING SYMBOL]],[1]Sheet1!$D:$D,[1]Sheet1!$C:$C)</f>
        <v>187</v>
      </c>
      <c r="AE3815">
        <f>MIS[[#This Row],[OrderAverageTradedPrice]]*MIS[[#This Row],[OrderQuantity]]</f>
        <v>13132.5</v>
      </c>
      <c r="AF3815">
        <f>MIS[[#This Row],[LTP]]*MIS[[#This Row],[OrderQuantity]]</f>
        <v>14025</v>
      </c>
      <c r="AG3815">
        <f>IF(MIS[[#This Row],[OrderSide]]="SELL",MIS[[#This Row],[VALUE]]-MIS[[#This Row],[LIVE_VALUE]],MIS[[#This Row],[LIVE_VALUE]]-MIS[[#This Row],[VALUE]])</f>
        <v>-892.5</v>
      </c>
      <c r="AH3815" t="str" cm="1">
        <f t="array" ref="AH38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5" t="str">
        <f>MIS[[#This Row],[TRADING SYMBOL]]</f>
        <v>NIFTY2552225050PE</v>
      </c>
      <c r="AJ3815" t="str">
        <f>IF(RIGHT(MIS[[#This Row],[Main/Hedge]],4)="MAIN","MAIN","HEDGE")</f>
        <v>MAIN</v>
      </c>
      <c r="AK3815" t="str" cm="1">
        <f t="array" ref="AK3815">_xlfn._xlws.FILTER(Table4[Column1],ISNUMBER(SEARCH(Table4[Column1],MIS[[#This Row],[OrderUniqueIdentifier]])),"")</f>
        <v>NOTREND</v>
      </c>
    </row>
    <row r="3816" spans="1:37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>
        <f>_xlfn.XLOOKUP(MIS[[#This Row],[TRADING SYMBOL]],[1]Sheet1!$D:$D,[1]Sheet1!$C:$C)</f>
        <v>168.75</v>
      </c>
      <c r="AE3816">
        <f>MIS[[#This Row],[OrderAverageTradedPrice]]*MIS[[#This Row],[OrderQuantity]]</f>
        <v>15382.5</v>
      </c>
      <c r="AF3816">
        <f>MIS[[#This Row],[LTP]]*MIS[[#This Row],[OrderQuantity]]</f>
        <v>12656.25</v>
      </c>
      <c r="AG3816">
        <f>IF(MIS[[#This Row],[OrderSide]]="SELL",MIS[[#This Row],[VALUE]]-MIS[[#This Row],[LIVE_VALUE]],MIS[[#This Row],[LIVE_VALUE]]-MIS[[#This Row],[VALUE]])</f>
        <v>2726.25</v>
      </c>
      <c r="AH3816" t="str" cm="1">
        <f t="array" ref="AH3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6" t="str">
        <f>MIS[[#This Row],[TRADING SYMBOL]]</f>
        <v>NIFTY2552225050CE</v>
      </c>
      <c r="AJ3816" t="str">
        <f>IF(RIGHT(MIS[[#This Row],[Main/Hedge]],4)="MAIN","MAIN","HEDGE")</f>
        <v>MAIN</v>
      </c>
      <c r="AK3816" t="str" cm="1">
        <f t="array" ref="AK3816">_xlfn._xlws.FILTER(Table4[Column1],ISNUMBER(SEARCH(Table4[Column1],MIS[[#This Row],[OrderUniqueIdentifier]])),"")</f>
        <v>NOTREND</v>
      </c>
    </row>
    <row r="3817" spans="1:37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>
        <f>_xlfn.XLOOKUP(MIS[[#This Row],[TRADING SYMBOL]],[1]Sheet1!$D:$D,[1]Sheet1!$C:$C)</f>
        <v>187</v>
      </c>
      <c r="AE3817">
        <f>MIS[[#This Row],[OrderAverageTradedPrice]]*MIS[[#This Row],[OrderQuantity]]</f>
        <v>13095</v>
      </c>
      <c r="AF3817">
        <f>MIS[[#This Row],[LTP]]*MIS[[#This Row],[OrderQuantity]]</f>
        <v>14025</v>
      </c>
      <c r="AG3817">
        <f>IF(MIS[[#This Row],[OrderSide]]="SELL",MIS[[#This Row],[VALUE]]-MIS[[#This Row],[LIVE_VALUE]],MIS[[#This Row],[LIVE_VALUE]]-MIS[[#This Row],[VALUE]])</f>
        <v>-930</v>
      </c>
      <c r="AH3817" t="str" cm="1">
        <f t="array" ref="AH3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7" t="str">
        <f>MIS[[#This Row],[TRADING SYMBOL]]</f>
        <v>NIFTY2552225050PE</v>
      </c>
      <c r="AJ3817" t="str">
        <f>IF(RIGHT(MIS[[#This Row],[Main/Hedge]],4)="MAIN","MAIN","HEDGE")</f>
        <v>MAIN</v>
      </c>
      <c r="AK3817" t="str" cm="1">
        <f t="array" ref="AK3817">_xlfn._xlws.FILTER(Table4[Column1],ISNUMBER(SEARCH(Table4[Column1],MIS[[#This Row],[OrderUniqueIdentifier]])),"")</f>
        <v>NOTREND</v>
      </c>
    </row>
    <row r="3818" spans="1:37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>
        <f>_xlfn.XLOOKUP(MIS[[#This Row],[TRADING SYMBOL]],[1]Sheet1!$D:$D,[1]Sheet1!$C:$C)</f>
        <v>187</v>
      </c>
      <c r="AE3818">
        <f>MIS[[#This Row],[OrderAverageTradedPrice]]*MIS[[#This Row],[OrderQuantity]]</f>
        <v>39314.999999999927</v>
      </c>
      <c r="AF3818">
        <f>MIS[[#This Row],[LTP]]*MIS[[#This Row],[OrderQuantity]]</f>
        <v>42075</v>
      </c>
      <c r="AG3818">
        <f>IF(MIS[[#This Row],[OrderSide]]="SELL",MIS[[#This Row],[VALUE]]-MIS[[#This Row],[LIVE_VALUE]],MIS[[#This Row],[LIVE_VALUE]]-MIS[[#This Row],[VALUE]])</f>
        <v>-2760.0000000000728</v>
      </c>
      <c r="AH3818" t="str" cm="1">
        <f t="array" ref="AH3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8" t="str">
        <f>MIS[[#This Row],[TRADING SYMBOL]]</f>
        <v>NIFTY2552225050PE</v>
      </c>
      <c r="AJ3818" t="str">
        <f>IF(RIGHT(MIS[[#This Row],[Main/Hedge]],4)="MAIN","MAIN","HEDGE")</f>
        <v>MAIN</v>
      </c>
      <c r="AK3818" t="str" cm="1">
        <f t="array" ref="AK3818">_xlfn._xlws.FILTER(Table4[Column1],ISNUMBER(SEARCH(Table4[Column1],MIS[[#This Row],[OrderUniqueIdentifier]])),"")</f>
        <v>NOTREND</v>
      </c>
    </row>
    <row r="3819" spans="1:37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>
        <f>_xlfn.XLOOKUP(MIS[[#This Row],[TRADING SYMBOL]],[1]Sheet1!$D:$D,[1]Sheet1!$C:$C)</f>
        <v>187</v>
      </c>
      <c r="AE3819">
        <f>MIS[[#This Row],[OrderAverageTradedPrice]]*MIS[[#This Row],[OrderQuantity]]</f>
        <v>13128.75</v>
      </c>
      <c r="AF3819">
        <f>MIS[[#This Row],[LTP]]*MIS[[#This Row],[OrderQuantity]]</f>
        <v>14025</v>
      </c>
      <c r="AG3819">
        <f>IF(MIS[[#This Row],[OrderSide]]="SELL",MIS[[#This Row],[VALUE]]-MIS[[#This Row],[LIVE_VALUE]],MIS[[#This Row],[LIVE_VALUE]]-MIS[[#This Row],[VALUE]])</f>
        <v>-896.25</v>
      </c>
      <c r="AH3819" t="str" cm="1">
        <f t="array" ref="AH3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9" t="str">
        <f>MIS[[#This Row],[TRADING SYMBOL]]</f>
        <v>NIFTY2552225050PE</v>
      </c>
      <c r="AJ3819" t="str">
        <f>IF(RIGHT(MIS[[#This Row],[Main/Hedge]],4)="MAIN","MAIN","HEDGE")</f>
        <v>MAIN</v>
      </c>
      <c r="AK3819" t="str" cm="1">
        <f t="array" ref="AK3819">_xlfn._xlws.FILTER(Table4[Column1],ISNUMBER(SEARCH(Table4[Column1],MIS[[#This Row],[OrderUniqueIdentifier]])),"")</f>
        <v>NOTREND</v>
      </c>
    </row>
    <row r="3820" spans="1:37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>
        <f>_xlfn.XLOOKUP(MIS[[#This Row],[TRADING SYMBOL]],[1]Sheet1!$D:$D,[1]Sheet1!$C:$C)</f>
        <v>168.75</v>
      </c>
      <c r="AE3820">
        <f>MIS[[#This Row],[OrderAverageTradedPrice]]*MIS[[#This Row],[OrderQuantity]]</f>
        <v>46226.25</v>
      </c>
      <c r="AF3820">
        <f>MIS[[#This Row],[LTP]]*MIS[[#This Row],[OrderQuantity]]</f>
        <v>37968.75</v>
      </c>
      <c r="AG3820">
        <f>IF(MIS[[#This Row],[OrderSide]]="SELL",MIS[[#This Row],[VALUE]]-MIS[[#This Row],[LIVE_VALUE]],MIS[[#This Row],[LIVE_VALUE]]-MIS[[#This Row],[VALUE]])</f>
        <v>8257.5</v>
      </c>
      <c r="AH3820" t="str" cm="1">
        <f t="array" ref="AH3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0" t="str">
        <f>MIS[[#This Row],[TRADING SYMBOL]]</f>
        <v>NIFTY2552225050CE</v>
      </c>
      <c r="AJ3820" t="str">
        <f>IF(RIGHT(MIS[[#This Row],[Main/Hedge]],4)="MAIN","MAIN","HEDGE")</f>
        <v>MAIN</v>
      </c>
      <c r="AK3820" t="str" cm="1">
        <f t="array" ref="AK3820">_xlfn._xlws.FILTER(Table4[Column1],ISNUMBER(SEARCH(Table4[Column1],MIS[[#This Row],[OrderUniqueIdentifier]])),"")</f>
        <v>NOTREND</v>
      </c>
    </row>
    <row r="3821" spans="1:37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>
        <f>_xlfn.XLOOKUP(MIS[[#This Row],[TRADING SYMBOL]],[1]Sheet1!$D:$D,[1]Sheet1!$C:$C)</f>
        <v>168.75</v>
      </c>
      <c r="AE3821">
        <f>MIS[[#This Row],[OrderAverageTradedPrice]]*MIS[[#This Row],[OrderQuantity]]</f>
        <v>30832.5</v>
      </c>
      <c r="AF3821">
        <f>MIS[[#This Row],[LTP]]*MIS[[#This Row],[OrderQuantity]]</f>
        <v>25312.5</v>
      </c>
      <c r="AG3821">
        <f>IF(MIS[[#This Row],[OrderSide]]="SELL",MIS[[#This Row],[VALUE]]-MIS[[#This Row],[LIVE_VALUE]],MIS[[#This Row],[LIVE_VALUE]]-MIS[[#This Row],[VALUE]])</f>
        <v>5520</v>
      </c>
      <c r="AH3821" t="str" cm="1">
        <f t="array" ref="AH3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1" t="str">
        <f>MIS[[#This Row],[TRADING SYMBOL]]</f>
        <v>NIFTY2552225050CE</v>
      </c>
      <c r="AJ3821" t="str">
        <f>IF(RIGHT(MIS[[#This Row],[Main/Hedge]],4)="MAIN","MAIN","HEDGE")</f>
        <v>MAIN</v>
      </c>
      <c r="AK3821" t="str" cm="1">
        <f t="array" ref="AK3821">_xlfn._xlws.FILTER(Table4[Column1],ISNUMBER(SEARCH(Table4[Column1],MIS[[#This Row],[OrderUniqueIdentifier]])),"")</f>
        <v>NOTREND</v>
      </c>
    </row>
    <row r="3822" spans="1:37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>
        <f>_xlfn.XLOOKUP(MIS[[#This Row],[TRADING SYMBOL]],[1]Sheet1!$D:$D,[1]Sheet1!$C:$C)</f>
        <v>168.75</v>
      </c>
      <c r="AE3822">
        <f>MIS[[#This Row],[OrderAverageTradedPrice]]*MIS[[#This Row],[OrderQuantity]]</f>
        <v>15382.5</v>
      </c>
      <c r="AF3822">
        <f>MIS[[#This Row],[LTP]]*MIS[[#This Row],[OrderQuantity]]</f>
        <v>12656.25</v>
      </c>
      <c r="AG3822">
        <f>IF(MIS[[#This Row],[OrderSide]]="SELL",MIS[[#This Row],[VALUE]]-MIS[[#This Row],[LIVE_VALUE]],MIS[[#This Row],[LIVE_VALUE]]-MIS[[#This Row],[VALUE]])</f>
        <v>2726.25</v>
      </c>
      <c r="AH3822" t="str" cm="1">
        <f t="array" ref="AH3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2" t="str">
        <f>MIS[[#This Row],[TRADING SYMBOL]]</f>
        <v>NIFTY2552225050CE</v>
      </c>
      <c r="AJ3822" t="str">
        <f>IF(RIGHT(MIS[[#This Row],[Main/Hedge]],4)="MAIN","MAIN","HEDGE")</f>
        <v>MAIN</v>
      </c>
      <c r="AK3822" t="str" cm="1">
        <f t="array" ref="AK3822">_xlfn._xlws.FILTER(Table4[Column1],ISNUMBER(SEARCH(Table4[Column1],MIS[[#This Row],[OrderUniqueIdentifier]])),"")</f>
        <v>NOTREND</v>
      </c>
    </row>
    <row r="3823" spans="1:37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>
        <f>_xlfn.XLOOKUP(MIS[[#This Row],[TRADING SYMBOL]],[1]Sheet1!$D:$D,[1]Sheet1!$C:$C)</f>
        <v>168.75</v>
      </c>
      <c r="AE3823">
        <f>MIS[[#This Row],[OrderAverageTradedPrice]]*MIS[[#This Row],[OrderQuantity]]</f>
        <v>15352.5</v>
      </c>
      <c r="AF3823">
        <f>MIS[[#This Row],[LTP]]*MIS[[#This Row],[OrderQuantity]]</f>
        <v>12656.25</v>
      </c>
      <c r="AG3823">
        <f>IF(MIS[[#This Row],[OrderSide]]="SELL",MIS[[#This Row],[VALUE]]-MIS[[#This Row],[LIVE_VALUE]],MIS[[#This Row],[LIVE_VALUE]]-MIS[[#This Row],[VALUE]])</f>
        <v>2696.25</v>
      </c>
      <c r="AH3823" t="str" cm="1">
        <f t="array" ref="AH3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3" t="str">
        <f>MIS[[#This Row],[TRADING SYMBOL]]</f>
        <v>NIFTY2552225050CE</v>
      </c>
      <c r="AJ3823" t="str">
        <f>IF(RIGHT(MIS[[#This Row],[Main/Hedge]],4)="MAIN","MAIN","HEDGE")</f>
        <v>MAIN</v>
      </c>
      <c r="AK3823" t="str" cm="1">
        <f t="array" ref="AK3823">_xlfn._xlws.FILTER(Table4[Column1],ISNUMBER(SEARCH(Table4[Column1],MIS[[#This Row],[OrderUniqueIdentifier]])),"")</f>
        <v>NOTREND</v>
      </c>
    </row>
    <row r="3824" spans="1:37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>
        <f>_xlfn.XLOOKUP(MIS[[#This Row],[TRADING SYMBOL]],[1]Sheet1!$D:$D,[1]Sheet1!$C:$C)</f>
        <v>187</v>
      </c>
      <c r="AE3824">
        <f>MIS[[#This Row],[OrderAverageTradedPrice]]*MIS[[#This Row],[OrderQuantity]]</f>
        <v>13125</v>
      </c>
      <c r="AF3824">
        <f>MIS[[#This Row],[LTP]]*MIS[[#This Row],[OrderQuantity]]</f>
        <v>14025</v>
      </c>
      <c r="AG3824">
        <f>IF(MIS[[#This Row],[OrderSide]]="SELL",MIS[[#This Row],[VALUE]]-MIS[[#This Row],[LIVE_VALUE]],MIS[[#This Row],[LIVE_VALUE]]-MIS[[#This Row],[VALUE]])</f>
        <v>-900</v>
      </c>
      <c r="AH3824" t="str" cm="1">
        <f t="array" ref="AH3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4" t="str">
        <f>MIS[[#This Row],[TRADING SYMBOL]]</f>
        <v>NIFTY2552225050PE</v>
      </c>
      <c r="AJ3824" t="str">
        <f>IF(RIGHT(MIS[[#This Row],[Main/Hedge]],4)="MAIN","MAIN","HEDGE")</f>
        <v>MAIN</v>
      </c>
      <c r="AK3824" t="str" cm="1">
        <f t="array" ref="AK3824">_xlfn._xlws.FILTER(Table4[Column1],ISNUMBER(SEARCH(Table4[Column1],MIS[[#This Row],[OrderUniqueIdentifier]])),"")</f>
        <v>NOTREND</v>
      </c>
    </row>
    <row r="3825" spans="1:37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>
        <f>_xlfn.XLOOKUP(MIS[[#This Row],[TRADING SYMBOL]],[1]Sheet1!$D:$D,[1]Sheet1!$C:$C)</f>
        <v>187</v>
      </c>
      <c r="AE3825">
        <f>MIS[[#This Row],[OrderAverageTradedPrice]]*MIS[[#This Row],[OrderQuantity]]</f>
        <v>13113.75</v>
      </c>
      <c r="AF3825">
        <f>MIS[[#This Row],[LTP]]*MIS[[#This Row],[OrderQuantity]]</f>
        <v>14025</v>
      </c>
      <c r="AG3825">
        <f>IF(MIS[[#This Row],[OrderSide]]="SELL",MIS[[#This Row],[VALUE]]-MIS[[#This Row],[LIVE_VALUE]],MIS[[#This Row],[LIVE_VALUE]]-MIS[[#This Row],[VALUE]])</f>
        <v>-911.25</v>
      </c>
      <c r="AH3825" t="str" cm="1">
        <f t="array" ref="AH3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5" t="str">
        <f>MIS[[#This Row],[TRADING SYMBOL]]</f>
        <v>NIFTY2552225050PE</v>
      </c>
      <c r="AJ3825" t="str">
        <f>IF(RIGHT(MIS[[#This Row],[Main/Hedge]],4)="MAIN","MAIN","HEDGE")</f>
        <v>MAIN</v>
      </c>
      <c r="AK3825" t="str" cm="1">
        <f t="array" ref="AK3825">_xlfn._xlws.FILTER(Table4[Column1],ISNUMBER(SEARCH(Table4[Column1],MIS[[#This Row],[OrderUniqueIdentifier]])),"")</f>
        <v>NOTREND</v>
      </c>
    </row>
    <row r="3826" spans="1:37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>
        <f>_xlfn.XLOOKUP(MIS[[#This Row],[TRADING SYMBOL]],[1]Sheet1!$D:$D,[1]Sheet1!$C:$C)</f>
        <v>168.75</v>
      </c>
      <c r="AE3826">
        <f>MIS[[#This Row],[OrderAverageTradedPrice]]*MIS[[#This Row],[OrderQuantity]]</f>
        <v>15450</v>
      </c>
      <c r="AF3826">
        <f>MIS[[#This Row],[LTP]]*MIS[[#This Row],[OrderQuantity]]</f>
        <v>12656.25</v>
      </c>
      <c r="AG3826">
        <f>IF(MIS[[#This Row],[OrderSide]]="SELL",MIS[[#This Row],[VALUE]]-MIS[[#This Row],[LIVE_VALUE]],MIS[[#This Row],[LIVE_VALUE]]-MIS[[#This Row],[VALUE]])</f>
        <v>2793.75</v>
      </c>
      <c r="AH3826" t="str" cm="1">
        <f t="array" ref="AH3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6" t="str">
        <f>MIS[[#This Row],[TRADING SYMBOL]]</f>
        <v>NIFTY2552225050CE</v>
      </c>
      <c r="AJ3826" t="str">
        <f>IF(RIGHT(MIS[[#This Row],[Main/Hedge]],4)="MAIN","MAIN","HEDGE")</f>
        <v>MAIN</v>
      </c>
      <c r="AK3826" t="str" cm="1">
        <f t="array" ref="AK3826">_xlfn._xlws.FILTER(Table4[Column1],ISNUMBER(SEARCH(Table4[Column1],MIS[[#This Row],[OrderUniqueIdentifier]])),"")</f>
        <v>NOTREND</v>
      </c>
    </row>
    <row r="3827" spans="1:37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>
        <f>_xlfn.XLOOKUP(MIS[[#This Row],[TRADING SYMBOL]],[1]Sheet1!$D:$D,[1]Sheet1!$C:$C)</f>
        <v>187</v>
      </c>
      <c r="AE3827">
        <f>MIS[[#This Row],[OrderAverageTradedPrice]]*MIS[[#This Row],[OrderQuantity]]</f>
        <v>39363.75</v>
      </c>
      <c r="AF3827">
        <f>MIS[[#This Row],[LTP]]*MIS[[#This Row],[OrderQuantity]]</f>
        <v>42075</v>
      </c>
      <c r="AG3827">
        <f>IF(MIS[[#This Row],[OrderSide]]="SELL",MIS[[#This Row],[VALUE]]-MIS[[#This Row],[LIVE_VALUE]],MIS[[#This Row],[LIVE_VALUE]]-MIS[[#This Row],[VALUE]])</f>
        <v>-2711.25</v>
      </c>
      <c r="AH3827" t="str" cm="1">
        <f t="array" ref="AH3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7" t="str">
        <f>MIS[[#This Row],[TRADING SYMBOL]]</f>
        <v>NIFTY2552225050PE</v>
      </c>
      <c r="AJ3827" t="str">
        <f>IF(RIGHT(MIS[[#This Row],[Main/Hedge]],4)="MAIN","MAIN","HEDGE")</f>
        <v>MAIN</v>
      </c>
      <c r="AK3827" t="str" cm="1">
        <f t="array" ref="AK3827">_xlfn._xlws.FILTER(Table4[Column1],ISNUMBER(SEARCH(Table4[Column1],MIS[[#This Row],[OrderUniqueIdentifier]])),"")</f>
        <v>NOTREND</v>
      </c>
    </row>
    <row r="3828" spans="1:37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>
        <f>_xlfn.XLOOKUP(MIS[[#This Row],[TRADING SYMBOL]],[1]Sheet1!$D:$D,[1]Sheet1!$C:$C)</f>
        <v>187</v>
      </c>
      <c r="AE3828">
        <f>MIS[[#This Row],[OrderAverageTradedPrice]]*MIS[[#This Row],[OrderQuantity]]</f>
        <v>13125</v>
      </c>
      <c r="AF3828">
        <f>MIS[[#This Row],[LTP]]*MIS[[#This Row],[OrderQuantity]]</f>
        <v>14025</v>
      </c>
      <c r="AG3828">
        <f>IF(MIS[[#This Row],[OrderSide]]="SELL",MIS[[#This Row],[VALUE]]-MIS[[#This Row],[LIVE_VALUE]],MIS[[#This Row],[LIVE_VALUE]]-MIS[[#This Row],[VALUE]])</f>
        <v>-900</v>
      </c>
      <c r="AH3828" t="str" cm="1">
        <f t="array" ref="AH3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8" t="str">
        <f>MIS[[#This Row],[TRADING SYMBOL]]</f>
        <v>NIFTY2552225050PE</v>
      </c>
      <c r="AJ3828" t="str">
        <f>IF(RIGHT(MIS[[#This Row],[Main/Hedge]],4)="MAIN","MAIN","HEDGE")</f>
        <v>MAIN</v>
      </c>
      <c r="AK3828" t="str" cm="1">
        <f t="array" ref="AK3828">_xlfn._xlws.FILTER(Table4[Column1],ISNUMBER(SEARCH(Table4[Column1],MIS[[#This Row],[OrderUniqueIdentifier]])),"")</f>
        <v>NOTREND</v>
      </c>
    </row>
    <row r="3829" spans="1:37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>
        <f>_xlfn.XLOOKUP(MIS[[#This Row],[TRADING SYMBOL]],[1]Sheet1!$D:$D,[1]Sheet1!$C:$C)</f>
        <v>187</v>
      </c>
      <c r="AE3829">
        <f>MIS[[#This Row],[OrderAverageTradedPrice]]*MIS[[#This Row],[OrderQuantity]]</f>
        <v>39375</v>
      </c>
      <c r="AF3829">
        <f>MIS[[#This Row],[LTP]]*MIS[[#This Row],[OrderQuantity]]</f>
        <v>42075</v>
      </c>
      <c r="AG3829">
        <f>IF(MIS[[#This Row],[OrderSide]]="SELL",MIS[[#This Row],[VALUE]]-MIS[[#This Row],[LIVE_VALUE]],MIS[[#This Row],[LIVE_VALUE]]-MIS[[#This Row],[VALUE]])</f>
        <v>-2700</v>
      </c>
      <c r="AH3829" t="str" cm="1">
        <f t="array" ref="AH3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9" t="str">
        <f>MIS[[#This Row],[TRADING SYMBOL]]</f>
        <v>NIFTY2552225050PE</v>
      </c>
      <c r="AJ3829" t="str">
        <f>IF(RIGHT(MIS[[#This Row],[Main/Hedge]],4)="MAIN","MAIN","HEDGE")</f>
        <v>MAIN</v>
      </c>
      <c r="AK3829" t="str" cm="1">
        <f t="array" ref="AK3829">_xlfn._xlws.FILTER(Table4[Column1],ISNUMBER(SEARCH(Table4[Column1],MIS[[#This Row],[OrderUniqueIdentifier]])),"")</f>
        <v>NOTREND</v>
      </c>
    </row>
    <row r="3830" spans="1:37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>
        <f>_xlfn.XLOOKUP(MIS[[#This Row],[TRADING SYMBOL]],[1]Sheet1!$D:$D,[1]Sheet1!$C:$C)</f>
        <v>168.75</v>
      </c>
      <c r="AE3830">
        <f>MIS[[#This Row],[OrderAverageTradedPrice]]*MIS[[#This Row],[OrderQuantity]]</f>
        <v>15408.75</v>
      </c>
      <c r="AF3830">
        <f>MIS[[#This Row],[LTP]]*MIS[[#This Row],[OrderQuantity]]</f>
        <v>12656.25</v>
      </c>
      <c r="AG3830">
        <f>IF(MIS[[#This Row],[OrderSide]]="SELL",MIS[[#This Row],[VALUE]]-MIS[[#This Row],[LIVE_VALUE]],MIS[[#This Row],[LIVE_VALUE]]-MIS[[#This Row],[VALUE]])</f>
        <v>2752.5</v>
      </c>
      <c r="AH3830" t="str" cm="1">
        <f t="array" ref="AH3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0" t="str">
        <f>MIS[[#This Row],[TRADING SYMBOL]]</f>
        <v>NIFTY2552225050CE</v>
      </c>
      <c r="AJ3830" t="str">
        <f>IF(RIGHT(MIS[[#This Row],[Main/Hedge]],4)="MAIN","MAIN","HEDGE")</f>
        <v>MAIN</v>
      </c>
      <c r="AK3830" t="str" cm="1">
        <f t="array" ref="AK3830">_xlfn._xlws.FILTER(Table4[Column1],ISNUMBER(SEARCH(Table4[Column1],MIS[[#This Row],[OrderUniqueIdentifier]])),"")</f>
        <v>NOTREND</v>
      </c>
    </row>
    <row r="3831" spans="1:37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>
        <f>_xlfn.XLOOKUP(MIS[[#This Row],[TRADING SYMBOL]],[1]Sheet1!$D:$D,[1]Sheet1!$C:$C)</f>
        <v>187</v>
      </c>
      <c r="AE3831">
        <f>MIS[[#This Row],[OrderAverageTradedPrice]]*MIS[[#This Row],[OrderQuantity]]</f>
        <v>13132.5</v>
      </c>
      <c r="AF3831">
        <f>MIS[[#This Row],[LTP]]*MIS[[#This Row],[OrderQuantity]]</f>
        <v>14025</v>
      </c>
      <c r="AG3831">
        <f>IF(MIS[[#This Row],[OrderSide]]="SELL",MIS[[#This Row],[VALUE]]-MIS[[#This Row],[LIVE_VALUE]],MIS[[#This Row],[LIVE_VALUE]]-MIS[[#This Row],[VALUE]])</f>
        <v>-892.5</v>
      </c>
      <c r="AH3831" t="str" cm="1">
        <f t="array" ref="AH3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1" t="str">
        <f>MIS[[#This Row],[TRADING SYMBOL]]</f>
        <v>NIFTY2552225050PE</v>
      </c>
      <c r="AJ3831" t="str">
        <f>IF(RIGHT(MIS[[#This Row],[Main/Hedge]],4)="MAIN","MAIN","HEDGE")</f>
        <v>MAIN</v>
      </c>
      <c r="AK3831" t="str" cm="1">
        <f t="array" ref="AK3831">_xlfn._xlws.FILTER(Table4[Column1],ISNUMBER(SEARCH(Table4[Column1],MIS[[#This Row],[OrderUniqueIdentifier]])),"")</f>
        <v>NOTREND</v>
      </c>
    </row>
    <row r="3832" spans="1:37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>
        <f>_xlfn.XLOOKUP(MIS[[#This Row],[TRADING SYMBOL]],[1]Sheet1!$D:$D,[1]Sheet1!$C:$C)</f>
        <v>187</v>
      </c>
      <c r="AE3832">
        <f>MIS[[#This Row],[OrderAverageTradedPrice]]*MIS[[#This Row],[OrderQuantity]]</f>
        <v>39382.49999999992</v>
      </c>
      <c r="AF3832">
        <f>MIS[[#This Row],[LTP]]*MIS[[#This Row],[OrderQuantity]]</f>
        <v>42075</v>
      </c>
      <c r="AG3832">
        <f>IF(MIS[[#This Row],[OrderSide]]="SELL",MIS[[#This Row],[VALUE]]-MIS[[#This Row],[LIVE_VALUE]],MIS[[#This Row],[LIVE_VALUE]]-MIS[[#This Row],[VALUE]])</f>
        <v>-2692.50000000008</v>
      </c>
      <c r="AH3832" t="str" cm="1">
        <f t="array" ref="AH3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2" t="str">
        <f>MIS[[#This Row],[TRADING SYMBOL]]</f>
        <v>NIFTY2552225050PE</v>
      </c>
      <c r="AJ3832" t="str">
        <f>IF(RIGHT(MIS[[#This Row],[Main/Hedge]],4)="MAIN","MAIN","HEDGE")</f>
        <v>MAIN</v>
      </c>
      <c r="AK3832" t="str" cm="1">
        <f t="array" ref="AK3832">_xlfn._xlws.FILTER(Table4[Column1],ISNUMBER(SEARCH(Table4[Column1],MIS[[#This Row],[OrderUniqueIdentifier]])),"")</f>
        <v>NOTREND</v>
      </c>
    </row>
    <row r="3833" spans="1:37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>
        <f>_xlfn.XLOOKUP(MIS[[#This Row],[TRADING SYMBOL]],[1]Sheet1!$D:$D,[1]Sheet1!$C:$C)</f>
        <v>168.75</v>
      </c>
      <c r="AE3833">
        <f>MIS[[#This Row],[OrderAverageTradedPrice]]*MIS[[#This Row],[OrderQuantity]]</f>
        <v>15416.25</v>
      </c>
      <c r="AF3833">
        <f>MIS[[#This Row],[LTP]]*MIS[[#This Row],[OrderQuantity]]</f>
        <v>12656.25</v>
      </c>
      <c r="AG3833">
        <f>IF(MIS[[#This Row],[OrderSide]]="SELL",MIS[[#This Row],[VALUE]]-MIS[[#This Row],[LIVE_VALUE]],MIS[[#This Row],[LIVE_VALUE]]-MIS[[#This Row],[VALUE]])</f>
        <v>2760</v>
      </c>
      <c r="AH3833" t="str" cm="1">
        <f t="array" ref="AH3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3" t="str">
        <f>MIS[[#This Row],[TRADING SYMBOL]]</f>
        <v>NIFTY2552225050CE</v>
      </c>
      <c r="AJ3833" t="str">
        <f>IF(RIGHT(MIS[[#This Row],[Main/Hedge]],4)="MAIN","MAIN","HEDGE")</f>
        <v>MAIN</v>
      </c>
      <c r="AK3833" t="str" cm="1">
        <f t="array" ref="AK3833">_xlfn._xlws.FILTER(Table4[Column1],ISNUMBER(SEARCH(Table4[Column1],MIS[[#This Row],[OrderUniqueIdentifier]])),"")</f>
        <v>NOTREND</v>
      </c>
    </row>
    <row r="3834" spans="1:37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>
        <f>_xlfn.XLOOKUP(MIS[[#This Row],[TRADING SYMBOL]],[1]Sheet1!$D:$D,[1]Sheet1!$C:$C)</f>
        <v>187</v>
      </c>
      <c r="AE3834">
        <f>MIS[[#This Row],[OrderAverageTradedPrice]]*MIS[[#This Row],[OrderQuantity]]</f>
        <v>13098.75</v>
      </c>
      <c r="AF3834">
        <f>MIS[[#This Row],[LTP]]*MIS[[#This Row],[OrderQuantity]]</f>
        <v>14025</v>
      </c>
      <c r="AG3834">
        <f>IF(MIS[[#This Row],[OrderSide]]="SELL",MIS[[#This Row],[VALUE]]-MIS[[#This Row],[LIVE_VALUE]],MIS[[#This Row],[LIVE_VALUE]]-MIS[[#This Row],[VALUE]])</f>
        <v>-926.25</v>
      </c>
      <c r="AH3834" t="str" cm="1">
        <f t="array" ref="AH3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4" t="str">
        <f>MIS[[#This Row],[TRADING SYMBOL]]</f>
        <v>NIFTY2552225050PE</v>
      </c>
      <c r="AJ3834" t="str">
        <f>IF(RIGHT(MIS[[#This Row],[Main/Hedge]],4)="MAIN","MAIN","HEDGE")</f>
        <v>MAIN</v>
      </c>
      <c r="AK3834" t="str" cm="1">
        <f t="array" ref="AK3834">_xlfn._xlws.FILTER(Table4[Column1],ISNUMBER(SEARCH(Table4[Column1],MIS[[#This Row],[OrderUniqueIdentifier]])),"")</f>
        <v>NOTREND</v>
      </c>
    </row>
    <row r="3835" spans="1:37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>
        <f>_xlfn.XLOOKUP(MIS[[#This Row],[TRADING SYMBOL]],[1]Sheet1!$D:$D,[1]Sheet1!$C:$C)</f>
        <v>187</v>
      </c>
      <c r="AE3835">
        <f>MIS[[#This Row],[OrderAverageTradedPrice]]*MIS[[#This Row],[OrderQuantity]]</f>
        <v>209868.75</v>
      </c>
      <c r="AF3835">
        <f>MIS[[#This Row],[LTP]]*MIS[[#This Row],[OrderQuantity]]</f>
        <v>224400</v>
      </c>
      <c r="AG3835">
        <f>IF(MIS[[#This Row],[OrderSide]]="SELL",MIS[[#This Row],[VALUE]]-MIS[[#This Row],[LIVE_VALUE]],MIS[[#This Row],[LIVE_VALUE]]-MIS[[#This Row],[VALUE]])</f>
        <v>-14531.25</v>
      </c>
      <c r="AH3835" t="str" cm="1">
        <f t="array" ref="AH3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5" t="str">
        <f>MIS[[#This Row],[TRADING SYMBOL]]</f>
        <v>NIFTY2552225050PE</v>
      </c>
      <c r="AJ3835" t="str">
        <f>IF(RIGHT(MIS[[#This Row],[Main/Hedge]],4)="MAIN","MAIN","HEDGE")</f>
        <v>MAIN</v>
      </c>
      <c r="AK3835" t="str" cm="1">
        <f t="array" ref="AK3835">_xlfn._xlws.FILTER(Table4[Column1],ISNUMBER(SEARCH(Table4[Column1],MIS[[#This Row],[OrderUniqueIdentifier]])),"")</f>
        <v>NOTREND</v>
      </c>
    </row>
    <row r="3836" spans="1:37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>
        <f>_xlfn.XLOOKUP(MIS[[#This Row],[TRADING SYMBOL]],[1]Sheet1!$D:$D,[1]Sheet1!$C:$C)</f>
        <v>168.75</v>
      </c>
      <c r="AE3836">
        <f>MIS[[#This Row],[OrderAverageTradedPrice]]*MIS[[#This Row],[OrderQuantity]]</f>
        <v>61695</v>
      </c>
      <c r="AF3836">
        <f>MIS[[#This Row],[LTP]]*MIS[[#This Row],[OrderQuantity]]</f>
        <v>50625</v>
      </c>
      <c r="AG3836">
        <f>IF(MIS[[#This Row],[OrderSide]]="SELL",MIS[[#This Row],[VALUE]]-MIS[[#This Row],[LIVE_VALUE]],MIS[[#This Row],[LIVE_VALUE]]-MIS[[#This Row],[VALUE]])</f>
        <v>11070</v>
      </c>
      <c r="AH3836" t="str" cm="1">
        <f t="array" ref="AH3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6" t="str">
        <f>MIS[[#This Row],[TRADING SYMBOL]]</f>
        <v>NIFTY2552225050CE</v>
      </c>
      <c r="AJ3836" t="str">
        <f>IF(RIGHT(MIS[[#This Row],[Main/Hedge]],4)="MAIN","MAIN","HEDGE")</f>
        <v>MAIN</v>
      </c>
      <c r="AK3836" t="str" cm="1">
        <f t="array" ref="AK3836">_xlfn._xlws.FILTER(Table4[Column1],ISNUMBER(SEARCH(Table4[Column1],MIS[[#This Row],[OrderUniqueIdentifier]])),"")</f>
        <v>NOTREND</v>
      </c>
    </row>
    <row r="3837" spans="1:37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>
        <f>_xlfn.XLOOKUP(MIS[[#This Row],[TRADING SYMBOL]],[1]Sheet1!$D:$D,[1]Sheet1!$C:$C)</f>
        <v>187</v>
      </c>
      <c r="AE3837">
        <f>MIS[[#This Row],[OrderAverageTradedPrice]]*MIS[[#This Row],[OrderQuantity]]</f>
        <v>52395</v>
      </c>
      <c r="AF3837">
        <f>MIS[[#This Row],[LTP]]*MIS[[#This Row],[OrderQuantity]]</f>
        <v>56100</v>
      </c>
      <c r="AG3837">
        <f>IF(MIS[[#This Row],[OrderSide]]="SELL",MIS[[#This Row],[VALUE]]-MIS[[#This Row],[LIVE_VALUE]],MIS[[#This Row],[LIVE_VALUE]]-MIS[[#This Row],[VALUE]])</f>
        <v>-3705</v>
      </c>
      <c r="AH3837" t="str" cm="1">
        <f t="array" ref="AH3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7" t="str">
        <f>MIS[[#This Row],[TRADING SYMBOL]]</f>
        <v>NIFTY2552225050PE</v>
      </c>
      <c r="AJ3837" t="str">
        <f>IF(RIGHT(MIS[[#This Row],[Main/Hedge]],4)="MAIN","MAIN","HEDGE")</f>
        <v>MAIN</v>
      </c>
      <c r="AK3837" t="str" cm="1">
        <f t="array" ref="AK3837">_xlfn._xlws.FILTER(Table4[Column1],ISNUMBER(SEARCH(Table4[Column1],MIS[[#This Row],[OrderUniqueIdentifier]])),"")</f>
        <v>NOTREND</v>
      </c>
    </row>
    <row r="3838" spans="1:37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>
        <f>_xlfn.XLOOKUP(MIS[[#This Row],[TRADING SYMBOL]],[1]Sheet1!$D:$D,[1]Sheet1!$C:$C)</f>
        <v>168.75</v>
      </c>
      <c r="AE3838">
        <f>MIS[[#This Row],[OrderAverageTradedPrice]]*MIS[[#This Row],[OrderQuantity]]</f>
        <v>61593.75</v>
      </c>
      <c r="AF3838">
        <f>MIS[[#This Row],[LTP]]*MIS[[#This Row],[OrderQuantity]]</f>
        <v>50625</v>
      </c>
      <c r="AG3838">
        <f>IF(MIS[[#This Row],[OrderSide]]="SELL",MIS[[#This Row],[VALUE]]-MIS[[#This Row],[LIVE_VALUE]],MIS[[#This Row],[LIVE_VALUE]]-MIS[[#This Row],[VALUE]])</f>
        <v>10968.75</v>
      </c>
      <c r="AH3838" t="str" cm="1">
        <f t="array" ref="AH3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8" t="str">
        <f>MIS[[#This Row],[TRADING SYMBOL]]</f>
        <v>NIFTY2552225050CE</v>
      </c>
      <c r="AJ3838" t="str">
        <f>IF(RIGHT(MIS[[#This Row],[Main/Hedge]],4)="MAIN","MAIN","HEDGE")</f>
        <v>MAIN</v>
      </c>
      <c r="AK3838" t="str" cm="1">
        <f t="array" ref="AK3838">_xlfn._xlws.FILTER(Table4[Column1],ISNUMBER(SEARCH(Table4[Column1],MIS[[#This Row],[OrderUniqueIdentifier]])),"")</f>
        <v>NOTREND</v>
      </c>
    </row>
    <row r="3839" spans="1:37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>
        <f>_xlfn.XLOOKUP(MIS[[#This Row],[TRADING SYMBOL]],[1]Sheet1!$D:$D,[1]Sheet1!$C:$C)</f>
        <v>187</v>
      </c>
      <c r="AE3839">
        <f>MIS[[#This Row],[OrderAverageTradedPrice]]*MIS[[#This Row],[OrderQuantity]]</f>
        <v>52747.5</v>
      </c>
      <c r="AF3839">
        <f>MIS[[#This Row],[LTP]]*MIS[[#This Row],[OrderQuantity]]</f>
        <v>56100</v>
      </c>
      <c r="AG3839">
        <f>IF(MIS[[#This Row],[OrderSide]]="SELL",MIS[[#This Row],[VALUE]]-MIS[[#This Row],[LIVE_VALUE]],MIS[[#This Row],[LIVE_VALUE]]-MIS[[#This Row],[VALUE]])</f>
        <v>-3352.5</v>
      </c>
      <c r="AH3839" t="str" cm="1">
        <f t="array" ref="AH3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9" t="str">
        <f>MIS[[#This Row],[TRADING SYMBOL]]</f>
        <v>NIFTY2552225050PE</v>
      </c>
      <c r="AJ3839" t="str">
        <f>IF(RIGHT(MIS[[#This Row],[Main/Hedge]],4)="MAIN","MAIN","HEDGE")</f>
        <v>MAIN</v>
      </c>
      <c r="AK3839" t="str" cm="1">
        <f t="array" ref="AK3839">_xlfn._xlws.FILTER(Table4[Column1],ISNUMBER(SEARCH(Table4[Column1],MIS[[#This Row],[OrderUniqueIdentifier]])),"")</f>
        <v>NOTREND</v>
      </c>
    </row>
    <row r="3840" spans="1:37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>
        <f>_xlfn.XLOOKUP(MIS[[#This Row],[TRADING SYMBOL]],[1]Sheet1!$D:$D,[1]Sheet1!$C:$C)</f>
        <v>187</v>
      </c>
      <c r="AE3840">
        <f>MIS[[#This Row],[OrderAverageTradedPrice]]*MIS[[#This Row],[OrderQuantity]]</f>
        <v>39341.25</v>
      </c>
      <c r="AF3840">
        <f>MIS[[#This Row],[LTP]]*MIS[[#This Row],[OrderQuantity]]</f>
        <v>42075</v>
      </c>
      <c r="AG3840">
        <f>IF(MIS[[#This Row],[OrderSide]]="SELL",MIS[[#This Row],[VALUE]]-MIS[[#This Row],[LIVE_VALUE]],MIS[[#This Row],[LIVE_VALUE]]-MIS[[#This Row],[VALUE]])</f>
        <v>-2733.75</v>
      </c>
      <c r="AH3840" t="str" cm="1">
        <f t="array" ref="AH3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0" t="str">
        <f>MIS[[#This Row],[TRADING SYMBOL]]</f>
        <v>NIFTY2552225050PE</v>
      </c>
      <c r="AJ3840" t="str">
        <f>IF(RIGHT(MIS[[#This Row],[Main/Hedge]],4)="MAIN","MAIN","HEDGE")</f>
        <v>MAIN</v>
      </c>
      <c r="AK3840" t="str" cm="1">
        <f t="array" ref="AK3840">_xlfn._xlws.FILTER(Table4[Column1],ISNUMBER(SEARCH(Table4[Column1],MIS[[#This Row],[OrderUniqueIdentifier]])),"")</f>
        <v>NOTREND</v>
      </c>
    </row>
    <row r="3841" spans="1:37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>
        <f>_xlfn.XLOOKUP(MIS[[#This Row],[TRADING SYMBOL]],[1]Sheet1!$D:$D,[1]Sheet1!$C:$C)</f>
        <v>168.75</v>
      </c>
      <c r="AE3841">
        <f>MIS[[#This Row],[OrderAverageTradedPrice]]*MIS[[#This Row],[OrderQuantity]]</f>
        <v>92340</v>
      </c>
      <c r="AF3841">
        <f>MIS[[#This Row],[LTP]]*MIS[[#This Row],[OrderQuantity]]</f>
        <v>75937.5</v>
      </c>
      <c r="AG3841">
        <f>IF(MIS[[#This Row],[OrderSide]]="SELL",MIS[[#This Row],[VALUE]]-MIS[[#This Row],[LIVE_VALUE]],MIS[[#This Row],[LIVE_VALUE]]-MIS[[#This Row],[VALUE]])</f>
        <v>16402.5</v>
      </c>
      <c r="AH3841" t="str" cm="1">
        <f t="array" ref="AH3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1" t="str">
        <f>MIS[[#This Row],[TRADING SYMBOL]]</f>
        <v>NIFTY2552225050CE</v>
      </c>
      <c r="AJ3841" t="str">
        <f>IF(RIGHT(MIS[[#This Row],[Main/Hedge]],4)="MAIN","MAIN","HEDGE")</f>
        <v>MAIN</v>
      </c>
      <c r="AK3841" t="str" cm="1">
        <f t="array" ref="AK3841">_xlfn._xlws.FILTER(Table4[Column1],ISNUMBER(SEARCH(Table4[Column1],MIS[[#This Row],[OrderUniqueIdentifier]])),"")</f>
        <v>NOTREND</v>
      </c>
    </row>
    <row r="3842" spans="1:37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>
        <f>_xlfn.XLOOKUP(MIS[[#This Row],[TRADING SYMBOL]],[1]Sheet1!$D:$D,[1]Sheet1!$C:$C)</f>
        <v>187</v>
      </c>
      <c r="AE3842">
        <f>MIS[[#This Row],[OrderAverageTradedPrice]]*MIS[[#This Row],[OrderQuantity]]</f>
        <v>78570</v>
      </c>
      <c r="AF3842">
        <f>MIS[[#This Row],[LTP]]*MIS[[#This Row],[OrderQuantity]]</f>
        <v>84150</v>
      </c>
      <c r="AG3842">
        <f>IF(MIS[[#This Row],[OrderSide]]="SELL",MIS[[#This Row],[VALUE]]-MIS[[#This Row],[LIVE_VALUE]],MIS[[#This Row],[LIVE_VALUE]]-MIS[[#This Row],[VALUE]])</f>
        <v>-5580</v>
      </c>
      <c r="AH3842" t="str" cm="1">
        <f t="array" ref="AH38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2" t="str">
        <f>MIS[[#This Row],[TRADING SYMBOL]]</f>
        <v>NIFTY2552225050PE</v>
      </c>
      <c r="AJ3842" t="str">
        <f>IF(RIGHT(MIS[[#This Row],[Main/Hedge]],4)="MAIN","MAIN","HEDGE")</f>
        <v>MAIN</v>
      </c>
      <c r="AK3842" t="str" cm="1">
        <f t="array" ref="AK3842">_xlfn._xlws.FILTER(Table4[Column1],ISNUMBER(SEARCH(Table4[Column1],MIS[[#This Row],[OrderUniqueIdentifier]])),"")</f>
        <v>NOTREND</v>
      </c>
    </row>
    <row r="3843" spans="1:37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>
        <f>_xlfn.XLOOKUP(MIS[[#This Row],[TRADING SYMBOL]],[1]Sheet1!$D:$D,[1]Sheet1!$C:$C)</f>
        <v>187</v>
      </c>
      <c r="AE3843">
        <f>MIS[[#This Row],[OrderAverageTradedPrice]]*MIS[[#This Row],[OrderQuantity]]</f>
        <v>13132.5</v>
      </c>
      <c r="AF3843">
        <f>MIS[[#This Row],[LTP]]*MIS[[#This Row],[OrderQuantity]]</f>
        <v>14025</v>
      </c>
      <c r="AG3843">
        <f>IF(MIS[[#This Row],[OrderSide]]="SELL",MIS[[#This Row],[VALUE]]-MIS[[#This Row],[LIVE_VALUE]],MIS[[#This Row],[LIVE_VALUE]]-MIS[[#This Row],[VALUE]])</f>
        <v>-892.5</v>
      </c>
      <c r="AH3843" t="str" cm="1">
        <f t="array" ref="AH3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3" t="str">
        <f>MIS[[#This Row],[TRADING SYMBOL]]</f>
        <v>NIFTY2552225050PE</v>
      </c>
      <c r="AJ3843" t="str">
        <f>IF(RIGHT(MIS[[#This Row],[Main/Hedge]],4)="MAIN","MAIN","HEDGE")</f>
        <v>MAIN</v>
      </c>
      <c r="AK3843" t="str" cm="1">
        <f t="array" ref="AK3843">_xlfn._xlws.FILTER(Table4[Column1],ISNUMBER(SEARCH(Table4[Column1],MIS[[#This Row],[OrderUniqueIdentifier]])),"")</f>
        <v>NOTREND</v>
      </c>
    </row>
    <row r="3844" spans="1:37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>
        <f>_xlfn.XLOOKUP(MIS[[#This Row],[TRADING SYMBOL]],[1]Sheet1!$D:$D,[1]Sheet1!$C:$C)</f>
        <v>187</v>
      </c>
      <c r="AE3844">
        <f>MIS[[#This Row],[OrderAverageTradedPrice]]*MIS[[#This Row],[OrderQuantity]]</f>
        <v>39217.5</v>
      </c>
      <c r="AF3844">
        <f>MIS[[#This Row],[LTP]]*MIS[[#This Row],[OrderQuantity]]</f>
        <v>42075</v>
      </c>
      <c r="AG3844">
        <f>IF(MIS[[#This Row],[OrderSide]]="SELL",MIS[[#This Row],[VALUE]]-MIS[[#This Row],[LIVE_VALUE]],MIS[[#This Row],[LIVE_VALUE]]-MIS[[#This Row],[VALUE]])</f>
        <v>-2857.5</v>
      </c>
      <c r="AH3844" t="str" cm="1">
        <f t="array" ref="AH3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4" t="str">
        <f>MIS[[#This Row],[TRADING SYMBOL]]</f>
        <v>NIFTY2552225050PE</v>
      </c>
      <c r="AJ3844" t="str">
        <f>IF(RIGHT(MIS[[#This Row],[Main/Hedge]],4)="MAIN","MAIN","HEDGE")</f>
        <v>MAIN</v>
      </c>
      <c r="AK3844" t="str" cm="1">
        <f t="array" ref="AK3844">_xlfn._xlws.FILTER(Table4[Column1],ISNUMBER(SEARCH(Table4[Column1],MIS[[#This Row],[OrderUniqueIdentifier]])),"")</f>
        <v>NOTREND</v>
      </c>
    </row>
    <row r="3845" spans="1:37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>
        <f>_xlfn.XLOOKUP(MIS[[#This Row],[TRADING SYMBOL]],[1]Sheet1!$D:$D,[1]Sheet1!$C:$C)</f>
        <v>187</v>
      </c>
      <c r="AE3845">
        <f>MIS[[#This Row],[OrderAverageTradedPrice]]*MIS[[#This Row],[OrderQuantity]]</f>
        <v>26227.5</v>
      </c>
      <c r="AF3845">
        <f>MIS[[#This Row],[LTP]]*MIS[[#This Row],[OrderQuantity]]</f>
        <v>28050</v>
      </c>
      <c r="AG3845">
        <f>IF(MIS[[#This Row],[OrderSide]]="SELL",MIS[[#This Row],[VALUE]]-MIS[[#This Row],[LIVE_VALUE]],MIS[[#This Row],[LIVE_VALUE]]-MIS[[#This Row],[VALUE]])</f>
        <v>-1822.5</v>
      </c>
      <c r="AH3845" t="str" cm="1">
        <f t="array" ref="AH3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5" t="str">
        <f>MIS[[#This Row],[TRADING SYMBOL]]</f>
        <v>NIFTY2552225050PE</v>
      </c>
      <c r="AJ3845" t="str">
        <f>IF(RIGHT(MIS[[#This Row],[Main/Hedge]],4)="MAIN","MAIN","HEDGE")</f>
        <v>MAIN</v>
      </c>
      <c r="AK3845" t="str" cm="1">
        <f t="array" ref="AK3845">_xlfn._xlws.FILTER(Table4[Column1],ISNUMBER(SEARCH(Table4[Column1],MIS[[#This Row],[OrderUniqueIdentifier]])),"")</f>
        <v>NOTREND</v>
      </c>
    </row>
    <row r="3846" spans="1:37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>
        <f>_xlfn.XLOOKUP(MIS[[#This Row],[TRADING SYMBOL]],[1]Sheet1!$D:$D,[1]Sheet1!$C:$C)</f>
        <v>168.75</v>
      </c>
      <c r="AE3846">
        <f>MIS[[#This Row],[OrderAverageTradedPrice]]*MIS[[#This Row],[OrderQuantity]]</f>
        <v>15405</v>
      </c>
      <c r="AF3846">
        <f>MIS[[#This Row],[LTP]]*MIS[[#This Row],[OrderQuantity]]</f>
        <v>12656.25</v>
      </c>
      <c r="AG3846">
        <f>IF(MIS[[#This Row],[OrderSide]]="SELL",MIS[[#This Row],[VALUE]]-MIS[[#This Row],[LIVE_VALUE]],MIS[[#This Row],[LIVE_VALUE]]-MIS[[#This Row],[VALUE]])</f>
        <v>2748.75</v>
      </c>
      <c r="AH3846" t="str" cm="1">
        <f t="array" ref="AH3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6" t="str">
        <f>MIS[[#This Row],[TRADING SYMBOL]]</f>
        <v>NIFTY2552225050CE</v>
      </c>
      <c r="AJ3846" t="str">
        <f>IF(RIGHT(MIS[[#This Row],[Main/Hedge]],4)="MAIN","MAIN","HEDGE")</f>
        <v>MAIN</v>
      </c>
      <c r="AK3846" t="str" cm="1">
        <f t="array" ref="AK3846">_xlfn._xlws.FILTER(Table4[Column1],ISNUMBER(SEARCH(Table4[Column1],MIS[[#This Row],[OrderUniqueIdentifier]])),"")</f>
        <v>NOTREND</v>
      </c>
    </row>
    <row r="3847" spans="1:37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>
        <f>_xlfn.XLOOKUP(MIS[[#This Row],[TRADING SYMBOL]],[1]Sheet1!$D:$D,[1]Sheet1!$C:$C)</f>
        <v>187</v>
      </c>
      <c r="AE3847">
        <f>MIS[[#This Row],[OrderAverageTradedPrice]]*MIS[[#This Row],[OrderQuantity]]</f>
        <v>13098.75</v>
      </c>
      <c r="AF3847">
        <f>MIS[[#This Row],[LTP]]*MIS[[#This Row],[OrderQuantity]]</f>
        <v>14025</v>
      </c>
      <c r="AG3847">
        <f>IF(MIS[[#This Row],[OrderSide]]="SELL",MIS[[#This Row],[VALUE]]-MIS[[#This Row],[LIVE_VALUE]],MIS[[#This Row],[LIVE_VALUE]]-MIS[[#This Row],[VALUE]])</f>
        <v>-926.25</v>
      </c>
      <c r="AH3847" t="str" cm="1">
        <f t="array" ref="AH3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7" t="str">
        <f>MIS[[#This Row],[TRADING SYMBOL]]</f>
        <v>NIFTY2552225050PE</v>
      </c>
      <c r="AJ3847" t="str">
        <f>IF(RIGHT(MIS[[#This Row],[Main/Hedge]],4)="MAIN","MAIN","HEDGE")</f>
        <v>MAIN</v>
      </c>
      <c r="AK3847" t="str" cm="1">
        <f t="array" ref="AK3847">_xlfn._xlws.FILTER(Table4[Column1],ISNUMBER(SEARCH(Table4[Column1],MIS[[#This Row],[OrderUniqueIdentifier]])),"")</f>
        <v>NOTREND</v>
      </c>
    </row>
    <row r="3848" spans="1:37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>
        <f>_xlfn.XLOOKUP(MIS[[#This Row],[TRADING SYMBOL]],[1]Sheet1!$D:$D,[1]Sheet1!$C:$C)</f>
        <v>168.75</v>
      </c>
      <c r="AE3848">
        <f>MIS[[#This Row],[OrderAverageTradedPrice]]*MIS[[#This Row],[OrderQuantity]]</f>
        <v>15457.5</v>
      </c>
      <c r="AF3848">
        <f>MIS[[#This Row],[LTP]]*MIS[[#This Row],[OrderQuantity]]</f>
        <v>12656.25</v>
      </c>
      <c r="AG3848">
        <f>IF(MIS[[#This Row],[OrderSide]]="SELL",MIS[[#This Row],[VALUE]]-MIS[[#This Row],[LIVE_VALUE]],MIS[[#This Row],[LIVE_VALUE]]-MIS[[#This Row],[VALUE]])</f>
        <v>2801.25</v>
      </c>
      <c r="AH3848" t="str" cm="1">
        <f t="array" ref="AH38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8" t="str">
        <f>MIS[[#This Row],[TRADING SYMBOL]]</f>
        <v>NIFTY2552225050CE</v>
      </c>
      <c r="AJ3848" t="str">
        <f>IF(RIGHT(MIS[[#This Row],[Main/Hedge]],4)="MAIN","MAIN","HEDGE")</f>
        <v>MAIN</v>
      </c>
      <c r="AK3848" t="str" cm="1">
        <f t="array" ref="AK3848">_xlfn._xlws.FILTER(Table4[Column1],ISNUMBER(SEARCH(Table4[Column1],MIS[[#This Row],[OrderUniqueIdentifier]])),"")</f>
        <v>NOTREND</v>
      </c>
    </row>
    <row r="3849" spans="1:37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>
        <f>_xlfn.XLOOKUP(MIS[[#This Row],[TRADING SYMBOL]],[1]Sheet1!$D:$D,[1]Sheet1!$C:$C)</f>
        <v>187</v>
      </c>
      <c r="AE3849">
        <f>MIS[[#This Row],[OrderAverageTradedPrice]]*MIS[[#This Row],[OrderQuantity]]</f>
        <v>13038.75</v>
      </c>
      <c r="AF3849">
        <f>MIS[[#This Row],[LTP]]*MIS[[#This Row],[OrderQuantity]]</f>
        <v>14025</v>
      </c>
      <c r="AG3849">
        <f>IF(MIS[[#This Row],[OrderSide]]="SELL",MIS[[#This Row],[VALUE]]-MIS[[#This Row],[LIVE_VALUE]],MIS[[#This Row],[LIVE_VALUE]]-MIS[[#This Row],[VALUE]])</f>
        <v>-986.25</v>
      </c>
      <c r="AH3849" t="str" cm="1">
        <f t="array" ref="AH3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9" t="str">
        <f>MIS[[#This Row],[TRADING SYMBOL]]</f>
        <v>NIFTY2552225050PE</v>
      </c>
      <c r="AJ3849" t="str">
        <f>IF(RIGHT(MIS[[#This Row],[Main/Hedge]],4)="MAIN","MAIN","HEDGE")</f>
        <v>MAIN</v>
      </c>
      <c r="AK3849" t="str" cm="1">
        <f t="array" ref="AK3849">_xlfn._xlws.FILTER(Table4[Column1],ISNUMBER(SEARCH(Table4[Column1],MIS[[#This Row],[OrderUniqueIdentifier]])),"")</f>
        <v>NOTREND</v>
      </c>
    </row>
    <row r="3850" spans="1:37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>
        <f>_xlfn.XLOOKUP(MIS[[#This Row],[TRADING SYMBOL]],[1]Sheet1!$D:$D,[1]Sheet1!$C:$C)</f>
        <v>187</v>
      </c>
      <c r="AE3850">
        <f>MIS[[#This Row],[OrderAverageTradedPrice]]*MIS[[#This Row],[OrderQuantity]]</f>
        <v>13072.5</v>
      </c>
      <c r="AF3850">
        <f>MIS[[#This Row],[LTP]]*MIS[[#This Row],[OrderQuantity]]</f>
        <v>14025</v>
      </c>
      <c r="AG3850">
        <f>IF(MIS[[#This Row],[OrderSide]]="SELL",MIS[[#This Row],[VALUE]]-MIS[[#This Row],[LIVE_VALUE]],MIS[[#This Row],[LIVE_VALUE]]-MIS[[#This Row],[VALUE]])</f>
        <v>-952.5</v>
      </c>
      <c r="AH3850" t="str" cm="1">
        <f t="array" ref="AH3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0" t="str">
        <f>MIS[[#This Row],[TRADING SYMBOL]]</f>
        <v>NIFTY2552225050PE</v>
      </c>
      <c r="AJ3850" t="str">
        <f>IF(RIGHT(MIS[[#This Row],[Main/Hedge]],4)="MAIN","MAIN","HEDGE")</f>
        <v>MAIN</v>
      </c>
      <c r="AK3850" t="str" cm="1">
        <f t="array" ref="AK3850">_xlfn._xlws.FILTER(Table4[Column1],ISNUMBER(SEARCH(Table4[Column1],MIS[[#This Row],[OrderUniqueIdentifier]])),"")</f>
        <v>NOTREND</v>
      </c>
    </row>
    <row r="3851" spans="1:37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>
        <f>_xlfn.XLOOKUP(MIS[[#This Row],[TRADING SYMBOL]],[1]Sheet1!$D:$D,[1]Sheet1!$C:$C)</f>
        <v>168.75</v>
      </c>
      <c r="AE3851">
        <f>MIS[[#This Row],[OrderAverageTradedPrice]]*MIS[[#This Row],[OrderQuantity]]</f>
        <v>15457.5</v>
      </c>
      <c r="AF3851">
        <f>MIS[[#This Row],[LTP]]*MIS[[#This Row],[OrderQuantity]]</f>
        <v>12656.25</v>
      </c>
      <c r="AG3851">
        <f>IF(MIS[[#This Row],[OrderSide]]="SELL",MIS[[#This Row],[VALUE]]-MIS[[#This Row],[LIVE_VALUE]],MIS[[#This Row],[LIVE_VALUE]]-MIS[[#This Row],[VALUE]])</f>
        <v>2801.25</v>
      </c>
      <c r="AH3851" t="str" cm="1">
        <f t="array" ref="AH3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1" t="str">
        <f>MIS[[#This Row],[TRADING SYMBOL]]</f>
        <v>NIFTY2552225050CE</v>
      </c>
      <c r="AJ3851" t="str">
        <f>IF(RIGHT(MIS[[#This Row],[Main/Hedge]],4)="MAIN","MAIN","HEDGE")</f>
        <v>MAIN</v>
      </c>
      <c r="AK3851" t="str" cm="1">
        <f t="array" ref="AK3851">_xlfn._xlws.FILTER(Table4[Column1],ISNUMBER(SEARCH(Table4[Column1],MIS[[#This Row],[OrderUniqueIdentifier]])),"")</f>
        <v>NOTREND</v>
      </c>
    </row>
    <row r="3852" spans="1:37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>
        <f>_xlfn.XLOOKUP(MIS[[#This Row],[TRADING SYMBOL]],[1]Sheet1!$D:$D,[1]Sheet1!$C:$C)</f>
        <v>168.75</v>
      </c>
      <c r="AE3852">
        <f>MIS[[#This Row],[OrderAverageTradedPrice]]*MIS[[#This Row],[OrderQuantity]]</f>
        <v>15521.25</v>
      </c>
      <c r="AF3852">
        <f>MIS[[#This Row],[LTP]]*MIS[[#This Row],[OrderQuantity]]</f>
        <v>12656.25</v>
      </c>
      <c r="AG3852">
        <f>IF(MIS[[#This Row],[OrderSide]]="SELL",MIS[[#This Row],[VALUE]]-MIS[[#This Row],[LIVE_VALUE]],MIS[[#This Row],[LIVE_VALUE]]-MIS[[#This Row],[VALUE]])</f>
        <v>2865</v>
      </c>
      <c r="AH3852" t="str" cm="1">
        <f t="array" ref="AH3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2" t="str">
        <f>MIS[[#This Row],[TRADING SYMBOL]]</f>
        <v>NIFTY2552225050CE</v>
      </c>
      <c r="AJ3852" t="str">
        <f>IF(RIGHT(MIS[[#This Row],[Main/Hedge]],4)="MAIN","MAIN","HEDGE")</f>
        <v>MAIN</v>
      </c>
      <c r="AK3852" t="str" cm="1">
        <f t="array" ref="AK3852">_xlfn._xlws.FILTER(Table4[Column1],ISNUMBER(SEARCH(Table4[Column1],MIS[[#This Row],[OrderUniqueIdentifier]])),"")</f>
        <v>NOTREND</v>
      </c>
    </row>
    <row r="3853" spans="1:37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>
        <f>_xlfn.XLOOKUP(MIS[[#This Row],[TRADING SYMBOL]],[1]Sheet1!$D:$D,[1]Sheet1!$C:$C)</f>
        <v>187</v>
      </c>
      <c r="AE3853">
        <f>MIS[[#This Row],[OrderAverageTradedPrice]]*MIS[[#This Row],[OrderQuantity]]</f>
        <v>39224.999999999927</v>
      </c>
      <c r="AF3853">
        <f>MIS[[#This Row],[LTP]]*MIS[[#This Row],[OrderQuantity]]</f>
        <v>42075</v>
      </c>
      <c r="AG3853">
        <f>IF(MIS[[#This Row],[OrderSide]]="SELL",MIS[[#This Row],[VALUE]]-MIS[[#This Row],[LIVE_VALUE]],MIS[[#This Row],[LIVE_VALUE]]-MIS[[#This Row],[VALUE]])</f>
        <v>-2850.0000000000728</v>
      </c>
      <c r="AH3853" t="str" cm="1">
        <f t="array" ref="AH3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3" t="str">
        <f>MIS[[#This Row],[TRADING SYMBOL]]</f>
        <v>NIFTY2552225050PE</v>
      </c>
      <c r="AJ3853" t="str">
        <f>IF(RIGHT(MIS[[#This Row],[Main/Hedge]],4)="MAIN","MAIN","HEDGE")</f>
        <v>MAIN</v>
      </c>
      <c r="AK3853" t="str" cm="1">
        <f t="array" ref="AK3853">_xlfn._xlws.FILTER(Table4[Column1],ISNUMBER(SEARCH(Table4[Column1],MIS[[#This Row],[OrderUniqueIdentifier]])),"")</f>
        <v>NOTREND</v>
      </c>
    </row>
    <row r="3854" spans="1:37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>
        <f>_xlfn.XLOOKUP(MIS[[#This Row],[TRADING SYMBOL]],[1]Sheet1!$D:$D,[1]Sheet1!$C:$C)</f>
        <v>187</v>
      </c>
      <c r="AE3854">
        <f>MIS[[#This Row],[OrderAverageTradedPrice]]*MIS[[#This Row],[OrderQuantity]]</f>
        <v>26257.5</v>
      </c>
      <c r="AF3854">
        <f>MIS[[#This Row],[LTP]]*MIS[[#This Row],[OrderQuantity]]</f>
        <v>28050</v>
      </c>
      <c r="AG3854">
        <f>IF(MIS[[#This Row],[OrderSide]]="SELL",MIS[[#This Row],[VALUE]]-MIS[[#This Row],[LIVE_VALUE]],MIS[[#This Row],[LIVE_VALUE]]-MIS[[#This Row],[VALUE]])</f>
        <v>-1792.5</v>
      </c>
      <c r="AH3854" t="str" cm="1">
        <f t="array" ref="AH38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4" t="str">
        <f>MIS[[#This Row],[TRADING SYMBOL]]</f>
        <v>NIFTY2552225050PE</v>
      </c>
      <c r="AJ3854" t="str">
        <f>IF(RIGHT(MIS[[#This Row],[Main/Hedge]],4)="MAIN","MAIN","HEDGE")</f>
        <v>MAIN</v>
      </c>
      <c r="AK3854" t="str" cm="1">
        <f t="array" ref="AK3854">_xlfn._xlws.FILTER(Table4[Column1],ISNUMBER(SEARCH(Table4[Column1],MIS[[#This Row],[OrderUniqueIdentifier]])),"")</f>
        <v>NOTREND</v>
      </c>
    </row>
    <row r="3855" spans="1:37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>
        <f>_xlfn.XLOOKUP(MIS[[#This Row],[TRADING SYMBOL]],[1]Sheet1!$D:$D,[1]Sheet1!$C:$C)</f>
        <v>187</v>
      </c>
      <c r="AE3855">
        <f>MIS[[#This Row],[OrderAverageTradedPrice]]*MIS[[#This Row],[OrderQuantity]]</f>
        <v>13068.75</v>
      </c>
      <c r="AF3855">
        <f>MIS[[#This Row],[LTP]]*MIS[[#This Row],[OrderQuantity]]</f>
        <v>14025</v>
      </c>
      <c r="AG3855">
        <f>IF(MIS[[#This Row],[OrderSide]]="SELL",MIS[[#This Row],[VALUE]]-MIS[[#This Row],[LIVE_VALUE]],MIS[[#This Row],[LIVE_VALUE]]-MIS[[#This Row],[VALUE]])</f>
        <v>-956.25</v>
      </c>
      <c r="AH3855" t="str" cm="1">
        <f t="array" ref="AH3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5" t="str">
        <f>MIS[[#This Row],[TRADING SYMBOL]]</f>
        <v>NIFTY2552225050PE</v>
      </c>
      <c r="AJ3855" t="str">
        <f>IF(RIGHT(MIS[[#This Row],[Main/Hedge]],4)="MAIN","MAIN","HEDGE")</f>
        <v>MAIN</v>
      </c>
      <c r="AK3855" t="str" cm="1">
        <f t="array" ref="AK3855">_xlfn._xlws.FILTER(Table4[Column1],ISNUMBER(SEARCH(Table4[Column1],MIS[[#This Row],[OrderUniqueIdentifier]])),"")</f>
        <v>NOTREND</v>
      </c>
    </row>
    <row r="3856" spans="1:37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>
        <f>_xlfn.XLOOKUP(MIS[[#This Row],[TRADING SYMBOL]],[1]Sheet1!$D:$D,[1]Sheet1!$C:$C)</f>
        <v>187</v>
      </c>
      <c r="AE3856">
        <f>MIS[[#This Row],[OrderAverageTradedPrice]]*MIS[[#This Row],[OrderQuantity]]</f>
        <v>13072.5</v>
      </c>
      <c r="AF3856">
        <f>MIS[[#This Row],[LTP]]*MIS[[#This Row],[OrderQuantity]]</f>
        <v>14025</v>
      </c>
      <c r="AG3856">
        <f>IF(MIS[[#This Row],[OrderSide]]="SELL",MIS[[#This Row],[VALUE]]-MIS[[#This Row],[LIVE_VALUE]],MIS[[#This Row],[LIVE_VALUE]]-MIS[[#This Row],[VALUE]])</f>
        <v>-952.5</v>
      </c>
      <c r="AH3856" t="str" cm="1">
        <f t="array" ref="AH3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6" t="str">
        <f>MIS[[#This Row],[TRADING SYMBOL]]</f>
        <v>NIFTY2552225050PE</v>
      </c>
      <c r="AJ3856" t="str">
        <f>IF(RIGHT(MIS[[#This Row],[Main/Hedge]],4)="MAIN","MAIN","HEDGE")</f>
        <v>MAIN</v>
      </c>
      <c r="AK3856" t="str" cm="1">
        <f t="array" ref="AK3856">_xlfn._xlws.FILTER(Table4[Column1],ISNUMBER(SEARCH(Table4[Column1],MIS[[#This Row],[OrderUniqueIdentifier]])),"")</f>
        <v>NOTREND</v>
      </c>
    </row>
    <row r="3857" spans="1:37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>
        <f>_xlfn.XLOOKUP(MIS[[#This Row],[TRADING SYMBOL]],[1]Sheet1!$D:$D,[1]Sheet1!$C:$C)</f>
        <v>168.75</v>
      </c>
      <c r="AE3857">
        <f>MIS[[#This Row],[OrderAverageTradedPrice]]*MIS[[#This Row],[OrderQuantity]]</f>
        <v>15487.5</v>
      </c>
      <c r="AF3857">
        <f>MIS[[#This Row],[LTP]]*MIS[[#This Row],[OrderQuantity]]</f>
        <v>12656.25</v>
      </c>
      <c r="AG3857">
        <f>IF(MIS[[#This Row],[OrderSide]]="SELL",MIS[[#This Row],[VALUE]]-MIS[[#This Row],[LIVE_VALUE]],MIS[[#This Row],[LIVE_VALUE]]-MIS[[#This Row],[VALUE]])</f>
        <v>2831.25</v>
      </c>
      <c r="AH3857" t="str" cm="1">
        <f t="array" ref="AH38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7" t="str">
        <f>MIS[[#This Row],[TRADING SYMBOL]]</f>
        <v>NIFTY2552225050CE</v>
      </c>
      <c r="AJ3857" t="str">
        <f>IF(RIGHT(MIS[[#This Row],[Main/Hedge]],4)="MAIN","MAIN","HEDGE")</f>
        <v>MAIN</v>
      </c>
      <c r="AK3857" t="str" cm="1">
        <f t="array" ref="AK3857">_xlfn._xlws.FILTER(Table4[Column1],ISNUMBER(SEARCH(Table4[Column1],MIS[[#This Row],[OrderUniqueIdentifier]])),"")</f>
        <v>NOTREND</v>
      </c>
    </row>
    <row r="3858" spans="1:37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>
        <f>_xlfn.XLOOKUP(MIS[[#This Row],[TRADING SYMBOL]],[1]Sheet1!$D:$D,[1]Sheet1!$C:$C)</f>
        <v>187</v>
      </c>
      <c r="AE3858">
        <f>MIS[[#This Row],[OrderAverageTradedPrice]]*MIS[[#This Row],[OrderQuantity]]</f>
        <v>13042.5</v>
      </c>
      <c r="AF3858">
        <f>MIS[[#This Row],[LTP]]*MIS[[#This Row],[OrderQuantity]]</f>
        <v>14025</v>
      </c>
      <c r="AG3858">
        <f>IF(MIS[[#This Row],[OrderSide]]="SELL",MIS[[#This Row],[VALUE]]-MIS[[#This Row],[LIVE_VALUE]],MIS[[#This Row],[LIVE_VALUE]]-MIS[[#This Row],[VALUE]])</f>
        <v>-982.5</v>
      </c>
      <c r="AH3858" t="str" cm="1">
        <f t="array" ref="AH38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8" t="str">
        <f>MIS[[#This Row],[TRADING SYMBOL]]</f>
        <v>NIFTY2552225050PE</v>
      </c>
      <c r="AJ3858" t="str">
        <f>IF(RIGHT(MIS[[#This Row],[Main/Hedge]],4)="MAIN","MAIN","HEDGE")</f>
        <v>MAIN</v>
      </c>
      <c r="AK3858" t="str" cm="1">
        <f t="array" ref="AK3858">_xlfn._xlws.FILTER(Table4[Column1],ISNUMBER(SEARCH(Table4[Column1],MIS[[#This Row],[OrderUniqueIdentifier]])),"")</f>
        <v>NOTREND</v>
      </c>
    </row>
    <row r="3859" spans="1:37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>
        <f>_xlfn.XLOOKUP(MIS[[#This Row],[TRADING SYMBOL]],[1]Sheet1!$D:$D,[1]Sheet1!$C:$C)</f>
        <v>168.75</v>
      </c>
      <c r="AE3859">
        <f>MIS[[#This Row],[OrderAverageTradedPrice]]*MIS[[#This Row],[OrderQuantity]]</f>
        <v>15468.75</v>
      </c>
      <c r="AF3859">
        <f>MIS[[#This Row],[LTP]]*MIS[[#This Row],[OrderQuantity]]</f>
        <v>12656.25</v>
      </c>
      <c r="AG3859">
        <f>IF(MIS[[#This Row],[OrderSide]]="SELL",MIS[[#This Row],[VALUE]]-MIS[[#This Row],[LIVE_VALUE]],MIS[[#This Row],[LIVE_VALUE]]-MIS[[#This Row],[VALUE]])</f>
        <v>2812.5</v>
      </c>
      <c r="AH3859" t="str" cm="1">
        <f t="array" ref="AH3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9" t="str">
        <f>MIS[[#This Row],[TRADING SYMBOL]]</f>
        <v>NIFTY2552225050CE</v>
      </c>
      <c r="AJ3859" t="str">
        <f>IF(RIGHT(MIS[[#This Row],[Main/Hedge]],4)="MAIN","MAIN","HEDGE")</f>
        <v>MAIN</v>
      </c>
      <c r="AK3859" t="str" cm="1">
        <f t="array" ref="AK3859">_xlfn._xlws.FILTER(Table4[Column1],ISNUMBER(SEARCH(Table4[Column1],MIS[[#This Row],[OrderUniqueIdentifier]])),"")</f>
        <v>NOTREND</v>
      </c>
    </row>
    <row r="3860" spans="1:37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>
        <f>_xlfn.XLOOKUP(MIS[[#This Row],[TRADING SYMBOL]],[1]Sheet1!$D:$D,[1]Sheet1!$C:$C)</f>
        <v>187</v>
      </c>
      <c r="AE3860">
        <f>MIS[[#This Row],[OrderAverageTradedPrice]]*MIS[[#This Row],[OrderQuantity]]</f>
        <v>13065</v>
      </c>
      <c r="AF3860">
        <f>MIS[[#This Row],[LTP]]*MIS[[#This Row],[OrderQuantity]]</f>
        <v>14025</v>
      </c>
      <c r="AG3860">
        <f>IF(MIS[[#This Row],[OrderSide]]="SELL",MIS[[#This Row],[VALUE]]-MIS[[#This Row],[LIVE_VALUE]],MIS[[#This Row],[LIVE_VALUE]]-MIS[[#This Row],[VALUE]])</f>
        <v>-960</v>
      </c>
      <c r="AH3860" t="str" cm="1">
        <f t="array" ref="AH3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0" t="str">
        <f>MIS[[#This Row],[TRADING SYMBOL]]</f>
        <v>NIFTY2552225050PE</v>
      </c>
      <c r="AJ3860" t="str">
        <f>IF(RIGHT(MIS[[#This Row],[Main/Hedge]],4)="MAIN","MAIN","HEDGE")</f>
        <v>MAIN</v>
      </c>
      <c r="AK3860" t="str" cm="1">
        <f t="array" ref="AK3860">_xlfn._xlws.FILTER(Table4[Column1],ISNUMBER(SEARCH(Table4[Column1],MIS[[#This Row],[OrderUniqueIdentifier]])),"")</f>
        <v>NOTREND</v>
      </c>
    </row>
    <row r="3861" spans="1:37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>
        <f>_xlfn.XLOOKUP(MIS[[#This Row],[TRADING SYMBOL]],[1]Sheet1!$D:$D,[1]Sheet1!$C:$C)</f>
        <v>168.75</v>
      </c>
      <c r="AE3861">
        <f>MIS[[#This Row],[OrderAverageTradedPrice]]*MIS[[#This Row],[OrderQuantity]]</f>
        <v>15540</v>
      </c>
      <c r="AF3861">
        <f>MIS[[#This Row],[LTP]]*MIS[[#This Row],[OrderQuantity]]</f>
        <v>12656.25</v>
      </c>
      <c r="AG3861">
        <f>IF(MIS[[#This Row],[OrderSide]]="SELL",MIS[[#This Row],[VALUE]]-MIS[[#This Row],[LIVE_VALUE]],MIS[[#This Row],[LIVE_VALUE]]-MIS[[#This Row],[VALUE]])</f>
        <v>2883.75</v>
      </c>
      <c r="AH3861" t="str" cm="1">
        <f t="array" ref="AH3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1" t="str">
        <f>MIS[[#This Row],[TRADING SYMBOL]]</f>
        <v>NIFTY2552225050CE</v>
      </c>
      <c r="AJ3861" t="str">
        <f>IF(RIGHT(MIS[[#This Row],[Main/Hedge]],4)="MAIN","MAIN","HEDGE")</f>
        <v>MAIN</v>
      </c>
      <c r="AK3861" t="str" cm="1">
        <f t="array" ref="AK3861">_xlfn._xlws.FILTER(Table4[Column1],ISNUMBER(SEARCH(Table4[Column1],MIS[[#This Row],[OrderUniqueIdentifier]])),"")</f>
        <v>NOTREND</v>
      </c>
    </row>
    <row r="3862" spans="1:37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>
        <f>_xlfn.XLOOKUP(MIS[[#This Row],[TRADING SYMBOL]],[1]Sheet1!$D:$D,[1]Sheet1!$C:$C)</f>
        <v>187</v>
      </c>
      <c r="AE3862">
        <f>MIS[[#This Row],[OrderAverageTradedPrice]]*MIS[[#This Row],[OrderQuantity]]</f>
        <v>13076.25</v>
      </c>
      <c r="AF3862">
        <f>MIS[[#This Row],[LTP]]*MIS[[#This Row],[OrderQuantity]]</f>
        <v>14025</v>
      </c>
      <c r="AG3862">
        <f>IF(MIS[[#This Row],[OrderSide]]="SELL",MIS[[#This Row],[VALUE]]-MIS[[#This Row],[LIVE_VALUE]],MIS[[#This Row],[LIVE_VALUE]]-MIS[[#This Row],[VALUE]])</f>
        <v>-948.75</v>
      </c>
      <c r="AH3862" t="str" cm="1">
        <f t="array" ref="AH38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2" t="str">
        <f>MIS[[#This Row],[TRADING SYMBOL]]</f>
        <v>NIFTY2552225050PE</v>
      </c>
      <c r="AJ3862" t="str">
        <f>IF(RIGHT(MIS[[#This Row],[Main/Hedge]],4)="MAIN","MAIN","HEDGE")</f>
        <v>MAIN</v>
      </c>
      <c r="AK3862" t="str" cm="1">
        <f t="array" ref="AK3862">_xlfn._xlws.FILTER(Table4[Column1],ISNUMBER(SEARCH(Table4[Column1],MIS[[#This Row],[OrderUniqueIdentifier]])),"")</f>
        <v>NOTREND</v>
      </c>
    </row>
    <row r="3863" spans="1:37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>
        <f>_xlfn.XLOOKUP(MIS[[#This Row],[TRADING SYMBOL]],[1]Sheet1!$D:$D,[1]Sheet1!$C:$C)</f>
        <v>168.75</v>
      </c>
      <c r="AE3863">
        <f>MIS[[#This Row],[OrderAverageTradedPrice]]*MIS[[#This Row],[OrderQuantity]]</f>
        <v>154897.5</v>
      </c>
      <c r="AF3863">
        <f>MIS[[#This Row],[LTP]]*MIS[[#This Row],[OrderQuantity]]</f>
        <v>126562.5</v>
      </c>
      <c r="AG3863">
        <f>IF(MIS[[#This Row],[OrderSide]]="SELL",MIS[[#This Row],[VALUE]]-MIS[[#This Row],[LIVE_VALUE]],MIS[[#This Row],[LIVE_VALUE]]-MIS[[#This Row],[VALUE]])</f>
        <v>28335</v>
      </c>
      <c r="AH3863" t="str" cm="1">
        <f t="array" ref="AH3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3" t="str">
        <f>MIS[[#This Row],[TRADING SYMBOL]]</f>
        <v>NIFTY2552225050CE</v>
      </c>
      <c r="AJ3863" t="str">
        <f>IF(RIGHT(MIS[[#This Row],[Main/Hedge]],4)="MAIN","MAIN","HEDGE")</f>
        <v>MAIN</v>
      </c>
      <c r="AK3863" t="str" cm="1">
        <f t="array" ref="AK3863">_xlfn._xlws.FILTER(Table4[Column1],ISNUMBER(SEARCH(Table4[Column1],MIS[[#This Row],[OrderUniqueIdentifier]])),"")</f>
        <v>NOTREND</v>
      </c>
    </row>
    <row r="3864" spans="1:37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>
        <f>_xlfn.XLOOKUP(MIS[[#This Row],[TRADING SYMBOL]],[1]Sheet1!$D:$D,[1]Sheet1!$C:$C)</f>
        <v>168.75</v>
      </c>
      <c r="AE3864">
        <f>MIS[[#This Row],[OrderAverageTradedPrice]]*MIS[[#This Row],[OrderQuantity]]</f>
        <v>77306.25</v>
      </c>
      <c r="AF3864">
        <f>MIS[[#This Row],[LTP]]*MIS[[#This Row],[OrderQuantity]]</f>
        <v>63281.25</v>
      </c>
      <c r="AG3864">
        <f>IF(MIS[[#This Row],[OrderSide]]="SELL",MIS[[#This Row],[VALUE]]-MIS[[#This Row],[LIVE_VALUE]],MIS[[#This Row],[LIVE_VALUE]]-MIS[[#This Row],[VALUE]])</f>
        <v>14025</v>
      </c>
      <c r="AH3864" t="str" cm="1">
        <f t="array" ref="AH3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4" t="str">
        <f>MIS[[#This Row],[TRADING SYMBOL]]</f>
        <v>NIFTY2552225050CE</v>
      </c>
      <c r="AJ3864" t="str">
        <f>IF(RIGHT(MIS[[#This Row],[Main/Hedge]],4)="MAIN","MAIN","HEDGE")</f>
        <v>MAIN</v>
      </c>
      <c r="AK3864" t="str" cm="1">
        <f t="array" ref="AK3864">_xlfn._xlws.FILTER(Table4[Column1],ISNUMBER(SEARCH(Table4[Column1],MIS[[#This Row],[OrderUniqueIdentifier]])),"")</f>
        <v>NOTREND</v>
      </c>
    </row>
    <row r="3865" spans="1:37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>
        <f>_xlfn.XLOOKUP(MIS[[#This Row],[TRADING SYMBOL]],[1]Sheet1!$D:$D,[1]Sheet1!$C:$C)</f>
        <v>187</v>
      </c>
      <c r="AE3865">
        <f>MIS[[#This Row],[OrderAverageTradedPrice]]*MIS[[#This Row],[OrderQuantity]]</f>
        <v>65227.5</v>
      </c>
      <c r="AF3865">
        <f>MIS[[#This Row],[LTP]]*MIS[[#This Row],[OrderQuantity]]</f>
        <v>70125</v>
      </c>
      <c r="AG3865">
        <f>IF(MIS[[#This Row],[OrderSide]]="SELL",MIS[[#This Row],[VALUE]]-MIS[[#This Row],[LIVE_VALUE]],MIS[[#This Row],[LIVE_VALUE]]-MIS[[#This Row],[VALUE]])</f>
        <v>-4897.5</v>
      </c>
      <c r="AH3865" t="str" cm="1">
        <f t="array" ref="AH3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5" t="str">
        <f>MIS[[#This Row],[TRADING SYMBOL]]</f>
        <v>NIFTY2552225050PE</v>
      </c>
      <c r="AJ3865" t="str">
        <f>IF(RIGHT(MIS[[#This Row],[Main/Hedge]],4)="MAIN","MAIN","HEDGE")</f>
        <v>MAIN</v>
      </c>
      <c r="AK3865" t="str" cm="1">
        <f t="array" ref="AK3865">_xlfn._xlws.FILTER(Table4[Column1],ISNUMBER(SEARCH(Table4[Column1],MIS[[#This Row],[OrderUniqueIdentifier]])),"")</f>
        <v>NOTREND</v>
      </c>
    </row>
    <row r="3866" spans="1:37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>
        <f>_xlfn.XLOOKUP(MIS[[#This Row],[TRADING SYMBOL]],[1]Sheet1!$D:$D,[1]Sheet1!$C:$C)</f>
        <v>168.75</v>
      </c>
      <c r="AE3866">
        <f>MIS[[#This Row],[OrderAverageTradedPrice]]*MIS[[#This Row],[OrderQuantity]]</f>
        <v>123825</v>
      </c>
      <c r="AF3866">
        <f>MIS[[#This Row],[LTP]]*MIS[[#This Row],[OrderQuantity]]</f>
        <v>101250</v>
      </c>
      <c r="AG3866">
        <f>IF(MIS[[#This Row],[OrderSide]]="SELL",MIS[[#This Row],[VALUE]]-MIS[[#This Row],[LIVE_VALUE]],MIS[[#This Row],[LIVE_VALUE]]-MIS[[#This Row],[VALUE]])</f>
        <v>22575</v>
      </c>
      <c r="AH3866" t="str" cm="1">
        <f t="array" ref="AH3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6" t="str">
        <f>MIS[[#This Row],[TRADING SYMBOL]]</f>
        <v>NIFTY2552225050CE</v>
      </c>
      <c r="AJ3866" t="str">
        <f>IF(RIGHT(MIS[[#This Row],[Main/Hedge]],4)="MAIN","MAIN","HEDGE")</f>
        <v>MAIN</v>
      </c>
      <c r="AK3866" t="str" cm="1">
        <f t="array" ref="AK3866">_xlfn._xlws.FILTER(Table4[Column1],ISNUMBER(SEARCH(Table4[Column1],MIS[[#This Row],[OrderUniqueIdentifier]])),"")</f>
        <v>NOTREND</v>
      </c>
    </row>
    <row r="3867" spans="1:37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>
        <f>_xlfn.XLOOKUP(MIS[[#This Row],[TRADING SYMBOL]],[1]Sheet1!$D:$D,[1]Sheet1!$C:$C)</f>
        <v>187</v>
      </c>
      <c r="AE3867">
        <f>MIS[[#This Row],[OrderAverageTradedPrice]]*MIS[[#This Row],[OrderQuantity]]</f>
        <v>104823.75</v>
      </c>
      <c r="AF3867">
        <f>MIS[[#This Row],[LTP]]*MIS[[#This Row],[OrderQuantity]]</f>
        <v>112200</v>
      </c>
      <c r="AG3867">
        <f>IF(MIS[[#This Row],[OrderSide]]="SELL",MIS[[#This Row],[VALUE]]-MIS[[#This Row],[LIVE_VALUE]],MIS[[#This Row],[LIVE_VALUE]]-MIS[[#This Row],[VALUE]])</f>
        <v>-7376.25</v>
      </c>
      <c r="AH3867" t="str" cm="1">
        <f t="array" ref="AH3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7" t="str">
        <f>MIS[[#This Row],[TRADING SYMBOL]]</f>
        <v>NIFTY2552225050PE</v>
      </c>
      <c r="AJ3867" t="str">
        <f>IF(RIGHT(MIS[[#This Row],[Main/Hedge]],4)="MAIN","MAIN","HEDGE")</f>
        <v>MAIN</v>
      </c>
      <c r="AK3867" t="str" cm="1">
        <f t="array" ref="AK3867">_xlfn._xlws.FILTER(Table4[Column1],ISNUMBER(SEARCH(Table4[Column1],MIS[[#This Row],[OrderUniqueIdentifier]])),"")</f>
        <v>NOTREND</v>
      </c>
    </row>
    <row r="3868" spans="1:37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>
        <f>_xlfn.XLOOKUP(MIS[[#This Row],[TRADING SYMBOL]],[1]Sheet1!$D:$D,[1]Sheet1!$C:$C)</f>
        <v>168.75</v>
      </c>
      <c r="AE3868">
        <f>MIS[[#This Row],[OrderAverageTradedPrice]]*MIS[[#This Row],[OrderQuantity]]</f>
        <v>15495</v>
      </c>
      <c r="AF3868">
        <f>MIS[[#This Row],[LTP]]*MIS[[#This Row],[OrderQuantity]]</f>
        <v>12656.25</v>
      </c>
      <c r="AG3868">
        <f>IF(MIS[[#This Row],[OrderSide]]="SELL",MIS[[#This Row],[VALUE]]-MIS[[#This Row],[LIVE_VALUE]],MIS[[#This Row],[LIVE_VALUE]]-MIS[[#This Row],[VALUE]])</f>
        <v>2838.75</v>
      </c>
      <c r="AH3868" t="str" cm="1">
        <f t="array" ref="AH3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8" t="str">
        <f>MIS[[#This Row],[TRADING SYMBOL]]</f>
        <v>NIFTY2552225050CE</v>
      </c>
      <c r="AJ3868" t="str">
        <f>IF(RIGHT(MIS[[#This Row],[Main/Hedge]],4)="MAIN","MAIN","HEDGE")</f>
        <v>MAIN</v>
      </c>
      <c r="AK3868" t="str" cm="1">
        <f t="array" ref="AK3868">_xlfn._xlws.FILTER(Table4[Column1],ISNUMBER(SEARCH(Table4[Column1],MIS[[#This Row],[OrderUniqueIdentifier]])),"")</f>
        <v>NOTREND</v>
      </c>
    </row>
    <row r="3869" spans="1:37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>
        <f>_xlfn.XLOOKUP(MIS[[#This Row],[TRADING SYMBOL]],[1]Sheet1!$D:$D,[1]Sheet1!$C:$C)</f>
        <v>187</v>
      </c>
      <c r="AE3869">
        <f>MIS[[#This Row],[OrderAverageTradedPrice]]*MIS[[#This Row],[OrderQuantity]]</f>
        <v>13083.75</v>
      </c>
      <c r="AF3869">
        <f>MIS[[#This Row],[LTP]]*MIS[[#This Row],[OrderQuantity]]</f>
        <v>14025</v>
      </c>
      <c r="AG3869">
        <f>IF(MIS[[#This Row],[OrderSide]]="SELL",MIS[[#This Row],[VALUE]]-MIS[[#This Row],[LIVE_VALUE]],MIS[[#This Row],[LIVE_VALUE]]-MIS[[#This Row],[VALUE]])</f>
        <v>-941.25</v>
      </c>
      <c r="AH3869" t="str" cm="1">
        <f t="array" ref="AH38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9" t="str">
        <f>MIS[[#This Row],[TRADING SYMBOL]]</f>
        <v>NIFTY2552225050PE</v>
      </c>
      <c r="AJ3869" t="str">
        <f>IF(RIGHT(MIS[[#This Row],[Main/Hedge]],4)="MAIN","MAIN","HEDGE")</f>
        <v>MAIN</v>
      </c>
      <c r="AK3869" t="str" cm="1">
        <f t="array" ref="AK3869">_xlfn._xlws.FILTER(Table4[Column1],ISNUMBER(SEARCH(Table4[Column1],MIS[[#This Row],[OrderUniqueIdentifier]])),"")</f>
        <v>NOTREND</v>
      </c>
    </row>
    <row r="3870" spans="1:37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>
        <f>_xlfn.XLOOKUP(MIS[[#This Row],[TRADING SYMBOL]],[1]Sheet1!$D:$D,[1]Sheet1!$C:$C)</f>
        <v>187</v>
      </c>
      <c r="AE3870">
        <f>MIS[[#This Row],[OrderAverageTradedPrice]]*MIS[[#This Row],[OrderQuantity]]</f>
        <v>13076.25</v>
      </c>
      <c r="AF3870">
        <f>MIS[[#This Row],[LTP]]*MIS[[#This Row],[OrderQuantity]]</f>
        <v>14025</v>
      </c>
      <c r="AG3870">
        <f>IF(MIS[[#This Row],[OrderSide]]="SELL",MIS[[#This Row],[VALUE]]-MIS[[#This Row],[LIVE_VALUE]],MIS[[#This Row],[LIVE_VALUE]]-MIS[[#This Row],[VALUE]])</f>
        <v>-948.75</v>
      </c>
      <c r="AH3870" t="str" cm="1">
        <f t="array" ref="AH38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0" t="str">
        <f>MIS[[#This Row],[TRADING SYMBOL]]</f>
        <v>NIFTY2552225050PE</v>
      </c>
      <c r="AJ3870" t="str">
        <f>IF(RIGHT(MIS[[#This Row],[Main/Hedge]],4)="MAIN","MAIN","HEDGE")</f>
        <v>MAIN</v>
      </c>
      <c r="AK3870" t="str" cm="1">
        <f t="array" ref="AK3870">_xlfn._xlws.FILTER(Table4[Column1],ISNUMBER(SEARCH(Table4[Column1],MIS[[#This Row],[OrderUniqueIdentifier]])),"")</f>
        <v>NOTREND</v>
      </c>
    </row>
    <row r="3871" spans="1:37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>
        <f>_xlfn.XLOOKUP(MIS[[#This Row],[TRADING SYMBOL]],[1]Sheet1!$D:$D,[1]Sheet1!$C:$C)</f>
        <v>168.75</v>
      </c>
      <c r="AE3871">
        <f>MIS[[#This Row],[OrderAverageTradedPrice]]*MIS[[#This Row],[OrderQuantity]]</f>
        <v>15547.5</v>
      </c>
      <c r="AF3871">
        <f>MIS[[#This Row],[LTP]]*MIS[[#This Row],[OrderQuantity]]</f>
        <v>12656.25</v>
      </c>
      <c r="AG3871">
        <f>IF(MIS[[#This Row],[OrderSide]]="SELL",MIS[[#This Row],[VALUE]]-MIS[[#This Row],[LIVE_VALUE]],MIS[[#This Row],[LIVE_VALUE]]-MIS[[#This Row],[VALUE]])</f>
        <v>2891.25</v>
      </c>
      <c r="AH3871" t="str" cm="1">
        <f t="array" ref="AH3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1" t="str">
        <f>MIS[[#This Row],[TRADING SYMBOL]]</f>
        <v>NIFTY2552225050CE</v>
      </c>
      <c r="AJ3871" t="str">
        <f>IF(RIGHT(MIS[[#This Row],[Main/Hedge]],4)="MAIN","MAIN","HEDGE")</f>
        <v>MAIN</v>
      </c>
      <c r="AK3871" t="str" cm="1">
        <f t="array" ref="AK3871">_xlfn._xlws.FILTER(Table4[Column1],ISNUMBER(SEARCH(Table4[Column1],MIS[[#This Row],[OrderUniqueIdentifier]])),"")</f>
        <v>NOTREND</v>
      </c>
    </row>
    <row r="3872" spans="1:37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>
        <f>_xlfn.XLOOKUP(MIS[[#This Row],[TRADING SYMBOL]],[1]Sheet1!$D:$D,[1]Sheet1!$C:$C)</f>
        <v>187</v>
      </c>
      <c r="AE3872">
        <f>MIS[[#This Row],[OrderAverageTradedPrice]]*MIS[[#This Row],[OrderQuantity]]</f>
        <v>13076.25</v>
      </c>
      <c r="AF3872">
        <f>MIS[[#This Row],[LTP]]*MIS[[#This Row],[OrderQuantity]]</f>
        <v>14025</v>
      </c>
      <c r="AG3872">
        <f>IF(MIS[[#This Row],[OrderSide]]="SELL",MIS[[#This Row],[VALUE]]-MIS[[#This Row],[LIVE_VALUE]],MIS[[#This Row],[LIVE_VALUE]]-MIS[[#This Row],[VALUE]])</f>
        <v>-948.75</v>
      </c>
      <c r="AH3872" t="str" cm="1">
        <f t="array" ref="AH3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2" t="str">
        <f>MIS[[#This Row],[TRADING SYMBOL]]</f>
        <v>NIFTY2552225050PE</v>
      </c>
      <c r="AJ3872" t="str">
        <f>IF(RIGHT(MIS[[#This Row],[Main/Hedge]],4)="MAIN","MAIN","HEDGE")</f>
        <v>MAIN</v>
      </c>
      <c r="AK3872" t="str" cm="1">
        <f t="array" ref="AK3872">_xlfn._xlws.FILTER(Table4[Column1],ISNUMBER(SEARCH(Table4[Column1],MIS[[#This Row],[OrderUniqueIdentifier]])),"")</f>
        <v>NOTREND</v>
      </c>
    </row>
    <row r="3873" spans="1:37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>
        <f>_xlfn.XLOOKUP(MIS[[#This Row],[TRADING SYMBOL]],[1]Sheet1!$D:$D,[1]Sheet1!$C:$C)</f>
        <v>187</v>
      </c>
      <c r="AE3873">
        <f>MIS[[#This Row],[OrderAverageTradedPrice]]*MIS[[#This Row],[OrderQuantity]]</f>
        <v>13046.25</v>
      </c>
      <c r="AF3873">
        <f>MIS[[#This Row],[LTP]]*MIS[[#This Row],[OrderQuantity]]</f>
        <v>14025</v>
      </c>
      <c r="AG3873">
        <f>IF(MIS[[#This Row],[OrderSide]]="SELL",MIS[[#This Row],[VALUE]]-MIS[[#This Row],[LIVE_VALUE]],MIS[[#This Row],[LIVE_VALUE]]-MIS[[#This Row],[VALUE]])</f>
        <v>-978.75</v>
      </c>
      <c r="AH3873" t="str" cm="1">
        <f t="array" ref="AH3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3" t="str">
        <f>MIS[[#This Row],[TRADING SYMBOL]]</f>
        <v>NIFTY2552225050PE</v>
      </c>
      <c r="AJ3873" t="str">
        <f>IF(RIGHT(MIS[[#This Row],[Main/Hedge]],4)="MAIN","MAIN","HEDGE")</f>
        <v>MAIN</v>
      </c>
      <c r="AK3873" t="str" cm="1">
        <f t="array" ref="AK3873">_xlfn._xlws.FILTER(Table4[Column1],ISNUMBER(SEARCH(Table4[Column1],MIS[[#This Row],[OrderUniqueIdentifier]])),"")</f>
        <v>NOTREND</v>
      </c>
    </row>
    <row r="3874" spans="1:37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>
        <f>_xlfn.XLOOKUP(MIS[[#This Row],[TRADING SYMBOL]],[1]Sheet1!$D:$D,[1]Sheet1!$C:$C)</f>
        <v>168.75</v>
      </c>
      <c r="AE3874">
        <f>MIS[[#This Row],[OrderAverageTradedPrice]]*MIS[[#This Row],[OrderQuantity]]</f>
        <v>15532.5</v>
      </c>
      <c r="AF3874">
        <f>MIS[[#This Row],[LTP]]*MIS[[#This Row],[OrderQuantity]]</f>
        <v>12656.25</v>
      </c>
      <c r="AG3874">
        <f>IF(MIS[[#This Row],[OrderSide]]="SELL",MIS[[#This Row],[VALUE]]-MIS[[#This Row],[LIVE_VALUE]],MIS[[#This Row],[LIVE_VALUE]]-MIS[[#This Row],[VALUE]])</f>
        <v>2876.25</v>
      </c>
      <c r="AH3874" t="str" cm="1">
        <f t="array" ref="AH38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4" t="str">
        <f>MIS[[#This Row],[TRADING SYMBOL]]</f>
        <v>NIFTY2552225050CE</v>
      </c>
      <c r="AJ3874" t="str">
        <f>IF(RIGHT(MIS[[#This Row],[Main/Hedge]],4)="MAIN","MAIN","HEDGE")</f>
        <v>MAIN</v>
      </c>
      <c r="AK3874" t="str" cm="1">
        <f t="array" ref="AK3874">_xlfn._xlws.FILTER(Table4[Column1],ISNUMBER(SEARCH(Table4[Column1],MIS[[#This Row],[OrderUniqueIdentifier]])),"")</f>
        <v>NOTREND</v>
      </c>
    </row>
    <row r="3875" spans="1:37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>
        <f>_xlfn.XLOOKUP(MIS[[#This Row],[TRADING SYMBOL]],[1]Sheet1!$D:$D,[1]Sheet1!$C:$C)</f>
        <v>187</v>
      </c>
      <c r="AE3875">
        <f>MIS[[#This Row],[OrderAverageTradedPrice]]*MIS[[#This Row],[OrderQuantity]]</f>
        <v>13076.25</v>
      </c>
      <c r="AF3875">
        <f>MIS[[#This Row],[LTP]]*MIS[[#This Row],[OrderQuantity]]</f>
        <v>14025</v>
      </c>
      <c r="AG3875">
        <f>IF(MIS[[#This Row],[OrderSide]]="SELL",MIS[[#This Row],[VALUE]]-MIS[[#This Row],[LIVE_VALUE]],MIS[[#This Row],[LIVE_VALUE]]-MIS[[#This Row],[VALUE]])</f>
        <v>-948.75</v>
      </c>
      <c r="AH3875" t="str" cm="1">
        <f t="array" ref="AH3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5" t="str">
        <f>MIS[[#This Row],[TRADING SYMBOL]]</f>
        <v>NIFTY2552225050PE</v>
      </c>
      <c r="AJ3875" t="str">
        <f>IF(RIGHT(MIS[[#This Row],[Main/Hedge]],4)="MAIN","MAIN","HEDGE")</f>
        <v>MAIN</v>
      </c>
      <c r="AK3875" t="str" cm="1">
        <f t="array" ref="AK3875">_xlfn._xlws.FILTER(Table4[Column1],ISNUMBER(SEARCH(Table4[Column1],MIS[[#This Row],[OrderUniqueIdentifier]])),"")</f>
        <v>NOTREND</v>
      </c>
    </row>
    <row r="3876" spans="1:37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>
        <f>_xlfn.XLOOKUP(MIS[[#This Row],[TRADING SYMBOL]],[1]Sheet1!$D:$D,[1]Sheet1!$C:$C)</f>
        <v>168.75</v>
      </c>
      <c r="AE3876">
        <f>MIS[[#This Row],[OrderAverageTradedPrice]]*MIS[[#This Row],[OrderQuantity]]</f>
        <v>62302.5</v>
      </c>
      <c r="AF3876">
        <f>MIS[[#This Row],[LTP]]*MIS[[#This Row],[OrderQuantity]]</f>
        <v>50625</v>
      </c>
      <c r="AG3876">
        <f>IF(MIS[[#This Row],[OrderSide]]="SELL",MIS[[#This Row],[VALUE]]-MIS[[#This Row],[LIVE_VALUE]],MIS[[#This Row],[LIVE_VALUE]]-MIS[[#This Row],[VALUE]])</f>
        <v>11677.5</v>
      </c>
      <c r="AH3876" t="str" cm="1">
        <f t="array" ref="AH3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6" t="str">
        <f>MIS[[#This Row],[TRADING SYMBOL]]</f>
        <v>NIFTY2552225050CE</v>
      </c>
      <c r="AJ3876" t="str">
        <f>IF(RIGHT(MIS[[#This Row],[Main/Hedge]],4)="MAIN","MAIN","HEDGE")</f>
        <v>MAIN</v>
      </c>
      <c r="AK3876" t="str" cm="1">
        <f t="array" ref="AK3876">_xlfn._xlws.FILTER(Table4[Column1],ISNUMBER(SEARCH(Table4[Column1],MIS[[#This Row],[OrderUniqueIdentifier]])),"")</f>
        <v>NOTREND</v>
      </c>
    </row>
    <row r="3877" spans="1:37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>
        <f>_xlfn.XLOOKUP(MIS[[#This Row],[TRADING SYMBOL]],[1]Sheet1!$D:$D,[1]Sheet1!$C:$C)</f>
        <v>187</v>
      </c>
      <c r="AE3877">
        <f>MIS[[#This Row],[OrderAverageTradedPrice]]*MIS[[#This Row],[OrderQuantity]]</f>
        <v>52192.5</v>
      </c>
      <c r="AF3877">
        <f>MIS[[#This Row],[LTP]]*MIS[[#This Row],[OrderQuantity]]</f>
        <v>56100</v>
      </c>
      <c r="AG3877">
        <f>IF(MIS[[#This Row],[OrderSide]]="SELL",MIS[[#This Row],[VALUE]]-MIS[[#This Row],[LIVE_VALUE]],MIS[[#This Row],[LIVE_VALUE]]-MIS[[#This Row],[VALUE]])</f>
        <v>-3907.5</v>
      </c>
      <c r="AH3877" t="str" cm="1">
        <f t="array" ref="AH3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7" t="str">
        <f>MIS[[#This Row],[TRADING SYMBOL]]</f>
        <v>NIFTY2552225050PE</v>
      </c>
      <c r="AJ3877" t="str">
        <f>IF(RIGHT(MIS[[#This Row],[Main/Hedge]],4)="MAIN","MAIN","HEDGE")</f>
        <v>MAIN</v>
      </c>
      <c r="AK3877" t="str" cm="1">
        <f t="array" ref="AK3877">_xlfn._xlws.FILTER(Table4[Column1],ISNUMBER(SEARCH(Table4[Column1],MIS[[#This Row],[OrderUniqueIdentifier]])),"")</f>
        <v>NOTREND</v>
      </c>
    </row>
    <row r="3878" spans="1:37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>
        <f>_xlfn.XLOOKUP(MIS[[#This Row],[TRADING SYMBOL]],[1]Sheet1!$D:$D,[1]Sheet1!$C:$C)</f>
        <v>168.75</v>
      </c>
      <c r="AE3878">
        <f>MIS[[#This Row],[OrderAverageTradedPrice]]*MIS[[#This Row],[OrderQuantity]]</f>
        <v>15525</v>
      </c>
      <c r="AF3878">
        <f>MIS[[#This Row],[LTP]]*MIS[[#This Row],[OrderQuantity]]</f>
        <v>12656.25</v>
      </c>
      <c r="AG3878">
        <f>IF(MIS[[#This Row],[OrderSide]]="SELL",MIS[[#This Row],[VALUE]]-MIS[[#This Row],[LIVE_VALUE]],MIS[[#This Row],[LIVE_VALUE]]-MIS[[#This Row],[VALUE]])</f>
        <v>2868.75</v>
      </c>
      <c r="AH3878" t="str" cm="1">
        <f t="array" ref="AH3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8" t="str">
        <f>MIS[[#This Row],[TRADING SYMBOL]]</f>
        <v>NIFTY2552225050CE</v>
      </c>
      <c r="AJ3878" t="str">
        <f>IF(RIGHT(MIS[[#This Row],[Main/Hedge]],4)="MAIN","MAIN","HEDGE")</f>
        <v>MAIN</v>
      </c>
      <c r="AK3878" t="str" cm="1">
        <f t="array" ref="AK3878">_xlfn._xlws.FILTER(Table4[Column1],ISNUMBER(SEARCH(Table4[Column1],MIS[[#This Row],[OrderUniqueIdentifier]])),"")</f>
        <v>NOTREND</v>
      </c>
    </row>
    <row r="3879" spans="1:37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>
        <f>_xlfn.XLOOKUP(MIS[[#This Row],[TRADING SYMBOL]],[1]Sheet1!$D:$D,[1]Sheet1!$C:$C)</f>
        <v>187</v>
      </c>
      <c r="AE3879">
        <f>MIS[[#This Row],[OrderAverageTradedPrice]]*MIS[[#This Row],[OrderQuantity]]</f>
        <v>13065</v>
      </c>
      <c r="AF3879">
        <f>MIS[[#This Row],[LTP]]*MIS[[#This Row],[OrderQuantity]]</f>
        <v>14025</v>
      </c>
      <c r="AG3879">
        <f>IF(MIS[[#This Row],[OrderSide]]="SELL",MIS[[#This Row],[VALUE]]-MIS[[#This Row],[LIVE_VALUE]],MIS[[#This Row],[LIVE_VALUE]]-MIS[[#This Row],[VALUE]])</f>
        <v>-960</v>
      </c>
      <c r="AH3879" t="str" cm="1">
        <f t="array" ref="AH3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9" t="str">
        <f>MIS[[#This Row],[TRADING SYMBOL]]</f>
        <v>NIFTY2552225050PE</v>
      </c>
      <c r="AJ3879" t="str">
        <f>IF(RIGHT(MIS[[#This Row],[Main/Hedge]],4)="MAIN","MAIN","HEDGE")</f>
        <v>MAIN</v>
      </c>
      <c r="AK3879" t="str" cm="1">
        <f t="array" ref="AK3879">_xlfn._xlws.FILTER(Table4[Column1],ISNUMBER(SEARCH(Table4[Column1],MIS[[#This Row],[OrderUniqueIdentifier]])),"")</f>
        <v>NOTREND</v>
      </c>
    </row>
    <row r="3880" spans="1:37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>
        <f>_xlfn.XLOOKUP(MIS[[#This Row],[TRADING SYMBOL]],[1]Sheet1!$D:$D,[1]Sheet1!$C:$C)</f>
        <v>187</v>
      </c>
      <c r="AE3880">
        <f>MIS[[#This Row],[OrderAverageTradedPrice]]*MIS[[#This Row],[OrderQuantity]]</f>
        <v>130500</v>
      </c>
      <c r="AF3880">
        <f>MIS[[#This Row],[LTP]]*MIS[[#This Row],[OrderQuantity]]</f>
        <v>140250</v>
      </c>
      <c r="AG3880">
        <f>IF(MIS[[#This Row],[OrderSide]]="SELL",MIS[[#This Row],[VALUE]]-MIS[[#This Row],[LIVE_VALUE]],MIS[[#This Row],[LIVE_VALUE]]-MIS[[#This Row],[VALUE]])</f>
        <v>-9750</v>
      </c>
      <c r="AH3880" t="str" cm="1">
        <f t="array" ref="AH3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0" t="str">
        <f>MIS[[#This Row],[TRADING SYMBOL]]</f>
        <v>NIFTY2552225050PE</v>
      </c>
      <c r="AJ3880" t="str">
        <f>IF(RIGHT(MIS[[#This Row],[Main/Hedge]],4)="MAIN","MAIN","HEDGE")</f>
        <v>MAIN</v>
      </c>
      <c r="AK3880" t="str" cm="1">
        <f t="array" ref="AK3880">_xlfn._xlws.FILTER(Table4[Column1],ISNUMBER(SEARCH(Table4[Column1],MIS[[#This Row],[OrderUniqueIdentifier]])),"")</f>
        <v>NOTREND</v>
      </c>
    </row>
    <row r="3881" spans="1:37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>
        <f>_xlfn.XLOOKUP(MIS[[#This Row],[TRADING SYMBOL]],[1]Sheet1!$D:$D,[1]Sheet1!$C:$C)</f>
        <v>168.75</v>
      </c>
      <c r="AE3881">
        <f>MIS[[#This Row],[OrderAverageTradedPrice]]*MIS[[#This Row],[OrderQuantity]]</f>
        <v>15532.5</v>
      </c>
      <c r="AF3881">
        <f>MIS[[#This Row],[LTP]]*MIS[[#This Row],[OrderQuantity]]</f>
        <v>12656.25</v>
      </c>
      <c r="AG3881">
        <f>IF(MIS[[#This Row],[OrderSide]]="SELL",MIS[[#This Row],[VALUE]]-MIS[[#This Row],[LIVE_VALUE]],MIS[[#This Row],[LIVE_VALUE]]-MIS[[#This Row],[VALUE]])</f>
        <v>2876.25</v>
      </c>
      <c r="AH3881" t="str" cm="1">
        <f t="array" ref="AH38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1" t="str">
        <f>MIS[[#This Row],[TRADING SYMBOL]]</f>
        <v>NIFTY2552225050CE</v>
      </c>
      <c r="AJ3881" t="str">
        <f>IF(RIGHT(MIS[[#This Row],[Main/Hedge]],4)="MAIN","MAIN","HEDGE")</f>
        <v>MAIN</v>
      </c>
      <c r="AK3881" t="str" cm="1">
        <f t="array" ref="AK3881">_xlfn._xlws.FILTER(Table4[Column1],ISNUMBER(SEARCH(Table4[Column1],MIS[[#This Row],[OrderUniqueIdentifier]])),"")</f>
        <v>NOTREND</v>
      </c>
    </row>
    <row r="3882" spans="1:37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>
        <f>_xlfn.XLOOKUP(MIS[[#This Row],[TRADING SYMBOL]],[1]Sheet1!$D:$D,[1]Sheet1!$C:$C)</f>
        <v>187</v>
      </c>
      <c r="AE3882">
        <f>MIS[[#This Row],[OrderAverageTradedPrice]]*MIS[[#This Row],[OrderQuantity]]</f>
        <v>13087.5</v>
      </c>
      <c r="AF3882">
        <f>MIS[[#This Row],[LTP]]*MIS[[#This Row],[OrderQuantity]]</f>
        <v>14025</v>
      </c>
      <c r="AG3882">
        <f>IF(MIS[[#This Row],[OrderSide]]="SELL",MIS[[#This Row],[VALUE]]-MIS[[#This Row],[LIVE_VALUE]],MIS[[#This Row],[LIVE_VALUE]]-MIS[[#This Row],[VALUE]])</f>
        <v>-937.5</v>
      </c>
      <c r="AH3882" t="str" cm="1">
        <f t="array" ref="AH3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2" t="str">
        <f>MIS[[#This Row],[TRADING SYMBOL]]</f>
        <v>NIFTY2552225050PE</v>
      </c>
      <c r="AJ3882" t="str">
        <f>IF(RIGHT(MIS[[#This Row],[Main/Hedge]],4)="MAIN","MAIN","HEDGE")</f>
        <v>MAIN</v>
      </c>
      <c r="AK3882" t="str" cm="1">
        <f t="array" ref="AK3882">_xlfn._xlws.FILTER(Table4[Column1],ISNUMBER(SEARCH(Table4[Column1],MIS[[#This Row],[OrderUniqueIdentifier]])),"")</f>
        <v>NOTREND</v>
      </c>
    </row>
    <row r="3883" spans="1:37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>
        <f>_xlfn.XLOOKUP(MIS[[#This Row],[TRADING SYMBOL]],[1]Sheet1!$D:$D,[1]Sheet1!$C:$C)</f>
        <v>168.75</v>
      </c>
      <c r="AE3883">
        <f>MIS[[#This Row],[OrderAverageTradedPrice]]*MIS[[#This Row],[OrderQuantity]]</f>
        <v>15480</v>
      </c>
      <c r="AF3883">
        <f>MIS[[#This Row],[LTP]]*MIS[[#This Row],[OrderQuantity]]</f>
        <v>12656.25</v>
      </c>
      <c r="AG3883">
        <f>IF(MIS[[#This Row],[OrderSide]]="SELL",MIS[[#This Row],[VALUE]]-MIS[[#This Row],[LIVE_VALUE]],MIS[[#This Row],[LIVE_VALUE]]-MIS[[#This Row],[VALUE]])</f>
        <v>2823.75</v>
      </c>
      <c r="AH3883" t="str" cm="1">
        <f t="array" ref="AH3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3" t="str">
        <f>MIS[[#This Row],[TRADING SYMBOL]]</f>
        <v>NIFTY2552225050CE</v>
      </c>
      <c r="AJ3883" t="str">
        <f>IF(RIGHT(MIS[[#This Row],[Main/Hedge]],4)="MAIN","MAIN","HEDGE")</f>
        <v>MAIN</v>
      </c>
      <c r="AK3883" t="str" cm="1">
        <f t="array" ref="AK3883">_xlfn._xlws.FILTER(Table4[Column1],ISNUMBER(SEARCH(Table4[Column1],MIS[[#This Row],[OrderUniqueIdentifier]])),"")</f>
        <v>NOTREND</v>
      </c>
    </row>
    <row r="3884" spans="1:37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>
        <f>_xlfn.XLOOKUP(MIS[[#This Row],[TRADING SYMBOL]],[1]Sheet1!$D:$D,[1]Sheet1!$C:$C)</f>
        <v>187</v>
      </c>
      <c r="AE3884">
        <f>MIS[[#This Row],[OrderAverageTradedPrice]]*MIS[[#This Row],[OrderQuantity]]</f>
        <v>13072.5</v>
      </c>
      <c r="AF3884">
        <f>MIS[[#This Row],[LTP]]*MIS[[#This Row],[OrderQuantity]]</f>
        <v>14025</v>
      </c>
      <c r="AG3884">
        <f>IF(MIS[[#This Row],[OrderSide]]="SELL",MIS[[#This Row],[VALUE]]-MIS[[#This Row],[LIVE_VALUE]],MIS[[#This Row],[LIVE_VALUE]]-MIS[[#This Row],[VALUE]])</f>
        <v>-952.5</v>
      </c>
      <c r="AH3884" t="str" cm="1">
        <f t="array" ref="AH38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4" t="str">
        <f>MIS[[#This Row],[TRADING SYMBOL]]</f>
        <v>NIFTY2552225050PE</v>
      </c>
      <c r="AJ3884" t="str">
        <f>IF(RIGHT(MIS[[#This Row],[Main/Hedge]],4)="MAIN","MAIN","HEDGE")</f>
        <v>MAIN</v>
      </c>
      <c r="AK3884" t="str" cm="1">
        <f t="array" ref="AK3884">_xlfn._xlws.FILTER(Table4[Column1],ISNUMBER(SEARCH(Table4[Column1],MIS[[#This Row],[OrderUniqueIdentifier]])),"")</f>
        <v>NOTREND</v>
      </c>
    </row>
    <row r="3885" spans="1:37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>
        <f>_xlfn.XLOOKUP(MIS[[#This Row],[TRADING SYMBOL]],[1]Sheet1!$D:$D,[1]Sheet1!$C:$C)</f>
        <v>168.75</v>
      </c>
      <c r="AE3885">
        <f>MIS[[#This Row],[OrderAverageTradedPrice]]*MIS[[#This Row],[OrderQuantity]]</f>
        <v>62152.5</v>
      </c>
      <c r="AF3885">
        <f>MIS[[#This Row],[LTP]]*MIS[[#This Row],[OrderQuantity]]</f>
        <v>50625</v>
      </c>
      <c r="AG3885">
        <f>IF(MIS[[#This Row],[OrderSide]]="SELL",MIS[[#This Row],[VALUE]]-MIS[[#This Row],[LIVE_VALUE]],MIS[[#This Row],[LIVE_VALUE]]-MIS[[#This Row],[VALUE]])</f>
        <v>11527.5</v>
      </c>
      <c r="AH3885" t="str" cm="1">
        <f t="array" ref="AH3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5" t="str">
        <f>MIS[[#This Row],[TRADING SYMBOL]]</f>
        <v>NIFTY2552225050CE</v>
      </c>
      <c r="AJ3885" t="str">
        <f>IF(RIGHT(MIS[[#This Row],[Main/Hedge]],4)="MAIN","MAIN","HEDGE")</f>
        <v>MAIN</v>
      </c>
      <c r="AK3885" t="str" cm="1">
        <f t="array" ref="AK3885">_xlfn._xlws.FILTER(Table4[Column1],ISNUMBER(SEARCH(Table4[Column1],MIS[[#This Row],[OrderUniqueIdentifier]])),"")</f>
        <v>NOTREND</v>
      </c>
    </row>
    <row r="3886" spans="1:37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>
        <f>_xlfn.XLOOKUP(MIS[[#This Row],[TRADING SYMBOL]],[1]Sheet1!$D:$D,[1]Sheet1!$C:$C)</f>
        <v>187</v>
      </c>
      <c r="AE3886">
        <f>MIS[[#This Row],[OrderAverageTradedPrice]]*MIS[[#This Row],[OrderQuantity]]</f>
        <v>52320</v>
      </c>
      <c r="AF3886">
        <f>MIS[[#This Row],[LTP]]*MIS[[#This Row],[OrderQuantity]]</f>
        <v>56100</v>
      </c>
      <c r="AG3886">
        <f>IF(MIS[[#This Row],[OrderSide]]="SELL",MIS[[#This Row],[VALUE]]-MIS[[#This Row],[LIVE_VALUE]],MIS[[#This Row],[LIVE_VALUE]]-MIS[[#This Row],[VALUE]])</f>
        <v>-3780</v>
      </c>
      <c r="AH3886" t="str" cm="1">
        <f t="array" ref="AH3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6" t="str">
        <f>MIS[[#This Row],[TRADING SYMBOL]]</f>
        <v>NIFTY2552225050PE</v>
      </c>
      <c r="AJ3886" t="str">
        <f>IF(RIGHT(MIS[[#This Row],[Main/Hedge]],4)="MAIN","MAIN","HEDGE")</f>
        <v>MAIN</v>
      </c>
      <c r="AK3886" t="str" cm="1">
        <f t="array" ref="AK3886">_xlfn._xlws.FILTER(Table4[Column1],ISNUMBER(SEARCH(Table4[Column1],MIS[[#This Row],[OrderUniqueIdentifier]])),"")</f>
        <v>NOTREND</v>
      </c>
    </row>
    <row r="3887" spans="1:37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>
        <f>_xlfn.XLOOKUP(MIS[[#This Row],[TRADING SYMBOL]],[1]Sheet1!$D:$D,[1]Sheet1!$C:$C)</f>
        <v>168.75</v>
      </c>
      <c r="AE3887">
        <f>MIS[[#This Row],[OrderAverageTradedPrice]]*MIS[[#This Row],[OrderQuantity]]</f>
        <v>217109.99999999942</v>
      </c>
      <c r="AF3887">
        <f>MIS[[#This Row],[LTP]]*MIS[[#This Row],[OrderQuantity]]</f>
        <v>177187.5</v>
      </c>
      <c r="AG3887">
        <f>IF(MIS[[#This Row],[OrderSide]]="SELL",MIS[[#This Row],[VALUE]]-MIS[[#This Row],[LIVE_VALUE]],MIS[[#This Row],[LIVE_VALUE]]-MIS[[#This Row],[VALUE]])</f>
        <v>39922.499999999418</v>
      </c>
      <c r="AH3887" t="str" cm="1">
        <f t="array" ref="AH38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7" t="str">
        <f>MIS[[#This Row],[TRADING SYMBOL]]</f>
        <v>NIFTY2552225050CE</v>
      </c>
      <c r="AJ3887" t="str">
        <f>IF(RIGHT(MIS[[#This Row],[Main/Hedge]],4)="MAIN","MAIN","HEDGE")</f>
        <v>MAIN</v>
      </c>
      <c r="AK3887" t="str" cm="1">
        <f t="array" ref="AK3887">_xlfn._xlws.FILTER(Table4[Column1],ISNUMBER(SEARCH(Table4[Column1],MIS[[#This Row],[OrderUniqueIdentifier]])),"")</f>
        <v>NOTREND</v>
      </c>
    </row>
    <row r="3888" spans="1:37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>
        <f>_xlfn.XLOOKUP(MIS[[#This Row],[TRADING SYMBOL]],[1]Sheet1!$D:$D,[1]Sheet1!$C:$C)</f>
        <v>187</v>
      </c>
      <c r="AE3888">
        <f>MIS[[#This Row],[OrderAverageTradedPrice]]*MIS[[#This Row],[OrderQuantity]]</f>
        <v>182827.49999999939</v>
      </c>
      <c r="AF3888">
        <f>MIS[[#This Row],[LTP]]*MIS[[#This Row],[OrderQuantity]]</f>
        <v>196350</v>
      </c>
      <c r="AG3888">
        <f>IF(MIS[[#This Row],[OrderSide]]="SELL",MIS[[#This Row],[VALUE]]-MIS[[#This Row],[LIVE_VALUE]],MIS[[#This Row],[LIVE_VALUE]]-MIS[[#This Row],[VALUE]])</f>
        <v>-13522.500000000611</v>
      </c>
      <c r="AH3888" t="str" cm="1">
        <f t="array" ref="AH3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8" t="str">
        <f>MIS[[#This Row],[TRADING SYMBOL]]</f>
        <v>NIFTY2552225050PE</v>
      </c>
      <c r="AJ3888" t="str">
        <f>IF(RIGHT(MIS[[#This Row],[Main/Hedge]],4)="MAIN","MAIN","HEDGE")</f>
        <v>MAIN</v>
      </c>
      <c r="AK3888" t="str" cm="1">
        <f t="array" ref="AK3888">_xlfn._xlws.FILTER(Table4[Column1],ISNUMBER(SEARCH(Table4[Column1],MIS[[#This Row],[OrderUniqueIdentifier]])),"")</f>
        <v>NOTREND</v>
      </c>
    </row>
    <row r="3889" spans="1:37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>
        <f>_xlfn.XLOOKUP(MIS[[#This Row],[TRADING SYMBOL]],[1]Sheet1!$D:$D,[1]Sheet1!$C:$C)</f>
        <v>168.75</v>
      </c>
      <c r="AE3889">
        <f>MIS[[#This Row],[OrderAverageTradedPrice]]*MIS[[#This Row],[OrderQuantity]]</f>
        <v>46462.5</v>
      </c>
      <c r="AF3889">
        <f>MIS[[#This Row],[LTP]]*MIS[[#This Row],[OrderQuantity]]</f>
        <v>37968.75</v>
      </c>
      <c r="AG3889">
        <f>IF(MIS[[#This Row],[OrderSide]]="SELL",MIS[[#This Row],[VALUE]]-MIS[[#This Row],[LIVE_VALUE]],MIS[[#This Row],[LIVE_VALUE]]-MIS[[#This Row],[VALUE]])</f>
        <v>8493.75</v>
      </c>
      <c r="AH3889" t="str" cm="1">
        <f t="array" ref="AH3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9" t="str">
        <f>MIS[[#This Row],[TRADING SYMBOL]]</f>
        <v>NIFTY2552225050CE</v>
      </c>
      <c r="AJ3889" t="str">
        <f>IF(RIGHT(MIS[[#This Row],[Main/Hedge]],4)="MAIN","MAIN","HEDGE")</f>
        <v>MAIN</v>
      </c>
      <c r="AK3889" t="str" cm="1">
        <f t="array" ref="AK3889">_xlfn._xlws.FILTER(Table4[Column1],ISNUMBER(SEARCH(Table4[Column1],MIS[[#This Row],[OrderUniqueIdentifier]])),"")</f>
        <v>NOTREND</v>
      </c>
    </row>
    <row r="3890" spans="1:37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>
        <f>_xlfn.XLOOKUP(MIS[[#This Row],[TRADING SYMBOL]],[1]Sheet1!$D:$D,[1]Sheet1!$C:$C)</f>
        <v>168.75</v>
      </c>
      <c r="AE3890">
        <f>MIS[[#This Row],[OrderAverageTradedPrice]]*MIS[[#This Row],[OrderQuantity]]</f>
        <v>46469.99999999992</v>
      </c>
      <c r="AF3890">
        <f>MIS[[#This Row],[LTP]]*MIS[[#This Row],[OrderQuantity]]</f>
        <v>37968.75</v>
      </c>
      <c r="AG3890">
        <f>IF(MIS[[#This Row],[OrderSide]]="SELL",MIS[[#This Row],[VALUE]]-MIS[[#This Row],[LIVE_VALUE]],MIS[[#This Row],[LIVE_VALUE]]-MIS[[#This Row],[VALUE]])</f>
        <v>8501.24999999992</v>
      </c>
      <c r="AH3890" t="str" cm="1">
        <f t="array" ref="AH3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0" t="str">
        <f>MIS[[#This Row],[TRADING SYMBOL]]</f>
        <v>NIFTY2552225050CE</v>
      </c>
      <c r="AJ3890" t="str">
        <f>IF(RIGHT(MIS[[#This Row],[Main/Hedge]],4)="MAIN","MAIN","HEDGE")</f>
        <v>MAIN</v>
      </c>
      <c r="AK3890" t="str" cm="1">
        <f t="array" ref="AK3890">_xlfn._xlws.FILTER(Table4[Column1],ISNUMBER(SEARCH(Table4[Column1],MIS[[#This Row],[OrderUniqueIdentifier]])),"")</f>
        <v>NOTREND</v>
      </c>
    </row>
    <row r="3891" spans="1:37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>
        <f>_xlfn.XLOOKUP(MIS[[#This Row],[TRADING SYMBOL]],[1]Sheet1!$D:$D,[1]Sheet1!$C:$C)</f>
        <v>187</v>
      </c>
      <c r="AE3891">
        <f>MIS[[#This Row],[OrderAverageTradedPrice]]*MIS[[#This Row],[OrderQuantity]]</f>
        <v>39108.749999999854</v>
      </c>
      <c r="AF3891">
        <f>MIS[[#This Row],[LTP]]*MIS[[#This Row],[OrderQuantity]]</f>
        <v>42075</v>
      </c>
      <c r="AG3891">
        <f>IF(MIS[[#This Row],[OrderSide]]="SELL",MIS[[#This Row],[VALUE]]-MIS[[#This Row],[LIVE_VALUE]],MIS[[#This Row],[LIVE_VALUE]]-MIS[[#This Row],[VALUE]])</f>
        <v>-2966.2500000001455</v>
      </c>
      <c r="AH3891" t="str" cm="1">
        <f t="array" ref="AH3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1" t="str">
        <f>MIS[[#This Row],[TRADING SYMBOL]]</f>
        <v>NIFTY2552225050PE</v>
      </c>
      <c r="AJ3891" t="str">
        <f>IF(RIGHT(MIS[[#This Row],[Main/Hedge]],4)="MAIN","MAIN","HEDGE")</f>
        <v>MAIN</v>
      </c>
      <c r="AK3891" t="str" cm="1">
        <f t="array" ref="AK3891">_xlfn._xlws.FILTER(Table4[Column1],ISNUMBER(SEARCH(Table4[Column1],MIS[[#This Row],[OrderUniqueIdentifier]])),"")</f>
        <v>NOTREND</v>
      </c>
    </row>
    <row r="3892" spans="1:37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>
        <f>_xlfn.XLOOKUP(MIS[[#This Row],[TRADING SYMBOL]],[1]Sheet1!$D:$D,[1]Sheet1!$C:$C)</f>
        <v>168.75</v>
      </c>
      <c r="AE3892">
        <f>MIS[[#This Row],[OrderAverageTradedPrice]]*MIS[[#This Row],[OrderQuantity]]</f>
        <v>15532.5</v>
      </c>
      <c r="AF3892">
        <f>MIS[[#This Row],[LTP]]*MIS[[#This Row],[OrderQuantity]]</f>
        <v>12656.25</v>
      </c>
      <c r="AG3892">
        <f>IF(MIS[[#This Row],[OrderSide]]="SELL",MIS[[#This Row],[VALUE]]-MIS[[#This Row],[LIVE_VALUE]],MIS[[#This Row],[LIVE_VALUE]]-MIS[[#This Row],[VALUE]])</f>
        <v>2876.25</v>
      </c>
      <c r="AH3892" t="str" cm="1">
        <f t="array" ref="AH3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2" t="str">
        <f>MIS[[#This Row],[TRADING SYMBOL]]</f>
        <v>NIFTY2552225050CE</v>
      </c>
      <c r="AJ3892" t="str">
        <f>IF(RIGHT(MIS[[#This Row],[Main/Hedge]],4)="MAIN","MAIN","HEDGE")</f>
        <v>MAIN</v>
      </c>
      <c r="AK3892" t="str" cm="1">
        <f t="array" ref="AK3892">_xlfn._xlws.FILTER(Table4[Column1],ISNUMBER(SEARCH(Table4[Column1],MIS[[#This Row],[OrderUniqueIdentifier]])),"")</f>
        <v>NOTREND</v>
      </c>
    </row>
    <row r="3893" spans="1:37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>
        <f>_xlfn.XLOOKUP(MIS[[#This Row],[TRADING SYMBOL]],[1]Sheet1!$D:$D,[1]Sheet1!$C:$C)</f>
        <v>187</v>
      </c>
      <c r="AE3893">
        <f>MIS[[#This Row],[OrderAverageTradedPrice]]*MIS[[#This Row],[OrderQuantity]]</f>
        <v>13061.25</v>
      </c>
      <c r="AF3893">
        <f>MIS[[#This Row],[LTP]]*MIS[[#This Row],[OrderQuantity]]</f>
        <v>14025</v>
      </c>
      <c r="AG3893">
        <f>IF(MIS[[#This Row],[OrderSide]]="SELL",MIS[[#This Row],[VALUE]]-MIS[[#This Row],[LIVE_VALUE]],MIS[[#This Row],[LIVE_VALUE]]-MIS[[#This Row],[VALUE]])</f>
        <v>-963.75</v>
      </c>
      <c r="AH3893" t="str" cm="1">
        <f t="array" ref="AH3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3" t="str">
        <f>MIS[[#This Row],[TRADING SYMBOL]]</f>
        <v>NIFTY2552225050PE</v>
      </c>
      <c r="AJ3893" t="str">
        <f>IF(RIGHT(MIS[[#This Row],[Main/Hedge]],4)="MAIN","MAIN","HEDGE")</f>
        <v>MAIN</v>
      </c>
      <c r="AK3893" t="str" cm="1">
        <f t="array" ref="AK3893">_xlfn._xlws.FILTER(Table4[Column1],ISNUMBER(SEARCH(Table4[Column1],MIS[[#This Row],[OrderUniqueIdentifier]])),"")</f>
        <v>NOTREND</v>
      </c>
    </row>
    <row r="3894" spans="1:37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>
        <f>_xlfn.XLOOKUP(MIS[[#This Row],[TRADING SYMBOL]],[1]Sheet1!$D:$D,[1]Sheet1!$C:$C)</f>
        <v>187</v>
      </c>
      <c r="AE3894">
        <f>MIS[[#This Row],[OrderAverageTradedPrice]]*MIS[[#This Row],[OrderQuantity]]</f>
        <v>13065</v>
      </c>
      <c r="AF3894">
        <f>MIS[[#This Row],[LTP]]*MIS[[#This Row],[OrderQuantity]]</f>
        <v>14025</v>
      </c>
      <c r="AG3894">
        <f>IF(MIS[[#This Row],[OrderSide]]="SELL",MIS[[#This Row],[VALUE]]-MIS[[#This Row],[LIVE_VALUE]],MIS[[#This Row],[LIVE_VALUE]]-MIS[[#This Row],[VALUE]])</f>
        <v>-960</v>
      </c>
      <c r="AH3894" t="str" cm="1">
        <f t="array" ref="AH38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4" t="str">
        <f>MIS[[#This Row],[TRADING SYMBOL]]</f>
        <v>NIFTY2552225050PE</v>
      </c>
      <c r="AJ3894" t="str">
        <f>IF(RIGHT(MIS[[#This Row],[Main/Hedge]],4)="MAIN","MAIN","HEDGE")</f>
        <v>MAIN</v>
      </c>
      <c r="AK3894" t="str" cm="1">
        <f t="array" ref="AK3894">_xlfn._xlws.FILTER(Table4[Column1],ISNUMBER(SEARCH(Table4[Column1],MIS[[#This Row],[OrderUniqueIdentifier]])),"")</f>
        <v>NOTREND</v>
      </c>
    </row>
    <row r="3895" spans="1:37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>
        <f>_xlfn.XLOOKUP(MIS[[#This Row],[TRADING SYMBOL]],[1]Sheet1!$D:$D,[1]Sheet1!$C:$C)</f>
        <v>187</v>
      </c>
      <c r="AE3895">
        <f>MIS[[#This Row],[OrderAverageTradedPrice]]*MIS[[#This Row],[OrderQuantity]]</f>
        <v>39179.999999999927</v>
      </c>
      <c r="AF3895">
        <f>MIS[[#This Row],[LTP]]*MIS[[#This Row],[OrderQuantity]]</f>
        <v>42075</v>
      </c>
      <c r="AG3895">
        <f>IF(MIS[[#This Row],[OrderSide]]="SELL",MIS[[#This Row],[VALUE]]-MIS[[#This Row],[LIVE_VALUE]],MIS[[#This Row],[LIVE_VALUE]]-MIS[[#This Row],[VALUE]])</f>
        <v>-2895.0000000000728</v>
      </c>
      <c r="AH3895" t="str" cm="1">
        <f t="array" ref="AH3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5" t="str">
        <f>MIS[[#This Row],[TRADING SYMBOL]]</f>
        <v>NIFTY2552225050PE</v>
      </c>
      <c r="AJ3895" t="str">
        <f>IF(RIGHT(MIS[[#This Row],[Main/Hedge]],4)="MAIN","MAIN","HEDGE")</f>
        <v>MAIN</v>
      </c>
      <c r="AK3895" t="str" cm="1">
        <f t="array" ref="AK3895">_xlfn._xlws.FILTER(Table4[Column1],ISNUMBER(SEARCH(Table4[Column1],MIS[[#This Row],[OrderUniqueIdentifier]])),"")</f>
        <v>NOTREND</v>
      </c>
    </row>
    <row r="3896" spans="1:37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>
        <f>_xlfn.XLOOKUP(MIS[[#This Row],[TRADING SYMBOL]],[1]Sheet1!$D:$D,[1]Sheet1!$C:$C)</f>
        <v>168.75</v>
      </c>
      <c r="AE3896">
        <f>MIS[[#This Row],[OrderAverageTradedPrice]]*MIS[[#This Row],[OrderQuantity]]</f>
        <v>15558.75</v>
      </c>
      <c r="AF3896">
        <f>MIS[[#This Row],[LTP]]*MIS[[#This Row],[OrderQuantity]]</f>
        <v>12656.25</v>
      </c>
      <c r="AG3896">
        <f>IF(MIS[[#This Row],[OrderSide]]="SELL",MIS[[#This Row],[VALUE]]-MIS[[#This Row],[LIVE_VALUE]],MIS[[#This Row],[LIVE_VALUE]]-MIS[[#This Row],[VALUE]])</f>
        <v>2902.5</v>
      </c>
      <c r="AH3896" t="str" cm="1">
        <f t="array" ref="AH3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6" t="str">
        <f>MIS[[#This Row],[TRADING SYMBOL]]</f>
        <v>NIFTY2552225050CE</v>
      </c>
      <c r="AJ3896" t="str">
        <f>IF(RIGHT(MIS[[#This Row],[Main/Hedge]],4)="MAIN","MAIN","HEDGE")</f>
        <v>MAIN</v>
      </c>
      <c r="AK3896" t="str" cm="1">
        <f t="array" ref="AK3896">_xlfn._xlws.FILTER(Table4[Column1],ISNUMBER(SEARCH(Table4[Column1],MIS[[#This Row],[OrderUniqueIdentifier]])),"")</f>
        <v>NOTREND</v>
      </c>
    </row>
    <row r="3897" spans="1:37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>
        <f>_xlfn.XLOOKUP(MIS[[#This Row],[TRADING SYMBOL]],[1]Sheet1!$D:$D,[1]Sheet1!$C:$C)</f>
        <v>168.75</v>
      </c>
      <c r="AE3897">
        <f>MIS[[#This Row],[OrderAverageTradedPrice]]*MIS[[#This Row],[OrderQuantity]]</f>
        <v>31125</v>
      </c>
      <c r="AF3897">
        <f>MIS[[#This Row],[LTP]]*MIS[[#This Row],[OrderQuantity]]</f>
        <v>25312.5</v>
      </c>
      <c r="AG3897">
        <f>IF(MIS[[#This Row],[OrderSide]]="SELL",MIS[[#This Row],[VALUE]]-MIS[[#This Row],[LIVE_VALUE]],MIS[[#This Row],[LIVE_VALUE]]-MIS[[#This Row],[VALUE]])</f>
        <v>5812.5</v>
      </c>
      <c r="AH3897" t="str" cm="1">
        <f t="array" ref="AH3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7" t="str">
        <f>MIS[[#This Row],[TRADING SYMBOL]]</f>
        <v>NIFTY2552225050CE</v>
      </c>
      <c r="AJ3897" t="str">
        <f>IF(RIGHT(MIS[[#This Row],[Main/Hedge]],4)="MAIN","MAIN","HEDGE")</f>
        <v>MAIN</v>
      </c>
      <c r="AK3897" t="str" cm="1">
        <f t="array" ref="AK3897">_xlfn._xlws.FILTER(Table4[Column1],ISNUMBER(SEARCH(Table4[Column1],MIS[[#This Row],[OrderUniqueIdentifier]])),"")</f>
        <v>NOTREND</v>
      </c>
    </row>
    <row r="3898" spans="1:37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>
        <f>_xlfn.XLOOKUP(MIS[[#This Row],[TRADING SYMBOL]],[1]Sheet1!$D:$D,[1]Sheet1!$C:$C)</f>
        <v>187</v>
      </c>
      <c r="AE3898">
        <f>MIS[[#This Row],[OrderAverageTradedPrice]]*MIS[[#This Row],[OrderQuantity]]</f>
        <v>26145</v>
      </c>
      <c r="AF3898">
        <f>MIS[[#This Row],[LTP]]*MIS[[#This Row],[OrderQuantity]]</f>
        <v>28050</v>
      </c>
      <c r="AG3898">
        <f>IF(MIS[[#This Row],[OrderSide]]="SELL",MIS[[#This Row],[VALUE]]-MIS[[#This Row],[LIVE_VALUE]],MIS[[#This Row],[LIVE_VALUE]]-MIS[[#This Row],[VALUE]])</f>
        <v>-1905</v>
      </c>
      <c r="AH3898" t="str" cm="1">
        <f t="array" ref="AH3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8" t="str">
        <f>MIS[[#This Row],[TRADING SYMBOL]]</f>
        <v>NIFTY2552225050PE</v>
      </c>
      <c r="AJ3898" t="str">
        <f>IF(RIGHT(MIS[[#This Row],[Main/Hedge]],4)="MAIN","MAIN","HEDGE")</f>
        <v>MAIN</v>
      </c>
      <c r="AK3898" t="str" cm="1">
        <f t="array" ref="AK3898">_xlfn._xlws.FILTER(Table4[Column1],ISNUMBER(SEARCH(Table4[Column1],MIS[[#This Row],[OrderUniqueIdentifier]])),"")</f>
        <v>NOTREND</v>
      </c>
    </row>
    <row r="3899" spans="1:37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>
        <f>_xlfn.XLOOKUP(MIS[[#This Row],[TRADING SYMBOL]],[1]Sheet1!$D:$D,[1]Sheet1!$C:$C)</f>
        <v>187</v>
      </c>
      <c r="AE3899">
        <f>MIS[[#This Row],[OrderAverageTradedPrice]]*MIS[[#This Row],[OrderQuantity]]</f>
        <v>13102.5</v>
      </c>
      <c r="AF3899">
        <f>MIS[[#This Row],[LTP]]*MIS[[#This Row],[OrderQuantity]]</f>
        <v>14025</v>
      </c>
      <c r="AG3899">
        <f>IF(MIS[[#This Row],[OrderSide]]="SELL",MIS[[#This Row],[VALUE]]-MIS[[#This Row],[LIVE_VALUE]],MIS[[#This Row],[LIVE_VALUE]]-MIS[[#This Row],[VALUE]])</f>
        <v>-922.5</v>
      </c>
      <c r="AH3899" t="str" cm="1">
        <f t="array" ref="AH38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9" t="str">
        <f>MIS[[#This Row],[TRADING SYMBOL]]</f>
        <v>NIFTY2552225050PE</v>
      </c>
      <c r="AJ3899" t="str">
        <f>IF(RIGHT(MIS[[#This Row],[Main/Hedge]],4)="MAIN","MAIN","HEDGE")</f>
        <v>MAIN</v>
      </c>
      <c r="AK3899" t="str" cm="1">
        <f t="array" ref="AK3899">_xlfn._xlws.FILTER(Table4[Column1],ISNUMBER(SEARCH(Table4[Column1],MIS[[#This Row],[OrderUniqueIdentifier]])),"")</f>
        <v>NOTREND</v>
      </c>
    </row>
    <row r="3900" spans="1:37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>
        <f>_xlfn.XLOOKUP(MIS[[#This Row],[TRADING SYMBOL]],[1]Sheet1!$D:$D,[1]Sheet1!$C:$C)</f>
        <v>168.75</v>
      </c>
      <c r="AE3900">
        <f>MIS[[#This Row],[OrderAverageTradedPrice]]*MIS[[#This Row],[OrderQuantity]]</f>
        <v>15600</v>
      </c>
      <c r="AF3900">
        <f>MIS[[#This Row],[LTP]]*MIS[[#This Row],[OrderQuantity]]</f>
        <v>12656.25</v>
      </c>
      <c r="AG3900">
        <f>IF(MIS[[#This Row],[OrderSide]]="SELL",MIS[[#This Row],[VALUE]]-MIS[[#This Row],[LIVE_VALUE]],MIS[[#This Row],[LIVE_VALUE]]-MIS[[#This Row],[VALUE]])</f>
        <v>2943.75</v>
      </c>
      <c r="AH3900" t="str" cm="1">
        <f t="array" ref="AH39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0" t="str">
        <f>MIS[[#This Row],[TRADING SYMBOL]]</f>
        <v>NIFTY2552225050CE</v>
      </c>
      <c r="AJ3900" t="str">
        <f>IF(RIGHT(MIS[[#This Row],[Main/Hedge]],4)="MAIN","MAIN","HEDGE")</f>
        <v>MAIN</v>
      </c>
      <c r="AK3900" t="str" cm="1">
        <f t="array" ref="AK3900">_xlfn._xlws.FILTER(Table4[Column1],ISNUMBER(SEARCH(Table4[Column1],MIS[[#This Row],[OrderUniqueIdentifier]])),"")</f>
        <v>NOTREND</v>
      </c>
    </row>
    <row r="3901" spans="1:37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>
        <f>_xlfn.XLOOKUP(MIS[[#This Row],[TRADING SYMBOL]],[1]Sheet1!$D:$D,[1]Sheet1!$C:$C)</f>
        <v>168.75</v>
      </c>
      <c r="AE3901">
        <f>MIS[[#This Row],[OrderAverageTradedPrice]]*MIS[[#This Row],[OrderQuantity]]</f>
        <v>15603.75</v>
      </c>
      <c r="AF3901">
        <f>MIS[[#This Row],[LTP]]*MIS[[#This Row],[OrderQuantity]]</f>
        <v>12656.25</v>
      </c>
      <c r="AG3901">
        <f>IF(MIS[[#This Row],[OrderSide]]="SELL",MIS[[#This Row],[VALUE]]-MIS[[#This Row],[LIVE_VALUE]],MIS[[#This Row],[LIVE_VALUE]]-MIS[[#This Row],[VALUE]])</f>
        <v>2947.5</v>
      </c>
      <c r="AH3901" t="str" cm="1">
        <f t="array" ref="AH39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1" t="str">
        <f>MIS[[#This Row],[TRADING SYMBOL]]</f>
        <v>NIFTY2552225050CE</v>
      </c>
      <c r="AJ3901" t="str">
        <f>IF(RIGHT(MIS[[#This Row],[Main/Hedge]],4)="MAIN","MAIN","HEDGE")</f>
        <v>MAIN</v>
      </c>
      <c r="AK3901" t="str" cm="1">
        <f t="array" ref="AK3901">_xlfn._xlws.FILTER(Table4[Column1],ISNUMBER(SEARCH(Table4[Column1],MIS[[#This Row],[OrderUniqueIdentifier]])),"")</f>
        <v>NOTREND</v>
      </c>
    </row>
    <row r="3902" spans="1:37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>
        <f>_xlfn.XLOOKUP(MIS[[#This Row],[TRADING SYMBOL]],[1]Sheet1!$D:$D,[1]Sheet1!$C:$C)</f>
        <v>187</v>
      </c>
      <c r="AE3902">
        <f>MIS[[#This Row],[OrderAverageTradedPrice]]*MIS[[#This Row],[OrderQuantity]]</f>
        <v>13046.25</v>
      </c>
      <c r="AF3902">
        <f>MIS[[#This Row],[LTP]]*MIS[[#This Row],[OrderQuantity]]</f>
        <v>14025</v>
      </c>
      <c r="AG3902">
        <f>IF(MIS[[#This Row],[OrderSide]]="SELL",MIS[[#This Row],[VALUE]]-MIS[[#This Row],[LIVE_VALUE]],MIS[[#This Row],[LIVE_VALUE]]-MIS[[#This Row],[VALUE]])</f>
        <v>-978.75</v>
      </c>
      <c r="AH3902" t="str" cm="1">
        <f t="array" ref="AH3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2" t="str">
        <f>MIS[[#This Row],[TRADING SYMBOL]]</f>
        <v>NIFTY2552225050PE</v>
      </c>
      <c r="AJ3902" t="str">
        <f>IF(RIGHT(MIS[[#This Row],[Main/Hedge]],4)="MAIN","MAIN","HEDGE")</f>
        <v>MAIN</v>
      </c>
      <c r="AK3902" t="str" cm="1">
        <f t="array" ref="AK3902">_xlfn._xlws.FILTER(Table4[Column1],ISNUMBER(SEARCH(Table4[Column1],MIS[[#This Row],[OrderUniqueIdentifier]])),"")</f>
        <v>NOTREND</v>
      </c>
    </row>
    <row r="3903" spans="1:37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>
        <f>_xlfn.XLOOKUP(MIS[[#This Row],[TRADING SYMBOL]],[1]Sheet1!$D:$D,[1]Sheet1!$C:$C)</f>
        <v>187</v>
      </c>
      <c r="AE3903">
        <f>MIS[[#This Row],[OrderAverageTradedPrice]]*MIS[[#This Row],[OrderQuantity]]</f>
        <v>13012.5</v>
      </c>
      <c r="AF3903">
        <f>MIS[[#This Row],[LTP]]*MIS[[#This Row],[OrderQuantity]]</f>
        <v>14025</v>
      </c>
      <c r="AG3903">
        <f>IF(MIS[[#This Row],[OrderSide]]="SELL",MIS[[#This Row],[VALUE]]-MIS[[#This Row],[LIVE_VALUE]],MIS[[#This Row],[LIVE_VALUE]]-MIS[[#This Row],[VALUE]])</f>
        <v>-1012.5</v>
      </c>
      <c r="AH3903" t="str" cm="1">
        <f t="array" ref="AH3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3" t="str">
        <f>MIS[[#This Row],[TRADING SYMBOL]]</f>
        <v>NIFTY2552225050PE</v>
      </c>
      <c r="AJ3903" t="str">
        <f>IF(RIGHT(MIS[[#This Row],[Main/Hedge]],4)="MAIN","MAIN","HEDGE")</f>
        <v>MAIN</v>
      </c>
      <c r="AK3903" t="str" cm="1">
        <f t="array" ref="AK3903">_xlfn._xlws.FILTER(Table4[Column1],ISNUMBER(SEARCH(Table4[Column1],MIS[[#This Row],[OrderUniqueIdentifier]])),"")</f>
        <v>NOTREND</v>
      </c>
    </row>
    <row r="3904" spans="1:37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>
        <f>_xlfn.XLOOKUP(MIS[[#This Row],[TRADING SYMBOL]],[1]Sheet1!$D:$D,[1]Sheet1!$C:$C)</f>
        <v>187</v>
      </c>
      <c r="AE3904">
        <f>MIS[[#This Row],[OrderAverageTradedPrice]]*MIS[[#This Row],[OrderQuantity]]</f>
        <v>13012.5</v>
      </c>
      <c r="AF3904">
        <f>MIS[[#This Row],[LTP]]*MIS[[#This Row],[OrderQuantity]]</f>
        <v>14025</v>
      </c>
      <c r="AG3904">
        <f>IF(MIS[[#This Row],[OrderSide]]="SELL",MIS[[#This Row],[VALUE]]-MIS[[#This Row],[LIVE_VALUE]],MIS[[#This Row],[LIVE_VALUE]]-MIS[[#This Row],[VALUE]])</f>
        <v>-1012.5</v>
      </c>
      <c r="AH3904" t="str" cm="1">
        <f t="array" ref="AH39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4" t="str">
        <f>MIS[[#This Row],[TRADING SYMBOL]]</f>
        <v>NIFTY2552225050PE</v>
      </c>
      <c r="AJ3904" t="str">
        <f>IF(RIGHT(MIS[[#This Row],[Main/Hedge]],4)="MAIN","MAIN","HEDGE")</f>
        <v>MAIN</v>
      </c>
      <c r="AK3904" t="str" cm="1">
        <f t="array" ref="AK3904">_xlfn._xlws.FILTER(Table4[Column1],ISNUMBER(SEARCH(Table4[Column1],MIS[[#This Row],[OrderUniqueIdentifier]])),"")</f>
        <v>NOTREND</v>
      </c>
    </row>
    <row r="3905" spans="1:37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>
        <f>_xlfn.XLOOKUP(MIS[[#This Row],[TRADING SYMBOL]],[1]Sheet1!$D:$D,[1]Sheet1!$C:$C)</f>
        <v>490.65</v>
      </c>
      <c r="AE3905">
        <f>MIS[[#This Row],[OrderAverageTradedPrice]]*MIS[[#This Row],[OrderQuantity]]</f>
        <v>41816</v>
      </c>
      <c r="AF3905">
        <f>MIS[[#This Row],[LTP]]*MIS[[#This Row],[OrderQuantity]]</f>
        <v>39252</v>
      </c>
      <c r="AG3905">
        <f>IF(MIS[[#This Row],[OrderSide]]="SELL",MIS[[#This Row],[VALUE]]-MIS[[#This Row],[LIVE_VALUE]],MIS[[#This Row],[LIVE_VALUE]]-MIS[[#This Row],[VALUE]])</f>
        <v>2564</v>
      </c>
      <c r="AH3905" t="str" cm="1">
        <f t="array" ref="AH3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5" t="str">
        <f>MIS[[#This Row],[TRADING SYMBOL]]</f>
        <v>SENSEX2552082300CE</v>
      </c>
      <c r="AJ3905" t="str">
        <f>IF(RIGHT(MIS[[#This Row],[Main/Hedge]],4)="MAIN","MAIN","HEDGE")</f>
        <v>MAIN</v>
      </c>
      <c r="AK3905" t="str" cm="1">
        <f t="array" ref="AK3905">_xlfn._xlws.FILTER(Table4[Column1],ISNUMBER(SEARCH(Table4[Column1],MIS[[#This Row],[OrderUniqueIdentifier]])),"")</f>
        <v>XYT</v>
      </c>
    </row>
    <row r="3906" spans="1:37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>
        <f>_xlfn.XLOOKUP(MIS[[#This Row],[TRADING SYMBOL]],[1]Sheet1!$D:$D,[1]Sheet1!$C:$C)</f>
        <v>490.65</v>
      </c>
      <c r="AE3906">
        <f>MIS[[#This Row],[OrderAverageTradedPrice]]*MIS[[#This Row],[OrderQuantity]]</f>
        <v>114464.99999999988</v>
      </c>
      <c r="AF3906">
        <f>MIS[[#This Row],[LTP]]*MIS[[#This Row],[OrderQuantity]]</f>
        <v>107943</v>
      </c>
      <c r="AG3906">
        <f>IF(MIS[[#This Row],[OrderSide]]="SELL",MIS[[#This Row],[VALUE]]-MIS[[#This Row],[LIVE_VALUE]],MIS[[#This Row],[LIVE_VALUE]]-MIS[[#This Row],[VALUE]])</f>
        <v>6521.9999999998836</v>
      </c>
      <c r="AH3906" t="str" cm="1">
        <f t="array" ref="AH3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6" t="str">
        <f>MIS[[#This Row],[TRADING SYMBOL]]</f>
        <v>SENSEX2552082300CE</v>
      </c>
      <c r="AJ3906" t="str">
        <f>IF(RIGHT(MIS[[#This Row],[Main/Hedge]],4)="MAIN","MAIN","HEDGE")</f>
        <v>MAIN</v>
      </c>
      <c r="AK3906" t="str" cm="1">
        <f t="array" ref="AK3906">_xlfn._xlws.FILTER(Table4[Column1],ISNUMBER(SEARCH(Table4[Column1],MIS[[#This Row],[OrderUniqueIdentifier]])),"")</f>
        <v>XYT</v>
      </c>
    </row>
    <row r="3907" spans="1:37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>
        <f>_xlfn.XLOOKUP(MIS[[#This Row],[TRADING SYMBOL]],[1]Sheet1!$D:$D,[1]Sheet1!$C:$C)</f>
        <v>490.65</v>
      </c>
      <c r="AE3907">
        <f>MIS[[#This Row],[OrderAverageTradedPrice]]*MIS[[#This Row],[OrderQuantity]]</f>
        <v>20814</v>
      </c>
      <c r="AF3907">
        <f>MIS[[#This Row],[LTP]]*MIS[[#This Row],[OrderQuantity]]</f>
        <v>19626</v>
      </c>
      <c r="AG3907">
        <f>IF(MIS[[#This Row],[OrderSide]]="SELL",MIS[[#This Row],[VALUE]]-MIS[[#This Row],[LIVE_VALUE]],MIS[[#This Row],[LIVE_VALUE]]-MIS[[#This Row],[VALUE]])</f>
        <v>1188</v>
      </c>
      <c r="AH3907" t="str" cm="1">
        <f t="array" ref="AH3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7" t="str">
        <f>MIS[[#This Row],[TRADING SYMBOL]]</f>
        <v>SENSEX2552082300CE</v>
      </c>
      <c r="AJ3907" t="str">
        <f>IF(RIGHT(MIS[[#This Row],[Main/Hedge]],4)="MAIN","MAIN","HEDGE")</f>
        <v>MAIN</v>
      </c>
      <c r="AK3907" t="str" cm="1">
        <f t="array" ref="AK3907">_xlfn._xlws.FILTER(Table4[Column1],ISNUMBER(SEARCH(Table4[Column1],MIS[[#This Row],[OrderUniqueIdentifier]])),"")</f>
        <v>XYT</v>
      </c>
    </row>
    <row r="3908" spans="1:37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>
        <f>_xlfn.XLOOKUP(MIS[[#This Row],[TRADING SYMBOL]],[1]Sheet1!$D:$D,[1]Sheet1!$C:$C)</f>
        <v>490.65</v>
      </c>
      <c r="AE3908">
        <f>MIS[[#This Row],[OrderAverageTradedPrice]]*MIS[[#This Row],[OrderQuantity]]</f>
        <v>10640</v>
      </c>
      <c r="AF3908">
        <f>MIS[[#This Row],[LTP]]*MIS[[#This Row],[OrderQuantity]]</f>
        <v>9813</v>
      </c>
      <c r="AG3908">
        <f>IF(MIS[[#This Row],[OrderSide]]="SELL",MIS[[#This Row],[VALUE]]-MIS[[#This Row],[LIVE_VALUE]],MIS[[#This Row],[LIVE_VALUE]]-MIS[[#This Row],[VALUE]])</f>
        <v>827</v>
      </c>
      <c r="AH3908" t="str" cm="1">
        <f t="array" ref="AH3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8" t="str">
        <f>MIS[[#This Row],[TRADING SYMBOL]]</f>
        <v>SENSEX2552082300CE</v>
      </c>
      <c r="AJ3908" t="str">
        <f>IF(RIGHT(MIS[[#This Row],[Main/Hedge]],4)="MAIN","MAIN","HEDGE")</f>
        <v>MAIN</v>
      </c>
      <c r="AK3908" t="str" cm="1">
        <f t="array" ref="AK3908">_xlfn._xlws.FILTER(Table4[Column1],ISNUMBER(SEARCH(Table4[Column1],MIS[[#This Row],[OrderUniqueIdentifier]])),"")</f>
        <v>XYT</v>
      </c>
    </row>
    <row r="3909" spans="1:37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>
        <f>_xlfn.XLOOKUP(MIS[[#This Row],[TRADING SYMBOL]],[1]Sheet1!$D:$D,[1]Sheet1!$C:$C)</f>
        <v>490.65</v>
      </c>
      <c r="AE3909">
        <f>MIS[[#This Row],[OrderAverageTradedPrice]]*MIS[[#This Row],[OrderQuantity]]</f>
        <v>42860</v>
      </c>
      <c r="AF3909">
        <f>MIS[[#This Row],[LTP]]*MIS[[#This Row],[OrderQuantity]]</f>
        <v>39252</v>
      </c>
      <c r="AG3909">
        <f>IF(MIS[[#This Row],[OrderSide]]="SELL",MIS[[#This Row],[VALUE]]-MIS[[#This Row],[LIVE_VALUE]],MIS[[#This Row],[LIVE_VALUE]]-MIS[[#This Row],[VALUE]])</f>
        <v>3608</v>
      </c>
      <c r="AH3909" t="str" cm="1">
        <f t="array" ref="AH3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9" t="str">
        <f>MIS[[#This Row],[TRADING SYMBOL]]</f>
        <v>SENSEX2552082300CE</v>
      </c>
      <c r="AJ3909" t="str">
        <f>IF(RIGHT(MIS[[#This Row],[Main/Hedge]],4)="MAIN","MAIN","HEDGE")</f>
        <v>MAIN</v>
      </c>
      <c r="AK3909" t="str" cm="1">
        <f t="array" ref="AK3909">_xlfn._xlws.FILTER(Table4[Column1],ISNUMBER(SEARCH(Table4[Column1],MIS[[#This Row],[OrderUniqueIdentifier]])),"")</f>
        <v>XYT</v>
      </c>
    </row>
    <row r="3910" spans="1:37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>
        <f>_xlfn.XLOOKUP(MIS[[#This Row],[TRADING SYMBOL]],[1]Sheet1!$D:$D,[1]Sheet1!$C:$C)</f>
        <v>490.65</v>
      </c>
      <c r="AE3910">
        <f>MIS[[#This Row],[OrderAverageTradedPrice]]*MIS[[#This Row],[OrderQuantity]]</f>
        <v>32145</v>
      </c>
      <c r="AF3910">
        <f>MIS[[#This Row],[LTP]]*MIS[[#This Row],[OrderQuantity]]</f>
        <v>29439</v>
      </c>
      <c r="AG3910">
        <f>IF(MIS[[#This Row],[OrderSide]]="SELL",MIS[[#This Row],[VALUE]]-MIS[[#This Row],[LIVE_VALUE]],MIS[[#This Row],[LIVE_VALUE]]-MIS[[#This Row],[VALUE]])</f>
        <v>2706</v>
      </c>
      <c r="AH3910" t="str" cm="1">
        <f t="array" ref="AH3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0" t="str">
        <f>MIS[[#This Row],[TRADING SYMBOL]]</f>
        <v>SENSEX2552082300CE</v>
      </c>
      <c r="AJ3910" t="str">
        <f>IF(RIGHT(MIS[[#This Row],[Main/Hedge]],4)="MAIN","MAIN","HEDGE")</f>
        <v>MAIN</v>
      </c>
      <c r="AK3910" t="str" cm="1">
        <f t="array" ref="AK3910">_xlfn._xlws.FILTER(Table4[Column1],ISNUMBER(SEARCH(Table4[Column1],MIS[[#This Row],[OrderUniqueIdentifier]])),"")</f>
        <v>XYT</v>
      </c>
    </row>
    <row r="3911" spans="1:37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>
        <f>_xlfn.XLOOKUP(MIS[[#This Row],[TRADING SYMBOL]],[1]Sheet1!$D:$D,[1]Sheet1!$C:$C)</f>
        <v>490.65</v>
      </c>
      <c r="AE3911">
        <f>MIS[[#This Row],[OrderAverageTradedPrice]]*MIS[[#This Row],[OrderQuantity]]</f>
        <v>10752</v>
      </c>
      <c r="AF3911">
        <f>MIS[[#This Row],[LTP]]*MIS[[#This Row],[OrderQuantity]]</f>
        <v>9813</v>
      </c>
      <c r="AG3911">
        <f>IF(MIS[[#This Row],[OrderSide]]="SELL",MIS[[#This Row],[VALUE]]-MIS[[#This Row],[LIVE_VALUE]],MIS[[#This Row],[LIVE_VALUE]]-MIS[[#This Row],[VALUE]])</f>
        <v>939</v>
      </c>
      <c r="AH3911" t="str" cm="1">
        <f t="array" ref="AH3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1" t="str">
        <f>MIS[[#This Row],[TRADING SYMBOL]]</f>
        <v>SENSEX2552082300CE</v>
      </c>
      <c r="AJ3911" t="str">
        <f>IF(RIGHT(MIS[[#This Row],[Main/Hedge]],4)="MAIN","MAIN","HEDGE")</f>
        <v>MAIN</v>
      </c>
      <c r="AK3911" t="str" cm="1">
        <f t="array" ref="AK3911">_xlfn._xlws.FILTER(Table4[Column1],ISNUMBER(SEARCH(Table4[Column1],MIS[[#This Row],[OrderUniqueIdentifier]])),"")</f>
        <v>XYT</v>
      </c>
    </row>
    <row r="3912" spans="1:37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>
        <f>_xlfn.XLOOKUP(MIS[[#This Row],[TRADING SYMBOL]],[1]Sheet1!$D:$D,[1]Sheet1!$C:$C)</f>
        <v>490.65</v>
      </c>
      <c r="AE3912">
        <f>MIS[[#This Row],[OrderAverageTradedPrice]]*MIS[[#This Row],[OrderQuantity]]</f>
        <v>42568</v>
      </c>
      <c r="AF3912">
        <f>MIS[[#This Row],[LTP]]*MIS[[#This Row],[OrderQuantity]]</f>
        <v>39252</v>
      </c>
      <c r="AG3912">
        <f>IF(MIS[[#This Row],[OrderSide]]="SELL",MIS[[#This Row],[VALUE]]-MIS[[#This Row],[LIVE_VALUE]],MIS[[#This Row],[LIVE_VALUE]]-MIS[[#This Row],[VALUE]])</f>
        <v>3316</v>
      </c>
      <c r="AH3912" t="str" cm="1">
        <f t="array" ref="AH3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2" t="str">
        <f>MIS[[#This Row],[TRADING SYMBOL]]</f>
        <v>SENSEX2552082300CE</v>
      </c>
      <c r="AJ3912" t="str">
        <f>IF(RIGHT(MIS[[#This Row],[Main/Hedge]],4)="MAIN","MAIN","HEDGE")</f>
        <v>MAIN</v>
      </c>
      <c r="AK3912" t="str" cm="1">
        <f t="array" ref="AK3912">_xlfn._xlws.FILTER(Table4[Column1],ISNUMBER(SEARCH(Table4[Column1],MIS[[#This Row],[OrderUniqueIdentifier]])),"")</f>
        <v>XYT</v>
      </c>
    </row>
    <row r="3913" spans="1:37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>
        <f>_xlfn.XLOOKUP(MIS[[#This Row],[TRADING SYMBOL]],[1]Sheet1!$D:$D,[1]Sheet1!$C:$C)</f>
        <v>490.65</v>
      </c>
      <c r="AE3913">
        <f>MIS[[#This Row],[OrderAverageTradedPrice]]*MIS[[#This Row],[OrderQuantity]]</f>
        <v>10715</v>
      </c>
      <c r="AF3913">
        <f>MIS[[#This Row],[LTP]]*MIS[[#This Row],[OrderQuantity]]</f>
        <v>9813</v>
      </c>
      <c r="AG3913">
        <f>IF(MIS[[#This Row],[OrderSide]]="SELL",MIS[[#This Row],[VALUE]]-MIS[[#This Row],[LIVE_VALUE]],MIS[[#This Row],[LIVE_VALUE]]-MIS[[#This Row],[VALUE]])</f>
        <v>902</v>
      </c>
      <c r="AH3913" t="str" cm="1">
        <f t="array" ref="AH3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3" t="str">
        <f>MIS[[#This Row],[TRADING SYMBOL]]</f>
        <v>SENSEX2552082300CE</v>
      </c>
      <c r="AJ3913" t="str">
        <f>IF(RIGHT(MIS[[#This Row],[Main/Hedge]],4)="MAIN","MAIN","HEDGE")</f>
        <v>MAIN</v>
      </c>
      <c r="AK3913" t="str" cm="1">
        <f t="array" ref="AK3913">_xlfn._xlws.FILTER(Table4[Column1],ISNUMBER(SEARCH(Table4[Column1],MIS[[#This Row],[OrderUniqueIdentifier]])),"")</f>
        <v>XYT</v>
      </c>
    </row>
    <row r="3914" spans="1:37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>
        <f>_xlfn.XLOOKUP(MIS[[#This Row],[TRADING SYMBOL]],[1]Sheet1!$D:$D,[1]Sheet1!$C:$C)</f>
        <v>490.65</v>
      </c>
      <c r="AE3914">
        <f>MIS[[#This Row],[OrderAverageTradedPrice]]*MIS[[#This Row],[OrderQuantity]]</f>
        <v>63264.000000000007</v>
      </c>
      <c r="AF3914">
        <f>MIS[[#This Row],[LTP]]*MIS[[#This Row],[OrderQuantity]]</f>
        <v>58878</v>
      </c>
      <c r="AG3914">
        <f>IF(MIS[[#This Row],[OrderSide]]="SELL",MIS[[#This Row],[VALUE]]-MIS[[#This Row],[LIVE_VALUE]],MIS[[#This Row],[LIVE_VALUE]]-MIS[[#This Row],[VALUE]])</f>
        <v>4386.0000000000073</v>
      </c>
      <c r="AH3914" t="str" cm="1">
        <f t="array" ref="AH3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4" t="str">
        <f>MIS[[#This Row],[TRADING SYMBOL]]</f>
        <v>SENSEX2552082300CE</v>
      </c>
      <c r="AJ3914" t="str">
        <f>IF(RIGHT(MIS[[#This Row],[Main/Hedge]],4)="MAIN","MAIN","HEDGE")</f>
        <v>MAIN</v>
      </c>
      <c r="AK3914" t="str" cm="1">
        <f t="array" ref="AK3914">_xlfn._xlws.FILTER(Table4[Column1],ISNUMBER(SEARCH(Table4[Column1],MIS[[#This Row],[OrderUniqueIdentifier]])),"")</f>
        <v>XYT</v>
      </c>
    </row>
    <row r="3915" spans="1:37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>
        <f>_xlfn.XLOOKUP(MIS[[#This Row],[TRADING SYMBOL]],[1]Sheet1!$D:$D,[1]Sheet1!$C:$C)</f>
        <v>490.65</v>
      </c>
      <c r="AE3915">
        <f>MIS[[#This Row],[OrderAverageTradedPrice]]*MIS[[#This Row],[OrderQuantity]]</f>
        <v>10757</v>
      </c>
      <c r="AF3915">
        <f>MIS[[#This Row],[LTP]]*MIS[[#This Row],[OrderQuantity]]</f>
        <v>9813</v>
      </c>
      <c r="AG3915">
        <f>IF(MIS[[#This Row],[OrderSide]]="SELL",MIS[[#This Row],[VALUE]]-MIS[[#This Row],[LIVE_VALUE]],MIS[[#This Row],[LIVE_VALUE]]-MIS[[#This Row],[VALUE]])</f>
        <v>944</v>
      </c>
      <c r="AH3915" t="str" cm="1">
        <f t="array" ref="AH3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5" t="str">
        <f>MIS[[#This Row],[TRADING SYMBOL]]</f>
        <v>SENSEX2552082300CE</v>
      </c>
      <c r="AJ3915" t="str">
        <f>IF(RIGHT(MIS[[#This Row],[Main/Hedge]],4)="MAIN","MAIN","HEDGE")</f>
        <v>MAIN</v>
      </c>
      <c r="AK3915" t="str" cm="1">
        <f t="array" ref="AK3915">_xlfn._xlws.FILTER(Table4[Column1],ISNUMBER(SEARCH(Table4[Column1],MIS[[#This Row],[OrderUniqueIdentifier]])),"")</f>
        <v>XYT</v>
      </c>
    </row>
    <row r="3916" spans="1:37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>
        <f>_xlfn.XLOOKUP(MIS[[#This Row],[TRADING SYMBOL]],[1]Sheet1!$D:$D,[1]Sheet1!$C:$C)</f>
        <v>490.65</v>
      </c>
      <c r="AE3916">
        <f>MIS[[#This Row],[OrderAverageTradedPrice]]*MIS[[#This Row],[OrderQuantity]]</f>
        <v>10656</v>
      </c>
      <c r="AF3916">
        <f>MIS[[#This Row],[LTP]]*MIS[[#This Row],[OrderQuantity]]</f>
        <v>9813</v>
      </c>
      <c r="AG3916">
        <f>IF(MIS[[#This Row],[OrderSide]]="SELL",MIS[[#This Row],[VALUE]]-MIS[[#This Row],[LIVE_VALUE]],MIS[[#This Row],[LIVE_VALUE]]-MIS[[#This Row],[VALUE]])</f>
        <v>843</v>
      </c>
      <c r="AH3916" t="str" cm="1">
        <f t="array" ref="AH3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6" t="str">
        <f>MIS[[#This Row],[TRADING SYMBOL]]</f>
        <v>SENSEX2552082300CE</v>
      </c>
      <c r="AJ3916" t="str">
        <f>IF(RIGHT(MIS[[#This Row],[Main/Hedge]],4)="MAIN","MAIN","HEDGE")</f>
        <v>MAIN</v>
      </c>
      <c r="AK3916" t="str" cm="1">
        <f t="array" ref="AK3916">_xlfn._xlws.FILTER(Table4[Column1],ISNUMBER(SEARCH(Table4[Column1],MIS[[#This Row],[OrderUniqueIdentifier]])),"")</f>
        <v>XYT</v>
      </c>
    </row>
    <row r="3917" spans="1:37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>
        <f>_xlfn.XLOOKUP(MIS[[#This Row],[TRADING SYMBOL]],[1]Sheet1!$D:$D,[1]Sheet1!$C:$C)</f>
        <v>490.65</v>
      </c>
      <c r="AE3917">
        <f>MIS[[#This Row],[OrderAverageTradedPrice]]*MIS[[#This Row],[OrderQuantity]]</f>
        <v>10743</v>
      </c>
      <c r="AF3917">
        <f>MIS[[#This Row],[LTP]]*MIS[[#This Row],[OrderQuantity]]</f>
        <v>9813</v>
      </c>
      <c r="AG3917">
        <f>IF(MIS[[#This Row],[OrderSide]]="SELL",MIS[[#This Row],[VALUE]]-MIS[[#This Row],[LIVE_VALUE]],MIS[[#This Row],[LIVE_VALUE]]-MIS[[#This Row],[VALUE]])</f>
        <v>930</v>
      </c>
      <c r="AH3917" t="str" cm="1">
        <f t="array" ref="AH3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7" t="str">
        <f>MIS[[#This Row],[TRADING SYMBOL]]</f>
        <v>SENSEX2552082300CE</v>
      </c>
      <c r="AJ3917" t="str">
        <f>IF(RIGHT(MIS[[#This Row],[Main/Hedge]],4)="MAIN","MAIN","HEDGE")</f>
        <v>MAIN</v>
      </c>
      <c r="AK3917" t="str" cm="1">
        <f t="array" ref="AK3917">_xlfn._xlws.FILTER(Table4[Column1],ISNUMBER(SEARCH(Table4[Column1],MIS[[#This Row],[OrderUniqueIdentifier]])),"")</f>
        <v>XYT</v>
      </c>
    </row>
    <row r="3918" spans="1:37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>
        <f>_xlfn.XLOOKUP(MIS[[#This Row],[TRADING SYMBOL]],[1]Sheet1!$D:$D,[1]Sheet1!$C:$C)</f>
        <v>490.65</v>
      </c>
      <c r="AE3918">
        <f>MIS[[#This Row],[OrderAverageTradedPrice]]*MIS[[#This Row],[OrderQuantity]]</f>
        <v>21499</v>
      </c>
      <c r="AF3918">
        <f>MIS[[#This Row],[LTP]]*MIS[[#This Row],[OrderQuantity]]</f>
        <v>19626</v>
      </c>
      <c r="AG3918">
        <f>IF(MIS[[#This Row],[OrderSide]]="SELL",MIS[[#This Row],[VALUE]]-MIS[[#This Row],[LIVE_VALUE]],MIS[[#This Row],[LIVE_VALUE]]-MIS[[#This Row],[VALUE]])</f>
        <v>1873</v>
      </c>
      <c r="AH3918" t="str" cm="1">
        <f t="array" ref="AH3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8" t="str">
        <f>MIS[[#This Row],[TRADING SYMBOL]]</f>
        <v>SENSEX2552082300CE</v>
      </c>
      <c r="AJ3918" t="str">
        <f>IF(RIGHT(MIS[[#This Row],[Main/Hedge]],4)="MAIN","MAIN","HEDGE")</f>
        <v>MAIN</v>
      </c>
      <c r="AK3918" t="str" cm="1">
        <f t="array" ref="AK3918">_xlfn._xlws.FILTER(Table4[Column1],ISNUMBER(SEARCH(Table4[Column1],MIS[[#This Row],[OrderUniqueIdentifier]])),"")</f>
        <v>XYT</v>
      </c>
    </row>
    <row r="3919" spans="1:37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>
        <f>_xlfn.XLOOKUP(MIS[[#This Row],[TRADING SYMBOL]],[1]Sheet1!$D:$D,[1]Sheet1!$C:$C)</f>
        <v>490.65</v>
      </c>
      <c r="AE3919">
        <f>MIS[[#This Row],[OrderAverageTradedPrice]]*MIS[[#This Row],[OrderQuantity]]</f>
        <v>64317</v>
      </c>
      <c r="AF3919">
        <f>MIS[[#This Row],[LTP]]*MIS[[#This Row],[OrderQuantity]]</f>
        <v>58878</v>
      </c>
      <c r="AG3919">
        <f>IF(MIS[[#This Row],[OrderSide]]="SELL",MIS[[#This Row],[VALUE]]-MIS[[#This Row],[LIVE_VALUE]],MIS[[#This Row],[LIVE_VALUE]]-MIS[[#This Row],[VALUE]])</f>
        <v>5439</v>
      </c>
      <c r="AH3919" t="str" cm="1">
        <f t="array" ref="AH3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9" t="str">
        <f>MIS[[#This Row],[TRADING SYMBOL]]</f>
        <v>SENSEX2552082300CE</v>
      </c>
      <c r="AJ3919" t="str">
        <f>IF(RIGHT(MIS[[#This Row],[Main/Hedge]],4)="MAIN","MAIN","HEDGE")</f>
        <v>MAIN</v>
      </c>
      <c r="AK3919" t="str" cm="1">
        <f t="array" ref="AK3919">_xlfn._xlws.FILTER(Table4[Column1],ISNUMBER(SEARCH(Table4[Column1],MIS[[#This Row],[OrderUniqueIdentifier]])),"")</f>
        <v>XYT</v>
      </c>
    </row>
    <row r="3920" spans="1:37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>
        <f>_xlfn.XLOOKUP(MIS[[#This Row],[TRADING SYMBOL]],[1]Sheet1!$D:$D,[1]Sheet1!$C:$C)</f>
        <v>490.65</v>
      </c>
      <c r="AE3920">
        <f>MIS[[#This Row],[OrderAverageTradedPrice]]*MIS[[#This Row],[OrderQuantity]]</f>
        <v>53538</v>
      </c>
      <c r="AF3920">
        <f>MIS[[#This Row],[LTP]]*MIS[[#This Row],[OrderQuantity]]</f>
        <v>49065</v>
      </c>
      <c r="AG3920">
        <f>IF(MIS[[#This Row],[OrderSide]]="SELL",MIS[[#This Row],[VALUE]]-MIS[[#This Row],[LIVE_VALUE]],MIS[[#This Row],[LIVE_VALUE]]-MIS[[#This Row],[VALUE]])</f>
        <v>4473</v>
      </c>
      <c r="AH3920" t="str" cm="1">
        <f t="array" ref="AH3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0" t="str">
        <f>MIS[[#This Row],[TRADING SYMBOL]]</f>
        <v>SENSEX2552082300CE</v>
      </c>
      <c r="AJ3920" t="str">
        <f>IF(RIGHT(MIS[[#This Row],[Main/Hedge]],4)="MAIN","MAIN","HEDGE")</f>
        <v>MAIN</v>
      </c>
      <c r="AK3920" t="str" cm="1">
        <f t="array" ref="AK3920">_xlfn._xlws.FILTER(Table4[Column1],ISNUMBER(SEARCH(Table4[Column1],MIS[[#This Row],[OrderUniqueIdentifier]])),"")</f>
        <v>XYT</v>
      </c>
    </row>
    <row r="3921" spans="1:37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>
        <f>_xlfn.XLOOKUP(MIS[[#This Row],[TRADING SYMBOL]],[1]Sheet1!$D:$D,[1]Sheet1!$C:$C)</f>
        <v>490.65</v>
      </c>
      <c r="AE3921">
        <f>MIS[[#This Row],[OrderAverageTradedPrice]]*MIS[[#This Row],[OrderQuantity]]</f>
        <v>10671</v>
      </c>
      <c r="AF3921">
        <f>MIS[[#This Row],[LTP]]*MIS[[#This Row],[OrderQuantity]]</f>
        <v>9813</v>
      </c>
      <c r="AG3921">
        <f>IF(MIS[[#This Row],[OrderSide]]="SELL",MIS[[#This Row],[VALUE]]-MIS[[#This Row],[LIVE_VALUE]],MIS[[#This Row],[LIVE_VALUE]]-MIS[[#This Row],[VALUE]])</f>
        <v>858</v>
      </c>
      <c r="AH3921" t="str" cm="1">
        <f t="array" ref="AH3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1" t="str">
        <f>MIS[[#This Row],[TRADING SYMBOL]]</f>
        <v>SENSEX2552082300CE</v>
      </c>
      <c r="AJ3921" t="str">
        <f>IF(RIGHT(MIS[[#This Row],[Main/Hedge]],4)="MAIN","MAIN","HEDGE")</f>
        <v>MAIN</v>
      </c>
      <c r="AK3921" t="str" cm="1">
        <f t="array" ref="AK3921">_xlfn._xlws.FILTER(Table4[Column1],ISNUMBER(SEARCH(Table4[Column1],MIS[[#This Row],[OrderUniqueIdentifier]])),"")</f>
        <v>XYT</v>
      </c>
    </row>
    <row r="3922" spans="1:37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>
        <f>_xlfn.XLOOKUP(MIS[[#This Row],[TRADING SYMBOL]],[1]Sheet1!$D:$D,[1]Sheet1!$C:$C)</f>
        <v>490.65</v>
      </c>
      <c r="AE3922">
        <f>MIS[[#This Row],[OrderAverageTradedPrice]]*MIS[[#This Row],[OrderQuantity]]</f>
        <v>10717</v>
      </c>
      <c r="AF3922">
        <f>MIS[[#This Row],[LTP]]*MIS[[#This Row],[OrderQuantity]]</f>
        <v>9813</v>
      </c>
      <c r="AG3922">
        <f>IF(MIS[[#This Row],[OrderSide]]="SELL",MIS[[#This Row],[VALUE]]-MIS[[#This Row],[LIVE_VALUE]],MIS[[#This Row],[LIVE_VALUE]]-MIS[[#This Row],[VALUE]])</f>
        <v>904</v>
      </c>
      <c r="AH3922" t="str" cm="1">
        <f t="array" ref="AH3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2" t="str">
        <f>MIS[[#This Row],[TRADING SYMBOL]]</f>
        <v>SENSEX2552082300CE</v>
      </c>
      <c r="AJ3922" t="str">
        <f>IF(RIGHT(MIS[[#This Row],[Main/Hedge]],4)="MAIN","MAIN","HEDGE")</f>
        <v>MAIN</v>
      </c>
      <c r="AK3922" t="str" cm="1">
        <f t="array" ref="AK3922">_xlfn._xlws.FILTER(Table4[Column1],ISNUMBER(SEARCH(Table4[Column1],MIS[[#This Row],[OrderUniqueIdentifier]])),"")</f>
        <v>XYT</v>
      </c>
    </row>
    <row r="3923" spans="1:37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>
        <f>_xlfn.XLOOKUP(MIS[[#This Row],[TRADING SYMBOL]],[1]Sheet1!$D:$D,[1]Sheet1!$C:$C)</f>
        <v>490.65</v>
      </c>
      <c r="AE3923">
        <f>MIS[[#This Row],[OrderAverageTradedPrice]]*MIS[[#This Row],[OrderQuantity]]</f>
        <v>64254.999999999964</v>
      </c>
      <c r="AF3923">
        <f>MIS[[#This Row],[LTP]]*MIS[[#This Row],[OrderQuantity]]</f>
        <v>58878</v>
      </c>
      <c r="AG3923">
        <f>IF(MIS[[#This Row],[OrderSide]]="SELL",MIS[[#This Row],[VALUE]]-MIS[[#This Row],[LIVE_VALUE]],MIS[[#This Row],[LIVE_VALUE]]-MIS[[#This Row],[VALUE]])</f>
        <v>5376.9999999999636</v>
      </c>
      <c r="AH3923" t="str" cm="1">
        <f t="array" ref="AH3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3" t="str">
        <f>MIS[[#This Row],[TRADING SYMBOL]]</f>
        <v>SENSEX2552082300CE</v>
      </c>
      <c r="AJ3923" t="str">
        <f>IF(RIGHT(MIS[[#This Row],[Main/Hedge]],4)="MAIN","MAIN","HEDGE")</f>
        <v>MAIN</v>
      </c>
      <c r="AK3923" t="str" cm="1">
        <f t="array" ref="AK3923">_xlfn._xlws.FILTER(Table4[Column1],ISNUMBER(SEARCH(Table4[Column1],MIS[[#This Row],[OrderUniqueIdentifier]])),"")</f>
        <v>XYT</v>
      </c>
    </row>
    <row r="3924" spans="1:37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>
        <f>_xlfn.XLOOKUP(MIS[[#This Row],[TRADING SYMBOL]],[1]Sheet1!$D:$D,[1]Sheet1!$C:$C)</f>
        <v>490.65</v>
      </c>
      <c r="AE3924">
        <f>MIS[[#This Row],[OrderAverageTradedPrice]]*MIS[[#This Row],[OrderQuantity]]</f>
        <v>10701</v>
      </c>
      <c r="AF3924">
        <f>MIS[[#This Row],[LTP]]*MIS[[#This Row],[OrderQuantity]]</f>
        <v>9813</v>
      </c>
      <c r="AG3924">
        <f>IF(MIS[[#This Row],[OrderSide]]="SELL",MIS[[#This Row],[VALUE]]-MIS[[#This Row],[LIVE_VALUE]],MIS[[#This Row],[LIVE_VALUE]]-MIS[[#This Row],[VALUE]])</f>
        <v>888</v>
      </c>
      <c r="AH3924" t="str" cm="1">
        <f t="array" ref="AH3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4" t="str">
        <f>MIS[[#This Row],[TRADING SYMBOL]]</f>
        <v>SENSEX2552082300CE</v>
      </c>
      <c r="AJ3924" t="str">
        <f>IF(RIGHT(MIS[[#This Row],[Main/Hedge]],4)="MAIN","MAIN","HEDGE")</f>
        <v>MAIN</v>
      </c>
      <c r="AK3924" t="str" cm="1">
        <f t="array" ref="AK3924">_xlfn._xlws.FILTER(Table4[Column1],ISNUMBER(SEARCH(Table4[Column1],MIS[[#This Row],[OrderUniqueIdentifier]])),"")</f>
        <v>XYT</v>
      </c>
    </row>
    <row r="3925" spans="1:37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>
        <f>_xlfn.XLOOKUP(MIS[[#This Row],[TRADING SYMBOL]],[1]Sheet1!$D:$D,[1]Sheet1!$C:$C)</f>
        <v>490.65</v>
      </c>
      <c r="AE3925">
        <f>MIS[[#This Row],[OrderAverageTradedPrice]]*MIS[[#This Row],[OrderQuantity]]</f>
        <v>10704</v>
      </c>
      <c r="AF3925">
        <f>MIS[[#This Row],[LTP]]*MIS[[#This Row],[OrderQuantity]]</f>
        <v>9813</v>
      </c>
      <c r="AG3925">
        <f>IF(MIS[[#This Row],[OrderSide]]="SELL",MIS[[#This Row],[VALUE]]-MIS[[#This Row],[LIVE_VALUE]],MIS[[#This Row],[LIVE_VALUE]]-MIS[[#This Row],[VALUE]])</f>
        <v>891</v>
      </c>
      <c r="AH3925" t="str" cm="1">
        <f t="array" ref="AH3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5" t="str">
        <f>MIS[[#This Row],[TRADING SYMBOL]]</f>
        <v>SENSEX2552082300CE</v>
      </c>
      <c r="AJ3925" t="str">
        <f>IF(RIGHT(MIS[[#This Row],[Main/Hedge]],4)="MAIN","MAIN","HEDGE")</f>
        <v>MAIN</v>
      </c>
      <c r="AK3925" t="str" cm="1">
        <f t="array" ref="AK3925">_xlfn._xlws.FILTER(Table4[Column1],ISNUMBER(SEARCH(Table4[Column1],MIS[[#This Row],[OrderUniqueIdentifier]])),"")</f>
        <v>XYT</v>
      </c>
    </row>
    <row r="3926" spans="1:37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>
        <f>_xlfn.XLOOKUP(MIS[[#This Row],[TRADING SYMBOL]],[1]Sheet1!$D:$D,[1]Sheet1!$C:$C)</f>
        <v>490.65</v>
      </c>
      <c r="AE3926">
        <f>MIS[[#This Row],[OrderAverageTradedPrice]]*MIS[[#This Row],[OrderQuantity]]</f>
        <v>21396</v>
      </c>
      <c r="AF3926">
        <f>MIS[[#This Row],[LTP]]*MIS[[#This Row],[OrderQuantity]]</f>
        <v>19626</v>
      </c>
      <c r="AG3926">
        <f>IF(MIS[[#This Row],[OrderSide]]="SELL",MIS[[#This Row],[VALUE]]-MIS[[#This Row],[LIVE_VALUE]],MIS[[#This Row],[LIVE_VALUE]]-MIS[[#This Row],[VALUE]])</f>
        <v>1770</v>
      </c>
      <c r="AH3926" t="str" cm="1">
        <f t="array" ref="AH3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6" t="str">
        <f>MIS[[#This Row],[TRADING SYMBOL]]</f>
        <v>SENSEX2552082300CE</v>
      </c>
      <c r="AJ3926" t="str">
        <f>IF(RIGHT(MIS[[#This Row],[Main/Hedge]],4)="MAIN","MAIN","HEDGE")</f>
        <v>MAIN</v>
      </c>
      <c r="AK3926" t="str" cm="1">
        <f t="array" ref="AK3926">_xlfn._xlws.FILTER(Table4[Column1],ISNUMBER(SEARCH(Table4[Column1],MIS[[#This Row],[OrderUniqueIdentifier]])),"")</f>
        <v>XYT</v>
      </c>
    </row>
    <row r="3927" spans="1:37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>
        <f>_xlfn.XLOOKUP(MIS[[#This Row],[TRADING SYMBOL]],[1]Sheet1!$D:$D,[1]Sheet1!$C:$C)</f>
        <v>490.65</v>
      </c>
      <c r="AE3927">
        <f>MIS[[#This Row],[OrderAverageTradedPrice]]*MIS[[#This Row],[OrderQuantity]]</f>
        <v>10713</v>
      </c>
      <c r="AF3927">
        <f>MIS[[#This Row],[LTP]]*MIS[[#This Row],[OrderQuantity]]</f>
        <v>9813</v>
      </c>
      <c r="AG3927">
        <f>IF(MIS[[#This Row],[OrderSide]]="SELL",MIS[[#This Row],[VALUE]]-MIS[[#This Row],[LIVE_VALUE]],MIS[[#This Row],[LIVE_VALUE]]-MIS[[#This Row],[VALUE]])</f>
        <v>900</v>
      </c>
      <c r="AH3927" t="str" cm="1">
        <f t="array" ref="AH3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7" t="str">
        <f>MIS[[#This Row],[TRADING SYMBOL]]</f>
        <v>SENSEX2552082300CE</v>
      </c>
      <c r="AJ3927" t="str">
        <f>IF(RIGHT(MIS[[#This Row],[Main/Hedge]],4)="MAIN","MAIN","HEDGE")</f>
        <v>MAIN</v>
      </c>
      <c r="AK3927" t="str" cm="1">
        <f t="array" ref="AK3927">_xlfn._xlws.FILTER(Table4[Column1],ISNUMBER(SEARCH(Table4[Column1],MIS[[#This Row],[OrderUniqueIdentifier]])),"")</f>
        <v>XYT</v>
      </c>
    </row>
    <row r="3928" spans="1:37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>
        <f>_xlfn.XLOOKUP(MIS[[#This Row],[TRADING SYMBOL]],[1]Sheet1!$D:$D,[1]Sheet1!$C:$C)</f>
        <v>490.65</v>
      </c>
      <c r="AE3928">
        <f>MIS[[#This Row],[OrderAverageTradedPrice]]*MIS[[#This Row],[OrderQuantity]]</f>
        <v>10686</v>
      </c>
      <c r="AF3928">
        <f>MIS[[#This Row],[LTP]]*MIS[[#This Row],[OrderQuantity]]</f>
        <v>9813</v>
      </c>
      <c r="AG3928">
        <f>IF(MIS[[#This Row],[OrderSide]]="SELL",MIS[[#This Row],[VALUE]]-MIS[[#This Row],[LIVE_VALUE]],MIS[[#This Row],[LIVE_VALUE]]-MIS[[#This Row],[VALUE]])</f>
        <v>873</v>
      </c>
      <c r="AH3928" t="str" cm="1">
        <f t="array" ref="AH3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8" t="str">
        <f>MIS[[#This Row],[TRADING SYMBOL]]</f>
        <v>SENSEX2552082300CE</v>
      </c>
      <c r="AJ3928" t="str">
        <f>IF(RIGHT(MIS[[#This Row],[Main/Hedge]],4)="MAIN","MAIN","HEDGE")</f>
        <v>MAIN</v>
      </c>
      <c r="AK3928" t="str" cm="1">
        <f t="array" ref="AK3928">_xlfn._xlws.FILTER(Table4[Column1],ISNUMBER(SEARCH(Table4[Column1],MIS[[#This Row],[OrderUniqueIdentifier]])),"")</f>
        <v>XYT</v>
      </c>
    </row>
    <row r="3929" spans="1:37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>
        <f>_xlfn.XLOOKUP(MIS[[#This Row],[TRADING SYMBOL]],[1]Sheet1!$D:$D,[1]Sheet1!$C:$C)</f>
        <v>490.65</v>
      </c>
      <c r="AE3929">
        <f>MIS[[#This Row],[OrderAverageTradedPrice]]*MIS[[#This Row],[OrderQuantity]]</f>
        <v>10713</v>
      </c>
      <c r="AF3929">
        <f>MIS[[#This Row],[LTP]]*MIS[[#This Row],[OrderQuantity]]</f>
        <v>9813</v>
      </c>
      <c r="AG3929">
        <f>IF(MIS[[#This Row],[OrderSide]]="SELL",MIS[[#This Row],[VALUE]]-MIS[[#This Row],[LIVE_VALUE]],MIS[[#This Row],[LIVE_VALUE]]-MIS[[#This Row],[VALUE]])</f>
        <v>900</v>
      </c>
      <c r="AH3929" t="str" cm="1">
        <f t="array" ref="AH3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9" t="str">
        <f>MIS[[#This Row],[TRADING SYMBOL]]</f>
        <v>SENSEX2552082300CE</v>
      </c>
      <c r="AJ3929" t="str">
        <f>IF(RIGHT(MIS[[#This Row],[Main/Hedge]],4)="MAIN","MAIN","HEDGE")</f>
        <v>MAIN</v>
      </c>
      <c r="AK3929" t="str" cm="1">
        <f t="array" ref="AK3929">_xlfn._xlws.FILTER(Table4[Column1],ISNUMBER(SEARCH(Table4[Column1],MIS[[#This Row],[OrderUniqueIdentifier]])),"")</f>
        <v>XYT</v>
      </c>
    </row>
    <row r="3930" spans="1:37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>
        <f>_xlfn.XLOOKUP(MIS[[#This Row],[TRADING SYMBOL]],[1]Sheet1!$D:$D,[1]Sheet1!$C:$C)</f>
        <v>490.65</v>
      </c>
      <c r="AE3930">
        <f>MIS[[#This Row],[OrderAverageTradedPrice]]*MIS[[#This Row],[OrderQuantity]]</f>
        <v>21418</v>
      </c>
      <c r="AF3930">
        <f>MIS[[#This Row],[LTP]]*MIS[[#This Row],[OrderQuantity]]</f>
        <v>19626</v>
      </c>
      <c r="AG3930">
        <f>IF(MIS[[#This Row],[OrderSide]]="SELL",MIS[[#This Row],[VALUE]]-MIS[[#This Row],[LIVE_VALUE]],MIS[[#This Row],[LIVE_VALUE]]-MIS[[#This Row],[VALUE]])</f>
        <v>1792</v>
      </c>
      <c r="AH3930" t="str" cm="1">
        <f t="array" ref="AH3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0" t="str">
        <f>MIS[[#This Row],[TRADING SYMBOL]]</f>
        <v>SENSEX2552082300CE</v>
      </c>
      <c r="AJ3930" t="str">
        <f>IF(RIGHT(MIS[[#This Row],[Main/Hedge]],4)="MAIN","MAIN","HEDGE")</f>
        <v>MAIN</v>
      </c>
      <c r="AK3930" t="str" cm="1">
        <f t="array" ref="AK3930">_xlfn._xlws.FILTER(Table4[Column1],ISNUMBER(SEARCH(Table4[Column1],MIS[[#This Row],[OrderUniqueIdentifier]])),"")</f>
        <v>XYT</v>
      </c>
    </row>
    <row r="3931" spans="1:37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>
        <f>_xlfn.XLOOKUP(MIS[[#This Row],[TRADING SYMBOL]],[1]Sheet1!$D:$D,[1]Sheet1!$C:$C)</f>
        <v>490.65</v>
      </c>
      <c r="AE3931">
        <f>MIS[[#This Row],[OrderAverageTradedPrice]]*MIS[[#This Row],[OrderQuantity]]</f>
        <v>10696</v>
      </c>
      <c r="AF3931">
        <f>MIS[[#This Row],[LTP]]*MIS[[#This Row],[OrderQuantity]]</f>
        <v>9813</v>
      </c>
      <c r="AG3931">
        <f>IF(MIS[[#This Row],[OrderSide]]="SELL",MIS[[#This Row],[VALUE]]-MIS[[#This Row],[LIVE_VALUE]],MIS[[#This Row],[LIVE_VALUE]]-MIS[[#This Row],[VALUE]])</f>
        <v>883</v>
      </c>
      <c r="AH3931" t="str" cm="1">
        <f t="array" ref="AH3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1" t="str">
        <f>MIS[[#This Row],[TRADING SYMBOL]]</f>
        <v>SENSEX2552082300CE</v>
      </c>
      <c r="AJ3931" t="str">
        <f>IF(RIGHT(MIS[[#This Row],[Main/Hedge]],4)="MAIN","MAIN","HEDGE")</f>
        <v>MAIN</v>
      </c>
      <c r="AK3931" t="str" cm="1">
        <f t="array" ref="AK3931">_xlfn._xlws.FILTER(Table4[Column1],ISNUMBER(SEARCH(Table4[Column1],MIS[[#This Row],[OrderUniqueIdentifier]])),"")</f>
        <v>XYT</v>
      </c>
    </row>
    <row r="3932" spans="1:37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>
        <f>_xlfn.XLOOKUP(MIS[[#This Row],[TRADING SYMBOL]],[1]Sheet1!$D:$D,[1]Sheet1!$C:$C)</f>
        <v>490.65</v>
      </c>
      <c r="AE3932">
        <f>MIS[[#This Row],[OrderAverageTradedPrice]]*MIS[[#This Row],[OrderQuantity]]</f>
        <v>53520.000000000007</v>
      </c>
      <c r="AF3932">
        <f>MIS[[#This Row],[LTP]]*MIS[[#This Row],[OrderQuantity]]</f>
        <v>49065</v>
      </c>
      <c r="AG3932">
        <f>IF(MIS[[#This Row],[OrderSide]]="SELL",MIS[[#This Row],[VALUE]]-MIS[[#This Row],[LIVE_VALUE]],MIS[[#This Row],[LIVE_VALUE]]-MIS[[#This Row],[VALUE]])</f>
        <v>4455.0000000000073</v>
      </c>
      <c r="AH3932" t="str" cm="1">
        <f t="array" ref="AH3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2" t="str">
        <f>MIS[[#This Row],[TRADING SYMBOL]]</f>
        <v>SENSEX2552082300CE</v>
      </c>
      <c r="AJ3932" t="str">
        <f>IF(RIGHT(MIS[[#This Row],[Main/Hedge]],4)="MAIN","MAIN","HEDGE")</f>
        <v>MAIN</v>
      </c>
      <c r="AK3932" t="str" cm="1">
        <f t="array" ref="AK3932">_xlfn._xlws.FILTER(Table4[Column1],ISNUMBER(SEARCH(Table4[Column1],MIS[[#This Row],[OrderUniqueIdentifier]])),"")</f>
        <v>XYT</v>
      </c>
    </row>
    <row r="3933" spans="1:37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>
        <f>_xlfn.XLOOKUP(MIS[[#This Row],[TRADING SYMBOL]],[1]Sheet1!$D:$D,[1]Sheet1!$C:$C)</f>
        <v>490.65</v>
      </c>
      <c r="AE3933">
        <f>MIS[[#This Row],[OrderAverageTradedPrice]]*MIS[[#This Row],[OrderQuantity]]</f>
        <v>10722</v>
      </c>
      <c r="AF3933">
        <f>MIS[[#This Row],[LTP]]*MIS[[#This Row],[OrderQuantity]]</f>
        <v>9813</v>
      </c>
      <c r="AG3933">
        <f>IF(MIS[[#This Row],[OrderSide]]="SELL",MIS[[#This Row],[VALUE]]-MIS[[#This Row],[LIVE_VALUE]],MIS[[#This Row],[LIVE_VALUE]]-MIS[[#This Row],[VALUE]])</f>
        <v>909</v>
      </c>
      <c r="AH3933" t="str" cm="1">
        <f t="array" ref="AH3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3" t="str">
        <f>MIS[[#This Row],[TRADING SYMBOL]]</f>
        <v>SENSEX2552082300CE</v>
      </c>
      <c r="AJ3933" t="str">
        <f>IF(RIGHT(MIS[[#This Row],[Main/Hedge]],4)="MAIN","MAIN","HEDGE")</f>
        <v>MAIN</v>
      </c>
      <c r="AK3933" t="str" cm="1">
        <f t="array" ref="AK3933">_xlfn._xlws.FILTER(Table4[Column1],ISNUMBER(SEARCH(Table4[Column1],MIS[[#This Row],[OrderUniqueIdentifier]])),"")</f>
        <v>XYT</v>
      </c>
    </row>
    <row r="3934" spans="1:37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>
        <f>_xlfn.XLOOKUP(MIS[[#This Row],[TRADING SYMBOL]],[1]Sheet1!$D:$D,[1]Sheet1!$C:$C)</f>
        <v>490.65</v>
      </c>
      <c r="AE3934">
        <f>MIS[[#This Row],[OrderAverageTradedPrice]]*MIS[[#This Row],[OrderQuantity]]</f>
        <v>32057.999999999996</v>
      </c>
      <c r="AF3934">
        <f>MIS[[#This Row],[LTP]]*MIS[[#This Row],[OrderQuantity]]</f>
        <v>29439</v>
      </c>
      <c r="AG3934">
        <f>IF(MIS[[#This Row],[OrderSide]]="SELL",MIS[[#This Row],[VALUE]]-MIS[[#This Row],[LIVE_VALUE]],MIS[[#This Row],[LIVE_VALUE]]-MIS[[#This Row],[VALUE]])</f>
        <v>2618.9999999999964</v>
      </c>
      <c r="AH3934" t="str" cm="1">
        <f t="array" ref="AH3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4" t="str">
        <f>MIS[[#This Row],[TRADING SYMBOL]]</f>
        <v>SENSEX2552082300CE</v>
      </c>
      <c r="AJ3934" t="str">
        <f>IF(RIGHT(MIS[[#This Row],[Main/Hedge]],4)="MAIN","MAIN","HEDGE")</f>
        <v>MAIN</v>
      </c>
      <c r="AK3934" t="str" cm="1">
        <f t="array" ref="AK3934">_xlfn._xlws.FILTER(Table4[Column1],ISNUMBER(SEARCH(Table4[Column1],MIS[[#This Row],[OrderUniqueIdentifier]])),"")</f>
        <v>XYT</v>
      </c>
    </row>
    <row r="3935" spans="1:37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>
        <f>_xlfn.XLOOKUP(MIS[[#This Row],[TRADING SYMBOL]],[1]Sheet1!$D:$D,[1]Sheet1!$C:$C)</f>
        <v>490.65</v>
      </c>
      <c r="AE3935">
        <f>MIS[[#This Row],[OrderAverageTradedPrice]]*MIS[[#This Row],[OrderQuantity]]</f>
        <v>53525</v>
      </c>
      <c r="AF3935">
        <f>MIS[[#This Row],[LTP]]*MIS[[#This Row],[OrderQuantity]]</f>
        <v>49065</v>
      </c>
      <c r="AG3935">
        <f>IF(MIS[[#This Row],[OrderSide]]="SELL",MIS[[#This Row],[VALUE]]-MIS[[#This Row],[LIVE_VALUE]],MIS[[#This Row],[LIVE_VALUE]]-MIS[[#This Row],[VALUE]])</f>
        <v>4460</v>
      </c>
      <c r="AH3935" t="str" cm="1">
        <f t="array" ref="AH3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5" t="str">
        <f>MIS[[#This Row],[TRADING SYMBOL]]</f>
        <v>SENSEX2552082300CE</v>
      </c>
      <c r="AJ3935" t="str">
        <f>IF(RIGHT(MIS[[#This Row],[Main/Hedge]],4)="MAIN","MAIN","HEDGE")</f>
        <v>MAIN</v>
      </c>
      <c r="AK3935" t="str" cm="1">
        <f t="array" ref="AK3935">_xlfn._xlws.FILTER(Table4[Column1],ISNUMBER(SEARCH(Table4[Column1],MIS[[#This Row],[OrderUniqueIdentifier]])),"")</f>
        <v>XYT</v>
      </c>
    </row>
    <row r="3936" spans="1:37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>
        <f>_xlfn.XLOOKUP(MIS[[#This Row],[TRADING SYMBOL]],[1]Sheet1!$D:$D,[1]Sheet1!$C:$C)</f>
        <v>490.65</v>
      </c>
      <c r="AE3936">
        <f>MIS[[#This Row],[OrderAverageTradedPrice]]*MIS[[#This Row],[OrderQuantity]]</f>
        <v>10699</v>
      </c>
      <c r="AF3936">
        <f>MIS[[#This Row],[LTP]]*MIS[[#This Row],[OrderQuantity]]</f>
        <v>9813</v>
      </c>
      <c r="AG3936">
        <f>IF(MIS[[#This Row],[OrderSide]]="SELL",MIS[[#This Row],[VALUE]]-MIS[[#This Row],[LIVE_VALUE]],MIS[[#This Row],[LIVE_VALUE]]-MIS[[#This Row],[VALUE]])</f>
        <v>886</v>
      </c>
      <c r="AH3936" t="str" cm="1">
        <f t="array" ref="AH3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6" t="str">
        <f>MIS[[#This Row],[TRADING SYMBOL]]</f>
        <v>SENSEX2552082300CE</v>
      </c>
      <c r="AJ3936" t="str">
        <f>IF(RIGHT(MIS[[#This Row],[Main/Hedge]],4)="MAIN","MAIN","HEDGE")</f>
        <v>MAIN</v>
      </c>
      <c r="AK3936" t="str" cm="1">
        <f t="array" ref="AK3936">_xlfn._xlws.FILTER(Table4[Column1],ISNUMBER(SEARCH(Table4[Column1],MIS[[#This Row],[OrderUniqueIdentifier]])),"")</f>
        <v>XYT</v>
      </c>
    </row>
    <row r="3937" spans="1:37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>
        <f>_xlfn.XLOOKUP(MIS[[#This Row],[TRADING SYMBOL]],[1]Sheet1!$D:$D,[1]Sheet1!$C:$C)</f>
        <v>490.65</v>
      </c>
      <c r="AE3937">
        <f>MIS[[#This Row],[OrderAverageTradedPrice]]*MIS[[#This Row],[OrderQuantity]]</f>
        <v>21410</v>
      </c>
      <c r="AF3937">
        <f>MIS[[#This Row],[LTP]]*MIS[[#This Row],[OrderQuantity]]</f>
        <v>19626</v>
      </c>
      <c r="AG3937">
        <f>IF(MIS[[#This Row],[OrderSide]]="SELL",MIS[[#This Row],[VALUE]]-MIS[[#This Row],[LIVE_VALUE]],MIS[[#This Row],[LIVE_VALUE]]-MIS[[#This Row],[VALUE]])</f>
        <v>1784</v>
      </c>
      <c r="AH3937" t="str" cm="1">
        <f t="array" ref="AH3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7" t="str">
        <f>MIS[[#This Row],[TRADING SYMBOL]]</f>
        <v>SENSEX2552082300CE</v>
      </c>
      <c r="AJ3937" t="str">
        <f>IF(RIGHT(MIS[[#This Row],[Main/Hedge]],4)="MAIN","MAIN","HEDGE")</f>
        <v>MAIN</v>
      </c>
      <c r="AK3937" t="str" cm="1">
        <f t="array" ref="AK3937">_xlfn._xlws.FILTER(Table4[Column1],ISNUMBER(SEARCH(Table4[Column1],MIS[[#This Row],[OrderUniqueIdentifier]])),"")</f>
        <v>XYT</v>
      </c>
    </row>
    <row r="3938" spans="1:37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>
        <f>_xlfn.XLOOKUP(MIS[[#This Row],[TRADING SYMBOL]],[1]Sheet1!$D:$D,[1]Sheet1!$C:$C)</f>
        <v>490.65</v>
      </c>
      <c r="AE3938">
        <f>MIS[[#This Row],[OrderAverageTradedPrice]]*MIS[[#This Row],[OrderQuantity]]</f>
        <v>10710</v>
      </c>
      <c r="AF3938">
        <f>MIS[[#This Row],[LTP]]*MIS[[#This Row],[OrderQuantity]]</f>
        <v>9813</v>
      </c>
      <c r="AG3938">
        <f>IF(MIS[[#This Row],[OrderSide]]="SELL",MIS[[#This Row],[VALUE]]-MIS[[#This Row],[LIVE_VALUE]],MIS[[#This Row],[LIVE_VALUE]]-MIS[[#This Row],[VALUE]])</f>
        <v>897</v>
      </c>
      <c r="AH3938" t="str" cm="1">
        <f t="array" ref="AH3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8" t="str">
        <f>MIS[[#This Row],[TRADING SYMBOL]]</f>
        <v>SENSEX2552082300CE</v>
      </c>
      <c r="AJ3938" t="str">
        <f>IF(RIGHT(MIS[[#This Row],[Main/Hedge]],4)="MAIN","MAIN","HEDGE")</f>
        <v>MAIN</v>
      </c>
      <c r="AK3938" t="str" cm="1">
        <f t="array" ref="AK3938">_xlfn._xlws.FILTER(Table4[Column1],ISNUMBER(SEARCH(Table4[Column1],MIS[[#This Row],[OrderUniqueIdentifier]])),"")</f>
        <v>XYT</v>
      </c>
    </row>
    <row r="3939" spans="1:37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>
        <f>_xlfn.XLOOKUP(MIS[[#This Row],[TRADING SYMBOL]],[1]Sheet1!$D:$D,[1]Sheet1!$C:$C)</f>
        <v>490.65</v>
      </c>
      <c r="AE3939">
        <f>MIS[[#This Row],[OrderAverageTradedPrice]]*MIS[[#This Row],[OrderQuantity]]</f>
        <v>10698</v>
      </c>
      <c r="AF3939">
        <f>MIS[[#This Row],[LTP]]*MIS[[#This Row],[OrderQuantity]]</f>
        <v>9813</v>
      </c>
      <c r="AG3939">
        <f>IF(MIS[[#This Row],[OrderSide]]="SELL",MIS[[#This Row],[VALUE]]-MIS[[#This Row],[LIVE_VALUE]],MIS[[#This Row],[LIVE_VALUE]]-MIS[[#This Row],[VALUE]])</f>
        <v>885</v>
      </c>
      <c r="AH3939" t="str" cm="1">
        <f t="array" ref="AH3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9" t="str">
        <f>MIS[[#This Row],[TRADING SYMBOL]]</f>
        <v>SENSEX2552082300CE</v>
      </c>
      <c r="AJ3939" t="str">
        <f>IF(RIGHT(MIS[[#This Row],[Main/Hedge]],4)="MAIN","MAIN","HEDGE")</f>
        <v>MAIN</v>
      </c>
      <c r="AK3939" t="str" cm="1">
        <f t="array" ref="AK3939">_xlfn._xlws.FILTER(Table4[Column1],ISNUMBER(SEARCH(Table4[Column1],MIS[[#This Row],[OrderUniqueIdentifier]])),"")</f>
        <v>XYT</v>
      </c>
    </row>
    <row r="3940" spans="1:37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>
        <f>_xlfn.XLOOKUP(MIS[[#This Row],[TRADING SYMBOL]],[1]Sheet1!$D:$D,[1]Sheet1!$C:$C)</f>
        <v>490.65</v>
      </c>
      <c r="AE3940">
        <f>MIS[[#This Row],[OrderAverageTradedPrice]]*MIS[[#This Row],[OrderQuantity]]</f>
        <v>21344</v>
      </c>
      <c r="AF3940">
        <f>MIS[[#This Row],[LTP]]*MIS[[#This Row],[OrderQuantity]]</f>
        <v>19626</v>
      </c>
      <c r="AG3940">
        <f>IF(MIS[[#This Row],[OrderSide]]="SELL",MIS[[#This Row],[VALUE]]-MIS[[#This Row],[LIVE_VALUE]],MIS[[#This Row],[LIVE_VALUE]]-MIS[[#This Row],[VALUE]])</f>
        <v>1718</v>
      </c>
      <c r="AH3940" t="str" cm="1">
        <f t="array" ref="AH3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0" t="str">
        <f>MIS[[#This Row],[TRADING SYMBOL]]</f>
        <v>SENSEX2552082300CE</v>
      </c>
      <c r="AJ3940" t="str">
        <f>IF(RIGHT(MIS[[#This Row],[Main/Hedge]],4)="MAIN","MAIN","HEDGE")</f>
        <v>MAIN</v>
      </c>
      <c r="AK3940" t="str" cm="1">
        <f t="array" ref="AK3940">_xlfn._xlws.FILTER(Table4[Column1],ISNUMBER(SEARCH(Table4[Column1],MIS[[#This Row],[OrderUniqueIdentifier]])),"")</f>
        <v>XYT</v>
      </c>
    </row>
    <row r="3941" spans="1:37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>
        <f>_xlfn.XLOOKUP(MIS[[#This Row],[TRADING SYMBOL]],[1]Sheet1!$D:$D,[1]Sheet1!$C:$C)</f>
        <v>490.65</v>
      </c>
      <c r="AE3941">
        <f>MIS[[#This Row],[OrderAverageTradedPrice]]*MIS[[#This Row],[OrderQuantity]]</f>
        <v>64126.999999999913</v>
      </c>
      <c r="AF3941">
        <f>MIS[[#This Row],[LTP]]*MIS[[#This Row],[OrderQuantity]]</f>
        <v>58878</v>
      </c>
      <c r="AG3941">
        <f>IF(MIS[[#This Row],[OrderSide]]="SELL",MIS[[#This Row],[VALUE]]-MIS[[#This Row],[LIVE_VALUE]],MIS[[#This Row],[LIVE_VALUE]]-MIS[[#This Row],[VALUE]])</f>
        <v>5248.9999999999127</v>
      </c>
      <c r="AH3941" t="str" cm="1">
        <f t="array" ref="AH3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1" t="str">
        <f>MIS[[#This Row],[TRADING SYMBOL]]</f>
        <v>SENSEX2552082300CE</v>
      </c>
      <c r="AJ3941" t="str">
        <f>IF(RIGHT(MIS[[#This Row],[Main/Hedge]],4)="MAIN","MAIN","HEDGE")</f>
        <v>MAIN</v>
      </c>
      <c r="AK3941" t="str" cm="1">
        <f t="array" ref="AK3941">_xlfn._xlws.FILTER(Table4[Column1],ISNUMBER(SEARCH(Table4[Column1],MIS[[#This Row],[OrderUniqueIdentifier]])),"")</f>
        <v>XYT</v>
      </c>
    </row>
    <row r="3942" spans="1:37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>
        <f>_xlfn.XLOOKUP(MIS[[#This Row],[TRADING SYMBOL]],[1]Sheet1!$D:$D,[1]Sheet1!$C:$C)</f>
        <v>490.65</v>
      </c>
      <c r="AE3942">
        <f>MIS[[#This Row],[OrderAverageTradedPrice]]*MIS[[#This Row],[OrderQuantity]]</f>
        <v>149767.99999999991</v>
      </c>
      <c r="AF3942">
        <f>MIS[[#This Row],[LTP]]*MIS[[#This Row],[OrderQuantity]]</f>
        <v>137382</v>
      </c>
      <c r="AG3942">
        <f>IF(MIS[[#This Row],[OrderSide]]="SELL",MIS[[#This Row],[VALUE]]-MIS[[#This Row],[LIVE_VALUE]],MIS[[#This Row],[LIVE_VALUE]]-MIS[[#This Row],[VALUE]])</f>
        <v>12385.999999999913</v>
      </c>
      <c r="AH3942" t="str" cm="1">
        <f t="array" ref="AH3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2" t="str">
        <f>MIS[[#This Row],[TRADING SYMBOL]]</f>
        <v>SENSEX2552082300CE</v>
      </c>
      <c r="AJ3942" t="str">
        <f>IF(RIGHT(MIS[[#This Row],[Main/Hedge]],4)="MAIN","MAIN","HEDGE")</f>
        <v>MAIN</v>
      </c>
      <c r="AK3942" t="str" cm="1">
        <f t="array" ref="AK3942">_xlfn._xlws.FILTER(Table4[Column1],ISNUMBER(SEARCH(Table4[Column1],MIS[[#This Row],[OrderUniqueIdentifier]])),"")</f>
        <v>XYT</v>
      </c>
    </row>
    <row r="3943" spans="1:37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>
        <f>_xlfn.XLOOKUP(MIS[[#This Row],[TRADING SYMBOL]],[1]Sheet1!$D:$D,[1]Sheet1!$C:$C)</f>
        <v>490.65</v>
      </c>
      <c r="AE3943">
        <f>MIS[[#This Row],[OrderAverageTradedPrice]]*MIS[[#This Row],[OrderQuantity]]</f>
        <v>128430</v>
      </c>
      <c r="AF3943">
        <f>MIS[[#This Row],[LTP]]*MIS[[#This Row],[OrderQuantity]]</f>
        <v>117756</v>
      </c>
      <c r="AG3943">
        <f>IF(MIS[[#This Row],[OrderSide]]="SELL",MIS[[#This Row],[VALUE]]-MIS[[#This Row],[LIVE_VALUE]],MIS[[#This Row],[LIVE_VALUE]]-MIS[[#This Row],[VALUE]])</f>
        <v>10674</v>
      </c>
      <c r="AH3943" t="str" cm="1">
        <f t="array" ref="AH3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3" t="str">
        <f>MIS[[#This Row],[TRADING SYMBOL]]</f>
        <v>SENSEX2552082300CE</v>
      </c>
      <c r="AJ3943" t="str">
        <f>IF(RIGHT(MIS[[#This Row],[Main/Hedge]],4)="MAIN","MAIN","HEDGE")</f>
        <v>MAIN</v>
      </c>
      <c r="AK3943" t="str" cm="1">
        <f t="array" ref="AK3943">_xlfn._xlws.FILTER(Table4[Column1],ISNUMBER(SEARCH(Table4[Column1],MIS[[#This Row],[OrderUniqueIdentifier]])),"")</f>
        <v>XYT</v>
      </c>
    </row>
    <row r="3944" spans="1:37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>
        <f>_xlfn.XLOOKUP(MIS[[#This Row],[TRADING SYMBOL]],[1]Sheet1!$D:$D,[1]Sheet1!$C:$C)</f>
        <v>490.65</v>
      </c>
      <c r="AE3944">
        <f>MIS[[#This Row],[OrderAverageTradedPrice]]*MIS[[#This Row],[OrderQuantity]]</f>
        <v>32057.999999999996</v>
      </c>
      <c r="AF3944">
        <f>MIS[[#This Row],[LTP]]*MIS[[#This Row],[OrderQuantity]]</f>
        <v>29439</v>
      </c>
      <c r="AG3944">
        <f>IF(MIS[[#This Row],[OrderSide]]="SELL",MIS[[#This Row],[VALUE]]-MIS[[#This Row],[LIVE_VALUE]],MIS[[#This Row],[LIVE_VALUE]]-MIS[[#This Row],[VALUE]])</f>
        <v>2618.9999999999964</v>
      </c>
      <c r="AH3944" t="str" cm="1">
        <f t="array" ref="AH3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4" t="str">
        <f>MIS[[#This Row],[TRADING SYMBOL]]</f>
        <v>SENSEX2552082300CE</v>
      </c>
      <c r="AJ3944" t="str">
        <f>IF(RIGHT(MIS[[#This Row],[Main/Hedge]],4)="MAIN","MAIN","HEDGE")</f>
        <v>MAIN</v>
      </c>
      <c r="AK3944" t="str" cm="1">
        <f t="array" ref="AK3944">_xlfn._xlws.FILTER(Table4[Column1],ISNUMBER(SEARCH(Table4[Column1],MIS[[#This Row],[OrderUniqueIdentifier]])),"")</f>
        <v>XYT</v>
      </c>
    </row>
    <row r="3945" spans="1:37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>
        <f>_xlfn.XLOOKUP(MIS[[#This Row],[TRADING SYMBOL]],[1]Sheet1!$D:$D,[1]Sheet1!$C:$C)</f>
        <v>490.65</v>
      </c>
      <c r="AE3945">
        <f>MIS[[#This Row],[OrderAverageTradedPrice]]*MIS[[#This Row],[OrderQuantity]]</f>
        <v>42848</v>
      </c>
      <c r="AF3945">
        <f>MIS[[#This Row],[LTP]]*MIS[[#This Row],[OrderQuantity]]</f>
        <v>39252</v>
      </c>
      <c r="AG3945">
        <f>IF(MIS[[#This Row],[OrderSide]]="SELL",MIS[[#This Row],[VALUE]]-MIS[[#This Row],[LIVE_VALUE]],MIS[[#This Row],[LIVE_VALUE]]-MIS[[#This Row],[VALUE]])</f>
        <v>3596</v>
      </c>
      <c r="AH3945" t="str" cm="1">
        <f t="array" ref="AH3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5" t="str">
        <f>MIS[[#This Row],[TRADING SYMBOL]]</f>
        <v>SENSEX2552082300CE</v>
      </c>
      <c r="AJ3945" t="str">
        <f>IF(RIGHT(MIS[[#This Row],[Main/Hedge]],4)="MAIN","MAIN","HEDGE")</f>
        <v>MAIN</v>
      </c>
      <c r="AK3945" t="str" cm="1">
        <f t="array" ref="AK3945">_xlfn._xlws.FILTER(Table4[Column1],ISNUMBER(SEARCH(Table4[Column1],MIS[[#This Row],[OrderUniqueIdentifier]])),"")</f>
        <v>XYT</v>
      </c>
    </row>
    <row r="3946" spans="1:37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>
        <f>_xlfn.XLOOKUP(MIS[[#This Row],[TRADING SYMBOL]],[1]Sheet1!$D:$D,[1]Sheet1!$C:$C)</f>
        <v>490.65</v>
      </c>
      <c r="AE3946">
        <f>MIS[[#This Row],[OrderAverageTradedPrice]]*MIS[[#This Row],[OrderQuantity]]</f>
        <v>32102.999999999996</v>
      </c>
      <c r="AF3946">
        <f>MIS[[#This Row],[LTP]]*MIS[[#This Row],[OrderQuantity]]</f>
        <v>29439</v>
      </c>
      <c r="AG3946">
        <f>IF(MIS[[#This Row],[OrderSide]]="SELL",MIS[[#This Row],[VALUE]]-MIS[[#This Row],[LIVE_VALUE]],MIS[[#This Row],[LIVE_VALUE]]-MIS[[#This Row],[VALUE]])</f>
        <v>2663.9999999999964</v>
      </c>
      <c r="AH3946" t="str" cm="1">
        <f t="array" ref="AH3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6" t="str">
        <f>MIS[[#This Row],[TRADING SYMBOL]]</f>
        <v>SENSEX2552082300CE</v>
      </c>
      <c r="AJ3946" t="str">
        <f>IF(RIGHT(MIS[[#This Row],[Main/Hedge]],4)="MAIN","MAIN","HEDGE")</f>
        <v>MAIN</v>
      </c>
      <c r="AK3946" t="str" cm="1">
        <f t="array" ref="AK3946">_xlfn._xlws.FILTER(Table4[Column1],ISNUMBER(SEARCH(Table4[Column1],MIS[[#This Row],[OrderUniqueIdentifier]])),"")</f>
        <v>XYT</v>
      </c>
    </row>
    <row r="3947" spans="1:37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>
        <f>_xlfn.XLOOKUP(MIS[[#This Row],[TRADING SYMBOL]],[1]Sheet1!$D:$D,[1]Sheet1!$C:$C)</f>
        <v>490.65</v>
      </c>
      <c r="AE3947">
        <f>MIS[[#This Row],[OrderAverageTradedPrice]]*MIS[[#This Row],[OrderQuantity]]</f>
        <v>32031</v>
      </c>
      <c r="AF3947">
        <f>MIS[[#This Row],[LTP]]*MIS[[#This Row],[OrderQuantity]]</f>
        <v>29439</v>
      </c>
      <c r="AG3947">
        <f>IF(MIS[[#This Row],[OrderSide]]="SELL",MIS[[#This Row],[VALUE]]-MIS[[#This Row],[LIVE_VALUE]],MIS[[#This Row],[LIVE_VALUE]]-MIS[[#This Row],[VALUE]])</f>
        <v>2592</v>
      </c>
      <c r="AH3947" t="str" cm="1">
        <f t="array" ref="AH3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7" t="str">
        <f>MIS[[#This Row],[TRADING SYMBOL]]</f>
        <v>SENSEX2552082300CE</v>
      </c>
      <c r="AJ3947" t="str">
        <f>IF(RIGHT(MIS[[#This Row],[Main/Hedge]],4)="MAIN","MAIN","HEDGE")</f>
        <v>MAIN</v>
      </c>
      <c r="AK3947" t="str" cm="1">
        <f t="array" ref="AK3947">_xlfn._xlws.FILTER(Table4[Column1],ISNUMBER(SEARCH(Table4[Column1],MIS[[#This Row],[OrderUniqueIdentifier]])),"")</f>
        <v>XYT</v>
      </c>
    </row>
    <row r="3948" spans="1:37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>
        <f>_xlfn.XLOOKUP(MIS[[#This Row],[TRADING SYMBOL]],[1]Sheet1!$D:$D,[1]Sheet1!$C:$C)</f>
        <v>490.65</v>
      </c>
      <c r="AE3948">
        <f>MIS[[#This Row],[OrderAverageTradedPrice]]*MIS[[#This Row],[OrderQuantity]]</f>
        <v>10711</v>
      </c>
      <c r="AF3948">
        <f>MIS[[#This Row],[LTP]]*MIS[[#This Row],[OrderQuantity]]</f>
        <v>9813</v>
      </c>
      <c r="AG3948">
        <f>IF(MIS[[#This Row],[OrderSide]]="SELL",MIS[[#This Row],[VALUE]]-MIS[[#This Row],[LIVE_VALUE]],MIS[[#This Row],[LIVE_VALUE]]-MIS[[#This Row],[VALUE]])</f>
        <v>898</v>
      </c>
      <c r="AH3948" t="str" cm="1">
        <f t="array" ref="AH3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8" t="str">
        <f>MIS[[#This Row],[TRADING SYMBOL]]</f>
        <v>SENSEX2552082300CE</v>
      </c>
      <c r="AJ3948" t="str">
        <f>IF(RIGHT(MIS[[#This Row],[Main/Hedge]],4)="MAIN","MAIN","HEDGE")</f>
        <v>MAIN</v>
      </c>
      <c r="AK3948" t="str" cm="1">
        <f t="array" ref="AK3948">_xlfn._xlws.FILTER(Table4[Column1],ISNUMBER(SEARCH(Table4[Column1],MIS[[#This Row],[OrderUniqueIdentifier]])),"")</f>
        <v>XYT</v>
      </c>
    </row>
    <row r="3949" spans="1:37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>
        <f>_xlfn.XLOOKUP(MIS[[#This Row],[TRADING SYMBOL]],[1]Sheet1!$D:$D,[1]Sheet1!$C:$C)</f>
        <v>490.65</v>
      </c>
      <c r="AE3949">
        <f>MIS[[#This Row],[OrderAverageTradedPrice]]*MIS[[#This Row],[OrderQuantity]]</f>
        <v>64057.999999999927</v>
      </c>
      <c r="AF3949">
        <f>MIS[[#This Row],[LTP]]*MIS[[#This Row],[OrderQuantity]]</f>
        <v>58878</v>
      </c>
      <c r="AG3949">
        <f>IF(MIS[[#This Row],[OrderSide]]="SELL",MIS[[#This Row],[VALUE]]-MIS[[#This Row],[LIVE_VALUE]],MIS[[#This Row],[LIVE_VALUE]]-MIS[[#This Row],[VALUE]])</f>
        <v>5179.9999999999272</v>
      </c>
      <c r="AH3949" t="str" cm="1">
        <f t="array" ref="AH3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9" t="str">
        <f>MIS[[#This Row],[TRADING SYMBOL]]</f>
        <v>SENSEX2552082300CE</v>
      </c>
      <c r="AJ3949" t="str">
        <f>IF(RIGHT(MIS[[#This Row],[Main/Hedge]],4)="MAIN","MAIN","HEDGE")</f>
        <v>MAIN</v>
      </c>
      <c r="AK3949" t="str" cm="1">
        <f t="array" ref="AK3949">_xlfn._xlws.FILTER(Table4[Column1],ISNUMBER(SEARCH(Table4[Column1],MIS[[#This Row],[OrderUniqueIdentifier]])),"")</f>
        <v>XYT</v>
      </c>
    </row>
    <row r="3950" spans="1:37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>
        <f>_xlfn.XLOOKUP(MIS[[#This Row],[TRADING SYMBOL]],[1]Sheet1!$D:$D,[1]Sheet1!$C:$C)</f>
        <v>490.65</v>
      </c>
      <c r="AE3950">
        <f>MIS[[#This Row],[OrderAverageTradedPrice]]*MIS[[#This Row],[OrderQuantity]]</f>
        <v>10631</v>
      </c>
      <c r="AF3950">
        <f>MIS[[#This Row],[LTP]]*MIS[[#This Row],[OrderQuantity]]</f>
        <v>9813</v>
      </c>
      <c r="AG3950">
        <f>IF(MIS[[#This Row],[OrderSide]]="SELL",MIS[[#This Row],[VALUE]]-MIS[[#This Row],[LIVE_VALUE]],MIS[[#This Row],[LIVE_VALUE]]-MIS[[#This Row],[VALUE]])</f>
        <v>818</v>
      </c>
      <c r="AH3950" t="str" cm="1">
        <f t="array" ref="AH3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0" t="str">
        <f>MIS[[#This Row],[TRADING SYMBOL]]</f>
        <v>SENSEX2552082300CE</v>
      </c>
      <c r="AJ3950" t="str">
        <f>IF(RIGHT(MIS[[#This Row],[Main/Hedge]],4)="MAIN","MAIN","HEDGE")</f>
        <v>MAIN</v>
      </c>
      <c r="AK3950" t="str" cm="1">
        <f t="array" ref="AK3950">_xlfn._xlws.FILTER(Table4[Column1],ISNUMBER(SEARCH(Table4[Column1],MIS[[#This Row],[OrderUniqueIdentifier]])),"")</f>
        <v>XYT</v>
      </c>
    </row>
    <row r="3951" spans="1:37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>
        <f>_xlfn.XLOOKUP(MIS[[#This Row],[TRADING SYMBOL]],[1]Sheet1!$D:$D,[1]Sheet1!$C:$C)</f>
        <v>490.65</v>
      </c>
      <c r="AE3951">
        <f>MIS[[#This Row],[OrderAverageTradedPrice]]*MIS[[#This Row],[OrderQuantity]]</f>
        <v>21346</v>
      </c>
      <c r="AF3951">
        <f>MIS[[#This Row],[LTP]]*MIS[[#This Row],[OrderQuantity]]</f>
        <v>19626</v>
      </c>
      <c r="AG3951">
        <f>IF(MIS[[#This Row],[OrderSide]]="SELL",MIS[[#This Row],[VALUE]]-MIS[[#This Row],[LIVE_VALUE]],MIS[[#This Row],[LIVE_VALUE]]-MIS[[#This Row],[VALUE]])</f>
        <v>1720</v>
      </c>
      <c r="AH3951" t="str" cm="1">
        <f t="array" ref="AH3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1" t="str">
        <f>MIS[[#This Row],[TRADING SYMBOL]]</f>
        <v>SENSEX2552082300CE</v>
      </c>
      <c r="AJ3951" t="str">
        <f>IF(RIGHT(MIS[[#This Row],[Main/Hedge]],4)="MAIN","MAIN","HEDGE")</f>
        <v>MAIN</v>
      </c>
      <c r="AK3951" t="str" cm="1">
        <f t="array" ref="AK3951">_xlfn._xlws.FILTER(Table4[Column1],ISNUMBER(SEARCH(Table4[Column1],MIS[[#This Row],[OrderUniqueIdentifier]])),"")</f>
        <v>XYT</v>
      </c>
    </row>
    <row r="3952" spans="1:37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>
        <f>_xlfn.XLOOKUP(MIS[[#This Row],[TRADING SYMBOL]],[1]Sheet1!$D:$D,[1]Sheet1!$C:$C)</f>
        <v>490.65</v>
      </c>
      <c r="AE3952">
        <f>MIS[[#This Row],[OrderAverageTradedPrice]]*MIS[[#This Row],[OrderQuantity]]</f>
        <v>21445</v>
      </c>
      <c r="AF3952">
        <f>MIS[[#This Row],[LTP]]*MIS[[#This Row],[OrderQuantity]]</f>
        <v>19626</v>
      </c>
      <c r="AG3952">
        <f>IF(MIS[[#This Row],[OrderSide]]="SELL",MIS[[#This Row],[VALUE]]-MIS[[#This Row],[LIVE_VALUE]],MIS[[#This Row],[LIVE_VALUE]]-MIS[[#This Row],[VALUE]])</f>
        <v>1819</v>
      </c>
      <c r="AH3952" t="str" cm="1">
        <f t="array" ref="AH3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2" t="str">
        <f>MIS[[#This Row],[TRADING SYMBOL]]</f>
        <v>SENSEX2552082300CE</v>
      </c>
      <c r="AJ3952" t="str">
        <f>IF(RIGHT(MIS[[#This Row],[Main/Hedge]],4)="MAIN","MAIN","HEDGE")</f>
        <v>MAIN</v>
      </c>
      <c r="AK3952" t="str" cm="1">
        <f t="array" ref="AK3952">_xlfn._xlws.FILTER(Table4[Column1],ISNUMBER(SEARCH(Table4[Column1],MIS[[#This Row],[OrderUniqueIdentifier]])),"")</f>
        <v>XYT</v>
      </c>
    </row>
    <row r="3953" spans="1:37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>
        <f>_xlfn.XLOOKUP(MIS[[#This Row],[TRADING SYMBOL]],[1]Sheet1!$D:$D,[1]Sheet1!$C:$C)</f>
        <v>490.65</v>
      </c>
      <c r="AE3953">
        <f>MIS[[#This Row],[OrderAverageTradedPrice]]*MIS[[#This Row],[OrderQuantity]]</f>
        <v>10696</v>
      </c>
      <c r="AF3953">
        <f>MIS[[#This Row],[LTP]]*MIS[[#This Row],[OrderQuantity]]</f>
        <v>9813</v>
      </c>
      <c r="AG3953">
        <f>IF(MIS[[#This Row],[OrderSide]]="SELL",MIS[[#This Row],[VALUE]]-MIS[[#This Row],[LIVE_VALUE]],MIS[[#This Row],[LIVE_VALUE]]-MIS[[#This Row],[VALUE]])</f>
        <v>883</v>
      </c>
      <c r="AH3953" t="str" cm="1">
        <f t="array" ref="AH3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3" t="str">
        <f>MIS[[#This Row],[TRADING SYMBOL]]</f>
        <v>SENSEX2552082300CE</v>
      </c>
      <c r="AJ3953" t="str">
        <f>IF(RIGHT(MIS[[#This Row],[Main/Hedge]],4)="MAIN","MAIN","HEDGE")</f>
        <v>MAIN</v>
      </c>
      <c r="AK3953" t="str" cm="1">
        <f t="array" ref="AK3953">_xlfn._xlws.FILTER(Table4[Column1],ISNUMBER(SEARCH(Table4[Column1],MIS[[#This Row],[OrderUniqueIdentifier]])),"")</f>
        <v>XYT</v>
      </c>
    </row>
    <row r="3954" spans="1:37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>
        <f>_xlfn.XLOOKUP(MIS[[#This Row],[TRADING SYMBOL]],[1]Sheet1!$D:$D,[1]Sheet1!$C:$C)</f>
        <v>490.65</v>
      </c>
      <c r="AE3954">
        <f>MIS[[#This Row],[OrderAverageTradedPrice]]*MIS[[#This Row],[OrderQuantity]]</f>
        <v>21355</v>
      </c>
      <c r="AF3954">
        <f>MIS[[#This Row],[LTP]]*MIS[[#This Row],[OrderQuantity]]</f>
        <v>19626</v>
      </c>
      <c r="AG3954">
        <f>IF(MIS[[#This Row],[OrderSide]]="SELL",MIS[[#This Row],[VALUE]]-MIS[[#This Row],[LIVE_VALUE]],MIS[[#This Row],[LIVE_VALUE]]-MIS[[#This Row],[VALUE]])</f>
        <v>1729</v>
      </c>
      <c r="AH3954" t="str" cm="1">
        <f t="array" ref="AH3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4" t="str">
        <f>MIS[[#This Row],[TRADING SYMBOL]]</f>
        <v>SENSEX2552082300CE</v>
      </c>
      <c r="AJ3954" t="str">
        <f>IF(RIGHT(MIS[[#This Row],[Main/Hedge]],4)="MAIN","MAIN","HEDGE")</f>
        <v>MAIN</v>
      </c>
      <c r="AK3954" t="str" cm="1">
        <f t="array" ref="AK3954">_xlfn._xlws.FILTER(Table4[Column1],ISNUMBER(SEARCH(Table4[Column1],MIS[[#This Row],[OrderUniqueIdentifier]])),"")</f>
        <v>XYT</v>
      </c>
    </row>
    <row r="3955" spans="1:37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>
        <f>_xlfn.XLOOKUP(MIS[[#This Row],[TRADING SYMBOL]],[1]Sheet1!$D:$D,[1]Sheet1!$C:$C)</f>
        <v>490.65</v>
      </c>
      <c r="AE3955">
        <f>MIS[[#This Row],[OrderAverageTradedPrice]]*MIS[[#This Row],[OrderQuantity]]</f>
        <v>21306</v>
      </c>
      <c r="AF3955">
        <f>MIS[[#This Row],[LTP]]*MIS[[#This Row],[OrderQuantity]]</f>
        <v>19626</v>
      </c>
      <c r="AG3955">
        <f>IF(MIS[[#This Row],[OrderSide]]="SELL",MIS[[#This Row],[VALUE]]-MIS[[#This Row],[LIVE_VALUE]],MIS[[#This Row],[LIVE_VALUE]]-MIS[[#This Row],[VALUE]])</f>
        <v>1680</v>
      </c>
      <c r="AH3955" t="str" cm="1">
        <f t="array" ref="AH3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5" t="str">
        <f>MIS[[#This Row],[TRADING SYMBOL]]</f>
        <v>SENSEX2552082300CE</v>
      </c>
      <c r="AJ3955" t="str">
        <f>IF(RIGHT(MIS[[#This Row],[Main/Hedge]],4)="MAIN","MAIN","HEDGE")</f>
        <v>MAIN</v>
      </c>
      <c r="AK3955" t="str" cm="1">
        <f t="array" ref="AK3955">_xlfn._xlws.FILTER(Table4[Column1],ISNUMBER(SEARCH(Table4[Column1],MIS[[#This Row],[OrderUniqueIdentifier]])),"")</f>
        <v>XYT</v>
      </c>
    </row>
    <row r="3956" spans="1:37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>
        <f>_xlfn.XLOOKUP(MIS[[#This Row],[TRADING SYMBOL]],[1]Sheet1!$D:$D,[1]Sheet1!$C:$C)</f>
        <v>490.65</v>
      </c>
      <c r="AE3956">
        <f>MIS[[#This Row],[OrderAverageTradedPrice]]*MIS[[#This Row],[OrderQuantity]]</f>
        <v>10696</v>
      </c>
      <c r="AF3956">
        <f>MIS[[#This Row],[LTP]]*MIS[[#This Row],[OrderQuantity]]</f>
        <v>9813</v>
      </c>
      <c r="AG3956">
        <f>IF(MIS[[#This Row],[OrderSide]]="SELL",MIS[[#This Row],[VALUE]]-MIS[[#This Row],[LIVE_VALUE]],MIS[[#This Row],[LIVE_VALUE]]-MIS[[#This Row],[VALUE]])</f>
        <v>883</v>
      </c>
      <c r="AH3956" t="str" cm="1">
        <f t="array" ref="AH3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6" t="str">
        <f>MIS[[#This Row],[TRADING SYMBOL]]</f>
        <v>SENSEX2552082300CE</v>
      </c>
      <c r="AJ3956" t="str">
        <f>IF(RIGHT(MIS[[#This Row],[Main/Hedge]],4)="MAIN","MAIN","HEDGE")</f>
        <v>MAIN</v>
      </c>
      <c r="AK3956" t="str" cm="1">
        <f t="array" ref="AK3956">_xlfn._xlws.FILTER(Table4[Column1],ISNUMBER(SEARCH(Table4[Column1],MIS[[#This Row],[OrderUniqueIdentifier]])),"")</f>
        <v>XYT</v>
      </c>
    </row>
    <row r="3957" spans="1:37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>
        <f>_xlfn.XLOOKUP(MIS[[#This Row],[TRADING SYMBOL]],[1]Sheet1!$D:$D,[1]Sheet1!$C:$C)</f>
        <v>490.65</v>
      </c>
      <c r="AE3957">
        <f>MIS[[#This Row],[OrderAverageTradedPrice]]*MIS[[#This Row],[OrderQuantity]]</f>
        <v>42895</v>
      </c>
      <c r="AF3957">
        <f>MIS[[#This Row],[LTP]]*MIS[[#This Row],[OrderQuantity]]</f>
        <v>39252</v>
      </c>
      <c r="AG3957">
        <f>IF(MIS[[#This Row],[OrderSide]]="SELL",MIS[[#This Row],[VALUE]]-MIS[[#This Row],[LIVE_VALUE]],MIS[[#This Row],[LIVE_VALUE]]-MIS[[#This Row],[VALUE]])</f>
        <v>3643</v>
      </c>
      <c r="AH3957" t="str" cm="1">
        <f t="array" ref="AH3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7" t="str">
        <f>MIS[[#This Row],[TRADING SYMBOL]]</f>
        <v>SENSEX2552082300CE</v>
      </c>
      <c r="AJ3957" t="str">
        <f>IF(RIGHT(MIS[[#This Row],[Main/Hedge]],4)="MAIN","MAIN","HEDGE")</f>
        <v>MAIN</v>
      </c>
      <c r="AK3957" t="str" cm="1">
        <f t="array" ref="AK3957">_xlfn._xlws.FILTER(Table4[Column1],ISNUMBER(SEARCH(Table4[Column1],MIS[[#This Row],[OrderUniqueIdentifier]])),"")</f>
        <v>XYT</v>
      </c>
    </row>
    <row r="3958" spans="1:37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>
        <f>_xlfn.XLOOKUP(MIS[[#This Row],[TRADING SYMBOL]],[1]Sheet1!$D:$D,[1]Sheet1!$C:$C)</f>
        <v>490.65</v>
      </c>
      <c r="AE3958">
        <f>MIS[[#This Row],[OrderAverageTradedPrice]]*MIS[[#This Row],[OrderQuantity]]</f>
        <v>10731</v>
      </c>
      <c r="AF3958">
        <f>MIS[[#This Row],[LTP]]*MIS[[#This Row],[OrderQuantity]]</f>
        <v>9813</v>
      </c>
      <c r="AG3958">
        <f>IF(MIS[[#This Row],[OrderSide]]="SELL",MIS[[#This Row],[VALUE]]-MIS[[#This Row],[LIVE_VALUE]],MIS[[#This Row],[LIVE_VALUE]]-MIS[[#This Row],[VALUE]])</f>
        <v>918</v>
      </c>
      <c r="AH3958" t="str" cm="1">
        <f t="array" ref="AH3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8" t="str">
        <f>MIS[[#This Row],[TRADING SYMBOL]]</f>
        <v>SENSEX2552082300CE</v>
      </c>
      <c r="AJ3958" t="str">
        <f>IF(RIGHT(MIS[[#This Row],[Main/Hedge]],4)="MAIN","MAIN","HEDGE")</f>
        <v>MAIN</v>
      </c>
      <c r="AK3958" t="str" cm="1">
        <f t="array" ref="AK3958">_xlfn._xlws.FILTER(Table4[Column1],ISNUMBER(SEARCH(Table4[Column1],MIS[[#This Row],[OrderUniqueIdentifier]])),"")</f>
        <v>XYT</v>
      </c>
    </row>
    <row r="3959" spans="1:37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>
        <f>_xlfn.XLOOKUP(MIS[[#This Row],[TRADING SYMBOL]],[1]Sheet1!$D:$D,[1]Sheet1!$C:$C)</f>
        <v>490.65</v>
      </c>
      <c r="AE3959">
        <f>MIS[[#This Row],[OrderAverageTradedPrice]]*MIS[[#This Row],[OrderQuantity]]</f>
        <v>10631</v>
      </c>
      <c r="AF3959">
        <f>MIS[[#This Row],[LTP]]*MIS[[#This Row],[OrderQuantity]]</f>
        <v>9813</v>
      </c>
      <c r="AG3959">
        <f>IF(MIS[[#This Row],[OrderSide]]="SELL",MIS[[#This Row],[VALUE]]-MIS[[#This Row],[LIVE_VALUE]],MIS[[#This Row],[LIVE_VALUE]]-MIS[[#This Row],[VALUE]])</f>
        <v>818</v>
      </c>
      <c r="AH3959" t="str" cm="1">
        <f t="array" ref="AH3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9" t="str">
        <f>MIS[[#This Row],[TRADING SYMBOL]]</f>
        <v>SENSEX2552082300CE</v>
      </c>
      <c r="AJ3959" t="str">
        <f>IF(RIGHT(MIS[[#This Row],[Main/Hedge]],4)="MAIN","MAIN","HEDGE")</f>
        <v>MAIN</v>
      </c>
      <c r="AK3959" t="str" cm="1">
        <f t="array" ref="AK3959">_xlfn._xlws.FILTER(Table4[Column1],ISNUMBER(SEARCH(Table4[Column1],MIS[[#This Row],[OrderUniqueIdentifier]])),"")</f>
        <v>XYT</v>
      </c>
    </row>
    <row r="3960" spans="1:37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>
        <f>_xlfn.XLOOKUP(MIS[[#This Row],[TRADING SYMBOL]],[1]Sheet1!$D:$D,[1]Sheet1!$C:$C)</f>
        <v>490.65</v>
      </c>
      <c r="AE3960">
        <f>MIS[[#This Row],[OrderAverageTradedPrice]]*MIS[[#This Row],[OrderQuantity]]</f>
        <v>32004</v>
      </c>
      <c r="AF3960">
        <f>MIS[[#This Row],[LTP]]*MIS[[#This Row],[OrderQuantity]]</f>
        <v>29439</v>
      </c>
      <c r="AG3960">
        <f>IF(MIS[[#This Row],[OrderSide]]="SELL",MIS[[#This Row],[VALUE]]-MIS[[#This Row],[LIVE_VALUE]],MIS[[#This Row],[LIVE_VALUE]]-MIS[[#This Row],[VALUE]])</f>
        <v>2565</v>
      </c>
      <c r="AH3960" t="str" cm="1">
        <f t="array" ref="AH3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0" t="str">
        <f>MIS[[#This Row],[TRADING SYMBOL]]</f>
        <v>SENSEX2552082300CE</v>
      </c>
      <c r="AJ3960" t="str">
        <f>IF(RIGHT(MIS[[#This Row],[Main/Hedge]],4)="MAIN","MAIN","HEDGE")</f>
        <v>MAIN</v>
      </c>
      <c r="AK3960" t="str" cm="1">
        <f t="array" ref="AK3960">_xlfn._xlws.FILTER(Table4[Column1],ISNUMBER(SEARCH(Table4[Column1],MIS[[#This Row],[OrderUniqueIdentifier]])),"")</f>
        <v>XYT</v>
      </c>
    </row>
    <row r="3961" spans="1:37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>
        <f>_xlfn.XLOOKUP(MIS[[#This Row],[TRADING SYMBOL]],[1]Sheet1!$D:$D,[1]Sheet1!$C:$C)</f>
        <v>490.65</v>
      </c>
      <c r="AE3961">
        <f>MIS[[#This Row],[OrderAverageTradedPrice]]*MIS[[#This Row],[OrderQuantity]]</f>
        <v>32154</v>
      </c>
      <c r="AF3961">
        <f>MIS[[#This Row],[LTP]]*MIS[[#This Row],[OrderQuantity]]</f>
        <v>29439</v>
      </c>
      <c r="AG3961">
        <f>IF(MIS[[#This Row],[OrderSide]]="SELL",MIS[[#This Row],[VALUE]]-MIS[[#This Row],[LIVE_VALUE]],MIS[[#This Row],[LIVE_VALUE]]-MIS[[#This Row],[VALUE]])</f>
        <v>2715</v>
      </c>
      <c r="AH3961" t="str" cm="1">
        <f t="array" ref="AH3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1" t="str">
        <f>MIS[[#This Row],[TRADING SYMBOL]]</f>
        <v>SENSEX2552082300CE</v>
      </c>
      <c r="AJ3961" t="str">
        <f>IF(RIGHT(MIS[[#This Row],[Main/Hedge]],4)="MAIN","MAIN","HEDGE")</f>
        <v>MAIN</v>
      </c>
      <c r="AK3961" t="str" cm="1">
        <f t="array" ref="AK3961">_xlfn._xlws.FILTER(Table4[Column1],ISNUMBER(SEARCH(Table4[Column1],MIS[[#This Row],[OrderUniqueIdentifier]])),"")</f>
        <v>XYT</v>
      </c>
    </row>
    <row r="3962" spans="1:37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>
        <f>_xlfn.XLOOKUP(MIS[[#This Row],[TRADING SYMBOL]],[1]Sheet1!$D:$D,[1]Sheet1!$C:$C)</f>
        <v>490.65</v>
      </c>
      <c r="AE3962">
        <f>MIS[[#This Row],[OrderAverageTradedPrice]]*MIS[[#This Row],[OrderQuantity]]</f>
        <v>170642</v>
      </c>
      <c r="AF3962">
        <f>MIS[[#This Row],[LTP]]*MIS[[#This Row],[OrderQuantity]]</f>
        <v>157008</v>
      </c>
      <c r="AG3962">
        <f>IF(MIS[[#This Row],[OrderSide]]="SELL",MIS[[#This Row],[VALUE]]-MIS[[#This Row],[LIVE_VALUE]],MIS[[#This Row],[LIVE_VALUE]]-MIS[[#This Row],[VALUE]])</f>
        <v>13634</v>
      </c>
      <c r="AH3962" t="str" cm="1">
        <f t="array" ref="AH3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2" t="str">
        <f>MIS[[#This Row],[TRADING SYMBOL]]</f>
        <v>SENSEX2552082300CE</v>
      </c>
      <c r="AJ3962" t="str">
        <f>IF(RIGHT(MIS[[#This Row],[Main/Hedge]],4)="MAIN","MAIN","HEDGE")</f>
        <v>MAIN</v>
      </c>
      <c r="AK3962" t="str" cm="1">
        <f t="array" ref="AK3962">_xlfn._xlws.FILTER(Table4[Column1],ISNUMBER(SEARCH(Table4[Column1],MIS[[#This Row],[OrderUniqueIdentifier]])),"")</f>
        <v>XYT</v>
      </c>
    </row>
    <row r="3963" spans="1:37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>
        <f>_xlfn.XLOOKUP(MIS[[#This Row],[TRADING SYMBOL]],[1]Sheet1!$D:$D,[1]Sheet1!$C:$C)</f>
        <v>490.65</v>
      </c>
      <c r="AE3963">
        <f>MIS[[#This Row],[OrderAverageTradedPrice]]*MIS[[#This Row],[OrderQuantity]]</f>
        <v>10723</v>
      </c>
      <c r="AF3963">
        <f>MIS[[#This Row],[LTP]]*MIS[[#This Row],[OrderQuantity]]</f>
        <v>9813</v>
      </c>
      <c r="AG3963">
        <f>IF(MIS[[#This Row],[OrderSide]]="SELL",MIS[[#This Row],[VALUE]]-MIS[[#This Row],[LIVE_VALUE]],MIS[[#This Row],[LIVE_VALUE]]-MIS[[#This Row],[VALUE]])</f>
        <v>910</v>
      </c>
      <c r="AH3963" t="str" cm="1">
        <f t="array" ref="AH3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3" t="str">
        <f>MIS[[#This Row],[TRADING SYMBOL]]</f>
        <v>SENSEX2552082300CE</v>
      </c>
      <c r="AJ3963" t="str">
        <f>IF(RIGHT(MIS[[#This Row],[Main/Hedge]],4)="MAIN","MAIN","HEDGE")</f>
        <v>MAIN</v>
      </c>
      <c r="AK3963" t="str" cm="1">
        <f t="array" ref="AK3963">_xlfn._xlws.FILTER(Table4[Column1],ISNUMBER(SEARCH(Table4[Column1],MIS[[#This Row],[OrderUniqueIdentifier]])),"")</f>
        <v>XYT</v>
      </c>
    </row>
    <row r="3964" spans="1:37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>
        <f>_xlfn.XLOOKUP(MIS[[#This Row],[TRADING SYMBOL]],[1]Sheet1!$D:$D,[1]Sheet1!$C:$C)</f>
        <v>490.65</v>
      </c>
      <c r="AE3964">
        <f>MIS[[#This Row],[OrderAverageTradedPrice]]*MIS[[#This Row],[OrderQuantity]]</f>
        <v>32022.000000000004</v>
      </c>
      <c r="AF3964">
        <f>MIS[[#This Row],[LTP]]*MIS[[#This Row],[OrderQuantity]]</f>
        <v>29439</v>
      </c>
      <c r="AG3964">
        <f>IF(MIS[[#This Row],[OrderSide]]="SELL",MIS[[#This Row],[VALUE]]-MIS[[#This Row],[LIVE_VALUE]],MIS[[#This Row],[LIVE_VALUE]]-MIS[[#This Row],[VALUE]])</f>
        <v>2583.0000000000036</v>
      </c>
      <c r="AH3964" t="str" cm="1">
        <f t="array" ref="AH3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4" t="str">
        <f>MIS[[#This Row],[TRADING SYMBOL]]</f>
        <v>SENSEX2552082300CE</v>
      </c>
      <c r="AJ3964" t="str">
        <f>IF(RIGHT(MIS[[#This Row],[Main/Hedge]],4)="MAIN","MAIN","HEDGE")</f>
        <v>MAIN</v>
      </c>
      <c r="AK3964" t="str" cm="1">
        <f t="array" ref="AK3964">_xlfn._xlws.FILTER(Table4[Column1],ISNUMBER(SEARCH(Table4[Column1],MIS[[#This Row],[OrderUniqueIdentifier]])),"")</f>
        <v>XYT</v>
      </c>
    </row>
    <row r="3965" spans="1:37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>
        <f>_xlfn.XLOOKUP(MIS[[#This Row],[TRADING SYMBOL]],[1]Sheet1!$D:$D,[1]Sheet1!$C:$C)</f>
        <v>490.65</v>
      </c>
      <c r="AE3965">
        <f>MIS[[#This Row],[OrderAverageTradedPrice]]*MIS[[#This Row],[OrderQuantity]]</f>
        <v>10648</v>
      </c>
      <c r="AF3965">
        <f>MIS[[#This Row],[LTP]]*MIS[[#This Row],[OrderQuantity]]</f>
        <v>9813</v>
      </c>
      <c r="AG3965">
        <f>IF(MIS[[#This Row],[OrderSide]]="SELL",MIS[[#This Row],[VALUE]]-MIS[[#This Row],[LIVE_VALUE]],MIS[[#This Row],[LIVE_VALUE]]-MIS[[#This Row],[VALUE]])</f>
        <v>835</v>
      </c>
      <c r="AH3965" t="str" cm="1">
        <f t="array" ref="AH3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5" t="str">
        <f>MIS[[#This Row],[TRADING SYMBOL]]</f>
        <v>SENSEX2552082300CE</v>
      </c>
      <c r="AJ3965" t="str">
        <f>IF(RIGHT(MIS[[#This Row],[Main/Hedge]],4)="MAIN","MAIN","HEDGE")</f>
        <v>MAIN</v>
      </c>
      <c r="AK3965" t="str" cm="1">
        <f t="array" ref="AK3965">_xlfn._xlws.FILTER(Table4[Column1],ISNUMBER(SEARCH(Table4[Column1],MIS[[#This Row],[OrderUniqueIdentifier]])),"")</f>
        <v>XYT</v>
      </c>
    </row>
    <row r="3966" spans="1:37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>
        <f>_xlfn.XLOOKUP(MIS[[#This Row],[TRADING SYMBOL]],[1]Sheet1!$D:$D,[1]Sheet1!$C:$C)</f>
        <v>490.65</v>
      </c>
      <c r="AE3966">
        <f>MIS[[#This Row],[OrderAverageTradedPrice]]*MIS[[#This Row],[OrderQuantity]]</f>
        <v>53644.000000000007</v>
      </c>
      <c r="AF3966">
        <f>MIS[[#This Row],[LTP]]*MIS[[#This Row],[OrderQuantity]]</f>
        <v>49065</v>
      </c>
      <c r="AG3966">
        <f>IF(MIS[[#This Row],[OrderSide]]="SELL",MIS[[#This Row],[VALUE]]-MIS[[#This Row],[LIVE_VALUE]],MIS[[#This Row],[LIVE_VALUE]]-MIS[[#This Row],[VALUE]])</f>
        <v>4579.0000000000073</v>
      </c>
      <c r="AH3966" t="str" cm="1">
        <f t="array" ref="AH3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6" t="str">
        <f>MIS[[#This Row],[TRADING SYMBOL]]</f>
        <v>SENSEX2552082300CE</v>
      </c>
      <c r="AJ3966" t="str">
        <f>IF(RIGHT(MIS[[#This Row],[Main/Hedge]],4)="MAIN","MAIN","HEDGE")</f>
        <v>MAIN</v>
      </c>
      <c r="AK3966" t="str" cm="1">
        <f t="array" ref="AK3966">_xlfn._xlws.FILTER(Table4[Column1],ISNUMBER(SEARCH(Table4[Column1],MIS[[#This Row],[OrderUniqueIdentifier]])),"")</f>
        <v>XYT</v>
      </c>
    </row>
    <row r="3967" spans="1:37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>
        <f>_xlfn.XLOOKUP(MIS[[#This Row],[TRADING SYMBOL]],[1]Sheet1!$D:$D,[1]Sheet1!$C:$C)</f>
        <v>490.65</v>
      </c>
      <c r="AE3967">
        <f>MIS[[#This Row],[OrderAverageTradedPrice]]*MIS[[#This Row],[OrderQuantity]]</f>
        <v>74580.999999999913</v>
      </c>
      <c r="AF3967">
        <f>MIS[[#This Row],[LTP]]*MIS[[#This Row],[OrderQuantity]]</f>
        <v>68691</v>
      </c>
      <c r="AG3967">
        <f>IF(MIS[[#This Row],[OrderSide]]="SELL",MIS[[#This Row],[VALUE]]-MIS[[#This Row],[LIVE_VALUE]],MIS[[#This Row],[LIVE_VALUE]]-MIS[[#This Row],[VALUE]])</f>
        <v>5889.9999999999127</v>
      </c>
      <c r="AH3967" t="str" cm="1">
        <f t="array" ref="AH3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7" t="str">
        <f>MIS[[#This Row],[TRADING SYMBOL]]</f>
        <v>SENSEX2552082300CE</v>
      </c>
      <c r="AJ3967" t="str">
        <f>IF(RIGHT(MIS[[#This Row],[Main/Hedge]],4)="MAIN","MAIN","HEDGE")</f>
        <v>MAIN</v>
      </c>
      <c r="AK3967" t="str" cm="1">
        <f t="array" ref="AK3967">_xlfn._xlws.FILTER(Table4[Column1],ISNUMBER(SEARCH(Table4[Column1],MIS[[#This Row],[OrderUniqueIdentifier]])),"")</f>
        <v>XYT</v>
      </c>
    </row>
    <row r="3968" spans="1:37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>
        <f>_xlfn.XLOOKUP(MIS[[#This Row],[TRADING SYMBOL]],[1]Sheet1!$D:$D,[1]Sheet1!$C:$C)</f>
        <v>490.65</v>
      </c>
      <c r="AE3968">
        <f>MIS[[#This Row],[OrderAverageTradedPrice]]*MIS[[#This Row],[OrderQuantity]]</f>
        <v>10689</v>
      </c>
      <c r="AF3968">
        <f>MIS[[#This Row],[LTP]]*MIS[[#This Row],[OrderQuantity]]</f>
        <v>9813</v>
      </c>
      <c r="AG3968">
        <f>IF(MIS[[#This Row],[OrderSide]]="SELL",MIS[[#This Row],[VALUE]]-MIS[[#This Row],[LIVE_VALUE]],MIS[[#This Row],[LIVE_VALUE]]-MIS[[#This Row],[VALUE]])</f>
        <v>876</v>
      </c>
      <c r="AH3968" t="str" cm="1">
        <f t="array" ref="AH3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8" t="str">
        <f>MIS[[#This Row],[TRADING SYMBOL]]</f>
        <v>SENSEX2552082300CE</v>
      </c>
      <c r="AJ3968" t="str">
        <f>IF(RIGHT(MIS[[#This Row],[Main/Hedge]],4)="MAIN","MAIN","HEDGE")</f>
        <v>MAIN</v>
      </c>
      <c r="AK3968" t="str" cm="1">
        <f t="array" ref="AK3968">_xlfn._xlws.FILTER(Table4[Column1],ISNUMBER(SEARCH(Table4[Column1],MIS[[#This Row],[OrderUniqueIdentifier]])),"")</f>
        <v>XYT</v>
      </c>
    </row>
    <row r="3969" spans="1:37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>
        <f>_xlfn.XLOOKUP(MIS[[#This Row],[TRADING SYMBOL]],[1]Sheet1!$D:$D,[1]Sheet1!$C:$C)</f>
        <v>490.65</v>
      </c>
      <c r="AE3969">
        <f>MIS[[#This Row],[OrderAverageTradedPrice]]*MIS[[#This Row],[OrderQuantity]]</f>
        <v>21398</v>
      </c>
      <c r="AF3969">
        <f>MIS[[#This Row],[LTP]]*MIS[[#This Row],[OrderQuantity]]</f>
        <v>19626</v>
      </c>
      <c r="AG3969">
        <f>IF(MIS[[#This Row],[OrderSide]]="SELL",MIS[[#This Row],[VALUE]]-MIS[[#This Row],[LIVE_VALUE]],MIS[[#This Row],[LIVE_VALUE]]-MIS[[#This Row],[VALUE]])</f>
        <v>1772</v>
      </c>
      <c r="AH3969" t="str" cm="1">
        <f t="array" ref="AH3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9" t="str">
        <f>MIS[[#This Row],[TRADING SYMBOL]]</f>
        <v>SENSEX2552082300CE</v>
      </c>
      <c r="AJ3969" t="str">
        <f>IF(RIGHT(MIS[[#This Row],[Main/Hedge]],4)="MAIN","MAIN","HEDGE")</f>
        <v>MAIN</v>
      </c>
      <c r="AK3969" t="str" cm="1">
        <f t="array" ref="AK3969">_xlfn._xlws.FILTER(Table4[Column1],ISNUMBER(SEARCH(Table4[Column1],MIS[[#This Row],[OrderUniqueIdentifier]])),"")</f>
        <v>XYT</v>
      </c>
    </row>
    <row r="3970" spans="1:37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>
        <f>_xlfn.XLOOKUP(MIS[[#This Row],[TRADING SYMBOL]],[1]Sheet1!$D:$D,[1]Sheet1!$C:$C)</f>
        <v>490.65</v>
      </c>
      <c r="AE3970">
        <f>MIS[[#This Row],[OrderAverageTradedPrice]]*MIS[[#This Row],[OrderQuantity]]</f>
        <v>10638</v>
      </c>
      <c r="AF3970">
        <f>MIS[[#This Row],[LTP]]*MIS[[#This Row],[OrderQuantity]]</f>
        <v>9813</v>
      </c>
      <c r="AG3970">
        <f>IF(MIS[[#This Row],[OrderSide]]="SELL",MIS[[#This Row],[VALUE]]-MIS[[#This Row],[LIVE_VALUE]],MIS[[#This Row],[LIVE_VALUE]]-MIS[[#This Row],[VALUE]])</f>
        <v>825</v>
      </c>
      <c r="AH3970" t="str" cm="1">
        <f t="array" ref="AH3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0" t="str">
        <f>MIS[[#This Row],[TRADING SYMBOL]]</f>
        <v>SENSEX2552082300CE</v>
      </c>
      <c r="AJ3970" t="str">
        <f>IF(RIGHT(MIS[[#This Row],[Main/Hedge]],4)="MAIN","MAIN","HEDGE")</f>
        <v>MAIN</v>
      </c>
      <c r="AK3970" t="str" cm="1">
        <f t="array" ref="AK3970">_xlfn._xlws.FILTER(Table4[Column1],ISNUMBER(SEARCH(Table4[Column1],MIS[[#This Row],[OrderUniqueIdentifier]])),"")</f>
        <v>XYT</v>
      </c>
    </row>
    <row r="3971" spans="1:37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>
        <f>_xlfn.XLOOKUP(MIS[[#This Row],[TRADING SYMBOL]],[1]Sheet1!$D:$D,[1]Sheet1!$C:$C)</f>
        <v>490.65</v>
      </c>
      <c r="AE3971">
        <f>MIS[[#This Row],[OrderAverageTradedPrice]]*MIS[[#This Row],[OrderQuantity]]</f>
        <v>21350</v>
      </c>
      <c r="AF3971">
        <f>MIS[[#This Row],[LTP]]*MIS[[#This Row],[OrderQuantity]]</f>
        <v>19626</v>
      </c>
      <c r="AG3971">
        <f>IF(MIS[[#This Row],[OrderSide]]="SELL",MIS[[#This Row],[VALUE]]-MIS[[#This Row],[LIVE_VALUE]],MIS[[#This Row],[LIVE_VALUE]]-MIS[[#This Row],[VALUE]])</f>
        <v>1724</v>
      </c>
      <c r="AH3971" t="str" cm="1">
        <f t="array" ref="AH3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1" t="str">
        <f>MIS[[#This Row],[TRADING SYMBOL]]</f>
        <v>SENSEX2552082300CE</v>
      </c>
      <c r="AJ3971" t="str">
        <f>IF(RIGHT(MIS[[#This Row],[Main/Hedge]],4)="MAIN","MAIN","HEDGE")</f>
        <v>MAIN</v>
      </c>
      <c r="AK3971" t="str" cm="1">
        <f t="array" ref="AK3971">_xlfn._xlws.FILTER(Table4[Column1],ISNUMBER(SEARCH(Table4[Column1],MIS[[#This Row],[OrderUniqueIdentifier]])),"")</f>
        <v>XYT</v>
      </c>
    </row>
    <row r="3972" spans="1:37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>
        <f>_xlfn.XLOOKUP(MIS[[#This Row],[TRADING SYMBOL]],[1]Sheet1!$D:$D,[1]Sheet1!$C:$C)</f>
        <v>490.65</v>
      </c>
      <c r="AE3972">
        <f>MIS[[#This Row],[OrderAverageTradedPrice]]*MIS[[#This Row],[OrderQuantity]]</f>
        <v>21378</v>
      </c>
      <c r="AF3972">
        <f>MIS[[#This Row],[LTP]]*MIS[[#This Row],[OrderQuantity]]</f>
        <v>19626</v>
      </c>
      <c r="AG3972">
        <f>IF(MIS[[#This Row],[OrderSide]]="SELL",MIS[[#This Row],[VALUE]]-MIS[[#This Row],[LIVE_VALUE]],MIS[[#This Row],[LIVE_VALUE]]-MIS[[#This Row],[VALUE]])</f>
        <v>1752</v>
      </c>
      <c r="AH3972" t="str" cm="1">
        <f t="array" ref="AH3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2" t="str">
        <f>MIS[[#This Row],[TRADING SYMBOL]]</f>
        <v>SENSEX2552082300CE</v>
      </c>
      <c r="AJ3972" t="str">
        <f>IF(RIGHT(MIS[[#This Row],[Main/Hedge]],4)="MAIN","MAIN","HEDGE")</f>
        <v>MAIN</v>
      </c>
      <c r="AK3972" t="str" cm="1">
        <f t="array" ref="AK3972">_xlfn._xlws.FILTER(Table4[Column1],ISNUMBER(SEARCH(Table4[Column1],MIS[[#This Row],[OrderUniqueIdentifier]])),"")</f>
        <v>XYT</v>
      </c>
    </row>
    <row r="3973" spans="1:37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>
        <f>_xlfn.XLOOKUP(MIS[[#This Row],[TRADING SYMBOL]],[1]Sheet1!$D:$D,[1]Sheet1!$C:$C)</f>
        <v>490.65</v>
      </c>
      <c r="AE3973">
        <f>MIS[[#This Row],[OrderAverageTradedPrice]]*MIS[[#This Row],[OrderQuantity]]</f>
        <v>32031</v>
      </c>
      <c r="AF3973">
        <f>MIS[[#This Row],[LTP]]*MIS[[#This Row],[OrderQuantity]]</f>
        <v>29439</v>
      </c>
      <c r="AG3973">
        <f>IF(MIS[[#This Row],[OrderSide]]="SELL",MIS[[#This Row],[VALUE]]-MIS[[#This Row],[LIVE_VALUE]],MIS[[#This Row],[LIVE_VALUE]]-MIS[[#This Row],[VALUE]])</f>
        <v>2592</v>
      </c>
      <c r="AH3973" t="str" cm="1">
        <f t="array" ref="AH3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3" t="str">
        <f>MIS[[#This Row],[TRADING SYMBOL]]</f>
        <v>SENSEX2552082300CE</v>
      </c>
      <c r="AJ3973" t="str">
        <f>IF(RIGHT(MIS[[#This Row],[Main/Hedge]],4)="MAIN","MAIN","HEDGE")</f>
        <v>MAIN</v>
      </c>
      <c r="AK3973" t="str" cm="1">
        <f t="array" ref="AK3973">_xlfn._xlws.FILTER(Table4[Column1],ISNUMBER(SEARCH(Table4[Column1],MIS[[#This Row],[OrderUniqueIdentifier]])),"")</f>
        <v>XYT</v>
      </c>
    </row>
    <row r="3974" spans="1:37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>
        <f>_xlfn.XLOOKUP(MIS[[#This Row],[TRADING SYMBOL]],[1]Sheet1!$D:$D,[1]Sheet1!$C:$C)</f>
        <v>490.65</v>
      </c>
      <c r="AE3974">
        <f>MIS[[#This Row],[OrderAverageTradedPrice]]*MIS[[#This Row],[OrderQuantity]]</f>
        <v>10638</v>
      </c>
      <c r="AF3974">
        <f>MIS[[#This Row],[LTP]]*MIS[[#This Row],[OrderQuantity]]</f>
        <v>9813</v>
      </c>
      <c r="AG3974">
        <f>IF(MIS[[#This Row],[OrderSide]]="SELL",MIS[[#This Row],[VALUE]]-MIS[[#This Row],[LIVE_VALUE]],MIS[[#This Row],[LIVE_VALUE]]-MIS[[#This Row],[VALUE]])</f>
        <v>825</v>
      </c>
      <c r="AH3974" t="str" cm="1">
        <f t="array" ref="AH3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4" t="str">
        <f>MIS[[#This Row],[TRADING SYMBOL]]</f>
        <v>SENSEX2552082300CE</v>
      </c>
      <c r="AJ3974" t="str">
        <f>IF(RIGHT(MIS[[#This Row],[Main/Hedge]],4)="MAIN","MAIN","HEDGE")</f>
        <v>MAIN</v>
      </c>
      <c r="AK3974" t="str" cm="1">
        <f t="array" ref="AK3974">_xlfn._xlws.FILTER(Table4[Column1],ISNUMBER(SEARCH(Table4[Column1],MIS[[#This Row],[OrderUniqueIdentifier]])),"")</f>
        <v>XYT</v>
      </c>
    </row>
    <row r="3975" spans="1:37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>
        <f>_xlfn.XLOOKUP(MIS[[#This Row],[TRADING SYMBOL]],[1]Sheet1!$D:$D,[1]Sheet1!$C:$C)</f>
        <v>490.65</v>
      </c>
      <c r="AE3975">
        <f>MIS[[#This Row],[OrderAverageTradedPrice]]*MIS[[#This Row],[OrderQuantity]]</f>
        <v>31980</v>
      </c>
      <c r="AF3975">
        <f>MIS[[#This Row],[LTP]]*MIS[[#This Row],[OrderQuantity]]</f>
        <v>29439</v>
      </c>
      <c r="AG3975">
        <f>IF(MIS[[#This Row],[OrderSide]]="SELL",MIS[[#This Row],[VALUE]]-MIS[[#This Row],[LIVE_VALUE]],MIS[[#This Row],[LIVE_VALUE]]-MIS[[#This Row],[VALUE]])</f>
        <v>2541</v>
      </c>
      <c r="AH3975" t="str" cm="1">
        <f t="array" ref="AH3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5" t="str">
        <f>MIS[[#This Row],[TRADING SYMBOL]]</f>
        <v>SENSEX2552082300CE</v>
      </c>
      <c r="AJ3975" t="str">
        <f>IF(RIGHT(MIS[[#This Row],[Main/Hedge]],4)="MAIN","MAIN","HEDGE")</f>
        <v>MAIN</v>
      </c>
      <c r="AK3975" t="str" cm="1">
        <f t="array" ref="AK3975">_xlfn._xlws.FILTER(Table4[Column1],ISNUMBER(SEARCH(Table4[Column1],MIS[[#This Row],[OrderUniqueIdentifier]])),"")</f>
        <v>XYT</v>
      </c>
    </row>
    <row r="3976" spans="1:37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>
        <f>_xlfn.XLOOKUP(MIS[[#This Row],[TRADING SYMBOL]],[1]Sheet1!$D:$D,[1]Sheet1!$C:$C)</f>
        <v>490.65</v>
      </c>
      <c r="AE3976">
        <f>MIS[[#This Row],[OrderAverageTradedPrice]]*MIS[[#This Row],[OrderQuantity]]</f>
        <v>10638</v>
      </c>
      <c r="AF3976">
        <f>MIS[[#This Row],[LTP]]*MIS[[#This Row],[OrderQuantity]]</f>
        <v>9813</v>
      </c>
      <c r="AG3976">
        <f>IF(MIS[[#This Row],[OrderSide]]="SELL",MIS[[#This Row],[VALUE]]-MIS[[#This Row],[LIVE_VALUE]],MIS[[#This Row],[LIVE_VALUE]]-MIS[[#This Row],[VALUE]])</f>
        <v>825</v>
      </c>
      <c r="AH3976" t="str" cm="1">
        <f t="array" ref="AH3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6" t="str">
        <f>MIS[[#This Row],[TRADING SYMBOL]]</f>
        <v>SENSEX2552082300CE</v>
      </c>
      <c r="AJ3976" t="str">
        <f>IF(RIGHT(MIS[[#This Row],[Main/Hedge]],4)="MAIN","MAIN","HEDGE")</f>
        <v>MAIN</v>
      </c>
      <c r="AK3976" t="str" cm="1">
        <f t="array" ref="AK3976">_xlfn._xlws.FILTER(Table4[Column1],ISNUMBER(SEARCH(Table4[Column1],MIS[[#This Row],[OrderUniqueIdentifier]])),"")</f>
        <v>XYT</v>
      </c>
    </row>
    <row r="3977" spans="1:37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>
        <f>_xlfn.XLOOKUP(MIS[[#This Row],[TRADING SYMBOL]],[1]Sheet1!$D:$D,[1]Sheet1!$C:$C)</f>
        <v>490.65</v>
      </c>
      <c r="AE3977">
        <f>MIS[[#This Row],[OrderAverageTradedPrice]]*MIS[[#This Row],[OrderQuantity]]</f>
        <v>10657</v>
      </c>
      <c r="AF3977">
        <f>MIS[[#This Row],[LTP]]*MIS[[#This Row],[OrderQuantity]]</f>
        <v>9813</v>
      </c>
      <c r="AG3977">
        <f>IF(MIS[[#This Row],[OrderSide]]="SELL",MIS[[#This Row],[VALUE]]-MIS[[#This Row],[LIVE_VALUE]],MIS[[#This Row],[LIVE_VALUE]]-MIS[[#This Row],[VALUE]])</f>
        <v>844</v>
      </c>
      <c r="AH3977" t="str" cm="1">
        <f t="array" ref="AH3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7" t="str">
        <f>MIS[[#This Row],[TRADING SYMBOL]]</f>
        <v>SENSEX2552082300CE</v>
      </c>
      <c r="AJ3977" t="str">
        <f>IF(RIGHT(MIS[[#This Row],[Main/Hedge]],4)="MAIN","MAIN","HEDGE")</f>
        <v>MAIN</v>
      </c>
      <c r="AK3977" t="str" cm="1">
        <f t="array" ref="AK3977">_xlfn._xlws.FILTER(Table4[Column1],ISNUMBER(SEARCH(Table4[Column1],MIS[[#This Row],[OrderUniqueIdentifier]])),"")</f>
        <v>XYT</v>
      </c>
    </row>
    <row r="3978" spans="1:37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>
        <f>_xlfn.XLOOKUP(MIS[[#This Row],[TRADING SYMBOL]],[1]Sheet1!$D:$D,[1]Sheet1!$C:$C)</f>
        <v>490.65</v>
      </c>
      <c r="AE3978">
        <f>MIS[[#This Row],[OrderAverageTradedPrice]]*MIS[[#This Row],[OrderQuantity]]</f>
        <v>10652</v>
      </c>
      <c r="AF3978">
        <f>MIS[[#This Row],[LTP]]*MIS[[#This Row],[OrderQuantity]]</f>
        <v>9813</v>
      </c>
      <c r="AG3978">
        <f>IF(MIS[[#This Row],[OrderSide]]="SELL",MIS[[#This Row],[VALUE]]-MIS[[#This Row],[LIVE_VALUE]],MIS[[#This Row],[LIVE_VALUE]]-MIS[[#This Row],[VALUE]])</f>
        <v>839</v>
      </c>
      <c r="AH3978" t="str" cm="1">
        <f t="array" ref="AH3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8" t="str">
        <f>MIS[[#This Row],[TRADING SYMBOL]]</f>
        <v>SENSEX2552082300CE</v>
      </c>
      <c r="AJ3978" t="str">
        <f>IF(RIGHT(MIS[[#This Row],[Main/Hedge]],4)="MAIN","MAIN","HEDGE")</f>
        <v>MAIN</v>
      </c>
      <c r="AK3978" t="str" cm="1">
        <f t="array" ref="AK3978">_xlfn._xlws.FILTER(Table4[Column1],ISNUMBER(SEARCH(Table4[Column1],MIS[[#This Row],[OrderUniqueIdentifier]])),"")</f>
        <v>XYT</v>
      </c>
    </row>
    <row r="3979" spans="1:37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>
        <f>_xlfn.XLOOKUP(MIS[[#This Row],[TRADING SYMBOL]],[1]Sheet1!$D:$D,[1]Sheet1!$C:$C)</f>
        <v>490.65</v>
      </c>
      <c r="AE3979">
        <f>MIS[[#This Row],[OrderAverageTradedPrice]]*MIS[[#This Row],[OrderQuantity]]</f>
        <v>10680</v>
      </c>
      <c r="AF3979">
        <f>MIS[[#This Row],[LTP]]*MIS[[#This Row],[OrderQuantity]]</f>
        <v>9813</v>
      </c>
      <c r="AG3979">
        <f>IF(MIS[[#This Row],[OrderSide]]="SELL",MIS[[#This Row],[VALUE]]-MIS[[#This Row],[LIVE_VALUE]],MIS[[#This Row],[LIVE_VALUE]]-MIS[[#This Row],[VALUE]])</f>
        <v>867</v>
      </c>
      <c r="AH3979" t="str" cm="1">
        <f t="array" ref="AH3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9" t="str">
        <f>MIS[[#This Row],[TRADING SYMBOL]]</f>
        <v>SENSEX2552082300CE</v>
      </c>
      <c r="AJ3979" t="str">
        <f>IF(RIGHT(MIS[[#This Row],[Main/Hedge]],4)="MAIN","MAIN","HEDGE")</f>
        <v>MAIN</v>
      </c>
      <c r="AK3979" t="str" cm="1">
        <f t="array" ref="AK3979">_xlfn._xlws.FILTER(Table4[Column1],ISNUMBER(SEARCH(Table4[Column1],MIS[[#This Row],[OrderUniqueIdentifier]])),"")</f>
        <v>XYT</v>
      </c>
    </row>
    <row r="3980" spans="1:37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>
        <f>_xlfn.XLOOKUP(MIS[[#This Row],[TRADING SYMBOL]],[1]Sheet1!$D:$D,[1]Sheet1!$C:$C)</f>
        <v>490.65</v>
      </c>
      <c r="AE3980">
        <f>MIS[[#This Row],[OrderAverageTradedPrice]]*MIS[[#This Row],[OrderQuantity]]</f>
        <v>10642</v>
      </c>
      <c r="AF3980">
        <f>MIS[[#This Row],[LTP]]*MIS[[#This Row],[OrderQuantity]]</f>
        <v>9813</v>
      </c>
      <c r="AG3980">
        <f>IF(MIS[[#This Row],[OrderSide]]="SELL",MIS[[#This Row],[VALUE]]-MIS[[#This Row],[LIVE_VALUE]],MIS[[#This Row],[LIVE_VALUE]]-MIS[[#This Row],[VALUE]])</f>
        <v>829</v>
      </c>
      <c r="AH3980" t="str" cm="1">
        <f t="array" ref="AH3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0" t="str">
        <f>MIS[[#This Row],[TRADING SYMBOL]]</f>
        <v>SENSEX2552082300CE</v>
      </c>
      <c r="AJ3980" t="str">
        <f>IF(RIGHT(MIS[[#This Row],[Main/Hedge]],4)="MAIN","MAIN","HEDGE")</f>
        <v>MAIN</v>
      </c>
      <c r="AK3980" t="str" cm="1">
        <f t="array" ref="AK3980">_xlfn._xlws.FILTER(Table4[Column1],ISNUMBER(SEARCH(Table4[Column1],MIS[[#This Row],[OrderUniqueIdentifier]])),"")</f>
        <v>XYT</v>
      </c>
    </row>
    <row r="3981" spans="1:37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>
        <f>_xlfn.XLOOKUP(MIS[[#This Row],[TRADING SYMBOL]],[1]Sheet1!$D:$D,[1]Sheet1!$C:$C)</f>
        <v>490.65</v>
      </c>
      <c r="AE3981">
        <f>MIS[[#This Row],[OrderAverageTradedPrice]]*MIS[[#This Row],[OrderQuantity]]</f>
        <v>21400</v>
      </c>
      <c r="AF3981">
        <f>MIS[[#This Row],[LTP]]*MIS[[#This Row],[OrderQuantity]]</f>
        <v>19626</v>
      </c>
      <c r="AG3981">
        <f>IF(MIS[[#This Row],[OrderSide]]="SELL",MIS[[#This Row],[VALUE]]-MIS[[#This Row],[LIVE_VALUE]],MIS[[#This Row],[LIVE_VALUE]]-MIS[[#This Row],[VALUE]])</f>
        <v>1774</v>
      </c>
      <c r="AH3981" t="str" cm="1">
        <f t="array" ref="AH3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1" t="str">
        <f>MIS[[#This Row],[TRADING SYMBOL]]</f>
        <v>SENSEX2552082300CE</v>
      </c>
      <c r="AJ3981" t="str">
        <f>IF(RIGHT(MIS[[#This Row],[Main/Hedge]],4)="MAIN","MAIN","HEDGE")</f>
        <v>MAIN</v>
      </c>
      <c r="AK3981" t="str" cm="1">
        <f t="array" ref="AK3981">_xlfn._xlws.FILTER(Table4[Column1],ISNUMBER(SEARCH(Table4[Column1],MIS[[#This Row],[OrderUniqueIdentifier]])),"")</f>
        <v>XYT</v>
      </c>
    </row>
    <row r="3982" spans="1:37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>
        <f>_xlfn.XLOOKUP(MIS[[#This Row],[TRADING SYMBOL]],[1]Sheet1!$D:$D,[1]Sheet1!$C:$C)</f>
        <v>490.65</v>
      </c>
      <c r="AE3982">
        <f>MIS[[#This Row],[OrderAverageTradedPrice]]*MIS[[#This Row],[OrderQuantity]]</f>
        <v>32017.999999999978</v>
      </c>
      <c r="AF3982">
        <f>MIS[[#This Row],[LTP]]*MIS[[#This Row],[OrderQuantity]]</f>
        <v>29439</v>
      </c>
      <c r="AG3982">
        <f>IF(MIS[[#This Row],[OrderSide]]="SELL",MIS[[#This Row],[VALUE]]-MIS[[#This Row],[LIVE_VALUE]],MIS[[#This Row],[LIVE_VALUE]]-MIS[[#This Row],[VALUE]])</f>
        <v>2578.9999999999782</v>
      </c>
      <c r="AH3982" t="str" cm="1">
        <f t="array" ref="AH3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2" t="str">
        <f>MIS[[#This Row],[TRADING SYMBOL]]</f>
        <v>SENSEX2552082300CE</v>
      </c>
      <c r="AJ3982" t="str">
        <f>IF(RIGHT(MIS[[#This Row],[Main/Hedge]],4)="MAIN","MAIN","HEDGE")</f>
        <v>MAIN</v>
      </c>
      <c r="AK3982" t="str" cm="1">
        <f t="array" ref="AK3982">_xlfn._xlws.FILTER(Table4[Column1],ISNUMBER(SEARCH(Table4[Column1],MIS[[#This Row],[OrderUniqueIdentifier]])),"")</f>
        <v>XYT</v>
      </c>
    </row>
    <row r="3983" spans="1:37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>
        <f>_xlfn.XLOOKUP(MIS[[#This Row],[TRADING SYMBOL]],[1]Sheet1!$D:$D,[1]Sheet1!$C:$C)</f>
        <v>490.65</v>
      </c>
      <c r="AE3983">
        <f>MIS[[#This Row],[OrderAverageTradedPrice]]*MIS[[#This Row],[OrderQuantity]]</f>
        <v>85363</v>
      </c>
      <c r="AF3983">
        <f>MIS[[#This Row],[LTP]]*MIS[[#This Row],[OrderQuantity]]</f>
        <v>78504</v>
      </c>
      <c r="AG3983">
        <f>IF(MIS[[#This Row],[OrderSide]]="SELL",MIS[[#This Row],[VALUE]]-MIS[[#This Row],[LIVE_VALUE]],MIS[[#This Row],[LIVE_VALUE]]-MIS[[#This Row],[VALUE]])</f>
        <v>6859</v>
      </c>
      <c r="AH3983" t="str" cm="1">
        <f t="array" ref="AH3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3" t="str">
        <f>MIS[[#This Row],[TRADING SYMBOL]]</f>
        <v>SENSEX2552082300CE</v>
      </c>
      <c r="AJ3983" t="str">
        <f>IF(RIGHT(MIS[[#This Row],[Main/Hedge]],4)="MAIN","MAIN","HEDGE")</f>
        <v>MAIN</v>
      </c>
      <c r="AK3983" t="str" cm="1">
        <f t="array" ref="AK3983">_xlfn._xlws.FILTER(Table4[Column1],ISNUMBER(SEARCH(Table4[Column1],MIS[[#This Row],[OrderUniqueIdentifier]])),"")</f>
        <v>XYT</v>
      </c>
    </row>
    <row r="3984" spans="1:37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>
        <f>_xlfn.XLOOKUP(MIS[[#This Row],[TRADING SYMBOL]],[1]Sheet1!$D:$D,[1]Sheet1!$C:$C)</f>
        <v>490.65</v>
      </c>
      <c r="AE3984">
        <f>MIS[[#This Row],[OrderAverageTradedPrice]]*MIS[[#This Row],[OrderQuantity]]</f>
        <v>10671</v>
      </c>
      <c r="AF3984">
        <f>MIS[[#This Row],[LTP]]*MIS[[#This Row],[OrderQuantity]]</f>
        <v>9813</v>
      </c>
      <c r="AG3984">
        <f>IF(MIS[[#This Row],[OrderSide]]="SELL",MIS[[#This Row],[VALUE]]-MIS[[#This Row],[LIVE_VALUE]],MIS[[#This Row],[LIVE_VALUE]]-MIS[[#This Row],[VALUE]])</f>
        <v>858</v>
      </c>
      <c r="AH3984" t="str" cm="1">
        <f t="array" ref="AH3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4" t="str">
        <f>MIS[[#This Row],[TRADING SYMBOL]]</f>
        <v>SENSEX2552082300CE</v>
      </c>
      <c r="AJ3984" t="str">
        <f>IF(RIGHT(MIS[[#This Row],[Main/Hedge]],4)="MAIN","MAIN","HEDGE")</f>
        <v>MAIN</v>
      </c>
      <c r="AK3984" t="str" cm="1">
        <f t="array" ref="AK3984">_xlfn._xlws.FILTER(Table4[Column1],ISNUMBER(SEARCH(Table4[Column1],MIS[[#This Row],[OrderUniqueIdentifier]])),"")</f>
        <v>XYT</v>
      </c>
    </row>
    <row r="3985" spans="1:37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>
        <f>_xlfn.XLOOKUP(MIS[[#This Row],[TRADING SYMBOL]],[1]Sheet1!$D:$D,[1]Sheet1!$C:$C)</f>
        <v>490.65</v>
      </c>
      <c r="AE3985">
        <f>MIS[[#This Row],[OrderAverageTradedPrice]]*MIS[[#This Row],[OrderQuantity]]</f>
        <v>128163.00000000001</v>
      </c>
      <c r="AF3985">
        <f>MIS[[#This Row],[LTP]]*MIS[[#This Row],[OrderQuantity]]</f>
        <v>117756</v>
      </c>
      <c r="AG3985">
        <f>IF(MIS[[#This Row],[OrderSide]]="SELL",MIS[[#This Row],[VALUE]]-MIS[[#This Row],[LIVE_VALUE]],MIS[[#This Row],[LIVE_VALUE]]-MIS[[#This Row],[VALUE]])</f>
        <v>10407.000000000015</v>
      </c>
      <c r="AH3985" t="str" cm="1">
        <f t="array" ref="AH3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5" t="str">
        <f>MIS[[#This Row],[TRADING SYMBOL]]</f>
        <v>SENSEX2552082300CE</v>
      </c>
      <c r="AJ3985" t="str">
        <f>IF(RIGHT(MIS[[#This Row],[Main/Hedge]],4)="MAIN","MAIN","HEDGE")</f>
        <v>MAIN</v>
      </c>
      <c r="AK3985" t="str" cm="1">
        <f t="array" ref="AK3985">_xlfn._xlws.FILTER(Table4[Column1],ISNUMBER(SEARCH(Table4[Column1],MIS[[#This Row],[OrderUniqueIdentifier]])),"")</f>
        <v>XYT</v>
      </c>
    </row>
    <row r="3986" spans="1:37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>
        <f>_xlfn.XLOOKUP(MIS[[#This Row],[TRADING SYMBOL]],[1]Sheet1!$D:$D,[1]Sheet1!$C:$C)</f>
        <v>490.65</v>
      </c>
      <c r="AE3986">
        <f>MIS[[#This Row],[OrderAverageTradedPrice]]*MIS[[#This Row],[OrderQuantity]]</f>
        <v>10637</v>
      </c>
      <c r="AF3986">
        <f>MIS[[#This Row],[LTP]]*MIS[[#This Row],[OrderQuantity]]</f>
        <v>9813</v>
      </c>
      <c r="AG3986">
        <f>IF(MIS[[#This Row],[OrderSide]]="SELL",MIS[[#This Row],[VALUE]]-MIS[[#This Row],[LIVE_VALUE]],MIS[[#This Row],[LIVE_VALUE]]-MIS[[#This Row],[VALUE]])</f>
        <v>824</v>
      </c>
      <c r="AH3986" t="str" cm="1">
        <f t="array" ref="AH3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6" t="str">
        <f>MIS[[#This Row],[TRADING SYMBOL]]</f>
        <v>SENSEX2552082300CE</v>
      </c>
      <c r="AJ3986" t="str">
        <f>IF(RIGHT(MIS[[#This Row],[Main/Hedge]],4)="MAIN","MAIN","HEDGE")</f>
        <v>MAIN</v>
      </c>
      <c r="AK3986" t="str" cm="1">
        <f t="array" ref="AK3986">_xlfn._xlws.FILTER(Table4[Column1],ISNUMBER(SEARCH(Table4[Column1],MIS[[#This Row],[OrderUniqueIdentifier]])),"")</f>
        <v>XYT</v>
      </c>
    </row>
    <row r="3987" spans="1:37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>
        <f>_xlfn.XLOOKUP(MIS[[#This Row],[TRADING SYMBOL]],[1]Sheet1!$D:$D,[1]Sheet1!$C:$C)</f>
        <v>490.65</v>
      </c>
      <c r="AE3987">
        <f>MIS[[#This Row],[OrderAverageTradedPrice]]*MIS[[#This Row],[OrderQuantity]]</f>
        <v>10621</v>
      </c>
      <c r="AF3987">
        <f>MIS[[#This Row],[LTP]]*MIS[[#This Row],[OrderQuantity]]</f>
        <v>9813</v>
      </c>
      <c r="AG3987">
        <f>IF(MIS[[#This Row],[OrderSide]]="SELL",MIS[[#This Row],[VALUE]]-MIS[[#This Row],[LIVE_VALUE]],MIS[[#This Row],[LIVE_VALUE]]-MIS[[#This Row],[VALUE]])</f>
        <v>808</v>
      </c>
      <c r="AH3987" t="str" cm="1">
        <f t="array" ref="AH3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7" t="str">
        <f>MIS[[#This Row],[TRADING SYMBOL]]</f>
        <v>SENSEX2552082300CE</v>
      </c>
      <c r="AJ3987" t="str">
        <f>IF(RIGHT(MIS[[#This Row],[Main/Hedge]],4)="MAIN","MAIN","HEDGE")</f>
        <v>MAIN</v>
      </c>
      <c r="AK3987" t="str" cm="1">
        <f t="array" ref="AK3987">_xlfn._xlws.FILTER(Table4[Column1],ISNUMBER(SEARCH(Table4[Column1],MIS[[#This Row],[OrderUniqueIdentifier]])),"")</f>
        <v>XYT</v>
      </c>
    </row>
    <row r="3988" spans="1:37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>
        <f>_xlfn.XLOOKUP(MIS[[#This Row],[TRADING SYMBOL]],[1]Sheet1!$D:$D,[1]Sheet1!$C:$C)</f>
        <v>490.65</v>
      </c>
      <c r="AE3988">
        <f>MIS[[#This Row],[OrderAverageTradedPrice]]*MIS[[#This Row],[OrderQuantity]]</f>
        <v>10615</v>
      </c>
      <c r="AF3988">
        <f>MIS[[#This Row],[LTP]]*MIS[[#This Row],[OrderQuantity]]</f>
        <v>9813</v>
      </c>
      <c r="AG3988">
        <f>IF(MIS[[#This Row],[OrderSide]]="SELL",MIS[[#This Row],[VALUE]]-MIS[[#This Row],[LIVE_VALUE]],MIS[[#This Row],[LIVE_VALUE]]-MIS[[#This Row],[VALUE]])</f>
        <v>802</v>
      </c>
      <c r="AH3988" t="str" cm="1">
        <f t="array" ref="AH39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8" t="str">
        <f>MIS[[#This Row],[TRADING SYMBOL]]</f>
        <v>SENSEX2552082300CE</v>
      </c>
      <c r="AJ3988" t="str">
        <f>IF(RIGHT(MIS[[#This Row],[Main/Hedge]],4)="MAIN","MAIN","HEDGE")</f>
        <v>MAIN</v>
      </c>
      <c r="AK3988" t="str" cm="1">
        <f t="array" ref="AK3988">_xlfn._xlws.FILTER(Table4[Column1],ISNUMBER(SEARCH(Table4[Column1],MIS[[#This Row],[OrderUniqueIdentifier]])),"")</f>
        <v>XYT</v>
      </c>
    </row>
    <row r="3989" spans="1:37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>
        <f>_xlfn.XLOOKUP(MIS[[#This Row],[TRADING SYMBOL]],[1]Sheet1!$D:$D,[1]Sheet1!$C:$C)</f>
        <v>490.65</v>
      </c>
      <c r="AE3989">
        <f>MIS[[#This Row],[OrderAverageTradedPrice]]*MIS[[#This Row],[OrderQuantity]]</f>
        <v>21243</v>
      </c>
      <c r="AF3989">
        <f>MIS[[#This Row],[LTP]]*MIS[[#This Row],[OrderQuantity]]</f>
        <v>19626</v>
      </c>
      <c r="AG3989">
        <f>IF(MIS[[#This Row],[OrderSide]]="SELL",MIS[[#This Row],[VALUE]]-MIS[[#This Row],[LIVE_VALUE]],MIS[[#This Row],[LIVE_VALUE]]-MIS[[#This Row],[VALUE]])</f>
        <v>1617</v>
      </c>
      <c r="AH3989" t="str" cm="1">
        <f t="array" ref="AH39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9" t="str">
        <f>MIS[[#This Row],[TRADING SYMBOL]]</f>
        <v>SENSEX2552082300CE</v>
      </c>
      <c r="AJ3989" t="str">
        <f>IF(RIGHT(MIS[[#This Row],[Main/Hedge]],4)="MAIN","MAIN","HEDGE")</f>
        <v>MAIN</v>
      </c>
      <c r="AK3989" t="str" cm="1">
        <f t="array" ref="AK3989">_xlfn._xlws.FILTER(Table4[Column1],ISNUMBER(SEARCH(Table4[Column1],MIS[[#This Row],[OrderUniqueIdentifier]])),"")</f>
        <v>XYT</v>
      </c>
    </row>
    <row r="3990" spans="1:37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>
        <f>_xlfn.XLOOKUP(MIS[[#This Row],[TRADING SYMBOL]],[1]Sheet1!$D:$D,[1]Sheet1!$C:$C)</f>
        <v>490.65</v>
      </c>
      <c r="AE3990">
        <f>MIS[[#This Row],[OrderAverageTradedPrice]]*MIS[[#This Row],[OrderQuantity]]</f>
        <v>10654</v>
      </c>
      <c r="AF3990">
        <f>MIS[[#This Row],[LTP]]*MIS[[#This Row],[OrderQuantity]]</f>
        <v>9813</v>
      </c>
      <c r="AG3990">
        <f>IF(MIS[[#This Row],[OrderSide]]="SELL",MIS[[#This Row],[VALUE]]-MIS[[#This Row],[LIVE_VALUE]],MIS[[#This Row],[LIVE_VALUE]]-MIS[[#This Row],[VALUE]])</f>
        <v>841</v>
      </c>
      <c r="AH3990" t="str" cm="1">
        <f t="array" ref="AH39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0" t="str">
        <f>MIS[[#This Row],[TRADING SYMBOL]]</f>
        <v>SENSEX2552082300CE</v>
      </c>
      <c r="AJ3990" t="str">
        <f>IF(RIGHT(MIS[[#This Row],[Main/Hedge]],4)="MAIN","MAIN","HEDGE")</f>
        <v>MAIN</v>
      </c>
      <c r="AK3990" t="str" cm="1">
        <f t="array" ref="AK3990">_xlfn._xlws.FILTER(Table4[Column1],ISNUMBER(SEARCH(Table4[Column1],MIS[[#This Row],[OrderUniqueIdentifier]])),"")</f>
        <v>XYT</v>
      </c>
    </row>
    <row r="3991" spans="1:37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>
        <f>_xlfn.XLOOKUP(MIS[[#This Row],[TRADING SYMBOL]],[1]Sheet1!$D:$D,[1]Sheet1!$C:$C)</f>
        <v>490.65</v>
      </c>
      <c r="AE3991">
        <f>MIS[[#This Row],[OrderAverageTradedPrice]]*MIS[[#This Row],[OrderQuantity]]</f>
        <v>10647</v>
      </c>
      <c r="AF3991">
        <f>MIS[[#This Row],[LTP]]*MIS[[#This Row],[OrderQuantity]]</f>
        <v>9813</v>
      </c>
      <c r="AG3991">
        <f>IF(MIS[[#This Row],[OrderSide]]="SELL",MIS[[#This Row],[VALUE]]-MIS[[#This Row],[LIVE_VALUE]],MIS[[#This Row],[LIVE_VALUE]]-MIS[[#This Row],[VALUE]])</f>
        <v>834</v>
      </c>
      <c r="AH3991" t="str" cm="1">
        <f t="array" ref="AH39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1" t="str">
        <f>MIS[[#This Row],[TRADING SYMBOL]]</f>
        <v>SENSEX2552082300CE</v>
      </c>
      <c r="AJ3991" t="str">
        <f>IF(RIGHT(MIS[[#This Row],[Main/Hedge]],4)="MAIN","MAIN","HEDGE")</f>
        <v>MAIN</v>
      </c>
      <c r="AK3991" t="str" cm="1">
        <f t="array" ref="AK3991">_xlfn._xlws.FILTER(Table4[Column1],ISNUMBER(SEARCH(Table4[Column1],MIS[[#This Row],[OrderUniqueIdentifier]])),"")</f>
        <v>XYT</v>
      </c>
    </row>
    <row r="3992" spans="1:37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>
        <f>_xlfn.XLOOKUP(MIS[[#This Row],[TRADING SYMBOL]],[1]Sheet1!$D:$D,[1]Sheet1!$C:$C)</f>
        <v>490.65</v>
      </c>
      <c r="AE3992">
        <f>MIS[[#This Row],[OrderAverageTradedPrice]]*MIS[[#This Row],[OrderQuantity]]</f>
        <v>10637</v>
      </c>
      <c r="AF3992">
        <f>MIS[[#This Row],[LTP]]*MIS[[#This Row],[OrderQuantity]]</f>
        <v>9813</v>
      </c>
      <c r="AG3992">
        <f>IF(MIS[[#This Row],[OrderSide]]="SELL",MIS[[#This Row],[VALUE]]-MIS[[#This Row],[LIVE_VALUE]],MIS[[#This Row],[LIVE_VALUE]]-MIS[[#This Row],[VALUE]])</f>
        <v>824</v>
      </c>
      <c r="AH3992" t="str" cm="1">
        <f t="array" ref="AH39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2" t="str">
        <f>MIS[[#This Row],[TRADING SYMBOL]]</f>
        <v>SENSEX2552082300CE</v>
      </c>
      <c r="AJ3992" t="str">
        <f>IF(RIGHT(MIS[[#This Row],[Main/Hedge]],4)="MAIN","MAIN","HEDGE")</f>
        <v>MAIN</v>
      </c>
      <c r="AK3992" t="str" cm="1">
        <f t="array" ref="AK3992">_xlfn._xlws.FILTER(Table4[Column1],ISNUMBER(SEARCH(Table4[Column1],MIS[[#This Row],[OrderUniqueIdentifier]])),"")</f>
        <v>XYT</v>
      </c>
    </row>
    <row r="3993" spans="1:37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>
        <f>_xlfn.XLOOKUP(MIS[[#This Row],[TRADING SYMBOL]],[1]Sheet1!$D:$D,[1]Sheet1!$C:$C)</f>
        <v>490.65</v>
      </c>
      <c r="AE3993">
        <f>MIS[[#This Row],[OrderAverageTradedPrice]]*MIS[[#This Row],[OrderQuantity]]</f>
        <v>21278</v>
      </c>
      <c r="AF3993">
        <f>MIS[[#This Row],[LTP]]*MIS[[#This Row],[OrderQuantity]]</f>
        <v>19626</v>
      </c>
      <c r="AG3993">
        <f>IF(MIS[[#This Row],[OrderSide]]="SELL",MIS[[#This Row],[VALUE]]-MIS[[#This Row],[LIVE_VALUE]],MIS[[#This Row],[LIVE_VALUE]]-MIS[[#This Row],[VALUE]])</f>
        <v>1652</v>
      </c>
      <c r="AH3993" t="str" cm="1">
        <f t="array" ref="AH39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3" t="str">
        <f>MIS[[#This Row],[TRADING SYMBOL]]</f>
        <v>SENSEX2552082300CE</v>
      </c>
      <c r="AJ3993" t="str">
        <f>IF(RIGHT(MIS[[#This Row],[Main/Hedge]],4)="MAIN","MAIN","HEDGE")</f>
        <v>MAIN</v>
      </c>
      <c r="AK3993" t="str" cm="1">
        <f t="array" ref="AK3993">_xlfn._xlws.FILTER(Table4[Column1],ISNUMBER(SEARCH(Table4[Column1],MIS[[#This Row],[OrderUniqueIdentifier]])),"")</f>
        <v>XYT</v>
      </c>
    </row>
    <row r="3994" spans="1:37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>
        <f>_xlfn.XLOOKUP(MIS[[#This Row],[TRADING SYMBOL]],[1]Sheet1!$D:$D,[1]Sheet1!$C:$C)</f>
        <v>490.65</v>
      </c>
      <c r="AE3994">
        <f>MIS[[#This Row],[OrderAverageTradedPrice]]*MIS[[#This Row],[OrderQuantity]]</f>
        <v>10653</v>
      </c>
      <c r="AF3994">
        <f>MIS[[#This Row],[LTP]]*MIS[[#This Row],[OrderQuantity]]</f>
        <v>9813</v>
      </c>
      <c r="AG3994">
        <f>IF(MIS[[#This Row],[OrderSide]]="SELL",MIS[[#This Row],[VALUE]]-MIS[[#This Row],[LIVE_VALUE]],MIS[[#This Row],[LIVE_VALUE]]-MIS[[#This Row],[VALUE]])</f>
        <v>840</v>
      </c>
      <c r="AH3994" t="str" cm="1">
        <f t="array" ref="AH39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4" t="str">
        <f>MIS[[#This Row],[TRADING SYMBOL]]</f>
        <v>SENSEX2552082300CE</v>
      </c>
      <c r="AJ3994" t="str">
        <f>IF(RIGHT(MIS[[#This Row],[Main/Hedge]],4)="MAIN","MAIN","HEDGE")</f>
        <v>MAIN</v>
      </c>
      <c r="AK3994" t="str" cm="1">
        <f t="array" ref="AK3994">_xlfn._xlws.FILTER(Table4[Column1],ISNUMBER(SEARCH(Table4[Column1],MIS[[#This Row],[OrderUniqueIdentifier]])),"")</f>
        <v>XYT</v>
      </c>
    </row>
    <row r="3995" spans="1:37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>
        <f>_xlfn.XLOOKUP(MIS[[#This Row],[TRADING SYMBOL]],[1]Sheet1!$D:$D,[1]Sheet1!$C:$C)</f>
        <v>490.65</v>
      </c>
      <c r="AE3995">
        <f>MIS[[#This Row],[OrderAverageTradedPrice]]*MIS[[#This Row],[OrderQuantity]]</f>
        <v>10633</v>
      </c>
      <c r="AF3995">
        <f>MIS[[#This Row],[LTP]]*MIS[[#This Row],[OrderQuantity]]</f>
        <v>9813</v>
      </c>
      <c r="AG3995">
        <f>IF(MIS[[#This Row],[OrderSide]]="SELL",MIS[[#This Row],[VALUE]]-MIS[[#This Row],[LIVE_VALUE]],MIS[[#This Row],[LIVE_VALUE]]-MIS[[#This Row],[VALUE]])</f>
        <v>820</v>
      </c>
      <c r="AH3995" t="str" cm="1">
        <f t="array" ref="AH39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5" t="str">
        <f>MIS[[#This Row],[TRADING SYMBOL]]</f>
        <v>SENSEX2552082300CE</v>
      </c>
      <c r="AJ3995" t="str">
        <f>IF(RIGHT(MIS[[#This Row],[Main/Hedge]],4)="MAIN","MAIN","HEDGE")</f>
        <v>MAIN</v>
      </c>
      <c r="AK3995" t="str" cm="1">
        <f t="array" ref="AK3995">_xlfn._xlws.FILTER(Table4[Column1],ISNUMBER(SEARCH(Table4[Column1],MIS[[#This Row],[OrderUniqueIdentifier]])),"")</f>
        <v>XYT</v>
      </c>
    </row>
    <row r="3996" spans="1:37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>
        <f>_xlfn.XLOOKUP(MIS[[#This Row],[TRADING SYMBOL]],[1]Sheet1!$D:$D,[1]Sheet1!$C:$C)</f>
        <v>490.65</v>
      </c>
      <c r="AE3996">
        <f>MIS[[#This Row],[OrderAverageTradedPrice]]*MIS[[#This Row],[OrderQuantity]]</f>
        <v>10633</v>
      </c>
      <c r="AF3996">
        <f>MIS[[#This Row],[LTP]]*MIS[[#This Row],[OrderQuantity]]</f>
        <v>9813</v>
      </c>
      <c r="AG3996">
        <f>IF(MIS[[#This Row],[OrderSide]]="SELL",MIS[[#This Row],[VALUE]]-MIS[[#This Row],[LIVE_VALUE]],MIS[[#This Row],[LIVE_VALUE]]-MIS[[#This Row],[VALUE]])</f>
        <v>820</v>
      </c>
      <c r="AH3996" t="str" cm="1">
        <f t="array" ref="AH39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6" t="str">
        <f>MIS[[#This Row],[TRADING SYMBOL]]</f>
        <v>SENSEX2552082300CE</v>
      </c>
      <c r="AJ3996" t="str">
        <f>IF(RIGHT(MIS[[#This Row],[Main/Hedge]],4)="MAIN","MAIN","HEDGE")</f>
        <v>MAIN</v>
      </c>
      <c r="AK3996" t="str" cm="1">
        <f t="array" ref="AK3996">_xlfn._xlws.FILTER(Table4[Column1],ISNUMBER(SEARCH(Table4[Column1],MIS[[#This Row],[OrderUniqueIdentifier]])),"")</f>
        <v>XYT</v>
      </c>
    </row>
    <row r="3997" spans="1:37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>
        <f>_xlfn.XLOOKUP(MIS[[#This Row],[TRADING SYMBOL]],[1]Sheet1!$D:$D,[1]Sheet1!$C:$C)</f>
        <v>490.65</v>
      </c>
      <c r="AE3997">
        <f>MIS[[#This Row],[OrderAverageTradedPrice]]*MIS[[#This Row],[OrderQuantity]]</f>
        <v>10619</v>
      </c>
      <c r="AF3997">
        <f>MIS[[#This Row],[LTP]]*MIS[[#This Row],[OrderQuantity]]</f>
        <v>9813</v>
      </c>
      <c r="AG3997">
        <f>IF(MIS[[#This Row],[OrderSide]]="SELL",MIS[[#This Row],[VALUE]]-MIS[[#This Row],[LIVE_VALUE]],MIS[[#This Row],[LIVE_VALUE]]-MIS[[#This Row],[VALUE]])</f>
        <v>806</v>
      </c>
      <c r="AH3997" t="str" cm="1">
        <f t="array" ref="AH39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7" t="str">
        <f>MIS[[#This Row],[TRADING SYMBOL]]</f>
        <v>SENSEX2552082300CE</v>
      </c>
      <c r="AJ3997" t="str">
        <f>IF(RIGHT(MIS[[#This Row],[Main/Hedge]],4)="MAIN","MAIN","HEDGE")</f>
        <v>MAIN</v>
      </c>
      <c r="AK3997" t="str" cm="1">
        <f t="array" ref="AK3997">_xlfn._xlws.FILTER(Table4[Column1],ISNUMBER(SEARCH(Table4[Column1],MIS[[#This Row],[OrderUniqueIdentifier]])),"")</f>
        <v>XYT</v>
      </c>
    </row>
    <row r="3998" spans="1:37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>
        <f>_xlfn.XLOOKUP(MIS[[#This Row],[TRADING SYMBOL]],[1]Sheet1!$D:$D,[1]Sheet1!$C:$C)</f>
        <v>490.65</v>
      </c>
      <c r="AE3998">
        <f>MIS[[#This Row],[OrderAverageTradedPrice]]*MIS[[#This Row],[OrderQuantity]]</f>
        <v>31923.999999999964</v>
      </c>
      <c r="AF3998">
        <f>MIS[[#This Row],[LTP]]*MIS[[#This Row],[OrderQuantity]]</f>
        <v>29439</v>
      </c>
      <c r="AG3998">
        <f>IF(MIS[[#This Row],[OrderSide]]="SELL",MIS[[#This Row],[VALUE]]-MIS[[#This Row],[LIVE_VALUE]],MIS[[#This Row],[LIVE_VALUE]]-MIS[[#This Row],[VALUE]])</f>
        <v>2484.9999999999636</v>
      </c>
      <c r="AH3998" t="str" cm="1">
        <f t="array" ref="AH39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8" t="str">
        <f>MIS[[#This Row],[TRADING SYMBOL]]</f>
        <v>SENSEX2552082300CE</v>
      </c>
      <c r="AJ3998" t="str">
        <f>IF(RIGHT(MIS[[#This Row],[Main/Hedge]],4)="MAIN","MAIN","HEDGE")</f>
        <v>MAIN</v>
      </c>
      <c r="AK3998" t="str" cm="1">
        <f t="array" ref="AK3998">_xlfn._xlws.FILTER(Table4[Column1],ISNUMBER(SEARCH(Table4[Column1],MIS[[#This Row],[OrderUniqueIdentifier]])),"")</f>
        <v>XYT</v>
      </c>
    </row>
    <row r="3999" spans="1:37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>
        <f>_xlfn.XLOOKUP(MIS[[#This Row],[TRADING SYMBOL]],[1]Sheet1!$D:$D,[1]Sheet1!$C:$C)</f>
        <v>490.65</v>
      </c>
      <c r="AE3999">
        <f>MIS[[#This Row],[OrderAverageTradedPrice]]*MIS[[#This Row],[OrderQuantity]]</f>
        <v>21280</v>
      </c>
      <c r="AF3999">
        <f>MIS[[#This Row],[LTP]]*MIS[[#This Row],[OrderQuantity]]</f>
        <v>19626</v>
      </c>
      <c r="AG3999">
        <f>IF(MIS[[#This Row],[OrderSide]]="SELL",MIS[[#This Row],[VALUE]]-MIS[[#This Row],[LIVE_VALUE]],MIS[[#This Row],[LIVE_VALUE]]-MIS[[#This Row],[VALUE]])</f>
        <v>1654</v>
      </c>
      <c r="AH3999" t="str" cm="1">
        <f t="array" ref="AH39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9" t="str">
        <f>MIS[[#This Row],[TRADING SYMBOL]]</f>
        <v>SENSEX2552082300CE</v>
      </c>
      <c r="AJ3999" t="str">
        <f>IF(RIGHT(MIS[[#This Row],[Main/Hedge]],4)="MAIN","MAIN","HEDGE")</f>
        <v>MAIN</v>
      </c>
      <c r="AK3999" t="str" cm="1">
        <f t="array" ref="AK3999">_xlfn._xlws.FILTER(Table4[Column1],ISNUMBER(SEARCH(Table4[Column1],MIS[[#This Row],[OrderUniqueIdentifier]])),"")</f>
        <v>XYT</v>
      </c>
    </row>
    <row r="4000" spans="1:37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>
        <f>_xlfn.XLOOKUP(MIS[[#This Row],[TRADING SYMBOL]],[1]Sheet1!$D:$D,[1]Sheet1!$C:$C)</f>
        <v>490.65</v>
      </c>
      <c r="AE4000">
        <f>MIS[[#This Row],[OrderAverageTradedPrice]]*MIS[[#This Row],[OrderQuantity]]</f>
        <v>10658</v>
      </c>
      <c r="AF4000">
        <f>MIS[[#This Row],[LTP]]*MIS[[#This Row],[OrderQuantity]]</f>
        <v>9813</v>
      </c>
      <c r="AG4000">
        <f>IF(MIS[[#This Row],[OrderSide]]="SELL",MIS[[#This Row],[VALUE]]-MIS[[#This Row],[LIVE_VALUE]],MIS[[#This Row],[LIVE_VALUE]]-MIS[[#This Row],[VALUE]])</f>
        <v>845</v>
      </c>
      <c r="AH4000" t="str" cm="1">
        <f t="array" ref="AH40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0" t="str">
        <f>MIS[[#This Row],[TRADING SYMBOL]]</f>
        <v>SENSEX2552082300CE</v>
      </c>
      <c r="AJ4000" t="str">
        <f>IF(RIGHT(MIS[[#This Row],[Main/Hedge]],4)="MAIN","MAIN","HEDGE")</f>
        <v>MAIN</v>
      </c>
      <c r="AK4000" t="str" cm="1">
        <f t="array" ref="AK4000">_xlfn._xlws.FILTER(Table4[Column1],ISNUMBER(SEARCH(Table4[Column1],MIS[[#This Row],[OrderUniqueIdentifier]])),"")</f>
        <v>XYT</v>
      </c>
    </row>
    <row r="4001" spans="1:37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>
        <f>_xlfn.XLOOKUP(MIS[[#This Row],[TRADING SYMBOL]],[1]Sheet1!$D:$D,[1]Sheet1!$C:$C)</f>
        <v>490.65</v>
      </c>
      <c r="AE4001">
        <f>MIS[[#This Row],[OrderAverageTradedPrice]]*MIS[[#This Row],[OrderQuantity]]</f>
        <v>42612</v>
      </c>
      <c r="AF4001">
        <f>MIS[[#This Row],[LTP]]*MIS[[#This Row],[OrderQuantity]]</f>
        <v>39252</v>
      </c>
      <c r="AG4001">
        <f>IF(MIS[[#This Row],[OrderSide]]="SELL",MIS[[#This Row],[VALUE]]-MIS[[#This Row],[LIVE_VALUE]],MIS[[#This Row],[LIVE_VALUE]]-MIS[[#This Row],[VALUE]])</f>
        <v>3360</v>
      </c>
      <c r="AH4001" t="str" cm="1">
        <f t="array" ref="AH40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1" t="str">
        <f>MIS[[#This Row],[TRADING SYMBOL]]</f>
        <v>SENSEX2552082300CE</v>
      </c>
      <c r="AJ4001" t="str">
        <f>IF(RIGHT(MIS[[#This Row],[Main/Hedge]],4)="MAIN","MAIN","HEDGE")</f>
        <v>MAIN</v>
      </c>
      <c r="AK4001" t="str" cm="1">
        <f t="array" ref="AK4001">_xlfn._xlws.FILTER(Table4[Column1],ISNUMBER(SEARCH(Table4[Column1],MIS[[#This Row],[OrderUniqueIdentifier]])),"")</f>
        <v>XYT</v>
      </c>
    </row>
    <row r="4002" spans="1:37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>
        <f>_xlfn.XLOOKUP(MIS[[#This Row],[TRADING SYMBOL]],[1]Sheet1!$D:$D,[1]Sheet1!$C:$C)</f>
        <v>136.6</v>
      </c>
      <c r="AE4002">
        <f>MIS[[#This Row],[OrderAverageTradedPrice]]*MIS[[#This Row],[OrderQuantity]]</f>
        <v>3550</v>
      </c>
      <c r="AF4002">
        <f>MIS[[#This Row],[LTP]]*MIS[[#This Row],[OrderQuantity]]</f>
        <v>2732</v>
      </c>
      <c r="AG4002">
        <f>IF(MIS[[#This Row],[OrderSide]]="SELL",MIS[[#This Row],[VALUE]]-MIS[[#This Row],[LIVE_VALUE]],MIS[[#This Row],[LIVE_VALUE]]-MIS[[#This Row],[VALUE]])</f>
        <v>-818</v>
      </c>
      <c r="AH4002" t="str" cm="1">
        <f t="array" ref="AH4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2" t="str">
        <f>MIS[[#This Row],[TRADING SYMBOL]]</f>
        <v>SENSEX2552083300CE</v>
      </c>
      <c r="AJ4002" t="str">
        <f>IF(RIGHT(MIS[[#This Row],[Main/Hedge]],4)="MAIN","MAIN","HEDGE")</f>
        <v>MAIN</v>
      </c>
      <c r="AK4002" t="str" cm="1">
        <f t="array" ref="AK4002">_xlfn._xlws.FILTER(Table4[Column1],ISNUMBER(SEARCH(Table4[Column1],MIS[[#This Row],[OrderUniqueIdentifier]])),"")</f>
        <v>MS</v>
      </c>
    </row>
    <row r="4003" spans="1:37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>
        <f>_xlfn.XLOOKUP(MIS[[#This Row],[TRADING SYMBOL]],[1]Sheet1!$D:$D,[1]Sheet1!$C:$C)</f>
        <v>139.94999999999999</v>
      </c>
      <c r="AE4003">
        <f>MIS[[#This Row],[OrderAverageTradedPrice]]*MIS[[#This Row],[OrderQuantity]]</f>
        <v>3553</v>
      </c>
      <c r="AF4003">
        <f>MIS[[#This Row],[LTP]]*MIS[[#This Row],[OrderQuantity]]</f>
        <v>2799</v>
      </c>
      <c r="AG4003">
        <f>IF(MIS[[#This Row],[OrderSide]]="SELL",MIS[[#This Row],[VALUE]]-MIS[[#This Row],[LIVE_VALUE]],MIS[[#This Row],[LIVE_VALUE]]-MIS[[#This Row],[VALUE]])</f>
        <v>-754</v>
      </c>
      <c r="AH4003" t="str" cm="1">
        <f t="array" ref="AH4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3" t="str">
        <f>MIS[[#This Row],[TRADING SYMBOL]]</f>
        <v>SENSEX2552081300PE</v>
      </c>
      <c r="AJ4003" t="str">
        <f>IF(RIGHT(MIS[[#This Row],[Main/Hedge]],4)="MAIN","MAIN","HEDGE")</f>
        <v>MAIN</v>
      </c>
      <c r="AK4003" t="str" cm="1">
        <f t="array" ref="AK4003">_xlfn._xlws.FILTER(Table4[Column1],ISNUMBER(SEARCH(Table4[Column1],MIS[[#This Row],[OrderUniqueIdentifier]])),"")</f>
        <v>MS</v>
      </c>
    </row>
    <row r="4004" spans="1:37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>
        <f>_xlfn.XLOOKUP(MIS[[#This Row],[TRADING SYMBOL]],[1]Sheet1!$D:$D,[1]Sheet1!$C:$C)</f>
        <v>118.35</v>
      </c>
      <c r="AE4004">
        <f>MIS[[#This Row],[OrderAverageTradedPrice]]*MIS[[#This Row],[OrderQuantity]]</f>
        <v>3091</v>
      </c>
      <c r="AF4004">
        <f>MIS[[#This Row],[LTP]]*MIS[[#This Row],[OrderQuantity]]</f>
        <v>2367</v>
      </c>
      <c r="AG4004">
        <f>IF(MIS[[#This Row],[OrderSide]]="SELL",MIS[[#This Row],[VALUE]]-MIS[[#This Row],[LIVE_VALUE]],MIS[[#This Row],[LIVE_VALUE]]-MIS[[#This Row],[VALUE]])</f>
        <v>-724</v>
      </c>
      <c r="AH4004" t="str" cm="1">
        <f t="array" ref="AH4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4" t="str">
        <f>MIS[[#This Row],[TRADING SYMBOL]]</f>
        <v>SENSEX2552083400CE</v>
      </c>
      <c r="AJ4004" t="str">
        <f>IF(RIGHT(MIS[[#This Row],[Main/Hedge]],4)="MAIN","MAIN","HEDGE")</f>
        <v>MAIN</v>
      </c>
      <c r="AK4004" t="str" cm="1">
        <f t="array" ref="AK4004">_xlfn._xlws.FILTER(Table4[Column1],ISNUMBER(SEARCH(Table4[Column1],MIS[[#This Row],[OrderUniqueIdentifier]])),"")</f>
        <v>MS</v>
      </c>
    </row>
    <row r="4005" spans="1:37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>
        <f>_xlfn.XLOOKUP(MIS[[#This Row],[TRADING SYMBOL]],[1]Sheet1!$D:$D,[1]Sheet1!$C:$C)</f>
        <v>127.9</v>
      </c>
      <c r="AE4005">
        <f>MIS[[#This Row],[OrderAverageTradedPrice]]*MIS[[#This Row],[OrderQuantity]]</f>
        <v>3331</v>
      </c>
      <c r="AF4005">
        <f>MIS[[#This Row],[LTP]]*MIS[[#This Row],[OrderQuantity]]</f>
        <v>2558</v>
      </c>
      <c r="AG4005">
        <f>IF(MIS[[#This Row],[OrderSide]]="SELL",MIS[[#This Row],[VALUE]]-MIS[[#This Row],[LIVE_VALUE]],MIS[[#This Row],[LIVE_VALUE]]-MIS[[#This Row],[VALUE]])</f>
        <v>-773</v>
      </c>
      <c r="AH4005" t="str" cm="1">
        <f t="array" ref="AH4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5" t="str">
        <f>MIS[[#This Row],[TRADING SYMBOL]]</f>
        <v>SENSEX2552081200PE</v>
      </c>
      <c r="AJ4005" t="str">
        <f>IF(RIGHT(MIS[[#This Row],[Main/Hedge]],4)="MAIN","MAIN","HEDGE")</f>
        <v>MAIN</v>
      </c>
      <c r="AK4005" t="str" cm="1">
        <f t="array" ref="AK4005">_xlfn._xlws.FILTER(Table4[Column1],ISNUMBER(SEARCH(Table4[Column1],MIS[[#This Row],[OrderUniqueIdentifier]])),"")</f>
        <v>MS</v>
      </c>
    </row>
    <row r="4006" spans="1:37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>
        <f>_xlfn.XLOOKUP(MIS[[#This Row],[TRADING SYMBOL]],[1]Sheet1!$D:$D,[1]Sheet1!$C:$C)</f>
        <v>30</v>
      </c>
      <c r="AE4006">
        <f>MIS[[#This Row],[OrderAverageTradedPrice]]*MIS[[#This Row],[OrderQuantity]]</f>
        <v>1843</v>
      </c>
      <c r="AF4006">
        <f>MIS[[#This Row],[LTP]]*MIS[[#This Row],[OrderQuantity]]</f>
        <v>1200</v>
      </c>
      <c r="AG4006">
        <f>IF(MIS[[#This Row],[OrderSide]]="SELL",MIS[[#This Row],[VALUE]]-MIS[[#This Row],[LIVE_VALUE]],MIS[[#This Row],[LIVE_VALUE]]-MIS[[#This Row],[VALUE]])</f>
        <v>-643</v>
      </c>
      <c r="AH4006" t="str" cm="1">
        <f t="array" ref="AH40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6" t="str">
        <f>MIS[[#This Row],[TRADING SYMBOL]]</f>
        <v>SENSEX2552079600PE</v>
      </c>
      <c r="AJ4006" t="str">
        <f>IF(RIGHT(MIS[[#This Row],[Main/Hedge]],4)="MAIN","MAIN","HEDGE")</f>
        <v>HEDGE</v>
      </c>
      <c r="AK4006" t="str" cm="1">
        <f t="array" ref="AK4006">_xlfn._xlws.FILTER(Table4[Column1],ISNUMBER(SEARCH(Table4[Column1],MIS[[#This Row],[OrderUniqueIdentifier]])),"")</f>
        <v>XYT</v>
      </c>
    </row>
    <row r="4007" spans="1:37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>
        <f>_xlfn.XLOOKUP(MIS[[#This Row],[TRADING SYMBOL]],[1]Sheet1!$D:$D,[1]Sheet1!$C:$C)</f>
        <v>9.8000000000000007</v>
      </c>
      <c r="AE4007">
        <f>MIS[[#This Row],[OrderAverageTradedPrice]]*MIS[[#This Row],[OrderQuantity]]</f>
        <v>729</v>
      </c>
      <c r="AF4007">
        <f>MIS[[#This Row],[LTP]]*MIS[[#This Row],[OrderQuantity]]</f>
        <v>392</v>
      </c>
      <c r="AG4007">
        <f>IF(MIS[[#This Row],[OrderSide]]="SELL",MIS[[#This Row],[VALUE]]-MIS[[#This Row],[LIVE_VALUE]],MIS[[#This Row],[LIVE_VALUE]]-MIS[[#This Row],[VALUE]])</f>
        <v>-337</v>
      </c>
      <c r="AH4007" t="str" cm="1">
        <f t="array" ref="AH40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7" t="str">
        <f>MIS[[#This Row],[TRADING SYMBOL]]</f>
        <v>SENSEX2552085100CE</v>
      </c>
      <c r="AJ4007" t="str">
        <f>IF(RIGHT(MIS[[#This Row],[Main/Hedge]],4)="MAIN","MAIN","HEDGE")</f>
        <v>HEDGE</v>
      </c>
      <c r="AK4007" t="str" cm="1">
        <f t="array" ref="AK4007">_xlfn._xlws.FILTER(Table4[Column1],ISNUMBER(SEARCH(Table4[Column1],MIS[[#This Row],[OrderUniqueIdentifier]])),"")</f>
        <v>XYT</v>
      </c>
    </row>
    <row r="4008" spans="1:37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>
        <f>_xlfn.XLOOKUP(MIS[[#This Row],[TRADING SYMBOL]],[1]Sheet1!$D:$D,[1]Sheet1!$C:$C)</f>
        <v>104.4</v>
      </c>
      <c r="AE4008">
        <f>MIS[[#This Row],[OrderAverageTradedPrice]]*MIS[[#This Row],[OrderQuantity]]</f>
        <v>2667</v>
      </c>
      <c r="AF4008">
        <f>MIS[[#This Row],[LTP]]*MIS[[#This Row],[OrderQuantity]]</f>
        <v>2088</v>
      </c>
      <c r="AG4008">
        <f>IF(MIS[[#This Row],[OrderSide]]="SELL",MIS[[#This Row],[VALUE]]-MIS[[#This Row],[LIVE_VALUE]],MIS[[#This Row],[LIVE_VALUE]]-MIS[[#This Row],[VALUE]])</f>
        <v>-579</v>
      </c>
      <c r="AH4008" t="str" cm="1">
        <f t="array" ref="AH4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8" t="str">
        <f>MIS[[#This Row],[TRADING SYMBOL]]</f>
        <v>SENSEX2552083500CE</v>
      </c>
      <c r="AJ4008" t="str">
        <f>IF(RIGHT(MIS[[#This Row],[Main/Hedge]],4)="MAIN","MAIN","HEDGE")</f>
        <v>MAIN</v>
      </c>
      <c r="AK4008" t="str" cm="1">
        <f t="array" ref="AK4008">_xlfn._xlws.FILTER(Table4[Column1],ISNUMBER(SEARCH(Table4[Column1],MIS[[#This Row],[OrderUniqueIdentifier]])),"")</f>
        <v>MS</v>
      </c>
    </row>
    <row r="4009" spans="1:37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>
        <f>_xlfn.XLOOKUP(MIS[[#This Row],[TRADING SYMBOL]],[1]Sheet1!$D:$D,[1]Sheet1!$C:$C)</f>
        <v>441.2</v>
      </c>
      <c r="AE4009">
        <f>MIS[[#This Row],[OrderAverageTradedPrice]]*MIS[[#This Row],[OrderQuantity]]</f>
        <v>9453</v>
      </c>
      <c r="AF4009">
        <f>MIS[[#This Row],[LTP]]*MIS[[#This Row],[OrderQuantity]]</f>
        <v>8824</v>
      </c>
      <c r="AG4009">
        <f>IF(MIS[[#This Row],[OrderSide]]="SELL",MIS[[#This Row],[VALUE]]-MIS[[#This Row],[LIVE_VALUE]],MIS[[#This Row],[LIVE_VALUE]]-MIS[[#This Row],[VALUE]])</f>
        <v>629</v>
      </c>
      <c r="AH4009" t="str" cm="1">
        <f t="array" ref="AH4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9" t="str">
        <f>MIS[[#This Row],[TRADING SYMBOL]]</f>
        <v>SENSEX2552082400CE</v>
      </c>
      <c r="AJ4009" t="str">
        <f>IF(RIGHT(MIS[[#This Row],[Main/Hedge]],4)="MAIN","MAIN","HEDGE")</f>
        <v>MAIN</v>
      </c>
      <c r="AK4009" t="str" cm="1">
        <f t="array" ref="AK4009">_xlfn._xlws.FILTER(Table4[Column1],ISNUMBER(SEARCH(Table4[Column1],MIS[[#This Row],[OrderUniqueIdentifier]])),"")</f>
        <v>MS</v>
      </c>
    </row>
    <row r="4010" spans="1:37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>
        <f>_xlfn.XLOOKUP(MIS[[#This Row],[TRADING SYMBOL]],[1]Sheet1!$D:$D,[1]Sheet1!$C:$C)</f>
        <v>441.2</v>
      </c>
      <c r="AE4010">
        <f>MIS[[#This Row],[OrderAverageTradedPrice]]*MIS[[#This Row],[OrderQuantity]]</f>
        <v>9502</v>
      </c>
      <c r="AF4010">
        <f>MIS[[#This Row],[LTP]]*MIS[[#This Row],[OrderQuantity]]</f>
        <v>8824</v>
      </c>
      <c r="AG4010">
        <f>IF(MIS[[#This Row],[OrderSide]]="SELL",MIS[[#This Row],[VALUE]]-MIS[[#This Row],[LIVE_VALUE]],MIS[[#This Row],[LIVE_VALUE]]-MIS[[#This Row],[VALUE]])</f>
        <v>678</v>
      </c>
      <c r="AH4010" t="str" cm="1">
        <f t="array" ref="AH4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0" t="str">
        <f>MIS[[#This Row],[TRADING SYMBOL]]</f>
        <v>SENSEX2552082400CE</v>
      </c>
      <c r="AJ4010" t="str">
        <f>IF(RIGHT(MIS[[#This Row],[Main/Hedge]],4)="MAIN","MAIN","HEDGE")</f>
        <v>MAIN</v>
      </c>
      <c r="AK4010" t="str" cm="1">
        <f t="array" ref="AK4010">_xlfn._xlws.FILTER(Table4[Column1],ISNUMBER(SEARCH(Table4[Column1],MIS[[#This Row],[OrderUniqueIdentifier]])),"")</f>
        <v>MS</v>
      </c>
    </row>
    <row r="4011" spans="1:37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>
        <f>_xlfn.XLOOKUP(MIS[[#This Row],[TRADING SYMBOL]],[1]Sheet1!$D:$D,[1]Sheet1!$C:$C)</f>
        <v>441.2</v>
      </c>
      <c r="AE4011">
        <f>MIS[[#This Row],[OrderAverageTradedPrice]]*MIS[[#This Row],[OrderQuantity]]</f>
        <v>9452</v>
      </c>
      <c r="AF4011">
        <f>MIS[[#This Row],[LTP]]*MIS[[#This Row],[OrderQuantity]]</f>
        <v>8824</v>
      </c>
      <c r="AG4011">
        <f>IF(MIS[[#This Row],[OrderSide]]="SELL",MIS[[#This Row],[VALUE]]-MIS[[#This Row],[LIVE_VALUE]],MIS[[#This Row],[LIVE_VALUE]]-MIS[[#This Row],[VALUE]])</f>
        <v>628</v>
      </c>
      <c r="AH4011" t="str" cm="1">
        <f t="array" ref="AH4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1" t="str">
        <f>MIS[[#This Row],[TRADING SYMBOL]]</f>
        <v>SENSEX2552082400CE</v>
      </c>
      <c r="AJ4011" t="str">
        <f>IF(RIGHT(MIS[[#This Row],[Main/Hedge]],4)="MAIN","MAIN","HEDGE")</f>
        <v>MAIN</v>
      </c>
      <c r="AK4011" t="str" cm="1">
        <f t="array" ref="AK4011">_xlfn._xlws.FILTER(Table4[Column1],ISNUMBER(SEARCH(Table4[Column1],MIS[[#This Row],[OrderUniqueIdentifier]])),"")</f>
        <v>MS</v>
      </c>
    </row>
    <row r="4012" spans="1:37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>
        <f>_xlfn.XLOOKUP(MIS[[#This Row],[TRADING SYMBOL]],[1]Sheet1!$D:$D,[1]Sheet1!$C:$C)</f>
        <v>457.35</v>
      </c>
      <c r="AE4012">
        <f>MIS[[#This Row],[OrderAverageTradedPrice]]*MIS[[#This Row],[OrderQuantity]]</f>
        <v>10601</v>
      </c>
      <c r="AF4012">
        <f>MIS[[#This Row],[LTP]]*MIS[[#This Row],[OrderQuantity]]</f>
        <v>9147</v>
      </c>
      <c r="AG4012">
        <f>IF(MIS[[#This Row],[OrderSide]]="SELL",MIS[[#This Row],[VALUE]]-MIS[[#This Row],[LIVE_VALUE]],MIS[[#This Row],[LIVE_VALUE]]-MIS[[#This Row],[VALUE]])</f>
        <v>1454</v>
      </c>
      <c r="AH4012" t="str" cm="1">
        <f t="array" ref="AH4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2" t="str">
        <f>MIS[[#This Row],[TRADING SYMBOL]]</f>
        <v>SENSEX2552082400PE</v>
      </c>
      <c r="AJ4012" t="str">
        <f>IF(RIGHT(MIS[[#This Row],[Main/Hedge]],4)="MAIN","MAIN","HEDGE")</f>
        <v>MAIN</v>
      </c>
      <c r="AK4012" t="str" cm="1">
        <f t="array" ref="AK4012">_xlfn._xlws.FILTER(Table4[Column1],ISNUMBER(SEARCH(Table4[Column1],MIS[[#This Row],[OrderUniqueIdentifier]])),"")</f>
        <v>MS</v>
      </c>
    </row>
    <row r="4013" spans="1:37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>
        <f>_xlfn.XLOOKUP(MIS[[#This Row],[TRADING SYMBOL]],[1]Sheet1!$D:$D,[1]Sheet1!$C:$C)</f>
        <v>457.35</v>
      </c>
      <c r="AE4013">
        <f>MIS[[#This Row],[OrderAverageTradedPrice]]*MIS[[#This Row],[OrderQuantity]]</f>
        <v>10639</v>
      </c>
      <c r="AF4013">
        <f>MIS[[#This Row],[LTP]]*MIS[[#This Row],[OrderQuantity]]</f>
        <v>9147</v>
      </c>
      <c r="AG4013">
        <f>IF(MIS[[#This Row],[OrderSide]]="SELL",MIS[[#This Row],[VALUE]]-MIS[[#This Row],[LIVE_VALUE]],MIS[[#This Row],[LIVE_VALUE]]-MIS[[#This Row],[VALUE]])</f>
        <v>1492</v>
      </c>
      <c r="AH4013" t="str" cm="1">
        <f t="array" ref="AH4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3" t="str">
        <f>MIS[[#This Row],[TRADING SYMBOL]]</f>
        <v>SENSEX2552082400PE</v>
      </c>
      <c r="AJ4013" t="str">
        <f>IF(RIGHT(MIS[[#This Row],[Main/Hedge]],4)="MAIN","MAIN","HEDGE")</f>
        <v>MAIN</v>
      </c>
      <c r="AK4013" t="str" cm="1">
        <f t="array" ref="AK4013">_xlfn._xlws.FILTER(Table4[Column1],ISNUMBER(SEARCH(Table4[Column1],MIS[[#This Row],[OrderUniqueIdentifier]])),"")</f>
        <v>MS</v>
      </c>
    </row>
    <row r="4014" spans="1:37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>
        <f>_xlfn.XLOOKUP(MIS[[#This Row],[TRADING SYMBOL]],[1]Sheet1!$D:$D,[1]Sheet1!$C:$C)</f>
        <v>441.2</v>
      </c>
      <c r="AE4014">
        <f>MIS[[#This Row],[OrderAverageTradedPrice]]*MIS[[#This Row],[OrderQuantity]]</f>
        <v>9505</v>
      </c>
      <c r="AF4014">
        <f>MIS[[#This Row],[LTP]]*MIS[[#This Row],[OrderQuantity]]</f>
        <v>8824</v>
      </c>
      <c r="AG4014">
        <f>IF(MIS[[#This Row],[OrderSide]]="SELL",MIS[[#This Row],[VALUE]]-MIS[[#This Row],[LIVE_VALUE]],MIS[[#This Row],[LIVE_VALUE]]-MIS[[#This Row],[VALUE]])</f>
        <v>681</v>
      </c>
      <c r="AH4014" t="str" cm="1">
        <f t="array" ref="AH4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4" t="str">
        <f>MIS[[#This Row],[TRADING SYMBOL]]</f>
        <v>SENSEX2552082400CE</v>
      </c>
      <c r="AJ4014" t="str">
        <f>IF(RIGHT(MIS[[#This Row],[Main/Hedge]],4)="MAIN","MAIN","HEDGE")</f>
        <v>MAIN</v>
      </c>
      <c r="AK4014" t="str" cm="1">
        <f t="array" ref="AK4014">_xlfn._xlws.FILTER(Table4[Column1],ISNUMBER(SEARCH(Table4[Column1],MIS[[#This Row],[OrderUniqueIdentifier]])),"")</f>
        <v>MS</v>
      </c>
    </row>
    <row r="4015" spans="1:37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>
        <f>_xlfn.XLOOKUP(MIS[[#This Row],[TRADING SYMBOL]],[1]Sheet1!$D:$D,[1]Sheet1!$C:$C)</f>
        <v>457.35</v>
      </c>
      <c r="AE4015">
        <f>MIS[[#This Row],[OrderAverageTradedPrice]]*MIS[[#This Row],[OrderQuantity]]</f>
        <v>10672</v>
      </c>
      <c r="AF4015">
        <f>MIS[[#This Row],[LTP]]*MIS[[#This Row],[OrderQuantity]]</f>
        <v>9147</v>
      </c>
      <c r="AG4015">
        <f>IF(MIS[[#This Row],[OrderSide]]="SELL",MIS[[#This Row],[VALUE]]-MIS[[#This Row],[LIVE_VALUE]],MIS[[#This Row],[LIVE_VALUE]]-MIS[[#This Row],[VALUE]])</f>
        <v>1525</v>
      </c>
      <c r="AH4015" t="str" cm="1">
        <f t="array" ref="AH4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5" t="str">
        <f>MIS[[#This Row],[TRADING SYMBOL]]</f>
        <v>SENSEX2552082400PE</v>
      </c>
      <c r="AJ4015" t="str">
        <f>IF(RIGHT(MIS[[#This Row],[Main/Hedge]],4)="MAIN","MAIN","HEDGE")</f>
        <v>MAIN</v>
      </c>
      <c r="AK4015" t="str" cm="1">
        <f t="array" ref="AK4015">_xlfn._xlws.FILTER(Table4[Column1],ISNUMBER(SEARCH(Table4[Column1],MIS[[#This Row],[OrderUniqueIdentifier]])),"")</f>
        <v>MS</v>
      </c>
    </row>
    <row r="4016" spans="1:37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>
        <f>_xlfn.XLOOKUP(MIS[[#This Row],[TRADING SYMBOL]],[1]Sheet1!$D:$D,[1]Sheet1!$C:$C)</f>
        <v>441.2</v>
      </c>
      <c r="AE4016">
        <f>MIS[[#This Row],[OrderAverageTradedPrice]]*MIS[[#This Row],[OrderQuantity]]</f>
        <v>9564</v>
      </c>
      <c r="AF4016">
        <f>MIS[[#This Row],[LTP]]*MIS[[#This Row],[OrderQuantity]]</f>
        <v>8824</v>
      </c>
      <c r="AG4016">
        <f>IF(MIS[[#This Row],[OrderSide]]="SELL",MIS[[#This Row],[VALUE]]-MIS[[#This Row],[LIVE_VALUE]],MIS[[#This Row],[LIVE_VALUE]]-MIS[[#This Row],[VALUE]])</f>
        <v>740</v>
      </c>
      <c r="AH4016" t="str" cm="1">
        <f t="array" ref="AH4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6" t="str">
        <f>MIS[[#This Row],[TRADING SYMBOL]]</f>
        <v>SENSEX2552082400CE</v>
      </c>
      <c r="AJ4016" t="str">
        <f>IF(RIGHT(MIS[[#This Row],[Main/Hedge]],4)="MAIN","MAIN","HEDGE")</f>
        <v>MAIN</v>
      </c>
      <c r="AK4016" t="str" cm="1">
        <f t="array" ref="AK4016">_xlfn._xlws.FILTER(Table4[Column1],ISNUMBER(SEARCH(Table4[Column1],MIS[[#This Row],[OrderUniqueIdentifier]])),"")</f>
        <v>MS</v>
      </c>
    </row>
    <row r="4017" spans="1:37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>
        <f>_xlfn.XLOOKUP(MIS[[#This Row],[TRADING SYMBOL]],[1]Sheet1!$D:$D,[1]Sheet1!$C:$C)</f>
        <v>441.2</v>
      </c>
      <c r="AE4017">
        <f>MIS[[#This Row],[OrderAverageTradedPrice]]*MIS[[#This Row],[OrderQuantity]]</f>
        <v>9516</v>
      </c>
      <c r="AF4017">
        <f>MIS[[#This Row],[LTP]]*MIS[[#This Row],[OrderQuantity]]</f>
        <v>8824</v>
      </c>
      <c r="AG4017">
        <f>IF(MIS[[#This Row],[OrderSide]]="SELL",MIS[[#This Row],[VALUE]]-MIS[[#This Row],[LIVE_VALUE]],MIS[[#This Row],[LIVE_VALUE]]-MIS[[#This Row],[VALUE]])</f>
        <v>692</v>
      </c>
      <c r="AH4017" t="str" cm="1">
        <f t="array" ref="AH4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7" t="str">
        <f>MIS[[#This Row],[TRADING SYMBOL]]</f>
        <v>SENSEX2552082400CE</v>
      </c>
      <c r="AJ4017" t="str">
        <f>IF(RIGHT(MIS[[#This Row],[Main/Hedge]],4)="MAIN","MAIN","HEDGE")</f>
        <v>MAIN</v>
      </c>
      <c r="AK4017" t="str" cm="1">
        <f t="array" ref="AK4017">_xlfn._xlws.FILTER(Table4[Column1],ISNUMBER(SEARCH(Table4[Column1],MIS[[#This Row],[OrderUniqueIdentifier]])),"")</f>
        <v>MS</v>
      </c>
    </row>
    <row r="4018" spans="1:37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>
        <f>_xlfn.XLOOKUP(MIS[[#This Row],[TRADING SYMBOL]],[1]Sheet1!$D:$D,[1]Sheet1!$C:$C)</f>
        <v>441.2</v>
      </c>
      <c r="AE4018">
        <f>MIS[[#This Row],[OrderAverageTradedPrice]]*MIS[[#This Row],[OrderQuantity]]</f>
        <v>9529</v>
      </c>
      <c r="AF4018">
        <f>MIS[[#This Row],[LTP]]*MIS[[#This Row],[OrderQuantity]]</f>
        <v>8824</v>
      </c>
      <c r="AG4018">
        <f>IF(MIS[[#This Row],[OrderSide]]="SELL",MIS[[#This Row],[VALUE]]-MIS[[#This Row],[LIVE_VALUE]],MIS[[#This Row],[LIVE_VALUE]]-MIS[[#This Row],[VALUE]])</f>
        <v>705</v>
      </c>
      <c r="AH4018" t="str" cm="1">
        <f t="array" ref="AH4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8" t="str">
        <f>MIS[[#This Row],[TRADING SYMBOL]]</f>
        <v>SENSEX2552082400CE</v>
      </c>
      <c r="AJ4018" t="str">
        <f>IF(RIGHT(MIS[[#This Row],[Main/Hedge]],4)="MAIN","MAIN","HEDGE")</f>
        <v>MAIN</v>
      </c>
      <c r="AK4018" t="str" cm="1">
        <f t="array" ref="AK4018">_xlfn._xlws.FILTER(Table4[Column1],ISNUMBER(SEARCH(Table4[Column1],MIS[[#This Row],[OrderUniqueIdentifier]])),"")</f>
        <v>MS</v>
      </c>
    </row>
    <row r="4019" spans="1:37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>
        <f>_xlfn.XLOOKUP(MIS[[#This Row],[TRADING SYMBOL]],[1]Sheet1!$D:$D,[1]Sheet1!$C:$C)</f>
        <v>441.2</v>
      </c>
      <c r="AE4019">
        <f>MIS[[#This Row],[OrderAverageTradedPrice]]*MIS[[#This Row],[OrderQuantity]]</f>
        <v>9557</v>
      </c>
      <c r="AF4019">
        <f>MIS[[#This Row],[LTP]]*MIS[[#This Row],[OrderQuantity]]</f>
        <v>8824</v>
      </c>
      <c r="AG4019">
        <f>IF(MIS[[#This Row],[OrderSide]]="SELL",MIS[[#This Row],[VALUE]]-MIS[[#This Row],[LIVE_VALUE]],MIS[[#This Row],[LIVE_VALUE]]-MIS[[#This Row],[VALUE]])</f>
        <v>733</v>
      </c>
      <c r="AH4019" t="str" cm="1">
        <f t="array" ref="AH4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9" t="str">
        <f>MIS[[#This Row],[TRADING SYMBOL]]</f>
        <v>SENSEX2552082400CE</v>
      </c>
      <c r="AJ4019" t="str">
        <f>IF(RIGHT(MIS[[#This Row],[Main/Hedge]],4)="MAIN","MAIN","HEDGE")</f>
        <v>MAIN</v>
      </c>
      <c r="AK4019" t="str" cm="1">
        <f t="array" ref="AK4019">_xlfn._xlws.FILTER(Table4[Column1],ISNUMBER(SEARCH(Table4[Column1],MIS[[#This Row],[OrderUniqueIdentifier]])),"")</f>
        <v>MS</v>
      </c>
    </row>
    <row r="4020" spans="1:37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>
        <f>_xlfn.XLOOKUP(MIS[[#This Row],[TRADING SYMBOL]],[1]Sheet1!$D:$D,[1]Sheet1!$C:$C)</f>
        <v>457.35</v>
      </c>
      <c r="AE4020">
        <f>MIS[[#This Row],[OrderAverageTradedPrice]]*MIS[[#This Row],[OrderQuantity]]</f>
        <v>10610</v>
      </c>
      <c r="AF4020">
        <f>MIS[[#This Row],[LTP]]*MIS[[#This Row],[OrderQuantity]]</f>
        <v>9147</v>
      </c>
      <c r="AG4020">
        <f>IF(MIS[[#This Row],[OrderSide]]="SELL",MIS[[#This Row],[VALUE]]-MIS[[#This Row],[LIVE_VALUE]],MIS[[#This Row],[LIVE_VALUE]]-MIS[[#This Row],[VALUE]])</f>
        <v>1463</v>
      </c>
      <c r="AH4020" t="str" cm="1">
        <f t="array" ref="AH4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0" t="str">
        <f>MIS[[#This Row],[TRADING SYMBOL]]</f>
        <v>SENSEX2552082400PE</v>
      </c>
      <c r="AJ4020" t="str">
        <f>IF(RIGHT(MIS[[#This Row],[Main/Hedge]],4)="MAIN","MAIN","HEDGE")</f>
        <v>MAIN</v>
      </c>
      <c r="AK4020" t="str" cm="1">
        <f t="array" ref="AK4020">_xlfn._xlws.FILTER(Table4[Column1],ISNUMBER(SEARCH(Table4[Column1],MIS[[#This Row],[OrderUniqueIdentifier]])),"")</f>
        <v>MS</v>
      </c>
    </row>
    <row r="4021" spans="1:37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>
        <f>_xlfn.XLOOKUP(MIS[[#This Row],[TRADING SYMBOL]],[1]Sheet1!$D:$D,[1]Sheet1!$C:$C)</f>
        <v>386.75</v>
      </c>
      <c r="AE4021">
        <f>MIS[[#This Row],[OrderAverageTradedPrice]]*MIS[[#This Row],[OrderQuantity]]</f>
        <v>8610</v>
      </c>
      <c r="AF4021">
        <f>MIS[[#This Row],[LTP]]*MIS[[#This Row],[OrderQuantity]]</f>
        <v>7735</v>
      </c>
      <c r="AG4021">
        <f>IF(MIS[[#This Row],[OrderSide]]="SELL",MIS[[#This Row],[VALUE]]-MIS[[#This Row],[LIVE_VALUE]],MIS[[#This Row],[LIVE_VALUE]]-MIS[[#This Row],[VALUE]])</f>
        <v>875</v>
      </c>
      <c r="AH4021" t="str" cm="1">
        <f t="array" ref="AH4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1" t="str">
        <f>MIS[[#This Row],[TRADING SYMBOL]]</f>
        <v>SENSEX2552082500CE</v>
      </c>
      <c r="AJ4021" t="str">
        <f>IF(RIGHT(MIS[[#This Row],[Main/Hedge]],4)="MAIN","MAIN","HEDGE")</f>
        <v>MAIN</v>
      </c>
      <c r="AK4021" t="str" cm="1">
        <f t="array" ref="AK4021">_xlfn._xlws.FILTER(Table4[Column1],ISNUMBER(SEARCH(Table4[Column1],MIS[[#This Row],[OrderUniqueIdentifier]])),"")</f>
        <v>MS</v>
      </c>
    </row>
    <row r="4022" spans="1:37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>
        <f>_xlfn.XLOOKUP(MIS[[#This Row],[TRADING SYMBOL]],[1]Sheet1!$D:$D,[1]Sheet1!$C:$C)</f>
        <v>386.75</v>
      </c>
      <c r="AE4022">
        <f>MIS[[#This Row],[OrderAverageTradedPrice]]*MIS[[#This Row],[OrderQuantity]]</f>
        <v>8570</v>
      </c>
      <c r="AF4022">
        <f>MIS[[#This Row],[LTP]]*MIS[[#This Row],[OrderQuantity]]</f>
        <v>7735</v>
      </c>
      <c r="AG4022">
        <f>IF(MIS[[#This Row],[OrderSide]]="SELL",MIS[[#This Row],[VALUE]]-MIS[[#This Row],[LIVE_VALUE]],MIS[[#This Row],[LIVE_VALUE]]-MIS[[#This Row],[VALUE]])</f>
        <v>835</v>
      </c>
      <c r="AH4022" t="str" cm="1">
        <f t="array" ref="AH4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2" t="str">
        <f>MIS[[#This Row],[TRADING SYMBOL]]</f>
        <v>SENSEX2552082500CE</v>
      </c>
      <c r="AJ4022" t="str">
        <f>IF(RIGHT(MIS[[#This Row],[Main/Hedge]],4)="MAIN","MAIN","HEDGE")</f>
        <v>MAIN</v>
      </c>
      <c r="AK4022" t="str" cm="1">
        <f t="array" ref="AK4022">_xlfn._xlws.FILTER(Table4[Column1],ISNUMBER(SEARCH(Table4[Column1],MIS[[#This Row],[OrderUniqueIdentifier]])),"")</f>
        <v>MS</v>
      </c>
    </row>
    <row r="4023" spans="1:37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>
        <f>_xlfn.XLOOKUP(MIS[[#This Row],[TRADING SYMBOL]],[1]Sheet1!$D:$D,[1]Sheet1!$C:$C)</f>
        <v>386.75</v>
      </c>
      <c r="AE4023">
        <f>MIS[[#This Row],[OrderAverageTradedPrice]]*MIS[[#This Row],[OrderQuantity]]</f>
        <v>8573</v>
      </c>
      <c r="AF4023">
        <f>MIS[[#This Row],[LTP]]*MIS[[#This Row],[OrderQuantity]]</f>
        <v>7735</v>
      </c>
      <c r="AG4023">
        <f>IF(MIS[[#This Row],[OrderSide]]="SELL",MIS[[#This Row],[VALUE]]-MIS[[#This Row],[LIVE_VALUE]],MIS[[#This Row],[LIVE_VALUE]]-MIS[[#This Row],[VALUE]])</f>
        <v>838</v>
      </c>
      <c r="AH4023" t="str" cm="1">
        <f t="array" ref="AH4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3" t="str">
        <f>MIS[[#This Row],[TRADING SYMBOL]]</f>
        <v>SENSEX2552082500CE</v>
      </c>
      <c r="AJ4023" t="str">
        <f>IF(RIGHT(MIS[[#This Row],[Main/Hedge]],4)="MAIN","MAIN","HEDGE")</f>
        <v>MAIN</v>
      </c>
      <c r="AK4023" t="str" cm="1">
        <f t="array" ref="AK4023">_xlfn._xlws.FILTER(Table4[Column1],ISNUMBER(SEARCH(Table4[Column1],MIS[[#This Row],[OrderUniqueIdentifier]])),"")</f>
        <v>MS</v>
      </c>
    </row>
    <row r="4024" spans="1:37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>
        <f>_xlfn.XLOOKUP(MIS[[#This Row],[TRADING SYMBOL]],[1]Sheet1!$D:$D,[1]Sheet1!$C:$C)</f>
        <v>457.35</v>
      </c>
      <c r="AE4024">
        <f>MIS[[#This Row],[OrderAverageTradedPrice]]*MIS[[#This Row],[OrderQuantity]]</f>
        <v>10696</v>
      </c>
      <c r="AF4024">
        <f>MIS[[#This Row],[LTP]]*MIS[[#This Row],[OrderQuantity]]</f>
        <v>9147</v>
      </c>
      <c r="AG4024">
        <f>IF(MIS[[#This Row],[OrderSide]]="SELL",MIS[[#This Row],[VALUE]]-MIS[[#This Row],[LIVE_VALUE]],MIS[[#This Row],[LIVE_VALUE]]-MIS[[#This Row],[VALUE]])</f>
        <v>1549</v>
      </c>
      <c r="AH4024" t="str" cm="1">
        <f t="array" ref="AH4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4" t="str">
        <f>MIS[[#This Row],[TRADING SYMBOL]]</f>
        <v>SENSEX2552082400PE</v>
      </c>
      <c r="AJ4024" t="str">
        <f>IF(RIGHT(MIS[[#This Row],[Main/Hedge]],4)="MAIN","MAIN","HEDGE")</f>
        <v>MAIN</v>
      </c>
      <c r="AK4024" t="str" cm="1">
        <f t="array" ref="AK4024">_xlfn._xlws.FILTER(Table4[Column1],ISNUMBER(SEARCH(Table4[Column1],MIS[[#This Row],[OrderUniqueIdentifier]])),"")</f>
        <v>MS</v>
      </c>
    </row>
    <row r="4025" spans="1:37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>
        <f>_xlfn.XLOOKUP(MIS[[#This Row],[TRADING SYMBOL]],[1]Sheet1!$D:$D,[1]Sheet1!$C:$C)</f>
        <v>457.35</v>
      </c>
      <c r="AE4025">
        <f>MIS[[#This Row],[OrderAverageTradedPrice]]*MIS[[#This Row],[OrderQuantity]]</f>
        <v>10682</v>
      </c>
      <c r="AF4025">
        <f>MIS[[#This Row],[LTP]]*MIS[[#This Row],[OrderQuantity]]</f>
        <v>9147</v>
      </c>
      <c r="AG4025">
        <f>IF(MIS[[#This Row],[OrderSide]]="SELL",MIS[[#This Row],[VALUE]]-MIS[[#This Row],[LIVE_VALUE]],MIS[[#This Row],[LIVE_VALUE]]-MIS[[#This Row],[VALUE]])</f>
        <v>1535</v>
      </c>
      <c r="AH4025" t="str" cm="1">
        <f t="array" ref="AH4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5" t="str">
        <f>MIS[[#This Row],[TRADING SYMBOL]]</f>
        <v>SENSEX2552082400PE</v>
      </c>
      <c r="AJ4025" t="str">
        <f>IF(RIGHT(MIS[[#This Row],[Main/Hedge]],4)="MAIN","MAIN","HEDGE")</f>
        <v>MAIN</v>
      </c>
      <c r="AK4025" t="str" cm="1">
        <f t="array" ref="AK4025">_xlfn._xlws.FILTER(Table4[Column1],ISNUMBER(SEARCH(Table4[Column1],MIS[[#This Row],[OrderUniqueIdentifier]])),"")</f>
        <v>MS</v>
      </c>
    </row>
    <row r="4026" spans="1:37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>
        <f>_xlfn.XLOOKUP(MIS[[#This Row],[TRADING SYMBOL]],[1]Sheet1!$D:$D,[1]Sheet1!$C:$C)</f>
        <v>457.35</v>
      </c>
      <c r="AE4026">
        <f>MIS[[#This Row],[OrderAverageTradedPrice]]*MIS[[#This Row],[OrderQuantity]]</f>
        <v>10675</v>
      </c>
      <c r="AF4026">
        <f>MIS[[#This Row],[LTP]]*MIS[[#This Row],[OrderQuantity]]</f>
        <v>9147</v>
      </c>
      <c r="AG4026">
        <f>IF(MIS[[#This Row],[OrderSide]]="SELL",MIS[[#This Row],[VALUE]]-MIS[[#This Row],[LIVE_VALUE]],MIS[[#This Row],[LIVE_VALUE]]-MIS[[#This Row],[VALUE]])</f>
        <v>1528</v>
      </c>
      <c r="AH4026" t="str" cm="1">
        <f t="array" ref="AH4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6" t="str">
        <f>MIS[[#This Row],[TRADING SYMBOL]]</f>
        <v>SENSEX2552082400PE</v>
      </c>
      <c r="AJ4026" t="str">
        <f>IF(RIGHT(MIS[[#This Row],[Main/Hedge]],4)="MAIN","MAIN","HEDGE")</f>
        <v>MAIN</v>
      </c>
      <c r="AK4026" t="str" cm="1">
        <f t="array" ref="AK4026">_xlfn._xlws.FILTER(Table4[Column1],ISNUMBER(SEARCH(Table4[Column1],MIS[[#This Row],[OrderUniqueIdentifier]])),"")</f>
        <v>MS</v>
      </c>
    </row>
    <row r="4027" spans="1:37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>
        <f>_xlfn.XLOOKUP(MIS[[#This Row],[TRADING SYMBOL]],[1]Sheet1!$D:$D,[1]Sheet1!$C:$C)</f>
        <v>386.75</v>
      </c>
      <c r="AE4027">
        <f>MIS[[#This Row],[OrderAverageTradedPrice]]*MIS[[#This Row],[OrderQuantity]]</f>
        <v>8589</v>
      </c>
      <c r="AF4027">
        <f>MIS[[#This Row],[LTP]]*MIS[[#This Row],[OrderQuantity]]</f>
        <v>7735</v>
      </c>
      <c r="AG4027">
        <f>IF(MIS[[#This Row],[OrderSide]]="SELL",MIS[[#This Row],[VALUE]]-MIS[[#This Row],[LIVE_VALUE]],MIS[[#This Row],[LIVE_VALUE]]-MIS[[#This Row],[VALUE]])</f>
        <v>854</v>
      </c>
      <c r="AH4027" t="str" cm="1">
        <f t="array" ref="AH4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7" t="str">
        <f>MIS[[#This Row],[TRADING SYMBOL]]</f>
        <v>SENSEX2552082500CE</v>
      </c>
      <c r="AJ4027" t="str">
        <f>IF(RIGHT(MIS[[#This Row],[Main/Hedge]],4)="MAIN","MAIN","HEDGE")</f>
        <v>MAIN</v>
      </c>
      <c r="AK4027" t="str" cm="1">
        <f t="array" ref="AK4027">_xlfn._xlws.FILTER(Table4[Column1],ISNUMBER(SEARCH(Table4[Column1],MIS[[#This Row],[OrderUniqueIdentifier]])),"")</f>
        <v>MS</v>
      </c>
    </row>
    <row r="4028" spans="1:37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>
        <f>_xlfn.XLOOKUP(MIS[[#This Row],[TRADING SYMBOL]],[1]Sheet1!$D:$D,[1]Sheet1!$C:$C)</f>
        <v>457.35</v>
      </c>
      <c r="AE4028">
        <f>MIS[[#This Row],[OrderAverageTradedPrice]]*MIS[[#This Row],[OrderQuantity]]</f>
        <v>10731</v>
      </c>
      <c r="AF4028">
        <f>MIS[[#This Row],[LTP]]*MIS[[#This Row],[OrderQuantity]]</f>
        <v>9147</v>
      </c>
      <c r="AG4028">
        <f>IF(MIS[[#This Row],[OrderSide]]="SELL",MIS[[#This Row],[VALUE]]-MIS[[#This Row],[LIVE_VALUE]],MIS[[#This Row],[LIVE_VALUE]]-MIS[[#This Row],[VALUE]])</f>
        <v>1584</v>
      </c>
      <c r="AH4028" t="str" cm="1">
        <f t="array" ref="AH4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8" t="str">
        <f>MIS[[#This Row],[TRADING SYMBOL]]</f>
        <v>SENSEX2552082400PE</v>
      </c>
      <c r="AJ4028" t="str">
        <f>IF(RIGHT(MIS[[#This Row],[Main/Hedge]],4)="MAIN","MAIN","HEDGE")</f>
        <v>MAIN</v>
      </c>
      <c r="AK4028" t="str" cm="1">
        <f t="array" ref="AK4028">_xlfn._xlws.FILTER(Table4[Column1],ISNUMBER(SEARCH(Table4[Column1],MIS[[#This Row],[OrderUniqueIdentifier]])),"")</f>
        <v>MS</v>
      </c>
    </row>
    <row r="4029" spans="1:37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>
        <f>_xlfn.XLOOKUP(MIS[[#This Row],[TRADING SYMBOL]],[1]Sheet1!$D:$D,[1]Sheet1!$C:$C)</f>
        <v>386.75</v>
      </c>
      <c r="AE4029">
        <f>MIS[[#This Row],[OrderAverageTradedPrice]]*MIS[[#This Row],[OrderQuantity]]</f>
        <v>8610</v>
      </c>
      <c r="AF4029">
        <f>MIS[[#This Row],[LTP]]*MIS[[#This Row],[OrderQuantity]]</f>
        <v>7735</v>
      </c>
      <c r="AG4029">
        <f>IF(MIS[[#This Row],[OrderSide]]="SELL",MIS[[#This Row],[VALUE]]-MIS[[#This Row],[LIVE_VALUE]],MIS[[#This Row],[LIVE_VALUE]]-MIS[[#This Row],[VALUE]])</f>
        <v>875</v>
      </c>
      <c r="AH4029" t="str" cm="1">
        <f t="array" ref="AH4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9" t="str">
        <f>MIS[[#This Row],[TRADING SYMBOL]]</f>
        <v>SENSEX2552082500CE</v>
      </c>
      <c r="AJ4029" t="str">
        <f>IF(RIGHT(MIS[[#This Row],[Main/Hedge]],4)="MAIN","MAIN","HEDGE")</f>
        <v>MAIN</v>
      </c>
      <c r="AK4029" t="str" cm="1">
        <f t="array" ref="AK4029">_xlfn._xlws.FILTER(Table4[Column1],ISNUMBER(SEARCH(Table4[Column1],MIS[[#This Row],[OrderUniqueIdentifier]])),"")</f>
        <v>MS</v>
      </c>
    </row>
    <row r="4030" spans="1:37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>
        <f>_xlfn.XLOOKUP(MIS[[#This Row],[TRADING SYMBOL]],[1]Sheet1!$D:$D,[1]Sheet1!$C:$C)</f>
        <v>409.5</v>
      </c>
      <c r="AE4030">
        <f>MIS[[#This Row],[OrderAverageTradedPrice]]*MIS[[#This Row],[OrderQuantity]]</f>
        <v>9767</v>
      </c>
      <c r="AF4030">
        <f>MIS[[#This Row],[LTP]]*MIS[[#This Row],[OrderQuantity]]</f>
        <v>8190</v>
      </c>
      <c r="AG4030">
        <f>IF(MIS[[#This Row],[OrderSide]]="SELL",MIS[[#This Row],[VALUE]]-MIS[[#This Row],[LIVE_VALUE]],MIS[[#This Row],[LIVE_VALUE]]-MIS[[#This Row],[VALUE]])</f>
        <v>1577</v>
      </c>
      <c r="AH4030" t="str" cm="1">
        <f t="array" ref="AH4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0" t="str">
        <f>MIS[[#This Row],[TRADING SYMBOL]]</f>
        <v>SENSEX2552082300PE</v>
      </c>
      <c r="AJ4030" t="str">
        <f>IF(RIGHT(MIS[[#This Row],[Main/Hedge]],4)="MAIN","MAIN","HEDGE")</f>
        <v>MAIN</v>
      </c>
      <c r="AK4030" t="str" cm="1">
        <f t="array" ref="AK4030">_xlfn._xlws.FILTER(Table4[Column1],ISNUMBER(SEARCH(Table4[Column1],MIS[[#This Row],[OrderUniqueIdentifier]])),"")</f>
        <v>MS</v>
      </c>
    </row>
    <row r="4031" spans="1:37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>
        <f>_xlfn.XLOOKUP(MIS[[#This Row],[TRADING SYMBOL]],[1]Sheet1!$D:$D,[1]Sheet1!$C:$C)</f>
        <v>409.5</v>
      </c>
      <c r="AE4031">
        <f>MIS[[#This Row],[OrderAverageTradedPrice]]*MIS[[#This Row],[OrderQuantity]]</f>
        <v>9783</v>
      </c>
      <c r="AF4031">
        <f>MIS[[#This Row],[LTP]]*MIS[[#This Row],[OrderQuantity]]</f>
        <v>8190</v>
      </c>
      <c r="AG4031">
        <f>IF(MIS[[#This Row],[OrderSide]]="SELL",MIS[[#This Row],[VALUE]]-MIS[[#This Row],[LIVE_VALUE]],MIS[[#This Row],[LIVE_VALUE]]-MIS[[#This Row],[VALUE]])</f>
        <v>1593</v>
      </c>
      <c r="AH4031" t="str" cm="1">
        <f t="array" ref="AH4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1" t="str">
        <f>MIS[[#This Row],[TRADING SYMBOL]]</f>
        <v>SENSEX2552082300PE</v>
      </c>
      <c r="AJ4031" t="str">
        <f>IF(RIGHT(MIS[[#This Row],[Main/Hedge]],4)="MAIN","MAIN","HEDGE")</f>
        <v>MAIN</v>
      </c>
      <c r="AK4031" t="str" cm="1">
        <f t="array" ref="AK4031">_xlfn._xlws.FILTER(Table4[Column1],ISNUMBER(SEARCH(Table4[Column1],MIS[[#This Row],[OrderUniqueIdentifier]])),"")</f>
        <v>MS</v>
      </c>
    </row>
    <row r="4032" spans="1:37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>
        <f>_xlfn.XLOOKUP(MIS[[#This Row],[TRADING SYMBOL]],[1]Sheet1!$D:$D,[1]Sheet1!$C:$C)</f>
        <v>343.15</v>
      </c>
      <c r="AE4032">
        <f>MIS[[#This Row],[OrderAverageTradedPrice]]*MIS[[#This Row],[OrderQuantity]]</f>
        <v>7774</v>
      </c>
      <c r="AF4032">
        <f>MIS[[#This Row],[LTP]]*MIS[[#This Row],[OrderQuantity]]</f>
        <v>6863</v>
      </c>
      <c r="AG4032">
        <f>IF(MIS[[#This Row],[OrderSide]]="SELL",MIS[[#This Row],[VALUE]]-MIS[[#This Row],[LIVE_VALUE]],MIS[[#This Row],[LIVE_VALUE]]-MIS[[#This Row],[VALUE]])</f>
        <v>911</v>
      </c>
      <c r="AH4032" t="str" cm="1">
        <f t="array" ref="AH4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2" t="str">
        <f>MIS[[#This Row],[TRADING SYMBOL]]</f>
        <v>SENSEX2552082600CE</v>
      </c>
      <c r="AJ4032" t="str">
        <f>IF(RIGHT(MIS[[#This Row],[Main/Hedge]],4)="MAIN","MAIN","HEDGE")</f>
        <v>MAIN</v>
      </c>
      <c r="AK4032" t="str" cm="1">
        <f t="array" ref="AK4032">_xlfn._xlws.FILTER(Table4[Column1],ISNUMBER(SEARCH(Table4[Column1],MIS[[#This Row],[OrderUniqueIdentifier]])),"")</f>
        <v>MS</v>
      </c>
    </row>
    <row r="4033" spans="1:37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>
        <f>_xlfn.XLOOKUP(MIS[[#This Row],[TRADING SYMBOL]],[1]Sheet1!$D:$D,[1]Sheet1!$C:$C)</f>
        <v>409.5</v>
      </c>
      <c r="AE4033">
        <f>MIS[[#This Row],[OrderAverageTradedPrice]]*MIS[[#This Row],[OrderQuantity]]</f>
        <v>9715</v>
      </c>
      <c r="AF4033">
        <f>MIS[[#This Row],[LTP]]*MIS[[#This Row],[OrderQuantity]]</f>
        <v>8190</v>
      </c>
      <c r="AG4033">
        <f>IF(MIS[[#This Row],[OrderSide]]="SELL",MIS[[#This Row],[VALUE]]-MIS[[#This Row],[LIVE_VALUE]],MIS[[#This Row],[LIVE_VALUE]]-MIS[[#This Row],[VALUE]])</f>
        <v>1525</v>
      </c>
      <c r="AH4033" t="str" cm="1">
        <f t="array" ref="AH4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3" t="str">
        <f>MIS[[#This Row],[TRADING SYMBOL]]</f>
        <v>SENSEX2552082300PE</v>
      </c>
      <c r="AJ4033" t="str">
        <f>IF(RIGHT(MIS[[#This Row],[Main/Hedge]],4)="MAIN","MAIN","HEDGE")</f>
        <v>MAIN</v>
      </c>
      <c r="AK4033" t="str" cm="1">
        <f t="array" ref="AK4033">_xlfn._xlws.FILTER(Table4[Column1],ISNUMBER(SEARCH(Table4[Column1],MIS[[#This Row],[OrderUniqueIdentifier]])),"")</f>
        <v>MS</v>
      </c>
    </row>
    <row r="4034" spans="1:37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>
        <f>_xlfn.XLOOKUP(MIS[[#This Row],[TRADING SYMBOL]],[1]Sheet1!$D:$D,[1]Sheet1!$C:$C)</f>
        <v>343.15</v>
      </c>
      <c r="AE4034">
        <f>MIS[[#This Row],[OrderAverageTradedPrice]]*MIS[[#This Row],[OrderQuantity]]</f>
        <v>7793</v>
      </c>
      <c r="AF4034">
        <f>MIS[[#This Row],[LTP]]*MIS[[#This Row],[OrderQuantity]]</f>
        <v>6863</v>
      </c>
      <c r="AG4034">
        <f>IF(MIS[[#This Row],[OrderSide]]="SELL",MIS[[#This Row],[VALUE]]-MIS[[#This Row],[LIVE_VALUE]],MIS[[#This Row],[LIVE_VALUE]]-MIS[[#This Row],[VALUE]])</f>
        <v>930</v>
      </c>
      <c r="AH4034" t="str" cm="1">
        <f t="array" ref="AH4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4" t="str">
        <f>MIS[[#This Row],[TRADING SYMBOL]]</f>
        <v>SENSEX2552082600CE</v>
      </c>
      <c r="AJ4034" t="str">
        <f>IF(RIGHT(MIS[[#This Row],[Main/Hedge]],4)="MAIN","MAIN","HEDGE")</f>
        <v>MAIN</v>
      </c>
      <c r="AK4034" t="str" cm="1">
        <f t="array" ref="AK4034">_xlfn._xlws.FILTER(Table4[Column1],ISNUMBER(SEARCH(Table4[Column1],MIS[[#This Row],[OrderUniqueIdentifier]])),"")</f>
        <v>MS</v>
      </c>
    </row>
    <row r="4035" spans="1:37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>
        <f>_xlfn.XLOOKUP(MIS[[#This Row],[TRADING SYMBOL]],[1]Sheet1!$D:$D,[1]Sheet1!$C:$C)</f>
        <v>409.5</v>
      </c>
      <c r="AE4035">
        <f>MIS[[#This Row],[OrderAverageTradedPrice]]*MIS[[#This Row],[OrderQuantity]]</f>
        <v>9634</v>
      </c>
      <c r="AF4035">
        <f>MIS[[#This Row],[LTP]]*MIS[[#This Row],[OrderQuantity]]</f>
        <v>8190</v>
      </c>
      <c r="AG4035">
        <f>IF(MIS[[#This Row],[OrderSide]]="SELL",MIS[[#This Row],[VALUE]]-MIS[[#This Row],[LIVE_VALUE]],MIS[[#This Row],[LIVE_VALUE]]-MIS[[#This Row],[VALUE]])</f>
        <v>1444</v>
      </c>
      <c r="AH4035" t="str" cm="1">
        <f t="array" ref="AH4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5" t="str">
        <f>MIS[[#This Row],[TRADING SYMBOL]]</f>
        <v>SENSEX2552082300PE</v>
      </c>
      <c r="AJ4035" t="str">
        <f>IF(RIGHT(MIS[[#This Row],[Main/Hedge]],4)="MAIN","MAIN","HEDGE")</f>
        <v>MAIN</v>
      </c>
      <c r="AK4035" t="str" cm="1">
        <f t="array" ref="AK4035">_xlfn._xlws.FILTER(Table4[Column1],ISNUMBER(SEARCH(Table4[Column1],MIS[[#This Row],[OrderUniqueIdentifier]])),"")</f>
        <v>MS</v>
      </c>
    </row>
    <row r="4036" spans="1:37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>
        <f>_xlfn.XLOOKUP(MIS[[#This Row],[TRADING SYMBOL]],[1]Sheet1!$D:$D,[1]Sheet1!$C:$C)</f>
        <v>386.75</v>
      </c>
      <c r="AE4036">
        <f>MIS[[#This Row],[OrderAverageTradedPrice]]*MIS[[#This Row],[OrderQuantity]]</f>
        <v>8648</v>
      </c>
      <c r="AF4036">
        <f>MIS[[#This Row],[LTP]]*MIS[[#This Row],[OrderQuantity]]</f>
        <v>7735</v>
      </c>
      <c r="AG4036">
        <f>IF(MIS[[#This Row],[OrderSide]]="SELL",MIS[[#This Row],[VALUE]]-MIS[[#This Row],[LIVE_VALUE]],MIS[[#This Row],[LIVE_VALUE]]-MIS[[#This Row],[VALUE]])</f>
        <v>913</v>
      </c>
      <c r="AH4036" t="str" cm="1">
        <f t="array" ref="AH4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6" t="str">
        <f>MIS[[#This Row],[TRADING SYMBOL]]</f>
        <v>SENSEX2552082500CE</v>
      </c>
      <c r="AJ4036" t="str">
        <f>IF(RIGHT(MIS[[#This Row],[Main/Hedge]],4)="MAIN","MAIN","HEDGE")</f>
        <v>MAIN</v>
      </c>
      <c r="AK4036" t="str" cm="1">
        <f t="array" ref="AK4036">_xlfn._xlws.FILTER(Table4[Column1],ISNUMBER(SEARCH(Table4[Column1],MIS[[#This Row],[OrderUniqueIdentifier]])),"")</f>
        <v>MS</v>
      </c>
    </row>
    <row r="4037" spans="1:37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>
        <f>_xlfn.XLOOKUP(MIS[[#This Row],[TRADING SYMBOL]],[1]Sheet1!$D:$D,[1]Sheet1!$C:$C)</f>
        <v>386.75</v>
      </c>
      <c r="AE4037">
        <f>MIS[[#This Row],[OrderAverageTradedPrice]]*MIS[[#This Row],[OrderQuantity]]</f>
        <v>8601</v>
      </c>
      <c r="AF4037">
        <f>MIS[[#This Row],[LTP]]*MIS[[#This Row],[OrderQuantity]]</f>
        <v>7735</v>
      </c>
      <c r="AG4037">
        <f>IF(MIS[[#This Row],[OrderSide]]="SELL",MIS[[#This Row],[VALUE]]-MIS[[#This Row],[LIVE_VALUE]],MIS[[#This Row],[LIVE_VALUE]]-MIS[[#This Row],[VALUE]])</f>
        <v>866</v>
      </c>
      <c r="AH4037" t="str" cm="1">
        <f t="array" ref="AH4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7" t="str">
        <f>MIS[[#This Row],[TRADING SYMBOL]]</f>
        <v>SENSEX2552082500CE</v>
      </c>
      <c r="AJ4037" t="str">
        <f>IF(RIGHT(MIS[[#This Row],[Main/Hedge]],4)="MAIN","MAIN","HEDGE")</f>
        <v>MAIN</v>
      </c>
      <c r="AK4037" t="str" cm="1">
        <f t="array" ref="AK4037">_xlfn._xlws.FILTER(Table4[Column1],ISNUMBER(SEARCH(Table4[Column1],MIS[[#This Row],[OrderUniqueIdentifier]])),"")</f>
        <v>MS</v>
      </c>
    </row>
    <row r="4038" spans="1:37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>
        <f>_xlfn.XLOOKUP(MIS[[#This Row],[TRADING SYMBOL]],[1]Sheet1!$D:$D,[1]Sheet1!$C:$C)</f>
        <v>409.5</v>
      </c>
      <c r="AE4038">
        <f>MIS[[#This Row],[OrderAverageTradedPrice]]*MIS[[#This Row],[OrderQuantity]]</f>
        <v>9635</v>
      </c>
      <c r="AF4038">
        <f>MIS[[#This Row],[LTP]]*MIS[[#This Row],[OrderQuantity]]</f>
        <v>8190</v>
      </c>
      <c r="AG4038">
        <f>IF(MIS[[#This Row],[OrderSide]]="SELL",MIS[[#This Row],[VALUE]]-MIS[[#This Row],[LIVE_VALUE]],MIS[[#This Row],[LIVE_VALUE]]-MIS[[#This Row],[VALUE]])</f>
        <v>1445</v>
      </c>
      <c r="AH4038" t="str" cm="1">
        <f t="array" ref="AH4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8" t="str">
        <f>MIS[[#This Row],[TRADING SYMBOL]]</f>
        <v>SENSEX2552082300PE</v>
      </c>
      <c r="AJ4038" t="str">
        <f>IF(RIGHT(MIS[[#This Row],[Main/Hedge]],4)="MAIN","MAIN","HEDGE")</f>
        <v>MAIN</v>
      </c>
      <c r="AK4038" t="str" cm="1">
        <f t="array" ref="AK4038">_xlfn._xlws.FILTER(Table4[Column1],ISNUMBER(SEARCH(Table4[Column1],MIS[[#This Row],[OrderUniqueIdentifier]])),"")</f>
        <v>MS</v>
      </c>
    </row>
    <row r="4039" spans="1:37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>
        <f>_xlfn.XLOOKUP(MIS[[#This Row],[TRADING SYMBOL]],[1]Sheet1!$D:$D,[1]Sheet1!$C:$C)</f>
        <v>409.5</v>
      </c>
      <c r="AE4039">
        <f>MIS[[#This Row],[OrderAverageTradedPrice]]*MIS[[#This Row],[OrderQuantity]]</f>
        <v>9600</v>
      </c>
      <c r="AF4039">
        <f>MIS[[#This Row],[LTP]]*MIS[[#This Row],[OrderQuantity]]</f>
        <v>8190</v>
      </c>
      <c r="AG4039">
        <f>IF(MIS[[#This Row],[OrderSide]]="SELL",MIS[[#This Row],[VALUE]]-MIS[[#This Row],[LIVE_VALUE]],MIS[[#This Row],[LIVE_VALUE]]-MIS[[#This Row],[VALUE]])</f>
        <v>1410</v>
      </c>
      <c r="AH4039" t="str" cm="1">
        <f t="array" ref="AH4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9" t="str">
        <f>MIS[[#This Row],[TRADING SYMBOL]]</f>
        <v>SENSEX2552082300PE</v>
      </c>
      <c r="AJ4039" t="str">
        <f>IF(RIGHT(MIS[[#This Row],[Main/Hedge]],4)="MAIN","MAIN","HEDGE")</f>
        <v>MAIN</v>
      </c>
      <c r="AK4039" t="str" cm="1">
        <f t="array" ref="AK4039">_xlfn._xlws.FILTER(Table4[Column1],ISNUMBER(SEARCH(Table4[Column1],MIS[[#This Row],[OrderUniqueIdentifier]])),"")</f>
        <v>MS</v>
      </c>
    </row>
    <row r="4040" spans="1:37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>
        <f>_xlfn.XLOOKUP(MIS[[#This Row],[TRADING SYMBOL]],[1]Sheet1!$D:$D,[1]Sheet1!$C:$C)</f>
        <v>386.75</v>
      </c>
      <c r="AE4040">
        <f>MIS[[#This Row],[OrderAverageTradedPrice]]*MIS[[#This Row],[OrderQuantity]]</f>
        <v>8677</v>
      </c>
      <c r="AF4040">
        <f>MIS[[#This Row],[LTP]]*MIS[[#This Row],[OrderQuantity]]</f>
        <v>7735</v>
      </c>
      <c r="AG4040">
        <f>IF(MIS[[#This Row],[OrderSide]]="SELL",MIS[[#This Row],[VALUE]]-MIS[[#This Row],[LIVE_VALUE]],MIS[[#This Row],[LIVE_VALUE]]-MIS[[#This Row],[VALUE]])</f>
        <v>942</v>
      </c>
      <c r="AH4040" t="str" cm="1">
        <f t="array" ref="AH4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0" t="str">
        <f>MIS[[#This Row],[TRADING SYMBOL]]</f>
        <v>SENSEX2552082500CE</v>
      </c>
      <c r="AJ4040" t="str">
        <f>IF(RIGHT(MIS[[#This Row],[Main/Hedge]],4)="MAIN","MAIN","HEDGE")</f>
        <v>MAIN</v>
      </c>
      <c r="AK4040" t="str" cm="1">
        <f t="array" ref="AK4040">_xlfn._xlws.FILTER(Table4[Column1],ISNUMBER(SEARCH(Table4[Column1],MIS[[#This Row],[OrderUniqueIdentifier]])),"")</f>
        <v>MS</v>
      </c>
    </row>
    <row r="4041" spans="1:37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>
        <f>_xlfn.XLOOKUP(MIS[[#This Row],[TRADING SYMBOL]],[1]Sheet1!$D:$D,[1]Sheet1!$C:$C)</f>
        <v>409.5</v>
      </c>
      <c r="AE4041">
        <f>MIS[[#This Row],[OrderAverageTradedPrice]]*MIS[[#This Row],[OrderQuantity]]</f>
        <v>9625</v>
      </c>
      <c r="AF4041">
        <f>MIS[[#This Row],[LTP]]*MIS[[#This Row],[OrderQuantity]]</f>
        <v>8190</v>
      </c>
      <c r="AG4041">
        <f>IF(MIS[[#This Row],[OrderSide]]="SELL",MIS[[#This Row],[VALUE]]-MIS[[#This Row],[LIVE_VALUE]],MIS[[#This Row],[LIVE_VALUE]]-MIS[[#This Row],[VALUE]])</f>
        <v>1435</v>
      </c>
      <c r="AH4041" t="str" cm="1">
        <f t="array" ref="AH4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1" t="str">
        <f>MIS[[#This Row],[TRADING SYMBOL]]</f>
        <v>SENSEX2552082300PE</v>
      </c>
      <c r="AJ4041" t="str">
        <f>IF(RIGHT(MIS[[#This Row],[Main/Hedge]],4)="MAIN","MAIN","HEDGE")</f>
        <v>MAIN</v>
      </c>
      <c r="AK4041" t="str" cm="1">
        <f t="array" ref="AK4041">_xlfn._xlws.FILTER(Table4[Column1],ISNUMBER(SEARCH(Table4[Column1],MIS[[#This Row],[OrderUniqueIdentifier]])),"")</f>
        <v>MS</v>
      </c>
    </row>
    <row r="4042" spans="1:37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>
        <f>_xlfn.XLOOKUP(MIS[[#This Row],[TRADING SYMBOL]],[1]Sheet1!$D:$D,[1]Sheet1!$C:$C)</f>
        <v>343.15</v>
      </c>
      <c r="AE4042">
        <f>MIS[[#This Row],[OrderAverageTradedPrice]]*MIS[[#This Row],[OrderQuantity]]</f>
        <v>7771</v>
      </c>
      <c r="AF4042">
        <f>MIS[[#This Row],[LTP]]*MIS[[#This Row],[OrderQuantity]]</f>
        <v>6863</v>
      </c>
      <c r="AG4042">
        <f>IF(MIS[[#This Row],[OrderSide]]="SELL",MIS[[#This Row],[VALUE]]-MIS[[#This Row],[LIVE_VALUE]],MIS[[#This Row],[LIVE_VALUE]]-MIS[[#This Row],[VALUE]])</f>
        <v>908</v>
      </c>
      <c r="AH4042" t="str" cm="1">
        <f t="array" ref="AH4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2" t="str">
        <f>MIS[[#This Row],[TRADING SYMBOL]]</f>
        <v>SENSEX2552082600CE</v>
      </c>
      <c r="AJ4042" t="str">
        <f>IF(RIGHT(MIS[[#This Row],[Main/Hedge]],4)="MAIN","MAIN","HEDGE")</f>
        <v>MAIN</v>
      </c>
      <c r="AK4042" t="str" cm="1">
        <f t="array" ref="AK4042">_xlfn._xlws.FILTER(Table4[Column1],ISNUMBER(SEARCH(Table4[Column1],MIS[[#This Row],[OrderUniqueIdentifier]])),"")</f>
        <v>MS</v>
      </c>
    </row>
    <row r="4043" spans="1:37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>
        <f>_xlfn.XLOOKUP(MIS[[#This Row],[TRADING SYMBOL]],[1]Sheet1!$D:$D,[1]Sheet1!$C:$C)</f>
        <v>367</v>
      </c>
      <c r="AE4043">
        <f>MIS[[#This Row],[OrderAverageTradedPrice]]*MIS[[#This Row],[OrderQuantity]]</f>
        <v>8749</v>
      </c>
      <c r="AF4043">
        <f>MIS[[#This Row],[LTP]]*MIS[[#This Row],[OrderQuantity]]</f>
        <v>7340</v>
      </c>
      <c r="AG4043">
        <f>IF(MIS[[#This Row],[OrderSide]]="SELL",MIS[[#This Row],[VALUE]]-MIS[[#This Row],[LIVE_VALUE]],MIS[[#This Row],[LIVE_VALUE]]-MIS[[#This Row],[VALUE]])</f>
        <v>1409</v>
      </c>
      <c r="AH4043" t="str" cm="1">
        <f t="array" ref="AH4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3" t="str">
        <f>MIS[[#This Row],[TRADING SYMBOL]]</f>
        <v>SENSEX2552082200PE</v>
      </c>
      <c r="AJ4043" t="str">
        <f>IF(RIGHT(MIS[[#This Row],[Main/Hedge]],4)="MAIN","MAIN","HEDGE")</f>
        <v>MAIN</v>
      </c>
      <c r="AK4043" t="str" cm="1">
        <f t="array" ref="AK4043">_xlfn._xlws.FILTER(Table4[Column1],ISNUMBER(SEARCH(Table4[Column1],MIS[[#This Row],[OrderUniqueIdentifier]])),"")</f>
        <v>MS</v>
      </c>
    </row>
    <row r="4044" spans="1:37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>
        <f>_xlfn.XLOOKUP(MIS[[#This Row],[TRADING SYMBOL]],[1]Sheet1!$D:$D,[1]Sheet1!$C:$C)</f>
        <v>367</v>
      </c>
      <c r="AE4044">
        <f>MIS[[#This Row],[OrderAverageTradedPrice]]*MIS[[#This Row],[OrderQuantity]]</f>
        <v>8779</v>
      </c>
      <c r="AF4044">
        <f>MIS[[#This Row],[LTP]]*MIS[[#This Row],[OrderQuantity]]</f>
        <v>7340</v>
      </c>
      <c r="AG4044">
        <f>IF(MIS[[#This Row],[OrderSide]]="SELL",MIS[[#This Row],[VALUE]]-MIS[[#This Row],[LIVE_VALUE]],MIS[[#This Row],[LIVE_VALUE]]-MIS[[#This Row],[VALUE]])</f>
        <v>1439</v>
      </c>
      <c r="AH4044" t="str" cm="1">
        <f t="array" ref="AH4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4" t="str">
        <f>MIS[[#This Row],[TRADING SYMBOL]]</f>
        <v>SENSEX2552082200PE</v>
      </c>
      <c r="AJ4044" t="str">
        <f>IF(RIGHT(MIS[[#This Row],[Main/Hedge]],4)="MAIN","MAIN","HEDGE")</f>
        <v>MAIN</v>
      </c>
      <c r="AK4044" t="str" cm="1">
        <f t="array" ref="AK4044">_xlfn._xlws.FILTER(Table4[Column1],ISNUMBER(SEARCH(Table4[Column1],MIS[[#This Row],[OrderUniqueIdentifier]])),"")</f>
        <v>MS</v>
      </c>
    </row>
    <row r="4045" spans="1:37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>
        <f>_xlfn.XLOOKUP(MIS[[#This Row],[TRADING SYMBOL]],[1]Sheet1!$D:$D,[1]Sheet1!$C:$C)</f>
        <v>343.15</v>
      </c>
      <c r="AE4045">
        <f>MIS[[#This Row],[OrderAverageTradedPrice]]*MIS[[#This Row],[OrderQuantity]]</f>
        <v>7795</v>
      </c>
      <c r="AF4045">
        <f>MIS[[#This Row],[LTP]]*MIS[[#This Row],[OrderQuantity]]</f>
        <v>6863</v>
      </c>
      <c r="AG4045">
        <f>IF(MIS[[#This Row],[OrderSide]]="SELL",MIS[[#This Row],[VALUE]]-MIS[[#This Row],[LIVE_VALUE]],MIS[[#This Row],[LIVE_VALUE]]-MIS[[#This Row],[VALUE]])</f>
        <v>932</v>
      </c>
      <c r="AH4045" t="str" cm="1">
        <f t="array" ref="AH4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5" t="str">
        <f>MIS[[#This Row],[TRADING SYMBOL]]</f>
        <v>SENSEX2552082600CE</v>
      </c>
      <c r="AJ4045" t="str">
        <f>IF(RIGHT(MIS[[#This Row],[Main/Hedge]],4)="MAIN","MAIN","HEDGE")</f>
        <v>MAIN</v>
      </c>
      <c r="AK4045" t="str" cm="1">
        <f t="array" ref="AK4045">_xlfn._xlws.FILTER(Table4[Column1],ISNUMBER(SEARCH(Table4[Column1],MIS[[#This Row],[OrderUniqueIdentifier]])),"")</f>
        <v>MS</v>
      </c>
    </row>
    <row r="4046" spans="1:37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>
        <f>_xlfn.XLOOKUP(MIS[[#This Row],[TRADING SYMBOL]],[1]Sheet1!$D:$D,[1]Sheet1!$C:$C)</f>
        <v>367</v>
      </c>
      <c r="AE4046">
        <f>MIS[[#This Row],[OrderAverageTradedPrice]]*MIS[[#This Row],[OrderQuantity]]</f>
        <v>8796</v>
      </c>
      <c r="AF4046">
        <f>MIS[[#This Row],[LTP]]*MIS[[#This Row],[OrderQuantity]]</f>
        <v>7340</v>
      </c>
      <c r="AG4046">
        <f>IF(MIS[[#This Row],[OrderSide]]="SELL",MIS[[#This Row],[VALUE]]-MIS[[#This Row],[LIVE_VALUE]],MIS[[#This Row],[LIVE_VALUE]]-MIS[[#This Row],[VALUE]])</f>
        <v>1456</v>
      </c>
      <c r="AH4046" t="str" cm="1">
        <f t="array" ref="AH4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6" t="str">
        <f>MIS[[#This Row],[TRADING SYMBOL]]</f>
        <v>SENSEX2552082200PE</v>
      </c>
      <c r="AJ4046" t="str">
        <f>IF(RIGHT(MIS[[#This Row],[Main/Hedge]],4)="MAIN","MAIN","HEDGE")</f>
        <v>MAIN</v>
      </c>
      <c r="AK4046" t="str" cm="1">
        <f t="array" ref="AK4046">_xlfn._xlws.FILTER(Table4[Column1],ISNUMBER(SEARCH(Table4[Column1],MIS[[#This Row],[OrderUniqueIdentifier]])),"")</f>
        <v>MS</v>
      </c>
    </row>
    <row r="4047" spans="1:37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>
        <f>_xlfn.XLOOKUP(MIS[[#This Row],[TRADING SYMBOL]],[1]Sheet1!$D:$D,[1]Sheet1!$C:$C)</f>
        <v>409.5</v>
      </c>
      <c r="AE4047">
        <f>MIS[[#This Row],[OrderAverageTradedPrice]]*MIS[[#This Row],[OrderQuantity]]</f>
        <v>9628</v>
      </c>
      <c r="AF4047">
        <f>MIS[[#This Row],[LTP]]*MIS[[#This Row],[OrderQuantity]]</f>
        <v>8190</v>
      </c>
      <c r="AG4047">
        <f>IF(MIS[[#This Row],[OrderSide]]="SELL",MIS[[#This Row],[VALUE]]-MIS[[#This Row],[LIVE_VALUE]],MIS[[#This Row],[LIVE_VALUE]]-MIS[[#This Row],[VALUE]])</f>
        <v>1438</v>
      </c>
      <c r="AH4047" t="str" cm="1">
        <f t="array" ref="AH4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7" t="str">
        <f>MIS[[#This Row],[TRADING SYMBOL]]</f>
        <v>SENSEX2552082300PE</v>
      </c>
      <c r="AJ4047" t="str">
        <f>IF(RIGHT(MIS[[#This Row],[Main/Hedge]],4)="MAIN","MAIN","HEDGE")</f>
        <v>MAIN</v>
      </c>
      <c r="AK4047" t="str" cm="1">
        <f t="array" ref="AK4047">_xlfn._xlws.FILTER(Table4[Column1],ISNUMBER(SEARCH(Table4[Column1],MIS[[#This Row],[OrderUniqueIdentifier]])),"")</f>
        <v>MS</v>
      </c>
    </row>
    <row r="4048" spans="1:37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>
        <f>_xlfn.XLOOKUP(MIS[[#This Row],[TRADING SYMBOL]],[1]Sheet1!$D:$D,[1]Sheet1!$C:$C)</f>
        <v>343.15</v>
      </c>
      <c r="AE4048">
        <f>MIS[[#This Row],[OrderAverageTradedPrice]]*MIS[[#This Row],[OrderQuantity]]</f>
        <v>7729</v>
      </c>
      <c r="AF4048">
        <f>MIS[[#This Row],[LTP]]*MIS[[#This Row],[OrderQuantity]]</f>
        <v>6863</v>
      </c>
      <c r="AG4048">
        <f>IF(MIS[[#This Row],[OrderSide]]="SELL",MIS[[#This Row],[VALUE]]-MIS[[#This Row],[LIVE_VALUE]],MIS[[#This Row],[LIVE_VALUE]]-MIS[[#This Row],[VALUE]])</f>
        <v>866</v>
      </c>
      <c r="AH4048" t="str" cm="1">
        <f t="array" ref="AH4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8" t="str">
        <f>MIS[[#This Row],[TRADING SYMBOL]]</f>
        <v>SENSEX2552082600CE</v>
      </c>
      <c r="AJ4048" t="str">
        <f>IF(RIGHT(MIS[[#This Row],[Main/Hedge]],4)="MAIN","MAIN","HEDGE")</f>
        <v>MAIN</v>
      </c>
      <c r="AK4048" t="str" cm="1">
        <f t="array" ref="AK4048">_xlfn._xlws.FILTER(Table4[Column1],ISNUMBER(SEARCH(Table4[Column1],MIS[[#This Row],[OrderUniqueIdentifier]])),"")</f>
        <v>MS</v>
      </c>
    </row>
    <row r="4049" spans="1:37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>
        <f>_xlfn.XLOOKUP(MIS[[#This Row],[TRADING SYMBOL]],[1]Sheet1!$D:$D,[1]Sheet1!$C:$C)</f>
        <v>343.15</v>
      </c>
      <c r="AE4049">
        <f>MIS[[#This Row],[OrderAverageTradedPrice]]*MIS[[#This Row],[OrderQuantity]]</f>
        <v>7771</v>
      </c>
      <c r="AF4049">
        <f>MIS[[#This Row],[LTP]]*MIS[[#This Row],[OrderQuantity]]</f>
        <v>6863</v>
      </c>
      <c r="AG4049">
        <f>IF(MIS[[#This Row],[OrderSide]]="SELL",MIS[[#This Row],[VALUE]]-MIS[[#This Row],[LIVE_VALUE]],MIS[[#This Row],[LIVE_VALUE]]-MIS[[#This Row],[VALUE]])</f>
        <v>908</v>
      </c>
      <c r="AH4049" t="str" cm="1">
        <f t="array" ref="AH4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9" t="str">
        <f>MIS[[#This Row],[TRADING SYMBOL]]</f>
        <v>SENSEX2552082600CE</v>
      </c>
      <c r="AJ4049" t="str">
        <f>IF(RIGHT(MIS[[#This Row],[Main/Hedge]],4)="MAIN","MAIN","HEDGE")</f>
        <v>MAIN</v>
      </c>
      <c r="AK4049" t="str" cm="1">
        <f t="array" ref="AK4049">_xlfn._xlws.FILTER(Table4[Column1],ISNUMBER(SEARCH(Table4[Column1],MIS[[#This Row],[OrderUniqueIdentifier]])),"")</f>
        <v>MS</v>
      </c>
    </row>
    <row r="4050" spans="1:37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>
        <f>_xlfn.XLOOKUP(MIS[[#This Row],[TRADING SYMBOL]],[1]Sheet1!$D:$D,[1]Sheet1!$C:$C)</f>
        <v>343.15</v>
      </c>
      <c r="AE4050">
        <f>MIS[[#This Row],[OrderAverageTradedPrice]]*MIS[[#This Row],[OrderQuantity]]</f>
        <v>7778</v>
      </c>
      <c r="AF4050">
        <f>MIS[[#This Row],[LTP]]*MIS[[#This Row],[OrderQuantity]]</f>
        <v>6863</v>
      </c>
      <c r="AG4050">
        <f>IF(MIS[[#This Row],[OrderSide]]="SELL",MIS[[#This Row],[VALUE]]-MIS[[#This Row],[LIVE_VALUE]],MIS[[#This Row],[LIVE_VALUE]]-MIS[[#This Row],[VALUE]])</f>
        <v>915</v>
      </c>
      <c r="AH4050" t="str" cm="1">
        <f t="array" ref="AH4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0" t="str">
        <f>MIS[[#This Row],[TRADING SYMBOL]]</f>
        <v>SENSEX2552082600CE</v>
      </c>
      <c r="AJ4050" t="str">
        <f>IF(RIGHT(MIS[[#This Row],[Main/Hedge]],4)="MAIN","MAIN","HEDGE")</f>
        <v>MAIN</v>
      </c>
      <c r="AK4050" t="str" cm="1">
        <f t="array" ref="AK4050">_xlfn._xlws.FILTER(Table4[Column1],ISNUMBER(SEARCH(Table4[Column1],MIS[[#This Row],[OrderUniqueIdentifier]])),"")</f>
        <v>MS</v>
      </c>
    </row>
    <row r="4051" spans="1:37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>
        <f>_xlfn.XLOOKUP(MIS[[#This Row],[TRADING SYMBOL]],[1]Sheet1!$D:$D,[1]Sheet1!$C:$C)</f>
        <v>367</v>
      </c>
      <c r="AE4051">
        <f>MIS[[#This Row],[OrderAverageTradedPrice]]*MIS[[#This Row],[OrderQuantity]]</f>
        <v>8779</v>
      </c>
      <c r="AF4051">
        <f>MIS[[#This Row],[LTP]]*MIS[[#This Row],[OrderQuantity]]</f>
        <v>7340</v>
      </c>
      <c r="AG4051">
        <f>IF(MIS[[#This Row],[OrderSide]]="SELL",MIS[[#This Row],[VALUE]]-MIS[[#This Row],[LIVE_VALUE]],MIS[[#This Row],[LIVE_VALUE]]-MIS[[#This Row],[VALUE]])</f>
        <v>1439</v>
      </c>
      <c r="AH4051" t="str" cm="1">
        <f t="array" ref="AH4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1" t="str">
        <f>MIS[[#This Row],[TRADING SYMBOL]]</f>
        <v>SENSEX2552082200PE</v>
      </c>
      <c r="AJ4051" t="str">
        <f>IF(RIGHT(MIS[[#This Row],[Main/Hedge]],4)="MAIN","MAIN","HEDGE")</f>
        <v>MAIN</v>
      </c>
      <c r="AK4051" t="str" cm="1">
        <f t="array" ref="AK4051">_xlfn._xlws.FILTER(Table4[Column1],ISNUMBER(SEARCH(Table4[Column1],MIS[[#This Row],[OrderUniqueIdentifier]])),"")</f>
        <v>MS</v>
      </c>
    </row>
    <row r="4052" spans="1:37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>
        <f>_xlfn.XLOOKUP(MIS[[#This Row],[TRADING SYMBOL]],[1]Sheet1!$D:$D,[1]Sheet1!$C:$C)</f>
        <v>343.15</v>
      </c>
      <c r="AE4052">
        <f>MIS[[#This Row],[OrderAverageTradedPrice]]*MIS[[#This Row],[OrderQuantity]]</f>
        <v>7783</v>
      </c>
      <c r="AF4052">
        <f>MIS[[#This Row],[LTP]]*MIS[[#This Row],[OrderQuantity]]</f>
        <v>6863</v>
      </c>
      <c r="AG4052">
        <f>IF(MIS[[#This Row],[OrderSide]]="SELL",MIS[[#This Row],[VALUE]]-MIS[[#This Row],[LIVE_VALUE]],MIS[[#This Row],[LIVE_VALUE]]-MIS[[#This Row],[VALUE]])</f>
        <v>920</v>
      </c>
      <c r="AH4052" t="str" cm="1">
        <f t="array" ref="AH4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2" t="str">
        <f>MIS[[#This Row],[TRADING SYMBOL]]</f>
        <v>SENSEX2552082600CE</v>
      </c>
      <c r="AJ4052" t="str">
        <f>IF(RIGHT(MIS[[#This Row],[Main/Hedge]],4)="MAIN","MAIN","HEDGE")</f>
        <v>MAIN</v>
      </c>
      <c r="AK4052" t="str" cm="1">
        <f t="array" ref="AK4052">_xlfn._xlws.FILTER(Table4[Column1],ISNUMBER(SEARCH(Table4[Column1],MIS[[#This Row],[OrderUniqueIdentifier]])),"")</f>
        <v>MS</v>
      </c>
    </row>
    <row r="4053" spans="1:37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>
        <f>_xlfn.XLOOKUP(MIS[[#This Row],[TRADING SYMBOL]],[1]Sheet1!$D:$D,[1]Sheet1!$C:$C)</f>
        <v>367</v>
      </c>
      <c r="AE4053">
        <f>MIS[[#This Row],[OrderAverageTradedPrice]]*MIS[[#This Row],[OrderQuantity]]</f>
        <v>8740</v>
      </c>
      <c r="AF4053">
        <f>MIS[[#This Row],[LTP]]*MIS[[#This Row],[OrderQuantity]]</f>
        <v>7340</v>
      </c>
      <c r="AG4053">
        <f>IF(MIS[[#This Row],[OrderSide]]="SELL",MIS[[#This Row],[VALUE]]-MIS[[#This Row],[LIVE_VALUE]],MIS[[#This Row],[LIVE_VALUE]]-MIS[[#This Row],[VALUE]])</f>
        <v>1400</v>
      </c>
      <c r="AH4053" t="str" cm="1">
        <f t="array" ref="AH4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3" t="str">
        <f>MIS[[#This Row],[TRADING SYMBOL]]</f>
        <v>SENSEX2552082200PE</v>
      </c>
      <c r="AJ4053" t="str">
        <f>IF(RIGHT(MIS[[#This Row],[Main/Hedge]],4)="MAIN","MAIN","HEDGE")</f>
        <v>MAIN</v>
      </c>
      <c r="AK4053" t="str" cm="1">
        <f t="array" ref="AK4053">_xlfn._xlws.FILTER(Table4[Column1],ISNUMBER(SEARCH(Table4[Column1],MIS[[#This Row],[OrderUniqueIdentifier]])),"")</f>
        <v>MS</v>
      </c>
    </row>
    <row r="4054" spans="1:37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>
        <f>_xlfn.XLOOKUP(MIS[[#This Row],[TRADING SYMBOL]],[1]Sheet1!$D:$D,[1]Sheet1!$C:$C)</f>
        <v>367</v>
      </c>
      <c r="AE4054">
        <f>MIS[[#This Row],[OrderAverageTradedPrice]]*MIS[[#This Row],[OrderQuantity]]</f>
        <v>8756</v>
      </c>
      <c r="AF4054">
        <f>MIS[[#This Row],[LTP]]*MIS[[#This Row],[OrderQuantity]]</f>
        <v>7340</v>
      </c>
      <c r="AG4054">
        <f>IF(MIS[[#This Row],[OrderSide]]="SELL",MIS[[#This Row],[VALUE]]-MIS[[#This Row],[LIVE_VALUE]],MIS[[#This Row],[LIVE_VALUE]]-MIS[[#This Row],[VALUE]])</f>
        <v>1416</v>
      </c>
      <c r="AH4054" t="str" cm="1">
        <f t="array" ref="AH4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4" t="str">
        <f>MIS[[#This Row],[TRADING SYMBOL]]</f>
        <v>SENSEX2552082200PE</v>
      </c>
      <c r="AJ4054" t="str">
        <f>IF(RIGHT(MIS[[#This Row],[Main/Hedge]],4)="MAIN","MAIN","HEDGE")</f>
        <v>MAIN</v>
      </c>
      <c r="AK4054" t="str" cm="1">
        <f t="array" ref="AK4054">_xlfn._xlws.FILTER(Table4[Column1],ISNUMBER(SEARCH(Table4[Column1],MIS[[#This Row],[OrderUniqueIdentifier]])),"")</f>
        <v>MS</v>
      </c>
    </row>
    <row r="4055" spans="1:37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>
        <f>_xlfn.XLOOKUP(MIS[[#This Row],[TRADING SYMBOL]],[1]Sheet1!$D:$D,[1]Sheet1!$C:$C)</f>
        <v>367</v>
      </c>
      <c r="AE4055">
        <f>MIS[[#This Row],[OrderAverageTradedPrice]]*MIS[[#This Row],[OrderQuantity]]</f>
        <v>8753</v>
      </c>
      <c r="AF4055">
        <f>MIS[[#This Row],[LTP]]*MIS[[#This Row],[OrderQuantity]]</f>
        <v>7340</v>
      </c>
      <c r="AG4055">
        <f>IF(MIS[[#This Row],[OrderSide]]="SELL",MIS[[#This Row],[VALUE]]-MIS[[#This Row],[LIVE_VALUE]],MIS[[#This Row],[LIVE_VALUE]]-MIS[[#This Row],[VALUE]])</f>
        <v>1413</v>
      </c>
      <c r="AH4055" t="str" cm="1">
        <f t="array" ref="AH4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5" t="str">
        <f>MIS[[#This Row],[TRADING SYMBOL]]</f>
        <v>SENSEX2552082200PE</v>
      </c>
      <c r="AJ4055" t="str">
        <f>IF(RIGHT(MIS[[#This Row],[Main/Hedge]],4)="MAIN","MAIN","HEDGE")</f>
        <v>MAIN</v>
      </c>
      <c r="AK4055" t="str" cm="1">
        <f t="array" ref="AK4055">_xlfn._xlws.FILTER(Table4[Column1],ISNUMBER(SEARCH(Table4[Column1],MIS[[#This Row],[OrderUniqueIdentifier]])),"")</f>
        <v>MS</v>
      </c>
    </row>
    <row r="4056" spans="1:37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>
        <f>_xlfn.XLOOKUP(MIS[[#This Row],[TRADING SYMBOL]],[1]Sheet1!$D:$D,[1]Sheet1!$C:$C)</f>
        <v>367</v>
      </c>
      <c r="AE4056">
        <f>MIS[[#This Row],[OrderAverageTradedPrice]]*MIS[[#This Row],[OrderQuantity]]</f>
        <v>8748</v>
      </c>
      <c r="AF4056">
        <f>MIS[[#This Row],[LTP]]*MIS[[#This Row],[OrderQuantity]]</f>
        <v>7340</v>
      </c>
      <c r="AG4056">
        <f>IF(MIS[[#This Row],[OrderSide]]="SELL",MIS[[#This Row],[VALUE]]-MIS[[#This Row],[LIVE_VALUE]],MIS[[#This Row],[LIVE_VALUE]]-MIS[[#This Row],[VALUE]])</f>
        <v>1408</v>
      </c>
      <c r="AH4056" t="str" cm="1">
        <f t="array" ref="AH4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6" t="str">
        <f>MIS[[#This Row],[TRADING SYMBOL]]</f>
        <v>SENSEX2552082200PE</v>
      </c>
      <c r="AJ4056" t="str">
        <f>IF(RIGHT(MIS[[#This Row],[Main/Hedge]],4)="MAIN","MAIN","HEDGE")</f>
        <v>MAIN</v>
      </c>
      <c r="AK4056" t="str" cm="1">
        <f t="array" ref="AK4056">_xlfn._xlws.FILTER(Table4[Column1],ISNUMBER(SEARCH(Table4[Column1],MIS[[#This Row],[OrderUniqueIdentifier]])),"")</f>
        <v>MS</v>
      </c>
    </row>
    <row r="4057" spans="1:37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>
        <f>_xlfn.XLOOKUP(MIS[[#This Row],[TRADING SYMBOL]],[1]Sheet1!$D:$D,[1]Sheet1!$C:$C)</f>
        <v>441.2</v>
      </c>
      <c r="AE4057">
        <f>MIS[[#This Row],[OrderAverageTradedPrice]]*MIS[[#This Row],[OrderQuantity]]</f>
        <v>9630</v>
      </c>
      <c r="AF4057">
        <f>MIS[[#This Row],[LTP]]*MIS[[#This Row],[OrderQuantity]]</f>
        <v>8824</v>
      </c>
      <c r="AG4057">
        <f>IF(MIS[[#This Row],[OrderSide]]="SELL",MIS[[#This Row],[VALUE]]-MIS[[#This Row],[LIVE_VALUE]],MIS[[#This Row],[LIVE_VALUE]]-MIS[[#This Row],[VALUE]])</f>
        <v>806</v>
      </c>
      <c r="AH4057" t="str" cm="1">
        <f t="array" ref="AH4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7" t="str">
        <f>MIS[[#This Row],[TRADING SYMBOL]]</f>
        <v>SENSEX2552082400CE</v>
      </c>
      <c r="AJ4057" t="str">
        <f>IF(RIGHT(MIS[[#This Row],[Main/Hedge]],4)="MAIN","MAIN","HEDGE")</f>
        <v>MAIN</v>
      </c>
      <c r="AK4057" t="str" cm="1">
        <f t="array" ref="AK4057">_xlfn._xlws.FILTER(Table4[Column1],ISNUMBER(SEARCH(Table4[Column1],MIS[[#This Row],[OrderUniqueIdentifier]])),"")</f>
        <v>MS</v>
      </c>
    </row>
    <row r="4058" spans="1:37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>
        <f>_xlfn.XLOOKUP(MIS[[#This Row],[TRADING SYMBOL]],[1]Sheet1!$D:$D,[1]Sheet1!$C:$C)</f>
        <v>457.35</v>
      </c>
      <c r="AE4058">
        <f>MIS[[#This Row],[OrderAverageTradedPrice]]*MIS[[#This Row],[OrderQuantity]]</f>
        <v>10548</v>
      </c>
      <c r="AF4058">
        <f>MIS[[#This Row],[LTP]]*MIS[[#This Row],[OrderQuantity]]</f>
        <v>9147</v>
      </c>
      <c r="AG4058">
        <f>IF(MIS[[#This Row],[OrderSide]]="SELL",MIS[[#This Row],[VALUE]]-MIS[[#This Row],[LIVE_VALUE]],MIS[[#This Row],[LIVE_VALUE]]-MIS[[#This Row],[VALUE]])</f>
        <v>1401</v>
      </c>
      <c r="AH4058" t="str" cm="1">
        <f t="array" ref="AH4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8" t="str">
        <f>MIS[[#This Row],[TRADING SYMBOL]]</f>
        <v>SENSEX2552082400PE</v>
      </c>
      <c r="AJ4058" t="str">
        <f>IF(RIGHT(MIS[[#This Row],[Main/Hedge]],4)="MAIN","MAIN","HEDGE")</f>
        <v>MAIN</v>
      </c>
      <c r="AK4058" t="str" cm="1">
        <f t="array" ref="AK4058">_xlfn._xlws.FILTER(Table4[Column1],ISNUMBER(SEARCH(Table4[Column1],MIS[[#This Row],[OrderUniqueIdentifier]])),"")</f>
        <v>MS</v>
      </c>
    </row>
    <row r="4059" spans="1:37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>
        <f>_xlfn.XLOOKUP(MIS[[#This Row],[TRADING SYMBOL]],[1]Sheet1!$D:$D,[1]Sheet1!$C:$C)</f>
        <v>386.75</v>
      </c>
      <c r="AE4059">
        <f>MIS[[#This Row],[OrderAverageTradedPrice]]*MIS[[#This Row],[OrderQuantity]]</f>
        <v>8686</v>
      </c>
      <c r="AF4059">
        <f>MIS[[#This Row],[LTP]]*MIS[[#This Row],[OrderQuantity]]</f>
        <v>7735</v>
      </c>
      <c r="AG4059">
        <f>IF(MIS[[#This Row],[OrderSide]]="SELL",MIS[[#This Row],[VALUE]]-MIS[[#This Row],[LIVE_VALUE]],MIS[[#This Row],[LIVE_VALUE]]-MIS[[#This Row],[VALUE]])</f>
        <v>951</v>
      </c>
      <c r="AH4059" t="str" cm="1">
        <f t="array" ref="AH4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9" t="str">
        <f>MIS[[#This Row],[TRADING SYMBOL]]</f>
        <v>SENSEX2552082500CE</v>
      </c>
      <c r="AJ4059" t="str">
        <f>IF(RIGHT(MIS[[#This Row],[Main/Hedge]],4)="MAIN","MAIN","HEDGE")</f>
        <v>MAIN</v>
      </c>
      <c r="AK4059" t="str" cm="1">
        <f t="array" ref="AK4059">_xlfn._xlws.FILTER(Table4[Column1],ISNUMBER(SEARCH(Table4[Column1],MIS[[#This Row],[OrderUniqueIdentifier]])),"")</f>
        <v>MS</v>
      </c>
    </row>
    <row r="4060" spans="1:37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>
        <f>_xlfn.XLOOKUP(MIS[[#This Row],[TRADING SYMBOL]],[1]Sheet1!$D:$D,[1]Sheet1!$C:$C)</f>
        <v>441.2</v>
      </c>
      <c r="AE4060">
        <f>MIS[[#This Row],[OrderAverageTradedPrice]]*MIS[[#This Row],[OrderQuantity]]</f>
        <v>9631</v>
      </c>
      <c r="AF4060">
        <f>MIS[[#This Row],[LTP]]*MIS[[#This Row],[OrderQuantity]]</f>
        <v>8824</v>
      </c>
      <c r="AG4060">
        <f>IF(MIS[[#This Row],[OrderSide]]="SELL",MIS[[#This Row],[VALUE]]-MIS[[#This Row],[LIVE_VALUE]],MIS[[#This Row],[LIVE_VALUE]]-MIS[[#This Row],[VALUE]])</f>
        <v>807</v>
      </c>
      <c r="AH4060" t="str" cm="1">
        <f t="array" ref="AH4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0" t="str">
        <f>MIS[[#This Row],[TRADING SYMBOL]]</f>
        <v>SENSEX2552082400CE</v>
      </c>
      <c r="AJ4060" t="str">
        <f>IF(RIGHT(MIS[[#This Row],[Main/Hedge]],4)="MAIN","MAIN","HEDGE")</f>
        <v>MAIN</v>
      </c>
      <c r="AK4060" t="str" cm="1">
        <f t="array" ref="AK4060">_xlfn._xlws.FILTER(Table4[Column1],ISNUMBER(SEARCH(Table4[Column1],MIS[[#This Row],[OrderUniqueIdentifier]])),"")</f>
        <v>MS</v>
      </c>
    </row>
    <row r="4061" spans="1:37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>
        <f>_xlfn.XLOOKUP(MIS[[#This Row],[TRADING SYMBOL]],[1]Sheet1!$D:$D,[1]Sheet1!$C:$C)</f>
        <v>457.35</v>
      </c>
      <c r="AE4061">
        <f>MIS[[#This Row],[OrderAverageTradedPrice]]*MIS[[#This Row],[OrderQuantity]]</f>
        <v>10554</v>
      </c>
      <c r="AF4061">
        <f>MIS[[#This Row],[LTP]]*MIS[[#This Row],[OrderQuantity]]</f>
        <v>9147</v>
      </c>
      <c r="AG4061">
        <f>IF(MIS[[#This Row],[OrderSide]]="SELL",MIS[[#This Row],[VALUE]]-MIS[[#This Row],[LIVE_VALUE]],MIS[[#This Row],[LIVE_VALUE]]-MIS[[#This Row],[VALUE]])</f>
        <v>1407</v>
      </c>
      <c r="AH4061" t="str" cm="1">
        <f t="array" ref="AH4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1" t="str">
        <f>MIS[[#This Row],[TRADING SYMBOL]]</f>
        <v>SENSEX2552082400PE</v>
      </c>
      <c r="AJ4061" t="str">
        <f>IF(RIGHT(MIS[[#This Row],[Main/Hedge]],4)="MAIN","MAIN","HEDGE")</f>
        <v>MAIN</v>
      </c>
      <c r="AK4061" t="str" cm="1">
        <f t="array" ref="AK4061">_xlfn._xlws.FILTER(Table4[Column1],ISNUMBER(SEARCH(Table4[Column1],MIS[[#This Row],[OrderUniqueIdentifier]])),"")</f>
        <v>MS</v>
      </c>
    </row>
    <row r="4062" spans="1:37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>
        <f>_xlfn.XLOOKUP(MIS[[#This Row],[TRADING SYMBOL]],[1]Sheet1!$D:$D,[1]Sheet1!$C:$C)</f>
        <v>386.75</v>
      </c>
      <c r="AE4062">
        <f>MIS[[#This Row],[OrderAverageTradedPrice]]*MIS[[#This Row],[OrderQuantity]]</f>
        <v>8678</v>
      </c>
      <c r="AF4062">
        <f>MIS[[#This Row],[LTP]]*MIS[[#This Row],[OrderQuantity]]</f>
        <v>7735</v>
      </c>
      <c r="AG4062">
        <f>IF(MIS[[#This Row],[OrderSide]]="SELL",MIS[[#This Row],[VALUE]]-MIS[[#This Row],[LIVE_VALUE]],MIS[[#This Row],[LIVE_VALUE]]-MIS[[#This Row],[VALUE]])</f>
        <v>943</v>
      </c>
      <c r="AH4062" t="str" cm="1">
        <f t="array" ref="AH4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2" t="str">
        <f>MIS[[#This Row],[TRADING SYMBOL]]</f>
        <v>SENSEX2552082500CE</v>
      </c>
      <c r="AJ4062" t="str">
        <f>IF(RIGHT(MIS[[#This Row],[Main/Hedge]],4)="MAIN","MAIN","HEDGE")</f>
        <v>MAIN</v>
      </c>
      <c r="AK4062" t="str" cm="1">
        <f t="array" ref="AK4062">_xlfn._xlws.FILTER(Table4[Column1],ISNUMBER(SEARCH(Table4[Column1],MIS[[#This Row],[OrderUniqueIdentifier]])),"")</f>
        <v>MS</v>
      </c>
    </row>
    <row r="4063" spans="1:37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>
        <f>_xlfn.XLOOKUP(MIS[[#This Row],[TRADING SYMBOL]],[1]Sheet1!$D:$D,[1]Sheet1!$C:$C)</f>
        <v>409.5</v>
      </c>
      <c r="AE4063">
        <f>MIS[[#This Row],[OrderAverageTradedPrice]]*MIS[[#This Row],[OrderQuantity]]</f>
        <v>9613</v>
      </c>
      <c r="AF4063">
        <f>MIS[[#This Row],[LTP]]*MIS[[#This Row],[OrderQuantity]]</f>
        <v>8190</v>
      </c>
      <c r="AG4063">
        <f>IF(MIS[[#This Row],[OrderSide]]="SELL",MIS[[#This Row],[VALUE]]-MIS[[#This Row],[LIVE_VALUE]],MIS[[#This Row],[LIVE_VALUE]]-MIS[[#This Row],[VALUE]])</f>
        <v>1423</v>
      </c>
      <c r="AH4063" t="str" cm="1">
        <f t="array" ref="AH4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3" t="str">
        <f>MIS[[#This Row],[TRADING SYMBOL]]</f>
        <v>SENSEX2552082300PE</v>
      </c>
      <c r="AJ4063" t="str">
        <f>IF(RIGHT(MIS[[#This Row],[Main/Hedge]],4)="MAIN","MAIN","HEDGE")</f>
        <v>MAIN</v>
      </c>
      <c r="AK4063" t="str" cm="1">
        <f t="array" ref="AK4063">_xlfn._xlws.FILTER(Table4[Column1],ISNUMBER(SEARCH(Table4[Column1],MIS[[#This Row],[OrderUniqueIdentifier]])),"")</f>
        <v>MS</v>
      </c>
    </row>
    <row r="4064" spans="1:37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>
        <f>_xlfn.XLOOKUP(MIS[[#This Row],[TRADING SYMBOL]],[1]Sheet1!$D:$D,[1]Sheet1!$C:$C)</f>
        <v>343.15</v>
      </c>
      <c r="AE4064">
        <f>MIS[[#This Row],[OrderAverageTradedPrice]]*MIS[[#This Row],[OrderQuantity]]</f>
        <v>7793</v>
      </c>
      <c r="AF4064">
        <f>MIS[[#This Row],[LTP]]*MIS[[#This Row],[OrderQuantity]]</f>
        <v>6863</v>
      </c>
      <c r="AG4064">
        <f>IF(MIS[[#This Row],[OrderSide]]="SELL",MIS[[#This Row],[VALUE]]-MIS[[#This Row],[LIVE_VALUE]],MIS[[#This Row],[LIVE_VALUE]]-MIS[[#This Row],[VALUE]])</f>
        <v>930</v>
      </c>
      <c r="AH4064" t="str" cm="1">
        <f t="array" ref="AH4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4" t="str">
        <f>MIS[[#This Row],[TRADING SYMBOL]]</f>
        <v>SENSEX2552082600CE</v>
      </c>
      <c r="AJ4064" t="str">
        <f>IF(RIGHT(MIS[[#This Row],[Main/Hedge]],4)="MAIN","MAIN","HEDGE")</f>
        <v>MAIN</v>
      </c>
      <c r="AK4064" t="str" cm="1">
        <f t="array" ref="AK4064">_xlfn._xlws.FILTER(Table4[Column1],ISNUMBER(SEARCH(Table4[Column1],MIS[[#This Row],[OrderUniqueIdentifier]])),"")</f>
        <v>MS</v>
      </c>
    </row>
    <row r="4065" spans="1:37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>
        <f>_xlfn.XLOOKUP(MIS[[#This Row],[TRADING SYMBOL]],[1]Sheet1!$D:$D,[1]Sheet1!$C:$C)</f>
        <v>367</v>
      </c>
      <c r="AE4065">
        <f>MIS[[#This Row],[OrderAverageTradedPrice]]*MIS[[#This Row],[OrderQuantity]]</f>
        <v>8737</v>
      </c>
      <c r="AF4065">
        <f>MIS[[#This Row],[LTP]]*MIS[[#This Row],[OrderQuantity]]</f>
        <v>7340</v>
      </c>
      <c r="AG4065">
        <f>IF(MIS[[#This Row],[OrderSide]]="SELL",MIS[[#This Row],[VALUE]]-MIS[[#This Row],[LIVE_VALUE]],MIS[[#This Row],[LIVE_VALUE]]-MIS[[#This Row],[VALUE]])</f>
        <v>1397</v>
      </c>
      <c r="AH4065" t="str" cm="1">
        <f t="array" ref="AH4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5" t="str">
        <f>MIS[[#This Row],[TRADING SYMBOL]]</f>
        <v>SENSEX2552082200PE</v>
      </c>
      <c r="AJ4065" t="str">
        <f>IF(RIGHT(MIS[[#This Row],[Main/Hedge]],4)="MAIN","MAIN","HEDGE")</f>
        <v>MAIN</v>
      </c>
      <c r="AK4065" t="str" cm="1">
        <f t="array" ref="AK4065">_xlfn._xlws.FILTER(Table4[Column1],ISNUMBER(SEARCH(Table4[Column1],MIS[[#This Row],[OrderUniqueIdentifier]])),"")</f>
        <v>MS</v>
      </c>
    </row>
    <row r="4066" spans="1:37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>
        <f>_xlfn.XLOOKUP(MIS[[#This Row],[TRADING SYMBOL]],[1]Sheet1!$D:$D,[1]Sheet1!$C:$C)</f>
        <v>409.5</v>
      </c>
      <c r="AE4066">
        <f>MIS[[#This Row],[OrderAverageTradedPrice]]*MIS[[#This Row],[OrderQuantity]]</f>
        <v>9601</v>
      </c>
      <c r="AF4066">
        <f>MIS[[#This Row],[LTP]]*MIS[[#This Row],[OrderQuantity]]</f>
        <v>8190</v>
      </c>
      <c r="AG4066">
        <f>IF(MIS[[#This Row],[OrderSide]]="SELL",MIS[[#This Row],[VALUE]]-MIS[[#This Row],[LIVE_VALUE]],MIS[[#This Row],[LIVE_VALUE]]-MIS[[#This Row],[VALUE]])</f>
        <v>1411</v>
      </c>
      <c r="AH4066" t="str" cm="1">
        <f t="array" ref="AH4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6" t="str">
        <f>MIS[[#This Row],[TRADING SYMBOL]]</f>
        <v>SENSEX2552082300PE</v>
      </c>
      <c r="AJ4066" t="str">
        <f>IF(RIGHT(MIS[[#This Row],[Main/Hedge]],4)="MAIN","MAIN","HEDGE")</f>
        <v>MAIN</v>
      </c>
      <c r="AK4066" t="str" cm="1">
        <f t="array" ref="AK4066">_xlfn._xlws.FILTER(Table4[Column1],ISNUMBER(SEARCH(Table4[Column1],MIS[[#This Row],[OrderUniqueIdentifier]])),"")</f>
        <v>MS</v>
      </c>
    </row>
    <row r="4067" spans="1:37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>
        <f>_xlfn.XLOOKUP(MIS[[#This Row],[TRADING SYMBOL]],[1]Sheet1!$D:$D,[1]Sheet1!$C:$C)</f>
        <v>343.15</v>
      </c>
      <c r="AE4067">
        <f>MIS[[#This Row],[OrderAverageTradedPrice]]*MIS[[#This Row],[OrderQuantity]]</f>
        <v>7785</v>
      </c>
      <c r="AF4067">
        <f>MIS[[#This Row],[LTP]]*MIS[[#This Row],[OrderQuantity]]</f>
        <v>6863</v>
      </c>
      <c r="AG4067">
        <f>IF(MIS[[#This Row],[OrderSide]]="SELL",MIS[[#This Row],[VALUE]]-MIS[[#This Row],[LIVE_VALUE]],MIS[[#This Row],[LIVE_VALUE]]-MIS[[#This Row],[VALUE]])</f>
        <v>922</v>
      </c>
      <c r="AH4067" t="str" cm="1">
        <f t="array" ref="AH4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7" t="str">
        <f>MIS[[#This Row],[TRADING SYMBOL]]</f>
        <v>SENSEX2552082600CE</v>
      </c>
      <c r="AJ4067" t="str">
        <f>IF(RIGHT(MIS[[#This Row],[Main/Hedge]],4)="MAIN","MAIN","HEDGE")</f>
        <v>MAIN</v>
      </c>
      <c r="AK4067" t="str" cm="1">
        <f t="array" ref="AK4067">_xlfn._xlws.FILTER(Table4[Column1],ISNUMBER(SEARCH(Table4[Column1],MIS[[#This Row],[OrderUniqueIdentifier]])),"")</f>
        <v>MS</v>
      </c>
    </row>
    <row r="4068" spans="1:37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>
        <f>_xlfn.XLOOKUP(MIS[[#This Row],[TRADING SYMBOL]],[1]Sheet1!$D:$D,[1]Sheet1!$C:$C)</f>
        <v>367</v>
      </c>
      <c r="AE4068">
        <f>MIS[[#This Row],[OrderAverageTradedPrice]]*MIS[[#This Row],[OrderQuantity]]</f>
        <v>8738</v>
      </c>
      <c r="AF4068">
        <f>MIS[[#This Row],[LTP]]*MIS[[#This Row],[OrderQuantity]]</f>
        <v>7340</v>
      </c>
      <c r="AG4068">
        <f>IF(MIS[[#This Row],[OrderSide]]="SELL",MIS[[#This Row],[VALUE]]-MIS[[#This Row],[LIVE_VALUE]],MIS[[#This Row],[LIVE_VALUE]]-MIS[[#This Row],[VALUE]])</f>
        <v>1398</v>
      </c>
      <c r="AH4068" t="str" cm="1">
        <f t="array" ref="AH4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8" t="str">
        <f>MIS[[#This Row],[TRADING SYMBOL]]</f>
        <v>SENSEX2552082200PE</v>
      </c>
      <c r="AJ4068" t="str">
        <f>IF(RIGHT(MIS[[#This Row],[Main/Hedge]],4)="MAIN","MAIN","HEDGE")</f>
        <v>MAIN</v>
      </c>
      <c r="AK4068" t="str" cm="1">
        <f t="array" ref="AK4068">_xlfn._xlws.FILTER(Table4[Column1],ISNUMBER(SEARCH(Table4[Column1],MIS[[#This Row],[OrderUniqueIdentifier]])),"")</f>
        <v>MS</v>
      </c>
    </row>
    <row r="4069" spans="1:37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>
        <f>_xlfn.XLOOKUP(MIS[[#This Row],[TRADING SYMBOL]],[1]Sheet1!$D:$D,[1]Sheet1!$C:$C)</f>
        <v>441.2</v>
      </c>
      <c r="AE4069">
        <f>MIS[[#This Row],[OrderAverageTradedPrice]]*MIS[[#This Row],[OrderQuantity]]</f>
        <v>9709</v>
      </c>
      <c r="AF4069">
        <f>MIS[[#This Row],[LTP]]*MIS[[#This Row],[OrderQuantity]]</f>
        <v>8824</v>
      </c>
      <c r="AG4069">
        <f>IF(MIS[[#This Row],[OrderSide]]="SELL",MIS[[#This Row],[VALUE]]-MIS[[#This Row],[LIVE_VALUE]],MIS[[#This Row],[LIVE_VALUE]]-MIS[[#This Row],[VALUE]])</f>
        <v>885</v>
      </c>
      <c r="AH4069" t="str" cm="1">
        <f t="array" ref="AH4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9" t="str">
        <f>MIS[[#This Row],[TRADING SYMBOL]]</f>
        <v>SENSEX2552082400CE</v>
      </c>
      <c r="AJ4069" t="str">
        <f>IF(RIGHT(MIS[[#This Row],[Main/Hedge]],4)="MAIN","MAIN","HEDGE")</f>
        <v>MAIN</v>
      </c>
      <c r="AK4069" t="str" cm="1">
        <f t="array" ref="AK4069">_xlfn._xlws.FILTER(Table4[Column1],ISNUMBER(SEARCH(Table4[Column1],MIS[[#This Row],[OrderUniqueIdentifier]])),"")</f>
        <v>MS</v>
      </c>
    </row>
    <row r="4070" spans="1:37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>
        <f>_xlfn.XLOOKUP(MIS[[#This Row],[TRADING SYMBOL]],[1]Sheet1!$D:$D,[1]Sheet1!$C:$C)</f>
        <v>457.35</v>
      </c>
      <c r="AE4070">
        <f>MIS[[#This Row],[OrderAverageTradedPrice]]*MIS[[#This Row],[OrderQuantity]]</f>
        <v>10477</v>
      </c>
      <c r="AF4070">
        <f>MIS[[#This Row],[LTP]]*MIS[[#This Row],[OrderQuantity]]</f>
        <v>9147</v>
      </c>
      <c r="AG4070">
        <f>IF(MIS[[#This Row],[OrderSide]]="SELL",MIS[[#This Row],[VALUE]]-MIS[[#This Row],[LIVE_VALUE]],MIS[[#This Row],[LIVE_VALUE]]-MIS[[#This Row],[VALUE]])</f>
        <v>1330</v>
      </c>
      <c r="AH4070" t="str" cm="1">
        <f t="array" ref="AH4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0" t="str">
        <f>MIS[[#This Row],[TRADING SYMBOL]]</f>
        <v>SENSEX2552082400PE</v>
      </c>
      <c r="AJ4070" t="str">
        <f>IF(RIGHT(MIS[[#This Row],[Main/Hedge]],4)="MAIN","MAIN","HEDGE")</f>
        <v>MAIN</v>
      </c>
      <c r="AK4070" t="str" cm="1">
        <f t="array" ref="AK4070">_xlfn._xlws.FILTER(Table4[Column1],ISNUMBER(SEARCH(Table4[Column1],MIS[[#This Row],[OrderUniqueIdentifier]])),"")</f>
        <v>MS</v>
      </c>
    </row>
    <row r="4071" spans="1:37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>
        <f>_xlfn.XLOOKUP(MIS[[#This Row],[TRADING SYMBOL]],[1]Sheet1!$D:$D,[1]Sheet1!$C:$C)</f>
        <v>386.75</v>
      </c>
      <c r="AE4071">
        <f>MIS[[#This Row],[OrderAverageTradedPrice]]*MIS[[#This Row],[OrderQuantity]]</f>
        <v>8777</v>
      </c>
      <c r="AF4071">
        <f>MIS[[#This Row],[LTP]]*MIS[[#This Row],[OrderQuantity]]</f>
        <v>7735</v>
      </c>
      <c r="AG4071">
        <f>IF(MIS[[#This Row],[OrderSide]]="SELL",MIS[[#This Row],[VALUE]]-MIS[[#This Row],[LIVE_VALUE]],MIS[[#This Row],[LIVE_VALUE]]-MIS[[#This Row],[VALUE]])</f>
        <v>1042</v>
      </c>
      <c r="AH4071" t="str" cm="1">
        <f t="array" ref="AH4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1" t="str">
        <f>MIS[[#This Row],[TRADING SYMBOL]]</f>
        <v>SENSEX2552082500CE</v>
      </c>
      <c r="AJ4071" t="str">
        <f>IF(RIGHT(MIS[[#This Row],[Main/Hedge]],4)="MAIN","MAIN","HEDGE")</f>
        <v>MAIN</v>
      </c>
      <c r="AK4071" t="str" cm="1">
        <f t="array" ref="AK4071">_xlfn._xlws.FILTER(Table4[Column1],ISNUMBER(SEARCH(Table4[Column1],MIS[[#This Row],[OrderUniqueIdentifier]])),"")</f>
        <v>MS</v>
      </c>
    </row>
    <row r="4072" spans="1:37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>
        <f>_xlfn.XLOOKUP(MIS[[#This Row],[TRADING SYMBOL]],[1]Sheet1!$D:$D,[1]Sheet1!$C:$C)</f>
        <v>409.5</v>
      </c>
      <c r="AE4072">
        <f>MIS[[#This Row],[OrderAverageTradedPrice]]*MIS[[#This Row],[OrderQuantity]]</f>
        <v>9496</v>
      </c>
      <c r="AF4072">
        <f>MIS[[#This Row],[LTP]]*MIS[[#This Row],[OrderQuantity]]</f>
        <v>8190</v>
      </c>
      <c r="AG4072">
        <f>IF(MIS[[#This Row],[OrderSide]]="SELL",MIS[[#This Row],[VALUE]]-MIS[[#This Row],[LIVE_VALUE]],MIS[[#This Row],[LIVE_VALUE]]-MIS[[#This Row],[VALUE]])</f>
        <v>1306</v>
      </c>
      <c r="AH4072" t="str" cm="1">
        <f t="array" ref="AH4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2" t="str">
        <f>MIS[[#This Row],[TRADING SYMBOL]]</f>
        <v>SENSEX2552082300PE</v>
      </c>
      <c r="AJ4072" t="str">
        <f>IF(RIGHT(MIS[[#This Row],[Main/Hedge]],4)="MAIN","MAIN","HEDGE")</f>
        <v>MAIN</v>
      </c>
      <c r="AK4072" t="str" cm="1">
        <f t="array" ref="AK4072">_xlfn._xlws.FILTER(Table4[Column1],ISNUMBER(SEARCH(Table4[Column1],MIS[[#This Row],[OrderUniqueIdentifier]])),"")</f>
        <v>MS</v>
      </c>
    </row>
    <row r="4073" spans="1:37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>
        <f>_xlfn.XLOOKUP(MIS[[#This Row],[TRADING SYMBOL]],[1]Sheet1!$D:$D,[1]Sheet1!$C:$C)</f>
        <v>343.15</v>
      </c>
      <c r="AE4073">
        <f>MIS[[#This Row],[OrderAverageTradedPrice]]*MIS[[#This Row],[OrderQuantity]]</f>
        <v>7924</v>
      </c>
      <c r="AF4073">
        <f>MIS[[#This Row],[LTP]]*MIS[[#This Row],[OrderQuantity]]</f>
        <v>6863</v>
      </c>
      <c r="AG4073">
        <f>IF(MIS[[#This Row],[OrderSide]]="SELL",MIS[[#This Row],[VALUE]]-MIS[[#This Row],[LIVE_VALUE]],MIS[[#This Row],[LIVE_VALUE]]-MIS[[#This Row],[VALUE]])</f>
        <v>1061</v>
      </c>
      <c r="AH4073" t="str" cm="1">
        <f t="array" ref="AH4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3" t="str">
        <f>MIS[[#This Row],[TRADING SYMBOL]]</f>
        <v>SENSEX2552082600CE</v>
      </c>
      <c r="AJ4073" t="str">
        <f>IF(RIGHT(MIS[[#This Row],[Main/Hedge]],4)="MAIN","MAIN","HEDGE")</f>
        <v>MAIN</v>
      </c>
      <c r="AK4073" t="str" cm="1">
        <f t="array" ref="AK4073">_xlfn._xlws.FILTER(Table4[Column1],ISNUMBER(SEARCH(Table4[Column1],MIS[[#This Row],[OrderUniqueIdentifier]])),"")</f>
        <v>MS</v>
      </c>
    </row>
    <row r="4074" spans="1:37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>
        <f>_xlfn.XLOOKUP(MIS[[#This Row],[TRADING SYMBOL]],[1]Sheet1!$D:$D,[1]Sheet1!$C:$C)</f>
        <v>367</v>
      </c>
      <c r="AE4074">
        <f>MIS[[#This Row],[OrderAverageTradedPrice]]*MIS[[#This Row],[OrderQuantity]]</f>
        <v>8585</v>
      </c>
      <c r="AF4074">
        <f>MIS[[#This Row],[LTP]]*MIS[[#This Row],[OrderQuantity]]</f>
        <v>7340</v>
      </c>
      <c r="AG4074">
        <f>IF(MIS[[#This Row],[OrderSide]]="SELL",MIS[[#This Row],[VALUE]]-MIS[[#This Row],[LIVE_VALUE]],MIS[[#This Row],[LIVE_VALUE]]-MIS[[#This Row],[VALUE]])</f>
        <v>1245</v>
      </c>
      <c r="AH4074" t="str" cm="1">
        <f t="array" ref="AH4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4" t="str">
        <f>MIS[[#This Row],[TRADING SYMBOL]]</f>
        <v>SENSEX2552082200PE</v>
      </c>
      <c r="AJ4074" t="str">
        <f>IF(RIGHT(MIS[[#This Row],[Main/Hedge]],4)="MAIN","MAIN","HEDGE")</f>
        <v>MAIN</v>
      </c>
      <c r="AK4074" t="str" cm="1">
        <f t="array" ref="AK4074">_xlfn._xlws.FILTER(Table4[Column1],ISNUMBER(SEARCH(Table4[Column1],MIS[[#This Row],[OrderUniqueIdentifier]])),"")</f>
        <v>MS</v>
      </c>
    </row>
    <row r="4075" spans="1:37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>
        <f>_xlfn.XLOOKUP(MIS[[#This Row],[TRADING SYMBOL]],[1]Sheet1!$D:$D,[1]Sheet1!$C:$C)</f>
        <v>115.45</v>
      </c>
      <c r="AE4075">
        <f>MIS[[#This Row],[OrderAverageTradedPrice]]*MIS[[#This Row],[OrderQuantity]]</f>
        <v>3015</v>
      </c>
      <c r="AF4075">
        <f>MIS[[#This Row],[LTP]]*MIS[[#This Row],[OrderQuantity]]</f>
        <v>2309</v>
      </c>
      <c r="AG4075">
        <f>IF(MIS[[#This Row],[OrderSide]]="SELL",MIS[[#This Row],[VALUE]]-MIS[[#This Row],[LIVE_VALUE]],MIS[[#This Row],[LIVE_VALUE]]-MIS[[#This Row],[VALUE]])</f>
        <v>-706</v>
      </c>
      <c r="AH4075" t="str" cm="1">
        <f t="array" ref="AH4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5" t="str">
        <f>MIS[[#This Row],[TRADING SYMBOL]]</f>
        <v>SENSEX2552081100PE</v>
      </c>
      <c r="AJ4075" t="str">
        <f>IF(RIGHT(MIS[[#This Row],[Main/Hedge]],4)="MAIN","MAIN","HEDGE")</f>
        <v>MAIN</v>
      </c>
      <c r="AK4075" t="str" cm="1">
        <f t="array" ref="AK4075">_xlfn._xlws.FILTER(Table4[Column1],ISNUMBER(SEARCH(Table4[Column1],MIS[[#This Row],[OrderUniqueIdentifier]])),"")</f>
        <v>MS</v>
      </c>
    </row>
    <row r="4076" spans="1:37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>
        <f>_xlfn.XLOOKUP(MIS[[#This Row],[TRADING SYMBOL]],[1]Sheet1!$D:$D,[1]Sheet1!$C:$C)</f>
        <v>136.6</v>
      </c>
      <c r="AE4076">
        <f>MIS[[#This Row],[OrderAverageTradedPrice]]*MIS[[#This Row],[OrderQuantity]]</f>
        <v>3524</v>
      </c>
      <c r="AF4076">
        <f>MIS[[#This Row],[LTP]]*MIS[[#This Row],[OrderQuantity]]</f>
        <v>2732</v>
      </c>
      <c r="AG4076">
        <f>IF(MIS[[#This Row],[OrderSide]]="SELL",MIS[[#This Row],[VALUE]]-MIS[[#This Row],[LIVE_VALUE]],MIS[[#This Row],[LIVE_VALUE]]-MIS[[#This Row],[VALUE]])</f>
        <v>-792</v>
      </c>
      <c r="AH4076" t="str" cm="1">
        <f t="array" ref="AH4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6" t="str">
        <f>MIS[[#This Row],[TRADING SYMBOL]]</f>
        <v>SENSEX2552083300CE</v>
      </c>
      <c r="AJ4076" t="str">
        <f>IF(RIGHT(MIS[[#This Row],[Main/Hedge]],4)="MAIN","MAIN","HEDGE")</f>
        <v>MAIN</v>
      </c>
      <c r="AK4076" t="str" cm="1">
        <f t="array" ref="AK4076">_xlfn._xlws.FILTER(Table4[Column1],ISNUMBER(SEARCH(Table4[Column1],MIS[[#This Row],[OrderUniqueIdentifier]])),"")</f>
        <v>MS</v>
      </c>
    </row>
    <row r="4077" spans="1:37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>
        <f>_xlfn.XLOOKUP(MIS[[#This Row],[TRADING SYMBOL]],[1]Sheet1!$D:$D,[1]Sheet1!$C:$C)</f>
        <v>136.6</v>
      </c>
      <c r="AE4077">
        <f>MIS[[#This Row],[OrderAverageTradedPrice]]*MIS[[#This Row],[OrderQuantity]]</f>
        <v>3529</v>
      </c>
      <c r="AF4077">
        <f>MIS[[#This Row],[LTP]]*MIS[[#This Row],[OrderQuantity]]</f>
        <v>2732</v>
      </c>
      <c r="AG4077">
        <f>IF(MIS[[#This Row],[OrderSide]]="SELL",MIS[[#This Row],[VALUE]]-MIS[[#This Row],[LIVE_VALUE]],MIS[[#This Row],[LIVE_VALUE]]-MIS[[#This Row],[VALUE]])</f>
        <v>-797</v>
      </c>
      <c r="AH4077" t="str" cm="1">
        <f t="array" ref="AH4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7" t="str">
        <f>MIS[[#This Row],[TRADING SYMBOL]]</f>
        <v>SENSEX2552083300CE</v>
      </c>
      <c r="AJ4077" t="str">
        <f>IF(RIGHT(MIS[[#This Row],[Main/Hedge]],4)="MAIN","MAIN","HEDGE")</f>
        <v>MAIN</v>
      </c>
      <c r="AK4077" t="str" cm="1">
        <f t="array" ref="AK4077">_xlfn._xlws.FILTER(Table4[Column1],ISNUMBER(SEARCH(Table4[Column1],MIS[[#This Row],[OrderUniqueIdentifier]])),"")</f>
        <v>MS</v>
      </c>
    </row>
    <row r="4078" spans="1:37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>
        <f>_xlfn.XLOOKUP(MIS[[#This Row],[TRADING SYMBOL]],[1]Sheet1!$D:$D,[1]Sheet1!$C:$C)</f>
        <v>136.6</v>
      </c>
      <c r="AE4078">
        <f>MIS[[#This Row],[OrderAverageTradedPrice]]*MIS[[#This Row],[OrderQuantity]]</f>
        <v>3530</v>
      </c>
      <c r="AF4078">
        <f>MIS[[#This Row],[LTP]]*MIS[[#This Row],[OrderQuantity]]</f>
        <v>2732</v>
      </c>
      <c r="AG4078">
        <f>IF(MIS[[#This Row],[OrderSide]]="SELL",MIS[[#This Row],[VALUE]]-MIS[[#This Row],[LIVE_VALUE]],MIS[[#This Row],[LIVE_VALUE]]-MIS[[#This Row],[VALUE]])</f>
        <v>-798</v>
      </c>
      <c r="AH4078" t="str" cm="1">
        <f t="array" ref="AH4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8" t="str">
        <f>MIS[[#This Row],[TRADING SYMBOL]]</f>
        <v>SENSEX2552083300CE</v>
      </c>
      <c r="AJ4078" t="str">
        <f>IF(RIGHT(MIS[[#This Row],[Main/Hedge]],4)="MAIN","MAIN","HEDGE")</f>
        <v>MAIN</v>
      </c>
      <c r="AK4078" t="str" cm="1">
        <f t="array" ref="AK4078">_xlfn._xlws.FILTER(Table4[Column1],ISNUMBER(SEARCH(Table4[Column1],MIS[[#This Row],[OrderUniqueIdentifier]])),"")</f>
        <v>MS</v>
      </c>
    </row>
    <row r="4079" spans="1:37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>
        <f>_xlfn.XLOOKUP(MIS[[#This Row],[TRADING SYMBOL]],[1]Sheet1!$D:$D,[1]Sheet1!$C:$C)</f>
        <v>136.6</v>
      </c>
      <c r="AE4079">
        <f>MIS[[#This Row],[OrderAverageTradedPrice]]*MIS[[#This Row],[OrderQuantity]]</f>
        <v>3509</v>
      </c>
      <c r="AF4079">
        <f>MIS[[#This Row],[LTP]]*MIS[[#This Row],[OrderQuantity]]</f>
        <v>2732</v>
      </c>
      <c r="AG4079">
        <f>IF(MIS[[#This Row],[OrderSide]]="SELL",MIS[[#This Row],[VALUE]]-MIS[[#This Row],[LIVE_VALUE]],MIS[[#This Row],[LIVE_VALUE]]-MIS[[#This Row],[VALUE]])</f>
        <v>-777</v>
      </c>
      <c r="AH4079" t="str" cm="1">
        <f t="array" ref="AH4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9" t="str">
        <f>MIS[[#This Row],[TRADING SYMBOL]]</f>
        <v>SENSEX2552083300CE</v>
      </c>
      <c r="AJ4079" t="str">
        <f>IF(RIGHT(MIS[[#This Row],[Main/Hedge]],4)="MAIN","MAIN","HEDGE")</f>
        <v>MAIN</v>
      </c>
      <c r="AK4079" t="str" cm="1">
        <f t="array" ref="AK4079">_xlfn._xlws.FILTER(Table4[Column1],ISNUMBER(SEARCH(Table4[Column1],MIS[[#This Row],[OrderUniqueIdentifier]])),"")</f>
        <v>MS</v>
      </c>
    </row>
    <row r="4080" spans="1:37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>
        <f>_xlfn.XLOOKUP(MIS[[#This Row],[TRADING SYMBOL]],[1]Sheet1!$D:$D,[1]Sheet1!$C:$C)</f>
        <v>136.6</v>
      </c>
      <c r="AE4080">
        <f>MIS[[#This Row],[OrderAverageTradedPrice]]*MIS[[#This Row],[OrderQuantity]]</f>
        <v>3537</v>
      </c>
      <c r="AF4080">
        <f>MIS[[#This Row],[LTP]]*MIS[[#This Row],[OrderQuantity]]</f>
        <v>2732</v>
      </c>
      <c r="AG4080">
        <f>IF(MIS[[#This Row],[OrderSide]]="SELL",MIS[[#This Row],[VALUE]]-MIS[[#This Row],[LIVE_VALUE]],MIS[[#This Row],[LIVE_VALUE]]-MIS[[#This Row],[VALUE]])</f>
        <v>-805</v>
      </c>
      <c r="AH4080" t="str" cm="1">
        <f t="array" ref="AH4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0" t="str">
        <f>MIS[[#This Row],[TRADING SYMBOL]]</f>
        <v>SENSEX2552083300CE</v>
      </c>
      <c r="AJ4080" t="str">
        <f>IF(RIGHT(MIS[[#This Row],[Main/Hedge]],4)="MAIN","MAIN","HEDGE")</f>
        <v>MAIN</v>
      </c>
      <c r="AK4080" t="str" cm="1">
        <f t="array" ref="AK4080">_xlfn._xlws.FILTER(Table4[Column1],ISNUMBER(SEARCH(Table4[Column1],MIS[[#This Row],[OrderUniqueIdentifier]])),"")</f>
        <v>MS</v>
      </c>
    </row>
    <row r="4081" spans="1:37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>
        <f>_xlfn.XLOOKUP(MIS[[#This Row],[TRADING SYMBOL]],[1]Sheet1!$D:$D,[1]Sheet1!$C:$C)</f>
        <v>118.35</v>
      </c>
      <c r="AE4081">
        <f>MIS[[#This Row],[OrderAverageTradedPrice]]*MIS[[#This Row],[OrderQuantity]]</f>
        <v>3087</v>
      </c>
      <c r="AF4081">
        <f>MIS[[#This Row],[LTP]]*MIS[[#This Row],[OrderQuantity]]</f>
        <v>2367</v>
      </c>
      <c r="AG4081">
        <f>IF(MIS[[#This Row],[OrderSide]]="SELL",MIS[[#This Row],[VALUE]]-MIS[[#This Row],[LIVE_VALUE]],MIS[[#This Row],[LIVE_VALUE]]-MIS[[#This Row],[VALUE]])</f>
        <v>-720</v>
      </c>
      <c r="AH4081" t="str" cm="1">
        <f t="array" ref="AH4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1" t="str">
        <f>MIS[[#This Row],[TRADING SYMBOL]]</f>
        <v>SENSEX2552083400CE</v>
      </c>
      <c r="AJ4081" t="str">
        <f>IF(RIGHT(MIS[[#This Row],[Main/Hedge]],4)="MAIN","MAIN","HEDGE")</f>
        <v>MAIN</v>
      </c>
      <c r="AK4081" t="str" cm="1">
        <f t="array" ref="AK4081">_xlfn._xlws.FILTER(Table4[Column1],ISNUMBER(SEARCH(Table4[Column1],MIS[[#This Row],[OrderUniqueIdentifier]])),"")</f>
        <v>MS</v>
      </c>
    </row>
    <row r="4082" spans="1:37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>
        <f>_xlfn.XLOOKUP(MIS[[#This Row],[TRADING SYMBOL]],[1]Sheet1!$D:$D,[1]Sheet1!$C:$C)</f>
        <v>118.35</v>
      </c>
      <c r="AE4082">
        <f>MIS[[#This Row],[OrderAverageTradedPrice]]*MIS[[#This Row],[OrderQuantity]]</f>
        <v>3087</v>
      </c>
      <c r="AF4082">
        <f>MIS[[#This Row],[LTP]]*MIS[[#This Row],[OrderQuantity]]</f>
        <v>2367</v>
      </c>
      <c r="AG4082">
        <f>IF(MIS[[#This Row],[OrderSide]]="SELL",MIS[[#This Row],[VALUE]]-MIS[[#This Row],[LIVE_VALUE]],MIS[[#This Row],[LIVE_VALUE]]-MIS[[#This Row],[VALUE]])</f>
        <v>-720</v>
      </c>
      <c r="AH4082" t="str" cm="1">
        <f t="array" ref="AH4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2" t="str">
        <f>MIS[[#This Row],[TRADING SYMBOL]]</f>
        <v>SENSEX2552083400CE</v>
      </c>
      <c r="AJ4082" t="str">
        <f>IF(RIGHT(MIS[[#This Row],[Main/Hedge]],4)="MAIN","MAIN","HEDGE")</f>
        <v>MAIN</v>
      </c>
      <c r="AK4082" t="str" cm="1">
        <f t="array" ref="AK4082">_xlfn._xlws.FILTER(Table4[Column1],ISNUMBER(SEARCH(Table4[Column1],MIS[[#This Row],[OrderUniqueIdentifier]])),"")</f>
        <v>MS</v>
      </c>
    </row>
    <row r="4083" spans="1:37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>
        <f>_xlfn.XLOOKUP(MIS[[#This Row],[TRADING SYMBOL]],[1]Sheet1!$D:$D,[1]Sheet1!$C:$C)</f>
        <v>104.4</v>
      </c>
      <c r="AE4083">
        <f>MIS[[#This Row],[OrderAverageTradedPrice]]*MIS[[#This Row],[OrderQuantity]]</f>
        <v>2730</v>
      </c>
      <c r="AF4083">
        <f>MIS[[#This Row],[LTP]]*MIS[[#This Row],[OrderQuantity]]</f>
        <v>2088</v>
      </c>
      <c r="AG4083">
        <f>IF(MIS[[#This Row],[OrderSide]]="SELL",MIS[[#This Row],[VALUE]]-MIS[[#This Row],[LIVE_VALUE]],MIS[[#This Row],[LIVE_VALUE]]-MIS[[#This Row],[VALUE]])</f>
        <v>-642</v>
      </c>
      <c r="AH4083" t="str" cm="1">
        <f t="array" ref="AH4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3" t="str">
        <f>MIS[[#This Row],[TRADING SYMBOL]]</f>
        <v>SENSEX2552083500CE</v>
      </c>
      <c r="AJ4083" t="str">
        <f>IF(RIGHT(MIS[[#This Row],[Main/Hedge]],4)="MAIN","MAIN","HEDGE")</f>
        <v>MAIN</v>
      </c>
      <c r="AK4083" t="str" cm="1">
        <f t="array" ref="AK4083">_xlfn._xlws.FILTER(Table4[Column1],ISNUMBER(SEARCH(Table4[Column1],MIS[[#This Row],[OrderUniqueIdentifier]])),"")</f>
        <v>MS</v>
      </c>
    </row>
    <row r="4084" spans="1:37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>
        <f>_xlfn.XLOOKUP(MIS[[#This Row],[TRADING SYMBOL]],[1]Sheet1!$D:$D,[1]Sheet1!$C:$C)</f>
        <v>118.35</v>
      </c>
      <c r="AE4084">
        <f>MIS[[#This Row],[OrderAverageTradedPrice]]*MIS[[#This Row],[OrderQuantity]]</f>
        <v>3089</v>
      </c>
      <c r="AF4084">
        <f>MIS[[#This Row],[LTP]]*MIS[[#This Row],[OrderQuantity]]</f>
        <v>2367</v>
      </c>
      <c r="AG4084">
        <f>IF(MIS[[#This Row],[OrderSide]]="SELL",MIS[[#This Row],[VALUE]]-MIS[[#This Row],[LIVE_VALUE]],MIS[[#This Row],[LIVE_VALUE]]-MIS[[#This Row],[VALUE]])</f>
        <v>-722</v>
      </c>
      <c r="AH4084" t="str" cm="1">
        <f t="array" ref="AH4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4" t="str">
        <f>MIS[[#This Row],[TRADING SYMBOL]]</f>
        <v>SENSEX2552083400CE</v>
      </c>
      <c r="AJ4084" t="str">
        <f>IF(RIGHT(MIS[[#This Row],[Main/Hedge]],4)="MAIN","MAIN","HEDGE")</f>
        <v>MAIN</v>
      </c>
      <c r="AK4084" t="str" cm="1">
        <f t="array" ref="AK4084">_xlfn._xlws.FILTER(Table4[Column1],ISNUMBER(SEARCH(Table4[Column1],MIS[[#This Row],[OrderUniqueIdentifier]])),"")</f>
        <v>MS</v>
      </c>
    </row>
    <row r="4085" spans="1:37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>
        <f>_xlfn.XLOOKUP(MIS[[#This Row],[TRADING SYMBOL]],[1]Sheet1!$D:$D,[1]Sheet1!$C:$C)</f>
        <v>104.4</v>
      </c>
      <c r="AE4085">
        <f>MIS[[#This Row],[OrderAverageTradedPrice]]*MIS[[#This Row],[OrderQuantity]]</f>
        <v>2729</v>
      </c>
      <c r="AF4085">
        <f>MIS[[#This Row],[LTP]]*MIS[[#This Row],[OrderQuantity]]</f>
        <v>2088</v>
      </c>
      <c r="AG4085">
        <f>IF(MIS[[#This Row],[OrderSide]]="SELL",MIS[[#This Row],[VALUE]]-MIS[[#This Row],[LIVE_VALUE]],MIS[[#This Row],[LIVE_VALUE]]-MIS[[#This Row],[VALUE]])</f>
        <v>-641</v>
      </c>
      <c r="AH4085" t="str" cm="1">
        <f t="array" ref="AH4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5" t="str">
        <f>MIS[[#This Row],[TRADING SYMBOL]]</f>
        <v>SENSEX2552083500CE</v>
      </c>
      <c r="AJ4085" t="str">
        <f>IF(RIGHT(MIS[[#This Row],[Main/Hedge]],4)="MAIN","MAIN","HEDGE")</f>
        <v>MAIN</v>
      </c>
      <c r="AK4085" t="str" cm="1">
        <f t="array" ref="AK4085">_xlfn._xlws.FILTER(Table4[Column1],ISNUMBER(SEARCH(Table4[Column1],MIS[[#This Row],[OrderUniqueIdentifier]])),"")</f>
        <v>MS</v>
      </c>
    </row>
    <row r="4086" spans="1:37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>
        <f>_xlfn.XLOOKUP(MIS[[#This Row],[TRADING SYMBOL]],[1]Sheet1!$D:$D,[1]Sheet1!$C:$C)</f>
        <v>136.6</v>
      </c>
      <c r="AE4086">
        <f>MIS[[#This Row],[OrderAverageTradedPrice]]*MIS[[#This Row],[OrderQuantity]]</f>
        <v>3515</v>
      </c>
      <c r="AF4086">
        <f>MIS[[#This Row],[LTP]]*MIS[[#This Row],[OrderQuantity]]</f>
        <v>2732</v>
      </c>
      <c r="AG4086">
        <f>IF(MIS[[#This Row],[OrderSide]]="SELL",MIS[[#This Row],[VALUE]]-MIS[[#This Row],[LIVE_VALUE]],MIS[[#This Row],[LIVE_VALUE]]-MIS[[#This Row],[VALUE]])</f>
        <v>-783</v>
      </c>
      <c r="AH4086" t="str" cm="1">
        <f t="array" ref="AH4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6" t="str">
        <f>MIS[[#This Row],[TRADING SYMBOL]]</f>
        <v>SENSEX2552083300CE</v>
      </c>
      <c r="AJ4086" t="str">
        <f>IF(RIGHT(MIS[[#This Row],[Main/Hedge]],4)="MAIN","MAIN","HEDGE")</f>
        <v>MAIN</v>
      </c>
      <c r="AK4086" t="str" cm="1">
        <f t="array" ref="AK4086">_xlfn._xlws.FILTER(Table4[Column1],ISNUMBER(SEARCH(Table4[Column1],MIS[[#This Row],[OrderUniqueIdentifier]])),"")</f>
        <v>MS</v>
      </c>
    </row>
    <row r="4087" spans="1:37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>
        <f>_xlfn.XLOOKUP(MIS[[#This Row],[TRADING SYMBOL]],[1]Sheet1!$D:$D,[1]Sheet1!$C:$C)</f>
        <v>118.35</v>
      </c>
      <c r="AE4087">
        <f>MIS[[#This Row],[OrderAverageTradedPrice]]*MIS[[#This Row],[OrderQuantity]]</f>
        <v>3091</v>
      </c>
      <c r="AF4087">
        <f>MIS[[#This Row],[LTP]]*MIS[[#This Row],[OrderQuantity]]</f>
        <v>2367</v>
      </c>
      <c r="AG4087">
        <f>IF(MIS[[#This Row],[OrderSide]]="SELL",MIS[[#This Row],[VALUE]]-MIS[[#This Row],[LIVE_VALUE]],MIS[[#This Row],[LIVE_VALUE]]-MIS[[#This Row],[VALUE]])</f>
        <v>-724</v>
      </c>
      <c r="AH4087" t="str" cm="1">
        <f t="array" ref="AH4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7" t="str">
        <f>MIS[[#This Row],[TRADING SYMBOL]]</f>
        <v>SENSEX2552083400CE</v>
      </c>
      <c r="AJ4087" t="str">
        <f>IF(RIGHT(MIS[[#This Row],[Main/Hedge]],4)="MAIN","MAIN","HEDGE")</f>
        <v>MAIN</v>
      </c>
      <c r="AK4087" t="str" cm="1">
        <f t="array" ref="AK4087">_xlfn._xlws.FILTER(Table4[Column1],ISNUMBER(SEARCH(Table4[Column1],MIS[[#This Row],[OrderUniqueIdentifier]])),"")</f>
        <v>MS</v>
      </c>
    </row>
    <row r="4088" spans="1:37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>
        <f>_xlfn.XLOOKUP(MIS[[#This Row],[TRADING SYMBOL]],[1]Sheet1!$D:$D,[1]Sheet1!$C:$C)</f>
        <v>118.35</v>
      </c>
      <c r="AE4088">
        <f>MIS[[#This Row],[OrderAverageTradedPrice]]*MIS[[#This Row],[OrderQuantity]]</f>
        <v>3093</v>
      </c>
      <c r="AF4088">
        <f>MIS[[#This Row],[LTP]]*MIS[[#This Row],[OrderQuantity]]</f>
        <v>2367</v>
      </c>
      <c r="AG4088">
        <f>IF(MIS[[#This Row],[OrderSide]]="SELL",MIS[[#This Row],[VALUE]]-MIS[[#This Row],[LIVE_VALUE]],MIS[[#This Row],[LIVE_VALUE]]-MIS[[#This Row],[VALUE]])</f>
        <v>-726</v>
      </c>
      <c r="AH4088" t="str" cm="1">
        <f t="array" ref="AH4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8" t="str">
        <f>MIS[[#This Row],[TRADING SYMBOL]]</f>
        <v>SENSEX2552083400CE</v>
      </c>
      <c r="AJ4088" t="str">
        <f>IF(RIGHT(MIS[[#This Row],[Main/Hedge]],4)="MAIN","MAIN","HEDGE")</f>
        <v>MAIN</v>
      </c>
      <c r="AK4088" t="str" cm="1">
        <f t="array" ref="AK4088">_xlfn._xlws.FILTER(Table4[Column1],ISNUMBER(SEARCH(Table4[Column1],MIS[[#This Row],[OrderUniqueIdentifier]])),"")</f>
        <v>MS</v>
      </c>
    </row>
    <row r="4089" spans="1:37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>
        <f>_xlfn.XLOOKUP(MIS[[#This Row],[TRADING SYMBOL]],[1]Sheet1!$D:$D,[1]Sheet1!$C:$C)</f>
        <v>118.35</v>
      </c>
      <c r="AE4089">
        <f>MIS[[#This Row],[OrderAverageTradedPrice]]*MIS[[#This Row],[OrderQuantity]]</f>
        <v>3094</v>
      </c>
      <c r="AF4089">
        <f>MIS[[#This Row],[LTP]]*MIS[[#This Row],[OrderQuantity]]</f>
        <v>2367</v>
      </c>
      <c r="AG4089">
        <f>IF(MIS[[#This Row],[OrderSide]]="SELL",MIS[[#This Row],[VALUE]]-MIS[[#This Row],[LIVE_VALUE]],MIS[[#This Row],[LIVE_VALUE]]-MIS[[#This Row],[VALUE]])</f>
        <v>-727</v>
      </c>
      <c r="AH4089" t="str" cm="1">
        <f t="array" ref="AH4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9" t="str">
        <f>MIS[[#This Row],[TRADING SYMBOL]]</f>
        <v>SENSEX2552083400CE</v>
      </c>
      <c r="AJ4089" t="str">
        <f>IF(RIGHT(MIS[[#This Row],[Main/Hedge]],4)="MAIN","MAIN","HEDGE")</f>
        <v>MAIN</v>
      </c>
      <c r="AK4089" t="str" cm="1">
        <f t="array" ref="AK4089">_xlfn._xlws.FILTER(Table4[Column1],ISNUMBER(SEARCH(Table4[Column1],MIS[[#This Row],[OrderUniqueIdentifier]])),"")</f>
        <v>MS</v>
      </c>
    </row>
    <row r="4090" spans="1:37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>
        <f>_xlfn.XLOOKUP(MIS[[#This Row],[TRADING SYMBOL]],[1]Sheet1!$D:$D,[1]Sheet1!$C:$C)</f>
        <v>136.6</v>
      </c>
      <c r="AE4090">
        <f>MIS[[#This Row],[OrderAverageTradedPrice]]*MIS[[#This Row],[OrderQuantity]]</f>
        <v>3508</v>
      </c>
      <c r="AF4090">
        <f>MIS[[#This Row],[LTP]]*MIS[[#This Row],[OrderQuantity]]</f>
        <v>2732</v>
      </c>
      <c r="AG4090">
        <f>IF(MIS[[#This Row],[OrderSide]]="SELL",MIS[[#This Row],[VALUE]]-MIS[[#This Row],[LIVE_VALUE]],MIS[[#This Row],[LIVE_VALUE]]-MIS[[#This Row],[VALUE]])</f>
        <v>-776</v>
      </c>
      <c r="AH4090" t="str" cm="1">
        <f t="array" ref="AH4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0" t="str">
        <f>MIS[[#This Row],[TRADING SYMBOL]]</f>
        <v>SENSEX2552083300CE</v>
      </c>
      <c r="AJ4090" t="str">
        <f>IF(RIGHT(MIS[[#This Row],[Main/Hedge]],4)="MAIN","MAIN","HEDGE")</f>
        <v>MAIN</v>
      </c>
      <c r="AK4090" t="str" cm="1">
        <f t="array" ref="AK4090">_xlfn._xlws.FILTER(Table4[Column1],ISNUMBER(SEARCH(Table4[Column1],MIS[[#This Row],[OrderUniqueIdentifier]])),"")</f>
        <v>MS</v>
      </c>
    </row>
    <row r="4091" spans="1:37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>
        <f>_xlfn.XLOOKUP(MIS[[#This Row],[TRADING SYMBOL]],[1]Sheet1!$D:$D,[1]Sheet1!$C:$C)</f>
        <v>104.4</v>
      </c>
      <c r="AE4091">
        <f>MIS[[#This Row],[OrderAverageTradedPrice]]*MIS[[#This Row],[OrderQuantity]]</f>
        <v>2730</v>
      </c>
      <c r="AF4091">
        <f>MIS[[#This Row],[LTP]]*MIS[[#This Row],[OrderQuantity]]</f>
        <v>2088</v>
      </c>
      <c r="AG4091">
        <f>IF(MIS[[#This Row],[OrderSide]]="SELL",MIS[[#This Row],[VALUE]]-MIS[[#This Row],[LIVE_VALUE]],MIS[[#This Row],[LIVE_VALUE]]-MIS[[#This Row],[VALUE]])</f>
        <v>-642</v>
      </c>
      <c r="AH4091" t="str" cm="1">
        <f t="array" ref="AH4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1" t="str">
        <f>MIS[[#This Row],[TRADING SYMBOL]]</f>
        <v>SENSEX2552083500CE</v>
      </c>
      <c r="AJ4091" t="str">
        <f>IF(RIGHT(MIS[[#This Row],[Main/Hedge]],4)="MAIN","MAIN","HEDGE")</f>
        <v>MAIN</v>
      </c>
      <c r="AK4091" t="str" cm="1">
        <f t="array" ref="AK4091">_xlfn._xlws.FILTER(Table4[Column1],ISNUMBER(SEARCH(Table4[Column1],MIS[[#This Row],[OrderUniqueIdentifier]])),"")</f>
        <v>MS</v>
      </c>
    </row>
    <row r="4092" spans="1:37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>
        <f>_xlfn.XLOOKUP(MIS[[#This Row],[TRADING SYMBOL]],[1]Sheet1!$D:$D,[1]Sheet1!$C:$C)</f>
        <v>139.94999999999999</v>
      </c>
      <c r="AE4092">
        <f>MIS[[#This Row],[OrderAverageTradedPrice]]*MIS[[#This Row],[OrderQuantity]]</f>
        <v>3676</v>
      </c>
      <c r="AF4092">
        <f>MIS[[#This Row],[LTP]]*MIS[[#This Row],[OrderQuantity]]</f>
        <v>2799</v>
      </c>
      <c r="AG4092">
        <f>IF(MIS[[#This Row],[OrderSide]]="SELL",MIS[[#This Row],[VALUE]]-MIS[[#This Row],[LIVE_VALUE]],MIS[[#This Row],[LIVE_VALUE]]-MIS[[#This Row],[VALUE]])</f>
        <v>-877</v>
      </c>
      <c r="AH4092" t="str" cm="1">
        <f t="array" ref="AH4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2" t="str">
        <f>MIS[[#This Row],[TRADING SYMBOL]]</f>
        <v>SENSEX2552081300PE</v>
      </c>
      <c r="AJ4092" t="str">
        <f>IF(RIGHT(MIS[[#This Row],[Main/Hedge]],4)="MAIN","MAIN","HEDGE")</f>
        <v>MAIN</v>
      </c>
      <c r="AK4092" t="str" cm="1">
        <f t="array" ref="AK4092">_xlfn._xlws.FILTER(Table4[Column1],ISNUMBER(SEARCH(Table4[Column1],MIS[[#This Row],[OrderUniqueIdentifier]])),"")</f>
        <v>MS</v>
      </c>
    </row>
    <row r="4093" spans="1:37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>
        <f>_xlfn.XLOOKUP(MIS[[#This Row],[TRADING SYMBOL]],[1]Sheet1!$D:$D,[1]Sheet1!$C:$C)</f>
        <v>139.94999999999999</v>
      </c>
      <c r="AE4093">
        <f>MIS[[#This Row],[OrderAverageTradedPrice]]*MIS[[#This Row],[OrderQuantity]]</f>
        <v>3678</v>
      </c>
      <c r="AF4093">
        <f>MIS[[#This Row],[LTP]]*MIS[[#This Row],[OrderQuantity]]</f>
        <v>2799</v>
      </c>
      <c r="AG4093">
        <f>IF(MIS[[#This Row],[OrderSide]]="SELL",MIS[[#This Row],[VALUE]]-MIS[[#This Row],[LIVE_VALUE]],MIS[[#This Row],[LIVE_VALUE]]-MIS[[#This Row],[VALUE]])</f>
        <v>-879</v>
      </c>
      <c r="AH4093" t="str" cm="1">
        <f t="array" ref="AH4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3" t="str">
        <f>MIS[[#This Row],[TRADING SYMBOL]]</f>
        <v>SENSEX2552081300PE</v>
      </c>
      <c r="AJ4093" t="str">
        <f>IF(RIGHT(MIS[[#This Row],[Main/Hedge]],4)="MAIN","MAIN","HEDGE")</f>
        <v>MAIN</v>
      </c>
      <c r="AK4093" t="str" cm="1">
        <f t="array" ref="AK4093">_xlfn._xlws.FILTER(Table4[Column1],ISNUMBER(SEARCH(Table4[Column1],MIS[[#This Row],[OrderUniqueIdentifier]])),"")</f>
        <v>MS</v>
      </c>
    </row>
    <row r="4094" spans="1:37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>
        <f>_xlfn.XLOOKUP(MIS[[#This Row],[TRADING SYMBOL]],[1]Sheet1!$D:$D,[1]Sheet1!$C:$C)</f>
        <v>104.4</v>
      </c>
      <c r="AE4094">
        <f>MIS[[#This Row],[OrderAverageTradedPrice]]*MIS[[#This Row],[OrderQuantity]]</f>
        <v>2738</v>
      </c>
      <c r="AF4094">
        <f>MIS[[#This Row],[LTP]]*MIS[[#This Row],[OrderQuantity]]</f>
        <v>2088</v>
      </c>
      <c r="AG4094">
        <f>IF(MIS[[#This Row],[OrderSide]]="SELL",MIS[[#This Row],[VALUE]]-MIS[[#This Row],[LIVE_VALUE]],MIS[[#This Row],[LIVE_VALUE]]-MIS[[#This Row],[VALUE]])</f>
        <v>-650</v>
      </c>
      <c r="AH4094" t="str" cm="1">
        <f t="array" ref="AH4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4" t="str">
        <f>MIS[[#This Row],[TRADING SYMBOL]]</f>
        <v>SENSEX2552083500CE</v>
      </c>
      <c r="AJ4094" t="str">
        <f>IF(RIGHT(MIS[[#This Row],[Main/Hedge]],4)="MAIN","MAIN","HEDGE")</f>
        <v>MAIN</v>
      </c>
      <c r="AK4094" t="str" cm="1">
        <f t="array" ref="AK4094">_xlfn._xlws.FILTER(Table4[Column1],ISNUMBER(SEARCH(Table4[Column1],MIS[[#This Row],[OrderUniqueIdentifier]])),"")</f>
        <v>MS</v>
      </c>
    </row>
    <row r="4095" spans="1:37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>
        <f>_xlfn.XLOOKUP(MIS[[#This Row],[TRADING SYMBOL]],[1]Sheet1!$D:$D,[1]Sheet1!$C:$C)</f>
        <v>104.4</v>
      </c>
      <c r="AE4095">
        <f>MIS[[#This Row],[OrderAverageTradedPrice]]*MIS[[#This Row],[OrderQuantity]]</f>
        <v>2737</v>
      </c>
      <c r="AF4095">
        <f>MIS[[#This Row],[LTP]]*MIS[[#This Row],[OrderQuantity]]</f>
        <v>2088</v>
      </c>
      <c r="AG4095">
        <f>IF(MIS[[#This Row],[OrderSide]]="SELL",MIS[[#This Row],[VALUE]]-MIS[[#This Row],[LIVE_VALUE]],MIS[[#This Row],[LIVE_VALUE]]-MIS[[#This Row],[VALUE]])</f>
        <v>-649</v>
      </c>
      <c r="AH4095" t="str" cm="1">
        <f t="array" ref="AH4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5" t="str">
        <f>MIS[[#This Row],[TRADING SYMBOL]]</f>
        <v>SENSEX2552083500CE</v>
      </c>
      <c r="AJ4095" t="str">
        <f>IF(RIGHT(MIS[[#This Row],[Main/Hedge]],4)="MAIN","MAIN","HEDGE")</f>
        <v>MAIN</v>
      </c>
      <c r="AK4095" t="str" cm="1">
        <f t="array" ref="AK4095">_xlfn._xlws.FILTER(Table4[Column1],ISNUMBER(SEARCH(Table4[Column1],MIS[[#This Row],[OrderUniqueIdentifier]])),"")</f>
        <v>MS</v>
      </c>
    </row>
    <row r="4096" spans="1:37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>
        <f>_xlfn.XLOOKUP(MIS[[#This Row],[TRADING SYMBOL]],[1]Sheet1!$D:$D,[1]Sheet1!$C:$C)</f>
        <v>104.4</v>
      </c>
      <c r="AE4096">
        <f>MIS[[#This Row],[OrderAverageTradedPrice]]*MIS[[#This Row],[OrderQuantity]]</f>
        <v>2727</v>
      </c>
      <c r="AF4096">
        <f>MIS[[#This Row],[LTP]]*MIS[[#This Row],[OrderQuantity]]</f>
        <v>2088</v>
      </c>
      <c r="AG4096">
        <f>IF(MIS[[#This Row],[OrderSide]]="SELL",MIS[[#This Row],[VALUE]]-MIS[[#This Row],[LIVE_VALUE]],MIS[[#This Row],[LIVE_VALUE]]-MIS[[#This Row],[VALUE]])</f>
        <v>-639</v>
      </c>
      <c r="AH4096" t="str" cm="1">
        <f t="array" ref="AH4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6" t="str">
        <f>MIS[[#This Row],[TRADING SYMBOL]]</f>
        <v>SENSEX2552083500CE</v>
      </c>
      <c r="AJ4096" t="str">
        <f>IF(RIGHT(MIS[[#This Row],[Main/Hedge]],4)="MAIN","MAIN","HEDGE")</f>
        <v>MAIN</v>
      </c>
      <c r="AK4096" t="str" cm="1">
        <f t="array" ref="AK4096">_xlfn._xlws.FILTER(Table4[Column1],ISNUMBER(SEARCH(Table4[Column1],MIS[[#This Row],[OrderUniqueIdentifier]])),"")</f>
        <v>MS</v>
      </c>
    </row>
    <row r="4097" spans="1:37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>
        <f>_xlfn.XLOOKUP(MIS[[#This Row],[TRADING SYMBOL]],[1]Sheet1!$D:$D,[1]Sheet1!$C:$C)</f>
        <v>139.94999999999999</v>
      </c>
      <c r="AE4097">
        <f>MIS[[#This Row],[OrderAverageTradedPrice]]*MIS[[#This Row],[OrderQuantity]]</f>
        <v>3679</v>
      </c>
      <c r="AF4097">
        <f>MIS[[#This Row],[LTP]]*MIS[[#This Row],[OrderQuantity]]</f>
        <v>2799</v>
      </c>
      <c r="AG4097">
        <f>IF(MIS[[#This Row],[OrderSide]]="SELL",MIS[[#This Row],[VALUE]]-MIS[[#This Row],[LIVE_VALUE]],MIS[[#This Row],[LIVE_VALUE]]-MIS[[#This Row],[VALUE]])</f>
        <v>-880</v>
      </c>
      <c r="AH4097" t="str" cm="1">
        <f t="array" ref="AH4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7" t="str">
        <f>MIS[[#This Row],[TRADING SYMBOL]]</f>
        <v>SENSEX2552081300PE</v>
      </c>
      <c r="AJ4097" t="str">
        <f>IF(RIGHT(MIS[[#This Row],[Main/Hedge]],4)="MAIN","MAIN","HEDGE")</f>
        <v>MAIN</v>
      </c>
      <c r="AK4097" t="str" cm="1">
        <f t="array" ref="AK4097">_xlfn._xlws.FILTER(Table4[Column1],ISNUMBER(SEARCH(Table4[Column1],MIS[[#This Row],[OrderUniqueIdentifier]])),"")</f>
        <v>MS</v>
      </c>
    </row>
    <row r="4098" spans="1:37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>
        <f>_xlfn.XLOOKUP(MIS[[#This Row],[TRADING SYMBOL]],[1]Sheet1!$D:$D,[1]Sheet1!$C:$C)</f>
        <v>118.35</v>
      </c>
      <c r="AE4098">
        <f>MIS[[#This Row],[OrderAverageTradedPrice]]*MIS[[#This Row],[OrderQuantity]]</f>
        <v>3091</v>
      </c>
      <c r="AF4098">
        <f>MIS[[#This Row],[LTP]]*MIS[[#This Row],[OrderQuantity]]</f>
        <v>2367</v>
      </c>
      <c r="AG4098">
        <f>IF(MIS[[#This Row],[OrderSide]]="SELL",MIS[[#This Row],[VALUE]]-MIS[[#This Row],[LIVE_VALUE]],MIS[[#This Row],[LIVE_VALUE]]-MIS[[#This Row],[VALUE]])</f>
        <v>-724</v>
      </c>
      <c r="AH4098" t="str" cm="1">
        <f t="array" ref="AH4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8" t="str">
        <f>MIS[[#This Row],[TRADING SYMBOL]]</f>
        <v>SENSEX2552083400CE</v>
      </c>
      <c r="AJ4098" t="str">
        <f>IF(RIGHT(MIS[[#This Row],[Main/Hedge]],4)="MAIN","MAIN","HEDGE")</f>
        <v>MAIN</v>
      </c>
      <c r="AK4098" t="str" cm="1">
        <f t="array" ref="AK4098">_xlfn._xlws.FILTER(Table4[Column1],ISNUMBER(SEARCH(Table4[Column1],MIS[[#This Row],[OrderUniqueIdentifier]])),"")</f>
        <v>MS</v>
      </c>
    </row>
    <row r="4099" spans="1:37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>
        <f>_xlfn.XLOOKUP(MIS[[#This Row],[TRADING SYMBOL]],[1]Sheet1!$D:$D,[1]Sheet1!$C:$C)</f>
        <v>104.4</v>
      </c>
      <c r="AE4099">
        <f>MIS[[#This Row],[OrderAverageTradedPrice]]*MIS[[#This Row],[OrderQuantity]]</f>
        <v>2740</v>
      </c>
      <c r="AF4099">
        <f>MIS[[#This Row],[LTP]]*MIS[[#This Row],[OrderQuantity]]</f>
        <v>2088</v>
      </c>
      <c r="AG4099">
        <f>IF(MIS[[#This Row],[OrderSide]]="SELL",MIS[[#This Row],[VALUE]]-MIS[[#This Row],[LIVE_VALUE]],MIS[[#This Row],[LIVE_VALUE]]-MIS[[#This Row],[VALUE]])</f>
        <v>-652</v>
      </c>
      <c r="AH4099" t="str" cm="1">
        <f t="array" ref="AH4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9" t="str">
        <f>MIS[[#This Row],[TRADING SYMBOL]]</f>
        <v>SENSEX2552083500CE</v>
      </c>
      <c r="AJ4099" t="str">
        <f>IF(RIGHT(MIS[[#This Row],[Main/Hedge]],4)="MAIN","MAIN","HEDGE")</f>
        <v>MAIN</v>
      </c>
      <c r="AK4099" t="str" cm="1">
        <f t="array" ref="AK4099">_xlfn._xlws.FILTER(Table4[Column1],ISNUMBER(SEARCH(Table4[Column1],MIS[[#This Row],[OrderUniqueIdentifier]])),"")</f>
        <v>MS</v>
      </c>
    </row>
    <row r="4100" spans="1:37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>
        <f>_xlfn.XLOOKUP(MIS[[#This Row],[TRADING SYMBOL]],[1]Sheet1!$D:$D,[1]Sheet1!$C:$C)</f>
        <v>139.94999999999999</v>
      </c>
      <c r="AE4100">
        <f>MIS[[#This Row],[OrderAverageTradedPrice]]*MIS[[#This Row],[OrderQuantity]]</f>
        <v>3675</v>
      </c>
      <c r="AF4100">
        <f>MIS[[#This Row],[LTP]]*MIS[[#This Row],[OrderQuantity]]</f>
        <v>2799</v>
      </c>
      <c r="AG4100">
        <f>IF(MIS[[#This Row],[OrderSide]]="SELL",MIS[[#This Row],[VALUE]]-MIS[[#This Row],[LIVE_VALUE]],MIS[[#This Row],[LIVE_VALUE]]-MIS[[#This Row],[VALUE]])</f>
        <v>-876</v>
      </c>
      <c r="AH4100" t="str" cm="1">
        <f t="array" ref="AH4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0" t="str">
        <f>MIS[[#This Row],[TRADING SYMBOL]]</f>
        <v>SENSEX2552081300PE</v>
      </c>
      <c r="AJ4100" t="str">
        <f>IF(RIGHT(MIS[[#This Row],[Main/Hedge]],4)="MAIN","MAIN","HEDGE")</f>
        <v>MAIN</v>
      </c>
      <c r="AK4100" t="str" cm="1">
        <f t="array" ref="AK4100">_xlfn._xlws.FILTER(Table4[Column1],ISNUMBER(SEARCH(Table4[Column1],MIS[[#This Row],[OrderUniqueIdentifier]])),"")</f>
        <v>MS</v>
      </c>
    </row>
    <row r="4101" spans="1:37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>
        <f>_xlfn.XLOOKUP(MIS[[#This Row],[TRADING SYMBOL]],[1]Sheet1!$D:$D,[1]Sheet1!$C:$C)</f>
        <v>115.45</v>
      </c>
      <c r="AE4101">
        <f>MIS[[#This Row],[OrderAverageTradedPrice]]*MIS[[#This Row],[OrderQuantity]]</f>
        <v>3080</v>
      </c>
      <c r="AF4101">
        <f>MIS[[#This Row],[LTP]]*MIS[[#This Row],[OrderQuantity]]</f>
        <v>2309</v>
      </c>
      <c r="AG4101">
        <f>IF(MIS[[#This Row],[OrderSide]]="SELL",MIS[[#This Row],[VALUE]]-MIS[[#This Row],[LIVE_VALUE]],MIS[[#This Row],[LIVE_VALUE]]-MIS[[#This Row],[VALUE]])</f>
        <v>-771</v>
      </c>
      <c r="AH4101" t="str" cm="1">
        <f t="array" ref="AH4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1" t="str">
        <f>MIS[[#This Row],[TRADING SYMBOL]]</f>
        <v>SENSEX2552081100PE</v>
      </c>
      <c r="AJ4101" t="str">
        <f>IF(RIGHT(MIS[[#This Row],[Main/Hedge]],4)="MAIN","MAIN","HEDGE")</f>
        <v>MAIN</v>
      </c>
      <c r="AK4101" t="str" cm="1">
        <f t="array" ref="AK4101">_xlfn._xlws.FILTER(Table4[Column1],ISNUMBER(SEARCH(Table4[Column1],MIS[[#This Row],[OrderUniqueIdentifier]])),"")</f>
        <v>MS</v>
      </c>
    </row>
    <row r="4102" spans="1:37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>
        <f>_xlfn.XLOOKUP(MIS[[#This Row],[TRADING SYMBOL]],[1]Sheet1!$D:$D,[1]Sheet1!$C:$C)</f>
        <v>115.45</v>
      </c>
      <c r="AE4102">
        <f>MIS[[#This Row],[OrderAverageTradedPrice]]*MIS[[#This Row],[OrderQuantity]]</f>
        <v>3084</v>
      </c>
      <c r="AF4102">
        <f>MIS[[#This Row],[LTP]]*MIS[[#This Row],[OrderQuantity]]</f>
        <v>2309</v>
      </c>
      <c r="AG4102">
        <f>IF(MIS[[#This Row],[OrderSide]]="SELL",MIS[[#This Row],[VALUE]]-MIS[[#This Row],[LIVE_VALUE]],MIS[[#This Row],[LIVE_VALUE]]-MIS[[#This Row],[VALUE]])</f>
        <v>-775</v>
      </c>
      <c r="AH4102" t="str" cm="1">
        <f t="array" ref="AH4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2" t="str">
        <f>MIS[[#This Row],[TRADING SYMBOL]]</f>
        <v>SENSEX2552081100PE</v>
      </c>
      <c r="AJ4102" t="str">
        <f>IF(RIGHT(MIS[[#This Row],[Main/Hedge]],4)="MAIN","MAIN","HEDGE")</f>
        <v>MAIN</v>
      </c>
      <c r="AK4102" t="str" cm="1">
        <f t="array" ref="AK4102">_xlfn._xlws.FILTER(Table4[Column1],ISNUMBER(SEARCH(Table4[Column1],MIS[[#This Row],[OrderUniqueIdentifier]])),"")</f>
        <v>MS</v>
      </c>
    </row>
    <row r="4103" spans="1:37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>
        <f>_xlfn.XLOOKUP(MIS[[#This Row],[TRADING SYMBOL]],[1]Sheet1!$D:$D,[1]Sheet1!$C:$C)</f>
        <v>139.94999999999999</v>
      </c>
      <c r="AE4103">
        <f>MIS[[#This Row],[OrderAverageTradedPrice]]*MIS[[#This Row],[OrderQuantity]]</f>
        <v>3691</v>
      </c>
      <c r="AF4103">
        <f>MIS[[#This Row],[LTP]]*MIS[[#This Row],[OrderQuantity]]</f>
        <v>2799</v>
      </c>
      <c r="AG4103">
        <f>IF(MIS[[#This Row],[OrderSide]]="SELL",MIS[[#This Row],[VALUE]]-MIS[[#This Row],[LIVE_VALUE]],MIS[[#This Row],[LIVE_VALUE]]-MIS[[#This Row],[VALUE]])</f>
        <v>-892</v>
      </c>
      <c r="AH4103" t="str" cm="1">
        <f t="array" ref="AH4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3" t="str">
        <f>MIS[[#This Row],[TRADING SYMBOL]]</f>
        <v>SENSEX2552081300PE</v>
      </c>
      <c r="AJ4103" t="str">
        <f>IF(RIGHT(MIS[[#This Row],[Main/Hedge]],4)="MAIN","MAIN","HEDGE")</f>
        <v>MAIN</v>
      </c>
      <c r="AK4103" t="str" cm="1">
        <f t="array" ref="AK4103">_xlfn._xlws.FILTER(Table4[Column1],ISNUMBER(SEARCH(Table4[Column1],MIS[[#This Row],[OrderUniqueIdentifier]])),"")</f>
        <v>MS</v>
      </c>
    </row>
    <row r="4104" spans="1:37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>
        <f>_xlfn.XLOOKUP(MIS[[#This Row],[TRADING SYMBOL]],[1]Sheet1!$D:$D,[1]Sheet1!$C:$C)</f>
        <v>139.94999999999999</v>
      </c>
      <c r="AE4104">
        <f>MIS[[#This Row],[OrderAverageTradedPrice]]*MIS[[#This Row],[OrderQuantity]]</f>
        <v>3683</v>
      </c>
      <c r="AF4104">
        <f>MIS[[#This Row],[LTP]]*MIS[[#This Row],[OrderQuantity]]</f>
        <v>2799</v>
      </c>
      <c r="AG4104">
        <f>IF(MIS[[#This Row],[OrderSide]]="SELL",MIS[[#This Row],[VALUE]]-MIS[[#This Row],[LIVE_VALUE]],MIS[[#This Row],[LIVE_VALUE]]-MIS[[#This Row],[VALUE]])</f>
        <v>-884</v>
      </c>
      <c r="AH4104" t="str" cm="1">
        <f t="array" ref="AH4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4" t="str">
        <f>MIS[[#This Row],[TRADING SYMBOL]]</f>
        <v>SENSEX2552081300PE</v>
      </c>
      <c r="AJ4104" t="str">
        <f>IF(RIGHT(MIS[[#This Row],[Main/Hedge]],4)="MAIN","MAIN","HEDGE")</f>
        <v>MAIN</v>
      </c>
      <c r="AK4104" t="str" cm="1">
        <f t="array" ref="AK4104">_xlfn._xlws.FILTER(Table4[Column1],ISNUMBER(SEARCH(Table4[Column1],MIS[[#This Row],[OrderUniqueIdentifier]])),"")</f>
        <v>MS</v>
      </c>
    </row>
    <row r="4105" spans="1:37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>
        <f>_xlfn.XLOOKUP(MIS[[#This Row],[TRADING SYMBOL]],[1]Sheet1!$D:$D,[1]Sheet1!$C:$C)</f>
        <v>115.45</v>
      </c>
      <c r="AE4105">
        <f>MIS[[#This Row],[OrderAverageTradedPrice]]*MIS[[#This Row],[OrderQuantity]]</f>
        <v>3080</v>
      </c>
      <c r="AF4105">
        <f>MIS[[#This Row],[LTP]]*MIS[[#This Row],[OrderQuantity]]</f>
        <v>2309</v>
      </c>
      <c r="AG4105">
        <f>IF(MIS[[#This Row],[OrderSide]]="SELL",MIS[[#This Row],[VALUE]]-MIS[[#This Row],[LIVE_VALUE]],MIS[[#This Row],[LIVE_VALUE]]-MIS[[#This Row],[VALUE]])</f>
        <v>-771</v>
      </c>
      <c r="AH4105" t="str" cm="1">
        <f t="array" ref="AH4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5" t="str">
        <f>MIS[[#This Row],[TRADING SYMBOL]]</f>
        <v>SENSEX2552081100PE</v>
      </c>
      <c r="AJ4105" t="str">
        <f>IF(RIGHT(MIS[[#This Row],[Main/Hedge]],4)="MAIN","MAIN","HEDGE")</f>
        <v>MAIN</v>
      </c>
      <c r="AK4105" t="str" cm="1">
        <f t="array" ref="AK4105">_xlfn._xlws.FILTER(Table4[Column1],ISNUMBER(SEARCH(Table4[Column1],MIS[[#This Row],[OrderUniqueIdentifier]])),"")</f>
        <v>MS</v>
      </c>
    </row>
    <row r="4106" spans="1:37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>
        <f>_xlfn.XLOOKUP(MIS[[#This Row],[TRADING SYMBOL]],[1]Sheet1!$D:$D,[1]Sheet1!$C:$C)</f>
        <v>115.45</v>
      </c>
      <c r="AE4106">
        <f>MIS[[#This Row],[OrderAverageTradedPrice]]*MIS[[#This Row],[OrderQuantity]]</f>
        <v>3088</v>
      </c>
      <c r="AF4106">
        <f>MIS[[#This Row],[LTP]]*MIS[[#This Row],[OrderQuantity]]</f>
        <v>2309</v>
      </c>
      <c r="AG4106">
        <f>IF(MIS[[#This Row],[OrderSide]]="SELL",MIS[[#This Row],[VALUE]]-MIS[[#This Row],[LIVE_VALUE]],MIS[[#This Row],[LIVE_VALUE]]-MIS[[#This Row],[VALUE]])</f>
        <v>-779</v>
      </c>
      <c r="AH4106" t="str" cm="1">
        <f t="array" ref="AH4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6" t="str">
        <f>MIS[[#This Row],[TRADING SYMBOL]]</f>
        <v>SENSEX2552081100PE</v>
      </c>
      <c r="AJ4106" t="str">
        <f>IF(RIGHT(MIS[[#This Row],[Main/Hedge]],4)="MAIN","MAIN","HEDGE")</f>
        <v>MAIN</v>
      </c>
      <c r="AK4106" t="str" cm="1">
        <f t="array" ref="AK4106">_xlfn._xlws.FILTER(Table4[Column1],ISNUMBER(SEARCH(Table4[Column1],MIS[[#This Row],[OrderUniqueIdentifier]])),"")</f>
        <v>MS</v>
      </c>
    </row>
    <row r="4107" spans="1:37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>
        <f>_xlfn.XLOOKUP(MIS[[#This Row],[TRADING SYMBOL]],[1]Sheet1!$D:$D,[1]Sheet1!$C:$C)</f>
        <v>139.94999999999999</v>
      </c>
      <c r="AE4107">
        <f>MIS[[#This Row],[OrderAverageTradedPrice]]*MIS[[#This Row],[OrderQuantity]]</f>
        <v>3700</v>
      </c>
      <c r="AF4107">
        <f>MIS[[#This Row],[LTP]]*MIS[[#This Row],[OrderQuantity]]</f>
        <v>2799</v>
      </c>
      <c r="AG4107">
        <f>IF(MIS[[#This Row],[OrderSide]]="SELL",MIS[[#This Row],[VALUE]]-MIS[[#This Row],[LIVE_VALUE]],MIS[[#This Row],[LIVE_VALUE]]-MIS[[#This Row],[VALUE]])</f>
        <v>-901</v>
      </c>
      <c r="AH4107" t="str" cm="1">
        <f t="array" ref="AH4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7" t="str">
        <f>MIS[[#This Row],[TRADING SYMBOL]]</f>
        <v>SENSEX2552081300PE</v>
      </c>
      <c r="AJ4107" t="str">
        <f>IF(RIGHT(MIS[[#This Row],[Main/Hedge]],4)="MAIN","MAIN","HEDGE")</f>
        <v>MAIN</v>
      </c>
      <c r="AK4107" t="str" cm="1">
        <f t="array" ref="AK4107">_xlfn._xlws.FILTER(Table4[Column1],ISNUMBER(SEARCH(Table4[Column1],MIS[[#This Row],[OrderUniqueIdentifier]])),"")</f>
        <v>MS</v>
      </c>
    </row>
    <row r="4108" spans="1:37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>
        <f>_xlfn.XLOOKUP(MIS[[#This Row],[TRADING SYMBOL]],[1]Sheet1!$D:$D,[1]Sheet1!$C:$C)</f>
        <v>115.45</v>
      </c>
      <c r="AE4108">
        <f>MIS[[#This Row],[OrderAverageTradedPrice]]*MIS[[#This Row],[OrderQuantity]]</f>
        <v>3065</v>
      </c>
      <c r="AF4108">
        <f>MIS[[#This Row],[LTP]]*MIS[[#This Row],[OrderQuantity]]</f>
        <v>2309</v>
      </c>
      <c r="AG4108">
        <f>IF(MIS[[#This Row],[OrderSide]]="SELL",MIS[[#This Row],[VALUE]]-MIS[[#This Row],[LIVE_VALUE]],MIS[[#This Row],[LIVE_VALUE]]-MIS[[#This Row],[VALUE]])</f>
        <v>-756</v>
      </c>
      <c r="AH4108" t="str" cm="1">
        <f t="array" ref="AH4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8" t="str">
        <f>MIS[[#This Row],[TRADING SYMBOL]]</f>
        <v>SENSEX2552081100PE</v>
      </c>
      <c r="AJ4108" t="str">
        <f>IF(RIGHT(MIS[[#This Row],[Main/Hedge]],4)="MAIN","MAIN","HEDGE")</f>
        <v>MAIN</v>
      </c>
      <c r="AK4108" t="str" cm="1">
        <f t="array" ref="AK4108">_xlfn._xlws.FILTER(Table4[Column1],ISNUMBER(SEARCH(Table4[Column1],MIS[[#This Row],[OrderUniqueIdentifier]])),"")</f>
        <v>MS</v>
      </c>
    </row>
    <row r="4109" spans="1:37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>
        <f>_xlfn.XLOOKUP(MIS[[#This Row],[TRADING SYMBOL]],[1]Sheet1!$D:$D,[1]Sheet1!$C:$C)</f>
        <v>127.9</v>
      </c>
      <c r="AE4109">
        <f>MIS[[#This Row],[OrderAverageTradedPrice]]*MIS[[#This Row],[OrderQuantity]]</f>
        <v>3387</v>
      </c>
      <c r="AF4109">
        <f>MIS[[#This Row],[LTP]]*MIS[[#This Row],[OrderQuantity]]</f>
        <v>2558</v>
      </c>
      <c r="AG4109">
        <f>IF(MIS[[#This Row],[OrderSide]]="SELL",MIS[[#This Row],[VALUE]]-MIS[[#This Row],[LIVE_VALUE]],MIS[[#This Row],[LIVE_VALUE]]-MIS[[#This Row],[VALUE]])</f>
        <v>-829</v>
      </c>
      <c r="AH4109" t="str" cm="1">
        <f t="array" ref="AH4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9" t="str">
        <f>MIS[[#This Row],[TRADING SYMBOL]]</f>
        <v>SENSEX2552081200PE</v>
      </c>
      <c r="AJ4109" t="str">
        <f>IF(RIGHT(MIS[[#This Row],[Main/Hedge]],4)="MAIN","MAIN","HEDGE")</f>
        <v>MAIN</v>
      </c>
      <c r="AK4109" t="str" cm="1">
        <f t="array" ref="AK4109">_xlfn._xlws.FILTER(Table4[Column1],ISNUMBER(SEARCH(Table4[Column1],MIS[[#This Row],[OrderUniqueIdentifier]])),"")</f>
        <v>MS</v>
      </c>
    </row>
    <row r="4110" spans="1:37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>
        <f>_xlfn.XLOOKUP(MIS[[#This Row],[TRADING SYMBOL]],[1]Sheet1!$D:$D,[1]Sheet1!$C:$C)</f>
        <v>127.9</v>
      </c>
      <c r="AE4110">
        <f>MIS[[#This Row],[OrderAverageTradedPrice]]*MIS[[#This Row],[OrderQuantity]]</f>
        <v>3397</v>
      </c>
      <c r="AF4110">
        <f>MIS[[#This Row],[LTP]]*MIS[[#This Row],[OrderQuantity]]</f>
        <v>2558</v>
      </c>
      <c r="AG4110">
        <f>IF(MIS[[#This Row],[OrderSide]]="SELL",MIS[[#This Row],[VALUE]]-MIS[[#This Row],[LIVE_VALUE]],MIS[[#This Row],[LIVE_VALUE]]-MIS[[#This Row],[VALUE]])</f>
        <v>-839</v>
      </c>
      <c r="AH4110" t="str" cm="1">
        <f t="array" ref="AH4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0" t="str">
        <f>MIS[[#This Row],[TRADING SYMBOL]]</f>
        <v>SENSEX2552081200PE</v>
      </c>
      <c r="AJ4110" t="str">
        <f>IF(RIGHT(MIS[[#This Row],[Main/Hedge]],4)="MAIN","MAIN","HEDGE")</f>
        <v>MAIN</v>
      </c>
      <c r="AK4110" t="str" cm="1">
        <f t="array" ref="AK4110">_xlfn._xlws.FILTER(Table4[Column1],ISNUMBER(SEARCH(Table4[Column1],MIS[[#This Row],[OrderUniqueIdentifier]])),"")</f>
        <v>MS</v>
      </c>
    </row>
    <row r="4111" spans="1:37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>
        <f>_xlfn.XLOOKUP(MIS[[#This Row],[TRADING SYMBOL]],[1]Sheet1!$D:$D,[1]Sheet1!$C:$C)</f>
        <v>127.9</v>
      </c>
      <c r="AE4111">
        <f>MIS[[#This Row],[OrderAverageTradedPrice]]*MIS[[#This Row],[OrderQuantity]]</f>
        <v>3392</v>
      </c>
      <c r="AF4111">
        <f>MIS[[#This Row],[LTP]]*MIS[[#This Row],[OrderQuantity]]</f>
        <v>2558</v>
      </c>
      <c r="AG4111">
        <f>IF(MIS[[#This Row],[OrderSide]]="SELL",MIS[[#This Row],[VALUE]]-MIS[[#This Row],[LIVE_VALUE]],MIS[[#This Row],[LIVE_VALUE]]-MIS[[#This Row],[VALUE]])</f>
        <v>-834</v>
      </c>
      <c r="AH4111" t="str" cm="1">
        <f t="array" ref="AH4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1" t="str">
        <f>MIS[[#This Row],[TRADING SYMBOL]]</f>
        <v>SENSEX2552081200PE</v>
      </c>
      <c r="AJ4111" t="str">
        <f>IF(RIGHT(MIS[[#This Row],[Main/Hedge]],4)="MAIN","MAIN","HEDGE")</f>
        <v>MAIN</v>
      </c>
      <c r="AK4111" t="str" cm="1">
        <f t="array" ref="AK4111">_xlfn._xlws.FILTER(Table4[Column1],ISNUMBER(SEARCH(Table4[Column1],MIS[[#This Row],[OrderUniqueIdentifier]])),"")</f>
        <v>MS</v>
      </c>
    </row>
    <row r="4112" spans="1:37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>
        <f>_xlfn.XLOOKUP(MIS[[#This Row],[TRADING SYMBOL]],[1]Sheet1!$D:$D,[1]Sheet1!$C:$C)</f>
        <v>115.45</v>
      </c>
      <c r="AE4112">
        <f>MIS[[#This Row],[OrderAverageTradedPrice]]*MIS[[#This Row],[OrderQuantity]]</f>
        <v>3096</v>
      </c>
      <c r="AF4112">
        <f>MIS[[#This Row],[LTP]]*MIS[[#This Row],[OrderQuantity]]</f>
        <v>2309</v>
      </c>
      <c r="AG4112">
        <f>IF(MIS[[#This Row],[OrderSide]]="SELL",MIS[[#This Row],[VALUE]]-MIS[[#This Row],[LIVE_VALUE]],MIS[[#This Row],[LIVE_VALUE]]-MIS[[#This Row],[VALUE]])</f>
        <v>-787</v>
      </c>
      <c r="AH4112" t="str" cm="1">
        <f t="array" ref="AH4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2" t="str">
        <f>MIS[[#This Row],[TRADING SYMBOL]]</f>
        <v>SENSEX2552081100PE</v>
      </c>
      <c r="AJ4112" t="str">
        <f>IF(RIGHT(MIS[[#This Row],[Main/Hedge]],4)="MAIN","MAIN","HEDGE")</f>
        <v>MAIN</v>
      </c>
      <c r="AK4112" t="str" cm="1">
        <f t="array" ref="AK4112">_xlfn._xlws.FILTER(Table4[Column1],ISNUMBER(SEARCH(Table4[Column1],MIS[[#This Row],[OrderUniqueIdentifier]])),"")</f>
        <v>MS</v>
      </c>
    </row>
    <row r="4113" spans="1:37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>
        <f>_xlfn.XLOOKUP(MIS[[#This Row],[TRADING SYMBOL]],[1]Sheet1!$D:$D,[1]Sheet1!$C:$C)</f>
        <v>127.9</v>
      </c>
      <c r="AE4113">
        <f>MIS[[#This Row],[OrderAverageTradedPrice]]*MIS[[#This Row],[OrderQuantity]]</f>
        <v>3376</v>
      </c>
      <c r="AF4113">
        <f>MIS[[#This Row],[LTP]]*MIS[[#This Row],[OrderQuantity]]</f>
        <v>2558</v>
      </c>
      <c r="AG4113">
        <f>IF(MIS[[#This Row],[OrderSide]]="SELL",MIS[[#This Row],[VALUE]]-MIS[[#This Row],[LIVE_VALUE]],MIS[[#This Row],[LIVE_VALUE]]-MIS[[#This Row],[VALUE]])</f>
        <v>-818</v>
      </c>
      <c r="AH4113" t="str" cm="1">
        <f t="array" ref="AH4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3" t="str">
        <f>MIS[[#This Row],[TRADING SYMBOL]]</f>
        <v>SENSEX2552081200PE</v>
      </c>
      <c r="AJ4113" t="str">
        <f>IF(RIGHT(MIS[[#This Row],[Main/Hedge]],4)="MAIN","MAIN","HEDGE")</f>
        <v>MAIN</v>
      </c>
      <c r="AK4113" t="str" cm="1">
        <f t="array" ref="AK4113">_xlfn._xlws.FILTER(Table4[Column1],ISNUMBER(SEARCH(Table4[Column1],MIS[[#This Row],[OrderUniqueIdentifier]])),"")</f>
        <v>MS</v>
      </c>
    </row>
    <row r="4114" spans="1:37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>
        <f>_xlfn.XLOOKUP(MIS[[#This Row],[TRADING SYMBOL]],[1]Sheet1!$D:$D,[1]Sheet1!$C:$C)</f>
        <v>127.9</v>
      </c>
      <c r="AE4114">
        <f>MIS[[#This Row],[OrderAverageTradedPrice]]*MIS[[#This Row],[OrderQuantity]]</f>
        <v>3394</v>
      </c>
      <c r="AF4114">
        <f>MIS[[#This Row],[LTP]]*MIS[[#This Row],[OrderQuantity]]</f>
        <v>2558</v>
      </c>
      <c r="AG4114">
        <f>IF(MIS[[#This Row],[OrderSide]]="SELL",MIS[[#This Row],[VALUE]]-MIS[[#This Row],[LIVE_VALUE]],MIS[[#This Row],[LIVE_VALUE]]-MIS[[#This Row],[VALUE]])</f>
        <v>-836</v>
      </c>
      <c r="AH4114" t="str" cm="1">
        <f t="array" ref="AH4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4" t="str">
        <f>MIS[[#This Row],[TRADING SYMBOL]]</f>
        <v>SENSEX2552081200PE</v>
      </c>
      <c r="AJ4114" t="str">
        <f>IF(RIGHT(MIS[[#This Row],[Main/Hedge]],4)="MAIN","MAIN","HEDGE")</f>
        <v>MAIN</v>
      </c>
      <c r="AK4114" t="str" cm="1">
        <f t="array" ref="AK4114">_xlfn._xlws.FILTER(Table4[Column1],ISNUMBER(SEARCH(Table4[Column1],MIS[[#This Row],[OrderUniqueIdentifier]])),"")</f>
        <v>MS</v>
      </c>
    </row>
    <row r="4115" spans="1:37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>
        <f>_xlfn.XLOOKUP(MIS[[#This Row],[TRADING SYMBOL]],[1]Sheet1!$D:$D,[1]Sheet1!$C:$C)</f>
        <v>127.9</v>
      </c>
      <c r="AE4115">
        <f>MIS[[#This Row],[OrderAverageTradedPrice]]*MIS[[#This Row],[OrderQuantity]]</f>
        <v>3387</v>
      </c>
      <c r="AF4115">
        <f>MIS[[#This Row],[LTP]]*MIS[[#This Row],[OrderQuantity]]</f>
        <v>2558</v>
      </c>
      <c r="AG4115">
        <f>IF(MIS[[#This Row],[OrderSide]]="SELL",MIS[[#This Row],[VALUE]]-MIS[[#This Row],[LIVE_VALUE]],MIS[[#This Row],[LIVE_VALUE]]-MIS[[#This Row],[VALUE]])</f>
        <v>-829</v>
      </c>
      <c r="AH4115" t="str" cm="1">
        <f t="array" ref="AH4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5" t="str">
        <f>MIS[[#This Row],[TRADING SYMBOL]]</f>
        <v>SENSEX2552081200PE</v>
      </c>
      <c r="AJ4115" t="str">
        <f>IF(RIGHT(MIS[[#This Row],[Main/Hedge]],4)="MAIN","MAIN","HEDGE")</f>
        <v>MAIN</v>
      </c>
      <c r="AK4115" t="str" cm="1">
        <f t="array" ref="AK4115">_xlfn._xlws.FILTER(Table4[Column1],ISNUMBER(SEARCH(Table4[Column1],MIS[[#This Row],[OrderUniqueIdentifier]])),"")</f>
        <v>MS</v>
      </c>
    </row>
    <row r="4116" spans="1:37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>
        <f>_xlfn.XLOOKUP(MIS[[#This Row],[TRADING SYMBOL]],[1]Sheet1!$D:$D,[1]Sheet1!$C:$C)</f>
        <v>115.45</v>
      </c>
      <c r="AE4116">
        <f>MIS[[#This Row],[OrderAverageTradedPrice]]*MIS[[#This Row],[OrderQuantity]]</f>
        <v>3095</v>
      </c>
      <c r="AF4116">
        <f>MIS[[#This Row],[LTP]]*MIS[[#This Row],[OrderQuantity]]</f>
        <v>2309</v>
      </c>
      <c r="AG4116">
        <f>IF(MIS[[#This Row],[OrderSide]]="SELL",MIS[[#This Row],[VALUE]]-MIS[[#This Row],[LIVE_VALUE]],MIS[[#This Row],[LIVE_VALUE]]-MIS[[#This Row],[VALUE]])</f>
        <v>-786</v>
      </c>
      <c r="AH4116" t="str" cm="1">
        <f t="array" ref="AH4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6" t="str">
        <f>MIS[[#This Row],[TRADING SYMBOL]]</f>
        <v>SENSEX2552081100PE</v>
      </c>
      <c r="AJ4116" t="str">
        <f>IF(RIGHT(MIS[[#This Row],[Main/Hedge]],4)="MAIN","MAIN","HEDGE")</f>
        <v>MAIN</v>
      </c>
      <c r="AK4116" t="str" cm="1">
        <f t="array" ref="AK4116">_xlfn._xlws.FILTER(Table4[Column1],ISNUMBER(SEARCH(Table4[Column1],MIS[[#This Row],[OrderUniqueIdentifier]])),"")</f>
        <v>MS</v>
      </c>
    </row>
    <row r="4117" spans="1:37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>
        <f>_xlfn.XLOOKUP(MIS[[#This Row],[TRADING SYMBOL]],[1]Sheet1!$D:$D,[1]Sheet1!$C:$C)</f>
        <v>127.9</v>
      </c>
      <c r="AE4117">
        <f>MIS[[#This Row],[OrderAverageTradedPrice]]*MIS[[#This Row],[OrderQuantity]]</f>
        <v>3397</v>
      </c>
      <c r="AF4117">
        <f>MIS[[#This Row],[LTP]]*MIS[[#This Row],[OrderQuantity]]</f>
        <v>2558</v>
      </c>
      <c r="AG4117">
        <f>IF(MIS[[#This Row],[OrderSide]]="SELL",MIS[[#This Row],[VALUE]]-MIS[[#This Row],[LIVE_VALUE]],MIS[[#This Row],[LIVE_VALUE]]-MIS[[#This Row],[VALUE]])</f>
        <v>-839</v>
      </c>
      <c r="AH4117" t="str" cm="1">
        <f t="array" ref="AH4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7" t="str">
        <f>MIS[[#This Row],[TRADING SYMBOL]]</f>
        <v>SENSEX2552081200PE</v>
      </c>
      <c r="AJ4117" t="str">
        <f>IF(RIGHT(MIS[[#This Row],[Main/Hedge]],4)="MAIN","MAIN","HEDGE")</f>
        <v>MAIN</v>
      </c>
      <c r="AK4117" t="str" cm="1">
        <f t="array" ref="AK4117">_xlfn._xlws.FILTER(Table4[Column1],ISNUMBER(SEARCH(Table4[Column1],MIS[[#This Row],[OrderUniqueIdentifier]])),"")</f>
        <v>MS</v>
      </c>
    </row>
    <row r="4118" spans="1:37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>
        <f>_xlfn.XLOOKUP(MIS[[#This Row],[TRADING SYMBOL]],[1]Sheet1!$D:$D,[1]Sheet1!$C:$C)</f>
        <v>136.6</v>
      </c>
      <c r="AE4118">
        <f>MIS[[#This Row],[OrderAverageTradedPrice]]*MIS[[#This Row],[OrderQuantity]]</f>
        <v>3465</v>
      </c>
      <c r="AF4118">
        <f>MIS[[#This Row],[LTP]]*MIS[[#This Row],[OrderQuantity]]</f>
        <v>2732</v>
      </c>
      <c r="AG4118">
        <f>IF(MIS[[#This Row],[OrderSide]]="SELL",MIS[[#This Row],[VALUE]]-MIS[[#This Row],[LIVE_VALUE]],MIS[[#This Row],[LIVE_VALUE]]-MIS[[#This Row],[VALUE]])</f>
        <v>-733</v>
      </c>
      <c r="AH4118" t="str" cm="1">
        <f t="array" ref="AH4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8" t="str">
        <f>MIS[[#This Row],[TRADING SYMBOL]]</f>
        <v>SENSEX2552083300CE</v>
      </c>
      <c r="AJ4118" t="str">
        <f>IF(RIGHT(MIS[[#This Row],[Main/Hedge]],4)="MAIN","MAIN","HEDGE")</f>
        <v>MAIN</v>
      </c>
      <c r="AK4118" t="str" cm="1">
        <f t="array" ref="AK4118">_xlfn._xlws.FILTER(Table4[Column1],ISNUMBER(SEARCH(Table4[Column1],MIS[[#This Row],[OrderUniqueIdentifier]])),"")</f>
        <v>MS</v>
      </c>
    </row>
    <row r="4119" spans="1:37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>
        <f>_xlfn.XLOOKUP(MIS[[#This Row],[TRADING SYMBOL]],[1]Sheet1!$D:$D,[1]Sheet1!$C:$C)</f>
        <v>136.6</v>
      </c>
      <c r="AE4119">
        <f>MIS[[#This Row],[OrderAverageTradedPrice]]*MIS[[#This Row],[OrderQuantity]]</f>
        <v>3467</v>
      </c>
      <c r="AF4119">
        <f>MIS[[#This Row],[LTP]]*MIS[[#This Row],[OrderQuantity]]</f>
        <v>2732</v>
      </c>
      <c r="AG4119">
        <f>IF(MIS[[#This Row],[OrderSide]]="SELL",MIS[[#This Row],[VALUE]]-MIS[[#This Row],[LIVE_VALUE]],MIS[[#This Row],[LIVE_VALUE]]-MIS[[#This Row],[VALUE]])</f>
        <v>-735</v>
      </c>
      <c r="AH4119" t="str" cm="1">
        <f t="array" ref="AH4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9" t="str">
        <f>MIS[[#This Row],[TRADING SYMBOL]]</f>
        <v>SENSEX2552083300CE</v>
      </c>
      <c r="AJ4119" t="str">
        <f>IF(RIGHT(MIS[[#This Row],[Main/Hedge]],4)="MAIN","MAIN","HEDGE")</f>
        <v>MAIN</v>
      </c>
      <c r="AK4119" t="str" cm="1">
        <f t="array" ref="AK4119">_xlfn._xlws.FILTER(Table4[Column1],ISNUMBER(SEARCH(Table4[Column1],MIS[[#This Row],[OrderUniqueIdentifier]])),"")</f>
        <v>MS</v>
      </c>
    </row>
    <row r="4120" spans="1:37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>
        <f>_xlfn.XLOOKUP(MIS[[#This Row],[TRADING SYMBOL]],[1]Sheet1!$D:$D,[1]Sheet1!$C:$C)</f>
        <v>118.35</v>
      </c>
      <c r="AE4120">
        <f>MIS[[#This Row],[OrderAverageTradedPrice]]*MIS[[#This Row],[OrderQuantity]]</f>
        <v>3069</v>
      </c>
      <c r="AF4120">
        <f>MIS[[#This Row],[LTP]]*MIS[[#This Row],[OrderQuantity]]</f>
        <v>2367</v>
      </c>
      <c r="AG4120">
        <f>IF(MIS[[#This Row],[OrderSide]]="SELL",MIS[[#This Row],[VALUE]]-MIS[[#This Row],[LIVE_VALUE]],MIS[[#This Row],[LIVE_VALUE]]-MIS[[#This Row],[VALUE]])</f>
        <v>-702</v>
      </c>
      <c r="AH4120" t="str" cm="1">
        <f t="array" ref="AH4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0" t="str">
        <f>MIS[[#This Row],[TRADING SYMBOL]]</f>
        <v>SENSEX2552083400CE</v>
      </c>
      <c r="AJ4120" t="str">
        <f>IF(RIGHT(MIS[[#This Row],[Main/Hedge]],4)="MAIN","MAIN","HEDGE")</f>
        <v>MAIN</v>
      </c>
      <c r="AK4120" t="str" cm="1">
        <f t="array" ref="AK4120">_xlfn._xlws.FILTER(Table4[Column1],ISNUMBER(SEARCH(Table4[Column1],MIS[[#This Row],[OrderUniqueIdentifier]])),"")</f>
        <v>MS</v>
      </c>
    </row>
    <row r="4121" spans="1:37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>
        <f>_xlfn.XLOOKUP(MIS[[#This Row],[TRADING SYMBOL]],[1]Sheet1!$D:$D,[1]Sheet1!$C:$C)</f>
        <v>104.4</v>
      </c>
      <c r="AE4121">
        <f>MIS[[#This Row],[OrderAverageTradedPrice]]*MIS[[#This Row],[OrderQuantity]]</f>
        <v>2711</v>
      </c>
      <c r="AF4121">
        <f>MIS[[#This Row],[LTP]]*MIS[[#This Row],[OrderQuantity]]</f>
        <v>2088</v>
      </c>
      <c r="AG4121">
        <f>IF(MIS[[#This Row],[OrderSide]]="SELL",MIS[[#This Row],[VALUE]]-MIS[[#This Row],[LIVE_VALUE]],MIS[[#This Row],[LIVE_VALUE]]-MIS[[#This Row],[VALUE]])</f>
        <v>-623</v>
      </c>
      <c r="AH4121" t="str" cm="1">
        <f t="array" ref="AH4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1" t="str">
        <f>MIS[[#This Row],[TRADING SYMBOL]]</f>
        <v>SENSEX2552083500CE</v>
      </c>
      <c r="AJ4121" t="str">
        <f>IF(RIGHT(MIS[[#This Row],[Main/Hedge]],4)="MAIN","MAIN","HEDGE")</f>
        <v>MAIN</v>
      </c>
      <c r="AK4121" t="str" cm="1">
        <f t="array" ref="AK4121">_xlfn._xlws.FILTER(Table4[Column1],ISNUMBER(SEARCH(Table4[Column1],MIS[[#This Row],[OrderUniqueIdentifier]])),"")</f>
        <v>MS</v>
      </c>
    </row>
    <row r="4122" spans="1:37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>
        <f>_xlfn.XLOOKUP(MIS[[#This Row],[TRADING SYMBOL]],[1]Sheet1!$D:$D,[1]Sheet1!$C:$C)</f>
        <v>139.94999999999999</v>
      </c>
      <c r="AE4122">
        <f>MIS[[#This Row],[OrderAverageTradedPrice]]*MIS[[#This Row],[OrderQuantity]]</f>
        <v>3668</v>
      </c>
      <c r="AF4122">
        <f>MIS[[#This Row],[LTP]]*MIS[[#This Row],[OrderQuantity]]</f>
        <v>2799</v>
      </c>
      <c r="AG4122">
        <f>IF(MIS[[#This Row],[OrderSide]]="SELL",MIS[[#This Row],[VALUE]]-MIS[[#This Row],[LIVE_VALUE]],MIS[[#This Row],[LIVE_VALUE]]-MIS[[#This Row],[VALUE]])</f>
        <v>-869</v>
      </c>
      <c r="AH4122" t="str" cm="1">
        <f t="array" ref="AH4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2" t="str">
        <f>MIS[[#This Row],[TRADING SYMBOL]]</f>
        <v>SENSEX2552081300PE</v>
      </c>
      <c r="AJ4122" t="str">
        <f>IF(RIGHT(MIS[[#This Row],[Main/Hedge]],4)="MAIN","MAIN","HEDGE")</f>
        <v>MAIN</v>
      </c>
      <c r="AK4122" t="str" cm="1">
        <f t="array" ref="AK4122">_xlfn._xlws.FILTER(Table4[Column1],ISNUMBER(SEARCH(Table4[Column1],MIS[[#This Row],[OrderUniqueIdentifier]])),"")</f>
        <v>MS</v>
      </c>
    </row>
    <row r="4123" spans="1:37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>
        <f>_xlfn.XLOOKUP(MIS[[#This Row],[TRADING SYMBOL]],[1]Sheet1!$D:$D,[1]Sheet1!$C:$C)</f>
        <v>115.45</v>
      </c>
      <c r="AE4123">
        <f>MIS[[#This Row],[OrderAverageTradedPrice]]*MIS[[#This Row],[OrderQuantity]]</f>
        <v>3056</v>
      </c>
      <c r="AF4123">
        <f>MIS[[#This Row],[LTP]]*MIS[[#This Row],[OrderQuantity]]</f>
        <v>2309</v>
      </c>
      <c r="AG4123">
        <f>IF(MIS[[#This Row],[OrderSide]]="SELL",MIS[[#This Row],[VALUE]]-MIS[[#This Row],[LIVE_VALUE]],MIS[[#This Row],[LIVE_VALUE]]-MIS[[#This Row],[VALUE]])</f>
        <v>-747</v>
      </c>
      <c r="AH4123" t="str" cm="1">
        <f t="array" ref="AH4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3" t="str">
        <f>MIS[[#This Row],[TRADING SYMBOL]]</f>
        <v>SENSEX2552081100PE</v>
      </c>
      <c r="AJ4123" t="str">
        <f>IF(RIGHT(MIS[[#This Row],[Main/Hedge]],4)="MAIN","MAIN","HEDGE")</f>
        <v>MAIN</v>
      </c>
      <c r="AK4123" t="str" cm="1">
        <f t="array" ref="AK4123">_xlfn._xlws.FILTER(Table4[Column1],ISNUMBER(SEARCH(Table4[Column1],MIS[[#This Row],[OrderUniqueIdentifier]])),"")</f>
        <v>MS</v>
      </c>
    </row>
    <row r="4124" spans="1:37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>
        <f>_xlfn.XLOOKUP(MIS[[#This Row],[TRADING SYMBOL]],[1]Sheet1!$D:$D,[1]Sheet1!$C:$C)</f>
        <v>118.35</v>
      </c>
      <c r="AE4124">
        <f>MIS[[#This Row],[OrderAverageTradedPrice]]*MIS[[#This Row],[OrderQuantity]]</f>
        <v>3066</v>
      </c>
      <c r="AF4124">
        <f>MIS[[#This Row],[LTP]]*MIS[[#This Row],[OrderQuantity]]</f>
        <v>2367</v>
      </c>
      <c r="AG4124">
        <f>IF(MIS[[#This Row],[OrderSide]]="SELL",MIS[[#This Row],[VALUE]]-MIS[[#This Row],[LIVE_VALUE]],MIS[[#This Row],[LIVE_VALUE]]-MIS[[#This Row],[VALUE]])</f>
        <v>-699</v>
      </c>
      <c r="AH4124" t="str" cm="1">
        <f t="array" ref="AH4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4" t="str">
        <f>MIS[[#This Row],[TRADING SYMBOL]]</f>
        <v>SENSEX2552083400CE</v>
      </c>
      <c r="AJ4124" t="str">
        <f>IF(RIGHT(MIS[[#This Row],[Main/Hedge]],4)="MAIN","MAIN","HEDGE")</f>
        <v>MAIN</v>
      </c>
      <c r="AK4124" t="str" cm="1">
        <f t="array" ref="AK4124">_xlfn._xlws.FILTER(Table4[Column1],ISNUMBER(SEARCH(Table4[Column1],MIS[[#This Row],[OrderUniqueIdentifier]])),"")</f>
        <v>MS</v>
      </c>
    </row>
    <row r="4125" spans="1:37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>
        <f>_xlfn.XLOOKUP(MIS[[#This Row],[TRADING SYMBOL]],[1]Sheet1!$D:$D,[1]Sheet1!$C:$C)</f>
        <v>104.4</v>
      </c>
      <c r="AE4125">
        <f>MIS[[#This Row],[OrderAverageTradedPrice]]*MIS[[#This Row],[OrderQuantity]]</f>
        <v>2715</v>
      </c>
      <c r="AF4125">
        <f>MIS[[#This Row],[LTP]]*MIS[[#This Row],[OrderQuantity]]</f>
        <v>2088</v>
      </c>
      <c r="AG4125">
        <f>IF(MIS[[#This Row],[OrderSide]]="SELL",MIS[[#This Row],[VALUE]]-MIS[[#This Row],[LIVE_VALUE]],MIS[[#This Row],[LIVE_VALUE]]-MIS[[#This Row],[VALUE]])</f>
        <v>-627</v>
      </c>
      <c r="AH4125" t="str" cm="1">
        <f t="array" ref="AH4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5" t="str">
        <f>MIS[[#This Row],[TRADING SYMBOL]]</f>
        <v>SENSEX2552083500CE</v>
      </c>
      <c r="AJ4125" t="str">
        <f>IF(RIGHT(MIS[[#This Row],[Main/Hedge]],4)="MAIN","MAIN","HEDGE")</f>
        <v>MAIN</v>
      </c>
      <c r="AK4125" t="str" cm="1">
        <f t="array" ref="AK4125">_xlfn._xlws.FILTER(Table4[Column1],ISNUMBER(SEARCH(Table4[Column1],MIS[[#This Row],[OrderUniqueIdentifier]])),"")</f>
        <v>MS</v>
      </c>
    </row>
    <row r="4126" spans="1:37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>
        <f>_xlfn.XLOOKUP(MIS[[#This Row],[TRADING SYMBOL]],[1]Sheet1!$D:$D,[1]Sheet1!$C:$C)</f>
        <v>139.94999999999999</v>
      </c>
      <c r="AE4126">
        <f>MIS[[#This Row],[OrderAverageTradedPrice]]*MIS[[#This Row],[OrderQuantity]]</f>
        <v>3666</v>
      </c>
      <c r="AF4126">
        <f>MIS[[#This Row],[LTP]]*MIS[[#This Row],[OrderQuantity]]</f>
        <v>2799</v>
      </c>
      <c r="AG4126">
        <f>IF(MIS[[#This Row],[OrderSide]]="SELL",MIS[[#This Row],[VALUE]]-MIS[[#This Row],[LIVE_VALUE]],MIS[[#This Row],[LIVE_VALUE]]-MIS[[#This Row],[VALUE]])</f>
        <v>-867</v>
      </c>
      <c r="AH4126" t="str" cm="1">
        <f t="array" ref="AH4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6" t="str">
        <f>MIS[[#This Row],[TRADING SYMBOL]]</f>
        <v>SENSEX2552081300PE</v>
      </c>
      <c r="AJ4126" t="str">
        <f>IF(RIGHT(MIS[[#This Row],[Main/Hedge]],4)="MAIN","MAIN","HEDGE")</f>
        <v>MAIN</v>
      </c>
      <c r="AK4126" t="str" cm="1">
        <f t="array" ref="AK4126">_xlfn._xlws.FILTER(Table4[Column1],ISNUMBER(SEARCH(Table4[Column1],MIS[[#This Row],[OrderUniqueIdentifier]])),"")</f>
        <v>MS</v>
      </c>
    </row>
    <row r="4127" spans="1:37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>
        <f>_xlfn.XLOOKUP(MIS[[#This Row],[TRADING SYMBOL]],[1]Sheet1!$D:$D,[1]Sheet1!$C:$C)</f>
        <v>115.45</v>
      </c>
      <c r="AE4127">
        <f>MIS[[#This Row],[OrderAverageTradedPrice]]*MIS[[#This Row],[OrderQuantity]]</f>
        <v>3059</v>
      </c>
      <c r="AF4127">
        <f>MIS[[#This Row],[LTP]]*MIS[[#This Row],[OrderQuantity]]</f>
        <v>2309</v>
      </c>
      <c r="AG4127">
        <f>IF(MIS[[#This Row],[OrderSide]]="SELL",MIS[[#This Row],[VALUE]]-MIS[[#This Row],[LIVE_VALUE]],MIS[[#This Row],[LIVE_VALUE]]-MIS[[#This Row],[VALUE]])</f>
        <v>-750</v>
      </c>
      <c r="AH4127" t="str" cm="1">
        <f t="array" ref="AH4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7" t="str">
        <f>MIS[[#This Row],[TRADING SYMBOL]]</f>
        <v>SENSEX2552081100PE</v>
      </c>
      <c r="AJ4127" t="str">
        <f>IF(RIGHT(MIS[[#This Row],[Main/Hedge]],4)="MAIN","MAIN","HEDGE")</f>
        <v>MAIN</v>
      </c>
      <c r="AK4127" t="str" cm="1">
        <f t="array" ref="AK4127">_xlfn._xlws.FILTER(Table4[Column1],ISNUMBER(SEARCH(Table4[Column1],MIS[[#This Row],[OrderUniqueIdentifier]])),"")</f>
        <v>MS</v>
      </c>
    </row>
    <row r="4128" spans="1:37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>
        <f>_xlfn.XLOOKUP(MIS[[#This Row],[TRADING SYMBOL]],[1]Sheet1!$D:$D,[1]Sheet1!$C:$C)</f>
        <v>136.6</v>
      </c>
      <c r="AE4128">
        <f>MIS[[#This Row],[OrderAverageTradedPrice]]*MIS[[#This Row],[OrderQuantity]]</f>
        <v>3524</v>
      </c>
      <c r="AF4128">
        <f>MIS[[#This Row],[LTP]]*MIS[[#This Row],[OrderQuantity]]</f>
        <v>2732</v>
      </c>
      <c r="AG4128">
        <f>IF(MIS[[#This Row],[OrderSide]]="SELL",MIS[[#This Row],[VALUE]]-MIS[[#This Row],[LIVE_VALUE]],MIS[[#This Row],[LIVE_VALUE]]-MIS[[#This Row],[VALUE]])</f>
        <v>-792</v>
      </c>
      <c r="AH4128" t="str" cm="1">
        <f t="array" ref="AH4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8" t="str">
        <f>MIS[[#This Row],[TRADING SYMBOL]]</f>
        <v>SENSEX2552083300CE</v>
      </c>
      <c r="AJ4128" t="str">
        <f>IF(RIGHT(MIS[[#This Row],[Main/Hedge]],4)="MAIN","MAIN","HEDGE")</f>
        <v>MAIN</v>
      </c>
      <c r="AK4128" t="str" cm="1">
        <f t="array" ref="AK4128">_xlfn._xlws.FILTER(Table4[Column1],ISNUMBER(SEARCH(Table4[Column1],MIS[[#This Row],[OrderUniqueIdentifier]])),"")</f>
        <v>MS</v>
      </c>
    </row>
    <row r="4129" spans="1:37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>
        <f>_xlfn.XLOOKUP(MIS[[#This Row],[TRADING SYMBOL]],[1]Sheet1!$D:$D,[1]Sheet1!$C:$C)</f>
        <v>118.35</v>
      </c>
      <c r="AE4129">
        <f>MIS[[#This Row],[OrderAverageTradedPrice]]*MIS[[#This Row],[OrderQuantity]]</f>
        <v>3101</v>
      </c>
      <c r="AF4129">
        <f>MIS[[#This Row],[LTP]]*MIS[[#This Row],[OrderQuantity]]</f>
        <v>2367</v>
      </c>
      <c r="AG4129">
        <f>IF(MIS[[#This Row],[OrderSide]]="SELL",MIS[[#This Row],[VALUE]]-MIS[[#This Row],[LIVE_VALUE]],MIS[[#This Row],[LIVE_VALUE]]-MIS[[#This Row],[VALUE]])</f>
        <v>-734</v>
      </c>
      <c r="AH4129" t="str" cm="1">
        <f t="array" ref="AH4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9" t="str">
        <f>MIS[[#This Row],[TRADING SYMBOL]]</f>
        <v>SENSEX2552083400CE</v>
      </c>
      <c r="AJ4129" t="str">
        <f>IF(RIGHT(MIS[[#This Row],[Main/Hedge]],4)="MAIN","MAIN","HEDGE")</f>
        <v>MAIN</v>
      </c>
      <c r="AK4129" t="str" cm="1">
        <f t="array" ref="AK4129">_xlfn._xlws.FILTER(Table4[Column1],ISNUMBER(SEARCH(Table4[Column1],MIS[[#This Row],[OrderUniqueIdentifier]])),"")</f>
        <v>MS</v>
      </c>
    </row>
    <row r="4130" spans="1:37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>
        <f>_xlfn.XLOOKUP(MIS[[#This Row],[TRADING SYMBOL]],[1]Sheet1!$D:$D,[1]Sheet1!$C:$C)</f>
        <v>127.9</v>
      </c>
      <c r="AE4130">
        <f>MIS[[#This Row],[OrderAverageTradedPrice]]*MIS[[#This Row],[OrderQuantity]]</f>
        <v>3352</v>
      </c>
      <c r="AF4130">
        <f>MIS[[#This Row],[LTP]]*MIS[[#This Row],[OrderQuantity]]</f>
        <v>2558</v>
      </c>
      <c r="AG4130">
        <f>IF(MIS[[#This Row],[OrderSide]]="SELL",MIS[[#This Row],[VALUE]]-MIS[[#This Row],[LIVE_VALUE]],MIS[[#This Row],[LIVE_VALUE]]-MIS[[#This Row],[VALUE]])</f>
        <v>-794</v>
      </c>
      <c r="AH4130" t="str" cm="1">
        <f t="array" ref="AH4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0" t="str">
        <f>MIS[[#This Row],[TRADING SYMBOL]]</f>
        <v>SENSEX2552081200PE</v>
      </c>
      <c r="AJ4130" t="str">
        <f>IF(RIGHT(MIS[[#This Row],[Main/Hedge]],4)="MAIN","MAIN","HEDGE")</f>
        <v>MAIN</v>
      </c>
      <c r="AK4130" t="str" cm="1">
        <f t="array" ref="AK4130">_xlfn._xlws.FILTER(Table4[Column1],ISNUMBER(SEARCH(Table4[Column1],MIS[[#This Row],[OrderUniqueIdentifier]])),"")</f>
        <v>MS</v>
      </c>
    </row>
    <row r="4131" spans="1:37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>
        <f>_xlfn.XLOOKUP(MIS[[#This Row],[TRADING SYMBOL]],[1]Sheet1!$D:$D,[1]Sheet1!$C:$C)</f>
        <v>127.9</v>
      </c>
      <c r="AE4131">
        <f>MIS[[#This Row],[OrderAverageTradedPrice]]*MIS[[#This Row],[OrderQuantity]]</f>
        <v>3331</v>
      </c>
      <c r="AF4131">
        <f>MIS[[#This Row],[LTP]]*MIS[[#This Row],[OrderQuantity]]</f>
        <v>2558</v>
      </c>
      <c r="AG4131">
        <f>IF(MIS[[#This Row],[OrderSide]]="SELL",MIS[[#This Row],[VALUE]]-MIS[[#This Row],[LIVE_VALUE]],MIS[[#This Row],[LIVE_VALUE]]-MIS[[#This Row],[VALUE]])</f>
        <v>-773</v>
      </c>
      <c r="AH4131" t="str" cm="1">
        <f t="array" ref="AH4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1" t="str">
        <f>MIS[[#This Row],[TRADING SYMBOL]]</f>
        <v>SENSEX2552081200PE</v>
      </c>
      <c r="AJ4131" t="str">
        <f>IF(RIGHT(MIS[[#This Row],[Main/Hedge]],4)="MAIN","MAIN","HEDGE")</f>
        <v>MAIN</v>
      </c>
      <c r="AK4131" t="str" cm="1">
        <f t="array" ref="AK4131">_xlfn._xlws.FILTER(Table4[Column1],ISNUMBER(SEARCH(Table4[Column1],MIS[[#This Row],[OrderUniqueIdentifier]])),"")</f>
        <v>MS</v>
      </c>
    </row>
    <row r="4132" spans="1:37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>
        <f>_xlfn.XLOOKUP(MIS[[#This Row],[TRADING SYMBOL]],[1]Sheet1!$D:$D,[1]Sheet1!$C:$C)</f>
        <v>104.4</v>
      </c>
      <c r="AE4132">
        <f>MIS[[#This Row],[OrderAverageTradedPrice]]*MIS[[#This Row],[OrderQuantity]]</f>
        <v>2736</v>
      </c>
      <c r="AF4132">
        <f>MIS[[#This Row],[LTP]]*MIS[[#This Row],[OrderQuantity]]</f>
        <v>2088</v>
      </c>
      <c r="AG4132">
        <f>IF(MIS[[#This Row],[OrderSide]]="SELL",MIS[[#This Row],[VALUE]]-MIS[[#This Row],[LIVE_VALUE]],MIS[[#This Row],[LIVE_VALUE]]-MIS[[#This Row],[VALUE]])</f>
        <v>-648</v>
      </c>
      <c r="AH4132" t="str" cm="1">
        <f t="array" ref="AH4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2" t="str">
        <f>MIS[[#This Row],[TRADING SYMBOL]]</f>
        <v>SENSEX2552083500CE</v>
      </c>
      <c r="AJ4132" t="str">
        <f>IF(RIGHT(MIS[[#This Row],[Main/Hedge]],4)="MAIN","MAIN","HEDGE")</f>
        <v>MAIN</v>
      </c>
      <c r="AK4132" t="str" cm="1">
        <f t="array" ref="AK4132">_xlfn._xlws.FILTER(Table4[Column1],ISNUMBER(SEARCH(Table4[Column1],MIS[[#This Row],[OrderUniqueIdentifier]])),"")</f>
        <v>MS</v>
      </c>
    </row>
    <row r="4133" spans="1:37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>
        <f>_xlfn.XLOOKUP(MIS[[#This Row],[TRADING SYMBOL]],[1]Sheet1!$D:$D,[1]Sheet1!$C:$C)</f>
        <v>139.94999999999999</v>
      </c>
      <c r="AE4133">
        <f>MIS[[#This Row],[OrderAverageTradedPrice]]*MIS[[#This Row],[OrderQuantity]]</f>
        <v>3651</v>
      </c>
      <c r="AF4133">
        <f>MIS[[#This Row],[LTP]]*MIS[[#This Row],[OrderQuantity]]</f>
        <v>2799</v>
      </c>
      <c r="AG4133">
        <f>IF(MIS[[#This Row],[OrderSide]]="SELL",MIS[[#This Row],[VALUE]]-MIS[[#This Row],[LIVE_VALUE]],MIS[[#This Row],[LIVE_VALUE]]-MIS[[#This Row],[VALUE]])</f>
        <v>-852</v>
      </c>
      <c r="AH4133" t="str" cm="1">
        <f t="array" ref="AH4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3" t="str">
        <f>MIS[[#This Row],[TRADING SYMBOL]]</f>
        <v>SENSEX2552081300PE</v>
      </c>
      <c r="AJ4133" t="str">
        <f>IF(RIGHT(MIS[[#This Row],[Main/Hedge]],4)="MAIN","MAIN","HEDGE")</f>
        <v>MAIN</v>
      </c>
      <c r="AK4133" t="str" cm="1">
        <f t="array" ref="AK4133">_xlfn._xlws.FILTER(Table4[Column1],ISNUMBER(SEARCH(Table4[Column1],MIS[[#This Row],[OrderUniqueIdentifier]])),"")</f>
        <v>MS</v>
      </c>
    </row>
    <row r="4134" spans="1:37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>
        <f>_xlfn.XLOOKUP(MIS[[#This Row],[TRADING SYMBOL]],[1]Sheet1!$D:$D,[1]Sheet1!$C:$C)</f>
        <v>115.45</v>
      </c>
      <c r="AE4134">
        <f>MIS[[#This Row],[OrderAverageTradedPrice]]*MIS[[#This Row],[OrderQuantity]]</f>
        <v>3042</v>
      </c>
      <c r="AF4134">
        <f>MIS[[#This Row],[LTP]]*MIS[[#This Row],[OrderQuantity]]</f>
        <v>2309</v>
      </c>
      <c r="AG4134">
        <f>IF(MIS[[#This Row],[OrderSide]]="SELL",MIS[[#This Row],[VALUE]]-MIS[[#This Row],[LIVE_VALUE]],MIS[[#This Row],[LIVE_VALUE]]-MIS[[#This Row],[VALUE]])</f>
        <v>-733</v>
      </c>
      <c r="AH4134" t="str" cm="1">
        <f t="array" ref="AH4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4" t="str">
        <f>MIS[[#This Row],[TRADING SYMBOL]]</f>
        <v>SENSEX2552081100PE</v>
      </c>
      <c r="AJ4134" t="str">
        <f>IF(RIGHT(MIS[[#This Row],[Main/Hedge]],4)="MAIN","MAIN","HEDGE")</f>
        <v>MAIN</v>
      </c>
      <c r="AK4134" t="str" cm="1">
        <f t="array" ref="AK4134">_xlfn._xlws.FILTER(Table4[Column1],ISNUMBER(SEARCH(Table4[Column1],MIS[[#This Row],[OrderUniqueIdentifier]])),"")</f>
        <v>MS</v>
      </c>
    </row>
    <row r="4135" spans="1:37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>
        <f>_xlfn.XLOOKUP(MIS[[#This Row],[TRADING SYMBOL]],[1]Sheet1!$D:$D,[1]Sheet1!$C:$C)</f>
        <v>127.9</v>
      </c>
      <c r="AE4135">
        <f>MIS[[#This Row],[OrderAverageTradedPrice]]*MIS[[#This Row],[OrderQuantity]]</f>
        <v>3329</v>
      </c>
      <c r="AF4135">
        <f>MIS[[#This Row],[LTP]]*MIS[[#This Row],[OrderQuantity]]</f>
        <v>2558</v>
      </c>
      <c r="AG4135">
        <f>IF(MIS[[#This Row],[OrderSide]]="SELL",MIS[[#This Row],[VALUE]]-MIS[[#This Row],[LIVE_VALUE]],MIS[[#This Row],[LIVE_VALUE]]-MIS[[#This Row],[VALUE]])</f>
        <v>-771</v>
      </c>
      <c r="AH4135" t="str" cm="1">
        <f t="array" ref="AH4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5" t="str">
        <f>MIS[[#This Row],[TRADING SYMBOL]]</f>
        <v>SENSEX2552081200PE</v>
      </c>
      <c r="AJ4135" t="str">
        <f>IF(RIGHT(MIS[[#This Row],[Main/Hedge]],4)="MAIN","MAIN","HEDGE")</f>
        <v>MAIN</v>
      </c>
      <c r="AK4135" t="str" cm="1">
        <f t="array" ref="AK4135">_xlfn._xlws.FILTER(Table4[Column1],ISNUMBER(SEARCH(Table4[Column1],MIS[[#This Row],[OrderUniqueIdentifier]])),"")</f>
        <v>MS</v>
      </c>
    </row>
    <row r="4136" spans="1:37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>
        <f>_xlfn.XLOOKUP(MIS[[#This Row],[TRADING SYMBOL]],[1]Sheet1!$D:$D,[1]Sheet1!$C:$C)</f>
        <v>4.0999999999999996</v>
      </c>
      <c r="AE4136">
        <f>MIS[[#This Row],[OrderAverageTradedPrice]]*MIS[[#This Row],[OrderQuantity]]</f>
        <v>171</v>
      </c>
      <c r="AF4136">
        <f>MIS[[#This Row],[LTP]]*MIS[[#This Row],[OrderQuantity]]</f>
        <v>82</v>
      </c>
      <c r="AG4136">
        <f>IF(MIS[[#This Row],[OrderSide]]="SELL",MIS[[#This Row],[VALUE]]-MIS[[#This Row],[LIVE_VALUE]],MIS[[#This Row],[LIVE_VALUE]]-MIS[[#This Row],[VALUE]])</f>
        <v>-89</v>
      </c>
      <c r="AH4136" t="str" cm="1">
        <f t="array" ref="AH4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6" t="str">
        <f>MIS[[#This Row],[TRADING SYMBOL]]</f>
        <v>SENSEX2552085900CE</v>
      </c>
      <c r="AJ4136" t="str">
        <f>IF(RIGHT(MIS[[#This Row],[Main/Hedge]],4)="MAIN","MAIN","HEDGE")</f>
        <v>HEDGE</v>
      </c>
      <c r="AK4136" t="str" cm="1">
        <f t="array" ref="AK4136">_xlfn._xlws.FILTER(Table4[Column1],ISNUMBER(SEARCH(Table4[Column1],MIS[[#This Row],[OrderUniqueIdentifier]])),"")</f>
        <v>XYT</v>
      </c>
    </row>
    <row r="4137" spans="1:37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>
        <f>_xlfn.XLOOKUP(MIS[[#This Row],[TRADING SYMBOL]],[1]Sheet1!$D:$D,[1]Sheet1!$C:$C)</f>
        <v>4.0999999999999996</v>
      </c>
      <c r="AE4137">
        <f>MIS[[#This Row],[OrderAverageTradedPrice]]*MIS[[#This Row],[OrderQuantity]]</f>
        <v>2040</v>
      </c>
      <c r="AF4137">
        <f>MIS[[#This Row],[LTP]]*MIS[[#This Row],[OrderQuantity]]</f>
        <v>983.99999999999989</v>
      </c>
      <c r="AG4137">
        <f>IF(MIS[[#This Row],[OrderSide]]="SELL",MIS[[#This Row],[VALUE]]-MIS[[#This Row],[LIVE_VALUE]],MIS[[#This Row],[LIVE_VALUE]]-MIS[[#This Row],[VALUE]])</f>
        <v>-1056</v>
      </c>
      <c r="AH4137" t="str" cm="1">
        <f t="array" ref="AH4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7" t="str">
        <f>MIS[[#This Row],[TRADING SYMBOL]]</f>
        <v>SENSEX2552085900CE</v>
      </c>
      <c r="AJ4137" t="str">
        <f>IF(RIGHT(MIS[[#This Row],[Main/Hedge]],4)="MAIN","MAIN","HEDGE")</f>
        <v>HEDGE</v>
      </c>
      <c r="AK4137" t="str" cm="1">
        <f t="array" ref="AK4137">_xlfn._xlws.FILTER(Table4[Column1],ISNUMBER(SEARCH(Table4[Column1],MIS[[#This Row],[OrderUniqueIdentifier]])),"")</f>
        <v>XYT</v>
      </c>
    </row>
    <row r="4138" spans="1:37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>
        <f>_xlfn.XLOOKUP(MIS[[#This Row],[TRADING SYMBOL]],[1]Sheet1!$D:$D,[1]Sheet1!$C:$C)</f>
        <v>4.0999999999999996</v>
      </c>
      <c r="AE4138">
        <f>MIS[[#This Row],[OrderAverageTradedPrice]]*MIS[[#This Row],[OrderQuantity]]</f>
        <v>170</v>
      </c>
      <c r="AF4138">
        <f>MIS[[#This Row],[LTP]]*MIS[[#This Row],[OrderQuantity]]</f>
        <v>82</v>
      </c>
      <c r="AG4138">
        <f>IF(MIS[[#This Row],[OrderSide]]="SELL",MIS[[#This Row],[VALUE]]-MIS[[#This Row],[LIVE_VALUE]],MIS[[#This Row],[LIVE_VALUE]]-MIS[[#This Row],[VALUE]])</f>
        <v>-88</v>
      </c>
      <c r="AH4138" t="str" cm="1">
        <f t="array" ref="AH4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8" t="str">
        <f>MIS[[#This Row],[TRADING SYMBOL]]</f>
        <v>SENSEX2552085900CE</v>
      </c>
      <c r="AJ4138" t="str">
        <f>IF(RIGHT(MIS[[#This Row],[Main/Hedge]],4)="MAIN","MAIN","HEDGE")</f>
        <v>HEDGE</v>
      </c>
      <c r="AK4138" t="str" cm="1">
        <f t="array" ref="AK4138">_xlfn._xlws.FILTER(Table4[Column1],ISNUMBER(SEARCH(Table4[Column1],MIS[[#This Row],[OrderUniqueIdentifier]])),"")</f>
        <v>XYT</v>
      </c>
    </row>
    <row r="4139" spans="1:37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>
        <f>_xlfn.XLOOKUP(MIS[[#This Row],[TRADING SYMBOL]],[1]Sheet1!$D:$D,[1]Sheet1!$C:$C)</f>
        <v>4.0999999999999996</v>
      </c>
      <c r="AE4139">
        <f>MIS[[#This Row],[OrderAverageTradedPrice]]*MIS[[#This Row],[OrderQuantity]]</f>
        <v>338</v>
      </c>
      <c r="AF4139">
        <f>MIS[[#This Row],[LTP]]*MIS[[#This Row],[OrderQuantity]]</f>
        <v>164</v>
      </c>
      <c r="AG4139">
        <f>IF(MIS[[#This Row],[OrderSide]]="SELL",MIS[[#This Row],[VALUE]]-MIS[[#This Row],[LIVE_VALUE]],MIS[[#This Row],[LIVE_VALUE]]-MIS[[#This Row],[VALUE]])</f>
        <v>-174</v>
      </c>
      <c r="AH4139" t="str" cm="1">
        <f t="array" ref="AH4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9" t="str">
        <f>MIS[[#This Row],[TRADING SYMBOL]]</f>
        <v>SENSEX2552085900CE</v>
      </c>
      <c r="AJ4139" t="str">
        <f>IF(RIGHT(MIS[[#This Row],[Main/Hedge]],4)="MAIN","MAIN","HEDGE")</f>
        <v>HEDGE</v>
      </c>
      <c r="AK4139" t="str" cm="1">
        <f t="array" ref="AK4139">_xlfn._xlws.FILTER(Table4[Column1],ISNUMBER(SEARCH(Table4[Column1],MIS[[#This Row],[OrderUniqueIdentifier]])),"")</f>
        <v>XYT</v>
      </c>
    </row>
    <row r="4140" spans="1:37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>
        <f>_xlfn.XLOOKUP(MIS[[#This Row],[TRADING SYMBOL]],[1]Sheet1!$D:$D,[1]Sheet1!$C:$C)</f>
        <v>8.25</v>
      </c>
      <c r="AE4140">
        <f>MIS[[#This Row],[OrderAverageTradedPrice]]*MIS[[#This Row],[OrderQuantity]]</f>
        <v>442</v>
      </c>
      <c r="AF4140">
        <f>MIS[[#This Row],[LTP]]*MIS[[#This Row],[OrderQuantity]]</f>
        <v>165</v>
      </c>
      <c r="AG4140">
        <f>IF(MIS[[#This Row],[OrderSide]]="SELL",MIS[[#This Row],[VALUE]]-MIS[[#This Row],[LIVE_VALUE]],MIS[[#This Row],[LIVE_VALUE]]-MIS[[#This Row],[VALUE]])</f>
        <v>-277</v>
      </c>
      <c r="AH4140" t="str" cm="1">
        <f t="array" ref="AH4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0" t="str">
        <f>MIS[[#This Row],[TRADING SYMBOL]]</f>
        <v>SENSEX2552078600PE</v>
      </c>
      <c r="AJ4140" t="str">
        <f>IF(RIGHT(MIS[[#This Row],[Main/Hedge]],4)="MAIN","MAIN","HEDGE")</f>
        <v>HEDGE</v>
      </c>
      <c r="AK4140" t="str" cm="1">
        <f t="array" ref="AK4140">_xlfn._xlws.FILTER(Table4[Column1],ISNUMBER(SEARCH(Table4[Column1],MIS[[#This Row],[OrderUniqueIdentifier]])),"")</f>
        <v>XYT</v>
      </c>
    </row>
    <row r="4141" spans="1:37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>
        <f>_xlfn.XLOOKUP(MIS[[#This Row],[TRADING SYMBOL]],[1]Sheet1!$D:$D,[1]Sheet1!$C:$C)</f>
        <v>8.25</v>
      </c>
      <c r="AE4141">
        <f>MIS[[#This Row],[OrderAverageTradedPrice]]*MIS[[#This Row],[OrderQuantity]]</f>
        <v>5304</v>
      </c>
      <c r="AF4141">
        <f>MIS[[#This Row],[LTP]]*MIS[[#This Row],[OrderQuantity]]</f>
        <v>1980</v>
      </c>
      <c r="AG4141">
        <f>IF(MIS[[#This Row],[OrderSide]]="SELL",MIS[[#This Row],[VALUE]]-MIS[[#This Row],[LIVE_VALUE]],MIS[[#This Row],[LIVE_VALUE]]-MIS[[#This Row],[VALUE]])</f>
        <v>-3324</v>
      </c>
      <c r="AH4141" t="str" cm="1">
        <f t="array" ref="AH4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1" t="str">
        <f>MIS[[#This Row],[TRADING SYMBOL]]</f>
        <v>SENSEX2552078600PE</v>
      </c>
      <c r="AJ4141" t="str">
        <f>IF(RIGHT(MIS[[#This Row],[Main/Hedge]],4)="MAIN","MAIN","HEDGE")</f>
        <v>HEDGE</v>
      </c>
      <c r="AK4141" t="str" cm="1">
        <f t="array" ref="AK4141">_xlfn._xlws.FILTER(Table4[Column1],ISNUMBER(SEARCH(Table4[Column1],MIS[[#This Row],[OrderUniqueIdentifier]])),"")</f>
        <v>XYT</v>
      </c>
    </row>
    <row r="4142" spans="1:37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>
        <f>_xlfn.XLOOKUP(MIS[[#This Row],[TRADING SYMBOL]],[1]Sheet1!$D:$D,[1]Sheet1!$C:$C)</f>
        <v>8.25</v>
      </c>
      <c r="AE4142">
        <f>MIS[[#This Row],[OrderAverageTradedPrice]]*MIS[[#This Row],[OrderQuantity]]</f>
        <v>447</v>
      </c>
      <c r="AF4142">
        <f>MIS[[#This Row],[LTP]]*MIS[[#This Row],[OrderQuantity]]</f>
        <v>165</v>
      </c>
      <c r="AG4142">
        <f>IF(MIS[[#This Row],[OrderSide]]="SELL",MIS[[#This Row],[VALUE]]-MIS[[#This Row],[LIVE_VALUE]],MIS[[#This Row],[LIVE_VALUE]]-MIS[[#This Row],[VALUE]])</f>
        <v>-282</v>
      </c>
      <c r="AH4142" t="str" cm="1">
        <f t="array" ref="AH4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2" t="str">
        <f>MIS[[#This Row],[TRADING SYMBOL]]</f>
        <v>SENSEX2552078600PE</v>
      </c>
      <c r="AJ4142" t="str">
        <f>IF(RIGHT(MIS[[#This Row],[Main/Hedge]],4)="MAIN","MAIN","HEDGE")</f>
        <v>HEDGE</v>
      </c>
      <c r="AK4142" t="str" cm="1">
        <f t="array" ref="AK4142">_xlfn._xlws.FILTER(Table4[Column1],ISNUMBER(SEARCH(Table4[Column1],MIS[[#This Row],[OrderUniqueIdentifier]])),"")</f>
        <v>XYT</v>
      </c>
    </row>
    <row r="4143" spans="1:37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>
        <f>_xlfn.XLOOKUP(MIS[[#This Row],[TRADING SYMBOL]],[1]Sheet1!$D:$D,[1]Sheet1!$C:$C)</f>
        <v>8.25</v>
      </c>
      <c r="AE4143">
        <f>MIS[[#This Row],[OrderAverageTradedPrice]]*MIS[[#This Row],[OrderQuantity]]</f>
        <v>892</v>
      </c>
      <c r="AF4143">
        <f>MIS[[#This Row],[LTP]]*MIS[[#This Row],[OrderQuantity]]</f>
        <v>330</v>
      </c>
      <c r="AG4143">
        <f>IF(MIS[[#This Row],[OrderSide]]="SELL",MIS[[#This Row],[VALUE]]-MIS[[#This Row],[LIVE_VALUE]],MIS[[#This Row],[LIVE_VALUE]]-MIS[[#This Row],[VALUE]])</f>
        <v>-562</v>
      </c>
      <c r="AH4143" t="str" cm="1">
        <f t="array" ref="AH4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3" t="str">
        <f>MIS[[#This Row],[TRADING SYMBOL]]</f>
        <v>SENSEX2552078600PE</v>
      </c>
      <c r="AJ4143" t="str">
        <f>IF(RIGHT(MIS[[#This Row],[Main/Hedge]],4)="MAIN","MAIN","HEDGE")</f>
        <v>HEDGE</v>
      </c>
      <c r="AK4143" t="str" cm="1">
        <f t="array" ref="AK4143">_xlfn._xlws.FILTER(Table4[Column1],ISNUMBER(SEARCH(Table4[Column1],MIS[[#This Row],[OrderUniqueIdentifier]])),"")</f>
        <v>XYT</v>
      </c>
    </row>
    <row r="4144" spans="1:37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>
        <f>_xlfn.XLOOKUP(MIS[[#This Row],[TRADING SYMBOL]],[1]Sheet1!$D:$D,[1]Sheet1!$C:$C)</f>
        <v>4.0999999999999996</v>
      </c>
      <c r="AE4144">
        <f>MIS[[#This Row],[OrderAverageTradedPrice]]*MIS[[#This Row],[OrderQuantity]]</f>
        <v>169</v>
      </c>
      <c r="AF4144">
        <f>MIS[[#This Row],[LTP]]*MIS[[#This Row],[OrderQuantity]]</f>
        <v>82</v>
      </c>
      <c r="AG4144">
        <f>IF(MIS[[#This Row],[OrderSide]]="SELL",MIS[[#This Row],[VALUE]]-MIS[[#This Row],[LIVE_VALUE]],MIS[[#This Row],[LIVE_VALUE]]-MIS[[#This Row],[VALUE]])</f>
        <v>-87</v>
      </c>
      <c r="AH4144" t="str" cm="1">
        <f t="array" ref="AH4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4" t="str">
        <f>MIS[[#This Row],[TRADING SYMBOL]]</f>
        <v>SENSEX2552085900CE</v>
      </c>
      <c r="AJ4144" t="str">
        <f>IF(RIGHT(MIS[[#This Row],[Main/Hedge]],4)="MAIN","MAIN","HEDGE")</f>
        <v>HEDGE</v>
      </c>
      <c r="AK4144" t="str" cm="1">
        <f t="array" ref="AK4144">_xlfn._xlws.FILTER(Table4[Column1],ISNUMBER(SEARCH(Table4[Column1],MIS[[#This Row],[OrderUniqueIdentifier]])),"")</f>
        <v>XYT</v>
      </c>
    </row>
    <row r="4145" spans="1:37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>
        <f>_xlfn.XLOOKUP(MIS[[#This Row],[TRADING SYMBOL]],[1]Sheet1!$D:$D,[1]Sheet1!$C:$C)</f>
        <v>4.0999999999999996</v>
      </c>
      <c r="AE4145">
        <f>MIS[[#This Row],[OrderAverageTradedPrice]]*MIS[[#This Row],[OrderQuantity]]</f>
        <v>672</v>
      </c>
      <c r="AF4145">
        <f>MIS[[#This Row],[LTP]]*MIS[[#This Row],[OrderQuantity]]</f>
        <v>328</v>
      </c>
      <c r="AG4145">
        <f>IF(MIS[[#This Row],[OrderSide]]="SELL",MIS[[#This Row],[VALUE]]-MIS[[#This Row],[LIVE_VALUE]],MIS[[#This Row],[LIVE_VALUE]]-MIS[[#This Row],[VALUE]])</f>
        <v>-344</v>
      </c>
      <c r="AH4145" t="str" cm="1">
        <f t="array" ref="AH4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5" t="str">
        <f>MIS[[#This Row],[TRADING SYMBOL]]</f>
        <v>SENSEX2552085900CE</v>
      </c>
      <c r="AJ4145" t="str">
        <f>IF(RIGHT(MIS[[#This Row],[Main/Hedge]],4)="MAIN","MAIN","HEDGE")</f>
        <v>HEDGE</v>
      </c>
      <c r="AK4145" t="str" cm="1">
        <f t="array" ref="AK4145">_xlfn._xlws.FILTER(Table4[Column1],ISNUMBER(SEARCH(Table4[Column1],MIS[[#This Row],[OrderUniqueIdentifier]])),"")</f>
        <v>XYT</v>
      </c>
    </row>
    <row r="4146" spans="1:37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>
        <f>_xlfn.XLOOKUP(MIS[[#This Row],[TRADING SYMBOL]],[1]Sheet1!$D:$D,[1]Sheet1!$C:$C)</f>
        <v>4.0999999999999996</v>
      </c>
      <c r="AE4146">
        <f>MIS[[#This Row],[OrderAverageTradedPrice]]*MIS[[#This Row],[OrderQuantity]]</f>
        <v>168</v>
      </c>
      <c r="AF4146">
        <f>MIS[[#This Row],[LTP]]*MIS[[#This Row],[OrderQuantity]]</f>
        <v>82</v>
      </c>
      <c r="AG4146">
        <f>IF(MIS[[#This Row],[OrderSide]]="SELL",MIS[[#This Row],[VALUE]]-MIS[[#This Row],[LIVE_VALUE]],MIS[[#This Row],[LIVE_VALUE]]-MIS[[#This Row],[VALUE]])</f>
        <v>-86</v>
      </c>
      <c r="AH4146" t="str" cm="1">
        <f t="array" ref="AH4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6" t="str">
        <f>MIS[[#This Row],[TRADING SYMBOL]]</f>
        <v>SENSEX2552085900CE</v>
      </c>
      <c r="AJ4146" t="str">
        <f>IF(RIGHT(MIS[[#This Row],[Main/Hedge]],4)="MAIN","MAIN","HEDGE")</f>
        <v>HEDGE</v>
      </c>
      <c r="AK4146" t="str" cm="1">
        <f t="array" ref="AK4146">_xlfn._xlws.FILTER(Table4[Column1],ISNUMBER(SEARCH(Table4[Column1],MIS[[#This Row],[OrderUniqueIdentifier]])),"")</f>
        <v>XYT</v>
      </c>
    </row>
    <row r="4147" spans="1:37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>
        <f>_xlfn.XLOOKUP(MIS[[#This Row],[TRADING SYMBOL]],[1]Sheet1!$D:$D,[1]Sheet1!$C:$C)</f>
        <v>4.0999999999999996</v>
      </c>
      <c r="AE4147">
        <f>MIS[[#This Row],[OrderAverageTradedPrice]]*MIS[[#This Row],[OrderQuantity]]</f>
        <v>672</v>
      </c>
      <c r="AF4147">
        <f>MIS[[#This Row],[LTP]]*MIS[[#This Row],[OrderQuantity]]</f>
        <v>328</v>
      </c>
      <c r="AG4147">
        <f>IF(MIS[[#This Row],[OrderSide]]="SELL",MIS[[#This Row],[VALUE]]-MIS[[#This Row],[LIVE_VALUE]],MIS[[#This Row],[LIVE_VALUE]]-MIS[[#This Row],[VALUE]])</f>
        <v>-344</v>
      </c>
      <c r="AH4147" t="str" cm="1">
        <f t="array" ref="AH4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7" t="str">
        <f>MIS[[#This Row],[TRADING SYMBOL]]</f>
        <v>SENSEX2552085900CE</v>
      </c>
      <c r="AJ4147" t="str">
        <f>IF(RIGHT(MIS[[#This Row],[Main/Hedge]],4)="MAIN","MAIN","HEDGE")</f>
        <v>HEDGE</v>
      </c>
      <c r="AK4147" t="str" cm="1">
        <f t="array" ref="AK4147">_xlfn._xlws.FILTER(Table4[Column1],ISNUMBER(SEARCH(Table4[Column1],MIS[[#This Row],[OrderUniqueIdentifier]])),"")</f>
        <v>XYT</v>
      </c>
    </row>
    <row r="4148" spans="1:37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>
        <f>_xlfn.XLOOKUP(MIS[[#This Row],[TRADING SYMBOL]],[1]Sheet1!$D:$D,[1]Sheet1!$C:$C)</f>
        <v>8.25</v>
      </c>
      <c r="AE4148">
        <f>MIS[[#This Row],[OrderAverageTradedPrice]]*MIS[[#This Row],[OrderQuantity]]</f>
        <v>448</v>
      </c>
      <c r="AF4148">
        <f>MIS[[#This Row],[LTP]]*MIS[[#This Row],[OrderQuantity]]</f>
        <v>165</v>
      </c>
      <c r="AG4148">
        <f>IF(MIS[[#This Row],[OrderSide]]="SELL",MIS[[#This Row],[VALUE]]-MIS[[#This Row],[LIVE_VALUE]],MIS[[#This Row],[LIVE_VALUE]]-MIS[[#This Row],[VALUE]])</f>
        <v>-283</v>
      </c>
      <c r="AH4148" t="str" cm="1">
        <f t="array" ref="AH4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8" t="str">
        <f>MIS[[#This Row],[TRADING SYMBOL]]</f>
        <v>SENSEX2552078600PE</v>
      </c>
      <c r="AJ4148" t="str">
        <f>IF(RIGHT(MIS[[#This Row],[Main/Hedge]],4)="MAIN","MAIN","HEDGE")</f>
        <v>HEDGE</v>
      </c>
      <c r="AK4148" t="str" cm="1">
        <f t="array" ref="AK4148">_xlfn._xlws.FILTER(Table4[Column1],ISNUMBER(SEARCH(Table4[Column1],MIS[[#This Row],[OrderUniqueIdentifier]])),"")</f>
        <v>XYT</v>
      </c>
    </row>
    <row r="4149" spans="1:37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>
        <f>_xlfn.XLOOKUP(MIS[[#This Row],[TRADING SYMBOL]],[1]Sheet1!$D:$D,[1]Sheet1!$C:$C)</f>
        <v>8.25</v>
      </c>
      <c r="AE4149">
        <f>MIS[[#This Row],[OrderAverageTradedPrice]]*MIS[[#This Row],[OrderQuantity]]</f>
        <v>1800</v>
      </c>
      <c r="AF4149">
        <f>MIS[[#This Row],[LTP]]*MIS[[#This Row],[OrderQuantity]]</f>
        <v>660</v>
      </c>
      <c r="AG4149">
        <f>IF(MIS[[#This Row],[OrderSide]]="SELL",MIS[[#This Row],[VALUE]]-MIS[[#This Row],[LIVE_VALUE]],MIS[[#This Row],[LIVE_VALUE]]-MIS[[#This Row],[VALUE]])</f>
        <v>-1140</v>
      </c>
      <c r="AH4149" t="str" cm="1">
        <f t="array" ref="AH4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9" t="str">
        <f>MIS[[#This Row],[TRADING SYMBOL]]</f>
        <v>SENSEX2552078600PE</v>
      </c>
      <c r="AJ4149" t="str">
        <f>IF(RIGHT(MIS[[#This Row],[Main/Hedge]],4)="MAIN","MAIN","HEDGE")</f>
        <v>HEDGE</v>
      </c>
      <c r="AK4149" t="str" cm="1">
        <f t="array" ref="AK4149">_xlfn._xlws.FILTER(Table4[Column1],ISNUMBER(SEARCH(Table4[Column1],MIS[[#This Row],[OrderUniqueIdentifier]])),"")</f>
        <v>XYT</v>
      </c>
    </row>
    <row r="4150" spans="1:37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>
        <f>_xlfn.XLOOKUP(MIS[[#This Row],[TRADING SYMBOL]],[1]Sheet1!$D:$D,[1]Sheet1!$C:$C)</f>
        <v>4.0999999999999996</v>
      </c>
      <c r="AE4150">
        <f>MIS[[#This Row],[OrderAverageTradedPrice]]*MIS[[#This Row],[OrderQuantity]]</f>
        <v>168</v>
      </c>
      <c r="AF4150">
        <f>MIS[[#This Row],[LTP]]*MIS[[#This Row],[OrderQuantity]]</f>
        <v>82</v>
      </c>
      <c r="AG4150">
        <f>IF(MIS[[#This Row],[OrderSide]]="SELL",MIS[[#This Row],[VALUE]]-MIS[[#This Row],[LIVE_VALUE]],MIS[[#This Row],[LIVE_VALUE]]-MIS[[#This Row],[VALUE]])</f>
        <v>-86</v>
      </c>
      <c r="AH4150" t="str" cm="1">
        <f t="array" ref="AH4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0" t="str">
        <f>MIS[[#This Row],[TRADING SYMBOL]]</f>
        <v>SENSEX2552085900CE</v>
      </c>
      <c r="AJ4150" t="str">
        <f>IF(RIGHT(MIS[[#This Row],[Main/Hedge]],4)="MAIN","MAIN","HEDGE")</f>
        <v>HEDGE</v>
      </c>
      <c r="AK4150" t="str" cm="1">
        <f t="array" ref="AK4150">_xlfn._xlws.FILTER(Table4[Column1],ISNUMBER(SEARCH(Table4[Column1],MIS[[#This Row],[OrderUniqueIdentifier]])),"")</f>
        <v>XYT</v>
      </c>
    </row>
    <row r="4151" spans="1:37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>
        <f>_xlfn.XLOOKUP(MIS[[#This Row],[TRADING SYMBOL]],[1]Sheet1!$D:$D,[1]Sheet1!$C:$C)</f>
        <v>8.25</v>
      </c>
      <c r="AE4151">
        <f>MIS[[#This Row],[OrderAverageTradedPrice]]*MIS[[#This Row],[OrderQuantity]]</f>
        <v>451</v>
      </c>
      <c r="AF4151">
        <f>MIS[[#This Row],[LTP]]*MIS[[#This Row],[OrderQuantity]]</f>
        <v>165</v>
      </c>
      <c r="AG4151">
        <f>IF(MIS[[#This Row],[OrderSide]]="SELL",MIS[[#This Row],[VALUE]]-MIS[[#This Row],[LIVE_VALUE]],MIS[[#This Row],[LIVE_VALUE]]-MIS[[#This Row],[VALUE]])</f>
        <v>-286</v>
      </c>
      <c r="AH4151" t="str" cm="1">
        <f t="array" ref="AH4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1" t="str">
        <f>MIS[[#This Row],[TRADING SYMBOL]]</f>
        <v>SENSEX2552078600PE</v>
      </c>
      <c r="AJ4151" t="str">
        <f>IF(RIGHT(MIS[[#This Row],[Main/Hedge]],4)="MAIN","MAIN","HEDGE")</f>
        <v>HEDGE</v>
      </c>
      <c r="AK4151" t="str" cm="1">
        <f t="array" ref="AK4151">_xlfn._xlws.FILTER(Table4[Column1],ISNUMBER(SEARCH(Table4[Column1],MIS[[#This Row],[OrderUniqueIdentifier]])),"")</f>
        <v>XYT</v>
      </c>
    </row>
    <row r="4152" spans="1:37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>
        <f>_xlfn.XLOOKUP(MIS[[#This Row],[TRADING SYMBOL]],[1]Sheet1!$D:$D,[1]Sheet1!$C:$C)</f>
        <v>4.0999999999999996</v>
      </c>
      <c r="AE4152">
        <f>MIS[[#This Row],[OrderAverageTradedPrice]]*MIS[[#This Row],[OrderQuantity]]</f>
        <v>168</v>
      </c>
      <c r="AF4152">
        <f>MIS[[#This Row],[LTP]]*MIS[[#This Row],[OrderQuantity]]</f>
        <v>82</v>
      </c>
      <c r="AG4152">
        <f>IF(MIS[[#This Row],[OrderSide]]="SELL",MIS[[#This Row],[VALUE]]-MIS[[#This Row],[LIVE_VALUE]],MIS[[#This Row],[LIVE_VALUE]]-MIS[[#This Row],[VALUE]])</f>
        <v>-86</v>
      </c>
      <c r="AH4152" t="str" cm="1">
        <f t="array" ref="AH4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2" t="str">
        <f>MIS[[#This Row],[TRADING SYMBOL]]</f>
        <v>SENSEX2552085900CE</v>
      </c>
      <c r="AJ4152" t="str">
        <f>IF(RIGHT(MIS[[#This Row],[Main/Hedge]],4)="MAIN","MAIN","HEDGE")</f>
        <v>HEDGE</v>
      </c>
      <c r="AK4152" t="str" cm="1">
        <f t="array" ref="AK4152">_xlfn._xlws.FILTER(Table4[Column1],ISNUMBER(SEARCH(Table4[Column1],MIS[[#This Row],[OrderUniqueIdentifier]])),"")</f>
        <v>XYT</v>
      </c>
    </row>
    <row r="4153" spans="1:37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>
        <f>_xlfn.XLOOKUP(MIS[[#This Row],[TRADING SYMBOL]],[1]Sheet1!$D:$D,[1]Sheet1!$C:$C)</f>
        <v>4.0999999999999996</v>
      </c>
      <c r="AE4153">
        <f>MIS[[#This Row],[OrderAverageTradedPrice]]*MIS[[#This Row],[OrderQuantity]]</f>
        <v>504</v>
      </c>
      <c r="AF4153">
        <f>MIS[[#This Row],[LTP]]*MIS[[#This Row],[OrderQuantity]]</f>
        <v>245.99999999999997</v>
      </c>
      <c r="AG4153">
        <f>IF(MIS[[#This Row],[OrderSide]]="SELL",MIS[[#This Row],[VALUE]]-MIS[[#This Row],[LIVE_VALUE]],MIS[[#This Row],[LIVE_VALUE]]-MIS[[#This Row],[VALUE]])</f>
        <v>-258</v>
      </c>
      <c r="AH4153" t="str" cm="1">
        <f t="array" ref="AH4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3" t="str">
        <f>MIS[[#This Row],[TRADING SYMBOL]]</f>
        <v>SENSEX2552085900CE</v>
      </c>
      <c r="AJ4153" t="str">
        <f>IF(RIGHT(MIS[[#This Row],[Main/Hedge]],4)="MAIN","MAIN","HEDGE")</f>
        <v>HEDGE</v>
      </c>
      <c r="AK4153" t="str" cm="1">
        <f t="array" ref="AK4153">_xlfn._xlws.FILTER(Table4[Column1],ISNUMBER(SEARCH(Table4[Column1],MIS[[#This Row],[OrderUniqueIdentifier]])),"")</f>
        <v>XYT</v>
      </c>
    </row>
    <row r="4154" spans="1:37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>
        <f>_xlfn.XLOOKUP(MIS[[#This Row],[TRADING SYMBOL]],[1]Sheet1!$D:$D,[1]Sheet1!$C:$C)</f>
        <v>4.0999999999999996</v>
      </c>
      <c r="AE4154">
        <f>MIS[[#This Row],[OrderAverageTradedPrice]]*MIS[[#This Row],[OrderQuantity]]</f>
        <v>1344</v>
      </c>
      <c r="AF4154">
        <f>MIS[[#This Row],[LTP]]*MIS[[#This Row],[OrderQuantity]]</f>
        <v>656</v>
      </c>
      <c r="AG4154">
        <f>IF(MIS[[#This Row],[OrderSide]]="SELL",MIS[[#This Row],[VALUE]]-MIS[[#This Row],[LIVE_VALUE]],MIS[[#This Row],[LIVE_VALUE]]-MIS[[#This Row],[VALUE]])</f>
        <v>-688</v>
      </c>
      <c r="AH4154" t="str" cm="1">
        <f t="array" ref="AH4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4" t="str">
        <f>MIS[[#This Row],[TRADING SYMBOL]]</f>
        <v>SENSEX2552085900CE</v>
      </c>
      <c r="AJ4154" t="str">
        <f>IF(RIGHT(MIS[[#This Row],[Main/Hedge]],4)="MAIN","MAIN","HEDGE")</f>
        <v>HEDGE</v>
      </c>
      <c r="AK4154" t="str" cm="1">
        <f t="array" ref="AK4154">_xlfn._xlws.FILTER(Table4[Column1],ISNUMBER(SEARCH(Table4[Column1],MIS[[#This Row],[OrderUniqueIdentifier]])),"")</f>
        <v>XYT</v>
      </c>
    </row>
    <row r="4155" spans="1:37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>
        <f>_xlfn.XLOOKUP(MIS[[#This Row],[TRADING SYMBOL]],[1]Sheet1!$D:$D,[1]Sheet1!$C:$C)</f>
        <v>4.0999999999999996</v>
      </c>
      <c r="AE4155">
        <f>MIS[[#This Row],[OrderAverageTradedPrice]]*MIS[[#This Row],[OrderQuantity]]</f>
        <v>168</v>
      </c>
      <c r="AF4155">
        <f>MIS[[#This Row],[LTP]]*MIS[[#This Row],[OrderQuantity]]</f>
        <v>82</v>
      </c>
      <c r="AG4155">
        <f>IF(MIS[[#This Row],[OrderSide]]="SELL",MIS[[#This Row],[VALUE]]-MIS[[#This Row],[LIVE_VALUE]],MIS[[#This Row],[LIVE_VALUE]]-MIS[[#This Row],[VALUE]])</f>
        <v>-86</v>
      </c>
      <c r="AH4155" t="str" cm="1">
        <f t="array" ref="AH4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5" t="str">
        <f>MIS[[#This Row],[TRADING SYMBOL]]</f>
        <v>SENSEX2552085900CE</v>
      </c>
      <c r="AJ4155" t="str">
        <f>IF(RIGHT(MIS[[#This Row],[Main/Hedge]],4)="MAIN","MAIN","HEDGE")</f>
        <v>HEDGE</v>
      </c>
      <c r="AK4155" t="str" cm="1">
        <f t="array" ref="AK4155">_xlfn._xlws.FILTER(Table4[Column1],ISNUMBER(SEARCH(Table4[Column1],MIS[[#This Row],[OrderUniqueIdentifier]])),"")</f>
        <v>XYT</v>
      </c>
    </row>
    <row r="4156" spans="1:37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>
        <f>_xlfn.XLOOKUP(MIS[[#This Row],[TRADING SYMBOL]],[1]Sheet1!$D:$D,[1]Sheet1!$C:$C)</f>
        <v>4.0999999999999996</v>
      </c>
      <c r="AE4156">
        <f>MIS[[#This Row],[OrderAverageTradedPrice]]*MIS[[#This Row],[OrderQuantity]]</f>
        <v>168</v>
      </c>
      <c r="AF4156">
        <f>MIS[[#This Row],[LTP]]*MIS[[#This Row],[OrderQuantity]]</f>
        <v>82</v>
      </c>
      <c r="AG4156">
        <f>IF(MIS[[#This Row],[OrderSide]]="SELL",MIS[[#This Row],[VALUE]]-MIS[[#This Row],[LIVE_VALUE]],MIS[[#This Row],[LIVE_VALUE]]-MIS[[#This Row],[VALUE]])</f>
        <v>-86</v>
      </c>
      <c r="AH4156" t="str" cm="1">
        <f t="array" ref="AH4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6" t="str">
        <f>MIS[[#This Row],[TRADING SYMBOL]]</f>
        <v>SENSEX2552085900CE</v>
      </c>
      <c r="AJ4156" t="str">
        <f>IF(RIGHT(MIS[[#This Row],[Main/Hedge]],4)="MAIN","MAIN","HEDGE")</f>
        <v>HEDGE</v>
      </c>
      <c r="AK4156" t="str" cm="1">
        <f t="array" ref="AK4156">_xlfn._xlws.FILTER(Table4[Column1],ISNUMBER(SEARCH(Table4[Column1],MIS[[#This Row],[OrderUniqueIdentifier]])),"")</f>
        <v>XYT</v>
      </c>
    </row>
    <row r="4157" spans="1:37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>
        <f>_xlfn.XLOOKUP(MIS[[#This Row],[TRADING SYMBOL]],[1]Sheet1!$D:$D,[1]Sheet1!$C:$C)</f>
        <v>4.0999999999999996</v>
      </c>
      <c r="AE4157">
        <f>MIS[[#This Row],[OrderAverageTradedPrice]]*MIS[[#This Row],[OrderQuantity]]</f>
        <v>168</v>
      </c>
      <c r="AF4157">
        <f>MIS[[#This Row],[LTP]]*MIS[[#This Row],[OrderQuantity]]</f>
        <v>82</v>
      </c>
      <c r="AG4157">
        <f>IF(MIS[[#This Row],[OrderSide]]="SELL",MIS[[#This Row],[VALUE]]-MIS[[#This Row],[LIVE_VALUE]],MIS[[#This Row],[LIVE_VALUE]]-MIS[[#This Row],[VALUE]])</f>
        <v>-86</v>
      </c>
      <c r="AH4157" t="str" cm="1">
        <f t="array" ref="AH4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7" t="str">
        <f>MIS[[#This Row],[TRADING SYMBOL]]</f>
        <v>SENSEX2552085900CE</v>
      </c>
      <c r="AJ4157" t="str">
        <f>IF(RIGHT(MIS[[#This Row],[Main/Hedge]],4)="MAIN","MAIN","HEDGE")</f>
        <v>HEDGE</v>
      </c>
      <c r="AK4157" t="str" cm="1">
        <f t="array" ref="AK4157">_xlfn._xlws.FILTER(Table4[Column1],ISNUMBER(SEARCH(Table4[Column1],MIS[[#This Row],[OrderUniqueIdentifier]])),"")</f>
        <v>XYT</v>
      </c>
    </row>
    <row r="4158" spans="1:37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>
        <f>_xlfn.XLOOKUP(MIS[[#This Row],[TRADING SYMBOL]],[1]Sheet1!$D:$D,[1]Sheet1!$C:$C)</f>
        <v>8.25</v>
      </c>
      <c r="AE4158">
        <f>MIS[[#This Row],[OrderAverageTradedPrice]]*MIS[[#This Row],[OrderQuantity]]</f>
        <v>453</v>
      </c>
      <c r="AF4158">
        <f>MIS[[#This Row],[LTP]]*MIS[[#This Row],[OrderQuantity]]</f>
        <v>165</v>
      </c>
      <c r="AG4158">
        <f>IF(MIS[[#This Row],[OrderSide]]="SELL",MIS[[#This Row],[VALUE]]-MIS[[#This Row],[LIVE_VALUE]],MIS[[#This Row],[LIVE_VALUE]]-MIS[[#This Row],[VALUE]])</f>
        <v>-288</v>
      </c>
      <c r="AH4158" t="str" cm="1">
        <f t="array" ref="AH4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8" t="str">
        <f>MIS[[#This Row],[TRADING SYMBOL]]</f>
        <v>SENSEX2552078600PE</v>
      </c>
      <c r="AJ4158" t="str">
        <f>IF(RIGHT(MIS[[#This Row],[Main/Hedge]],4)="MAIN","MAIN","HEDGE")</f>
        <v>HEDGE</v>
      </c>
      <c r="AK4158" t="str" cm="1">
        <f t="array" ref="AK4158">_xlfn._xlws.FILTER(Table4[Column1],ISNUMBER(SEARCH(Table4[Column1],MIS[[#This Row],[OrderUniqueIdentifier]])),"")</f>
        <v>XYT</v>
      </c>
    </row>
    <row r="4159" spans="1:37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>
        <f>_xlfn.XLOOKUP(MIS[[#This Row],[TRADING SYMBOL]],[1]Sheet1!$D:$D,[1]Sheet1!$C:$C)</f>
        <v>8.25</v>
      </c>
      <c r="AE4159">
        <f>MIS[[#This Row],[OrderAverageTradedPrice]]*MIS[[#This Row],[OrderQuantity]]</f>
        <v>452</v>
      </c>
      <c r="AF4159">
        <f>MIS[[#This Row],[LTP]]*MIS[[#This Row],[OrderQuantity]]</f>
        <v>165</v>
      </c>
      <c r="AG4159">
        <f>IF(MIS[[#This Row],[OrderSide]]="SELL",MIS[[#This Row],[VALUE]]-MIS[[#This Row],[LIVE_VALUE]],MIS[[#This Row],[LIVE_VALUE]]-MIS[[#This Row],[VALUE]])</f>
        <v>-287</v>
      </c>
      <c r="AH4159" t="str" cm="1">
        <f t="array" ref="AH4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9" t="str">
        <f>MIS[[#This Row],[TRADING SYMBOL]]</f>
        <v>SENSEX2552078600PE</v>
      </c>
      <c r="AJ4159" t="str">
        <f>IF(RIGHT(MIS[[#This Row],[Main/Hedge]],4)="MAIN","MAIN","HEDGE")</f>
        <v>HEDGE</v>
      </c>
      <c r="AK4159" t="str" cm="1">
        <f t="array" ref="AK4159">_xlfn._xlws.FILTER(Table4[Column1],ISNUMBER(SEARCH(Table4[Column1],MIS[[#This Row],[OrderUniqueIdentifier]])),"")</f>
        <v>XYT</v>
      </c>
    </row>
    <row r="4160" spans="1:37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>
        <f>_xlfn.XLOOKUP(MIS[[#This Row],[TRADING SYMBOL]],[1]Sheet1!$D:$D,[1]Sheet1!$C:$C)</f>
        <v>8.25</v>
      </c>
      <c r="AE4160">
        <f>MIS[[#This Row],[OrderAverageTradedPrice]]*MIS[[#This Row],[OrderQuantity]]</f>
        <v>1812</v>
      </c>
      <c r="AF4160">
        <f>MIS[[#This Row],[LTP]]*MIS[[#This Row],[OrderQuantity]]</f>
        <v>660</v>
      </c>
      <c r="AG4160">
        <f>IF(MIS[[#This Row],[OrderSide]]="SELL",MIS[[#This Row],[VALUE]]-MIS[[#This Row],[LIVE_VALUE]],MIS[[#This Row],[LIVE_VALUE]]-MIS[[#This Row],[VALUE]])</f>
        <v>-1152</v>
      </c>
      <c r="AH4160" t="str" cm="1">
        <f t="array" ref="AH4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0" t="str">
        <f>MIS[[#This Row],[TRADING SYMBOL]]</f>
        <v>SENSEX2552078600PE</v>
      </c>
      <c r="AJ4160" t="str">
        <f>IF(RIGHT(MIS[[#This Row],[Main/Hedge]],4)="MAIN","MAIN","HEDGE")</f>
        <v>HEDGE</v>
      </c>
      <c r="AK4160" t="str" cm="1">
        <f t="array" ref="AK4160">_xlfn._xlws.FILTER(Table4[Column1],ISNUMBER(SEARCH(Table4[Column1],MIS[[#This Row],[OrderUniqueIdentifier]])),"")</f>
        <v>XYT</v>
      </c>
    </row>
    <row r="4161" spans="1:37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>
        <f>_xlfn.XLOOKUP(MIS[[#This Row],[TRADING SYMBOL]],[1]Sheet1!$D:$D,[1]Sheet1!$C:$C)</f>
        <v>4.0999999999999996</v>
      </c>
      <c r="AE4161">
        <f>MIS[[#This Row],[OrderAverageTradedPrice]]*MIS[[#This Row],[OrderQuantity]]</f>
        <v>168</v>
      </c>
      <c r="AF4161">
        <f>MIS[[#This Row],[LTP]]*MIS[[#This Row],[OrderQuantity]]</f>
        <v>82</v>
      </c>
      <c r="AG4161">
        <f>IF(MIS[[#This Row],[OrderSide]]="SELL",MIS[[#This Row],[VALUE]]-MIS[[#This Row],[LIVE_VALUE]],MIS[[#This Row],[LIVE_VALUE]]-MIS[[#This Row],[VALUE]])</f>
        <v>-86</v>
      </c>
      <c r="AH4161" t="str" cm="1">
        <f t="array" ref="AH4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1" t="str">
        <f>MIS[[#This Row],[TRADING SYMBOL]]</f>
        <v>SENSEX2552085900CE</v>
      </c>
      <c r="AJ4161" t="str">
        <f>IF(RIGHT(MIS[[#This Row],[Main/Hedge]],4)="MAIN","MAIN","HEDGE")</f>
        <v>HEDGE</v>
      </c>
      <c r="AK4161" t="str" cm="1">
        <f t="array" ref="AK4161">_xlfn._xlws.FILTER(Table4[Column1],ISNUMBER(SEARCH(Table4[Column1],MIS[[#This Row],[OrderUniqueIdentifier]])),"")</f>
        <v>XYT</v>
      </c>
    </row>
    <row r="4162" spans="1:37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>
        <f>_xlfn.XLOOKUP(MIS[[#This Row],[TRADING SYMBOL]],[1]Sheet1!$D:$D,[1]Sheet1!$C:$C)</f>
        <v>8.25</v>
      </c>
      <c r="AE4162">
        <f>MIS[[#This Row],[OrderAverageTradedPrice]]*MIS[[#This Row],[OrderQuantity]]</f>
        <v>452</v>
      </c>
      <c r="AF4162">
        <f>MIS[[#This Row],[LTP]]*MIS[[#This Row],[OrderQuantity]]</f>
        <v>165</v>
      </c>
      <c r="AG4162">
        <f>IF(MIS[[#This Row],[OrderSide]]="SELL",MIS[[#This Row],[VALUE]]-MIS[[#This Row],[LIVE_VALUE]],MIS[[#This Row],[LIVE_VALUE]]-MIS[[#This Row],[VALUE]])</f>
        <v>-287</v>
      </c>
      <c r="AH4162" t="str" cm="1">
        <f t="array" ref="AH4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2" t="str">
        <f>MIS[[#This Row],[TRADING SYMBOL]]</f>
        <v>SENSEX2552078600PE</v>
      </c>
      <c r="AJ4162" t="str">
        <f>IF(RIGHT(MIS[[#This Row],[Main/Hedge]],4)="MAIN","MAIN","HEDGE")</f>
        <v>HEDGE</v>
      </c>
      <c r="AK4162" t="str" cm="1">
        <f t="array" ref="AK4162">_xlfn._xlws.FILTER(Table4[Column1],ISNUMBER(SEARCH(Table4[Column1],MIS[[#This Row],[OrderUniqueIdentifier]])),"")</f>
        <v>XYT</v>
      </c>
    </row>
    <row r="4163" spans="1:37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>
        <f>_xlfn.XLOOKUP(MIS[[#This Row],[TRADING SYMBOL]],[1]Sheet1!$D:$D,[1]Sheet1!$C:$C)</f>
        <v>4.0999999999999996</v>
      </c>
      <c r="AE4163">
        <f>MIS[[#This Row],[OrderAverageTradedPrice]]*MIS[[#This Row],[OrderQuantity]]</f>
        <v>336</v>
      </c>
      <c r="AF4163">
        <f>MIS[[#This Row],[LTP]]*MIS[[#This Row],[OrderQuantity]]</f>
        <v>164</v>
      </c>
      <c r="AG4163">
        <f>IF(MIS[[#This Row],[OrderSide]]="SELL",MIS[[#This Row],[VALUE]]-MIS[[#This Row],[LIVE_VALUE]],MIS[[#This Row],[LIVE_VALUE]]-MIS[[#This Row],[VALUE]])</f>
        <v>-172</v>
      </c>
      <c r="AH4163" t="str" cm="1">
        <f t="array" ref="AH4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3" t="str">
        <f>MIS[[#This Row],[TRADING SYMBOL]]</f>
        <v>SENSEX2552085900CE</v>
      </c>
      <c r="AJ4163" t="str">
        <f>IF(RIGHT(MIS[[#This Row],[Main/Hedge]],4)="MAIN","MAIN","HEDGE")</f>
        <v>HEDGE</v>
      </c>
      <c r="AK4163" t="str" cm="1">
        <f t="array" ref="AK4163">_xlfn._xlws.FILTER(Table4[Column1],ISNUMBER(SEARCH(Table4[Column1],MIS[[#This Row],[OrderUniqueIdentifier]])),"")</f>
        <v>XYT</v>
      </c>
    </row>
    <row r="4164" spans="1:37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>
        <f>_xlfn.XLOOKUP(MIS[[#This Row],[TRADING SYMBOL]],[1]Sheet1!$D:$D,[1]Sheet1!$C:$C)</f>
        <v>8.25</v>
      </c>
      <c r="AE4164">
        <f>MIS[[#This Row],[OrderAverageTradedPrice]]*MIS[[#This Row],[OrderQuantity]]</f>
        <v>452</v>
      </c>
      <c r="AF4164">
        <f>MIS[[#This Row],[LTP]]*MIS[[#This Row],[OrderQuantity]]</f>
        <v>165</v>
      </c>
      <c r="AG4164">
        <f>IF(MIS[[#This Row],[OrderSide]]="SELL",MIS[[#This Row],[VALUE]]-MIS[[#This Row],[LIVE_VALUE]],MIS[[#This Row],[LIVE_VALUE]]-MIS[[#This Row],[VALUE]])</f>
        <v>-287</v>
      </c>
      <c r="AH4164" t="str" cm="1">
        <f t="array" ref="AH4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4" t="str">
        <f>MIS[[#This Row],[TRADING SYMBOL]]</f>
        <v>SENSEX2552078600PE</v>
      </c>
      <c r="AJ4164" t="str">
        <f>IF(RIGHT(MIS[[#This Row],[Main/Hedge]],4)="MAIN","MAIN","HEDGE")</f>
        <v>HEDGE</v>
      </c>
      <c r="AK4164" t="str" cm="1">
        <f t="array" ref="AK4164">_xlfn._xlws.FILTER(Table4[Column1],ISNUMBER(SEARCH(Table4[Column1],MIS[[#This Row],[OrderUniqueIdentifier]])),"")</f>
        <v>XYT</v>
      </c>
    </row>
    <row r="4165" spans="1:37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>
        <f>_xlfn.XLOOKUP(MIS[[#This Row],[TRADING SYMBOL]],[1]Sheet1!$D:$D,[1]Sheet1!$C:$C)</f>
        <v>4.0999999999999996</v>
      </c>
      <c r="AE4165">
        <f>MIS[[#This Row],[OrderAverageTradedPrice]]*MIS[[#This Row],[OrderQuantity]]</f>
        <v>168</v>
      </c>
      <c r="AF4165">
        <f>MIS[[#This Row],[LTP]]*MIS[[#This Row],[OrderQuantity]]</f>
        <v>82</v>
      </c>
      <c r="AG4165">
        <f>IF(MIS[[#This Row],[OrderSide]]="SELL",MIS[[#This Row],[VALUE]]-MIS[[#This Row],[LIVE_VALUE]],MIS[[#This Row],[LIVE_VALUE]]-MIS[[#This Row],[VALUE]])</f>
        <v>-86</v>
      </c>
      <c r="AH4165" t="str" cm="1">
        <f t="array" ref="AH4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5" t="str">
        <f>MIS[[#This Row],[TRADING SYMBOL]]</f>
        <v>SENSEX2552085900CE</v>
      </c>
      <c r="AJ4165" t="str">
        <f>IF(RIGHT(MIS[[#This Row],[Main/Hedge]],4)="MAIN","MAIN","HEDGE")</f>
        <v>HEDGE</v>
      </c>
      <c r="AK4165" t="str" cm="1">
        <f t="array" ref="AK4165">_xlfn._xlws.FILTER(Table4[Column1],ISNUMBER(SEARCH(Table4[Column1],MIS[[#This Row],[OrderUniqueIdentifier]])),"")</f>
        <v>XYT</v>
      </c>
    </row>
    <row r="4166" spans="1:37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>
        <f>_xlfn.XLOOKUP(MIS[[#This Row],[TRADING SYMBOL]],[1]Sheet1!$D:$D,[1]Sheet1!$C:$C)</f>
        <v>8.25</v>
      </c>
      <c r="AE4166">
        <f>MIS[[#This Row],[OrderAverageTradedPrice]]*MIS[[#This Row],[OrderQuantity]]</f>
        <v>1356</v>
      </c>
      <c r="AF4166">
        <f>MIS[[#This Row],[LTP]]*MIS[[#This Row],[OrderQuantity]]</f>
        <v>495</v>
      </c>
      <c r="AG4166">
        <f>IF(MIS[[#This Row],[OrderSide]]="SELL",MIS[[#This Row],[VALUE]]-MIS[[#This Row],[LIVE_VALUE]],MIS[[#This Row],[LIVE_VALUE]]-MIS[[#This Row],[VALUE]])</f>
        <v>-861</v>
      </c>
      <c r="AH4166" t="str" cm="1">
        <f t="array" ref="AH4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6" t="str">
        <f>MIS[[#This Row],[TRADING SYMBOL]]</f>
        <v>SENSEX2552078600PE</v>
      </c>
      <c r="AJ4166" t="str">
        <f>IF(RIGHT(MIS[[#This Row],[Main/Hedge]],4)="MAIN","MAIN","HEDGE")</f>
        <v>HEDGE</v>
      </c>
      <c r="AK4166" t="str" cm="1">
        <f t="array" ref="AK4166">_xlfn._xlws.FILTER(Table4[Column1],ISNUMBER(SEARCH(Table4[Column1],MIS[[#This Row],[OrderUniqueIdentifier]])),"")</f>
        <v>XYT</v>
      </c>
    </row>
    <row r="4167" spans="1:37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>
        <f>_xlfn.XLOOKUP(MIS[[#This Row],[TRADING SYMBOL]],[1]Sheet1!$D:$D,[1]Sheet1!$C:$C)</f>
        <v>4.0999999999999996</v>
      </c>
      <c r="AE4167">
        <f>MIS[[#This Row],[OrderAverageTradedPrice]]*MIS[[#This Row],[OrderQuantity]]</f>
        <v>504</v>
      </c>
      <c r="AF4167">
        <f>MIS[[#This Row],[LTP]]*MIS[[#This Row],[OrderQuantity]]</f>
        <v>245.99999999999997</v>
      </c>
      <c r="AG4167">
        <f>IF(MIS[[#This Row],[OrderSide]]="SELL",MIS[[#This Row],[VALUE]]-MIS[[#This Row],[LIVE_VALUE]],MIS[[#This Row],[LIVE_VALUE]]-MIS[[#This Row],[VALUE]])</f>
        <v>-258</v>
      </c>
      <c r="AH4167" t="str" cm="1">
        <f t="array" ref="AH4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7" t="str">
        <f>MIS[[#This Row],[TRADING SYMBOL]]</f>
        <v>SENSEX2552085900CE</v>
      </c>
      <c r="AJ4167" t="str">
        <f>IF(RIGHT(MIS[[#This Row],[Main/Hedge]],4)="MAIN","MAIN","HEDGE")</f>
        <v>HEDGE</v>
      </c>
      <c r="AK4167" t="str" cm="1">
        <f t="array" ref="AK4167">_xlfn._xlws.FILTER(Table4[Column1],ISNUMBER(SEARCH(Table4[Column1],MIS[[#This Row],[OrderUniqueIdentifier]])),"")</f>
        <v>XYT</v>
      </c>
    </row>
    <row r="4168" spans="1:37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>
        <f>_xlfn.XLOOKUP(MIS[[#This Row],[TRADING SYMBOL]],[1]Sheet1!$D:$D,[1]Sheet1!$C:$C)</f>
        <v>8.25</v>
      </c>
      <c r="AE4168">
        <f>MIS[[#This Row],[OrderAverageTradedPrice]]*MIS[[#This Row],[OrderQuantity]]</f>
        <v>1356</v>
      </c>
      <c r="AF4168">
        <f>MIS[[#This Row],[LTP]]*MIS[[#This Row],[OrderQuantity]]</f>
        <v>495</v>
      </c>
      <c r="AG4168">
        <f>IF(MIS[[#This Row],[OrderSide]]="SELL",MIS[[#This Row],[VALUE]]-MIS[[#This Row],[LIVE_VALUE]],MIS[[#This Row],[LIVE_VALUE]]-MIS[[#This Row],[VALUE]])</f>
        <v>-861</v>
      </c>
      <c r="AH4168" t="str" cm="1">
        <f t="array" ref="AH4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8" t="str">
        <f>MIS[[#This Row],[TRADING SYMBOL]]</f>
        <v>SENSEX2552078600PE</v>
      </c>
      <c r="AJ4168" t="str">
        <f>IF(RIGHT(MIS[[#This Row],[Main/Hedge]],4)="MAIN","MAIN","HEDGE")</f>
        <v>HEDGE</v>
      </c>
      <c r="AK4168" t="str" cm="1">
        <f t="array" ref="AK4168">_xlfn._xlws.FILTER(Table4[Column1],ISNUMBER(SEARCH(Table4[Column1],MIS[[#This Row],[OrderUniqueIdentifier]])),"")</f>
        <v>XYT</v>
      </c>
    </row>
    <row r="4169" spans="1:37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>
        <f>_xlfn.XLOOKUP(MIS[[#This Row],[TRADING SYMBOL]],[1]Sheet1!$D:$D,[1]Sheet1!$C:$C)</f>
        <v>8.25</v>
      </c>
      <c r="AE4169">
        <f>MIS[[#This Row],[OrderAverageTradedPrice]]*MIS[[#This Row],[OrderQuantity]]</f>
        <v>3616</v>
      </c>
      <c r="AF4169">
        <f>MIS[[#This Row],[LTP]]*MIS[[#This Row],[OrderQuantity]]</f>
        <v>1320</v>
      </c>
      <c r="AG4169">
        <f>IF(MIS[[#This Row],[OrderSide]]="SELL",MIS[[#This Row],[VALUE]]-MIS[[#This Row],[LIVE_VALUE]],MIS[[#This Row],[LIVE_VALUE]]-MIS[[#This Row],[VALUE]])</f>
        <v>-2296</v>
      </c>
      <c r="AH4169" t="str" cm="1">
        <f t="array" ref="AH4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9" t="str">
        <f>MIS[[#This Row],[TRADING SYMBOL]]</f>
        <v>SENSEX2552078600PE</v>
      </c>
      <c r="AJ4169" t="str">
        <f>IF(RIGHT(MIS[[#This Row],[Main/Hedge]],4)="MAIN","MAIN","HEDGE")</f>
        <v>HEDGE</v>
      </c>
      <c r="AK4169" t="str" cm="1">
        <f t="array" ref="AK4169">_xlfn._xlws.FILTER(Table4[Column1],ISNUMBER(SEARCH(Table4[Column1],MIS[[#This Row],[OrderUniqueIdentifier]])),"")</f>
        <v>XYT</v>
      </c>
    </row>
    <row r="4170" spans="1:37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>
        <f>_xlfn.XLOOKUP(MIS[[#This Row],[TRADING SYMBOL]],[1]Sheet1!$D:$D,[1]Sheet1!$C:$C)</f>
        <v>4.0999999999999996</v>
      </c>
      <c r="AE4170">
        <f>MIS[[#This Row],[OrderAverageTradedPrice]]*MIS[[#This Row],[OrderQuantity]]</f>
        <v>336</v>
      </c>
      <c r="AF4170">
        <f>MIS[[#This Row],[LTP]]*MIS[[#This Row],[OrderQuantity]]</f>
        <v>164</v>
      </c>
      <c r="AG4170">
        <f>IF(MIS[[#This Row],[OrderSide]]="SELL",MIS[[#This Row],[VALUE]]-MIS[[#This Row],[LIVE_VALUE]],MIS[[#This Row],[LIVE_VALUE]]-MIS[[#This Row],[VALUE]])</f>
        <v>-172</v>
      </c>
      <c r="AH4170" t="str" cm="1">
        <f t="array" ref="AH4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0" t="str">
        <f>MIS[[#This Row],[TRADING SYMBOL]]</f>
        <v>SENSEX2552085900CE</v>
      </c>
      <c r="AJ4170" t="str">
        <f>IF(RIGHT(MIS[[#This Row],[Main/Hedge]],4)="MAIN","MAIN","HEDGE")</f>
        <v>HEDGE</v>
      </c>
      <c r="AK4170" t="str" cm="1">
        <f t="array" ref="AK4170">_xlfn._xlws.FILTER(Table4[Column1],ISNUMBER(SEARCH(Table4[Column1],MIS[[#This Row],[OrderUniqueIdentifier]])),"")</f>
        <v>XYT</v>
      </c>
    </row>
    <row r="4171" spans="1:37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>
        <f>_xlfn.XLOOKUP(MIS[[#This Row],[TRADING SYMBOL]],[1]Sheet1!$D:$D,[1]Sheet1!$C:$C)</f>
        <v>8.25</v>
      </c>
      <c r="AE4171">
        <f>MIS[[#This Row],[OrderAverageTradedPrice]]*MIS[[#This Row],[OrderQuantity]]</f>
        <v>453</v>
      </c>
      <c r="AF4171">
        <f>MIS[[#This Row],[LTP]]*MIS[[#This Row],[OrderQuantity]]</f>
        <v>165</v>
      </c>
      <c r="AG4171">
        <f>IF(MIS[[#This Row],[OrderSide]]="SELL",MIS[[#This Row],[VALUE]]-MIS[[#This Row],[LIVE_VALUE]],MIS[[#This Row],[LIVE_VALUE]]-MIS[[#This Row],[VALUE]])</f>
        <v>-288</v>
      </c>
      <c r="AH4171" t="str" cm="1">
        <f t="array" ref="AH4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1" t="str">
        <f>MIS[[#This Row],[TRADING SYMBOL]]</f>
        <v>SENSEX2552078600PE</v>
      </c>
      <c r="AJ4171" t="str">
        <f>IF(RIGHT(MIS[[#This Row],[Main/Hedge]],4)="MAIN","MAIN","HEDGE")</f>
        <v>HEDGE</v>
      </c>
      <c r="AK4171" t="str" cm="1">
        <f t="array" ref="AK4171">_xlfn._xlws.FILTER(Table4[Column1],ISNUMBER(SEARCH(Table4[Column1],MIS[[#This Row],[OrderUniqueIdentifier]])),"")</f>
        <v>XYT</v>
      </c>
    </row>
    <row r="4172" spans="1:37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>
        <f>_xlfn.XLOOKUP(MIS[[#This Row],[TRADING SYMBOL]],[1]Sheet1!$D:$D,[1]Sheet1!$C:$C)</f>
        <v>4.0999999999999996</v>
      </c>
      <c r="AE4172">
        <f>MIS[[#This Row],[OrderAverageTradedPrice]]*MIS[[#This Row],[OrderQuantity]]</f>
        <v>168</v>
      </c>
      <c r="AF4172">
        <f>MIS[[#This Row],[LTP]]*MIS[[#This Row],[OrderQuantity]]</f>
        <v>82</v>
      </c>
      <c r="AG4172">
        <f>IF(MIS[[#This Row],[OrderSide]]="SELL",MIS[[#This Row],[VALUE]]-MIS[[#This Row],[LIVE_VALUE]],MIS[[#This Row],[LIVE_VALUE]]-MIS[[#This Row],[VALUE]])</f>
        <v>-86</v>
      </c>
      <c r="AH4172" t="str" cm="1">
        <f t="array" ref="AH4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2" t="str">
        <f>MIS[[#This Row],[TRADING SYMBOL]]</f>
        <v>SENSEX2552085900CE</v>
      </c>
      <c r="AJ4172" t="str">
        <f>IF(RIGHT(MIS[[#This Row],[Main/Hedge]],4)="MAIN","MAIN","HEDGE")</f>
        <v>HEDGE</v>
      </c>
      <c r="AK4172" t="str" cm="1">
        <f t="array" ref="AK4172">_xlfn._xlws.FILTER(Table4[Column1],ISNUMBER(SEARCH(Table4[Column1],MIS[[#This Row],[OrderUniqueIdentifier]])),"")</f>
        <v>XYT</v>
      </c>
    </row>
    <row r="4173" spans="1:37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>
        <f>_xlfn.XLOOKUP(MIS[[#This Row],[TRADING SYMBOL]],[1]Sheet1!$D:$D,[1]Sheet1!$C:$C)</f>
        <v>8.25</v>
      </c>
      <c r="AE4173">
        <f>MIS[[#This Row],[OrderAverageTradedPrice]]*MIS[[#This Row],[OrderQuantity]]</f>
        <v>452</v>
      </c>
      <c r="AF4173">
        <f>MIS[[#This Row],[LTP]]*MIS[[#This Row],[OrderQuantity]]</f>
        <v>165</v>
      </c>
      <c r="AG4173">
        <f>IF(MIS[[#This Row],[OrderSide]]="SELL",MIS[[#This Row],[VALUE]]-MIS[[#This Row],[LIVE_VALUE]],MIS[[#This Row],[LIVE_VALUE]]-MIS[[#This Row],[VALUE]])</f>
        <v>-287</v>
      </c>
      <c r="AH4173" t="str" cm="1">
        <f t="array" ref="AH4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3" t="str">
        <f>MIS[[#This Row],[TRADING SYMBOL]]</f>
        <v>SENSEX2552078600PE</v>
      </c>
      <c r="AJ4173" t="str">
        <f>IF(RIGHT(MIS[[#This Row],[Main/Hedge]],4)="MAIN","MAIN","HEDGE")</f>
        <v>HEDGE</v>
      </c>
      <c r="AK4173" t="str" cm="1">
        <f t="array" ref="AK4173">_xlfn._xlws.FILTER(Table4[Column1],ISNUMBER(SEARCH(Table4[Column1],MIS[[#This Row],[OrderUniqueIdentifier]])),"")</f>
        <v>XYT</v>
      </c>
    </row>
    <row r="4174" spans="1:37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>
        <f>_xlfn.XLOOKUP(MIS[[#This Row],[TRADING SYMBOL]],[1]Sheet1!$D:$D,[1]Sheet1!$C:$C)</f>
        <v>4.0999999999999996</v>
      </c>
      <c r="AE4174">
        <f>MIS[[#This Row],[OrderAverageTradedPrice]]*MIS[[#This Row],[OrderQuantity]]</f>
        <v>168</v>
      </c>
      <c r="AF4174">
        <f>MIS[[#This Row],[LTP]]*MIS[[#This Row],[OrderQuantity]]</f>
        <v>82</v>
      </c>
      <c r="AG4174">
        <f>IF(MIS[[#This Row],[OrderSide]]="SELL",MIS[[#This Row],[VALUE]]-MIS[[#This Row],[LIVE_VALUE]],MIS[[#This Row],[LIVE_VALUE]]-MIS[[#This Row],[VALUE]])</f>
        <v>-86</v>
      </c>
      <c r="AH4174" t="str" cm="1">
        <f t="array" ref="AH4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4" t="str">
        <f>MIS[[#This Row],[TRADING SYMBOL]]</f>
        <v>SENSEX2552085900CE</v>
      </c>
      <c r="AJ4174" t="str">
        <f>IF(RIGHT(MIS[[#This Row],[Main/Hedge]],4)="MAIN","MAIN","HEDGE")</f>
        <v>HEDGE</v>
      </c>
      <c r="AK4174" t="str" cm="1">
        <f t="array" ref="AK4174">_xlfn._xlws.FILTER(Table4[Column1],ISNUMBER(SEARCH(Table4[Column1],MIS[[#This Row],[OrderUniqueIdentifier]])),"")</f>
        <v>XYT</v>
      </c>
    </row>
    <row r="4175" spans="1:37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>
        <f>_xlfn.XLOOKUP(MIS[[#This Row],[TRADING SYMBOL]],[1]Sheet1!$D:$D,[1]Sheet1!$C:$C)</f>
        <v>4.0999999999999996</v>
      </c>
      <c r="AE4175">
        <f>MIS[[#This Row],[OrderAverageTradedPrice]]*MIS[[#This Row],[OrderQuantity]]</f>
        <v>167</v>
      </c>
      <c r="AF4175">
        <f>MIS[[#This Row],[LTP]]*MIS[[#This Row],[OrderQuantity]]</f>
        <v>82</v>
      </c>
      <c r="AG4175">
        <f>IF(MIS[[#This Row],[OrderSide]]="SELL",MIS[[#This Row],[VALUE]]-MIS[[#This Row],[LIVE_VALUE]],MIS[[#This Row],[LIVE_VALUE]]-MIS[[#This Row],[VALUE]])</f>
        <v>-85</v>
      </c>
      <c r="AH4175" t="str" cm="1">
        <f t="array" ref="AH4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5" t="str">
        <f>MIS[[#This Row],[TRADING SYMBOL]]</f>
        <v>SENSEX2552085900CE</v>
      </c>
      <c r="AJ4175" t="str">
        <f>IF(RIGHT(MIS[[#This Row],[Main/Hedge]],4)="MAIN","MAIN","HEDGE")</f>
        <v>HEDGE</v>
      </c>
      <c r="AK4175" t="str" cm="1">
        <f t="array" ref="AK4175">_xlfn._xlws.FILTER(Table4[Column1],ISNUMBER(SEARCH(Table4[Column1],MIS[[#This Row],[OrderUniqueIdentifier]])),"")</f>
        <v>XYT</v>
      </c>
    </row>
    <row r="4176" spans="1:37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>
        <f>_xlfn.XLOOKUP(MIS[[#This Row],[TRADING SYMBOL]],[1]Sheet1!$D:$D,[1]Sheet1!$C:$C)</f>
        <v>4.0999999999999996</v>
      </c>
      <c r="AE4176">
        <f>MIS[[#This Row],[OrderAverageTradedPrice]]*MIS[[#This Row],[OrderQuantity]]</f>
        <v>504</v>
      </c>
      <c r="AF4176">
        <f>MIS[[#This Row],[LTP]]*MIS[[#This Row],[OrderQuantity]]</f>
        <v>245.99999999999997</v>
      </c>
      <c r="AG4176">
        <f>IF(MIS[[#This Row],[OrderSide]]="SELL",MIS[[#This Row],[VALUE]]-MIS[[#This Row],[LIVE_VALUE]],MIS[[#This Row],[LIVE_VALUE]]-MIS[[#This Row],[VALUE]])</f>
        <v>-258</v>
      </c>
      <c r="AH4176" t="str" cm="1">
        <f t="array" ref="AH4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6" t="str">
        <f>MIS[[#This Row],[TRADING SYMBOL]]</f>
        <v>SENSEX2552085900CE</v>
      </c>
      <c r="AJ4176" t="str">
        <f>IF(RIGHT(MIS[[#This Row],[Main/Hedge]],4)="MAIN","MAIN","HEDGE")</f>
        <v>HEDGE</v>
      </c>
      <c r="AK4176" t="str" cm="1">
        <f t="array" ref="AK4176">_xlfn._xlws.FILTER(Table4[Column1],ISNUMBER(SEARCH(Table4[Column1],MIS[[#This Row],[OrderUniqueIdentifier]])),"")</f>
        <v>XYT</v>
      </c>
    </row>
    <row r="4177" spans="1:37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>
        <f>_xlfn.XLOOKUP(MIS[[#This Row],[TRADING SYMBOL]],[1]Sheet1!$D:$D,[1]Sheet1!$C:$C)</f>
        <v>4.0999999999999996</v>
      </c>
      <c r="AE4177">
        <f>MIS[[#This Row],[OrderAverageTradedPrice]]*MIS[[#This Row],[OrderQuantity]]</f>
        <v>336</v>
      </c>
      <c r="AF4177">
        <f>MIS[[#This Row],[LTP]]*MIS[[#This Row],[OrderQuantity]]</f>
        <v>164</v>
      </c>
      <c r="AG4177">
        <f>IF(MIS[[#This Row],[OrderSide]]="SELL",MIS[[#This Row],[VALUE]]-MIS[[#This Row],[LIVE_VALUE]],MIS[[#This Row],[LIVE_VALUE]]-MIS[[#This Row],[VALUE]])</f>
        <v>-172</v>
      </c>
      <c r="AH4177" t="str" cm="1">
        <f t="array" ref="AH4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7" t="str">
        <f>MIS[[#This Row],[TRADING SYMBOL]]</f>
        <v>SENSEX2552085900CE</v>
      </c>
      <c r="AJ4177" t="str">
        <f>IF(RIGHT(MIS[[#This Row],[Main/Hedge]],4)="MAIN","MAIN","HEDGE")</f>
        <v>HEDGE</v>
      </c>
      <c r="AK4177" t="str" cm="1">
        <f t="array" ref="AK4177">_xlfn._xlws.FILTER(Table4[Column1],ISNUMBER(SEARCH(Table4[Column1],MIS[[#This Row],[OrderUniqueIdentifier]])),"")</f>
        <v>XYT</v>
      </c>
    </row>
    <row r="4178" spans="1:37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>
        <f>_xlfn.XLOOKUP(MIS[[#This Row],[TRADING SYMBOL]],[1]Sheet1!$D:$D,[1]Sheet1!$C:$C)</f>
        <v>8.25</v>
      </c>
      <c r="AE4178">
        <f>MIS[[#This Row],[OrderAverageTradedPrice]]*MIS[[#This Row],[OrderQuantity]]</f>
        <v>904</v>
      </c>
      <c r="AF4178">
        <f>MIS[[#This Row],[LTP]]*MIS[[#This Row],[OrderQuantity]]</f>
        <v>330</v>
      </c>
      <c r="AG4178">
        <f>IF(MIS[[#This Row],[OrderSide]]="SELL",MIS[[#This Row],[VALUE]]-MIS[[#This Row],[LIVE_VALUE]],MIS[[#This Row],[LIVE_VALUE]]-MIS[[#This Row],[VALUE]])</f>
        <v>-574</v>
      </c>
      <c r="AH4178" t="str" cm="1">
        <f t="array" ref="AH4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8" t="str">
        <f>MIS[[#This Row],[TRADING SYMBOL]]</f>
        <v>SENSEX2552078600PE</v>
      </c>
      <c r="AJ4178" t="str">
        <f>IF(RIGHT(MIS[[#This Row],[Main/Hedge]],4)="MAIN","MAIN","HEDGE")</f>
        <v>HEDGE</v>
      </c>
      <c r="AK4178" t="str" cm="1">
        <f t="array" ref="AK4178">_xlfn._xlws.FILTER(Table4[Column1],ISNUMBER(SEARCH(Table4[Column1],MIS[[#This Row],[OrderUniqueIdentifier]])),"")</f>
        <v>XYT</v>
      </c>
    </row>
    <row r="4179" spans="1:37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>
        <f>_xlfn.XLOOKUP(MIS[[#This Row],[TRADING SYMBOL]],[1]Sheet1!$D:$D,[1]Sheet1!$C:$C)</f>
        <v>4.0999999999999996</v>
      </c>
      <c r="AE4179">
        <f>MIS[[#This Row],[OrderAverageTradedPrice]]*MIS[[#This Row],[OrderQuantity]]</f>
        <v>501</v>
      </c>
      <c r="AF4179">
        <f>MIS[[#This Row],[LTP]]*MIS[[#This Row],[OrderQuantity]]</f>
        <v>245.99999999999997</v>
      </c>
      <c r="AG4179">
        <f>IF(MIS[[#This Row],[OrderSide]]="SELL",MIS[[#This Row],[VALUE]]-MIS[[#This Row],[LIVE_VALUE]],MIS[[#This Row],[LIVE_VALUE]]-MIS[[#This Row],[VALUE]])</f>
        <v>-255.00000000000003</v>
      </c>
      <c r="AH4179" t="str" cm="1">
        <f t="array" ref="AH4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9" t="str">
        <f>MIS[[#This Row],[TRADING SYMBOL]]</f>
        <v>SENSEX2552085900CE</v>
      </c>
      <c r="AJ4179" t="str">
        <f>IF(RIGHT(MIS[[#This Row],[Main/Hedge]],4)="MAIN","MAIN","HEDGE")</f>
        <v>HEDGE</v>
      </c>
      <c r="AK4179" t="str" cm="1">
        <f t="array" ref="AK4179">_xlfn._xlws.FILTER(Table4[Column1],ISNUMBER(SEARCH(Table4[Column1],MIS[[#This Row],[OrderUniqueIdentifier]])),"")</f>
        <v>XYT</v>
      </c>
    </row>
    <row r="4180" spans="1:37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>
        <f>_xlfn.XLOOKUP(MIS[[#This Row],[TRADING SYMBOL]],[1]Sheet1!$D:$D,[1]Sheet1!$C:$C)</f>
        <v>4.0999999999999996</v>
      </c>
      <c r="AE4180">
        <f>MIS[[#This Row],[OrderAverageTradedPrice]]*MIS[[#This Row],[OrderQuantity]]</f>
        <v>501</v>
      </c>
      <c r="AF4180">
        <f>MIS[[#This Row],[LTP]]*MIS[[#This Row],[OrderQuantity]]</f>
        <v>245.99999999999997</v>
      </c>
      <c r="AG4180">
        <f>IF(MIS[[#This Row],[OrderSide]]="SELL",MIS[[#This Row],[VALUE]]-MIS[[#This Row],[LIVE_VALUE]],MIS[[#This Row],[LIVE_VALUE]]-MIS[[#This Row],[VALUE]])</f>
        <v>-255.00000000000003</v>
      </c>
      <c r="AH4180" t="str" cm="1">
        <f t="array" ref="AH4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0" t="str">
        <f>MIS[[#This Row],[TRADING SYMBOL]]</f>
        <v>SENSEX2552085900CE</v>
      </c>
      <c r="AJ4180" t="str">
        <f>IF(RIGHT(MIS[[#This Row],[Main/Hedge]],4)="MAIN","MAIN","HEDGE")</f>
        <v>HEDGE</v>
      </c>
      <c r="AK4180" t="str" cm="1">
        <f t="array" ref="AK4180">_xlfn._xlws.FILTER(Table4[Column1],ISNUMBER(SEARCH(Table4[Column1],MIS[[#This Row],[OrderUniqueIdentifier]])),"")</f>
        <v>XYT</v>
      </c>
    </row>
    <row r="4181" spans="1:37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>
        <f>_xlfn.XLOOKUP(MIS[[#This Row],[TRADING SYMBOL]],[1]Sheet1!$D:$D,[1]Sheet1!$C:$C)</f>
        <v>8.25</v>
      </c>
      <c r="AE4181">
        <f>MIS[[#This Row],[OrderAverageTradedPrice]]*MIS[[#This Row],[OrderQuantity]]</f>
        <v>1365</v>
      </c>
      <c r="AF4181">
        <f>MIS[[#This Row],[LTP]]*MIS[[#This Row],[OrderQuantity]]</f>
        <v>495</v>
      </c>
      <c r="AG4181">
        <f>IF(MIS[[#This Row],[OrderSide]]="SELL",MIS[[#This Row],[VALUE]]-MIS[[#This Row],[LIVE_VALUE]],MIS[[#This Row],[LIVE_VALUE]]-MIS[[#This Row],[VALUE]])</f>
        <v>-870</v>
      </c>
      <c r="AH4181" t="str" cm="1">
        <f t="array" ref="AH4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1" t="str">
        <f>MIS[[#This Row],[TRADING SYMBOL]]</f>
        <v>SENSEX2552078600PE</v>
      </c>
      <c r="AJ4181" t="str">
        <f>IF(RIGHT(MIS[[#This Row],[Main/Hedge]],4)="MAIN","MAIN","HEDGE")</f>
        <v>HEDGE</v>
      </c>
      <c r="AK4181" t="str" cm="1">
        <f t="array" ref="AK4181">_xlfn._xlws.FILTER(Table4[Column1],ISNUMBER(SEARCH(Table4[Column1],MIS[[#This Row],[OrderUniqueIdentifier]])),"")</f>
        <v>XYT</v>
      </c>
    </row>
    <row r="4182" spans="1:37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>
        <f>_xlfn.XLOOKUP(MIS[[#This Row],[TRADING SYMBOL]],[1]Sheet1!$D:$D,[1]Sheet1!$C:$C)</f>
        <v>8.25</v>
      </c>
      <c r="AE4182">
        <f>MIS[[#This Row],[OrderAverageTradedPrice]]*MIS[[#This Row],[OrderQuantity]]</f>
        <v>910</v>
      </c>
      <c r="AF4182">
        <f>MIS[[#This Row],[LTP]]*MIS[[#This Row],[OrderQuantity]]</f>
        <v>330</v>
      </c>
      <c r="AG4182">
        <f>IF(MIS[[#This Row],[OrderSide]]="SELL",MIS[[#This Row],[VALUE]]-MIS[[#This Row],[LIVE_VALUE]],MIS[[#This Row],[LIVE_VALUE]]-MIS[[#This Row],[VALUE]])</f>
        <v>-580</v>
      </c>
      <c r="AH4182" t="str" cm="1">
        <f t="array" ref="AH4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2" t="str">
        <f>MIS[[#This Row],[TRADING SYMBOL]]</f>
        <v>SENSEX2552078600PE</v>
      </c>
      <c r="AJ4182" t="str">
        <f>IF(RIGHT(MIS[[#This Row],[Main/Hedge]],4)="MAIN","MAIN","HEDGE")</f>
        <v>HEDGE</v>
      </c>
      <c r="AK4182" t="str" cm="1">
        <f t="array" ref="AK4182">_xlfn._xlws.FILTER(Table4[Column1],ISNUMBER(SEARCH(Table4[Column1],MIS[[#This Row],[OrderUniqueIdentifier]])),"")</f>
        <v>XYT</v>
      </c>
    </row>
    <row r="4183" spans="1:37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>
        <f>_xlfn.XLOOKUP(MIS[[#This Row],[TRADING SYMBOL]],[1]Sheet1!$D:$D,[1]Sheet1!$C:$C)</f>
        <v>4.0999999999999996</v>
      </c>
      <c r="AE4183">
        <f>MIS[[#This Row],[OrderAverageTradedPrice]]*MIS[[#This Row],[OrderQuantity]]</f>
        <v>167</v>
      </c>
      <c r="AF4183">
        <f>MIS[[#This Row],[LTP]]*MIS[[#This Row],[OrderQuantity]]</f>
        <v>82</v>
      </c>
      <c r="AG4183">
        <f>IF(MIS[[#This Row],[OrderSide]]="SELL",MIS[[#This Row],[VALUE]]-MIS[[#This Row],[LIVE_VALUE]],MIS[[#This Row],[LIVE_VALUE]]-MIS[[#This Row],[VALUE]])</f>
        <v>-85</v>
      </c>
      <c r="AH4183" t="str" cm="1">
        <f t="array" ref="AH4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3" t="str">
        <f>MIS[[#This Row],[TRADING SYMBOL]]</f>
        <v>SENSEX2552085900CE</v>
      </c>
      <c r="AJ4183" t="str">
        <f>IF(RIGHT(MIS[[#This Row],[Main/Hedge]],4)="MAIN","MAIN","HEDGE")</f>
        <v>HEDGE</v>
      </c>
      <c r="AK4183" t="str" cm="1">
        <f t="array" ref="AK4183">_xlfn._xlws.FILTER(Table4[Column1],ISNUMBER(SEARCH(Table4[Column1],MIS[[#This Row],[OrderUniqueIdentifier]])),"")</f>
        <v>XYT</v>
      </c>
    </row>
    <row r="4184" spans="1:37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>
        <f>_xlfn.XLOOKUP(MIS[[#This Row],[TRADING SYMBOL]],[1]Sheet1!$D:$D,[1]Sheet1!$C:$C)</f>
        <v>4.0999999999999996</v>
      </c>
      <c r="AE4184">
        <f>MIS[[#This Row],[OrderAverageTradedPrice]]*MIS[[#This Row],[OrderQuantity]]</f>
        <v>169</v>
      </c>
      <c r="AF4184">
        <f>MIS[[#This Row],[LTP]]*MIS[[#This Row],[OrderQuantity]]</f>
        <v>82</v>
      </c>
      <c r="AG4184">
        <f>IF(MIS[[#This Row],[OrderSide]]="SELL",MIS[[#This Row],[VALUE]]-MIS[[#This Row],[LIVE_VALUE]],MIS[[#This Row],[LIVE_VALUE]]-MIS[[#This Row],[VALUE]])</f>
        <v>-87</v>
      </c>
      <c r="AH4184" t="str" cm="1">
        <f t="array" ref="AH4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4" t="str">
        <f>MIS[[#This Row],[TRADING SYMBOL]]</f>
        <v>SENSEX2552085900CE</v>
      </c>
      <c r="AJ4184" t="str">
        <f>IF(RIGHT(MIS[[#This Row],[Main/Hedge]],4)="MAIN","MAIN","HEDGE")</f>
        <v>HEDGE</v>
      </c>
      <c r="AK4184" t="str" cm="1">
        <f t="array" ref="AK4184">_xlfn._xlws.FILTER(Table4[Column1],ISNUMBER(SEARCH(Table4[Column1],MIS[[#This Row],[OrderUniqueIdentifier]])),"")</f>
        <v>XYT</v>
      </c>
    </row>
    <row r="4185" spans="1:37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>
        <f>_xlfn.XLOOKUP(MIS[[#This Row],[TRADING SYMBOL]],[1]Sheet1!$D:$D,[1]Sheet1!$C:$C)</f>
        <v>4.0999999999999996</v>
      </c>
      <c r="AE4185">
        <f>MIS[[#This Row],[OrderAverageTradedPrice]]*MIS[[#This Row],[OrderQuantity]]</f>
        <v>167</v>
      </c>
      <c r="AF4185">
        <f>MIS[[#This Row],[LTP]]*MIS[[#This Row],[OrderQuantity]]</f>
        <v>82</v>
      </c>
      <c r="AG4185">
        <f>IF(MIS[[#This Row],[OrderSide]]="SELL",MIS[[#This Row],[VALUE]]-MIS[[#This Row],[LIVE_VALUE]],MIS[[#This Row],[LIVE_VALUE]]-MIS[[#This Row],[VALUE]])</f>
        <v>-85</v>
      </c>
      <c r="AH4185" t="str" cm="1">
        <f t="array" ref="AH4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5" t="str">
        <f>MIS[[#This Row],[TRADING SYMBOL]]</f>
        <v>SENSEX2552085900CE</v>
      </c>
      <c r="AJ4185" t="str">
        <f>IF(RIGHT(MIS[[#This Row],[Main/Hedge]],4)="MAIN","MAIN","HEDGE")</f>
        <v>HEDGE</v>
      </c>
      <c r="AK4185" t="str" cm="1">
        <f t="array" ref="AK4185">_xlfn._xlws.FILTER(Table4[Column1],ISNUMBER(SEARCH(Table4[Column1],MIS[[#This Row],[OrderUniqueIdentifier]])),"")</f>
        <v>XYT</v>
      </c>
    </row>
    <row r="4186" spans="1:37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>
        <f>_xlfn.XLOOKUP(MIS[[#This Row],[TRADING SYMBOL]],[1]Sheet1!$D:$D,[1]Sheet1!$C:$C)</f>
        <v>8.25</v>
      </c>
      <c r="AE4186">
        <f>MIS[[#This Row],[OrderAverageTradedPrice]]*MIS[[#This Row],[OrderQuantity]]</f>
        <v>456</v>
      </c>
      <c r="AF4186">
        <f>MIS[[#This Row],[LTP]]*MIS[[#This Row],[OrderQuantity]]</f>
        <v>165</v>
      </c>
      <c r="AG4186">
        <f>IF(MIS[[#This Row],[OrderSide]]="SELL",MIS[[#This Row],[VALUE]]-MIS[[#This Row],[LIVE_VALUE]],MIS[[#This Row],[LIVE_VALUE]]-MIS[[#This Row],[VALUE]])</f>
        <v>-291</v>
      </c>
      <c r="AH4186" t="str" cm="1">
        <f t="array" ref="AH4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6" t="str">
        <f>MIS[[#This Row],[TRADING SYMBOL]]</f>
        <v>SENSEX2552078600PE</v>
      </c>
      <c r="AJ4186" t="str">
        <f>IF(RIGHT(MIS[[#This Row],[Main/Hedge]],4)="MAIN","MAIN","HEDGE")</f>
        <v>HEDGE</v>
      </c>
      <c r="AK4186" t="str" cm="1">
        <f t="array" ref="AK4186">_xlfn._xlws.FILTER(Table4[Column1],ISNUMBER(SEARCH(Table4[Column1],MIS[[#This Row],[OrderUniqueIdentifier]])),"")</f>
        <v>XYT</v>
      </c>
    </row>
    <row r="4187" spans="1:37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>
        <f>_xlfn.XLOOKUP(MIS[[#This Row],[TRADING SYMBOL]],[1]Sheet1!$D:$D,[1]Sheet1!$C:$C)</f>
        <v>4.0999999999999996</v>
      </c>
      <c r="AE4187">
        <f>MIS[[#This Row],[OrderAverageTradedPrice]]*MIS[[#This Row],[OrderQuantity]]</f>
        <v>501</v>
      </c>
      <c r="AF4187">
        <f>MIS[[#This Row],[LTP]]*MIS[[#This Row],[OrderQuantity]]</f>
        <v>245.99999999999997</v>
      </c>
      <c r="AG4187">
        <f>IF(MIS[[#This Row],[OrderSide]]="SELL",MIS[[#This Row],[VALUE]]-MIS[[#This Row],[LIVE_VALUE]],MIS[[#This Row],[LIVE_VALUE]]-MIS[[#This Row],[VALUE]])</f>
        <v>-255.00000000000003</v>
      </c>
      <c r="AH4187" t="str" cm="1">
        <f t="array" ref="AH4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7" t="str">
        <f>MIS[[#This Row],[TRADING SYMBOL]]</f>
        <v>SENSEX2552085900CE</v>
      </c>
      <c r="AJ4187" t="str">
        <f>IF(RIGHT(MIS[[#This Row],[Main/Hedge]],4)="MAIN","MAIN","HEDGE")</f>
        <v>HEDGE</v>
      </c>
      <c r="AK4187" t="str" cm="1">
        <f t="array" ref="AK4187">_xlfn._xlws.FILTER(Table4[Column1],ISNUMBER(SEARCH(Table4[Column1],MIS[[#This Row],[OrderUniqueIdentifier]])),"")</f>
        <v>XYT</v>
      </c>
    </row>
    <row r="4188" spans="1:37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>
        <f>_xlfn.XLOOKUP(MIS[[#This Row],[TRADING SYMBOL]],[1]Sheet1!$D:$D,[1]Sheet1!$C:$C)</f>
        <v>8.25</v>
      </c>
      <c r="AE4188">
        <f>MIS[[#This Row],[OrderAverageTradedPrice]]*MIS[[#This Row],[OrderQuantity]]</f>
        <v>1365</v>
      </c>
      <c r="AF4188">
        <f>MIS[[#This Row],[LTP]]*MIS[[#This Row],[OrderQuantity]]</f>
        <v>495</v>
      </c>
      <c r="AG4188">
        <f>IF(MIS[[#This Row],[OrderSide]]="SELL",MIS[[#This Row],[VALUE]]-MIS[[#This Row],[LIVE_VALUE]],MIS[[#This Row],[LIVE_VALUE]]-MIS[[#This Row],[VALUE]])</f>
        <v>-870</v>
      </c>
      <c r="AH4188" t="str" cm="1">
        <f t="array" ref="AH4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8" t="str">
        <f>MIS[[#This Row],[TRADING SYMBOL]]</f>
        <v>SENSEX2552078600PE</v>
      </c>
      <c r="AJ4188" t="str">
        <f>IF(RIGHT(MIS[[#This Row],[Main/Hedge]],4)="MAIN","MAIN","HEDGE")</f>
        <v>HEDGE</v>
      </c>
      <c r="AK4188" t="str" cm="1">
        <f t="array" ref="AK4188">_xlfn._xlws.FILTER(Table4[Column1],ISNUMBER(SEARCH(Table4[Column1],MIS[[#This Row],[OrderUniqueIdentifier]])),"")</f>
        <v>XYT</v>
      </c>
    </row>
    <row r="4189" spans="1:37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>
        <f>_xlfn.XLOOKUP(MIS[[#This Row],[TRADING SYMBOL]],[1]Sheet1!$D:$D,[1]Sheet1!$C:$C)</f>
        <v>4.0999999999999996</v>
      </c>
      <c r="AE4189">
        <f>MIS[[#This Row],[OrderAverageTradedPrice]]*MIS[[#This Row],[OrderQuantity]]</f>
        <v>167</v>
      </c>
      <c r="AF4189">
        <f>MIS[[#This Row],[LTP]]*MIS[[#This Row],[OrderQuantity]]</f>
        <v>82</v>
      </c>
      <c r="AG4189">
        <f>IF(MIS[[#This Row],[OrderSide]]="SELL",MIS[[#This Row],[VALUE]]-MIS[[#This Row],[LIVE_VALUE]],MIS[[#This Row],[LIVE_VALUE]]-MIS[[#This Row],[VALUE]])</f>
        <v>-85</v>
      </c>
      <c r="AH4189" t="str" cm="1">
        <f t="array" ref="AH4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9" t="str">
        <f>MIS[[#This Row],[TRADING SYMBOL]]</f>
        <v>SENSEX2552085900CE</v>
      </c>
      <c r="AJ4189" t="str">
        <f>IF(RIGHT(MIS[[#This Row],[Main/Hedge]],4)="MAIN","MAIN","HEDGE")</f>
        <v>HEDGE</v>
      </c>
      <c r="AK4189" t="str" cm="1">
        <f t="array" ref="AK4189">_xlfn._xlws.FILTER(Table4[Column1],ISNUMBER(SEARCH(Table4[Column1],MIS[[#This Row],[OrderUniqueIdentifier]])),"")</f>
        <v>XYT</v>
      </c>
    </row>
    <row r="4190" spans="1:37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>
        <f>_xlfn.XLOOKUP(MIS[[#This Row],[TRADING SYMBOL]],[1]Sheet1!$D:$D,[1]Sheet1!$C:$C)</f>
        <v>8.25</v>
      </c>
      <c r="AE4190">
        <f>MIS[[#This Row],[OrderAverageTradedPrice]]*MIS[[#This Row],[OrderQuantity]]</f>
        <v>455</v>
      </c>
      <c r="AF4190">
        <f>MIS[[#This Row],[LTP]]*MIS[[#This Row],[OrderQuantity]]</f>
        <v>165</v>
      </c>
      <c r="AG4190">
        <f>IF(MIS[[#This Row],[OrderSide]]="SELL",MIS[[#This Row],[VALUE]]-MIS[[#This Row],[LIVE_VALUE]],MIS[[#This Row],[LIVE_VALUE]]-MIS[[#This Row],[VALUE]])</f>
        <v>-290</v>
      </c>
      <c r="AH4190" t="str" cm="1">
        <f t="array" ref="AH4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0" t="str">
        <f>MIS[[#This Row],[TRADING SYMBOL]]</f>
        <v>SENSEX2552078600PE</v>
      </c>
      <c r="AJ4190" t="str">
        <f>IF(RIGHT(MIS[[#This Row],[Main/Hedge]],4)="MAIN","MAIN","HEDGE")</f>
        <v>HEDGE</v>
      </c>
      <c r="AK4190" t="str" cm="1">
        <f t="array" ref="AK4190">_xlfn._xlws.FILTER(Table4[Column1],ISNUMBER(SEARCH(Table4[Column1],MIS[[#This Row],[OrderUniqueIdentifier]])),"")</f>
        <v>XYT</v>
      </c>
    </row>
    <row r="4191" spans="1:37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>
        <f>_xlfn.XLOOKUP(MIS[[#This Row],[TRADING SYMBOL]],[1]Sheet1!$D:$D,[1]Sheet1!$C:$C)</f>
        <v>4.0999999999999996</v>
      </c>
      <c r="AE4191">
        <f>MIS[[#This Row],[OrderAverageTradedPrice]]*MIS[[#This Row],[OrderQuantity]]</f>
        <v>501</v>
      </c>
      <c r="AF4191">
        <f>MIS[[#This Row],[LTP]]*MIS[[#This Row],[OrderQuantity]]</f>
        <v>245.99999999999997</v>
      </c>
      <c r="AG4191">
        <f>IF(MIS[[#This Row],[OrderSide]]="SELL",MIS[[#This Row],[VALUE]]-MIS[[#This Row],[LIVE_VALUE]],MIS[[#This Row],[LIVE_VALUE]]-MIS[[#This Row],[VALUE]])</f>
        <v>-255.00000000000003</v>
      </c>
      <c r="AH4191" t="str" cm="1">
        <f t="array" ref="AH4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1" t="str">
        <f>MIS[[#This Row],[TRADING SYMBOL]]</f>
        <v>SENSEX2552085900CE</v>
      </c>
      <c r="AJ4191" t="str">
        <f>IF(RIGHT(MIS[[#This Row],[Main/Hedge]],4)="MAIN","MAIN","HEDGE")</f>
        <v>HEDGE</v>
      </c>
      <c r="AK4191" t="str" cm="1">
        <f t="array" ref="AK4191">_xlfn._xlws.FILTER(Table4[Column1],ISNUMBER(SEARCH(Table4[Column1],MIS[[#This Row],[OrderUniqueIdentifier]])),"")</f>
        <v>XYT</v>
      </c>
    </row>
    <row r="4192" spans="1:37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>
        <f>_xlfn.XLOOKUP(MIS[[#This Row],[TRADING SYMBOL]],[1]Sheet1!$D:$D,[1]Sheet1!$C:$C)</f>
        <v>4.0999999999999996</v>
      </c>
      <c r="AE4192">
        <f>MIS[[#This Row],[OrderAverageTradedPrice]]*MIS[[#This Row],[OrderQuantity]]</f>
        <v>336</v>
      </c>
      <c r="AF4192">
        <f>MIS[[#This Row],[LTP]]*MIS[[#This Row],[OrderQuantity]]</f>
        <v>164</v>
      </c>
      <c r="AG4192">
        <f>IF(MIS[[#This Row],[OrderSide]]="SELL",MIS[[#This Row],[VALUE]]-MIS[[#This Row],[LIVE_VALUE]],MIS[[#This Row],[LIVE_VALUE]]-MIS[[#This Row],[VALUE]])</f>
        <v>-172</v>
      </c>
      <c r="AH4192" t="str" cm="1">
        <f t="array" ref="AH4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2" t="str">
        <f>MIS[[#This Row],[TRADING SYMBOL]]</f>
        <v>SENSEX2552085900CE</v>
      </c>
      <c r="AJ4192" t="str">
        <f>IF(RIGHT(MIS[[#This Row],[Main/Hedge]],4)="MAIN","MAIN","HEDGE")</f>
        <v>HEDGE</v>
      </c>
      <c r="AK4192" t="str" cm="1">
        <f t="array" ref="AK4192">_xlfn._xlws.FILTER(Table4[Column1],ISNUMBER(SEARCH(Table4[Column1],MIS[[#This Row],[OrderUniqueIdentifier]])),"")</f>
        <v>XYT</v>
      </c>
    </row>
    <row r="4193" spans="1:37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>
        <f>_xlfn.XLOOKUP(MIS[[#This Row],[TRADING SYMBOL]],[1]Sheet1!$D:$D,[1]Sheet1!$C:$C)</f>
        <v>8.25</v>
      </c>
      <c r="AE4193">
        <f>MIS[[#This Row],[OrderAverageTradedPrice]]*MIS[[#This Row],[OrderQuantity]]</f>
        <v>910</v>
      </c>
      <c r="AF4193">
        <f>MIS[[#This Row],[LTP]]*MIS[[#This Row],[OrderQuantity]]</f>
        <v>330</v>
      </c>
      <c r="AG4193">
        <f>IF(MIS[[#This Row],[OrderSide]]="SELL",MIS[[#This Row],[VALUE]]-MIS[[#This Row],[LIVE_VALUE]],MIS[[#This Row],[LIVE_VALUE]]-MIS[[#This Row],[VALUE]])</f>
        <v>-580</v>
      </c>
      <c r="AH4193" t="str" cm="1">
        <f t="array" ref="AH4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3" t="str">
        <f>MIS[[#This Row],[TRADING SYMBOL]]</f>
        <v>SENSEX2552078600PE</v>
      </c>
      <c r="AJ4193" t="str">
        <f>IF(RIGHT(MIS[[#This Row],[Main/Hedge]],4)="MAIN","MAIN","HEDGE")</f>
        <v>HEDGE</v>
      </c>
      <c r="AK4193" t="str" cm="1">
        <f t="array" ref="AK4193">_xlfn._xlws.FILTER(Table4[Column1],ISNUMBER(SEARCH(Table4[Column1],MIS[[#This Row],[OrderUniqueIdentifier]])),"")</f>
        <v>XYT</v>
      </c>
    </row>
    <row r="4194" spans="1:37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>
        <f>_xlfn.XLOOKUP(MIS[[#This Row],[TRADING SYMBOL]],[1]Sheet1!$D:$D,[1]Sheet1!$C:$C)</f>
        <v>8.25</v>
      </c>
      <c r="AE4194">
        <f>MIS[[#This Row],[OrderAverageTradedPrice]]*MIS[[#This Row],[OrderQuantity]]</f>
        <v>454</v>
      </c>
      <c r="AF4194">
        <f>MIS[[#This Row],[LTP]]*MIS[[#This Row],[OrderQuantity]]</f>
        <v>165</v>
      </c>
      <c r="AG4194">
        <f>IF(MIS[[#This Row],[OrderSide]]="SELL",MIS[[#This Row],[VALUE]]-MIS[[#This Row],[LIVE_VALUE]],MIS[[#This Row],[LIVE_VALUE]]-MIS[[#This Row],[VALUE]])</f>
        <v>-289</v>
      </c>
      <c r="AH4194" t="str" cm="1">
        <f t="array" ref="AH4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4" t="str">
        <f>MIS[[#This Row],[TRADING SYMBOL]]</f>
        <v>SENSEX2552078600PE</v>
      </c>
      <c r="AJ4194" t="str">
        <f>IF(RIGHT(MIS[[#This Row],[Main/Hedge]],4)="MAIN","MAIN","HEDGE")</f>
        <v>HEDGE</v>
      </c>
      <c r="AK4194" t="str" cm="1">
        <f t="array" ref="AK4194">_xlfn._xlws.FILTER(Table4[Column1],ISNUMBER(SEARCH(Table4[Column1],MIS[[#This Row],[OrderUniqueIdentifier]])),"")</f>
        <v>XYT</v>
      </c>
    </row>
    <row r="4195" spans="1:37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>
        <f>_xlfn.XLOOKUP(MIS[[#This Row],[TRADING SYMBOL]],[1]Sheet1!$D:$D,[1]Sheet1!$C:$C)</f>
        <v>8.25</v>
      </c>
      <c r="AE4195">
        <f>MIS[[#This Row],[OrderAverageTradedPrice]]*MIS[[#This Row],[OrderQuantity]]</f>
        <v>456</v>
      </c>
      <c r="AF4195">
        <f>MIS[[#This Row],[LTP]]*MIS[[#This Row],[OrderQuantity]]</f>
        <v>165</v>
      </c>
      <c r="AG4195">
        <f>IF(MIS[[#This Row],[OrderSide]]="SELL",MIS[[#This Row],[VALUE]]-MIS[[#This Row],[LIVE_VALUE]],MIS[[#This Row],[LIVE_VALUE]]-MIS[[#This Row],[VALUE]])</f>
        <v>-291</v>
      </c>
      <c r="AH4195" t="str" cm="1">
        <f t="array" ref="AH4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5" t="str">
        <f>MIS[[#This Row],[TRADING SYMBOL]]</f>
        <v>SENSEX2552078600PE</v>
      </c>
      <c r="AJ4195" t="str">
        <f>IF(RIGHT(MIS[[#This Row],[Main/Hedge]],4)="MAIN","MAIN","HEDGE")</f>
        <v>HEDGE</v>
      </c>
      <c r="AK4195" t="str" cm="1">
        <f t="array" ref="AK4195">_xlfn._xlws.FILTER(Table4[Column1],ISNUMBER(SEARCH(Table4[Column1],MIS[[#This Row],[OrderUniqueIdentifier]])),"")</f>
        <v>XYT</v>
      </c>
    </row>
    <row r="4196" spans="1:37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>
        <f>_xlfn.XLOOKUP(MIS[[#This Row],[TRADING SYMBOL]],[1]Sheet1!$D:$D,[1]Sheet1!$C:$C)</f>
        <v>8.25</v>
      </c>
      <c r="AE4196">
        <f>MIS[[#This Row],[OrderAverageTradedPrice]]*MIS[[#This Row],[OrderQuantity]]</f>
        <v>454</v>
      </c>
      <c r="AF4196">
        <f>MIS[[#This Row],[LTP]]*MIS[[#This Row],[OrderQuantity]]</f>
        <v>165</v>
      </c>
      <c r="AG4196">
        <f>IF(MIS[[#This Row],[OrderSide]]="SELL",MIS[[#This Row],[VALUE]]-MIS[[#This Row],[LIVE_VALUE]],MIS[[#This Row],[LIVE_VALUE]]-MIS[[#This Row],[VALUE]])</f>
        <v>-289</v>
      </c>
      <c r="AH4196" t="str" cm="1">
        <f t="array" ref="AH4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6" t="str">
        <f>MIS[[#This Row],[TRADING SYMBOL]]</f>
        <v>SENSEX2552078600PE</v>
      </c>
      <c r="AJ4196" t="str">
        <f>IF(RIGHT(MIS[[#This Row],[Main/Hedge]],4)="MAIN","MAIN","HEDGE")</f>
        <v>HEDGE</v>
      </c>
      <c r="AK4196" t="str" cm="1">
        <f t="array" ref="AK4196">_xlfn._xlws.FILTER(Table4[Column1],ISNUMBER(SEARCH(Table4[Column1],MIS[[#This Row],[OrderUniqueIdentifier]])),"")</f>
        <v>XYT</v>
      </c>
    </row>
    <row r="4197" spans="1:37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>
        <f>_xlfn.XLOOKUP(MIS[[#This Row],[TRADING SYMBOL]],[1]Sheet1!$D:$D,[1]Sheet1!$C:$C)</f>
        <v>8.25</v>
      </c>
      <c r="AE4197">
        <f>MIS[[#This Row],[OrderAverageTradedPrice]]*MIS[[#This Row],[OrderQuantity]]</f>
        <v>1368</v>
      </c>
      <c r="AF4197">
        <f>MIS[[#This Row],[LTP]]*MIS[[#This Row],[OrderQuantity]]</f>
        <v>495</v>
      </c>
      <c r="AG4197">
        <f>IF(MIS[[#This Row],[OrderSide]]="SELL",MIS[[#This Row],[VALUE]]-MIS[[#This Row],[LIVE_VALUE]],MIS[[#This Row],[LIVE_VALUE]]-MIS[[#This Row],[VALUE]])</f>
        <v>-873</v>
      </c>
      <c r="AH4197" t="str" cm="1">
        <f t="array" ref="AH4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7" t="str">
        <f>MIS[[#This Row],[TRADING SYMBOL]]</f>
        <v>SENSEX2552078600PE</v>
      </c>
      <c r="AJ4197" t="str">
        <f>IF(RIGHT(MIS[[#This Row],[Main/Hedge]],4)="MAIN","MAIN","HEDGE")</f>
        <v>HEDGE</v>
      </c>
      <c r="AK4197" t="str" cm="1">
        <f t="array" ref="AK4197">_xlfn._xlws.FILTER(Table4[Column1],ISNUMBER(SEARCH(Table4[Column1],MIS[[#This Row],[OrderUniqueIdentifier]])),"")</f>
        <v>XYT</v>
      </c>
    </row>
    <row r="4198" spans="1:37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>
        <f>_xlfn.XLOOKUP(MIS[[#This Row],[TRADING SYMBOL]],[1]Sheet1!$D:$D,[1]Sheet1!$C:$C)</f>
        <v>4.0999999999999996</v>
      </c>
      <c r="AE4198">
        <f>MIS[[#This Row],[OrderAverageTradedPrice]]*MIS[[#This Row],[OrderQuantity]]</f>
        <v>168</v>
      </c>
      <c r="AF4198">
        <f>MIS[[#This Row],[LTP]]*MIS[[#This Row],[OrderQuantity]]</f>
        <v>82</v>
      </c>
      <c r="AG4198">
        <f>IF(MIS[[#This Row],[OrderSide]]="SELL",MIS[[#This Row],[VALUE]]-MIS[[#This Row],[LIVE_VALUE]],MIS[[#This Row],[LIVE_VALUE]]-MIS[[#This Row],[VALUE]])</f>
        <v>-86</v>
      </c>
      <c r="AH4198" t="str" cm="1">
        <f t="array" ref="AH4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8" t="str">
        <f>MIS[[#This Row],[TRADING SYMBOL]]</f>
        <v>SENSEX2552085900CE</v>
      </c>
      <c r="AJ4198" t="str">
        <f>IF(RIGHT(MIS[[#This Row],[Main/Hedge]],4)="MAIN","MAIN","HEDGE")</f>
        <v>HEDGE</v>
      </c>
      <c r="AK4198" t="str" cm="1">
        <f t="array" ref="AK4198">_xlfn._xlws.FILTER(Table4[Column1],ISNUMBER(SEARCH(Table4[Column1],MIS[[#This Row],[OrderUniqueIdentifier]])),"")</f>
        <v>XYT</v>
      </c>
    </row>
    <row r="4199" spans="1:37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>
        <f>_xlfn.XLOOKUP(MIS[[#This Row],[TRADING SYMBOL]],[1]Sheet1!$D:$D,[1]Sheet1!$C:$C)</f>
        <v>4.0999999999999996</v>
      </c>
      <c r="AE4199">
        <f>MIS[[#This Row],[OrderAverageTradedPrice]]*MIS[[#This Row],[OrderQuantity]]</f>
        <v>2338</v>
      </c>
      <c r="AF4199">
        <f>MIS[[#This Row],[LTP]]*MIS[[#This Row],[OrderQuantity]]</f>
        <v>1148</v>
      </c>
      <c r="AG4199">
        <f>IF(MIS[[#This Row],[OrderSide]]="SELL",MIS[[#This Row],[VALUE]]-MIS[[#This Row],[LIVE_VALUE]],MIS[[#This Row],[LIVE_VALUE]]-MIS[[#This Row],[VALUE]])</f>
        <v>-1190</v>
      </c>
      <c r="AH4199" t="str" cm="1">
        <f t="array" ref="AH4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9" t="str">
        <f>MIS[[#This Row],[TRADING SYMBOL]]</f>
        <v>SENSEX2552085900CE</v>
      </c>
      <c r="AJ4199" t="str">
        <f>IF(RIGHT(MIS[[#This Row],[Main/Hedge]],4)="MAIN","MAIN","HEDGE")</f>
        <v>HEDGE</v>
      </c>
      <c r="AK4199" t="str" cm="1">
        <f t="array" ref="AK4199">_xlfn._xlws.FILTER(Table4[Column1],ISNUMBER(SEARCH(Table4[Column1],MIS[[#This Row],[OrderUniqueIdentifier]])),"")</f>
        <v>XYT</v>
      </c>
    </row>
    <row r="4200" spans="1:37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>
        <f>_xlfn.XLOOKUP(MIS[[#This Row],[TRADING SYMBOL]],[1]Sheet1!$D:$D,[1]Sheet1!$C:$C)</f>
        <v>4.0999999999999996</v>
      </c>
      <c r="AE4200">
        <f>MIS[[#This Row],[OrderAverageTradedPrice]]*MIS[[#This Row],[OrderQuantity]]</f>
        <v>2171</v>
      </c>
      <c r="AF4200">
        <f>MIS[[#This Row],[LTP]]*MIS[[#This Row],[OrderQuantity]]</f>
        <v>1066</v>
      </c>
      <c r="AG4200">
        <f>IF(MIS[[#This Row],[OrderSide]]="SELL",MIS[[#This Row],[VALUE]]-MIS[[#This Row],[LIVE_VALUE]],MIS[[#This Row],[LIVE_VALUE]]-MIS[[#This Row],[VALUE]])</f>
        <v>-1105</v>
      </c>
      <c r="AH4200" t="str" cm="1">
        <f t="array" ref="AH4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0" t="str">
        <f>MIS[[#This Row],[TRADING SYMBOL]]</f>
        <v>SENSEX2552085900CE</v>
      </c>
      <c r="AJ4200" t="str">
        <f>IF(RIGHT(MIS[[#This Row],[Main/Hedge]],4)="MAIN","MAIN","HEDGE")</f>
        <v>HEDGE</v>
      </c>
      <c r="AK4200" t="str" cm="1">
        <f t="array" ref="AK4200">_xlfn._xlws.FILTER(Table4[Column1],ISNUMBER(SEARCH(Table4[Column1],MIS[[#This Row],[OrderUniqueIdentifier]])),"")</f>
        <v>XYT</v>
      </c>
    </row>
    <row r="4201" spans="1:37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>
        <f>_xlfn.XLOOKUP(MIS[[#This Row],[TRADING SYMBOL]],[1]Sheet1!$D:$D,[1]Sheet1!$C:$C)</f>
        <v>8.25</v>
      </c>
      <c r="AE4201">
        <f>MIS[[#This Row],[OrderAverageTradedPrice]]*MIS[[#This Row],[OrderQuantity]]</f>
        <v>5928</v>
      </c>
      <c r="AF4201">
        <f>MIS[[#This Row],[LTP]]*MIS[[#This Row],[OrderQuantity]]</f>
        <v>2145</v>
      </c>
      <c r="AG4201">
        <f>IF(MIS[[#This Row],[OrderSide]]="SELL",MIS[[#This Row],[VALUE]]-MIS[[#This Row],[LIVE_VALUE]],MIS[[#This Row],[LIVE_VALUE]]-MIS[[#This Row],[VALUE]])</f>
        <v>-3783</v>
      </c>
      <c r="AH4201" t="str" cm="1">
        <f t="array" ref="AH4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1" t="str">
        <f>MIS[[#This Row],[TRADING SYMBOL]]</f>
        <v>SENSEX2552078600PE</v>
      </c>
      <c r="AJ4201" t="str">
        <f>IF(RIGHT(MIS[[#This Row],[Main/Hedge]],4)="MAIN","MAIN","HEDGE")</f>
        <v>HEDGE</v>
      </c>
      <c r="AK4201" t="str" cm="1">
        <f t="array" ref="AK4201">_xlfn._xlws.FILTER(Table4[Column1],ISNUMBER(SEARCH(Table4[Column1],MIS[[#This Row],[OrderUniqueIdentifier]])),"")</f>
        <v>XYT</v>
      </c>
    </row>
    <row r="4202" spans="1:37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>
        <f>_xlfn.XLOOKUP(MIS[[#This Row],[TRADING SYMBOL]],[1]Sheet1!$D:$D,[1]Sheet1!$C:$C)</f>
        <v>4.0999999999999996</v>
      </c>
      <c r="AE4202">
        <f>MIS[[#This Row],[OrderAverageTradedPrice]]*MIS[[#This Row],[OrderQuantity]]</f>
        <v>501</v>
      </c>
      <c r="AF4202">
        <f>MIS[[#This Row],[LTP]]*MIS[[#This Row],[OrderQuantity]]</f>
        <v>245.99999999999997</v>
      </c>
      <c r="AG4202">
        <f>IF(MIS[[#This Row],[OrderSide]]="SELL",MIS[[#This Row],[VALUE]]-MIS[[#This Row],[LIVE_VALUE]],MIS[[#This Row],[LIVE_VALUE]]-MIS[[#This Row],[VALUE]])</f>
        <v>-255.00000000000003</v>
      </c>
      <c r="AH4202" t="str" cm="1">
        <f t="array" ref="AH4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2" t="str">
        <f>MIS[[#This Row],[TRADING SYMBOL]]</f>
        <v>SENSEX2552085900CE</v>
      </c>
      <c r="AJ4202" t="str">
        <f>IF(RIGHT(MIS[[#This Row],[Main/Hedge]],4)="MAIN","MAIN","HEDGE")</f>
        <v>HEDGE</v>
      </c>
      <c r="AK4202" t="str" cm="1">
        <f t="array" ref="AK4202">_xlfn._xlws.FILTER(Table4[Column1],ISNUMBER(SEARCH(Table4[Column1],MIS[[#This Row],[OrderUniqueIdentifier]])),"")</f>
        <v>XYT</v>
      </c>
    </row>
    <row r="4203" spans="1:37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>
        <f>_xlfn.XLOOKUP(MIS[[#This Row],[TRADING SYMBOL]],[1]Sheet1!$D:$D,[1]Sheet1!$C:$C)</f>
        <v>8.25</v>
      </c>
      <c r="AE4203">
        <f>MIS[[#This Row],[OrderAverageTradedPrice]]*MIS[[#This Row],[OrderQuantity]]</f>
        <v>1368</v>
      </c>
      <c r="AF4203">
        <f>MIS[[#This Row],[LTP]]*MIS[[#This Row],[OrderQuantity]]</f>
        <v>495</v>
      </c>
      <c r="AG4203">
        <f>IF(MIS[[#This Row],[OrderSide]]="SELL",MIS[[#This Row],[VALUE]]-MIS[[#This Row],[LIVE_VALUE]],MIS[[#This Row],[LIVE_VALUE]]-MIS[[#This Row],[VALUE]])</f>
        <v>-873</v>
      </c>
      <c r="AH4203" t="str" cm="1">
        <f t="array" ref="AH4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3" t="str">
        <f>MIS[[#This Row],[TRADING SYMBOL]]</f>
        <v>SENSEX2552078600PE</v>
      </c>
      <c r="AJ4203" t="str">
        <f>IF(RIGHT(MIS[[#This Row],[Main/Hedge]],4)="MAIN","MAIN","HEDGE")</f>
        <v>HEDGE</v>
      </c>
      <c r="AK4203" t="str" cm="1">
        <f t="array" ref="AK4203">_xlfn._xlws.FILTER(Table4[Column1],ISNUMBER(SEARCH(Table4[Column1],MIS[[#This Row],[OrderUniqueIdentifier]])),"")</f>
        <v>XYT</v>
      </c>
    </row>
    <row r="4204" spans="1:37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>
        <f>_xlfn.XLOOKUP(MIS[[#This Row],[TRADING SYMBOL]],[1]Sheet1!$D:$D,[1]Sheet1!$C:$C)</f>
        <v>4.0999999999999996</v>
      </c>
      <c r="AE4204">
        <f>MIS[[#This Row],[OrderAverageTradedPrice]]*MIS[[#This Row],[OrderQuantity]]</f>
        <v>672</v>
      </c>
      <c r="AF4204">
        <f>MIS[[#This Row],[LTP]]*MIS[[#This Row],[OrderQuantity]]</f>
        <v>328</v>
      </c>
      <c r="AG4204">
        <f>IF(MIS[[#This Row],[OrderSide]]="SELL",MIS[[#This Row],[VALUE]]-MIS[[#This Row],[LIVE_VALUE]],MIS[[#This Row],[LIVE_VALUE]]-MIS[[#This Row],[VALUE]])</f>
        <v>-344</v>
      </c>
      <c r="AH4204" t="str" cm="1">
        <f t="array" ref="AH4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4" t="str">
        <f>MIS[[#This Row],[TRADING SYMBOL]]</f>
        <v>SENSEX2552085900CE</v>
      </c>
      <c r="AJ4204" t="str">
        <f>IF(RIGHT(MIS[[#This Row],[Main/Hedge]],4)="MAIN","MAIN","HEDGE")</f>
        <v>HEDGE</v>
      </c>
      <c r="AK4204" t="str" cm="1">
        <f t="array" ref="AK4204">_xlfn._xlws.FILTER(Table4[Column1],ISNUMBER(SEARCH(Table4[Column1],MIS[[#This Row],[OrderUniqueIdentifier]])),"")</f>
        <v>XYT</v>
      </c>
    </row>
    <row r="4205" spans="1:37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>
        <f>_xlfn.XLOOKUP(MIS[[#This Row],[TRADING SYMBOL]],[1]Sheet1!$D:$D,[1]Sheet1!$C:$C)</f>
        <v>4.0999999999999996</v>
      </c>
      <c r="AE4205">
        <f>MIS[[#This Row],[OrderAverageTradedPrice]]*MIS[[#This Row],[OrderQuantity]]</f>
        <v>506.99999999999994</v>
      </c>
      <c r="AF4205">
        <f>MIS[[#This Row],[LTP]]*MIS[[#This Row],[OrderQuantity]]</f>
        <v>245.99999999999997</v>
      </c>
      <c r="AG4205">
        <f>IF(MIS[[#This Row],[OrderSide]]="SELL",MIS[[#This Row],[VALUE]]-MIS[[#This Row],[LIVE_VALUE]],MIS[[#This Row],[LIVE_VALUE]]-MIS[[#This Row],[VALUE]])</f>
        <v>-261</v>
      </c>
      <c r="AH4205" t="str" cm="1">
        <f t="array" ref="AH4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5" t="str">
        <f>MIS[[#This Row],[TRADING SYMBOL]]</f>
        <v>SENSEX2552085900CE</v>
      </c>
      <c r="AJ4205" t="str">
        <f>IF(RIGHT(MIS[[#This Row],[Main/Hedge]],4)="MAIN","MAIN","HEDGE")</f>
        <v>HEDGE</v>
      </c>
      <c r="AK4205" t="str" cm="1">
        <f t="array" ref="AK4205">_xlfn._xlws.FILTER(Table4[Column1],ISNUMBER(SEARCH(Table4[Column1],MIS[[#This Row],[OrderUniqueIdentifier]])),"")</f>
        <v>XYT</v>
      </c>
    </row>
    <row r="4206" spans="1:37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>
        <f>_xlfn.XLOOKUP(MIS[[#This Row],[TRADING SYMBOL]],[1]Sheet1!$D:$D,[1]Sheet1!$C:$C)</f>
        <v>4.0999999999999996</v>
      </c>
      <c r="AE4206">
        <f>MIS[[#This Row],[OrderAverageTradedPrice]]*MIS[[#This Row],[OrderQuantity]]</f>
        <v>167</v>
      </c>
      <c r="AF4206">
        <f>MIS[[#This Row],[LTP]]*MIS[[#This Row],[OrderQuantity]]</f>
        <v>82</v>
      </c>
      <c r="AG4206">
        <f>IF(MIS[[#This Row],[OrderSide]]="SELL",MIS[[#This Row],[VALUE]]-MIS[[#This Row],[LIVE_VALUE]],MIS[[#This Row],[LIVE_VALUE]]-MIS[[#This Row],[VALUE]])</f>
        <v>-85</v>
      </c>
      <c r="AH4206" t="str" cm="1">
        <f t="array" ref="AH4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6" t="str">
        <f>MIS[[#This Row],[TRADING SYMBOL]]</f>
        <v>SENSEX2552085900CE</v>
      </c>
      <c r="AJ4206" t="str">
        <f>IF(RIGHT(MIS[[#This Row],[Main/Hedge]],4)="MAIN","MAIN","HEDGE")</f>
        <v>HEDGE</v>
      </c>
      <c r="AK4206" t="str" cm="1">
        <f t="array" ref="AK4206">_xlfn._xlws.FILTER(Table4[Column1],ISNUMBER(SEARCH(Table4[Column1],MIS[[#This Row],[OrderUniqueIdentifier]])),"")</f>
        <v>XYT</v>
      </c>
    </row>
    <row r="4207" spans="1:37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>
        <f>_xlfn.XLOOKUP(MIS[[#This Row],[TRADING SYMBOL]],[1]Sheet1!$D:$D,[1]Sheet1!$C:$C)</f>
        <v>8.25</v>
      </c>
      <c r="AE4207">
        <f>MIS[[#This Row],[OrderAverageTradedPrice]]*MIS[[#This Row],[OrderQuantity]]</f>
        <v>456</v>
      </c>
      <c r="AF4207">
        <f>MIS[[#This Row],[LTP]]*MIS[[#This Row],[OrderQuantity]]</f>
        <v>165</v>
      </c>
      <c r="AG4207">
        <f>IF(MIS[[#This Row],[OrderSide]]="SELL",MIS[[#This Row],[VALUE]]-MIS[[#This Row],[LIVE_VALUE]],MIS[[#This Row],[LIVE_VALUE]]-MIS[[#This Row],[VALUE]])</f>
        <v>-291</v>
      </c>
      <c r="AH4207" t="str" cm="1">
        <f t="array" ref="AH4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7" t="str">
        <f>MIS[[#This Row],[TRADING SYMBOL]]</f>
        <v>SENSEX2552078600PE</v>
      </c>
      <c r="AJ4207" t="str">
        <f>IF(RIGHT(MIS[[#This Row],[Main/Hedge]],4)="MAIN","MAIN","HEDGE")</f>
        <v>HEDGE</v>
      </c>
      <c r="AK4207" t="str" cm="1">
        <f t="array" ref="AK4207">_xlfn._xlws.FILTER(Table4[Column1],ISNUMBER(SEARCH(Table4[Column1],MIS[[#This Row],[OrderUniqueIdentifier]])),"")</f>
        <v>XYT</v>
      </c>
    </row>
    <row r="4208" spans="1:37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>
        <f>_xlfn.XLOOKUP(MIS[[#This Row],[TRADING SYMBOL]],[1]Sheet1!$D:$D,[1]Sheet1!$C:$C)</f>
        <v>8.25</v>
      </c>
      <c r="AE4208">
        <f>MIS[[#This Row],[OrderAverageTradedPrice]]*MIS[[#This Row],[OrderQuantity]]</f>
        <v>1365</v>
      </c>
      <c r="AF4208">
        <f>MIS[[#This Row],[LTP]]*MIS[[#This Row],[OrderQuantity]]</f>
        <v>495</v>
      </c>
      <c r="AG4208">
        <f>IF(MIS[[#This Row],[OrderSide]]="SELL",MIS[[#This Row],[VALUE]]-MIS[[#This Row],[LIVE_VALUE]],MIS[[#This Row],[LIVE_VALUE]]-MIS[[#This Row],[VALUE]])</f>
        <v>-870</v>
      </c>
      <c r="AH4208" t="str" cm="1">
        <f t="array" ref="AH4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8" t="str">
        <f>MIS[[#This Row],[TRADING SYMBOL]]</f>
        <v>SENSEX2552078600PE</v>
      </c>
      <c r="AJ4208" t="str">
        <f>IF(RIGHT(MIS[[#This Row],[Main/Hedge]],4)="MAIN","MAIN","HEDGE")</f>
        <v>HEDGE</v>
      </c>
      <c r="AK4208" t="str" cm="1">
        <f t="array" ref="AK4208">_xlfn._xlws.FILTER(Table4[Column1],ISNUMBER(SEARCH(Table4[Column1],MIS[[#This Row],[OrderUniqueIdentifier]])),"")</f>
        <v>XYT</v>
      </c>
    </row>
    <row r="4209" spans="1:37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>
        <f>_xlfn.XLOOKUP(MIS[[#This Row],[TRADING SYMBOL]],[1]Sheet1!$D:$D,[1]Sheet1!$C:$C)</f>
        <v>4.0999999999999996</v>
      </c>
      <c r="AE4209">
        <f>MIS[[#This Row],[OrderAverageTradedPrice]]*MIS[[#This Row],[OrderQuantity]]</f>
        <v>168</v>
      </c>
      <c r="AF4209">
        <f>MIS[[#This Row],[LTP]]*MIS[[#This Row],[OrderQuantity]]</f>
        <v>82</v>
      </c>
      <c r="AG4209">
        <f>IF(MIS[[#This Row],[OrderSide]]="SELL",MIS[[#This Row],[VALUE]]-MIS[[#This Row],[LIVE_VALUE]],MIS[[#This Row],[LIVE_VALUE]]-MIS[[#This Row],[VALUE]])</f>
        <v>-86</v>
      </c>
      <c r="AH4209" t="str" cm="1">
        <f t="array" ref="AH4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9" t="str">
        <f>MIS[[#This Row],[TRADING SYMBOL]]</f>
        <v>SENSEX2552085900CE</v>
      </c>
      <c r="AJ4209" t="str">
        <f>IF(RIGHT(MIS[[#This Row],[Main/Hedge]],4)="MAIN","MAIN","HEDGE")</f>
        <v>HEDGE</v>
      </c>
      <c r="AK4209" t="str" cm="1">
        <f t="array" ref="AK4209">_xlfn._xlws.FILTER(Table4[Column1],ISNUMBER(SEARCH(Table4[Column1],MIS[[#This Row],[OrderUniqueIdentifier]])),"")</f>
        <v>XYT</v>
      </c>
    </row>
    <row r="4210" spans="1:37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>
        <f>_xlfn.XLOOKUP(MIS[[#This Row],[TRADING SYMBOL]],[1]Sheet1!$D:$D,[1]Sheet1!$C:$C)</f>
        <v>4.0999999999999996</v>
      </c>
      <c r="AE4210">
        <f>MIS[[#This Row],[OrderAverageTradedPrice]]*MIS[[#This Row],[OrderQuantity]]</f>
        <v>168</v>
      </c>
      <c r="AF4210">
        <f>MIS[[#This Row],[LTP]]*MIS[[#This Row],[OrderQuantity]]</f>
        <v>82</v>
      </c>
      <c r="AG4210">
        <f>IF(MIS[[#This Row],[OrderSide]]="SELL",MIS[[#This Row],[VALUE]]-MIS[[#This Row],[LIVE_VALUE]],MIS[[#This Row],[LIVE_VALUE]]-MIS[[#This Row],[VALUE]])</f>
        <v>-86</v>
      </c>
      <c r="AH4210" t="str" cm="1">
        <f t="array" ref="AH4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0" t="str">
        <f>MIS[[#This Row],[TRADING SYMBOL]]</f>
        <v>SENSEX2552085900CE</v>
      </c>
      <c r="AJ4210" t="str">
        <f>IF(RIGHT(MIS[[#This Row],[Main/Hedge]],4)="MAIN","MAIN","HEDGE")</f>
        <v>HEDGE</v>
      </c>
      <c r="AK4210" t="str" cm="1">
        <f t="array" ref="AK4210">_xlfn._xlws.FILTER(Table4[Column1],ISNUMBER(SEARCH(Table4[Column1],MIS[[#This Row],[OrderUniqueIdentifier]])),"")</f>
        <v>XYT</v>
      </c>
    </row>
    <row r="4211" spans="1:37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>
        <f>_xlfn.XLOOKUP(MIS[[#This Row],[TRADING SYMBOL]],[1]Sheet1!$D:$D,[1]Sheet1!$C:$C)</f>
        <v>8.25</v>
      </c>
      <c r="AE4211">
        <f>MIS[[#This Row],[OrderAverageTradedPrice]]*MIS[[#This Row],[OrderQuantity]]</f>
        <v>456</v>
      </c>
      <c r="AF4211">
        <f>MIS[[#This Row],[LTP]]*MIS[[#This Row],[OrderQuantity]]</f>
        <v>165</v>
      </c>
      <c r="AG4211">
        <f>IF(MIS[[#This Row],[OrderSide]]="SELL",MIS[[#This Row],[VALUE]]-MIS[[#This Row],[LIVE_VALUE]],MIS[[#This Row],[LIVE_VALUE]]-MIS[[#This Row],[VALUE]])</f>
        <v>-291</v>
      </c>
      <c r="AH4211" t="str" cm="1">
        <f t="array" ref="AH4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1" t="str">
        <f>MIS[[#This Row],[TRADING SYMBOL]]</f>
        <v>SENSEX2552078600PE</v>
      </c>
      <c r="AJ4211" t="str">
        <f>IF(RIGHT(MIS[[#This Row],[Main/Hedge]],4)="MAIN","MAIN","HEDGE")</f>
        <v>HEDGE</v>
      </c>
      <c r="AK4211" t="str" cm="1">
        <f t="array" ref="AK4211">_xlfn._xlws.FILTER(Table4[Column1],ISNUMBER(SEARCH(Table4[Column1],MIS[[#This Row],[OrderUniqueIdentifier]])),"")</f>
        <v>XYT</v>
      </c>
    </row>
    <row r="4212" spans="1:37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>
        <f>_xlfn.XLOOKUP(MIS[[#This Row],[TRADING SYMBOL]],[1]Sheet1!$D:$D,[1]Sheet1!$C:$C)</f>
        <v>4.0999999999999996</v>
      </c>
      <c r="AE4212">
        <f>MIS[[#This Row],[OrderAverageTradedPrice]]*MIS[[#This Row],[OrderQuantity]]</f>
        <v>168</v>
      </c>
      <c r="AF4212">
        <f>MIS[[#This Row],[LTP]]*MIS[[#This Row],[OrderQuantity]]</f>
        <v>82</v>
      </c>
      <c r="AG4212">
        <f>IF(MIS[[#This Row],[OrderSide]]="SELL",MIS[[#This Row],[VALUE]]-MIS[[#This Row],[LIVE_VALUE]],MIS[[#This Row],[LIVE_VALUE]]-MIS[[#This Row],[VALUE]])</f>
        <v>-86</v>
      </c>
      <c r="AH4212" t="str" cm="1">
        <f t="array" ref="AH4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2" t="str">
        <f>MIS[[#This Row],[TRADING SYMBOL]]</f>
        <v>SENSEX2552085900CE</v>
      </c>
      <c r="AJ4212" t="str">
        <f>IF(RIGHT(MIS[[#This Row],[Main/Hedge]],4)="MAIN","MAIN","HEDGE")</f>
        <v>HEDGE</v>
      </c>
      <c r="AK4212" t="str" cm="1">
        <f t="array" ref="AK4212">_xlfn._xlws.FILTER(Table4[Column1],ISNUMBER(SEARCH(Table4[Column1],MIS[[#This Row],[OrderUniqueIdentifier]])),"")</f>
        <v>XYT</v>
      </c>
    </row>
    <row r="4213" spans="1:37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>
        <f>_xlfn.XLOOKUP(MIS[[#This Row],[TRADING SYMBOL]],[1]Sheet1!$D:$D,[1]Sheet1!$C:$C)</f>
        <v>4.0999999999999996</v>
      </c>
      <c r="AE4213">
        <f>MIS[[#This Row],[OrderAverageTradedPrice]]*MIS[[#This Row],[OrderQuantity]]</f>
        <v>168</v>
      </c>
      <c r="AF4213">
        <f>MIS[[#This Row],[LTP]]*MIS[[#This Row],[OrderQuantity]]</f>
        <v>82</v>
      </c>
      <c r="AG4213">
        <f>IF(MIS[[#This Row],[OrderSide]]="SELL",MIS[[#This Row],[VALUE]]-MIS[[#This Row],[LIVE_VALUE]],MIS[[#This Row],[LIVE_VALUE]]-MIS[[#This Row],[VALUE]])</f>
        <v>-86</v>
      </c>
      <c r="AH4213" t="str" cm="1">
        <f t="array" ref="AH4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3" t="str">
        <f>MIS[[#This Row],[TRADING SYMBOL]]</f>
        <v>SENSEX2552085900CE</v>
      </c>
      <c r="AJ4213" t="str">
        <f>IF(RIGHT(MIS[[#This Row],[Main/Hedge]],4)="MAIN","MAIN","HEDGE")</f>
        <v>HEDGE</v>
      </c>
      <c r="AK4213" t="str" cm="1">
        <f t="array" ref="AK4213">_xlfn._xlws.FILTER(Table4[Column1],ISNUMBER(SEARCH(Table4[Column1],MIS[[#This Row],[OrderUniqueIdentifier]])),"")</f>
        <v>XYT</v>
      </c>
    </row>
    <row r="4214" spans="1:37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>
        <f>_xlfn.XLOOKUP(MIS[[#This Row],[TRADING SYMBOL]],[1]Sheet1!$D:$D,[1]Sheet1!$C:$C)</f>
        <v>8.25</v>
      </c>
      <c r="AE4214">
        <f>MIS[[#This Row],[OrderAverageTradedPrice]]*MIS[[#This Row],[OrderQuantity]]</f>
        <v>455</v>
      </c>
      <c r="AF4214">
        <f>MIS[[#This Row],[LTP]]*MIS[[#This Row],[OrderQuantity]]</f>
        <v>165</v>
      </c>
      <c r="AG4214">
        <f>IF(MIS[[#This Row],[OrderSide]]="SELL",MIS[[#This Row],[VALUE]]-MIS[[#This Row],[LIVE_VALUE]],MIS[[#This Row],[LIVE_VALUE]]-MIS[[#This Row],[VALUE]])</f>
        <v>-290</v>
      </c>
      <c r="AH4214" t="str" cm="1">
        <f t="array" ref="AH4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4" t="str">
        <f>MIS[[#This Row],[TRADING SYMBOL]]</f>
        <v>SENSEX2552078600PE</v>
      </c>
      <c r="AJ4214" t="str">
        <f>IF(RIGHT(MIS[[#This Row],[Main/Hedge]],4)="MAIN","MAIN","HEDGE")</f>
        <v>HEDGE</v>
      </c>
      <c r="AK4214" t="str" cm="1">
        <f t="array" ref="AK4214">_xlfn._xlws.FILTER(Table4[Column1],ISNUMBER(SEARCH(Table4[Column1],MIS[[#This Row],[OrderUniqueIdentifier]])),"")</f>
        <v>XYT</v>
      </c>
    </row>
    <row r="4215" spans="1:37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>
        <f>_xlfn.XLOOKUP(MIS[[#This Row],[TRADING SYMBOL]],[1]Sheet1!$D:$D,[1]Sheet1!$C:$C)</f>
        <v>4.0999999999999996</v>
      </c>
      <c r="AE4215">
        <f>MIS[[#This Row],[OrderAverageTradedPrice]]*MIS[[#This Row],[OrderQuantity]]</f>
        <v>168</v>
      </c>
      <c r="AF4215">
        <f>MIS[[#This Row],[LTP]]*MIS[[#This Row],[OrderQuantity]]</f>
        <v>82</v>
      </c>
      <c r="AG4215">
        <f>IF(MIS[[#This Row],[OrderSide]]="SELL",MIS[[#This Row],[VALUE]]-MIS[[#This Row],[LIVE_VALUE]],MIS[[#This Row],[LIVE_VALUE]]-MIS[[#This Row],[VALUE]])</f>
        <v>-86</v>
      </c>
      <c r="AH4215" t="str" cm="1">
        <f t="array" ref="AH4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5" t="str">
        <f>MIS[[#This Row],[TRADING SYMBOL]]</f>
        <v>SENSEX2552085900CE</v>
      </c>
      <c r="AJ4215" t="str">
        <f>IF(RIGHT(MIS[[#This Row],[Main/Hedge]],4)="MAIN","MAIN","HEDGE")</f>
        <v>HEDGE</v>
      </c>
      <c r="AK4215" t="str" cm="1">
        <f t="array" ref="AK4215">_xlfn._xlws.FILTER(Table4[Column1],ISNUMBER(SEARCH(Table4[Column1],MIS[[#This Row],[OrderUniqueIdentifier]])),"")</f>
        <v>XYT</v>
      </c>
    </row>
    <row r="4216" spans="1:37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>
        <f>_xlfn.XLOOKUP(MIS[[#This Row],[TRADING SYMBOL]],[1]Sheet1!$D:$D,[1]Sheet1!$C:$C)</f>
        <v>8.25</v>
      </c>
      <c r="AE4216">
        <f>MIS[[#This Row],[OrderAverageTradedPrice]]*MIS[[#This Row],[OrderQuantity]]</f>
        <v>455</v>
      </c>
      <c r="AF4216">
        <f>MIS[[#This Row],[LTP]]*MIS[[#This Row],[OrderQuantity]]</f>
        <v>165</v>
      </c>
      <c r="AG4216">
        <f>IF(MIS[[#This Row],[OrderSide]]="SELL",MIS[[#This Row],[VALUE]]-MIS[[#This Row],[LIVE_VALUE]],MIS[[#This Row],[LIVE_VALUE]]-MIS[[#This Row],[VALUE]])</f>
        <v>-290</v>
      </c>
      <c r="AH4216" t="str" cm="1">
        <f t="array" ref="AH4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6" t="str">
        <f>MIS[[#This Row],[TRADING SYMBOL]]</f>
        <v>SENSEX2552078600PE</v>
      </c>
      <c r="AJ4216" t="str">
        <f>IF(RIGHT(MIS[[#This Row],[Main/Hedge]],4)="MAIN","MAIN","HEDGE")</f>
        <v>HEDGE</v>
      </c>
      <c r="AK4216" t="str" cm="1">
        <f t="array" ref="AK4216">_xlfn._xlws.FILTER(Table4[Column1],ISNUMBER(SEARCH(Table4[Column1],MIS[[#This Row],[OrderUniqueIdentifier]])),"")</f>
        <v>XYT</v>
      </c>
    </row>
    <row r="4217" spans="1:37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>
        <f>_xlfn.XLOOKUP(MIS[[#This Row],[TRADING SYMBOL]],[1]Sheet1!$D:$D,[1]Sheet1!$C:$C)</f>
        <v>8.25</v>
      </c>
      <c r="AE4217">
        <f>MIS[[#This Row],[OrderAverageTradedPrice]]*MIS[[#This Row],[OrderQuantity]]</f>
        <v>455</v>
      </c>
      <c r="AF4217">
        <f>MIS[[#This Row],[LTP]]*MIS[[#This Row],[OrderQuantity]]</f>
        <v>165</v>
      </c>
      <c r="AG4217">
        <f>IF(MIS[[#This Row],[OrderSide]]="SELL",MIS[[#This Row],[VALUE]]-MIS[[#This Row],[LIVE_VALUE]],MIS[[#This Row],[LIVE_VALUE]]-MIS[[#This Row],[VALUE]])</f>
        <v>-290</v>
      </c>
      <c r="AH4217" t="str" cm="1">
        <f t="array" ref="AH4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7" t="str">
        <f>MIS[[#This Row],[TRADING SYMBOL]]</f>
        <v>SENSEX2552078600PE</v>
      </c>
      <c r="AJ4217" t="str">
        <f>IF(RIGHT(MIS[[#This Row],[Main/Hedge]],4)="MAIN","MAIN","HEDGE")</f>
        <v>HEDGE</v>
      </c>
      <c r="AK4217" t="str" cm="1">
        <f t="array" ref="AK4217">_xlfn._xlws.FILTER(Table4[Column1],ISNUMBER(SEARCH(Table4[Column1],MIS[[#This Row],[OrderUniqueIdentifier]])),"")</f>
        <v>XYT</v>
      </c>
    </row>
    <row r="4218" spans="1:37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>
        <f>_xlfn.XLOOKUP(MIS[[#This Row],[TRADING SYMBOL]],[1]Sheet1!$D:$D,[1]Sheet1!$C:$C)</f>
        <v>8.25</v>
      </c>
      <c r="AE4218">
        <f>MIS[[#This Row],[OrderAverageTradedPrice]]*MIS[[#This Row],[OrderQuantity]]</f>
        <v>1365</v>
      </c>
      <c r="AF4218">
        <f>MIS[[#This Row],[LTP]]*MIS[[#This Row],[OrderQuantity]]</f>
        <v>495</v>
      </c>
      <c r="AG4218">
        <f>IF(MIS[[#This Row],[OrderSide]]="SELL",MIS[[#This Row],[VALUE]]-MIS[[#This Row],[LIVE_VALUE]],MIS[[#This Row],[LIVE_VALUE]]-MIS[[#This Row],[VALUE]])</f>
        <v>-870</v>
      </c>
      <c r="AH4218" t="str" cm="1">
        <f t="array" ref="AH4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8" t="str">
        <f>MIS[[#This Row],[TRADING SYMBOL]]</f>
        <v>SENSEX2552078600PE</v>
      </c>
      <c r="AJ4218" t="str">
        <f>IF(RIGHT(MIS[[#This Row],[Main/Hedge]],4)="MAIN","MAIN","HEDGE")</f>
        <v>HEDGE</v>
      </c>
      <c r="AK4218" t="str" cm="1">
        <f t="array" ref="AK4218">_xlfn._xlws.FILTER(Table4[Column1],ISNUMBER(SEARCH(Table4[Column1],MIS[[#This Row],[OrderUniqueIdentifier]])),"")</f>
        <v>XYT</v>
      </c>
    </row>
    <row r="4219" spans="1:37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>
        <f>_xlfn.XLOOKUP(MIS[[#This Row],[TRADING SYMBOL]],[1]Sheet1!$D:$D,[1]Sheet1!$C:$C)</f>
        <v>8.25</v>
      </c>
      <c r="AE4219">
        <f>MIS[[#This Row],[OrderAverageTradedPrice]]*MIS[[#This Row],[OrderQuantity]]</f>
        <v>910</v>
      </c>
      <c r="AF4219">
        <f>MIS[[#This Row],[LTP]]*MIS[[#This Row],[OrderQuantity]]</f>
        <v>330</v>
      </c>
      <c r="AG4219">
        <f>IF(MIS[[#This Row],[OrderSide]]="SELL",MIS[[#This Row],[VALUE]]-MIS[[#This Row],[LIVE_VALUE]],MIS[[#This Row],[LIVE_VALUE]]-MIS[[#This Row],[VALUE]])</f>
        <v>-580</v>
      </c>
      <c r="AH4219" t="str" cm="1">
        <f t="array" ref="AH4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9" t="str">
        <f>MIS[[#This Row],[TRADING SYMBOL]]</f>
        <v>SENSEX2552078600PE</v>
      </c>
      <c r="AJ4219" t="str">
        <f>IF(RIGHT(MIS[[#This Row],[Main/Hedge]],4)="MAIN","MAIN","HEDGE")</f>
        <v>HEDGE</v>
      </c>
      <c r="AK4219" t="str" cm="1">
        <f t="array" ref="AK4219">_xlfn._xlws.FILTER(Table4[Column1],ISNUMBER(SEARCH(Table4[Column1],MIS[[#This Row],[OrderUniqueIdentifier]])),"")</f>
        <v>XYT</v>
      </c>
    </row>
    <row r="4220" spans="1:37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>
        <f>_xlfn.XLOOKUP(MIS[[#This Row],[TRADING SYMBOL]],[1]Sheet1!$D:$D,[1]Sheet1!$C:$C)</f>
        <v>4.0999999999999996</v>
      </c>
      <c r="AE4220">
        <f>MIS[[#This Row],[OrderAverageTradedPrice]]*MIS[[#This Row],[OrderQuantity]]</f>
        <v>168</v>
      </c>
      <c r="AF4220">
        <f>MIS[[#This Row],[LTP]]*MIS[[#This Row],[OrderQuantity]]</f>
        <v>82</v>
      </c>
      <c r="AG4220">
        <f>IF(MIS[[#This Row],[OrderSide]]="SELL",MIS[[#This Row],[VALUE]]-MIS[[#This Row],[LIVE_VALUE]],MIS[[#This Row],[LIVE_VALUE]]-MIS[[#This Row],[VALUE]])</f>
        <v>-86</v>
      </c>
      <c r="AH4220" t="str" cm="1">
        <f t="array" ref="AH4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0" t="str">
        <f>MIS[[#This Row],[TRADING SYMBOL]]</f>
        <v>SENSEX2552085900CE</v>
      </c>
      <c r="AJ4220" t="str">
        <f>IF(RIGHT(MIS[[#This Row],[Main/Hedge]],4)="MAIN","MAIN","HEDGE")</f>
        <v>HEDGE</v>
      </c>
      <c r="AK4220" t="str" cm="1">
        <f t="array" ref="AK4220">_xlfn._xlws.FILTER(Table4[Column1],ISNUMBER(SEARCH(Table4[Column1],MIS[[#This Row],[OrderUniqueIdentifier]])),"")</f>
        <v>XYT</v>
      </c>
    </row>
    <row r="4221" spans="1:37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>
        <f>_xlfn.XLOOKUP(MIS[[#This Row],[TRADING SYMBOL]],[1]Sheet1!$D:$D,[1]Sheet1!$C:$C)</f>
        <v>8.25</v>
      </c>
      <c r="AE4221">
        <f>MIS[[#This Row],[OrderAverageTradedPrice]]*MIS[[#This Row],[OrderQuantity]]</f>
        <v>456</v>
      </c>
      <c r="AF4221">
        <f>MIS[[#This Row],[LTP]]*MIS[[#This Row],[OrderQuantity]]</f>
        <v>165</v>
      </c>
      <c r="AG4221">
        <f>IF(MIS[[#This Row],[OrderSide]]="SELL",MIS[[#This Row],[VALUE]]-MIS[[#This Row],[LIVE_VALUE]],MIS[[#This Row],[LIVE_VALUE]]-MIS[[#This Row],[VALUE]])</f>
        <v>-291</v>
      </c>
      <c r="AH4221" t="str" cm="1">
        <f t="array" ref="AH4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1" t="str">
        <f>MIS[[#This Row],[TRADING SYMBOL]]</f>
        <v>SENSEX2552078600PE</v>
      </c>
      <c r="AJ4221" t="str">
        <f>IF(RIGHT(MIS[[#This Row],[Main/Hedge]],4)="MAIN","MAIN","HEDGE")</f>
        <v>HEDGE</v>
      </c>
      <c r="AK4221" t="str" cm="1">
        <f t="array" ref="AK4221">_xlfn._xlws.FILTER(Table4[Column1],ISNUMBER(SEARCH(Table4[Column1],MIS[[#This Row],[OrderUniqueIdentifier]])),"")</f>
        <v>XYT</v>
      </c>
    </row>
    <row r="4222" spans="1:37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>
        <f>_xlfn.XLOOKUP(MIS[[#This Row],[TRADING SYMBOL]],[1]Sheet1!$D:$D,[1]Sheet1!$C:$C)</f>
        <v>4.0999999999999996</v>
      </c>
      <c r="AE4222">
        <f>MIS[[#This Row],[OrderAverageTradedPrice]]*MIS[[#This Row],[OrderQuantity]]</f>
        <v>168</v>
      </c>
      <c r="AF4222">
        <f>MIS[[#This Row],[LTP]]*MIS[[#This Row],[OrderQuantity]]</f>
        <v>82</v>
      </c>
      <c r="AG4222">
        <f>IF(MIS[[#This Row],[OrderSide]]="SELL",MIS[[#This Row],[VALUE]]-MIS[[#This Row],[LIVE_VALUE]],MIS[[#This Row],[LIVE_VALUE]]-MIS[[#This Row],[VALUE]])</f>
        <v>-86</v>
      </c>
      <c r="AH4222" t="str" cm="1">
        <f t="array" ref="AH4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2" t="str">
        <f>MIS[[#This Row],[TRADING SYMBOL]]</f>
        <v>SENSEX2552085900CE</v>
      </c>
      <c r="AJ4222" t="str">
        <f>IF(RIGHT(MIS[[#This Row],[Main/Hedge]],4)="MAIN","MAIN","HEDGE")</f>
        <v>HEDGE</v>
      </c>
      <c r="AK4222" t="str" cm="1">
        <f t="array" ref="AK4222">_xlfn._xlws.FILTER(Table4[Column1],ISNUMBER(SEARCH(Table4[Column1],MIS[[#This Row],[OrderUniqueIdentifier]])),"")</f>
        <v>XYT</v>
      </c>
    </row>
    <row r="4223" spans="1:37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>
        <f>_xlfn.XLOOKUP(MIS[[#This Row],[TRADING SYMBOL]],[1]Sheet1!$D:$D,[1]Sheet1!$C:$C)</f>
        <v>4.0999999999999996</v>
      </c>
      <c r="AE4223">
        <f>MIS[[#This Row],[OrderAverageTradedPrice]]*MIS[[#This Row],[OrderQuantity]]</f>
        <v>168</v>
      </c>
      <c r="AF4223">
        <f>MIS[[#This Row],[LTP]]*MIS[[#This Row],[OrderQuantity]]</f>
        <v>82</v>
      </c>
      <c r="AG4223">
        <f>IF(MIS[[#This Row],[OrderSide]]="SELL",MIS[[#This Row],[VALUE]]-MIS[[#This Row],[LIVE_VALUE]],MIS[[#This Row],[LIVE_VALUE]]-MIS[[#This Row],[VALUE]])</f>
        <v>-86</v>
      </c>
      <c r="AH4223" t="str" cm="1">
        <f t="array" ref="AH4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3" t="str">
        <f>MIS[[#This Row],[TRADING SYMBOL]]</f>
        <v>SENSEX2552085900CE</v>
      </c>
      <c r="AJ4223" t="str">
        <f>IF(RIGHT(MIS[[#This Row],[Main/Hedge]],4)="MAIN","MAIN","HEDGE")</f>
        <v>HEDGE</v>
      </c>
      <c r="AK4223" t="str" cm="1">
        <f t="array" ref="AK4223">_xlfn._xlws.FILTER(Table4[Column1],ISNUMBER(SEARCH(Table4[Column1],MIS[[#This Row],[OrderUniqueIdentifier]])),"")</f>
        <v>XYT</v>
      </c>
    </row>
    <row r="4224" spans="1:37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>
        <f>_xlfn.XLOOKUP(MIS[[#This Row],[TRADING SYMBOL]],[1]Sheet1!$D:$D,[1]Sheet1!$C:$C)</f>
        <v>4.0999999999999996</v>
      </c>
      <c r="AE4224">
        <f>MIS[[#This Row],[OrderAverageTradedPrice]]*MIS[[#This Row],[OrderQuantity]]</f>
        <v>168</v>
      </c>
      <c r="AF4224">
        <f>MIS[[#This Row],[LTP]]*MIS[[#This Row],[OrderQuantity]]</f>
        <v>82</v>
      </c>
      <c r="AG4224">
        <f>IF(MIS[[#This Row],[OrderSide]]="SELL",MIS[[#This Row],[VALUE]]-MIS[[#This Row],[LIVE_VALUE]],MIS[[#This Row],[LIVE_VALUE]]-MIS[[#This Row],[VALUE]])</f>
        <v>-86</v>
      </c>
      <c r="AH4224" t="str" cm="1">
        <f t="array" ref="AH4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4" t="str">
        <f>MIS[[#This Row],[TRADING SYMBOL]]</f>
        <v>SENSEX2552085900CE</v>
      </c>
      <c r="AJ4224" t="str">
        <f>IF(RIGHT(MIS[[#This Row],[Main/Hedge]],4)="MAIN","MAIN","HEDGE")</f>
        <v>HEDGE</v>
      </c>
      <c r="AK4224" t="str" cm="1">
        <f t="array" ref="AK4224">_xlfn._xlws.FILTER(Table4[Column1],ISNUMBER(SEARCH(Table4[Column1],MIS[[#This Row],[OrderUniqueIdentifier]])),"")</f>
        <v>XYT</v>
      </c>
    </row>
    <row r="4225" spans="1:37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>
        <f>_xlfn.XLOOKUP(MIS[[#This Row],[TRADING SYMBOL]],[1]Sheet1!$D:$D,[1]Sheet1!$C:$C)</f>
        <v>4.0999999999999996</v>
      </c>
      <c r="AE4225">
        <f>MIS[[#This Row],[OrderAverageTradedPrice]]*MIS[[#This Row],[OrderQuantity]]</f>
        <v>168</v>
      </c>
      <c r="AF4225">
        <f>MIS[[#This Row],[LTP]]*MIS[[#This Row],[OrderQuantity]]</f>
        <v>82</v>
      </c>
      <c r="AG4225">
        <f>IF(MIS[[#This Row],[OrderSide]]="SELL",MIS[[#This Row],[VALUE]]-MIS[[#This Row],[LIVE_VALUE]],MIS[[#This Row],[LIVE_VALUE]]-MIS[[#This Row],[VALUE]])</f>
        <v>-86</v>
      </c>
      <c r="AH4225" t="str" cm="1">
        <f t="array" ref="AH4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5" t="str">
        <f>MIS[[#This Row],[TRADING SYMBOL]]</f>
        <v>SENSEX2552085900CE</v>
      </c>
      <c r="AJ4225" t="str">
        <f>IF(RIGHT(MIS[[#This Row],[Main/Hedge]],4)="MAIN","MAIN","HEDGE")</f>
        <v>HEDGE</v>
      </c>
      <c r="AK4225" t="str" cm="1">
        <f t="array" ref="AK4225">_xlfn._xlws.FILTER(Table4[Column1],ISNUMBER(SEARCH(Table4[Column1],MIS[[#This Row],[OrderUniqueIdentifier]])),"")</f>
        <v>XYT</v>
      </c>
    </row>
    <row r="4226" spans="1:37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>
        <f>_xlfn.XLOOKUP(MIS[[#This Row],[TRADING SYMBOL]],[1]Sheet1!$D:$D,[1]Sheet1!$C:$C)</f>
        <v>8.25</v>
      </c>
      <c r="AE4226">
        <f>MIS[[#This Row],[OrderAverageTradedPrice]]*MIS[[#This Row],[OrderQuantity]]</f>
        <v>455</v>
      </c>
      <c r="AF4226">
        <f>MIS[[#This Row],[LTP]]*MIS[[#This Row],[OrderQuantity]]</f>
        <v>165</v>
      </c>
      <c r="AG4226">
        <f>IF(MIS[[#This Row],[OrderSide]]="SELL",MIS[[#This Row],[VALUE]]-MIS[[#This Row],[LIVE_VALUE]],MIS[[#This Row],[LIVE_VALUE]]-MIS[[#This Row],[VALUE]])</f>
        <v>-290</v>
      </c>
      <c r="AH4226" t="str" cm="1">
        <f t="array" ref="AH4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6" t="str">
        <f>MIS[[#This Row],[TRADING SYMBOL]]</f>
        <v>SENSEX2552078600PE</v>
      </c>
      <c r="AJ4226" t="str">
        <f>IF(RIGHT(MIS[[#This Row],[Main/Hedge]],4)="MAIN","MAIN","HEDGE")</f>
        <v>HEDGE</v>
      </c>
      <c r="AK4226" t="str" cm="1">
        <f t="array" ref="AK4226">_xlfn._xlws.FILTER(Table4[Column1],ISNUMBER(SEARCH(Table4[Column1],MIS[[#This Row],[OrderUniqueIdentifier]])),"")</f>
        <v>XYT</v>
      </c>
    </row>
    <row r="4227" spans="1:37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>
        <f>_xlfn.XLOOKUP(MIS[[#This Row],[TRADING SYMBOL]],[1]Sheet1!$D:$D,[1]Sheet1!$C:$C)</f>
        <v>8.25</v>
      </c>
      <c r="AE4227">
        <f>MIS[[#This Row],[OrderAverageTradedPrice]]*MIS[[#This Row],[OrderQuantity]]</f>
        <v>6384</v>
      </c>
      <c r="AF4227">
        <f>MIS[[#This Row],[LTP]]*MIS[[#This Row],[OrderQuantity]]</f>
        <v>2310</v>
      </c>
      <c r="AG4227">
        <f>IF(MIS[[#This Row],[OrderSide]]="SELL",MIS[[#This Row],[VALUE]]-MIS[[#This Row],[LIVE_VALUE]],MIS[[#This Row],[LIVE_VALUE]]-MIS[[#This Row],[VALUE]])</f>
        <v>-4074</v>
      </c>
      <c r="AH4227" t="str" cm="1">
        <f t="array" ref="AH4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7" t="str">
        <f>MIS[[#This Row],[TRADING SYMBOL]]</f>
        <v>SENSEX2552078600PE</v>
      </c>
      <c r="AJ4227" t="str">
        <f>IF(RIGHT(MIS[[#This Row],[Main/Hedge]],4)="MAIN","MAIN","HEDGE")</f>
        <v>HEDGE</v>
      </c>
      <c r="AK4227" t="str" cm="1">
        <f t="array" ref="AK4227">_xlfn._xlws.FILTER(Table4[Column1],ISNUMBER(SEARCH(Table4[Column1],MIS[[#This Row],[OrderUniqueIdentifier]])),"")</f>
        <v>XYT</v>
      </c>
    </row>
    <row r="4228" spans="1:37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>
        <f>_xlfn.XLOOKUP(MIS[[#This Row],[TRADING SYMBOL]],[1]Sheet1!$D:$D,[1]Sheet1!$C:$C)</f>
        <v>4.0999999999999996</v>
      </c>
      <c r="AE4228">
        <f>MIS[[#This Row],[OrderAverageTradedPrice]]*MIS[[#This Row],[OrderQuantity]]</f>
        <v>672</v>
      </c>
      <c r="AF4228">
        <f>MIS[[#This Row],[LTP]]*MIS[[#This Row],[OrderQuantity]]</f>
        <v>328</v>
      </c>
      <c r="AG4228">
        <f>IF(MIS[[#This Row],[OrderSide]]="SELL",MIS[[#This Row],[VALUE]]-MIS[[#This Row],[LIVE_VALUE]],MIS[[#This Row],[LIVE_VALUE]]-MIS[[#This Row],[VALUE]])</f>
        <v>-344</v>
      </c>
      <c r="AH4228" t="str" cm="1">
        <f t="array" ref="AH4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8" t="str">
        <f>MIS[[#This Row],[TRADING SYMBOL]]</f>
        <v>SENSEX2552085900CE</v>
      </c>
      <c r="AJ4228" t="str">
        <f>IF(RIGHT(MIS[[#This Row],[Main/Hedge]],4)="MAIN","MAIN","HEDGE")</f>
        <v>HEDGE</v>
      </c>
      <c r="AK4228" t="str" cm="1">
        <f t="array" ref="AK4228">_xlfn._xlws.FILTER(Table4[Column1],ISNUMBER(SEARCH(Table4[Column1],MIS[[#This Row],[OrderUniqueIdentifier]])),"")</f>
        <v>XYT</v>
      </c>
    </row>
    <row r="4229" spans="1:37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>
        <f>_xlfn.XLOOKUP(MIS[[#This Row],[TRADING SYMBOL]],[1]Sheet1!$D:$D,[1]Sheet1!$C:$C)</f>
        <v>8.25</v>
      </c>
      <c r="AE4229">
        <f>MIS[[#This Row],[OrderAverageTradedPrice]]*MIS[[#This Row],[OrderQuantity]]</f>
        <v>1820</v>
      </c>
      <c r="AF4229">
        <f>MIS[[#This Row],[LTP]]*MIS[[#This Row],[OrderQuantity]]</f>
        <v>660</v>
      </c>
      <c r="AG4229">
        <f>IF(MIS[[#This Row],[OrderSide]]="SELL",MIS[[#This Row],[VALUE]]-MIS[[#This Row],[LIVE_VALUE]],MIS[[#This Row],[LIVE_VALUE]]-MIS[[#This Row],[VALUE]])</f>
        <v>-1160</v>
      </c>
      <c r="AH4229" t="str" cm="1">
        <f t="array" ref="AH4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9" t="str">
        <f>MIS[[#This Row],[TRADING SYMBOL]]</f>
        <v>SENSEX2552078600PE</v>
      </c>
      <c r="AJ4229" t="str">
        <f>IF(RIGHT(MIS[[#This Row],[Main/Hedge]],4)="MAIN","MAIN","HEDGE")</f>
        <v>HEDGE</v>
      </c>
      <c r="AK4229" t="str" cm="1">
        <f t="array" ref="AK4229">_xlfn._xlws.FILTER(Table4[Column1],ISNUMBER(SEARCH(Table4[Column1],MIS[[#This Row],[OrderUniqueIdentifier]])),"")</f>
        <v>XYT</v>
      </c>
    </row>
    <row r="4230" spans="1:37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>
        <f>_xlfn.XLOOKUP(MIS[[#This Row],[TRADING SYMBOL]],[1]Sheet1!$D:$D,[1]Sheet1!$C:$C)</f>
        <v>8.25</v>
      </c>
      <c r="AE4230">
        <f>MIS[[#This Row],[OrderAverageTradedPrice]]*MIS[[#This Row],[OrderQuantity]]</f>
        <v>1820</v>
      </c>
      <c r="AF4230">
        <f>MIS[[#This Row],[LTP]]*MIS[[#This Row],[OrderQuantity]]</f>
        <v>660</v>
      </c>
      <c r="AG4230">
        <f>IF(MIS[[#This Row],[OrderSide]]="SELL",MIS[[#This Row],[VALUE]]-MIS[[#This Row],[LIVE_VALUE]],MIS[[#This Row],[LIVE_VALUE]]-MIS[[#This Row],[VALUE]])</f>
        <v>-1160</v>
      </c>
      <c r="AH4230" t="str" cm="1">
        <f t="array" ref="AH4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0" t="str">
        <f>MIS[[#This Row],[TRADING SYMBOL]]</f>
        <v>SENSEX2552078600PE</v>
      </c>
      <c r="AJ4230" t="str">
        <f>IF(RIGHT(MIS[[#This Row],[Main/Hedge]],4)="MAIN","MAIN","HEDGE")</f>
        <v>HEDGE</v>
      </c>
      <c r="AK4230" t="str" cm="1">
        <f t="array" ref="AK4230">_xlfn._xlws.FILTER(Table4[Column1],ISNUMBER(SEARCH(Table4[Column1],MIS[[#This Row],[OrderUniqueIdentifier]])),"")</f>
        <v>XYT</v>
      </c>
    </row>
    <row r="4231" spans="1:37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>
        <f>_xlfn.XLOOKUP(MIS[[#This Row],[TRADING SYMBOL]],[1]Sheet1!$D:$D,[1]Sheet1!$C:$C)</f>
        <v>8.25</v>
      </c>
      <c r="AE4231">
        <f>MIS[[#This Row],[OrderAverageTradedPrice]]*MIS[[#This Row],[OrderQuantity]]</f>
        <v>1365</v>
      </c>
      <c r="AF4231">
        <f>MIS[[#This Row],[LTP]]*MIS[[#This Row],[OrderQuantity]]</f>
        <v>495</v>
      </c>
      <c r="AG4231">
        <f>IF(MIS[[#This Row],[OrderSide]]="SELL",MIS[[#This Row],[VALUE]]-MIS[[#This Row],[LIVE_VALUE]],MIS[[#This Row],[LIVE_VALUE]]-MIS[[#This Row],[VALUE]])</f>
        <v>-870</v>
      </c>
      <c r="AH4231" t="str" cm="1">
        <f t="array" ref="AH4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1" t="str">
        <f>MIS[[#This Row],[TRADING SYMBOL]]</f>
        <v>SENSEX2552078600PE</v>
      </c>
      <c r="AJ4231" t="str">
        <f>IF(RIGHT(MIS[[#This Row],[Main/Hedge]],4)="MAIN","MAIN","HEDGE")</f>
        <v>HEDGE</v>
      </c>
      <c r="AK4231" t="str" cm="1">
        <f t="array" ref="AK4231">_xlfn._xlws.FILTER(Table4[Column1],ISNUMBER(SEARCH(Table4[Column1],MIS[[#This Row],[OrderUniqueIdentifier]])),"")</f>
        <v>XYT</v>
      </c>
    </row>
    <row r="4232" spans="1:37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>
        <f>_xlfn.XLOOKUP(MIS[[#This Row],[TRADING SYMBOL]],[1]Sheet1!$D:$D,[1]Sheet1!$C:$C)</f>
        <v>4.0999999999999996</v>
      </c>
      <c r="AE4232">
        <f>MIS[[#This Row],[OrderAverageTradedPrice]]*MIS[[#This Row],[OrderQuantity]]</f>
        <v>672</v>
      </c>
      <c r="AF4232">
        <f>MIS[[#This Row],[LTP]]*MIS[[#This Row],[OrderQuantity]]</f>
        <v>328</v>
      </c>
      <c r="AG4232">
        <f>IF(MIS[[#This Row],[OrderSide]]="SELL",MIS[[#This Row],[VALUE]]-MIS[[#This Row],[LIVE_VALUE]],MIS[[#This Row],[LIVE_VALUE]]-MIS[[#This Row],[VALUE]])</f>
        <v>-344</v>
      </c>
      <c r="AH4232" t="str" cm="1">
        <f t="array" ref="AH4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2" t="str">
        <f>MIS[[#This Row],[TRADING SYMBOL]]</f>
        <v>SENSEX2552085900CE</v>
      </c>
      <c r="AJ4232" t="str">
        <f>IF(RIGHT(MIS[[#This Row],[Main/Hedge]],4)="MAIN","MAIN","HEDGE")</f>
        <v>HEDGE</v>
      </c>
      <c r="AK4232" t="str" cm="1">
        <f t="array" ref="AK4232">_xlfn._xlws.FILTER(Table4[Column1],ISNUMBER(SEARCH(Table4[Column1],MIS[[#This Row],[OrderUniqueIdentifier]])),"")</f>
        <v>XYT</v>
      </c>
    </row>
    <row r="4233" spans="1:37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>
        <f>_xlfn.XLOOKUP(MIS[[#This Row],[TRADING SYMBOL]],[1]Sheet1!$D:$D,[1]Sheet1!$C:$C)</f>
        <v>8.25</v>
      </c>
      <c r="AE4233">
        <f>MIS[[#This Row],[OrderAverageTradedPrice]]*MIS[[#This Row],[OrderQuantity]]</f>
        <v>1823</v>
      </c>
      <c r="AF4233">
        <f>MIS[[#This Row],[LTP]]*MIS[[#This Row],[OrderQuantity]]</f>
        <v>660</v>
      </c>
      <c r="AG4233">
        <f>IF(MIS[[#This Row],[OrderSide]]="SELL",MIS[[#This Row],[VALUE]]-MIS[[#This Row],[LIVE_VALUE]],MIS[[#This Row],[LIVE_VALUE]]-MIS[[#This Row],[VALUE]])</f>
        <v>-1163</v>
      </c>
      <c r="AH4233" t="str" cm="1">
        <f t="array" ref="AH4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3" t="str">
        <f>MIS[[#This Row],[TRADING SYMBOL]]</f>
        <v>SENSEX2552078600PE</v>
      </c>
      <c r="AJ4233" t="str">
        <f>IF(RIGHT(MIS[[#This Row],[Main/Hedge]],4)="MAIN","MAIN","HEDGE")</f>
        <v>HEDGE</v>
      </c>
      <c r="AK4233" t="str" cm="1">
        <f t="array" ref="AK4233">_xlfn._xlws.FILTER(Table4[Column1],ISNUMBER(SEARCH(Table4[Column1],MIS[[#This Row],[OrderUniqueIdentifier]])),"")</f>
        <v>XYT</v>
      </c>
    </row>
    <row r="4234" spans="1:37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>
        <f>_xlfn.XLOOKUP(MIS[[#This Row],[TRADING SYMBOL]],[1]Sheet1!$D:$D,[1]Sheet1!$C:$C)</f>
        <v>8.25</v>
      </c>
      <c r="AE4234">
        <f>MIS[[#This Row],[OrderAverageTradedPrice]]*MIS[[#This Row],[OrderQuantity]]</f>
        <v>456</v>
      </c>
      <c r="AF4234">
        <f>MIS[[#This Row],[LTP]]*MIS[[#This Row],[OrderQuantity]]</f>
        <v>165</v>
      </c>
      <c r="AG4234">
        <f>IF(MIS[[#This Row],[OrderSide]]="SELL",MIS[[#This Row],[VALUE]]-MIS[[#This Row],[LIVE_VALUE]],MIS[[#This Row],[LIVE_VALUE]]-MIS[[#This Row],[VALUE]])</f>
        <v>-291</v>
      </c>
      <c r="AH4234" t="str" cm="1">
        <f t="array" ref="AH4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4" t="str">
        <f>MIS[[#This Row],[TRADING SYMBOL]]</f>
        <v>SENSEX2552078600PE</v>
      </c>
      <c r="AJ4234" t="str">
        <f>IF(RIGHT(MIS[[#This Row],[Main/Hedge]],4)="MAIN","MAIN","HEDGE")</f>
        <v>HEDGE</v>
      </c>
      <c r="AK4234" t="str" cm="1">
        <f t="array" ref="AK4234">_xlfn._xlws.FILTER(Table4[Column1],ISNUMBER(SEARCH(Table4[Column1],MIS[[#This Row],[OrderUniqueIdentifier]])),"")</f>
        <v>XYT</v>
      </c>
    </row>
    <row r="4235" spans="1:37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>
        <f>_xlfn.XLOOKUP(MIS[[#This Row],[TRADING SYMBOL]],[1]Sheet1!$D:$D,[1]Sheet1!$C:$C)</f>
        <v>8.25</v>
      </c>
      <c r="AE4235">
        <f>MIS[[#This Row],[OrderAverageTradedPrice]]*MIS[[#This Row],[OrderQuantity]]</f>
        <v>454</v>
      </c>
      <c r="AF4235">
        <f>MIS[[#This Row],[LTP]]*MIS[[#This Row],[OrderQuantity]]</f>
        <v>165</v>
      </c>
      <c r="AG4235">
        <f>IF(MIS[[#This Row],[OrderSide]]="SELL",MIS[[#This Row],[VALUE]]-MIS[[#This Row],[LIVE_VALUE]],MIS[[#This Row],[LIVE_VALUE]]-MIS[[#This Row],[VALUE]])</f>
        <v>-289</v>
      </c>
      <c r="AH4235" t="str" cm="1">
        <f t="array" ref="AH4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5" t="str">
        <f>MIS[[#This Row],[TRADING SYMBOL]]</f>
        <v>SENSEX2552078600PE</v>
      </c>
      <c r="AJ4235" t="str">
        <f>IF(RIGHT(MIS[[#This Row],[Main/Hedge]],4)="MAIN","MAIN","HEDGE")</f>
        <v>HEDGE</v>
      </c>
      <c r="AK4235" t="str" cm="1">
        <f t="array" ref="AK4235">_xlfn._xlws.FILTER(Table4[Column1],ISNUMBER(SEARCH(Table4[Column1],MIS[[#This Row],[OrderUniqueIdentifier]])),"")</f>
        <v>XYT</v>
      </c>
    </row>
    <row r="4236" spans="1:37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>
        <f>_xlfn.XLOOKUP(MIS[[#This Row],[TRADING SYMBOL]],[1]Sheet1!$D:$D,[1]Sheet1!$C:$C)</f>
        <v>8.25</v>
      </c>
      <c r="AE4236">
        <f>MIS[[#This Row],[OrderAverageTradedPrice]]*MIS[[#This Row],[OrderQuantity]]</f>
        <v>456</v>
      </c>
      <c r="AF4236">
        <f>MIS[[#This Row],[LTP]]*MIS[[#This Row],[OrderQuantity]]</f>
        <v>165</v>
      </c>
      <c r="AG4236">
        <f>IF(MIS[[#This Row],[OrderSide]]="SELL",MIS[[#This Row],[VALUE]]-MIS[[#This Row],[LIVE_VALUE]],MIS[[#This Row],[LIVE_VALUE]]-MIS[[#This Row],[VALUE]])</f>
        <v>-291</v>
      </c>
      <c r="AH4236" t="str" cm="1">
        <f t="array" ref="AH4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6" t="str">
        <f>MIS[[#This Row],[TRADING SYMBOL]]</f>
        <v>SENSEX2552078600PE</v>
      </c>
      <c r="AJ4236" t="str">
        <f>IF(RIGHT(MIS[[#This Row],[Main/Hedge]],4)="MAIN","MAIN","HEDGE")</f>
        <v>HEDGE</v>
      </c>
      <c r="AK4236" t="str" cm="1">
        <f t="array" ref="AK4236">_xlfn._xlws.FILTER(Table4[Column1],ISNUMBER(SEARCH(Table4[Column1],MIS[[#This Row],[OrderUniqueIdentifier]])),"")</f>
        <v>XYT</v>
      </c>
    </row>
    <row r="4237" spans="1:37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>
        <f>_xlfn.XLOOKUP(MIS[[#This Row],[TRADING SYMBOL]],[1]Sheet1!$D:$D,[1]Sheet1!$C:$C)</f>
        <v>4.0999999999999996</v>
      </c>
      <c r="AE4237">
        <f>MIS[[#This Row],[OrderAverageTradedPrice]]*MIS[[#This Row],[OrderQuantity]]</f>
        <v>168</v>
      </c>
      <c r="AF4237">
        <f>MIS[[#This Row],[LTP]]*MIS[[#This Row],[OrderQuantity]]</f>
        <v>82</v>
      </c>
      <c r="AG4237">
        <f>IF(MIS[[#This Row],[OrderSide]]="SELL",MIS[[#This Row],[VALUE]]-MIS[[#This Row],[LIVE_VALUE]],MIS[[#This Row],[LIVE_VALUE]]-MIS[[#This Row],[VALUE]])</f>
        <v>-86</v>
      </c>
      <c r="AH4237" t="str" cm="1">
        <f t="array" ref="AH4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7" t="str">
        <f>MIS[[#This Row],[TRADING SYMBOL]]</f>
        <v>SENSEX2552085900CE</v>
      </c>
      <c r="AJ4237" t="str">
        <f>IF(RIGHT(MIS[[#This Row],[Main/Hedge]],4)="MAIN","MAIN","HEDGE")</f>
        <v>HEDGE</v>
      </c>
      <c r="AK4237" t="str" cm="1">
        <f t="array" ref="AK4237">_xlfn._xlws.FILTER(Table4[Column1],ISNUMBER(SEARCH(Table4[Column1],MIS[[#This Row],[OrderUniqueIdentifier]])),"")</f>
        <v>XYT</v>
      </c>
    </row>
    <row r="4238" spans="1:37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>
        <f>_xlfn.XLOOKUP(MIS[[#This Row],[TRADING SYMBOL]],[1]Sheet1!$D:$D,[1]Sheet1!$C:$C)</f>
        <v>4.0999999999999996</v>
      </c>
      <c r="AE4238">
        <f>MIS[[#This Row],[OrderAverageTradedPrice]]*MIS[[#This Row],[OrderQuantity]]</f>
        <v>676</v>
      </c>
      <c r="AF4238">
        <f>MIS[[#This Row],[LTP]]*MIS[[#This Row],[OrderQuantity]]</f>
        <v>328</v>
      </c>
      <c r="AG4238">
        <f>IF(MIS[[#This Row],[OrderSide]]="SELL",MIS[[#This Row],[VALUE]]-MIS[[#This Row],[LIVE_VALUE]],MIS[[#This Row],[LIVE_VALUE]]-MIS[[#This Row],[VALUE]])</f>
        <v>-348</v>
      </c>
      <c r="AH4238" t="str" cm="1">
        <f t="array" ref="AH4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8" t="str">
        <f>MIS[[#This Row],[TRADING SYMBOL]]</f>
        <v>SENSEX2552085900CE</v>
      </c>
      <c r="AJ4238" t="str">
        <f>IF(RIGHT(MIS[[#This Row],[Main/Hedge]],4)="MAIN","MAIN","HEDGE")</f>
        <v>HEDGE</v>
      </c>
      <c r="AK4238" t="str" cm="1">
        <f t="array" ref="AK4238">_xlfn._xlws.FILTER(Table4[Column1],ISNUMBER(SEARCH(Table4[Column1],MIS[[#This Row],[OrderUniqueIdentifier]])),"")</f>
        <v>XYT</v>
      </c>
    </row>
    <row r="4239" spans="1:37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>
        <f>_xlfn.XLOOKUP(MIS[[#This Row],[TRADING SYMBOL]],[1]Sheet1!$D:$D,[1]Sheet1!$C:$C)</f>
        <v>8.25</v>
      </c>
      <c r="AE4239">
        <f>MIS[[#This Row],[OrderAverageTradedPrice]]*MIS[[#This Row],[OrderQuantity]]</f>
        <v>455</v>
      </c>
      <c r="AF4239">
        <f>MIS[[#This Row],[LTP]]*MIS[[#This Row],[OrderQuantity]]</f>
        <v>165</v>
      </c>
      <c r="AG4239">
        <f>IF(MIS[[#This Row],[OrderSide]]="SELL",MIS[[#This Row],[VALUE]]-MIS[[#This Row],[LIVE_VALUE]],MIS[[#This Row],[LIVE_VALUE]]-MIS[[#This Row],[VALUE]])</f>
        <v>-290</v>
      </c>
      <c r="AH4239" t="str" cm="1">
        <f t="array" ref="AH4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9" t="str">
        <f>MIS[[#This Row],[TRADING SYMBOL]]</f>
        <v>SENSEX2552078600PE</v>
      </c>
      <c r="AJ4239" t="str">
        <f>IF(RIGHT(MIS[[#This Row],[Main/Hedge]],4)="MAIN","MAIN","HEDGE")</f>
        <v>HEDGE</v>
      </c>
      <c r="AK4239" t="str" cm="1">
        <f t="array" ref="AK4239">_xlfn._xlws.FILTER(Table4[Column1],ISNUMBER(SEARCH(Table4[Column1],MIS[[#This Row],[OrderUniqueIdentifier]])),"")</f>
        <v>XYT</v>
      </c>
    </row>
    <row r="4240" spans="1:37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>
        <f>_xlfn.XLOOKUP(MIS[[#This Row],[TRADING SYMBOL]],[1]Sheet1!$D:$D,[1]Sheet1!$C:$C)</f>
        <v>4.0999999999999996</v>
      </c>
      <c r="AE4240">
        <f>MIS[[#This Row],[OrderAverageTradedPrice]]*MIS[[#This Row],[OrderQuantity]]</f>
        <v>168</v>
      </c>
      <c r="AF4240">
        <f>MIS[[#This Row],[LTP]]*MIS[[#This Row],[OrderQuantity]]</f>
        <v>82</v>
      </c>
      <c r="AG4240">
        <f>IF(MIS[[#This Row],[OrderSide]]="SELL",MIS[[#This Row],[VALUE]]-MIS[[#This Row],[LIVE_VALUE]],MIS[[#This Row],[LIVE_VALUE]]-MIS[[#This Row],[VALUE]])</f>
        <v>-86</v>
      </c>
      <c r="AH4240" t="str" cm="1">
        <f t="array" ref="AH4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0" t="str">
        <f>MIS[[#This Row],[TRADING SYMBOL]]</f>
        <v>SENSEX2552085900CE</v>
      </c>
      <c r="AJ4240" t="str">
        <f>IF(RIGHT(MIS[[#This Row],[Main/Hedge]],4)="MAIN","MAIN","HEDGE")</f>
        <v>HEDGE</v>
      </c>
      <c r="AK4240" t="str" cm="1">
        <f t="array" ref="AK4240">_xlfn._xlws.FILTER(Table4[Column1],ISNUMBER(SEARCH(Table4[Column1],MIS[[#This Row],[OrderUniqueIdentifier]])),"")</f>
        <v>XYT</v>
      </c>
    </row>
    <row r="4241" spans="1:37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>
        <f>_xlfn.XLOOKUP(MIS[[#This Row],[TRADING SYMBOL]],[1]Sheet1!$D:$D,[1]Sheet1!$C:$C)</f>
        <v>8.25</v>
      </c>
      <c r="AE4241">
        <f>MIS[[#This Row],[OrderAverageTradedPrice]]*MIS[[#This Row],[OrderQuantity]]</f>
        <v>454</v>
      </c>
      <c r="AF4241">
        <f>MIS[[#This Row],[LTP]]*MIS[[#This Row],[OrderQuantity]]</f>
        <v>165</v>
      </c>
      <c r="AG4241">
        <f>IF(MIS[[#This Row],[OrderSide]]="SELL",MIS[[#This Row],[VALUE]]-MIS[[#This Row],[LIVE_VALUE]],MIS[[#This Row],[LIVE_VALUE]]-MIS[[#This Row],[VALUE]])</f>
        <v>-289</v>
      </c>
      <c r="AH4241" t="str" cm="1">
        <f t="array" ref="AH4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1" t="str">
        <f>MIS[[#This Row],[TRADING SYMBOL]]</f>
        <v>SENSEX2552078600PE</v>
      </c>
      <c r="AJ4241" t="str">
        <f>IF(RIGHT(MIS[[#This Row],[Main/Hedge]],4)="MAIN","MAIN","HEDGE")</f>
        <v>HEDGE</v>
      </c>
      <c r="AK4241" t="str" cm="1">
        <f t="array" ref="AK4241">_xlfn._xlws.FILTER(Table4[Column1],ISNUMBER(SEARCH(Table4[Column1],MIS[[#This Row],[OrderUniqueIdentifier]])),"")</f>
        <v>XYT</v>
      </c>
    </row>
    <row r="4242" spans="1:37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>
        <f>_xlfn.XLOOKUP(MIS[[#This Row],[TRADING SYMBOL]],[1]Sheet1!$D:$D,[1]Sheet1!$C:$C)</f>
        <v>4.0999999999999996</v>
      </c>
      <c r="AE4242">
        <f>MIS[[#This Row],[OrderAverageTradedPrice]]*MIS[[#This Row],[OrderQuantity]]</f>
        <v>1013.9999999999999</v>
      </c>
      <c r="AF4242">
        <f>MIS[[#This Row],[LTP]]*MIS[[#This Row],[OrderQuantity]]</f>
        <v>491.99999999999994</v>
      </c>
      <c r="AG4242">
        <f>IF(MIS[[#This Row],[OrderSide]]="SELL",MIS[[#This Row],[VALUE]]-MIS[[#This Row],[LIVE_VALUE]],MIS[[#This Row],[LIVE_VALUE]]-MIS[[#This Row],[VALUE]])</f>
        <v>-522</v>
      </c>
      <c r="AH4242" t="str" cm="1">
        <f t="array" ref="AH4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2" t="str">
        <f>MIS[[#This Row],[TRADING SYMBOL]]</f>
        <v>SENSEX2552085900CE</v>
      </c>
      <c r="AJ4242" t="str">
        <f>IF(RIGHT(MIS[[#This Row],[Main/Hedge]],4)="MAIN","MAIN","HEDGE")</f>
        <v>HEDGE</v>
      </c>
      <c r="AK4242" t="str" cm="1">
        <f t="array" ref="AK4242">_xlfn._xlws.FILTER(Table4[Column1],ISNUMBER(SEARCH(Table4[Column1],MIS[[#This Row],[OrderUniqueIdentifier]])),"")</f>
        <v>XYT</v>
      </c>
    </row>
    <row r="4243" spans="1:37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>
        <f>_xlfn.XLOOKUP(MIS[[#This Row],[TRADING SYMBOL]],[1]Sheet1!$D:$D,[1]Sheet1!$C:$C)</f>
        <v>4.0999999999999996</v>
      </c>
      <c r="AE4243">
        <f>MIS[[#This Row],[OrderAverageTradedPrice]]*MIS[[#This Row],[OrderQuantity]]</f>
        <v>169</v>
      </c>
      <c r="AF4243">
        <f>MIS[[#This Row],[LTP]]*MIS[[#This Row],[OrderQuantity]]</f>
        <v>82</v>
      </c>
      <c r="AG4243">
        <f>IF(MIS[[#This Row],[OrderSide]]="SELL",MIS[[#This Row],[VALUE]]-MIS[[#This Row],[LIVE_VALUE]],MIS[[#This Row],[LIVE_VALUE]]-MIS[[#This Row],[VALUE]])</f>
        <v>-87</v>
      </c>
      <c r="AH4243" t="str" cm="1">
        <f t="array" ref="AH4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3" t="str">
        <f>MIS[[#This Row],[TRADING SYMBOL]]</f>
        <v>SENSEX2552085900CE</v>
      </c>
      <c r="AJ4243" t="str">
        <f>IF(RIGHT(MIS[[#This Row],[Main/Hedge]],4)="MAIN","MAIN","HEDGE")</f>
        <v>HEDGE</v>
      </c>
      <c r="AK4243" t="str" cm="1">
        <f t="array" ref="AK4243">_xlfn._xlws.FILTER(Table4[Column1],ISNUMBER(SEARCH(Table4[Column1],MIS[[#This Row],[OrderUniqueIdentifier]])),"")</f>
        <v>XYT</v>
      </c>
    </row>
    <row r="4244" spans="1:37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>
        <f>_xlfn.XLOOKUP(MIS[[#This Row],[TRADING SYMBOL]],[1]Sheet1!$D:$D,[1]Sheet1!$C:$C)</f>
        <v>4.0999999999999996</v>
      </c>
      <c r="AE4244">
        <f>MIS[[#This Row],[OrderAverageTradedPrice]]*MIS[[#This Row],[OrderQuantity]]</f>
        <v>169</v>
      </c>
      <c r="AF4244">
        <f>MIS[[#This Row],[LTP]]*MIS[[#This Row],[OrderQuantity]]</f>
        <v>82</v>
      </c>
      <c r="AG4244">
        <f>IF(MIS[[#This Row],[OrderSide]]="SELL",MIS[[#This Row],[VALUE]]-MIS[[#This Row],[LIVE_VALUE]],MIS[[#This Row],[LIVE_VALUE]]-MIS[[#This Row],[VALUE]])</f>
        <v>-87</v>
      </c>
      <c r="AH4244" t="str" cm="1">
        <f t="array" ref="AH4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4" t="str">
        <f>MIS[[#This Row],[TRADING SYMBOL]]</f>
        <v>SENSEX2552085900CE</v>
      </c>
      <c r="AJ4244" t="str">
        <f>IF(RIGHT(MIS[[#This Row],[Main/Hedge]],4)="MAIN","MAIN","HEDGE")</f>
        <v>HEDGE</v>
      </c>
      <c r="AK4244" t="str" cm="1">
        <f t="array" ref="AK4244">_xlfn._xlws.FILTER(Table4[Column1],ISNUMBER(SEARCH(Table4[Column1],MIS[[#This Row],[OrderUniqueIdentifier]])),"")</f>
        <v>XYT</v>
      </c>
    </row>
    <row r="4245" spans="1:37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>
        <f>_xlfn.XLOOKUP(MIS[[#This Row],[TRADING SYMBOL]],[1]Sheet1!$D:$D,[1]Sheet1!$C:$C)</f>
        <v>4.0999999999999996</v>
      </c>
      <c r="AE4245">
        <f>MIS[[#This Row],[OrderAverageTradedPrice]]*MIS[[#This Row],[OrderQuantity]]</f>
        <v>168</v>
      </c>
      <c r="AF4245">
        <f>MIS[[#This Row],[LTP]]*MIS[[#This Row],[OrderQuantity]]</f>
        <v>82</v>
      </c>
      <c r="AG4245">
        <f>IF(MIS[[#This Row],[OrderSide]]="SELL",MIS[[#This Row],[VALUE]]-MIS[[#This Row],[LIVE_VALUE]],MIS[[#This Row],[LIVE_VALUE]]-MIS[[#This Row],[VALUE]])</f>
        <v>-86</v>
      </c>
      <c r="AH4245" t="str" cm="1">
        <f t="array" ref="AH4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5" t="str">
        <f>MIS[[#This Row],[TRADING SYMBOL]]</f>
        <v>SENSEX2552085900CE</v>
      </c>
      <c r="AJ4245" t="str">
        <f>IF(RIGHT(MIS[[#This Row],[Main/Hedge]],4)="MAIN","MAIN","HEDGE")</f>
        <v>HEDGE</v>
      </c>
      <c r="AK4245" t="str" cm="1">
        <f t="array" ref="AK4245">_xlfn._xlws.FILTER(Table4[Column1],ISNUMBER(SEARCH(Table4[Column1],MIS[[#This Row],[OrderUniqueIdentifier]])),"")</f>
        <v>XYT</v>
      </c>
    </row>
    <row r="4246" spans="1:37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>
        <f>_xlfn.XLOOKUP(MIS[[#This Row],[TRADING SYMBOL]],[1]Sheet1!$D:$D,[1]Sheet1!$C:$C)</f>
        <v>4.0999999999999996</v>
      </c>
      <c r="AE4246">
        <f>MIS[[#This Row],[OrderAverageTradedPrice]]*MIS[[#This Row],[OrderQuantity]]</f>
        <v>168</v>
      </c>
      <c r="AF4246">
        <f>MIS[[#This Row],[LTP]]*MIS[[#This Row],[OrderQuantity]]</f>
        <v>82</v>
      </c>
      <c r="AG4246">
        <f>IF(MIS[[#This Row],[OrderSide]]="SELL",MIS[[#This Row],[VALUE]]-MIS[[#This Row],[LIVE_VALUE]],MIS[[#This Row],[LIVE_VALUE]]-MIS[[#This Row],[VALUE]])</f>
        <v>-86</v>
      </c>
      <c r="AH4246" t="str" cm="1">
        <f t="array" ref="AH4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6" t="str">
        <f>MIS[[#This Row],[TRADING SYMBOL]]</f>
        <v>SENSEX2552085900CE</v>
      </c>
      <c r="AJ4246" t="str">
        <f>IF(RIGHT(MIS[[#This Row],[Main/Hedge]],4)="MAIN","MAIN","HEDGE")</f>
        <v>HEDGE</v>
      </c>
      <c r="AK4246" t="str" cm="1">
        <f t="array" ref="AK4246">_xlfn._xlws.FILTER(Table4[Column1],ISNUMBER(SEARCH(Table4[Column1],MIS[[#This Row],[OrderUniqueIdentifier]])),"")</f>
        <v>XYT</v>
      </c>
    </row>
    <row r="4247" spans="1:37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>
        <f>_xlfn.XLOOKUP(MIS[[#This Row],[TRADING SYMBOL]],[1]Sheet1!$D:$D,[1]Sheet1!$C:$C)</f>
        <v>8.25</v>
      </c>
      <c r="AE4247">
        <f>MIS[[#This Row],[OrderAverageTradedPrice]]*MIS[[#This Row],[OrderQuantity]]</f>
        <v>454</v>
      </c>
      <c r="AF4247">
        <f>MIS[[#This Row],[LTP]]*MIS[[#This Row],[OrderQuantity]]</f>
        <v>165</v>
      </c>
      <c r="AG4247">
        <f>IF(MIS[[#This Row],[OrderSide]]="SELL",MIS[[#This Row],[VALUE]]-MIS[[#This Row],[LIVE_VALUE]],MIS[[#This Row],[LIVE_VALUE]]-MIS[[#This Row],[VALUE]])</f>
        <v>-289</v>
      </c>
      <c r="AH4247" t="str" cm="1">
        <f t="array" ref="AH4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7" t="str">
        <f>MIS[[#This Row],[TRADING SYMBOL]]</f>
        <v>SENSEX2552078600PE</v>
      </c>
      <c r="AJ4247" t="str">
        <f>IF(RIGHT(MIS[[#This Row],[Main/Hedge]],4)="MAIN","MAIN","HEDGE")</f>
        <v>HEDGE</v>
      </c>
      <c r="AK4247" t="str" cm="1">
        <f t="array" ref="AK4247">_xlfn._xlws.FILTER(Table4[Column1],ISNUMBER(SEARCH(Table4[Column1],MIS[[#This Row],[OrderUniqueIdentifier]])),"")</f>
        <v>XYT</v>
      </c>
    </row>
    <row r="4248" spans="1:37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>
        <f>_xlfn.XLOOKUP(MIS[[#This Row],[TRADING SYMBOL]],[1]Sheet1!$D:$D,[1]Sheet1!$C:$C)</f>
        <v>4.0999999999999996</v>
      </c>
      <c r="AE4248">
        <f>MIS[[#This Row],[OrderAverageTradedPrice]]*MIS[[#This Row],[OrderQuantity]]</f>
        <v>169</v>
      </c>
      <c r="AF4248">
        <f>MIS[[#This Row],[LTP]]*MIS[[#This Row],[OrderQuantity]]</f>
        <v>82</v>
      </c>
      <c r="AG4248">
        <f>IF(MIS[[#This Row],[OrderSide]]="SELL",MIS[[#This Row],[VALUE]]-MIS[[#This Row],[LIVE_VALUE]],MIS[[#This Row],[LIVE_VALUE]]-MIS[[#This Row],[VALUE]])</f>
        <v>-87</v>
      </c>
      <c r="AH4248" t="str" cm="1">
        <f t="array" ref="AH4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8" t="str">
        <f>MIS[[#This Row],[TRADING SYMBOL]]</f>
        <v>SENSEX2552085900CE</v>
      </c>
      <c r="AJ4248" t="str">
        <f>IF(RIGHT(MIS[[#This Row],[Main/Hedge]],4)="MAIN","MAIN","HEDGE")</f>
        <v>HEDGE</v>
      </c>
      <c r="AK4248" t="str" cm="1">
        <f t="array" ref="AK4248">_xlfn._xlws.FILTER(Table4[Column1],ISNUMBER(SEARCH(Table4[Column1],MIS[[#This Row],[OrderUniqueIdentifier]])),"")</f>
        <v>XYT</v>
      </c>
    </row>
    <row r="4249" spans="1:37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>
        <f>_xlfn.XLOOKUP(MIS[[#This Row],[TRADING SYMBOL]],[1]Sheet1!$D:$D,[1]Sheet1!$C:$C)</f>
        <v>8.25</v>
      </c>
      <c r="AE4249">
        <f>MIS[[#This Row],[OrderAverageTradedPrice]]*MIS[[#This Row],[OrderQuantity]]</f>
        <v>454</v>
      </c>
      <c r="AF4249">
        <f>MIS[[#This Row],[LTP]]*MIS[[#This Row],[OrderQuantity]]</f>
        <v>165</v>
      </c>
      <c r="AG4249">
        <f>IF(MIS[[#This Row],[OrderSide]]="SELL",MIS[[#This Row],[VALUE]]-MIS[[#This Row],[LIVE_VALUE]],MIS[[#This Row],[LIVE_VALUE]]-MIS[[#This Row],[VALUE]])</f>
        <v>-289</v>
      </c>
      <c r="AH4249" t="str" cm="1">
        <f t="array" ref="AH4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9" t="str">
        <f>MIS[[#This Row],[TRADING SYMBOL]]</f>
        <v>SENSEX2552078600PE</v>
      </c>
      <c r="AJ4249" t="str">
        <f>IF(RIGHT(MIS[[#This Row],[Main/Hedge]],4)="MAIN","MAIN","HEDGE")</f>
        <v>HEDGE</v>
      </c>
      <c r="AK4249" t="str" cm="1">
        <f t="array" ref="AK4249">_xlfn._xlws.FILTER(Table4[Column1],ISNUMBER(SEARCH(Table4[Column1],MIS[[#This Row],[OrderUniqueIdentifier]])),"")</f>
        <v>XYT</v>
      </c>
    </row>
    <row r="4250" spans="1:37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>
        <f>_xlfn.XLOOKUP(MIS[[#This Row],[TRADING SYMBOL]],[1]Sheet1!$D:$D,[1]Sheet1!$C:$C)</f>
        <v>4.0999999999999996</v>
      </c>
      <c r="AE4250">
        <f>MIS[[#This Row],[OrderAverageTradedPrice]]*MIS[[#This Row],[OrderQuantity]]</f>
        <v>1008</v>
      </c>
      <c r="AF4250">
        <f>MIS[[#This Row],[LTP]]*MIS[[#This Row],[OrderQuantity]]</f>
        <v>491.99999999999994</v>
      </c>
      <c r="AG4250">
        <f>IF(MIS[[#This Row],[OrderSide]]="SELL",MIS[[#This Row],[VALUE]]-MIS[[#This Row],[LIVE_VALUE]],MIS[[#This Row],[LIVE_VALUE]]-MIS[[#This Row],[VALUE]])</f>
        <v>-516</v>
      </c>
      <c r="AH4250" t="str" cm="1">
        <f t="array" ref="AH4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0" t="str">
        <f>MIS[[#This Row],[TRADING SYMBOL]]</f>
        <v>SENSEX2552085900CE</v>
      </c>
      <c r="AJ4250" t="str">
        <f>IF(RIGHT(MIS[[#This Row],[Main/Hedge]],4)="MAIN","MAIN","HEDGE")</f>
        <v>HEDGE</v>
      </c>
      <c r="AK4250" t="str" cm="1">
        <f t="array" ref="AK4250">_xlfn._xlws.FILTER(Table4[Column1],ISNUMBER(SEARCH(Table4[Column1],MIS[[#This Row],[OrderUniqueIdentifier]])),"")</f>
        <v>XYT</v>
      </c>
    </row>
    <row r="4251" spans="1:37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>
        <f>_xlfn.XLOOKUP(MIS[[#This Row],[TRADING SYMBOL]],[1]Sheet1!$D:$D,[1]Sheet1!$C:$C)</f>
        <v>4.0999999999999996</v>
      </c>
      <c r="AE4251">
        <f>MIS[[#This Row],[OrderAverageTradedPrice]]*MIS[[#This Row],[OrderQuantity]]</f>
        <v>504</v>
      </c>
      <c r="AF4251">
        <f>MIS[[#This Row],[LTP]]*MIS[[#This Row],[OrderQuantity]]</f>
        <v>245.99999999999997</v>
      </c>
      <c r="AG4251">
        <f>IF(MIS[[#This Row],[OrderSide]]="SELL",MIS[[#This Row],[VALUE]]-MIS[[#This Row],[LIVE_VALUE]],MIS[[#This Row],[LIVE_VALUE]]-MIS[[#This Row],[VALUE]])</f>
        <v>-258</v>
      </c>
      <c r="AH4251" t="str" cm="1">
        <f t="array" ref="AH4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1" t="str">
        <f>MIS[[#This Row],[TRADING SYMBOL]]</f>
        <v>SENSEX2552085900CE</v>
      </c>
      <c r="AJ4251" t="str">
        <f>IF(RIGHT(MIS[[#This Row],[Main/Hedge]],4)="MAIN","MAIN","HEDGE")</f>
        <v>HEDGE</v>
      </c>
      <c r="AK4251" t="str" cm="1">
        <f t="array" ref="AK4251">_xlfn._xlws.FILTER(Table4[Column1],ISNUMBER(SEARCH(Table4[Column1],MIS[[#This Row],[OrderUniqueIdentifier]])),"")</f>
        <v>XYT</v>
      </c>
    </row>
    <row r="4252" spans="1:37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>
        <f>_xlfn.XLOOKUP(MIS[[#This Row],[TRADING SYMBOL]],[1]Sheet1!$D:$D,[1]Sheet1!$C:$C)</f>
        <v>4.0999999999999996</v>
      </c>
      <c r="AE4252">
        <f>MIS[[#This Row],[OrderAverageTradedPrice]]*MIS[[#This Row],[OrderQuantity]]</f>
        <v>169</v>
      </c>
      <c r="AF4252">
        <f>MIS[[#This Row],[LTP]]*MIS[[#This Row],[OrderQuantity]]</f>
        <v>82</v>
      </c>
      <c r="AG4252">
        <f>IF(MIS[[#This Row],[OrderSide]]="SELL",MIS[[#This Row],[VALUE]]-MIS[[#This Row],[LIVE_VALUE]],MIS[[#This Row],[LIVE_VALUE]]-MIS[[#This Row],[VALUE]])</f>
        <v>-87</v>
      </c>
      <c r="AH4252" t="str" cm="1">
        <f t="array" ref="AH4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2" t="str">
        <f>MIS[[#This Row],[TRADING SYMBOL]]</f>
        <v>SENSEX2552085900CE</v>
      </c>
      <c r="AJ4252" t="str">
        <f>IF(RIGHT(MIS[[#This Row],[Main/Hedge]],4)="MAIN","MAIN","HEDGE")</f>
        <v>HEDGE</v>
      </c>
      <c r="AK4252" t="str" cm="1">
        <f t="array" ref="AK4252">_xlfn._xlws.FILTER(Table4[Column1],ISNUMBER(SEARCH(Table4[Column1],MIS[[#This Row],[OrderUniqueIdentifier]])),"")</f>
        <v>XYT</v>
      </c>
    </row>
    <row r="4253" spans="1:37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>
        <f>_xlfn.XLOOKUP(MIS[[#This Row],[TRADING SYMBOL]],[1]Sheet1!$D:$D,[1]Sheet1!$C:$C)</f>
        <v>8.25</v>
      </c>
      <c r="AE4253">
        <f>MIS[[#This Row],[OrderAverageTradedPrice]]*MIS[[#This Row],[OrderQuantity]]</f>
        <v>454</v>
      </c>
      <c r="AF4253">
        <f>MIS[[#This Row],[LTP]]*MIS[[#This Row],[OrderQuantity]]</f>
        <v>165</v>
      </c>
      <c r="AG4253">
        <f>IF(MIS[[#This Row],[OrderSide]]="SELL",MIS[[#This Row],[VALUE]]-MIS[[#This Row],[LIVE_VALUE]],MIS[[#This Row],[LIVE_VALUE]]-MIS[[#This Row],[VALUE]])</f>
        <v>-289</v>
      </c>
      <c r="AH4253" t="str" cm="1">
        <f t="array" ref="AH4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3" t="str">
        <f>MIS[[#This Row],[TRADING SYMBOL]]</f>
        <v>SENSEX2552078600PE</v>
      </c>
      <c r="AJ4253" t="str">
        <f>IF(RIGHT(MIS[[#This Row],[Main/Hedge]],4)="MAIN","MAIN","HEDGE")</f>
        <v>HEDGE</v>
      </c>
      <c r="AK4253" t="str" cm="1">
        <f t="array" ref="AK4253">_xlfn._xlws.FILTER(Table4[Column1],ISNUMBER(SEARCH(Table4[Column1],MIS[[#This Row],[OrderUniqueIdentifier]])),"")</f>
        <v>XYT</v>
      </c>
    </row>
    <row r="4254" spans="1:37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>
        <f>_xlfn.XLOOKUP(MIS[[#This Row],[TRADING SYMBOL]],[1]Sheet1!$D:$D,[1]Sheet1!$C:$C)</f>
        <v>8.25</v>
      </c>
      <c r="AE4254">
        <f>MIS[[#This Row],[OrderAverageTradedPrice]]*MIS[[#This Row],[OrderQuantity]]</f>
        <v>455</v>
      </c>
      <c r="AF4254">
        <f>MIS[[#This Row],[LTP]]*MIS[[#This Row],[OrderQuantity]]</f>
        <v>165</v>
      </c>
      <c r="AG4254">
        <f>IF(MIS[[#This Row],[OrderSide]]="SELL",MIS[[#This Row],[VALUE]]-MIS[[#This Row],[LIVE_VALUE]],MIS[[#This Row],[LIVE_VALUE]]-MIS[[#This Row],[VALUE]])</f>
        <v>-290</v>
      </c>
      <c r="AH4254" t="str" cm="1">
        <f t="array" ref="AH4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4" t="str">
        <f>MIS[[#This Row],[TRADING SYMBOL]]</f>
        <v>SENSEX2552078600PE</v>
      </c>
      <c r="AJ4254" t="str">
        <f>IF(RIGHT(MIS[[#This Row],[Main/Hedge]],4)="MAIN","MAIN","HEDGE")</f>
        <v>HEDGE</v>
      </c>
      <c r="AK4254" t="str" cm="1">
        <f t="array" ref="AK4254">_xlfn._xlws.FILTER(Table4[Column1],ISNUMBER(SEARCH(Table4[Column1],MIS[[#This Row],[OrderUniqueIdentifier]])),"")</f>
        <v>XYT</v>
      </c>
    </row>
    <row r="4255" spans="1:37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>
        <f>_xlfn.XLOOKUP(MIS[[#This Row],[TRADING SYMBOL]],[1]Sheet1!$D:$D,[1]Sheet1!$C:$C)</f>
        <v>8.25</v>
      </c>
      <c r="AE4255">
        <f>MIS[[#This Row],[OrderAverageTradedPrice]]*MIS[[#This Row],[OrderQuantity]]</f>
        <v>455</v>
      </c>
      <c r="AF4255">
        <f>MIS[[#This Row],[LTP]]*MIS[[#This Row],[OrderQuantity]]</f>
        <v>165</v>
      </c>
      <c r="AG4255">
        <f>IF(MIS[[#This Row],[OrderSide]]="SELL",MIS[[#This Row],[VALUE]]-MIS[[#This Row],[LIVE_VALUE]],MIS[[#This Row],[LIVE_VALUE]]-MIS[[#This Row],[VALUE]])</f>
        <v>-290</v>
      </c>
      <c r="AH4255" t="str" cm="1">
        <f t="array" ref="AH4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5" t="str">
        <f>MIS[[#This Row],[TRADING SYMBOL]]</f>
        <v>SENSEX2552078600PE</v>
      </c>
      <c r="AJ4255" t="str">
        <f>IF(RIGHT(MIS[[#This Row],[Main/Hedge]],4)="MAIN","MAIN","HEDGE")</f>
        <v>HEDGE</v>
      </c>
      <c r="AK4255" t="str" cm="1">
        <f t="array" ref="AK4255">_xlfn._xlws.FILTER(Table4[Column1],ISNUMBER(SEARCH(Table4[Column1],MIS[[#This Row],[OrderUniqueIdentifier]])),"")</f>
        <v>XYT</v>
      </c>
    </row>
    <row r="4256" spans="1:37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>
        <f>_xlfn.XLOOKUP(MIS[[#This Row],[TRADING SYMBOL]],[1]Sheet1!$D:$D,[1]Sheet1!$C:$C)</f>
        <v>4.0999999999999996</v>
      </c>
      <c r="AE4256">
        <f>MIS[[#This Row],[OrderAverageTradedPrice]]*MIS[[#This Row],[OrderQuantity]]</f>
        <v>169</v>
      </c>
      <c r="AF4256">
        <f>MIS[[#This Row],[LTP]]*MIS[[#This Row],[OrderQuantity]]</f>
        <v>82</v>
      </c>
      <c r="AG4256">
        <f>IF(MIS[[#This Row],[OrderSide]]="SELL",MIS[[#This Row],[VALUE]]-MIS[[#This Row],[LIVE_VALUE]],MIS[[#This Row],[LIVE_VALUE]]-MIS[[#This Row],[VALUE]])</f>
        <v>-87</v>
      </c>
      <c r="AH4256" t="str" cm="1">
        <f t="array" ref="AH4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6" t="str">
        <f>MIS[[#This Row],[TRADING SYMBOL]]</f>
        <v>SENSEX2552085900CE</v>
      </c>
      <c r="AJ4256" t="str">
        <f>IF(RIGHT(MIS[[#This Row],[Main/Hedge]],4)="MAIN","MAIN","HEDGE")</f>
        <v>HEDGE</v>
      </c>
      <c r="AK4256" t="str" cm="1">
        <f t="array" ref="AK4256">_xlfn._xlws.FILTER(Table4[Column1],ISNUMBER(SEARCH(Table4[Column1],MIS[[#This Row],[OrderUniqueIdentifier]])),"")</f>
        <v>XYT</v>
      </c>
    </row>
    <row r="4257" spans="1:37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>
        <f>_xlfn.XLOOKUP(MIS[[#This Row],[TRADING SYMBOL]],[1]Sheet1!$D:$D,[1]Sheet1!$C:$C)</f>
        <v>8.25</v>
      </c>
      <c r="AE4257">
        <f>MIS[[#This Row],[OrderAverageTradedPrice]]*MIS[[#This Row],[OrderQuantity]]</f>
        <v>455</v>
      </c>
      <c r="AF4257">
        <f>MIS[[#This Row],[LTP]]*MIS[[#This Row],[OrderQuantity]]</f>
        <v>165</v>
      </c>
      <c r="AG4257">
        <f>IF(MIS[[#This Row],[OrderSide]]="SELL",MIS[[#This Row],[VALUE]]-MIS[[#This Row],[LIVE_VALUE]],MIS[[#This Row],[LIVE_VALUE]]-MIS[[#This Row],[VALUE]])</f>
        <v>-290</v>
      </c>
      <c r="AH4257" t="str" cm="1">
        <f t="array" ref="AH4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7" t="str">
        <f>MIS[[#This Row],[TRADING SYMBOL]]</f>
        <v>SENSEX2552078600PE</v>
      </c>
      <c r="AJ4257" t="str">
        <f>IF(RIGHT(MIS[[#This Row],[Main/Hedge]],4)="MAIN","MAIN","HEDGE")</f>
        <v>HEDGE</v>
      </c>
      <c r="AK4257" t="str" cm="1">
        <f t="array" ref="AK4257">_xlfn._xlws.FILTER(Table4[Column1],ISNUMBER(SEARCH(Table4[Column1],MIS[[#This Row],[OrderUniqueIdentifier]])),"")</f>
        <v>XYT</v>
      </c>
    </row>
    <row r="4258" spans="1:37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>
        <f>_xlfn.XLOOKUP(MIS[[#This Row],[TRADING SYMBOL]],[1]Sheet1!$D:$D,[1]Sheet1!$C:$C)</f>
        <v>4.0999999999999996</v>
      </c>
      <c r="AE4258">
        <f>MIS[[#This Row],[OrderAverageTradedPrice]]*MIS[[#This Row],[OrderQuantity]]</f>
        <v>168</v>
      </c>
      <c r="AF4258">
        <f>MIS[[#This Row],[LTP]]*MIS[[#This Row],[OrderQuantity]]</f>
        <v>82</v>
      </c>
      <c r="AG4258">
        <f>IF(MIS[[#This Row],[OrderSide]]="SELL",MIS[[#This Row],[VALUE]]-MIS[[#This Row],[LIVE_VALUE]],MIS[[#This Row],[LIVE_VALUE]]-MIS[[#This Row],[VALUE]])</f>
        <v>-86</v>
      </c>
      <c r="AH4258" t="str" cm="1">
        <f t="array" ref="AH4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8" t="str">
        <f>MIS[[#This Row],[TRADING SYMBOL]]</f>
        <v>SENSEX2552085900CE</v>
      </c>
      <c r="AJ4258" t="str">
        <f>IF(RIGHT(MIS[[#This Row],[Main/Hedge]],4)="MAIN","MAIN","HEDGE")</f>
        <v>HEDGE</v>
      </c>
      <c r="AK4258" t="str" cm="1">
        <f t="array" ref="AK4258">_xlfn._xlws.FILTER(Table4[Column1],ISNUMBER(SEARCH(Table4[Column1],MIS[[#This Row],[OrderUniqueIdentifier]])),"")</f>
        <v>XYT</v>
      </c>
    </row>
    <row r="4259" spans="1:37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>
        <f>_xlfn.XLOOKUP(MIS[[#This Row],[TRADING SYMBOL]],[1]Sheet1!$D:$D,[1]Sheet1!$C:$C)</f>
        <v>4.0999999999999996</v>
      </c>
      <c r="AE4259">
        <f>MIS[[#This Row],[OrderAverageTradedPrice]]*MIS[[#This Row],[OrderQuantity]]</f>
        <v>1520.9999999999998</v>
      </c>
      <c r="AF4259">
        <f>MIS[[#This Row],[LTP]]*MIS[[#This Row],[OrderQuantity]]</f>
        <v>737.99999999999989</v>
      </c>
      <c r="AG4259">
        <f>IF(MIS[[#This Row],[OrderSide]]="SELL",MIS[[#This Row],[VALUE]]-MIS[[#This Row],[LIVE_VALUE]],MIS[[#This Row],[LIVE_VALUE]]-MIS[[#This Row],[VALUE]])</f>
        <v>-782.99999999999989</v>
      </c>
      <c r="AH4259" t="str" cm="1">
        <f t="array" ref="AH4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9" t="str">
        <f>MIS[[#This Row],[TRADING SYMBOL]]</f>
        <v>SENSEX2552085900CE</v>
      </c>
      <c r="AJ4259" t="str">
        <f>IF(RIGHT(MIS[[#This Row],[Main/Hedge]],4)="MAIN","MAIN","HEDGE")</f>
        <v>HEDGE</v>
      </c>
      <c r="AK4259" t="str" cm="1">
        <f t="array" ref="AK4259">_xlfn._xlws.FILTER(Table4[Column1],ISNUMBER(SEARCH(Table4[Column1],MIS[[#This Row],[OrderUniqueIdentifier]])),"")</f>
        <v>XYT</v>
      </c>
    </row>
    <row r="4260" spans="1:37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>
        <f>_xlfn.XLOOKUP(MIS[[#This Row],[TRADING SYMBOL]],[1]Sheet1!$D:$D,[1]Sheet1!$C:$C)</f>
        <v>4.0999999999999996</v>
      </c>
      <c r="AE4260">
        <f>MIS[[#This Row],[OrderAverageTradedPrice]]*MIS[[#This Row],[OrderQuantity]]</f>
        <v>2184</v>
      </c>
      <c r="AF4260">
        <f>MIS[[#This Row],[LTP]]*MIS[[#This Row],[OrderQuantity]]</f>
        <v>1066</v>
      </c>
      <c r="AG4260">
        <f>IF(MIS[[#This Row],[OrderSide]]="SELL",MIS[[#This Row],[VALUE]]-MIS[[#This Row],[LIVE_VALUE]],MIS[[#This Row],[LIVE_VALUE]]-MIS[[#This Row],[VALUE]])</f>
        <v>-1118</v>
      </c>
      <c r="AH4260" t="str" cm="1">
        <f t="array" ref="AH4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0" t="str">
        <f>MIS[[#This Row],[TRADING SYMBOL]]</f>
        <v>SENSEX2552085900CE</v>
      </c>
      <c r="AJ4260" t="str">
        <f>IF(RIGHT(MIS[[#This Row],[Main/Hedge]],4)="MAIN","MAIN","HEDGE")</f>
        <v>HEDGE</v>
      </c>
      <c r="AK4260" t="str" cm="1">
        <f t="array" ref="AK4260">_xlfn._xlws.FILTER(Table4[Column1],ISNUMBER(SEARCH(Table4[Column1],MIS[[#This Row],[OrderUniqueIdentifier]])),"")</f>
        <v>XYT</v>
      </c>
    </row>
    <row r="4261" spans="1:37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>
        <f>_xlfn.XLOOKUP(MIS[[#This Row],[TRADING SYMBOL]],[1]Sheet1!$D:$D,[1]Sheet1!$C:$C)</f>
        <v>4.0999999999999996</v>
      </c>
      <c r="AE4261">
        <f>MIS[[#This Row],[OrderAverageTradedPrice]]*MIS[[#This Row],[OrderQuantity]]</f>
        <v>1344</v>
      </c>
      <c r="AF4261">
        <f>MIS[[#This Row],[LTP]]*MIS[[#This Row],[OrderQuantity]]</f>
        <v>656</v>
      </c>
      <c r="AG4261">
        <f>IF(MIS[[#This Row],[OrderSide]]="SELL",MIS[[#This Row],[VALUE]]-MIS[[#This Row],[LIVE_VALUE]],MIS[[#This Row],[LIVE_VALUE]]-MIS[[#This Row],[VALUE]])</f>
        <v>-688</v>
      </c>
      <c r="AH4261" t="str" cm="1">
        <f t="array" ref="AH4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1" t="str">
        <f>MIS[[#This Row],[TRADING SYMBOL]]</f>
        <v>SENSEX2552085900CE</v>
      </c>
      <c r="AJ4261" t="str">
        <f>IF(RIGHT(MIS[[#This Row],[Main/Hedge]],4)="MAIN","MAIN","HEDGE")</f>
        <v>HEDGE</v>
      </c>
      <c r="AK4261" t="str" cm="1">
        <f t="array" ref="AK4261">_xlfn._xlws.FILTER(Table4[Column1],ISNUMBER(SEARCH(Table4[Column1],MIS[[#This Row],[OrderUniqueIdentifier]])),"")</f>
        <v>XYT</v>
      </c>
    </row>
    <row r="4262" spans="1:37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>
        <f>_xlfn.XLOOKUP(MIS[[#This Row],[TRADING SYMBOL]],[1]Sheet1!$D:$D,[1]Sheet1!$C:$C)</f>
        <v>8.25</v>
      </c>
      <c r="AE4262">
        <f>MIS[[#This Row],[OrderAverageTradedPrice]]*MIS[[#This Row],[OrderQuantity]]</f>
        <v>3632</v>
      </c>
      <c r="AF4262">
        <f>MIS[[#This Row],[LTP]]*MIS[[#This Row],[OrderQuantity]]</f>
        <v>1320</v>
      </c>
      <c r="AG4262">
        <f>IF(MIS[[#This Row],[OrderSide]]="SELL",MIS[[#This Row],[VALUE]]-MIS[[#This Row],[LIVE_VALUE]],MIS[[#This Row],[LIVE_VALUE]]-MIS[[#This Row],[VALUE]])</f>
        <v>-2312</v>
      </c>
      <c r="AH4262" t="str" cm="1">
        <f t="array" ref="AH4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2" t="str">
        <f>MIS[[#This Row],[TRADING SYMBOL]]</f>
        <v>SENSEX2552078600PE</v>
      </c>
      <c r="AJ4262" t="str">
        <f>IF(RIGHT(MIS[[#This Row],[Main/Hedge]],4)="MAIN","MAIN","HEDGE")</f>
        <v>HEDGE</v>
      </c>
      <c r="AK4262" t="str" cm="1">
        <f t="array" ref="AK4262">_xlfn._xlws.FILTER(Table4[Column1],ISNUMBER(SEARCH(Table4[Column1],MIS[[#This Row],[OrderUniqueIdentifier]])),"")</f>
        <v>XYT</v>
      </c>
    </row>
    <row r="4263" spans="1:37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>
        <f>_xlfn.XLOOKUP(MIS[[#This Row],[TRADING SYMBOL]],[1]Sheet1!$D:$D,[1]Sheet1!$C:$C)</f>
        <v>4.0999999999999996</v>
      </c>
      <c r="AE4263">
        <f>MIS[[#This Row],[OrderAverageTradedPrice]]*MIS[[#This Row],[OrderQuantity]]</f>
        <v>1008</v>
      </c>
      <c r="AF4263">
        <f>MIS[[#This Row],[LTP]]*MIS[[#This Row],[OrderQuantity]]</f>
        <v>491.99999999999994</v>
      </c>
      <c r="AG4263">
        <f>IF(MIS[[#This Row],[OrderSide]]="SELL",MIS[[#This Row],[VALUE]]-MIS[[#This Row],[LIVE_VALUE]],MIS[[#This Row],[LIVE_VALUE]]-MIS[[#This Row],[VALUE]])</f>
        <v>-516</v>
      </c>
      <c r="AH4263" t="str" cm="1">
        <f t="array" ref="AH4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3" t="str">
        <f>MIS[[#This Row],[TRADING SYMBOL]]</f>
        <v>SENSEX2552085900CE</v>
      </c>
      <c r="AJ4263" t="str">
        <f>IF(RIGHT(MIS[[#This Row],[Main/Hedge]],4)="MAIN","MAIN","HEDGE")</f>
        <v>HEDGE</v>
      </c>
      <c r="AK4263" t="str" cm="1">
        <f t="array" ref="AK4263">_xlfn._xlws.FILTER(Table4[Column1],ISNUMBER(SEARCH(Table4[Column1],MIS[[#This Row],[OrderUniqueIdentifier]])),"")</f>
        <v>XYT</v>
      </c>
    </row>
    <row r="4264" spans="1:37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>
        <f>_xlfn.XLOOKUP(MIS[[#This Row],[TRADING SYMBOL]],[1]Sheet1!$D:$D,[1]Sheet1!$C:$C)</f>
        <v>4.0999999999999996</v>
      </c>
      <c r="AE4264">
        <f>MIS[[#This Row],[OrderAverageTradedPrice]]*MIS[[#This Row],[OrderQuantity]]</f>
        <v>1008</v>
      </c>
      <c r="AF4264">
        <f>MIS[[#This Row],[LTP]]*MIS[[#This Row],[OrderQuantity]]</f>
        <v>491.99999999999994</v>
      </c>
      <c r="AG4264">
        <f>IF(MIS[[#This Row],[OrderSide]]="SELL",MIS[[#This Row],[VALUE]]-MIS[[#This Row],[LIVE_VALUE]],MIS[[#This Row],[LIVE_VALUE]]-MIS[[#This Row],[VALUE]])</f>
        <v>-516</v>
      </c>
      <c r="AH4264" t="str" cm="1">
        <f t="array" ref="AH4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4" t="str">
        <f>MIS[[#This Row],[TRADING SYMBOL]]</f>
        <v>SENSEX2552085900CE</v>
      </c>
      <c r="AJ4264" t="str">
        <f>IF(RIGHT(MIS[[#This Row],[Main/Hedge]],4)="MAIN","MAIN","HEDGE")</f>
        <v>HEDGE</v>
      </c>
      <c r="AK4264" t="str" cm="1">
        <f t="array" ref="AK4264">_xlfn._xlws.FILTER(Table4[Column1],ISNUMBER(SEARCH(Table4[Column1],MIS[[#This Row],[OrderUniqueIdentifier]])),"")</f>
        <v>XYT</v>
      </c>
    </row>
    <row r="4265" spans="1:37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>
        <f>_xlfn.XLOOKUP(MIS[[#This Row],[TRADING SYMBOL]],[1]Sheet1!$D:$D,[1]Sheet1!$C:$C)</f>
        <v>8.25</v>
      </c>
      <c r="AE4265">
        <f>MIS[[#This Row],[OrderAverageTradedPrice]]*MIS[[#This Row],[OrderQuantity]]</f>
        <v>458</v>
      </c>
      <c r="AF4265">
        <f>MIS[[#This Row],[LTP]]*MIS[[#This Row],[OrderQuantity]]</f>
        <v>165</v>
      </c>
      <c r="AG4265">
        <f>IF(MIS[[#This Row],[OrderSide]]="SELL",MIS[[#This Row],[VALUE]]-MIS[[#This Row],[LIVE_VALUE]],MIS[[#This Row],[LIVE_VALUE]]-MIS[[#This Row],[VALUE]])</f>
        <v>-293</v>
      </c>
      <c r="AH4265" t="str" cm="1">
        <f t="array" ref="AH4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5" t="str">
        <f>MIS[[#This Row],[TRADING SYMBOL]]</f>
        <v>SENSEX2552078600PE</v>
      </c>
      <c r="AJ4265" t="str">
        <f>IF(RIGHT(MIS[[#This Row],[Main/Hedge]],4)="MAIN","MAIN","HEDGE")</f>
        <v>HEDGE</v>
      </c>
      <c r="AK4265" t="str" cm="1">
        <f t="array" ref="AK4265">_xlfn._xlws.FILTER(Table4[Column1],ISNUMBER(SEARCH(Table4[Column1],MIS[[#This Row],[OrderUniqueIdentifier]])),"")</f>
        <v>XYT</v>
      </c>
    </row>
    <row r="4266" spans="1:37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>
        <f>_xlfn.XLOOKUP(MIS[[#This Row],[TRADING SYMBOL]],[1]Sheet1!$D:$D,[1]Sheet1!$C:$C)</f>
        <v>8.25</v>
      </c>
      <c r="AE4266">
        <f>MIS[[#This Row],[OrderAverageTradedPrice]]*MIS[[#This Row],[OrderQuantity]]</f>
        <v>1824</v>
      </c>
      <c r="AF4266">
        <f>MIS[[#This Row],[LTP]]*MIS[[#This Row],[OrderQuantity]]</f>
        <v>660</v>
      </c>
      <c r="AG4266">
        <f>IF(MIS[[#This Row],[OrderSide]]="SELL",MIS[[#This Row],[VALUE]]-MIS[[#This Row],[LIVE_VALUE]],MIS[[#This Row],[LIVE_VALUE]]-MIS[[#This Row],[VALUE]])</f>
        <v>-1164</v>
      </c>
      <c r="AH4266" t="str" cm="1">
        <f t="array" ref="AH4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6" t="str">
        <f>MIS[[#This Row],[TRADING SYMBOL]]</f>
        <v>SENSEX2552078600PE</v>
      </c>
      <c r="AJ4266" t="str">
        <f>IF(RIGHT(MIS[[#This Row],[Main/Hedge]],4)="MAIN","MAIN","HEDGE")</f>
        <v>HEDGE</v>
      </c>
      <c r="AK4266" t="str" cm="1">
        <f t="array" ref="AK4266">_xlfn._xlws.FILTER(Table4[Column1],ISNUMBER(SEARCH(Table4[Column1],MIS[[#This Row],[OrderUniqueIdentifier]])),"")</f>
        <v>XYT</v>
      </c>
    </row>
    <row r="4267" spans="1:37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>
        <f>_xlfn.XLOOKUP(MIS[[#This Row],[TRADING SYMBOL]],[1]Sheet1!$D:$D,[1]Sheet1!$C:$C)</f>
        <v>8.25</v>
      </c>
      <c r="AE4267">
        <f>MIS[[#This Row],[OrderAverageTradedPrice]]*MIS[[#This Row],[OrderQuantity]]</f>
        <v>2736</v>
      </c>
      <c r="AF4267">
        <f>MIS[[#This Row],[LTP]]*MIS[[#This Row],[OrderQuantity]]</f>
        <v>990</v>
      </c>
      <c r="AG4267">
        <f>IF(MIS[[#This Row],[OrderSide]]="SELL",MIS[[#This Row],[VALUE]]-MIS[[#This Row],[LIVE_VALUE]],MIS[[#This Row],[LIVE_VALUE]]-MIS[[#This Row],[VALUE]])</f>
        <v>-1746</v>
      </c>
      <c r="AH4267" t="str" cm="1">
        <f t="array" ref="AH4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7" t="str">
        <f>MIS[[#This Row],[TRADING SYMBOL]]</f>
        <v>SENSEX2552078600PE</v>
      </c>
      <c r="AJ4267" t="str">
        <f>IF(RIGHT(MIS[[#This Row],[Main/Hedge]],4)="MAIN","MAIN","HEDGE")</f>
        <v>HEDGE</v>
      </c>
      <c r="AK4267" t="str" cm="1">
        <f t="array" ref="AK4267">_xlfn._xlws.FILTER(Table4[Column1],ISNUMBER(SEARCH(Table4[Column1],MIS[[#This Row],[OrderUniqueIdentifier]])),"")</f>
        <v>XYT</v>
      </c>
    </row>
    <row r="4268" spans="1:37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>
        <f>_xlfn.XLOOKUP(MIS[[#This Row],[TRADING SYMBOL]],[1]Sheet1!$D:$D,[1]Sheet1!$C:$C)</f>
        <v>8.25</v>
      </c>
      <c r="AE4268">
        <f>MIS[[#This Row],[OrderAverageTradedPrice]]*MIS[[#This Row],[OrderQuantity]]</f>
        <v>456</v>
      </c>
      <c r="AF4268">
        <f>MIS[[#This Row],[LTP]]*MIS[[#This Row],[OrderQuantity]]</f>
        <v>165</v>
      </c>
      <c r="AG4268">
        <f>IF(MIS[[#This Row],[OrderSide]]="SELL",MIS[[#This Row],[VALUE]]-MIS[[#This Row],[LIVE_VALUE]],MIS[[#This Row],[LIVE_VALUE]]-MIS[[#This Row],[VALUE]])</f>
        <v>-291</v>
      </c>
      <c r="AH4268" t="str" cm="1">
        <f t="array" ref="AH4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8" t="str">
        <f>MIS[[#This Row],[TRADING SYMBOL]]</f>
        <v>SENSEX2552078600PE</v>
      </c>
      <c r="AJ4268" t="str">
        <f>IF(RIGHT(MIS[[#This Row],[Main/Hedge]],4)="MAIN","MAIN","HEDGE")</f>
        <v>HEDGE</v>
      </c>
      <c r="AK4268" t="str" cm="1">
        <f t="array" ref="AK4268">_xlfn._xlws.FILTER(Table4[Column1],ISNUMBER(SEARCH(Table4[Column1],MIS[[#This Row],[OrderUniqueIdentifier]])),"")</f>
        <v>XYT</v>
      </c>
    </row>
    <row r="4269" spans="1:37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>
        <f>_xlfn.XLOOKUP(MIS[[#This Row],[TRADING SYMBOL]],[1]Sheet1!$D:$D,[1]Sheet1!$C:$C)</f>
        <v>8.25</v>
      </c>
      <c r="AE4269">
        <f>MIS[[#This Row],[OrderAverageTradedPrice]]*MIS[[#This Row],[OrderQuantity]]</f>
        <v>456</v>
      </c>
      <c r="AF4269">
        <f>MIS[[#This Row],[LTP]]*MIS[[#This Row],[OrderQuantity]]</f>
        <v>165</v>
      </c>
      <c r="AG4269">
        <f>IF(MIS[[#This Row],[OrderSide]]="SELL",MIS[[#This Row],[VALUE]]-MIS[[#This Row],[LIVE_VALUE]],MIS[[#This Row],[LIVE_VALUE]]-MIS[[#This Row],[VALUE]])</f>
        <v>-291</v>
      </c>
      <c r="AH4269" t="str" cm="1">
        <f t="array" ref="AH4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9" t="str">
        <f>MIS[[#This Row],[TRADING SYMBOL]]</f>
        <v>SENSEX2552078600PE</v>
      </c>
      <c r="AJ4269" t="str">
        <f>IF(RIGHT(MIS[[#This Row],[Main/Hedge]],4)="MAIN","MAIN","HEDGE")</f>
        <v>HEDGE</v>
      </c>
      <c r="AK4269" t="str" cm="1">
        <f t="array" ref="AK4269">_xlfn._xlws.FILTER(Table4[Column1],ISNUMBER(SEARCH(Table4[Column1],MIS[[#This Row],[OrderUniqueIdentifier]])),"")</f>
        <v>XYT</v>
      </c>
    </row>
    <row r="4270" spans="1:37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>
        <f>_xlfn.XLOOKUP(MIS[[#This Row],[TRADING SYMBOL]],[1]Sheet1!$D:$D,[1]Sheet1!$C:$C)</f>
        <v>8.25</v>
      </c>
      <c r="AE4270">
        <f>MIS[[#This Row],[OrderAverageTradedPrice]]*MIS[[#This Row],[OrderQuantity]]</f>
        <v>456</v>
      </c>
      <c r="AF4270">
        <f>MIS[[#This Row],[LTP]]*MIS[[#This Row],[OrderQuantity]]</f>
        <v>165</v>
      </c>
      <c r="AG4270">
        <f>IF(MIS[[#This Row],[OrderSide]]="SELL",MIS[[#This Row],[VALUE]]-MIS[[#This Row],[LIVE_VALUE]],MIS[[#This Row],[LIVE_VALUE]]-MIS[[#This Row],[VALUE]])</f>
        <v>-291</v>
      </c>
      <c r="AH4270" t="str" cm="1">
        <f t="array" ref="AH4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0" t="str">
        <f>MIS[[#This Row],[TRADING SYMBOL]]</f>
        <v>SENSEX2552078600PE</v>
      </c>
      <c r="AJ4270" t="str">
        <f>IF(RIGHT(MIS[[#This Row],[Main/Hedge]],4)="MAIN","MAIN","HEDGE")</f>
        <v>HEDGE</v>
      </c>
      <c r="AK4270" t="str" cm="1">
        <f t="array" ref="AK4270">_xlfn._xlws.FILTER(Table4[Column1],ISNUMBER(SEARCH(Table4[Column1],MIS[[#This Row],[OrderUniqueIdentifier]])),"")</f>
        <v>XYT</v>
      </c>
    </row>
    <row r="4271" spans="1:37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>
        <f>_xlfn.XLOOKUP(MIS[[#This Row],[TRADING SYMBOL]],[1]Sheet1!$D:$D,[1]Sheet1!$C:$C)</f>
        <v>4.0999999999999996</v>
      </c>
      <c r="AE4271">
        <f>MIS[[#This Row],[OrderAverageTradedPrice]]*MIS[[#This Row],[OrderQuantity]]</f>
        <v>168</v>
      </c>
      <c r="AF4271">
        <f>MIS[[#This Row],[LTP]]*MIS[[#This Row],[OrderQuantity]]</f>
        <v>82</v>
      </c>
      <c r="AG4271">
        <f>IF(MIS[[#This Row],[OrderSide]]="SELL",MIS[[#This Row],[VALUE]]-MIS[[#This Row],[LIVE_VALUE]],MIS[[#This Row],[LIVE_VALUE]]-MIS[[#This Row],[VALUE]])</f>
        <v>-86</v>
      </c>
      <c r="AH4271" t="str" cm="1">
        <f t="array" ref="AH4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1" t="str">
        <f>MIS[[#This Row],[TRADING SYMBOL]]</f>
        <v>SENSEX2552085900CE</v>
      </c>
      <c r="AJ4271" t="str">
        <f>IF(RIGHT(MIS[[#This Row],[Main/Hedge]],4)="MAIN","MAIN","HEDGE")</f>
        <v>HEDGE</v>
      </c>
      <c r="AK4271" t="str" cm="1">
        <f t="array" ref="AK4271">_xlfn._xlws.FILTER(Table4[Column1],ISNUMBER(SEARCH(Table4[Column1],MIS[[#This Row],[OrderUniqueIdentifier]])),"")</f>
        <v>XYT</v>
      </c>
    </row>
    <row r="4272" spans="1:37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>
        <f>_xlfn.XLOOKUP(MIS[[#This Row],[TRADING SYMBOL]],[1]Sheet1!$D:$D,[1]Sheet1!$C:$C)</f>
        <v>4.0999999999999996</v>
      </c>
      <c r="AE4272">
        <f>MIS[[#This Row],[OrderAverageTradedPrice]]*MIS[[#This Row],[OrderQuantity]]</f>
        <v>168</v>
      </c>
      <c r="AF4272">
        <f>MIS[[#This Row],[LTP]]*MIS[[#This Row],[OrderQuantity]]</f>
        <v>82</v>
      </c>
      <c r="AG4272">
        <f>IF(MIS[[#This Row],[OrderSide]]="SELL",MIS[[#This Row],[VALUE]]-MIS[[#This Row],[LIVE_VALUE]],MIS[[#This Row],[LIVE_VALUE]]-MIS[[#This Row],[VALUE]])</f>
        <v>-86</v>
      </c>
      <c r="AH4272" t="str" cm="1">
        <f t="array" ref="AH4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2" t="str">
        <f>MIS[[#This Row],[TRADING SYMBOL]]</f>
        <v>SENSEX2552085900CE</v>
      </c>
      <c r="AJ4272" t="str">
        <f>IF(RIGHT(MIS[[#This Row],[Main/Hedge]],4)="MAIN","MAIN","HEDGE")</f>
        <v>HEDGE</v>
      </c>
      <c r="AK4272" t="str" cm="1">
        <f t="array" ref="AK4272">_xlfn._xlws.FILTER(Table4[Column1],ISNUMBER(SEARCH(Table4[Column1],MIS[[#This Row],[OrderUniqueIdentifier]])),"")</f>
        <v>XYT</v>
      </c>
    </row>
    <row r="4273" spans="1:37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>
        <f>_xlfn.XLOOKUP(MIS[[#This Row],[TRADING SYMBOL]],[1]Sheet1!$D:$D,[1]Sheet1!$C:$C)</f>
        <v>8.25</v>
      </c>
      <c r="AE4273">
        <f>MIS[[#This Row],[OrderAverageTradedPrice]]*MIS[[#This Row],[OrderQuantity]]</f>
        <v>2743.9999999999918</v>
      </c>
      <c r="AF4273">
        <f>MIS[[#This Row],[LTP]]*MIS[[#This Row],[OrderQuantity]]</f>
        <v>990</v>
      </c>
      <c r="AG4273">
        <f>IF(MIS[[#This Row],[OrderSide]]="SELL",MIS[[#This Row],[VALUE]]-MIS[[#This Row],[LIVE_VALUE]],MIS[[#This Row],[LIVE_VALUE]]-MIS[[#This Row],[VALUE]])</f>
        <v>-1753.9999999999918</v>
      </c>
      <c r="AH4273" t="str" cm="1">
        <f t="array" ref="AH4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3" t="str">
        <f>MIS[[#This Row],[TRADING SYMBOL]]</f>
        <v>SENSEX2552078600PE</v>
      </c>
      <c r="AJ4273" t="str">
        <f>IF(RIGHT(MIS[[#This Row],[Main/Hedge]],4)="MAIN","MAIN","HEDGE")</f>
        <v>HEDGE</v>
      </c>
      <c r="AK4273" t="str" cm="1">
        <f t="array" ref="AK4273">_xlfn._xlws.FILTER(Table4[Column1],ISNUMBER(SEARCH(Table4[Column1],MIS[[#This Row],[OrderUniqueIdentifier]])),"")</f>
        <v>XYT</v>
      </c>
    </row>
    <row r="4274" spans="1:37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>
        <f>_xlfn.XLOOKUP(MIS[[#This Row],[TRADING SYMBOL]],[1]Sheet1!$D:$D,[1]Sheet1!$C:$C)</f>
        <v>4.0999999999999996</v>
      </c>
      <c r="AE4274">
        <f>MIS[[#This Row],[OrderAverageTradedPrice]]*MIS[[#This Row],[OrderQuantity]]</f>
        <v>169</v>
      </c>
      <c r="AF4274">
        <f>MIS[[#This Row],[LTP]]*MIS[[#This Row],[OrderQuantity]]</f>
        <v>82</v>
      </c>
      <c r="AG4274">
        <f>IF(MIS[[#This Row],[OrderSide]]="SELL",MIS[[#This Row],[VALUE]]-MIS[[#This Row],[LIVE_VALUE]],MIS[[#This Row],[LIVE_VALUE]]-MIS[[#This Row],[VALUE]])</f>
        <v>-87</v>
      </c>
      <c r="AH4274" t="str" cm="1">
        <f t="array" ref="AH4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4" t="str">
        <f>MIS[[#This Row],[TRADING SYMBOL]]</f>
        <v>SENSEX2552085900CE</v>
      </c>
      <c r="AJ4274" t="str">
        <f>IF(RIGHT(MIS[[#This Row],[Main/Hedge]],4)="MAIN","MAIN","HEDGE")</f>
        <v>HEDGE</v>
      </c>
      <c r="AK4274" t="str" cm="1">
        <f t="array" ref="AK4274">_xlfn._xlws.FILTER(Table4[Column1],ISNUMBER(SEARCH(Table4[Column1],MIS[[#This Row],[OrderUniqueIdentifier]])),"")</f>
        <v>XYT</v>
      </c>
    </row>
    <row r="4275" spans="1:37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>
        <f>_xlfn.XLOOKUP(MIS[[#This Row],[TRADING SYMBOL]],[1]Sheet1!$D:$D,[1]Sheet1!$C:$C)</f>
        <v>8.25</v>
      </c>
      <c r="AE4275">
        <f>MIS[[#This Row],[OrderAverageTradedPrice]]*MIS[[#This Row],[OrderQuantity]]</f>
        <v>458</v>
      </c>
      <c r="AF4275">
        <f>MIS[[#This Row],[LTP]]*MIS[[#This Row],[OrderQuantity]]</f>
        <v>165</v>
      </c>
      <c r="AG4275">
        <f>IF(MIS[[#This Row],[OrderSide]]="SELL",MIS[[#This Row],[VALUE]]-MIS[[#This Row],[LIVE_VALUE]],MIS[[#This Row],[LIVE_VALUE]]-MIS[[#This Row],[VALUE]])</f>
        <v>-293</v>
      </c>
      <c r="AH4275" t="str" cm="1">
        <f t="array" ref="AH4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5" t="str">
        <f>MIS[[#This Row],[TRADING SYMBOL]]</f>
        <v>SENSEX2552078600PE</v>
      </c>
      <c r="AJ4275" t="str">
        <f>IF(RIGHT(MIS[[#This Row],[Main/Hedge]],4)="MAIN","MAIN","HEDGE")</f>
        <v>HEDGE</v>
      </c>
      <c r="AK4275" t="str" cm="1">
        <f t="array" ref="AK4275">_xlfn._xlws.FILTER(Table4[Column1],ISNUMBER(SEARCH(Table4[Column1],MIS[[#This Row],[OrderUniqueIdentifier]])),"")</f>
        <v>XYT</v>
      </c>
    </row>
    <row r="4276" spans="1:37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>
        <f>_xlfn.XLOOKUP(MIS[[#This Row],[TRADING SYMBOL]],[1]Sheet1!$D:$D,[1]Sheet1!$C:$C)</f>
        <v>8.25</v>
      </c>
      <c r="AE4276">
        <f>MIS[[#This Row],[OrderAverageTradedPrice]]*MIS[[#This Row],[OrderQuantity]]</f>
        <v>1368</v>
      </c>
      <c r="AF4276">
        <f>MIS[[#This Row],[LTP]]*MIS[[#This Row],[OrderQuantity]]</f>
        <v>495</v>
      </c>
      <c r="AG4276">
        <f>IF(MIS[[#This Row],[OrderSide]]="SELL",MIS[[#This Row],[VALUE]]-MIS[[#This Row],[LIVE_VALUE]],MIS[[#This Row],[LIVE_VALUE]]-MIS[[#This Row],[VALUE]])</f>
        <v>-873</v>
      </c>
      <c r="AH4276" t="str" cm="1">
        <f t="array" ref="AH4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6" t="str">
        <f>MIS[[#This Row],[TRADING SYMBOL]]</f>
        <v>SENSEX2552078600PE</v>
      </c>
      <c r="AJ4276" t="str">
        <f>IF(RIGHT(MIS[[#This Row],[Main/Hedge]],4)="MAIN","MAIN","HEDGE")</f>
        <v>HEDGE</v>
      </c>
      <c r="AK4276" t="str" cm="1">
        <f t="array" ref="AK4276">_xlfn._xlws.FILTER(Table4[Column1],ISNUMBER(SEARCH(Table4[Column1],MIS[[#This Row],[OrderUniqueIdentifier]])),"")</f>
        <v>XYT</v>
      </c>
    </row>
    <row r="4277" spans="1:37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>
        <f>_xlfn.XLOOKUP(MIS[[#This Row],[TRADING SYMBOL]],[1]Sheet1!$D:$D,[1]Sheet1!$C:$C)</f>
        <v>8.25</v>
      </c>
      <c r="AE4277">
        <f>MIS[[#This Row],[OrderAverageTradedPrice]]*MIS[[#This Row],[OrderQuantity]]</f>
        <v>456</v>
      </c>
      <c r="AF4277">
        <f>MIS[[#This Row],[LTP]]*MIS[[#This Row],[OrderQuantity]]</f>
        <v>165</v>
      </c>
      <c r="AG4277">
        <f>IF(MIS[[#This Row],[OrderSide]]="SELL",MIS[[#This Row],[VALUE]]-MIS[[#This Row],[LIVE_VALUE]],MIS[[#This Row],[LIVE_VALUE]]-MIS[[#This Row],[VALUE]])</f>
        <v>-291</v>
      </c>
      <c r="AH4277" t="str" cm="1">
        <f t="array" ref="AH4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7" t="str">
        <f>MIS[[#This Row],[TRADING SYMBOL]]</f>
        <v>SENSEX2552078600PE</v>
      </c>
      <c r="AJ4277" t="str">
        <f>IF(RIGHT(MIS[[#This Row],[Main/Hedge]],4)="MAIN","MAIN","HEDGE")</f>
        <v>HEDGE</v>
      </c>
      <c r="AK4277" t="str" cm="1">
        <f t="array" ref="AK4277">_xlfn._xlws.FILTER(Table4[Column1],ISNUMBER(SEARCH(Table4[Column1],MIS[[#This Row],[OrderUniqueIdentifier]])),"")</f>
        <v>XYT</v>
      </c>
    </row>
    <row r="4278" spans="1:37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>
        <f>_xlfn.XLOOKUP(MIS[[#This Row],[TRADING SYMBOL]],[1]Sheet1!$D:$D,[1]Sheet1!$C:$C)</f>
        <v>4.0999999999999996</v>
      </c>
      <c r="AE4278">
        <f>MIS[[#This Row],[OrderAverageTradedPrice]]*MIS[[#This Row],[OrderQuantity]]</f>
        <v>840</v>
      </c>
      <c r="AF4278">
        <f>MIS[[#This Row],[LTP]]*MIS[[#This Row],[OrderQuantity]]</f>
        <v>409.99999999999994</v>
      </c>
      <c r="AG4278">
        <f>IF(MIS[[#This Row],[OrderSide]]="SELL",MIS[[#This Row],[VALUE]]-MIS[[#This Row],[LIVE_VALUE]],MIS[[#This Row],[LIVE_VALUE]]-MIS[[#This Row],[VALUE]])</f>
        <v>-430.00000000000006</v>
      </c>
      <c r="AH4278" t="str" cm="1">
        <f t="array" ref="AH4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8" t="str">
        <f>MIS[[#This Row],[TRADING SYMBOL]]</f>
        <v>SENSEX2552085900CE</v>
      </c>
      <c r="AJ4278" t="str">
        <f>IF(RIGHT(MIS[[#This Row],[Main/Hedge]],4)="MAIN","MAIN","HEDGE")</f>
        <v>HEDGE</v>
      </c>
      <c r="AK4278" t="str" cm="1">
        <f t="array" ref="AK4278">_xlfn._xlws.FILTER(Table4[Column1],ISNUMBER(SEARCH(Table4[Column1],MIS[[#This Row],[OrderUniqueIdentifier]])),"")</f>
        <v>XYT</v>
      </c>
    </row>
    <row r="4279" spans="1:37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>
        <f>_xlfn.XLOOKUP(MIS[[#This Row],[TRADING SYMBOL]],[1]Sheet1!$D:$D,[1]Sheet1!$C:$C)</f>
        <v>4.0999999999999996</v>
      </c>
      <c r="AE4279">
        <f>MIS[[#This Row],[OrderAverageTradedPrice]]*MIS[[#This Row],[OrderQuantity]]</f>
        <v>672</v>
      </c>
      <c r="AF4279">
        <f>MIS[[#This Row],[LTP]]*MIS[[#This Row],[OrderQuantity]]</f>
        <v>328</v>
      </c>
      <c r="AG4279">
        <f>IF(MIS[[#This Row],[OrderSide]]="SELL",MIS[[#This Row],[VALUE]]-MIS[[#This Row],[LIVE_VALUE]],MIS[[#This Row],[LIVE_VALUE]]-MIS[[#This Row],[VALUE]])</f>
        <v>-344</v>
      </c>
      <c r="AH4279" t="str" cm="1">
        <f t="array" ref="AH4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9" t="str">
        <f>MIS[[#This Row],[TRADING SYMBOL]]</f>
        <v>SENSEX2552085900CE</v>
      </c>
      <c r="AJ4279" t="str">
        <f>IF(RIGHT(MIS[[#This Row],[Main/Hedge]],4)="MAIN","MAIN","HEDGE")</f>
        <v>HEDGE</v>
      </c>
      <c r="AK4279" t="str" cm="1">
        <f t="array" ref="AK4279">_xlfn._xlws.FILTER(Table4[Column1],ISNUMBER(SEARCH(Table4[Column1],MIS[[#This Row],[OrderUniqueIdentifier]])),"")</f>
        <v>XYT</v>
      </c>
    </row>
    <row r="4280" spans="1:37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>
        <f>_xlfn.XLOOKUP(MIS[[#This Row],[TRADING SYMBOL]],[1]Sheet1!$D:$D,[1]Sheet1!$C:$C)</f>
        <v>4.0999999999999996</v>
      </c>
      <c r="AE4280">
        <f>MIS[[#This Row],[OrderAverageTradedPrice]]*MIS[[#This Row],[OrderQuantity]]</f>
        <v>168</v>
      </c>
      <c r="AF4280">
        <f>MIS[[#This Row],[LTP]]*MIS[[#This Row],[OrderQuantity]]</f>
        <v>82</v>
      </c>
      <c r="AG4280">
        <f>IF(MIS[[#This Row],[OrderSide]]="SELL",MIS[[#This Row],[VALUE]]-MIS[[#This Row],[LIVE_VALUE]],MIS[[#This Row],[LIVE_VALUE]]-MIS[[#This Row],[VALUE]])</f>
        <v>-86</v>
      </c>
      <c r="AH4280" t="str" cm="1">
        <f t="array" ref="AH4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0" t="str">
        <f>MIS[[#This Row],[TRADING SYMBOL]]</f>
        <v>SENSEX2552085900CE</v>
      </c>
      <c r="AJ4280" t="str">
        <f>IF(RIGHT(MIS[[#This Row],[Main/Hedge]],4)="MAIN","MAIN","HEDGE")</f>
        <v>HEDGE</v>
      </c>
      <c r="AK4280" t="str" cm="1">
        <f t="array" ref="AK4280">_xlfn._xlws.FILTER(Table4[Column1],ISNUMBER(SEARCH(Table4[Column1],MIS[[#This Row],[OrderUniqueIdentifier]])),"")</f>
        <v>XYT</v>
      </c>
    </row>
    <row r="4281" spans="1:37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>
        <f>_xlfn.XLOOKUP(MIS[[#This Row],[TRADING SYMBOL]],[1]Sheet1!$D:$D,[1]Sheet1!$C:$C)</f>
        <v>8.25</v>
      </c>
      <c r="AE4281">
        <f>MIS[[#This Row],[OrderAverageTradedPrice]]*MIS[[#This Row],[OrderQuantity]]</f>
        <v>456</v>
      </c>
      <c r="AF4281">
        <f>MIS[[#This Row],[LTP]]*MIS[[#This Row],[OrderQuantity]]</f>
        <v>165</v>
      </c>
      <c r="AG4281">
        <f>IF(MIS[[#This Row],[OrderSide]]="SELL",MIS[[#This Row],[VALUE]]-MIS[[#This Row],[LIVE_VALUE]],MIS[[#This Row],[LIVE_VALUE]]-MIS[[#This Row],[VALUE]])</f>
        <v>-291</v>
      </c>
      <c r="AH4281" t="str" cm="1">
        <f t="array" ref="AH4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1" t="str">
        <f>MIS[[#This Row],[TRADING SYMBOL]]</f>
        <v>SENSEX2552078600PE</v>
      </c>
      <c r="AJ4281" t="str">
        <f>IF(RIGHT(MIS[[#This Row],[Main/Hedge]],4)="MAIN","MAIN","HEDGE")</f>
        <v>HEDGE</v>
      </c>
      <c r="AK4281" t="str" cm="1">
        <f t="array" ref="AK4281">_xlfn._xlws.FILTER(Table4[Column1],ISNUMBER(SEARCH(Table4[Column1],MIS[[#This Row],[OrderUniqueIdentifier]])),"")</f>
        <v>XYT</v>
      </c>
    </row>
    <row r="4282" spans="1:37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>
        <f>_xlfn.XLOOKUP(MIS[[#This Row],[TRADING SYMBOL]],[1]Sheet1!$D:$D,[1]Sheet1!$C:$C)</f>
        <v>8.25</v>
      </c>
      <c r="AE4282">
        <f>MIS[[#This Row],[OrderAverageTradedPrice]]*MIS[[#This Row],[OrderQuantity]]</f>
        <v>458</v>
      </c>
      <c r="AF4282">
        <f>MIS[[#This Row],[LTP]]*MIS[[#This Row],[OrderQuantity]]</f>
        <v>165</v>
      </c>
      <c r="AG4282">
        <f>IF(MIS[[#This Row],[OrderSide]]="SELL",MIS[[#This Row],[VALUE]]-MIS[[#This Row],[LIVE_VALUE]],MIS[[#This Row],[LIVE_VALUE]]-MIS[[#This Row],[VALUE]])</f>
        <v>-293</v>
      </c>
      <c r="AH4282" t="str" cm="1">
        <f t="array" ref="AH4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2" t="str">
        <f>MIS[[#This Row],[TRADING SYMBOL]]</f>
        <v>SENSEX2552078600PE</v>
      </c>
      <c r="AJ4282" t="str">
        <f>IF(RIGHT(MIS[[#This Row],[Main/Hedge]],4)="MAIN","MAIN","HEDGE")</f>
        <v>HEDGE</v>
      </c>
      <c r="AK4282" t="str" cm="1">
        <f t="array" ref="AK4282">_xlfn._xlws.FILTER(Table4[Column1],ISNUMBER(SEARCH(Table4[Column1],MIS[[#This Row],[OrderUniqueIdentifier]])),"")</f>
        <v>XYT</v>
      </c>
    </row>
    <row r="4283" spans="1:37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>
        <f>_xlfn.XLOOKUP(MIS[[#This Row],[TRADING SYMBOL]],[1]Sheet1!$D:$D,[1]Sheet1!$C:$C)</f>
        <v>4.0999999999999996</v>
      </c>
      <c r="AE4283">
        <f>MIS[[#This Row],[OrderAverageTradedPrice]]*MIS[[#This Row],[OrderQuantity]]</f>
        <v>840</v>
      </c>
      <c r="AF4283">
        <f>MIS[[#This Row],[LTP]]*MIS[[#This Row],[OrderQuantity]]</f>
        <v>409.99999999999994</v>
      </c>
      <c r="AG4283">
        <f>IF(MIS[[#This Row],[OrderSide]]="SELL",MIS[[#This Row],[VALUE]]-MIS[[#This Row],[LIVE_VALUE]],MIS[[#This Row],[LIVE_VALUE]]-MIS[[#This Row],[VALUE]])</f>
        <v>-430.00000000000006</v>
      </c>
      <c r="AH4283" t="str" cm="1">
        <f t="array" ref="AH4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3" t="str">
        <f>MIS[[#This Row],[TRADING SYMBOL]]</f>
        <v>SENSEX2552085900CE</v>
      </c>
      <c r="AJ4283" t="str">
        <f>IF(RIGHT(MIS[[#This Row],[Main/Hedge]],4)="MAIN","MAIN","HEDGE")</f>
        <v>HEDGE</v>
      </c>
      <c r="AK4283" t="str" cm="1">
        <f t="array" ref="AK4283">_xlfn._xlws.FILTER(Table4[Column1],ISNUMBER(SEARCH(Table4[Column1],MIS[[#This Row],[OrderUniqueIdentifier]])),"")</f>
        <v>XYT</v>
      </c>
    </row>
    <row r="4284" spans="1:37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>
        <f>_xlfn.XLOOKUP(MIS[[#This Row],[TRADING SYMBOL]],[1]Sheet1!$D:$D,[1]Sheet1!$C:$C)</f>
        <v>8.25</v>
      </c>
      <c r="AE4284">
        <f>MIS[[#This Row],[OrderAverageTradedPrice]]*MIS[[#This Row],[OrderQuantity]]</f>
        <v>2280</v>
      </c>
      <c r="AF4284">
        <f>MIS[[#This Row],[LTP]]*MIS[[#This Row],[OrderQuantity]]</f>
        <v>825</v>
      </c>
      <c r="AG4284">
        <f>IF(MIS[[#This Row],[OrderSide]]="SELL",MIS[[#This Row],[VALUE]]-MIS[[#This Row],[LIVE_VALUE]],MIS[[#This Row],[LIVE_VALUE]]-MIS[[#This Row],[VALUE]])</f>
        <v>-1455</v>
      </c>
      <c r="AH4284" t="str" cm="1">
        <f t="array" ref="AH4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4" t="str">
        <f>MIS[[#This Row],[TRADING SYMBOL]]</f>
        <v>SENSEX2552078600PE</v>
      </c>
      <c r="AJ4284" t="str">
        <f>IF(RIGHT(MIS[[#This Row],[Main/Hedge]],4)="MAIN","MAIN","HEDGE")</f>
        <v>HEDGE</v>
      </c>
      <c r="AK4284" t="str" cm="1">
        <f t="array" ref="AK4284">_xlfn._xlws.FILTER(Table4[Column1],ISNUMBER(SEARCH(Table4[Column1],MIS[[#This Row],[OrderUniqueIdentifier]])),"")</f>
        <v>XYT</v>
      </c>
    </row>
    <row r="4285" spans="1:37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>
        <f>_xlfn.XLOOKUP(MIS[[#This Row],[TRADING SYMBOL]],[1]Sheet1!$D:$D,[1]Sheet1!$C:$C)</f>
        <v>8.25</v>
      </c>
      <c r="AE4285">
        <f>MIS[[#This Row],[OrderAverageTradedPrice]]*MIS[[#This Row],[OrderQuantity]]</f>
        <v>4095</v>
      </c>
      <c r="AF4285">
        <f>MIS[[#This Row],[LTP]]*MIS[[#This Row],[OrderQuantity]]</f>
        <v>1485</v>
      </c>
      <c r="AG4285">
        <f>IF(MIS[[#This Row],[OrderSide]]="SELL",MIS[[#This Row],[VALUE]]-MIS[[#This Row],[LIVE_VALUE]],MIS[[#This Row],[LIVE_VALUE]]-MIS[[#This Row],[VALUE]])</f>
        <v>-2610</v>
      </c>
      <c r="AH4285" t="str" cm="1">
        <f t="array" ref="AH4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5" t="str">
        <f>MIS[[#This Row],[TRADING SYMBOL]]</f>
        <v>SENSEX2552078600PE</v>
      </c>
      <c r="AJ4285" t="str">
        <f>IF(RIGHT(MIS[[#This Row],[Main/Hedge]],4)="MAIN","MAIN","HEDGE")</f>
        <v>HEDGE</v>
      </c>
      <c r="AK4285" t="str" cm="1">
        <f t="array" ref="AK4285">_xlfn._xlws.FILTER(Table4[Column1],ISNUMBER(SEARCH(Table4[Column1],MIS[[#This Row],[OrderUniqueIdentifier]])),"")</f>
        <v>XYT</v>
      </c>
    </row>
    <row r="4286" spans="1:37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>
        <f>_xlfn.XLOOKUP(MIS[[#This Row],[TRADING SYMBOL]],[1]Sheet1!$D:$D,[1]Sheet1!$C:$C)</f>
        <v>8.25</v>
      </c>
      <c r="AE4286">
        <f>MIS[[#This Row],[OrderAverageTradedPrice]]*MIS[[#This Row],[OrderQuantity]]</f>
        <v>5928</v>
      </c>
      <c r="AF4286">
        <f>MIS[[#This Row],[LTP]]*MIS[[#This Row],[OrderQuantity]]</f>
        <v>2145</v>
      </c>
      <c r="AG4286">
        <f>IF(MIS[[#This Row],[OrderSide]]="SELL",MIS[[#This Row],[VALUE]]-MIS[[#This Row],[LIVE_VALUE]],MIS[[#This Row],[LIVE_VALUE]]-MIS[[#This Row],[VALUE]])</f>
        <v>-3783</v>
      </c>
      <c r="AH4286" t="str" cm="1">
        <f t="array" ref="AH4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6" t="str">
        <f>MIS[[#This Row],[TRADING SYMBOL]]</f>
        <v>SENSEX2552078600PE</v>
      </c>
      <c r="AJ4286" t="str">
        <f>IF(RIGHT(MIS[[#This Row],[Main/Hedge]],4)="MAIN","MAIN","HEDGE")</f>
        <v>HEDGE</v>
      </c>
      <c r="AK4286" t="str" cm="1">
        <f t="array" ref="AK4286">_xlfn._xlws.FILTER(Table4[Column1],ISNUMBER(SEARCH(Table4[Column1],MIS[[#This Row],[OrderUniqueIdentifier]])),"")</f>
        <v>XYT</v>
      </c>
    </row>
    <row r="4287" spans="1:37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>
        <f>_xlfn.XLOOKUP(MIS[[#This Row],[TRADING SYMBOL]],[1]Sheet1!$D:$D,[1]Sheet1!$C:$C)</f>
        <v>4.0999999999999996</v>
      </c>
      <c r="AE4287">
        <f>MIS[[#This Row],[OrderAverageTradedPrice]]*MIS[[#This Row],[OrderQuantity]]</f>
        <v>336</v>
      </c>
      <c r="AF4287">
        <f>MIS[[#This Row],[LTP]]*MIS[[#This Row],[OrderQuantity]]</f>
        <v>164</v>
      </c>
      <c r="AG4287">
        <f>IF(MIS[[#This Row],[OrderSide]]="SELL",MIS[[#This Row],[VALUE]]-MIS[[#This Row],[LIVE_VALUE]],MIS[[#This Row],[LIVE_VALUE]]-MIS[[#This Row],[VALUE]])</f>
        <v>-172</v>
      </c>
      <c r="AH4287" t="str" cm="1">
        <f t="array" ref="AH4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7" t="str">
        <f>MIS[[#This Row],[TRADING SYMBOL]]</f>
        <v>SENSEX2552085900CE</v>
      </c>
      <c r="AJ4287" t="str">
        <f>IF(RIGHT(MIS[[#This Row],[Main/Hedge]],4)="MAIN","MAIN","HEDGE")</f>
        <v>HEDGE</v>
      </c>
      <c r="AK4287" t="str" cm="1">
        <f t="array" ref="AK4287">_xlfn._xlws.FILTER(Table4[Column1],ISNUMBER(SEARCH(Table4[Column1],MIS[[#This Row],[OrderUniqueIdentifier]])),"")</f>
        <v>XYT</v>
      </c>
    </row>
    <row r="4288" spans="1:37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>
        <f>_xlfn.XLOOKUP(MIS[[#This Row],[TRADING SYMBOL]],[1]Sheet1!$D:$D,[1]Sheet1!$C:$C)</f>
        <v>8.25</v>
      </c>
      <c r="AE4288">
        <f>MIS[[#This Row],[OrderAverageTradedPrice]]*MIS[[#This Row],[OrderQuantity]]</f>
        <v>912</v>
      </c>
      <c r="AF4288">
        <f>MIS[[#This Row],[LTP]]*MIS[[#This Row],[OrderQuantity]]</f>
        <v>330</v>
      </c>
      <c r="AG4288">
        <f>IF(MIS[[#This Row],[OrderSide]]="SELL",MIS[[#This Row],[VALUE]]-MIS[[#This Row],[LIVE_VALUE]],MIS[[#This Row],[LIVE_VALUE]]-MIS[[#This Row],[VALUE]])</f>
        <v>-582</v>
      </c>
      <c r="AH4288" t="str" cm="1">
        <f t="array" ref="AH4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8" t="str">
        <f>MIS[[#This Row],[TRADING SYMBOL]]</f>
        <v>SENSEX2552078600PE</v>
      </c>
      <c r="AJ4288" t="str">
        <f>IF(RIGHT(MIS[[#This Row],[Main/Hedge]],4)="MAIN","MAIN","HEDGE")</f>
        <v>HEDGE</v>
      </c>
      <c r="AK4288" t="str" cm="1">
        <f t="array" ref="AK4288">_xlfn._xlws.FILTER(Table4[Column1],ISNUMBER(SEARCH(Table4[Column1],MIS[[#This Row],[OrderUniqueIdentifier]])),"")</f>
        <v>XYT</v>
      </c>
    </row>
    <row r="4289" spans="1:37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>
        <f>_xlfn.XLOOKUP(MIS[[#This Row],[TRADING SYMBOL]],[1]Sheet1!$D:$D,[1]Sheet1!$C:$C)</f>
        <v>4.0999999999999996</v>
      </c>
      <c r="AE4289">
        <f>MIS[[#This Row],[OrderAverageTradedPrice]]*MIS[[#This Row],[OrderQuantity]]</f>
        <v>504</v>
      </c>
      <c r="AF4289">
        <f>MIS[[#This Row],[LTP]]*MIS[[#This Row],[OrderQuantity]]</f>
        <v>245.99999999999997</v>
      </c>
      <c r="AG4289">
        <f>IF(MIS[[#This Row],[OrderSide]]="SELL",MIS[[#This Row],[VALUE]]-MIS[[#This Row],[LIVE_VALUE]],MIS[[#This Row],[LIVE_VALUE]]-MIS[[#This Row],[VALUE]])</f>
        <v>-258</v>
      </c>
      <c r="AH4289" t="str" cm="1">
        <f t="array" ref="AH4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9" t="str">
        <f>MIS[[#This Row],[TRADING SYMBOL]]</f>
        <v>SENSEX2552085900CE</v>
      </c>
      <c r="AJ4289" t="str">
        <f>IF(RIGHT(MIS[[#This Row],[Main/Hedge]],4)="MAIN","MAIN","HEDGE")</f>
        <v>HEDGE</v>
      </c>
      <c r="AK4289" t="str" cm="1">
        <f t="array" ref="AK4289">_xlfn._xlws.FILTER(Table4[Column1],ISNUMBER(SEARCH(Table4[Column1],MIS[[#This Row],[OrderUniqueIdentifier]])),"")</f>
        <v>XYT</v>
      </c>
    </row>
    <row r="4290" spans="1:37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>
        <f>_xlfn.XLOOKUP(MIS[[#This Row],[TRADING SYMBOL]],[1]Sheet1!$D:$D,[1]Sheet1!$C:$C)</f>
        <v>8.25</v>
      </c>
      <c r="AE4290">
        <f>MIS[[#This Row],[OrderAverageTradedPrice]]*MIS[[#This Row],[OrderQuantity]]</f>
        <v>1368</v>
      </c>
      <c r="AF4290">
        <f>MIS[[#This Row],[LTP]]*MIS[[#This Row],[OrderQuantity]]</f>
        <v>495</v>
      </c>
      <c r="AG4290">
        <f>IF(MIS[[#This Row],[OrderSide]]="SELL",MIS[[#This Row],[VALUE]]-MIS[[#This Row],[LIVE_VALUE]],MIS[[#This Row],[LIVE_VALUE]]-MIS[[#This Row],[VALUE]])</f>
        <v>-873</v>
      </c>
      <c r="AH4290" t="str" cm="1">
        <f t="array" ref="AH4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0" t="str">
        <f>MIS[[#This Row],[TRADING SYMBOL]]</f>
        <v>SENSEX2552078600PE</v>
      </c>
      <c r="AJ4290" t="str">
        <f>IF(RIGHT(MIS[[#This Row],[Main/Hedge]],4)="MAIN","MAIN","HEDGE")</f>
        <v>HEDGE</v>
      </c>
      <c r="AK4290" t="str" cm="1">
        <f t="array" ref="AK4290">_xlfn._xlws.FILTER(Table4[Column1],ISNUMBER(SEARCH(Table4[Column1],MIS[[#This Row],[OrderUniqueIdentifier]])),"")</f>
        <v>XYT</v>
      </c>
    </row>
    <row r="4291" spans="1:37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>
        <f>_xlfn.XLOOKUP(MIS[[#This Row],[TRADING SYMBOL]],[1]Sheet1!$D:$D,[1]Sheet1!$C:$C)</f>
        <v>4.0999999999999996</v>
      </c>
      <c r="AE4291">
        <f>MIS[[#This Row],[OrderAverageTradedPrice]]*MIS[[#This Row],[OrderQuantity]]</f>
        <v>336</v>
      </c>
      <c r="AF4291">
        <f>MIS[[#This Row],[LTP]]*MIS[[#This Row],[OrderQuantity]]</f>
        <v>164</v>
      </c>
      <c r="AG4291">
        <f>IF(MIS[[#This Row],[OrderSide]]="SELL",MIS[[#This Row],[VALUE]]-MIS[[#This Row],[LIVE_VALUE]],MIS[[#This Row],[LIVE_VALUE]]-MIS[[#This Row],[VALUE]])</f>
        <v>-172</v>
      </c>
      <c r="AH4291" t="str" cm="1">
        <f t="array" ref="AH4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1" t="str">
        <f>MIS[[#This Row],[TRADING SYMBOL]]</f>
        <v>SENSEX2552085900CE</v>
      </c>
      <c r="AJ4291" t="str">
        <f>IF(RIGHT(MIS[[#This Row],[Main/Hedge]],4)="MAIN","MAIN","HEDGE")</f>
        <v>HEDGE</v>
      </c>
      <c r="AK4291" t="str" cm="1">
        <f t="array" ref="AK4291">_xlfn._xlws.FILTER(Table4[Column1],ISNUMBER(SEARCH(Table4[Column1],MIS[[#This Row],[OrderUniqueIdentifier]])),"")</f>
        <v>XYT</v>
      </c>
    </row>
    <row r="4292" spans="1:37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>
        <f>_xlfn.XLOOKUP(MIS[[#This Row],[TRADING SYMBOL]],[1]Sheet1!$D:$D,[1]Sheet1!$C:$C)</f>
        <v>8.25</v>
      </c>
      <c r="AE4292">
        <f>MIS[[#This Row],[OrderAverageTradedPrice]]*MIS[[#This Row],[OrderQuantity]]</f>
        <v>916</v>
      </c>
      <c r="AF4292">
        <f>MIS[[#This Row],[LTP]]*MIS[[#This Row],[OrderQuantity]]</f>
        <v>330</v>
      </c>
      <c r="AG4292">
        <f>IF(MIS[[#This Row],[OrderSide]]="SELL",MIS[[#This Row],[VALUE]]-MIS[[#This Row],[LIVE_VALUE]],MIS[[#This Row],[LIVE_VALUE]]-MIS[[#This Row],[VALUE]])</f>
        <v>-586</v>
      </c>
      <c r="AH4292" t="str" cm="1">
        <f t="array" ref="AH4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2" t="str">
        <f>MIS[[#This Row],[TRADING SYMBOL]]</f>
        <v>SENSEX2552078600PE</v>
      </c>
      <c r="AJ4292" t="str">
        <f>IF(RIGHT(MIS[[#This Row],[Main/Hedge]],4)="MAIN","MAIN","HEDGE")</f>
        <v>HEDGE</v>
      </c>
      <c r="AK4292" t="str" cm="1">
        <f t="array" ref="AK4292">_xlfn._xlws.FILTER(Table4[Column1],ISNUMBER(SEARCH(Table4[Column1],MIS[[#This Row],[OrderUniqueIdentifier]])),"")</f>
        <v>XYT</v>
      </c>
    </row>
    <row r="4293" spans="1:37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>
        <f>_xlfn.XLOOKUP(MIS[[#This Row],[TRADING SYMBOL]],[1]Sheet1!$D:$D,[1]Sheet1!$C:$C)</f>
        <v>4.0999999999999996</v>
      </c>
      <c r="AE4293">
        <f>MIS[[#This Row],[OrderAverageTradedPrice]]*MIS[[#This Row],[OrderQuantity]]</f>
        <v>168</v>
      </c>
      <c r="AF4293">
        <f>MIS[[#This Row],[LTP]]*MIS[[#This Row],[OrderQuantity]]</f>
        <v>82</v>
      </c>
      <c r="AG4293">
        <f>IF(MIS[[#This Row],[OrderSide]]="SELL",MIS[[#This Row],[VALUE]]-MIS[[#This Row],[LIVE_VALUE]],MIS[[#This Row],[LIVE_VALUE]]-MIS[[#This Row],[VALUE]])</f>
        <v>-86</v>
      </c>
      <c r="AH4293" t="str" cm="1">
        <f t="array" ref="AH4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3" t="str">
        <f>MIS[[#This Row],[TRADING SYMBOL]]</f>
        <v>SENSEX2552085900CE</v>
      </c>
      <c r="AJ4293" t="str">
        <f>IF(RIGHT(MIS[[#This Row],[Main/Hedge]],4)="MAIN","MAIN","HEDGE")</f>
        <v>HEDGE</v>
      </c>
      <c r="AK4293" t="str" cm="1">
        <f t="array" ref="AK4293">_xlfn._xlws.FILTER(Table4[Column1],ISNUMBER(SEARCH(Table4[Column1],MIS[[#This Row],[OrderUniqueIdentifier]])),"")</f>
        <v>XYT</v>
      </c>
    </row>
    <row r="4294" spans="1:37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>
        <f>_xlfn.XLOOKUP(MIS[[#This Row],[TRADING SYMBOL]],[1]Sheet1!$D:$D,[1]Sheet1!$C:$C)</f>
        <v>8.25</v>
      </c>
      <c r="AE4294">
        <f>MIS[[#This Row],[OrderAverageTradedPrice]]*MIS[[#This Row],[OrderQuantity]]</f>
        <v>458</v>
      </c>
      <c r="AF4294">
        <f>MIS[[#This Row],[LTP]]*MIS[[#This Row],[OrderQuantity]]</f>
        <v>165</v>
      </c>
      <c r="AG4294">
        <f>IF(MIS[[#This Row],[OrderSide]]="SELL",MIS[[#This Row],[VALUE]]-MIS[[#This Row],[LIVE_VALUE]],MIS[[#This Row],[LIVE_VALUE]]-MIS[[#This Row],[VALUE]])</f>
        <v>-293</v>
      </c>
      <c r="AH4294" t="str" cm="1">
        <f t="array" ref="AH4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4" t="str">
        <f>MIS[[#This Row],[TRADING SYMBOL]]</f>
        <v>SENSEX2552078600PE</v>
      </c>
      <c r="AJ4294" t="str">
        <f>IF(RIGHT(MIS[[#This Row],[Main/Hedge]],4)="MAIN","MAIN","HEDGE")</f>
        <v>HEDGE</v>
      </c>
      <c r="AK4294" t="str" cm="1">
        <f t="array" ref="AK4294">_xlfn._xlws.FILTER(Table4[Column1],ISNUMBER(SEARCH(Table4[Column1],MIS[[#This Row],[OrderUniqueIdentifier]])),"")</f>
        <v>XYT</v>
      </c>
    </row>
    <row r="4295" spans="1:37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>
        <f>_xlfn.XLOOKUP(MIS[[#This Row],[TRADING SYMBOL]],[1]Sheet1!$D:$D,[1]Sheet1!$C:$C)</f>
        <v>8.25</v>
      </c>
      <c r="AE4295">
        <f>MIS[[#This Row],[OrderAverageTradedPrice]]*MIS[[#This Row],[OrderQuantity]]</f>
        <v>2730</v>
      </c>
      <c r="AF4295">
        <f>MIS[[#This Row],[LTP]]*MIS[[#This Row],[OrderQuantity]]</f>
        <v>990</v>
      </c>
      <c r="AG4295">
        <f>IF(MIS[[#This Row],[OrderSide]]="SELL",MIS[[#This Row],[VALUE]]-MIS[[#This Row],[LIVE_VALUE]],MIS[[#This Row],[LIVE_VALUE]]-MIS[[#This Row],[VALUE]])</f>
        <v>-1740</v>
      </c>
      <c r="AH4295" t="str" cm="1">
        <f t="array" ref="AH4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5" t="str">
        <f>MIS[[#This Row],[TRADING SYMBOL]]</f>
        <v>SENSEX2552078600PE</v>
      </c>
      <c r="AJ4295" t="str">
        <f>IF(RIGHT(MIS[[#This Row],[Main/Hedge]],4)="MAIN","MAIN","HEDGE")</f>
        <v>HEDGE</v>
      </c>
      <c r="AK4295" t="str" cm="1">
        <f t="array" ref="AK4295">_xlfn._xlws.FILTER(Table4[Column1],ISNUMBER(SEARCH(Table4[Column1],MIS[[#This Row],[OrderUniqueIdentifier]])),"")</f>
        <v>XYT</v>
      </c>
    </row>
    <row r="4296" spans="1:37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>
        <f>_xlfn.XLOOKUP(MIS[[#This Row],[TRADING SYMBOL]],[1]Sheet1!$D:$D,[1]Sheet1!$C:$C)</f>
        <v>4.0999999999999996</v>
      </c>
      <c r="AE4296">
        <f>MIS[[#This Row],[OrderAverageTradedPrice]]*MIS[[#This Row],[OrderQuantity]]</f>
        <v>167</v>
      </c>
      <c r="AF4296">
        <f>MIS[[#This Row],[LTP]]*MIS[[#This Row],[OrderQuantity]]</f>
        <v>82</v>
      </c>
      <c r="AG4296">
        <f>IF(MIS[[#This Row],[OrderSide]]="SELL",MIS[[#This Row],[VALUE]]-MIS[[#This Row],[LIVE_VALUE]],MIS[[#This Row],[LIVE_VALUE]]-MIS[[#This Row],[VALUE]])</f>
        <v>-85</v>
      </c>
      <c r="AH4296" t="str" cm="1">
        <f t="array" ref="AH4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6" t="str">
        <f>MIS[[#This Row],[TRADING SYMBOL]]</f>
        <v>SENSEX2552085900CE</v>
      </c>
      <c r="AJ4296" t="str">
        <f>IF(RIGHT(MIS[[#This Row],[Main/Hedge]],4)="MAIN","MAIN","HEDGE")</f>
        <v>HEDGE</v>
      </c>
      <c r="AK4296" t="str" cm="1">
        <f t="array" ref="AK4296">_xlfn._xlws.FILTER(Table4[Column1],ISNUMBER(SEARCH(Table4[Column1],MIS[[#This Row],[OrderUniqueIdentifier]])),"")</f>
        <v>XYT</v>
      </c>
    </row>
    <row r="4297" spans="1:37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>
        <f>_xlfn.XLOOKUP(MIS[[#This Row],[TRADING SYMBOL]],[1]Sheet1!$D:$D,[1]Sheet1!$C:$C)</f>
        <v>4.0999999999999996</v>
      </c>
      <c r="AE4297">
        <f>MIS[[#This Row],[OrderAverageTradedPrice]]*MIS[[#This Row],[OrderQuantity]]</f>
        <v>334</v>
      </c>
      <c r="AF4297">
        <f>MIS[[#This Row],[LTP]]*MIS[[#This Row],[OrderQuantity]]</f>
        <v>164</v>
      </c>
      <c r="AG4297">
        <f>IF(MIS[[#This Row],[OrderSide]]="SELL",MIS[[#This Row],[VALUE]]-MIS[[#This Row],[LIVE_VALUE]],MIS[[#This Row],[LIVE_VALUE]]-MIS[[#This Row],[VALUE]])</f>
        <v>-170</v>
      </c>
      <c r="AH4297" t="str" cm="1">
        <f t="array" ref="AH4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7" t="str">
        <f>MIS[[#This Row],[TRADING SYMBOL]]</f>
        <v>SENSEX2552085900CE</v>
      </c>
      <c r="AJ4297" t="str">
        <f>IF(RIGHT(MIS[[#This Row],[Main/Hedge]],4)="MAIN","MAIN","HEDGE")</f>
        <v>HEDGE</v>
      </c>
      <c r="AK4297" t="str" cm="1">
        <f t="array" ref="AK4297">_xlfn._xlws.FILTER(Table4[Column1],ISNUMBER(SEARCH(Table4[Column1],MIS[[#This Row],[OrderUniqueIdentifier]])),"")</f>
        <v>XYT</v>
      </c>
    </row>
    <row r="4298" spans="1:37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>
        <f>_xlfn.XLOOKUP(MIS[[#This Row],[TRADING SYMBOL]],[1]Sheet1!$D:$D,[1]Sheet1!$C:$C)</f>
        <v>8.25</v>
      </c>
      <c r="AE4298">
        <f>MIS[[#This Row],[OrderAverageTradedPrice]]*MIS[[#This Row],[OrderQuantity]]</f>
        <v>908</v>
      </c>
      <c r="AF4298">
        <f>MIS[[#This Row],[LTP]]*MIS[[#This Row],[OrderQuantity]]</f>
        <v>330</v>
      </c>
      <c r="AG4298">
        <f>IF(MIS[[#This Row],[OrderSide]]="SELL",MIS[[#This Row],[VALUE]]-MIS[[#This Row],[LIVE_VALUE]],MIS[[#This Row],[LIVE_VALUE]]-MIS[[#This Row],[VALUE]])</f>
        <v>-578</v>
      </c>
      <c r="AH4298" t="str" cm="1">
        <f t="array" ref="AH4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8" t="str">
        <f>MIS[[#This Row],[TRADING SYMBOL]]</f>
        <v>SENSEX2552078600PE</v>
      </c>
      <c r="AJ4298" t="str">
        <f>IF(RIGHT(MIS[[#This Row],[Main/Hedge]],4)="MAIN","MAIN","HEDGE")</f>
        <v>HEDGE</v>
      </c>
      <c r="AK4298" t="str" cm="1">
        <f t="array" ref="AK4298">_xlfn._xlws.FILTER(Table4[Column1],ISNUMBER(SEARCH(Table4[Column1],MIS[[#This Row],[OrderUniqueIdentifier]])),"")</f>
        <v>XYT</v>
      </c>
    </row>
    <row r="4299" spans="1:37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>
        <f>_xlfn.XLOOKUP(MIS[[#This Row],[TRADING SYMBOL]],[1]Sheet1!$D:$D,[1]Sheet1!$C:$C)</f>
        <v>8.25</v>
      </c>
      <c r="AE4299">
        <f>MIS[[#This Row],[OrderAverageTradedPrice]]*MIS[[#This Row],[OrderQuantity]]</f>
        <v>2742</v>
      </c>
      <c r="AF4299">
        <f>MIS[[#This Row],[LTP]]*MIS[[#This Row],[OrderQuantity]]</f>
        <v>990</v>
      </c>
      <c r="AG4299">
        <f>IF(MIS[[#This Row],[OrderSide]]="SELL",MIS[[#This Row],[VALUE]]-MIS[[#This Row],[LIVE_VALUE]],MIS[[#This Row],[LIVE_VALUE]]-MIS[[#This Row],[VALUE]])</f>
        <v>-1752</v>
      </c>
      <c r="AH4299" t="str" cm="1">
        <f t="array" ref="AH4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9" t="str">
        <f>MIS[[#This Row],[TRADING SYMBOL]]</f>
        <v>SENSEX2552078600PE</v>
      </c>
      <c r="AJ4299" t="str">
        <f>IF(RIGHT(MIS[[#This Row],[Main/Hedge]],4)="MAIN","MAIN","HEDGE")</f>
        <v>HEDGE</v>
      </c>
      <c r="AK4299" t="str" cm="1">
        <f t="array" ref="AK4299">_xlfn._xlws.FILTER(Table4[Column1],ISNUMBER(SEARCH(Table4[Column1],MIS[[#This Row],[OrderUniqueIdentifier]])),"")</f>
        <v>XYT</v>
      </c>
    </row>
    <row r="4300" spans="1:37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>
        <f>_xlfn.XLOOKUP(MIS[[#This Row],[TRADING SYMBOL]],[1]Sheet1!$D:$D,[1]Sheet1!$C:$C)</f>
        <v>4.0999999999999996</v>
      </c>
      <c r="AE4300">
        <f>MIS[[#This Row],[OrderAverageTradedPrice]]*MIS[[#This Row],[OrderQuantity]]</f>
        <v>501</v>
      </c>
      <c r="AF4300">
        <f>MIS[[#This Row],[LTP]]*MIS[[#This Row],[OrderQuantity]]</f>
        <v>245.99999999999997</v>
      </c>
      <c r="AG4300">
        <f>IF(MIS[[#This Row],[OrderSide]]="SELL",MIS[[#This Row],[VALUE]]-MIS[[#This Row],[LIVE_VALUE]],MIS[[#This Row],[LIVE_VALUE]]-MIS[[#This Row],[VALUE]])</f>
        <v>-255.00000000000003</v>
      </c>
      <c r="AH4300" t="str" cm="1">
        <f t="array" ref="AH4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0" t="str">
        <f>MIS[[#This Row],[TRADING SYMBOL]]</f>
        <v>SENSEX2552085900CE</v>
      </c>
      <c r="AJ4300" t="str">
        <f>IF(RIGHT(MIS[[#This Row],[Main/Hedge]],4)="MAIN","MAIN","HEDGE")</f>
        <v>HEDGE</v>
      </c>
      <c r="AK4300" t="str" cm="1">
        <f t="array" ref="AK4300">_xlfn._xlws.FILTER(Table4[Column1],ISNUMBER(SEARCH(Table4[Column1],MIS[[#This Row],[OrderUniqueIdentifier]])),"")</f>
        <v>XYT</v>
      </c>
    </row>
    <row r="4301" spans="1:37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>
        <f>_xlfn.XLOOKUP(MIS[[#This Row],[TRADING SYMBOL]],[1]Sheet1!$D:$D,[1]Sheet1!$C:$C)</f>
        <v>4.0999999999999996</v>
      </c>
      <c r="AE4301">
        <f>MIS[[#This Row],[OrderAverageTradedPrice]]*MIS[[#This Row],[OrderQuantity]]</f>
        <v>501</v>
      </c>
      <c r="AF4301">
        <f>MIS[[#This Row],[LTP]]*MIS[[#This Row],[OrderQuantity]]</f>
        <v>245.99999999999997</v>
      </c>
      <c r="AG4301">
        <f>IF(MIS[[#This Row],[OrderSide]]="SELL",MIS[[#This Row],[VALUE]]-MIS[[#This Row],[LIVE_VALUE]],MIS[[#This Row],[LIVE_VALUE]]-MIS[[#This Row],[VALUE]])</f>
        <v>-255.00000000000003</v>
      </c>
      <c r="AH4301" t="str" cm="1">
        <f t="array" ref="AH4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1" t="str">
        <f>MIS[[#This Row],[TRADING SYMBOL]]</f>
        <v>SENSEX2552085900CE</v>
      </c>
      <c r="AJ4301" t="str">
        <f>IF(RIGHT(MIS[[#This Row],[Main/Hedge]],4)="MAIN","MAIN","HEDGE")</f>
        <v>HEDGE</v>
      </c>
      <c r="AK4301" t="str" cm="1">
        <f t="array" ref="AK4301">_xlfn._xlws.FILTER(Table4[Column1],ISNUMBER(SEARCH(Table4[Column1],MIS[[#This Row],[OrderUniqueIdentifier]])),"")</f>
        <v>XYT</v>
      </c>
    </row>
    <row r="4302" spans="1:37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>
        <f>_xlfn.XLOOKUP(MIS[[#This Row],[TRADING SYMBOL]],[1]Sheet1!$D:$D,[1]Sheet1!$C:$C)</f>
        <v>4.0999999999999996</v>
      </c>
      <c r="AE4302">
        <f>MIS[[#This Row],[OrderAverageTradedPrice]]*MIS[[#This Row],[OrderQuantity]]</f>
        <v>167</v>
      </c>
      <c r="AF4302">
        <f>MIS[[#This Row],[LTP]]*MIS[[#This Row],[OrderQuantity]]</f>
        <v>82</v>
      </c>
      <c r="AG4302">
        <f>IF(MIS[[#This Row],[OrderSide]]="SELL",MIS[[#This Row],[VALUE]]-MIS[[#This Row],[LIVE_VALUE]],MIS[[#This Row],[LIVE_VALUE]]-MIS[[#This Row],[VALUE]])</f>
        <v>-85</v>
      </c>
      <c r="AH4302" t="str" cm="1">
        <f t="array" ref="AH4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2" t="str">
        <f>MIS[[#This Row],[TRADING SYMBOL]]</f>
        <v>SENSEX2552085900CE</v>
      </c>
      <c r="AJ4302" t="str">
        <f>IF(RIGHT(MIS[[#This Row],[Main/Hedge]],4)="MAIN","MAIN","HEDGE")</f>
        <v>HEDGE</v>
      </c>
      <c r="AK4302" t="str" cm="1">
        <f t="array" ref="AK4302">_xlfn._xlws.FILTER(Table4[Column1],ISNUMBER(SEARCH(Table4[Column1],MIS[[#This Row],[OrderUniqueIdentifier]])),"")</f>
        <v>XYT</v>
      </c>
    </row>
    <row r="4303" spans="1:37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>
        <f>_xlfn.XLOOKUP(MIS[[#This Row],[TRADING SYMBOL]],[1]Sheet1!$D:$D,[1]Sheet1!$C:$C)</f>
        <v>4.0999999999999996</v>
      </c>
      <c r="AE4303">
        <f>MIS[[#This Row],[OrderAverageTradedPrice]]*MIS[[#This Row],[OrderQuantity]]</f>
        <v>167</v>
      </c>
      <c r="AF4303">
        <f>MIS[[#This Row],[LTP]]*MIS[[#This Row],[OrderQuantity]]</f>
        <v>82</v>
      </c>
      <c r="AG4303">
        <f>IF(MIS[[#This Row],[OrderSide]]="SELL",MIS[[#This Row],[VALUE]]-MIS[[#This Row],[LIVE_VALUE]],MIS[[#This Row],[LIVE_VALUE]]-MIS[[#This Row],[VALUE]])</f>
        <v>-85</v>
      </c>
      <c r="AH4303" t="str" cm="1">
        <f t="array" ref="AH4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3" t="str">
        <f>MIS[[#This Row],[TRADING SYMBOL]]</f>
        <v>SENSEX2552085900CE</v>
      </c>
      <c r="AJ4303" t="str">
        <f>IF(RIGHT(MIS[[#This Row],[Main/Hedge]],4)="MAIN","MAIN","HEDGE")</f>
        <v>HEDGE</v>
      </c>
      <c r="AK4303" t="str" cm="1">
        <f t="array" ref="AK4303">_xlfn._xlws.FILTER(Table4[Column1],ISNUMBER(SEARCH(Table4[Column1],MIS[[#This Row],[OrderUniqueIdentifier]])),"")</f>
        <v>XYT</v>
      </c>
    </row>
    <row r="4304" spans="1:37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>
        <f>_xlfn.XLOOKUP(MIS[[#This Row],[TRADING SYMBOL]],[1]Sheet1!$D:$D,[1]Sheet1!$C:$C)</f>
        <v>8.25</v>
      </c>
      <c r="AE4304">
        <f>MIS[[#This Row],[OrderAverageTradedPrice]]*MIS[[#This Row],[OrderQuantity]]</f>
        <v>457</v>
      </c>
      <c r="AF4304">
        <f>MIS[[#This Row],[LTP]]*MIS[[#This Row],[OrderQuantity]]</f>
        <v>165</v>
      </c>
      <c r="AG4304">
        <f>IF(MIS[[#This Row],[OrderSide]]="SELL",MIS[[#This Row],[VALUE]]-MIS[[#This Row],[LIVE_VALUE]],MIS[[#This Row],[LIVE_VALUE]]-MIS[[#This Row],[VALUE]])</f>
        <v>-292</v>
      </c>
      <c r="AH4304" t="str" cm="1">
        <f t="array" ref="AH4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4" t="str">
        <f>MIS[[#This Row],[TRADING SYMBOL]]</f>
        <v>SENSEX2552078600PE</v>
      </c>
      <c r="AJ4304" t="str">
        <f>IF(RIGHT(MIS[[#This Row],[Main/Hedge]],4)="MAIN","MAIN","HEDGE")</f>
        <v>HEDGE</v>
      </c>
      <c r="AK4304" t="str" cm="1">
        <f t="array" ref="AK4304">_xlfn._xlws.FILTER(Table4[Column1],ISNUMBER(SEARCH(Table4[Column1],MIS[[#This Row],[OrderUniqueIdentifier]])),"")</f>
        <v>XYT</v>
      </c>
    </row>
    <row r="4305" spans="1:37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>
        <f>_xlfn.XLOOKUP(MIS[[#This Row],[TRADING SYMBOL]],[1]Sheet1!$D:$D,[1]Sheet1!$C:$C)</f>
        <v>8.25</v>
      </c>
      <c r="AE4305">
        <f>MIS[[#This Row],[OrderAverageTradedPrice]]*MIS[[#This Row],[OrderQuantity]]</f>
        <v>455</v>
      </c>
      <c r="AF4305">
        <f>MIS[[#This Row],[LTP]]*MIS[[#This Row],[OrderQuantity]]</f>
        <v>165</v>
      </c>
      <c r="AG4305">
        <f>IF(MIS[[#This Row],[OrderSide]]="SELL",MIS[[#This Row],[VALUE]]-MIS[[#This Row],[LIVE_VALUE]],MIS[[#This Row],[LIVE_VALUE]]-MIS[[#This Row],[VALUE]])</f>
        <v>-290</v>
      </c>
      <c r="AH4305" t="str" cm="1">
        <f t="array" ref="AH4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5" t="str">
        <f>MIS[[#This Row],[TRADING SYMBOL]]</f>
        <v>SENSEX2552078600PE</v>
      </c>
      <c r="AJ4305" t="str">
        <f>IF(RIGHT(MIS[[#This Row],[Main/Hedge]],4)="MAIN","MAIN","HEDGE")</f>
        <v>HEDGE</v>
      </c>
      <c r="AK4305" t="str" cm="1">
        <f t="array" ref="AK4305">_xlfn._xlws.FILTER(Table4[Column1],ISNUMBER(SEARCH(Table4[Column1],MIS[[#This Row],[OrderUniqueIdentifier]])),"")</f>
        <v>XYT</v>
      </c>
    </row>
    <row r="4306" spans="1:37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>
        <f>_xlfn.XLOOKUP(MIS[[#This Row],[TRADING SYMBOL]],[1]Sheet1!$D:$D,[1]Sheet1!$C:$C)</f>
        <v>4.0999999999999996</v>
      </c>
      <c r="AE4306">
        <f>MIS[[#This Row],[OrderAverageTradedPrice]]*MIS[[#This Row],[OrderQuantity]]</f>
        <v>167</v>
      </c>
      <c r="AF4306">
        <f>MIS[[#This Row],[LTP]]*MIS[[#This Row],[OrderQuantity]]</f>
        <v>82</v>
      </c>
      <c r="AG4306">
        <f>IF(MIS[[#This Row],[OrderSide]]="SELL",MIS[[#This Row],[VALUE]]-MIS[[#This Row],[LIVE_VALUE]],MIS[[#This Row],[LIVE_VALUE]]-MIS[[#This Row],[VALUE]])</f>
        <v>-85</v>
      </c>
      <c r="AH4306" t="str" cm="1">
        <f t="array" ref="AH4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6" t="str">
        <f>MIS[[#This Row],[TRADING SYMBOL]]</f>
        <v>SENSEX2552085900CE</v>
      </c>
      <c r="AJ4306" t="str">
        <f>IF(RIGHT(MIS[[#This Row],[Main/Hedge]],4)="MAIN","MAIN","HEDGE")</f>
        <v>HEDGE</v>
      </c>
      <c r="AK4306" t="str" cm="1">
        <f t="array" ref="AK4306">_xlfn._xlws.FILTER(Table4[Column1],ISNUMBER(SEARCH(Table4[Column1],MIS[[#This Row],[OrderUniqueIdentifier]])),"")</f>
        <v>XYT</v>
      </c>
    </row>
    <row r="4307" spans="1:37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>
        <f>_xlfn.XLOOKUP(MIS[[#This Row],[TRADING SYMBOL]],[1]Sheet1!$D:$D,[1]Sheet1!$C:$C)</f>
        <v>8.25</v>
      </c>
      <c r="AE4307">
        <f>MIS[[#This Row],[OrderAverageTradedPrice]]*MIS[[#This Row],[OrderQuantity]]</f>
        <v>2285</v>
      </c>
      <c r="AF4307">
        <f>MIS[[#This Row],[LTP]]*MIS[[#This Row],[OrderQuantity]]</f>
        <v>825</v>
      </c>
      <c r="AG4307">
        <f>IF(MIS[[#This Row],[OrderSide]]="SELL",MIS[[#This Row],[VALUE]]-MIS[[#This Row],[LIVE_VALUE]],MIS[[#This Row],[LIVE_VALUE]]-MIS[[#This Row],[VALUE]])</f>
        <v>-1460</v>
      </c>
      <c r="AH4307" t="str" cm="1">
        <f t="array" ref="AH4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7" t="str">
        <f>MIS[[#This Row],[TRADING SYMBOL]]</f>
        <v>SENSEX2552078600PE</v>
      </c>
      <c r="AJ4307" t="str">
        <f>IF(RIGHT(MIS[[#This Row],[Main/Hedge]],4)="MAIN","MAIN","HEDGE")</f>
        <v>HEDGE</v>
      </c>
      <c r="AK4307" t="str" cm="1">
        <f t="array" ref="AK4307">_xlfn._xlws.FILTER(Table4[Column1],ISNUMBER(SEARCH(Table4[Column1],MIS[[#This Row],[OrderUniqueIdentifier]])),"")</f>
        <v>XYT</v>
      </c>
    </row>
    <row r="4308" spans="1:37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>
        <f>_xlfn.XLOOKUP(MIS[[#This Row],[TRADING SYMBOL]],[1]Sheet1!$D:$D,[1]Sheet1!$C:$C)</f>
        <v>8.25</v>
      </c>
      <c r="AE4308">
        <f>MIS[[#This Row],[OrderAverageTradedPrice]]*MIS[[#This Row],[OrderQuantity]]</f>
        <v>1824</v>
      </c>
      <c r="AF4308">
        <f>MIS[[#This Row],[LTP]]*MIS[[#This Row],[OrderQuantity]]</f>
        <v>660</v>
      </c>
      <c r="AG4308">
        <f>IF(MIS[[#This Row],[OrderSide]]="SELL",MIS[[#This Row],[VALUE]]-MIS[[#This Row],[LIVE_VALUE]],MIS[[#This Row],[LIVE_VALUE]]-MIS[[#This Row],[VALUE]])</f>
        <v>-1164</v>
      </c>
      <c r="AH4308" t="str" cm="1">
        <f t="array" ref="AH4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8" t="str">
        <f>MIS[[#This Row],[TRADING SYMBOL]]</f>
        <v>SENSEX2552078600PE</v>
      </c>
      <c r="AJ4308" t="str">
        <f>IF(RIGHT(MIS[[#This Row],[Main/Hedge]],4)="MAIN","MAIN","HEDGE")</f>
        <v>HEDGE</v>
      </c>
      <c r="AK4308" t="str" cm="1">
        <f t="array" ref="AK4308">_xlfn._xlws.FILTER(Table4[Column1],ISNUMBER(SEARCH(Table4[Column1],MIS[[#This Row],[OrderUniqueIdentifier]])),"")</f>
        <v>XYT</v>
      </c>
    </row>
    <row r="4309" spans="1:37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>
        <f>_xlfn.XLOOKUP(MIS[[#This Row],[TRADING SYMBOL]],[1]Sheet1!$D:$D,[1]Sheet1!$C:$C)</f>
        <v>8.25</v>
      </c>
      <c r="AE4309">
        <f>MIS[[#This Row],[OrderAverageTradedPrice]]*MIS[[#This Row],[OrderQuantity]]</f>
        <v>456</v>
      </c>
      <c r="AF4309">
        <f>MIS[[#This Row],[LTP]]*MIS[[#This Row],[OrderQuantity]]</f>
        <v>165</v>
      </c>
      <c r="AG4309">
        <f>IF(MIS[[#This Row],[OrderSide]]="SELL",MIS[[#This Row],[VALUE]]-MIS[[#This Row],[LIVE_VALUE]],MIS[[#This Row],[LIVE_VALUE]]-MIS[[#This Row],[VALUE]])</f>
        <v>-291</v>
      </c>
      <c r="AH4309" t="str" cm="1">
        <f t="array" ref="AH4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9" t="str">
        <f>MIS[[#This Row],[TRADING SYMBOL]]</f>
        <v>SENSEX2552078600PE</v>
      </c>
      <c r="AJ4309" t="str">
        <f>IF(RIGHT(MIS[[#This Row],[Main/Hedge]],4)="MAIN","MAIN","HEDGE")</f>
        <v>HEDGE</v>
      </c>
      <c r="AK4309" t="str" cm="1">
        <f t="array" ref="AK4309">_xlfn._xlws.FILTER(Table4[Column1],ISNUMBER(SEARCH(Table4[Column1],MIS[[#This Row],[OrderUniqueIdentifier]])),"")</f>
        <v>XYT</v>
      </c>
    </row>
    <row r="4310" spans="1:37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>
        <f>_xlfn.XLOOKUP(MIS[[#This Row],[TRADING SYMBOL]],[1]Sheet1!$D:$D,[1]Sheet1!$C:$C)</f>
        <v>4.0999999999999996</v>
      </c>
      <c r="AE4310">
        <f>MIS[[#This Row],[OrderAverageTradedPrice]]*MIS[[#This Row],[OrderQuantity]]</f>
        <v>167</v>
      </c>
      <c r="AF4310">
        <f>MIS[[#This Row],[LTP]]*MIS[[#This Row],[OrderQuantity]]</f>
        <v>82</v>
      </c>
      <c r="AG4310">
        <f>IF(MIS[[#This Row],[OrderSide]]="SELL",MIS[[#This Row],[VALUE]]-MIS[[#This Row],[LIVE_VALUE]],MIS[[#This Row],[LIVE_VALUE]]-MIS[[#This Row],[VALUE]])</f>
        <v>-85</v>
      </c>
      <c r="AH4310" t="str" cm="1">
        <f t="array" ref="AH4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0" t="str">
        <f>MIS[[#This Row],[TRADING SYMBOL]]</f>
        <v>SENSEX2552085900CE</v>
      </c>
      <c r="AJ4310" t="str">
        <f>IF(RIGHT(MIS[[#This Row],[Main/Hedge]],4)="MAIN","MAIN","HEDGE")</f>
        <v>HEDGE</v>
      </c>
      <c r="AK4310" t="str" cm="1">
        <f t="array" ref="AK4310">_xlfn._xlws.FILTER(Table4[Column1],ISNUMBER(SEARCH(Table4[Column1],MIS[[#This Row],[OrderUniqueIdentifier]])),"")</f>
        <v>XYT</v>
      </c>
    </row>
    <row r="4311" spans="1:37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>
        <f>_xlfn.XLOOKUP(MIS[[#This Row],[TRADING SYMBOL]],[1]Sheet1!$D:$D,[1]Sheet1!$C:$C)</f>
        <v>4.0999999999999996</v>
      </c>
      <c r="AE4311">
        <f>MIS[[#This Row],[OrderAverageTradedPrice]]*MIS[[#This Row],[OrderQuantity]]</f>
        <v>167</v>
      </c>
      <c r="AF4311">
        <f>MIS[[#This Row],[LTP]]*MIS[[#This Row],[OrderQuantity]]</f>
        <v>82</v>
      </c>
      <c r="AG4311">
        <f>IF(MIS[[#This Row],[OrderSide]]="SELL",MIS[[#This Row],[VALUE]]-MIS[[#This Row],[LIVE_VALUE]],MIS[[#This Row],[LIVE_VALUE]]-MIS[[#This Row],[VALUE]])</f>
        <v>-85</v>
      </c>
      <c r="AH4311" t="str" cm="1">
        <f t="array" ref="AH4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1" t="str">
        <f>MIS[[#This Row],[TRADING SYMBOL]]</f>
        <v>SENSEX2552085900CE</v>
      </c>
      <c r="AJ4311" t="str">
        <f>IF(RIGHT(MIS[[#This Row],[Main/Hedge]],4)="MAIN","MAIN","HEDGE")</f>
        <v>HEDGE</v>
      </c>
      <c r="AK4311" t="str" cm="1">
        <f t="array" ref="AK4311">_xlfn._xlws.FILTER(Table4[Column1],ISNUMBER(SEARCH(Table4[Column1],MIS[[#This Row],[OrderUniqueIdentifier]])),"")</f>
        <v>XYT</v>
      </c>
    </row>
    <row r="4312" spans="1:37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>
        <f>_xlfn.XLOOKUP(MIS[[#This Row],[TRADING SYMBOL]],[1]Sheet1!$D:$D,[1]Sheet1!$C:$C)</f>
        <v>8.25</v>
      </c>
      <c r="AE4312">
        <f>MIS[[#This Row],[OrderAverageTradedPrice]]*MIS[[#This Row],[OrderQuantity]]</f>
        <v>454</v>
      </c>
      <c r="AF4312">
        <f>MIS[[#This Row],[LTP]]*MIS[[#This Row],[OrderQuantity]]</f>
        <v>165</v>
      </c>
      <c r="AG4312">
        <f>IF(MIS[[#This Row],[OrderSide]]="SELL",MIS[[#This Row],[VALUE]]-MIS[[#This Row],[LIVE_VALUE]],MIS[[#This Row],[LIVE_VALUE]]-MIS[[#This Row],[VALUE]])</f>
        <v>-289</v>
      </c>
      <c r="AH4312" t="str" cm="1">
        <f t="array" ref="AH4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2" t="str">
        <f>MIS[[#This Row],[TRADING SYMBOL]]</f>
        <v>SENSEX2552078600PE</v>
      </c>
      <c r="AJ4312" t="str">
        <f>IF(RIGHT(MIS[[#This Row],[Main/Hedge]],4)="MAIN","MAIN","HEDGE")</f>
        <v>HEDGE</v>
      </c>
      <c r="AK4312" t="str" cm="1">
        <f t="array" ref="AK4312">_xlfn._xlws.FILTER(Table4[Column1],ISNUMBER(SEARCH(Table4[Column1],MIS[[#This Row],[OrderUniqueIdentifier]])),"")</f>
        <v>XYT</v>
      </c>
    </row>
    <row r="4313" spans="1:37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>
        <f>_xlfn.XLOOKUP(MIS[[#This Row],[TRADING SYMBOL]],[1]Sheet1!$D:$D,[1]Sheet1!$C:$C)</f>
        <v>4.0999999999999996</v>
      </c>
      <c r="AE4313">
        <f>MIS[[#This Row],[OrderAverageTradedPrice]]*MIS[[#This Row],[OrderQuantity]]</f>
        <v>336</v>
      </c>
      <c r="AF4313">
        <f>MIS[[#This Row],[LTP]]*MIS[[#This Row],[OrderQuantity]]</f>
        <v>164</v>
      </c>
      <c r="AG4313">
        <f>IF(MIS[[#This Row],[OrderSide]]="SELL",MIS[[#This Row],[VALUE]]-MIS[[#This Row],[LIVE_VALUE]],MIS[[#This Row],[LIVE_VALUE]]-MIS[[#This Row],[VALUE]])</f>
        <v>-172</v>
      </c>
      <c r="AH4313" t="str" cm="1">
        <f t="array" ref="AH4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3" t="str">
        <f>MIS[[#This Row],[TRADING SYMBOL]]</f>
        <v>SENSEX2552085900CE</v>
      </c>
      <c r="AJ4313" t="str">
        <f>IF(RIGHT(MIS[[#This Row],[Main/Hedge]],4)="MAIN","MAIN","HEDGE")</f>
        <v>HEDGE</v>
      </c>
      <c r="AK4313" t="str" cm="1">
        <f t="array" ref="AK4313">_xlfn._xlws.FILTER(Table4[Column1],ISNUMBER(SEARCH(Table4[Column1],MIS[[#This Row],[OrderUniqueIdentifier]])),"")</f>
        <v>XYT</v>
      </c>
    </row>
    <row r="4314" spans="1:37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>
        <f>_xlfn.XLOOKUP(MIS[[#This Row],[TRADING SYMBOL]],[1]Sheet1!$D:$D,[1]Sheet1!$C:$C)</f>
        <v>4.0999999999999996</v>
      </c>
      <c r="AE4314">
        <f>MIS[[#This Row],[OrderAverageTradedPrice]]*MIS[[#This Row],[OrderQuantity]]</f>
        <v>334</v>
      </c>
      <c r="AF4314">
        <f>MIS[[#This Row],[LTP]]*MIS[[#This Row],[OrderQuantity]]</f>
        <v>164</v>
      </c>
      <c r="AG4314">
        <f>IF(MIS[[#This Row],[OrderSide]]="SELL",MIS[[#This Row],[VALUE]]-MIS[[#This Row],[LIVE_VALUE]],MIS[[#This Row],[LIVE_VALUE]]-MIS[[#This Row],[VALUE]])</f>
        <v>-170</v>
      </c>
      <c r="AH4314" t="str" cm="1">
        <f t="array" ref="AH4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4" t="str">
        <f>MIS[[#This Row],[TRADING SYMBOL]]</f>
        <v>SENSEX2552085900CE</v>
      </c>
      <c r="AJ4314" t="str">
        <f>IF(RIGHT(MIS[[#This Row],[Main/Hedge]],4)="MAIN","MAIN","HEDGE")</f>
        <v>HEDGE</v>
      </c>
      <c r="AK4314" t="str" cm="1">
        <f t="array" ref="AK4314">_xlfn._xlws.FILTER(Table4[Column1],ISNUMBER(SEARCH(Table4[Column1],MIS[[#This Row],[OrderUniqueIdentifier]])),"")</f>
        <v>XYT</v>
      </c>
    </row>
    <row r="4315" spans="1:37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>
        <f>_xlfn.XLOOKUP(MIS[[#This Row],[TRADING SYMBOL]],[1]Sheet1!$D:$D,[1]Sheet1!$C:$C)</f>
        <v>8.25</v>
      </c>
      <c r="AE4315">
        <f>MIS[[#This Row],[OrderAverageTradedPrice]]*MIS[[#This Row],[OrderQuantity]]</f>
        <v>906</v>
      </c>
      <c r="AF4315">
        <f>MIS[[#This Row],[LTP]]*MIS[[#This Row],[OrderQuantity]]</f>
        <v>330</v>
      </c>
      <c r="AG4315">
        <f>IF(MIS[[#This Row],[OrderSide]]="SELL",MIS[[#This Row],[VALUE]]-MIS[[#This Row],[LIVE_VALUE]],MIS[[#This Row],[LIVE_VALUE]]-MIS[[#This Row],[VALUE]])</f>
        <v>-576</v>
      </c>
      <c r="AH4315" t="str" cm="1">
        <f t="array" ref="AH4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5" t="str">
        <f>MIS[[#This Row],[TRADING SYMBOL]]</f>
        <v>SENSEX2552078600PE</v>
      </c>
      <c r="AJ4315" t="str">
        <f>IF(RIGHT(MIS[[#This Row],[Main/Hedge]],4)="MAIN","MAIN","HEDGE")</f>
        <v>HEDGE</v>
      </c>
      <c r="AK4315" t="str" cm="1">
        <f t="array" ref="AK4315">_xlfn._xlws.FILTER(Table4[Column1],ISNUMBER(SEARCH(Table4[Column1],MIS[[#This Row],[OrderUniqueIdentifier]])),"")</f>
        <v>XYT</v>
      </c>
    </row>
    <row r="4316" spans="1:37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>
        <f>_xlfn.XLOOKUP(MIS[[#This Row],[TRADING SYMBOL]],[1]Sheet1!$D:$D,[1]Sheet1!$C:$C)</f>
        <v>4.0999999999999996</v>
      </c>
      <c r="AE4316">
        <f>MIS[[#This Row],[OrderAverageTradedPrice]]*MIS[[#This Row],[OrderQuantity]]</f>
        <v>167</v>
      </c>
      <c r="AF4316">
        <f>MIS[[#This Row],[LTP]]*MIS[[#This Row],[OrderQuantity]]</f>
        <v>82</v>
      </c>
      <c r="AG4316">
        <f>IF(MIS[[#This Row],[OrderSide]]="SELL",MIS[[#This Row],[VALUE]]-MIS[[#This Row],[LIVE_VALUE]],MIS[[#This Row],[LIVE_VALUE]]-MIS[[#This Row],[VALUE]])</f>
        <v>-85</v>
      </c>
      <c r="AH4316" t="str" cm="1">
        <f t="array" ref="AH4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6" t="str">
        <f>MIS[[#This Row],[TRADING SYMBOL]]</f>
        <v>SENSEX2552085900CE</v>
      </c>
      <c r="AJ4316" t="str">
        <f>IF(RIGHT(MIS[[#This Row],[Main/Hedge]],4)="MAIN","MAIN","HEDGE")</f>
        <v>HEDGE</v>
      </c>
      <c r="AK4316" t="str" cm="1">
        <f t="array" ref="AK4316">_xlfn._xlws.FILTER(Table4[Column1],ISNUMBER(SEARCH(Table4[Column1],MIS[[#This Row],[OrderUniqueIdentifier]])),"")</f>
        <v>XYT</v>
      </c>
    </row>
    <row r="4317" spans="1:37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>
        <f>_xlfn.XLOOKUP(MIS[[#This Row],[TRADING SYMBOL]],[1]Sheet1!$D:$D,[1]Sheet1!$C:$C)</f>
        <v>4.0999999999999996</v>
      </c>
      <c r="AE4317">
        <f>MIS[[#This Row],[OrderAverageTradedPrice]]*MIS[[#This Row],[OrderQuantity]]</f>
        <v>167</v>
      </c>
      <c r="AF4317">
        <f>MIS[[#This Row],[LTP]]*MIS[[#This Row],[OrderQuantity]]</f>
        <v>82</v>
      </c>
      <c r="AG4317">
        <f>IF(MIS[[#This Row],[OrderSide]]="SELL",MIS[[#This Row],[VALUE]]-MIS[[#This Row],[LIVE_VALUE]],MIS[[#This Row],[LIVE_VALUE]]-MIS[[#This Row],[VALUE]])</f>
        <v>-85</v>
      </c>
      <c r="AH4317" t="str" cm="1">
        <f t="array" ref="AH4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7" t="str">
        <f>MIS[[#This Row],[TRADING SYMBOL]]</f>
        <v>SENSEX2552085900CE</v>
      </c>
      <c r="AJ4317" t="str">
        <f>IF(RIGHT(MIS[[#This Row],[Main/Hedge]],4)="MAIN","MAIN","HEDGE")</f>
        <v>HEDGE</v>
      </c>
      <c r="AK4317" t="str" cm="1">
        <f t="array" ref="AK4317">_xlfn._xlws.FILTER(Table4[Column1],ISNUMBER(SEARCH(Table4[Column1],MIS[[#This Row],[OrderUniqueIdentifier]])),"")</f>
        <v>XYT</v>
      </c>
    </row>
    <row r="4318" spans="1:37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>
        <f>_xlfn.XLOOKUP(MIS[[#This Row],[TRADING SYMBOL]],[1]Sheet1!$D:$D,[1]Sheet1!$C:$C)</f>
        <v>8.25</v>
      </c>
      <c r="AE4318">
        <f>MIS[[#This Row],[OrderAverageTradedPrice]]*MIS[[#This Row],[OrderQuantity]]</f>
        <v>455</v>
      </c>
      <c r="AF4318">
        <f>MIS[[#This Row],[LTP]]*MIS[[#This Row],[OrderQuantity]]</f>
        <v>165</v>
      </c>
      <c r="AG4318">
        <f>IF(MIS[[#This Row],[OrderSide]]="SELL",MIS[[#This Row],[VALUE]]-MIS[[#This Row],[LIVE_VALUE]],MIS[[#This Row],[LIVE_VALUE]]-MIS[[#This Row],[VALUE]])</f>
        <v>-290</v>
      </c>
      <c r="AH4318" t="str" cm="1">
        <f t="array" ref="AH4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8" t="str">
        <f>MIS[[#This Row],[TRADING SYMBOL]]</f>
        <v>SENSEX2552078600PE</v>
      </c>
      <c r="AJ4318" t="str">
        <f>IF(RIGHT(MIS[[#This Row],[Main/Hedge]],4)="MAIN","MAIN","HEDGE")</f>
        <v>HEDGE</v>
      </c>
      <c r="AK4318" t="str" cm="1">
        <f t="array" ref="AK4318">_xlfn._xlws.FILTER(Table4[Column1],ISNUMBER(SEARCH(Table4[Column1],MIS[[#This Row],[OrderUniqueIdentifier]])),"")</f>
        <v>XYT</v>
      </c>
    </row>
    <row r="4319" spans="1:37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>
        <f>_xlfn.XLOOKUP(MIS[[#This Row],[TRADING SYMBOL]],[1]Sheet1!$D:$D,[1]Sheet1!$C:$C)</f>
        <v>4.0999999999999996</v>
      </c>
      <c r="AE4319">
        <f>MIS[[#This Row],[OrderAverageTradedPrice]]*MIS[[#This Row],[OrderQuantity]]</f>
        <v>168</v>
      </c>
      <c r="AF4319">
        <f>MIS[[#This Row],[LTP]]*MIS[[#This Row],[OrderQuantity]]</f>
        <v>82</v>
      </c>
      <c r="AG4319">
        <f>IF(MIS[[#This Row],[OrderSide]]="SELL",MIS[[#This Row],[VALUE]]-MIS[[#This Row],[LIVE_VALUE]],MIS[[#This Row],[LIVE_VALUE]]-MIS[[#This Row],[VALUE]])</f>
        <v>-86</v>
      </c>
      <c r="AH4319" t="str" cm="1">
        <f t="array" ref="AH4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9" t="str">
        <f>MIS[[#This Row],[TRADING SYMBOL]]</f>
        <v>SENSEX2552085900CE</v>
      </c>
      <c r="AJ4319" t="str">
        <f>IF(RIGHT(MIS[[#This Row],[Main/Hedge]],4)="MAIN","MAIN","HEDGE")</f>
        <v>HEDGE</v>
      </c>
      <c r="AK4319" t="str" cm="1">
        <f t="array" ref="AK4319">_xlfn._xlws.FILTER(Table4[Column1],ISNUMBER(SEARCH(Table4[Column1],MIS[[#This Row],[OrderUniqueIdentifier]])),"")</f>
        <v>XYT</v>
      </c>
    </row>
    <row r="4320" spans="1:37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>
        <f>_xlfn.XLOOKUP(MIS[[#This Row],[TRADING SYMBOL]],[1]Sheet1!$D:$D,[1]Sheet1!$C:$C)</f>
        <v>8.25</v>
      </c>
      <c r="AE4320">
        <f>MIS[[#This Row],[OrderAverageTradedPrice]]*MIS[[#This Row],[OrderQuantity]]</f>
        <v>455</v>
      </c>
      <c r="AF4320">
        <f>MIS[[#This Row],[LTP]]*MIS[[#This Row],[OrderQuantity]]</f>
        <v>165</v>
      </c>
      <c r="AG4320">
        <f>IF(MIS[[#This Row],[OrderSide]]="SELL",MIS[[#This Row],[VALUE]]-MIS[[#This Row],[LIVE_VALUE]],MIS[[#This Row],[LIVE_VALUE]]-MIS[[#This Row],[VALUE]])</f>
        <v>-290</v>
      </c>
      <c r="AH4320" t="str" cm="1">
        <f t="array" ref="AH4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0" t="str">
        <f>MIS[[#This Row],[TRADING SYMBOL]]</f>
        <v>SENSEX2552078600PE</v>
      </c>
      <c r="AJ4320" t="str">
        <f>IF(RIGHT(MIS[[#This Row],[Main/Hedge]],4)="MAIN","MAIN","HEDGE")</f>
        <v>HEDGE</v>
      </c>
      <c r="AK4320" t="str" cm="1">
        <f t="array" ref="AK4320">_xlfn._xlws.FILTER(Table4[Column1],ISNUMBER(SEARCH(Table4[Column1],MIS[[#This Row],[OrderUniqueIdentifier]])),"")</f>
        <v>XYT</v>
      </c>
    </row>
    <row r="4321" spans="1:37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>
        <f>_xlfn.XLOOKUP(MIS[[#This Row],[TRADING SYMBOL]],[1]Sheet1!$D:$D,[1]Sheet1!$C:$C)</f>
        <v>4.0999999999999996</v>
      </c>
      <c r="AE4321">
        <f>MIS[[#This Row],[OrderAverageTradedPrice]]*MIS[[#This Row],[OrderQuantity]]</f>
        <v>168</v>
      </c>
      <c r="AF4321">
        <f>MIS[[#This Row],[LTP]]*MIS[[#This Row],[OrderQuantity]]</f>
        <v>82</v>
      </c>
      <c r="AG4321">
        <f>IF(MIS[[#This Row],[OrderSide]]="SELL",MIS[[#This Row],[VALUE]]-MIS[[#This Row],[LIVE_VALUE]],MIS[[#This Row],[LIVE_VALUE]]-MIS[[#This Row],[VALUE]])</f>
        <v>-86</v>
      </c>
      <c r="AH4321" t="str" cm="1">
        <f t="array" ref="AH4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1" t="str">
        <f>MIS[[#This Row],[TRADING SYMBOL]]</f>
        <v>SENSEX2552085900CE</v>
      </c>
      <c r="AJ4321" t="str">
        <f>IF(RIGHT(MIS[[#This Row],[Main/Hedge]],4)="MAIN","MAIN","HEDGE")</f>
        <v>HEDGE</v>
      </c>
      <c r="AK4321" t="str" cm="1">
        <f t="array" ref="AK4321">_xlfn._xlws.FILTER(Table4[Column1],ISNUMBER(SEARCH(Table4[Column1],MIS[[#This Row],[OrderUniqueIdentifier]])),"")</f>
        <v>XYT</v>
      </c>
    </row>
    <row r="4322" spans="1:37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>
        <f>_xlfn.XLOOKUP(MIS[[#This Row],[TRADING SYMBOL]],[1]Sheet1!$D:$D,[1]Sheet1!$C:$C)</f>
        <v>4.0999999999999996</v>
      </c>
      <c r="AE4322">
        <f>MIS[[#This Row],[OrderAverageTradedPrice]]*MIS[[#This Row],[OrderQuantity]]</f>
        <v>168</v>
      </c>
      <c r="AF4322">
        <f>MIS[[#This Row],[LTP]]*MIS[[#This Row],[OrderQuantity]]</f>
        <v>82</v>
      </c>
      <c r="AG4322">
        <f>IF(MIS[[#This Row],[OrderSide]]="SELL",MIS[[#This Row],[VALUE]]-MIS[[#This Row],[LIVE_VALUE]],MIS[[#This Row],[LIVE_VALUE]]-MIS[[#This Row],[VALUE]])</f>
        <v>-86</v>
      </c>
      <c r="AH4322" t="str" cm="1">
        <f t="array" ref="AH4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2" t="str">
        <f>MIS[[#This Row],[TRADING SYMBOL]]</f>
        <v>SENSEX2552085900CE</v>
      </c>
      <c r="AJ4322" t="str">
        <f>IF(RIGHT(MIS[[#This Row],[Main/Hedge]],4)="MAIN","MAIN","HEDGE")</f>
        <v>HEDGE</v>
      </c>
      <c r="AK4322" t="str" cm="1">
        <f t="array" ref="AK4322">_xlfn._xlws.FILTER(Table4[Column1],ISNUMBER(SEARCH(Table4[Column1],MIS[[#This Row],[OrderUniqueIdentifier]])),"")</f>
        <v>XYT</v>
      </c>
    </row>
    <row r="4323" spans="1:37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>
        <f>_xlfn.XLOOKUP(MIS[[#This Row],[TRADING SYMBOL]],[1]Sheet1!$D:$D,[1]Sheet1!$C:$C)</f>
        <v>8.25</v>
      </c>
      <c r="AE4323">
        <f>MIS[[#This Row],[OrderAverageTradedPrice]]*MIS[[#This Row],[OrderQuantity]]</f>
        <v>455</v>
      </c>
      <c r="AF4323">
        <f>MIS[[#This Row],[LTP]]*MIS[[#This Row],[OrderQuantity]]</f>
        <v>165</v>
      </c>
      <c r="AG4323">
        <f>IF(MIS[[#This Row],[OrderSide]]="SELL",MIS[[#This Row],[VALUE]]-MIS[[#This Row],[LIVE_VALUE]],MIS[[#This Row],[LIVE_VALUE]]-MIS[[#This Row],[VALUE]])</f>
        <v>-290</v>
      </c>
      <c r="AH4323" t="str" cm="1">
        <f t="array" ref="AH4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3" t="str">
        <f>MIS[[#This Row],[TRADING SYMBOL]]</f>
        <v>SENSEX2552078600PE</v>
      </c>
      <c r="AJ4323" t="str">
        <f>IF(RIGHT(MIS[[#This Row],[Main/Hedge]],4)="MAIN","MAIN","HEDGE")</f>
        <v>HEDGE</v>
      </c>
      <c r="AK4323" t="str" cm="1">
        <f t="array" ref="AK4323">_xlfn._xlws.FILTER(Table4[Column1],ISNUMBER(SEARCH(Table4[Column1],MIS[[#This Row],[OrderUniqueIdentifier]])),"")</f>
        <v>XYT</v>
      </c>
    </row>
    <row r="4324" spans="1:37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>
        <f>_xlfn.XLOOKUP(MIS[[#This Row],[TRADING SYMBOL]],[1]Sheet1!$D:$D,[1]Sheet1!$C:$C)</f>
        <v>4.0999999999999996</v>
      </c>
      <c r="AE4324">
        <f>MIS[[#This Row],[OrderAverageTradedPrice]]*MIS[[#This Row],[OrderQuantity]]</f>
        <v>168</v>
      </c>
      <c r="AF4324">
        <f>MIS[[#This Row],[LTP]]*MIS[[#This Row],[OrderQuantity]]</f>
        <v>82</v>
      </c>
      <c r="AG4324">
        <f>IF(MIS[[#This Row],[OrderSide]]="SELL",MIS[[#This Row],[VALUE]]-MIS[[#This Row],[LIVE_VALUE]],MIS[[#This Row],[LIVE_VALUE]]-MIS[[#This Row],[VALUE]])</f>
        <v>-86</v>
      </c>
      <c r="AH4324" t="str" cm="1">
        <f t="array" ref="AH4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4" t="str">
        <f>MIS[[#This Row],[TRADING SYMBOL]]</f>
        <v>SENSEX2552085900CE</v>
      </c>
      <c r="AJ4324" t="str">
        <f>IF(RIGHT(MIS[[#This Row],[Main/Hedge]],4)="MAIN","MAIN","HEDGE")</f>
        <v>HEDGE</v>
      </c>
      <c r="AK4324" t="str" cm="1">
        <f t="array" ref="AK4324">_xlfn._xlws.FILTER(Table4[Column1],ISNUMBER(SEARCH(Table4[Column1],MIS[[#This Row],[OrderUniqueIdentifier]])),"")</f>
        <v>XYT</v>
      </c>
    </row>
    <row r="4325" spans="1:37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>
        <f>_xlfn.XLOOKUP(MIS[[#This Row],[TRADING SYMBOL]],[1]Sheet1!$D:$D,[1]Sheet1!$C:$C)</f>
        <v>8.25</v>
      </c>
      <c r="AE4325">
        <f>MIS[[#This Row],[OrderAverageTradedPrice]]*MIS[[#This Row],[OrderQuantity]]</f>
        <v>1356</v>
      </c>
      <c r="AF4325">
        <f>MIS[[#This Row],[LTP]]*MIS[[#This Row],[OrderQuantity]]</f>
        <v>495</v>
      </c>
      <c r="AG4325">
        <f>IF(MIS[[#This Row],[OrderSide]]="SELL",MIS[[#This Row],[VALUE]]-MIS[[#This Row],[LIVE_VALUE]],MIS[[#This Row],[LIVE_VALUE]]-MIS[[#This Row],[VALUE]])</f>
        <v>-861</v>
      </c>
      <c r="AH4325" t="str" cm="1">
        <f t="array" ref="AH4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5" t="str">
        <f>MIS[[#This Row],[TRADING SYMBOL]]</f>
        <v>SENSEX2552078600PE</v>
      </c>
      <c r="AJ4325" t="str">
        <f>IF(RIGHT(MIS[[#This Row],[Main/Hedge]],4)="MAIN","MAIN","HEDGE")</f>
        <v>HEDGE</v>
      </c>
      <c r="AK4325" t="str" cm="1">
        <f t="array" ref="AK4325">_xlfn._xlws.FILTER(Table4[Column1],ISNUMBER(SEARCH(Table4[Column1],MIS[[#This Row],[OrderUniqueIdentifier]])),"")</f>
        <v>XYT</v>
      </c>
    </row>
    <row r="4326" spans="1:37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>
        <f>_xlfn.XLOOKUP(MIS[[#This Row],[TRADING SYMBOL]],[1]Sheet1!$D:$D,[1]Sheet1!$C:$C)</f>
        <v>8.25</v>
      </c>
      <c r="AE4326">
        <f>MIS[[#This Row],[OrderAverageTradedPrice]]*MIS[[#This Row],[OrderQuantity]]</f>
        <v>1362</v>
      </c>
      <c r="AF4326">
        <f>MIS[[#This Row],[LTP]]*MIS[[#This Row],[OrderQuantity]]</f>
        <v>495</v>
      </c>
      <c r="AG4326">
        <f>IF(MIS[[#This Row],[OrderSide]]="SELL",MIS[[#This Row],[VALUE]]-MIS[[#This Row],[LIVE_VALUE]],MIS[[#This Row],[LIVE_VALUE]]-MIS[[#This Row],[VALUE]])</f>
        <v>-867</v>
      </c>
      <c r="AH4326" t="str" cm="1">
        <f t="array" ref="AH4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6" t="str">
        <f>MIS[[#This Row],[TRADING SYMBOL]]</f>
        <v>SENSEX2552078600PE</v>
      </c>
      <c r="AJ4326" t="str">
        <f>IF(RIGHT(MIS[[#This Row],[Main/Hedge]],4)="MAIN","MAIN","HEDGE")</f>
        <v>HEDGE</v>
      </c>
      <c r="AK4326" t="str" cm="1">
        <f t="array" ref="AK4326">_xlfn._xlws.FILTER(Table4[Column1],ISNUMBER(SEARCH(Table4[Column1],MIS[[#This Row],[OrderUniqueIdentifier]])),"")</f>
        <v>XYT</v>
      </c>
    </row>
    <row r="4327" spans="1:37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>
        <f>_xlfn.XLOOKUP(MIS[[#This Row],[TRADING SYMBOL]],[1]Sheet1!$D:$D,[1]Sheet1!$C:$C)</f>
        <v>8.25</v>
      </c>
      <c r="AE4327">
        <f>MIS[[#This Row],[OrderAverageTradedPrice]]*MIS[[#This Row],[OrderQuantity]]</f>
        <v>454</v>
      </c>
      <c r="AF4327">
        <f>MIS[[#This Row],[LTP]]*MIS[[#This Row],[OrderQuantity]]</f>
        <v>165</v>
      </c>
      <c r="AG4327">
        <f>IF(MIS[[#This Row],[OrderSide]]="SELL",MIS[[#This Row],[VALUE]]-MIS[[#This Row],[LIVE_VALUE]],MIS[[#This Row],[LIVE_VALUE]]-MIS[[#This Row],[VALUE]])</f>
        <v>-289</v>
      </c>
      <c r="AH4327" t="str" cm="1">
        <f t="array" ref="AH4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7" t="str">
        <f>MIS[[#This Row],[TRADING SYMBOL]]</f>
        <v>SENSEX2552078600PE</v>
      </c>
      <c r="AJ4327" t="str">
        <f>IF(RIGHT(MIS[[#This Row],[Main/Hedge]],4)="MAIN","MAIN","HEDGE")</f>
        <v>HEDGE</v>
      </c>
      <c r="AK4327" t="str" cm="1">
        <f t="array" ref="AK4327">_xlfn._xlws.FILTER(Table4[Column1],ISNUMBER(SEARCH(Table4[Column1],MIS[[#This Row],[OrderUniqueIdentifier]])),"")</f>
        <v>XYT</v>
      </c>
    </row>
    <row r="4328" spans="1:37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>
        <f>_xlfn.XLOOKUP(MIS[[#This Row],[TRADING SYMBOL]],[1]Sheet1!$D:$D,[1]Sheet1!$C:$C)</f>
        <v>8.25</v>
      </c>
      <c r="AE4328">
        <f>MIS[[#This Row],[OrderAverageTradedPrice]]*MIS[[#This Row],[OrderQuantity]]</f>
        <v>453</v>
      </c>
      <c r="AF4328">
        <f>MIS[[#This Row],[LTP]]*MIS[[#This Row],[OrderQuantity]]</f>
        <v>165</v>
      </c>
      <c r="AG4328">
        <f>IF(MIS[[#This Row],[OrderSide]]="SELL",MIS[[#This Row],[VALUE]]-MIS[[#This Row],[LIVE_VALUE]],MIS[[#This Row],[LIVE_VALUE]]-MIS[[#This Row],[VALUE]])</f>
        <v>-288</v>
      </c>
      <c r="AH4328" t="str" cm="1">
        <f t="array" ref="AH4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8" t="str">
        <f>MIS[[#This Row],[TRADING SYMBOL]]</f>
        <v>SENSEX2552078600PE</v>
      </c>
      <c r="AJ4328" t="str">
        <f>IF(RIGHT(MIS[[#This Row],[Main/Hedge]],4)="MAIN","MAIN","HEDGE")</f>
        <v>HEDGE</v>
      </c>
      <c r="AK4328" t="str" cm="1">
        <f t="array" ref="AK4328">_xlfn._xlws.FILTER(Table4[Column1],ISNUMBER(SEARCH(Table4[Column1],MIS[[#This Row],[OrderUniqueIdentifier]])),"")</f>
        <v>XYT</v>
      </c>
    </row>
    <row r="4329" spans="1:37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>
        <f>_xlfn.XLOOKUP(MIS[[#This Row],[TRADING SYMBOL]],[1]Sheet1!$D:$D,[1]Sheet1!$C:$C)</f>
        <v>8.25</v>
      </c>
      <c r="AE4329">
        <f>MIS[[#This Row],[OrderAverageTradedPrice]]*MIS[[#This Row],[OrderQuantity]]</f>
        <v>454</v>
      </c>
      <c r="AF4329">
        <f>MIS[[#This Row],[LTP]]*MIS[[#This Row],[OrderQuantity]]</f>
        <v>165</v>
      </c>
      <c r="AG4329">
        <f>IF(MIS[[#This Row],[OrderSide]]="SELL",MIS[[#This Row],[VALUE]]-MIS[[#This Row],[LIVE_VALUE]],MIS[[#This Row],[LIVE_VALUE]]-MIS[[#This Row],[VALUE]])</f>
        <v>-289</v>
      </c>
      <c r="AH4329" t="str" cm="1">
        <f t="array" ref="AH4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9" t="str">
        <f>MIS[[#This Row],[TRADING SYMBOL]]</f>
        <v>SENSEX2552078600PE</v>
      </c>
      <c r="AJ4329" t="str">
        <f>IF(RIGHT(MIS[[#This Row],[Main/Hedge]],4)="MAIN","MAIN","HEDGE")</f>
        <v>HEDGE</v>
      </c>
      <c r="AK4329" t="str" cm="1">
        <f t="array" ref="AK4329">_xlfn._xlws.FILTER(Table4[Column1],ISNUMBER(SEARCH(Table4[Column1],MIS[[#This Row],[OrderUniqueIdentifier]])),"")</f>
        <v>XYT</v>
      </c>
    </row>
    <row r="4330" spans="1:37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>
        <f>_xlfn.XLOOKUP(MIS[[#This Row],[TRADING SYMBOL]],[1]Sheet1!$D:$D,[1]Sheet1!$C:$C)</f>
        <v>8.25</v>
      </c>
      <c r="AE4330">
        <f>MIS[[#This Row],[OrderAverageTradedPrice]]*MIS[[#This Row],[OrderQuantity]]</f>
        <v>452</v>
      </c>
      <c r="AF4330">
        <f>MIS[[#This Row],[LTP]]*MIS[[#This Row],[OrderQuantity]]</f>
        <v>165</v>
      </c>
      <c r="AG4330">
        <f>IF(MIS[[#This Row],[OrderSide]]="SELL",MIS[[#This Row],[VALUE]]-MIS[[#This Row],[LIVE_VALUE]],MIS[[#This Row],[LIVE_VALUE]]-MIS[[#This Row],[VALUE]])</f>
        <v>-287</v>
      </c>
      <c r="AH4330" t="str" cm="1">
        <f t="array" ref="AH4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0" t="str">
        <f>MIS[[#This Row],[TRADING SYMBOL]]</f>
        <v>SENSEX2552078600PE</v>
      </c>
      <c r="AJ4330" t="str">
        <f>IF(RIGHT(MIS[[#This Row],[Main/Hedge]],4)="MAIN","MAIN","HEDGE")</f>
        <v>HEDGE</v>
      </c>
      <c r="AK4330" t="str" cm="1">
        <f t="array" ref="AK4330">_xlfn._xlws.FILTER(Table4[Column1],ISNUMBER(SEARCH(Table4[Column1],MIS[[#This Row],[OrderUniqueIdentifier]])),"")</f>
        <v>XYT</v>
      </c>
    </row>
    <row r="4331" spans="1:37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>
        <f>_xlfn.XLOOKUP(MIS[[#This Row],[TRADING SYMBOL]],[1]Sheet1!$D:$D,[1]Sheet1!$C:$C)</f>
        <v>4.0999999999999996</v>
      </c>
      <c r="AE4331">
        <f>MIS[[#This Row],[OrderAverageTradedPrice]]*MIS[[#This Row],[OrderQuantity]]</f>
        <v>168</v>
      </c>
      <c r="AF4331">
        <f>MIS[[#This Row],[LTP]]*MIS[[#This Row],[OrderQuantity]]</f>
        <v>82</v>
      </c>
      <c r="AG4331">
        <f>IF(MIS[[#This Row],[OrderSide]]="SELL",MIS[[#This Row],[VALUE]]-MIS[[#This Row],[LIVE_VALUE]],MIS[[#This Row],[LIVE_VALUE]]-MIS[[#This Row],[VALUE]])</f>
        <v>-86</v>
      </c>
      <c r="AH4331" t="str" cm="1">
        <f t="array" ref="AH4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1" t="str">
        <f>MIS[[#This Row],[TRADING SYMBOL]]</f>
        <v>SENSEX2552085900CE</v>
      </c>
      <c r="AJ4331" t="str">
        <f>IF(RIGHT(MIS[[#This Row],[Main/Hedge]],4)="MAIN","MAIN","HEDGE")</f>
        <v>HEDGE</v>
      </c>
      <c r="AK4331" t="str" cm="1">
        <f t="array" ref="AK4331">_xlfn._xlws.FILTER(Table4[Column1],ISNUMBER(SEARCH(Table4[Column1],MIS[[#This Row],[OrderUniqueIdentifier]])),"")</f>
        <v>XYT</v>
      </c>
    </row>
    <row r="4332" spans="1:37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>
        <f>_xlfn.XLOOKUP(MIS[[#This Row],[TRADING SYMBOL]],[1]Sheet1!$D:$D,[1]Sheet1!$C:$C)</f>
        <v>8.25</v>
      </c>
      <c r="AE4332">
        <f>MIS[[#This Row],[OrderAverageTradedPrice]]*MIS[[#This Row],[OrderQuantity]]</f>
        <v>910</v>
      </c>
      <c r="AF4332">
        <f>MIS[[#This Row],[LTP]]*MIS[[#This Row],[OrderQuantity]]</f>
        <v>330</v>
      </c>
      <c r="AG4332">
        <f>IF(MIS[[#This Row],[OrderSide]]="SELL",MIS[[#This Row],[VALUE]]-MIS[[#This Row],[LIVE_VALUE]],MIS[[#This Row],[LIVE_VALUE]]-MIS[[#This Row],[VALUE]])</f>
        <v>-580</v>
      </c>
      <c r="AH4332" t="str" cm="1">
        <f t="array" ref="AH4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2" t="str">
        <f>MIS[[#This Row],[TRADING SYMBOL]]</f>
        <v>SENSEX2552078600PE</v>
      </c>
      <c r="AJ4332" t="str">
        <f>IF(RIGHT(MIS[[#This Row],[Main/Hedge]],4)="MAIN","MAIN","HEDGE")</f>
        <v>HEDGE</v>
      </c>
      <c r="AK4332" t="str" cm="1">
        <f t="array" ref="AK4332">_xlfn._xlws.FILTER(Table4[Column1],ISNUMBER(SEARCH(Table4[Column1],MIS[[#This Row],[OrderUniqueIdentifier]])),"")</f>
        <v>XYT</v>
      </c>
    </row>
    <row r="4333" spans="1:37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>
        <f>_xlfn.XLOOKUP(MIS[[#This Row],[TRADING SYMBOL]],[1]Sheet1!$D:$D,[1]Sheet1!$C:$C)</f>
        <v>4.0999999999999996</v>
      </c>
      <c r="AE4333">
        <f>MIS[[#This Row],[OrderAverageTradedPrice]]*MIS[[#This Row],[OrderQuantity]]</f>
        <v>168</v>
      </c>
      <c r="AF4333">
        <f>MIS[[#This Row],[LTP]]*MIS[[#This Row],[OrderQuantity]]</f>
        <v>82</v>
      </c>
      <c r="AG4333">
        <f>IF(MIS[[#This Row],[OrderSide]]="SELL",MIS[[#This Row],[VALUE]]-MIS[[#This Row],[LIVE_VALUE]],MIS[[#This Row],[LIVE_VALUE]]-MIS[[#This Row],[VALUE]])</f>
        <v>-86</v>
      </c>
      <c r="AH4333" t="str" cm="1">
        <f t="array" ref="AH4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3" t="str">
        <f>MIS[[#This Row],[TRADING SYMBOL]]</f>
        <v>SENSEX2552085900CE</v>
      </c>
      <c r="AJ4333" t="str">
        <f>IF(RIGHT(MIS[[#This Row],[Main/Hedge]],4)="MAIN","MAIN","HEDGE")</f>
        <v>HEDGE</v>
      </c>
      <c r="AK4333" t="str" cm="1">
        <f t="array" ref="AK4333">_xlfn._xlws.FILTER(Table4[Column1],ISNUMBER(SEARCH(Table4[Column1],MIS[[#This Row],[OrderUniqueIdentifier]])),"")</f>
        <v>XYT</v>
      </c>
    </row>
    <row r="4334" spans="1:37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>
        <f>_xlfn.XLOOKUP(MIS[[#This Row],[TRADING SYMBOL]],[1]Sheet1!$D:$D,[1]Sheet1!$C:$C)</f>
        <v>4.0999999999999996</v>
      </c>
      <c r="AE4334">
        <f>MIS[[#This Row],[OrderAverageTradedPrice]]*MIS[[#This Row],[OrderQuantity]]</f>
        <v>167</v>
      </c>
      <c r="AF4334">
        <f>MIS[[#This Row],[LTP]]*MIS[[#This Row],[OrderQuantity]]</f>
        <v>82</v>
      </c>
      <c r="AG4334">
        <f>IF(MIS[[#This Row],[OrderSide]]="SELL",MIS[[#This Row],[VALUE]]-MIS[[#This Row],[LIVE_VALUE]],MIS[[#This Row],[LIVE_VALUE]]-MIS[[#This Row],[VALUE]])</f>
        <v>-85</v>
      </c>
      <c r="AH4334" t="str" cm="1">
        <f t="array" ref="AH4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4" t="str">
        <f>MIS[[#This Row],[TRADING SYMBOL]]</f>
        <v>SENSEX2552085900CE</v>
      </c>
      <c r="AJ4334" t="str">
        <f>IF(RIGHT(MIS[[#This Row],[Main/Hedge]],4)="MAIN","MAIN","HEDGE")</f>
        <v>HEDGE</v>
      </c>
      <c r="AK4334" t="str" cm="1">
        <f t="array" ref="AK4334">_xlfn._xlws.FILTER(Table4[Column1],ISNUMBER(SEARCH(Table4[Column1],MIS[[#This Row],[OrderUniqueIdentifier]])),"")</f>
        <v>XYT</v>
      </c>
    </row>
    <row r="4335" spans="1:37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>
        <f>_xlfn.XLOOKUP(MIS[[#This Row],[TRADING SYMBOL]],[1]Sheet1!$D:$D,[1]Sheet1!$C:$C)</f>
        <v>4.0999999999999996</v>
      </c>
      <c r="AE4335">
        <f>MIS[[#This Row],[OrderAverageTradedPrice]]*MIS[[#This Row],[OrderQuantity]]</f>
        <v>669</v>
      </c>
      <c r="AF4335">
        <f>MIS[[#This Row],[LTP]]*MIS[[#This Row],[OrderQuantity]]</f>
        <v>328</v>
      </c>
      <c r="AG4335">
        <f>IF(MIS[[#This Row],[OrderSide]]="SELL",MIS[[#This Row],[VALUE]]-MIS[[#This Row],[LIVE_VALUE]],MIS[[#This Row],[LIVE_VALUE]]-MIS[[#This Row],[VALUE]])</f>
        <v>-341</v>
      </c>
      <c r="AH4335" t="str" cm="1">
        <f t="array" ref="AH4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5" t="str">
        <f>MIS[[#This Row],[TRADING SYMBOL]]</f>
        <v>SENSEX2552085900CE</v>
      </c>
      <c r="AJ4335" t="str">
        <f>IF(RIGHT(MIS[[#This Row],[Main/Hedge]],4)="MAIN","MAIN","HEDGE")</f>
        <v>HEDGE</v>
      </c>
      <c r="AK4335" t="str" cm="1">
        <f t="array" ref="AK4335">_xlfn._xlws.FILTER(Table4[Column1],ISNUMBER(SEARCH(Table4[Column1],MIS[[#This Row],[OrderUniqueIdentifier]])),"")</f>
        <v>XYT</v>
      </c>
    </row>
    <row r="4336" spans="1:37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>
        <f>_xlfn.XLOOKUP(MIS[[#This Row],[TRADING SYMBOL]],[1]Sheet1!$D:$D,[1]Sheet1!$C:$C)</f>
        <v>8.25</v>
      </c>
      <c r="AE4336">
        <f>MIS[[#This Row],[OrderAverageTradedPrice]]*MIS[[#This Row],[OrderQuantity]]</f>
        <v>452</v>
      </c>
      <c r="AF4336">
        <f>MIS[[#This Row],[LTP]]*MIS[[#This Row],[OrderQuantity]]</f>
        <v>165</v>
      </c>
      <c r="AG4336">
        <f>IF(MIS[[#This Row],[OrderSide]]="SELL",MIS[[#This Row],[VALUE]]-MIS[[#This Row],[LIVE_VALUE]],MIS[[#This Row],[LIVE_VALUE]]-MIS[[#This Row],[VALUE]])</f>
        <v>-287</v>
      </c>
      <c r="AH4336" t="str" cm="1">
        <f t="array" ref="AH4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6" t="str">
        <f>MIS[[#This Row],[TRADING SYMBOL]]</f>
        <v>SENSEX2552078600PE</v>
      </c>
      <c r="AJ4336" t="str">
        <f>IF(RIGHT(MIS[[#This Row],[Main/Hedge]],4)="MAIN","MAIN","HEDGE")</f>
        <v>HEDGE</v>
      </c>
      <c r="AK4336" t="str" cm="1">
        <f t="array" ref="AK4336">_xlfn._xlws.FILTER(Table4[Column1],ISNUMBER(SEARCH(Table4[Column1],MIS[[#This Row],[OrderUniqueIdentifier]])),"")</f>
        <v>XYT</v>
      </c>
    </row>
    <row r="4337" spans="1:37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>
        <f>_xlfn.XLOOKUP(MIS[[#This Row],[TRADING SYMBOL]],[1]Sheet1!$D:$D,[1]Sheet1!$C:$C)</f>
        <v>4.0999999999999996</v>
      </c>
      <c r="AE4337">
        <f>MIS[[#This Row],[OrderAverageTradedPrice]]*MIS[[#This Row],[OrderQuantity]]</f>
        <v>168</v>
      </c>
      <c r="AF4337">
        <f>MIS[[#This Row],[LTP]]*MIS[[#This Row],[OrderQuantity]]</f>
        <v>82</v>
      </c>
      <c r="AG4337">
        <f>IF(MIS[[#This Row],[OrderSide]]="SELL",MIS[[#This Row],[VALUE]]-MIS[[#This Row],[LIVE_VALUE]],MIS[[#This Row],[LIVE_VALUE]]-MIS[[#This Row],[VALUE]])</f>
        <v>-86</v>
      </c>
      <c r="AH4337" t="str" cm="1">
        <f t="array" ref="AH4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7" t="str">
        <f>MIS[[#This Row],[TRADING SYMBOL]]</f>
        <v>SENSEX2552085900CE</v>
      </c>
      <c r="AJ4337" t="str">
        <f>IF(RIGHT(MIS[[#This Row],[Main/Hedge]],4)="MAIN","MAIN","HEDGE")</f>
        <v>HEDGE</v>
      </c>
      <c r="AK4337" t="str" cm="1">
        <f t="array" ref="AK4337">_xlfn._xlws.FILTER(Table4[Column1],ISNUMBER(SEARCH(Table4[Column1],MIS[[#This Row],[OrderUniqueIdentifier]])),"")</f>
        <v>XYT</v>
      </c>
    </row>
    <row r="4338" spans="1:37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>
        <f>_xlfn.XLOOKUP(MIS[[#This Row],[TRADING SYMBOL]],[1]Sheet1!$D:$D,[1]Sheet1!$C:$C)</f>
        <v>8.25</v>
      </c>
      <c r="AE4338">
        <f>MIS[[#This Row],[OrderAverageTradedPrice]]*MIS[[#This Row],[OrderQuantity]]</f>
        <v>453</v>
      </c>
      <c r="AF4338">
        <f>MIS[[#This Row],[LTP]]*MIS[[#This Row],[OrderQuantity]]</f>
        <v>165</v>
      </c>
      <c r="AG4338">
        <f>IF(MIS[[#This Row],[OrderSide]]="SELL",MIS[[#This Row],[VALUE]]-MIS[[#This Row],[LIVE_VALUE]],MIS[[#This Row],[LIVE_VALUE]]-MIS[[#This Row],[VALUE]])</f>
        <v>-288</v>
      </c>
      <c r="AH4338" t="str" cm="1">
        <f t="array" ref="AH4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8" t="str">
        <f>MIS[[#This Row],[TRADING SYMBOL]]</f>
        <v>SENSEX2552078600PE</v>
      </c>
      <c r="AJ4338" t="str">
        <f>IF(RIGHT(MIS[[#This Row],[Main/Hedge]],4)="MAIN","MAIN","HEDGE")</f>
        <v>HEDGE</v>
      </c>
      <c r="AK4338" t="str" cm="1">
        <f t="array" ref="AK4338">_xlfn._xlws.FILTER(Table4[Column1],ISNUMBER(SEARCH(Table4[Column1],MIS[[#This Row],[OrderUniqueIdentifier]])),"")</f>
        <v>XYT</v>
      </c>
    </row>
    <row r="4339" spans="1:37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>
        <f>_xlfn.XLOOKUP(MIS[[#This Row],[TRADING SYMBOL]],[1]Sheet1!$D:$D,[1]Sheet1!$C:$C)</f>
        <v>8.25</v>
      </c>
      <c r="AE4339">
        <f>MIS[[#This Row],[OrderAverageTradedPrice]]*MIS[[#This Row],[OrderQuantity]]</f>
        <v>455</v>
      </c>
      <c r="AF4339">
        <f>MIS[[#This Row],[LTP]]*MIS[[#This Row],[OrderQuantity]]</f>
        <v>165</v>
      </c>
      <c r="AG4339">
        <f>IF(MIS[[#This Row],[OrderSide]]="SELL",MIS[[#This Row],[VALUE]]-MIS[[#This Row],[LIVE_VALUE]],MIS[[#This Row],[LIVE_VALUE]]-MIS[[#This Row],[VALUE]])</f>
        <v>-290</v>
      </c>
      <c r="AH4339" t="str" cm="1">
        <f t="array" ref="AH4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9" t="str">
        <f>MIS[[#This Row],[TRADING SYMBOL]]</f>
        <v>SENSEX2552078600PE</v>
      </c>
      <c r="AJ4339" t="str">
        <f>IF(RIGHT(MIS[[#This Row],[Main/Hedge]],4)="MAIN","MAIN","HEDGE")</f>
        <v>HEDGE</v>
      </c>
      <c r="AK4339" t="str" cm="1">
        <f t="array" ref="AK4339">_xlfn._xlws.FILTER(Table4[Column1],ISNUMBER(SEARCH(Table4[Column1],MIS[[#This Row],[OrderUniqueIdentifier]])),"")</f>
        <v>XYT</v>
      </c>
    </row>
    <row r="4340" spans="1:37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>
        <f>_xlfn.XLOOKUP(MIS[[#This Row],[TRADING SYMBOL]],[1]Sheet1!$D:$D,[1]Sheet1!$C:$C)</f>
        <v>8.25</v>
      </c>
      <c r="AE4340">
        <f>MIS[[#This Row],[OrderAverageTradedPrice]]*MIS[[#This Row],[OrderQuantity]]</f>
        <v>455</v>
      </c>
      <c r="AF4340">
        <f>MIS[[#This Row],[LTP]]*MIS[[#This Row],[OrderQuantity]]</f>
        <v>165</v>
      </c>
      <c r="AG4340">
        <f>IF(MIS[[#This Row],[OrderSide]]="SELL",MIS[[#This Row],[VALUE]]-MIS[[#This Row],[LIVE_VALUE]],MIS[[#This Row],[LIVE_VALUE]]-MIS[[#This Row],[VALUE]])</f>
        <v>-290</v>
      </c>
      <c r="AH4340" t="str" cm="1">
        <f t="array" ref="AH4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0" t="str">
        <f>MIS[[#This Row],[TRADING SYMBOL]]</f>
        <v>SENSEX2552078600PE</v>
      </c>
      <c r="AJ4340" t="str">
        <f>IF(RIGHT(MIS[[#This Row],[Main/Hedge]],4)="MAIN","MAIN","HEDGE")</f>
        <v>HEDGE</v>
      </c>
      <c r="AK4340" t="str" cm="1">
        <f t="array" ref="AK4340">_xlfn._xlws.FILTER(Table4[Column1],ISNUMBER(SEARCH(Table4[Column1],MIS[[#This Row],[OrderUniqueIdentifier]])),"")</f>
        <v>XYT</v>
      </c>
    </row>
    <row r="4341" spans="1:37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>
        <f>_xlfn.XLOOKUP(MIS[[#This Row],[TRADING SYMBOL]],[1]Sheet1!$D:$D,[1]Sheet1!$C:$C)</f>
        <v>8.25</v>
      </c>
      <c r="AE4341">
        <f>MIS[[#This Row],[OrderAverageTradedPrice]]*MIS[[#This Row],[OrderQuantity]]</f>
        <v>455</v>
      </c>
      <c r="AF4341">
        <f>MIS[[#This Row],[LTP]]*MIS[[#This Row],[OrderQuantity]]</f>
        <v>165</v>
      </c>
      <c r="AG4341">
        <f>IF(MIS[[#This Row],[OrderSide]]="SELL",MIS[[#This Row],[VALUE]]-MIS[[#This Row],[LIVE_VALUE]],MIS[[#This Row],[LIVE_VALUE]]-MIS[[#This Row],[VALUE]])</f>
        <v>-290</v>
      </c>
      <c r="AH4341" t="str" cm="1">
        <f t="array" ref="AH4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1" t="str">
        <f>MIS[[#This Row],[TRADING SYMBOL]]</f>
        <v>SENSEX2552078600PE</v>
      </c>
      <c r="AJ4341" t="str">
        <f>IF(RIGHT(MIS[[#This Row],[Main/Hedge]],4)="MAIN","MAIN","HEDGE")</f>
        <v>HEDGE</v>
      </c>
      <c r="AK4341" t="str" cm="1">
        <f t="array" ref="AK4341">_xlfn._xlws.FILTER(Table4[Column1],ISNUMBER(SEARCH(Table4[Column1],MIS[[#This Row],[OrderUniqueIdentifier]])),"")</f>
        <v>XYT</v>
      </c>
    </row>
    <row r="4342" spans="1:37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>
        <f>_xlfn.XLOOKUP(MIS[[#This Row],[TRADING SYMBOL]],[1]Sheet1!$D:$D,[1]Sheet1!$C:$C)</f>
        <v>8.25</v>
      </c>
      <c r="AE4342">
        <f>MIS[[#This Row],[OrderAverageTradedPrice]]*MIS[[#This Row],[OrderQuantity]]</f>
        <v>455</v>
      </c>
      <c r="AF4342">
        <f>MIS[[#This Row],[LTP]]*MIS[[#This Row],[OrderQuantity]]</f>
        <v>165</v>
      </c>
      <c r="AG4342">
        <f>IF(MIS[[#This Row],[OrderSide]]="SELL",MIS[[#This Row],[VALUE]]-MIS[[#This Row],[LIVE_VALUE]],MIS[[#This Row],[LIVE_VALUE]]-MIS[[#This Row],[VALUE]])</f>
        <v>-290</v>
      </c>
      <c r="AH4342" t="str" cm="1">
        <f t="array" ref="AH4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2" t="str">
        <f>MIS[[#This Row],[TRADING SYMBOL]]</f>
        <v>SENSEX2552078600PE</v>
      </c>
      <c r="AJ4342" t="str">
        <f>IF(RIGHT(MIS[[#This Row],[Main/Hedge]],4)="MAIN","MAIN","HEDGE")</f>
        <v>HEDGE</v>
      </c>
      <c r="AK4342" t="str" cm="1">
        <f t="array" ref="AK4342">_xlfn._xlws.FILTER(Table4[Column1],ISNUMBER(SEARCH(Table4[Column1],MIS[[#This Row],[OrderUniqueIdentifier]])),"")</f>
        <v>XYT</v>
      </c>
    </row>
    <row r="4343" spans="1:37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>
        <f>_xlfn.XLOOKUP(MIS[[#This Row],[TRADING SYMBOL]],[1]Sheet1!$D:$D,[1]Sheet1!$C:$C)</f>
        <v>8.25</v>
      </c>
      <c r="AE4343">
        <f>MIS[[#This Row],[OrderAverageTradedPrice]]*MIS[[#This Row],[OrderQuantity]]</f>
        <v>455</v>
      </c>
      <c r="AF4343">
        <f>MIS[[#This Row],[LTP]]*MIS[[#This Row],[OrderQuantity]]</f>
        <v>165</v>
      </c>
      <c r="AG4343">
        <f>IF(MIS[[#This Row],[OrderSide]]="SELL",MIS[[#This Row],[VALUE]]-MIS[[#This Row],[LIVE_VALUE]],MIS[[#This Row],[LIVE_VALUE]]-MIS[[#This Row],[VALUE]])</f>
        <v>-290</v>
      </c>
      <c r="AH4343" t="str" cm="1">
        <f t="array" ref="AH4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3" t="str">
        <f>MIS[[#This Row],[TRADING SYMBOL]]</f>
        <v>SENSEX2552078600PE</v>
      </c>
      <c r="AJ4343" t="str">
        <f>IF(RIGHT(MIS[[#This Row],[Main/Hedge]],4)="MAIN","MAIN","HEDGE")</f>
        <v>HEDGE</v>
      </c>
      <c r="AK4343" t="str" cm="1">
        <f t="array" ref="AK4343">_xlfn._xlws.FILTER(Table4[Column1],ISNUMBER(SEARCH(Table4[Column1],MIS[[#This Row],[OrderUniqueIdentifier]])),"")</f>
        <v>XYT</v>
      </c>
    </row>
    <row r="4344" spans="1:37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>
        <f>_xlfn.XLOOKUP(MIS[[#This Row],[TRADING SYMBOL]],[1]Sheet1!$D:$D,[1]Sheet1!$C:$C)</f>
        <v>8.25</v>
      </c>
      <c r="AE4344">
        <f>MIS[[#This Row],[OrderAverageTradedPrice]]*MIS[[#This Row],[OrderQuantity]]</f>
        <v>455</v>
      </c>
      <c r="AF4344">
        <f>MIS[[#This Row],[LTP]]*MIS[[#This Row],[OrderQuantity]]</f>
        <v>165</v>
      </c>
      <c r="AG4344">
        <f>IF(MIS[[#This Row],[OrderSide]]="SELL",MIS[[#This Row],[VALUE]]-MIS[[#This Row],[LIVE_VALUE]],MIS[[#This Row],[LIVE_VALUE]]-MIS[[#This Row],[VALUE]])</f>
        <v>-290</v>
      </c>
      <c r="AH4344" t="str" cm="1">
        <f t="array" ref="AH4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4" t="str">
        <f>MIS[[#This Row],[TRADING SYMBOL]]</f>
        <v>SENSEX2552078600PE</v>
      </c>
      <c r="AJ4344" t="str">
        <f>IF(RIGHT(MIS[[#This Row],[Main/Hedge]],4)="MAIN","MAIN","HEDGE")</f>
        <v>HEDGE</v>
      </c>
      <c r="AK4344" t="str" cm="1">
        <f t="array" ref="AK4344">_xlfn._xlws.FILTER(Table4[Column1],ISNUMBER(SEARCH(Table4[Column1],MIS[[#This Row],[OrderUniqueIdentifier]])),"")</f>
        <v>XYT</v>
      </c>
    </row>
    <row r="4345" spans="1:37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>
        <f>_xlfn.XLOOKUP(MIS[[#This Row],[TRADING SYMBOL]],[1]Sheet1!$D:$D,[1]Sheet1!$C:$C)</f>
        <v>8.25</v>
      </c>
      <c r="AE4345">
        <f>MIS[[#This Row],[OrderAverageTradedPrice]]*MIS[[#This Row],[OrderQuantity]]</f>
        <v>1820</v>
      </c>
      <c r="AF4345">
        <f>MIS[[#This Row],[LTP]]*MIS[[#This Row],[OrderQuantity]]</f>
        <v>660</v>
      </c>
      <c r="AG4345">
        <f>IF(MIS[[#This Row],[OrderSide]]="SELL",MIS[[#This Row],[VALUE]]-MIS[[#This Row],[LIVE_VALUE]],MIS[[#This Row],[LIVE_VALUE]]-MIS[[#This Row],[VALUE]])</f>
        <v>-1160</v>
      </c>
      <c r="AH4345" t="str" cm="1">
        <f t="array" ref="AH4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5" t="str">
        <f>MIS[[#This Row],[TRADING SYMBOL]]</f>
        <v>SENSEX2552078600PE</v>
      </c>
      <c r="AJ4345" t="str">
        <f>IF(RIGHT(MIS[[#This Row],[Main/Hedge]],4)="MAIN","MAIN","HEDGE")</f>
        <v>HEDGE</v>
      </c>
      <c r="AK4345" t="str" cm="1">
        <f t="array" ref="AK4345">_xlfn._xlws.FILTER(Table4[Column1],ISNUMBER(SEARCH(Table4[Column1],MIS[[#This Row],[OrderUniqueIdentifier]])),"")</f>
        <v>XYT</v>
      </c>
    </row>
    <row r="4346" spans="1:37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>
        <f>_xlfn.XLOOKUP(MIS[[#This Row],[TRADING SYMBOL]],[1]Sheet1!$D:$D,[1]Sheet1!$C:$C)</f>
        <v>16</v>
      </c>
      <c r="AE4346">
        <f>MIS[[#This Row],[OrderAverageTradedPrice]]*MIS[[#This Row],[OrderQuantity]]</f>
        <v>1362</v>
      </c>
      <c r="AF4346">
        <f>MIS[[#This Row],[LTP]]*MIS[[#This Row],[OrderQuantity]]</f>
        <v>960</v>
      </c>
      <c r="AG4346">
        <f>IF(MIS[[#This Row],[OrderSide]]="SELL",MIS[[#This Row],[VALUE]]-MIS[[#This Row],[LIVE_VALUE]],MIS[[#This Row],[LIVE_VALUE]]-MIS[[#This Row],[VALUE]])</f>
        <v>-402</v>
      </c>
      <c r="AH4346" t="str" cm="1">
        <f t="array" ref="AH4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6" t="str">
        <f>MIS[[#This Row],[TRADING SYMBOL]]</f>
        <v>SENSEX2552084900CE</v>
      </c>
      <c r="AJ4346" t="str">
        <f>IF(RIGHT(MIS[[#This Row],[Main/Hedge]],4)="MAIN","MAIN","HEDGE")</f>
        <v>HEDGE</v>
      </c>
      <c r="AK4346" t="str" cm="1">
        <f t="array" ref="AK4346">_xlfn._xlws.FILTER(Table4[Column1],ISNUMBER(SEARCH(Table4[Column1],MIS[[#This Row],[OrderUniqueIdentifier]])),"")</f>
        <v>XYT</v>
      </c>
    </row>
    <row r="4347" spans="1:37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>
        <f>_xlfn.XLOOKUP(MIS[[#This Row],[TRADING SYMBOL]],[1]Sheet1!$D:$D,[1]Sheet1!$C:$C)</f>
        <v>4.0999999999999996</v>
      </c>
      <c r="AE4347">
        <f>MIS[[#This Row],[OrderAverageTradedPrice]]*MIS[[#This Row],[OrderQuantity]]</f>
        <v>168</v>
      </c>
      <c r="AF4347">
        <f>MIS[[#This Row],[LTP]]*MIS[[#This Row],[OrderQuantity]]</f>
        <v>82</v>
      </c>
      <c r="AG4347">
        <f>IF(MIS[[#This Row],[OrderSide]]="SELL",MIS[[#This Row],[VALUE]]-MIS[[#This Row],[LIVE_VALUE]],MIS[[#This Row],[LIVE_VALUE]]-MIS[[#This Row],[VALUE]])</f>
        <v>-86</v>
      </c>
      <c r="AH4347" t="str" cm="1">
        <f t="array" ref="AH4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7" t="str">
        <f>MIS[[#This Row],[TRADING SYMBOL]]</f>
        <v>SENSEX2552085900CE</v>
      </c>
      <c r="AJ4347" t="str">
        <f>IF(RIGHT(MIS[[#This Row],[Main/Hedge]],4)="MAIN","MAIN","HEDGE")</f>
        <v>HEDGE</v>
      </c>
      <c r="AK4347" t="str" cm="1">
        <f t="array" ref="AK4347">_xlfn._xlws.FILTER(Table4[Column1],ISNUMBER(SEARCH(Table4[Column1],MIS[[#This Row],[OrderUniqueIdentifier]])),"")</f>
        <v>XYT</v>
      </c>
    </row>
    <row r="4348" spans="1:37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>
        <f>_xlfn.XLOOKUP(MIS[[#This Row],[TRADING SYMBOL]],[1]Sheet1!$D:$D,[1]Sheet1!$C:$C)</f>
        <v>8.25</v>
      </c>
      <c r="AE4348">
        <f>MIS[[#This Row],[OrderAverageTradedPrice]]*MIS[[#This Row],[OrderQuantity]]</f>
        <v>453</v>
      </c>
      <c r="AF4348">
        <f>MIS[[#This Row],[LTP]]*MIS[[#This Row],[OrderQuantity]]</f>
        <v>165</v>
      </c>
      <c r="AG4348">
        <f>IF(MIS[[#This Row],[OrderSide]]="SELL",MIS[[#This Row],[VALUE]]-MIS[[#This Row],[LIVE_VALUE]],MIS[[#This Row],[LIVE_VALUE]]-MIS[[#This Row],[VALUE]])</f>
        <v>-288</v>
      </c>
      <c r="AH4348" t="str" cm="1">
        <f t="array" ref="AH4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8" t="str">
        <f>MIS[[#This Row],[TRADING SYMBOL]]</f>
        <v>SENSEX2552078600PE</v>
      </c>
      <c r="AJ4348" t="str">
        <f>IF(RIGHT(MIS[[#This Row],[Main/Hedge]],4)="MAIN","MAIN","HEDGE")</f>
        <v>HEDGE</v>
      </c>
      <c r="AK4348" t="str" cm="1">
        <f t="array" ref="AK4348">_xlfn._xlws.FILTER(Table4[Column1],ISNUMBER(SEARCH(Table4[Column1],MIS[[#This Row],[OrderUniqueIdentifier]])),"")</f>
        <v>XYT</v>
      </c>
    </row>
    <row r="4349" spans="1:37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>
        <f>_xlfn.XLOOKUP(MIS[[#This Row],[TRADING SYMBOL]],[1]Sheet1!$D:$D,[1]Sheet1!$C:$C)</f>
        <v>4.0999999999999996</v>
      </c>
      <c r="AE4349">
        <f>MIS[[#This Row],[OrderAverageTradedPrice]]*MIS[[#This Row],[OrderQuantity]]</f>
        <v>168</v>
      </c>
      <c r="AF4349">
        <f>MIS[[#This Row],[LTP]]*MIS[[#This Row],[OrderQuantity]]</f>
        <v>82</v>
      </c>
      <c r="AG4349">
        <f>IF(MIS[[#This Row],[OrderSide]]="SELL",MIS[[#This Row],[VALUE]]-MIS[[#This Row],[LIVE_VALUE]],MIS[[#This Row],[LIVE_VALUE]]-MIS[[#This Row],[VALUE]])</f>
        <v>-86</v>
      </c>
      <c r="AH4349" t="str" cm="1">
        <f t="array" ref="AH4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9" t="str">
        <f>MIS[[#This Row],[TRADING SYMBOL]]</f>
        <v>SENSEX2552085900CE</v>
      </c>
      <c r="AJ4349" t="str">
        <f>IF(RIGHT(MIS[[#This Row],[Main/Hedge]],4)="MAIN","MAIN","HEDGE")</f>
        <v>HEDGE</v>
      </c>
      <c r="AK4349" t="str" cm="1">
        <f t="array" ref="AK4349">_xlfn._xlws.FILTER(Table4[Column1],ISNUMBER(SEARCH(Table4[Column1],MIS[[#This Row],[OrderUniqueIdentifier]])),"")</f>
        <v>XYT</v>
      </c>
    </row>
    <row r="4350" spans="1:37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>
        <f>_xlfn.XLOOKUP(MIS[[#This Row],[TRADING SYMBOL]],[1]Sheet1!$D:$D,[1]Sheet1!$C:$C)</f>
        <v>4.0999999999999996</v>
      </c>
      <c r="AE4350">
        <f>MIS[[#This Row],[OrderAverageTradedPrice]]*MIS[[#This Row],[OrderQuantity]]</f>
        <v>672</v>
      </c>
      <c r="AF4350">
        <f>MIS[[#This Row],[LTP]]*MIS[[#This Row],[OrderQuantity]]</f>
        <v>328</v>
      </c>
      <c r="AG4350">
        <f>IF(MIS[[#This Row],[OrderSide]]="SELL",MIS[[#This Row],[VALUE]]-MIS[[#This Row],[LIVE_VALUE]],MIS[[#This Row],[LIVE_VALUE]]-MIS[[#This Row],[VALUE]])</f>
        <v>-344</v>
      </c>
      <c r="AH4350" t="str" cm="1">
        <f t="array" ref="AH4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0" t="str">
        <f>MIS[[#This Row],[TRADING SYMBOL]]</f>
        <v>SENSEX2552085900CE</v>
      </c>
      <c r="AJ4350" t="str">
        <f>IF(RIGHT(MIS[[#This Row],[Main/Hedge]],4)="MAIN","MAIN","HEDGE")</f>
        <v>HEDGE</v>
      </c>
      <c r="AK4350" t="str" cm="1">
        <f t="array" ref="AK4350">_xlfn._xlws.FILTER(Table4[Column1],ISNUMBER(SEARCH(Table4[Column1],MIS[[#This Row],[OrderUniqueIdentifier]])),"")</f>
        <v>XYT</v>
      </c>
    </row>
    <row r="4351" spans="1:37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>
        <f>_xlfn.XLOOKUP(MIS[[#This Row],[TRADING SYMBOL]],[1]Sheet1!$D:$D,[1]Sheet1!$C:$C)</f>
        <v>8.25</v>
      </c>
      <c r="AE4351">
        <f>MIS[[#This Row],[OrderAverageTradedPrice]]*MIS[[#This Row],[OrderQuantity]]</f>
        <v>1800</v>
      </c>
      <c r="AF4351">
        <f>MIS[[#This Row],[LTP]]*MIS[[#This Row],[OrderQuantity]]</f>
        <v>660</v>
      </c>
      <c r="AG4351">
        <f>IF(MIS[[#This Row],[OrderSide]]="SELL",MIS[[#This Row],[VALUE]]-MIS[[#This Row],[LIVE_VALUE]],MIS[[#This Row],[LIVE_VALUE]]-MIS[[#This Row],[VALUE]])</f>
        <v>-1140</v>
      </c>
      <c r="AH4351" t="str" cm="1">
        <f t="array" ref="AH4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1" t="str">
        <f>MIS[[#This Row],[TRADING SYMBOL]]</f>
        <v>SENSEX2552078600PE</v>
      </c>
      <c r="AJ4351" t="str">
        <f>IF(RIGHT(MIS[[#This Row],[Main/Hedge]],4)="MAIN","MAIN","HEDGE")</f>
        <v>HEDGE</v>
      </c>
      <c r="AK4351" t="str" cm="1">
        <f t="array" ref="AK4351">_xlfn._xlws.FILTER(Table4[Column1],ISNUMBER(SEARCH(Table4[Column1],MIS[[#This Row],[OrderUniqueIdentifier]])),"")</f>
        <v>XYT</v>
      </c>
    </row>
    <row r="4352" spans="1:37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>
        <f>_xlfn.XLOOKUP(MIS[[#This Row],[TRADING SYMBOL]],[1]Sheet1!$D:$D,[1]Sheet1!$C:$C)</f>
        <v>4.0999999999999996</v>
      </c>
      <c r="AE4352">
        <f>MIS[[#This Row],[OrderAverageTradedPrice]]*MIS[[#This Row],[OrderQuantity]]</f>
        <v>672</v>
      </c>
      <c r="AF4352">
        <f>MIS[[#This Row],[LTP]]*MIS[[#This Row],[OrderQuantity]]</f>
        <v>328</v>
      </c>
      <c r="AG4352">
        <f>IF(MIS[[#This Row],[OrderSide]]="SELL",MIS[[#This Row],[VALUE]]-MIS[[#This Row],[LIVE_VALUE]],MIS[[#This Row],[LIVE_VALUE]]-MIS[[#This Row],[VALUE]])</f>
        <v>-344</v>
      </c>
      <c r="AH4352" t="str" cm="1">
        <f t="array" ref="AH4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2" t="str">
        <f>MIS[[#This Row],[TRADING SYMBOL]]</f>
        <v>SENSEX2552085900CE</v>
      </c>
      <c r="AJ4352" t="str">
        <f>IF(RIGHT(MIS[[#This Row],[Main/Hedge]],4)="MAIN","MAIN","HEDGE")</f>
        <v>HEDGE</v>
      </c>
      <c r="AK4352" t="str" cm="1">
        <f t="array" ref="AK4352">_xlfn._xlws.FILTER(Table4[Column1],ISNUMBER(SEARCH(Table4[Column1],MIS[[#This Row],[OrderUniqueIdentifier]])),"")</f>
        <v>XYT</v>
      </c>
    </row>
    <row r="4353" spans="1:37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>
        <f>_xlfn.XLOOKUP(MIS[[#This Row],[TRADING SYMBOL]],[1]Sheet1!$D:$D,[1]Sheet1!$C:$C)</f>
        <v>8.25</v>
      </c>
      <c r="AE4353">
        <f>MIS[[#This Row],[OrderAverageTradedPrice]]*MIS[[#This Row],[OrderQuantity]]</f>
        <v>1812</v>
      </c>
      <c r="AF4353">
        <f>MIS[[#This Row],[LTP]]*MIS[[#This Row],[OrderQuantity]]</f>
        <v>660</v>
      </c>
      <c r="AG4353">
        <f>IF(MIS[[#This Row],[OrderSide]]="SELL",MIS[[#This Row],[VALUE]]-MIS[[#This Row],[LIVE_VALUE]],MIS[[#This Row],[LIVE_VALUE]]-MIS[[#This Row],[VALUE]])</f>
        <v>-1152</v>
      </c>
      <c r="AH4353" t="str" cm="1">
        <f t="array" ref="AH4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3" t="str">
        <f>MIS[[#This Row],[TRADING SYMBOL]]</f>
        <v>SENSEX2552078600PE</v>
      </c>
      <c r="AJ4353" t="str">
        <f>IF(RIGHT(MIS[[#This Row],[Main/Hedge]],4)="MAIN","MAIN","HEDGE")</f>
        <v>HEDGE</v>
      </c>
      <c r="AK4353" t="str" cm="1">
        <f t="array" ref="AK4353">_xlfn._xlws.FILTER(Table4[Column1],ISNUMBER(SEARCH(Table4[Column1],MIS[[#This Row],[OrderUniqueIdentifier]])),"")</f>
        <v>XYT</v>
      </c>
    </row>
    <row r="4354" spans="1:37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>
        <f>_xlfn.XLOOKUP(MIS[[#This Row],[TRADING SYMBOL]],[1]Sheet1!$D:$D,[1]Sheet1!$C:$C)</f>
        <v>8.25</v>
      </c>
      <c r="AE4354">
        <f>MIS[[#This Row],[OrderAverageTradedPrice]]*MIS[[#This Row],[OrderQuantity]]</f>
        <v>451</v>
      </c>
      <c r="AF4354">
        <f>MIS[[#This Row],[LTP]]*MIS[[#This Row],[OrderQuantity]]</f>
        <v>165</v>
      </c>
      <c r="AG4354">
        <f>IF(MIS[[#This Row],[OrderSide]]="SELL",MIS[[#This Row],[VALUE]]-MIS[[#This Row],[LIVE_VALUE]],MIS[[#This Row],[LIVE_VALUE]]-MIS[[#This Row],[VALUE]])</f>
        <v>-286</v>
      </c>
      <c r="AH4354" t="str" cm="1">
        <f t="array" ref="AH4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4" t="str">
        <f>MIS[[#This Row],[TRADING SYMBOL]]</f>
        <v>SENSEX2552078600PE</v>
      </c>
      <c r="AJ4354" t="str">
        <f>IF(RIGHT(MIS[[#This Row],[Main/Hedge]],4)="MAIN","MAIN","HEDGE")</f>
        <v>HEDGE</v>
      </c>
      <c r="AK4354" t="str" cm="1">
        <f t="array" ref="AK4354">_xlfn._xlws.FILTER(Table4[Column1],ISNUMBER(SEARCH(Table4[Column1],MIS[[#This Row],[OrderUniqueIdentifier]])),"")</f>
        <v>XYT</v>
      </c>
    </row>
    <row r="4355" spans="1:37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>
        <f>_xlfn.XLOOKUP(MIS[[#This Row],[TRADING SYMBOL]],[1]Sheet1!$D:$D,[1]Sheet1!$C:$C)</f>
        <v>4.0999999999999996</v>
      </c>
      <c r="AE4355">
        <f>MIS[[#This Row],[OrderAverageTradedPrice]]*MIS[[#This Row],[OrderQuantity]]</f>
        <v>168</v>
      </c>
      <c r="AF4355">
        <f>MIS[[#This Row],[LTP]]*MIS[[#This Row],[OrderQuantity]]</f>
        <v>82</v>
      </c>
      <c r="AG4355">
        <f>IF(MIS[[#This Row],[OrderSide]]="SELL",MIS[[#This Row],[VALUE]]-MIS[[#This Row],[LIVE_VALUE]],MIS[[#This Row],[LIVE_VALUE]]-MIS[[#This Row],[VALUE]])</f>
        <v>-86</v>
      </c>
      <c r="AH4355" t="str" cm="1">
        <f t="array" ref="AH4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5" t="str">
        <f>MIS[[#This Row],[TRADING SYMBOL]]</f>
        <v>SENSEX2552085900CE</v>
      </c>
      <c r="AJ4355" t="str">
        <f>IF(RIGHT(MIS[[#This Row],[Main/Hedge]],4)="MAIN","MAIN","HEDGE")</f>
        <v>HEDGE</v>
      </c>
      <c r="AK4355" t="str" cm="1">
        <f t="array" ref="AK4355">_xlfn._xlws.FILTER(Table4[Column1],ISNUMBER(SEARCH(Table4[Column1],MIS[[#This Row],[OrderUniqueIdentifier]])),"")</f>
        <v>XYT</v>
      </c>
    </row>
    <row r="4356" spans="1:37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>
        <f>_xlfn.XLOOKUP(MIS[[#This Row],[TRADING SYMBOL]],[1]Sheet1!$D:$D,[1]Sheet1!$C:$C)</f>
        <v>8.25</v>
      </c>
      <c r="AE4356">
        <f>MIS[[#This Row],[OrderAverageTradedPrice]]*MIS[[#This Row],[OrderQuantity]]</f>
        <v>452</v>
      </c>
      <c r="AF4356">
        <f>MIS[[#This Row],[LTP]]*MIS[[#This Row],[OrderQuantity]]</f>
        <v>165</v>
      </c>
      <c r="AG4356">
        <f>IF(MIS[[#This Row],[OrderSide]]="SELL",MIS[[#This Row],[VALUE]]-MIS[[#This Row],[LIVE_VALUE]],MIS[[#This Row],[LIVE_VALUE]]-MIS[[#This Row],[VALUE]])</f>
        <v>-287</v>
      </c>
      <c r="AH4356" t="str" cm="1">
        <f t="array" ref="AH4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6" t="str">
        <f>MIS[[#This Row],[TRADING SYMBOL]]</f>
        <v>SENSEX2552078600PE</v>
      </c>
      <c r="AJ4356" t="str">
        <f>IF(RIGHT(MIS[[#This Row],[Main/Hedge]],4)="MAIN","MAIN","HEDGE")</f>
        <v>HEDGE</v>
      </c>
      <c r="AK4356" t="str" cm="1">
        <f t="array" ref="AK4356">_xlfn._xlws.FILTER(Table4[Column1],ISNUMBER(SEARCH(Table4[Column1],MIS[[#This Row],[OrderUniqueIdentifier]])),"")</f>
        <v>XYT</v>
      </c>
    </row>
    <row r="4357" spans="1:37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>
        <f>_xlfn.XLOOKUP(MIS[[#This Row],[TRADING SYMBOL]],[1]Sheet1!$D:$D,[1]Sheet1!$C:$C)</f>
        <v>4.0999999999999996</v>
      </c>
      <c r="AE4357">
        <f>MIS[[#This Row],[OrderAverageTradedPrice]]*MIS[[#This Row],[OrderQuantity]]</f>
        <v>168</v>
      </c>
      <c r="AF4357">
        <f>MIS[[#This Row],[LTP]]*MIS[[#This Row],[OrderQuantity]]</f>
        <v>82</v>
      </c>
      <c r="AG4357">
        <f>IF(MIS[[#This Row],[OrderSide]]="SELL",MIS[[#This Row],[VALUE]]-MIS[[#This Row],[LIVE_VALUE]],MIS[[#This Row],[LIVE_VALUE]]-MIS[[#This Row],[VALUE]])</f>
        <v>-86</v>
      </c>
      <c r="AH4357" t="str" cm="1">
        <f t="array" ref="AH4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7" t="str">
        <f>MIS[[#This Row],[TRADING SYMBOL]]</f>
        <v>SENSEX2552085900CE</v>
      </c>
      <c r="AJ4357" t="str">
        <f>IF(RIGHT(MIS[[#This Row],[Main/Hedge]],4)="MAIN","MAIN","HEDGE")</f>
        <v>HEDGE</v>
      </c>
      <c r="AK4357" t="str" cm="1">
        <f t="array" ref="AK4357">_xlfn._xlws.FILTER(Table4[Column1],ISNUMBER(SEARCH(Table4[Column1],MIS[[#This Row],[OrderUniqueIdentifier]])),"")</f>
        <v>XYT</v>
      </c>
    </row>
    <row r="4358" spans="1:37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>
        <f>_xlfn.XLOOKUP(MIS[[#This Row],[TRADING SYMBOL]],[1]Sheet1!$D:$D,[1]Sheet1!$C:$C)</f>
        <v>8.25</v>
      </c>
      <c r="AE4358">
        <f>MIS[[#This Row],[OrderAverageTradedPrice]]*MIS[[#This Row],[OrderQuantity]]</f>
        <v>451</v>
      </c>
      <c r="AF4358">
        <f>MIS[[#This Row],[LTP]]*MIS[[#This Row],[OrderQuantity]]</f>
        <v>165</v>
      </c>
      <c r="AG4358">
        <f>IF(MIS[[#This Row],[OrderSide]]="SELL",MIS[[#This Row],[VALUE]]-MIS[[#This Row],[LIVE_VALUE]],MIS[[#This Row],[LIVE_VALUE]]-MIS[[#This Row],[VALUE]])</f>
        <v>-286</v>
      </c>
      <c r="AH4358" t="str" cm="1">
        <f t="array" ref="AH4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8" t="str">
        <f>MIS[[#This Row],[TRADING SYMBOL]]</f>
        <v>SENSEX2552078600PE</v>
      </c>
      <c r="AJ4358" t="str">
        <f>IF(RIGHT(MIS[[#This Row],[Main/Hedge]],4)="MAIN","MAIN","HEDGE")</f>
        <v>HEDGE</v>
      </c>
      <c r="AK4358" t="str" cm="1">
        <f t="array" ref="AK4358">_xlfn._xlws.FILTER(Table4[Column1],ISNUMBER(SEARCH(Table4[Column1],MIS[[#This Row],[OrderUniqueIdentifier]])),"")</f>
        <v>XYT</v>
      </c>
    </row>
    <row r="4359" spans="1:37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>
        <f>_xlfn.XLOOKUP(MIS[[#This Row],[TRADING SYMBOL]],[1]Sheet1!$D:$D,[1]Sheet1!$C:$C)</f>
        <v>4.3499999999999996</v>
      </c>
      <c r="AE4359">
        <f>MIS[[#This Row],[OrderAverageTradedPrice]]*MIS[[#This Row],[OrderQuantity]]</f>
        <v>905.00000000000011</v>
      </c>
      <c r="AF4359">
        <f>MIS[[#This Row],[LTP]]*MIS[[#This Row],[OrderQuantity]]</f>
        <v>434.99999999999994</v>
      </c>
      <c r="AG4359">
        <f>IF(MIS[[#This Row],[OrderSide]]="SELL",MIS[[#This Row],[VALUE]]-MIS[[#This Row],[LIVE_VALUE]],MIS[[#This Row],[LIVE_VALUE]]-MIS[[#This Row],[VALUE]])</f>
        <v>-470.00000000000017</v>
      </c>
      <c r="AH4359" t="str" cm="1">
        <f t="array" ref="AH4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9" t="str">
        <f>MIS[[#This Row],[TRADING SYMBOL]]</f>
        <v>SENSEX2552085800CE</v>
      </c>
      <c r="AJ4359" t="str">
        <f>IF(RIGHT(MIS[[#This Row],[Main/Hedge]],4)="MAIN","MAIN","HEDGE")</f>
        <v>HEDGE</v>
      </c>
      <c r="AK4359" t="str" cm="1">
        <f t="array" ref="AK4359">_xlfn._xlws.FILTER(Table4[Column1],ISNUMBER(SEARCH(Table4[Column1],MIS[[#This Row],[OrderUniqueIdentifier]])),"")</f>
        <v>XYT</v>
      </c>
    </row>
    <row r="4360" spans="1:37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>
        <f>_xlfn.XLOOKUP(MIS[[#This Row],[TRADING SYMBOL]],[1]Sheet1!$D:$D,[1]Sheet1!$C:$C)</f>
        <v>26.1</v>
      </c>
      <c r="AE4360">
        <f>MIS[[#This Row],[OrderAverageTradedPrice]]*MIS[[#This Row],[OrderQuantity]]</f>
        <v>2484</v>
      </c>
      <c r="AF4360">
        <f>MIS[[#This Row],[LTP]]*MIS[[#This Row],[OrderQuantity]]</f>
        <v>1566</v>
      </c>
      <c r="AG4360">
        <f>IF(MIS[[#This Row],[OrderSide]]="SELL",MIS[[#This Row],[VALUE]]-MIS[[#This Row],[LIVE_VALUE]],MIS[[#This Row],[LIVE_VALUE]]-MIS[[#This Row],[VALUE]])</f>
        <v>-918</v>
      </c>
      <c r="AH4360" t="str" cm="1">
        <f t="array" ref="AH4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0" t="str">
        <f>MIS[[#This Row],[TRADING SYMBOL]]</f>
        <v>SENSEX2552079500PE</v>
      </c>
      <c r="AJ4360" t="str">
        <f>IF(RIGHT(MIS[[#This Row],[Main/Hedge]],4)="MAIN","MAIN","HEDGE")</f>
        <v>HEDGE</v>
      </c>
      <c r="AK4360" t="str" cm="1">
        <f t="array" ref="AK4360">_xlfn._xlws.FILTER(Table4[Column1],ISNUMBER(SEARCH(Table4[Column1],MIS[[#This Row],[OrderUniqueIdentifier]])),"")</f>
        <v>XYT</v>
      </c>
    </row>
    <row r="4361" spans="1:37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>
        <f>_xlfn.XLOOKUP(MIS[[#This Row],[TRADING SYMBOL]],[1]Sheet1!$D:$D,[1]Sheet1!$C:$C)</f>
        <v>9.6999999999999993</v>
      </c>
      <c r="AE4361">
        <f>MIS[[#This Row],[OrderAverageTradedPrice]]*MIS[[#This Row],[OrderQuantity]]</f>
        <v>2720</v>
      </c>
      <c r="AF4361">
        <f>MIS[[#This Row],[LTP]]*MIS[[#This Row],[OrderQuantity]]</f>
        <v>969.99999999999989</v>
      </c>
      <c r="AG4361">
        <f>IF(MIS[[#This Row],[OrderSide]]="SELL",MIS[[#This Row],[VALUE]]-MIS[[#This Row],[LIVE_VALUE]],MIS[[#This Row],[LIVE_VALUE]]-MIS[[#This Row],[VALUE]])</f>
        <v>-1750</v>
      </c>
      <c r="AH4361" t="str" cm="1">
        <f t="array" ref="AH4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1" t="str">
        <f>MIS[[#This Row],[TRADING SYMBOL]]</f>
        <v>SENSEX2552078900PE</v>
      </c>
      <c r="AJ4361" t="str">
        <f>IF(RIGHT(MIS[[#This Row],[Main/Hedge]],4)="MAIN","MAIN","HEDGE")</f>
        <v>HEDGE</v>
      </c>
      <c r="AK4361" t="str" cm="1">
        <f t="array" ref="AK4361">_xlfn._xlws.FILTER(Table4[Column1],ISNUMBER(SEARCH(Table4[Column1],MIS[[#This Row],[OrderUniqueIdentifier]])),"")</f>
        <v>XYT</v>
      </c>
    </row>
    <row r="4362" spans="1:37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>
        <f>_xlfn.XLOOKUP(MIS[[#This Row],[TRADING SYMBOL]],[1]Sheet1!$D:$D,[1]Sheet1!$C:$C)</f>
        <v>16</v>
      </c>
      <c r="AE4362">
        <f>MIS[[#This Row],[OrderAverageTradedPrice]]*MIS[[#This Row],[OrderQuantity]]</f>
        <v>3129</v>
      </c>
      <c r="AF4362">
        <f>MIS[[#This Row],[LTP]]*MIS[[#This Row],[OrderQuantity]]</f>
        <v>2240</v>
      </c>
      <c r="AG4362">
        <f>IF(MIS[[#This Row],[OrderSide]]="SELL",MIS[[#This Row],[VALUE]]-MIS[[#This Row],[LIVE_VALUE]],MIS[[#This Row],[LIVE_VALUE]]-MIS[[#This Row],[VALUE]])</f>
        <v>-889</v>
      </c>
      <c r="AH4362" t="str" cm="1">
        <f t="array" ref="AH4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2" t="str">
        <f>MIS[[#This Row],[TRADING SYMBOL]]</f>
        <v>SENSEX2552084900CE</v>
      </c>
      <c r="AJ4362" t="str">
        <f>IF(RIGHT(MIS[[#This Row],[Main/Hedge]],4)="MAIN","MAIN","HEDGE")</f>
        <v>HEDGE</v>
      </c>
      <c r="AK4362" t="str" cm="1">
        <f t="array" ref="AK4362">_xlfn._xlws.FILTER(Table4[Column1],ISNUMBER(SEARCH(Table4[Column1],MIS[[#This Row],[OrderUniqueIdentifier]])),"")</f>
        <v>XYT</v>
      </c>
    </row>
    <row r="4363" spans="1:37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>
        <f>_xlfn.XLOOKUP(MIS[[#This Row],[TRADING SYMBOL]],[1]Sheet1!$D:$D,[1]Sheet1!$C:$C)</f>
        <v>26.1</v>
      </c>
      <c r="AE4363">
        <f>MIS[[#This Row],[OrderAverageTradedPrice]]*MIS[[#This Row],[OrderQuantity]]</f>
        <v>5782</v>
      </c>
      <c r="AF4363">
        <f>MIS[[#This Row],[LTP]]*MIS[[#This Row],[OrderQuantity]]</f>
        <v>3654</v>
      </c>
      <c r="AG4363">
        <f>IF(MIS[[#This Row],[OrderSide]]="SELL",MIS[[#This Row],[VALUE]]-MIS[[#This Row],[LIVE_VALUE]],MIS[[#This Row],[LIVE_VALUE]]-MIS[[#This Row],[VALUE]])</f>
        <v>-2128</v>
      </c>
      <c r="AH4363" t="str" cm="1">
        <f t="array" ref="AH4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3" t="str">
        <f>MIS[[#This Row],[TRADING SYMBOL]]</f>
        <v>SENSEX2552079500PE</v>
      </c>
      <c r="AJ4363" t="str">
        <f>IF(RIGHT(MIS[[#This Row],[Main/Hedge]],4)="MAIN","MAIN","HEDGE")</f>
        <v>HEDGE</v>
      </c>
      <c r="AK4363" t="str" cm="1">
        <f t="array" ref="AK4363">_xlfn._xlws.FILTER(Table4[Column1],ISNUMBER(SEARCH(Table4[Column1],MIS[[#This Row],[OrderUniqueIdentifier]])),"")</f>
        <v>XYT</v>
      </c>
    </row>
    <row r="4364" spans="1:37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>
        <f>_xlfn.XLOOKUP(MIS[[#This Row],[TRADING SYMBOL]],[1]Sheet1!$D:$D,[1]Sheet1!$C:$C)</f>
        <v>16</v>
      </c>
      <c r="AE4364">
        <f>MIS[[#This Row],[OrderAverageTradedPrice]]*MIS[[#This Row],[OrderQuantity]]</f>
        <v>1359</v>
      </c>
      <c r="AF4364">
        <f>MIS[[#This Row],[LTP]]*MIS[[#This Row],[OrderQuantity]]</f>
        <v>960</v>
      </c>
      <c r="AG4364">
        <f>IF(MIS[[#This Row],[OrderSide]]="SELL",MIS[[#This Row],[VALUE]]-MIS[[#This Row],[LIVE_VALUE]],MIS[[#This Row],[LIVE_VALUE]]-MIS[[#This Row],[VALUE]])</f>
        <v>-399</v>
      </c>
      <c r="AH4364" t="str" cm="1">
        <f t="array" ref="AH4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4" t="str">
        <f>MIS[[#This Row],[TRADING SYMBOL]]</f>
        <v>SENSEX2552084900CE</v>
      </c>
      <c r="AJ4364" t="str">
        <f>IF(RIGHT(MIS[[#This Row],[Main/Hedge]],4)="MAIN","MAIN","HEDGE")</f>
        <v>HEDGE</v>
      </c>
      <c r="AK4364" t="str" cm="1">
        <f t="array" ref="AK4364">_xlfn._xlws.FILTER(Table4[Column1],ISNUMBER(SEARCH(Table4[Column1],MIS[[#This Row],[OrderUniqueIdentifier]])),"")</f>
        <v>XYT</v>
      </c>
    </row>
    <row r="4365" spans="1:37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>
        <f>_xlfn.XLOOKUP(MIS[[#This Row],[TRADING SYMBOL]],[1]Sheet1!$D:$D,[1]Sheet1!$C:$C)</f>
        <v>26.1</v>
      </c>
      <c r="AE4365">
        <f>MIS[[#This Row],[OrderAverageTradedPrice]]*MIS[[#This Row],[OrderQuantity]]</f>
        <v>2430</v>
      </c>
      <c r="AF4365">
        <f>MIS[[#This Row],[LTP]]*MIS[[#This Row],[OrderQuantity]]</f>
        <v>1566</v>
      </c>
      <c r="AG4365">
        <f>IF(MIS[[#This Row],[OrderSide]]="SELL",MIS[[#This Row],[VALUE]]-MIS[[#This Row],[LIVE_VALUE]],MIS[[#This Row],[LIVE_VALUE]]-MIS[[#This Row],[VALUE]])</f>
        <v>-864</v>
      </c>
      <c r="AH4365" t="str" cm="1">
        <f t="array" ref="AH4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5" t="str">
        <f>MIS[[#This Row],[TRADING SYMBOL]]</f>
        <v>SENSEX2552079500PE</v>
      </c>
      <c r="AJ4365" t="str">
        <f>IF(RIGHT(MIS[[#This Row],[Main/Hedge]],4)="MAIN","MAIN","HEDGE")</f>
        <v>HEDGE</v>
      </c>
      <c r="AK4365" t="str" cm="1">
        <f t="array" ref="AK4365">_xlfn._xlws.FILTER(Table4[Column1],ISNUMBER(SEARCH(Table4[Column1],MIS[[#This Row],[OrderUniqueIdentifier]])),"")</f>
        <v>XYT</v>
      </c>
    </row>
    <row r="4366" spans="1:37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>
        <f>_xlfn.XLOOKUP(MIS[[#This Row],[TRADING SYMBOL]],[1]Sheet1!$D:$D,[1]Sheet1!$C:$C)</f>
        <v>16</v>
      </c>
      <c r="AE4366">
        <f>MIS[[#This Row],[OrderAverageTradedPrice]]*MIS[[#This Row],[OrderQuantity]]</f>
        <v>7295</v>
      </c>
      <c r="AF4366">
        <f>MIS[[#This Row],[LTP]]*MIS[[#This Row],[OrderQuantity]]</f>
        <v>5120</v>
      </c>
      <c r="AG4366">
        <f>IF(MIS[[#This Row],[OrderSide]]="SELL",MIS[[#This Row],[VALUE]]-MIS[[#This Row],[LIVE_VALUE]],MIS[[#This Row],[LIVE_VALUE]]-MIS[[#This Row],[VALUE]])</f>
        <v>-2175</v>
      </c>
      <c r="AH4366" t="str" cm="1">
        <f t="array" ref="AH4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6" t="str">
        <f>MIS[[#This Row],[TRADING SYMBOL]]</f>
        <v>SENSEX2552084900CE</v>
      </c>
      <c r="AJ4366" t="str">
        <f>IF(RIGHT(MIS[[#This Row],[Main/Hedge]],4)="MAIN","MAIN","HEDGE")</f>
        <v>HEDGE</v>
      </c>
      <c r="AK4366" t="str" cm="1">
        <f t="array" ref="AK4366">_xlfn._xlws.FILTER(Table4[Column1],ISNUMBER(SEARCH(Table4[Column1],MIS[[#This Row],[OrderUniqueIdentifier]])),"")</f>
        <v>XYT</v>
      </c>
    </row>
    <row r="4367" spans="1:37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>
        <f>_xlfn.XLOOKUP(MIS[[#This Row],[TRADING SYMBOL]],[1]Sheet1!$D:$D,[1]Sheet1!$C:$C)</f>
        <v>4.3499999999999996</v>
      </c>
      <c r="AE4367">
        <f>MIS[[#This Row],[OrderAverageTradedPrice]]*MIS[[#This Row],[OrderQuantity]]</f>
        <v>182</v>
      </c>
      <c r="AF4367">
        <f>MIS[[#This Row],[LTP]]*MIS[[#This Row],[OrderQuantity]]</f>
        <v>87</v>
      </c>
      <c r="AG4367">
        <f>IF(MIS[[#This Row],[OrderSide]]="SELL",MIS[[#This Row],[VALUE]]-MIS[[#This Row],[LIVE_VALUE]],MIS[[#This Row],[LIVE_VALUE]]-MIS[[#This Row],[VALUE]])</f>
        <v>-95</v>
      </c>
      <c r="AH4367" t="str" cm="1">
        <f t="array" ref="AH4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7" t="str">
        <f>MIS[[#This Row],[TRADING SYMBOL]]</f>
        <v>SENSEX2552085800CE</v>
      </c>
      <c r="AJ4367" t="str">
        <f>IF(RIGHT(MIS[[#This Row],[Main/Hedge]],4)="MAIN","MAIN","HEDGE")</f>
        <v>HEDGE</v>
      </c>
      <c r="AK4367" t="str" cm="1">
        <f t="array" ref="AK4367">_xlfn._xlws.FILTER(Table4[Column1],ISNUMBER(SEARCH(Table4[Column1],MIS[[#This Row],[OrderUniqueIdentifier]])),"")</f>
        <v>XYT</v>
      </c>
    </row>
    <row r="4368" spans="1:37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>
        <f>_xlfn.XLOOKUP(MIS[[#This Row],[TRADING SYMBOL]],[1]Sheet1!$D:$D,[1]Sheet1!$C:$C)</f>
        <v>9.6999999999999993</v>
      </c>
      <c r="AE4368">
        <f>MIS[[#This Row],[OrderAverageTradedPrice]]*MIS[[#This Row],[OrderQuantity]]</f>
        <v>537</v>
      </c>
      <c r="AF4368">
        <f>MIS[[#This Row],[LTP]]*MIS[[#This Row],[OrderQuantity]]</f>
        <v>194</v>
      </c>
      <c r="AG4368">
        <f>IF(MIS[[#This Row],[OrderSide]]="SELL",MIS[[#This Row],[VALUE]]-MIS[[#This Row],[LIVE_VALUE]],MIS[[#This Row],[LIVE_VALUE]]-MIS[[#This Row],[VALUE]])</f>
        <v>-343</v>
      </c>
      <c r="AH4368" t="str" cm="1">
        <f t="array" ref="AH4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8" t="str">
        <f>MIS[[#This Row],[TRADING SYMBOL]]</f>
        <v>SENSEX2552078900PE</v>
      </c>
      <c r="AJ4368" t="str">
        <f>IF(RIGHT(MIS[[#This Row],[Main/Hedge]],4)="MAIN","MAIN","HEDGE")</f>
        <v>HEDGE</v>
      </c>
      <c r="AK4368" t="str" cm="1">
        <f t="array" ref="AK4368">_xlfn._xlws.FILTER(Table4[Column1],ISNUMBER(SEARCH(Table4[Column1],MIS[[#This Row],[OrderUniqueIdentifier]])),"")</f>
        <v>XYT</v>
      </c>
    </row>
    <row r="4369" spans="1:37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>
        <f>_xlfn.XLOOKUP(MIS[[#This Row],[TRADING SYMBOL]],[1]Sheet1!$D:$D,[1]Sheet1!$C:$C)</f>
        <v>26.1</v>
      </c>
      <c r="AE4369">
        <f>MIS[[#This Row],[OrderAverageTradedPrice]]*MIS[[#This Row],[OrderQuantity]]</f>
        <v>12968</v>
      </c>
      <c r="AF4369">
        <f>MIS[[#This Row],[LTP]]*MIS[[#This Row],[OrderQuantity]]</f>
        <v>8352</v>
      </c>
      <c r="AG4369">
        <f>IF(MIS[[#This Row],[OrderSide]]="SELL",MIS[[#This Row],[VALUE]]-MIS[[#This Row],[LIVE_VALUE]],MIS[[#This Row],[LIVE_VALUE]]-MIS[[#This Row],[VALUE]])</f>
        <v>-4616</v>
      </c>
      <c r="AH4369" t="str" cm="1">
        <f t="array" ref="AH4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9" t="str">
        <f>MIS[[#This Row],[TRADING SYMBOL]]</f>
        <v>SENSEX2552079500PE</v>
      </c>
      <c r="AJ4369" t="str">
        <f>IF(RIGHT(MIS[[#This Row],[Main/Hedge]],4)="MAIN","MAIN","HEDGE")</f>
        <v>HEDGE</v>
      </c>
      <c r="AK4369" t="str" cm="1">
        <f t="array" ref="AK4369">_xlfn._xlws.FILTER(Table4[Column1],ISNUMBER(SEARCH(Table4[Column1],MIS[[#This Row],[OrderUniqueIdentifier]])),"")</f>
        <v>XYT</v>
      </c>
    </row>
    <row r="4370" spans="1:37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>
        <f>_xlfn.XLOOKUP(MIS[[#This Row],[TRADING SYMBOL]],[1]Sheet1!$D:$D,[1]Sheet1!$C:$C)</f>
        <v>16</v>
      </c>
      <c r="AE4370">
        <f>MIS[[#This Row],[OrderAverageTradedPrice]]*MIS[[#This Row],[OrderQuantity]]</f>
        <v>1368</v>
      </c>
      <c r="AF4370">
        <f>MIS[[#This Row],[LTP]]*MIS[[#This Row],[OrderQuantity]]</f>
        <v>960</v>
      </c>
      <c r="AG4370">
        <f>IF(MIS[[#This Row],[OrderSide]]="SELL",MIS[[#This Row],[VALUE]]-MIS[[#This Row],[LIVE_VALUE]],MIS[[#This Row],[LIVE_VALUE]]-MIS[[#This Row],[VALUE]])</f>
        <v>-408</v>
      </c>
      <c r="AH4370" t="str" cm="1">
        <f t="array" ref="AH4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0" t="str">
        <f>MIS[[#This Row],[TRADING SYMBOL]]</f>
        <v>SENSEX2552084900CE</v>
      </c>
      <c r="AJ4370" t="str">
        <f>IF(RIGHT(MIS[[#This Row],[Main/Hedge]],4)="MAIN","MAIN","HEDGE")</f>
        <v>HEDGE</v>
      </c>
      <c r="AK4370" t="str" cm="1">
        <f t="array" ref="AK4370">_xlfn._xlws.FILTER(Table4[Column1],ISNUMBER(SEARCH(Table4[Column1],MIS[[#This Row],[OrderUniqueIdentifier]])),"")</f>
        <v>XYT</v>
      </c>
    </row>
    <row r="4371" spans="1:37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>
        <f>_xlfn.XLOOKUP(MIS[[#This Row],[TRADING SYMBOL]],[1]Sheet1!$D:$D,[1]Sheet1!$C:$C)</f>
        <v>26.1</v>
      </c>
      <c r="AE4371">
        <f>MIS[[#This Row],[OrderAverageTradedPrice]]*MIS[[#This Row],[OrderQuantity]]</f>
        <v>2454</v>
      </c>
      <c r="AF4371">
        <f>MIS[[#This Row],[LTP]]*MIS[[#This Row],[OrderQuantity]]</f>
        <v>1566</v>
      </c>
      <c r="AG4371">
        <f>IF(MIS[[#This Row],[OrderSide]]="SELL",MIS[[#This Row],[VALUE]]-MIS[[#This Row],[LIVE_VALUE]],MIS[[#This Row],[LIVE_VALUE]]-MIS[[#This Row],[VALUE]])</f>
        <v>-888</v>
      </c>
      <c r="AH4371" t="str" cm="1">
        <f t="array" ref="AH4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1" t="str">
        <f>MIS[[#This Row],[TRADING SYMBOL]]</f>
        <v>SENSEX2552079500PE</v>
      </c>
      <c r="AJ4371" t="str">
        <f>IF(RIGHT(MIS[[#This Row],[Main/Hedge]],4)="MAIN","MAIN","HEDGE")</f>
        <v>HEDGE</v>
      </c>
      <c r="AK4371" t="str" cm="1">
        <f t="array" ref="AK4371">_xlfn._xlws.FILTER(Table4[Column1],ISNUMBER(SEARCH(Table4[Column1],MIS[[#This Row],[OrderUniqueIdentifier]])),"")</f>
        <v>XYT</v>
      </c>
    </row>
    <row r="4372" spans="1:37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>
        <f>_xlfn.XLOOKUP(MIS[[#This Row],[TRADING SYMBOL]],[1]Sheet1!$D:$D,[1]Sheet1!$C:$C)</f>
        <v>4.3499999999999996</v>
      </c>
      <c r="AE4372">
        <f>MIS[[#This Row],[OrderAverageTradedPrice]]*MIS[[#This Row],[OrderQuantity]]</f>
        <v>181</v>
      </c>
      <c r="AF4372">
        <f>MIS[[#This Row],[LTP]]*MIS[[#This Row],[OrderQuantity]]</f>
        <v>87</v>
      </c>
      <c r="AG4372">
        <f>IF(MIS[[#This Row],[OrderSide]]="SELL",MIS[[#This Row],[VALUE]]-MIS[[#This Row],[LIVE_VALUE]],MIS[[#This Row],[LIVE_VALUE]]-MIS[[#This Row],[VALUE]])</f>
        <v>-94</v>
      </c>
      <c r="AH4372" t="str" cm="1">
        <f t="array" ref="AH4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2" t="str">
        <f>MIS[[#This Row],[TRADING SYMBOL]]</f>
        <v>SENSEX2552085800CE</v>
      </c>
      <c r="AJ4372" t="str">
        <f>IF(RIGHT(MIS[[#This Row],[Main/Hedge]],4)="MAIN","MAIN","HEDGE")</f>
        <v>HEDGE</v>
      </c>
      <c r="AK4372" t="str" cm="1">
        <f t="array" ref="AK4372">_xlfn._xlws.FILTER(Table4[Column1],ISNUMBER(SEARCH(Table4[Column1],MIS[[#This Row],[OrderUniqueIdentifier]])),"")</f>
        <v>XYT</v>
      </c>
    </row>
    <row r="4373" spans="1:37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>
        <f>_xlfn.XLOOKUP(MIS[[#This Row],[TRADING SYMBOL]],[1]Sheet1!$D:$D,[1]Sheet1!$C:$C)</f>
        <v>9.6999999999999993</v>
      </c>
      <c r="AE4373">
        <f>MIS[[#This Row],[OrderAverageTradedPrice]]*MIS[[#This Row],[OrderQuantity]]</f>
        <v>538</v>
      </c>
      <c r="AF4373">
        <f>MIS[[#This Row],[LTP]]*MIS[[#This Row],[OrderQuantity]]</f>
        <v>194</v>
      </c>
      <c r="AG4373">
        <f>IF(MIS[[#This Row],[OrderSide]]="SELL",MIS[[#This Row],[VALUE]]-MIS[[#This Row],[LIVE_VALUE]],MIS[[#This Row],[LIVE_VALUE]]-MIS[[#This Row],[VALUE]])</f>
        <v>-344</v>
      </c>
      <c r="AH4373" t="str" cm="1">
        <f t="array" ref="AH4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3" t="str">
        <f>MIS[[#This Row],[TRADING SYMBOL]]</f>
        <v>SENSEX2552078900PE</v>
      </c>
      <c r="AJ4373" t="str">
        <f>IF(RIGHT(MIS[[#This Row],[Main/Hedge]],4)="MAIN","MAIN","HEDGE")</f>
        <v>HEDGE</v>
      </c>
      <c r="AK4373" t="str" cm="1">
        <f t="array" ref="AK4373">_xlfn._xlws.FILTER(Table4[Column1],ISNUMBER(SEARCH(Table4[Column1],MIS[[#This Row],[OrderUniqueIdentifier]])),"")</f>
        <v>XYT</v>
      </c>
    </row>
    <row r="4374" spans="1:37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>
        <f>_xlfn.XLOOKUP(MIS[[#This Row],[TRADING SYMBOL]],[1]Sheet1!$D:$D,[1]Sheet1!$C:$C)</f>
        <v>118.35</v>
      </c>
      <c r="AE4374">
        <f>MIS[[#This Row],[OrderAverageTradedPrice]]*MIS[[#This Row],[OrderQuantity]]</f>
        <v>2868</v>
      </c>
      <c r="AF4374">
        <f>MIS[[#This Row],[LTP]]*MIS[[#This Row],[OrderQuantity]]</f>
        <v>2367</v>
      </c>
      <c r="AG4374">
        <f>IF(MIS[[#This Row],[OrderSide]]="SELL",MIS[[#This Row],[VALUE]]-MIS[[#This Row],[LIVE_VALUE]],MIS[[#This Row],[LIVE_VALUE]]-MIS[[#This Row],[VALUE]])</f>
        <v>501</v>
      </c>
      <c r="AH4374" t="str" cm="1">
        <f t="array" ref="AH4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4" t="str">
        <f>MIS[[#This Row],[TRADING SYMBOL]]</f>
        <v>SENSEX2552083400CE</v>
      </c>
      <c r="AJ4374" t="str">
        <f>IF(RIGHT(MIS[[#This Row],[Main/Hedge]],4)="MAIN","MAIN","HEDGE")</f>
        <v>MAIN</v>
      </c>
      <c r="AK4374" t="str" cm="1">
        <f t="array" ref="AK4374">_xlfn._xlws.FILTER(Table4[Column1],ISNUMBER(SEARCH(Table4[Column1],MIS[[#This Row],[OrderUniqueIdentifier]])),"")</f>
        <v>XYT</v>
      </c>
    </row>
    <row r="4375" spans="1:37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>
        <f>_xlfn.XLOOKUP(MIS[[#This Row],[TRADING SYMBOL]],[1]Sheet1!$D:$D,[1]Sheet1!$C:$C)</f>
        <v>118.35</v>
      </c>
      <c r="AE4375">
        <f>MIS[[#This Row],[OrderAverageTradedPrice]]*MIS[[#This Row],[OrderQuantity]]</f>
        <v>2864</v>
      </c>
      <c r="AF4375">
        <f>MIS[[#This Row],[LTP]]*MIS[[#This Row],[OrderQuantity]]</f>
        <v>2367</v>
      </c>
      <c r="AG4375">
        <f>IF(MIS[[#This Row],[OrderSide]]="SELL",MIS[[#This Row],[VALUE]]-MIS[[#This Row],[LIVE_VALUE]],MIS[[#This Row],[LIVE_VALUE]]-MIS[[#This Row],[VALUE]])</f>
        <v>497</v>
      </c>
      <c r="AH4375" t="str" cm="1">
        <f t="array" ref="AH4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5" t="str">
        <f>MIS[[#This Row],[TRADING SYMBOL]]</f>
        <v>SENSEX2552083400CE</v>
      </c>
      <c r="AJ4375" t="str">
        <f>IF(RIGHT(MIS[[#This Row],[Main/Hedge]],4)="MAIN","MAIN","HEDGE")</f>
        <v>MAIN</v>
      </c>
      <c r="AK4375" t="str" cm="1">
        <f t="array" ref="AK4375">_xlfn._xlws.FILTER(Table4[Column1],ISNUMBER(SEARCH(Table4[Column1],MIS[[#This Row],[OrderUniqueIdentifier]])),"")</f>
        <v>XYT</v>
      </c>
    </row>
    <row r="4376" spans="1:37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>
        <f>_xlfn.XLOOKUP(MIS[[#This Row],[TRADING SYMBOL]],[1]Sheet1!$D:$D,[1]Sheet1!$C:$C)</f>
        <v>115.45</v>
      </c>
      <c r="AE4376">
        <f>MIS[[#This Row],[OrderAverageTradedPrice]]*MIS[[#This Row],[OrderQuantity]]</f>
        <v>3160</v>
      </c>
      <c r="AF4376">
        <f>MIS[[#This Row],[LTP]]*MIS[[#This Row],[OrderQuantity]]</f>
        <v>2309</v>
      </c>
      <c r="AG4376">
        <f>IF(MIS[[#This Row],[OrderSide]]="SELL",MIS[[#This Row],[VALUE]]-MIS[[#This Row],[LIVE_VALUE]],MIS[[#This Row],[LIVE_VALUE]]-MIS[[#This Row],[VALUE]])</f>
        <v>851</v>
      </c>
      <c r="AH4376" t="str" cm="1">
        <f t="array" ref="AH4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6" t="str">
        <f>MIS[[#This Row],[TRADING SYMBOL]]</f>
        <v>SENSEX2552081100PE</v>
      </c>
      <c r="AJ4376" t="str">
        <f>IF(RIGHT(MIS[[#This Row],[Main/Hedge]],4)="MAIN","MAIN","HEDGE")</f>
        <v>MAIN</v>
      </c>
      <c r="AK4376" t="str" cm="1">
        <f t="array" ref="AK4376">_xlfn._xlws.FILTER(Table4[Column1],ISNUMBER(SEARCH(Table4[Column1],MIS[[#This Row],[OrderUniqueIdentifier]])),"")</f>
        <v>XYT</v>
      </c>
    </row>
    <row r="4377" spans="1:37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>
        <f>_xlfn.XLOOKUP(MIS[[#This Row],[TRADING SYMBOL]],[1]Sheet1!$D:$D,[1]Sheet1!$C:$C)</f>
        <v>118.35</v>
      </c>
      <c r="AE4377">
        <f>MIS[[#This Row],[OrderAverageTradedPrice]]*MIS[[#This Row],[OrderQuantity]]</f>
        <v>2846</v>
      </c>
      <c r="AF4377">
        <f>MIS[[#This Row],[LTP]]*MIS[[#This Row],[OrderQuantity]]</f>
        <v>2367</v>
      </c>
      <c r="AG4377">
        <f>IF(MIS[[#This Row],[OrderSide]]="SELL",MIS[[#This Row],[VALUE]]-MIS[[#This Row],[LIVE_VALUE]],MIS[[#This Row],[LIVE_VALUE]]-MIS[[#This Row],[VALUE]])</f>
        <v>479</v>
      </c>
      <c r="AH4377" t="str" cm="1">
        <f t="array" ref="AH4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7" t="str">
        <f>MIS[[#This Row],[TRADING SYMBOL]]</f>
        <v>SENSEX2552083400CE</v>
      </c>
      <c r="AJ4377" t="str">
        <f>IF(RIGHT(MIS[[#This Row],[Main/Hedge]],4)="MAIN","MAIN","HEDGE")</f>
        <v>MAIN</v>
      </c>
      <c r="AK4377" t="str" cm="1">
        <f t="array" ref="AK4377">_xlfn._xlws.FILTER(Table4[Column1],ISNUMBER(SEARCH(Table4[Column1],MIS[[#This Row],[OrderUniqueIdentifier]])),"")</f>
        <v>XYT</v>
      </c>
    </row>
    <row r="4378" spans="1:37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>
        <f>_xlfn.XLOOKUP(MIS[[#This Row],[TRADING SYMBOL]],[1]Sheet1!$D:$D,[1]Sheet1!$C:$C)</f>
        <v>118.35</v>
      </c>
      <c r="AE4378">
        <f>MIS[[#This Row],[OrderAverageTradedPrice]]*MIS[[#This Row],[OrderQuantity]]</f>
        <v>34231.99999999992</v>
      </c>
      <c r="AF4378">
        <f>MIS[[#This Row],[LTP]]*MIS[[#This Row],[OrderQuantity]]</f>
        <v>28404</v>
      </c>
      <c r="AG4378">
        <f>IF(MIS[[#This Row],[OrderSide]]="SELL",MIS[[#This Row],[VALUE]]-MIS[[#This Row],[LIVE_VALUE]],MIS[[#This Row],[LIVE_VALUE]]-MIS[[#This Row],[VALUE]])</f>
        <v>5827.99999999992</v>
      </c>
      <c r="AH4378" t="str" cm="1">
        <f t="array" ref="AH4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8" t="str">
        <f>MIS[[#This Row],[TRADING SYMBOL]]</f>
        <v>SENSEX2552083400CE</v>
      </c>
      <c r="AJ4378" t="str">
        <f>IF(RIGHT(MIS[[#This Row],[Main/Hedge]],4)="MAIN","MAIN","HEDGE")</f>
        <v>MAIN</v>
      </c>
      <c r="AK4378" t="str" cm="1">
        <f t="array" ref="AK4378">_xlfn._xlws.FILTER(Table4[Column1],ISNUMBER(SEARCH(Table4[Column1],MIS[[#This Row],[OrderUniqueIdentifier]])),"")</f>
        <v>XYT</v>
      </c>
    </row>
    <row r="4379" spans="1:37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>
        <f>_xlfn.XLOOKUP(MIS[[#This Row],[TRADING SYMBOL]],[1]Sheet1!$D:$D,[1]Sheet1!$C:$C)</f>
        <v>118.35</v>
      </c>
      <c r="AE4379">
        <f>MIS[[#This Row],[OrderAverageTradedPrice]]*MIS[[#This Row],[OrderQuantity]]</f>
        <v>11403</v>
      </c>
      <c r="AF4379">
        <f>MIS[[#This Row],[LTP]]*MIS[[#This Row],[OrderQuantity]]</f>
        <v>9468</v>
      </c>
      <c r="AG4379">
        <f>IF(MIS[[#This Row],[OrderSide]]="SELL",MIS[[#This Row],[VALUE]]-MIS[[#This Row],[LIVE_VALUE]],MIS[[#This Row],[LIVE_VALUE]]-MIS[[#This Row],[VALUE]])</f>
        <v>1935</v>
      </c>
      <c r="AH4379" t="str" cm="1">
        <f t="array" ref="AH4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9" t="str">
        <f>MIS[[#This Row],[TRADING SYMBOL]]</f>
        <v>SENSEX2552083400CE</v>
      </c>
      <c r="AJ4379" t="str">
        <f>IF(RIGHT(MIS[[#This Row],[Main/Hedge]],4)="MAIN","MAIN","HEDGE")</f>
        <v>MAIN</v>
      </c>
      <c r="AK4379" t="str" cm="1">
        <f t="array" ref="AK4379">_xlfn._xlws.FILTER(Table4[Column1],ISNUMBER(SEARCH(Table4[Column1],MIS[[#This Row],[OrderUniqueIdentifier]])),"")</f>
        <v>XYT</v>
      </c>
    </row>
    <row r="4380" spans="1:37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>
        <f>_xlfn.XLOOKUP(MIS[[#This Row],[TRADING SYMBOL]],[1]Sheet1!$D:$D,[1]Sheet1!$C:$C)</f>
        <v>115.45</v>
      </c>
      <c r="AE4380">
        <f>MIS[[#This Row],[OrderAverageTradedPrice]]*MIS[[#This Row],[OrderQuantity]]</f>
        <v>12598</v>
      </c>
      <c r="AF4380">
        <f>MIS[[#This Row],[LTP]]*MIS[[#This Row],[OrderQuantity]]</f>
        <v>9236</v>
      </c>
      <c r="AG4380">
        <f>IF(MIS[[#This Row],[OrderSide]]="SELL",MIS[[#This Row],[VALUE]]-MIS[[#This Row],[LIVE_VALUE]],MIS[[#This Row],[LIVE_VALUE]]-MIS[[#This Row],[VALUE]])</f>
        <v>3362</v>
      </c>
      <c r="AH4380" t="str" cm="1">
        <f t="array" ref="AH4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0" t="str">
        <f>MIS[[#This Row],[TRADING SYMBOL]]</f>
        <v>SENSEX2552081100PE</v>
      </c>
      <c r="AJ4380" t="str">
        <f>IF(RIGHT(MIS[[#This Row],[Main/Hedge]],4)="MAIN","MAIN","HEDGE")</f>
        <v>MAIN</v>
      </c>
      <c r="AK4380" t="str" cm="1">
        <f t="array" ref="AK4380">_xlfn._xlws.FILTER(Table4[Column1],ISNUMBER(SEARCH(Table4[Column1],MIS[[#This Row],[OrderUniqueIdentifier]])),"")</f>
        <v>XYT</v>
      </c>
    </row>
    <row r="4381" spans="1:37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>
        <f>_xlfn.XLOOKUP(MIS[[#This Row],[TRADING SYMBOL]],[1]Sheet1!$D:$D,[1]Sheet1!$C:$C)</f>
        <v>118.35</v>
      </c>
      <c r="AE4381">
        <f>MIS[[#This Row],[OrderAverageTradedPrice]]*MIS[[#This Row],[OrderQuantity]]</f>
        <v>11353</v>
      </c>
      <c r="AF4381">
        <f>MIS[[#This Row],[LTP]]*MIS[[#This Row],[OrderQuantity]]</f>
        <v>9468</v>
      </c>
      <c r="AG4381">
        <f>IF(MIS[[#This Row],[OrderSide]]="SELL",MIS[[#This Row],[VALUE]]-MIS[[#This Row],[LIVE_VALUE]],MIS[[#This Row],[LIVE_VALUE]]-MIS[[#This Row],[VALUE]])</f>
        <v>1885</v>
      </c>
      <c r="AH4381" t="str" cm="1">
        <f t="array" ref="AH4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1" t="str">
        <f>MIS[[#This Row],[TRADING SYMBOL]]</f>
        <v>SENSEX2552083400CE</v>
      </c>
      <c r="AJ4381" t="str">
        <f>IF(RIGHT(MIS[[#This Row],[Main/Hedge]],4)="MAIN","MAIN","HEDGE")</f>
        <v>MAIN</v>
      </c>
      <c r="AK4381" t="str" cm="1">
        <f t="array" ref="AK4381">_xlfn._xlws.FILTER(Table4[Column1],ISNUMBER(SEARCH(Table4[Column1],MIS[[#This Row],[OrderUniqueIdentifier]])),"")</f>
        <v>XYT</v>
      </c>
    </row>
    <row r="4382" spans="1:37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>
        <f>_xlfn.XLOOKUP(MIS[[#This Row],[TRADING SYMBOL]],[1]Sheet1!$D:$D,[1]Sheet1!$C:$C)</f>
        <v>118.35</v>
      </c>
      <c r="AE4382">
        <f>MIS[[#This Row],[OrderAverageTradedPrice]]*MIS[[#This Row],[OrderQuantity]]</f>
        <v>17046.99999999996</v>
      </c>
      <c r="AF4382">
        <f>MIS[[#This Row],[LTP]]*MIS[[#This Row],[OrderQuantity]]</f>
        <v>14202</v>
      </c>
      <c r="AG4382">
        <f>IF(MIS[[#This Row],[OrderSide]]="SELL",MIS[[#This Row],[VALUE]]-MIS[[#This Row],[LIVE_VALUE]],MIS[[#This Row],[LIVE_VALUE]]-MIS[[#This Row],[VALUE]])</f>
        <v>2844.99999999996</v>
      </c>
      <c r="AH4382" t="str" cm="1">
        <f t="array" ref="AH4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2" t="str">
        <f>MIS[[#This Row],[TRADING SYMBOL]]</f>
        <v>SENSEX2552083400CE</v>
      </c>
      <c r="AJ4382" t="str">
        <f>IF(RIGHT(MIS[[#This Row],[Main/Hedge]],4)="MAIN","MAIN","HEDGE")</f>
        <v>MAIN</v>
      </c>
      <c r="AK4382" t="str" cm="1">
        <f t="array" ref="AK4382">_xlfn._xlws.FILTER(Table4[Column1],ISNUMBER(SEARCH(Table4[Column1],MIS[[#This Row],[OrderUniqueIdentifier]])),"")</f>
        <v>XYT</v>
      </c>
    </row>
    <row r="4383" spans="1:37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>
        <f>_xlfn.XLOOKUP(MIS[[#This Row],[TRADING SYMBOL]],[1]Sheet1!$D:$D,[1]Sheet1!$C:$C)</f>
        <v>118.35</v>
      </c>
      <c r="AE4383">
        <f>MIS[[#This Row],[OrderAverageTradedPrice]]*MIS[[#This Row],[OrderQuantity]]</f>
        <v>2841</v>
      </c>
      <c r="AF4383">
        <f>MIS[[#This Row],[LTP]]*MIS[[#This Row],[OrderQuantity]]</f>
        <v>2367</v>
      </c>
      <c r="AG4383">
        <f>IF(MIS[[#This Row],[OrderSide]]="SELL",MIS[[#This Row],[VALUE]]-MIS[[#This Row],[LIVE_VALUE]],MIS[[#This Row],[LIVE_VALUE]]-MIS[[#This Row],[VALUE]])</f>
        <v>474</v>
      </c>
      <c r="AH4383" t="str" cm="1">
        <f t="array" ref="AH4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3" t="str">
        <f>MIS[[#This Row],[TRADING SYMBOL]]</f>
        <v>SENSEX2552083400CE</v>
      </c>
      <c r="AJ4383" t="str">
        <f>IF(RIGHT(MIS[[#This Row],[Main/Hedge]],4)="MAIN","MAIN","HEDGE")</f>
        <v>MAIN</v>
      </c>
      <c r="AK4383" t="str" cm="1">
        <f t="array" ref="AK4383">_xlfn._xlws.FILTER(Table4[Column1],ISNUMBER(SEARCH(Table4[Column1],MIS[[#This Row],[OrderUniqueIdentifier]])),"")</f>
        <v>XYT</v>
      </c>
    </row>
    <row r="4384" spans="1:37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>
        <f>_xlfn.XLOOKUP(MIS[[#This Row],[TRADING SYMBOL]],[1]Sheet1!$D:$D,[1]Sheet1!$C:$C)</f>
        <v>118.35</v>
      </c>
      <c r="AE4384">
        <f>MIS[[#This Row],[OrderAverageTradedPrice]]*MIS[[#This Row],[OrderQuantity]]</f>
        <v>2854</v>
      </c>
      <c r="AF4384">
        <f>MIS[[#This Row],[LTP]]*MIS[[#This Row],[OrderQuantity]]</f>
        <v>2367</v>
      </c>
      <c r="AG4384">
        <f>IF(MIS[[#This Row],[OrderSide]]="SELL",MIS[[#This Row],[VALUE]]-MIS[[#This Row],[LIVE_VALUE]],MIS[[#This Row],[LIVE_VALUE]]-MIS[[#This Row],[VALUE]])</f>
        <v>487</v>
      </c>
      <c r="AH4384" t="str" cm="1">
        <f t="array" ref="AH4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4" t="str">
        <f>MIS[[#This Row],[TRADING SYMBOL]]</f>
        <v>SENSEX2552083400CE</v>
      </c>
      <c r="AJ4384" t="str">
        <f>IF(RIGHT(MIS[[#This Row],[Main/Hedge]],4)="MAIN","MAIN","HEDGE")</f>
        <v>MAIN</v>
      </c>
      <c r="AK4384" t="str" cm="1">
        <f t="array" ref="AK4384">_xlfn._xlws.FILTER(Table4[Column1],ISNUMBER(SEARCH(Table4[Column1],MIS[[#This Row],[OrderUniqueIdentifier]])),"")</f>
        <v>XYT</v>
      </c>
    </row>
    <row r="4385" spans="1:37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>
        <f>_xlfn.XLOOKUP(MIS[[#This Row],[TRADING SYMBOL]],[1]Sheet1!$D:$D,[1]Sheet1!$C:$C)</f>
        <v>115.45</v>
      </c>
      <c r="AE4385">
        <f>MIS[[#This Row],[OrderAverageTradedPrice]]*MIS[[#This Row],[OrderQuantity]]</f>
        <v>3145</v>
      </c>
      <c r="AF4385">
        <f>MIS[[#This Row],[LTP]]*MIS[[#This Row],[OrderQuantity]]</f>
        <v>2309</v>
      </c>
      <c r="AG4385">
        <f>IF(MIS[[#This Row],[OrderSide]]="SELL",MIS[[#This Row],[VALUE]]-MIS[[#This Row],[LIVE_VALUE]],MIS[[#This Row],[LIVE_VALUE]]-MIS[[#This Row],[VALUE]])</f>
        <v>836</v>
      </c>
      <c r="AH4385" t="str" cm="1">
        <f t="array" ref="AH4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5" t="str">
        <f>MIS[[#This Row],[TRADING SYMBOL]]</f>
        <v>SENSEX2552081100PE</v>
      </c>
      <c r="AJ4385" t="str">
        <f>IF(RIGHT(MIS[[#This Row],[Main/Hedge]],4)="MAIN","MAIN","HEDGE")</f>
        <v>MAIN</v>
      </c>
      <c r="AK4385" t="str" cm="1">
        <f t="array" ref="AK4385">_xlfn._xlws.FILTER(Table4[Column1],ISNUMBER(SEARCH(Table4[Column1],MIS[[#This Row],[OrderUniqueIdentifier]])),"")</f>
        <v>XYT</v>
      </c>
    </row>
    <row r="4386" spans="1:37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>
        <f>_xlfn.XLOOKUP(MIS[[#This Row],[TRADING SYMBOL]],[1]Sheet1!$D:$D,[1]Sheet1!$C:$C)</f>
        <v>118.35</v>
      </c>
      <c r="AE4386">
        <f>MIS[[#This Row],[OrderAverageTradedPrice]]*MIS[[#This Row],[OrderQuantity]]</f>
        <v>2855</v>
      </c>
      <c r="AF4386">
        <f>MIS[[#This Row],[LTP]]*MIS[[#This Row],[OrderQuantity]]</f>
        <v>2367</v>
      </c>
      <c r="AG4386">
        <f>IF(MIS[[#This Row],[OrderSide]]="SELL",MIS[[#This Row],[VALUE]]-MIS[[#This Row],[LIVE_VALUE]],MIS[[#This Row],[LIVE_VALUE]]-MIS[[#This Row],[VALUE]])</f>
        <v>488</v>
      </c>
      <c r="AH4386" t="str" cm="1">
        <f t="array" ref="AH4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6" t="str">
        <f>MIS[[#This Row],[TRADING SYMBOL]]</f>
        <v>SENSEX2552083400CE</v>
      </c>
      <c r="AJ4386" t="str">
        <f>IF(RIGHT(MIS[[#This Row],[Main/Hedge]],4)="MAIN","MAIN","HEDGE")</f>
        <v>MAIN</v>
      </c>
      <c r="AK4386" t="str" cm="1">
        <f t="array" ref="AK4386">_xlfn._xlws.FILTER(Table4[Column1],ISNUMBER(SEARCH(Table4[Column1],MIS[[#This Row],[OrderUniqueIdentifier]])),"")</f>
        <v>XYT</v>
      </c>
    </row>
    <row r="4387" spans="1:37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>
        <f>_xlfn.XLOOKUP(MIS[[#This Row],[TRADING SYMBOL]],[1]Sheet1!$D:$D,[1]Sheet1!$C:$C)</f>
        <v>115.45</v>
      </c>
      <c r="AE4387">
        <f>MIS[[#This Row],[OrderAverageTradedPrice]]*MIS[[#This Row],[OrderQuantity]]</f>
        <v>3164</v>
      </c>
      <c r="AF4387">
        <f>MIS[[#This Row],[LTP]]*MIS[[#This Row],[OrderQuantity]]</f>
        <v>2309</v>
      </c>
      <c r="AG4387">
        <f>IF(MIS[[#This Row],[OrderSide]]="SELL",MIS[[#This Row],[VALUE]]-MIS[[#This Row],[LIVE_VALUE]],MIS[[#This Row],[LIVE_VALUE]]-MIS[[#This Row],[VALUE]])</f>
        <v>855</v>
      </c>
      <c r="AH4387" t="str" cm="1">
        <f t="array" ref="AH4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7" t="str">
        <f>MIS[[#This Row],[TRADING SYMBOL]]</f>
        <v>SENSEX2552081100PE</v>
      </c>
      <c r="AJ4387" t="str">
        <f>IF(RIGHT(MIS[[#This Row],[Main/Hedge]],4)="MAIN","MAIN","HEDGE")</f>
        <v>MAIN</v>
      </c>
      <c r="AK4387" t="str" cm="1">
        <f t="array" ref="AK4387">_xlfn._xlws.FILTER(Table4[Column1],ISNUMBER(SEARCH(Table4[Column1],MIS[[#This Row],[OrderUniqueIdentifier]])),"")</f>
        <v>XYT</v>
      </c>
    </row>
    <row r="4388" spans="1:37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>
        <f>_xlfn.XLOOKUP(MIS[[#This Row],[TRADING SYMBOL]],[1]Sheet1!$D:$D,[1]Sheet1!$C:$C)</f>
        <v>118.35</v>
      </c>
      <c r="AE4388">
        <f>MIS[[#This Row],[OrderAverageTradedPrice]]*MIS[[#This Row],[OrderQuantity]]</f>
        <v>17139</v>
      </c>
      <c r="AF4388">
        <f>MIS[[#This Row],[LTP]]*MIS[[#This Row],[OrderQuantity]]</f>
        <v>14202</v>
      </c>
      <c r="AG4388">
        <f>IF(MIS[[#This Row],[OrderSide]]="SELL",MIS[[#This Row],[VALUE]]-MIS[[#This Row],[LIVE_VALUE]],MIS[[#This Row],[LIVE_VALUE]]-MIS[[#This Row],[VALUE]])</f>
        <v>2937</v>
      </c>
      <c r="AH4388" t="str" cm="1">
        <f t="array" ref="AH4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8" t="str">
        <f>MIS[[#This Row],[TRADING SYMBOL]]</f>
        <v>SENSEX2552083400CE</v>
      </c>
      <c r="AJ4388" t="str">
        <f>IF(RIGHT(MIS[[#This Row],[Main/Hedge]],4)="MAIN","MAIN","HEDGE")</f>
        <v>MAIN</v>
      </c>
      <c r="AK4388" t="str" cm="1">
        <f t="array" ref="AK4388">_xlfn._xlws.FILTER(Table4[Column1],ISNUMBER(SEARCH(Table4[Column1],MIS[[#This Row],[OrderUniqueIdentifier]])),"")</f>
        <v>XYT</v>
      </c>
    </row>
    <row r="4389" spans="1:37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>
        <f>_xlfn.XLOOKUP(MIS[[#This Row],[TRADING SYMBOL]],[1]Sheet1!$D:$D,[1]Sheet1!$C:$C)</f>
        <v>118.35</v>
      </c>
      <c r="AE4389">
        <f>MIS[[#This Row],[OrderAverageTradedPrice]]*MIS[[#This Row],[OrderQuantity]]</f>
        <v>8533.99999999998</v>
      </c>
      <c r="AF4389">
        <f>MIS[[#This Row],[LTP]]*MIS[[#This Row],[OrderQuantity]]</f>
        <v>7101</v>
      </c>
      <c r="AG4389">
        <f>IF(MIS[[#This Row],[OrderSide]]="SELL",MIS[[#This Row],[VALUE]]-MIS[[#This Row],[LIVE_VALUE]],MIS[[#This Row],[LIVE_VALUE]]-MIS[[#This Row],[VALUE]])</f>
        <v>1432.99999999998</v>
      </c>
      <c r="AH4389" t="str" cm="1">
        <f t="array" ref="AH4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9" t="str">
        <f>MIS[[#This Row],[TRADING SYMBOL]]</f>
        <v>SENSEX2552083400CE</v>
      </c>
      <c r="AJ4389" t="str">
        <f>IF(RIGHT(MIS[[#This Row],[Main/Hedge]],4)="MAIN","MAIN","HEDGE")</f>
        <v>MAIN</v>
      </c>
      <c r="AK4389" t="str" cm="1">
        <f t="array" ref="AK4389">_xlfn._xlws.FILTER(Table4[Column1],ISNUMBER(SEARCH(Table4[Column1],MIS[[#This Row],[OrderUniqueIdentifier]])),"")</f>
        <v>XYT</v>
      </c>
    </row>
    <row r="4390" spans="1:37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>
        <f>_xlfn.XLOOKUP(MIS[[#This Row],[TRADING SYMBOL]],[1]Sheet1!$D:$D,[1]Sheet1!$C:$C)</f>
        <v>115.45</v>
      </c>
      <c r="AE4390">
        <f>MIS[[#This Row],[OrderAverageTradedPrice]]*MIS[[#This Row],[OrderQuantity]]</f>
        <v>3159</v>
      </c>
      <c r="AF4390">
        <f>MIS[[#This Row],[LTP]]*MIS[[#This Row],[OrderQuantity]]</f>
        <v>2309</v>
      </c>
      <c r="AG4390">
        <f>IF(MIS[[#This Row],[OrderSide]]="SELL",MIS[[#This Row],[VALUE]]-MIS[[#This Row],[LIVE_VALUE]],MIS[[#This Row],[LIVE_VALUE]]-MIS[[#This Row],[VALUE]])</f>
        <v>850</v>
      </c>
      <c r="AH4390" t="str" cm="1">
        <f t="array" ref="AH4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0" t="str">
        <f>MIS[[#This Row],[TRADING SYMBOL]]</f>
        <v>SENSEX2552081100PE</v>
      </c>
      <c r="AJ4390" t="str">
        <f>IF(RIGHT(MIS[[#This Row],[Main/Hedge]],4)="MAIN","MAIN","HEDGE")</f>
        <v>MAIN</v>
      </c>
      <c r="AK4390" t="str" cm="1">
        <f t="array" ref="AK4390">_xlfn._xlws.FILTER(Table4[Column1],ISNUMBER(SEARCH(Table4[Column1],MIS[[#This Row],[OrderUniqueIdentifier]])),"")</f>
        <v>XYT</v>
      </c>
    </row>
    <row r="4391" spans="1:37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>
        <f>_xlfn.XLOOKUP(MIS[[#This Row],[TRADING SYMBOL]],[1]Sheet1!$D:$D,[1]Sheet1!$C:$C)</f>
        <v>118.35</v>
      </c>
      <c r="AE4391">
        <f>MIS[[#This Row],[OrderAverageTradedPrice]]*MIS[[#This Row],[OrderQuantity]]</f>
        <v>2849</v>
      </c>
      <c r="AF4391">
        <f>MIS[[#This Row],[LTP]]*MIS[[#This Row],[OrderQuantity]]</f>
        <v>2367</v>
      </c>
      <c r="AG4391">
        <f>IF(MIS[[#This Row],[OrderSide]]="SELL",MIS[[#This Row],[VALUE]]-MIS[[#This Row],[LIVE_VALUE]],MIS[[#This Row],[LIVE_VALUE]]-MIS[[#This Row],[VALUE]])</f>
        <v>482</v>
      </c>
      <c r="AH4391" t="str" cm="1">
        <f t="array" ref="AH4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1" t="str">
        <f>MIS[[#This Row],[TRADING SYMBOL]]</f>
        <v>SENSEX2552083400CE</v>
      </c>
      <c r="AJ4391" t="str">
        <f>IF(RIGHT(MIS[[#This Row],[Main/Hedge]],4)="MAIN","MAIN","HEDGE")</f>
        <v>MAIN</v>
      </c>
      <c r="AK4391" t="str" cm="1">
        <f t="array" ref="AK4391">_xlfn._xlws.FILTER(Table4[Column1],ISNUMBER(SEARCH(Table4[Column1],MIS[[#This Row],[OrderUniqueIdentifier]])),"")</f>
        <v>XYT</v>
      </c>
    </row>
    <row r="4392" spans="1:37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>
        <f>_xlfn.XLOOKUP(MIS[[#This Row],[TRADING SYMBOL]],[1]Sheet1!$D:$D,[1]Sheet1!$C:$C)</f>
        <v>118.35</v>
      </c>
      <c r="AE4392">
        <f>MIS[[#This Row],[OrderAverageTradedPrice]]*MIS[[#This Row],[OrderQuantity]]</f>
        <v>2849</v>
      </c>
      <c r="AF4392">
        <f>MIS[[#This Row],[LTP]]*MIS[[#This Row],[OrderQuantity]]</f>
        <v>2367</v>
      </c>
      <c r="AG4392">
        <f>IF(MIS[[#This Row],[OrderSide]]="SELL",MIS[[#This Row],[VALUE]]-MIS[[#This Row],[LIVE_VALUE]],MIS[[#This Row],[LIVE_VALUE]]-MIS[[#This Row],[VALUE]])</f>
        <v>482</v>
      </c>
      <c r="AH4392" t="str" cm="1">
        <f t="array" ref="AH4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2" t="str">
        <f>MIS[[#This Row],[TRADING SYMBOL]]</f>
        <v>SENSEX2552083400CE</v>
      </c>
      <c r="AJ4392" t="str">
        <f>IF(RIGHT(MIS[[#This Row],[Main/Hedge]],4)="MAIN","MAIN","HEDGE")</f>
        <v>MAIN</v>
      </c>
      <c r="AK4392" t="str" cm="1">
        <f t="array" ref="AK4392">_xlfn._xlws.FILTER(Table4[Column1],ISNUMBER(SEARCH(Table4[Column1],MIS[[#This Row],[OrderUniqueIdentifier]])),"")</f>
        <v>XYT</v>
      </c>
    </row>
    <row r="4393" spans="1:37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>
        <f>_xlfn.XLOOKUP(MIS[[#This Row],[TRADING SYMBOL]],[1]Sheet1!$D:$D,[1]Sheet1!$C:$C)</f>
        <v>118.35</v>
      </c>
      <c r="AE4393">
        <f>MIS[[#This Row],[OrderAverageTradedPrice]]*MIS[[#This Row],[OrderQuantity]]</f>
        <v>2844</v>
      </c>
      <c r="AF4393">
        <f>MIS[[#This Row],[LTP]]*MIS[[#This Row],[OrderQuantity]]</f>
        <v>2367</v>
      </c>
      <c r="AG4393">
        <f>IF(MIS[[#This Row],[OrderSide]]="SELL",MIS[[#This Row],[VALUE]]-MIS[[#This Row],[LIVE_VALUE]],MIS[[#This Row],[LIVE_VALUE]]-MIS[[#This Row],[VALUE]])</f>
        <v>477</v>
      </c>
      <c r="AH4393" t="str" cm="1">
        <f t="array" ref="AH4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3" t="str">
        <f>MIS[[#This Row],[TRADING SYMBOL]]</f>
        <v>SENSEX2552083400CE</v>
      </c>
      <c r="AJ4393" t="str">
        <f>IF(RIGHT(MIS[[#This Row],[Main/Hedge]],4)="MAIN","MAIN","HEDGE")</f>
        <v>MAIN</v>
      </c>
      <c r="AK4393" t="str" cm="1">
        <f t="array" ref="AK4393">_xlfn._xlws.FILTER(Table4[Column1],ISNUMBER(SEARCH(Table4[Column1],MIS[[#This Row],[OrderUniqueIdentifier]])),"")</f>
        <v>XYT</v>
      </c>
    </row>
    <row r="4394" spans="1:37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>
        <f>_xlfn.XLOOKUP(MIS[[#This Row],[TRADING SYMBOL]],[1]Sheet1!$D:$D,[1]Sheet1!$C:$C)</f>
        <v>118.35</v>
      </c>
      <c r="AE4394">
        <f>MIS[[#This Row],[OrderAverageTradedPrice]]*MIS[[#This Row],[OrderQuantity]]</f>
        <v>11323</v>
      </c>
      <c r="AF4394">
        <f>MIS[[#This Row],[LTP]]*MIS[[#This Row],[OrderQuantity]]</f>
        <v>9468</v>
      </c>
      <c r="AG4394">
        <f>IF(MIS[[#This Row],[OrderSide]]="SELL",MIS[[#This Row],[VALUE]]-MIS[[#This Row],[LIVE_VALUE]],MIS[[#This Row],[LIVE_VALUE]]-MIS[[#This Row],[VALUE]])</f>
        <v>1855</v>
      </c>
      <c r="AH4394" t="str" cm="1">
        <f t="array" ref="AH4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4" t="str">
        <f>MIS[[#This Row],[TRADING SYMBOL]]</f>
        <v>SENSEX2552083400CE</v>
      </c>
      <c r="AJ4394" t="str">
        <f>IF(RIGHT(MIS[[#This Row],[Main/Hedge]],4)="MAIN","MAIN","HEDGE")</f>
        <v>MAIN</v>
      </c>
      <c r="AK4394" t="str" cm="1">
        <f t="array" ref="AK4394">_xlfn._xlws.FILTER(Table4[Column1],ISNUMBER(SEARCH(Table4[Column1],MIS[[#This Row],[OrderUniqueIdentifier]])),"")</f>
        <v>XYT</v>
      </c>
    </row>
    <row r="4395" spans="1:37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>
        <f>_xlfn.XLOOKUP(MIS[[#This Row],[TRADING SYMBOL]],[1]Sheet1!$D:$D,[1]Sheet1!$C:$C)</f>
        <v>118.35</v>
      </c>
      <c r="AE4395">
        <f>MIS[[#This Row],[OrderAverageTradedPrice]]*MIS[[#This Row],[OrderQuantity]]</f>
        <v>17304.99999999996</v>
      </c>
      <c r="AF4395">
        <f>MIS[[#This Row],[LTP]]*MIS[[#This Row],[OrderQuantity]]</f>
        <v>14202</v>
      </c>
      <c r="AG4395">
        <f>IF(MIS[[#This Row],[OrderSide]]="SELL",MIS[[#This Row],[VALUE]]-MIS[[#This Row],[LIVE_VALUE]],MIS[[#This Row],[LIVE_VALUE]]-MIS[[#This Row],[VALUE]])</f>
        <v>3102.99999999996</v>
      </c>
      <c r="AH4395" t="str" cm="1">
        <f t="array" ref="AH4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5" t="str">
        <f>MIS[[#This Row],[TRADING SYMBOL]]</f>
        <v>SENSEX2552083400CE</v>
      </c>
      <c r="AJ4395" t="str">
        <f>IF(RIGHT(MIS[[#This Row],[Main/Hedge]],4)="MAIN","MAIN","HEDGE")</f>
        <v>MAIN</v>
      </c>
      <c r="AK4395" t="str" cm="1">
        <f t="array" ref="AK4395">_xlfn._xlws.FILTER(Table4[Column1],ISNUMBER(SEARCH(Table4[Column1],MIS[[#This Row],[OrderUniqueIdentifier]])),"")</f>
        <v>XYT</v>
      </c>
    </row>
    <row r="4396" spans="1:37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>
        <f>_xlfn.XLOOKUP(MIS[[#This Row],[TRADING SYMBOL]],[1]Sheet1!$D:$D,[1]Sheet1!$C:$C)</f>
        <v>118.35</v>
      </c>
      <c r="AE4396">
        <f>MIS[[#This Row],[OrderAverageTradedPrice]]*MIS[[#This Row],[OrderQuantity]]</f>
        <v>5766</v>
      </c>
      <c r="AF4396">
        <f>MIS[[#This Row],[LTP]]*MIS[[#This Row],[OrderQuantity]]</f>
        <v>4734</v>
      </c>
      <c r="AG4396">
        <f>IF(MIS[[#This Row],[OrderSide]]="SELL",MIS[[#This Row],[VALUE]]-MIS[[#This Row],[LIVE_VALUE]],MIS[[#This Row],[LIVE_VALUE]]-MIS[[#This Row],[VALUE]])</f>
        <v>1032</v>
      </c>
      <c r="AH4396" t="str" cm="1">
        <f t="array" ref="AH4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6" t="str">
        <f>MIS[[#This Row],[TRADING SYMBOL]]</f>
        <v>SENSEX2552083400CE</v>
      </c>
      <c r="AJ4396" t="str">
        <f>IF(RIGHT(MIS[[#This Row],[Main/Hedge]],4)="MAIN","MAIN","HEDGE")</f>
        <v>MAIN</v>
      </c>
      <c r="AK4396" t="str" cm="1">
        <f t="array" ref="AK4396">_xlfn._xlws.FILTER(Table4[Column1],ISNUMBER(SEARCH(Table4[Column1],MIS[[#This Row],[OrderUniqueIdentifier]])),"")</f>
        <v>XYT</v>
      </c>
    </row>
    <row r="4397" spans="1:37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>
        <f>_xlfn.XLOOKUP(MIS[[#This Row],[TRADING SYMBOL]],[1]Sheet1!$D:$D,[1]Sheet1!$C:$C)</f>
        <v>118.35</v>
      </c>
      <c r="AE4397">
        <f>MIS[[#This Row],[OrderAverageTradedPrice]]*MIS[[#This Row],[OrderQuantity]]</f>
        <v>17091.99999999996</v>
      </c>
      <c r="AF4397">
        <f>MIS[[#This Row],[LTP]]*MIS[[#This Row],[OrderQuantity]]</f>
        <v>14202</v>
      </c>
      <c r="AG4397">
        <f>IF(MIS[[#This Row],[OrderSide]]="SELL",MIS[[#This Row],[VALUE]]-MIS[[#This Row],[LIVE_VALUE]],MIS[[#This Row],[LIVE_VALUE]]-MIS[[#This Row],[VALUE]])</f>
        <v>2889.99999999996</v>
      </c>
      <c r="AH4397" t="str" cm="1">
        <f t="array" ref="AH4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7" t="str">
        <f>MIS[[#This Row],[TRADING SYMBOL]]</f>
        <v>SENSEX2552083400CE</v>
      </c>
      <c r="AJ4397" t="str">
        <f>IF(RIGHT(MIS[[#This Row],[Main/Hedge]],4)="MAIN","MAIN","HEDGE")</f>
        <v>MAIN</v>
      </c>
      <c r="AK4397" t="str" cm="1">
        <f t="array" ref="AK4397">_xlfn._xlws.FILTER(Table4[Column1],ISNUMBER(SEARCH(Table4[Column1],MIS[[#This Row],[OrderUniqueIdentifier]])),"")</f>
        <v>XYT</v>
      </c>
    </row>
    <row r="4398" spans="1:37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>
        <f>_xlfn.XLOOKUP(MIS[[#This Row],[TRADING SYMBOL]],[1]Sheet1!$D:$D,[1]Sheet1!$C:$C)</f>
        <v>115.45</v>
      </c>
      <c r="AE4398">
        <f>MIS[[#This Row],[OrderAverageTradedPrice]]*MIS[[#This Row],[OrderQuantity]]</f>
        <v>18696.99999999996</v>
      </c>
      <c r="AF4398">
        <f>MIS[[#This Row],[LTP]]*MIS[[#This Row],[OrderQuantity]]</f>
        <v>13854</v>
      </c>
      <c r="AG4398">
        <f>IF(MIS[[#This Row],[OrderSide]]="SELL",MIS[[#This Row],[VALUE]]-MIS[[#This Row],[LIVE_VALUE]],MIS[[#This Row],[LIVE_VALUE]]-MIS[[#This Row],[VALUE]])</f>
        <v>4842.99999999996</v>
      </c>
      <c r="AH4398" t="str" cm="1">
        <f t="array" ref="AH4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8" t="str">
        <f>MIS[[#This Row],[TRADING SYMBOL]]</f>
        <v>SENSEX2552081100PE</v>
      </c>
      <c r="AJ4398" t="str">
        <f>IF(RIGHT(MIS[[#This Row],[Main/Hedge]],4)="MAIN","MAIN","HEDGE")</f>
        <v>MAIN</v>
      </c>
      <c r="AK4398" t="str" cm="1">
        <f t="array" ref="AK4398">_xlfn._xlws.FILTER(Table4[Column1],ISNUMBER(SEARCH(Table4[Column1],MIS[[#This Row],[OrderUniqueIdentifier]])),"")</f>
        <v>XYT</v>
      </c>
    </row>
    <row r="4399" spans="1:37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>
        <f>_xlfn.XLOOKUP(MIS[[#This Row],[TRADING SYMBOL]],[1]Sheet1!$D:$D,[1]Sheet1!$C:$C)</f>
        <v>115.45</v>
      </c>
      <c r="AE4399">
        <f>MIS[[#This Row],[OrderAverageTradedPrice]]*MIS[[#This Row],[OrderQuantity]]</f>
        <v>3127</v>
      </c>
      <c r="AF4399">
        <f>MIS[[#This Row],[LTP]]*MIS[[#This Row],[OrderQuantity]]</f>
        <v>2309</v>
      </c>
      <c r="AG4399">
        <f>IF(MIS[[#This Row],[OrderSide]]="SELL",MIS[[#This Row],[VALUE]]-MIS[[#This Row],[LIVE_VALUE]],MIS[[#This Row],[LIVE_VALUE]]-MIS[[#This Row],[VALUE]])</f>
        <v>818</v>
      </c>
      <c r="AH4399" t="str" cm="1">
        <f t="array" ref="AH4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9" t="str">
        <f>MIS[[#This Row],[TRADING SYMBOL]]</f>
        <v>SENSEX2552081100PE</v>
      </c>
      <c r="AJ4399" t="str">
        <f>IF(RIGHT(MIS[[#This Row],[Main/Hedge]],4)="MAIN","MAIN","HEDGE")</f>
        <v>MAIN</v>
      </c>
      <c r="AK4399" t="str" cm="1">
        <f t="array" ref="AK4399">_xlfn._xlws.FILTER(Table4[Column1],ISNUMBER(SEARCH(Table4[Column1],MIS[[#This Row],[OrderUniqueIdentifier]])),"")</f>
        <v>XYT</v>
      </c>
    </row>
    <row r="4400" spans="1:37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>
        <f>_xlfn.XLOOKUP(MIS[[#This Row],[TRADING SYMBOL]],[1]Sheet1!$D:$D,[1]Sheet1!$C:$C)</f>
        <v>115.45</v>
      </c>
      <c r="AE4400">
        <f>MIS[[#This Row],[OrderAverageTradedPrice]]*MIS[[#This Row],[OrderQuantity]]</f>
        <v>37362</v>
      </c>
      <c r="AF4400">
        <f>MIS[[#This Row],[LTP]]*MIS[[#This Row],[OrderQuantity]]</f>
        <v>27708</v>
      </c>
      <c r="AG4400">
        <f>IF(MIS[[#This Row],[OrderSide]]="SELL",MIS[[#This Row],[VALUE]]-MIS[[#This Row],[LIVE_VALUE]],MIS[[#This Row],[LIVE_VALUE]]-MIS[[#This Row],[VALUE]])</f>
        <v>9654</v>
      </c>
      <c r="AH4400" t="str" cm="1">
        <f t="array" ref="AH4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0" t="str">
        <f>MIS[[#This Row],[TRADING SYMBOL]]</f>
        <v>SENSEX2552081100PE</v>
      </c>
      <c r="AJ4400" t="str">
        <f>IF(RIGHT(MIS[[#This Row],[Main/Hedge]],4)="MAIN","MAIN","HEDGE")</f>
        <v>MAIN</v>
      </c>
      <c r="AK4400" t="str" cm="1">
        <f t="array" ref="AK4400">_xlfn._xlws.FILTER(Table4[Column1],ISNUMBER(SEARCH(Table4[Column1],MIS[[#This Row],[OrderUniqueIdentifier]])),"")</f>
        <v>XYT</v>
      </c>
    </row>
    <row r="4401" spans="1:37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>
        <f>_xlfn.XLOOKUP(MIS[[#This Row],[TRADING SYMBOL]],[1]Sheet1!$D:$D,[1]Sheet1!$C:$C)</f>
        <v>115.45</v>
      </c>
      <c r="AE4401">
        <f>MIS[[#This Row],[OrderAverageTradedPrice]]*MIS[[#This Row],[OrderQuantity]]</f>
        <v>12612</v>
      </c>
      <c r="AF4401">
        <f>MIS[[#This Row],[LTP]]*MIS[[#This Row],[OrderQuantity]]</f>
        <v>9236</v>
      </c>
      <c r="AG4401">
        <f>IF(MIS[[#This Row],[OrderSide]]="SELL",MIS[[#This Row],[VALUE]]-MIS[[#This Row],[LIVE_VALUE]],MIS[[#This Row],[LIVE_VALUE]]-MIS[[#This Row],[VALUE]])</f>
        <v>3376</v>
      </c>
      <c r="AH4401" t="str" cm="1">
        <f t="array" ref="AH4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1" t="str">
        <f>MIS[[#This Row],[TRADING SYMBOL]]</f>
        <v>SENSEX2552081100PE</v>
      </c>
      <c r="AJ4401" t="str">
        <f>IF(RIGHT(MIS[[#This Row],[Main/Hedge]],4)="MAIN","MAIN","HEDGE")</f>
        <v>MAIN</v>
      </c>
      <c r="AK4401" t="str" cm="1">
        <f t="array" ref="AK4401">_xlfn._xlws.FILTER(Table4[Column1],ISNUMBER(SEARCH(Table4[Column1],MIS[[#This Row],[OrderUniqueIdentifier]])),"")</f>
        <v>XYT</v>
      </c>
    </row>
    <row r="4402" spans="1:37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>
        <f>_xlfn.XLOOKUP(MIS[[#This Row],[TRADING SYMBOL]],[1]Sheet1!$D:$D,[1]Sheet1!$C:$C)</f>
        <v>118.35</v>
      </c>
      <c r="AE4402">
        <f>MIS[[#This Row],[OrderAverageTradedPrice]]*MIS[[#This Row],[OrderQuantity]]</f>
        <v>2845</v>
      </c>
      <c r="AF4402">
        <f>MIS[[#This Row],[LTP]]*MIS[[#This Row],[OrderQuantity]]</f>
        <v>2367</v>
      </c>
      <c r="AG4402">
        <f>IF(MIS[[#This Row],[OrderSide]]="SELL",MIS[[#This Row],[VALUE]]-MIS[[#This Row],[LIVE_VALUE]],MIS[[#This Row],[LIVE_VALUE]]-MIS[[#This Row],[VALUE]])</f>
        <v>478</v>
      </c>
      <c r="AH4402" t="str" cm="1">
        <f t="array" ref="AH4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2" t="str">
        <f>MIS[[#This Row],[TRADING SYMBOL]]</f>
        <v>SENSEX2552083400CE</v>
      </c>
      <c r="AJ4402" t="str">
        <f>IF(RIGHT(MIS[[#This Row],[Main/Hedge]],4)="MAIN","MAIN","HEDGE")</f>
        <v>MAIN</v>
      </c>
      <c r="AK4402" t="str" cm="1">
        <f t="array" ref="AK4402">_xlfn._xlws.FILTER(Table4[Column1],ISNUMBER(SEARCH(Table4[Column1],MIS[[#This Row],[OrderUniqueIdentifier]])),"")</f>
        <v>XYT</v>
      </c>
    </row>
    <row r="4403" spans="1:37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>
        <f>_xlfn.XLOOKUP(MIS[[#This Row],[TRADING SYMBOL]],[1]Sheet1!$D:$D,[1]Sheet1!$C:$C)</f>
        <v>115.45</v>
      </c>
      <c r="AE4403">
        <f>MIS[[#This Row],[OrderAverageTradedPrice]]*MIS[[#This Row],[OrderQuantity]]</f>
        <v>3120</v>
      </c>
      <c r="AF4403">
        <f>MIS[[#This Row],[LTP]]*MIS[[#This Row],[OrderQuantity]]</f>
        <v>2309</v>
      </c>
      <c r="AG4403">
        <f>IF(MIS[[#This Row],[OrderSide]]="SELL",MIS[[#This Row],[VALUE]]-MIS[[#This Row],[LIVE_VALUE]],MIS[[#This Row],[LIVE_VALUE]]-MIS[[#This Row],[VALUE]])</f>
        <v>811</v>
      </c>
      <c r="AH4403" t="str" cm="1">
        <f t="array" ref="AH4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3" t="str">
        <f>MIS[[#This Row],[TRADING SYMBOL]]</f>
        <v>SENSEX2552081100PE</v>
      </c>
      <c r="AJ4403" t="str">
        <f>IF(RIGHT(MIS[[#This Row],[Main/Hedge]],4)="MAIN","MAIN","HEDGE")</f>
        <v>MAIN</v>
      </c>
      <c r="AK4403" t="str" cm="1">
        <f t="array" ref="AK4403">_xlfn._xlws.FILTER(Table4[Column1],ISNUMBER(SEARCH(Table4[Column1],MIS[[#This Row],[OrderUniqueIdentifier]])),"")</f>
        <v>XYT</v>
      </c>
    </row>
    <row r="4404" spans="1:37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>
        <f>_xlfn.XLOOKUP(MIS[[#This Row],[TRADING SYMBOL]],[1]Sheet1!$D:$D,[1]Sheet1!$C:$C)</f>
        <v>115.45</v>
      </c>
      <c r="AE4404">
        <f>MIS[[#This Row],[OrderAverageTradedPrice]]*MIS[[#This Row],[OrderQuantity]]</f>
        <v>18862.99999999992</v>
      </c>
      <c r="AF4404">
        <f>MIS[[#This Row],[LTP]]*MIS[[#This Row],[OrderQuantity]]</f>
        <v>13854</v>
      </c>
      <c r="AG4404">
        <f>IF(MIS[[#This Row],[OrderSide]]="SELL",MIS[[#This Row],[VALUE]]-MIS[[#This Row],[LIVE_VALUE]],MIS[[#This Row],[LIVE_VALUE]]-MIS[[#This Row],[VALUE]])</f>
        <v>5008.99999999992</v>
      </c>
      <c r="AH4404" t="str" cm="1">
        <f t="array" ref="AH4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4" t="str">
        <f>MIS[[#This Row],[TRADING SYMBOL]]</f>
        <v>SENSEX2552081100PE</v>
      </c>
      <c r="AJ4404" t="str">
        <f>IF(RIGHT(MIS[[#This Row],[Main/Hedge]],4)="MAIN","MAIN","HEDGE")</f>
        <v>MAIN</v>
      </c>
      <c r="AK4404" t="str" cm="1">
        <f t="array" ref="AK4404">_xlfn._xlws.FILTER(Table4[Column1],ISNUMBER(SEARCH(Table4[Column1],MIS[[#This Row],[OrderUniqueIdentifier]])),"")</f>
        <v>XYT</v>
      </c>
    </row>
    <row r="4405" spans="1:37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>
        <f>_xlfn.XLOOKUP(MIS[[#This Row],[TRADING SYMBOL]],[1]Sheet1!$D:$D,[1]Sheet1!$C:$C)</f>
        <v>115.45</v>
      </c>
      <c r="AE4405">
        <f>MIS[[#This Row],[OrderAverageTradedPrice]]*MIS[[#This Row],[OrderQuantity]]</f>
        <v>3157</v>
      </c>
      <c r="AF4405">
        <f>MIS[[#This Row],[LTP]]*MIS[[#This Row],[OrderQuantity]]</f>
        <v>2309</v>
      </c>
      <c r="AG4405">
        <f>IF(MIS[[#This Row],[OrderSide]]="SELL",MIS[[#This Row],[VALUE]]-MIS[[#This Row],[LIVE_VALUE]],MIS[[#This Row],[LIVE_VALUE]]-MIS[[#This Row],[VALUE]])</f>
        <v>848</v>
      </c>
      <c r="AH4405" t="str" cm="1">
        <f t="array" ref="AH4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5" t="str">
        <f>MIS[[#This Row],[TRADING SYMBOL]]</f>
        <v>SENSEX2552081100PE</v>
      </c>
      <c r="AJ4405" t="str">
        <f>IF(RIGHT(MIS[[#This Row],[Main/Hedge]],4)="MAIN","MAIN","HEDGE")</f>
        <v>MAIN</v>
      </c>
      <c r="AK4405" t="str" cm="1">
        <f t="array" ref="AK4405">_xlfn._xlws.FILTER(Table4[Column1],ISNUMBER(SEARCH(Table4[Column1],MIS[[#This Row],[OrderUniqueIdentifier]])),"")</f>
        <v>XYT</v>
      </c>
    </row>
    <row r="4406" spans="1:37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>
        <f>_xlfn.XLOOKUP(MIS[[#This Row],[TRADING SYMBOL]],[1]Sheet1!$D:$D,[1]Sheet1!$C:$C)</f>
        <v>118.35</v>
      </c>
      <c r="AE4406">
        <f>MIS[[#This Row],[OrderAverageTradedPrice]]*MIS[[#This Row],[OrderQuantity]]</f>
        <v>2865</v>
      </c>
      <c r="AF4406">
        <f>MIS[[#This Row],[LTP]]*MIS[[#This Row],[OrderQuantity]]</f>
        <v>2367</v>
      </c>
      <c r="AG4406">
        <f>IF(MIS[[#This Row],[OrderSide]]="SELL",MIS[[#This Row],[VALUE]]-MIS[[#This Row],[LIVE_VALUE]],MIS[[#This Row],[LIVE_VALUE]]-MIS[[#This Row],[VALUE]])</f>
        <v>498</v>
      </c>
      <c r="AH4406" t="str" cm="1">
        <f t="array" ref="AH4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6" t="str">
        <f>MIS[[#This Row],[TRADING SYMBOL]]</f>
        <v>SENSEX2552083400CE</v>
      </c>
      <c r="AJ4406" t="str">
        <f>IF(RIGHT(MIS[[#This Row],[Main/Hedge]],4)="MAIN","MAIN","HEDGE")</f>
        <v>MAIN</v>
      </c>
      <c r="AK4406" t="str" cm="1">
        <f t="array" ref="AK4406">_xlfn._xlws.FILTER(Table4[Column1],ISNUMBER(SEARCH(Table4[Column1],MIS[[#This Row],[OrderUniqueIdentifier]])),"")</f>
        <v>XYT</v>
      </c>
    </row>
    <row r="4407" spans="1:37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>
        <f>_xlfn.XLOOKUP(MIS[[#This Row],[TRADING SYMBOL]],[1]Sheet1!$D:$D,[1]Sheet1!$C:$C)</f>
        <v>118.35</v>
      </c>
      <c r="AE4407">
        <f>MIS[[#This Row],[OrderAverageTradedPrice]]*MIS[[#This Row],[OrderQuantity]]</f>
        <v>8622</v>
      </c>
      <c r="AF4407">
        <f>MIS[[#This Row],[LTP]]*MIS[[#This Row],[OrderQuantity]]</f>
        <v>7101</v>
      </c>
      <c r="AG4407">
        <f>IF(MIS[[#This Row],[OrderSide]]="SELL",MIS[[#This Row],[VALUE]]-MIS[[#This Row],[LIVE_VALUE]],MIS[[#This Row],[LIVE_VALUE]]-MIS[[#This Row],[VALUE]])</f>
        <v>1521</v>
      </c>
      <c r="AH4407" t="str" cm="1">
        <f t="array" ref="AH4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7" t="str">
        <f>MIS[[#This Row],[TRADING SYMBOL]]</f>
        <v>SENSEX2552083400CE</v>
      </c>
      <c r="AJ4407" t="str">
        <f>IF(RIGHT(MIS[[#This Row],[Main/Hedge]],4)="MAIN","MAIN","HEDGE")</f>
        <v>MAIN</v>
      </c>
      <c r="AK4407" t="str" cm="1">
        <f t="array" ref="AK4407">_xlfn._xlws.FILTER(Table4[Column1],ISNUMBER(SEARCH(Table4[Column1],MIS[[#This Row],[OrderUniqueIdentifier]])),"")</f>
        <v>XYT</v>
      </c>
    </row>
    <row r="4408" spans="1:37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>
        <f>_xlfn.XLOOKUP(MIS[[#This Row],[TRADING SYMBOL]],[1]Sheet1!$D:$D,[1]Sheet1!$C:$C)</f>
        <v>118.35</v>
      </c>
      <c r="AE4408">
        <f>MIS[[#This Row],[OrderAverageTradedPrice]]*MIS[[#This Row],[OrderQuantity]]</f>
        <v>22844</v>
      </c>
      <c r="AF4408">
        <f>MIS[[#This Row],[LTP]]*MIS[[#This Row],[OrderQuantity]]</f>
        <v>18936</v>
      </c>
      <c r="AG4408">
        <f>IF(MIS[[#This Row],[OrderSide]]="SELL",MIS[[#This Row],[VALUE]]-MIS[[#This Row],[LIVE_VALUE]],MIS[[#This Row],[LIVE_VALUE]]-MIS[[#This Row],[VALUE]])</f>
        <v>3908</v>
      </c>
      <c r="AH4408" t="str" cm="1">
        <f t="array" ref="AH4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8" t="str">
        <f>MIS[[#This Row],[TRADING SYMBOL]]</f>
        <v>SENSEX2552083400CE</v>
      </c>
      <c r="AJ4408" t="str">
        <f>IF(RIGHT(MIS[[#This Row],[Main/Hedge]],4)="MAIN","MAIN","HEDGE")</f>
        <v>MAIN</v>
      </c>
      <c r="AK4408" t="str" cm="1">
        <f t="array" ref="AK4408">_xlfn._xlws.FILTER(Table4[Column1],ISNUMBER(SEARCH(Table4[Column1],MIS[[#This Row],[OrderUniqueIdentifier]])),"")</f>
        <v>XYT</v>
      </c>
    </row>
    <row r="4409" spans="1:37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>
        <f>_xlfn.XLOOKUP(MIS[[#This Row],[TRADING SYMBOL]],[1]Sheet1!$D:$D,[1]Sheet1!$C:$C)</f>
        <v>118.35</v>
      </c>
      <c r="AE4409">
        <f>MIS[[#This Row],[OrderAverageTradedPrice]]*MIS[[#This Row],[OrderQuantity]]</f>
        <v>2847</v>
      </c>
      <c r="AF4409">
        <f>MIS[[#This Row],[LTP]]*MIS[[#This Row],[OrderQuantity]]</f>
        <v>2367</v>
      </c>
      <c r="AG4409">
        <f>IF(MIS[[#This Row],[OrderSide]]="SELL",MIS[[#This Row],[VALUE]]-MIS[[#This Row],[LIVE_VALUE]],MIS[[#This Row],[LIVE_VALUE]]-MIS[[#This Row],[VALUE]])</f>
        <v>480</v>
      </c>
      <c r="AH4409" t="str" cm="1">
        <f t="array" ref="AH4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9" t="str">
        <f>MIS[[#This Row],[TRADING SYMBOL]]</f>
        <v>SENSEX2552083400CE</v>
      </c>
      <c r="AJ4409" t="str">
        <f>IF(RIGHT(MIS[[#This Row],[Main/Hedge]],4)="MAIN","MAIN","HEDGE")</f>
        <v>MAIN</v>
      </c>
      <c r="AK4409" t="str" cm="1">
        <f t="array" ref="AK4409">_xlfn._xlws.FILTER(Table4[Column1],ISNUMBER(SEARCH(Table4[Column1],MIS[[#This Row],[OrderUniqueIdentifier]])),"")</f>
        <v>XYT</v>
      </c>
    </row>
    <row r="4410" spans="1:37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>
        <f>_xlfn.XLOOKUP(MIS[[#This Row],[TRADING SYMBOL]],[1]Sheet1!$D:$D,[1]Sheet1!$C:$C)</f>
        <v>118.35</v>
      </c>
      <c r="AE4410">
        <f>MIS[[#This Row],[OrderAverageTradedPrice]]*MIS[[#This Row],[OrderQuantity]]</f>
        <v>2873</v>
      </c>
      <c r="AF4410">
        <f>MIS[[#This Row],[LTP]]*MIS[[#This Row],[OrderQuantity]]</f>
        <v>2367</v>
      </c>
      <c r="AG4410">
        <f>IF(MIS[[#This Row],[OrderSide]]="SELL",MIS[[#This Row],[VALUE]]-MIS[[#This Row],[LIVE_VALUE]],MIS[[#This Row],[LIVE_VALUE]]-MIS[[#This Row],[VALUE]])</f>
        <v>506</v>
      </c>
      <c r="AH4410" t="str" cm="1">
        <f t="array" ref="AH4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0" t="str">
        <f>MIS[[#This Row],[TRADING SYMBOL]]</f>
        <v>SENSEX2552083400CE</v>
      </c>
      <c r="AJ4410" t="str">
        <f>IF(RIGHT(MIS[[#This Row],[Main/Hedge]],4)="MAIN","MAIN","HEDGE")</f>
        <v>MAIN</v>
      </c>
      <c r="AK4410" t="str" cm="1">
        <f t="array" ref="AK4410">_xlfn._xlws.FILTER(Table4[Column1],ISNUMBER(SEARCH(Table4[Column1],MIS[[#This Row],[OrderUniqueIdentifier]])),"")</f>
        <v>XYT</v>
      </c>
    </row>
    <row r="4411" spans="1:37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>
        <f>_xlfn.XLOOKUP(MIS[[#This Row],[TRADING SYMBOL]],[1]Sheet1!$D:$D,[1]Sheet1!$C:$C)</f>
        <v>118.35</v>
      </c>
      <c r="AE4411">
        <f>MIS[[#This Row],[OrderAverageTradedPrice]]*MIS[[#This Row],[OrderQuantity]]</f>
        <v>2829</v>
      </c>
      <c r="AF4411">
        <f>MIS[[#This Row],[LTP]]*MIS[[#This Row],[OrderQuantity]]</f>
        <v>2367</v>
      </c>
      <c r="AG4411">
        <f>IF(MIS[[#This Row],[OrderSide]]="SELL",MIS[[#This Row],[VALUE]]-MIS[[#This Row],[LIVE_VALUE]],MIS[[#This Row],[LIVE_VALUE]]-MIS[[#This Row],[VALUE]])</f>
        <v>462</v>
      </c>
      <c r="AH4411" t="str" cm="1">
        <f t="array" ref="AH4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1" t="str">
        <f>MIS[[#This Row],[TRADING SYMBOL]]</f>
        <v>SENSEX2552083400CE</v>
      </c>
      <c r="AJ4411" t="str">
        <f>IF(RIGHT(MIS[[#This Row],[Main/Hedge]],4)="MAIN","MAIN","HEDGE")</f>
        <v>MAIN</v>
      </c>
      <c r="AK4411" t="str" cm="1">
        <f t="array" ref="AK4411">_xlfn._xlws.FILTER(Table4[Column1],ISNUMBER(SEARCH(Table4[Column1],MIS[[#This Row],[OrderUniqueIdentifier]])),"")</f>
        <v>XYT</v>
      </c>
    </row>
    <row r="4412" spans="1:37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>
        <f>_xlfn.XLOOKUP(MIS[[#This Row],[TRADING SYMBOL]],[1]Sheet1!$D:$D,[1]Sheet1!$C:$C)</f>
        <v>115.45</v>
      </c>
      <c r="AE4412">
        <f>MIS[[#This Row],[OrderAverageTradedPrice]]*MIS[[#This Row],[OrderQuantity]]</f>
        <v>18765</v>
      </c>
      <c r="AF4412">
        <f>MIS[[#This Row],[LTP]]*MIS[[#This Row],[OrderQuantity]]</f>
        <v>13854</v>
      </c>
      <c r="AG4412">
        <f>IF(MIS[[#This Row],[OrderSide]]="SELL",MIS[[#This Row],[VALUE]]-MIS[[#This Row],[LIVE_VALUE]],MIS[[#This Row],[LIVE_VALUE]]-MIS[[#This Row],[VALUE]])</f>
        <v>4911</v>
      </c>
      <c r="AH4412" t="str" cm="1">
        <f t="array" ref="AH4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2" t="str">
        <f>MIS[[#This Row],[TRADING SYMBOL]]</f>
        <v>SENSEX2552081100PE</v>
      </c>
      <c r="AJ4412" t="str">
        <f>IF(RIGHT(MIS[[#This Row],[Main/Hedge]],4)="MAIN","MAIN","HEDGE")</f>
        <v>MAIN</v>
      </c>
      <c r="AK4412" t="str" cm="1">
        <f t="array" ref="AK4412">_xlfn._xlws.FILTER(Table4[Column1],ISNUMBER(SEARCH(Table4[Column1],MIS[[#This Row],[OrderUniqueIdentifier]])),"")</f>
        <v>XYT</v>
      </c>
    </row>
    <row r="4413" spans="1:37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>
        <f>_xlfn.XLOOKUP(MIS[[#This Row],[TRADING SYMBOL]],[1]Sheet1!$D:$D,[1]Sheet1!$C:$C)</f>
        <v>118.35</v>
      </c>
      <c r="AE4413">
        <f>MIS[[#This Row],[OrderAverageTradedPrice]]*MIS[[#This Row],[OrderQuantity]]</f>
        <v>2847</v>
      </c>
      <c r="AF4413">
        <f>MIS[[#This Row],[LTP]]*MIS[[#This Row],[OrderQuantity]]</f>
        <v>2367</v>
      </c>
      <c r="AG4413">
        <f>IF(MIS[[#This Row],[OrderSide]]="SELL",MIS[[#This Row],[VALUE]]-MIS[[#This Row],[LIVE_VALUE]],MIS[[#This Row],[LIVE_VALUE]]-MIS[[#This Row],[VALUE]])</f>
        <v>480</v>
      </c>
      <c r="AH4413" t="str" cm="1">
        <f t="array" ref="AH4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3" t="str">
        <f>MIS[[#This Row],[TRADING SYMBOL]]</f>
        <v>SENSEX2552083400CE</v>
      </c>
      <c r="AJ4413" t="str">
        <f>IF(RIGHT(MIS[[#This Row],[Main/Hedge]],4)="MAIN","MAIN","HEDGE")</f>
        <v>MAIN</v>
      </c>
      <c r="AK4413" t="str" cm="1">
        <f t="array" ref="AK4413">_xlfn._xlws.FILTER(Table4[Column1],ISNUMBER(SEARCH(Table4[Column1],MIS[[#This Row],[OrderUniqueIdentifier]])),"")</f>
        <v>XYT</v>
      </c>
    </row>
    <row r="4414" spans="1:37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>
        <f>_xlfn.XLOOKUP(MIS[[#This Row],[TRADING SYMBOL]],[1]Sheet1!$D:$D,[1]Sheet1!$C:$C)</f>
        <v>115.45</v>
      </c>
      <c r="AE4414">
        <f>MIS[[#This Row],[OrderAverageTradedPrice]]*MIS[[#This Row],[OrderQuantity]]</f>
        <v>3120</v>
      </c>
      <c r="AF4414">
        <f>MIS[[#This Row],[LTP]]*MIS[[#This Row],[OrderQuantity]]</f>
        <v>2309</v>
      </c>
      <c r="AG4414">
        <f>IF(MIS[[#This Row],[OrderSide]]="SELL",MIS[[#This Row],[VALUE]]-MIS[[#This Row],[LIVE_VALUE]],MIS[[#This Row],[LIVE_VALUE]]-MIS[[#This Row],[VALUE]])</f>
        <v>811</v>
      </c>
      <c r="AH4414" t="str" cm="1">
        <f t="array" ref="AH4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4" t="str">
        <f>MIS[[#This Row],[TRADING SYMBOL]]</f>
        <v>SENSEX2552081100PE</v>
      </c>
      <c r="AJ4414" t="str">
        <f>IF(RIGHT(MIS[[#This Row],[Main/Hedge]],4)="MAIN","MAIN","HEDGE")</f>
        <v>MAIN</v>
      </c>
      <c r="AK4414" t="str" cm="1">
        <f t="array" ref="AK4414">_xlfn._xlws.FILTER(Table4[Column1],ISNUMBER(SEARCH(Table4[Column1],MIS[[#This Row],[OrderUniqueIdentifier]])),"")</f>
        <v>XYT</v>
      </c>
    </row>
    <row r="4415" spans="1:37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>
        <f>_xlfn.XLOOKUP(MIS[[#This Row],[TRADING SYMBOL]],[1]Sheet1!$D:$D,[1]Sheet1!$C:$C)</f>
        <v>115.45</v>
      </c>
      <c r="AE4415">
        <f>MIS[[#This Row],[OrderAverageTradedPrice]]*MIS[[#This Row],[OrderQuantity]]</f>
        <v>9472.99999999998</v>
      </c>
      <c r="AF4415">
        <f>MIS[[#This Row],[LTP]]*MIS[[#This Row],[OrderQuantity]]</f>
        <v>6927</v>
      </c>
      <c r="AG4415">
        <f>IF(MIS[[#This Row],[OrderSide]]="SELL",MIS[[#This Row],[VALUE]]-MIS[[#This Row],[LIVE_VALUE]],MIS[[#This Row],[LIVE_VALUE]]-MIS[[#This Row],[VALUE]])</f>
        <v>2545.99999999998</v>
      </c>
      <c r="AH4415" t="str" cm="1">
        <f t="array" ref="AH4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5" t="str">
        <f>MIS[[#This Row],[TRADING SYMBOL]]</f>
        <v>SENSEX2552081100PE</v>
      </c>
      <c r="AJ4415" t="str">
        <f>IF(RIGHT(MIS[[#This Row],[Main/Hedge]],4)="MAIN","MAIN","HEDGE")</f>
        <v>MAIN</v>
      </c>
      <c r="AK4415" t="str" cm="1">
        <f t="array" ref="AK4415">_xlfn._xlws.FILTER(Table4[Column1],ISNUMBER(SEARCH(Table4[Column1],MIS[[#This Row],[OrderUniqueIdentifier]])),"")</f>
        <v>XYT</v>
      </c>
    </row>
    <row r="4416" spans="1:37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>
        <f>_xlfn.XLOOKUP(MIS[[#This Row],[TRADING SYMBOL]],[1]Sheet1!$D:$D,[1]Sheet1!$C:$C)</f>
        <v>118.35</v>
      </c>
      <c r="AE4416">
        <f>MIS[[#This Row],[OrderAverageTradedPrice]]*MIS[[#This Row],[OrderQuantity]]</f>
        <v>2875</v>
      </c>
      <c r="AF4416">
        <f>MIS[[#This Row],[LTP]]*MIS[[#This Row],[OrderQuantity]]</f>
        <v>2367</v>
      </c>
      <c r="AG4416">
        <f>IF(MIS[[#This Row],[OrderSide]]="SELL",MIS[[#This Row],[VALUE]]-MIS[[#This Row],[LIVE_VALUE]],MIS[[#This Row],[LIVE_VALUE]]-MIS[[#This Row],[VALUE]])</f>
        <v>508</v>
      </c>
      <c r="AH4416" t="str" cm="1">
        <f t="array" ref="AH4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6" t="str">
        <f>MIS[[#This Row],[TRADING SYMBOL]]</f>
        <v>SENSEX2552083400CE</v>
      </c>
      <c r="AJ4416" t="str">
        <f>IF(RIGHT(MIS[[#This Row],[Main/Hedge]],4)="MAIN","MAIN","HEDGE")</f>
        <v>MAIN</v>
      </c>
      <c r="AK4416" t="str" cm="1">
        <f t="array" ref="AK4416">_xlfn._xlws.FILTER(Table4[Column1],ISNUMBER(SEARCH(Table4[Column1],MIS[[#This Row],[OrderUniqueIdentifier]])),"")</f>
        <v>XYT</v>
      </c>
    </row>
    <row r="4417" spans="1:37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>
        <f>_xlfn.XLOOKUP(MIS[[#This Row],[TRADING SYMBOL]],[1]Sheet1!$D:$D,[1]Sheet1!$C:$C)</f>
        <v>118.35</v>
      </c>
      <c r="AE4417">
        <f>MIS[[#This Row],[OrderAverageTradedPrice]]*MIS[[#This Row],[OrderQuantity]]</f>
        <v>14143</v>
      </c>
      <c r="AF4417">
        <f>MIS[[#This Row],[LTP]]*MIS[[#This Row],[OrderQuantity]]</f>
        <v>11835</v>
      </c>
      <c r="AG4417">
        <f>IF(MIS[[#This Row],[OrderSide]]="SELL",MIS[[#This Row],[VALUE]]-MIS[[#This Row],[LIVE_VALUE]],MIS[[#This Row],[LIVE_VALUE]]-MIS[[#This Row],[VALUE]])</f>
        <v>2308</v>
      </c>
      <c r="AH4417" t="str" cm="1">
        <f t="array" ref="AH4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7" t="str">
        <f>MIS[[#This Row],[TRADING SYMBOL]]</f>
        <v>SENSEX2552083400CE</v>
      </c>
      <c r="AJ4417" t="str">
        <f>IF(RIGHT(MIS[[#This Row],[Main/Hedge]],4)="MAIN","MAIN","HEDGE")</f>
        <v>MAIN</v>
      </c>
      <c r="AK4417" t="str" cm="1">
        <f t="array" ref="AK4417">_xlfn._xlws.FILTER(Table4[Column1],ISNUMBER(SEARCH(Table4[Column1],MIS[[#This Row],[OrderUniqueIdentifier]])),"")</f>
        <v>XYT</v>
      </c>
    </row>
    <row r="4418" spans="1:37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>
        <f>_xlfn.XLOOKUP(MIS[[#This Row],[TRADING SYMBOL]],[1]Sheet1!$D:$D,[1]Sheet1!$C:$C)</f>
        <v>118.35</v>
      </c>
      <c r="AE4418">
        <f>MIS[[#This Row],[OrderAverageTradedPrice]]*MIS[[#This Row],[OrderQuantity]]</f>
        <v>2849</v>
      </c>
      <c r="AF4418">
        <f>MIS[[#This Row],[LTP]]*MIS[[#This Row],[OrderQuantity]]</f>
        <v>2367</v>
      </c>
      <c r="AG4418">
        <f>IF(MIS[[#This Row],[OrderSide]]="SELL",MIS[[#This Row],[VALUE]]-MIS[[#This Row],[LIVE_VALUE]],MIS[[#This Row],[LIVE_VALUE]]-MIS[[#This Row],[VALUE]])</f>
        <v>482</v>
      </c>
      <c r="AH4418" t="str" cm="1">
        <f t="array" ref="AH4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8" t="str">
        <f>MIS[[#This Row],[TRADING SYMBOL]]</f>
        <v>SENSEX2552083400CE</v>
      </c>
      <c r="AJ4418" t="str">
        <f>IF(RIGHT(MIS[[#This Row],[Main/Hedge]],4)="MAIN","MAIN","HEDGE")</f>
        <v>MAIN</v>
      </c>
      <c r="AK4418" t="str" cm="1">
        <f t="array" ref="AK4418">_xlfn._xlws.FILTER(Table4[Column1],ISNUMBER(SEARCH(Table4[Column1],MIS[[#This Row],[OrderUniqueIdentifier]])),"")</f>
        <v>XYT</v>
      </c>
    </row>
    <row r="4419" spans="1:37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>
        <f>_xlfn.XLOOKUP(MIS[[#This Row],[TRADING SYMBOL]],[1]Sheet1!$D:$D,[1]Sheet1!$C:$C)</f>
        <v>115.45</v>
      </c>
      <c r="AE4419">
        <f>MIS[[#This Row],[OrderAverageTradedPrice]]*MIS[[#This Row],[OrderQuantity]]</f>
        <v>3121</v>
      </c>
      <c r="AF4419">
        <f>MIS[[#This Row],[LTP]]*MIS[[#This Row],[OrderQuantity]]</f>
        <v>2309</v>
      </c>
      <c r="AG4419">
        <f>IF(MIS[[#This Row],[OrderSide]]="SELL",MIS[[#This Row],[VALUE]]-MIS[[#This Row],[LIVE_VALUE]],MIS[[#This Row],[LIVE_VALUE]]-MIS[[#This Row],[VALUE]])</f>
        <v>812</v>
      </c>
      <c r="AH4419" t="str" cm="1">
        <f t="array" ref="AH4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9" t="str">
        <f>MIS[[#This Row],[TRADING SYMBOL]]</f>
        <v>SENSEX2552081100PE</v>
      </c>
      <c r="AJ4419" t="str">
        <f>IF(RIGHT(MIS[[#This Row],[Main/Hedge]],4)="MAIN","MAIN","HEDGE")</f>
        <v>MAIN</v>
      </c>
      <c r="AK4419" t="str" cm="1">
        <f t="array" ref="AK4419">_xlfn._xlws.FILTER(Table4[Column1],ISNUMBER(SEARCH(Table4[Column1],MIS[[#This Row],[OrderUniqueIdentifier]])),"")</f>
        <v>XYT</v>
      </c>
    </row>
    <row r="4420" spans="1:37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>
        <f>_xlfn.XLOOKUP(MIS[[#This Row],[TRADING SYMBOL]],[1]Sheet1!$D:$D,[1]Sheet1!$C:$C)</f>
        <v>118.35</v>
      </c>
      <c r="AE4420">
        <f>MIS[[#This Row],[OrderAverageTradedPrice]]*MIS[[#This Row],[OrderQuantity]]</f>
        <v>11452</v>
      </c>
      <c r="AF4420">
        <f>MIS[[#This Row],[LTP]]*MIS[[#This Row],[OrderQuantity]]</f>
        <v>9468</v>
      </c>
      <c r="AG4420">
        <f>IF(MIS[[#This Row],[OrderSide]]="SELL",MIS[[#This Row],[VALUE]]-MIS[[#This Row],[LIVE_VALUE]],MIS[[#This Row],[LIVE_VALUE]]-MIS[[#This Row],[VALUE]])</f>
        <v>1984</v>
      </c>
      <c r="AH4420" t="str" cm="1">
        <f t="array" ref="AH4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0" t="str">
        <f>MIS[[#This Row],[TRADING SYMBOL]]</f>
        <v>SENSEX2552083400CE</v>
      </c>
      <c r="AJ4420" t="str">
        <f>IF(RIGHT(MIS[[#This Row],[Main/Hedge]],4)="MAIN","MAIN","HEDGE")</f>
        <v>MAIN</v>
      </c>
      <c r="AK4420" t="str" cm="1">
        <f t="array" ref="AK4420">_xlfn._xlws.FILTER(Table4[Column1],ISNUMBER(SEARCH(Table4[Column1],MIS[[#This Row],[OrderUniqueIdentifier]])),"")</f>
        <v>XYT</v>
      </c>
    </row>
    <row r="4421" spans="1:37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>
        <f>_xlfn.XLOOKUP(MIS[[#This Row],[TRADING SYMBOL]],[1]Sheet1!$D:$D,[1]Sheet1!$C:$C)</f>
        <v>118.35</v>
      </c>
      <c r="AE4421">
        <f>MIS[[#This Row],[OrderAverageTradedPrice]]*MIS[[#This Row],[OrderQuantity]]</f>
        <v>2864</v>
      </c>
      <c r="AF4421">
        <f>MIS[[#This Row],[LTP]]*MIS[[#This Row],[OrderQuantity]]</f>
        <v>2367</v>
      </c>
      <c r="AG4421">
        <f>IF(MIS[[#This Row],[OrderSide]]="SELL",MIS[[#This Row],[VALUE]]-MIS[[#This Row],[LIVE_VALUE]],MIS[[#This Row],[LIVE_VALUE]]-MIS[[#This Row],[VALUE]])</f>
        <v>497</v>
      </c>
      <c r="AH4421" t="str" cm="1">
        <f t="array" ref="AH4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1" t="str">
        <f>MIS[[#This Row],[TRADING SYMBOL]]</f>
        <v>SENSEX2552083400CE</v>
      </c>
      <c r="AJ4421" t="str">
        <f>IF(RIGHT(MIS[[#This Row],[Main/Hedge]],4)="MAIN","MAIN","HEDGE")</f>
        <v>MAIN</v>
      </c>
      <c r="AK4421" t="str" cm="1">
        <f t="array" ref="AK4421">_xlfn._xlws.FILTER(Table4[Column1],ISNUMBER(SEARCH(Table4[Column1],MIS[[#This Row],[OrderUniqueIdentifier]])),"")</f>
        <v>XYT</v>
      </c>
    </row>
    <row r="4422" spans="1:37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>
        <f>_xlfn.XLOOKUP(MIS[[#This Row],[TRADING SYMBOL]],[1]Sheet1!$D:$D,[1]Sheet1!$C:$C)</f>
        <v>115.45</v>
      </c>
      <c r="AE4422">
        <f>MIS[[#This Row],[OrderAverageTradedPrice]]*MIS[[#This Row],[OrderQuantity]]</f>
        <v>3161</v>
      </c>
      <c r="AF4422">
        <f>MIS[[#This Row],[LTP]]*MIS[[#This Row],[OrderQuantity]]</f>
        <v>2309</v>
      </c>
      <c r="AG4422">
        <f>IF(MIS[[#This Row],[OrderSide]]="SELL",MIS[[#This Row],[VALUE]]-MIS[[#This Row],[LIVE_VALUE]],MIS[[#This Row],[LIVE_VALUE]]-MIS[[#This Row],[VALUE]])</f>
        <v>852</v>
      </c>
      <c r="AH4422" t="str" cm="1">
        <f t="array" ref="AH4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2" t="str">
        <f>MIS[[#This Row],[TRADING SYMBOL]]</f>
        <v>SENSEX2552081100PE</v>
      </c>
      <c r="AJ4422" t="str">
        <f>IF(RIGHT(MIS[[#This Row],[Main/Hedge]],4)="MAIN","MAIN","HEDGE")</f>
        <v>MAIN</v>
      </c>
      <c r="AK4422" t="str" cm="1">
        <f t="array" ref="AK4422">_xlfn._xlws.FILTER(Table4[Column1],ISNUMBER(SEARCH(Table4[Column1],MIS[[#This Row],[OrderUniqueIdentifier]])),"")</f>
        <v>XYT</v>
      </c>
    </row>
    <row r="4423" spans="1:37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>
        <f>_xlfn.XLOOKUP(MIS[[#This Row],[TRADING SYMBOL]],[1]Sheet1!$D:$D,[1]Sheet1!$C:$C)</f>
        <v>118.35</v>
      </c>
      <c r="AE4423">
        <f>MIS[[#This Row],[OrderAverageTradedPrice]]*MIS[[#This Row],[OrderQuantity]]</f>
        <v>2885</v>
      </c>
      <c r="AF4423">
        <f>MIS[[#This Row],[LTP]]*MIS[[#This Row],[OrderQuantity]]</f>
        <v>2367</v>
      </c>
      <c r="AG4423">
        <f>IF(MIS[[#This Row],[OrderSide]]="SELL",MIS[[#This Row],[VALUE]]-MIS[[#This Row],[LIVE_VALUE]],MIS[[#This Row],[LIVE_VALUE]]-MIS[[#This Row],[VALUE]])</f>
        <v>518</v>
      </c>
      <c r="AH4423" t="str" cm="1">
        <f t="array" ref="AH4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3" t="str">
        <f>MIS[[#This Row],[TRADING SYMBOL]]</f>
        <v>SENSEX2552083400CE</v>
      </c>
      <c r="AJ4423" t="str">
        <f>IF(RIGHT(MIS[[#This Row],[Main/Hedge]],4)="MAIN","MAIN","HEDGE")</f>
        <v>MAIN</v>
      </c>
      <c r="AK4423" t="str" cm="1">
        <f t="array" ref="AK4423">_xlfn._xlws.FILTER(Table4[Column1],ISNUMBER(SEARCH(Table4[Column1],MIS[[#This Row],[OrderUniqueIdentifier]])),"")</f>
        <v>XYT</v>
      </c>
    </row>
    <row r="4424" spans="1:37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>
        <f>_xlfn.XLOOKUP(MIS[[#This Row],[TRADING SYMBOL]],[1]Sheet1!$D:$D,[1]Sheet1!$C:$C)</f>
        <v>115.45</v>
      </c>
      <c r="AE4424">
        <f>MIS[[#This Row],[OrderAverageTradedPrice]]*MIS[[#This Row],[OrderQuantity]]</f>
        <v>3145</v>
      </c>
      <c r="AF4424">
        <f>MIS[[#This Row],[LTP]]*MIS[[#This Row],[OrderQuantity]]</f>
        <v>2309</v>
      </c>
      <c r="AG4424">
        <f>IF(MIS[[#This Row],[OrderSide]]="SELL",MIS[[#This Row],[VALUE]]-MIS[[#This Row],[LIVE_VALUE]],MIS[[#This Row],[LIVE_VALUE]]-MIS[[#This Row],[VALUE]])</f>
        <v>836</v>
      </c>
      <c r="AH4424" t="str" cm="1">
        <f t="array" ref="AH4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4" t="str">
        <f>MIS[[#This Row],[TRADING SYMBOL]]</f>
        <v>SENSEX2552081100PE</v>
      </c>
      <c r="AJ4424" t="str">
        <f>IF(RIGHT(MIS[[#This Row],[Main/Hedge]],4)="MAIN","MAIN","HEDGE")</f>
        <v>MAIN</v>
      </c>
      <c r="AK4424" t="str" cm="1">
        <f t="array" ref="AK4424">_xlfn._xlws.FILTER(Table4[Column1],ISNUMBER(SEARCH(Table4[Column1],MIS[[#This Row],[OrderUniqueIdentifier]])),"")</f>
        <v>XYT</v>
      </c>
    </row>
    <row r="4425" spans="1:37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>
        <f>_xlfn.XLOOKUP(MIS[[#This Row],[TRADING SYMBOL]],[1]Sheet1!$D:$D,[1]Sheet1!$C:$C)</f>
        <v>115.45</v>
      </c>
      <c r="AE4425">
        <f>MIS[[#This Row],[OrderAverageTradedPrice]]*MIS[[#This Row],[OrderQuantity]]</f>
        <v>3128</v>
      </c>
      <c r="AF4425">
        <f>MIS[[#This Row],[LTP]]*MIS[[#This Row],[OrderQuantity]]</f>
        <v>2309</v>
      </c>
      <c r="AG4425">
        <f>IF(MIS[[#This Row],[OrderSide]]="SELL",MIS[[#This Row],[VALUE]]-MIS[[#This Row],[LIVE_VALUE]],MIS[[#This Row],[LIVE_VALUE]]-MIS[[#This Row],[VALUE]])</f>
        <v>819</v>
      </c>
      <c r="AH4425" t="str" cm="1">
        <f t="array" ref="AH4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5" t="str">
        <f>MIS[[#This Row],[TRADING SYMBOL]]</f>
        <v>SENSEX2552081100PE</v>
      </c>
      <c r="AJ4425" t="str">
        <f>IF(RIGHT(MIS[[#This Row],[Main/Hedge]],4)="MAIN","MAIN","HEDGE")</f>
        <v>MAIN</v>
      </c>
      <c r="AK4425" t="str" cm="1">
        <f t="array" ref="AK4425">_xlfn._xlws.FILTER(Table4[Column1],ISNUMBER(SEARCH(Table4[Column1],MIS[[#This Row],[OrderUniqueIdentifier]])),"")</f>
        <v>XYT</v>
      </c>
    </row>
    <row r="4426" spans="1:37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>
        <f>_xlfn.XLOOKUP(MIS[[#This Row],[TRADING SYMBOL]],[1]Sheet1!$D:$D,[1]Sheet1!$C:$C)</f>
        <v>118.35</v>
      </c>
      <c r="AE4426">
        <f>MIS[[#This Row],[OrderAverageTradedPrice]]*MIS[[#This Row],[OrderQuantity]]</f>
        <v>5772</v>
      </c>
      <c r="AF4426">
        <f>MIS[[#This Row],[LTP]]*MIS[[#This Row],[OrderQuantity]]</f>
        <v>4734</v>
      </c>
      <c r="AG4426">
        <f>IF(MIS[[#This Row],[OrderSide]]="SELL",MIS[[#This Row],[VALUE]]-MIS[[#This Row],[LIVE_VALUE]],MIS[[#This Row],[LIVE_VALUE]]-MIS[[#This Row],[VALUE]])</f>
        <v>1038</v>
      </c>
      <c r="AH4426" t="str" cm="1">
        <f t="array" ref="AH4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6" t="str">
        <f>MIS[[#This Row],[TRADING SYMBOL]]</f>
        <v>SENSEX2552083400CE</v>
      </c>
      <c r="AJ4426" t="str">
        <f>IF(RIGHT(MIS[[#This Row],[Main/Hedge]],4)="MAIN","MAIN","HEDGE")</f>
        <v>HEDGE</v>
      </c>
      <c r="AK4426" t="str" cm="1">
        <f t="array" ref="AK4426">_xlfn._xlws.FILTER(Table4[Column1],ISNUMBER(SEARCH(Table4[Column1],MIS[[#This Row],[OrderUniqueIdentifier]])),"")</f>
        <v>XYT</v>
      </c>
    </row>
    <row r="4427" spans="1:37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>
        <f>_xlfn.XLOOKUP(MIS[[#This Row],[TRADING SYMBOL]],[1]Sheet1!$D:$D,[1]Sheet1!$C:$C)</f>
        <v>115.45</v>
      </c>
      <c r="AE4427">
        <f>MIS[[#This Row],[OrderAverageTradedPrice]]*MIS[[#This Row],[OrderQuantity]]</f>
        <v>12510</v>
      </c>
      <c r="AF4427">
        <f>MIS[[#This Row],[LTP]]*MIS[[#This Row],[OrderQuantity]]</f>
        <v>9236</v>
      </c>
      <c r="AG4427">
        <f>IF(MIS[[#This Row],[OrderSide]]="SELL",MIS[[#This Row],[VALUE]]-MIS[[#This Row],[LIVE_VALUE]],MIS[[#This Row],[LIVE_VALUE]]-MIS[[#This Row],[VALUE]])</f>
        <v>3274</v>
      </c>
      <c r="AH4427" t="str" cm="1">
        <f t="array" ref="AH4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7" t="str">
        <f>MIS[[#This Row],[TRADING SYMBOL]]</f>
        <v>SENSEX2552081100PE</v>
      </c>
      <c r="AJ4427" t="str">
        <f>IF(RIGHT(MIS[[#This Row],[Main/Hedge]],4)="MAIN","MAIN","HEDGE")</f>
        <v>MAIN</v>
      </c>
      <c r="AK4427" t="str" cm="1">
        <f t="array" ref="AK4427">_xlfn._xlws.FILTER(Table4[Column1],ISNUMBER(SEARCH(Table4[Column1],MIS[[#This Row],[OrderUniqueIdentifier]])),"")</f>
        <v>XYT</v>
      </c>
    </row>
    <row r="4428" spans="1:37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>
        <f>_xlfn.XLOOKUP(MIS[[#This Row],[TRADING SYMBOL]],[1]Sheet1!$D:$D,[1]Sheet1!$C:$C)</f>
        <v>115.45</v>
      </c>
      <c r="AE4428">
        <f>MIS[[#This Row],[OrderAverageTradedPrice]]*MIS[[#This Row],[OrderQuantity]]</f>
        <v>18825</v>
      </c>
      <c r="AF4428">
        <f>MIS[[#This Row],[LTP]]*MIS[[#This Row],[OrderQuantity]]</f>
        <v>13854</v>
      </c>
      <c r="AG4428">
        <f>IF(MIS[[#This Row],[OrderSide]]="SELL",MIS[[#This Row],[VALUE]]-MIS[[#This Row],[LIVE_VALUE]],MIS[[#This Row],[LIVE_VALUE]]-MIS[[#This Row],[VALUE]])</f>
        <v>4971</v>
      </c>
      <c r="AH4428" t="str" cm="1">
        <f t="array" ref="AH4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8" t="str">
        <f>MIS[[#This Row],[TRADING SYMBOL]]</f>
        <v>SENSEX2552081100PE</v>
      </c>
      <c r="AJ4428" t="str">
        <f>IF(RIGHT(MIS[[#This Row],[Main/Hedge]],4)="MAIN","MAIN","HEDGE")</f>
        <v>MAIN</v>
      </c>
      <c r="AK4428" t="str" cm="1">
        <f t="array" ref="AK4428">_xlfn._xlws.FILTER(Table4[Column1],ISNUMBER(SEARCH(Table4[Column1],MIS[[#This Row],[OrderUniqueIdentifier]])),"")</f>
        <v>XYT</v>
      </c>
    </row>
    <row r="4429" spans="1:37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>
        <f>_xlfn.XLOOKUP(MIS[[#This Row],[TRADING SYMBOL]],[1]Sheet1!$D:$D,[1]Sheet1!$C:$C)</f>
        <v>118.35</v>
      </c>
      <c r="AE4429">
        <f>MIS[[#This Row],[OrderAverageTradedPrice]]*MIS[[#This Row],[OrderQuantity]]</f>
        <v>2874</v>
      </c>
      <c r="AF4429">
        <f>MIS[[#This Row],[LTP]]*MIS[[#This Row],[OrderQuantity]]</f>
        <v>2367</v>
      </c>
      <c r="AG4429">
        <f>IF(MIS[[#This Row],[OrderSide]]="SELL",MIS[[#This Row],[VALUE]]-MIS[[#This Row],[LIVE_VALUE]],MIS[[#This Row],[LIVE_VALUE]]-MIS[[#This Row],[VALUE]])</f>
        <v>507</v>
      </c>
      <c r="AH4429" t="str" cm="1">
        <f t="array" ref="AH4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9" t="str">
        <f>MIS[[#This Row],[TRADING SYMBOL]]</f>
        <v>SENSEX2552083400CE</v>
      </c>
      <c r="AJ4429" t="str">
        <f>IF(RIGHT(MIS[[#This Row],[Main/Hedge]],4)="MAIN","MAIN","HEDGE")</f>
        <v>MAIN</v>
      </c>
      <c r="AK4429" t="str" cm="1">
        <f t="array" ref="AK4429">_xlfn._xlws.FILTER(Table4[Column1],ISNUMBER(SEARCH(Table4[Column1],MIS[[#This Row],[OrderUniqueIdentifier]])),"")</f>
        <v>XYT</v>
      </c>
    </row>
    <row r="4430" spans="1:37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>
        <f>_xlfn.XLOOKUP(MIS[[#This Row],[TRADING SYMBOL]],[1]Sheet1!$D:$D,[1]Sheet1!$C:$C)</f>
        <v>115.45</v>
      </c>
      <c r="AE4430">
        <f>MIS[[#This Row],[OrderAverageTradedPrice]]*MIS[[#This Row],[OrderQuantity]]</f>
        <v>6250</v>
      </c>
      <c r="AF4430">
        <f>MIS[[#This Row],[LTP]]*MIS[[#This Row],[OrderQuantity]]</f>
        <v>4618</v>
      </c>
      <c r="AG4430">
        <f>IF(MIS[[#This Row],[OrderSide]]="SELL",MIS[[#This Row],[VALUE]]-MIS[[#This Row],[LIVE_VALUE]],MIS[[#This Row],[LIVE_VALUE]]-MIS[[#This Row],[VALUE]])</f>
        <v>1632</v>
      </c>
      <c r="AH4430" t="str" cm="1">
        <f t="array" ref="AH4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0" t="str">
        <f>MIS[[#This Row],[TRADING SYMBOL]]</f>
        <v>SENSEX2552081100PE</v>
      </c>
      <c r="AJ4430" t="str">
        <f>IF(RIGHT(MIS[[#This Row],[Main/Hedge]],4)="MAIN","MAIN","HEDGE")</f>
        <v>MAIN</v>
      </c>
      <c r="AK4430" t="str" cm="1">
        <f t="array" ref="AK4430">_xlfn._xlws.FILTER(Table4[Column1],ISNUMBER(SEARCH(Table4[Column1],MIS[[#This Row],[OrderUniqueIdentifier]])),"")</f>
        <v>XYT</v>
      </c>
    </row>
    <row r="4431" spans="1:37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>
        <f>_xlfn.XLOOKUP(MIS[[#This Row],[TRADING SYMBOL]],[1]Sheet1!$D:$D,[1]Sheet1!$C:$C)</f>
        <v>118.35</v>
      </c>
      <c r="AE4431">
        <f>MIS[[#This Row],[OrderAverageTradedPrice]]*MIS[[#This Row],[OrderQuantity]]</f>
        <v>2874</v>
      </c>
      <c r="AF4431">
        <f>MIS[[#This Row],[LTP]]*MIS[[#This Row],[OrderQuantity]]</f>
        <v>2367</v>
      </c>
      <c r="AG4431">
        <f>IF(MIS[[#This Row],[OrderSide]]="SELL",MIS[[#This Row],[VALUE]]-MIS[[#This Row],[LIVE_VALUE]],MIS[[#This Row],[LIVE_VALUE]]-MIS[[#This Row],[VALUE]])</f>
        <v>507</v>
      </c>
      <c r="AH4431" t="str" cm="1">
        <f t="array" ref="AH4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1" t="str">
        <f>MIS[[#This Row],[TRADING SYMBOL]]</f>
        <v>SENSEX2552083400CE</v>
      </c>
      <c r="AJ4431" t="str">
        <f>IF(RIGHT(MIS[[#This Row],[Main/Hedge]],4)="MAIN","MAIN","HEDGE")</f>
        <v>MAIN</v>
      </c>
      <c r="AK4431" t="str" cm="1">
        <f t="array" ref="AK4431">_xlfn._xlws.FILTER(Table4[Column1],ISNUMBER(SEARCH(Table4[Column1],MIS[[#This Row],[OrderUniqueIdentifier]])),"")</f>
        <v>XYT</v>
      </c>
    </row>
    <row r="4432" spans="1:37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>
        <f>_xlfn.XLOOKUP(MIS[[#This Row],[TRADING SYMBOL]],[1]Sheet1!$D:$D,[1]Sheet1!$C:$C)</f>
        <v>118.35</v>
      </c>
      <c r="AE4432">
        <f>MIS[[#This Row],[OrderAverageTradedPrice]]*MIS[[#This Row],[OrderQuantity]]</f>
        <v>8607</v>
      </c>
      <c r="AF4432">
        <f>MIS[[#This Row],[LTP]]*MIS[[#This Row],[OrderQuantity]]</f>
        <v>7101</v>
      </c>
      <c r="AG4432">
        <f>IF(MIS[[#This Row],[OrderSide]]="SELL",MIS[[#This Row],[VALUE]]-MIS[[#This Row],[LIVE_VALUE]],MIS[[#This Row],[LIVE_VALUE]]-MIS[[#This Row],[VALUE]])</f>
        <v>1506</v>
      </c>
      <c r="AH4432" t="str" cm="1">
        <f t="array" ref="AH4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2" t="str">
        <f>MIS[[#This Row],[TRADING SYMBOL]]</f>
        <v>SENSEX2552083400CE</v>
      </c>
      <c r="AJ4432" t="str">
        <f>IF(RIGHT(MIS[[#This Row],[Main/Hedge]],4)="MAIN","MAIN","HEDGE")</f>
        <v>MAIN</v>
      </c>
      <c r="AK4432" t="str" cm="1">
        <f t="array" ref="AK4432">_xlfn._xlws.FILTER(Table4[Column1],ISNUMBER(SEARCH(Table4[Column1],MIS[[#This Row],[OrderUniqueIdentifier]])),"")</f>
        <v>XYT</v>
      </c>
    </row>
    <row r="4433" spans="1:37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>
        <f>_xlfn.XLOOKUP(MIS[[#This Row],[TRADING SYMBOL]],[1]Sheet1!$D:$D,[1]Sheet1!$C:$C)</f>
        <v>118.35</v>
      </c>
      <c r="AE4433">
        <f>MIS[[#This Row],[OrderAverageTradedPrice]]*MIS[[#This Row],[OrderQuantity]]</f>
        <v>2868</v>
      </c>
      <c r="AF4433">
        <f>MIS[[#This Row],[LTP]]*MIS[[#This Row],[OrderQuantity]]</f>
        <v>2367</v>
      </c>
      <c r="AG4433">
        <f>IF(MIS[[#This Row],[OrderSide]]="SELL",MIS[[#This Row],[VALUE]]-MIS[[#This Row],[LIVE_VALUE]],MIS[[#This Row],[LIVE_VALUE]]-MIS[[#This Row],[VALUE]])</f>
        <v>501</v>
      </c>
      <c r="AH4433" t="str" cm="1">
        <f t="array" ref="AH4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3" t="str">
        <f>MIS[[#This Row],[TRADING SYMBOL]]</f>
        <v>SENSEX2552083400CE</v>
      </c>
      <c r="AJ4433" t="str">
        <f>IF(RIGHT(MIS[[#This Row],[Main/Hedge]],4)="MAIN","MAIN","HEDGE")</f>
        <v>MAIN</v>
      </c>
      <c r="AK4433" t="str" cm="1">
        <f t="array" ref="AK4433">_xlfn._xlws.FILTER(Table4[Column1],ISNUMBER(SEARCH(Table4[Column1],MIS[[#This Row],[OrderUniqueIdentifier]])),"")</f>
        <v>XYT</v>
      </c>
    </row>
    <row r="4434" spans="1:37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>
        <f>_xlfn.XLOOKUP(MIS[[#This Row],[TRADING SYMBOL]],[1]Sheet1!$D:$D,[1]Sheet1!$C:$C)</f>
        <v>115.45</v>
      </c>
      <c r="AE4434">
        <f>MIS[[#This Row],[OrderAverageTradedPrice]]*MIS[[#This Row],[OrderQuantity]]</f>
        <v>3112</v>
      </c>
      <c r="AF4434">
        <f>MIS[[#This Row],[LTP]]*MIS[[#This Row],[OrderQuantity]]</f>
        <v>2309</v>
      </c>
      <c r="AG4434">
        <f>IF(MIS[[#This Row],[OrderSide]]="SELL",MIS[[#This Row],[VALUE]]-MIS[[#This Row],[LIVE_VALUE]],MIS[[#This Row],[LIVE_VALUE]]-MIS[[#This Row],[VALUE]])</f>
        <v>803</v>
      </c>
      <c r="AH4434" t="str" cm="1">
        <f t="array" ref="AH4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4" t="str">
        <f>MIS[[#This Row],[TRADING SYMBOL]]</f>
        <v>SENSEX2552081100PE</v>
      </c>
      <c r="AJ4434" t="str">
        <f>IF(RIGHT(MIS[[#This Row],[Main/Hedge]],4)="MAIN","MAIN","HEDGE")</f>
        <v>MAIN</v>
      </c>
      <c r="AK4434" t="str" cm="1">
        <f t="array" ref="AK4434">_xlfn._xlws.FILTER(Table4[Column1],ISNUMBER(SEARCH(Table4[Column1],MIS[[#This Row],[OrderUniqueIdentifier]])),"")</f>
        <v>XYT</v>
      </c>
    </row>
    <row r="4435" spans="1:37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>
        <f>_xlfn.XLOOKUP(MIS[[#This Row],[TRADING SYMBOL]],[1]Sheet1!$D:$D,[1]Sheet1!$C:$C)</f>
        <v>118.35</v>
      </c>
      <c r="AE4435">
        <f>MIS[[#This Row],[OrderAverageTradedPrice]]*MIS[[#This Row],[OrderQuantity]]</f>
        <v>8604.99999999996</v>
      </c>
      <c r="AF4435">
        <f>MIS[[#This Row],[LTP]]*MIS[[#This Row],[OrderQuantity]]</f>
        <v>7101</v>
      </c>
      <c r="AG4435">
        <f>IF(MIS[[#This Row],[OrderSide]]="SELL",MIS[[#This Row],[VALUE]]-MIS[[#This Row],[LIVE_VALUE]],MIS[[#This Row],[LIVE_VALUE]]-MIS[[#This Row],[VALUE]])</f>
        <v>1503.99999999996</v>
      </c>
      <c r="AH4435" t="str" cm="1">
        <f t="array" ref="AH4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5" t="str">
        <f>MIS[[#This Row],[TRADING SYMBOL]]</f>
        <v>SENSEX2552083400CE</v>
      </c>
      <c r="AJ4435" t="str">
        <f>IF(RIGHT(MIS[[#This Row],[Main/Hedge]],4)="MAIN","MAIN","HEDGE")</f>
        <v>MAIN</v>
      </c>
      <c r="AK4435" t="str" cm="1">
        <f t="array" ref="AK4435">_xlfn._xlws.FILTER(Table4[Column1],ISNUMBER(SEARCH(Table4[Column1],MIS[[#This Row],[OrderUniqueIdentifier]])),"")</f>
        <v>XYT</v>
      </c>
    </row>
    <row r="4436" spans="1:37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>
        <f>_xlfn.XLOOKUP(MIS[[#This Row],[TRADING SYMBOL]],[1]Sheet1!$D:$D,[1]Sheet1!$C:$C)</f>
        <v>118.35</v>
      </c>
      <c r="AE4436">
        <f>MIS[[#This Row],[OrderAverageTradedPrice]]*MIS[[#This Row],[OrderQuantity]]</f>
        <v>2871</v>
      </c>
      <c r="AF4436">
        <f>MIS[[#This Row],[LTP]]*MIS[[#This Row],[OrderQuantity]]</f>
        <v>2367</v>
      </c>
      <c r="AG4436">
        <f>IF(MIS[[#This Row],[OrderSide]]="SELL",MIS[[#This Row],[VALUE]]-MIS[[#This Row],[LIVE_VALUE]],MIS[[#This Row],[LIVE_VALUE]]-MIS[[#This Row],[VALUE]])</f>
        <v>504</v>
      </c>
      <c r="AH4436" t="str" cm="1">
        <f t="array" ref="AH4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6" t="str">
        <f>MIS[[#This Row],[TRADING SYMBOL]]</f>
        <v>SENSEX2552083400CE</v>
      </c>
      <c r="AJ4436" t="str">
        <f>IF(RIGHT(MIS[[#This Row],[Main/Hedge]],4)="MAIN","MAIN","HEDGE")</f>
        <v>MAIN</v>
      </c>
      <c r="AK4436" t="str" cm="1">
        <f t="array" ref="AK4436">_xlfn._xlws.FILTER(Table4[Column1],ISNUMBER(SEARCH(Table4[Column1],MIS[[#This Row],[OrderUniqueIdentifier]])),"")</f>
        <v>XYT</v>
      </c>
    </row>
    <row r="4437" spans="1:37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>
        <f>_xlfn.XLOOKUP(MIS[[#This Row],[TRADING SYMBOL]],[1]Sheet1!$D:$D,[1]Sheet1!$C:$C)</f>
        <v>118.35</v>
      </c>
      <c r="AE4437">
        <f>MIS[[#This Row],[OrderAverageTradedPrice]]*MIS[[#This Row],[OrderQuantity]]</f>
        <v>2865</v>
      </c>
      <c r="AF4437">
        <f>MIS[[#This Row],[LTP]]*MIS[[#This Row],[OrderQuantity]]</f>
        <v>2367</v>
      </c>
      <c r="AG4437">
        <f>IF(MIS[[#This Row],[OrderSide]]="SELL",MIS[[#This Row],[VALUE]]-MIS[[#This Row],[LIVE_VALUE]],MIS[[#This Row],[LIVE_VALUE]]-MIS[[#This Row],[VALUE]])</f>
        <v>498</v>
      </c>
      <c r="AH4437" t="str" cm="1">
        <f t="array" ref="AH4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7" t="str">
        <f>MIS[[#This Row],[TRADING SYMBOL]]</f>
        <v>SENSEX2552083400CE</v>
      </c>
      <c r="AJ4437" t="str">
        <f>IF(RIGHT(MIS[[#This Row],[Main/Hedge]],4)="MAIN","MAIN","HEDGE")</f>
        <v>MAIN</v>
      </c>
      <c r="AK4437" t="str" cm="1">
        <f t="array" ref="AK4437">_xlfn._xlws.FILTER(Table4[Column1],ISNUMBER(SEARCH(Table4[Column1],MIS[[#This Row],[OrderUniqueIdentifier]])),"")</f>
        <v>XYT</v>
      </c>
    </row>
    <row r="4438" spans="1:37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>
        <f>_xlfn.XLOOKUP(MIS[[#This Row],[TRADING SYMBOL]],[1]Sheet1!$D:$D,[1]Sheet1!$C:$C)</f>
        <v>115.45</v>
      </c>
      <c r="AE4438">
        <f>MIS[[#This Row],[OrderAverageTradedPrice]]*MIS[[#This Row],[OrderQuantity]]</f>
        <v>3114</v>
      </c>
      <c r="AF4438">
        <f>MIS[[#This Row],[LTP]]*MIS[[#This Row],[OrderQuantity]]</f>
        <v>2309</v>
      </c>
      <c r="AG4438">
        <f>IF(MIS[[#This Row],[OrderSide]]="SELL",MIS[[#This Row],[VALUE]]-MIS[[#This Row],[LIVE_VALUE]],MIS[[#This Row],[LIVE_VALUE]]-MIS[[#This Row],[VALUE]])</f>
        <v>805</v>
      </c>
      <c r="AH4438" t="str" cm="1">
        <f t="array" ref="AH4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8" t="str">
        <f>MIS[[#This Row],[TRADING SYMBOL]]</f>
        <v>SENSEX2552081100PE</v>
      </c>
      <c r="AJ4438" t="str">
        <f>IF(RIGHT(MIS[[#This Row],[Main/Hedge]],4)="MAIN","MAIN","HEDGE")</f>
        <v>MAIN</v>
      </c>
      <c r="AK4438" t="str" cm="1">
        <f t="array" ref="AK4438">_xlfn._xlws.FILTER(Table4[Column1],ISNUMBER(SEARCH(Table4[Column1],MIS[[#This Row],[OrderUniqueIdentifier]])),"")</f>
        <v>XYT</v>
      </c>
    </row>
    <row r="4439" spans="1:37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>
        <f>_xlfn.XLOOKUP(MIS[[#This Row],[TRADING SYMBOL]],[1]Sheet1!$D:$D,[1]Sheet1!$C:$C)</f>
        <v>115.45</v>
      </c>
      <c r="AE4439">
        <f>MIS[[#This Row],[OrderAverageTradedPrice]]*MIS[[#This Row],[OrderQuantity]]</f>
        <v>3123</v>
      </c>
      <c r="AF4439">
        <f>MIS[[#This Row],[LTP]]*MIS[[#This Row],[OrderQuantity]]</f>
        <v>2309</v>
      </c>
      <c r="AG4439">
        <f>IF(MIS[[#This Row],[OrderSide]]="SELL",MIS[[#This Row],[VALUE]]-MIS[[#This Row],[LIVE_VALUE]],MIS[[#This Row],[LIVE_VALUE]]-MIS[[#This Row],[VALUE]])</f>
        <v>814</v>
      </c>
      <c r="AH4439" t="str" cm="1">
        <f t="array" ref="AH4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9" t="str">
        <f>MIS[[#This Row],[TRADING SYMBOL]]</f>
        <v>SENSEX2552081100PE</v>
      </c>
      <c r="AJ4439" t="str">
        <f>IF(RIGHT(MIS[[#This Row],[Main/Hedge]],4)="MAIN","MAIN","HEDGE")</f>
        <v>MAIN</v>
      </c>
      <c r="AK4439" t="str" cm="1">
        <f t="array" ref="AK4439">_xlfn._xlws.FILTER(Table4[Column1],ISNUMBER(SEARCH(Table4[Column1],MIS[[#This Row],[OrderUniqueIdentifier]])),"")</f>
        <v>XYT</v>
      </c>
    </row>
    <row r="4440" spans="1:37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>
        <f>_xlfn.XLOOKUP(MIS[[#This Row],[TRADING SYMBOL]],[1]Sheet1!$D:$D,[1]Sheet1!$C:$C)</f>
        <v>118.35</v>
      </c>
      <c r="AE4440">
        <f>MIS[[#This Row],[OrderAverageTradedPrice]]*MIS[[#This Row],[OrderQuantity]]</f>
        <v>2870</v>
      </c>
      <c r="AF4440">
        <f>MIS[[#This Row],[LTP]]*MIS[[#This Row],[OrderQuantity]]</f>
        <v>2367</v>
      </c>
      <c r="AG4440">
        <f>IF(MIS[[#This Row],[OrderSide]]="SELL",MIS[[#This Row],[VALUE]]-MIS[[#This Row],[LIVE_VALUE]],MIS[[#This Row],[LIVE_VALUE]]-MIS[[#This Row],[VALUE]])</f>
        <v>503</v>
      </c>
      <c r="AH4440" t="str" cm="1">
        <f t="array" ref="AH44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0" t="str">
        <f>MIS[[#This Row],[TRADING SYMBOL]]</f>
        <v>SENSEX2552083400CE</v>
      </c>
      <c r="AJ4440" t="str">
        <f>IF(RIGHT(MIS[[#This Row],[Main/Hedge]],4)="MAIN","MAIN","HEDGE")</f>
        <v>MAIN</v>
      </c>
      <c r="AK4440" t="str" cm="1">
        <f t="array" ref="AK4440">_xlfn._xlws.FILTER(Table4[Column1],ISNUMBER(SEARCH(Table4[Column1],MIS[[#This Row],[OrderUniqueIdentifier]])),"")</f>
        <v>XYT</v>
      </c>
    </row>
    <row r="4441" spans="1:37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>
        <f>_xlfn.XLOOKUP(MIS[[#This Row],[TRADING SYMBOL]],[1]Sheet1!$D:$D,[1]Sheet1!$C:$C)</f>
        <v>115.45</v>
      </c>
      <c r="AE4441">
        <f>MIS[[#This Row],[OrderAverageTradedPrice]]*MIS[[#This Row],[OrderQuantity]]</f>
        <v>9381</v>
      </c>
      <c r="AF4441">
        <f>MIS[[#This Row],[LTP]]*MIS[[#This Row],[OrderQuantity]]</f>
        <v>6927</v>
      </c>
      <c r="AG4441">
        <f>IF(MIS[[#This Row],[OrderSide]]="SELL",MIS[[#This Row],[VALUE]]-MIS[[#This Row],[LIVE_VALUE]],MIS[[#This Row],[LIVE_VALUE]]-MIS[[#This Row],[VALUE]])</f>
        <v>2454</v>
      </c>
      <c r="AH4441" t="str" cm="1">
        <f t="array" ref="AH4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1" t="str">
        <f>MIS[[#This Row],[TRADING SYMBOL]]</f>
        <v>SENSEX2552081100PE</v>
      </c>
      <c r="AJ4441" t="str">
        <f>IF(RIGHT(MIS[[#This Row],[Main/Hedge]],4)="MAIN","MAIN","HEDGE")</f>
        <v>MAIN</v>
      </c>
      <c r="AK4441" t="str" cm="1">
        <f t="array" ref="AK4441">_xlfn._xlws.FILTER(Table4[Column1],ISNUMBER(SEARCH(Table4[Column1],MIS[[#This Row],[OrderUniqueIdentifier]])),"")</f>
        <v>XYT</v>
      </c>
    </row>
    <row r="4442" spans="1:37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>
        <f>_xlfn.XLOOKUP(MIS[[#This Row],[TRADING SYMBOL]],[1]Sheet1!$D:$D,[1]Sheet1!$C:$C)</f>
        <v>118.35</v>
      </c>
      <c r="AE4442">
        <f>MIS[[#This Row],[OrderAverageTradedPrice]]*MIS[[#This Row],[OrderQuantity]]</f>
        <v>8628</v>
      </c>
      <c r="AF4442">
        <f>MIS[[#This Row],[LTP]]*MIS[[#This Row],[OrderQuantity]]</f>
        <v>7101</v>
      </c>
      <c r="AG4442">
        <f>IF(MIS[[#This Row],[OrderSide]]="SELL",MIS[[#This Row],[VALUE]]-MIS[[#This Row],[LIVE_VALUE]],MIS[[#This Row],[LIVE_VALUE]]-MIS[[#This Row],[VALUE]])</f>
        <v>1527</v>
      </c>
      <c r="AH4442" t="str" cm="1">
        <f t="array" ref="AH4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2" t="str">
        <f>MIS[[#This Row],[TRADING SYMBOL]]</f>
        <v>SENSEX2552083400CE</v>
      </c>
      <c r="AJ4442" t="str">
        <f>IF(RIGHT(MIS[[#This Row],[Main/Hedge]],4)="MAIN","MAIN","HEDGE")</f>
        <v>MAIN</v>
      </c>
      <c r="AK4442" t="str" cm="1">
        <f t="array" ref="AK4442">_xlfn._xlws.FILTER(Table4[Column1],ISNUMBER(SEARCH(Table4[Column1],MIS[[#This Row],[OrderUniqueIdentifier]])),"")</f>
        <v>XYT</v>
      </c>
    </row>
    <row r="4443" spans="1:37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>
        <f>_xlfn.XLOOKUP(MIS[[#This Row],[TRADING SYMBOL]],[1]Sheet1!$D:$D,[1]Sheet1!$C:$C)</f>
        <v>115.45</v>
      </c>
      <c r="AE4443">
        <f>MIS[[#This Row],[OrderAverageTradedPrice]]*MIS[[#This Row],[OrderQuantity]]</f>
        <v>25002</v>
      </c>
      <c r="AF4443">
        <f>MIS[[#This Row],[LTP]]*MIS[[#This Row],[OrderQuantity]]</f>
        <v>18472</v>
      </c>
      <c r="AG4443">
        <f>IF(MIS[[#This Row],[OrderSide]]="SELL",MIS[[#This Row],[VALUE]]-MIS[[#This Row],[LIVE_VALUE]],MIS[[#This Row],[LIVE_VALUE]]-MIS[[#This Row],[VALUE]])</f>
        <v>6530</v>
      </c>
      <c r="AH4443" t="str" cm="1">
        <f t="array" ref="AH4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3" t="str">
        <f>MIS[[#This Row],[TRADING SYMBOL]]</f>
        <v>SENSEX2552081100PE</v>
      </c>
      <c r="AJ4443" t="str">
        <f>IF(RIGHT(MIS[[#This Row],[Main/Hedge]],4)="MAIN","MAIN","HEDGE")</f>
        <v>MAIN</v>
      </c>
      <c r="AK4443" t="str" cm="1">
        <f t="array" ref="AK4443">_xlfn._xlws.FILTER(Table4[Column1],ISNUMBER(SEARCH(Table4[Column1],MIS[[#This Row],[OrderUniqueIdentifier]])),"")</f>
        <v>XYT</v>
      </c>
    </row>
    <row r="4444" spans="1:37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>
        <f>_xlfn.XLOOKUP(MIS[[#This Row],[TRADING SYMBOL]],[1]Sheet1!$D:$D,[1]Sheet1!$C:$C)</f>
        <v>115.45</v>
      </c>
      <c r="AE4444">
        <f>MIS[[#This Row],[OrderAverageTradedPrice]]*MIS[[#This Row],[OrderQuantity]]</f>
        <v>3127</v>
      </c>
      <c r="AF4444">
        <f>MIS[[#This Row],[LTP]]*MIS[[#This Row],[OrderQuantity]]</f>
        <v>2309</v>
      </c>
      <c r="AG4444">
        <f>IF(MIS[[#This Row],[OrderSide]]="SELL",MIS[[#This Row],[VALUE]]-MIS[[#This Row],[LIVE_VALUE]],MIS[[#This Row],[LIVE_VALUE]]-MIS[[#This Row],[VALUE]])</f>
        <v>818</v>
      </c>
      <c r="AH4444" t="str" cm="1">
        <f t="array" ref="AH44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4" t="str">
        <f>MIS[[#This Row],[TRADING SYMBOL]]</f>
        <v>SENSEX2552081100PE</v>
      </c>
      <c r="AJ4444" t="str">
        <f>IF(RIGHT(MIS[[#This Row],[Main/Hedge]],4)="MAIN","MAIN","HEDGE")</f>
        <v>MAIN</v>
      </c>
      <c r="AK4444" t="str" cm="1">
        <f t="array" ref="AK4444">_xlfn._xlws.FILTER(Table4[Column1],ISNUMBER(SEARCH(Table4[Column1],MIS[[#This Row],[OrderUniqueIdentifier]])),"")</f>
        <v>XYT</v>
      </c>
    </row>
    <row r="4445" spans="1:37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>
        <f>_xlfn.XLOOKUP(MIS[[#This Row],[TRADING SYMBOL]],[1]Sheet1!$D:$D,[1]Sheet1!$C:$C)</f>
        <v>115.45</v>
      </c>
      <c r="AE4445">
        <f>MIS[[#This Row],[OrderAverageTradedPrice]]*MIS[[#This Row],[OrderQuantity]]</f>
        <v>3125</v>
      </c>
      <c r="AF4445">
        <f>MIS[[#This Row],[LTP]]*MIS[[#This Row],[OrderQuantity]]</f>
        <v>2309</v>
      </c>
      <c r="AG4445">
        <f>IF(MIS[[#This Row],[OrderSide]]="SELL",MIS[[#This Row],[VALUE]]-MIS[[#This Row],[LIVE_VALUE]],MIS[[#This Row],[LIVE_VALUE]]-MIS[[#This Row],[VALUE]])</f>
        <v>816</v>
      </c>
      <c r="AH4445" t="str" cm="1">
        <f t="array" ref="AH4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5" t="str">
        <f>MIS[[#This Row],[TRADING SYMBOL]]</f>
        <v>SENSEX2552081100PE</v>
      </c>
      <c r="AJ4445" t="str">
        <f>IF(RIGHT(MIS[[#This Row],[Main/Hedge]],4)="MAIN","MAIN","HEDGE")</f>
        <v>MAIN</v>
      </c>
      <c r="AK4445" t="str" cm="1">
        <f t="array" ref="AK4445">_xlfn._xlws.FILTER(Table4[Column1],ISNUMBER(SEARCH(Table4[Column1],MIS[[#This Row],[OrderUniqueIdentifier]])),"")</f>
        <v>XYT</v>
      </c>
    </row>
    <row r="4446" spans="1:37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>
        <f>_xlfn.XLOOKUP(MIS[[#This Row],[TRADING SYMBOL]],[1]Sheet1!$D:$D,[1]Sheet1!$C:$C)</f>
        <v>118.35</v>
      </c>
      <c r="AE4446">
        <f>MIS[[#This Row],[OrderAverageTradedPrice]]*MIS[[#This Row],[OrderQuantity]]</f>
        <v>5732</v>
      </c>
      <c r="AF4446">
        <f>MIS[[#This Row],[LTP]]*MIS[[#This Row],[OrderQuantity]]</f>
        <v>4734</v>
      </c>
      <c r="AG4446">
        <f>IF(MIS[[#This Row],[OrderSide]]="SELL",MIS[[#This Row],[VALUE]]-MIS[[#This Row],[LIVE_VALUE]],MIS[[#This Row],[LIVE_VALUE]]-MIS[[#This Row],[VALUE]])</f>
        <v>998</v>
      </c>
      <c r="AH4446" t="str" cm="1">
        <f t="array" ref="AH4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6" t="str">
        <f>MIS[[#This Row],[TRADING SYMBOL]]</f>
        <v>SENSEX2552083400CE</v>
      </c>
      <c r="AJ4446" t="str">
        <f>IF(RIGHT(MIS[[#This Row],[Main/Hedge]],4)="MAIN","MAIN","HEDGE")</f>
        <v>MAIN</v>
      </c>
      <c r="AK4446" t="str" cm="1">
        <f t="array" ref="AK4446">_xlfn._xlws.FILTER(Table4[Column1],ISNUMBER(SEARCH(Table4[Column1],MIS[[#This Row],[OrderUniqueIdentifier]])),"")</f>
        <v>XYT</v>
      </c>
    </row>
    <row r="4447" spans="1:37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>
        <f>_xlfn.XLOOKUP(MIS[[#This Row],[TRADING SYMBOL]],[1]Sheet1!$D:$D,[1]Sheet1!$C:$C)</f>
        <v>115.45</v>
      </c>
      <c r="AE4447">
        <f>MIS[[#This Row],[OrderAverageTradedPrice]]*MIS[[#This Row],[OrderQuantity]]</f>
        <v>3131</v>
      </c>
      <c r="AF4447">
        <f>MIS[[#This Row],[LTP]]*MIS[[#This Row],[OrderQuantity]]</f>
        <v>2309</v>
      </c>
      <c r="AG4447">
        <f>IF(MIS[[#This Row],[OrderSide]]="SELL",MIS[[#This Row],[VALUE]]-MIS[[#This Row],[LIVE_VALUE]],MIS[[#This Row],[LIVE_VALUE]]-MIS[[#This Row],[VALUE]])</f>
        <v>822</v>
      </c>
      <c r="AH4447" t="str" cm="1">
        <f t="array" ref="AH4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7" t="str">
        <f>MIS[[#This Row],[TRADING SYMBOL]]</f>
        <v>SENSEX2552081100PE</v>
      </c>
      <c r="AJ4447" t="str">
        <f>IF(RIGHT(MIS[[#This Row],[Main/Hedge]],4)="MAIN","MAIN","HEDGE")</f>
        <v>MAIN</v>
      </c>
      <c r="AK4447" t="str" cm="1">
        <f t="array" ref="AK4447">_xlfn._xlws.FILTER(Table4[Column1],ISNUMBER(SEARCH(Table4[Column1],MIS[[#This Row],[OrderUniqueIdentifier]])),"")</f>
        <v>XYT</v>
      </c>
    </row>
    <row r="4448" spans="1:37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>
        <f>_xlfn.XLOOKUP(MIS[[#This Row],[TRADING SYMBOL]],[1]Sheet1!$D:$D,[1]Sheet1!$C:$C)</f>
        <v>118.35</v>
      </c>
      <c r="AE4448">
        <f>MIS[[#This Row],[OrderAverageTradedPrice]]*MIS[[#This Row],[OrderQuantity]]</f>
        <v>5750</v>
      </c>
      <c r="AF4448">
        <f>MIS[[#This Row],[LTP]]*MIS[[#This Row],[OrderQuantity]]</f>
        <v>4734</v>
      </c>
      <c r="AG4448">
        <f>IF(MIS[[#This Row],[OrderSide]]="SELL",MIS[[#This Row],[VALUE]]-MIS[[#This Row],[LIVE_VALUE]],MIS[[#This Row],[LIVE_VALUE]]-MIS[[#This Row],[VALUE]])</f>
        <v>1016</v>
      </c>
      <c r="AH4448" t="str" cm="1">
        <f t="array" ref="AH4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8" t="str">
        <f>MIS[[#This Row],[TRADING SYMBOL]]</f>
        <v>SENSEX2552083400CE</v>
      </c>
      <c r="AJ4448" t="str">
        <f>IF(RIGHT(MIS[[#This Row],[Main/Hedge]],4)="MAIN","MAIN","HEDGE")</f>
        <v>MAIN</v>
      </c>
      <c r="AK4448" t="str" cm="1">
        <f t="array" ref="AK4448">_xlfn._xlws.FILTER(Table4[Column1],ISNUMBER(SEARCH(Table4[Column1],MIS[[#This Row],[OrderUniqueIdentifier]])),"")</f>
        <v>XYT</v>
      </c>
    </row>
    <row r="4449" spans="1:37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>
        <f>_xlfn.XLOOKUP(MIS[[#This Row],[TRADING SYMBOL]],[1]Sheet1!$D:$D,[1]Sheet1!$C:$C)</f>
        <v>115.45</v>
      </c>
      <c r="AE4449">
        <f>MIS[[#This Row],[OrderAverageTradedPrice]]*MIS[[#This Row],[OrderQuantity]]</f>
        <v>6240</v>
      </c>
      <c r="AF4449">
        <f>MIS[[#This Row],[LTP]]*MIS[[#This Row],[OrderQuantity]]</f>
        <v>4618</v>
      </c>
      <c r="AG4449">
        <f>IF(MIS[[#This Row],[OrderSide]]="SELL",MIS[[#This Row],[VALUE]]-MIS[[#This Row],[LIVE_VALUE]],MIS[[#This Row],[LIVE_VALUE]]-MIS[[#This Row],[VALUE]])</f>
        <v>1622</v>
      </c>
      <c r="AH4449" t="str" cm="1">
        <f t="array" ref="AH4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9" t="str">
        <f>MIS[[#This Row],[TRADING SYMBOL]]</f>
        <v>SENSEX2552081100PE</v>
      </c>
      <c r="AJ4449" t="str">
        <f>IF(RIGHT(MIS[[#This Row],[Main/Hedge]],4)="MAIN","MAIN","HEDGE")</f>
        <v>MAIN</v>
      </c>
      <c r="AK4449" t="str" cm="1">
        <f t="array" ref="AK4449">_xlfn._xlws.FILTER(Table4[Column1],ISNUMBER(SEARCH(Table4[Column1],MIS[[#This Row],[OrderUniqueIdentifier]])),"")</f>
        <v>XYT</v>
      </c>
    </row>
    <row r="4450" spans="1:37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>
        <f>_xlfn.XLOOKUP(MIS[[#This Row],[TRADING SYMBOL]],[1]Sheet1!$D:$D,[1]Sheet1!$C:$C)</f>
        <v>118.35</v>
      </c>
      <c r="AE4450">
        <f>MIS[[#This Row],[OrderAverageTradedPrice]]*MIS[[#This Row],[OrderQuantity]]</f>
        <v>2871</v>
      </c>
      <c r="AF4450">
        <f>MIS[[#This Row],[LTP]]*MIS[[#This Row],[OrderQuantity]]</f>
        <v>2367</v>
      </c>
      <c r="AG4450">
        <f>IF(MIS[[#This Row],[OrderSide]]="SELL",MIS[[#This Row],[VALUE]]-MIS[[#This Row],[LIVE_VALUE]],MIS[[#This Row],[LIVE_VALUE]]-MIS[[#This Row],[VALUE]])</f>
        <v>504</v>
      </c>
      <c r="AH4450" t="str" cm="1">
        <f t="array" ref="AH4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0" t="str">
        <f>MIS[[#This Row],[TRADING SYMBOL]]</f>
        <v>SENSEX2552083400CE</v>
      </c>
      <c r="AJ4450" t="str">
        <f>IF(RIGHT(MIS[[#This Row],[Main/Hedge]],4)="MAIN","MAIN","HEDGE")</f>
        <v>MAIN</v>
      </c>
      <c r="AK4450" t="str" cm="1">
        <f t="array" ref="AK4450">_xlfn._xlws.FILTER(Table4[Column1],ISNUMBER(SEARCH(Table4[Column1],MIS[[#This Row],[OrderUniqueIdentifier]])),"")</f>
        <v>XYT</v>
      </c>
    </row>
    <row r="4451" spans="1:37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>
        <f>_xlfn.XLOOKUP(MIS[[#This Row],[TRADING SYMBOL]],[1]Sheet1!$D:$D,[1]Sheet1!$C:$C)</f>
        <v>115.45</v>
      </c>
      <c r="AE4451">
        <f>MIS[[#This Row],[OrderAverageTradedPrice]]*MIS[[#This Row],[OrderQuantity]]</f>
        <v>3129</v>
      </c>
      <c r="AF4451">
        <f>MIS[[#This Row],[LTP]]*MIS[[#This Row],[OrderQuantity]]</f>
        <v>2309</v>
      </c>
      <c r="AG4451">
        <f>IF(MIS[[#This Row],[OrderSide]]="SELL",MIS[[#This Row],[VALUE]]-MIS[[#This Row],[LIVE_VALUE]],MIS[[#This Row],[LIVE_VALUE]]-MIS[[#This Row],[VALUE]])</f>
        <v>820</v>
      </c>
      <c r="AH4451" t="str" cm="1">
        <f t="array" ref="AH4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1" t="str">
        <f>MIS[[#This Row],[TRADING SYMBOL]]</f>
        <v>SENSEX2552081100PE</v>
      </c>
      <c r="AJ4451" t="str">
        <f>IF(RIGHT(MIS[[#This Row],[Main/Hedge]],4)="MAIN","MAIN","HEDGE")</f>
        <v>MAIN</v>
      </c>
      <c r="AK4451" t="str" cm="1">
        <f t="array" ref="AK4451">_xlfn._xlws.FILTER(Table4[Column1],ISNUMBER(SEARCH(Table4[Column1],MIS[[#This Row],[OrderUniqueIdentifier]])),"")</f>
        <v>XYT</v>
      </c>
    </row>
    <row r="4452" spans="1:37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>
        <f>_xlfn.XLOOKUP(MIS[[#This Row],[TRADING SYMBOL]],[1]Sheet1!$D:$D,[1]Sheet1!$C:$C)</f>
        <v>118.35</v>
      </c>
      <c r="AE4452">
        <f>MIS[[#This Row],[OrderAverageTradedPrice]]*MIS[[#This Row],[OrderQuantity]]</f>
        <v>2863</v>
      </c>
      <c r="AF4452">
        <f>MIS[[#This Row],[LTP]]*MIS[[#This Row],[OrderQuantity]]</f>
        <v>2367</v>
      </c>
      <c r="AG4452">
        <f>IF(MIS[[#This Row],[OrderSide]]="SELL",MIS[[#This Row],[VALUE]]-MIS[[#This Row],[LIVE_VALUE]],MIS[[#This Row],[LIVE_VALUE]]-MIS[[#This Row],[VALUE]])</f>
        <v>496</v>
      </c>
      <c r="AH4452" t="str" cm="1">
        <f t="array" ref="AH44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2" t="str">
        <f>MIS[[#This Row],[TRADING SYMBOL]]</f>
        <v>SENSEX2552083400CE</v>
      </c>
      <c r="AJ4452" t="str">
        <f>IF(RIGHT(MIS[[#This Row],[Main/Hedge]],4)="MAIN","MAIN","HEDGE")</f>
        <v>MAIN</v>
      </c>
      <c r="AK4452" t="str" cm="1">
        <f t="array" ref="AK4452">_xlfn._xlws.FILTER(Table4[Column1],ISNUMBER(SEARCH(Table4[Column1],MIS[[#This Row],[OrderUniqueIdentifier]])),"")</f>
        <v>XYT</v>
      </c>
    </row>
    <row r="4453" spans="1:37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>
        <f>_xlfn.XLOOKUP(MIS[[#This Row],[TRADING SYMBOL]],[1]Sheet1!$D:$D,[1]Sheet1!$C:$C)</f>
        <v>115.45</v>
      </c>
      <c r="AE4453">
        <f>MIS[[#This Row],[OrderAverageTradedPrice]]*MIS[[#This Row],[OrderQuantity]]</f>
        <v>15679</v>
      </c>
      <c r="AF4453">
        <f>MIS[[#This Row],[LTP]]*MIS[[#This Row],[OrderQuantity]]</f>
        <v>11545</v>
      </c>
      <c r="AG4453">
        <f>IF(MIS[[#This Row],[OrderSide]]="SELL",MIS[[#This Row],[VALUE]]-MIS[[#This Row],[LIVE_VALUE]],MIS[[#This Row],[LIVE_VALUE]]-MIS[[#This Row],[VALUE]])</f>
        <v>4134</v>
      </c>
      <c r="AH4453" t="str" cm="1">
        <f t="array" ref="AH4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3" t="str">
        <f>MIS[[#This Row],[TRADING SYMBOL]]</f>
        <v>SENSEX2552081100PE</v>
      </c>
      <c r="AJ4453" t="str">
        <f>IF(RIGHT(MIS[[#This Row],[Main/Hedge]],4)="MAIN","MAIN","HEDGE")</f>
        <v>MAIN</v>
      </c>
      <c r="AK4453" t="str" cm="1">
        <f t="array" ref="AK4453">_xlfn._xlws.FILTER(Table4[Column1],ISNUMBER(SEARCH(Table4[Column1],MIS[[#This Row],[OrderUniqueIdentifier]])),"")</f>
        <v>XYT</v>
      </c>
    </row>
    <row r="4454" spans="1:37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>
        <f>_xlfn.XLOOKUP(MIS[[#This Row],[TRADING SYMBOL]],[1]Sheet1!$D:$D,[1]Sheet1!$C:$C)</f>
        <v>118.35</v>
      </c>
      <c r="AE4454">
        <f>MIS[[#This Row],[OrderAverageTradedPrice]]*MIS[[#This Row],[OrderQuantity]]</f>
        <v>2871</v>
      </c>
      <c r="AF4454">
        <f>MIS[[#This Row],[LTP]]*MIS[[#This Row],[OrderQuantity]]</f>
        <v>2367</v>
      </c>
      <c r="AG4454">
        <f>IF(MIS[[#This Row],[OrderSide]]="SELL",MIS[[#This Row],[VALUE]]-MIS[[#This Row],[LIVE_VALUE]],MIS[[#This Row],[LIVE_VALUE]]-MIS[[#This Row],[VALUE]])</f>
        <v>504</v>
      </c>
      <c r="AH4454" t="str" cm="1">
        <f t="array" ref="AH4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4" t="str">
        <f>MIS[[#This Row],[TRADING SYMBOL]]</f>
        <v>SENSEX2552083400CE</v>
      </c>
      <c r="AJ4454" t="str">
        <f>IF(RIGHT(MIS[[#This Row],[Main/Hedge]],4)="MAIN","MAIN","HEDGE")</f>
        <v>MAIN</v>
      </c>
      <c r="AK4454" t="str" cm="1">
        <f t="array" ref="AK4454">_xlfn._xlws.FILTER(Table4[Column1],ISNUMBER(SEARCH(Table4[Column1],MIS[[#This Row],[OrderUniqueIdentifier]])),"")</f>
        <v>XYT</v>
      </c>
    </row>
    <row r="4455" spans="1:37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>
        <f>_xlfn.XLOOKUP(MIS[[#This Row],[TRADING SYMBOL]],[1]Sheet1!$D:$D,[1]Sheet1!$C:$C)</f>
        <v>115.45</v>
      </c>
      <c r="AE4455">
        <f>MIS[[#This Row],[OrderAverageTradedPrice]]*MIS[[#This Row],[OrderQuantity]]</f>
        <v>12516</v>
      </c>
      <c r="AF4455">
        <f>MIS[[#This Row],[LTP]]*MIS[[#This Row],[OrderQuantity]]</f>
        <v>9236</v>
      </c>
      <c r="AG4455">
        <f>IF(MIS[[#This Row],[OrderSide]]="SELL",MIS[[#This Row],[VALUE]]-MIS[[#This Row],[LIVE_VALUE]],MIS[[#This Row],[LIVE_VALUE]]-MIS[[#This Row],[VALUE]])</f>
        <v>3280</v>
      </c>
      <c r="AH4455" t="str" cm="1">
        <f t="array" ref="AH4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5" t="str">
        <f>MIS[[#This Row],[TRADING SYMBOL]]</f>
        <v>SENSEX2552081100PE</v>
      </c>
      <c r="AJ4455" t="str">
        <f>IF(RIGHT(MIS[[#This Row],[Main/Hedge]],4)="MAIN","MAIN","HEDGE")</f>
        <v>MAIN</v>
      </c>
      <c r="AK4455" t="str" cm="1">
        <f t="array" ref="AK4455">_xlfn._xlws.FILTER(Table4[Column1],ISNUMBER(SEARCH(Table4[Column1],MIS[[#This Row],[OrderUniqueIdentifier]])),"")</f>
        <v>XYT</v>
      </c>
    </row>
    <row r="4456" spans="1:37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>
        <f>_xlfn.XLOOKUP(MIS[[#This Row],[TRADING SYMBOL]],[1]Sheet1!$D:$D,[1]Sheet1!$C:$C)</f>
        <v>115.45</v>
      </c>
      <c r="AE4456">
        <f>MIS[[#This Row],[OrderAverageTradedPrice]]*MIS[[#This Row],[OrderQuantity]]</f>
        <v>3124</v>
      </c>
      <c r="AF4456">
        <f>MIS[[#This Row],[LTP]]*MIS[[#This Row],[OrderQuantity]]</f>
        <v>2309</v>
      </c>
      <c r="AG4456">
        <f>IF(MIS[[#This Row],[OrderSide]]="SELL",MIS[[#This Row],[VALUE]]-MIS[[#This Row],[LIVE_VALUE]],MIS[[#This Row],[LIVE_VALUE]]-MIS[[#This Row],[VALUE]])</f>
        <v>815</v>
      </c>
      <c r="AH4456" t="str" cm="1">
        <f t="array" ref="AH4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6" t="str">
        <f>MIS[[#This Row],[TRADING SYMBOL]]</f>
        <v>SENSEX2552081100PE</v>
      </c>
      <c r="AJ4456" t="str">
        <f>IF(RIGHT(MIS[[#This Row],[Main/Hedge]],4)="MAIN","MAIN","HEDGE")</f>
        <v>MAIN</v>
      </c>
      <c r="AK4456" t="str" cm="1">
        <f t="array" ref="AK4456">_xlfn._xlws.FILTER(Table4[Column1],ISNUMBER(SEARCH(Table4[Column1],MIS[[#This Row],[OrderUniqueIdentifier]])),"")</f>
        <v>XYT</v>
      </c>
    </row>
    <row r="4457" spans="1:37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>
        <f>_xlfn.XLOOKUP(MIS[[#This Row],[TRADING SYMBOL]],[1]Sheet1!$D:$D,[1]Sheet1!$C:$C)</f>
        <v>118.35</v>
      </c>
      <c r="AE4457">
        <f>MIS[[#This Row],[OrderAverageTradedPrice]]*MIS[[#This Row],[OrderQuantity]]</f>
        <v>2882</v>
      </c>
      <c r="AF4457">
        <f>MIS[[#This Row],[LTP]]*MIS[[#This Row],[OrderQuantity]]</f>
        <v>2367</v>
      </c>
      <c r="AG4457">
        <f>IF(MIS[[#This Row],[OrderSide]]="SELL",MIS[[#This Row],[VALUE]]-MIS[[#This Row],[LIVE_VALUE]],MIS[[#This Row],[LIVE_VALUE]]-MIS[[#This Row],[VALUE]])</f>
        <v>515</v>
      </c>
      <c r="AH4457" t="str" cm="1">
        <f t="array" ref="AH4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7" t="str">
        <f>MIS[[#This Row],[TRADING SYMBOL]]</f>
        <v>SENSEX2552083400CE</v>
      </c>
      <c r="AJ4457" t="str">
        <f>IF(RIGHT(MIS[[#This Row],[Main/Hedge]],4)="MAIN","MAIN","HEDGE")</f>
        <v>MAIN</v>
      </c>
      <c r="AK4457" t="str" cm="1">
        <f t="array" ref="AK4457">_xlfn._xlws.FILTER(Table4[Column1],ISNUMBER(SEARCH(Table4[Column1],MIS[[#This Row],[OrderUniqueIdentifier]])),"")</f>
        <v>XYT</v>
      </c>
    </row>
    <row r="4458" spans="1:37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>
        <f>_xlfn.XLOOKUP(MIS[[#This Row],[TRADING SYMBOL]],[1]Sheet1!$D:$D,[1]Sheet1!$C:$C)</f>
        <v>118.35</v>
      </c>
      <c r="AE4458">
        <f>MIS[[#This Row],[OrderAverageTradedPrice]]*MIS[[#This Row],[OrderQuantity]]</f>
        <v>8604</v>
      </c>
      <c r="AF4458">
        <f>MIS[[#This Row],[LTP]]*MIS[[#This Row],[OrderQuantity]]</f>
        <v>7101</v>
      </c>
      <c r="AG4458">
        <f>IF(MIS[[#This Row],[OrderSide]]="SELL",MIS[[#This Row],[VALUE]]-MIS[[#This Row],[LIVE_VALUE]],MIS[[#This Row],[LIVE_VALUE]]-MIS[[#This Row],[VALUE]])</f>
        <v>1503</v>
      </c>
      <c r="AH4458" t="str" cm="1">
        <f t="array" ref="AH4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8" t="str">
        <f>MIS[[#This Row],[TRADING SYMBOL]]</f>
        <v>SENSEX2552083400CE</v>
      </c>
      <c r="AJ4458" t="str">
        <f>IF(RIGHT(MIS[[#This Row],[Main/Hedge]],4)="MAIN","MAIN","HEDGE")</f>
        <v>MAIN</v>
      </c>
      <c r="AK4458" t="str" cm="1">
        <f t="array" ref="AK4458">_xlfn._xlws.FILTER(Table4[Column1],ISNUMBER(SEARCH(Table4[Column1],MIS[[#This Row],[OrderUniqueIdentifier]])),"")</f>
        <v>XYT</v>
      </c>
    </row>
    <row r="4459" spans="1:37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>
        <f>_xlfn.XLOOKUP(MIS[[#This Row],[TRADING SYMBOL]],[1]Sheet1!$D:$D,[1]Sheet1!$C:$C)</f>
        <v>115.45</v>
      </c>
      <c r="AE4459">
        <f>MIS[[#This Row],[OrderAverageTradedPrice]]*MIS[[#This Row],[OrderQuantity]]</f>
        <v>3134</v>
      </c>
      <c r="AF4459">
        <f>MIS[[#This Row],[LTP]]*MIS[[#This Row],[OrderQuantity]]</f>
        <v>2309</v>
      </c>
      <c r="AG4459">
        <f>IF(MIS[[#This Row],[OrderSide]]="SELL",MIS[[#This Row],[VALUE]]-MIS[[#This Row],[LIVE_VALUE]],MIS[[#This Row],[LIVE_VALUE]]-MIS[[#This Row],[VALUE]])</f>
        <v>825</v>
      </c>
      <c r="AH4459" t="str" cm="1">
        <f t="array" ref="AH4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9" t="str">
        <f>MIS[[#This Row],[TRADING SYMBOL]]</f>
        <v>SENSEX2552081100PE</v>
      </c>
      <c r="AJ4459" t="str">
        <f>IF(RIGHT(MIS[[#This Row],[Main/Hedge]],4)="MAIN","MAIN","HEDGE")</f>
        <v>MAIN</v>
      </c>
      <c r="AK4459" t="str" cm="1">
        <f t="array" ref="AK4459">_xlfn._xlws.FILTER(Table4[Column1],ISNUMBER(SEARCH(Table4[Column1],MIS[[#This Row],[OrderUniqueIdentifier]])),"")</f>
        <v>XYT</v>
      </c>
    </row>
    <row r="4460" spans="1:37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>
        <f>_xlfn.XLOOKUP(MIS[[#This Row],[TRADING SYMBOL]],[1]Sheet1!$D:$D,[1]Sheet1!$C:$C)</f>
        <v>118.35</v>
      </c>
      <c r="AE4460">
        <f>MIS[[#This Row],[OrderAverageTradedPrice]]*MIS[[#This Row],[OrderQuantity]]</f>
        <v>5758</v>
      </c>
      <c r="AF4460">
        <f>MIS[[#This Row],[LTP]]*MIS[[#This Row],[OrderQuantity]]</f>
        <v>4734</v>
      </c>
      <c r="AG4460">
        <f>IF(MIS[[#This Row],[OrderSide]]="SELL",MIS[[#This Row],[VALUE]]-MIS[[#This Row],[LIVE_VALUE]],MIS[[#This Row],[LIVE_VALUE]]-MIS[[#This Row],[VALUE]])</f>
        <v>1024</v>
      </c>
      <c r="AH4460" t="str" cm="1">
        <f t="array" ref="AH4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0" t="str">
        <f>MIS[[#This Row],[TRADING SYMBOL]]</f>
        <v>SENSEX2552083400CE</v>
      </c>
      <c r="AJ4460" t="str">
        <f>IF(RIGHT(MIS[[#This Row],[Main/Hedge]],4)="MAIN","MAIN","HEDGE")</f>
        <v>MAIN</v>
      </c>
      <c r="AK4460" t="str" cm="1">
        <f t="array" ref="AK4460">_xlfn._xlws.FILTER(Table4[Column1],ISNUMBER(SEARCH(Table4[Column1],MIS[[#This Row],[OrderUniqueIdentifier]])),"")</f>
        <v>XYT</v>
      </c>
    </row>
    <row r="4461" spans="1:37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>
        <f>_xlfn.XLOOKUP(MIS[[#This Row],[TRADING SYMBOL]],[1]Sheet1!$D:$D,[1]Sheet1!$C:$C)</f>
        <v>118.35</v>
      </c>
      <c r="AE4461">
        <f>MIS[[#This Row],[OrderAverageTradedPrice]]*MIS[[#This Row],[OrderQuantity]]</f>
        <v>5730</v>
      </c>
      <c r="AF4461">
        <f>MIS[[#This Row],[LTP]]*MIS[[#This Row],[OrderQuantity]]</f>
        <v>4734</v>
      </c>
      <c r="AG4461">
        <f>IF(MIS[[#This Row],[OrderSide]]="SELL",MIS[[#This Row],[VALUE]]-MIS[[#This Row],[LIVE_VALUE]],MIS[[#This Row],[LIVE_VALUE]]-MIS[[#This Row],[VALUE]])</f>
        <v>996</v>
      </c>
      <c r="AH4461" t="str" cm="1">
        <f t="array" ref="AH4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1" t="str">
        <f>MIS[[#This Row],[TRADING SYMBOL]]</f>
        <v>SENSEX2552083400CE</v>
      </c>
      <c r="AJ4461" t="str">
        <f>IF(RIGHT(MIS[[#This Row],[Main/Hedge]],4)="MAIN","MAIN","HEDGE")</f>
        <v>MAIN</v>
      </c>
      <c r="AK4461" t="str" cm="1">
        <f t="array" ref="AK4461">_xlfn._xlws.FILTER(Table4[Column1],ISNUMBER(SEARCH(Table4[Column1],MIS[[#This Row],[OrderUniqueIdentifier]])),"")</f>
        <v>XYT</v>
      </c>
    </row>
    <row r="4462" spans="1:37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>
        <f>_xlfn.XLOOKUP(MIS[[#This Row],[TRADING SYMBOL]],[1]Sheet1!$D:$D,[1]Sheet1!$C:$C)</f>
        <v>115.45</v>
      </c>
      <c r="AE4462">
        <f>MIS[[#This Row],[OrderAverageTradedPrice]]*MIS[[#This Row],[OrderQuantity]]</f>
        <v>6240</v>
      </c>
      <c r="AF4462">
        <f>MIS[[#This Row],[LTP]]*MIS[[#This Row],[OrderQuantity]]</f>
        <v>4618</v>
      </c>
      <c r="AG4462">
        <f>IF(MIS[[#This Row],[OrderSide]]="SELL",MIS[[#This Row],[VALUE]]-MIS[[#This Row],[LIVE_VALUE]],MIS[[#This Row],[LIVE_VALUE]]-MIS[[#This Row],[VALUE]])</f>
        <v>1622</v>
      </c>
      <c r="AH4462" t="str" cm="1">
        <f t="array" ref="AH4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2" t="str">
        <f>MIS[[#This Row],[TRADING SYMBOL]]</f>
        <v>SENSEX2552081100PE</v>
      </c>
      <c r="AJ4462" t="str">
        <f>IF(RIGHT(MIS[[#This Row],[Main/Hedge]],4)="MAIN","MAIN","HEDGE")</f>
        <v>MAIN</v>
      </c>
      <c r="AK4462" t="str" cm="1">
        <f t="array" ref="AK4462">_xlfn._xlws.FILTER(Table4[Column1],ISNUMBER(SEARCH(Table4[Column1],MIS[[#This Row],[OrderUniqueIdentifier]])),"")</f>
        <v>XYT</v>
      </c>
    </row>
    <row r="4463" spans="1:37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>
        <f>_xlfn.XLOOKUP(MIS[[#This Row],[TRADING SYMBOL]],[1]Sheet1!$D:$D,[1]Sheet1!$C:$C)</f>
        <v>118.35</v>
      </c>
      <c r="AE4463">
        <f>MIS[[#This Row],[OrderAverageTradedPrice]]*MIS[[#This Row],[OrderQuantity]]</f>
        <v>5744</v>
      </c>
      <c r="AF4463">
        <f>MIS[[#This Row],[LTP]]*MIS[[#This Row],[OrderQuantity]]</f>
        <v>4734</v>
      </c>
      <c r="AG4463">
        <f>IF(MIS[[#This Row],[OrderSide]]="SELL",MIS[[#This Row],[VALUE]]-MIS[[#This Row],[LIVE_VALUE]],MIS[[#This Row],[LIVE_VALUE]]-MIS[[#This Row],[VALUE]])</f>
        <v>1010</v>
      </c>
      <c r="AH4463" t="str" cm="1">
        <f t="array" ref="AH4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3" t="str">
        <f>MIS[[#This Row],[TRADING SYMBOL]]</f>
        <v>SENSEX2552083400CE</v>
      </c>
      <c r="AJ4463" t="str">
        <f>IF(RIGHT(MIS[[#This Row],[Main/Hedge]],4)="MAIN","MAIN","HEDGE")</f>
        <v>MAIN</v>
      </c>
      <c r="AK4463" t="str" cm="1">
        <f t="array" ref="AK4463">_xlfn._xlws.FILTER(Table4[Column1],ISNUMBER(SEARCH(Table4[Column1],MIS[[#This Row],[OrderUniqueIdentifier]])),"")</f>
        <v>XYT</v>
      </c>
    </row>
    <row r="4464" spans="1:37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>
        <f>_xlfn.XLOOKUP(MIS[[#This Row],[TRADING SYMBOL]],[1]Sheet1!$D:$D,[1]Sheet1!$C:$C)</f>
        <v>115.45</v>
      </c>
      <c r="AE4464">
        <f>MIS[[#This Row],[OrderAverageTradedPrice]]*MIS[[#This Row],[OrderQuantity]]</f>
        <v>6224</v>
      </c>
      <c r="AF4464">
        <f>MIS[[#This Row],[LTP]]*MIS[[#This Row],[OrderQuantity]]</f>
        <v>4618</v>
      </c>
      <c r="AG4464">
        <f>IF(MIS[[#This Row],[OrderSide]]="SELL",MIS[[#This Row],[VALUE]]-MIS[[#This Row],[LIVE_VALUE]],MIS[[#This Row],[LIVE_VALUE]]-MIS[[#This Row],[VALUE]])</f>
        <v>1606</v>
      </c>
      <c r="AH4464" t="str" cm="1">
        <f t="array" ref="AH44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4" t="str">
        <f>MIS[[#This Row],[TRADING SYMBOL]]</f>
        <v>SENSEX2552081100PE</v>
      </c>
      <c r="AJ4464" t="str">
        <f>IF(RIGHT(MIS[[#This Row],[Main/Hedge]],4)="MAIN","MAIN","HEDGE")</f>
        <v>MAIN</v>
      </c>
      <c r="AK4464" t="str" cm="1">
        <f t="array" ref="AK4464">_xlfn._xlws.FILTER(Table4[Column1],ISNUMBER(SEARCH(Table4[Column1],MIS[[#This Row],[OrderUniqueIdentifier]])),"")</f>
        <v>XYT</v>
      </c>
    </row>
    <row r="4465" spans="1:37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>
        <f>_xlfn.XLOOKUP(MIS[[#This Row],[TRADING SYMBOL]],[1]Sheet1!$D:$D,[1]Sheet1!$C:$C)</f>
        <v>118.35</v>
      </c>
      <c r="AE4465">
        <f>MIS[[#This Row],[OrderAverageTradedPrice]]*MIS[[#This Row],[OrderQuantity]]</f>
        <v>2874</v>
      </c>
      <c r="AF4465">
        <f>MIS[[#This Row],[LTP]]*MIS[[#This Row],[OrderQuantity]]</f>
        <v>2367</v>
      </c>
      <c r="AG4465">
        <f>IF(MIS[[#This Row],[OrderSide]]="SELL",MIS[[#This Row],[VALUE]]-MIS[[#This Row],[LIVE_VALUE]],MIS[[#This Row],[LIVE_VALUE]]-MIS[[#This Row],[VALUE]])</f>
        <v>507</v>
      </c>
      <c r="AH4465" t="str" cm="1">
        <f t="array" ref="AH44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5" t="str">
        <f>MIS[[#This Row],[TRADING SYMBOL]]</f>
        <v>SENSEX2552083400CE</v>
      </c>
      <c r="AJ4465" t="str">
        <f>IF(RIGHT(MIS[[#This Row],[Main/Hedge]],4)="MAIN","MAIN","HEDGE")</f>
        <v>MAIN</v>
      </c>
      <c r="AK4465" t="str" cm="1">
        <f t="array" ref="AK4465">_xlfn._xlws.FILTER(Table4[Column1],ISNUMBER(SEARCH(Table4[Column1],MIS[[#This Row],[OrderUniqueIdentifier]])),"")</f>
        <v>XYT</v>
      </c>
    </row>
    <row r="4466" spans="1:37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>
        <f>_xlfn.XLOOKUP(MIS[[#This Row],[TRADING SYMBOL]],[1]Sheet1!$D:$D,[1]Sheet1!$C:$C)</f>
        <v>115.45</v>
      </c>
      <c r="AE4466">
        <f>MIS[[#This Row],[OrderAverageTradedPrice]]*MIS[[#This Row],[OrderQuantity]]</f>
        <v>3118</v>
      </c>
      <c r="AF4466">
        <f>MIS[[#This Row],[LTP]]*MIS[[#This Row],[OrderQuantity]]</f>
        <v>2309</v>
      </c>
      <c r="AG4466">
        <f>IF(MIS[[#This Row],[OrderSide]]="SELL",MIS[[#This Row],[VALUE]]-MIS[[#This Row],[LIVE_VALUE]],MIS[[#This Row],[LIVE_VALUE]]-MIS[[#This Row],[VALUE]])</f>
        <v>809</v>
      </c>
      <c r="AH4466" t="str" cm="1">
        <f t="array" ref="AH4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6" t="str">
        <f>MIS[[#This Row],[TRADING SYMBOL]]</f>
        <v>SENSEX2552081100PE</v>
      </c>
      <c r="AJ4466" t="str">
        <f>IF(RIGHT(MIS[[#This Row],[Main/Hedge]],4)="MAIN","MAIN","HEDGE")</f>
        <v>MAIN</v>
      </c>
      <c r="AK4466" t="str" cm="1">
        <f t="array" ref="AK4466">_xlfn._xlws.FILTER(Table4[Column1],ISNUMBER(SEARCH(Table4[Column1],MIS[[#This Row],[OrderUniqueIdentifier]])),"")</f>
        <v>XYT</v>
      </c>
    </row>
    <row r="4467" spans="1:37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>
        <f>_xlfn.XLOOKUP(MIS[[#This Row],[TRADING SYMBOL]],[1]Sheet1!$D:$D,[1]Sheet1!$C:$C)</f>
        <v>118.35</v>
      </c>
      <c r="AE4467">
        <f>MIS[[#This Row],[OrderAverageTradedPrice]]*MIS[[#This Row],[OrderQuantity]]</f>
        <v>2882</v>
      </c>
      <c r="AF4467">
        <f>MIS[[#This Row],[LTP]]*MIS[[#This Row],[OrderQuantity]]</f>
        <v>2367</v>
      </c>
      <c r="AG4467">
        <f>IF(MIS[[#This Row],[OrderSide]]="SELL",MIS[[#This Row],[VALUE]]-MIS[[#This Row],[LIVE_VALUE]],MIS[[#This Row],[LIVE_VALUE]]-MIS[[#This Row],[VALUE]])</f>
        <v>515</v>
      </c>
      <c r="AH4467" t="str" cm="1">
        <f t="array" ref="AH4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7" t="str">
        <f>MIS[[#This Row],[TRADING SYMBOL]]</f>
        <v>SENSEX2552083400CE</v>
      </c>
      <c r="AJ4467" t="str">
        <f>IF(RIGHT(MIS[[#This Row],[Main/Hedge]],4)="MAIN","MAIN","HEDGE")</f>
        <v>MAIN</v>
      </c>
      <c r="AK4467" t="str" cm="1">
        <f t="array" ref="AK4467">_xlfn._xlws.FILTER(Table4[Column1],ISNUMBER(SEARCH(Table4[Column1],MIS[[#This Row],[OrderUniqueIdentifier]])),"")</f>
        <v>XYT</v>
      </c>
    </row>
    <row r="4468" spans="1:37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>
        <f>_xlfn.XLOOKUP(MIS[[#This Row],[TRADING SYMBOL]],[1]Sheet1!$D:$D,[1]Sheet1!$C:$C)</f>
        <v>118.35</v>
      </c>
      <c r="AE4468">
        <f>MIS[[#This Row],[OrderAverageTradedPrice]]*MIS[[#This Row],[OrderQuantity]]</f>
        <v>8631.99999999996</v>
      </c>
      <c r="AF4468">
        <f>MIS[[#This Row],[LTP]]*MIS[[#This Row],[OrderQuantity]]</f>
        <v>7101</v>
      </c>
      <c r="AG4468">
        <f>IF(MIS[[#This Row],[OrderSide]]="SELL",MIS[[#This Row],[VALUE]]-MIS[[#This Row],[LIVE_VALUE]],MIS[[#This Row],[LIVE_VALUE]]-MIS[[#This Row],[VALUE]])</f>
        <v>1530.99999999996</v>
      </c>
      <c r="AH4468" t="str" cm="1">
        <f t="array" ref="AH4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8" t="str">
        <f>MIS[[#This Row],[TRADING SYMBOL]]</f>
        <v>SENSEX2552083400CE</v>
      </c>
      <c r="AJ4468" t="str">
        <f>IF(RIGHT(MIS[[#This Row],[Main/Hedge]],4)="MAIN","MAIN","HEDGE")</f>
        <v>MAIN</v>
      </c>
      <c r="AK4468" t="str" cm="1">
        <f t="array" ref="AK4468">_xlfn._xlws.FILTER(Table4[Column1],ISNUMBER(SEARCH(Table4[Column1],MIS[[#This Row],[OrderUniqueIdentifier]])),"")</f>
        <v>XYT</v>
      </c>
    </row>
    <row r="4469" spans="1:37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>
        <f>_xlfn.XLOOKUP(MIS[[#This Row],[TRADING SYMBOL]],[1]Sheet1!$D:$D,[1]Sheet1!$C:$C)</f>
        <v>118.35</v>
      </c>
      <c r="AE4469">
        <f>MIS[[#This Row],[OrderAverageTradedPrice]]*MIS[[#This Row],[OrderQuantity]]</f>
        <v>2872</v>
      </c>
      <c r="AF4469">
        <f>MIS[[#This Row],[LTP]]*MIS[[#This Row],[OrderQuantity]]</f>
        <v>2367</v>
      </c>
      <c r="AG4469">
        <f>IF(MIS[[#This Row],[OrderSide]]="SELL",MIS[[#This Row],[VALUE]]-MIS[[#This Row],[LIVE_VALUE]],MIS[[#This Row],[LIVE_VALUE]]-MIS[[#This Row],[VALUE]])</f>
        <v>505</v>
      </c>
      <c r="AH4469" t="str" cm="1">
        <f t="array" ref="AH4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9" t="str">
        <f>MIS[[#This Row],[TRADING SYMBOL]]</f>
        <v>SENSEX2552083400CE</v>
      </c>
      <c r="AJ4469" t="str">
        <f>IF(RIGHT(MIS[[#This Row],[Main/Hedge]],4)="MAIN","MAIN","HEDGE")</f>
        <v>MAIN</v>
      </c>
      <c r="AK4469" t="str" cm="1">
        <f t="array" ref="AK4469">_xlfn._xlws.FILTER(Table4[Column1],ISNUMBER(SEARCH(Table4[Column1],MIS[[#This Row],[OrderUniqueIdentifier]])),"")</f>
        <v>XYT</v>
      </c>
    </row>
    <row r="4470" spans="1:37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>
        <f>_xlfn.XLOOKUP(MIS[[#This Row],[TRADING SYMBOL]],[1]Sheet1!$D:$D,[1]Sheet1!$C:$C)</f>
        <v>115.45</v>
      </c>
      <c r="AE4470">
        <f>MIS[[#This Row],[OrderAverageTradedPrice]]*MIS[[#This Row],[OrderQuantity]]</f>
        <v>3118</v>
      </c>
      <c r="AF4470">
        <f>MIS[[#This Row],[LTP]]*MIS[[#This Row],[OrderQuantity]]</f>
        <v>2309</v>
      </c>
      <c r="AG4470">
        <f>IF(MIS[[#This Row],[OrderSide]]="SELL",MIS[[#This Row],[VALUE]]-MIS[[#This Row],[LIVE_VALUE]],MIS[[#This Row],[LIVE_VALUE]]-MIS[[#This Row],[VALUE]])</f>
        <v>809</v>
      </c>
      <c r="AH4470" t="str" cm="1">
        <f t="array" ref="AH44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0" t="str">
        <f>MIS[[#This Row],[TRADING SYMBOL]]</f>
        <v>SENSEX2552081100PE</v>
      </c>
      <c r="AJ4470" t="str">
        <f>IF(RIGHT(MIS[[#This Row],[Main/Hedge]],4)="MAIN","MAIN","HEDGE")</f>
        <v>MAIN</v>
      </c>
      <c r="AK4470" t="str" cm="1">
        <f t="array" ref="AK4470">_xlfn._xlws.FILTER(Table4[Column1],ISNUMBER(SEARCH(Table4[Column1],MIS[[#This Row],[OrderUniqueIdentifier]])),"")</f>
        <v>XYT</v>
      </c>
    </row>
    <row r="4471" spans="1:37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>
        <f>_xlfn.XLOOKUP(MIS[[#This Row],[TRADING SYMBOL]],[1]Sheet1!$D:$D,[1]Sheet1!$C:$C)</f>
        <v>118.35</v>
      </c>
      <c r="AE4471">
        <f>MIS[[#This Row],[OrderAverageTradedPrice]]*MIS[[#This Row],[OrderQuantity]]</f>
        <v>2881</v>
      </c>
      <c r="AF4471">
        <f>MIS[[#This Row],[LTP]]*MIS[[#This Row],[OrderQuantity]]</f>
        <v>2367</v>
      </c>
      <c r="AG4471">
        <f>IF(MIS[[#This Row],[OrderSide]]="SELL",MIS[[#This Row],[VALUE]]-MIS[[#This Row],[LIVE_VALUE]],MIS[[#This Row],[LIVE_VALUE]]-MIS[[#This Row],[VALUE]])</f>
        <v>514</v>
      </c>
      <c r="AH4471" t="str" cm="1">
        <f t="array" ref="AH4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1" t="str">
        <f>MIS[[#This Row],[TRADING SYMBOL]]</f>
        <v>SENSEX2552083400CE</v>
      </c>
      <c r="AJ4471" t="str">
        <f>IF(RIGHT(MIS[[#This Row],[Main/Hedge]],4)="MAIN","MAIN","HEDGE")</f>
        <v>MAIN</v>
      </c>
      <c r="AK4471" t="str" cm="1">
        <f t="array" ref="AK4471">_xlfn._xlws.FILTER(Table4[Column1],ISNUMBER(SEARCH(Table4[Column1],MIS[[#This Row],[OrderUniqueIdentifier]])),"")</f>
        <v>XYT</v>
      </c>
    </row>
    <row r="4472" spans="1:37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>
        <f>_xlfn.XLOOKUP(MIS[[#This Row],[TRADING SYMBOL]],[1]Sheet1!$D:$D,[1]Sheet1!$C:$C)</f>
        <v>115.45</v>
      </c>
      <c r="AE4472">
        <f>MIS[[#This Row],[OrderAverageTradedPrice]]*MIS[[#This Row],[OrderQuantity]]</f>
        <v>3141</v>
      </c>
      <c r="AF4472">
        <f>MIS[[#This Row],[LTP]]*MIS[[#This Row],[OrderQuantity]]</f>
        <v>2309</v>
      </c>
      <c r="AG4472">
        <f>IF(MIS[[#This Row],[OrderSide]]="SELL",MIS[[#This Row],[VALUE]]-MIS[[#This Row],[LIVE_VALUE]],MIS[[#This Row],[LIVE_VALUE]]-MIS[[#This Row],[VALUE]])</f>
        <v>832</v>
      </c>
      <c r="AH4472" t="str" cm="1">
        <f t="array" ref="AH4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2" t="str">
        <f>MIS[[#This Row],[TRADING SYMBOL]]</f>
        <v>SENSEX2552081100PE</v>
      </c>
      <c r="AJ4472" t="str">
        <f>IF(RIGHT(MIS[[#This Row],[Main/Hedge]],4)="MAIN","MAIN","HEDGE")</f>
        <v>MAIN</v>
      </c>
      <c r="AK4472" t="str" cm="1">
        <f t="array" ref="AK4472">_xlfn._xlws.FILTER(Table4[Column1],ISNUMBER(SEARCH(Table4[Column1],MIS[[#This Row],[OrderUniqueIdentifier]])),"")</f>
        <v>XYT</v>
      </c>
    </row>
    <row r="4473" spans="1:37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>
        <f>_xlfn.XLOOKUP(MIS[[#This Row],[TRADING SYMBOL]],[1]Sheet1!$D:$D,[1]Sheet1!$C:$C)</f>
        <v>115.45</v>
      </c>
      <c r="AE4473">
        <f>MIS[[#This Row],[OrderAverageTradedPrice]]*MIS[[#This Row],[OrderQuantity]]</f>
        <v>3122</v>
      </c>
      <c r="AF4473">
        <f>MIS[[#This Row],[LTP]]*MIS[[#This Row],[OrderQuantity]]</f>
        <v>2309</v>
      </c>
      <c r="AG4473">
        <f>IF(MIS[[#This Row],[OrderSide]]="SELL",MIS[[#This Row],[VALUE]]-MIS[[#This Row],[LIVE_VALUE]],MIS[[#This Row],[LIVE_VALUE]]-MIS[[#This Row],[VALUE]])</f>
        <v>813</v>
      </c>
      <c r="AH4473" t="str" cm="1">
        <f t="array" ref="AH4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3" t="str">
        <f>MIS[[#This Row],[TRADING SYMBOL]]</f>
        <v>SENSEX2552081100PE</v>
      </c>
      <c r="AJ4473" t="str">
        <f>IF(RIGHT(MIS[[#This Row],[Main/Hedge]],4)="MAIN","MAIN","HEDGE")</f>
        <v>MAIN</v>
      </c>
      <c r="AK4473" t="str" cm="1">
        <f t="array" ref="AK4473">_xlfn._xlws.FILTER(Table4[Column1],ISNUMBER(SEARCH(Table4[Column1],MIS[[#This Row],[OrderUniqueIdentifier]])),"")</f>
        <v>XYT</v>
      </c>
    </row>
    <row r="4474" spans="1:37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>
        <f>_xlfn.XLOOKUP(MIS[[#This Row],[TRADING SYMBOL]],[1]Sheet1!$D:$D,[1]Sheet1!$C:$C)</f>
        <v>118.35</v>
      </c>
      <c r="AE4474">
        <f>MIS[[#This Row],[OrderAverageTradedPrice]]*MIS[[#This Row],[OrderQuantity]]</f>
        <v>8614.99999999998</v>
      </c>
      <c r="AF4474">
        <f>MIS[[#This Row],[LTP]]*MIS[[#This Row],[OrderQuantity]]</f>
        <v>7101</v>
      </c>
      <c r="AG4474">
        <f>IF(MIS[[#This Row],[OrderSide]]="SELL",MIS[[#This Row],[VALUE]]-MIS[[#This Row],[LIVE_VALUE]],MIS[[#This Row],[LIVE_VALUE]]-MIS[[#This Row],[VALUE]])</f>
        <v>1513.99999999998</v>
      </c>
      <c r="AH4474" t="str" cm="1">
        <f t="array" ref="AH4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4" t="str">
        <f>MIS[[#This Row],[TRADING SYMBOL]]</f>
        <v>SENSEX2552083400CE</v>
      </c>
      <c r="AJ4474" t="str">
        <f>IF(RIGHT(MIS[[#This Row],[Main/Hedge]],4)="MAIN","MAIN","HEDGE")</f>
        <v>MAIN</v>
      </c>
      <c r="AK4474" t="str" cm="1">
        <f t="array" ref="AK4474">_xlfn._xlws.FILTER(Table4[Column1],ISNUMBER(SEARCH(Table4[Column1],MIS[[#This Row],[OrderUniqueIdentifier]])),"")</f>
        <v>XYT</v>
      </c>
    </row>
    <row r="4475" spans="1:37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>
        <f>_xlfn.XLOOKUP(MIS[[#This Row],[TRADING SYMBOL]],[1]Sheet1!$D:$D,[1]Sheet1!$C:$C)</f>
        <v>118.35</v>
      </c>
      <c r="AE4475">
        <f>MIS[[#This Row],[OrderAverageTradedPrice]]*MIS[[#This Row],[OrderQuantity]]</f>
        <v>5750</v>
      </c>
      <c r="AF4475">
        <f>MIS[[#This Row],[LTP]]*MIS[[#This Row],[OrderQuantity]]</f>
        <v>4734</v>
      </c>
      <c r="AG4475">
        <f>IF(MIS[[#This Row],[OrderSide]]="SELL",MIS[[#This Row],[VALUE]]-MIS[[#This Row],[LIVE_VALUE]],MIS[[#This Row],[LIVE_VALUE]]-MIS[[#This Row],[VALUE]])</f>
        <v>1016</v>
      </c>
      <c r="AH4475" t="str" cm="1">
        <f t="array" ref="AH4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5" t="str">
        <f>MIS[[#This Row],[TRADING SYMBOL]]</f>
        <v>SENSEX2552083400CE</v>
      </c>
      <c r="AJ4475" t="str">
        <f>IF(RIGHT(MIS[[#This Row],[Main/Hedge]],4)="MAIN","MAIN","HEDGE")</f>
        <v>MAIN</v>
      </c>
      <c r="AK4475" t="str" cm="1">
        <f t="array" ref="AK4475">_xlfn._xlws.FILTER(Table4[Column1],ISNUMBER(SEARCH(Table4[Column1],MIS[[#This Row],[OrderUniqueIdentifier]])),"")</f>
        <v>XYT</v>
      </c>
    </row>
    <row r="4476" spans="1:37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>
        <f>_xlfn.XLOOKUP(MIS[[#This Row],[TRADING SYMBOL]],[1]Sheet1!$D:$D,[1]Sheet1!$C:$C)</f>
        <v>115.45</v>
      </c>
      <c r="AE4476">
        <f>MIS[[#This Row],[OrderAverageTradedPrice]]*MIS[[#This Row],[OrderQuantity]]</f>
        <v>6250</v>
      </c>
      <c r="AF4476">
        <f>MIS[[#This Row],[LTP]]*MIS[[#This Row],[OrderQuantity]]</f>
        <v>4618</v>
      </c>
      <c r="AG4476">
        <f>IF(MIS[[#This Row],[OrderSide]]="SELL",MIS[[#This Row],[VALUE]]-MIS[[#This Row],[LIVE_VALUE]],MIS[[#This Row],[LIVE_VALUE]]-MIS[[#This Row],[VALUE]])</f>
        <v>1632</v>
      </c>
      <c r="AH4476" t="str" cm="1">
        <f t="array" ref="AH4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6" t="str">
        <f>MIS[[#This Row],[TRADING SYMBOL]]</f>
        <v>SENSEX2552081100PE</v>
      </c>
      <c r="AJ4476" t="str">
        <f>IF(RIGHT(MIS[[#This Row],[Main/Hedge]],4)="MAIN","MAIN","HEDGE")</f>
        <v>MAIN</v>
      </c>
      <c r="AK4476" t="str" cm="1">
        <f t="array" ref="AK4476">_xlfn._xlws.FILTER(Table4[Column1],ISNUMBER(SEARCH(Table4[Column1],MIS[[#This Row],[OrderUniqueIdentifier]])),"")</f>
        <v>XYT</v>
      </c>
    </row>
    <row r="4477" spans="1:37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>
        <f>_xlfn.XLOOKUP(MIS[[#This Row],[TRADING SYMBOL]],[1]Sheet1!$D:$D,[1]Sheet1!$C:$C)</f>
        <v>115.45</v>
      </c>
      <c r="AE4477">
        <f>MIS[[#This Row],[OrderAverageTradedPrice]]*MIS[[#This Row],[OrderQuantity]]</f>
        <v>9360.99999999996</v>
      </c>
      <c r="AF4477">
        <f>MIS[[#This Row],[LTP]]*MIS[[#This Row],[OrderQuantity]]</f>
        <v>6927</v>
      </c>
      <c r="AG4477">
        <f>IF(MIS[[#This Row],[OrderSide]]="SELL",MIS[[#This Row],[VALUE]]-MIS[[#This Row],[LIVE_VALUE]],MIS[[#This Row],[LIVE_VALUE]]-MIS[[#This Row],[VALUE]])</f>
        <v>2433.99999999996</v>
      </c>
      <c r="AH4477" t="str" cm="1">
        <f t="array" ref="AH44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7" t="str">
        <f>MIS[[#This Row],[TRADING SYMBOL]]</f>
        <v>SENSEX2552081100PE</v>
      </c>
      <c r="AJ4477" t="str">
        <f>IF(RIGHT(MIS[[#This Row],[Main/Hedge]],4)="MAIN","MAIN","HEDGE")</f>
        <v>MAIN</v>
      </c>
      <c r="AK4477" t="str" cm="1">
        <f t="array" ref="AK4477">_xlfn._xlws.FILTER(Table4[Column1],ISNUMBER(SEARCH(Table4[Column1],MIS[[#This Row],[OrderUniqueIdentifier]])),"")</f>
        <v>XYT</v>
      </c>
    </row>
    <row r="4478" spans="1:37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>
        <f>_xlfn.XLOOKUP(MIS[[#This Row],[TRADING SYMBOL]],[1]Sheet1!$D:$D,[1]Sheet1!$C:$C)</f>
        <v>118.35</v>
      </c>
      <c r="AE4478">
        <f>MIS[[#This Row],[OrderAverageTradedPrice]]*MIS[[#This Row],[OrderQuantity]]</f>
        <v>2880</v>
      </c>
      <c r="AF4478">
        <f>MIS[[#This Row],[LTP]]*MIS[[#This Row],[OrderQuantity]]</f>
        <v>2367</v>
      </c>
      <c r="AG4478">
        <f>IF(MIS[[#This Row],[OrderSide]]="SELL",MIS[[#This Row],[VALUE]]-MIS[[#This Row],[LIVE_VALUE]],MIS[[#This Row],[LIVE_VALUE]]-MIS[[#This Row],[VALUE]])</f>
        <v>513</v>
      </c>
      <c r="AH4478" t="str" cm="1">
        <f t="array" ref="AH4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8" t="str">
        <f>MIS[[#This Row],[TRADING SYMBOL]]</f>
        <v>SENSEX2552083400CE</v>
      </c>
      <c r="AJ4478" t="str">
        <f>IF(RIGHT(MIS[[#This Row],[Main/Hedge]],4)="MAIN","MAIN","HEDGE")</f>
        <v>MAIN</v>
      </c>
      <c r="AK4478" t="str" cm="1">
        <f t="array" ref="AK4478">_xlfn._xlws.FILTER(Table4[Column1],ISNUMBER(SEARCH(Table4[Column1],MIS[[#This Row],[OrderUniqueIdentifier]])),"")</f>
        <v>XYT</v>
      </c>
    </row>
    <row r="4479" spans="1:37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>
        <f>_xlfn.XLOOKUP(MIS[[#This Row],[TRADING SYMBOL]],[1]Sheet1!$D:$D,[1]Sheet1!$C:$C)</f>
        <v>118.35</v>
      </c>
      <c r="AE4479">
        <f>MIS[[#This Row],[OrderAverageTradedPrice]]*MIS[[#This Row],[OrderQuantity]]</f>
        <v>2856</v>
      </c>
      <c r="AF4479">
        <f>MIS[[#This Row],[LTP]]*MIS[[#This Row],[OrderQuantity]]</f>
        <v>2367</v>
      </c>
      <c r="AG4479">
        <f>IF(MIS[[#This Row],[OrderSide]]="SELL",MIS[[#This Row],[VALUE]]-MIS[[#This Row],[LIVE_VALUE]],MIS[[#This Row],[LIVE_VALUE]]-MIS[[#This Row],[VALUE]])</f>
        <v>489</v>
      </c>
      <c r="AH4479" t="str" cm="1">
        <f t="array" ref="AH4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9" t="str">
        <f>MIS[[#This Row],[TRADING SYMBOL]]</f>
        <v>SENSEX2552083400CE</v>
      </c>
      <c r="AJ4479" t="str">
        <f>IF(RIGHT(MIS[[#This Row],[Main/Hedge]],4)="MAIN","MAIN","HEDGE")</f>
        <v>MAIN</v>
      </c>
      <c r="AK4479" t="str" cm="1">
        <f t="array" ref="AK4479">_xlfn._xlws.FILTER(Table4[Column1],ISNUMBER(SEARCH(Table4[Column1],MIS[[#This Row],[OrderUniqueIdentifier]])),"")</f>
        <v>XYT</v>
      </c>
    </row>
    <row r="4480" spans="1:37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>
        <f>_xlfn.XLOOKUP(MIS[[#This Row],[TRADING SYMBOL]],[1]Sheet1!$D:$D,[1]Sheet1!$C:$C)</f>
        <v>115.45</v>
      </c>
      <c r="AE4480">
        <f>MIS[[#This Row],[OrderAverageTradedPrice]]*MIS[[#This Row],[OrderQuantity]]</f>
        <v>9337.99999999998</v>
      </c>
      <c r="AF4480">
        <f>MIS[[#This Row],[LTP]]*MIS[[#This Row],[OrderQuantity]]</f>
        <v>6927</v>
      </c>
      <c r="AG4480">
        <f>IF(MIS[[#This Row],[OrderSide]]="SELL",MIS[[#This Row],[VALUE]]-MIS[[#This Row],[LIVE_VALUE]],MIS[[#This Row],[LIVE_VALUE]]-MIS[[#This Row],[VALUE]])</f>
        <v>2410.99999999998</v>
      </c>
      <c r="AH4480" t="str" cm="1">
        <f t="array" ref="AH44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0" t="str">
        <f>MIS[[#This Row],[TRADING SYMBOL]]</f>
        <v>SENSEX2552081100PE</v>
      </c>
      <c r="AJ4480" t="str">
        <f>IF(RIGHT(MIS[[#This Row],[Main/Hedge]],4)="MAIN","MAIN","HEDGE")</f>
        <v>MAIN</v>
      </c>
      <c r="AK4480" t="str" cm="1">
        <f t="array" ref="AK4480">_xlfn._xlws.FILTER(Table4[Column1],ISNUMBER(SEARCH(Table4[Column1],MIS[[#This Row],[OrderUniqueIdentifier]])),"")</f>
        <v>XYT</v>
      </c>
    </row>
    <row r="4481" spans="1:37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>
        <f>_xlfn.XLOOKUP(MIS[[#This Row],[TRADING SYMBOL]],[1]Sheet1!$D:$D,[1]Sheet1!$C:$C)</f>
        <v>115.45</v>
      </c>
      <c r="AE4481">
        <f>MIS[[#This Row],[OrderAverageTradedPrice]]*MIS[[#This Row],[OrderQuantity]]</f>
        <v>3116</v>
      </c>
      <c r="AF4481">
        <f>MIS[[#This Row],[LTP]]*MIS[[#This Row],[OrderQuantity]]</f>
        <v>2309</v>
      </c>
      <c r="AG4481">
        <f>IF(MIS[[#This Row],[OrderSide]]="SELL",MIS[[#This Row],[VALUE]]-MIS[[#This Row],[LIVE_VALUE]],MIS[[#This Row],[LIVE_VALUE]]-MIS[[#This Row],[VALUE]])</f>
        <v>807</v>
      </c>
      <c r="AH4481" t="str" cm="1">
        <f t="array" ref="AH4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1" t="str">
        <f>MIS[[#This Row],[TRADING SYMBOL]]</f>
        <v>SENSEX2552081100PE</v>
      </c>
      <c r="AJ4481" t="str">
        <f>IF(RIGHT(MIS[[#This Row],[Main/Hedge]],4)="MAIN","MAIN","HEDGE")</f>
        <v>MAIN</v>
      </c>
      <c r="AK4481" t="str" cm="1">
        <f t="array" ref="AK4481">_xlfn._xlws.FILTER(Table4[Column1],ISNUMBER(SEARCH(Table4[Column1],MIS[[#This Row],[OrderUniqueIdentifier]])),"")</f>
        <v>XYT</v>
      </c>
    </row>
    <row r="4482" spans="1:37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>
        <f>_xlfn.XLOOKUP(MIS[[#This Row],[TRADING SYMBOL]],[1]Sheet1!$D:$D,[1]Sheet1!$C:$C)</f>
        <v>118.35</v>
      </c>
      <c r="AE4482">
        <f>MIS[[#This Row],[OrderAverageTradedPrice]]*MIS[[#This Row],[OrderQuantity]]</f>
        <v>2878</v>
      </c>
      <c r="AF4482">
        <f>MIS[[#This Row],[LTP]]*MIS[[#This Row],[OrderQuantity]]</f>
        <v>2367</v>
      </c>
      <c r="AG4482">
        <f>IF(MIS[[#This Row],[OrderSide]]="SELL",MIS[[#This Row],[VALUE]]-MIS[[#This Row],[LIVE_VALUE]],MIS[[#This Row],[LIVE_VALUE]]-MIS[[#This Row],[VALUE]])</f>
        <v>511</v>
      </c>
      <c r="AH4482" t="str" cm="1">
        <f t="array" ref="AH4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2" t="str">
        <f>MIS[[#This Row],[TRADING SYMBOL]]</f>
        <v>SENSEX2552083400CE</v>
      </c>
      <c r="AJ4482" t="str">
        <f>IF(RIGHT(MIS[[#This Row],[Main/Hedge]],4)="MAIN","MAIN","HEDGE")</f>
        <v>MAIN</v>
      </c>
      <c r="AK4482" t="str" cm="1">
        <f t="array" ref="AK4482">_xlfn._xlws.FILTER(Table4[Column1],ISNUMBER(SEARCH(Table4[Column1],MIS[[#This Row],[OrderUniqueIdentifier]])),"")</f>
        <v>XYT</v>
      </c>
    </row>
    <row r="4483" spans="1:37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>
        <f>_xlfn.XLOOKUP(MIS[[#This Row],[TRADING SYMBOL]],[1]Sheet1!$D:$D,[1]Sheet1!$C:$C)</f>
        <v>115.45</v>
      </c>
      <c r="AE4483">
        <f>MIS[[#This Row],[OrderAverageTradedPrice]]*MIS[[#This Row],[OrderQuantity]]</f>
        <v>3114</v>
      </c>
      <c r="AF4483">
        <f>MIS[[#This Row],[LTP]]*MIS[[#This Row],[OrderQuantity]]</f>
        <v>2309</v>
      </c>
      <c r="AG4483">
        <f>IF(MIS[[#This Row],[OrderSide]]="SELL",MIS[[#This Row],[VALUE]]-MIS[[#This Row],[LIVE_VALUE]],MIS[[#This Row],[LIVE_VALUE]]-MIS[[#This Row],[VALUE]])</f>
        <v>805</v>
      </c>
      <c r="AH4483" t="str" cm="1">
        <f t="array" ref="AH4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3" t="str">
        <f>MIS[[#This Row],[TRADING SYMBOL]]</f>
        <v>SENSEX2552081100PE</v>
      </c>
      <c r="AJ4483" t="str">
        <f>IF(RIGHT(MIS[[#This Row],[Main/Hedge]],4)="MAIN","MAIN","HEDGE")</f>
        <v>MAIN</v>
      </c>
      <c r="AK4483" t="str" cm="1">
        <f t="array" ref="AK4483">_xlfn._xlws.FILTER(Table4[Column1],ISNUMBER(SEARCH(Table4[Column1],MIS[[#This Row],[OrderUniqueIdentifier]])),"")</f>
        <v>XYT</v>
      </c>
    </row>
    <row r="4484" spans="1:37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>
        <f>_xlfn.XLOOKUP(MIS[[#This Row],[TRADING SYMBOL]],[1]Sheet1!$D:$D,[1]Sheet1!$C:$C)</f>
        <v>118.35</v>
      </c>
      <c r="AE4484">
        <f>MIS[[#This Row],[OrderAverageTradedPrice]]*MIS[[#This Row],[OrderQuantity]]</f>
        <v>8637.99999999996</v>
      </c>
      <c r="AF4484">
        <f>MIS[[#This Row],[LTP]]*MIS[[#This Row],[OrderQuantity]]</f>
        <v>7101</v>
      </c>
      <c r="AG4484">
        <f>IF(MIS[[#This Row],[OrderSide]]="SELL",MIS[[#This Row],[VALUE]]-MIS[[#This Row],[LIVE_VALUE]],MIS[[#This Row],[LIVE_VALUE]]-MIS[[#This Row],[VALUE]])</f>
        <v>1536.99999999996</v>
      </c>
      <c r="AH4484" t="str" cm="1">
        <f t="array" ref="AH44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4" t="str">
        <f>MIS[[#This Row],[TRADING SYMBOL]]</f>
        <v>SENSEX2552083400CE</v>
      </c>
      <c r="AJ4484" t="str">
        <f>IF(RIGHT(MIS[[#This Row],[Main/Hedge]],4)="MAIN","MAIN","HEDGE")</f>
        <v>MAIN</v>
      </c>
      <c r="AK4484" t="str" cm="1">
        <f t="array" ref="AK4484">_xlfn._xlws.FILTER(Table4[Column1],ISNUMBER(SEARCH(Table4[Column1],MIS[[#This Row],[OrderUniqueIdentifier]])),"")</f>
        <v>XYT</v>
      </c>
    </row>
    <row r="4485" spans="1:37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>
        <f>_xlfn.XLOOKUP(MIS[[#This Row],[TRADING SYMBOL]],[1]Sheet1!$D:$D,[1]Sheet1!$C:$C)</f>
        <v>115.45</v>
      </c>
      <c r="AE4485">
        <f>MIS[[#This Row],[OrderAverageTradedPrice]]*MIS[[#This Row],[OrderQuantity]]</f>
        <v>9414</v>
      </c>
      <c r="AF4485">
        <f>MIS[[#This Row],[LTP]]*MIS[[#This Row],[OrderQuantity]]</f>
        <v>6927</v>
      </c>
      <c r="AG4485">
        <f>IF(MIS[[#This Row],[OrderSide]]="SELL",MIS[[#This Row],[VALUE]]-MIS[[#This Row],[LIVE_VALUE]],MIS[[#This Row],[LIVE_VALUE]]-MIS[[#This Row],[VALUE]])</f>
        <v>2487</v>
      </c>
      <c r="AH4485" t="str" cm="1">
        <f t="array" ref="AH4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5" t="str">
        <f>MIS[[#This Row],[TRADING SYMBOL]]</f>
        <v>SENSEX2552081100PE</v>
      </c>
      <c r="AJ4485" t="str">
        <f>IF(RIGHT(MIS[[#This Row],[Main/Hedge]],4)="MAIN","MAIN","HEDGE")</f>
        <v>MAIN</v>
      </c>
      <c r="AK4485" t="str" cm="1">
        <f t="array" ref="AK4485">_xlfn._xlws.FILTER(Table4[Column1],ISNUMBER(SEARCH(Table4[Column1],MIS[[#This Row],[OrderUniqueIdentifier]])),"")</f>
        <v>XYT</v>
      </c>
    </row>
    <row r="4486" spans="1:37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>
        <f>_xlfn.XLOOKUP(MIS[[#This Row],[TRADING SYMBOL]],[1]Sheet1!$D:$D,[1]Sheet1!$C:$C)</f>
        <v>115.45</v>
      </c>
      <c r="AE4486">
        <f>MIS[[#This Row],[OrderAverageTradedPrice]]*MIS[[#This Row],[OrderQuantity]]</f>
        <v>9369.99999999996</v>
      </c>
      <c r="AF4486">
        <f>MIS[[#This Row],[LTP]]*MIS[[#This Row],[OrderQuantity]]</f>
        <v>6927</v>
      </c>
      <c r="AG4486">
        <f>IF(MIS[[#This Row],[OrderSide]]="SELL",MIS[[#This Row],[VALUE]]-MIS[[#This Row],[LIVE_VALUE]],MIS[[#This Row],[LIVE_VALUE]]-MIS[[#This Row],[VALUE]])</f>
        <v>2442.99999999996</v>
      </c>
      <c r="AH4486" t="str" cm="1">
        <f t="array" ref="AH4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6" t="str">
        <f>MIS[[#This Row],[TRADING SYMBOL]]</f>
        <v>SENSEX2552081100PE</v>
      </c>
      <c r="AJ4486" t="str">
        <f>IF(RIGHT(MIS[[#This Row],[Main/Hedge]],4)="MAIN","MAIN","HEDGE")</f>
        <v>MAIN</v>
      </c>
      <c r="AK4486" t="str" cm="1">
        <f t="array" ref="AK4486">_xlfn._xlws.FILTER(Table4[Column1],ISNUMBER(SEARCH(Table4[Column1],MIS[[#This Row],[OrderUniqueIdentifier]])),"")</f>
        <v>XYT</v>
      </c>
    </row>
    <row r="4487" spans="1:37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>
        <f>_xlfn.XLOOKUP(MIS[[#This Row],[TRADING SYMBOL]],[1]Sheet1!$D:$D,[1]Sheet1!$C:$C)</f>
        <v>118.35</v>
      </c>
      <c r="AE4487">
        <f>MIS[[#This Row],[OrderAverageTradedPrice]]*MIS[[#This Row],[OrderQuantity]]</f>
        <v>2882</v>
      </c>
      <c r="AF4487">
        <f>MIS[[#This Row],[LTP]]*MIS[[#This Row],[OrderQuantity]]</f>
        <v>2367</v>
      </c>
      <c r="AG4487">
        <f>IF(MIS[[#This Row],[OrderSide]]="SELL",MIS[[#This Row],[VALUE]]-MIS[[#This Row],[LIVE_VALUE]],MIS[[#This Row],[LIVE_VALUE]]-MIS[[#This Row],[VALUE]])</f>
        <v>515</v>
      </c>
      <c r="AH4487" t="str" cm="1">
        <f t="array" ref="AH44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7" t="str">
        <f>MIS[[#This Row],[TRADING SYMBOL]]</f>
        <v>SENSEX2552083400CE</v>
      </c>
      <c r="AJ4487" t="str">
        <f>IF(RIGHT(MIS[[#This Row],[Main/Hedge]],4)="MAIN","MAIN","HEDGE")</f>
        <v>MAIN</v>
      </c>
      <c r="AK4487" t="str" cm="1">
        <f t="array" ref="AK4487">_xlfn._xlws.FILTER(Table4[Column1],ISNUMBER(SEARCH(Table4[Column1],MIS[[#This Row],[OrderUniqueIdentifier]])),"")</f>
        <v>XYT</v>
      </c>
    </row>
    <row r="4488" spans="1:37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>
        <f>_xlfn.XLOOKUP(MIS[[#This Row],[TRADING SYMBOL]],[1]Sheet1!$D:$D,[1]Sheet1!$C:$C)</f>
        <v>118.35</v>
      </c>
      <c r="AE4488">
        <f>MIS[[#This Row],[OrderAverageTradedPrice]]*MIS[[#This Row],[OrderQuantity]]</f>
        <v>8616</v>
      </c>
      <c r="AF4488">
        <f>MIS[[#This Row],[LTP]]*MIS[[#This Row],[OrderQuantity]]</f>
        <v>7101</v>
      </c>
      <c r="AG4488">
        <f>IF(MIS[[#This Row],[OrderSide]]="SELL",MIS[[#This Row],[VALUE]]-MIS[[#This Row],[LIVE_VALUE]],MIS[[#This Row],[LIVE_VALUE]]-MIS[[#This Row],[VALUE]])</f>
        <v>1515</v>
      </c>
      <c r="AH4488" t="str" cm="1">
        <f t="array" ref="AH44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8" t="str">
        <f>MIS[[#This Row],[TRADING SYMBOL]]</f>
        <v>SENSEX2552083400CE</v>
      </c>
      <c r="AJ4488" t="str">
        <f>IF(RIGHT(MIS[[#This Row],[Main/Hedge]],4)="MAIN","MAIN","HEDGE")</f>
        <v>MAIN</v>
      </c>
      <c r="AK4488" t="str" cm="1">
        <f t="array" ref="AK4488">_xlfn._xlws.FILTER(Table4[Column1],ISNUMBER(SEARCH(Table4[Column1],MIS[[#This Row],[OrderUniqueIdentifier]])),"")</f>
        <v>XYT</v>
      </c>
    </row>
    <row r="4489" spans="1:37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>
        <f>_xlfn.XLOOKUP(MIS[[#This Row],[TRADING SYMBOL]],[1]Sheet1!$D:$D,[1]Sheet1!$C:$C)</f>
        <v>115.45</v>
      </c>
      <c r="AE4489">
        <f>MIS[[#This Row],[OrderAverageTradedPrice]]*MIS[[#This Row],[OrderQuantity]]</f>
        <v>6224</v>
      </c>
      <c r="AF4489">
        <f>MIS[[#This Row],[LTP]]*MIS[[#This Row],[OrderQuantity]]</f>
        <v>4618</v>
      </c>
      <c r="AG4489">
        <f>IF(MIS[[#This Row],[OrderSide]]="SELL",MIS[[#This Row],[VALUE]]-MIS[[#This Row],[LIVE_VALUE]],MIS[[#This Row],[LIVE_VALUE]]-MIS[[#This Row],[VALUE]])</f>
        <v>1606</v>
      </c>
      <c r="AH4489" t="str" cm="1">
        <f t="array" ref="AH4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9" t="str">
        <f>MIS[[#This Row],[TRADING SYMBOL]]</f>
        <v>SENSEX2552081100PE</v>
      </c>
      <c r="AJ4489" t="str">
        <f>IF(RIGHT(MIS[[#This Row],[Main/Hedge]],4)="MAIN","MAIN","HEDGE")</f>
        <v>MAIN</v>
      </c>
      <c r="AK4489" t="str" cm="1">
        <f t="array" ref="AK4489">_xlfn._xlws.FILTER(Table4[Column1],ISNUMBER(SEARCH(Table4[Column1],MIS[[#This Row],[OrderUniqueIdentifier]])),"")</f>
        <v>XYT</v>
      </c>
    </row>
    <row r="4490" spans="1:37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>
        <f>_xlfn.XLOOKUP(MIS[[#This Row],[TRADING SYMBOL]],[1]Sheet1!$D:$D,[1]Sheet1!$C:$C)</f>
        <v>115.45</v>
      </c>
      <c r="AE4490">
        <f>MIS[[#This Row],[OrderAverageTradedPrice]]*MIS[[#This Row],[OrderQuantity]]</f>
        <v>3113</v>
      </c>
      <c r="AF4490">
        <f>MIS[[#This Row],[LTP]]*MIS[[#This Row],[OrderQuantity]]</f>
        <v>2309</v>
      </c>
      <c r="AG4490">
        <f>IF(MIS[[#This Row],[OrderSide]]="SELL",MIS[[#This Row],[VALUE]]-MIS[[#This Row],[LIVE_VALUE]],MIS[[#This Row],[LIVE_VALUE]]-MIS[[#This Row],[VALUE]])</f>
        <v>804</v>
      </c>
      <c r="AH4490" t="str" cm="1">
        <f t="array" ref="AH4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0" t="str">
        <f>MIS[[#This Row],[TRADING SYMBOL]]</f>
        <v>SENSEX2552081100PE</v>
      </c>
      <c r="AJ4490" t="str">
        <f>IF(RIGHT(MIS[[#This Row],[Main/Hedge]],4)="MAIN","MAIN","HEDGE")</f>
        <v>MAIN</v>
      </c>
      <c r="AK4490" t="str" cm="1">
        <f t="array" ref="AK4490">_xlfn._xlws.FILTER(Table4[Column1],ISNUMBER(SEARCH(Table4[Column1],MIS[[#This Row],[OrderUniqueIdentifier]])),"")</f>
        <v>XYT</v>
      </c>
    </row>
    <row r="4491" spans="1:37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>
        <f>_xlfn.XLOOKUP(MIS[[#This Row],[TRADING SYMBOL]],[1]Sheet1!$D:$D,[1]Sheet1!$C:$C)</f>
        <v>115.45</v>
      </c>
      <c r="AE4491">
        <f>MIS[[#This Row],[OrderAverageTradedPrice]]*MIS[[#This Row],[OrderQuantity]]</f>
        <v>3112</v>
      </c>
      <c r="AF4491">
        <f>MIS[[#This Row],[LTP]]*MIS[[#This Row],[OrderQuantity]]</f>
        <v>2309</v>
      </c>
      <c r="AG4491">
        <f>IF(MIS[[#This Row],[OrderSide]]="SELL",MIS[[#This Row],[VALUE]]-MIS[[#This Row],[LIVE_VALUE]],MIS[[#This Row],[LIVE_VALUE]]-MIS[[#This Row],[VALUE]])</f>
        <v>803</v>
      </c>
      <c r="AH4491" t="str" cm="1">
        <f t="array" ref="AH4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1" t="str">
        <f>MIS[[#This Row],[TRADING SYMBOL]]</f>
        <v>SENSEX2552081100PE</v>
      </c>
      <c r="AJ4491" t="str">
        <f>IF(RIGHT(MIS[[#This Row],[Main/Hedge]],4)="MAIN","MAIN","HEDGE")</f>
        <v>MAIN</v>
      </c>
      <c r="AK4491" t="str" cm="1">
        <f t="array" ref="AK4491">_xlfn._xlws.FILTER(Table4[Column1],ISNUMBER(SEARCH(Table4[Column1],MIS[[#This Row],[OrderUniqueIdentifier]])),"")</f>
        <v>XYT</v>
      </c>
    </row>
    <row r="4492" spans="1:37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>
        <f>_xlfn.XLOOKUP(MIS[[#This Row],[TRADING SYMBOL]],[1]Sheet1!$D:$D,[1]Sheet1!$C:$C)</f>
        <v>115.45</v>
      </c>
      <c r="AE4492">
        <f>MIS[[#This Row],[OrderAverageTradedPrice]]*MIS[[#This Row],[OrderQuantity]]</f>
        <v>3116</v>
      </c>
      <c r="AF4492">
        <f>MIS[[#This Row],[LTP]]*MIS[[#This Row],[OrderQuantity]]</f>
        <v>2309</v>
      </c>
      <c r="AG4492">
        <f>IF(MIS[[#This Row],[OrderSide]]="SELL",MIS[[#This Row],[VALUE]]-MIS[[#This Row],[LIVE_VALUE]],MIS[[#This Row],[LIVE_VALUE]]-MIS[[#This Row],[VALUE]])</f>
        <v>807</v>
      </c>
      <c r="AH4492" t="str" cm="1">
        <f t="array" ref="AH44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2" t="str">
        <f>MIS[[#This Row],[TRADING SYMBOL]]</f>
        <v>SENSEX2552081100PE</v>
      </c>
      <c r="AJ4492" t="str">
        <f>IF(RIGHT(MIS[[#This Row],[Main/Hedge]],4)="MAIN","MAIN","HEDGE")</f>
        <v>MAIN</v>
      </c>
      <c r="AK4492" t="str" cm="1">
        <f t="array" ref="AK4492">_xlfn._xlws.FILTER(Table4[Column1],ISNUMBER(SEARCH(Table4[Column1],MIS[[#This Row],[OrderUniqueIdentifier]])),"")</f>
        <v>XYT</v>
      </c>
    </row>
    <row r="4493" spans="1:37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>
        <f>_xlfn.XLOOKUP(MIS[[#This Row],[TRADING SYMBOL]],[1]Sheet1!$D:$D,[1]Sheet1!$C:$C)</f>
        <v>118.35</v>
      </c>
      <c r="AE4493">
        <f>MIS[[#This Row],[OrderAverageTradedPrice]]*MIS[[#This Row],[OrderQuantity]]</f>
        <v>2876</v>
      </c>
      <c r="AF4493">
        <f>MIS[[#This Row],[LTP]]*MIS[[#This Row],[OrderQuantity]]</f>
        <v>2367</v>
      </c>
      <c r="AG4493">
        <f>IF(MIS[[#This Row],[OrderSide]]="SELL",MIS[[#This Row],[VALUE]]-MIS[[#This Row],[LIVE_VALUE]],MIS[[#This Row],[LIVE_VALUE]]-MIS[[#This Row],[VALUE]])</f>
        <v>509</v>
      </c>
      <c r="AH4493" t="str" cm="1">
        <f t="array" ref="AH44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3" t="str">
        <f>MIS[[#This Row],[TRADING SYMBOL]]</f>
        <v>SENSEX2552083400CE</v>
      </c>
      <c r="AJ4493" t="str">
        <f>IF(RIGHT(MIS[[#This Row],[Main/Hedge]],4)="MAIN","MAIN","HEDGE")</f>
        <v>MAIN</v>
      </c>
      <c r="AK4493" t="str" cm="1">
        <f t="array" ref="AK4493">_xlfn._xlws.FILTER(Table4[Column1],ISNUMBER(SEARCH(Table4[Column1],MIS[[#This Row],[OrderUniqueIdentifier]])),"")</f>
        <v>XYT</v>
      </c>
    </row>
    <row r="4494" spans="1:37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>
        <f>_xlfn.XLOOKUP(MIS[[#This Row],[TRADING SYMBOL]],[1]Sheet1!$D:$D,[1]Sheet1!$C:$C)</f>
        <v>115.45</v>
      </c>
      <c r="AE4494">
        <f>MIS[[#This Row],[OrderAverageTradedPrice]]*MIS[[#This Row],[OrderQuantity]]</f>
        <v>3122</v>
      </c>
      <c r="AF4494">
        <f>MIS[[#This Row],[LTP]]*MIS[[#This Row],[OrderQuantity]]</f>
        <v>2309</v>
      </c>
      <c r="AG4494">
        <f>IF(MIS[[#This Row],[OrderSide]]="SELL",MIS[[#This Row],[VALUE]]-MIS[[#This Row],[LIVE_VALUE]],MIS[[#This Row],[LIVE_VALUE]]-MIS[[#This Row],[VALUE]])</f>
        <v>813</v>
      </c>
      <c r="AH4494" t="str" cm="1">
        <f t="array" ref="AH4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4" t="str">
        <f>MIS[[#This Row],[TRADING SYMBOL]]</f>
        <v>SENSEX2552081100PE</v>
      </c>
      <c r="AJ4494" t="str">
        <f>IF(RIGHT(MIS[[#This Row],[Main/Hedge]],4)="MAIN","MAIN","HEDGE")</f>
        <v>MAIN</v>
      </c>
      <c r="AK4494" t="str" cm="1">
        <f t="array" ref="AK4494">_xlfn._xlws.FILTER(Table4[Column1],ISNUMBER(SEARCH(Table4[Column1],MIS[[#This Row],[OrderUniqueIdentifier]])),"")</f>
        <v>XYT</v>
      </c>
    </row>
    <row r="4495" spans="1:37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>
        <f>_xlfn.XLOOKUP(MIS[[#This Row],[TRADING SYMBOL]],[1]Sheet1!$D:$D,[1]Sheet1!$C:$C)</f>
        <v>115.45</v>
      </c>
      <c r="AE4495">
        <f>MIS[[#This Row],[OrderAverageTradedPrice]]*MIS[[#This Row],[OrderQuantity]]</f>
        <v>3113</v>
      </c>
      <c r="AF4495">
        <f>MIS[[#This Row],[LTP]]*MIS[[#This Row],[OrderQuantity]]</f>
        <v>2309</v>
      </c>
      <c r="AG4495">
        <f>IF(MIS[[#This Row],[OrderSide]]="SELL",MIS[[#This Row],[VALUE]]-MIS[[#This Row],[LIVE_VALUE]],MIS[[#This Row],[LIVE_VALUE]]-MIS[[#This Row],[VALUE]])</f>
        <v>804</v>
      </c>
      <c r="AH4495" t="str" cm="1">
        <f t="array" ref="AH4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5" t="str">
        <f>MIS[[#This Row],[TRADING SYMBOL]]</f>
        <v>SENSEX2552081100PE</v>
      </c>
      <c r="AJ4495" t="str">
        <f>IF(RIGHT(MIS[[#This Row],[Main/Hedge]],4)="MAIN","MAIN","HEDGE")</f>
        <v>MAIN</v>
      </c>
      <c r="AK4495" t="str" cm="1">
        <f t="array" ref="AK4495">_xlfn._xlws.FILTER(Table4[Column1],ISNUMBER(SEARCH(Table4[Column1],MIS[[#This Row],[OrderUniqueIdentifier]])),"")</f>
        <v>XYT</v>
      </c>
    </row>
    <row r="4496" spans="1:37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>
        <f>_xlfn.XLOOKUP(MIS[[#This Row],[TRADING SYMBOL]],[1]Sheet1!$D:$D,[1]Sheet1!$C:$C)</f>
        <v>115.45</v>
      </c>
      <c r="AE4496">
        <f>MIS[[#This Row],[OrderAverageTradedPrice]]*MIS[[#This Row],[OrderQuantity]]</f>
        <v>9348</v>
      </c>
      <c r="AF4496">
        <f>MIS[[#This Row],[LTP]]*MIS[[#This Row],[OrderQuantity]]</f>
        <v>6927</v>
      </c>
      <c r="AG4496">
        <f>IF(MIS[[#This Row],[OrderSide]]="SELL",MIS[[#This Row],[VALUE]]-MIS[[#This Row],[LIVE_VALUE]],MIS[[#This Row],[LIVE_VALUE]]-MIS[[#This Row],[VALUE]])</f>
        <v>2421</v>
      </c>
      <c r="AH4496" t="str" cm="1">
        <f t="array" ref="AH4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6" t="str">
        <f>MIS[[#This Row],[TRADING SYMBOL]]</f>
        <v>SENSEX2552081100PE</v>
      </c>
      <c r="AJ4496" t="str">
        <f>IF(RIGHT(MIS[[#This Row],[Main/Hedge]],4)="MAIN","MAIN","HEDGE")</f>
        <v>MAIN</v>
      </c>
      <c r="AK4496" t="str" cm="1">
        <f t="array" ref="AK4496">_xlfn._xlws.FILTER(Table4[Column1],ISNUMBER(SEARCH(Table4[Column1],MIS[[#This Row],[OrderUniqueIdentifier]])),"")</f>
        <v>XYT</v>
      </c>
    </row>
    <row r="4497" spans="1:37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>
        <f>_xlfn.XLOOKUP(MIS[[#This Row],[TRADING SYMBOL]],[1]Sheet1!$D:$D,[1]Sheet1!$C:$C)</f>
        <v>118.35</v>
      </c>
      <c r="AE4497">
        <f>MIS[[#This Row],[OrderAverageTradedPrice]]*MIS[[#This Row],[OrderQuantity]]</f>
        <v>2873</v>
      </c>
      <c r="AF4497">
        <f>MIS[[#This Row],[LTP]]*MIS[[#This Row],[OrderQuantity]]</f>
        <v>2367</v>
      </c>
      <c r="AG4497">
        <f>IF(MIS[[#This Row],[OrderSide]]="SELL",MIS[[#This Row],[VALUE]]-MIS[[#This Row],[LIVE_VALUE]],MIS[[#This Row],[LIVE_VALUE]]-MIS[[#This Row],[VALUE]])</f>
        <v>506</v>
      </c>
      <c r="AH4497" t="str" cm="1">
        <f t="array" ref="AH4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7" t="str">
        <f>MIS[[#This Row],[TRADING SYMBOL]]</f>
        <v>SENSEX2552083400CE</v>
      </c>
      <c r="AJ4497" t="str">
        <f>IF(RIGHT(MIS[[#This Row],[Main/Hedge]],4)="MAIN","MAIN","HEDGE")</f>
        <v>MAIN</v>
      </c>
      <c r="AK4497" t="str" cm="1">
        <f t="array" ref="AK4497">_xlfn._xlws.FILTER(Table4[Column1],ISNUMBER(SEARCH(Table4[Column1],MIS[[#This Row],[OrderUniqueIdentifier]])),"")</f>
        <v>XYT</v>
      </c>
    </row>
    <row r="4498" spans="1:37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>
        <f>_xlfn.XLOOKUP(MIS[[#This Row],[TRADING SYMBOL]],[1]Sheet1!$D:$D,[1]Sheet1!$C:$C)</f>
        <v>115.45</v>
      </c>
      <c r="AE4498">
        <f>MIS[[#This Row],[OrderAverageTradedPrice]]*MIS[[#This Row],[OrderQuantity]]</f>
        <v>6240</v>
      </c>
      <c r="AF4498">
        <f>MIS[[#This Row],[LTP]]*MIS[[#This Row],[OrderQuantity]]</f>
        <v>4618</v>
      </c>
      <c r="AG4498">
        <f>IF(MIS[[#This Row],[OrderSide]]="SELL",MIS[[#This Row],[VALUE]]-MIS[[#This Row],[LIVE_VALUE]],MIS[[#This Row],[LIVE_VALUE]]-MIS[[#This Row],[VALUE]])</f>
        <v>1622</v>
      </c>
      <c r="AH4498" t="str" cm="1">
        <f t="array" ref="AH4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8" t="str">
        <f>MIS[[#This Row],[TRADING SYMBOL]]</f>
        <v>SENSEX2552081100PE</v>
      </c>
      <c r="AJ4498" t="str">
        <f>IF(RIGHT(MIS[[#This Row],[Main/Hedge]],4)="MAIN","MAIN","HEDGE")</f>
        <v>MAIN</v>
      </c>
      <c r="AK4498" t="str" cm="1">
        <f t="array" ref="AK4498">_xlfn._xlws.FILTER(Table4[Column1],ISNUMBER(SEARCH(Table4[Column1],MIS[[#This Row],[OrderUniqueIdentifier]])),"")</f>
        <v>XYT</v>
      </c>
    </row>
    <row r="4499" spans="1:37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>
        <f>_xlfn.XLOOKUP(MIS[[#This Row],[TRADING SYMBOL]],[1]Sheet1!$D:$D,[1]Sheet1!$C:$C)</f>
        <v>118.35</v>
      </c>
      <c r="AE4499">
        <f>MIS[[#This Row],[OrderAverageTradedPrice]]*MIS[[#This Row],[OrderQuantity]]</f>
        <v>2880</v>
      </c>
      <c r="AF4499">
        <f>MIS[[#This Row],[LTP]]*MIS[[#This Row],[OrderQuantity]]</f>
        <v>2367</v>
      </c>
      <c r="AG4499">
        <f>IF(MIS[[#This Row],[OrderSide]]="SELL",MIS[[#This Row],[VALUE]]-MIS[[#This Row],[LIVE_VALUE]],MIS[[#This Row],[LIVE_VALUE]]-MIS[[#This Row],[VALUE]])</f>
        <v>513</v>
      </c>
      <c r="AH4499" t="str" cm="1">
        <f t="array" ref="AH4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9" t="str">
        <f>MIS[[#This Row],[TRADING SYMBOL]]</f>
        <v>SENSEX2552083400CE</v>
      </c>
      <c r="AJ4499" t="str">
        <f>IF(RIGHT(MIS[[#This Row],[Main/Hedge]],4)="MAIN","MAIN","HEDGE")</f>
        <v>MAIN</v>
      </c>
      <c r="AK4499" t="str" cm="1">
        <f t="array" ref="AK4499">_xlfn._xlws.FILTER(Table4[Column1],ISNUMBER(SEARCH(Table4[Column1],MIS[[#This Row],[OrderUniqueIdentifier]])),"")</f>
        <v>XYT</v>
      </c>
    </row>
    <row r="4500" spans="1:37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>
        <f>_xlfn.XLOOKUP(MIS[[#This Row],[TRADING SYMBOL]],[1]Sheet1!$D:$D,[1]Sheet1!$C:$C)</f>
        <v>118.35</v>
      </c>
      <c r="AE4500">
        <f>MIS[[#This Row],[OrderAverageTradedPrice]]*MIS[[#This Row],[OrderQuantity]]</f>
        <v>2869</v>
      </c>
      <c r="AF4500">
        <f>MIS[[#This Row],[LTP]]*MIS[[#This Row],[OrderQuantity]]</f>
        <v>2367</v>
      </c>
      <c r="AG4500">
        <f>IF(MIS[[#This Row],[OrderSide]]="SELL",MIS[[#This Row],[VALUE]]-MIS[[#This Row],[LIVE_VALUE]],MIS[[#This Row],[LIVE_VALUE]]-MIS[[#This Row],[VALUE]])</f>
        <v>502</v>
      </c>
      <c r="AH4500" t="str" cm="1">
        <f t="array" ref="AH4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0" t="str">
        <f>MIS[[#This Row],[TRADING SYMBOL]]</f>
        <v>SENSEX2552083400CE</v>
      </c>
      <c r="AJ4500" t="str">
        <f>IF(RIGHT(MIS[[#This Row],[Main/Hedge]],4)="MAIN","MAIN","HEDGE")</f>
        <v>MAIN</v>
      </c>
      <c r="AK4500" t="str" cm="1">
        <f t="array" ref="AK4500">_xlfn._xlws.FILTER(Table4[Column1],ISNUMBER(SEARCH(Table4[Column1],MIS[[#This Row],[OrderUniqueIdentifier]])),"")</f>
        <v>XYT</v>
      </c>
    </row>
    <row r="4501" spans="1:37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>
        <f>_xlfn.XLOOKUP(MIS[[#This Row],[TRADING SYMBOL]],[1]Sheet1!$D:$D,[1]Sheet1!$C:$C)</f>
        <v>118.35</v>
      </c>
      <c r="AE4501">
        <f>MIS[[#This Row],[OrderAverageTradedPrice]]*MIS[[#This Row],[OrderQuantity]]</f>
        <v>11514</v>
      </c>
      <c r="AF4501">
        <f>MIS[[#This Row],[LTP]]*MIS[[#This Row],[OrderQuantity]]</f>
        <v>9468</v>
      </c>
      <c r="AG4501">
        <f>IF(MIS[[#This Row],[OrderSide]]="SELL",MIS[[#This Row],[VALUE]]-MIS[[#This Row],[LIVE_VALUE]],MIS[[#This Row],[LIVE_VALUE]]-MIS[[#This Row],[VALUE]])</f>
        <v>2046</v>
      </c>
      <c r="AH4501" t="str" cm="1">
        <f t="array" ref="AH4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1" t="str">
        <f>MIS[[#This Row],[TRADING SYMBOL]]</f>
        <v>SENSEX2552083400CE</v>
      </c>
      <c r="AJ4501" t="str">
        <f>IF(RIGHT(MIS[[#This Row],[Main/Hedge]],4)="MAIN","MAIN","HEDGE")</f>
        <v>MAIN</v>
      </c>
      <c r="AK4501" t="str" cm="1">
        <f t="array" ref="AK4501">_xlfn._xlws.FILTER(Table4[Column1],ISNUMBER(SEARCH(Table4[Column1],MIS[[#This Row],[OrderUniqueIdentifier]])),"")</f>
        <v>XYT</v>
      </c>
    </row>
    <row r="4502" spans="1:37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>
        <f>_xlfn.XLOOKUP(MIS[[#This Row],[TRADING SYMBOL]],[1]Sheet1!$D:$D,[1]Sheet1!$C:$C)</f>
        <v>118.35</v>
      </c>
      <c r="AE4502">
        <f>MIS[[#This Row],[OrderAverageTradedPrice]]*MIS[[#This Row],[OrderQuantity]]</f>
        <v>40198.999999999964</v>
      </c>
      <c r="AF4502">
        <f>MIS[[#This Row],[LTP]]*MIS[[#This Row],[OrderQuantity]]</f>
        <v>33138</v>
      </c>
      <c r="AG4502">
        <f>IF(MIS[[#This Row],[OrderSide]]="SELL",MIS[[#This Row],[VALUE]]-MIS[[#This Row],[LIVE_VALUE]],MIS[[#This Row],[LIVE_VALUE]]-MIS[[#This Row],[VALUE]])</f>
        <v>7060.9999999999636</v>
      </c>
      <c r="AH4502" t="str" cm="1">
        <f t="array" ref="AH4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2" t="str">
        <f>MIS[[#This Row],[TRADING SYMBOL]]</f>
        <v>SENSEX2552083400CE</v>
      </c>
      <c r="AJ4502" t="str">
        <f>IF(RIGHT(MIS[[#This Row],[Main/Hedge]],4)="MAIN","MAIN","HEDGE")</f>
        <v>MAIN</v>
      </c>
      <c r="AK4502" t="str" cm="1">
        <f t="array" ref="AK4502">_xlfn._xlws.FILTER(Table4[Column1],ISNUMBER(SEARCH(Table4[Column1],MIS[[#This Row],[OrderUniqueIdentifier]])),"")</f>
        <v>XYT</v>
      </c>
    </row>
    <row r="4503" spans="1:37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>
        <f>_xlfn.XLOOKUP(MIS[[#This Row],[TRADING SYMBOL]],[1]Sheet1!$D:$D,[1]Sheet1!$C:$C)</f>
        <v>118.35</v>
      </c>
      <c r="AE4503">
        <f>MIS[[#This Row],[OrderAverageTradedPrice]]*MIS[[#This Row],[OrderQuantity]]</f>
        <v>37424.999999999818</v>
      </c>
      <c r="AF4503">
        <f>MIS[[#This Row],[LTP]]*MIS[[#This Row],[OrderQuantity]]</f>
        <v>30771</v>
      </c>
      <c r="AG4503">
        <f>IF(MIS[[#This Row],[OrderSide]]="SELL",MIS[[#This Row],[VALUE]]-MIS[[#This Row],[LIVE_VALUE]],MIS[[#This Row],[LIVE_VALUE]]-MIS[[#This Row],[VALUE]])</f>
        <v>6653.9999999998181</v>
      </c>
      <c r="AH4503" t="str" cm="1">
        <f t="array" ref="AH4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3" t="str">
        <f>MIS[[#This Row],[TRADING SYMBOL]]</f>
        <v>SENSEX2552083400CE</v>
      </c>
      <c r="AJ4503" t="str">
        <f>IF(RIGHT(MIS[[#This Row],[Main/Hedge]],4)="MAIN","MAIN","HEDGE")</f>
        <v>MAIN</v>
      </c>
      <c r="AK4503" t="str" cm="1">
        <f t="array" ref="AK4503">_xlfn._xlws.FILTER(Table4[Column1],ISNUMBER(SEARCH(Table4[Column1],MIS[[#This Row],[OrderUniqueIdentifier]])),"")</f>
        <v>XYT</v>
      </c>
    </row>
    <row r="4504" spans="1:37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>
        <f>_xlfn.XLOOKUP(MIS[[#This Row],[TRADING SYMBOL]],[1]Sheet1!$D:$D,[1]Sheet1!$C:$C)</f>
        <v>115.45</v>
      </c>
      <c r="AE4504">
        <f>MIS[[#This Row],[OrderAverageTradedPrice]]*MIS[[#This Row],[OrderQuantity]]</f>
        <v>40388.999999999818</v>
      </c>
      <c r="AF4504">
        <f>MIS[[#This Row],[LTP]]*MIS[[#This Row],[OrderQuantity]]</f>
        <v>30017</v>
      </c>
      <c r="AG4504">
        <f>IF(MIS[[#This Row],[OrderSide]]="SELL",MIS[[#This Row],[VALUE]]-MIS[[#This Row],[LIVE_VALUE]],MIS[[#This Row],[LIVE_VALUE]]-MIS[[#This Row],[VALUE]])</f>
        <v>10371.999999999818</v>
      </c>
      <c r="AH4504" t="str" cm="1">
        <f t="array" ref="AH4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4" t="str">
        <f>MIS[[#This Row],[TRADING SYMBOL]]</f>
        <v>SENSEX2552081100PE</v>
      </c>
      <c r="AJ4504" t="str">
        <f>IF(RIGHT(MIS[[#This Row],[Main/Hedge]],4)="MAIN","MAIN","HEDGE")</f>
        <v>MAIN</v>
      </c>
      <c r="AK4504" t="str" cm="1">
        <f t="array" ref="AK4504">_xlfn._xlws.FILTER(Table4[Column1],ISNUMBER(SEARCH(Table4[Column1],MIS[[#This Row],[OrderUniqueIdentifier]])),"")</f>
        <v>XYT</v>
      </c>
    </row>
    <row r="4505" spans="1:37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>
        <f>_xlfn.XLOOKUP(MIS[[#This Row],[TRADING SYMBOL]],[1]Sheet1!$D:$D,[1]Sheet1!$C:$C)</f>
        <v>118.35</v>
      </c>
      <c r="AE4505">
        <f>MIS[[#This Row],[OrderAverageTradedPrice]]*MIS[[#This Row],[OrderQuantity]]</f>
        <v>8641.99999999998</v>
      </c>
      <c r="AF4505">
        <f>MIS[[#This Row],[LTP]]*MIS[[#This Row],[OrderQuantity]]</f>
        <v>7101</v>
      </c>
      <c r="AG4505">
        <f>IF(MIS[[#This Row],[OrderSide]]="SELL",MIS[[#This Row],[VALUE]]-MIS[[#This Row],[LIVE_VALUE]],MIS[[#This Row],[LIVE_VALUE]]-MIS[[#This Row],[VALUE]])</f>
        <v>1540.99999999998</v>
      </c>
      <c r="AH4505" t="str" cm="1">
        <f t="array" ref="AH4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5" t="str">
        <f>MIS[[#This Row],[TRADING SYMBOL]]</f>
        <v>SENSEX2552083400CE</v>
      </c>
      <c r="AJ4505" t="str">
        <f>IF(RIGHT(MIS[[#This Row],[Main/Hedge]],4)="MAIN","MAIN","HEDGE")</f>
        <v>MAIN</v>
      </c>
      <c r="AK4505" t="str" cm="1">
        <f t="array" ref="AK4505">_xlfn._xlws.FILTER(Table4[Column1],ISNUMBER(SEARCH(Table4[Column1],MIS[[#This Row],[OrderUniqueIdentifier]])),"")</f>
        <v>XYT</v>
      </c>
    </row>
    <row r="4506" spans="1:37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>
        <f>_xlfn.XLOOKUP(MIS[[#This Row],[TRADING SYMBOL]],[1]Sheet1!$D:$D,[1]Sheet1!$C:$C)</f>
        <v>118.35</v>
      </c>
      <c r="AE4506">
        <f>MIS[[#This Row],[OrderAverageTradedPrice]]*MIS[[#This Row],[OrderQuantity]]</f>
        <v>11415</v>
      </c>
      <c r="AF4506">
        <f>MIS[[#This Row],[LTP]]*MIS[[#This Row],[OrderQuantity]]</f>
        <v>9468</v>
      </c>
      <c r="AG4506">
        <f>IF(MIS[[#This Row],[OrderSide]]="SELL",MIS[[#This Row],[VALUE]]-MIS[[#This Row],[LIVE_VALUE]],MIS[[#This Row],[LIVE_VALUE]]-MIS[[#This Row],[VALUE]])</f>
        <v>1947</v>
      </c>
      <c r="AH4506" t="str" cm="1">
        <f t="array" ref="AH4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6" t="str">
        <f>MIS[[#This Row],[TRADING SYMBOL]]</f>
        <v>SENSEX2552083400CE</v>
      </c>
      <c r="AJ4506" t="str">
        <f>IF(RIGHT(MIS[[#This Row],[Main/Hedge]],4)="MAIN","MAIN","HEDGE")</f>
        <v>MAIN</v>
      </c>
      <c r="AK4506" t="str" cm="1">
        <f t="array" ref="AK4506">_xlfn._xlws.FILTER(Table4[Column1],ISNUMBER(SEARCH(Table4[Column1],MIS[[#This Row],[OrderUniqueIdentifier]])),"")</f>
        <v>XYT</v>
      </c>
    </row>
    <row r="4507" spans="1:37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>
        <f>_xlfn.XLOOKUP(MIS[[#This Row],[TRADING SYMBOL]],[1]Sheet1!$D:$D,[1]Sheet1!$C:$C)</f>
        <v>118.35</v>
      </c>
      <c r="AE4507">
        <f>MIS[[#This Row],[OrderAverageTradedPrice]]*MIS[[#This Row],[OrderQuantity]]</f>
        <v>8616</v>
      </c>
      <c r="AF4507">
        <f>MIS[[#This Row],[LTP]]*MIS[[#This Row],[OrderQuantity]]</f>
        <v>7101</v>
      </c>
      <c r="AG4507">
        <f>IF(MIS[[#This Row],[OrderSide]]="SELL",MIS[[#This Row],[VALUE]]-MIS[[#This Row],[LIVE_VALUE]],MIS[[#This Row],[LIVE_VALUE]]-MIS[[#This Row],[VALUE]])</f>
        <v>1515</v>
      </c>
      <c r="AH4507" t="str" cm="1">
        <f t="array" ref="AH4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7" t="str">
        <f>MIS[[#This Row],[TRADING SYMBOL]]</f>
        <v>SENSEX2552083400CE</v>
      </c>
      <c r="AJ4507" t="str">
        <f>IF(RIGHT(MIS[[#This Row],[Main/Hedge]],4)="MAIN","MAIN","HEDGE")</f>
        <v>MAIN</v>
      </c>
      <c r="AK4507" t="str" cm="1">
        <f t="array" ref="AK4507">_xlfn._xlws.FILTER(Table4[Column1],ISNUMBER(SEARCH(Table4[Column1],MIS[[#This Row],[OrderUniqueIdentifier]])),"")</f>
        <v>XYT</v>
      </c>
    </row>
    <row r="4508" spans="1:37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>
        <f>_xlfn.XLOOKUP(MIS[[#This Row],[TRADING SYMBOL]],[1]Sheet1!$D:$D,[1]Sheet1!$C:$C)</f>
        <v>115.45</v>
      </c>
      <c r="AE4508">
        <f>MIS[[#This Row],[OrderAverageTradedPrice]]*MIS[[#This Row],[OrderQuantity]]</f>
        <v>9414</v>
      </c>
      <c r="AF4508">
        <f>MIS[[#This Row],[LTP]]*MIS[[#This Row],[OrderQuantity]]</f>
        <v>6927</v>
      </c>
      <c r="AG4508">
        <f>IF(MIS[[#This Row],[OrderSide]]="SELL",MIS[[#This Row],[VALUE]]-MIS[[#This Row],[LIVE_VALUE]],MIS[[#This Row],[LIVE_VALUE]]-MIS[[#This Row],[VALUE]])</f>
        <v>2487</v>
      </c>
      <c r="AH4508" t="str" cm="1">
        <f t="array" ref="AH45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8" t="str">
        <f>MIS[[#This Row],[TRADING SYMBOL]]</f>
        <v>SENSEX2552081100PE</v>
      </c>
      <c r="AJ4508" t="str">
        <f>IF(RIGHT(MIS[[#This Row],[Main/Hedge]],4)="MAIN","MAIN","HEDGE")</f>
        <v>MAIN</v>
      </c>
      <c r="AK4508" t="str" cm="1">
        <f t="array" ref="AK4508">_xlfn._xlws.FILTER(Table4[Column1],ISNUMBER(SEARCH(Table4[Column1],MIS[[#This Row],[OrderUniqueIdentifier]])),"")</f>
        <v>XYT</v>
      </c>
    </row>
    <row r="4509" spans="1:37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>
        <f>_xlfn.XLOOKUP(MIS[[#This Row],[TRADING SYMBOL]],[1]Sheet1!$D:$D,[1]Sheet1!$C:$C)</f>
        <v>118.35</v>
      </c>
      <c r="AE4509">
        <f>MIS[[#This Row],[OrderAverageTradedPrice]]*MIS[[#This Row],[OrderQuantity]]</f>
        <v>2880</v>
      </c>
      <c r="AF4509">
        <f>MIS[[#This Row],[LTP]]*MIS[[#This Row],[OrderQuantity]]</f>
        <v>2367</v>
      </c>
      <c r="AG4509">
        <f>IF(MIS[[#This Row],[OrderSide]]="SELL",MIS[[#This Row],[VALUE]]-MIS[[#This Row],[LIVE_VALUE]],MIS[[#This Row],[LIVE_VALUE]]-MIS[[#This Row],[VALUE]])</f>
        <v>513</v>
      </c>
      <c r="AH4509" t="str" cm="1">
        <f t="array" ref="AH4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9" t="str">
        <f>MIS[[#This Row],[TRADING SYMBOL]]</f>
        <v>SENSEX2552083400CE</v>
      </c>
      <c r="AJ4509" t="str">
        <f>IF(RIGHT(MIS[[#This Row],[Main/Hedge]],4)="MAIN","MAIN","HEDGE")</f>
        <v>MAIN</v>
      </c>
      <c r="AK4509" t="str" cm="1">
        <f t="array" ref="AK4509">_xlfn._xlws.FILTER(Table4[Column1],ISNUMBER(SEARCH(Table4[Column1],MIS[[#This Row],[OrderUniqueIdentifier]])),"")</f>
        <v>XYT</v>
      </c>
    </row>
    <row r="4510" spans="1:37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>
        <f>_xlfn.XLOOKUP(MIS[[#This Row],[TRADING SYMBOL]],[1]Sheet1!$D:$D,[1]Sheet1!$C:$C)</f>
        <v>115.45</v>
      </c>
      <c r="AE4510">
        <f>MIS[[#This Row],[OrderAverageTradedPrice]]*MIS[[#This Row],[OrderQuantity]]</f>
        <v>3109</v>
      </c>
      <c r="AF4510">
        <f>MIS[[#This Row],[LTP]]*MIS[[#This Row],[OrderQuantity]]</f>
        <v>2309</v>
      </c>
      <c r="AG4510">
        <f>IF(MIS[[#This Row],[OrderSide]]="SELL",MIS[[#This Row],[VALUE]]-MIS[[#This Row],[LIVE_VALUE]],MIS[[#This Row],[LIVE_VALUE]]-MIS[[#This Row],[VALUE]])</f>
        <v>800</v>
      </c>
      <c r="AH4510" t="str" cm="1">
        <f t="array" ref="AH4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0" t="str">
        <f>MIS[[#This Row],[TRADING SYMBOL]]</f>
        <v>SENSEX2552081100PE</v>
      </c>
      <c r="AJ4510" t="str">
        <f>IF(RIGHT(MIS[[#This Row],[Main/Hedge]],4)="MAIN","MAIN","HEDGE")</f>
        <v>MAIN</v>
      </c>
      <c r="AK4510" t="str" cm="1">
        <f t="array" ref="AK4510">_xlfn._xlws.FILTER(Table4[Column1],ISNUMBER(SEARCH(Table4[Column1],MIS[[#This Row],[OrderUniqueIdentifier]])),"")</f>
        <v>XYT</v>
      </c>
    </row>
    <row r="4511" spans="1:37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>
        <f>_xlfn.XLOOKUP(MIS[[#This Row],[TRADING SYMBOL]],[1]Sheet1!$D:$D,[1]Sheet1!$C:$C)</f>
        <v>115.45</v>
      </c>
      <c r="AE4511">
        <f>MIS[[#This Row],[OrderAverageTradedPrice]]*MIS[[#This Row],[OrderQuantity]]</f>
        <v>3139</v>
      </c>
      <c r="AF4511">
        <f>MIS[[#This Row],[LTP]]*MIS[[#This Row],[OrderQuantity]]</f>
        <v>2309</v>
      </c>
      <c r="AG4511">
        <f>IF(MIS[[#This Row],[OrderSide]]="SELL",MIS[[#This Row],[VALUE]]-MIS[[#This Row],[LIVE_VALUE]],MIS[[#This Row],[LIVE_VALUE]]-MIS[[#This Row],[VALUE]])</f>
        <v>830</v>
      </c>
      <c r="AH4511" t="str" cm="1">
        <f t="array" ref="AH4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1" t="str">
        <f>MIS[[#This Row],[TRADING SYMBOL]]</f>
        <v>SENSEX2552081100PE</v>
      </c>
      <c r="AJ4511" t="str">
        <f>IF(RIGHT(MIS[[#This Row],[Main/Hedge]],4)="MAIN","MAIN","HEDGE")</f>
        <v>MAIN</v>
      </c>
      <c r="AK4511" t="str" cm="1">
        <f t="array" ref="AK4511">_xlfn._xlws.FILTER(Table4[Column1],ISNUMBER(SEARCH(Table4[Column1],MIS[[#This Row],[OrderUniqueIdentifier]])),"")</f>
        <v>XYT</v>
      </c>
    </row>
    <row r="4512" spans="1:37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>
        <f>_xlfn.XLOOKUP(MIS[[#This Row],[TRADING SYMBOL]],[1]Sheet1!$D:$D,[1]Sheet1!$C:$C)</f>
        <v>115.45</v>
      </c>
      <c r="AE4512">
        <f>MIS[[#This Row],[OrderAverageTradedPrice]]*MIS[[#This Row],[OrderQuantity]]</f>
        <v>9358.99999999998</v>
      </c>
      <c r="AF4512">
        <f>MIS[[#This Row],[LTP]]*MIS[[#This Row],[OrderQuantity]]</f>
        <v>6927</v>
      </c>
      <c r="AG4512">
        <f>IF(MIS[[#This Row],[OrderSide]]="SELL",MIS[[#This Row],[VALUE]]-MIS[[#This Row],[LIVE_VALUE]],MIS[[#This Row],[LIVE_VALUE]]-MIS[[#This Row],[VALUE]])</f>
        <v>2431.99999999998</v>
      </c>
      <c r="AH4512" t="str" cm="1">
        <f t="array" ref="AH4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2" t="str">
        <f>MIS[[#This Row],[TRADING SYMBOL]]</f>
        <v>SENSEX2552081100PE</v>
      </c>
      <c r="AJ4512" t="str">
        <f>IF(RIGHT(MIS[[#This Row],[Main/Hedge]],4)="MAIN","MAIN","HEDGE")</f>
        <v>MAIN</v>
      </c>
      <c r="AK4512" t="str" cm="1">
        <f t="array" ref="AK4512">_xlfn._xlws.FILTER(Table4[Column1],ISNUMBER(SEARCH(Table4[Column1],MIS[[#This Row],[OrderUniqueIdentifier]])),"")</f>
        <v>XYT</v>
      </c>
    </row>
    <row r="4513" spans="1:37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>
        <f>_xlfn.XLOOKUP(MIS[[#This Row],[TRADING SYMBOL]],[1]Sheet1!$D:$D,[1]Sheet1!$C:$C)</f>
        <v>115.45</v>
      </c>
      <c r="AE4513">
        <f>MIS[[#This Row],[OrderAverageTradedPrice]]*MIS[[#This Row],[OrderQuantity]]</f>
        <v>3129</v>
      </c>
      <c r="AF4513">
        <f>MIS[[#This Row],[LTP]]*MIS[[#This Row],[OrderQuantity]]</f>
        <v>2309</v>
      </c>
      <c r="AG4513">
        <f>IF(MIS[[#This Row],[OrderSide]]="SELL",MIS[[#This Row],[VALUE]]-MIS[[#This Row],[LIVE_VALUE]],MIS[[#This Row],[LIVE_VALUE]]-MIS[[#This Row],[VALUE]])</f>
        <v>820</v>
      </c>
      <c r="AH4513" t="str" cm="1">
        <f t="array" ref="AH4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3" t="str">
        <f>MIS[[#This Row],[TRADING SYMBOL]]</f>
        <v>SENSEX2552081100PE</v>
      </c>
      <c r="AJ4513" t="str">
        <f>IF(RIGHT(MIS[[#This Row],[Main/Hedge]],4)="MAIN","MAIN","HEDGE")</f>
        <v>MAIN</v>
      </c>
      <c r="AK4513" t="str" cm="1">
        <f t="array" ref="AK4513">_xlfn._xlws.FILTER(Table4[Column1],ISNUMBER(SEARCH(Table4[Column1],MIS[[#This Row],[OrderUniqueIdentifier]])),"")</f>
        <v>XYT</v>
      </c>
    </row>
    <row r="4514" spans="1:37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>
        <f>_xlfn.XLOOKUP(MIS[[#This Row],[TRADING SYMBOL]],[1]Sheet1!$D:$D,[1]Sheet1!$C:$C)</f>
        <v>118.35</v>
      </c>
      <c r="AE4514">
        <f>MIS[[#This Row],[OrderAverageTradedPrice]]*MIS[[#This Row],[OrderQuantity]]</f>
        <v>2862</v>
      </c>
      <c r="AF4514">
        <f>MIS[[#This Row],[LTP]]*MIS[[#This Row],[OrderQuantity]]</f>
        <v>2367</v>
      </c>
      <c r="AG4514">
        <f>IF(MIS[[#This Row],[OrderSide]]="SELL",MIS[[#This Row],[VALUE]]-MIS[[#This Row],[LIVE_VALUE]],MIS[[#This Row],[LIVE_VALUE]]-MIS[[#This Row],[VALUE]])</f>
        <v>495</v>
      </c>
      <c r="AH4514" t="str" cm="1">
        <f t="array" ref="AH4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4" t="str">
        <f>MIS[[#This Row],[TRADING SYMBOL]]</f>
        <v>SENSEX2552083400CE</v>
      </c>
      <c r="AJ4514" t="str">
        <f>IF(RIGHT(MIS[[#This Row],[Main/Hedge]],4)="MAIN","MAIN","HEDGE")</f>
        <v>MAIN</v>
      </c>
      <c r="AK4514" t="str" cm="1">
        <f t="array" ref="AK4514">_xlfn._xlws.FILTER(Table4[Column1],ISNUMBER(SEARCH(Table4[Column1],MIS[[#This Row],[OrderUniqueIdentifier]])),"")</f>
        <v>XYT</v>
      </c>
    </row>
    <row r="4515" spans="1:37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>
        <f>_xlfn.XLOOKUP(MIS[[#This Row],[TRADING SYMBOL]],[1]Sheet1!$D:$D,[1]Sheet1!$C:$C)</f>
        <v>118.35</v>
      </c>
      <c r="AE4515">
        <f>MIS[[#This Row],[OrderAverageTradedPrice]]*MIS[[#This Row],[OrderQuantity]]</f>
        <v>2858</v>
      </c>
      <c r="AF4515">
        <f>MIS[[#This Row],[LTP]]*MIS[[#This Row],[OrderQuantity]]</f>
        <v>2367</v>
      </c>
      <c r="AG4515">
        <f>IF(MIS[[#This Row],[OrderSide]]="SELL",MIS[[#This Row],[VALUE]]-MIS[[#This Row],[LIVE_VALUE]],MIS[[#This Row],[LIVE_VALUE]]-MIS[[#This Row],[VALUE]])</f>
        <v>491</v>
      </c>
      <c r="AH4515" t="str" cm="1">
        <f t="array" ref="AH4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5" t="str">
        <f>MIS[[#This Row],[TRADING SYMBOL]]</f>
        <v>SENSEX2552083400CE</v>
      </c>
      <c r="AJ4515" t="str">
        <f>IF(RIGHT(MIS[[#This Row],[Main/Hedge]],4)="MAIN","MAIN","HEDGE")</f>
        <v>MAIN</v>
      </c>
      <c r="AK4515" t="str" cm="1">
        <f t="array" ref="AK4515">_xlfn._xlws.FILTER(Table4[Column1],ISNUMBER(SEARCH(Table4[Column1],MIS[[#This Row],[OrderUniqueIdentifier]])),"")</f>
        <v>XYT</v>
      </c>
    </row>
    <row r="4516" spans="1:37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>
        <f>_xlfn.XLOOKUP(MIS[[#This Row],[TRADING SYMBOL]],[1]Sheet1!$D:$D,[1]Sheet1!$C:$C)</f>
        <v>115.45</v>
      </c>
      <c r="AE4516">
        <f>MIS[[#This Row],[OrderAverageTradedPrice]]*MIS[[#This Row],[OrderQuantity]]</f>
        <v>9387</v>
      </c>
      <c r="AF4516">
        <f>MIS[[#This Row],[LTP]]*MIS[[#This Row],[OrderQuantity]]</f>
        <v>6927</v>
      </c>
      <c r="AG4516">
        <f>IF(MIS[[#This Row],[OrderSide]]="SELL",MIS[[#This Row],[VALUE]]-MIS[[#This Row],[LIVE_VALUE]],MIS[[#This Row],[LIVE_VALUE]]-MIS[[#This Row],[VALUE]])</f>
        <v>2460</v>
      </c>
      <c r="AH4516" t="str" cm="1">
        <f t="array" ref="AH4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6" t="str">
        <f>MIS[[#This Row],[TRADING SYMBOL]]</f>
        <v>SENSEX2552081100PE</v>
      </c>
      <c r="AJ4516" t="str">
        <f>IF(RIGHT(MIS[[#This Row],[Main/Hedge]],4)="MAIN","MAIN","HEDGE")</f>
        <v>MAIN</v>
      </c>
      <c r="AK4516" t="str" cm="1">
        <f t="array" ref="AK4516">_xlfn._xlws.FILTER(Table4[Column1],ISNUMBER(SEARCH(Table4[Column1],MIS[[#This Row],[OrderUniqueIdentifier]])),"")</f>
        <v>XYT</v>
      </c>
    </row>
    <row r="4517" spans="1:37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>
        <f>_xlfn.XLOOKUP(MIS[[#This Row],[TRADING SYMBOL]],[1]Sheet1!$D:$D,[1]Sheet1!$C:$C)</f>
        <v>118.35</v>
      </c>
      <c r="AE4517">
        <f>MIS[[#This Row],[OrderAverageTradedPrice]]*MIS[[#This Row],[OrderQuantity]]</f>
        <v>2865</v>
      </c>
      <c r="AF4517">
        <f>MIS[[#This Row],[LTP]]*MIS[[#This Row],[OrderQuantity]]</f>
        <v>2367</v>
      </c>
      <c r="AG4517">
        <f>IF(MIS[[#This Row],[OrderSide]]="SELL",MIS[[#This Row],[VALUE]]-MIS[[#This Row],[LIVE_VALUE]],MIS[[#This Row],[LIVE_VALUE]]-MIS[[#This Row],[VALUE]])</f>
        <v>498</v>
      </c>
      <c r="AH4517" t="str" cm="1">
        <f t="array" ref="AH4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7" t="str">
        <f>MIS[[#This Row],[TRADING SYMBOL]]</f>
        <v>SENSEX2552083400CE</v>
      </c>
      <c r="AJ4517" t="str">
        <f>IF(RIGHT(MIS[[#This Row],[Main/Hedge]],4)="MAIN","MAIN","HEDGE")</f>
        <v>MAIN</v>
      </c>
      <c r="AK4517" t="str" cm="1">
        <f t="array" ref="AK4517">_xlfn._xlws.FILTER(Table4[Column1],ISNUMBER(SEARCH(Table4[Column1],MIS[[#This Row],[OrderUniqueIdentifier]])),"")</f>
        <v>XYT</v>
      </c>
    </row>
    <row r="4518" spans="1:37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>
        <f>_xlfn.XLOOKUP(MIS[[#This Row],[TRADING SYMBOL]],[1]Sheet1!$D:$D,[1]Sheet1!$C:$C)</f>
        <v>118.35</v>
      </c>
      <c r="AE4518">
        <f>MIS[[#This Row],[OrderAverageTradedPrice]]*MIS[[#This Row],[OrderQuantity]]</f>
        <v>2861</v>
      </c>
      <c r="AF4518">
        <f>MIS[[#This Row],[LTP]]*MIS[[#This Row],[OrderQuantity]]</f>
        <v>2367</v>
      </c>
      <c r="AG4518">
        <f>IF(MIS[[#This Row],[OrderSide]]="SELL",MIS[[#This Row],[VALUE]]-MIS[[#This Row],[LIVE_VALUE]],MIS[[#This Row],[LIVE_VALUE]]-MIS[[#This Row],[VALUE]])</f>
        <v>494</v>
      </c>
      <c r="AH4518" t="str" cm="1">
        <f t="array" ref="AH4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8" t="str">
        <f>MIS[[#This Row],[TRADING SYMBOL]]</f>
        <v>SENSEX2552083400CE</v>
      </c>
      <c r="AJ4518" t="str">
        <f>IF(RIGHT(MIS[[#This Row],[Main/Hedge]],4)="MAIN","MAIN","HEDGE")</f>
        <v>MAIN</v>
      </c>
      <c r="AK4518" t="str" cm="1">
        <f t="array" ref="AK4518">_xlfn._xlws.FILTER(Table4[Column1],ISNUMBER(SEARCH(Table4[Column1],MIS[[#This Row],[OrderUniqueIdentifier]])),"")</f>
        <v>XYT</v>
      </c>
    </row>
    <row r="4519" spans="1:37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>
        <f>_xlfn.XLOOKUP(MIS[[#This Row],[TRADING SYMBOL]],[1]Sheet1!$D:$D,[1]Sheet1!$C:$C)</f>
        <v>115.45</v>
      </c>
      <c r="AE4519">
        <f>MIS[[#This Row],[OrderAverageTradedPrice]]*MIS[[#This Row],[OrderQuantity]]</f>
        <v>3124</v>
      </c>
      <c r="AF4519">
        <f>MIS[[#This Row],[LTP]]*MIS[[#This Row],[OrderQuantity]]</f>
        <v>2309</v>
      </c>
      <c r="AG4519">
        <f>IF(MIS[[#This Row],[OrderSide]]="SELL",MIS[[#This Row],[VALUE]]-MIS[[#This Row],[LIVE_VALUE]],MIS[[#This Row],[LIVE_VALUE]]-MIS[[#This Row],[VALUE]])</f>
        <v>815</v>
      </c>
      <c r="AH4519" t="str" cm="1">
        <f t="array" ref="AH4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9" t="str">
        <f>MIS[[#This Row],[TRADING SYMBOL]]</f>
        <v>SENSEX2552081100PE</v>
      </c>
      <c r="AJ4519" t="str">
        <f>IF(RIGHT(MIS[[#This Row],[Main/Hedge]],4)="MAIN","MAIN","HEDGE")</f>
        <v>MAIN</v>
      </c>
      <c r="AK4519" t="str" cm="1">
        <f t="array" ref="AK4519">_xlfn._xlws.FILTER(Table4[Column1],ISNUMBER(SEARCH(Table4[Column1],MIS[[#This Row],[OrderUniqueIdentifier]])),"")</f>
        <v>XYT</v>
      </c>
    </row>
    <row r="4520" spans="1:37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>
        <f>_xlfn.XLOOKUP(MIS[[#This Row],[TRADING SYMBOL]],[1]Sheet1!$D:$D,[1]Sheet1!$C:$C)</f>
        <v>118.35</v>
      </c>
      <c r="AE4520">
        <f>MIS[[#This Row],[OrderAverageTradedPrice]]*MIS[[#This Row],[OrderQuantity]]</f>
        <v>2867</v>
      </c>
      <c r="AF4520">
        <f>MIS[[#This Row],[LTP]]*MIS[[#This Row],[OrderQuantity]]</f>
        <v>2367</v>
      </c>
      <c r="AG4520">
        <f>IF(MIS[[#This Row],[OrderSide]]="SELL",MIS[[#This Row],[VALUE]]-MIS[[#This Row],[LIVE_VALUE]],MIS[[#This Row],[LIVE_VALUE]]-MIS[[#This Row],[VALUE]])</f>
        <v>500</v>
      </c>
      <c r="AH4520" t="str" cm="1">
        <f t="array" ref="AH4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0" t="str">
        <f>MIS[[#This Row],[TRADING SYMBOL]]</f>
        <v>SENSEX2552083400CE</v>
      </c>
      <c r="AJ4520" t="str">
        <f>IF(RIGHT(MIS[[#This Row],[Main/Hedge]],4)="MAIN","MAIN","HEDGE")</f>
        <v>MAIN</v>
      </c>
      <c r="AK4520" t="str" cm="1">
        <f t="array" ref="AK4520">_xlfn._xlws.FILTER(Table4[Column1],ISNUMBER(SEARCH(Table4[Column1],MIS[[#This Row],[OrderUniqueIdentifier]])),"")</f>
        <v>XYT</v>
      </c>
    </row>
    <row r="4521" spans="1:37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>
        <f>_xlfn.XLOOKUP(MIS[[#This Row],[TRADING SYMBOL]],[1]Sheet1!$D:$D,[1]Sheet1!$C:$C)</f>
        <v>115.45</v>
      </c>
      <c r="AE4521">
        <f>MIS[[#This Row],[OrderAverageTradedPrice]]*MIS[[#This Row],[OrderQuantity]]</f>
        <v>3120</v>
      </c>
      <c r="AF4521">
        <f>MIS[[#This Row],[LTP]]*MIS[[#This Row],[OrderQuantity]]</f>
        <v>2309</v>
      </c>
      <c r="AG4521">
        <f>IF(MIS[[#This Row],[OrderSide]]="SELL",MIS[[#This Row],[VALUE]]-MIS[[#This Row],[LIVE_VALUE]],MIS[[#This Row],[LIVE_VALUE]]-MIS[[#This Row],[VALUE]])</f>
        <v>811</v>
      </c>
      <c r="AH4521" t="str" cm="1">
        <f t="array" ref="AH4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1" t="str">
        <f>MIS[[#This Row],[TRADING SYMBOL]]</f>
        <v>SENSEX2552081100PE</v>
      </c>
      <c r="AJ4521" t="str">
        <f>IF(RIGHT(MIS[[#This Row],[Main/Hedge]],4)="MAIN","MAIN","HEDGE")</f>
        <v>MAIN</v>
      </c>
      <c r="AK4521" t="str" cm="1">
        <f t="array" ref="AK4521">_xlfn._xlws.FILTER(Table4[Column1],ISNUMBER(SEARCH(Table4[Column1],MIS[[#This Row],[OrderUniqueIdentifier]])),"")</f>
        <v>XYT</v>
      </c>
    </row>
    <row r="4522" spans="1:37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>
        <f>_xlfn.XLOOKUP(MIS[[#This Row],[TRADING SYMBOL]],[1]Sheet1!$D:$D,[1]Sheet1!$C:$C)</f>
        <v>115.45</v>
      </c>
      <c r="AE4522">
        <f>MIS[[#This Row],[OrderAverageTradedPrice]]*MIS[[#This Row],[OrderQuantity]]</f>
        <v>3133</v>
      </c>
      <c r="AF4522">
        <f>MIS[[#This Row],[LTP]]*MIS[[#This Row],[OrderQuantity]]</f>
        <v>2309</v>
      </c>
      <c r="AG4522">
        <f>IF(MIS[[#This Row],[OrderSide]]="SELL",MIS[[#This Row],[VALUE]]-MIS[[#This Row],[LIVE_VALUE]],MIS[[#This Row],[LIVE_VALUE]]-MIS[[#This Row],[VALUE]])</f>
        <v>824</v>
      </c>
      <c r="AH4522" t="str" cm="1">
        <f t="array" ref="AH4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2" t="str">
        <f>MIS[[#This Row],[TRADING SYMBOL]]</f>
        <v>SENSEX2552081100PE</v>
      </c>
      <c r="AJ4522" t="str">
        <f>IF(RIGHT(MIS[[#This Row],[Main/Hedge]],4)="MAIN","MAIN","HEDGE")</f>
        <v>MAIN</v>
      </c>
      <c r="AK4522" t="str" cm="1">
        <f t="array" ref="AK4522">_xlfn._xlws.FILTER(Table4[Column1],ISNUMBER(SEARCH(Table4[Column1],MIS[[#This Row],[OrderUniqueIdentifier]])),"")</f>
        <v>XYT</v>
      </c>
    </row>
    <row r="4523" spans="1:37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>
        <f>_xlfn.XLOOKUP(MIS[[#This Row],[TRADING SYMBOL]],[1]Sheet1!$D:$D,[1]Sheet1!$C:$C)</f>
        <v>115.45</v>
      </c>
      <c r="AE4523">
        <f>MIS[[#This Row],[OrderAverageTradedPrice]]*MIS[[#This Row],[OrderQuantity]]</f>
        <v>3139</v>
      </c>
      <c r="AF4523">
        <f>MIS[[#This Row],[LTP]]*MIS[[#This Row],[OrderQuantity]]</f>
        <v>2309</v>
      </c>
      <c r="AG4523">
        <f>IF(MIS[[#This Row],[OrderSide]]="SELL",MIS[[#This Row],[VALUE]]-MIS[[#This Row],[LIVE_VALUE]],MIS[[#This Row],[LIVE_VALUE]]-MIS[[#This Row],[VALUE]])</f>
        <v>830</v>
      </c>
      <c r="AH4523" t="str" cm="1">
        <f t="array" ref="AH4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3" t="str">
        <f>MIS[[#This Row],[TRADING SYMBOL]]</f>
        <v>SENSEX2552081100PE</v>
      </c>
      <c r="AJ4523" t="str">
        <f>IF(RIGHT(MIS[[#This Row],[Main/Hedge]],4)="MAIN","MAIN","HEDGE")</f>
        <v>MAIN</v>
      </c>
      <c r="AK4523" t="str" cm="1">
        <f t="array" ref="AK4523">_xlfn._xlws.FILTER(Table4[Column1],ISNUMBER(SEARCH(Table4[Column1],MIS[[#This Row],[OrderUniqueIdentifier]])),"")</f>
        <v>XYT</v>
      </c>
    </row>
    <row r="4524" spans="1:37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>
        <f>_xlfn.XLOOKUP(MIS[[#This Row],[TRADING SYMBOL]],[1]Sheet1!$D:$D,[1]Sheet1!$C:$C)</f>
        <v>115.45</v>
      </c>
      <c r="AE4524">
        <f>MIS[[#This Row],[OrderAverageTradedPrice]]*MIS[[#This Row],[OrderQuantity]]</f>
        <v>9361.99999999998</v>
      </c>
      <c r="AF4524">
        <f>MIS[[#This Row],[LTP]]*MIS[[#This Row],[OrderQuantity]]</f>
        <v>6927</v>
      </c>
      <c r="AG4524">
        <f>IF(MIS[[#This Row],[OrderSide]]="SELL",MIS[[#This Row],[VALUE]]-MIS[[#This Row],[LIVE_VALUE]],MIS[[#This Row],[LIVE_VALUE]]-MIS[[#This Row],[VALUE]])</f>
        <v>2434.99999999998</v>
      </c>
      <c r="AH4524" t="str" cm="1">
        <f t="array" ref="AH4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4" t="str">
        <f>MIS[[#This Row],[TRADING SYMBOL]]</f>
        <v>SENSEX2552081100PE</v>
      </c>
      <c r="AJ4524" t="str">
        <f>IF(RIGHT(MIS[[#This Row],[Main/Hedge]],4)="MAIN","MAIN","HEDGE")</f>
        <v>MAIN</v>
      </c>
      <c r="AK4524" t="str" cm="1">
        <f t="array" ref="AK4524">_xlfn._xlws.FILTER(Table4[Column1],ISNUMBER(SEARCH(Table4[Column1],MIS[[#This Row],[OrderUniqueIdentifier]])),"")</f>
        <v>XYT</v>
      </c>
    </row>
    <row r="4525" spans="1:37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>
        <f>_xlfn.XLOOKUP(MIS[[#This Row],[TRADING SYMBOL]],[1]Sheet1!$D:$D,[1]Sheet1!$C:$C)</f>
        <v>118.35</v>
      </c>
      <c r="AE4525">
        <f>MIS[[#This Row],[OrderAverageTradedPrice]]*MIS[[#This Row],[OrderQuantity]]</f>
        <v>5720</v>
      </c>
      <c r="AF4525">
        <f>MIS[[#This Row],[LTP]]*MIS[[#This Row],[OrderQuantity]]</f>
        <v>4734</v>
      </c>
      <c r="AG4525">
        <f>IF(MIS[[#This Row],[OrderSide]]="SELL",MIS[[#This Row],[VALUE]]-MIS[[#This Row],[LIVE_VALUE]],MIS[[#This Row],[LIVE_VALUE]]-MIS[[#This Row],[VALUE]])</f>
        <v>986</v>
      </c>
      <c r="AH4525" t="str" cm="1">
        <f t="array" ref="AH4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5" t="str">
        <f>MIS[[#This Row],[TRADING SYMBOL]]</f>
        <v>SENSEX2552083400CE</v>
      </c>
      <c r="AJ4525" t="str">
        <f>IF(RIGHT(MIS[[#This Row],[Main/Hedge]],4)="MAIN","MAIN","HEDGE")</f>
        <v>MAIN</v>
      </c>
      <c r="AK4525" t="str" cm="1">
        <f t="array" ref="AK4525">_xlfn._xlws.FILTER(Table4[Column1],ISNUMBER(SEARCH(Table4[Column1],MIS[[#This Row],[OrderUniqueIdentifier]])),"")</f>
        <v>XYT</v>
      </c>
    </row>
    <row r="4526" spans="1:37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>
        <f>_xlfn.XLOOKUP(MIS[[#This Row],[TRADING SYMBOL]],[1]Sheet1!$D:$D,[1]Sheet1!$C:$C)</f>
        <v>115.45</v>
      </c>
      <c r="AE4526">
        <f>MIS[[#This Row],[OrderAverageTradedPrice]]*MIS[[#This Row],[OrderQuantity]]</f>
        <v>6240</v>
      </c>
      <c r="AF4526">
        <f>MIS[[#This Row],[LTP]]*MIS[[#This Row],[OrderQuantity]]</f>
        <v>4618</v>
      </c>
      <c r="AG4526">
        <f>IF(MIS[[#This Row],[OrderSide]]="SELL",MIS[[#This Row],[VALUE]]-MIS[[#This Row],[LIVE_VALUE]],MIS[[#This Row],[LIVE_VALUE]]-MIS[[#This Row],[VALUE]])</f>
        <v>1622</v>
      </c>
      <c r="AH4526" t="str" cm="1">
        <f t="array" ref="AH4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6" t="str">
        <f>MIS[[#This Row],[TRADING SYMBOL]]</f>
        <v>SENSEX2552081100PE</v>
      </c>
      <c r="AJ4526" t="str">
        <f>IF(RIGHT(MIS[[#This Row],[Main/Hedge]],4)="MAIN","MAIN","HEDGE")</f>
        <v>MAIN</v>
      </c>
      <c r="AK4526" t="str" cm="1">
        <f t="array" ref="AK4526">_xlfn._xlws.FILTER(Table4[Column1],ISNUMBER(SEARCH(Table4[Column1],MIS[[#This Row],[OrderUniqueIdentifier]])),"")</f>
        <v>XYT</v>
      </c>
    </row>
    <row r="4527" spans="1:37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>
        <f>_xlfn.XLOOKUP(MIS[[#This Row],[TRADING SYMBOL]],[1]Sheet1!$D:$D,[1]Sheet1!$C:$C)</f>
        <v>118.35</v>
      </c>
      <c r="AE4527">
        <f>MIS[[#This Row],[OrderAverageTradedPrice]]*MIS[[#This Row],[OrderQuantity]]</f>
        <v>2860</v>
      </c>
      <c r="AF4527">
        <f>MIS[[#This Row],[LTP]]*MIS[[#This Row],[OrderQuantity]]</f>
        <v>2367</v>
      </c>
      <c r="AG4527">
        <f>IF(MIS[[#This Row],[OrderSide]]="SELL",MIS[[#This Row],[VALUE]]-MIS[[#This Row],[LIVE_VALUE]],MIS[[#This Row],[LIVE_VALUE]]-MIS[[#This Row],[VALUE]])</f>
        <v>493</v>
      </c>
      <c r="AH4527" t="str" cm="1">
        <f t="array" ref="AH4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7" t="str">
        <f>MIS[[#This Row],[TRADING SYMBOL]]</f>
        <v>SENSEX2552083400CE</v>
      </c>
      <c r="AJ4527" t="str">
        <f>IF(RIGHT(MIS[[#This Row],[Main/Hedge]],4)="MAIN","MAIN","HEDGE")</f>
        <v>MAIN</v>
      </c>
      <c r="AK4527" t="str" cm="1">
        <f t="array" ref="AK4527">_xlfn._xlws.FILTER(Table4[Column1],ISNUMBER(SEARCH(Table4[Column1],MIS[[#This Row],[OrderUniqueIdentifier]])),"")</f>
        <v>XYT</v>
      </c>
    </row>
    <row r="4528" spans="1:37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>
        <f>_xlfn.XLOOKUP(MIS[[#This Row],[TRADING SYMBOL]],[1]Sheet1!$D:$D,[1]Sheet1!$C:$C)</f>
        <v>115.45</v>
      </c>
      <c r="AE4528">
        <f>MIS[[#This Row],[OrderAverageTradedPrice]]*MIS[[#This Row],[OrderQuantity]]</f>
        <v>3127</v>
      </c>
      <c r="AF4528">
        <f>MIS[[#This Row],[LTP]]*MIS[[#This Row],[OrderQuantity]]</f>
        <v>2309</v>
      </c>
      <c r="AG4528">
        <f>IF(MIS[[#This Row],[OrderSide]]="SELL",MIS[[#This Row],[VALUE]]-MIS[[#This Row],[LIVE_VALUE]],MIS[[#This Row],[LIVE_VALUE]]-MIS[[#This Row],[VALUE]])</f>
        <v>818</v>
      </c>
      <c r="AH4528" t="str" cm="1">
        <f t="array" ref="AH45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8" t="str">
        <f>MIS[[#This Row],[TRADING SYMBOL]]</f>
        <v>SENSEX2552081100PE</v>
      </c>
      <c r="AJ4528" t="str">
        <f>IF(RIGHT(MIS[[#This Row],[Main/Hedge]],4)="MAIN","MAIN","HEDGE")</f>
        <v>MAIN</v>
      </c>
      <c r="AK4528" t="str" cm="1">
        <f t="array" ref="AK4528">_xlfn._xlws.FILTER(Table4[Column1],ISNUMBER(SEARCH(Table4[Column1],MIS[[#This Row],[OrderUniqueIdentifier]])),"")</f>
        <v>XYT</v>
      </c>
    </row>
    <row r="4529" spans="1:37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>
        <f>_xlfn.XLOOKUP(MIS[[#This Row],[TRADING SYMBOL]],[1]Sheet1!$D:$D,[1]Sheet1!$C:$C)</f>
        <v>118.35</v>
      </c>
      <c r="AE4529">
        <f>MIS[[#This Row],[OrderAverageTradedPrice]]*MIS[[#This Row],[OrderQuantity]]</f>
        <v>2865</v>
      </c>
      <c r="AF4529">
        <f>MIS[[#This Row],[LTP]]*MIS[[#This Row],[OrderQuantity]]</f>
        <v>2367</v>
      </c>
      <c r="AG4529">
        <f>IF(MIS[[#This Row],[OrderSide]]="SELL",MIS[[#This Row],[VALUE]]-MIS[[#This Row],[LIVE_VALUE]],MIS[[#This Row],[LIVE_VALUE]]-MIS[[#This Row],[VALUE]])</f>
        <v>498</v>
      </c>
      <c r="AH4529" t="str" cm="1">
        <f t="array" ref="AH4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9" t="str">
        <f>MIS[[#This Row],[TRADING SYMBOL]]</f>
        <v>SENSEX2552083400CE</v>
      </c>
      <c r="AJ4529" t="str">
        <f>IF(RIGHT(MIS[[#This Row],[Main/Hedge]],4)="MAIN","MAIN","HEDGE")</f>
        <v>MAIN</v>
      </c>
      <c r="AK4529" t="str" cm="1">
        <f t="array" ref="AK4529">_xlfn._xlws.FILTER(Table4[Column1],ISNUMBER(SEARCH(Table4[Column1],MIS[[#This Row],[OrderUniqueIdentifier]])),"")</f>
        <v>XYT</v>
      </c>
    </row>
    <row r="4530" spans="1:37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>
        <f>_xlfn.XLOOKUP(MIS[[#This Row],[TRADING SYMBOL]],[1]Sheet1!$D:$D,[1]Sheet1!$C:$C)</f>
        <v>118.35</v>
      </c>
      <c r="AE4530">
        <f>MIS[[#This Row],[OrderAverageTradedPrice]]*MIS[[#This Row],[OrderQuantity]]</f>
        <v>2867</v>
      </c>
      <c r="AF4530">
        <f>MIS[[#This Row],[LTP]]*MIS[[#This Row],[OrderQuantity]]</f>
        <v>2367</v>
      </c>
      <c r="AG4530">
        <f>IF(MIS[[#This Row],[OrderSide]]="SELL",MIS[[#This Row],[VALUE]]-MIS[[#This Row],[LIVE_VALUE]],MIS[[#This Row],[LIVE_VALUE]]-MIS[[#This Row],[VALUE]])</f>
        <v>500</v>
      </c>
      <c r="AH4530" t="str" cm="1">
        <f t="array" ref="AH4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0" t="str">
        <f>MIS[[#This Row],[TRADING SYMBOL]]</f>
        <v>SENSEX2552083400CE</v>
      </c>
      <c r="AJ4530" t="str">
        <f>IF(RIGHT(MIS[[#This Row],[Main/Hedge]],4)="MAIN","MAIN","HEDGE")</f>
        <v>MAIN</v>
      </c>
      <c r="AK4530" t="str" cm="1">
        <f t="array" ref="AK4530">_xlfn._xlws.FILTER(Table4[Column1],ISNUMBER(SEARCH(Table4[Column1],MIS[[#This Row],[OrderUniqueIdentifier]])),"")</f>
        <v>XYT</v>
      </c>
    </row>
    <row r="4531" spans="1:37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>
        <f>_xlfn.XLOOKUP(MIS[[#This Row],[TRADING SYMBOL]],[1]Sheet1!$D:$D,[1]Sheet1!$C:$C)</f>
        <v>118.35</v>
      </c>
      <c r="AE4531">
        <f>MIS[[#This Row],[OrderAverageTradedPrice]]*MIS[[#This Row],[OrderQuantity]]</f>
        <v>2865</v>
      </c>
      <c r="AF4531">
        <f>MIS[[#This Row],[LTP]]*MIS[[#This Row],[OrderQuantity]]</f>
        <v>2367</v>
      </c>
      <c r="AG4531">
        <f>IF(MIS[[#This Row],[OrderSide]]="SELL",MIS[[#This Row],[VALUE]]-MIS[[#This Row],[LIVE_VALUE]],MIS[[#This Row],[LIVE_VALUE]]-MIS[[#This Row],[VALUE]])</f>
        <v>498</v>
      </c>
      <c r="AH4531" t="str" cm="1">
        <f t="array" ref="AH4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1" t="str">
        <f>MIS[[#This Row],[TRADING SYMBOL]]</f>
        <v>SENSEX2552083400CE</v>
      </c>
      <c r="AJ4531" t="str">
        <f>IF(RIGHT(MIS[[#This Row],[Main/Hedge]],4)="MAIN","MAIN","HEDGE")</f>
        <v>MAIN</v>
      </c>
      <c r="AK4531" t="str" cm="1">
        <f t="array" ref="AK4531">_xlfn._xlws.FILTER(Table4[Column1],ISNUMBER(SEARCH(Table4[Column1],MIS[[#This Row],[OrderUniqueIdentifier]])),"")</f>
        <v>XYT</v>
      </c>
    </row>
    <row r="4532" spans="1:37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>
        <f>_xlfn.XLOOKUP(MIS[[#This Row],[TRADING SYMBOL]],[1]Sheet1!$D:$D,[1]Sheet1!$C:$C)</f>
        <v>115.45</v>
      </c>
      <c r="AE4532">
        <f>MIS[[#This Row],[OrderAverageTradedPrice]]*MIS[[#This Row],[OrderQuantity]]</f>
        <v>3131</v>
      </c>
      <c r="AF4532">
        <f>MIS[[#This Row],[LTP]]*MIS[[#This Row],[OrderQuantity]]</f>
        <v>2309</v>
      </c>
      <c r="AG4532">
        <f>IF(MIS[[#This Row],[OrderSide]]="SELL",MIS[[#This Row],[VALUE]]-MIS[[#This Row],[LIVE_VALUE]],MIS[[#This Row],[LIVE_VALUE]]-MIS[[#This Row],[VALUE]])</f>
        <v>822</v>
      </c>
      <c r="AH4532" t="str" cm="1">
        <f t="array" ref="AH4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2" t="str">
        <f>MIS[[#This Row],[TRADING SYMBOL]]</f>
        <v>SENSEX2552081100PE</v>
      </c>
      <c r="AJ4532" t="str">
        <f>IF(RIGHT(MIS[[#This Row],[Main/Hedge]],4)="MAIN","MAIN","HEDGE")</f>
        <v>MAIN</v>
      </c>
      <c r="AK4532" t="str" cm="1">
        <f t="array" ref="AK4532">_xlfn._xlws.FILTER(Table4[Column1],ISNUMBER(SEARCH(Table4[Column1],MIS[[#This Row],[OrderUniqueIdentifier]])),"")</f>
        <v>XYT</v>
      </c>
    </row>
    <row r="4533" spans="1:37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>
        <f>_xlfn.XLOOKUP(MIS[[#This Row],[TRADING SYMBOL]],[1]Sheet1!$D:$D,[1]Sheet1!$C:$C)</f>
        <v>115.45</v>
      </c>
      <c r="AE4533">
        <f>MIS[[#This Row],[OrderAverageTradedPrice]]*MIS[[#This Row],[OrderQuantity]]</f>
        <v>3121</v>
      </c>
      <c r="AF4533">
        <f>MIS[[#This Row],[LTP]]*MIS[[#This Row],[OrderQuantity]]</f>
        <v>2309</v>
      </c>
      <c r="AG4533">
        <f>IF(MIS[[#This Row],[OrderSide]]="SELL",MIS[[#This Row],[VALUE]]-MIS[[#This Row],[LIVE_VALUE]],MIS[[#This Row],[LIVE_VALUE]]-MIS[[#This Row],[VALUE]])</f>
        <v>812</v>
      </c>
      <c r="AH4533" t="str" cm="1">
        <f t="array" ref="AH4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3" t="str">
        <f>MIS[[#This Row],[TRADING SYMBOL]]</f>
        <v>SENSEX2552081100PE</v>
      </c>
      <c r="AJ4533" t="str">
        <f>IF(RIGHT(MIS[[#This Row],[Main/Hedge]],4)="MAIN","MAIN","HEDGE")</f>
        <v>MAIN</v>
      </c>
      <c r="AK4533" t="str" cm="1">
        <f t="array" ref="AK4533">_xlfn._xlws.FILTER(Table4[Column1],ISNUMBER(SEARCH(Table4[Column1],MIS[[#This Row],[OrderUniqueIdentifier]])),"")</f>
        <v>XYT</v>
      </c>
    </row>
    <row r="4534" spans="1:37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>
        <f>_xlfn.XLOOKUP(MIS[[#This Row],[TRADING SYMBOL]],[1]Sheet1!$D:$D,[1]Sheet1!$C:$C)</f>
        <v>115.45</v>
      </c>
      <c r="AE4534">
        <f>MIS[[#This Row],[OrderAverageTradedPrice]]*MIS[[#This Row],[OrderQuantity]]</f>
        <v>3124</v>
      </c>
      <c r="AF4534">
        <f>MIS[[#This Row],[LTP]]*MIS[[#This Row],[OrderQuantity]]</f>
        <v>2309</v>
      </c>
      <c r="AG4534">
        <f>IF(MIS[[#This Row],[OrderSide]]="SELL",MIS[[#This Row],[VALUE]]-MIS[[#This Row],[LIVE_VALUE]],MIS[[#This Row],[LIVE_VALUE]]-MIS[[#This Row],[VALUE]])</f>
        <v>815</v>
      </c>
      <c r="AH4534" t="str" cm="1">
        <f t="array" ref="AH4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4" t="str">
        <f>MIS[[#This Row],[TRADING SYMBOL]]</f>
        <v>SENSEX2552081100PE</v>
      </c>
      <c r="AJ4534" t="str">
        <f>IF(RIGHT(MIS[[#This Row],[Main/Hedge]],4)="MAIN","MAIN","HEDGE")</f>
        <v>MAIN</v>
      </c>
      <c r="AK4534" t="str" cm="1">
        <f t="array" ref="AK4534">_xlfn._xlws.FILTER(Table4[Column1],ISNUMBER(SEARCH(Table4[Column1],MIS[[#This Row],[OrderUniqueIdentifier]])),"")</f>
        <v>XYT</v>
      </c>
    </row>
    <row r="4535" spans="1:37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>
        <f>_xlfn.XLOOKUP(MIS[[#This Row],[TRADING SYMBOL]],[1]Sheet1!$D:$D,[1]Sheet1!$C:$C)</f>
        <v>115.45</v>
      </c>
      <c r="AE4535">
        <f>MIS[[#This Row],[OrderAverageTradedPrice]]*MIS[[#This Row],[OrderQuantity]]</f>
        <v>12484</v>
      </c>
      <c r="AF4535">
        <f>MIS[[#This Row],[LTP]]*MIS[[#This Row],[OrderQuantity]]</f>
        <v>9236</v>
      </c>
      <c r="AG4535">
        <f>IF(MIS[[#This Row],[OrderSide]]="SELL",MIS[[#This Row],[VALUE]]-MIS[[#This Row],[LIVE_VALUE]],MIS[[#This Row],[LIVE_VALUE]]-MIS[[#This Row],[VALUE]])</f>
        <v>3248</v>
      </c>
      <c r="AH4535" t="str" cm="1">
        <f t="array" ref="AH4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5" t="str">
        <f>MIS[[#This Row],[TRADING SYMBOL]]</f>
        <v>SENSEX2552081100PE</v>
      </c>
      <c r="AJ4535" t="str">
        <f>IF(RIGHT(MIS[[#This Row],[Main/Hedge]],4)="MAIN","MAIN","HEDGE")</f>
        <v>MAIN</v>
      </c>
      <c r="AK4535" t="str" cm="1">
        <f t="array" ref="AK4535">_xlfn._xlws.FILTER(Table4[Column1],ISNUMBER(SEARCH(Table4[Column1],MIS[[#This Row],[OrderUniqueIdentifier]])),"")</f>
        <v>XYT</v>
      </c>
    </row>
    <row r="4536" spans="1:37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>
        <f>_xlfn.XLOOKUP(MIS[[#This Row],[TRADING SYMBOL]],[1]Sheet1!$D:$D,[1]Sheet1!$C:$C)</f>
        <v>118.35</v>
      </c>
      <c r="AE4536">
        <f>MIS[[#This Row],[OrderAverageTradedPrice]]*MIS[[#This Row],[OrderQuantity]]</f>
        <v>2861</v>
      </c>
      <c r="AF4536">
        <f>MIS[[#This Row],[LTP]]*MIS[[#This Row],[OrderQuantity]]</f>
        <v>2367</v>
      </c>
      <c r="AG4536">
        <f>IF(MIS[[#This Row],[OrderSide]]="SELL",MIS[[#This Row],[VALUE]]-MIS[[#This Row],[LIVE_VALUE]],MIS[[#This Row],[LIVE_VALUE]]-MIS[[#This Row],[VALUE]])</f>
        <v>494</v>
      </c>
      <c r="AH4536" t="str" cm="1">
        <f t="array" ref="AH4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6" t="str">
        <f>MIS[[#This Row],[TRADING SYMBOL]]</f>
        <v>SENSEX2552083400CE</v>
      </c>
      <c r="AJ4536" t="str">
        <f>IF(RIGHT(MIS[[#This Row],[Main/Hedge]],4)="MAIN","MAIN","HEDGE")</f>
        <v>MAIN</v>
      </c>
      <c r="AK4536" t="str" cm="1">
        <f t="array" ref="AK4536">_xlfn._xlws.FILTER(Table4[Column1],ISNUMBER(SEARCH(Table4[Column1],MIS[[#This Row],[OrderUniqueIdentifier]])),"")</f>
        <v>XYT</v>
      </c>
    </row>
    <row r="4537" spans="1:37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>
        <f>_xlfn.XLOOKUP(MIS[[#This Row],[TRADING SYMBOL]],[1]Sheet1!$D:$D,[1]Sheet1!$C:$C)</f>
        <v>115.45</v>
      </c>
      <c r="AE4537">
        <f>MIS[[#This Row],[OrderAverageTradedPrice]]*MIS[[#This Row],[OrderQuantity]]</f>
        <v>3126</v>
      </c>
      <c r="AF4537">
        <f>MIS[[#This Row],[LTP]]*MIS[[#This Row],[OrderQuantity]]</f>
        <v>2309</v>
      </c>
      <c r="AG4537">
        <f>IF(MIS[[#This Row],[OrderSide]]="SELL",MIS[[#This Row],[VALUE]]-MIS[[#This Row],[LIVE_VALUE]],MIS[[#This Row],[LIVE_VALUE]]-MIS[[#This Row],[VALUE]])</f>
        <v>817</v>
      </c>
      <c r="AH4537" t="str" cm="1">
        <f t="array" ref="AH4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7" t="str">
        <f>MIS[[#This Row],[TRADING SYMBOL]]</f>
        <v>SENSEX2552081100PE</v>
      </c>
      <c r="AJ4537" t="str">
        <f>IF(RIGHT(MIS[[#This Row],[Main/Hedge]],4)="MAIN","MAIN","HEDGE")</f>
        <v>MAIN</v>
      </c>
      <c r="AK4537" t="str" cm="1">
        <f t="array" ref="AK4537">_xlfn._xlws.FILTER(Table4[Column1],ISNUMBER(SEARCH(Table4[Column1],MIS[[#This Row],[OrderUniqueIdentifier]])),"")</f>
        <v>XYT</v>
      </c>
    </row>
    <row r="4538" spans="1:37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>
        <f>_xlfn.XLOOKUP(MIS[[#This Row],[TRADING SYMBOL]],[1]Sheet1!$D:$D,[1]Sheet1!$C:$C)</f>
        <v>115.45</v>
      </c>
      <c r="AE4538">
        <f>MIS[[#This Row],[OrderAverageTradedPrice]]*MIS[[#This Row],[OrderQuantity]]</f>
        <v>43835.99999999976</v>
      </c>
      <c r="AF4538">
        <f>MIS[[#This Row],[LTP]]*MIS[[#This Row],[OrderQuantity]]</f>
        <v>32326</v>
      </c>
      <c r="AG4538">
        <f>IF(MIS[[#This Row],[OrderSide]]="SELL",MIS[[#This Row],[VALUE]]-MIS[[#This Row],[LIVE_VALUE]],MIS[[#This Row],[LIVE_VALUE]]-MIS[[#This Row],[VALUE]])</f>
        <v>11509.99999999976</v>
      </c>
      <c r="AH4538" t="str" cm="1">
        <f t="array" ref="AH4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8" t="str">
        <f>MIS[[#This Row],[TRADING SYMBOL]]</f>
        <v>SENSEX2552081100PE</v>
      </c>
      <c r="AJ4538" t="str">
        <f>IF(RIGHT(MIS[[#This Row],[Main/Hedge]],4)="MAIN","MAIN","HEDGE")</f>
        <v>MAIN</v>
      </c>
      <c r="AK4538" t="str" cm="1">
        <f t="array" ref="AK4538">_xlfn._xlws.FILTER(Table4[Column1],ISNUMBER(SEARCH(Table4[Column1],MIS[[#This Row],[OrderUniqueIdentifier]])),"")</f>
        <v>XYT</v>
      </c>
    </row>
    <row r="4539" spans="1:37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>
        <f>_xlfn.XLOOKUP(MIS[[#This Row],[TRADING SYMBOL]],[1]Sheet1!$D:$D,[1]Sheet1!$C:$C)</f>
        <v>115.45</v>
      </c>
      <c r="AE4539">
        <f>MIS[[#This Row],[OrderAverageTradedPrice]]*MIS[[#This Row],[OrderQuantity]]</f>
        <v>9409.99999999998</v>
      </c>
      <c r="AF4539">
        <f>MIS[[#This Row],[LTP]]*MIS[[#This Row],[OrderQuantity]]</f>
        <v>6927</v>
      </c>
      <c r="AG4539">
        <f>IF(MIS[[#This Row],[OrderSide]]="SELL",MIS[[#This Row],[VALUE]]-MIS[[#This Row],[LIVE_VALUE]],MIS[[#This Row],[LIVE_VALUE]]-MIS[[#This Row],[VALUE]])</f>
        <v>2482.99999999998</v>
      </c>
      <c r="AH4539" t="str" cm="1">
        <f t="array" ref="AH4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9" t="str">
        <f>MIS[[#This Row],[TRADING SYMBOL]]</f>
        <v>SENSEX2552081100PE</v>
      </c>
      <c r="AJ4539" t="str">
        <f>IF(RIGHT(MIS[[#This Row],[Main/Hedge]],4)="MAIN","MAIN","HEDGE")</f>
        <v>MAIN</v>
      </c>
      <c r="AK4539" t="str" cm="1">
        <f t="array" ref="AK4539">_xlfn._xlws.FILTER(Table4[Column1],ISNUMBER(SEARCH(Table4[Column1],MIS[[#This Row],[OrderUniqueIdentifier]])),"")</f>
        <v>XYT</v>
      </c>
    </row>
    <row r="4540" spans="1:37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>
        <f>_xlfn.XLOOKUP(MIS[[#This Row],[TRADING SYMBOL]],[1]Sheet1!$D:$D,[1]Sheet1!$C:$C)</f>
        <v>118.35</v>
      </c>
      <c r="AE4540">
        <f>MIS[[#This Row],[OrderAverageTradedPrice]]*MIS[[#This Row],[OrderQuantity]]</f>
        <v>11446</v>
      </c>
      <c r="AF4540">
        <f>MIS[[#This Row],[LTP]]*MIS[[#This Row],[OrderQuantity]]</f>
        <v>9468</v>
      </c>
      <c r="AG4540">
        <f>IF(MIS[[#This Row],[OrderSide]]="SELL",MIS[[#This Row],[VALUE]]-MIS[[#This Row],[LIVE_VALUE]],MIS[[#This Row],[LIVE_VALUE]]-MIS[[#This Row],[VALUE]])</f>
        <v>1978</v>
      </c>
      <c r="AH4540" t="str" cm="1">
        <f t="array" ref="AH4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0" t="str">
        <f>MIS[[#This Row],[TRADING SYMBOL]]</f>
        <v>SENSEX2552083400CE</v>
      </c>
      <c r="AJ4540" t="str">
        <f>IF(RIGHT(MIS[[#This Row],[Main/Hedge]],4)="MAIN","MAIN","HEDGE")</f>
        <v>MAIN</v>
      </c>
      <c r="AK4540" t="str" cm="1">
        <f t="array" ref="AK4540">_xlfn._xlws.FILTER(Table4[Column1],ISNUMBER(SEARCH(Table4[Column1],MIS[[#This Row],[OrderUniqueIdentifier]])),"")</f>
        <v>XYT</v>
      </c>
    </row>
    <row r="4541" spans="1:37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>
        <f>_xlfn.XLOOKUP(MIS[[#This Row],[TRADING SYMBOL]],[1]Sheet1!$D:$D,[1]Sheet1!$C:$C)</f>
        <v>115.45</v>
      </c>
      <c r="AE4541">
        <f>MIS[[#This Row],[OrderAverageTradedPrice]]*MIS[[#This Row],[OrderQuantity]]</f>
        <v>12517</v>
      </c>
      <c r="AF4541">
        <f>MIS[[#This Row],[LTP]]*MIS[[#This Row],[OrderQuantity]]</f>
        <v>9236</v>
      </c>
      <c r="AG4541">
        <f>IF(MIS[[#This Row],[OrderSide]]="SELL",MIS[[#This Row],[VALUE]]-MIS[[#This Row],[LIVE_VALUE]],MIS[[#This Row],[LIVE_VALUE]]-MIS[[#This Row],[VALUE]])</f>
        <v>3281</v>
      </c>
      <c r="AH4541" t="str" cm="1">
        <f t="array" ref="AH4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1" t="str">
        <f>MIS[[#This Row],[TRADING SYMBOL]]</f>
        <v>SENSEX2552081100PE</v>
      </c>
      <c r="AJ4541" t="str">
        <f>IF(RIGHT(MIS[[#This Row],[Main/Hedge]],4)="MAIN","MAIN","HEDGE")</f>
        <v>MAIN</v>
      </c>
      <c r="AK4541" t="str" cm="1">
        <f t="array" ref="AK4541">_xlfn._xlws.FILTER(Table4[Column1],ISNUMBER(SEARCH(Table4[Column1],MIS[[#This Row],[OrderUniqueIdentifier]])),"")</f>
        <v>XYT</v>
      </c>
    </row>
    <row r="4542" spans="1:37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>
        <f>_xlfn.XLOOKUP(MIS[[#This Row],[TRADING SYMBOL]],[1]Sheet1!$D:$D,[1]Sheet1!$C:$C)</f>
        <v>115.45</v>
      </c>
      <c r="AE4542">
        <f>MIS[[#This Row],[OrderAverageTradedPrice]]*MIS[[#This Row],[OrderQuantity]]</f>
        <v>12528</v>
      </c>
      <c r="AF4542">
        <f>MIS[[#This Row],[LTP]]*MIS[[#This Row],[OrderQuantity]]</f>
        <v>9236</v>
      </c>
      <c r="AG4542">
        <f>IF(MIS[[#This Row],[OrderSide]]="SELL",MIS[[#This Row],[VALUE]]-MIS[[#This Row],[LIVE_VALUE]],MIS[[#This Row],[LIVE_VALUE]]-MIS[[#This Row],[VALUE]])</f>
        <v>3292</v>
      </c>
      <c r="AH4542" t="str" cm="1">
        <f t="array" ref="AH4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2" t="str">
        <f>MIS[[#This Row],[TRADING SYMBOL]]</f>
        <v>SENSEX2552081100PE</v>
      </c>
      <c r="AJ4542" t="str">
        <f>IF(RIGHT(MIS[[#This Row],[Main/Hedge]],4)="MAIN","MAIN","HEDGE")</f>
        <v>MAIN</v>
      </c>
      <c r="AK4542" t="str" cm="1">
        <f t="array" ref="AK4542">_xlfn._xlws.FILTER(Table4[Column1],ISNUMBER(SEARCH(Table4[Column1],MIS[[#This Row],[OrderUniqueIdentifier]])),"")</f>
        <v>XYT</v>
      </c>
    </row>
    <row r="4543" spans="1:37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>
        <f>_xlfn.XLOOKUP(MIS[[#This Row],[TRADING SYMBOL]],[1]Sheet1!$D:$D,[1]Sheet1!$C:$C)</f>
        <v>118.35</v>
      </c>
      <c r="AE4543">
        <f>MIS[[#This Row],[OrderAverageTradedPrice]]*MIS[[#This Row],[OrderQuantity]]</f>
        <v>11438</v>
      </c>
      <c r="AF4543">
        <f>MIS[[#This Row],[LTP]]*MIS[[#This Row],[OrderQuantity]]</f>
        <v>9468</v>
      </c>
      <c r="AG4543">
        <f>IF(MIS[[#This Row],[OrderSide]]="SELL",MIS[[#This Row],[VALUE]]-MIS[[#This Row],[LIVE_VALUE]],MIS[[#This Row],[LIVE_VALUE]]-MIS[[#This Row],[VALUE]])</f>
        <v>1970</v>
      </c>
      <c r="AH4543" t="str" cm="1">
        <f t="array" ref="AH4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3" t="str">
        <f>MIS[[#This Row],[TRADING SYMBOL]]</f>
        <v>SENSEX2552083400CE</v>
      </c>
      <c r="AJ4543" t="str">
        <f>IF(RIGHT(MIS[[#This Row],[Main/Hedge]],4)="MAIN","MAIN","HEDGE")</f>
        <v>MAIN</v>
      </c>
      <c r="AK4543" t="str" cm="1">
        <f t="array" ref="AK4543">_xlfn._xlws.FILTER(Table4[Column1],ISNUMBER(SEARCH(Table4[Column1],MIS[[#This Row],[OrderUniqueIdentifier]])),"")</f>
        <v>XYT</v>
      </c>
    </row>
    <row r="4544" spans="1:37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>
        <f>_xlfn.XLOOKUP(MIS[[#This Row],[TRADING SYMBOL]],[1]Sheet1!$D:$D,[1]Sheet1!$C:$C)</f>
        <v>115.45</v>
      </c>
      <c r="AE4544">
        <f>MIS[[#This Row],[OrderAverageTradedPrice]]*MIS[[#This Row],[OrderQuantity]]</f>
        <v>12484</v>
      </c>
      <c r="AF4544">
        <f>MIS[[#This Row],[LTP]]*MIS[[#This Row],[OrderQuantity]]</f>
        <v>9236</v>
      </c>
      <c r="AG4544">
        <f>IF(MIS[[#This Row],[OrderSide]]="SELL",MIS[[#This Row],[VALUE]]-MIS[[#This Row],[LIVE_VALUE]],MIS[[#This Row],[LIVE_VALUE]]-MIS[[#This Row],[VALUE]])</f>
        <v>3248</v>
      </c>
      <c r="AH4544" t="str" cm="1">
        <f t="array" ref="AH4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4" t="str">
        <f>MIS[[#This Row],[TRADING SYMBOL]]</f>
        <v>SENSEX2552081100PE</v>
      </c>
      <c r="AJ4544" t="str">
        <f>IF(RIGHT(MIS[[#This Row],[Main/Hedge]],4)="MAIN","MAIN","HEDGE")</f>
        <v>MAIN</v>
      </c>
      <c r="AK4544" t="str" cm="1">
        <f t="array" ref="AK4544">_xlfn._xlws.FILTER(Table4[Column1],ISNUMBER(SEARCH(Table4[Column1],MIS[[#This Row],[OrderUniqueIdentifier]])),"")</f>
        <v>XYT</v>
      </c>
    </row>
    <row r="4545" spans="1:37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>
        <f>_xlfn.XLOOKUP(MIS[[#This Row],[TRADING SYMBOL]],[1]Sheet1!$D:$D,[1]Sheet1!$C:$C)</f>
        <v>115.45</v>
      </c>
      <c r="AE4545">
        <f>MIS[[#This Row],[OrderAverageTradedPrice]]*MIS[[#This Row],[OrderQuantity]]</f>
        <v>3117</v>
      </c>
      <c r="AF4545">
        <f>MIS[[#This Row],[LTP]]*MIS[[#This Row],[OrderQuantity]]</f>
        <v>2309</v>
      </c>
      <c r="AG4545">
        <f>IF(MIS[[#This Row],[OrderSide]]="SELL",MIS[[#This Row],[VALUE]]-MIS[[#This Row],[LIVE_VALUE]],MIS[[#This Row],[LIVE_VALUE]]-MIS[[#This Row],[VALUE]])</f>
        <v>808</v>
      </c>
      <c r="AH4545" t="str" cm="1">
        <f t="array" ref="AH4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5" t="str">
        <f>MIS[[#This Row],[TRADING SYMBOL]]</f>
        <v>SENSEX2552081100PE</v>
      </c>
      <c r="AJ4545" t="str">
        <f>IF(RIGHT(MIS[[#This Row],[Main/Hedge]],4)="MAIN","MAIN","HEDGE")</f>
        <v>MAIN</v>
      </c>
      <c r="AK4545" t="str" cm="1">
        <f t="array" ref="AK4545">_xlfn._xlws.FILTER(Table4[Column1],ISNUMBER(SEARCH(Table4[Column1],MIS[[#This Row],[OrderUniqueIdentifier]])),"")</f>
        <v>XYT</v>
      </c>
    </row>
    <row r="4546" spans="1:37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>
        <f>_xlfn.XLOOKUP(MIS[[#This Row],[TRADING SYMBOL]],[1]Sheet1!$D:$D,[1]Sheet1!$C:$C)</f>
        <v>115.45</v>
      </c>
      <c r="AE4546">
        <f>MIS[[#This Row],[OrderAverageTradedPrice]]*MIS[[#This Row],[OrderQuantity]]</f>
        <v>3121</v>
      </c>
      <c r="AF4546">
        <f>MIS[[#This Row],[LTP]]*MIS[[#This Row],[OrderQuantity]]</f>
        <v>2309</v>
      </c>
      <c r="AG4546">
        <f>IF(MIS[[#This Row],[OrderSide]]="SELL",MIS[[#This Row],[VALUE]]-MIS[[#This Row],[LIVE_VALUE]],MIS[[#This Row],[LIVE_VALUE]]-MIS[[#This Row],[VALUE]])</f>
        <v>812</v>
      </c>
      <c r="AH4546" t="str" cm="1">
        <f t="array" ref="AH4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6" t="str">
        <f>MIS[[#This Row],[TRADING SYMBOL]]</f>
        <v>SENSEX2552081100PE</v>
      </c>
      <c r="AJ4546" t="str">
        <f>IF(RIGHT(MIS[[#This Row],[Main/Hedge]],4)="MAIN","MAIN","HEDGE")</f>
        <v>MAIN</v>
      </c>
      <c r="AK4546" t="str" cm="1">
        <f t="array" ref="AK4546">_xlfn._xlws.FILTER(Table4[Column1],ISNUMBER(SEARCH(Table4[Column1],MIS[[#This Row],[OrderUniqueIdentifier]])),"")</f>
        <v>XYT</v>
      </c>
    </row>
    <row r="4547" spans="1:37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>
        <f>_xlfn.XLOOKUP(MIS[[#This Row],[TRADING SYMBOL]],[1]Sheet1!$D:$D,[1]Sheet1!$C:$C)</f>
        <v>115.45</v>
      </c>
      <c r="AE4547">
        <f>MIS[[#This Row],[OrderAverageTradedPrice]]*MIS[[#This Row],[OrderQuantity]]</f>
        <v>3117</v>
      </c>
      <c r="AF4547">
        <f>MIS[[#This Row],[LTP]]*MIS[[#This Row],[OrderQuantity]]</f>
        <v>2309</v>
      </c>
      <c r="AG4547">
        <f>IF(MIS[[#This Row],[OrderSide]]="SELL",MIS[[#This Row],[VALUE]]-MIS[[#This Row],[LIVE_VALUE]],MIS[[#This Row],[LIVE_VALUE]]-MIS[[#This Row],[VALUE]])</f>
        <v>808</v>
      </c>
      <c r="AH4547" t="str" cm="1">
        <f t="array" ref="AH4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7" t="str">
        <f>MIS[[#This Row],[TRADING SYMBOL]]</f>
        <v>SENSEX2552081100PE</v>
      </c>
      <c r="AJ4547" t="str">
        <f>IF(RIGHT(MIS[[#This Row],[Main/Hedge]],4)="MAIN","MAIN","HEDGE")</f>
        <v>MAIN</v>
      </c>
      <c r="AK4547" t="str" cm="1">
        <f t="array" ref="AK4547">_xlfn._xlws.FILTER(Table4[Column1],ISNUMBER(SEARCH(Table4[Column1],MIS[[#This Row],[OrderUniqueIdentifier]])),"")</f>
        <v>XYT</v>
      </c>
    </row>
    <row r="4548" spans="1:37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>
        <f>_xlfn.XLOOKUP(MIS[[#This Row],[TRADING SYMBOL]],[1]Sheet1!$D:$D,[1]Sheet1!$C:$C)</f>
        <v>115.45</v>
      </c>
      <c r="AE4548">
        <f>MIS[[#This Row],[OrderAverageTradedPrice]]*MIS[[#This Row],[OrderQuantity]]</f>
        <v>3120</v>
      </c>
      <c r="AF4548">
        <f>MIS[[#This Row],[LTP]]*MIS[[#This Row],[OrderQuantity]]</f>
        <v>2309</v>
      </c>
      <c r="AG4548">
        <f>IF(MIS[[#This Row],[OrderSide]]="SELL",MIS[[#This Row],[VALUE]]-MIS[[#This Row],[LIVE_VALUE]],MIS[[#This Row],[LIVE_VALUE]]-MIS[[#This Row],[VALUE]])</f>
        <v>811</v>
      </c>
      <c r="AH4548" t="str" cm="1">
        <f t="array" ref="AH4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8" t="str">
        <f>MIS[[#This Row],[TRADING SYMBOL]]</f>
        <v>SENSEX2552081100PE</v>
      </c>
      <c r="AJ4548" t="str">
        <f>IF(RIGHT(MIS[[#This Row],[Main/Hedge]],4)="MAIN","MAIN","HEDGE")</f>
        <v>MAIN</v>
      </c>
      <c r="AK4548" t="str" cm="1">
        <f t="array" ref="AK4548">_xlfn._xlws.FILTER(Table4[Column1],ISNUMBER(SEARCH(Table4[Column1],MIS[[#This Row],[OrderUniqueIdentifier]])),"")</f>
        <v>XYT</v>
      </c>
    </row>
    <row r="4549" spans="1:37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>
        <f>_xlfn.XLOOKUP(MIS[[#This Row],[TRADING SYMBOL]],[1]Sheet1!$D:$D,[1]Sheet1!$C:$C)</f>
        <v>118.35</v>
      </c>
      <c r="AE4549">
        <f>MIS[[#This Row],[OrderAverageTradedPrice]]*MIS[[#This Row],[OrderQuantity]]</f>
        <v>2850</v>
      </c>
      <c r="AF4549">
        <f>MIS[[#This Row],[LTP]]*MIS[[#This Row],[OrderQuantity]]</f>
        <v>2367</v>
      </c>
      <c r="AG4549">
        <f>IF(MIS[[#This Row],[OrderSide]]="SELL",MIS[[#This Row],[VALUE]]-MIS[[#This Row],[LIVE_VALUE]],MIS[[#This Row],[LIVE_VALUE]]-MIS[[#This Row],[VALUE]])</f>
        <v>483</v>
      </c>
      <c r="AH4549" t="str" cm="1">
        <f t="array" ref="AH4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9" t="str">
        <f>MIS[[#This Row],[TRADING SYMBOL]]</f>
        <v>SENSEX2552083400CE</v>
      </c>
      <c r="AJ4549" t="str">
        <f>IF(RIGHT(MIS[[#This Row],[Main/Hedge]],4)="MAIN","MAIN","HEDGE")</f>
        <v>MAIN</v>
      </c>
      <c r="AK4549" t="str" cm="1">
        <f t="array" ref="AK4549">_xlfn._xlws.FILTER(Table4[Column1],ISNUMBER(SEARCH(Table4[Column1],MIS[[#This Row],[OrderUniqueIdentifier]])),"")</f>
        <v>XYT</v>
      </c>
    </row>
    <row r="4550" spans="1:37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>
        <f>_xlfn.XLOOKUP(MIS[[#This Row],[TRADING SYMBOL]],[1]Sheet1!$D:$D,[1]Sheet1!$C:$C)</f>
        <v>115.45</v>
      </c>
      <c r="AE4550">
        <f>MIS[[#This Row],[OrderAverageTradedPrice]]*MIS[[#This Row],[OrderQuantity]]</f>
        <v>3116</v>
      </c>
      <c r="AF4550">
        <f>MIS[[#This Row],[LTP]]*MIS[[#This Row],[OrderQuantity]]</f>
        <v>2309</v>
      </c>
      <c r="AG4550">
        <f>IF(MIS[[#This Row],[OrderSide]]="SELL",MIS[[#This Row],[VALUE]]-MIS[[#This Row],[LIVE_VALUE]],MIS[[#This Row],[LIVE_VALUE]]-MIS[[#This Row],[VALUE]])</f>
        <v>807</v>
      </c>
      <c r="AH4550" t="str" cm="1">
        <f t="array" ref="AH4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0" t="str">
        <f>MIS[[#This Row],[TRADING SYMBOL]]</f>
        <v>SENSEX2552081100PE</v>
      </c>
      <c r="AJ4550" t="str">
        <f>IF(RIGHT(MIS[[#This Row],[Main/Hedge]],4)="MAIN","MAIN","HEDGE")</f>
        <v>MAIN</v>
      </c>
      <c r="AK4550" t="str" cm="1">
        <f t="array" ref="AK4550">_xlfn._xlws.FILTER(Table4[Column1],ISNUMBER(SEARCH(Table4[Column1],MIS[[#This Row],[OrderUniqueIdentifier]])),"")</f>
        <v>XYT</v>
      </c>
    </row>
    <row r="4551" spans="1:37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>
        <f>_xlfn.XLOOKUP(MIS[[#This Row],[TRADING SYMBOL]],[1]Sheet1!$D:$D,[1]Sheet1!$C:$C)</f>
        <v>118.35</v>
      </c>
      <c r="AE4551">
        <f>MIS[[#This Row],[OrderAverageTradedPrice]]*MIS[[#This Row],[OrderQuantity]]</f>
        <v>2862</v>
      </c>
      <c r="AF4551">
        <f>MIS[[#This Row],[LTP]]*MIS[[#This Row],[OrderQuantity]]</f>
        <v>2367</v>
      </c>
      <c r="AG4551">
        <f>IF(MIS[[#This Row],[OrderSide]]="SELL",MIS[[#This Row],[VALUE]]-MIS[[#This Row],[LIVE_VALUE]],MIS[[#This Row],[LIVE_VALUE]]-MIS[[#This Row],[VALUE]])</f>
        <v>495</v>
      </c>
      <c r="AH4551" t="str" cm="1">
        <f t="array" ref="AH4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1" t="str">
        <f>MIS[[#This Row],[TRADING SYMBOL]]</f>
        <v>SENSEX2552083400CE</v>
      </c>
      <c r="AJ4551" t="str">
        <f>IF(RIGHT(MIS[[#This Row],[Main/Hedge]],4)="MAIN","MAIN","HEDGE")</f>
        <v>MAIN</v>
      </c>
      <c r="AK4551" t="str" cm="1">
        <f t="array" ref="AK4551">_xlfn._xlws.FILTER(Table4[Column1],ISNUMBER(SEARCH(Table4[Column1],MIS[[#This Row],[OrderUniqueIdentifier]])),"")</f>
        <v>XYT</v>
      </c>
    </row>
    <row r="4552" spans="1:37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>
        <f>_xlfn.XLOOKUP(MIS[[#This Row],[TRADING SYMBOL]],[1]Sheet1!$D:$D,[1]Sheet1!$C:$C)</f>
        <v>115.45</v>
      </c>
      <c r="AE4552">
        <f>MIS[[#This Row],[OrderAverageTradedPrice]]*MIS[[#This Row],[OrderQuantity]]</f>
        <v>3129</v>
      </c>
      <c r="AF4552">
        <f>MIS[[#This Row],[LTP]]*MIS[[#This Row],[OrderQuantity]]</f>
        <v>2309</v>
      </c>
      <c r="AG4552">
        <f>IF(MIS[[#This Row],[OrderSide]]="SELL",MIS[[#This Row],[VALUE]]-MIS[[#This Row],[LIVE_VALUE]],MIS[[#This Row],[LIVE_VALUE]]-MIS[[#This Row],[VALUE]])</f>
        <v>820</v>
      </c>
      <c r="AH4552" t="str" cm="1">
        <f t="array" ref="AH4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2" t="str">
        <f>MIS[[#This Row],[TRADING SYMBOL]]</f>
        <v>SENSEX2552081100PE</v>
      </c>
      <c r="AJ4552" t="str">
        <f>IF(RIGHT(MIS[[#This Row],[Main/Hedge]],4)="MAIN","MAIN","HEDGE")</f>
        <v>MAIN</v>
      </c>
      <c r="AK4552" t="str" cm="1">
        <f t="array" ref="AK4552">_xlfn._xlws.FILTER(Table4[Column1],ISNUMBER(SEARCH(Table4[Column1],MIS[[#This Row],[OrderUniqueIdentifier]])),"")</f>
        <v>XYT</v>
      </c>
    </row>
    <row r="4553" spans="1:37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>
        <f>_xlfn.XLOOKUP(MIS[[#This Row],[TRADING SYMBOL]],[1]Sheet1!$D:$D,[1]Sheet1!$C:$C)</f>
        <v>118.35</v>
      </c>
      <c r="AE4553">
        <f>MIS[[#This Row],[OrderAverageTradedPrice]]*MIS[[#This Row],[OrderQuantity]]</f>
        <v>2864</v>
      </c>
      <c r="AF4553">
        <f>MIS[[#This Row],[LTP]]*MIS[[#This Row],[OrderQuantity]]</f>
        <v>2367</v>
      </c>
      <c r="AG4553">
        <f>IF(MIS[[#This Row],[OrderSide]]="SELL",MIS[[#This Row],[VALUE]]-MIS[[#This Row],[LIVE_VALUE]],MIS[[#This Row],[LIVE_VALUE]]-MIS[[#This Row],[VALUE]])</f>
        <v>497</v>
      </c>
      <c r="AH4553" t="str" cm="1">
        <f t="array" ref="AH4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3" t="str">
        <f>MIS[[#This Row],[TRADING SYMBOL]]</f>
        <v>SENSEX2552083400CE</v>
      </c>
      <c r="AJ4553" t="str">
        <f>IF(RIGHT(MIS[[#This Row],[Main/Hedge]],4)="MAIN","MAIN","HEDGE")</f>
        <v>MAIN</v>
      </c>
      <c r="AK4553" t="str" cm="1">
        <f t="array" ref="AK4553">_xlfn._xlws.FILTER(Table4[Column1],ISNUMBER(SEARCH(Table4[Column1],MIS[[#This Row],[OrderUniqueIdentifier]])),"")</f>
        <v>XYT</v>
      </c>
    </row>
    <row r="4554" spans="1:37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>
        <f>_xlfn.XLOOKUP(MIS[[#This Row],[TRADING SYMBOL]],[1]Sheet1!$D:$D,[1]Sheet1!$C:$C)</f>
        <v>118.35</v>
      </c>
      <c r="AE4554">
        <f>MIS[[#This Row],[OrderAverageTradedPrice]]*MIS[[#This Row],[OrderQuantity]]</f>
        <v>2869</v>
      </c>
      <c r="AF4554">
        <f>MIS[[#This Row],[LTP]]*MIS[[#This Row],[OrderQuantity]]</f>
        <v>2367</v>
      </c>
      <c r="AG4554">
        <f>IF(MIS[[#This Row],[OrderSide]]="SELL",MIS[[#This Row],[VALUE]]-MIS[[#This Row],[LIVE_VALUE]],MIS[[#This Row],[LIVE_VALUE]]-MIS[[#This Row],[VALUE]])</f>
        <v>502</v>
      </c>
      <c r="AH4554" t="str" cm="1">
        <f t="array" ref="AH4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4" t="str">
        <f>MIS[[#This Row],[TRADING SYMBOL]]</f>
        <v>SENSEX2552083400CE</v>
      </c>
      <c r="AJ4554" t="str">
        <f>IF(RIGHT(MIS[[#This Row],[Main/Hedge]],4)="MAIN","MAIN","HEDGE")</f>
        <v>MAIN</v>
      </c>
      <c r="AK4554" t="str" cm="1">
        <f t="array" ref="AK4554">_xlfn._xlws.FILTER(Table4[Column1],ISNUMBER(SEARCH(Table4[Column1],MIS[[#This Row],[OrderUniqueIdentifier]])),"")</f>
        <v>XYT</v>
      </c>
    </row>
    <row r="4555" spans="1:37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>
        <f>_xlfn.XLOOKUP(MIS[[#This Row],[TRADING SYMBOL]],[1]Sheet1!$D:$D,[1]Sheet1!$C:$C)</f>
        <v>118.35</v>
      </c>
      <c r="AE4555">
        <f>MIS[[#This Row],[OrderAverageTradedPrice]]*MIS[[#This Row],[OrderQuantity]]</f>
        <v>2866</v>
      </c>
      <c r="AF4555">
        <f>MIS[[#This Row],[LTP]]*MIS[[#This Row],[OrderQuantity]]</f>
        <v>2367</v>
      </c>
      <c r="AG4555">
        <f>IF(MIS[[#This Row],[OrderSide]]="SELL",MIS[[#This Row],[VALUE]]-MIS[[#This Row],[LIVE_VALUE]],MIS[[#This Row],[LIVE_VALUE]]-MIS[[#This Row],[VALUE]])</f>
        <v>499</v>
      </c>
      <c r="AH4555" t="str" cm="1">
        <f t="array" ref="AH4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5" t="str">
        <f>MIS[[#This Row],[TRADING SYMBOL]]</f>
        <v>SENSEX2552083400CE</v>
      </c>
      <c r="AJ4555" t="str">
        <f>IF(RIGHT(MIS[[#This Row],[Main/Hedge]],4)="MAIN","MAIN","HEDGE")</f>
        <v>MAIN</v>
      </c>
      <c r="AK4555" t="str" cm="1">
        <f t="array" ref="AK4555">_xlfn._xlws.FILTER(Table4[Column1],ISNUMBER(SEARCH(Table4[Column1],MIS[[#This Row],[OrderUniqueIdentifier]])),"")</f>
        <v>XYT</v>
      </c>
    </row>
    <row r="4556" spans="1:37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>
        <f>_xlfn.XLOOKUP(MIS[[#This Row],[TRADING SYMBOL]],[1]Sheet1!$D:$D,[1]Sheet1!$C:$C)</f>
        <v>115.45</v>
      </c>
      <c r="AE4556">
        <f>MIS[[#This Row],[OrderAverageTradedPrice]]*MIS[[#This Row],[OrderQuantity]]</f>
        <v>3133</v>
      </c>
      <c r="AF4556">
        <f>MIS[[#This Row],[LTP]]*MIS[[#This Row],[OrderQuantity]]</f>
        <v>2309</v>
      </c>
      <c r="AG4556">
        <f>IF(MIS[[#This Row],[OrderSide]]="SELL",MIS[[#This Row],[VALUE]]-MIS[[#This Row],[LIVE_VALUE]],MIS[[#This Row],[LIVE_VALUE]]-MIS[[#This Row],[VALUE]])</f>
        <v>824</v>
      </c>
      <c r="AH4556" t="str" cm="1">
        <f t="array" ref="AH4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6" t="str">
        <f>MIS[[#This Row],[TRADING SYMBOL]]</f>
        <v>SENSEX2552081100PE</v>
      </c>
      <c r="AJ4556" t="str">
        <f>IF(RIGHT(MIS[[#This Row],[Main/Hedge]],4)="MAIN","MAIN","HEDGE")</f>
        <v>MAIN</v>
      </c>
      <c r="AK4556" t="str" cm="1">
        <f t="array" ref="AK4556">_xlfn._xlws.FILTER(Table4[Column1],ISNUMBER(SEARCH(Table4[Column1],MIS[[#This Row],[OrderUniqueIdentifier]])),"")</f>
        <v>XYT</v>
      </c>
    </row>
    <row r="4557" spans="1:37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>
        <f>_xlfn.XLOOKUP(MIS[[#This Row],[TRADING SYMBOL]],[1]Sheet1!$D:$D,[1]Sheet1!$C:$C)</f>
        <v>115.45</v>
      </c>
      <c r="AE4557">
        <f>MIS[[#This Row],[OrderAverageTradedPrice]]*MIS[[#This Row],[OrderQuantity]]</f>
        <v>3113</v>
      </c>
      <c r="AF4557">
        <f>MIS[[#This Row],[LTP]]*MIS[[#This Row],[OrderQuantity]]</f>
        <v>2309</v>
      </c>
      <c r="AG4557">
        <f>IF(MIS[[#This Row],[OrderSide]]="SELL",MIS[[#This Row],[VALUE]]-MIS[[#This Row],[LIVE_VALUE]],MIS[[#This Row],[LIVE_VALUE]]-MIS[[#This Row],[VALUE]])</f>
        <v>804</v>
      </c>
      <c r="AH4557" t="str" cm="1">
        <f t="array" ref="AH4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7" t="str">
        <f>MIS[[#This Row],[TRADING SYMBOL]]</f>
        <v>SENSEX2552081100PE</v>
      </c>
      <c r="AJ4557" t="str">
        <f>IF(RIGHT(MIS[[#This Row],[Main/Hedge]],4)="MAIN","MAIN","HEDGE")</f>
        <v>MAIN</v>
      </c>
      <c r="AK4557" t="str" cm="1">
        <f t="array" ref="AK4557">_xlfn._xlws.FILTER(Table4[Column1],ISNUMBER(SEARCH(Table4[Column1],MIS[[#This Row],[OrderUniqueIdentifier]])),"")</f>
        <v>XYT</v>
      </c>
    </row>
    <row r="4558" spans="1:37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>
        <f>_xlfn.XLOOKUP(MIS[[#This Row],[TRADING SYMBOL]],[1]Sheet1!$D:$D,[1]Sheet1!$C:$C)</f>
        <v>115.45</v>
      </c>
      <c r="AE4558">
        <f>MIS[[#This Row],[OrderAverageTradedPrice]]*MIS[[#This Row],[OrderQuantity]]</f>
        <v>3119</v>
      </c>
      <c r="AF4558">
        <f>MIS[[#This Row],[LTP]]*MIS[[#This Row],[OrderQuantity]]</f>
        <v>2309</v>
      </c>
      <c r="AG4558">
        <f>IF(MIS[[#This Row],[OrderSide]]="SELL",MIS[[#This Row],[VALUE]]-MIS[[#This Row],[LIVE_VALUE]],MIS[[#This Row],[LIVE_VALUE]]-MIS[[#This Row],[VALUE]])</f>
        <v>810</v>
      </c>
      <c r="AH4558" t="str" cm="1">
        <f t="array" ref="AH4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8" t="str">
        <f>MIS[[#This Row],[TRADING SYMBOL]]</f>
        <v>SENSEX2552081100PE</v>
      </c>
      <c r="AJ4558" t="str">
        <f>IF(RIGHT(MIS[[#This Row],[Main/Hedge]],4)="MAIN","MAIN","HEDGE")</f>
        <v>MAIN</v>
      </c>
      <c r="AK4558" t="str" cm="1">
        <f t="array" ref="AK4558">_xlfn._xlws.FILTER(Table4[Column1],ISNUMBER(SEARCH(Table4[Column1],MIS[[#This Row],[OrderUniqueIdentifier]])),"")</f>
        <v>XYT</v>
      </c>
    </row>
    <row r="4559" spans="1:37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>
        <f>_xlfn.XLOOKUP(MIS[[#This Row],[TRADING SYMBOL]],[1]Sheet1!$D:$D,[1]Sheet1!$C:$C)</f>
        <v>118.35</v>
      </c>
      <c r="AE4559">
        <f>MIS[[#This Row],[OrderAverageTradedPrice]]*MIS[[#This Row],[OrderQuantity]]</f>
        <v>8589.99999999996</v>
      </c>
      <c r="AF4559">
        <f>MIS[[#This Row],[LTP]]*MIS[[#This Row],[OrderQuantity]]</f>
        <v>7101</v>
      </c>
      <c r="AG4559">
        <f>IF(MIS[[#This Row],[OrderSide]]="SELL",MIS[[#This Row],[VALUE]]-MIS[[#This Row],[LIVE_VALUE]],MIS[[#This Row],[LIVE_VALUE]]-MIS[[#This Row],[VALUE]])</f>
        <v>1488.99999999996</v>
      </c>
      <c r="AH4559" t="str" cm="1">
        <f t="array" ref="AH4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9" t="str">
        <f>MIS[[#This Row],[TRADING SYMBOL]]</f>
        <v>SENSEX2552083400CE</v>
      </c>
      <c r="AJ4559" t="str">
        <f>IF(RIGHT(MIS[[#This Row],[Main/Hedge]],4)="MAIN","MAIN","HEDGE")</f>
        <v>MAIN</v>
      </c>
      <c r="AK4559" t="str" cm="1">
        <f t="array" ref="AK4559">_xlfn._xlws.FILTER(Table4[Column1],ISNUMBER(SEARCH(Table4[Column1],MIS[[#This Row],[OrderUniqueIdentifier]])),"")</f>
        <v>XYT</v>
      </c>
    </row>
    <row r="4560" spans="1:37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>
        <f>_xlfn.XLOOKUP(MIS[[#This Row],[TRADING SYMBOL]],[1]Sheet1!$D:$D,[1]Sheet1!$C:$C)</f>
        <v>107.95</v>
      </c>
      <c r="AE4560">
        <f>MIS[[#This Row],[OrderAverageTradedPrice]]*MIS[[#This Row],[OrderQuantity]]</f>
        <v>8526</v>
      </c>
      <c r="AF4560">
        <f>MIS[[#This Row],[LTP]]*MIS[[#This Row],[OrderQuantity]]</f>
        <v>6477</v>
      </c>
      <c r="AG4560">
        <f>IF(MIS[[#This Row],[OrderSide]]="SELL",MIS[[#This Row],[VALUE]]-MIS[[#This Row],[LIVE_VALUE]],MIS[[#This Row],[LIVE_VALUE]]-MIS[[#This Row],[VALUE]])</f>
        <v>2049</v>
      </c>
      <c r="AH4560" t="str" cm="1">
        <f t="array" ref="AH4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0" t="str">
        <f>MIS[[#This Row],[TRADING SYMBOL]]</f>
        <v>SENSEX2552081000PE</v>
      </c>
      <c r="AJ4560" t="str">
        <f>IF(RIGHT(MIS[[#This Row],[Main/Hedge]],4)="MAIN","MAIN","HEDGE")</f>
        <v>MAIN</v>
      </c>
      <c r="AK4560" t="str" cm="1">
        <f t="array" ref="AK4560">_xlfn._xlws.FILTER(Table4[Column1],ISNUMBER(SEARCH(Table4[Column1],MIS[[#This Row],[OrderUniqueIdentifier]])),"")</f>
        <v>XYT</v>
      </c>
    </row>
    <row r="4561" spans="1:37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>
        <f>_xlfn.XLOOKUP(MIS[[#This Row],[TRADING SYMBOL]],[1]Sheet1!$D:$D,[1]Sheet1!$C:$C)</f>
        <v>118.35</v>
      </c>
      <c r="AE4561">
        <f>MIS[[#This Row],[OrderAverageTradedPrice]]*MIS[[#This Row],[OrderQuantity]]</f>
        <v>2864</v>
      </c>
      <c r="AF4561">
        <f>MIS[[#This Row],[LTP]]*MIS[[#This Row],[OrderQuantity]]</f>
        <v>2367</v>
      </c>
      <c r="AG4561">
        <f>IF(MIS[[#This Row],[OrderSide]]="SELL",MIS[[#This Row],[VALUE]]-MIS[[#This Row],[LIVE_VALUE]],MIS[[#This Row],[LIVE_VALUE]]-MIS[[#This Row],[VALUE]])</f>
        <v>497</v>
      </c>
      <c r="AH4561" t="str" cm="1">
        <f t="array" ref="AH4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1" t="str">
        <f>MIS[[#This Row],[TRADING SYMBOL]]</f>
        <v>SENSEX2552083400CE</v>
      </c>
      <c r="AJ4561" t="str">
        <f>IF(RIGHT(MIS[[#This Row],[Main/Hedge]],4)="MAIN","MAIN","HEDGE")</f>
        <v>MAIN</v>
      </c>
      <c r="AK4561" t="str" cm="1">
        <f t="array" ref="AK4561">_xlfn._xlws.FILTER(Table4[Column1],ISNUMBER(SEARCH(Table4[Column1],MIS[[#This Row],[OrderUniqueIdentifier]])),"")</f>
        <v>XYT</v>
      </c>
    </row>
    <row r="4562" spans="1:37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>
        <f>_xlfn.XLOOKUP(MIS[[#This Row],[TRADING SYMBOL]],[1]Sheet1!$D:$D,[1]Sheet1!$C:$C)</f>
        <v>115.45</v>
      </c>
      <c r="AE4562">
        <f>MIS[[#This Row],[OrderAverageTradedPrice]]*MIS[[#This Row],[OrderQuantity]]</f>
        <v>3116</v>
      </c>
      <c r="AF4562">
        <f>MIS[[#This Row],[LTP]]*MIS[[#This Row],[OrderQuantity]]</f>
        <v>2309</v>
      </c>
      <c r="AG4562">
        <f>IF(MIS[[#This Row],[OrderSide]]="SELL",MIS[[#This Row],[VALUE]]-MIS[[#This Row],[LIVE_VALUE]],MIS[[#This Row],[LIVE_VALUE]]-MIS[[#This Row],[VALUE]])</f>
        <v>807</v>
      </c>
      <c r="AH4562" t="str" cm="1">
        <f t="array" ref="AH4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2" t="str">
        <f>MIS[[#This Row],[TRADING SYMBOL]]</f>
        <v>SENSEX2552081100PE</v>
      </c>
      <c r="AJ4562" t="str">
        <f>IF(RIGHT(MIS[[#This Row],[Main/Hedge]],4)="MAIN","MAIN","HEDGE")</f>
        <v>MAIN</v>
      </c>
      <c r="AK4562" t="str" cm="1">
        <f t="array" ref="AK4562">_xlfn._xlws.FILTER(Table4[Column1],ISNUMBER(SEARCH(Table4[Column1],MIS[[#This Row],[OrderUniqueIdentifier]])),"")</f>
        <v>XYT</v>
      </c>
    </row>
    <row r="4563" spans="1:37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>
        <f>_xlfn.XLOOKUP(MIS[[#This Row],[TRADING SYMBOL]],[1]Sheet1!$D:$D,[1]Sheet1!$C:$C)</f>
        <v>118.35</v>
      </c>
      <c r="AE4563">
        <f>MIS[[#This Row],[OrderAverageTradedPrice]]*MIS[[#This Row],[OrderQuantity]]</f>
        <v>25860.999999999956</v>
      </c>
      <c r="AF4563">
        <f>MIS[[#This Row],[LTP]]*MIS[[#This Row],[OrderQuantity]]</f>
        <v>21303</v>
      </c>
      <c r="AG4563">
        <f>IF(MIS[[#This Row],[OrderSide]]="SELL",MIS[[#This Row],[VALUE]]-MIS[[#This Row],[LIVE_VALUE]],MIS[[#This Row],[LIVE_VALUE]]-MIS[[#This Row],[VALUE]])</f>
        <v>4557.9999999999563</v>
      </c>
      <c r="AH4563" t="str" cm="1">
        <f t="array" ref="AH4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3" t="str">
        <f>MIS[[#This Row],[TRADING SYMBOL]]</f>
        <v>SENSEX2552083400CE</v>
      </c>
      <c r="AJ4563" t="str">
        <f>IF(RIGHT(MIS[[#This Row],[Main/Hedge]],4)="MAIN","MAIN","HEDGE")</f>
        <v>MAIN</v>
      </c>
      <c r="AK4563" t="str" cm="1">
        <f t="array" ref="AK4563">_xlfn._xlws.FILTER(Table4[Column1],ISNUMBER(SEARCH(Table4[Column1],MIS[[#This Row],[OrderUniqueIdentifier]])),"")</f>
        <v>XYT</v>
      </c>
    </row>
    <row r="4564" spans="1:37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>
        <f>_xlfn.XLOOKUP(MIS[[#This Row],[TRADING SYMBOL]],[1]Sheet1!$D:$D,[1]Sheet1!$C:$C)</f>
        <v>115.45</v>
      </c>
      <c r="AE4564">
        <f>MIS[[#This Row],[OrderAverageTradedPrice]]*MIS[[#This Row],[OrderQuantity]]</f>
        <v>28229.999999999942</v>
      </c>
      <c r="AF4564">
        <f>MIS[[#This Row],[LTP]]*MIS[[#This Row],[OrderQuantity]]</f>
        <v>20781</v>
      </c>
      <c r="AG4564">
        <f>IF(MIS[[#This Row],[OrderSide]]="SELL",MIS[[#This Row],[VALUE]]-MIS[[#This Row],[LIVE_VALUE]],MIS[[#This Row],[LIVE_VALUE]]-MIS[[#This Row],[VALUE]])</f>
        <v>7448.9999999999418</v>
      </c>
      <c r="AH4564" t="str" cm="1">
        <f t="array" ref="AH4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4" t="str">
        <f>MIS[[#This Row],[TRADING SYMBOL]]</f>
        <v>SENSEX2552081100PE</v>
      </c>
      <c r="AJ4564" t="str">
        <f>IF(RIGHT(MIS[[#This Row],[Main/Hedge]],4)="MAIN","MAIN","HEDGE")</f>
        <v>MAIN</v>
      </c>
      <c r="AK4564" t="str" cm="1">
        <f t="array" ref="AK4564">_xlfn._xlws.FILTER(Table4[Column1],ISNUMBER(SEARCH(Table4[Column1],MIS[[#This Row],[OrderUniqueIdentifier]])),"")</f>
        <v>XYT</v>
      </c>
    </row>
    <row r="4565" spans="1:37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>
        <f>_xlfn.XLOOKUP(MIS[[#This Row],[TRADING SYMBOL]],[1]Sheet1!$D:$D,[1]Sheet1!$C:$C)</f>
        <v>118.35</v>
      </c>
      <c r="AE4565">
        <f>MIS[[#This Row],[OrderAverageTradedPrice]]*MIS[[#This Row],[OrderQuantity]]</f>
        <v>37056.999999999978</v>
      </c>
      <c r="AF4565">
        <f>MIS[[#This Row],[LTP]]*MIS[[#This Row],[OrderQuantity]]</f>
        <v>30771</v>
      </c>
      <c r="AG4565">
        <f>IF(MIS[[#This Row],[OrderSide]]="SELL",MIS[[#This Row],[VALUE]]-MIS[[#This Row],[LIVE_VALUE]],MIS[[#This Row],[LIVE_VALUE]]-MIS[[#This Row],[VALUE]])</f>
        <v>6285.9999999999782</v>
      </c>
      <c r="AH4565" t="str" cm="1">
        <f t="array" ref="AH4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5" t="str">
        <f>MIS[[#This Row],[TRADING SYMBOL]]</f>
        <v>SENSEX2552083400CE</v>
      </c>
      <c r="AJ4565" t="str">
        <f>IF(RIGHT(MIS[[#This Row],[Main/Hedge]],4)="MAIN","MAIN","HEDGE")</f>
        <v>MAIN</v>
      </c>
      <c r="AK4565" t="str" cm="1">
        <f t="array" ref="AK4565">_xlfn._xlws.FILTER(Table4[Column1],ISNUMBER(SEARCH(Table4[Column1],MIS[[#This Row],[OrderUniqueIdentifier]])),"")</f>
        <v>XYT</v>
      </c>
    </row>
    <row r="4566" spans="1:37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>
        <f>_xlfn.XLOOKUP(MIS[[#This Row],[TRADING SYMBOL]],[1]Sheet1!$D:$D,[1]Sheet1!$C:$C)</f>
        <v>118.35</v>
      </c>
      <c r="AE4566">
        <f>MIS[[#This Row],[OrderAverageTradedPrice]]*MIS[[#This Row],[OrderQuantity]]</f>
        <v>11470</v>
      </c>
      <c r="AF4566">
        <f>MIS[[#This Row],[LTP]]*MIS[[#This Row],[OrderQuantity]]</f>
        <v>9468</v>
      </c>
      <c r="AG4566">
        <f>IF(MIS[[#This Row],[OrderSide]]="SELL",MIS[[#This Row],[VALUE]]-MIS[[#This Row],[LIVE_VALUE]],MIS[[#This Row],[LIVE_VALUE]]-MIS[[#This Row],[VALUE]])</f>
        <v>2002</v>
      </c>
      <c r="AH4566" t="str" cm="1">
        <f t="array" ref="AH4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6" t="str">
        <f>MIS[[#This Row],[TRADING SYMBOL]]</f>
        <v>SENSEX2552083400CE</v>
      </c>
      <c r="AJ4566" t="str">
        <f>IF(RIGHT(MIS[[#This Row],[Main/Hedge]],4)="MAIN","MAIN","HEDGE")</f>
        <v>MAIN</v>
      </c>
      <c r="AK4566" t="str" cm="1">
        <f t="array" ref="AK4566">_xlfn._xlws.FILTER(Table4[Column1],ISNUMBER(SEARCH(Table4[Column1],MIS[[#This Row],[OrderUniqueIdentifier]])),"")</f>
        <v>XYT</v>
      </c>
    </row>
    <row r="4567" spans="1:37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>
        <f>_xlfn.XLOOKUP(MIS[[#This Row],[TRADING SYMBOL]],[1]Sheet1!$D:$D,[1]Sheet1!$C:$C)</f>
        <v>115.45</v>
      </c>
      <c r="AE4567">
        <f>MIS[[#This Row],[OrderAverageTradedPrice]]*MIS[[#This Row],[OrderQuantity]]</f>
        <v>12448</v>
      </c>
      <c r="AF4567">
        <f>MIS[[#This Row],[LTP]]*MIS[[#This Row],[OrderQuantity]]</f>
        <v>9236</v>
      </c>
      <c r="AG4567">
        <f>IF(MIS[[#This Row],[OrderSide]]="SELL",MIS[[#This Row],[VALUE]]-MIS[[#This Row],[LIVE_VALUE]],MIS[[#This Row],[LIVE_VALUE]]-MIS[[#This Row],[VALUE]])</f>
        <v>3212</v>
      </c>
      <c r="AH4567" t="str" cm="1">
        <f t="array" ref="AH4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7" t="str">
        <f>MIS[[#This Row],[TRADING SYMBOL]]</f>
        <v>SENSEX2552081100PE</v>
      </c>
      <c r="AJ4567" t="str">
        <f>IF(RIGHT(MIS[[#This Row],[Main/Hedge]],4)="MAIN","MAIN","HEDGE")</f>
        <v>MAIN</v>
      </c>
      <c r="AK4567" t="str" cm="1">
        <f t="array" ref="AK4567">_xlfn._xlws.FILTER(Table4[Column1],ISNUMBER(SEARCH(Table4[Column1],MIS[[#This Row],[OrderUniqueIdentifier]])),"")</f>
        <v>XYT</v>
      </c>
    </row>
    <row r="4568" spans="1:37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>
        <f>_xlfn.XLOOKUP(MIS[[#This Row],[TRADING SYMBOL]],[1]Sheet1!$D:$D,[1]Sheet1!$C:$C)</f>
        <v>115.45</v>
      </c>
      <c r="AE4568">
        <f>MIS[[#This Row],[OrderAverageTradedPrice]]*MIS[[#This Row],[OrderQuantity]]</f>
        <v>6242</v>
      </c>
      <c r="AF4568">
        <f>MIS[[#This Row],[LTP]]*MIS[[#This Row],[OrderQuantity]]</f>
        <v>4618</v>
      </c>
      <c r="AG4568">
        <f>IF(MIS[[#This Row],[OrderSide]]="SELL",MIS[[#This Row],[VALUE]]-MIS[[#This Row],[LIVE_VALUE]],MIS[[#This Row],[LIVE_VALUE]]-MIS[[#This Row],[VALUE]])</f>
        <v>1624</v>
      </c>
      <c r="AH4568" t="str" cm="1">
        <f t="array" ref="AH4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8" t="str">
        <f>MIS[[#This Row],[TRADING SYMBOL]]</f>
        <v>SENSEX2552081100PE</v>
      </c>
      <c r="AJ4568" t="str">
        <f>IF(RIGHT(MIS[[#This Row],[Main/Hedge]],4)="MAIN","MAIN","HEDGE")</f>
        <v>HEDGE</v>
      </c>
      <c r="AK4568" t="str" cm="1">
        <f t="array" ref="AK4568">_xlfn._xlws.FILTER(Table4[Column1],ISNUMBER(SEARCH(Table4[Column1],MIS[[#This Row],[OrderUniqueIdentifier]])),"")</f>
        <v>XYT</v>
      </c>
    </row>
    <row r="4569" spans="1:37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>
        <f>_xlfn.XLOOKUP(MIS[[#This Row],[TRADING SYMBOL]],[1]Sheet1!$D:$D,[1]Sheet1!$C:$C)</f>
        <v>118.35</v>
      </c>
      <c r="AE4569">
        <f>MIS[[#This Row],[OrderAverageTradedPrice]]*MIS[[#This Row],[OrderQuantity]]</f>
        <v>22906</v>
      </c>
      <c r="AF4569">
        <f>MIS[[#This Row],[LTP]]*MIS[[#This Row],[OrderQuantity]]</f>
        <v>18936</v>
      </c>
      <c r="AG4569">
        <f>IF(MIS[[#This Row],[OrderSide]]="SELL",MIS[[#This Row],[VALUE]]-MIS[[#This Row],[LIVE_VALUE]],MIS[[#This Row],[LIVE_VALUE]]-MIS[[#This Row],[VALUE]])</f>
        <v>3970</v>
      </c>
      <c r="AH4569" t="str" cm="1">
        <f t="array" ref="AH4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9" t="str">
        <f>MIS[[#This Row],[TRADING SYMBOL]]</f>
        <v>SENSEX2552083400CE</v>
      </c>
      <c r="AJ4569" t="str">
        <f>IF(RIGHT(MIS[[#This Row],[Main/Hedge]],4)="MAIN","MAIN","HEDGE")</f>
        <v>MAIN</v>
      </c>
      <c r="AK4569" t="str" cm="1">
        <f t="array" ref="AK4569">_xlfn._xlws.FILTER(Table4[Column1],ISNUMBER(SEARCH(Table4[Column1],MIS[[#This Row],[OrderUniqueIdentifier]])),"")</f>
        <v>XYT</v>
      </c>
    </row>
    <row r="4570" spans="1:37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>
        <f>_xlfn.XLOOKUP(MIS[[#This Row],[TRADING SYMBOL]],[1]Sheet1!$D:$D,[1]Sheet1!$C:$C)</f>
        <v>115.45</v>
      </c>
      <c r="AE4570">
        <f>MIS[[#This Row],[OrderAverageTradedPrice]]*MIS[[#This Row],[OrderQuantity]]</f>
        <v>24898</v>
      </c>
      <c r="AF4570">
        <f>MIS[[#This Row],[LTP]]*MIS[[#This Row],[OrderQuantity]]</f>
        <v>18472</v>
      </c>
      <c r="AG4570">
        <f>IF(MIS[[#This Row],[OrderSide]]="SELL",MIS[[#This Row],[VALUE]]-MIS[[#This Row],[LIVE_VALUE]],MIS[[#This Row],[LIVE_VALUE]]-MIS[[#This Row],[VALUE]])</f>
        <v>6426</v>
      </c>
      <c r="AH4570" t="str" cm="1">
        <f t="array" ref="AH4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0" t="str">
        <f>MIS[[#This Row],[TRADING SYMBOL]]</f>
        <v>SENSEX2552081100PE</v>
      </c>
      <c r="AJ4570" t="str">
        <f>IF(RIGHT(MIS[[#This Row],[Main/Hedge]],4)="MAIN","MAIN","HEDGE")</f>
        <v>MAIN</v>
      </c>
      <c r="AK4570" t="str" cm="1">
        <f t="array" ref="AK4570">_xlfn._xlws.FILTER(Table4[Column1],ISNUMBER(SEARCH(Table4[Column1],MIS[[#This Row],[OrderUniqueIdentifier]])),"")</f>
        <v>XYT</v>
      </c>
    </row>
    <row r="4571" spans="1:37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>
        <f>_xlfn.XLOOKUP(MIS[[#This Row],[TRADING SYMBOL]],[1]Sheet1!$D:$D,[1]Sheet1!$C:$C)</f>
        <v>115.45</v>
      </c>
      <c r="AE4571">
        <f>MIS[[#This Row],[OrderAverageTradedPrice]]*MIS[[#This Row],[OrderQuantity]]</f>
        <v>3146</v>
      </c>
      <c r="AF4571">
        <f>MIS[[#This Row],[LTP]]*MIS[[#This Row],[OrderQuantity]]</f>
        <v>2309</v>
      </c>
      <c r="AG4571">
        <f>IF(MIS[[#This Row],[OrderSide]]="SELL",MIS[[#This Row],[VALUE]]-MIS[[#This Row],[LIVE_VALUE]],MIS[[#This Row],[LIVE_VALUE]]-MIS[[#This Row],[VALUE]])</f>
        <v>837</v>
      </c>
      <c r="AH4571" t="str" cm="1">
        <f t="array" ref="AH4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1" t="str">
        <f>MIS[[#This Row],[TRADING SYMBOL]]</f>
        <v>SENSEX2552081100PE</v>
      </c>
      <c r="AJ4571" t="str">
        <f>IF(RIGHT(MIS[[#This Row],[Main/Hedge]],4)="MAIN","MAIN","HEDGE")</f>
        <v>MAIN</v>
      </c>
      <c r="AK4571" t="str" cm="1">
        <f t="array" ref="AK4571">_xlfn._xlws.FILTER(Table4[Column1],ISNUMBER(SEARCH(Table4[Column1],MIS[[#This Row],[OrderUniqueIdentifier]])),"")</f>
        <v>XYT</v>
      </c>
    </row>
    <row r="4572" spans="1:37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>
        <f>_xlfn.XLOOKUP(MIS[[#This Row],[TRADING SYMBOL]],[1]Sheet1!$D:$D,[1]Sheet1!$C:$C)</f>
        <v>118.35</v>
      </c>
      <c r="AE4572">
        <f>MIS[[#This Row],[OrderAverageTradedPrice]]*MIS[[#This Row],[OrderQuantity]]</f>
        <v>2856</v>
      </c>
      <c r="AF4572">
        <f>MIS[[#This Row],[LTP]]*MIS[[#This Row],[OrderQuantity]]</f>
        <v>2367</v>
      </c>
      <c r="AG4572">
        <f>IF(MIS[[#This Row],[OrderSide]]="SELL",MIS[[#This Row],[VALUE]]-MIS[[#This Row],[LIVE_VALUE]],MIS[[#This Row],[LIVE_VALUE]]-MIS[[#This Row],[VALUE]])</f>
        <v>489</v>
      </c>
      <c r="AH4572" t="str" cm="1">
        <f t="array" ref="AH4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2" t="str">
        <f>MIS[[#This Row],[TRADING SYMBOL]]</f>
        <v>SENSEX2552083400CE</v>
      </c>
      <c r="AJ4572" t="str">
        <f>IF(RIGHT(MIS[[#This Row],[Main/Hedge]],4)="MAIN","MAIN","HEDGE")</f>
        <v>MAIN</v>
      </c>
      <c r="AK4572" t="str" cm="1">
        <f t="array" ref="AK4572">_xlfn._xlws.FILTER(Table4[Column1],ISNUMBER(SEARCH(Table4[Column1],MIS[[#This Row],[OrderUniqueIdentifier]])),"")</f>
        <v>XYT</v>
      </c>
    </row>
    <row r="4573" spans="1:37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>
        <f>_xlfn.XLOOKUP(MIS[[#This Row],[TRADING SYMBOL]],[1]Sheet1!$D:$D,[1]Sheet1!$C:$C)</f>
        <v>115.45</v>
      </c>
      <c r="AE4573">
        <f>MIS[[#This Row],[OrderAverageTradedPrice]]*MIS[[#This Row],[OrderQuantity]]</f>
        <v>3142</v>
      </c>
      <c r="AF4573">
        <f>MIS[[#This Row],[LTP]]*MIS[[#This Row],[OrderQuantity]]</f>
        <v>2309</v>
      </c>
      <c r="AG4573">
        <f>IF(MIS[[#This Row],[OrderSide]]="SELL",MIS[[#This Row],[VALUE]]-MIS[[#This Row],[LIVE_VALUE]],MIS[[#This Row],[LIVE_VALUE]]-MIS[[#This Row],[VALUE]])</f>
        <v>833</v>
      </c>
      <c r="AH4573" t="str" cm="1">
        <f t="array" ref="AH4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3" t="str">
        <f>MIS[[#This Row],[TRADING SYMBOL]]</f>
        <v>SENSEX2552081100PE</v>
      </c>
      <c r="AJ4573" t="str">
        <f>IF(RIGHT(MIS[[#This Row],[Main/Hedge]],4)="MAIN","MAIN","HEDGE")</f>
        <v>MAIN</v>
      </c>
      <c r="AK4573" t="str" cm="1">
        <f t="array" ref="AK4573">_xlfn._xlws.FILTER(Table4[Column1],ISNUMBER(SEARCH(Table4[Column1],MIS[[#This Row],[OrderUniqueIdentifier]])),"")</f>
        <v>XYT</v>
      </c>
    </row>
    <row r="4574" spans="1:37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>
        <f>_xlfn.XLOOKUP(MIS[[#This Row],[TRADING SYMBOL]],[1]Sheet1!$D:$D,[1]Sheet1!$C:$C)</f>
        <v>115.45</v>
      </c>
      <c r="AE4574">
        <f>MIS[[#This Row],[OrderAverageTradedPrice]]*MIS[[#This Row],[OrderQuantity]]</f>
        <v>3143</v>
      </c>
      <c r="AF4574">
        <f>MIS[[#This Row],[LTP]]*MIS[[#This Row],[OrderQuantity]]</f>
        <v>2309</v>
      </c>
      <c r="AG4574">
        <f>IF(MIS[[#This Row],[OrderSide]]="SELL",MIS[[#This Row],[VALUE]]-MIS[[#This Row],[LIVE_VALUE]],MIS[[#This Row],[LIVE_VALUE]]-MIS[[#This Row],[VALUE]])</f>
        <v>834</v>
      </c>
      <c r="AH4574" t="str" cm="1">
        <f t="array" ref="AH4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4" t="str">
        <f>MIS[[#This Row],[TRADING SYMBOL]]</f>
        <v>SENSEX2552081100PE</v>
      </c>
      <c r="AJ4574" t="str">
        <f>IF(RIGHT(MIS[[#This Row],[Main/Hedge]],4)="MAIN","MAIN","HEDGE")</f>
        <v>MAIN</v>
      </c>
      <c r="AK4574" t="str" cm="1">
        <f t="array" ref="AK4574">_xlfn._xlws.FILTER(Table4[Column1],ISNUMBER(SEARCH(Table4[Column1],MIS[[#This Row],[OrderUniqueIdentifier]])),"")</f>
        <v>XYT</v>
      </c>
    </row>
    <row r="4575" spans="1:37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>
        <f>_xlfn.XLOOKUP(MIS[[#This Row],[TRADING SYMBOL]],[1]Sheet1!$D:$D,[1]Sheet1!$C:$C)</f>
        <v>115.45</v>
      </c>
      <c r="AE4575">
        <f>MIS[[#This Row],[OrderAverageTradedPrice]]*MIS[[#This Row],[OrderQuantity]]</f>
        <v>3137</v>
      </c>
      <c r="AF4575">
        <f>MIS[[#This Row],[LTP]]*MIS[[#This Row],[OrderQuantity]]</f>
        <v>2309</v>
      </c>
      <c r="AG4575">
        <f>IF(MIS[[#This Row],[OrderSide]]="SELL",MIS[[#This Row],[VALUE]]-MIS[[#This Row],[LIVE_VALUE]],MIS[[#This Row],[LIVE_VALUE]]-MIS[[#This Row],[VALUE]])</f>
        <v>828</v>
      </c>
      <c r="AH4575" t="str" cm="1">
        <f t="array" ref="AH4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5" t="str">
        <f>MIS[[#This Row],[TRADING SYMBOL]]</f>
        <v>SENSEX2552081100PE</v>
      </c>
      <c r="AJ4575" t="str">
        <f>IF(RIGHT(MIS[[#This Row],[Main/Hedge]],4)="MAIN","MAIN","HEDGE")</f>
        <v>MAIN</v>
      </c>
      <c r="AK4575" t="str" cm="1">
        <f t="array" ref="AK4575">_xlfn._xlws.FILTER(Table4[Column1],ISNUMBER(SEARCH(Table4[Column1],MIS[[#This Row],[OrderUniqueIdentifier]])),"")</f>
        <v>XYT</v>
      </c>
    </row>
    <row r="4576" spans="1:37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>
        <f>_xlfn.XLOOKUP(MIS[[#This Row],[TRADING SYMBOL]],[1]Sheet1!$D:$D,[1]Sheet1!$C:$C)</f>
        <v>118.35</v>
      </c>
      <c r="AE4576">
        <f>MIS[[#This Row],[OrderAverageTradedPrice]]*MIS[[#This Row],[OrderQuantity]]</f>
        <v>19824.99999999988</v>
      </c>
      <c r="AF4576">
        <f>MIS[[#This Row],[LTP]]*MIS[[#This Row],[OrderQuantity]]</f>
        <v>16569</v>
      </c>
      <c r="AG4576">
        <f>IF(MIS[[#This Row],[OrderSide]]="SELL",MIS[[#This Row],[VALUE]]-MIS[[#This Row],[LIVE_VALUE]],MIS[[#This Row],[LIVE_VALUE]]-MIS[[#This Row],[VALUE]])</f>
        <v>3255.9999999998799</v>
      </c>
      <c r="AH4576" t="str" cm="1">
        <f t="array" ref="AH4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6" t="str">
        <f>MIS[[#This Row],[TRADING SYMBOL]]</f>
        <v>SENSEX2552083400CE</v>
      </c>
      <c r="AJ4576" t="str">
        <f>IF(RIGHT(MIS[[#This Row],[Main/Hedge]],4)="MAIN","MAIN","HEDGE")</f>
        <v>MAIN</v>
      </c>
      <c r="AK4576" t="str" cm="1">
        <f t="array" ref="AK4576">_xlfn._xlws.FILTER(Table4[Column1],ISNUMBER(SEARCH(Table4[Column1],MIS[[#This Row],[OrderUniqueIdentifier]])),"")</f>
        <v>XYT</v>
      </c>
    </row>
    <row r="4577" spans="1:37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>
        <f>_xlfn.XLOOKUP(MIS[[#This Row],[TRADING SYMBOL]],[1]Sheet1!$D:$D,[1]Sheet1!$C:$C)</f>
        <v>118.35</v>
      </c>
      <c r="AE4577">
        <f>MIS[[#This Row],[OrderAverageTradedPrice]]*MIS[[#This Row],[OrderQuantity]]</f>
        <v>14266.999999999998</v>
      </c>
      <c r="AF4577">
        <f>MIS[[#This Row],[LTP]]*MIS[[#This Row],[OrderQuantity]]</f>
        <v>11835</v>
      </c>
      <c r="AG4577">
        <f>IF(MIS[[#This Row],[OrderSide]]="SELL",MIS[[#This Row],[VALUE]]-MIS[[#This Row],[LIVE_VALUE]],MIS[[#This Row],[LIVE_VALUE]]-MIS[[#This Row],[VALUE]])</f>
        <v>2431.9999999999982</v>
      </c>
      <c r="AH4577" t="str" cm="1">
        <f t="array" ref="AH4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7" t="str">
        <f>MIS[[#This Row],[TRADING SYMBOL]]</f>
        <v>SENSEX2552083400CE</v>
      </c>
      <c r="AJ4577" t="str">
        <f>IF(RIGHT(MIS[[#This Row],[Main/Hedge]],4)="MAIN","MAIN","HEDGE")</f>
        <v>MAIN</v>
      </c>
      <c r="AK4577" t="str" cm="1">
        <f t="array" ref="AK4577">_xlfn._xlws.FILTER(Table4[Column1],ISNUMBER(SEARCH(Table4[Column1],MIS[[#This Row],[OrderUniqueIdentifier]])),"")</f>
        <v>XYT</v>
      </c>
    </row>
    <row r="4578" spans="1:37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>
        <f>_xlfn.XLOOKUP(MIS[[#This Row],[TRADING SYMBOL]],[1]Sheet1!$D:$D,[1]Sheet1!$C:$C)</f>
        <v>115.45</v>
      </c>
      <c r="AE4578">
        <f>MIS[[#This Row],[OrderAverageTradedPrice]]*MIS[[#This Row],[OrderQuantity]]</f>
        <v>15741.999999999998</v>
      </c>
      <c r="AF4578">
        <f>MIS[[#This Row],[LTP]]*MIS[[#This Row],[OrderQuantity]]</f>
        <v>11545</v>
      </c>
      <c r="AG4578">
        <f>IF(MIS[[#This Row],[OrderSide]]="SELL",MIS[[#This Row],[VALUE]]-MIS[[#This Row],[LIVE_VALUE]],MIS[[#This Row],[LIVE_VALUE]]-MIS[[#This Row],[VALUE]])</f>
        <v>4196.9999999999982</v>
      </c>
      <c r="AH4578" t="str" cm="1">
        <f t="array" ref="AH4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8" t="str">
        <f>MIS[[#This Row],[TRADING SYMBOL]]</f>
        <v>SENSEX2552081100PE</v>
      </c>
      <c r="AJ4578" t="str">
        <f>IF(RIGHT(MIS[[#This Row],[Main/Hedge]],4)="MAIN","MAIN","HEDGE")</f>
        <v>MAIN</v>
      </c>
      <c r="AK4578" t="str" cm="1">
        <f t="array" ref="AK4578">_xlfn._xlws.FILTER(Table4[Column1],ISNUMBER(SEARCH(Table4[Column1],MIS[[#This Row],[OrderUniqueIdentifier]])),"")</f>
        <v>XYT</v>
      </c>
    </row>
    <row r="4579" spans="1:37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>
        <f>_xlfn.XLOOKUP(MIS[[#This Row],[TRADING SYMBOL]],[1]Sheet1!$D:$D,[1]Sheet1!$C:$C)</f>
        <v>118.35</v>
      </c>
      <c r="AE4579">
        <f>MIS[[#This Row],[OrderAverageTradedPrice]]*MIS[[#This Row],[OrderQuantity]]</f>
        <v>2837</v>
      </c>
      <c r="AF4579">
        <f>MIS[[#This Row],[LTP]]*MIS[[#This Row],[OrderQuantity]]</f>
        <v>2367</v>
      </c>
      <c r="AG4579">
        <f>IF(MIS[[#This Row],[OrderSide]]="SELL",MIS[[#This Row],[VALUE]]-MIS[[#This Row],[LIVE_VALUE]],MIS[[#This Row],[LIVE_VALUE]]-MIS[[#This Row],[VALUE]])</f>
        <v>470</v>
      </c>
      <c r="AH4579" t="str" cm="1">
        <f t="array" ref="AH4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9" t="str">
        <f>MIS[[#This Row],[TRADING SYMBOL]]</f>
        <v>SENSEX2552083400CE</v>
      </c>
      <c r="AJ4579" t="str">
        <f>IF(RIGHT(MIS[[#This Row],[Main/Hedge]],4)="MAIN","MAIN","HEDGE")</f>
        <v>MAIN</v>
      </c>
      <c r="AK4579" t="str" cm="1">
        <f t="array" ref="AK4579">_xlfn._xlws.FILTER(Table4[Column1],ISNUMBER(SEARCH(Table4[Column1],MIS[[#This Row],[OrderUniqueIdentifier]])),"")</f>
        <v>XYT</v>
      </c>
    </row>
    <row r="4580" spans="1:37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>
        <f>_xlfn.XLOOKUP(MIS[[#This Row],[TRADING SYMBOL]],[1]Sheet1!$D:$D,[1]Sheet1!$C:$C)</f>
        <v>115.45</v>
      </c>
      <c r="AE4580">
        <f>MIS[[#This Row],[OrderAverageTradedPrice]]*MIS[[#This Row],[OrderQuantity]]</f>
        <v>3138</v>
      </c>
      <c r="AF4580">
        <f>MIS[[#This Row],[LTP]]*MIS[[#This Row],[OrderQuantity]]</f>
        <v>2309</v>
      </c>
      <c r="AG4580">
        <f>IF(MIS[[#This Row],[OrderSide]]="SELL",MIS[[#This Row],[VALUE]]-MIS[[#This Row],[LIVE_VALUE]],MIS[[#This Row],[LIVE_VALUE]]-MIS[[#This Row],[VALUE]])</f>
        <v>829</v>
      </c>
      <c r="AH4580" t="str" cm="1">
        <f t="array" ref="AH4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0" t="str">
        <f>MIS[[#This Row],[TRADING SYMBOL]]</f>
        <v>SENSEX2552081100PE</v>
      </c>
      <c r="AJ4580" t="str">
        <f>IF(RIGHT(MIS[[#This Row],[Main/Hedge]],4)="MAIN","MAIN","HEDGE")</f>
        <v>MAIN</v>
      </c>
      <c r="AK4580" t="str" cm="1">
        <f t="array" ref="AK4580">_xlfn._xlws.FILTER(Table4[Column1],ISNUMBER(SEARCH(Table4[Column1],MIS[[#This Row],[OrderUniqueIdentifier]])),"")</f>
        <v>XYT</v>
      </c>
    </row>
    <row r="4581" spans="1:37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>
        <f>_xlfn.XLOOKUP(MIS[[#This Row],[TRADING SYMBOL]],[1]Sheet1!$D:$D,[1]Sheet1!$C:$C)</f>
        <v>118.35</v>
      </c>
      <c r="AE4581">
        <f>MIS[[#This Row],[OrderAverageTradedPrice]]*MIS[[#This Row],[OrderQuantity]]</f>
        <v>2847</v>
      </c>
      <c r="AF4581">
        <f>MIS[[#This Row],[LTP]]*MIS[[#This Row],[OrderQuantity]]</f>
        <v>2367</v>
      </c>
      <c r="AG4581">
        <f>IF(MIS[[#This Row],[OrderSide]]="SELL",MIS[[#This Row],[VALUE]]-MIS[[#This Row],[LIVE_VALUE]],MIS[[#This Row],[LIVE_VALUE]]-MIS[[#This Row],[VALUE]])</f>
        <v>480</v>
      </c>
      <c r="AH4581" t="str" cm="1">
        <f t="array" ref="AH4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1" t="str">
        <f>MIS[[#This Row],[TRADING SYMBOL]]</f>
        <v>SENSEX2552083400CE</v>
      </c>
      <c r="AJ4581" t="str">
        <f>IF(RIGHT(MIS[[#This Row],[Main/Hedge]],4)="MAIN","MAIN","HEDGE")</f>
        <v>MAIN</v>
      </c>
      <c r="AK4581" t="str" cm="1">
        <f t="array" ref="AK4581">_xlfn._xlws.FILTER(Table4[Column1],ISNUMBER(SEARCH(Table4[Column1],MIS[[#This Row],[OrderUniqueIdentifier]])),"")</f>
        <v>XYT</v>
      </c>
    </row>
    <row r="4582" spans="1:37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>
        <f>_xlfn.XLOOKUP(MIS[[#This Row],[TRADING SYMBOL]],[1]Sheet1!$D:$D,[1]Sheet1!$C:$C)</f>
        <v>115.45</v>
      </c>
      <c r="AE4582">
        <f>MIS[[#This Row],[OrderAverageTradedPrice]]*MIS[[#This Row],[OrderQuantity]]</f>
        <v>3146</v>
      </c>
      <c r="AF4582">
        <f>MIS[[#This Row],[LTP]]*MIS[[#This Row],[OrderQuantity]]</f>
        <v>2309</v>
      </c>
      <c r="AG4582">
        <f>IF(MIS[[#This Row],[OrderSide]]="SELL",MIS[[#This Row],[VALUE]]-MIS[[#This Row],[LIVE_VALUE]],MIS[[#This Row],[LIVE_VALUE]]-MIS[[#This Row],[VALUE]])</f>
        <v>837</v>
      </c>
      <c r="AH4582" t="str" cm="1">
        <f t="array" ref="AH4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2" t="str">
        <f>MIS[[#This Row],[TRADING SYMBOL]]</f>
        <v>SENSEX2552081100PE</v>
      </c>
      <c r="AJ4582" t="str">
        <f>IF(RIGHT(MIS[[#This Row],[Main/Hedge]],4)="MAIN","MAIN","HEDGE")</f>
        <v>MAIN</v>
      </c>
      <c r="AK4582" t="str" cm="1">
        <f t="array" ref="AK4582">_xlfn._xlws.FILTER(Table4[Column1],ISNUMBER(SEARCH(Table4[Column1],MIS[[#This Row],[OrderUniqueIdentifier]])),"")</f>
        <v>XYT</v>
      </c>
    </row>
    <row r="4583" spans="1:37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>
        <f>_xlfn.XLOOKUP(MIS[[#This Row],[TRADING SYMBOL]],[1]Sheet1!$D:$D,[1]Sheet1!$C:$C)</f>
        <v>118.35</v>
      </c>
      <c r="AE4583">
        <f>MIS[[#This Row],[OrderAverageTradedPrice]]*MIS[[#This Row],[OrderQuantity]]</f>
        <v>2846</v>
      </c>
      <c r="AF4583">
        <f>MIS[[#This Row],[LTP]]*MIS[[#This Row],[OrderQuantity]]</f>
        <v>2367</v>
      </c>
      <c r="AG4583">
        <f>IF(MIS[[#This Row],[OrderSide]]="SELL",MIS[[#This Row],[VALUE]]-MIS[[#This Row],[LIVE_VALUE]],MIS[[#This Row],[LIVE_VALUE]]-MIS[[#This Row],[VALUE]])</f>
        <v>479</v>
      </c>
      <c r="AH4583" t="str" cm="1">
        <f t="array" ref="AH4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3" t="str">
        <f>MIS[[#This Row],[TRADING SYMBOL]]</f>
        <v>SENSEX2552083400CE</v>
      </c>
      <c r="AJ4583" t="str">
        <f>IF(RIGHT(MIS[[#This Row],[Main/Hedge]],4)="MAIN","MAIN","HEDGE")</f>
        <v>MAIN</v>
      </c>
      <c r="AK4583" t="str" cm="1">
        <f t="array" ref="AK4583">_xlfn._xlws.FILTER(Table4[Column1],ISNUMBER(SEARCH(Table4[Column1],MIS[[#This Row],[OrderUniqueIdentifier]])),"")</f>
        <v>XYT</v>
      </c>
    </row>
    <row r="4584" spans="1:37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>
        <f>_xlfn.XLOOKUP(MIS[[#This Row],[TRADING SYMBOL]],[1]Sheet1!$D:$D,[1]Sheet1!$C:$C)</f>
        <v>115.45</v>
      </c>
      <c r="AE4584">
        <f>MIS[[#This Row],[OrderAverageTradedPrice]]*MIS[[#This Row],[OrderQuantity]]</f>
        <v>3144</v>
      </c>
      <c r="AF4584">
        <f>MIS[[#This Row],[LTP]]*MIS[[#This Row],[OrderQuantity]]</f>
        <v>2309</v>
      </c>
      <c r="AG4584">
        <f>IF(MIS[[#This Row],[OrderSide]]="SELL",MIS[[#This Row],[VALUE]]-MIS[[#This Row],[LIVE_VALUE]],MIS[[#This Row],[LIVE_VALUE]]-MIS[[#This Row],[VALUE]])</f>
        <v>835</v>
      </c>
      <c r="AH4584" t="str" cm="1">
        <f t="array" ref="AH4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4" t="str">
        <f>MIS[[#This Row],[TRADING SYMBOL]]</f>
        <v>SENSEX2552081100PE</v>
      </c>
      <c r="AJ4584" t="str">
        <f>IF(RIGHT(MIS[[#This Row],[Main/Hedge]],4)="MAIN","MAIN","HEDGE")</f>
        <v>MAIN</v>
      </c>
      <c r="AK4584" t="str" cm="1">
        <f t="array" ref="AK4584">_xlfn._xlws.FILTER(Table4[Column1],ISNUMBER(SEARCH(Table4[Column1],MIS[[#This Row],[OrderUniqueIdentifier]])),"")</f>
        <v>XYT</v>
      </c>
    </row>
    <row r="4585" spans="1:37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>
        <f>_xlfn.XLOOKUP(MIS[[#This Row],[TRADING SYMBOL]],[1]Sheet1!$D:$D,[1]Sheet1!$C:$C)</f>
        <v>118.35</v>
      </c>
      <c r="AE4585">
        <f>MIS[[#This Row],[OrderAverageTradedPrice]]*MIS[[#This Row],[OrderQuantity]]</f>
        <v>11328</v>
      </c>
      <c r="AF4585">
        <f>MIS[[#This Row],[LTP]]*MIS[[#This Row],[OrderQuantity]]</f>
        <v>9468</v>
      </c>
      <c r="AG4585">
        <f>IF(MIS[[#This Row],[OrderSide]]="SELL",MIS[[#This Row],[VALUE]]-MIS[[#This Row],[LIVE_VALUE]],MIS[[#This Row],[LIVE_VALUE]]-MIS[[#This Row],[VALUE]])</f>
        <v>1860</v>
      </c>
      <c r="AH4585" t="str" cm="1">
        <f t="array" ref="AH4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5" t="str">
        <f>MIS[[#This Row],[TRADING SYMBOL]]</f>
        <v>SENSEX2552083400CE</v>
      </c>
      <c r="AJ4585" t="str">
        <f>IF(RIGHT(MIS[[#This Row],[Main/Hedge]],4)="MAIN","MAIN","HEDGE")</f>
        <v>MAIN</v>
      </c>
      <c r="AK4585" t="str" cm="1">
        <f t="array" ref="AK4585">_xlfn._xlws.FILTER(Table4[Column1],ISNUMBER(SEARCH(Table4[Column1],MIS[[#This Row],[OrderUniqueIdentifier]])),"")</f>
        <v>XYT</v>
      </c>
    </row>
    <row r="4586" spans="1:37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>
        <f>_xlfn.XLOOKUP(MIS[[#This Row],[TRADING SYMBOL]],[1]Sheet1!$D:$D,[1]Sheet1!$C:$C)</f>
        <v>115.45</v>
      </c>
      <c r="AE4586">
        <f>MIS[[#This Row],[OrderAverageTradedPrice]]*MIS[[#This Row],[OrderQuantity]]</f>
        <v>12552</v>
      </c>
      <c r="AF4586">
        <f>MIS[[#This Row],[LTP]]*MIS[[#This Row],[OrderQuantity]]</f>
        <v>9236</v>
      </c>
      <c r="AG4586">
        <f>IF(MIS[[#This Row],[OrderSide]]="SELL",MIS[[#This Row],[VALUE]]-MIS[[#This Row],[LIVE_VALUE]],MIS[[#This Row],[LIVE_VALUE]]-MIS[[#This Row],[VALUE]])</f>
        <v>3316</v>
      </c>
      <c r="AH4586" t="str" cm="1">
        <f t="array" ref="AH4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6" t="str">
        <f>MIS[[#This Row],[TRADING SYMBOL]]</f>
        <v>SENSEX2552081100PE</v>
      </c>
      <c r="AJ4586" t="str">
        <f>IF(RIGHT(MIS[[#This Row],[Main/Hedge]],4)="MAIN","MAIN","HEDGE")</f>
        <v>MAIN</v>
      </c>
      <c r="AK4586" t="str" cm="1">
        <f t="array" ref="AK4586">_xlfn._xlws.FILTER(Table4[Column1],ISNUMBER(SEARCH(Table4[Column1],MIS[[#This Row],[OrderUniqueIdentifier]])),"")</f>
        <v>XYT</v>
      </c>
    </row>
    <row r="4587" spans="1:37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>
        <f>_xlfn.XLOOKUP(MIS[[#This Row],[TRADING SYMBOL]],[1]Sheet1!$D:$D,[1]Sheet1!$C:$C)</f>
        <v>115.45</v>
      </c>
      <c r="AE4587">
        <f>MIS[[#This Row],[OrderAverageTradedPrice]]*MIS[[#This Row],[OrderQuantity]]</f>
        <v>40763.999999999898</v>
      </c>
      <c r="AF4587">
        <f>MIS[[#This Row],[LTP]]*MIS[[#This Row],[OrderQuantity]]</f>
        <v>30017</v>
      </c>
      <c r="AG4587">
        <f>IF(MIS[[#This Row],[OrderSide]]="SELL",MIS[[#This Row],[VALUE]]-MIS[[#This Row],[LIVE_VALUE]],MIS[[#This Row],[LIVE_VALUE]]-MIS[[#This Row],[VALUE]])</f>
        <v>10746.999999999898</v>
      </c>
      <c r="AH4587" t="str" cm="1">
        <f t="array" ref="AH4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7" t="str">
        <f>MIS[[#This Row],[TRADING SYMBOL]]</f>
        <v>SENSEX2552081100PE</v>
      </c>
      <c r="AJ4587" t="str">
        <f>IF(RIGHT(MIS[[#This Row],[Main/Hedge]],4)="MAIN","MAIN","HEDGE")</f>
        <v>MAIN</v>
      </c>
      <c r="AK4587" t="str" cm="1">
        <f t="array" ref="AK4587">_xlfn._xlws.FILTER(Table4[Column1],ISNUMBER(SEARCH(Table4[Column1],MIS[[#This Row],[OrderUniqueIdentifier]])),"")</f>
        <v>XYT</v>
      </c>
    </row>
    <row r="4588" spans="1:37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>
        <f>_xlfn.XLOOKUP(MIS[[#This Row],[TRADING SYMBOL]],[1]Sheet1!$D:$D,[1]Sheet1!$C:$C)</f>
        <v>118.35</v>
      </c>
      <c r="AE4588">
        <f>MIS[[#This Row],[OrderAverageTradedPrice]]*MIS[[#This Row],[OrderQuantity]]</f>
        <v>5696</v>
      </c>
      <c r="AF4588">
        <f>MIS[[#This Row],[LTP]]*MIS[[#This Row],[OrderQuantity]]</f>
        <v>4734</v>
      </c>
      <c r="AG4588">
        <f>IF(MIS[[#This Row],[OrderSide]]="SELL",MIS[[#This Row],[VALUE]]-MIS[[#This Row],[LIVE_VALUE]],MIS[[#This Row],[LIVE_VALUE]]-MIS[[#This Row],[VALUE]])</f>
        <v>962</v>
      </c>
      <c r="AH4588" t="str" cm="1">
        <f t="array" ref="AH4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8" t="str">
        <f>MIS[[#This Row],[TRADING SYMBOL]]</f>
        <v>SENSEX2552083400CE</v>
      </c>
      <c r="AJ4588" t="str">
        <f>IF(RIGHT(MIS[[#This Row],[Main/Hedge]],4)="MAIN","MAIN","HEDGE")</f>
        <v>MAIN</v>
      </c>
      <c r="AK4588" t="str" cm="1">
        <f t="array" ref="AK4588">_xlfn._xlws.FILTER(Table4[Column1],ISNUMBER(SEARCH(Table4[Column1],MIS[[#This Row],[OrderUniqueIdentifier]])),"")</f>
        <v>XYT</v>
      </c>
    </row>
    <row r="4589" spans="1:37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>
        <f>_xlfn.XLOOKUP(MIS[[#This Row],[TRADING SYMBOL]],[1]Sheet1!$D:$D,[1]Sheet1!$C:$C)</f>
        <v>115.45</v>
      </c>
      <c r="AE4589">
        <f>MIS[[#This Row],[OrderAverageTradedPrice]]*MIS[[#This Row],[OrderQuantity]]</f>
        <v>6288</v>
      </c>
      <c r="AF4589">
        <f>MIS[[#This Row],[LTP]]*MIS[[#This Row],[OrderQuantity]]</f>
        <v>4618</v>
      </c>
      <c r="AG4589">
        <f>IF(MIS[[#This Row],[OrderSide]]="SELL",MIS[[#This Row],[VALUE]]-MIS[[#This Row],[LIVE_VALUE]],MIS[[#This Row],[LIVE_VALUE]]-MIS[[#This Row],[VALUE]])</f>
        <v>1670</v>
      </c>
      <c r="AH4589" t="str" cm="1">
        <f t="array" ref="AH4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9" t="str">
        <f>MIS[[#This Row],[TRADING SYMBOL]]</f>
        <v>SENSEX2552081100PE</v>
      </c>
      <c r="AJ4589" t="str">
        <f>IF(RIGHT(MIS[[#This Row],[Main/Hedge]],4)="MAIN","MAIN","HEDGE")</f>
        <v>MAIN</v>
      </c>
      <c r="AK4589" t="str" cm="1">
        <f t="array" ref="AK4589">_xlfn._xlws.FILTER(Table4[Column1],ISNUMBER(SEARCH(Table4[Column1],MIS[[#This Row],[OrderUniqueIdentifier]])),"")</f>
        <v>XYT</v>
      </c>
    </row>
    <row r="4590" spans="1:37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>
        <f>_xlfn.XLOOKUP(MIS[[#This Row],[TRADING SYMBOL]],[1]Sheet1!$D:$D,[1]Sheet1!$C:$C)</f>
        <v>118.35</v>
      </c>
      <c r="AE4590">
        <f>MIS[[#This Row],[OrderAverageTradedPrice]]*MIS[[#This Row],[OrderQuantity]]</f>
        <v>8511</v>
      </c>
      <c r="AF4590">
        <f>MIS[[#This Row],[LTP]]*MIS[[#This Row],[OrderQuantity]]</f>
        <v>7101</v>
      </c>
      <c r="AG4590">
        <f>IF(MIS[[#This Row],[OrderSide]]="SELL",MIS[[#This Row],[VALUE]]-MIS[[#This Row],[LIVE_VALUE]],MIS[[#This Row],[LIVE_VALUE]]-MIS[[#This Row],[VALUE]])</f>
        <v>1410</v>
      </c>
      <c r="AH4590" t="str" cm="1">
        <f t="array" ref="AH4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0" t="str">
        <f>MIS[[#This Row],[TRADING SYMBOL]]</f>
        <v>SENSEX2552083400CE</v>
      </c>
      <c r="AJ4590" t="str">
        <f>IF(RIGHT(MIS[[#This Row],[Main/Hedge]],4)="MAIN","MAIN","HEDGE")</f>
        <v>MAIN</v>
      </c>
      <c r="AK4590" t="str" cm="1">
        <f t="array" ref="AK4590">_xlfn._xlws.FILTER(Table4[Column1],ISNUMBER(SEARCH(Table4[Column1],MIS[[#This Row],[OrderUniqueIdentifier]])),"")</f>
        <v>XYT</v>
      </c>
    </row>
    <row r="4591" spans="1:37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>
        <f>_xlfn.XLOOKUP(MIS[[#This Row],[TRADING SYMBOL]],[1]Sheet1!$D:$D,[1]Sheet1!$C:$C)</f>
        <v>115.45</v>
      </c>
      <c r="AE4591">
        <f>MIS[[#This Row],[OrderAverageTradedPrice]]*MIS[[#This Row],[OrderQuantity]]</f>
        <v>9411</v>
      </c>
      <c r="AF4591">
        <f>MIS[[#This Row],[LTP]]*MIS[[#This Row],[OrderQuantity]]</f>
        <v>6927</v>
      </c>
      <c r="AG4591">
        <f>IF(MIS[[#This Row],[OrderSide]]="SELL",MIS[[#This Row],[VALUE]]-MIS[[#This Row],[LIVE_VALUE]],MIS[[#This Row],[LIVE_VALUE]]-MIS[[#This Row],[VALUE]])</f>
        <v>2484</v>
      </c>
      <c r="AH4591" t="str" cm="1">
        <f t="array" ref="AH4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1" t="str">
        <f>MIS[[#This Row],[TRADING SYMBOL]]</f>
        <v>SENSEX2552081100PE</v>
      </c>
      <c r="AJ4591" t="str">
        <f>IF(RIGHT(MIS[[#This Row],[Main/Hedge]],4)="MAIN","MAIN","HEDGE")</f>
        <v>MAIN</v>
      </c>
      <c r="AK4591" t="str" cm="1">
        <f t="array" ref="AK4591">_xlfn._xlws.FILTER(Table4[Column1],ISNUMBER(SEARCH(Table4[Column1],MIS[[#This Row],[OrderUniqueIdentifier]])),"")</f>
        <v>XYT</v>
      </c>
    </row>
    <row r="4592" spans="1:37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>
        <f>_xlfn.XLOOKUP(MIS[[#This Row],[TRADING SYMBOL]],[1]Sheet1!$D:$D,[1]Sheet1!$C:$C)</f>
        <v>118.35</v>
      </c>
      <c r="AE4592">
        <f>MIS[[#This Row],[OrderAverageTradedPrice]]*MIS[[#This Row],[OrderQuantity]]</f>
        <v>5682</v>
      </c>
      <c r="AF4592">
        <f>MIS[[#This Row],[LTP]]*MIS[[#This Row],[OrderQuantity]]</f>
        <v>4734</v>
      </c>
      <c r="AG4592">
        <f>IF(MIS[[#This Row],[OrderSide]]="SELL",MIS[[#This Row],[VALUE]]-MIS[[#This Row],[LIVE_VALUE]],MIS[[#This Row],[LIVE_VALUE]]-MIS[[#This Row],[VALUE]])</f>
        <v>948</v>
      </c>
      <c r="AH4592" t="str" cm="1">
        <f t="array" ref="AH4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2" t="str">
        <f>MIS[[#This Row],[TRADING SYMBOL]]</f>
        <v>SENSEX2552083400CE</v>
      </c>
      <c r="AJ4592" t="str">
        <f>IF(RIGHT(MIS[[#This Row],[Main/Hedge]],4)="MAIN","MAIN","HEDGE")</f>
        <v>MAIN</v>
      </c>
      <c r="AK4592" t="str" cm="1">
        <f t="array" ref="AK4592">_xlfn._xlws.FILTER(Table4[Column1],ISNUMBER(SEARCH(Table4[Column1],MIS[[#This Row],[OrderUniqueIdentifier]])),"")</f>
        <v>XYT</v>
      </c>
    </row>
    <row r="4593" spans="1:37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>
        <f>_xlfn.XLOOKUP(MIS[[#This Row],[TRADING SYMBOL]],[1]Sheet1!$D:$D,[1]Sheet1!$C:$C)</f>
        <v>118.35</v>
      </c>
      <c r="AE4593">
        <f>MIS[[#This Row],[OrderAverageTradedPrice]]*MIS[[#This Row],[OrderQuantity]]</f>
        <v>2849</v>
      </c>
      <c r="AF4593">
        <f>MIS[[#This Row],[LTP]]*MIS[[#This Row],[OrderQuantity]]</f>
        <v>2367</v>
      </c>
      <c r="AG4593">
        <f>IF(MIS[[#This Row],[OrderSide]]="SELL",MIS[[#This Row],[VALUE]]-MIS[[#This Row],[LIVE_VALUE]],MIS[[#This Row],[LIVE_VALUE]]-MIS[[#This Row],[VALUE]])</f>
        <v>482</v>
      </c>
      <c r="AH4593" t="str" cm="1">
        <f t="array" ref="AH4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3" t="str">
        <f>MIS[[#This Row],[TRADING SYMBOL]]</f>
        <v>SENSEX2552083400CE</v>
      </c>
      <c r="AJ4593" t="str">
        <f>IF(RIGHT(MIS[[#This Row],[Main/Hedge]],4)="MAIN","MAIN","HEDGE")</f>
        <v>MAIN</v>
      </c>
      <c r="AK4593" t="str" cm="1">
        <f t="array" ref="AK4593">_xlfn._xlws.FILTER(Table4[Column1],ISNUMBER(SEARCH(Table4[Column1],MIS[[#This Row],[OrderUniqueIdentifier]])),"")</f>
        <v>XYT</v>
      </c>
    </row>
    <row r="4594" spans="1:37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>
        <f>_xlfn.XLOOKUP(MIS[[#This Row],[TRADING SYMBOL]],[1]Sheet1!$D:$D,[1]Sheet1!$C:$C)</f>
        <v>115.45</v>
      </c>
      <c r="AE4594">
        <f>MIS[[#This Row],[OrderAverageTradedPrice]]*MIS[[#This Row],[OrderQuantity]]</f>
        <v>3152</v>
      </c>
      <c r="AF4594">
        <f>MIS[[#This Row],[LTP]]*MIS[[#This Row],[OrderQuantity]]</f>
        <v>2309</v>
      </c>
      <c r="AG4594">
        <f>IF(MIS[[#This Row],[OrderSide]]="SELL",MIS[[#This Row],[VALUE]]-MIS[[#This Row],[LIVE_VALUE]],MIS[[#This Row],[LIVE_VALUE]]-MIS[[#This Row],[VALUE]])</f>
        <v>843</v>
      </c>
      <c r="AH4594" t="str" cm="1">
        <f t="array" ref="AH4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4" t="str">
        <f>MIS[[#This Row],[TRADING SYMBOL]]</f>
        <v>SENSEX2552081100PE</v>
      </c>
      <c r="AJ4594" t="str">
        <f>IF(RIGHT(MIS[[#This Row],[Main/Hedge]],4)="MAIN","MAIN","HEDGE")</f>
        <v>MAIN</v>
      </c>
      <c r="AK4594" t="str" cm="1">
        <f t="array" ref="AK4594">_xlfn._xlws.FILTER(Table4[Column1],ISNUMBER(SEARCH(Table4[Column1],MIS[[#This Row],[OrderUniqueIdentifier]])),"")</f>
        <v>XYT</v>
      </c>
    </row>
    <row r="4595" spans="1:37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>
        <f>_xlfn.XLOOKUP(MIS[[#This Row],[TRADING SYMBOL]],[1]Sheet1!$D:$D,[1]Sheet1!$C:$C)</f>
        <v>118.35</v>
      </c>
      <c r="AE4595">
        <f>MIS[[#This Row],[OrderAverageTradedPrice]]*MIS[[#This Row],[OrderQuantity]]</f>
        <v>14284</v>
      </c>
      <c r="AF4595">
        <f>MIS[[#This Row],[LTP]]*MIS[[#This Row],[OrderQuantity]]</f>
        <v>11835</v>
      </c>
      <c r="AG4595">
        <f>IF(MIS[[#This Row],[OrderSide]]="SELL",MIS[[#This Row],[VALUE]]-MIS[[#This Row],[LIVE_VALUE]],MIS[[#This Row],[LIVE_VALUE]]-MIS[[#This Row],[VALUE]])</f>
        <v>2449</v>
      </c>
      <c r="AH4595" t="str" cm="1">
        <f t="array" ref="AH4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5" t="str">
        <f>MIS[[#This Row],[TRADING SYMBOL]]</f>
        <v>SENSEX2552083400CE</v>
      </c>
      <c r="AJ4595" t="str">
        <f>IF(RIGHT(MIS[[#This Row],[Main/Hedge]],4)="MAIN","MAIN","HEDGE")</f>
        <v>MAIN</v>
      </c>
      <c r="AK4595" t="str" cm="1">
        <f t="array" ref="AK4595">_xlfn._xlws.FILTER(Table4[Column1],ISNUMBER(SEARCH(Table4[Column1],MIS[[#This Row],[OrderUniqueIdentifier]])),"")</f>
        <v>XYT</v>
      </c>
    </row>
    <row r="4596" spans="1:37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>
        <f>_xlfn.XLOOKUP(MIS[[#This Row],[TRADING SYMBOL]],[1]Sheet1!$D:$D,[1]Sheet1!$C:$C)</f>
        <v>107.95</v>
      </c>
      <c r="AE4596">
        <f>MIS[[#This Row],[OrderAverageTradedPrice]]*MIS[[#This Row],[OrderQuantity]]</f>
        <v>14275</v>
      </c>
      <c r="AF4596">
        <f>MIS[[#This Row],[LTP]]*MIS[[#This Row],[OrderQuantity]]</f>
        <v>10795</v>
      </c>
      <c r="AG4596">
        <f>IF(MIS[[#This Row],[OrderSide]]="SELL",MIS[[#This Row],[VALUE]]-MIS[[#This Row],[LIVE_VALUE]],MIS[[#This Row],[LIVE_VALUE]]-MIS[[#This Row],[VALUE]])</f>
        <v>3480</v>
      </c>
      <c r="AH4596" t="str" cm="1">
        <f t="array" ref="AH4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6" t="str">
        <f>MIS[[#This Row],[TRADING SYMBOL]]</f>
        <v>SENSEX2552081000PE</v>
      </c>
      <c r="AJ4596" t="str">
        <f>IF(RIGHT(MIS[[#This Row],[Main/Hedge]],4)="MAIN","MAIN","HEDGE")</f>
        <v>MAIN</v>
      </c>
      <c r="AK4596" t="str" cm="1">
        <f t="array" ref="AK4596">_xlfn._xlws.FILTER(Table4[Column1],ISNUMBER(SEARCH(Table4[Column1],MIS[[#This Row],[OrderUniqueIdentifier]])),"")</f>
        <v>XYT</v>
      </c>
    </row>
    <row r="4597" spans="1:37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>
        <f>_xlfn.XLOOKUP(MIS[[#This Row],[TRADING SYMBOL]],[1]Sheet1!$D:$D,[1]Sheet1!$C:$C)</f>
        <v>107.95</v>
      </c>
      <c r="AE4597">
        <f>MIS[[#This Row],[OrderAverageTradedPrice]]*MIS[[#This Row],[OrderQuantity]]</f>
        <v>2853</v>
      </c>
      <c r="AF4597">
        <f>MIS[[#This Row],[LTP]]*MIS[[#This Row],[OrderQuantity]]</f>
        <v>2159</v>
      </c>
      <c r="AG4597">
        <f>IF(MIS[[#This Row],[OrderSide]]="SELL",MIS[[#This Row],[VALUE]]-MIS[[#This Row],[LIVE_VALUE]],MIS[[#This Row],[LIVE_VALUE]]-MIS[[#This Row],[VALUE]])</f>
        <v>694</v>
      </c>
      <c r="AH4597" t="str" cm="1">
        <f t="array" ref="AH4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7" t="str">
        <f>MIS[[#This Row],[TRADING SYMBOL]]</f>
        <v>SENSEX2552081000PE</v>
      </c>
      <c r="AJ4597" t="str">
        <f>IF(RIGHT(MIS[[#This Row],[Main/Hedge]],4)="MAIN","MAIN","HEDGE")</f>
        <v>MAIN</v>
      </c>
      <c r="AK4597" t="str" cm="1">
        <f t="array" ref="AK4597">_xlfn._xlws.FILTER(Table4[Column1],ISNUMBER(SEARCH(Table4[Column1],MIS[[#This Row],[OrderUniqueIdentifier]])),"")</f>
        <v>XYT</v>
      </c>
    </row>
    <row r="4598" spans="1:37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>
        <f>_xlfn.XLOOKUP(MIS[[#This Row],[TRADING SYMBOL]],[1]Sheet1!$D:$D,[1]Sheet1!$C:$C)</f>
        <v>118.35</v>
      </c>
      <c r="AE4598">
        <f>MIS[[#This Row],[OrderAverageTradedPrice]]*MIS[[#This Row],[OrderQuantity]]</f>
        <v>8583.99999999996</v>
      </c>
      <c r="AF4598">
        <f>MIS[[#This Row],[LTP]]*MIS[[#This Row],[OrderQuantity]]</f>
        <v>7101</v>
      </c>
      <c r="AG4598">
        <f>IF(MIS[[#This Row],[OrderSide]]="SELL",MIS[[#This Row],[VALUE]]-MIS[[#This Row],[LIVE_VALUE]],MIS[[#This Row],[LIVE_VALUE]]-MIS[[#This Row],[VALUE]])</f>
        <v>1482.99999999996</v>
      </c>
      <c r="AH4598" t="str" cm="1">
        <f t="array" ref="AH4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8" t="str">
        <f>MIS[[#This Row],[TRADING SYMBOL]]</f>
        <v>SENSEX2552083400CE</v>
      </c>
      <c r="AJ4598" t="str">
        <f>IF(RIGHT(MIS[[#This Row],[Main/Hedge]],4)="MAIN","MAIN","HEDGE")</f>
        <v>MAIN</v>
      </c>
      <c r="AK4598" t="str" cm="1">
        <f t="array" ref="AK4598">_xlfn._xlws.FILTER(Table4[Column1],ISNUMBER(SEARCH(Table4[Column1],MIS[[#This Row],[OrderUniqueIdentifier]])),"")</f>
        <v>XYT</v>
      </c>
    </row>
    <row r="4599" spans="1:37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>
        <f>_xlfn.XLOOKUP(MIS[[#This Row],[TRADING SYMBOL]],[1]Sheet1!$D:$D,[1]Sheet1!$C:$C)</f>
        <v>118.35</v>
      </c>
      <c r="AE4599">
        <f>MIS[[#This Row],[OrderAverageTradedPrice]]*MIS[[#This Row],[OrderQuantity]]</f>
        <v>45765</v>
      </c>
      <c r="AF4599">
        <f>MIS[[#This Row],[LTP]]*MIS[[#This Row],[OrderQuantity]]</f>
        <v>37872</v>
      </c>
      <c r="AG4599">
        <f>IF(MIS[[#This Row],[OrderSide]]="SELL",MIS[[#This Row],[VALUE]]-MIS[[#This Row],[LIVE_VALUE]],MIS[[#This Row],[LIVE_VALUE]]-MIS[[#This Row],[VALUE]])</f>
        <v>7893</v>
      </c>
      <c r="AH4599" t="str" cm="1">
        <f t="array" ref="AH4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9" t="str">
        <f>MIS[[#This Row],[TRADING SYMBOL]]</f>
        <v>SENSEX2552083400CE</v>
      </c>
      <c r="AJ4599" t="str">
        <f>IF(RIGHT(MIS[[#This Row],[Main/Hedge]],4)="MAIN","MAIN","HEDGE")</f>
        <v>MAIN</v>
      </c>
      <c r="AK4599" t="str" cm="1">
        <f t="array" ref="AK4599">_xlfn._xlws.FILTER(Table4[Column1],ISNUMBER(SEARCH(Table4[Column1],MIS[[#This Row],[OrderUniqueIdentifier]])),"")</f>
        <v>XYT</v>
      </c>
    </row>
    <row r="4600" spans="1:37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>
        <f>_xlfn.XLOOKUP(MIS[[#This Row],[TRADING SYMBOL]],[1]Sheet1!$D:$D,[1]Sheet1!$C:$C)</f>
        <v>107.95</v>
      </c>
      <c r="AE4600">
        <f>MIS[[#This Row],[OrderAverageTradedPrice]]*MIS[[#This Row],[OrderQuantity]]</f>
        <v>19990.999999999982</v>
      </c>
      <c r="AF4600">
        <f>MIS[[#This Row],[LTP]]*MIS[[#This Row],[OrderQuantity]]</f>
        <v>15113</v>
      </c>
      <c r="AG4600">
        <f>IF(MIS[[#This Row],[OrderSide]]="SELL",MIS[[#This Row],[VALUE]]-MIS[[#This Row],[LIVE_VALUE]],MIS[[#This Row],[LIVE_VALUE]]-MIS[[#This Row],[VALUE]])</f>
        <v>4877.9999999999818</v>
      </c>
      <c r="AH4600" t="str" cm="1">
        <f t="array" ref="AH4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0" t="str">
        <f>MIS[[#This Row],[TRADING SYMBOL]]</f>
        <v>SENSEX2552081000PE</v>
      </c>
      <c r="AJ4600" t="str">
        <f>IF(RIGHT(MIS[[#This Row],[Main/Hedge]],4)="MAIN","MAIN","HEDGE")</f>
        <v>MAIN</v>
      </c>
      <c r="AK4600" t="str" cm="1">
        <f t="array" ref="AK4600">_xlfn._xlws.FILTER(Table4[Column1],ISNUMBER(SEARCH(Table4[Column1],MIS[[#This Row],[OrderUniqueIdentifier]])),"")</f>
        <v>XYT</v>
      </c>
    </row>
    <row r="4601" spans="1:37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>
        <f>_xlfn.XLOOKUP(MIS[[#This Row],[TRADING SYMBOL]],[1]Sheet1!$D:$D,[1]Sheet1!$C:$C)</f>
        <v>118.35</v>
      </c>
      <c r="AE4601">
        <f>MIS[[#This Row],[OrderAverageTradedPrice]]*MIS[[#This Row],[OrderQuantity]]</f>
        <v>2851</v>
      </c>
      <c r="AF4601">
        <f>MIS[[#This Row],[LTP]]*MIS[[#This Row],[OrderQuantity]]</f>
        <v>2367</v>
      </c>
      <c r="AG4601">
        <f>IF(MIS[[#This Row],[OrderSide]]="SELL",MIS[[#This Row],[VALUE]]-MIS[[#This Row],[LIVE_VALUE]],MIS[[#This Row],[LIVE_VALUE]]-MIS[[#This Row],[VALUE]])</f>
        <v>484</v>
      </c>
      <c r="AH4601" t="str" cm="1">
        <f t="array" ref="AH4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1" t="str">
        <f>MIS[[#This Row],[TRADING SYMBOL]]</f>
        <v>SENSEX2552083400CE</v>
      </c>
      <c r="AJ4601" t="str">
        <f>IF(RIGHT(MIS[[#This Row],[Main/Hedge]],4)="MAIN","MAIN","HEDGE")</f>
        <v>MAIN</v>
      </c>
      <c r="AK4601" t="str" cm="1">
        <f t="array" ref="AK4601">_xlfn._xlws.FILTER(Table4[Column1],ISNUMBER(SEARCH(Table4[Column1],MIS[[#This Row],[OrderUniqueIdentifier]])),"")</f>
        <v>XYT</v>
      </c>
    </row>
    <row r="4602" spans="1:37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>
        <f>_xlfn.XLOOKUP(MIS[[#This Row],[TRADING SYMBOL]],[1]Sheet1!$D:$D,[1]Sheet1!$C:$C)</f>
        <v>115.45</v>
      </c>
      <c r="AE4602">
        <f>MIS[[#This Row],[OrderAverageTradedPrice]]*MIS[[#This Row],[OrderQuantity]]</f>
        <v>3133</v>
      </c>
      <c r="AF4602">
        <f>MIS[[#This Row],[LTP]]*MIS[[#This Row],[OrderQuantity]]</f>
        <v>2309</v>
      </c>
      <c r="AG4602">
        <f>IF(MIS[[#This Row],[OrderSide]]="SELL",MIS[[#This Row],[VALUE]]-MIS[[#This Row],[LIVE_VALUE]],MIS[[#This Row],[LIVE_VALUE]]-MIS[[#This Row],[VALUE]])</f>
        <v>824</v>
      </c>
      <c r="AH4602" t="str" cm="1">
        <f t="array" ref="AH4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2" t="str">
        <f>MIS[[#This Row],[TRADING SYMBOL]]</f>
        <v>SENSEX2552081100PE</v>
      </c>
      <c r="AJ4602" t="str">
        <f>IF(RIGHT(MIS[[#This Row],[Main/Hedge]],4)="MAIN","MAIN","HEDGE")</f>
        <v>MAIN</v>
      </c>
      <c r="AK4602" t="str" cm="1">
        <f t="array" ref="AK4602">_xlfn._xlws.FILTER(Table4[Column1],ISNUMBER(SEARCH(Table4[Column1],MIS[[#This Row],[OrderUniqueIdentifier]])),"")</f>
        <v>XYT</v>
      </c>
    </row>
    <row r="4603" spans="1:37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>
        <f>_xlfn.XLOOKUP(MIS[[#This Row],[TRADING SYMBOL]],[1]Sheet1!$D:$D,[1]Sheet1!$C:$C)</f>
        <v>115.45</v>
      </c>
      <c r="AE4603">
        <f>MIS[[#This Row],[OrderAverageTradedPrice]]*MIS[[#This Row],[OrderQuantity]]</f>
        <v>6264</v>
      </c>
      <c r="AF4603">
        <f>MIS[[#This Row],[LTP]]*MIS[[#This Row],[OrderQuantity]]</f>
        <v>4618</v>
      </c>
      <c r="AG4603">
        <f>IF(MIS[[#This Row],[OrderSide]]="SELL",MIS[[#This Row],[VALUE]]-MIS[[#This Row],[LIVE_VALUE]],MIS[[#This Row],[LIVE_VALUE]]-MIS[[#This Row],[VALUE]])</f>
        <v>1646</v>
      </c>
      <c r="AH4603" t="str" cm="1">
        <f t="array" ref="AH4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3" t="str">
        <f>MIS[[#This Row],[TRADING SYMBOL]]</f>
        <v>SENSEX2552081100PE</v>
      </c>
      <c r="AJ4603" t="str">
        <f>IF(RIGHT(MIS[[#This Row],[Main/Hedge]],4)="MAIN","MAIN","HEDGE")</f>
        <v>MAIN</v>
      </c>
      <c r="AK4603" t="str" cm="1">
        <f t="array" ref="AK4603">_xlfn._xlws.FILTER(Table4[Column1],ISNUMBER(SEARCH(Table4[Column1],MIS[[#This Row],[OrderUniqueIdentifier]])),"")</f>
        <v>XYT</v>
      </c>
    </row>
    <row r="4604" spans="1:37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>
        <f>_xlfn.XLOOKUP(MIS[[#This Row],[TRADING SYMBOL]],[1]Sheet1!$D:$D,[1]Sheet1!$C:$C)</f>
        <v>107.95</v>
      </c>
      <c r="AE4604">
        <f>MIS[[#This Row],[OrderAverageTradedPrice]]*MIS[[#This Row],[OrderQuantity]]</f>
        <v>8506.99999999998</v>
      </c>
      <c r="AF4604">
        <f>MIS[[#This Row],[LTP]]*MIS[[#This Row],[OrderQuantity]]</f>
        <v>6477</v>
      </c>
      <c r="AG4604">
        <f>IF(MIS[[#This Row],[OrderSide]]="SELL",MIS[[#This Row],[VALUE]]-MIS[[#This Row],[LIVE_VALUE]],MIS[[#This Row],[LIVE_VALUE]]-MIS[[#This Row],[VALUE]])</f>
        <v>2029.99999999998</v>
      </c>
      <c r="AH4604" t="str" cm="1">
        <f t="array" ref="AH4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4" t="str">
        <f>MIS[[#This Row],[TRADING SYMBOL]]</f>
        <v>SENSEX2552081000PE</v>
      </c>
      <c r="AJ4604" t="str">
        <f>IF(RIGHT(MIS[[#This Row],[Main/Hedge]],4)="MAIN","MAIN","HEDGE")</f>
        <v>MAIN</v>
      </c>
      <c r="AK4604" t="str" cm="1">
        <f t="array" ref="AK4604">_xlfn._xlws.FILTER(Table4[Column1],ISNUMBER(SEARCH(Table4[Column1],MIS[[#This Row],[OrderUniqueIdentifier]])),"")</f>
        <v>XYT</v>
      </c>
    </row>
    <row r="4605" spans="1:37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>
        <f>_xlfn.XLOOKUP(MIS[[#This Row],[TRADING SYMBOL]],[1]Sheet1!$D:$D,[1]Sheet1!$C:$C)</f>
        <v>107.95</v>
      </c>
      <c r="AE4605">
        <f>MIS[[#This Row],[OrderAverageTradedPrice]]*MIS[[#This Row],[OrderQuantity]]</f>
        <v>45311</v>
      </c>
      <c r="AF4605">
        <f>MIS[[#This Row],[LTP]]*MIS[[#This Row],[OrderQuantity]]</f>
        <v>34544</v>
      </c>
      <c r="AG4605">
        <f>IF(MIS[[#This Row],[OrderSide]]="SELL",MIS[[#This Row],[VALUE]]-MIS[[#This Row],[LIVE_VALUE]],MIS[[#This Row],[LIVE_VALUE]]-MIS[[#This Row],[VALUE]])</f>
        <v>10767</v>
      </c>
      <c r="AH4605" t="str" cm="1">
        <f t="array" ref="AH4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5" t="str">
        <f>MIS[[#This Row],[TRADING SYMBOL]]</f>
        <v>SENSEX2552081000PE</v>
      </c>
      <c r="AJ4605" t="str">
        <f>IF(RIGHT(MIS[[#This Row],[Main/Hedge]],4)="MAIN","MAIN","HEDGE")</f>
        <v>MAIN</v>
      </c>
      <c r="AK4605" t="str" cm="1">
        <f t="array" ref="AK4605">_xlfn._xlws.FILTER(Table4[Column1],ISNUMBER(SEARCH(Table4[Column1],MIS[[#This Row],[OrderUniqueIdentifier]])),"")</f>
        <v>XYT</v>
      </c>
    </row>
    <row r="4606" spans="1:37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>
        <f>_xlfn.XLOOKUP(MIS[[#This Row],[TRADING SYMBOL]],[1]Sheet1!$D:$D,[1]Sheet1!$C:$C)</f>
        <v>118.35</v>
      </c>
      <c r="AE4606">
        <f>MIS[[#This Row],[OrderAverageTradedPrice]]*MIS[[#This Row],[OrderQuantity]]</f>
        <v>2866</v>
      </c>
      <c r="AF4606">
        <f>MIS[[#This Row],[LTP]]*MIS[[#This Row],[OrderQuantity]]</f>
        <v>2367</v>
      </c>
      <c r="AG4606">
        <f>IF(MIS[[#This Row],[OrderSide]]="SELL",MIS[[#This Row],[VALUE]]-MIS[[#This Row],[LIVE_VALUE]],MIS[[#This Row],[LIVE_VALUE]]-MIS[[#This Row],[VALUE]])</f>
        <v>499</v>
      </c>
      <c r="AH4606" t="str" cm="1">
        <f t="array" ref="AH4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6" t="str">
        <f>MIS[[#This Row],[TRADING SYMBOL]]</f>
        <v>SENSEX2552083400CE</v>
      </c>
      <c r="AJ4606" t="str">
        <f>IF(RIGHT(MIS[[#This Row],[Main/Hedge]],4)="MAIN","MAIN","HEDGE")</f>
        <v>MAIN</v>
      </c>
      <c r="AK4606" t="str" cm="1">
        <f t="array" ref="AK4606">_xlfn._xlws.FILTER(Table4[Column1],ISNUMBER(SEARCH(Table4[Column1],MIS[[#This Row],[OrderUniqueIdentifier]])),"")</f>
        <v>XYT</v>
      </c>
    </row>
    <row r="4607" spans="1:37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>
        <f>_xlfn.XLOOKUP(MIS[[#This Row],[TRADING SYMBOL]],[1]Sheet1!$D:$D,[1]Sheet1!$C:$C)</f>
        <v>118.35</v>
      </c>
      <c r="AE4607">
        <f>MIS[[#This Row],[OrderAverageTradedPrice]]*MIS[[#This Row],[OrderQuantity]]</f>
        <v>2863</v>
      </c>
      <c r="AF4607">
        <f>MIS[[#This Row],[LTP]]*MIS[[#This Row],[OrderQuantity]]</f>
        <v>2367</v>
      </c>
      <c r="AG4607">
        <f>IF(MIS[[#This Row],[OrderSide]]="SELL",MIS[[#This Row],[VALUE]]-MIS[[#This Row],[LIVE_VALUE]],MIS[[#This Row],[LIVE_VALUE]]-MIS[[#This Row],[VALUE]])</f>
        <v>496</v>
      </c>
      <c r="AH4607" t="str" cm="1">
        <f t="array" ref="AH4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7" t="str">
        <f>MIS[[#This Row],[TRADING SYMBOL]]</f>
        <v>SENSEX2552083400CE</v>
      </c>
      <c r="AJ4607" t="str">
        <f>IF(RIGHT(MIS[[#This Row],[Main/Hedge]],4)="MAIN","MAIN","HEDGE")</f>
        <v>MAIN</v>
      </c>
      <c r="AK4607" t="str" cm="1">
        <f t="array" ref="AK4607">_xlfn._xlws.FILTER(Table4[Column1],ISNUMBER(SEARCH(Table4[Column1],MIS[[#This Row],[OrderUniqueIdentifier]])),"")</f>
        <v>XYT</v>
      </c>
    </row>
    <row r="4608" spans="1:37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>
        <f>_xlfn.XLOOKUP(MIS[[#This Row],[TRADING SYMBOL]],[1]Sheet1!$D:$D,[1]Sheet1!$C:$C)</f>
        <v>115.45</v>
      </c>
      <c r="AE4608">
        <f>MIS[[#This Row],[OrderAverageTradedPrice]]*MIS[[#This Row],[OrderQuantity]]</f>
        <v>3112</v>
      </c>
      <c r="AF4608">
        <f>MIS[[#This Row],[LTP]]*MIS[[#This Row],[OrderQuantity]]</f>
        <v>2309</v>
      </c>
      <c r="AG4608">
        <f>IF(MIS[[#This Row],[OrderSide]]="SELL",MIS[[#This Row],[VALUE]]-MIS[[#This Row],[LIVE_VALUE]],MIS[[#This Row],[LIVE_VALUE]]-MIS[[#This Row],[VALUE]])</f>
        <v>803</v>
      </c>
      <c r="AH4608" t="str" cm="1">
        <f t="array" ref="AH4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8" t="str">
        <f>MIS[[#This Row],[TRADING SYMBOL]]</f>
        <v>SENSEX2552081100PE</v>
      </c>
      <c r="AJ4608" t="str">
        <f>IF(RIGHT(MIS[[#This Row],[Main/Hedge]],4)="MAIN","MAIN","HEDGE")</f>
        <v>MAIN</v>
      </c>
      <c r="AK4608" t="str" cm="1">
        <f t="array" ref="AK4608">_xlfn._xlws.FILTER(Table4[Column1],ISNUMBER(SEARCH(Table4[Column1],MIS[[#This Row],[OrderUniqueIdentifier]])),"")</f>
        <v>XYT</v>
      </c>
    </row>
    <row r="4609" spans="1:37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>
        <f>_xlfn.XLOOKUP(MIS[[#This Row],[TRADING SYMBOL]],[1]Sheet1!$D:$D,[1]Sheet1!$C:$C)</f>
        <v>118.35</v>
      </c>
      <c r="AE4609">
        <f>MIS[[#This Row],[OrderAverageTradedPrice]]*MIS[[#This Row],[OrderQuantity]]</f>
        <v>2857</v>
      </c>
      <c r="AF4609">
        <f>MIS[[#This Row],[LTP]]*MIS[[#This Row],[OrderQuantity]]</f>
        <v>2367</v>
      </c>
      <c r="AG4609">
        <f>IF(MIS[[#This Row],[OrderSide]]="SELL",MIS[[#This Row],[VALUE]]-MIS[[#This Row],[LIVE_VALUE]],MIS[[#This Row],[LIVE_VALUE]]-MIS[[#This Row],[VALUE]])</f>
        <v>490</v>
      </c>
      <c r="AH4609" t="str" cm="1">
        <f t="array" ref="AH4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9" t="str">
        <f>MIS[[#This Row],[TRADING SYMBOL]]</f>
        <v>SENSEX2552083400CE</v>
      </c>
      <c r="AJ4609" t="str">
        <f>IF(RIGHT(MIS[[#This Row],[Main/Hedge]],4)="MAIN","MAIN","HEDGE")</f>
        <v>MAIN</v>
      </c>
      <c r="AK4609" t="str" cm="1">
        <f t="array" ref="AK4609">_xlfn._xlws.FILTER(Table4[Column1],ISNUMBER(SEARCH(Table4[Column1],MIS[[#This Row],[OrderUniqueIdentifier]])),"")</f>
        <v>XYT</v>
      </c>
    </row>
    <row r="4610" spans="1:37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>
        <f>_xlfn.XLOOKUP(MIS[[#This Row],[TRADING SYMBOL]],[1]Sheet1!$D:$D,[1]Sheet1!$C:$C)</f>
        <v>115.45</v>
      </c>
      <c r="AE4610">
        <f>MIS[[#This Row],[OrderAverageTradedPrice]]*MIS[[#This Row],[OrderQuantity]]</f>
        <v>3110</v>
      </c>
      <c r="AF4610">
        <f>MIS[[#This Row],[LTP]]*MIS[[#This Row],[OrderQuantity]]</f>
        <v>2309</v>
      </c>
      <c r="AG4610">
        <f>IF(MIS[[#This Row],[OrderSide]]="SELL",MIS[[#This Row],[VALUE]]-MIS[[#This Row],[LIVE_VALUE]],MIS[[#This Row],[LIVE_VALUE]]-MIS[[#This Row],[VALUE]])</f>
        <v>801</v>
      </c>
      <c r="AH4610" t="str" cm="1">
        <f t="array" ref="AH4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0" t="str">
        <f>MIS[[#This Row],[TRADING SYMBOL]]</f>
        <v>SENSEX2552081100PE</v>
      </c>
      <c r="AJ4610" t="str">
        <f>IF(RIGHT(MIS[[#This Row],[Main/Hedge]],4)="MAIN","MAIN","HEDGE")</f>
        <v>MAIN</v>
      </c>
      <c r="AK4610" t="str" cm="1">
        <f t="array" ref="AK4610">_xlfn._xlws.FILTER(Table4[Column1],ISNUMBER(SEARCH(Table4[Column1],MIS[[#This Row],[OrderUniqueIdentifier]])),"")</f>
        <v>XYT</v>
      </c>
    </row>
    <row r="4611" spans="1:37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>
        <f>_xlfn.XLOOKUP(MIS[[#This Row],[TRADING SYMBOL]],[1]Sheet1!$D:$D,[1]Sheet1!$C:$C)</f>
        <v>118.35</v>
      </c>
      <c r="AE4611">
        <f>MIS[[#This Row],[OrderAverageTradedPrice]]*MIS[[#This Row],[OrderQuantity]]</f>
        <v>8580</v>
      </c>
      <c r="AF4611">
        <f>MIS[[#This Row],[LTP]]*MIS[[#This Row],[OrderQuantity]]</f>
        <v>7101</v>
      </c>
      <c r="AG4611">
        <f>IF(MIS[[#This Row],[OrderSide]]="SELL",MIS[[#This Row],[VALUE]]-MIS[[#This Row],[LIVE_VALUE]],MIS[[#This Row],[LIVE_VALUE]]-MIS[[#This Row],[VALUE]])</f>
        <v>1479</v>
      </c>
      <c r="AH4611" t="str" cm="1">
        <f t="array" ref="AH4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1" t="str">
        <f>MIS[[#This Row],[TRADING SYMBOL]]</f>
        <v>SENSEX2552083400CE</v>
      </c>
      <c r="AJ4611" t="str">
        <f>IF(RIGHT(MIS[[#This Row],[Main/Hedge]],4)="MAIN","MAIN","HEDGE")</f>
        <v>MAIN</v>
      </c>
      <c r="AK4611" t="str" cm="1">
        <f t="array" ref="AK4611">_xlfn._xlws.FILTER(Table4[Column1],ISNUMBER(SEARCH(Table4[Column1],MIS[[#This Row],[OrderUniqueIdentifier]])),"")</f>
        <v>XYT</v>
      </c>
    </row>
    <row r="4612" spans="1:37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>
        <f>_xlfn.XLOOKUP(MIS[[#This Row],[TRADING SYMBOL]],[1]Sheet1!$D:$D,[1]Sheet1!$C:$C)</f>
        <v>107.95</v>
      </c>
      <c r="AE4612">
        <f>MIS[[#This Row],[OrderAverageTradedPrice]]*MIS[[#This Row],[OrderQuantity]]</f>
        <v>2837</v>
      </c>
      <c r="AF4612">
        <f>MIS[[#This Row],[LTP]]*MIS[[#This Row],[OrderQuantity]]</f>
        <v>2159</v>
      </c>
      <c r="AG4612">
        <f>IF(MIS[[#This Row],[OrderSide]]="SELL",MIS[[#This Row],[VALUE]]-MIS[[#This Row],[LIVE_VALUE]],MIS[[#This Row],[LIVE_VALUE]]-MIS[[#This Row],[VALUE]])</f>
        <v>678</v>
      </c>
      <c r="AH4612" t="str" cm="1">
        <f t="array" ref="AH4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2" t="str">
        <f>MIS[[#This Row],[TRADING SYMBOL]]</f>
        <v>SENSEX2552081000PE</v>
      </c>
      <c r="AJ4612" t="str">
        <f>IF(RIGHT(MIS[[#This Row],[Main/Hedge]],4)="MAIN","MAIN","HEDGE")</f>
        <v>MAIN</v>
      </c>
      <c r="AK4612" t="str" cm="1">
        <f t="array" ref="AK4612">_xlfn._xlws.FILTER(Table4[Column1],ISNUMBER(SEARCH(Table4[Column1],MIS[[#This Row],[OrderUniqueIdentifier]])),"")</f>
        <v>XYT</v>
      </c>
    </row>
    <row r="4613" spans="1:37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>
        <f>_xlfn.XLOOKUP(MIS[[#This Row],[TRADING SYMBOL]],[1]Sheet1!$D:$D,[1]Sheet1!$C:$C)</f>
        <v>107.95</v>
      </c>
      <c r="AE4613">
        <f>MIS[[#This Row],[OrderAverageTradedPrice]]*MIS[[#This Row],[OrderQuantity]]</f>
        <v>8517</v>
      </c>
      <c r="AF4613">
        <f>MIS[[#This Row],[LTP]]*MIS[[#This Row],[OrderQuantity]]</f>
        <v>6477</v>
      </c>
      <c r="AG4613">
        <f>IF(MIS[[#This Row],[OrderSide]]="SELL",MIS[[#This Row],[VALUE]]-MIS[[#This Row],[LIVE_VALUE]],MIS[[#This Row],[LIVE_VALUE]]-MIS[[#This Row],[VALUE]])</f>
        <v>2040</v>
      </c>
      <c r="AH4613" t="str" cm="1">
        <f t="array" ref="AH4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3" t="str">
        <f>MIS[[#This Row],[TRADING SYMBOL]]</f>
        <v>SENSEX2552081000PE</v>
      </c>
      <c r="AJ4613" t="str">
        <f>IF(RIGHT(MIS[[#This Row],[Main/Hedge]],4)="MAIN","MAIN","HEDGE")</f>
        <v>MAIN</v>
      </c>
      <c r="AK4613" t="str" cm="1">
        <f t="array" ref="AK4613">_xlfn._xlws.FILTER(Table4[Column1],ISNUMBER(SEARCH(Table4[Column1],MIS[[#This Row],[OrderUniqueIdentifier]])),"")</f>
        <v>XYT</v>
      </c>
    </row>
    <row r="4614" spans="1:37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>
        <f>_xlfn.XLOOKUP(MIS[[#This Row],[TRADING SYMBOL]],[1]Sheet1!$D:$D,[1]Sheet1!$C:$C)</f>
        <v>168.75</v>
      </c>
      <c r="AE4614">
        <f>MIS[[#This Row],[OrderAverageTradedPrice]]*MIS[[#This Row],[OrderQuantity]]</f>
        <v>110088.74999999971</v>
      </c>
      <c r="AF4614">
        <f>MIS[[#This Row],[LTP]]*MIS[[#This Row],[OrderQuantity]]</f>
        <v>113906.25</v>
      </c>
      <c r="AG4614">
        <f>IF(MIS[[#This Row],[OrderSide]]="SELL",MIS[[#This Row],[VALUE]]-MIS[[#This Row],[LIVE_VALUE]],MIS[[#This Row],[LIVE_VALUE]]-MIS[[#This Row],[VALUE]])</f>
        <v>-3817.500000000291</v>
      </c>
      <c r="AH4614" t="str" cm="1">
        <f t="array" ref="AH4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4" t="str">
        <f>MIS[[#This Row],[TRADING SYMBOL]]</f>
        <v>NIFTY2552225050CE</v>
      </c>
      <c r="AJ4614" t="str">
        <f>IF(RIGHT(MIS[[#This Row],[Main/Hedge]],4)="MAIN","MAIN","HEDGE")</f>
        <v>MAIN</v>
      </c>
      <c r="AK4614" t="str" cm="1">
        <f t="array" ref="AK4614">_xlfn._xlws.FILTER(Table4[Column1],ISNUMBER(SEARCH(Table4[Column1],MIS[[#This Row],[OrderUniqueIdentifier]])),"")</f>
        <v>VWAP</v>
      </c>
    </row>
    <row r="4615" spans="1:37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>
        <f>_xlfn.XLOOKUP(MIS[[#This Row],[TRADING SYMBOL]],[1]Sheet1!$D:$D,[1]Sheet1!$C:$C)</f>
        <v>168.75</v>
      </c>
      <c r="AE4615">
        <f>MIS[[#This Row],[OrderAverageTradedPrice]]*MIS[[#This Row],[OrderQuantity]]</f>
        <v>24442.5</v>
      </c>
      <c r="AF4615">
        <f>MIS[[#This Row],[LTP]]*MIS[[#This Row],[OrderQuantity]]</f>
        <v>25312.5</v>
      </c>
      <c r="AG4615">
        <f>IF(MIS[[#This Row],[OrderSide]]="SELL",MIS[[#This Row],[VALUE]]-MIS[[#This Row],[LIVE_VALUE]],MIS[[#This Row],[LIVE_VALUE]]-MIS[[#This Row],[VALUE]])</f>
        <v>-870</v>
      </c>
      <c r="AH4615" t="str" cm="1">
        <f t="array" ref="AH4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5" t="str">
        <f>MIS[[#This Row],[TRADING SYMBOL]]</f>
        <v>NIFTY2552225050CE</v>
      </c>
      <c r="AJ4615" t="str">
        <f>IF(RIGHT(MIS[[#This Row],[Main/Hedge]],4)="MAIN","MAIN","HEDGE")</f>
        <v>MAIN</v>
      </c>
      <c r="AK4615" t="str" cm="1">
        <f t="array" ref="AK4615">_xlfn._xlws.FILTER(Table4[Column1],ISNUMBER(SEARCH(Table4[Column1],MIS[[#This Row],[OrderUniqueIdentifier]])),"")</f>
        <v>VWAP</v>
      </c>
    </row>
    <row r="4616" spans="1:37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>
        <f>_xlfn.XLOOKUP(MIS[[#This Row],[TRADING SYMBOL]],[1]Sheet1!$D:$D,[1]Sheet1!$C:$C)</f>
        <v>168.75</v>
      </c>
      <c r="AE4616">
        <f>MIS[[#This Row],[OrderAverageTradedPrice]]*MIS[[#This Row],[OrderQuantity]]</f>
        <v>12217.5</v>
      </c>
      <c r="AF4616">
        <f>MIS[[#This Row],[LTP]]*MIS[[#This Row],[OrderQuantity]]</f>
        <v>12656.25</v>
      </c>
      <c r="AG4616">
        <f>IF(MIS[[#This Row],[OrderSide]]="SELL",MIS[[#This Row],[VALUE]]-MIS[[#This Row],[LIVE_VALUE]],MIS[[#This Row],[LIVE_VALUE]]-MIS[[#This Row],[VALUE]])</f>
        <v>-438.75</v>
      </c>
      <c r="AH4616" t="str" cm="1">
        <f t="array" ref="AH4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6" t="str">
        <f>MIS[[#This Row],[TRADING SYMBOL]]</f>
        <v>NIFTY2552225050CE</v>
      </c>
      <c r="AJ4616" t="str">
        <f>IF(RIGHT(MIS[[#This Row],[Main/Hedge]],4)="MAIN","MAIN","HEDGE")</f>
        <v>MAIN</v>
      </c>
      <c r="AK4616" t="str" cm="1">
        <f t="array" ref="AK4616">_xlfn._xlws.FILTER(Table4[Column1],ISNUMBER(SEARCH(Table4[Column1],MIS[[#This Row],[OrderUniqueIdentifier]])),"")</f>
        <v>VWAP</v>
      </c>
    </row>
    <row r="4617" spans="1:37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>
        <f>_xlfn.XLOOKUP(MIS[[#This Row],[TRADING SYMBOL]],[1]Sheet1!$D:$D,[1]Sheet1!$C:$C)</f>
        <v>168.75</v>
      </c>
      <c r="AE4617">
        <f>MIS[[#This Row],[OrderAverageTradedPrice]]*MIS[[#This Row],[OrderQuantity]]</f>
        <v>293662.49999999942</v>
      </c>
      <c r="AF4617">
        <f>MIS[[#This Row],[LTP]]*MIS[[#This Row],[OrderQuantity]]</f>
        <v>303750</v>
      </c>
      <c r="AG4617">
        <f>IF(MIS[[#This Row],[OrderSide]]="SELL",MIS[[#This Row],[VALUE]]-MIS[[#This Row],[LIVE_VALUE]],MIS[[#This Row],[LIVE_VALUE]]-MIS[[#This Row],[VALUE]])</f>
        <v>-10087.500000000582</v>
      </c>
      <c r="AH4617" t="str" cm="1">
        <f t="array" ref="AH4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7" t="str">
        <f>MIS[[#This Row],[TRADING SYMBOL]]</f>
        <v>NIFTY2552225050CE</v>
      </c>
      <c r="AJ4617" t="str">
        <f>IF(RIGHT(MIS[[#This Row],[Main/Hedge]],4)="MAIN","MAIN","HEDGE")</f>
        <v>MAIN</v>
      </c>
      <c r="AK4617" t="str" cm="1">
        <f t="array" ref="AK4617">_xlfn._xlws.FILTER(Table4[Column1],ISNUMBER(SEARCH(Table4[Column1],MIS[[#This Row],[OrderUniqueIdentifier]])),"")</f>
        <v>VWAP</v>
      </c>
    </row>
    <row r="4618" spans="1:37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>
        <f>_xlfn.XLOOKUP(MIS[[#This Row],[TRADING SYMBOL]],[1]Sheet1!$D:$D,[1]Sheet1!$C:$C)</f>
        <v>168.75</v>
      </c>
      <c r="AE4618">
        <f>MIS[[#This Row],[OrderAverageTradedPrice]]*MIS[[#This Row],[OrderQuantity]]</f>
        <v>12236.25</v>
      </c>
      <c r="AF4618">
        <f>MIS[[#This Row],[LTP]]*MIS[[#This Row],[OrderQuantity]]</f>
        <v>12656.25</v>
      </c>
      <c r="AG4618">
        <f>IF(MIS[[#This Row],[OrderSide]]="SELL",MIS[[#This Row],[VALUE]]-MIS[[#This Row],[LIVE_VALUE]],MIS[[#This Row],[LIVE_VALUE]]-MIS[[#This Row],[VALUE]])</f>
        <v>-420</v>
      </c>
      <c r="AH4618" t="str" cm="1">
        <f t="array" ref="AH4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8" t="str">
        <f>MIS[[#This Row],[TRADING SYMBOL]]</f>
        <v>NIFTY2552225050CE</v>
      </c>
      <c r="AJ4618" t="str">
        <f>IF(RIGHT(MIS[[#This Row],[Main/Hedge]],4)="MAIN","MAIN","HEDGE")</f>
        <v>MAIN</v>
      </c>
      <c r="AK4618" t="str" cm="1">
        <f t="array" ref="AK4618">_xlfn._xlws.FILTER(Table4[Column1],ISNUMBER(SEARCH(Table4[Column1],MIS[[#This Row],[OrderUniqueIdentifier]])),"")</f>
        <v>VWAP</v>
      </c>
    </row>
    <row r="4619" spans="1:37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>
        <f>_xlfn.XLOOKUP(MIS[[#This Row],[TRADING SYMBOL]],[1]Sheet1!$D:$D,[1]Sheet1!$C:$C)</f>
        <v>168.75</v>
      </c>
      <c r="AE4619">
        <f>MIS[[#This Row],[OrderAverageTradedPrice]]*MIS[[#This Row],[OrderQuantity]]</f>
        <v>134396.24999999962</v>
      </c>
      <c r="AF4619">
        <f>MIS[[#This Row],[LTP]]*MIS[[#This Row],[OrderQuantity]]</f>
        <v>139218.75</v>
      </c>
      <c r="AG4619">
        <f>IF(MIS[[#This Row],[OrderSide]]="SELL",MIS[[#This Row],[VALUE]]-MIS[[#This Row],[LIVE_VALUE]],MIS[[#This Row],[LIVE_VALUE]]-MIS[[#This Row],[VALUE]])</f>
        <v>-4822.5000000003783</v>
      </c>
      <c r="AH4619" t="str" cm="1">
        <f t="array" ref="AH4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9" t="str">
        <f>MIS[[#This Row],[TRADING SYMBOL]]</f>
        <v>NIFTY2552225050CE</v>
      </c>
      <c r="AJ4619" t="str">
        <f>IF(RIGHT(MIS[[#This Row],[Main/Hedge]],4)="MAIN","MAIN","HEDGE")</f>
        <v>MAIN</v>
      </c>
      <c r="AK4619" t="str" cm="1">
        <f t="array" ref="AK4619">_xlfn._xlws.FILTER(Table4[Column1],ISNUMBER(SEARCH(Table4[Column1],MIS[[#This Row],[OrderUniqueIdentifier]])),"")</f>
        <v>VWAP</v>
      </c>
    </row>
    <row r="4620" spans="1:37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>
        <f>_xlfn.XLOOKUP(MIS[[#This Row],[TRADING SYMBOL]],[1]Sheet1!$D:$D,[1]Sheet1!$C:$C)</f>
        <v>168.75</v>
      </c>
      <c r="AE4620">
        <f>MIS[[#This Row],[OrderAverageTradedPrice]]*MIS[[#This Row],[OrderQuantity]]</f>
        <v>24551.25</v>
      </c>
      <c r="AF4620">
        <f>MIS[[#This Row],[LTP]]*MIS[[#This Row],[OrderQuantity]]</f>
        <v>25312.5</v>
      </c>
      <c r="AG4620">
        <f>IF(MIS[[#This Row],[OrderSide]]="SELL",MIS[[#This Row],[VALUE]]-MIS[[#This Row],[LIVE_VALUE]],MIS[[#This Row],[LIVE_VALUE]]-MIS[[#This Row],[VALUE]])</f>
        <v>-761.25</v>
      </c>
      <c r="AH4620" t="str" cm="1">
        <f t="array" ref="AH4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0" t="str">
        <f>MIS[[#This Row],[TRADING SYMBOL]]</f>
        <v>NIFTY2552225050CE</v>
      </c>
      <c r="AJ4620" t="str">
        <f>IF(RIGHT(MIS[[#This Row],[Main/Hedge]],4)="MAIN","MAIN","HEDGE")</f>
        <v>MAIN</v>
      </c>
      <c r="AK4620" t="str" cm="1">
        <f t="array" ref="AK4620">_xlfn._xlws.FILTER(Table4[Column1],ISNUMBER(SEARCH(Table4[Column1],MIS[[#This Row],[OrderUniqueIdentifier]])),"")</f>
        <v>VWAP</v>
      </c>
    </row>
    <row r="4621" spans="1:37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>
        <f>_xlfn.XLOOKUP(MIS[[#This Row],[TRADING SYMBOL]],[1]Sheet1!$D:$D,[1]Sheet1!$C:$C)</f>
        <v>168.75</v>
      </c>
      <c r="AE4621">
        <f>MIS[[#This Row],[OrderAverageTradedPrice]]*MIS[[#This Row],[OrderQuantity]]</f>
        <v>24435</v>
      </c>
      <c r="AF4621">
        <f>MIS[[#This Row],[LTP]]*MIS[[#This Row],[OrderQuantity]]</f>
        <v>25312.5</v>
      </c>
      <c r="AG4621">
        <f>IF(MIS[[#This Row],[OrderSide]]="SELL",MIS[[#This Row],[VALUE]]-MIS[[#This Row],[LIVE_VALUE]],MIS[[#This Row],[LIVE_VALUE]]-MIS[[#This Row],[VALUE]])</f>
        <v>-877.5</v>
      </c>
      <c r="AH4621" t="str" cm="1">
        <f t="array" ref="AH4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1" t="str">
        <f>MIS[[#This Row],[TRADING SYMBOL]]</f>
        <v>NIFTY2552225050CE</v>
      </c>
      <c r="AJ4621" t="str">
        <f>IF(RIGHT(MIS[[#This Row],[Main/Hedge]],4)="MAIN","MAIN","HEDGE")</f>
        <v>MAIN</v>
      </c>
      <c r="AK4621" t="str" cm="1">
        <f t="array" ref="AK4621">_xlfn._xlws.FILTER(Table4[Column1],ISNUMBER(SEARCH(Table4[Column1],MIS[[#This Row],[OrderUniqueIdentifier]])),"")</f>
        <v>VWAP</v>
      </c>
    </row>
    <row r="4622" spans="1:37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>
        <f>_xlfn.XLOOKUP(MIS[[#This Row],[TRADING SYMBOL]],[1]Sheet1!$D:$D,[1]Sheet1!$C:$C)</f>
        <v>168.75</v>
      </c>
      <c r="AE4622">
        <f>MIS[[#This Row],[OrderAverageTradedPrice]]*MIS[[#This Row],[OrderQuantity]]</f>
        <v>36686.25</v>
      </c>
      <c r="AF4622">
        <f>MIS[[#This Row],[LTP]]*MIS[[#This Row],[OrderQuantity]]</f>
        <v>37968.75</v>
      </c>
      <c r="AG4622">
        <f>IF(MIS[[#This Row],[OrderSide]]="SELL",MIS[[#This Row],[VALUE]]-MIS[[#This Row],[LIVE_VALUE]],MIS[[#This Row],[LIVE_VALUE]]-MIS[[#This Row],[VALUE]])</f>
        <v>-1282.5</v>
      </c>
      <c r="AH4622" t="str" cm="1">
        <f t="array" ref="AH4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2" t="str">
        <f>MIS[[#This Row],[TRADING SYMBOL]]</f>
        <v>NIFTY2552225050CE</v>
      </c>
      <c r="AJ4622" t="str">
        <f>IF(RIGHT(MIS[[#This Row],[Main/Hedge]],4)="MAIN","MAIN","HEDGE")</f>
        <v>MAIN</v>
      </c>
      <c r="AK4622" t="str" cm="1">
        <f t="array" ref="AK4622">_xlfn._xlws.FILTER(Table4[Column1],ISNUMBER(SEARCH(Table4[Column1],MIS[[#This Row],[OrderUniqueIdentifier]])),"")</f>
        <v>VWAP</v>
      </c>
    </row>
    <row r="4623" spans="1:37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>
        <f>_xlfn.XLOOKUP(MIS[[#This Row],[TRADING SYMBOL]],[1]Sheet1!$D:$D,[1]Sheet1!$C:$C)</f>
        <v>168.75</v>
      </c>
      <c r="AE4623">
        <f>MIS[[#This Row],[OrderAverageTradedPrice]]*MIS[[#This Row],[OrderQuantity]]</f>
        <v>12236.25</v>
      </c>
      <c r="AF4623">
        <f>MIS[[#This Row],[LTP]]*MIS[[#This Row],[OrderQuantity]]</f>
        <v>12656.25</v>
      </c>
      <c r="AG4623">
        <f>IF(MIS[[#This Row],[OrderSide]]="SELL",MIS[[#This Row],[VALUE]]-MIS[[#This Row],[LIVE_VALUE]],MIS[[#This Row],[LIVE_VALUE]]-MIS[[#This Row],[VALUE]])</f>
        <v>-420</v>
      </c>
      <c r="AH4623" t="str" cm="1">
        <f t="array" ref="AH4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3" t="str">
        <f>MIS[[#This Row],[TRADING SYMBOL]]</f>
        <v>NIFTY2552225050CE</v>
      </c>
      <c r="AJ4623" t="str">
        <f>IF(RIGHT(MIS[[#This Row],[Main/Hedge]],4)="MAIN","MAIN","HEDGE")</f>
        <v>MAIN</v>
      </c>
      <c r="AK4623" t="str" cm="1">
        <f t="array" ref="AK4623">_xlfn._xlws.FILTER(Table4[Column1],ISNUMBER(SEARCH(Table4[Column1],MIS[[#This Row],[OrderUniqueIdentifier]])),"")</f>
        <v>VWAP</v>
      </c>
    </row>
    <row r="4624" spans="1:37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>
        <f>_xlfn.XLOOKUP(MIS[[#This Row],[TRADING SYMBOL]],[1]Sheet1!$D:$D,[1]Sheet1!$C:$C)</f>
        <v>168.75</v>
      </c>
      <c r="AE4624">
        <f>MIS[[#This Row],[OrderAverageTradedPrice]]*MIS[[#This Row],[OrderQuantity]]</f>
        <v>12247.5</v>
      </c>
      <c r="AF4624">
        <f>MIS[[#This Row],[LTP]]*MIS[[#This Row],[OrderQuantity]]</f>
        <v>12656.25</v>
      </c>
      <c r="AG4624">
        <f>IF(MIS[[#This Row],[OrderSide]]="SELL",MIS[[#This Row],[VALUE]]-MIS[[#This Row],[LIVE_VALUE]],MIS[[#This Row],[LIVE_VALUE]]-MIS[[#This Row],[VALUE]])</f>
        <v>-408.75</v>
      </c>
      <c r="AH4624" t="str" cm="1">
        <f t="array" ref="AH4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4" t="str">
        <f>MIS[[#This Row],[TRADING SYMBOL]]</f>
        <v>NIFTY2552225050CE</v>
      </c>
      <c r="AJ4624" t="str">
        <f>IF(RIGHT(MIS[[#This Row],[Main/Hedge]],4)="MAIN","MAIN","HEDGE")</f>
        <v>MAIN</v>
      </c>
      <c r="AK4624" t="str" cm="1">
        <f t="array" ref="AK4624">_xlfn._xlws.FILTER(Table4[Column1],ISNUMBER(SEARCH(Table4[Column1],MIS[[#This Row],[OrderUniqueIdentifier]])),"")</f>
        <v>VWAP</v>
      </c>
    </row>
    <row r="4625" spans="1:37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>
        <f>_xlfn.XLOOKUP(MIS[[#This Row],[TRADING SYMBOL]],[1]Sheet1!$D:$D,[1]Sheet1!$C:$C)</f>
        <v>168.75</v>
      </c>
      <c r="AE4625">
        <f>MIS[[#This Row],[OrderAverageTradedPrice]]*MIS[[#This Row],[OrderQuantity]]</f>
        <v>36813.749999999847</v>
      </c>
      <c r="AF4625">
        <f>MIS[[#This Row],[LTP]]*MIS[[#This Row],[OrderQuantity]]</f>
        <v>37968.75</v>
      </c>
      <c r="AG4625">
        <f>IF(MIS[[#This Row],[OrderSide]]="SELL",MIS[[#This Row],[VALUE]]-MIS[[#This Row],[LIVE_VALUE]],MIS[[#This Row],[LIVE_VALUE]]-MIS[[#This Row],[VALUE]])</f>
        <v>-1155.0000000001528</v>
      </c>
      <c r="AH4625" t="str" cm="1">
        <f t="array" ref="AH4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5" t="str">
        <f>MIS[[#This Row],[TRADING SYMBOL]]</f>
        <v>NIFTY2552225050CE</v>
      </c>
      <c r="AJ4625" t="str">
        <f>IF(RIGHT(MIS[[#This Row],[Main/Hedge]],4)="MAIN","MAIN","HEDGE")</f>
        <v>MAIN</v>
      </c>
      <c r="AK4625" t="str" cm="1">
        <f t="array" ref="AK4625">_xlfn._xlws.FILTER(Table4[Column1],ISNUMBER(SEARCH(Table4[Column1],MIS[[#This Row],[OrderUniqueIdentifier]])),"")</f>
        <v>VWAP</v>
      </c>
    </row>
    <row r="4626" spans="1:37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>
        <f>_xlfn.XLOOKUP(MIS[[#This Row],[TRADING SYMBOL]],[1]Sheet1!$D:$D,[1]Sheet1!$C:$C)</f>
        <v>168.75</v>
      </c>
      <c r="AE4626">
        <f>MIS[[#This Row],[OrderAverageTradedPrice]]*MIS[[#This Row],[OrderQuantity]]</f>
        <v>36667.499999999847</v>
      </c>
      <c r="AF4626">
        <f>MIS[[#This Row],[LTP]]*MIS[[#This Row],[OrderQuantity]]</f>
        <v>37968.75</v>
      </c>
      <c r="AG4626">
        <f>IF(MIS[[#This Row],[OrderSide]]="SELL",MIS[[#This Row],[VALUE]]-MIS[[#This Row],[LIVE_VALUE]],MIS[[#This Row],[LIVE_VALUE]]-MIS[[#This Row],[VALUE]])</f>
        <v>-1301.2500000001528</v>
      </c>
      <c r="AH4626" t="str" cm="1">
        <f t="array" ref="AH4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6" t="str">
        <f>MIS[[#This Row],[TRADING SYMBOL]]</f>
        <v>NIFTY2552225050CE</v>
      </c>
      <c r="AJ4626" t="str">
        <f>IF(RIGHT(MIS[[#This Row],[Main/Hedge]],4)="MAIN","MAIN","HEDGE")</f>
        <v>MAIN</v>
      </c>
      <c r="AK4626" t="str" cm="1">
        <f t="array" ref="AK4626">_xlfn._xlws.FILTER(Table4[Column1],ISNUMBER(SEARCH(Table4[Column1],MIS[[#This Row],[OrderUniqueIdentifier]])),"")</f>
        <v>VWAP</v>
      </c>
    </row>
    <row r="4627" spans="1:37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>
        <f>_xlfn.XLOOKUP(MIS[[#This Row],[TRADING SYMBOL]],[1]Sheet1!$D:$D,[1]Sheet1!$C:$C)</f>
        <v>168.75</v>
      </c>
      <c r="AE4627">
        <f>MIS[[#This Row],[OrderAverageTradedPrice]]*MIS[[#This Row],[OrderQuantity]]</f>
        <v>12225</v>
      </c>
      <c r="AF4627">
        <f>MIS[[#This Row],[LTP]]*MIS[[#This Row],[OrderQuantity]]</f>
        <v>12656.25</v>
      </c>
      <c r="AG4627">
        <f>IF(MIS[[#This Row],[OrderSide]]="SELL",MIS[[#This Row],[VALUE]]-MIS[[#This Row],[LIVE_VALUE]],MIS[[#This Row],[LIVE_VALUE]]-MIS[[#This Row],[VALUE]])</f>
        <v>-431.25</v>
      </c>
      <c r="AH4627" t="str" cm="1">
        <f t="array" ref="AH4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7" t="str">
        <f>MIS[[#This Row],[TRADING SYMBOL]]</f>
        <v>NIFTY2552225050CE</v>
      </c>
      <c r="AJ4627" t="str">
        <f>IF(RIGHT(MIS[[#This Row],[Main/Hedge]],4)="MAIN","MAIN","HEDGE")</f>
        <v>MAIN</v>
      </c>
      <c r="AK4627" t="str" cm="1">
        <f t="array" ref="AK4627">_xlfn._xlws.FILTER(Table4[Column1],ISNUMBER(SEARCH(Table4[Column1],MIS[[#This Row],[OrderUniqueIdentifier]])),"")</f>
        <v>VWAP</v>
      </c>
    </row>
    <row r="4628" spans="1:37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>
        <f>_xlfn.XLOOKUP(MIS[[#This Row],[TRADING SYMBOL]],[1]Sheet1!$D:$D,[1]Sheet1!$C:$C)</f>
        <v>168.75</v>
      </c>
      <c r="AE4628">
        <f>MIS[[#This Row],[OrderAverageTradedPrice]]*MIS[[#This Row],[OrderQuantity]]</f>
        <v>24438.75</v>
      </c>
      <c r="AF4628">
        <f>MIS[[#This Row],[LTP]]*MIS[[#This Row],[OrderQuantity]]</f>
        <v>25312.5</v>
      </c>
      <c r="AG4628">
        <f>IF(MIS[[#This Row],[OrderSide]]="SELL",MIS[[#This Row],[VALUE]]-MIS[[#This Row],[LIVE_VALUE]],MIS[[#This Row],[LIVE_VALUE]]-MIS[[#This Row],[VALUE]])</f>
        <v>-873.75</v>
      </c>
      <c r="AH4628" t="str" cm="1">
        <f t="array" ref="AH4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8" t="str">
        <f>MIS[[#This Row],[TRADING SYMBOL]]</f>
        <v>NIFTY2552225050CE</v>
      </c>
      <c r="AJ4628" t="str">
        <f>IF(RIGHT(MIS[[#This Row],[Main/Hedge]],4)="MAIN","MAIN","HEDGE")</f>
        <v>MAIN</v>
      </c>
      <c r="AK4628" t="str" cm="1">
        <f t="array" ref="AK4628">_xlfn._xlws.FILTER(Table4[Column1],ISNUMBER(SEARCH(Table4[Column1],MIS[[#This Row],[OrderUniqueIdentifier]])),"")</f>
        <v>VWAP</v>
      </c>
    </row>
    <row r="4629" spans="1:37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>
        <f>_xlfn.XLOOKUP(MIS[[#This Row],[TRADING SYMBOL]],[1]Sheet1!$D:$D,[1]Sheet1!$C:$C)</f>
        <v>168.75</v>
      </c>
      <c r="AE4629">
        <f>MIS[[#This Row],[OrderAverageTradedPrice]]*MIS[[#This Row],[OrderQuantity]]</f>
        <v>110984.99999999984</v>
      </c>
      <c r="AF4629">
        <f>MIS[[#This Row],[LTP]]*MIS[[#This Row],[OrderQuantity]]</f>
        <v>113906.25</v>
      </c>
      <c r="AG4629">
        <f>IF(MIS[[#This Row],[OrderSide]]="SELL",MIS[[#This Row],[VALUE]]-MIS[[#This Row],[LIVE_VALUE]],MIS[[#This Row],[LIVE_VALUE]]-MIS[[#This Row],[VALUE]])</f>
        <v>-2921.2500000001601</v>
      </c>
      <c r="AH4629" t="str" cm="1">
        <f t="array" ref="AH4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9" t="str">
        <f>MIS[[#This Row],[TRADING SYMBOL]]</f>
        <v>NIFTY2552225050CE</v>
      </c>
      <c r="AJ4629" t="str">
        <f>IF(RIGHT(MIS[[#This Row],[Main/Hedge]],4)="MAIN","MAIN","HEDGE")</f>
        <v>MAIN</v>
      </c>
      <c r="AK4629" t="str" cm="1">
        <f t="array" ref="AK4629">_xlfn._xlws.FILTER(Table4[Column1],ISNUMBER(SEARCH(Table4[Column1],MIS[[#This Row],[OrderUniqueIdentifier]])),"")</f>
        <v>VWAP</v>
      </c>
    </row>
    <row r="4630" spans="1:37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>
        <f>_xlfn.XLOOKUP(MIS[[#This Row],[TRADING SYMBOL]],[1]Sheet1!$D:$D,[1]Sheet1!$C:$C)</f>
        <v>168.75</v>
      </c>
      <c r="AE4630">
        <f>MIS[[#This Row],[OrderAverageTradedPrice]]*MIS[[#This Row],[OrderQuantity]]</f>
        <v>49320</v>
      </c>
      <c r="AF4630">
        <f>MIS[[#This Row],[LTP]]*MIS[[#This Row],[OrderQuantity]]</f>
        <v>50625</v>
      </c>
      <c r="AG4630">
        <f>IF(MIS[[#This Row],[OrderSide]]="SELL",MIS[[#This Row],[VALUE]]-MIS[[#This Row],[LIVE_VALUE]],MIS[[#This Row],[LIVE_VALUE]]-MIS[[#This Row],[VALUE]])</f>
        <v>-1305</v>
      </c>
      <c r="AH4630" t="str" cm="1">
        <f t="array" ref="AH4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0" t="str">
        <f>MIS[[#This Row],[TRADING SYMBOL]]</f>
        <v>NIFTY2552225050CE</v>
      </c>
      <c r="AJ4630" t="str">
        <f>IF(RIGHT(MIS[[#This Row],[Main/Hedge]],4)="MAIN","MAIN","HEDGE")</f>
        <v>MAIN</v>
      </c>
      <c r="AK4630" t="str" cm="1">
        <f t="array" ref="AK4630">_xlfn._xlws.FILTER(Table4[Column1],ISNUMBER(SEARCH(Table4[Column1],MIS[[#This Row],[OrderUniqueIdentifier]])),"")</f>
        <v>VWAP</v>
      </c>
    </row>
    <row r="4631" spans="1:37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>
        <f>_xlfn.XLOOKUP(MIS[[#This Row],[TRADING SYMBOL]],[1]Sheet1!$D:$D,[1]Sheet1!$C:$C)</f>
        <v>168.75</v>
      </c>
      <c r="AE4631">
        <f>MIS[[#This Row],[OrderAverageTradedPrice]]*MIS[[#This Row],[OrderQuantity]]</f>
        <v>98718.75</v>
      </c>
      <c r="AF4631">
        <f>MIS[[#This Row],[LTP]]*MIS[[#This Row],[OrderQuantity]]</f>
        <v>101250</v>
      </c>
      <c r="AG4631">
        <f>IF(MIS[[#This Row],[OrderSide]]="SELL",MIS[[#This Row],[VALUE]]-MIS[[#This Row],[LIVE_VALUE]],MIS[[#This Row],[LIVE_VALUE]]-MIS[[#This Row],[VALUE]])</f>
        <v>-2531.25</v>
      </c>
      <c r="AH4631" t="str" cm="1">
        <f t="array" ref="AH4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1" t="str">
        <f>MIS[[#This Row],[TRADING SYMBOL]]</f>
        <v>NIFTY2552225050CE</v>
      </c>
      <c r="AJ4631" t="str">
        <f>IF(RIGHT(MIS[[#This Row],[Main/Hedge]],4)="MAIN","MAIN","HEDGE")</f>
        <v>MAIN</v>
      </c>
      <c r="AK4631" t="str" cm="1">
        <f t="array" ref="AK4631">_xlfn._xlws.FILTER(Table4[Column1],ISNUMBER(SEARCH(Table4[Column1],MIS[[#This Row],[OrderUniqueIdentifier]])),"")</f>
        <v>VWAP</v>
      </c>
    </row>
    <row r="4632" spans="1:37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>
        <f>_xlfn.XLOOKUP(MIS[[#This Row],[TRADING SYMBOL]],[1]Sheet1!$D:$D,[1]Sheet1!$C:$C)</f>
        <v>168.75</v>
      </c>
      <c r="AE4632">
        <f>MIS[[#This Row],[OrderAverageTradedPrice]]*MIS[[#This Row],[OrderQuantity]]</f>
        <v>12326.25</v>
      </c>
      <c r="AF4632">
        <f>MIS[[#This Row],[LTP]]*MIS[[#This Row],[OrderQuantity]]</f>
        <v>12656.25</v>
      </c>
      <c r="AG4632">
        <f>IF(MIS[[#This Row],[OrderSide]]="SELL",MIS[[#This Row],[VALUE]]-MIS[[#This Row],[LIVE_VALUE]],MIS[[#This Row],[LIVE_VALUE]]-MIS[[#This Row],[VALUE]])</f>
        <v>-330</v>
      </c>
      <c r="AH4632" t="str" cm="1">
        <f t="array" ref="AH4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2" t="str">
        <f>MIS[[#This Row],[TRADING SYMBOL]]</f>
        <v>NIFTY2552225050CE</v>
      </c>
      <c r="AJ4632" t="str">
        <f>IF(RIGHT(MIS[[#This Row],[Main/Hedge]],4)="MAIN","MAIN","HEDGE")</f>
        <v>MAIN</v>
      </c>
      <c r="AK4632" t="str" cm="1">
        <f t="array" ref="AK4632">_xlfn._xlws.FILTER(Table4[Column1],ISNUMBER(SEARCH(Table4[Column1],MIS[[#This Row],[OrderUniqueIdentifier]])),"")</f>
        <v>VWAP</v>
      </c>
    </row>
    <row r="4633" spans="1:37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>
        <f>_xlfn.XLOOKUP(MIS[[#This Row],[TRADING SYMBOL]],[1]Sheet1!$D:$D,[1]Sheet1!$C:$C)</f>
        <v>168.75</v>
      </c>
      <c r="AE4633">
        <f>MIS[[#This Row],[OrderAverageTradedPrice]]*MIS[[#This Row],[OrderQuantity]]</f>
        <v>24753.75</v>
      </c>
      <c r="AF4633">
        <f>MIS[[#This Row],[LTP]]*MIS[[#This Row],[OrderQuantity]]</f>
        <v>25312.5</v>
      </c>
      <c r="AG4633">
        <f>IF(MIS[[#This Row],[OrderSide]]="SELL",MIS[[#This Row],[VALUE]]-MIS[[#This Row],[LIVE_VALUE]],MIS[[#This Row],[LIVE_VALUE]]-MIS[[#This Row],[VALUE]])</f>
        <v>-558.75</v>
      </c>
      <c r="AH4633" t="str" cm="1">
        <f t="array" ref="AH4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3" t="str">
        <f>MIS[[#This Row],[TRADING SYMBOL]]</f>
        <v>NIFTY2552225050CE</v>
      </c>
      <c r="AJ4633" t="str">
        <f>IF(RIGHT(MIS[[#This Row],[Main/Hedge]],4)="MAIN","MAIN","HEDGE")</f>
        <v>MAIN</v>
      </c>
      <c r="AK4633" t="str" cm="1">
        <f t="array" ref="AK4633">_xlfn._xlws.FILTER(Table4[Column1],ISNUMBER(SEARCH(Table4[Column1],MIS[[#This Row],[OrderUniqueIdentifier]])),"")</f>
        <v>VWAP</v>
      </c>
    </row>
    <row r="4634" spans="1:37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>
        <f>_xlfn.XLOOKUP(MIS[[#This Row],[TRADING SYMBOL]],[1]Sheet1!$D:$D,[1]Sheet1!$C:$C)</f>
        <v>168.75</v>
      </c>
      <c r="AE4634">
        <f>MIS[[#This Row],[OrderAverageTradedPrice]]*MIS[[#This Row],[OrderQuantity]]</f>
        <v>24457.5</v>
      </c>
      <c r="AF4634">
        <f>MIS[[#This Row],[LTP]]*MIS[[#This Row],[OrderQuantity]]</f>
        <v>25312.5</v>
      </c>
      <c r="AG4634">
        <f>IF(MIS[[#This Row],[OrderSide]]="SELL",MIS[[#This Row],[VALUE]]-MIS[[#This Row],[LIVE_VALUE]],MIS[[#This Row],[LIVE_VALUE]]-MIS[[#This Row],[VALUE]])</f>
        <v>-855</v>
      </c>
      <c r="AH4634" t="str" cm="1">
        <f t="array" ref="AH4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4" t="str">
        <f>MIS[[#This Row],[TRADING SYMBOL]]</f>
        <v>NIFTY2552225050CE</v>
      </c>
      <c r="AJ4634" t="str">
        <f>IF(RIGHT(MIS[[#This Row],[Main/Hedge]],4)="MAIN","MAIN","HEDGE")</f>
        <v>MAIN</v>
      </c>
      <c r="AK4634" t="str" cm="1">
        <f t="array" ref="AK4634">_xlfn._xlws.FILTER(Table4[Column1],ISNUMBER(SEARCH(Table4[Column1],MIS[[#This Row],[OrderUniqueIdentifier]])),"")</f>
        <v>VWAP</v>
      </c>
    </row>
    <row r="4635" spans="1:37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>
        <f>_xlfn.XLOOKUP(MIS[[#This Row],[TRADING SYMBOL]],[1]Sheet1!$D:$D,[1]Sheet1!$C:$C)</f>
        <v>168.75</v>
      </c>
      <c r="AE4635">
        <f>MIS[[#This Row],[OrderAverageTradedPrice]]*MIS[[#This Row],[OrderQuantity]]</f>
        <v>85575</v>
      </c>
      <c r="AF4635">
        <f>MIS[[#This Row],[LTP]]*MIS[[#This Row],[OrderQuantity]]</f>
        <v>88593.75</v>
      </c>
      <c r="AG4635">
        <f>IF(MIS[[#This Row],[OrderSide]]="SELL",MIS[[#This Row],[VALUE]]-MIS[[#This Row],[LIVE_VALUE]],MIS[[#This Row],[LIVE_VALUE]]-MIS[[#This Row],[VALUE]])</f>
        <v>-3018.75</v>
      </c>
      <c r="AH4635" t="str" cm="1">
        <f t="array" ref="AH4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5" t="str">
        <f>MIS[[#This Row],[TRADING SYMBOL]]</f>
        <v>NIFTY2552225050CE</v>
      </c>
      <c r="AJ4635" t="str">
        <f>IF(RIGHT(MIS[[#This Row],[Main/Hedge]],4)="MAIN","MAIN","HEDGE")</f>
        <v>MAIN</v>
      </c>
      <c r="AK4635" t="str" cm="1">
        <f t="array" ref="AK4635">_xlfn._xlws.FILTER(Table4[Column1],ISNUMBER(SEARCH(Table4[Column1],MIS[[#This Row],[OrderUniqueIdentifier]])),"")</f>
        <v>VWAP</v>
      </c>
    </row>
    <row r="4636" spans="1:37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>
        <f>_xlfn.XLOOKUP(MIS[[#This Row],[TRADING SYMBOL]],[1]Sheet1!$D:$D,[1]Sheet1!$C:$C)</f>
        <v>168.75</v>
      </c>
      <c r="AE4636">
        <f>MIS[[#This Row],[OrderAverageTradedPrice]]*MIS[[#This Row],[OrderQuantity]]</f>
        <v>73350</v>
      </c>
      <c r="AF4636">
        <f>MIS[[#This Row],[LTP]]*MIS[[#This Row],[OrderQuantity]]</f>
        <v>75937.5</v>
      </c>
      <c r="AG4636">
        <f>IF(MIS[[#This Row],[OrderSide]]="SELL",MIS[[#This Row],[VALUE]]-MIS[[#This Row],[LIVE_VALUE]],MIS[[#This Row],[LIVE_VALUE]]-MIS[[#This Row],[VALUE]])</f>
        <v>-2587.5</v>
      </c>
      <c r="AH4636" t="str" cm="1">
        <f t="array" ref="AH4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6" t="str">
        <f>MIS[[#This Row],[TRADING SYMBOL]]</f>
        <v>NIFTY2552225050CE</v>
      </c>
      <c r="AJ4636" t="str">
        <f>IF(RIGHT(MIS[[#This Row],[Main/Hedge]],4)="MAIN","MAIN","HEDGE")</f>
        <v>MAIN</v>
      </c>
      <c r="AK4636" t="str" cm="1">
        <f t="array" ref="AK4636">_xlfn._xlws.FILTER(Table4[Column1],ISNUMBER(SEARCH(Table4[Column1],MIS[[#This Row],[OrderUniqueIdentifier]])),"")</f>
        <v>VWAP</v>
      </c>
    </row>
    <row r="4637" spans="1:37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>
        <f>_xlfn.XLOOKUP(MIS[[#This Row],[TRADING SYMBOL]],[1]Sheet1!$D:$D,[1]Sheet1!$C:$C)</f>
        <v>168.75</v>
      </c>
      <c r="AE4637">
        <f>MIS[[#This Row],[OrderAverageTradedPrice]]*MIS[[#This Row],[OrderQuantity]]</f>
        <v>36742.5</v>
      </c>
      <c r="AF4637">
        <f>MIS[[#This Row],[LTP]]*MIS[[#This Row],[OrderQuantity]]</f>
        <v>37968.75</v>
      </c>
      <c r="AG4637">
        <f>IF(MIS[[#This Row],[OrderSide]]="SELL",MIS[[#This Row],[VALUE]]-MIS[[#This Row],[LIVE_VALUE]],MIS[[#This Row],[LIVE_VALUE]]-MIS[[#This Row],[VALUE]])</f>
        <v>-1226.25</v>
      </c>
      <c r="AH4637" t="str" cm="1">
        <f t="array" ref="AH4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7" t="str">
        <f>MIS[[#This Row],[TRADING SYMBOL]]</f>
        <v>NIFTY2552225050CE</v>
      </c>
      <c r="AJ4637" t="str">
        <f>IF(RIGHT(MIS[[#This Row],[Main/Hedge]],4)="MAIN","MAIN","HEDGE")</f>
        <v>MAIN</v>
      </c>
      <c r="AK4637" t="str" cm="1">
        <f t="array" ref="AK4637">_xlfn._xlws.FILTER(Table4[Column1],ISNUMBER(SEARCH(Table4[Column1],MIS[[#This Row],[OrderUniqueIdentifier]])),"")</f>
        <v>VWAP</v>
      </c>
    </row>
    <row r="4638" spans="1:37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>
        <f>_xlfn.XLOOKUP(MIS[[#This Row],[TRADING SYMBOL]],[1]Sheet1!$D:$D,[1]Sheet1!$C:$C)</f>
        <v>168.75</v>
      </c>
      <c r="AE4638">
        <f>MIS[[#This Row],[OrderAverageTradedPrice]]*MIS[[#This Row],[OrderQuantity]]</f>
        <v>195386.25</v>
      </c>
      <c r="AF4638">
        <f>MIS[[#This Row],[LTP]]*MIS[[#This Row],[OrderQuantity]]</f>
        <v>202500</v>
      </c>
      <c r="AG4638">
        <f>IF(MIS[[#This Row],[OrderSide]]="SELL",MIS[[#This Row],[VALUE]]-MIS[[#This Row],[LIVE_VALUE]],MIS[[#This Row],[LIVE_VALUE]]-MIS[[#This Row],[VALUE]])</f>
        <v>-7113.75</v>
      </c>
      <c r="AH4638" t="str" cm="1">
        <f t="array" ref="AH4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8" t="str">
        <f>MIS[[#This Row],[TRADING SYMBOL]]</f>
        <v>NIFTY2552225050CE</v>
      </c>
      <c r="AJ4638" t="str">
        <f>IF(RIGHT(MIS[[#This Row],[Main/Hedge]],4)="MAIN","MAIN","HEDGE")</f>
        <v>MAIN</v>
      </c>
      <c r="AK4638" t="str" cm="1">
        <f t="array" ref="AK4638">_xlfn._xlws.FILTER(Table4[Column1],ISNUMBER(SEARCH(Table4[Column1],MIS[[#This Row],[OrderUniqueIdentifier]])),"")</f>
        <v>VWAP</v>
      </c>
    </row>
    <row r="4639" spans="1:37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>
        <f>_xlfn.XLOOKUP(MIS[[#This Row],[TRADING SYMBOL]],[1]Sheet1!$D:$D,[1]Sheet1!$C:$C)</f>
        <v>168.75</v>
      </c>
      <c r="AE4639">
        <f>MIS[[#This Row],[OrderAverageTradedPrice]]*MIS[[#This Row],[OrderQuantity]]</f>
        <v>24450</v>
      </c>
      <c r="AF4639">
        <f>MIS[[#This Row],[LTP]]*MIS[[#This Row],[OrderQuantity]]</f>
        <v>25312.5</v>
      </c>
      <c r="AG4639">
        <f>IF(MIS[[#This Row],[OrderSide]]="SELL",MIS[[#This Row],[VALUE]]-MIS[[#This Row],[LIVE_VALUE]],MIS[[#This Row],[LIVE_VALUE]]-MIS[[#This Row],[VALUE]])</f>
        <v>-862.5</v>
      </c>
      <c r="AH4639" t="str" cm="1">
        <f t="array" ref="AH4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9" t="str">
        <f>MIS[[#This Row],[TRADING SYMBOL]]</f>
        <v>NIFTY2552225050CE</v>
      </c>
      <c r="AJ4639" t="str">
        <f>IF(RIGHT(MIS[[#This Row],[Main/Hedge]],4)="MAIN","MAIN","HEDGE")</f>
        <v>MAIN</v>
      </c>
      <c r="AK4639" t="str" cm="1">
        <f t="array" ref="AK4639">_xlfn._xlws.FILTER(Table4[Column1],ISNUMBER(SEARCH(Table4[Column1],MIS[[#This Row],[OrderUniqueIdentifier]])),"")</f>
        <v>VWAP</v>
      </c>
    </row>
    <row r="4640" spans="1:37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>
        <f>_xlfn.XLOOKUP(MIS[[#This Row],[TRADING SYMBOL]],[1]Sheet1!$D:$D,[1]Sheet1!$C:$C)</f>
        <v>168.75</v>
      </c>
      <c r="AE4640">
        <f>MIS[[#This Row],[OrderAverageTradedPrice]]*MIS[[#This Row],[OrderQuantity]]</f>
        <v>24705</v>
      </c>
      <c r="AF4640">
        <f>MIS[[#This Row],[LTP]]*MIS[[#This Row],[OrderQuantity]]</f>
        <v>25312.5</v>
      </c>
      <c r="AG4640">
        <f>IF(MIS[[#This Row],[OrderSide]]="SELL",MIS[[#This Row],[VALUE]]-MIS[[#This Row],[LIVE_VALUE]],MIS[[#This Row],[LIVE_VALUE]]-MIS[[#This Row],[VALUE]])</f>
        <v>-607.5</v>
      </c>
      <c r="AH4640" t="str" cm="1">
        <f t="array" ref="AH4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0" t="str">
        <f>MIS[[#This Row],[TRADING SYMBOL]]</f>
        <v>NIFTY2552225050CE</v>
      </c>
      <c r="AJ4640" t="str">
        <f>IF(RIGHT(MIS[[#This Row],[Main/Hedge]],4)="MAIN","MAIN","HEDGE")</f>
        <v>MAIN</v>
      </c>
      <c r="AK4640" t="str" cm="1">
        <f t="array" ref="AK4640">_xlfn._xlws.FILTER(Table4[Column1],ISNUMBER(SEARCH(Table4[Column1],MIS[[#This Row],[OrderUniqueIdentifier]])),"")</f>
        <v>VWAP</v>
      </c>
    </row>
    <row r="4641" spans="1:37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>
        <f>_xlfn.XLOOKUP(MIS[[#This Row],[TRADING SYMBOL]],[1]Sheet1!$D:$D,[1]Sheet1!$C:$C)</f>
        <v>168.75</v>
      </c>
      <c r="AE4641">
        <f>MIS[[#This Row],[OrderAverageTradedPrice]]*MIS[[#This Row],[OrderQuantity]]</f>
        <v>48858.75</v>
      </c>
      <c r="AF4641">
        <f>MIS[[#This Row],[LTP]]*MIS[[#This Row],[OrderQuantity]]</f>
        <v>50625</v>
      </c>
      <c r="AG4641">
        <f>IF(MIS[[#This Row],[OrderSide]]="SELL",MIS[[#This Row],[VALUE]]-MIS[[#This Row],[LIVE_VALUE]],MIS[[#This Row],[LIVE_VALUE]]-MIS[[#This Row],[VALUE]])</f>
        <v>-1766.25</v>
      </c>
      <c r="AH4641" t="str" cm="1">
        <f t="array" ref="AH4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1" t="str">
        <f>MIS[[#This Row],[TRADING SYMBOL]]</f>
        <v>NIFTY2552225050CE</v>
      </c>
      <c r="AJ4641" t="str">
        <f>IF(RIGHT(MIS[[#This Row],[Main/Hedge]],4)="MAIN","MAIN","HEDGE")</f>
        <v>MAIN</v>
      </c>
      <c r="AK4641" t="str" cm="1">
        <f t="array" ref="AK4641">_xlfn._xlws.FILTER(Table4[Column1],ISNUMBER(SEARCH(Table4[Column1],MIS[[#This Row],[OrderUniqueIdentifier]])),"")</f>
        <v>VWAP</v>
      </c>
    </row>
    <row r="4642" spans="1:37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>
        <f>_xlfn.XLOOKUP(MIS[[#This Row],[TRADING SYMBOL]],[1]Sheet1!$D:$D,[1]Sheet1!$C:$C)</f>
        <v>168.75</v>
      </c>
      <c r="AE4642">
        <f>MIS[[#This Row],[OrderAverageTradedPrice]]*MIS[[#This Row],[OrderQuantity]]</f>
        <v>12225</v>
      </c>
      <c r="AF4642">
        <f>MIS[[#This Row],[LTP]]*MIS[[#This Row],[OrderQuantity]]</f>
        <v>12656.25</v>
      </c>
      <c r="AG4642">
        <f>IF(MIS[[#This Row],[OrderSide]]="SELL",MIS[[#This Row],[VALUE]]-MIS[[#This Row],[LIVE_VALUE]],MIS[[#This Row],[LIVE_VALUE]]-MIS[[#This Row],[VALUE]])</f>
        <v>-431.25</v>
      </c>
      <c r="AH4642" t="str" cm="1">
        <f t="array" ref="AH4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2" t="str">
        <f>MIS[[#This Row],[TRADING SYMBOL]]</f>
        <v>NIFTY2552225050CE</v>
      </c>
      <c r="AJ4642" t="str">
        <f>IF(RIGHT(MIS[[#This Row],[Main/Hedge]],4)="MAIN","MAIN","HEDGE")</f>
        <v>MAIN</v>
      </c>
      <c r="AK4642" t="str" cm="1">
        <f t="array" ref="AK4642">_xlfn._xlws.FILTER(Table4[Column1],ISNUMBER(SEARCH(Table4[Column1],MIS[[#This Row],[OrderUniqueIdentifier]])),"")</f>
        <v>VWAP</v>
      </c>
    </row>
    <row r="4643" spans="1:37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>
        <f>_xlfn.XLOOKUP(MIS[[#This Row],[TRADING SYMBOL]],[1]Sheet1!$D:$D,[1]Sheet1!$C:$C)</f>
        <v>168.75</v>
      </c>
      <c r="AE4643">
        <f>MIS[[#This Row],[OrderAverageTradedPrice]]*MIS[[#This Row],[OrderQuantity]]</f>
        <v>12213.75</v>
      </c>
      <c r="AF4643">
        <f>MIS[[#This Row],[LTP]]*MIS[[#This Row],[OrderQuantity]]</f>
        <v>12656.25</v>
      </c>
      <c r="AG4643">
        <f>IF(MIS[[#This Row],[OrderSide]]="SELL",MIS[[#This Row],[VALUE]]-MIS[[#This Row],[LIVE_VALUE]],MIS[[#This Row],[LIVE_VALUE]]-MIS[[#This Row],[VALUE]])</f>
        <v>-442.5</v>
      </c>
      <c r="AH4643" t="str" cm="1">
        <f t="array" ref="AH4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3" t="str">
        <f>MIS[[#This Row],[TRADING SYMBOL]]</f>
        <v>NIFTY2552225050CE</v>
      </c>
      <c r="AJ4643" t="str">
        <f>IF(RIGHT(MIS[[#This Row],[Main/Hedge]],4)="MAIN","MAIN","HEDGE")</f>
        <v>MAIN</v>
      </c>
      <c r="AK4643" t="str" cm="1">
        <f t="array" ref="AK4643">_xlfn._xlws.FILTER(Table4[Column1],ISNUMBER(SEARCH(Table4[Column1],MIS[[#This Row],[OrderUniqueIdentifier]])),"")</f>
        <v>VWAP</v>
      </c>
    </row>
    <row r="4644" spans="1:37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>
        <f>_xlfn.XLOOKUP(MIS[[#This Row],[TRADING SYMBOL]],[1]Sheet1!$D:$D,[1]Sheet1!$C:$C)</f>
        <v>168.75</v>
      </c>
      <c r="AE4644">
        <f>MIS[[#This Row],[OrderAverageTradedPrice]]*MIS[[#This Row],[OrderQuantity]]</f>
        <v>24450</v>
      </c>
      <c r="AF4644">
        <f>MIS[[#This Row],[LTP]]*MIS[[#This Row],[OrderQuantity]]</f>
        <v>25312.5</v>
      </c>
      <c r="AG4644">
        <f>IF(MIS[[#This Row],[OrderSide]]="SELL",MIS[[#This Row],[VALUE]]-MIS[[#This Row],[LIVE_VALUE]],MIS[[#This Row],[LIVE_VALUE]]-MIS[[#This Row],[VALUE]])</f>
        <v>-862.5</v>
      </c>
      <c r="AH4644" t="str" cm="1">
        <f t="array" ref="AH4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4" t="str">
        <f>MIS[[#This Row],[TRADING SYMBOL]]</f>
        <v>NIFTY2552225050CE</v>
      </c>
      <c r="AJ4644" t="str">
        <f>IF(RIGHT(MIS[[#This Row],[Main/Hedge]],4)="MAIN","MAIN","HEDGE")</f>
        <v>MAIN</v>
      </c>
      <c r="AK4644" t="str" cm="1">
        <f t="array" ref="AK4644">_xlfn._xlws.FILTER(Table4[Column1],ISNUMBER(SEARCH(Table4[Column1],MIS[[#This Row],[OrderUniqueIdentifier]])),"")</f>
        <v>VWAP</v>
      </c>
    </row>
    <row r="4645" spans="1:37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>
        <f>_xlfn.XLOOKUP(MIS[[#This Row],[TRADING SYMBOL]],[1]Sheet1!$D:$D,[1]Sheet1!$C:$C)</f>
        <v>168.75</v>
      </c>
      <c r="AE4645">
        <f>MIS[[#This Row],[OrderAverageTradedPrice]]*MIS[[#This Row],[OrderQuantity]]</f>
        <v>24480</v>
      </c>
      <c r="AF4645">
        <f>MIS[[#This Row],[LTP]]*MIS[[#This Row],[OrderQuantity]]</f>
        <v>25312.5</v>
      </c>
      <c r="AG4645">
        <f>IF(MIS[[#This Row],[OrderSide]]="SELL",MIS[[#This Row],[VALUE]]-MIS[[#This Row],[LIVE_VALUE]],MIS[[#This Row],[LIVE_VALUE]]-MIS[[#This Row],[VALUE]])</f>
        <v>-832.5</v>
      </c>
      <c r="AH4645" t="str" cm="1">
        <f t="array" ref="AH4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5" t="str">
        <f>MIS[[#This Row],[TRADING SYMBOL]]</f>
        <v>NIFTY2552225050CE</v>
      </c>
      <c r="AJ4645" t="str">
        <f>IF(RIGHT(MIS[[#This Row],[Main/Hedge]],4)="MAIN","MAIN","HEDGE")</f>
        <v>MAIN</v>
      </c>
      <c r="AK4645" t="str" cm="1">
        <f t="array" ref="AK4645">_xlfn._xlws.FILTER(Table4[Column1],ISNUMBER(SEARCH(Table4[Column1],MIS[[#This Row],[OrderUniqueIdentifier]])),"")</f>
        <v>VWAP</v>
      </c>
    </row>
    <row r="4646" spans="1:37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>
        <f>_xlfn.XLOOKUP(MIS[[#This Row],[TRADING SYMBOL]],[1]Sheet1!$D:$D,[1]Sheet1!$C:$C)</f>
        <v>168.75</v>
      </c>
      <c r="AE4646">
        <f>MIS[[#This Row],[OrderAverageTradedPrice]]*MIS[[#This Row],[OrderQuantity]]</f>
        <v>73987.499999999694</v>
      </c>
      <c r="AF4646">
        <f>MIS[[#This Row],[LTP]]*MIS[[#This Row],[OrderQuantity]]</f>
        <v>75937.5</v>
      </c>
      <c r="AG4646">
        <f>IF(MIS[[#This Row],[OrderSide]]="SELL",MIS[[#This Row],[VALUE]]-MIS[[#This Row],[LIVE_VALUE]],MIS[[#This Row],[LIVE_VALUE]]-MIS[[#This Row],[VALUE]])</f>
        <v>-1950.0000000003056</v>
      </c>
      <c r="AH4646" t="str" cm="1">
        <f t="array" ref="AH4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6" t="str">
        <f>MIS[[#This Row],[TRADING SYMBOL]]</f>
        <v>NIFTY2552225050CE</v>
      </c>
      <c r="AJ4646" t="str">
        <f>IF(RIGHT(MIS[[#This Row],[Main/Hedge]],4)="MAIN","MAIN","HEDGE")</f>
        <v>MAIN</v>
      </c>
      <c r="AK4646" t="str" cm="1">
        <f t="array" ref="AK4646">_xlfn._xlws.FILTER(Table4[Column1],ISNUMBER(SEARCH(Table4[Column1],MIS[[#This Row],[OrderUniqueIdentifier]])),"")</f>
        <v>VWAP</v>
      </c>
    </row>
    <row r="4647" spans="1:37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>
        <f>_xlfn.XLOOKUP(MIS[[#This Row],[TRADING SYMBOL]],[1]Sheet1!$D:$D,[1]Sheet1!$C:$C)</f>
        <v>168.75</v>
      </c>
      <c r="AE4647">
        <f>MIS[[#This Row],[OrderAverageTradedPrice]]*MIS[[#This Row],[OrderQuantity]]</f>
        <v>12221.25</v>
      </c>
      <c r="AF4647">
        <f>MIS[[#This Row],[LTP]]*MIS[[#This Row],[OrderQuantity]]</f>
        <v>12656.25</v>
      </c>
      <c r="AG4647">
        <f>IF(MIS[[#This Row],[OrderSide]]="SELL",MIS[[#This Row],[VALUE]]-MIS[[#This Row],[LIVE_VALUE]],MIS[[#This Row],[LIVE_VALUE]]-MIS[[#This Row],[VALUE]])</f>
        <v>-435</v>
      </c>
      <c r="AH4647" t="str" cm="1">
        <f t="array" ref="AH4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7" t="str">
        <f>MIS[[#This Row],[TRADING SYMBOL]]</f>
        <v>NIFTY2552225050CE</v>
      </c>
      <c r="AJ4647" t="str">
        <f>IF(RIGHT(MIS[[#This Row],[Main/Hedge]],4)="MAIN","MAIN","HEDGE")</f>
        <v>MAIN</v>
      </c>
      <c r="AK4647" t="str" cm="1">
        <f t="array" ref="AK4647">_xlfn._xlws.FILTER(Table4[Column1],ISNUMBER(SEARCH(Table4[Column1],MIS[[#This Row],[OrderUniqueIdentifier]])),"")</f>
        <v>VWAP</v>
      </c>
    </row>
    <row r="4648" spans="1:37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>
        <f>_xlfn.XLOOKUP(MIS[[#This Row],[TRADING SYMBOL]],[1]Sheet1!$D:$D,[1]Sheet1!$C:$C)</f>
        <v>168.75</v>
      </c>
      <c r="AE4648">
        <f>MIS[[#This Row],[OrderAverageTradedPrice]]*MIS[[#This Row],[OrderQuantity]]</f>
        <v>61155.000000000007</v>
      </c>
      <c r="AF4648">
        <f>MIS[[#This Row],[LTP]]*MIS[[#This Row],[OrderQuantity]]</f>
        <v>63281.25</v>
      </c>
      <c r="AG4648">
        <f>IF(MIS[[#This Row],[OrderSide]]="SELL",MIS[[#This Row],[VALUE]]-MIS[[#This Row],[LIVE_VALUE]],MIS[[#This Row],[LIVE_VALUE]]-MIS[[#This Row],[VALUE]])</f>
        <v>-2126.2499999999927</v>
      </c>
      <c r="AH4648" t="str" cm="1">
        <f t="array" ref="AH4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8" t="str">
        <f>MIS[[#This Row],[TRADING SYMBOL]]</f>
        <v>NIFTY2552225050CE</v>
      </c>
      <c r="AJ4648" t="str">
        <f>IF(RIGHT(MIS[[#This Row],[Main/Hedge]],4)="MAIN","MAIN","HEDGE")</f>
        <v>MAIN</v>
      </c>
      <c r="AK4648" t="str" cm="1">
        <f t="array" ref="AK4648">_xlfn._xlws.FILTER(Table4[Column1],ISNUMBER(SEARCH(Table4[Column1],MIS[[#This Row],[OrderUniqueIdentifier]])),"")</f>
        <v>VWAP</v>
      </c>
    </row>
    <row r="4649" spans="1:37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>
        <f>_xlfn.XLOOKUP(MIS[[#This Row],[TRADING SYMBOL]],[1]Sheet1!$D:$D,[1]Sheet1!$C:$C)</f>
        <v>168.75</v>
      </c>
      <c r="AE4649">
        <f>MIS[[#This Row],[OrderAverageTradedPrice]]*MIS[[#This Row],[OrderQuantity]]</f>
        <v>12270</v>
      </c>
      <c r="AF4649">
        <f>MIS[[#This Row],[LTP]]*MIS[[#This Row],[OrderQuantity]]</f>
        <v>12656.25</v>
      </c>
      <c r="AG4649">
        <f>IF(MIS[[#This Row],[OrderSide]]="SELL",MIS[[#This Row],[VALUE]]-MIS[[#This Row],[LIVE_VALUE]],MIS[[#This Row],[LIVE_VALUE]]-MIS[[#This Row],[VALUE]])</f>
        <v>-386.25</v>
      </c>
      <c r="AH4649" t="str" cm="1">
        <f t="array" ref="AH4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9" t="str">
        <f>MIS[[#This Row],[TRADING SYMBOL]]</f>
        <v>NIFTY2552225050CE</v>
      </c>
      <c r="AJ4649" t="str">
        <f>IF(RIGHT(MIS[[#This Row],[Main/Hedge]],4)="MAIN","MAIN","HEDGE")</f>
        <v>MAIN</v>
      </c>
      <c r="AK4649" t="str" cm="1">
        <f t="array" ref="AK4649">_xlfn._xlws.FILTER(Table4[Column1],ISNUMBER(SEARCH(Table4[Column1],MIS[[#This Row],[OrderUniqueIdentifier]])),"")</f>
        <v>VWAP</v>
      </c>
    </row>
    <row r="4650" spans="1:37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>
        <f>_xlfn.XLOOKUP(MIS[[#This Row],[TRADING SYMBOL]],[1]Sheet1!$D:$D,[1]Sheet1!$C:$C)</f>
        <v>168.75</v>
      </c>
      <c r="AE4650">
        <f>MIS[[#This Row],[OrderAverageTradedPrice]]*MIS[[#This Row],[OrderQuantity]]</f>
        <v>73308.74999999984</v>
      </c>
      <c r="AF4650">
        <f>MIS[[#This Row],[LTP]]*MIS[[#This Row],[OrderQuantity]]</f>
        <v>75937.5</v>
      </c>
      <c r="AG4650">
        <f>IF(MIS[[#This Row],[OrderSide]]="SELL",MIS[[#This Row],[VALUE]]-MIS[[#This Row],[LIVE_VALUE]],MIS[[#This Row],[LIVE_VALUE]]-MIS[[#This Row],[VALUE]])</f>
        <v>-2628.7500000001601</v>
      </c>
      <c r="AH4650" t="str" cm="1">
        <f t="array" ref="AH4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0" t="str">
        <f>MIS[[#This Row],[TRADING SYMBOL]]</f>
        <v>NIFTY2552225050CE</v>
      </c>
      <c r="AJ4650" t="str">
        <f>IF(RIGHT(MIS[[#This Row],[Main/Hedge]],4)="MAIN","MAIN","HEDGE")</f>
        <v>MAIN</v>
      </c>
      <c r="AK4650" t="str" cm="1">
        <f t="array" ref="AK4650">_xlfn._xlws.FILTER(Table4[Column1],ISNUMBER(SEARCH(Table4[Column1],MIS[[#This Row],[OrderUniqueIdentifier]])),"")</f>
        <v>VWAP</v>
      </c>
    </row>
    <row r="4651" spans="1:37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>
        <f>_xlfn.XLOOKUP(MIS[[#This Row],[TRADING SYMBOL]],[1]Sheet1!$D:$D,[1]Sheet1!$C:$C)</f>
        <v>168.75</v>
      </c>
      <c r="AE4651">
        <f>MIS[[#This Row],[OrderAverageTradedPrice]]*MIS[[#This Row],[OrderQuantity]]</f>
        <v>185512.5</v>
      </c>
      <c r="AF4651">
        <f>MIS[[#This Row],[LTP]]*MIS[[#This Row],[OrderQuantity]]</f>
        <v>189843.75</v>
      </c>
      <c r="AG4651">
        <f>IF(MIS[[#This Row],[OrderSide]]="SELL",MIS[[#This Row],[VALUE]]-MIS[[#This Row],[LIVE_VALUE]],MIS[[#This Row],[LIVE_VALUE]]-MIS[[#This Row],[VALUE]])</f>
        <v>-4331.25</v>
      </c>
      <c r="AH4651" t="str" cm="1">
        <f t="array" ref="AH4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1" t="str">
        <f>MIS[[#This Row],[TRADING SYMBOL]]</f>
        <v>NIFTY2552225050CE</v>
      </c>
      <c r="AJ4651" t="str">
        <f>IF(RIGHT(MIS[[#This Row],[Main/Hedge]],4)="MAIN","MAIN","HEDGE")</f>
        <v>MAIN</v>
      </c>
      <c r="AK4651" t="str" cm="1">
        <f t="array" ref="AK4651">_xlfn._xlws.FILTER(Table4[Column1],ISNUMBER(SEARCH(Table4[Column1],MIS[[#This Row],[OrderUniqueIdentifier]])),"")</f>
        <v>VWAP</v>
      </c>
    </row>
    <row r="4652" spans="1:37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>
        <f>_xlfn.XLOOKUP(MIS[[#This Row],[TRADING SYMBOL]],[1]Sheet1!$D:$D,[1]Sheet1!$C:$C)</f>
        <v>168.75</v>
      </c>
      <c r="AE4652">
        <f>MIS[[#This Row],[OrderAverageTradedPrice]]*MIS[[#This Row],[OrderQuantity]]</f>
        <v>24660</v>
      </c>
      <c r="AF4652">
        <f>MIS[[#This Row],[LTP]]*MIS[[#This Row],[OrderQuantity]]</f>
        <v>25312.5</v>
      </c>
      <c r="AG4652">
        <f>IF(MIS[[#This Row],[OrderSide]]="SELL",MIS[[#This Row],[VALUE]]-MIS[[#This Row],[LIVE_VALUE]],MIS[[#This Row],[LIVE_VALUE]]-MIS[[#This Row],[VALUE]])</f>
        <v>-652.5</v>
      </c>
      <c r="AH4652" t="str" cm="1">
        <f t="array" ref="AH4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2" t="str">
        <f>MIS[[#This Row],[TRADING SYMBOL]]</f>
        <v>NIFTY2552225050CE</v>
      </c>
      <c r="AJ4652" t="str">
        <f>IF(RIGHT(MIS[[#This Row],[Main/Hedge]],4)="MAIN","MAIN","HEDGE")</f>
        <v>MAIN</v>
      </c>
      <c r="AK4652" t="str" cm="1">
        <f t="array" ref="AK4652">_xlfn._xlws.FILTER(Table4[Column1],ISNUMBER(SEARCH(Table4[Column1],MIS[[#This Row],[OrderUniqueIdentifier]])),"")</f>
        <v>VWAP</v>
      </c>
    </row>
    <row r="4653" spans="1:37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>
        <f>_xlfn.XLOOKUP(MIS[[#This Row],[TRADING SYMBOL]],[1]Sheet1!$D:$D,[1]Sheet1!$C:$C)</f>
        <v>168.75</v>
      </c>
      <c r="AE4653">
        <f>MIS[[#This Row],[OrderAverageTradedPrice]]*MIS[[#This Row],[OrderQuantity]]</f>
        <v>48866.25</v>
      </c>
      <c r="AF4653">
        <f>MIS[[#This Row],[LTP]]*MIS[[#This Row],[OrderQuantity]]</f>
        <v>50625</v>
      </c>
      <c r="AG4653">
        <f>IF(MIS[[#This Row],[OrderSide]]="SELL",MIS[[#This Row],[VALUE]]-MIS[[#This Row],[LIVE_VALUE]],MIS[[#This Row],[LIVE_VALUE]]-MIS[[#This Row],[VALUE]])</f>
        <v>-1758.75</v>
      </c>
      <c r="AH4653" t="str" cm="1">
        <f t="array" ref="AH4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3" t="str">
        <f>MIS[[#This Row],[TRADING SYMBOL]]</f>
        <v>NIFTY2552225050CE</v>
      </c>
      <c r="AJ4653" t="str">
        <f>IF(RIGHT(MIS[[#This Row],[Main/Hedge]],4)="MAIN","MAIN","HEDGE")</f>
        <v>MAIN</v>
      </c>
      <c r="AK4653" t="str" cm="1">
        <f t="array" ref="AK4653">_xlfn._xlws.FILTER(Table4[Column1],ISNUMBER(SEARCH(Table4[Column1],MIS[[#This Row],[OrderUniqueIdentifier]])),"")</f>
        <v>VWAP</v>
      </c>
    </row>
    <row r="4654" spans="1:37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>
        <f>_xlfn.XLOOKUP(MIS[[#This Row],[TRADING SYMBOL]],[1]Sheet1!$D:$D,[1]Sheet1!$C:$C)</f>
        <v>168.75</v>
      </c>
      <c r="AE4654">
        <f>MIS[[#This Row],[OrderAverageTradedPrice]]*MIS[[#This Row],[OrderQuantity]]</f>
        <v>74028.749999999854</v>
      </c>
      <c r="AF4654">
        <f>MIS[[#This Row],[LTP]]*MIS[[#This Row],[OrderQuantity]]</f>
        <v>75937.5</v>
      </c>
      <c r="AG4654">
        <f>IF(MIS[[#This Row],[OrderSide]]="SELL",MIS[[#This Row],[VALUE]]-MIS[[#This Row],[LIVE_VALUE]],MIS[[#This Row],[LIVE_VALUE]]-MIS[[#This Row],[VALUE]])</f>
        <v>-1908.7500000001455</v>
      </c>
      <c r="AH4654" t="str" cm="1">
        <f t="array" ref="AH4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4" t="str">
        <f>MIS[[#This Row],[TRADING SYMBOL]]</f>
        <v>NIFTY2552225050CE</v>
      </c>
      <c r="AJ4654" t="str">
        <f>IF(RIGHT(MIS[[#This Row],[Main/Hedge]],4)="MAIN","MAIN","HEDGE")</f>
        <v>MAIN</v>
      </c>
      <c r="AK4654" t="str" cm="1">
        <f t="array" ref="AK4654">_xlfn._xlws.FILTER(Table4[Column1],ISNUMBER(SEARCH(Table4[Column1],MIS[[#This Row],[OrderUniqueIdentifier]])),"")</f>
        <v>VWAP</v>
      </c>
    </row>
    <row r="4655" spans="1:37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>
        <f>_xlfn.XLOOKUP(MIS[[#This Row],[TRADING SYMBOL]],[1]Sheet1!$D:$D,[1]Sheet1!$C:$C)</f>
        <v>168.75</v>
      </c>
      <c r="AE4655">
        <f>MIS[[#This Row],[OrderAverageTradedPrice]]*MIS[[#This Row],[OrderQuantity]]</f>
        <v>73691.249999999854</v>
      </c>
      <c r="AF4655">
        <f>MIS[[#This Row],[LTP]]*MIS[[#This Row],[OrderQuantity]]</f>
        <v>75937.5</v>
      </c>
      <c r="AG4655">
        <f>IF(MIS[[#This Row],[OrderSide]]="SELL",MIS[[#This Row],[VALUE]]-MIS[[#This Row],[LIVE_VALUE]],MIS[[#This Row],[LIVE_VALUE]]-MIS[[#This Row],[VALUE]])</f>
        <v>-2246.2500000001455</v>
      </c>
      <c r="AH4655" t="str" cm="1">
        <f t="array" ref="AH4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5" t="str">
        <f>MIS[[#This Row],[TRADING SYMBOL]]</f>
        <v>NIFTY2552225050CE</v>
      </c>
      <c r="AJ4655" t="str">
        <f>IF(RIGHT(MIS[[#This Row],[Main/Hedge]],4)="MAIN","MAIN","HEDGE")</f>
        <v>MAIN</v>
      </c>
      <c r="AK4655" t="str" cm="1">
        <f t="array" ref="AK4655">_xlfn._xlws.FILTER(Table4[Column1],ISNUMBER(SEARCH(Table4[Column1],MIS[[#This Row],[OrderUniqueIdentifier]])),"")</f>
        <v>VWAP</v>
      </c>
    </row>
    <row r="4656" spans="1:37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>
        <f>_xlfn.XLOOKUP(MIS[[#This Row],[TRADING SYMBOL]],[1]Sheet1!$D:$D,[1]Sheet1!$C:$C)</f>
        <v>168.75</v>
      </c>
      <c r="AE4656">
        <f>MIS[[#This Row],[OrderAverageTradedPrice]]*MIS[[#This Row],[OrderQuantity]]</f>
        <v>172725</v>
      </c>
      <c r="AF4656">
        <f>MIS[[#This Row],[LTP]]*MIS[[#This Row],[OrderQuantity]]</f>
        <v>177187.5</v>
      </c>
      <c r="AG4656">
        <f>IF(MIS[[#This Row],[OrderSide]]="SELL",MIS[[#This Row],[VALUE]]-MIS[[#This Row],[LIVE_VALUE]],MIS[[#This Row],[LIVE_VALUE]]-MIS[[#This Row],[VALUE]])</f>
        <v>-4462.5</v>
      </c>
      <c r="AH4656" t="str" cm="1">
        <f t="array" ref="AH4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6" t="str">
        <f>MIS[[#This Row],[TRADING SYMBOL]]</f>
        <v>NIFTY2552225050CE</v>
      </c>
      <c r="AJ4656" t="str">
        <f>IF(RIGHT(MIS[[#This Row],[Main/Hedge]],4)="MAIN","MAIN","HEDGE")</f>
        <v>MAIN</v>
      </c>
      <c r="AK4656" t="str" cm="1">
        <f t="array" ref="AK4656">_xlfn._xlws.FILTER(Table4[Column1],ISNUMBER(SEARCH(Table4[Column1],MIS[[#This Row],[OrderUniqueIdentifier]])),"")</f>
        <v>VWAP</v>
      </c>
    </row>
    <row r="4657" spans="1:37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>
        <f>_xlfn.XLOOKUP(MIS[[#This Row],[TRADING SYMBOL]],[1]Sheet1!$D:$D,[1]Sheet1!$C:$C)</f>
        <v>168.75</v>
      </c>
      <c r="AE4657">
        <f>MIS[[#This Row],[OrderAverageTradedPrice]]*MIS[[#This Row],[OrderQuantity]]</f>
        <v>24675</v>
      </c>
      <c r="AF4657">
        <f>MIS[[#This Row],[LTP]]*MIS[[#This Row],[OrderQuantity]]</f>
        <v>25312.5</v>
      </c>
      <c r="AG4657">
        <f>IF(MIS[[#This Row],[OrderSide]]="SELL",MIS[[#This Row],[VALUE]]-MIS[[#This Row],[LIVE_VALUE]],MIS[[#This Row],[LIVE_VALUE]]-MIS[[#This Row],[VALUE]])</f>
        <v>-637.5</v>
      </c>
      <c r="AH4657" t="str" cm="1">
        <f t="array" ref="AH4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7" t="str">
        <f>MIS[[#This Row],[TRADING SYMBOL]]</f>
        <v>NIFTY2552225050CE</v>
      </c>
      <c r="AJ4657" t="str">
        <f>IF(RIGHT(MIS[[#This Row],[Main/Hedge]],4)="MAIN","MAIN","HEDGE")</f>
        <v>MAIN</v>
      </c>
      <c r="AK4657" t="str" cm="1">
        <f t="array" ref="AK4657">_xlfn._xlws.FILTER(Table4[Column1],ISNUMBER(SEARCH(Table4[Column1],MIS[[#This Row],[OrderUniqueIdentifier]])),"")</f>
        <v>VWAP</v>
      </c>
    </row>
    <row r="4658" spans="1:37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>
        <f>_xlfn.XLOOKUP(MIS[[#This Row],[TRADING SYMBOL]],[1]Sheet1!$D:$D,[1]Sheet1!$C:$C)</f>
        <v>168.75</v>
      </c>
      <c r="AE4658">
        <f>MIS[[#This Row],[OrderAverageTradedPrice]]*MIS[[#This Row],[OrderQuantity]]</f>
        <v>24622.5</v>
      </c>
      <c r="AF4658">
        <f>MIS[[#This Row],[LTP]]*MIS[[#This Row],[OrderQuantity]]</f>
        <v>25312.5</v>
      </c>
      <c r="AG4658">
        <f>IF(MIS[[#This Row],[OrderSide]]="SELL",MIS[[#This Row],[VALUE]]-MIS[[#This Row],[LIVE_VALUE]],MIS[[#This Row],[LIVE_VALUE]]-MIS[[#This Row],[VALUE]])</f>
        <v>-690</v>
      </c>
      <c r="AH4658" t="str" cm="1">
        <f t="array" ref="AH4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8" t="str">
        <f>MIS[[#This Row],[TRADING SYMBOL]]</f>
        <v>NIFTY2552225050CE</v>
      </c>
      <c r="AJ4658" t="str">
        <f>IF(RIGHT(MIS[[#This Row],[Main/Hedge]],4)="MAIN","MAIN","HEDGE")</f>
        <v>MAIN</v>
      </c>
      <c r="AK4658" t="str" cm="1">
        <f t="array" ref="AK4658">_xlfn._xlws.FILTER(Table4[Column1],ISNUMBER(SEARCH(Table4[Column1],MIS[[#This Row],[OrderUniqueIdentifier]])),"")</f>
        <v>VWAP</v>
      </c>
    </row>
    <row r="4659" spans="1:37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>
        <f>_xlfn.XLOOKUP(MIS[[#This Row],[TRADING SYMBOL]],[1]Sheet1!$D:$D,[1]Sheet1!$C:$C)</f>
        <v>168.75</v>
      </c>
      <c r="AE4659">
        <f>MIS[[#This Row],[OrderAverageTradedPrice]]*MIS[[#This Row],[OrderQuantity]]</f>
        <v>24645</v>
      </c>
      <c r="AF4659">
        <f>MIS[[#This Row],[LTP]]*MIS[[#This Row],[OrderQuantity]]</f>
        <v>25312.5</v>
      </c>
      <c r="AG4659">
        <f>IF(MIS[[#This Row],[OrderSide]]="SELL",MIS[[#This Row],[VALUE]]-MIS[[#This Row],[LIVE_VALUE]],MIS[[#This Row],[LIVE_VALUE]]-MIS[[#This Row],[VALUE]])</f>
        <v>-667.5</v>
      </c>
      <c r="AH4659" t="str" cm="1">
        <f t="array" ref="AH4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9" t="str">
        <f>MIS[[#This Row],[TRADING SYMBOL]]</f>
        <v>NIFTY2552225050CE</v>
      </c>
      <c r="AJ4659" t="str">
        <f>IF(RIGHT(MIS[[#This Row],[Main/Hedge]],4)="MAIN","MAIN","HEDGE")</f>
        <v>MAIN</v>
      </c>
      <c r="AK4659" t="str" cm="1">
        <f t="array" ref="AK4659">_xlfn._xlws.FILTER(Table4[Column1],ISNUMBER(SEARCH(Table4[Column1],MIS[[#This Row],[OrderUniqueIdentifier]])),"")</f>
        <v>VWAP</v>
      </c>
    </row>
    <row r="4660" spans="1:37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>
        <f>_xlfn.XLOOKUP(MIS[[#This Row],[TRADING SYMBOL]],[1]Sheet1!$D:$D,[1]Sheet1!$C:$C)</f>
        <v>168.75</v>
      </c>
      <c r="AE4660">
        <f>MIS[[#This Row],[OrderAverageTradedPrice]]*MIS[[#This Row],[OrderQuantity]]</f>
        <v>12318.75</v>
      </c>
      <c r="AF4660">
        <f>MIS[[#This Row],[LTP]]*MIS[[#This Row],[OrderQuantity]]</f>
        <v>12656.25</v>
      </c>
      <c r="AG4660">
        <f>IF(MIS[[#This Row],[OrderSide]]="SELL",MIS[[#This Row],[VALUE]]-MIS[[#This Row],[LIVE_VALUE]],MIS[[#This Row],[LIVE_VALUE]]-MIS[[#This Row],[VALUE]])</f>
        <v>-337.5</v>
      </c>
      <c r="AH4660" t="str" cm="1">
        <f t="array" ref="AH4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0" t="str">
        <f>MIS[[#This Row],[TRADING SYMBOL]]</f>
        <v>NIFTY2552225050CE</v>
      </c>
      <c r="AJ4660" t="str">
        <f>IF(RIGHT(MIS[[#This Row],[Main/Hedge]],4)="MAIN","MAIN","HEDGE")</f>
        <v>MAIN</v>
      </c>
      <c r="AK4660" t="str" cm="1">
        <f t="array" ref="AK4660">_xlfn._xlws.FILTER(Table4[Column1],ISNUMBER(SEARCH(Table4[Column1],MIS[[#This Row],[OrderUniqueIdentifier]])),"")</f>
        <v>VWAP</v>
      </c>
    </row>
    <row r="4661" spans="1:37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>
        <f>_xlfn.XLOOKUP(MIS[[#This Row],[TRADING SYMBOL]],[1]Sheet1!$D:$D,[1]Sheet1!$C:$C)</f>
        <v>168.75</v>
      </c>
      <c r="AE4661">
        <f>MIS[[#This Row],[OrderAverageTradedPrice]]*MIS[[#This Row],[OrderQuantity]]</f>
        <v>172143.74999999939</v>
      </c>
      <c r="AF4661">
        <f>MIS[[#This Row],[LTP]]*MIS[[#This Row],[OrderQuantity]]</f>
        <v>177187.5</v>
      </c>
      <c r="AG4661">
        <f>IF(MIS[[#This Row],[OrderSide]]="SELL",MIS[[#This Row],[VALUE]]-MIS[[#This Row],[LIVE_VALUE]],MIS[[#This Row],[LIVE_VALUE]]-MIS[[#This Row],[VALUE]])</f>
        <v>-5043.7500000006112</v>
      </c>
      <c r="AH4661" t="str" cm="1">
        <f t="array" ref="AH4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1" t="str">
        <f>MIS[[#This Row],[TRADING SYMBOL]]</f>
        <v>NIFTY2552225050CE</v>
      </c>
      <c r="AJ4661" t="str">
        <f>IF(RIGHT(MIS[[#This Row],[Main/Hedge]],4)="MAIN","MAIN","HEDGE")</f>
        <v>MAIN</v>
      </c>
      <c r="AK4661" t="str" cm="1">
        <f t="array" ref="AK4661">_xlfn._xlws.FILTER(Table4[Column1],ISNUMBER(SEARCH(Table4[Column1],MIS[[#This Row],[OrderUniqueIdentifier]])),"")</f>
        <v>VWAP</v>
      </c>
    </row>
    <row r="4662" spans="1:37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>
        <f>_xlfn.XLOOKUP(MIS[[#This Row],[TRADING SYMBOL]],[1]Sheet1!$D:$D,[1]Sheet1!$C:$C)</f>
        <v>168.75</v>
      </c>
      <c r="AE4662">
        <f>MIS[[#This Row],[OrderAverageTradedPrice]]*MIS[[#This Row],[OrderQuantity]]</f>
        <v>24697.5</v>
      </c>
      <c r="AF4662">
        <f>MIS[[#This Row],[LTP]]*MIS[[#This Row],[OrderQuantity]]</f>
        <v>25312.5</v>
      </c>
      <c r="AG4662">
        <f>IF(MIS[[#This Row],[OrderSide]]="SELL",MIS[[#This Row],[VALUE]]-MIS[[#This Row],[LIVE_VALUE]],MIS[[#This Row],[LIVE_VALUE]]-MIS[[#This Row],[VALUE]])</f>
        <v>-615</v>
      </c>
      <c r="AH4662" t="str" cm="1">
        <f t="array" ref="AH4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2" t="str">
        <f>MIS[[#This Row],[TRADING SYMBOL]]</f>
        <v>NIFTY2552225050CE</v>
      </c>
      <c r="AJ4662" t="str">
        <f>IF(RIGHT(MIS[[#This Row],[Main/Hedge]],4)="MAIN","MAIN","HEDGE")</f>
        <v>MAIN</v>
      </c>
      <c r="AK4662" t="str" cm="1">
        <f t="array" ref="AK4662">_xlfn._xlws.FILTER(Table4[Column1],ISNUMBER(SEARCH(Table4[Column1],MIS[[#This Row],[OrderUniqueIdentifier]])),"")</f>
        <v>VWAP</v>
      </c>
    </row>
    <row r="4663" spans="1:37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>
        <f>_xlfn.XLOOKUP(MIS[[#This Row],[TRADING SYMBOL]],[1]Sheet1!$D:$D,[1]Sheet1!$C:$C)</f>
        <v>168.75</v>
      </c>
      <c r="AE4663">
        <f>MIS[[#This Row],[OrderAverageTradedPrice]]*MIS[[#This Row],[OrderQuantity]]</f>
        <v>12341.25</v>
      </c>
      <c r="AF4663">
        <f>MIS[[#This Row],[LTP]]*MIS[[#This Row],[OrderQuantity]]</f>
        <v>12656.25</v>
      </c>
      <c r="AG4663">
        <f>IF(MIS[[#This Row],[OrderSide]]="SELL",MIS[[#This Row],[VALUE]]-MIS[[#This Row],[LIVE_VALUE]],MIS[[#This Row],[LIVE_VALUE]]-MIS[[#This Row],[VALUE]])</f>
        <v>-315</v>
      </c>
      <c r="AH4663" t="str" cm="1">
        <f t="array" ref="AH4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3" t="str">
        <f>MIS[[#This Row],[TRADING SYMBOL]]</f>
        <v>NIFTY2552225050CE</v>
      </c>
      <c r="AJ4663" t="str">
        <f>IF(RIGHT(MIS[[#This Row],[Main/Hedge]],4)="MAIN","MAIN","HEDGE")</f>
        <v>MAIN</v>
      </c>
      <c r="AK4663" t="str" cm="1">
        <f t="array" ref="AK4663">_xlfn._xlws.FILTER(Table4[Column1],ISNUMBER(SEARCH(Table4[Column1],MIS[[#This Row],[OrderUniqueIdentifier]])),"")</f>
        <v>VWAP</v>
      </c>
    </row>
    <row r="4664" spans="1:37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>
        <f>_xlfn.XLOOKUP(MIS[[#This Row],[TRADING SYMBOL]],[1]Sheet1!$D:$D,[1]Sheet1!$C:$C)</f>
        <v>168.75</v>
      </c>
      <c r="AE4664">
        <f>MIS[[#This Row],[OrderAverageTradedPrice]]*MIS[[#This Row],[OrderQuantity]]</f>
        <v>73942.499999999709</v>
      </c>
      <c r="AF4664">
        <f>MIS[[#This Row],[LTP]]*MIS[[#This Row],[OrderQuantity]]</f>
        <v>75937.5</v>
      </c>
      <c r="AG4664">
        <f>IF(MIS[[#This Row],[OrderSide]]="SELL",MIS[[#This Row],[VALUE]]-MIS[[#This Row],[LIVE_VALUE]],MIS[[#This Row],[LIVE_VALUE]]-MIS[[#This Row],[VALUE]])</f>
        <v>-1995.000000000291</v>
      </c>
      <c r="AH4664" t="str" cm="1">
        <f t="array" ref="AH4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4" t="str">
        <f>MIS[[#This Row],[TRADING SYMBOL]]</f>
        <v>NIFTY2552225050CE</v>
      </c>
      <c r="AJ4664" t="str">
        <f>IF(RIGHT(MIS[[#This Row],[Main/Hedge]],4)="MAIN","MAIN","HEDGE")</f>
        <v>MAIN</v>
      </c>
      <c r="AK4664" t="str" cm="1">
        <f t="array" ref="AK4664">_xlfn._xlws.FILTER(Table4[Column1],ISNUMBER(SEARCH(Table4[Column1],MIS[[#This Row],[OrderUniqueIdentifier]])),"")</f>
        <v>VWAP</v>
      </c>
    </row>
    <row r="4665" spans="1:37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>
        <f>_xlfn.XLOOKUP(MIS[[#This Row],[TRADING SYMBOL]],[1]Sheet1!$D:$D,[1]Sheet1!$C:$C)</f>
        <v>168.75</v>
      </c>
      <c r="AE4665">
        <f>MIS[[#This Row],[OrderAverageTradedPrice]]*MIS[[#This Row],[OrderQuantity]]</f>
        <v>24660</v>
      </c>
      <c r="AF4665">
        <f>MIS[[#This Row],[LTP]]*MIS[[#This Row],[OrderQuantity]]</f>
        <v>25312.5</v>
      </c>
      <c r="AG4665">
        <f>IF(MIS[[#This Row],[OrderSide]]="SELL",MIS[[#This Row],[VALUE]]-MIS[[#This Row],[LIVE_VALUE]],MIS[[#This Row],[LIVE_VALUE]]-MIS[[#This Row],[VALUE]])</f>
        <v>-652.5</v>
      </c>
      <c r="AH4665" t="str" cm="1">
        <f t="array" ref="AH4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5" t="str">
        <f>MIS[[#This Row],[TRADING SYMBOL]]</f>
        <v>NIFTY2552225050CE</v>
      </c>
      <c r="AJ4665" t="str">
        <f>IF(RIGHT(MIS[[#This Row],[Main/Hedge]],4)="MAIN","MAIN","HEDGE")</f>
        <v>MAIN</v>
      </c>
      <c r="AK4665" t="str" cm="1">
        <f t="array" ref="AK4665">_xlfn._xlws.FILTER(Table4[Column1],ISNUMBER(SEARCH(Table4[Column1],MIS[[#This Row],[OrderUniqueIdentifier]])),"")</f>
        <v>VWAP</v>
      </c>
    </row>
    <row r="4666" spans="1:37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>
        <f>_xlfn.XLOOKUP(MIS[[#This Row],[TRADING SYMBOL]],[1]Sheet1!$D:$D,[1]Sheet1!$C:$C)</f>
        <v>168.75</v>
      </c>
      <c r="AE4666">
        <f>MIS[[#This Row],[OrderAverageTradedPrice]]*MIS[[#This Row],[OrderQuantity]]</f>
        <v>12322.5</v>
      </c>
      <c r="AF4666">
        <f>MIS[[#This Row],[LTP]]*MIS[[#This Row],[OrderQuantity]]</f>
        <v>12656.25</v>
      </c>
      <c r="AG4666">
        <f>IF(MIS[[#This Row],[OrderSide]]="SELL",MIS[[#This Row],[VALUE]]-MIS[[#This Row],[LIVE_VALUE]],MIS[[#This Row],[LIVE_VALUE]]-MIS[[#This Row],[VALUE]])</f>
        <v>-333.75</v>
      </c>
      <c r="AH4666" t="str" cm="1">
        <f t="array" ref="AH4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6" t="str">
        <f>MIS[[#This Row],[TRADING SYMBOL]]</f>
        <v>NIFTY2552225050CE</v>
      </c>
      <c r="AJ4666" t="str">
        <f>IF(RIGHT(MIS[[#This Row],[Main/Hedge]],4)="MAIN","MAIN","HEDGE")</f>
        <v>MAIN</v>
      </c>
      <c r="AK4666" t="str" cm="1">
        <f t="array" ref="AK4666">_xlfn._xlws.FILTER(Table4[Column1],ISNUMBER(SEARCH(Table4[Column1],MIS[[#This Row],[OrderUniqueIdentifier]])),"")</f>
        <v>VWAP</v>
      </c>
    </row>
    <row r="4667" spans="1:37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>
        <f>_xlfn.XLOOKUP(MIS[[#This Row],[TRADING SYMBOL]],[1]Sheet1!$D:$D,[1]Sheet1!$C:$C)</f>
        <v>168.75</v>
      </c>
      <c r="AE4667">
        <f>MIS[[#This Row],[OrderAverageTradedPrice]]*MIS[[#This Row],[OrderQuantity]]</f>
        <v>73935</v>
      </c>
      <c r="AF4667">
        <f>MIS[[#This Row],[LTP]]*MIS[[#This Row],[OrderQuantity]]</f>
        <v>75937.5</v>
      </c>
      <c r="AG4667">
        <f>IF(MIS[[#This Row],[OrderSide]]="SELL",MIS[[#This Row],[VALUE]]-MIS[[#This Row],[LIVE_VALUE]],MIS[[#This Row],[LIVE_VALUE]]-MIS[[#This Row],[VALUE]])</f>
        <v>-2002.5</v>
      </c>
      <c r="AH4667" t="str" cm="1">
        <f t="array" ref="AH4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7" t="str">
        <f>MIS[[#This Row],[TRADING SYMBOL]]</f>
        <v>NIFTY2552225050CE</v>
      </c>
      <c r="AJ4667" t="str">
        <f>IF(RIGHT(MIS[[#This Row],[Main/Hedge]],4)="MAIN","MAIN","HEDGE")</f>
        <v>MAIN</v>
      </c>
      <c r="AK4667" t="str" cm="1">
        <f t="array" ref="AK4667">_xlfn._xlws.FILTER(Table4[Column1],ISNUMBER(SEARCH(Table4[Column1],MIS[[#This Row],[OrderUniqueIdentifier]])),"")</f>
        <v>VWAP</v>
      </c>
    </row>
    <row r="4668" spans="1:37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>
        <f>_xlfn.XLOOKUP(MIS[[#This Row],[TRADING SYMBOL]],[1]Sheet1!$D:$D,[1]Sheet1!$C:$C)</f>
        <v>168.75</v>
      </c>
      <c r="AE4668">
        <f>MIS[[#This Row],[OrderAverageTradedPrice]]*MIS[[#This Row],[OrderQuantity]]</f>
        <v>24682.5</v>
      </c>
      <c r="AF4668">
        <f>MIS[[#This Row],[LTP]]*MIS[[#This Row],[OrderQuantity]]</f>
        <v>25312.5</v>
      </c>
      <c r="AG4668">
        <f>IF(MIS[[#This Row],[OrderSide]]="SELL",MIS[[#This Row],[VALUE]]-MIS[[#This Row],[LIVE_VALUE]],MIS[[#This Row],[LIVE_VALUE]]-MIS[[#This Row],[VALUE]])</f>
        <v>-630</v>
      </c>
      <c r="AH4668" t="str" cm="1">
        <f t="array" ref="AH4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8" t="str">
        <f>MIS[[#This Row],[TRADING SYMBOL]]</f>
        <v>NIFTY2552225050CE</v>
      </c>
      <c r="AJ4668" t="str">
        <f>IF(RIGHT(MIS[[#This Row],[Main/Hedge]],4)="MAIN","MAIN","HEDGE")</f>
        <v>MAIN</v>
      </c>
      <c r="AK4668" t="str" cm="1">
        <f t="array" ref="AK4668">_xlfn._xlws.FILTER(Table4[Column1],ISNUMBER(SEARCH(Table4[Column1],MIS[[#This Row],[OrderUniqueIdentifier]])),"")</f>
        <v>VWAP</v>
      </c>
    </row>
    <row r="4669" spans="1:37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>
        <f>_xlfn.XLOOKUP(MIS[[#This Row],[TRADING SYMBOL]],[1]Sheet1!$D:$D,[1]Sheet1!$C:$C)</f>
        <v>168.75</v>
      </c>
      <c r="AE4669">
        <f>MIS[[#This Row],[OrderAverageTradedPrice]]*MIS[[#This Row],[OrderQuantity]]</f>
        <v>12303.75</v>
      </c>
      <c r="AF4669">
        <f>MIS[[#This Row],[LTP]]*MIS[[#This Row],[OrderQuantity]]</f>
        <v>12656.25</v>
      </c>
      <c r="AG4669">
        <f>IF(MIS[[#This Row],[OrderSide]]="SELL",MIS[[#This Row],[VALUE]]-MIS[[#This Row],[LIVE_VALUE]],MIS[[#This Row],[LIVE_VALUE]]-MIS[[#This Row],[VALUE]])</f>
        <v>-352.5</v>
      </c>
      <c r="AH4669" t="str" cm="1">
        <f t="array" ref="AH4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9" t="str">
        <f>MIS[[#This Row],[TRADING SYMBOL]]</f>
        <v>NIFTY2552225050CE</v>
      </c>
      <c r="AJ4669" t="str">
        <f>IF(RIGHT(MIS[[#This Row],[Main/Hedge]],4)="MAIN","MAIN","HEDGE")</f>
        <v>MAIN</v>
      </c>
      <c r="AK4669" t="str" cm="1">
        <f t="array" ref="AK4669">_xlfn._xlws.FILTER(Table4[Column1],ISNUMBER(SEARCH(Table4[Column1],MIS[[#This Row],[OrderUniqueIdentifier]])),"")</f>
        <v>VWAP</v>
      </c>
    </row>
    <row r="4670" spans="1:37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>
        <f>_xlfn.XLOOKUP(MIS[[#This Row],[TRADING SYMBOL]],[1]Sheet1!$D:$D,[1]Sheet1!$C:$C)</f>
        <v>168.75</v>
      </c>
      <c r="AE4670">
        <f>MIS[[#This Row],[OrderAverageTradedPrice]]*MIS[[#This Row],[OrderQuantity]]</f>
        <v>147780</v>
      </c>
      <c r="AF4670">
        <f>MIS[[#This Row],[LTP]]*MIS[[#This Row],[OrderQuantity]]</f>
        <v>151875</v>
      </c>
      <c r="AG4670">
        <f>IF(MIS[[#This Row],[OrderSide]]="SELL",MIS[[#This Row],[VALUE]]-MIS[[#This Row],[LIVE_VALUE]],MIS[[#This Row],[LIVE_VALUE]]-MIS[[#This Row],[VALUE]])</f>
        <v>-4095</v>
      </c>
      <c r="AH4670" t="str" cm="1">
        <f t="array" ref="AH4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0" t="str">
        <f>MIS[[#This Row],[TRADING SYMBOL]]</f>
        <v>NIFTY2552225050CE</v>
      </c>
      <c r="AJ4670" t="str">
        <f>IF(RIGHT(MIS[[#This Row],[Main/Hedge]],4)="MAIN","MAIN","HEDGE")</f>
        <v>MAIN</v>
      </c>
      <c r="AK4670" t="str" cm="1">
        <f t="array" ref="AK4670">_xlfn._xlws.FILTER(Table4[Column1],ISNUMBER(SEARCH(Table4[Column1],MIS[[#This Row],[OrderUniqueIdentifier]])),"")</f>
        <v>VWAP</v>
      </c>
    </row>
    <row r="4671" spans="1:37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>
        <f>_xlfn.XLOOKUP(MIS[[#This Row],[TRADING SYMBOL]],[1]Sheet1!$D:$D,[1]Sheet1!$C:$C)</f>
        <v>168.75</v>
      </c>
      <c r="AE4671">
        <f>MIS[[#This Row],[OrderAverageTradedPrice]]*MIS[[#This Row],[OrderQuantity]]</f>
        <v>36832.5</v>
      </c>
      <c r="AF4671">
        <f>MIS[[#This Row],[LTP]]*MIS[[#This Row],[OrderQuantity]]</f>
        <v>37968.75</v>
      </c>
      <c r="AG4671">
        <f>IF(MIS[[#This Row],[OrderSide]]="SELL",MIS[[#This Row],[VALUE]]-MIS[[#This Row],[LIVE_VALUE]],MIS[[#This Row],[LIVE_VALUE]]-MIS[[#This Row],[VALUE]])</f>
        <v>-1136.25</v>
      </c>
      <c r="AH4671" t="str" cm="1">
        <f t="array" ref="AH4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1" t="str">
        <f>MIS[[#This Row],[TRADING SYMBOL]]</f>
        <v>NIFTY2552225050CE</v>
      </c>
      <c r="AJ4671" t="str">
        <f>IF(RIGHT(MIS[[#This Row],[Main/Hedge]],4)="MAIN","MAIN","HEDGE")</f>
        <v>MAIN</v>
      </c>
      <c r="AK4671" t="str" cm="1">
        <f t="array" ref="AK4671">_xlfn._xlws.FILTER(Table4[Column1],ISNUMBER(SEARCH(Table4[Column1],MIS[[#This Row],[OrderUniqueIdentifier]])),"")</f>
        <v>VWAP</v>
      </c>
    </row>
    <row r="4672" spans="1:37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>
        <f>_xlfn.XLOOKUP(MIS[[#This Row],[TRADING SYMBOL]],[1]Sheet1!$D:$D,[1]Sheet1!$C:$C)</f>
        <v>168.75</v>
      </c>
      <c r="AE4672">
        <f>MIS[[#This Row],[OrderAverageTradedPrice]]*MIS[[#This Row],[OrderQuantity]]</f>
        <v>86100</v>
      </c>
      <c r="AF4672">
        <f>MIS[[#This Row],[LTP]]*MIS[[#This Row],[OrderQuantity]]</f>
        <v>88593.75</v>
      </c>
      <c r="AG4672">
        <f>IF(MIS[[#This Row],[OrderSide]]="SELL",MIS[[#This Row],[VALUE]]-MIS[[#This Row],[LIVE_VALUE]],MIS[[#This Row],[LIVE_VALUE]]-MIS[[#This Row],[VALUE]])</f>
        <v>-2493.75</v>
      </c>
      <c r="AH4672" t="str" cm="1">
        <f t="array" ref="AH4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2" t="str">
        <f>MIS[[#This Row],[TRADING SYMBOL]]</f>
        <v>NIFTY2552225050CE</v>
      </c>
      <c r="AJ4672" t="str">
        <f>IF(RIGHT(MIS[[#This Row],[Main/Hedge]],4)="MAIN","MAIN","HEDGE")</f>
        <v>MAIN</v>
      </c>
      <c r="AK4672" t="str" cm="1">
        <f t="array" ref="AK4672">_xlfn._xlws.FILTER(Table4[Column1],ISNUMBER(SEARCH(Table4[Column1],MIS[[#This Row],[OrderUniqueIdentifier]])),"")</f>
        <v>VWAP</v>
      </c>
    </row>
    <row r="4673" spans="1:37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>
        <f>_xlfn.XLOOKUP(MIS[[#This Row],[TRADING SYMBOL]],[1]Sheet1!$D:$D,[1]Sheet1!$C:$C)</f>
        <v>168.75</v>
      </c>
      <c r="AE4673">
        <f>MIS[[#This Row],[OrderAverageTradedPrice]]*MIS[[#This Row],[OrderQuantity]]</f>
        <v>12337.5</v>
      </c>
      <c r="AF4673">
        <f>MIS[[#This Row],[LTP]]*MIS[[#This Row],[OrderQuantity]]</f>
        <v>12656.25</v>
      </c>
      <c r="AG4673">
        <f>IF(MIS[[#This Row],[OrderSide]]="SELL",MIS[[#This Row],[VALUE]]-MIS[[#This Row],[LIVE_VALUE]],MIS[[#This Row],[LIVE_VALUE]]-MIS[[#This Row],[VALUE]])</f>
        <v>-318.75</v>
      </c>
      <c r="AH4673" t="str" cm="1">
        <f t="array" ref="AH4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3" t="str">
        <f>MIS[[#This Row],[TRADING SYMBOL]]</f>
        <v>NIFTY2552225050CE</v>
      </c>
      <c r="AJ4673" t="str">
        <f>IF(RIGHT(MIS[[#This Row],[Main/Hedge]],4)="MAIN","MAIN","HEDGE")</f>
        <v>MAIN</v>
      </c>
      <c r="AK4673" t="str" cm="1">
        <f t="array" ref="AK4673">_xlfn._xlws.FILTER(Table4[Column1],ISNUMBER(SEARCH(Table4[Column1],MIS[[#This Row],[OrderUniqueIdentifier]])),"")</f>
        <v>VWAP</v>
      </c>
    </row>
    <row r="4674" spans="1:37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>
        <f>_xlfn.XLOOKUP(MIS[[#This Row],[TRADING SYMBOL]],[1]Sheet1!$D:$D,[1]Sheet1!$C:$C)</f>
        <v>168.75</v>
      </c>
      <c r="AE4674">
        <f>MIS[[#This Row],[OrderAverageTradedPrice]]*MIS[[#This Row],[OrderQuantity]]</f>
        <v>24727.5</v>
      </c>
      <c r="AF4674">
        <f>MIS[[#This Row],[LTP]]*MIS[[#This Row],[OrderQuantity]]</f>
        <v>25312.5</v>
      </c>
      <c r="AG4674">
        <f>IF(MIS[[#This Row],[OrderSide]]="SELL",MIS[[#This Row],[VALUE]]-MIS[[#This Row],[LIVE_VALUE]],MIS[[#This Row],[LIVE_VALUE]]-MIS[[#This Row],[VALUE]])</f>
        <v>-585</v>
      </c>
      <c r="AH4674" t="str" cm="1">
        <f t="array" ref="AH4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4" t="str">
        <f>MIS[[#This Row],[TRADING SYMBOL]]</f>
        <v>NIFTY2552225050CE</v>
      </c>
      <c r="AJ4674" t="str">
        <f>IF(RIGHT(MIS[[#This Row],[Main/Hedge]],4)="MAIN","MAIN","HEDGE")</f>
        <v>MAIN</v>
      </c>
      <c r="AK4674" t="str" cm="1">
        <f t="array" ref="AK4674">_xlfn._xlws.FILTER(Table4[Column1],ISNUMBER(SEARCH(Table4[Column1],MIS[[#This Row],[OrderUniqueIdentifier]])),"")</f>
        <v>VWAP</v>
      </c>
    </row>
    <row r="4675" spans="1:37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>
        <f>_xlfn.XLOOKUP(MIS[[#This Row],[TRADING SYMBOL]],[1]Sheet1!$D:$D,[1]Sheet1!$C:$C)</f>
        <v>168.75</v>
      </c>
      <c r="AE4675">
        <f>MIS[[#This Row],[OrderAverageTradedPrice]]*MIS[[#This Row],[OrderQuantity]]</f>
        <v>24682.5</v>
      </c>
      <c r="AF4675">
        <f>MIS[[#This Row],[LTP]]*MIS[[#This Row],[OrderQuantity]]</f>
        <v>25312.5</v>
      </c>
      <c r="AG4675">
        <f>IF(MIS[[#This Row],[OrderSide]]="SELL",MIS[[#This Row],[VALUE]]-MIS[[#This Row],[LIVE_VALUE]],MIS[[#This Row],[LIVE_VALUE]]-MIS[[#This Row],[VALUE]])</f>
        <v>-630</v>
      </c>
      <c r="AH4675" t="str" cm="1">
        <f t="array" ref="AH4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5" t="str">
        <f>MIS[[#This Row],[TRADING SYMBOL]]</f>
        <v>NIFTY2552225050CE</v>
      </c>
      <c r="AJ4675" t="str">
        <f>IF(RIGHT(MIS[[#This Row],[Main/Hedge]],4)="MAIN","MAIN","HEDGE")</f>
        <v>MAIN</v>
      </c>
      <c r="AK4675" t="str" cm="1">
        <f t="array" ref="AK4675">_xlfn._xlws.FILTER(Table4[Column1],ISNUMBER(SEARCH(Table4[Column1],MIS[[#This Row],[OrderUniqueIdentifier]])),"")</f>
        <v>VWAP</v>
      </c>
    </row>
    <row r="4676" spans="1:37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>
        <f>_xlfn.XLOOKUP(MIS[[#This Row],[TRADING SYMBOL]],[1]Sheet1!$D:$D,[1]Sheet1!$C:$C)</f>
        <v>168.75</v>
      </c>
      <c r="AE4676">
        <f>MIS[[#This Row],[OrderAverageTradedPrice]]*MIS[[#This Row],[OrderQuantity]]</f>
        <v>36922.5</v>
      </c>
      <c r="AF4676">
        <f>MIS[[#This Row],[LTP]]*MIS[[#This Row],[OrderQuantity]]</f>
        <v>37968.75</v>
      </c>
      <c r="AG4676">
        <f>IF(MIS[[#This Row],[OrderSide]]="SELL",MIS[[#This Row],[VALUE]]-MIS[[#This Row],[LIVE_VALUE]],MIS[[#This Row],[LIVE_VALUE]]-MIS[[#This Row],[VALUE]])</f>
        <v>-1046.25</v>
      </c>
      <c r="AH4676" t="str" cm="1">
        <f t="array" ref="AH4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6" t="str">
        <f>MIS[[#This Row],[TRADING SYMBOL]]</f>
        <v>NIFTY2552225050CE</v>
      </c>
      <c r="AJ4676" t="str">
        <f>IF(RIGHT(MIS[[#This Row],[Main/Hedge]],4)="MAIN","MAIN","HEDGE")</f>
        <v>MAIN</v>
      </c>
      <c r="AK4676" t="str" cm="1">
        <f t="array" ref="AK4676">_xlfn._xlws.FILTER(Table4[Column1],ISNUMBER(SEARCH(Table4[Column1],MIS[[#This Row],[OrderUniqueIdentifier]])),"")</f>
        <v>VWAP</v>
      </c>
    </row>
    <row r="4677" spans="1:37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>
        <f>_xlfn.XLOOKUP(MIS[[#This Row],[TRADING SYMBOL]],[1]Sheet1!$D:$D,[1]Sheet1!$C:$C)</f>
        <v>168.75</v>
      </c>
      <c r="AE4677">
        <f>MIS[[#This Row],[OrderAverageTradedPrice]]*MIS[[#This Row],[OrderQuantity]]</f>
        <v>86197.499999999854</v>
      </c>
      <c r="AF4677">
        <f>MIS[[#This Row],[LTP]]*MIS[[#This Row],[OrderQuantity]]</f>
        <v>88593.75</v>
      </c>
      <c r="AG4677">
        <f>IF(MIS[[#This Row],[OrderSide]]="SELL",MIS[[#This Row],[VALUE]]-MIS[[#This Row],[LIVE_VALUE]],MIS[[#This Row],[LIVE_VALUE]]-MIS[[#This Row],[VALUE]])</f>
        <v>-2396.2500000001455</v>
      </c>
      <c r="AH4677" t="str" cm="1">
        <f t="array" ref="AH4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7" t="str">
        <f>MIS[[#This Row],[TRADING SYMBOL]]</f>
        <v>NIFTY2552225050CE</v>
      </c>
      <c r="AJ4677" t="str">
        <f>IF(RIGHT(MIS[[#This Row],[Main/Hedge]],4)="MAIN","MAIN","HEDGE")</f>
        <v>MAIN</v>
      </c>
      <c r="AK4677" t="str" cm="1">
        <f t="array" ref="AK4677">_xlfn._xlws.FILTER(Table4[Column1],ISNUMBER(SEARCH(Table4[Column1],MIS[[#This Row],[OrderUniqueIdentifier]])),"")</f>
        <v>VWAP</v>
      </c>
    </row>
    <row r="4678" spans="1:37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>
        <f>_xlfn.XLOOKUP(MIS[[#This Row],[TRADING SYMBOL]],[1]Sheet1!$D:$D,[1]Sheet1!$C:$C)</f>
        <v>168.75</v>
      </c>
      <c r="AE4678">
        <f>MIS[[#This Row],[OrderAverageTradedPrice]]*MIS[[#This Row],[OrderQuantity]]</f>
        <v>296051.24999999884</v>
      </c>
      <c r="AF4678">
        <f>MIS[[#This Row],[LTP]]*MIS[[#This Row],[OrderQuantity]]</f>
        <v>303750</v>
      </c>
      <c r="AG4678">
        <f>IF(MIS[[#This Row],[OrderSide]]="SELL",MIS[[#This Row],[VALUE]]-MIS[[#This Row],[LIVE_VALUE]],MIS[[#This Row],[LIVE_VALUE]]-MIS[[#This Row],[VALUE]])</f>
        <v>-7698.7500000011642</v>
      </c>
      <c r="AH4678" t="str" cm="1">
        <f t="array" ref="AH4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8" t="str">
        <f>MIS[[#This Row],[TRADING SYMBOL]]</f>
        <v>NIFTY2552225050CE</v>
      </c>
      <c r="AJ4678" t="str">
        <f>IF(RIGHT(MIS[[#This Row],[Main/Hedge]],4)="MAIN","MAIN","HEDGE")</f>
        <v>MAIN</v>
      </c>
      <c r="AK4678" t="str" cm="1">
        <f t="array" ref="AK4678">_xlfn._xlws.FILTER(Table4[Column1],ISNUMBER(SEARCH(Table4[Column1],MIS[[#This Row],[OrderUniqueIdentifier]])),"")</f>
        <v>VWAP</v>
      </c>
    </row>
    <row r="4679" spans="1:37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>
        <f>_xlfn.XLOOKUP(MIS[[#This Row],[TRADING SYMBOL]],[1]Sheet1!$D:$D,[1]Sheet1!$C:$C)</f>
        <v>168.75</v>
      </c>
      <c r="AE4679">
        <f>MIS[[#This Row],[OrderAverageTradedPrice]]*MIS[[#This Row],[OrderQuantity]]</f>
        <v>294753.74999999936</v>
      </c>
      <c r="AF4679">
        <f>MIS[[#This Row],[LTP]]*MIS[[#This Row],[OrderQuantity]]</f>
        <v>303750</v>
      </c>
      <c r="AG4679">
        <f>IF(MIS[[#This Row],[OrderSide]]="SELL",MIS[[#This Row],[VALUE]]-MIS[[#This Row],[LIVE_VALUE]],MIS[[#This Row],[LIVE_VALUE]]-MIS[[#This Row],[VALUE]])</f>
        <v>-8996.2500000006403</v>
      </c>
      <c r="AH4679" t="str" cm="1">
        <f t="array" ref="AH4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9" t="str">
        <f>MIS[[#This Row],[TRADING SYMBOL]]</f>
        <v>NIFTY2552225050CE</v>
      </c>
      <c r="AJ4679" t="str">
        <f>IF(RIGHT(MIS[[#This Row],[Main/Hedge]],4)="MAIN","MAIN","HEDGE")</f>
        <v>MAIN</v>
      </c>
      <c r="AK4679" t="str" cm="1">
        <f t="array" ref="AK4679">_xlfn._xlws.FILTER(Table4[Column1],ISNUMBER(SEARCH(Table4[Column1],MIS[[#This Row],[OrderUniqueIdentifier]])),"")</f>
        <v>VWAP</v>
      </c>
    </row>
    <row r="4680" spans="1:37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>
        <f>_xlfn.XLOOKUP(MIS[[#This Row],[TRADING SYMBOL]],[1]Sheet1!$D:$D,[1]Sheet1!$C:$C)</f>
        <v>168.75</v>
      </c>
      <c r="AE4680">
        <f>MIS[[#This Row],[OrderAverageTradedPrice]]*MIS[[#This Row],[OrderQuantity]]</f>
        <v>296167.5</v>
      </c>
      <c r="AF4680">
        <f>MIS[[#This Row],[LTP]]*MIS[[#This Row],[OrderQuantity]]</f>
        <v>303750</v>
      </c>
      <c r="AG4680">
        <f>IF(MIS[[#This Row],[OrderSide]]="SELL",MIS[[#This Row],[VALUE]]-MIS[[#This Row],[LIVE_VALUE]],MIS[[#This Row],[LIVE_VALUE]]-MIS[[#This Row],[VALUE]])</f>
        <v>-7582.5</v>
      </c>
      <c r="AH4680" t="str" cm="1">
        <f t="array" ref="AH4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0" t="str">
        <f>MIS[[#This Row],[TRADING SYMBOL]]</f>
        <v>NIFTY2552225050CE</v>
      </c>
      <c r="AJ4680" t="str">
        <f>IF(RIGHT(MIS[[#This Row],[Main/Hedge]],4)="MAIN","MAIN","HEDGE")</f>
        <v>MAIN</v>
      </c>
      <c r="AK4680" t="str" cm="1">
        <f t="array" ref="AK4680">_xlfn._xlws.FILTER(Table4[Column1],ISNUMBER(SEARCH(Table4[Column1],MIS[[#This Row],[OrderUniqueIdentifier]])),"")</f>
        <v>VWAP</v>
      </c>
    </row>
    <row r="4681" spans="1:37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>
        <f>_xlfn.XLOOKUP(MIS[[#This Row],[TRADING SYMBOL]],[1]Sheet1!$D:$D,[1]Sheet1!$C:$C)</f>
        <v>168.75</v>
      </c>
      <c r="AE4681">
        <f>MIS[[#This Row],[OrderAverageTradedPrice]]*MIS[[#This Row],[OrderQuantity]]</f>
        <v>49316.25</v>
      </c>
      <c r="AF4681">
        <f>MIS[[#This Row],[LTP]]*MIS[[#This Row],[OrderQuantity]]</f>
        <v>50625</v>
      </c>
      <c r="AG4681">
        <f>IF(MIS[[#This Row],[OrderSide]]="SELL",MIS[[#This Row],[VALUE]]-MIS[[#This Row],[LIVE_VALUE]],MIS[[#This Row],[LIVE_VALUE]]-MIS[[#This Row],[VALUE]])</f>
        <v>-1308.75</v>
      </c>
      <c r="AH4681" t="str" cm="1">
        <f t="array" ref="AH4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1" t="str">
        <f>MIS[[#This Row],[TRADING SYMBOL]]</f>
        <v>NIFTY2552225050CE</v>
      </c>
      <c r="AJ4681" t="str">
        <f>IF(RIGHT(MIS[[#This Row],[Main/Hedge]],4)="MAIN","MAIN","HEDGE")</f>
        <v>MAIN</v>
      </c>
      <c r="AK4681" t="str" cm="1">
        <f t="array" ref="AK4681">_xlfn._xlws.FILTER(Table4[Column1],ISNUMBER(SEARCH(Table4[Column1],MIS[[#This Row],[OrderUniqueIdentifier]])),"")</f>
        <v>VWAP</v>
      </c>
    </row>
    <row r="4682" spans="1:37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>
        <f>_xlfn.XLOOKUP(MIS[[#This Row],[TRADING SYMBOL]],[1]Sheet1!$D:$D,[1]Sheet1!$C:$C)</f>
        <v>168.75</v>
      </c>
      <c r="AE4682">
        <f>MIS[[#This Row],[OrderAverageTradedPrice]]*MIS[[#This Row],[OrderQuantity]]</f>
        <v>86212.499999999636</v>
      </c>
      <c r="AF4682">
        <f>MIS[[#This Row],[LTP]]*MIS[[#This Row],[OrderQuantity]]</f>
        <v>88593.75</v>
      </c>
      <c r="AG4682">
        <f>IF(MIS[[#This Row],[OrderSide]]="SELL",MIS[[#This Row],[VALUE]]-MIS[[#This Row],[LIVE_VALUE]],MIS[[#This Row],[LIVE_VALUE]]-MIS[[#This Row],[VALUE]])</f>
        <v>-2381.2500000003638</v>
      </c>
      <c r="AH4682" t="str" cm="1">
        <f t="array" ref="AH4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2" t="str">
        <f>MIS[[#This Row],[TRADING SYMBOL]]</f>
        <v>NIFTY2552225050CE</v>
      </c>
      <c r="AJ4682" t="str">
        <f>IF(RIGHT(MIS[[#This Row],[Main/Hedge]],4)="MAIN","MAIN","HEDGE")</f>
        <v>MAIN</v>
      </c>
      <c r="AK4682" t="str" cm="1">
        <f t="array" ref="AK4682">_xlfn._xlws.FILTER(Table4[Column1],ISNUMBER(SEARCH(Table4[Column1],MIS[[#This Row],[OrderUniqueIdentifier]])),"")</f>
        <v>VWAP</v>
      </c>
    </row>
    <row r="4683" spans="1:37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>
        <f>_xlfn.XLOOKUP(MIS[[#This Row],[TRADING SYMBOL]],[1]Sheet1!$D:$D,[1]Sheet1!$C:$C)</f>
        <v>168.75</v>
      </c>
      <c r="AE4683">
        <f>MIS[[#This Row],[OrderAverageTradedPrice]]*MIS[[#This Row],[OrderQuantity]]</f>
        <v>98925</v>
      </c>
      <c r="AF4683">
        <f>MIS[[#This Row],[LTP]]*MIS[[#This Row],[OrderQuantity]]</f>
        <v>101250</v>
      </c>
      <c r="AG4683">
        <f>IF(MIS[[#This Row],[OrderSide]]="SELL",MIS[[#This Row],[VALUE]]-MIS[[#This Row],[LIVE_VALUE]],MIS[[#This Row],[LIVE_VALUE]]-MIS[[#This Row],[VALUE]])</f>
        <v>-2325</v>
      </c>
      <c r="AH4683" t="str" cm="1">
        <f t="array" ref="AH4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3" t="str">
        <f>MIS[[#This Row],[TRADING SYMBOL]]</f>
        <v>NIFTY2552225050CE</v>
      </c>
      <c r="AJ4683" t="str">
        <f>IF(RIGHT(MIS[[#This Row],[Main/Hedge]],4)="MAIN","MAIN","HEDGE")</f>
        <v>MAIN</v>
      </c>
      <c r="AK4683" t="str" cm="1">
        <f t="array" ref="AK4683">_xlfn._xlws.FILTER(Table4[Column1],ISNUMBER(SEARCH(Table4[Column1],MIS[[#This Row],[OrderUniqueIdentifier]])),"")</f>
        <v>VWAP</v>
      </c>
    </row>
    <row r="4684" spans="1:37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>
        <f>_xlfn.XLOOKUP(MIS[[#This Row],[TRADING SYMBOL]],[1]Sheet1!$D:$D,[1]Sheet1!$C:$C)</f>
        <v>168.75</v>
      </c>
      <c r="AE4684">
        <f>MIS[[#This Row],[OrderAverageTradedPrice]]*MIS[[#This Row],[OrderQuantity]]</f>
        <v>73893.749999999854</v>
      </c>
      <c r="AF4684">
        <f>MIS[[#This Row],[LTP]]*MIS[[#This Row],[OrderQuantity]]</f>
        <v>75937.5</v>
      </c>
      <c r="AG4684">
        <f>IF(MIS[[#This Row],[OrderSide]]="SELL",MIS[[#This Row],[VALUE]]-MIS[[#This Row],[LIVE_VALUE]],MIS[[#This Row],[LIVE_VALUE]]-MIS[[#This Row],[VALUE]])</f>
        <v>-2043.7500000001455</v>
      </c>
      <c r="AH4684" t="str" cm="1">
        <f t="array" ref="AH4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4" t="str">
        <f>MIS[[#This Row],[TRADING SYMBOL]]</f>
        <v>NIFTY2552225050CE</v>
      </c>
      <c r="AJ4684" t="str">
        <f>IF(RIGHT(MIS[[#This Row],[Main/Hedge]],4)="MAIN","MAIN","HEDGE")</f>
        <v>MAIN</v>
      </c>
      <c r="AK4684" t="str" cm="1">
        <f t="array" ref="AK4684">_xlfn._xlws.FILTER(Table4[Column1],ISNUMBER(SEARCH(Table4[Column1],MIS[[#This Row],[OrderUniqueIdentifier]])),"")</f>
        <v>VWAP</v>
      </c>
    </row>
    <row r="4685" spans="1:37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>
        <f>_xlfn.XLOOKUP(MIS[[#This Row],[TRADING SYMBOL]],[1]Sheet1!$D:$D,[1]Sheet1!$C:$C)</f>
        <v>168.75</v>
      </c>
      <c r="AE4685">
        <f>MIS[[#This Row],[OrderAverageTradedPrice]]*MIS[[#This Row],[OrderQuantity]]</f>
        <v>173688.74999999985</v>
      </c>
      <c r="AF4685">
        <f>MIS[[#This Row],[LTP]]*MIS[[#This Row],[OrderQuantity]]</f>
        <v>177187.5</v>
      </c>
      <c r="AG4685">
        <f>IF(MIS[[#This Row],[OrderSide]]="SELL",MIS[[#This Row],[VALUE]]-MIS[[#This Row],[LIVE_VALUE]],MIS[[#This Row],[LIVE_VALUE]]-MIS[[#This Row],[VALUE]])</f>
        <v>-3498.7500000001455</v>
      </c>
      <c r="AH4685" t="str" cm="1">
        <f t="array" ref="AH4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5" t="str">
        <f>MIS[[#This Row],[TRADING SYMBOL]]</f>
        <v>NIFTY2552225050CE</v>
      </c>
      <c r="AJ4685" t="str">
        <f>IF(RIGHT(MIS[[#This Row],[Main/Hedge]],4)="MAIN","MAIN","HEDGE")</f>
        <v>MAIN</v>
      </c>
      <c r="AK4685" t="str" cm="1">
        <f t="array" ref="AK4685">_xlfn._xlws.FILTER(Table4[Column1],ISNUMBER(SEARCH(Table4[Column1],MIS[[#This Row],[OrderUniqueIdentifier]])),"")</f>
        <v>VWAP</v>
      </c>
    </row>
    <row r="4686" spans="1:37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>
        <f>_xlfn.XLOOKUP(MIS[[#This Row],[TRADING SYMBOL]],[1]Sheet1!$D:$D,[1]Sheet1!$C:$C)</f>
        <v>168.75</v>
      </c>
      <c r="AE4686">
        <f>MIS[[#This Row],[OrderAverageTradedPrice]]*MIS[[#This Row],[OrderQuantity]]</f>
        <v>49702.5</v>
      </c>
      <c r="AF4686">
        <f>MIS[[#This Row],[LTP]]*MIS[[#This Row],[OrderQuantity]]</f>
        <v>50625</v>
      </c>
      <c r="AG4686">
        <f>IF(MIS[[#This Row],[OrderSide]]="SELL",MIS[[#This Row],[VALUE]]-MIS[[#This Row],[LIVE_VALUE]],MIS[[#This Row],[LIVE_VALUE]]-MIS[[#This Row],[VALUE]])</f>
        <v>-922.5</v>
      </c>
      <c r="AH4686" t="str" cm="1">
        <f t="array" ref="AH4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6" t="str">
        <f>MIS[[#This Row],[TRADING SYMBOL]]</f>
        <v>NIFTY2552225050CE</v>
      </c>
      <c r="AJ4686" t="str">
        <f>IF(RIGHT(MIS[[#This Row],[Main/Hedge]],4)="MAIN","MAIN","HEDGE")</f>
        <v>MAIN</v>
      </c>
      <c r="AK4686" t="str" cm="1">
        <f t="array" ref="AK4686">_xlfn._xlws.FILTER(Table4[Column1],ISNUMBER(SEARCH(Table4[Column1],MIS[[#This Row],[OrderUniqueIdentifier]])),"")</f>
        <v>VWAP</v>
      </c>
    </row>
    <row r="4687" spans="1:37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>
        <f>_xlfn.XLOOKUP(MIS[[#This Row],[TRADING SYMBOL]],[1]Sheet1!$D:$D,[1]Sheet1!$C:$C)</f>
        <v>168.75</v>
      </c>
      <c r="AE4687">
        <f>MIS[[#This Row],[OrderAverageTradedPrice]]*MIS[[#This Row],[OrderQuantity]]</f>
        <v>49668.75</v>
      </c>
      <c r="AF4687">
        <f>MIS[[#This Row],[LTP]]*MIS[[#This Row],[OrderQuantity]]</f>
        <v>50625</v>
      </c>
      <c r="AG4687">
        <f>IF(MIS[[#This Row],[OrderSide]]="SELL",MIS[[#This Row],[VALUE]]-MIS[[#This Row],[LIVE_VALUE]],MIS[[#This Row],[LIVE_VALUE]]-MIS[[#This Row],[VALUE]])</f>
        <v>-956.25</v>
      </c>
      <c r="AH4687" t="str" cm="1">
        <f t="array" ref="AH4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7" t="str">
        <f>MIS[[#This Row],[TRADING SYMBOL]]</f>
        <v>NIFTY2552225050CE</v>
      </c>
      <c r="AJ4687" t="str">
        <f>IF(RIGHT(MIS[[#This Row],[Main/Hedge]],4)="MAIN","MAIN","HEDGE")</f>
        <v>MAIN</v>
      </c>
      <c r="AK4687" t="str" cm="1">
        <f t="array" ref="AK4687">_xlfn._xlws.FILTER(Table4[Column1],ISNUMBER(SEARCH(Table4[Column1],MIS[[#This Row],[OrderUniqueIdentifier]])),"")</f>
        <v>VWAP</v>
      </c>
    </row>
    <row r="4688" spans="1:37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>
        <f>_xlfn.XLOOKUP(MIS[[#This Row],[TRADING SYMBOL]],[1]Sheet1!$D:$D,[1]Sheet1!$C:$C)</f>
        <v>168.75</v>
      </c>
      <c r="AE4688">
        <f>MIS[[#This Row],[OrderAverageTradedPrice]]*MIS[[#This Row],[OrderQuantity]]</f>
        <v>12408.75</v>
      </c>
      <c r="AF4688">
        <f>MIS[[#This Row],[LTP]]*MIS[[#This Row],[OrderQuantity]]</f>
        <v>12656.25</v>
      </c>
      <c r="AG4688">
        <f>IF(MIS[[#This Row],[OrderSide]]="SELL",MIS[[#This Row],[VALUE]]-MIS[[#This Row],[LIVE_VALUE]],MIS[[#This Row],[LIVE_VALUE]]-MIS[[#This Row],[VALUE]])</f>
        <v>-247.5</v>
      </c>
      <c r="AH4688" t="str" cm="1">
        <f t="array" ref="AH4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8" t="str">
        <f>MIS[[#This Row],[TRADING SYMBOL]]</f>
        <v>NIFTY2552225050CE</v>
      </c>
      <c r="AJ4688" t="str">
        <f>IF(RIGHT(MIS[[#This Row],[Main/Hedge]],4)="MAIN","MAIN","HEDGE")</f>
        <v>MAIN</v>
      </c>
      <c r="AK4688" t="str" cm="1">
        <f t="array" ref="AK4688">_xlfn._xlws.FILTER(Table4[Column1],ISNUMBER(SEARCH(Table4[Column1],MIS[[#This Row],[OrderUniqueIdentifier]])),"")</f>
        <v>VWAP</v>
      </c>
    </row>
    <row r="4689" spans="1:37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>
        <f>_xlfn.XLOOKUP(MIS[[#This Row],[TRADING SYMBOL]],[1]Sheet1!$D:$D,[1]Sheet1!$C:$C)</f>
        <v>168.75</v>
      </c>
      <c r="AE4689">
        <f>MIS[[#This Row],[OrderAverageTradedPrice]]*MIS[[#This Row],[OrderQuantity]]</f>
        <v>24776.25</v>
      </c>
      <c r="AF4689">
        <f>MIS[[#This Row],[LTP]]*MIS[[#This Row],[OrderQuantity]]</f>
        <v>25312.5</v>
      </c>
      <c r="AG4689">
        <f>IF(MIS[[#This Row],[OrderSide]]="SELL",MIS[[#This Row],[VALUE]]-MIS[[#This Row],[LIVE_VALUE]],MIS[[#This Row],[LIVE_VALUE]]-MIS[[#This Row],[VALUE]])</f>
        <v>-536.25</v>
      </c>
      <c r="AH4689" t="str" cm="1">
        <f t="array" ref="AH4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9" t="str">
        <f>MIS[[#This Row],[TRADING SYMBOL]]</f>
        <v>NIFTY2552225050CE</v>
      </c>
      <c r="AJ4689" t="str">
        <f>IF(RIGHT(MIS[[#This Row],[Main/Hedge]],4)="MAIN","MAIN","HEDGE")</f>
        <v>MAIN</v>
      </c>
      <c r="AK4689" t="str" cm="1">
        <f t="array" ref="AK4689">_xlfn._xlws.FILTER(Table4[Column1],ISNUMBER(SEARCH(Table4[Column1],MIS[[#This Row],[OrderUniqueIdentifier]])),"")</f>
        <v>VWAP</v>
      </c>
    </row>
    <row r="4690" spans="1:37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>
        <f>_xlfn.XLOOKUP(MIS[[#This Row],[TRADING SYMBOL]],[1]Sheet1!$D:$D,[1]Sheet1!$C:$C)</f>
        <v>168.75</v>
      </c>
      <c r="AE4690">
        <f>MIS[[#This Row],[OrderAverageTradedPrice]]*MIS[[#This Row],[OrderQuantity]]</f>
        <v>24877.5</v>
      </c>
      <c r="AF4690">
        <f>MIS[[#This Row],[LTP]]*MIS[[#This Row],[OrderQuantity]]</f>
        <v>25312.5</v>
      </c>
      <c r="AG4690">
        <f>IF(MIS[[#This Row],[OrderSide]]="SELL",MIS[[#This Row],[VALUE]]-MIS[[#This Row],[LIVE_VALUE]],MIS[[#This Row],[LIVE_VALUE]]-MIS[[#This Row],[VALUE]])</f>
        <v>-435</v>
      </c>
      <c r="AH4690" t="str" cm="1">
        <f t="array" ref="AH4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0" t="str">
        <f>MIS[[#This Row],[TRADING SYMBOL]]</f>
        <v>NIFTY2552225050CE</v>
      </c>
      <c r="AJ4690" t="str">
        <f>IF(RIGHT(MIS[[#This Row],[Main/Hedge]],4)="MAIN","MAIN","HEDGE")</f>
        <v>MAIN</v>
      </c>
      <c r="AK4690" t="str" cm="1">
        <f t="array" ref="AK4690">_xlfn._xlws.FILTER(Table4[Column1],ISNUMBER(SEARCH(Table4[Column1],MIS[[#This Row],[OrderUniqueIdentifier]])),"")</f>
        <v>VWAP</v>
      </c>
    </row>
    <row r="4691" spans="1:37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>
        <f>_xlfn.XLOOKUP(MIS[[#This Row],[TRADING SYMBOL]],[1]Sheet1!$D:$D,[1]Sheet1!$C:$C)</f>
        <v>168.75</v>
      </c>
      <c r="AE4691">
        <f>MIS[[#This Row],[OrderAverageTradedPrice]]*MIS[[#This Row],[OrderQuantity]]</f>
        <v>24855</v>
      </c>
      <c r="AF4691">
        <f>MIS[[#This Row],[LTP]]*MIS[[#This Row],[OrderQuantity]]</f>
        <v>25312.5</v>
      </c>
      <c r="AG4691">
        <f>IF(MIS[[#This Row],[OrderSide]]="SELL",MIS[[#This Row],[VALUE]]-MIS[[#This Row],[LIVE_VALUE]],MIS[[#This Row],[LIVE_VALUE]]-MIS[[#This Row],[VALUE]])</f>
        <v>-457.5</v>
      </c>
      <c r="AH4691" t="str" cm="1">
        <f t="array" ref="AH4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1" t="str">
        <f>MIS[[#This Row],[TRADING SYMBOL]]</f>
        <v>NIFTY2552225050CE</v>
      </c>
      <c r="AJ4691" t="str">
        <f>IF(RIGHT(MIS[[#This Row],[Main/Hedge]],4)="MAIN","MAIN","HEDGE")</f>
        <v>MAIN</v>
      </c>
      <c r="AK4691" t="str" cm="1">
        <f t="array" ref="AK4691">_xlfn._xlws.FILTER(Table4[Column1],ISNUMBER(SEARCH(Table4[Column1],MIS[[#This Row],[OrderUniqueIdentifier]])),"")</f>
        <v>VWAP</v>
      </c>
    </row>
    <row r="4692" spans="1:37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>
        <f>_xlfn.XLOOKUP(MIS[[#This Row],[TRADING SYMBOL]],[1]Sheet1!$D:$D,[1]Sheet1!$C:$C)</f>
        <v>168.75</v>
      </c>
      <c r="AE4692">
        <f>MIS[[#This Row],[OrderAverageTradedPrice]]*MIS[[#This Row],[OrderQuantity]]</f>
        <v>37226.25</v>
      </c>
      <c r="AF4692">
        <f>MIS[[#This Row],[LTP]]*MIS[[#This Row],[OrderQuantity]]</f>
        <v>37968.75</v>
      </c>
      <c r="AG4692">
        <f>IF(MIS[[#This Row],[OrderSide]]="SELL",MIS[[#This Row],[VALUE]]-MIS[[#This Row],[LIVE_VALUE]],MIS[[#This Row],[LIVE_VALUE]]-MIS[[#This Row],[VALUE]])</f>
        <v>-742.5</v>
      </c>
      <c r="AH4692" t="str" cm="1">
        <f t="array" ref="AH4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2" t="str">
        <f>MIS[[#This Row],[TRADING SYMBOL]]</f>
        <v>NIFTY2552225050CE</v>
      </c>
      <c r="AJ4692" t="str">
        <f>IF(RIGHT(MIS[[#This Row],[Main/Hedge]],4)="MAIN","MAIN","HEDGE")</f>
        <v>MAIN</v>
      </c>
      <c r="AK4692" t="str" cm="1">
        <f t="array" ref="AK4692">_xlfn._xlws.FILTER(Table4[Column1],ISNUMBER(SEARCH(Table4[Column1],MIS[[#This Row],[OrderUniqueIdentifier]])),"")</f>
        <v>VWAP</v>
      </c>
    </row>
    <row r="4693" spans="1:37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>
        <f>_xlfn.XLOOKUP(MIS[[#This Row],[TRADING SYMBOL]],[1]Sheet1!$D:$D,[1]Sheet1!$C:$C)</f>
        <v>168.75</v>
      </c>
      <c r="AE4693">
        <f>MIS[[#This Row],[OrderAverageTradedPrice]]*MIS[[#This Row],[OrderQuantity]]</f>
        <v>37121.249999999927</v>
      </c>
      <c r="AF4693">
        <f>MIS[[#This Row],[LTP]]*MIS[[#This Row],[OrderQuantity]]</f>
        <v>37968.75</v>
      </c>
      <c r="AG4693">
        <f>IF(MIS[[#This Row],[OrderSide]]="SELL",MIS[[#This Row],[VALUE]]-MIS[[#This Row],[LIVE_VALUE]],MIS[[#This Row],[LIVE_VALUE]]-MIS[[#This Row],[VALUE]])</f>
        <v>-847.50000000007276</v>
      </c>
      <c r="AH4693" t="str" cm="1">
        <f t="array" ref="AH4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3" t="str">
        <f>MIS[[#This Row],[TRADING SYMBOL]]</f>
        <v>NIFTY2552225050CE</v>
      </c>
      <c r="AJ4693" t="str">
        <f>IF(RIGHT(MIS[[#This Row],[Main/Hedge]],4)="MAIN","MAIN","HEDGE")</f>
        <v>MAIN</v>
      </c>
      <c r="AK4693" t="str" cm="1">
        <f t="array" ref="AK4693">_xlfn._xlws.FILTER(Table4[Column1],ISNUMBER(SEARCH(Table4[Column1],MIS[[#This Row],[OrderUniqueIdentifier]])),"")</f>
        <v>VWAP</v>
      </c>
    </row>
    <row r="4694" spans="1:37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>
        <f>_xlfn.XLOOKUP(MIS[[#This Row],[TRADING SYMBOL]],[1]Sheet1!$D:$D,[1]Sheet1!$C:$C)</f>
        <v>168.75</v>
      </c>
      <c r="AE4694">
        <f>MIS[[#This Row],[OrderAverageTradedPrice]]*MIS[[#This Row],[OrderQuantity]]</f>
        <v>37128.749999999847</v>
      </c>
      <c r="AF4694">
        <f>MIS[[#This Row],[LTP]]*MIS[[#This Row],[OrderQuantity]]</f>
        <v>37968.75</v>
      </c>
      <c r="AG4694">
        <f>IF(MIS[[#This Row],[OrderSide]]="SELL",MIS[[#This Row],[VALUE]]-MIS[[#This Row],[LIVE_VALUE]],MIS[[#This Row],[LIVE_VALUE]]-MIS[[#This Row],[VALUE]])</f>
        <v>-840.0000000001528</v>
      </c>
      <c r="AH4694" t="str" cm="1">
        <f t="array" ref="AH4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4" t="str">
        <f>MIS[[#This Row],[TRADING SYMBOL]]</f>
        <v>NIFTY2552225050CE</v>
      </c>
      <c r="AJ4694" t="str">
        <f>IF(RIGHT(MIS[[#This Row],[Main/Hedge]],4)="MAIN","MAIN","HEDGE")</f>
        <v>MAIN</v>
      </c>
      <c r="AK4694" t="str" cm="1">
        <f t="array" ref="AK4694">_xlfn._xlws.FILTER(Table4[Column1],ISNUMBER(SEARCH(Table4[Column1],MIS[[#This Row],[OrderUniqueIdentifier]])),"")</f>
        <v>VWAP</v>
      </c>
    </row>
    <row r="4695" spans="1:37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>
        <f>_xlfn.XLOOKUP(MIS[[#This Row],[TRADING SYMBOL]],[1]Sheet1!$D:$D,[1]Sheet1!$C:$C)</f>
        <v>168.75</v>
      </c>
      <c r="AE4695">
        <f>MIS[[#This Row],[OrderAverageTradedPrice]]*MIS[[#This Row],[OrderQuantity]]</f>
        <v>37286.249999999847</v>
      </c>
      <c r="AF4695">
        <f>MIS[[#This Row],[LTP]]*MIS[[#This Row],[OrderQuantity]]</f>
        <v>37968.75</v>
      </c>
      <c r="AG4695">
        <f>IF(MIS[[#This Row],[OrderSide]]="SELL",MIS[[#This Row],[VALUE]]-MIS[[#This Row],[LIVE_VALUE]],MIS[[#This Row],[LIVE_VALUE]]-MIS[[#This Row],[VALUE]])</f>
        <v>-682.5000000001528</v>
      </c>
      <c r="AH4695" t="str" cm="1">
        <f t="array" ref="AH4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5" t="str">
        <f>MIS[[#This Row],[TRADING SYMBOL]]</f>
        <v>NIFTY2552225050CE</v>
      </c>
      <c r="AJ4695" t="str">
        <f>IF(RIGHT(MIS[[#This Row],[Main/Hedge]],4)="MAIN","MAIN","HEDGE")</f>
        <v>MAIN</v>
      </c>
      <c r="AK4695" t="str" cm="1">
        <f t="array" ref="AK4695">_xlfn._xlws.FILTER(Table4[Column1],ISNUMBER(SEARCH(Table4[Column1],MIS[[#This Row],[OrderUniqueIdentifier]])),"")</f>
        <v>VWAP</v>
      </c>
    </row>
    <row r="4696" spans="1:37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>
        <f>_xlfn.XLOOKUP(MIS[[#This Row],[TRADING SYMBOL]],[1]Sheet1!$D:$D,[1]Sheet1!$C:$C)</f>
        <v>168.75</v>
      </c>
      <c r="AE4696">
        <f>MIS[[#This Row],[OrderAverageTradedPrice]]*MIS[[#This Row],[OrderQuantity]]</f>
        <v>136128.74999999962</v>
      </c>
      <c r="AF4696">
        <f>MIS[[#This Row],[LTP]]*MIS[[#This Row],[OrderQuantity]]</f>
        <v>139218.75</v>
      </c>
      <c r="AG4696">
        <f>IF(MIS[[#This Row],[OrderSide]]="SELL",MIS[[#This Row],[VALUE]]-MIS[[#This Row],[LIVE_VALUE]],MIS[[#This Row],[LIVE_VALUE]]-MIS[[#This Row],[VALUE]])</f>
        <v>-3090.0000000003783</v>
      </c>
      <c r="AH4696" t="str" cm="1">
        <f t="array" ref="AH4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6" t="str">
        <f>MIS[[#This Row],[TRADING SYMBOL]]</f>
        <v>NIFTY2552225050CE</v>
      </c>
      <c r="AJ4696" t="str">
        <f>IF(RIGHT(MIS[[#This Row],[Main/Hedge]],4)="MAIN","MAIN","HEDGE")</f>
        <v>MAIN</v>
      </c>
      <c r="AK4696" t="str" cm="1">
        <f t="array" ref="AK4696">_xlfn._xlws.FILTER(Table4[Column1],ISNUMBER(SEARCH(Table4[Column1],MIS[[#This Row],[OrderUniqueIdentifier]])),"")</f>
        <v>VWAP</v>
      </c>
    </row>
    <row r="4697" spans="1:37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>
        <f>_xlfn.XLOOKUP(MIS[[#This Row],[TRADING SYMBOL]],[1]Sheet1!$D:$D,[1]Sheet1!$C:$C)</f>
        <v>168.75</v>
      </c>
      <c r="AE4697">
        <f>MIS[[#This Row],[OrderAverageTradedPrice]]*MIS[[#This Row],[OrderQuantity]]</f>
        <v>124001.25</v>
      </c>
      <c r="AF4697">
        <f>MIS[[#This Row],[LTP]]*MIS[[#This Row],[OrderQuantity]]</f>
        <v>126562.5</v>
      </c>
      <c r="AG4697">
        <f>IF(MIS[[#This Row],[OrderSide]]="SELL",MIS[[#This Row],[VALUE]]-MIS[[#This Row],[LIVE_VALUE]],MIS[[#This Row],[LIVE_VALUE]]-MIS[[#This Row],[VALUE]])</f>
        <v>-2561.25</v>
      </c>
      <c r="AH4697" t="str" cm="1">
        <f t="array" ref="AH4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7" t="str">
        <f>MIS[[#This Row],[TRADING SYMBOL]]</f>
        <v>NIFTY2552225050CE</v>
      </c>
      <c r="AJ4697" t="str">
        <f>IF(RIGHT(MIS[[#This Row],[Main/Hedge]],4)="MAIN","MAIN","HEDGE")</f>
        <v>MAIN</v>
      </c>
      <c r="AK4697" t="str" cm="1">
        <f t="array" ref="AK4697">_xlfn._xlws.FILTER(Table4[Column1],ISNUMBER(SEARCH(Table4[Column1],MIS[[#This Row],[OrderUniqueIdentifier]])),"")</f>
        <v>VWAP</v>
      </c>
    </row>
    <row r="4698" spans="1:37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>
        <f>_xlfn.XLOOKUP(MIS[[#This Row],[TRADING SYMBOL]],[1]Sheet1!$D:$D,[1]Sheet1!$C:$C)</f>
        <v>168.75</v>
      </c>
      <c r="AE4698">
        <f>MIS[[#This Row],[OrderAverageTradedPrice]]*MIS[[#This Row],[OrderQuantity]]</f>
        <v>24780</v>
      </c>
      <c r="AF4698">
        <f>MIS[[#This Row],[LTP]]*MIS[[#This Row],[OrderQuantity]]</f>
        <v>25312.5</v>
      </c>
      <c r="AG4698">
        <f>IF(MIS[[#This Row],[OrderSide]]="SELL",MIS[[#This Row],[VALUE]]-MIS[[#This Row],[LIVE_VALUE]],MIS[[#This Row],[LIVE_VALUE]]-MIS[[#This Row],[VALUE]])</f>
        <v>-532.5</v>
      </c>
      <c r="AH4698" t="str" cm="1">
        <f t="array" ref="AH4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8" t="str">
        <f>MIS[[#This Row],[TRADING SYMBOL]]</f>
        <v>NIFTY2552225050CE</v>
      </c>
      <c r="AJ4698" t="str">
        <f>IF(RIGHT(MIS[[#This Row],[Main/Hedge]],4)="MAIN","MAIN","HEDGE")</f>
        <v>MAIN</v>
      </c>
      <c r="AK4698" t="str" cm="1">
        <f t="array" ref="AK4698">_xlfn._xlws.FILTER(Table4[Column1],ISNUMBER(SEARCH(Table4[Column1],MIS[[#This Row],[OrderUniqueIdentifier]])),"")</f>
        <v>VWAP</v>
      </c>
    </row>
    <row r="4699" spans="1:37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>
        <f>_xlfn.XLOOKUP(MIS[[#This Row],[TRADING SYMBOL]],[1]Sheet1!$D:$D,[1]Sheet1!$C:$C)</f>
        <v>168.75</v>
      </c>
      <c r="AE4699">
        <f>MIS[[#This Row],[OrderAverageTradedPrice]]*MIS[[#This Row],[OrderQuantity]]</f>
        <v>12416.25</v>
      </c>
      <c r="AF4699">
        <f>MIS[[#This Row],[LTP]]*MIS[[#This Row],[OrderQuantity]]</f>
        <v>12656.25</v>
      </c>
      <c r="AG4699">
        <f>IF(MIS[[#This Row],[OrderSide]]="SELL",MIS[[#This Row],[VALUE]]-MIS[[#This Row],[LIVE_VALUE]],MIS[[#This Row],[LIVE_VALUE]]-MIS[[#This Row],[VALUE]])</f>
        <v>-240</v>
      </c>
      <c r="AH4699" t="str" cm="1">
        <f t="array" ref="AH4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9" t="str">
        <f>MIS[[#This Row],[TRADING SYMBOL]]</f>
        <v>NIFTY2552225050CE</v>
      </c>
      <c r="AJ4699" t="str">
        <f>IF(RIGHT(MIS[[#This Row],[Main/Hedge]],4)="MAIN","MAIN","HEDGE")</f>
        <v>MAIN</v>
      </c>
      <c r="AK4699" t="str" cm="1">
        <f t="array" ref="AK4699">_xlfn._xlws.FILTER(Table4[Column1],ISNUMBER(SEARCH(Table4[Column1],MIS[[#This Row],[OrderUniqueIdentifier]])),"")</f>
        <v>VWAP</v>
      </c>
    </row>
    <row r="4700" spans="1:37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>
        <f>_xlfn.XLOOKUP(MIS[[#This Row],[TRADING SYMBOL]],[1]Sheet1!$D:$D,[1]Sheet1!$C:$C)</f>
        <v>168.75</v>
      </c>
      <c r="AE4700">
        <f>MIS[[#This Row],[OrderAverageTradedPrice]]*MIS[[#This Row],[OrderQuantity]]</f>
        <v>24765</v>
      </c>
      <c r="AF4700">
        <f>MIS[[#This Row],[LTP]]*MIS[[#This Row],[OrderQuantity]]</f>
        <v>25312.5</v>
      </c>
      <c r="AG4700">
        <f>IF(MIS[[#This Row],[OrderSide]]="SELL",MIS[[#This Row],[VALUE]]-MIS[[#This Row],[LIVE_VALUE]],MIS[[#This Row],[LIVE_VALUE]]-MIS[[#This Row],[VALUE]])</f>
        <v>-547.5</v>
      </c>
      <c r="AH4700" t="str" cm="1">
        <f t="array" ref="AH4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0" t="str">
        <f>MIS[[#This Row],[TRADING SYMBOL]]</f>
        <v>NIFTY2552225050CE</v>
      </c>
      <c r="AJ4700" t="str">
        <f>IF(RIGHT(MIS[[#This Row],[Main/Hedge]],4)="MAIN","MAIN","HEDGE")</f>
        <v>MAIN</v>
      </c>
      <c r="AK4700" t="str" cm="1">
        <f t="array" ref="AK4700">_xlfn._xlws.FILTER(Table4[Column1],ISNUMBER(SEARCH(Table4[Column1],MIS[[#This Row],[OrderUniqueIdentifier]])),"")</f>
        <v>VWAP</v>
      </c>
    </row>
    <row r="4701" spans="1:37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>
        <f>_xlfn.XLOOKUP(MIS[[#This Row],[TRADING SYMBOL]],[1]Sheet1!$D:$D,[1]Sheet1!$C:$C)</f>
        <v>168.75</v>
      </c>
      <c r="AE4701">
        <f>MIS[[#This Row],[OrderAverageTradedPrice]]*MIS[[#This Row],[OrderQuantity]]</f>
        <v>24825</v>
      </c>
      <c r="AF4701">
        <f>MIS[[#This Row],[LTP]]*MIS[[#This Row],[OrderQuantity]]</f>
        <v>25312.5</v>
      </c>
      <c r="AG4701">
        <f>IF(MIS[[#This Row],[OrderSide]]="SELL",MIS[[#This Row],[VALUE]]-MIS[[#This Row],[LIVE_VALUE]],MIS[[#This Row],[LIVE_VALUE]]-MIS[[#This Row],[VALUE]])</f>
        <v>-487.5</v>
      </c>
      <c r="AH4701" t="str" cm="1">
        <f t="array" ref="AH4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1" t="str">
        <f>MIS[[#This Row],[TRADING SYMBOL]]</f>
        <v>NIFTY2552225050CE</v>
      </c>
      <c r="AJ4701" t="str">
        <f>IF(RIGHT(MIS[[#This Row],[Main/Hedge]],4)="MAIN","MAIN","HEDGE")</f>
        <v>MAIN</v>
      </c>
      <c r="AK4701" t="str" cm="1">
        <f t="array" ref="AK4701">_xlfn._xlws.FILTER(Table4[Column1],ISNUMBER(SEARCH(Table4[Column1],MIS[[#This Row],[OrderUniqueIdentifier]])),"")</f>
        <v>VWAP</v>
      </c>
    </row>
    <row r="4702" spans="1:37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>
        <f>_xlfn.XLOOKUP(MIS[[#This Row],[TRADING SYMBOL]],[1]Sheet1!$D:$D,[1]Sheet1!$C:$C)</f>
        <v>168.75</v>
      </c>
      <c r="AE4702">
        <f>MIS[[#This Row],[OrderAverageTradedPrice]]*MIS[[#This Row],[OrderQuantity]]</f>
        <v>37199.999999999927</v>
      </c>
      <c r="AF4702">
        <f>MIS[[#This Row],[LTP]]*MIS[[#This Row],[OrderQuantity]]</f>
        <v>37968.75</v>
      </c>
      <c r="AG4702">
        <f>IF(MIS[[#This Row],[OrderSide]]="SELL",MIS[[#This Row],[VALUE]]-MIS[[#This Row],[LIVE_VALUE]],MIS[[#This Row],[LIVE_VALUE]]-MIS[[#This Row],[VALUE]])</f>
        <v>-768.75000000007276</v>
      </c>
      <c r="AH4702" t="str" cm="1">
        <f t="array" ref="AH4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2" t="str">
        <f>MIS[[#This Row],[TRADING SYMBOL]]</f>
        <v>NIFTY2552225050CE</v>
      </c>
      <c r="AJ4702" t="str">
        <f>IF(RIGHT(MIS[[#This Row],[Main/Hedge]],4)="MAIN","MAIN","HEDGE")</f>
        <v>MAIN</v>
      </c>
      <c r="AK4702" t="str" cm="1">
        <f t="array" ref="AK4702">_xlfn._xlws.FILTER(Table4[Column1],ISNUMBER(SEARCH(Table4[Column1],MIS[[#This Row],[OrderUniqueIdentifier]])),"")</f>
        <v>VWAP</v>
      </c>
    </row>
    <row r="4703" spans="1:37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>
        <f>_xlfn.XLOOKUP(MIS[[#This Row],[TRADING SYMBOL]],[1]Sheet1!$D:$D,[1]Sheet1!$C:$C)</f>
        <v>168.75</v>
      </c>
      <c r="AE4703">
        <f>MIS[[#This Row],[OrderAverageTradedPrice]]*MIS[[#This Row],[OrderQuantity]]</f>
        <v>62137.499999999993</v>
      </c>
      <c r="AF4703">
        <f>MIS[[#This Row],[LTP]]*MIS[[#This Row],[OrderQuantity]]</f>
        <v>63281.25</v>
      </c>
      <c r="AG4703">
        <f>IF(MIS[[#This Row],[OrderSide]]="SELL",MIS[[#This Row],[VALUE]]-MIS[[#This Row],[LIVE_VALUE]],MIS[[#This Row],[LIVE_VALUE]]-MIS[[#This Row],[VALUE]])</f>
        <v>-1143.7500000000073</v>
      </c>
      <c r="AH4703" t="str" cm="1">
        <f t="array" ref="AH4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3" t="str">
        <f>MIS[[#This Row],[TRADING SYMBOL]]</f>
        <v>NIFTY2552225050CE</v>
      </c>
      <c r="AJ4703" t="str">
        <f>IF(RIGHT(MIS[[#This Row],[Main/Hedge]],4)="MAIN","MAIN","HEDGE")</f>
        <v>MAIN</v>
      </c>
      <c r="AK4703" t="str" cm="1">
        <f t="array" ref="AK4703">_xlfn._xlws.FILTER(Table4[Column1],ISNUMBER(SEARCH(Table4[Column1],MIS[[#This Row],[OrderUniqueIdentifier]])),"")</f>
        <v>VWAP</v>
      </c>
    </row>
    <row r="4704" spans="1:37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>
        <f>_xlfn.XLOOKUP(MIS[[#This Row],[TRADING SYMBOL]],[1]Sheet1!$D:$D,[1]Sheet1!$C:$C)</f>
        <v>168.75</v>
      </c>
      <c r="AE4704">
        <f>MIS[[#This Row],[OrderAverageTradedPrice]]*MIS[[#This Row],[OrderQuantity]]</f>
        <v>12393.75</v>
      </c>
      <c r="AF4704">
        <f>MIS[[#This Row],[LTP]]*MIS[[#This Row],[OrderQuantity]]</f>
        <v>12656.25</v>
      </c>
      <c r="AG4704">
        <f>IF(MIS[[#This Row],[OrderSide]]="SELL",MIS[[#This Row],[VALUE]]-MIS[[#This Row],[LIVE_VALUE]],MIS[[#This Row],[LIVE_VALUE]]-MIS[[#This Row],[VALUE]])</f>
        <v>-262.5</v>
      </c>
      <c r="AH4704" t="str" cm="1">
        <f t="array" ref="AH4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4" t="str">
        <f>MIS[[#This Row],[TRADING SYMBOL]]</f>
        <v>NIFTY2552225050CE</v>
      </c>
      <c r="AJ4704" t="str">
        <f>IF(RIGHT(MIS[[#This Row],[Main/Hedge]],4)="MAIN","MAIN","HEDGE")</f>
        <v>MAIN</v>
      </c>
      <c r="AK4704" t="str" cm="1">
        <f t="array" ref="AK4704">_xlfn._xlws.FILTER(Table4[Column1],ISNUMBER(SEARCH(Table4[Column1],MIS[[#This Row],[OrderUniqueIdentifier]])),"")</f>
        <v>VWAP</v>
      </c>
    </row>
    <row r="4705" spans="1:37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>
        <f>_xlfn.XLOOKUP(MIS[[#This Row],[TRADING SYMBOL]],[1]Sheet1!$D:$D,[1]Sheet1!$C:$C)</f>
        <v>168.75</v>
      </c>
      <c r="AE4705">
        <f>MIS[[#This Row],[OrderAverageTradedPrice]]*MIS[[#This Row],[OrderQuantity]]</f>
        <v>148526.24999999939</v>
      </c>
      <c r="AF4705">
        <f>MIS[[#This Row],[LTP]]*MIS[[#This Row],[OrderQuantity]]</f>
        <v>151875</v>
      </c>
      <c r="AG4705">
        <f>IF(MIS[[#This Row],[OrderSide]]="SELL",MIS[[#This Row],[VALUE]]-MIS[[#This Row],[LIVE_VALUE]],MIS[[#This Row],[LIVE_VALUE]]-MIS[[#This Row],[VALUE]])</f>
        <v>-3348.7500000006112</v>
      </c>
      <c r="AH4705" t="str" cm="1">
        <f t="array" ref="AH4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5" t="str">
        <f>MIS[[#This Row],[TRADING SYMBOL]]</f>
        <v>NIFTY2552225050CE</v>
      </c>
      <c r="AJ4705" t="str">
        <f>IF(RIGHT(MIS[[#This Row],[Main/Hedge]],4)="MAIN","MAIN","HEDGE")</f>
        <v>MAIN</v>
      </c>
      <c r="AK4705" t="str" cm="1">
        <f t="array" ref="AK4705">_xlfn._xlws.FILTER(Table4[Column1],ISNUMBER(SEARCH(Table4[Column1],MIS[[#This Row],[OrderUniqueIdentifier]])),"")</f>
        <v>VWAP</v>
      </c>
    </row>
    <row r="4706" spans="1:37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>
        <f>_xlfn.XLOOKUP(MIS[[#This Row],[TRADING SYMBOL]],[1]Sheet1!$D:$D,[1]Sheet1!$C:$C)</f>
        <v>168.75</v>
      </c>
      <c r="AE4706">
        <f>MIS[[#This Row],[OrderAverageTradedPrice]]*MIS[[#This Row],[OrderQuantity]]</f>
        <v>86853.749999999854</v>
      </c>
      <c r="AF4706">
        <f>MIS[[#This Row],[LTP]]*MIS[[#This Row],[OrderQuantity]]</f>
        <v>88593.75</v>
      </c>
      <c r="AG4706">
        <f>IF(MIS[[#This Row],[OrderSide]]="SELL",MIS[[#This Row],[VALUE]]-MIS[[#This Row],[LIVE_VALUE]],MIS[[#This Row],[LIVE_VALUE]]-MIS[[#This Row],[VALUE]])</f>
        <v>-1740.0000000001455</v>
      </c>
      <c r="AH4706" t="str" cm="1">
        <f t="array" ref="AH4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6" t="str">
        <f>MIS[[#This Row],[TRADING SYMBOL]]</f>
        <v>NIFTY2552225050CE</v>
      </c>
      <c r="AJ4706" t="str">
        <f>IF(RIGHT(MIS[[#This Row],[Main/Hedge]],4)="MAIN","MAIN","HEDGE")</f>
        <v>MAIN</v>
      </c>
      <c r="AK4706" t="str" cm="1">
        <f t="array" ref="AK4706">_xlfn._xlws.FILTER(Table4[Column1],ISNUMBER(SEARCH(Table4[Column1],MIS[[#This Row],[OrderUniqueIdentifier]])),"")</f>
        <v>VWAP</v>
      </c>
    </row>
    <row r="4707" spans="1:37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>
        <f>_xlfn.XLOOKUP(MIS[[#This Row],[TRADING SYMBOL]],[1]Sheet1!$D:$D,[1]Sheet1!$C:$C)</f>
        <v>168.75</v>
      </c>
      <c r="AE4707">
        <f>MIS[[#This Row],[OrderAverageTradedPrice]]*MIS[[#This Row],[OrderQuantity]]</f>
        <v>99041.25</v>
      </c>
      <c r="AF4707">
        <f>MIS[[#This Row],[LTP]]*MIS[[#This Row],[OrderQuantity]]</f>
        <v>101250</v>
      </c>
      <c r="AG4707">
        <f>IF(MIS[[#This Row],[OrderSide]]="SELL",MIS[[#This Row],[VALUE]]-MIS[[#This Row],[LIVE_VALUE]],MIS[[#This Row],[LIVE_VALUE]]-MIS[[#This Row],[VALUE]])</f>
        <v>-2208.75</v>
      </c>
      <c r="AH4707" t="str" cm="1">
        <f t="array" ref="AH4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7" t="str">
        <f>MIS[[#This Row],[TRADING SYMBOL]]</f>
        <v>NIFTY2552225050CE</v>
      </c>
      <c r="AJ4707" t="str">
        <f>IF(RIGHT(MIS[[#This Row],[Main/Hedge]],4)="MAIN","MAIN","HEDGE")</f>
        <v>MAIN</v>
      </c>
      <c r="AK4707" t="str" cm="1">
        <f t="array" ref="AK4707">_xlfn._xlws.FILTER(Table4[Column1],ISNUMBER(SEARCH(Table4[Column1],MIS[[#This Row],[OrderUniqueIdentifier]])),"")</f>
        <v>VWAP</v>
      </c>
    </row>
    <row r="4708" spans="1:37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>
        <f>_xlfn.XLOOKUP(MIS[[#This Row],[TRADING SYMBOL]],[1]Sheet1!$D:$D,[1]Sheet1!$C:$C)</f>
        <v>168.75</v>
      </c>
      <c r="AE4708">
        <f>MIS[[#This Row],[OrderAverageTradedPrice]]*MIS[[#This Row],[OrderQuantity]]</f>
        <v>136391.24999999977</v>
      </c>
      <c r="AF4708">
        <f>MIS[[#This Row],[LTP]]*MIS[[#This Row],[OrderQuantity]]</f>
        <v>139218.75</v>
      </c>
      <c r="AG4708">
        <f>IF(MIS[[#This Row],[OrderSide]]="SELL",MIS[[#This Row],[VALUE]]-MIS[[#This Row],[LIVE_VALUE]],MIS[[#This Row],[LIVE_VALUE]]-MIS[[#This Row],[VALUE]])</f>
        <v>-2827.5000000002328</v>
      </c>
      <c r="AH4708" t="str" cm="1">
        <f t="array" ref="AH4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8" t="str">
        <f>MIS[[#This Row],[TRADING SYMBOL]]</f>
        <v>NIFTY2552225050CE</v>
      </c>
      <c r="AJ4708" t="str">
        <f>IF(RIGHT(MIS[[#This Row],[Main/Hedge]],4)="MAIN","MAIN","HEDGE")</f>
        <v>MAIN</v>
      </c>
      <c r="AK4708" t="str" cm="1">
        <f t="array" ref="AK4708">_xlfn._xlws.FILTER(Table4[Column1],ISNUMBER(SEARCH(Table4[Column1],MIS[[#This Row],[OrderUniqueIdentifier]])),"")</f>
        <v>VWAP</v>
      </c>
    </row>
    <row r="4709" spans="1:37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>
        <f>_xlfn.XLOOKUP(MIS[[#This Row],[TRADING SYMBOL]],[1]Sheet1!$D:$D,[1]Sheet1!$C:$C)</f>
        <v>168.75</v>
      </c>
      <c r="AE4709">
        <f>MIS[[#This Row],[OrderAverageTradedPrice]]*MIS[[#This Row],[OrderQuantity]]</f>
        <v>37469.99999999992</v>
      </c>
      <c r="AF4709">
        <f>MIS[[#This Row],[LTP]]*MIS[[#This Row],[OrderQuantity]]</f>
        <v>37968.75</v>
      </c>
      <c r="AG4709">
        <f>IF(MIS[[#This Row],[OrderSide]]="SELL",MIS[[#This Row],[VALUE]]-MIS[[#This Row],[LIVE_VALUE]],MIS[[#This Row],[LIVE_VALUE]]-MIS[[#This Row],[VALUE]])</f>
        <v>-498.75000000008004</v>
      </c>
      <c r="AH4709" t="str" cm="1">
        <f t="array" ref="AH4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9" t="str">
        <f>MIS[[#This Row],[TRADING SYMBOL]]</f>
        <v>NIFTY2552225050CE</v>
      </c>
      <c r="AJ4709" t="str">
        <f>IF(RIGHT(MIS[[#This Row],[Main/Hedge]],4)="MAIN","MAIN","HEDGE")</f>
        <v>MAIN</v>
      </c>
      <c r="AK4709" t="str" cm="1">
        <f t="array" ref="AK4709">_xlfn._xlws.FILTER(Table4[Column1],ISNUMBER(SEARCH(Table4[Column1],MIS[[#This Row],[OrderUniqueIdentifier]])),"")</f>
        <v>VWAP</v>
      </c>
    </row>
    <row r="4710" spans="1:37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>
        <f>_xlfn.XLOOKUP(MIS[[#This Row],[TRADING SYMBOL]],[1]Sheet1!$D:$D,[1]Sheet1!$C:$C)</f>
        <v>168.75</v>
      </c>
      <c r="AE4710">
        <f>MIS[[#This Row],[OrderAverageTradedPrice]]*MIS[[#This Row],[OrderQuantity]]</f>
        <v>37518.75</v>
      </c>
      <c r="AF4710">
        <f>MIS[[#This Row],[LTP]]*MIS[[#This Row],[OrderQuantity]]</f>
        <v>37968.75</v>
      </c>
      <c r="AG4710">
        <f>IF(MIS[[#This Row],[OrderSide]]="SELL",MIS[[#This Row],[VALUE]]-MIS[[#This Row],[LIVE_VALUE]],MIS[[#This Row],[LIVE_VALUE]]-MIS[[#This Row],[VALUE]])</f>
        <v>-450</v>
      </c>
      <c r="AH4710" t="str" cm="1">
        <f t="array" ref="AH4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0" t="str">
        <f>MIS[[#This Row],[TRADING SYMBOL]]</f>
        <v>NIFTY2552225050CE</v>
      </c>
      <c r="AJ4710" t="str">
        <f>IF(RIGHT(MIS[[#This Row],[Main/Hedge]],4)="MAIN","MAIN","HEDGE")</f>
        <v>MAIN</v>
      </c>
      <c r="AK4710" t="str" cm="1">
        <f t="array" ref="AK4710">_xlfn._xlws.FILTER(Table4[Column1],ISNUMBER(SEARCH(Table4[Column1],MIS[[#This Row],[OrderUniqueIdentifier]])),"")</f>
        <v>VWAP</v>
      </c>
    </row>
    <row r="4711" spans="1:37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>
        <f>_xlfn.XLOOKUP(MIS[[#This Row],[TRADING SYMBOL]],[1]Sheet1!$D:$D,[1]Sheet1!$C:$C)</f>
        <v>168.75</v>
      </c>
      <c r="AE4711">
        <f>MIS[[#This Row],[OrderAverageTradedPrice]]*MIS[[#This Row],[OrderQuantity]]</f>
        <v>37882.499999999847</v>
      </c>
      <c r="AF4711">
        <f>MIS[[#This Row],[LTP]]*MIS[[#This Row],[OrderQuantity]]</f>
        <v>37968.75</v>
      </c>
      <c r="AG4711">
        <f>IF(MIS[[#This Row],[OrderSide]]="SELL",MIS[[#This Row],[VALUE]]-MIS[[#This Row],[LIVE_VALUE]],MIS[[#This Row],[LIVE_VALUE]]-MIS[[#This Row],[VALUE]])</f>
        <v>-86.250000000152795</v>
      </c>
      <c r="AH4711" t="str" cm="1">
        <f t="array" ref="AH4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1" t="str">
        <f>MIS[[#This Row],[TRADING SYMBOL]]</f>
        <v>NIFTY2552225050CE</v>
      </c>
      <c r="AJ4711" t="str">
        <f>IF(RIGHT(MIS[[#This Row],[Main/Hedge]],4)="MAIN","MAIN","HEDGE")</f>
        <v>MAIN</v>
      </c>
      <c r="AK4711" t="str" cm="1">
        <f t="array" ref="AK4711">_xlfn._xlws.FILTER(Table4[Column1],ISNUMBER(SEARCH(Table4[Column1],MIS[[#This Row],[OrderUniqueIdentifier]])),"")</f>
        <v>VWAP</v>
      </c>
    </row>
    <row r="4712" spans="1:37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>
        <f>_xlfn.XLOOKUP(MIS[[#This Row],[TRADING SYMBOL]],[1]Sheet1!$D:$D,[1]Sheet1!$C:$C)</f>
        <v>168.75</v>
      </c>
      <c r="AE4712">
        <f>MIS[[#This Row],[OrderAverageTradedPrice]]*MIS[[#This Row],[OrderQuantity]]</f>
        <v>24922.5</v>
      </c>
      <c r="AF4712">
        <f>MIS[[#This Row],[LTP]]*MIS[[#This Row],[OrderQuantity]]</f>
        <v>25312.5</v>
      </c>
      <c r="AG4712">
        <f>IF(MIS[[#This Row],[OrderSide]]="SELL",MIS[[#This Row],[VALUE]]-MIS[[#This Row],[LIVE_VALUE]],MIS[[#This Row],[LIVE_VALUE]]-MIS[[#This Row],[VALUE]])</f>
        <v>-390</v>
      </c>
      <c r="AH4712" t="str" cm="1">
        <f t="array" ref="AH4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2" t="str">
        <f>MIS[[#This Row],[TRADING SYMBOL]]</f>
        <v>NIFTY2552225050CE</v>
      </c>
      <c r="AJ4712" t="str">
        <f>IF(RIGHT(MIS[[#This Row],[Main/Hedge]],4)="MAIN","MAIN","HEDGE")</f>
        <v>MAIN</v>
      </c>
      <c r="AK4712" t="str" cm="1">
        <f t="array" ref="AK4712">_xlfn._xlws.FILTER(Table4[Column1],ISNUMBER(SEARCH(Table4[Column1],MIS[[#This Row],[OrderUniqueIdentifier]])),"")</f>
        <v>VWAP</v>
      </c>
    </row>
    <row r="4713" spans="1:37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>
        <f>_xlfn.XLOOKUP(MIS[[#This Row],[TRADING SYMBOL]],[1]Sheet1!$D:$D,[1]Sheet1!$C:$C)</f>
        <v>168.75</v>
      </c>
      <c r="AE4713">
        <f>MIS[[#This Row],[OrderAverageTradedPrice]]*MIS[[#This Row],[OrderQuantity]]</f>
        <v>37608.75</v>
      </c>
      <c r="AF4713">
        <f>MIS[[#This Row],[LTP]]*MIS[[#This Row],[OrderQuantity]]</f>
        <v>37968.75</v>
      </c>
      <c r="AG4713">
        <f>IF(MIS[[#This Row],[OrderSide]]="SELL",MIS[[#This Row],[VALUE]]-MIS[[#This Row],[LIVE_VALUE]],MIS[[#This Row],[LIVE_VALUE]]-MIS[[#This Row],[VALUE]])</f>
        <v>-360</v>
      </c>
      <c r="AH4713" t="str" cm="1">
        <f t="array" ref="AH4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3" t="str">
        <f>MIS[[#This Row],[TRADING SYMBOL]]</f>
        <v>NIFTY2552225050CE</v>
      </c>
      <c r="AJ4713" t="str">
        <f>IF(RIGHT(MIS[[#This Row],[Main/Hedge]],4)="MAIN","MAIN","HEDGE")</f>
        <v>MAIN</v>
      </c>
      <c r="AK4713" t="str" cm="1">
        <f t="array" ref="AK4713">_xlfn._xlws.FILTER(Table4[Column1],ISNUMBER(SEARCH(Table4[Column1],MIS[[#This Row],[OrderUniqueIdentifier]])),"")</f>
        <v>VWAP</v>
      </c>
    </row>
    <row r="4714" spans="1:37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>
        <f>_xlfn.XLOOKUP(MIS[[#This Row],[TRADING SYMBOL]],[1]Sheet1!$D:$D,[1]Sheet1!$C:$C)</f>
        <v>168.75</v>
      </c>
      <c r="AE4714">
        <f>MIS[[#This Row],[OrderAverageTradedPrice]]*MIS[[#This Row],[OrderQuantity]]</f>
        <v>12491.25</v>
      </c>
      <c r="AF4714">
        <f>MIS[[#This Row],[LTP]]*MIS[[#This Row],[OrderQuantity]]</f>
        <v>12656.25</v>
      </c>
      <c r="AG4714">
        <f>IF(MIS[[#This Row],[OrderSide]]="SELL",MIS[[#This Row],[VALUE]]-MIS[[#This Row],[LIVE_VALUE]],MIS[[#This Row],[LIVE_VALUE]]-MIS[[#This Row],[VALUE]])</f>
        <v>-165</v>
      </c>
      <c r="AH4714" t="str" cm="1">
        <f t="array" ref="AH4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4" t="str">
        <f>MIS[[#This Row],[TRADING SYMBOL]]</f>
        <v>NIFTY2552225050CE</v>
      </c>
      <c r="AJ4714" t="str">
        <f>IF(RIGHT(MIS[[#This Row],[Main/Hedge]],4)="MAIN","MAIN","HEDGE")</f>
        <v>MAIN</v>
      </c>
      <c r="AK4714" t="str" cm="1">
        <f t="array" ref="AK4714">_xlfn._xlws.FILTER(Table4[Column1],ISNUMBER(SEARCH(Table4[Column1],MIS[[#This Row],[OrderUniqueIdentifier]])),"")</f>
        <v>VWAP</v>
      </c>
    </row>
    <row r="4715" spans="1:37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>
        <f>_xlfn.XLOOKUP(MIS[[#This Row],[TRADING SYMBOL]],[1]Sheet1!$D:$D,[1]Sheet1!$C:$C)</f>
        <v>168.75</v>
      </c>
      <c r="AE4715">
        <f>MIS[[#This Row],[OrderAverageTradedPrice]]*MIS[[#This Row],[OrderQuantity]]</f>
        <v>87097.5</v>
      </c>
      <c r="AF4715">
        <f>MIS[[#This Row],[LTP]]*MIS[[#This Row],[OrderQuantity]]</f>
        <v>88593.75</v>
      </c>
      <c r="AG4715">
        <f>IF(MIS[[#This Row],[OrderSide]]="SELL",MIS[[#This Row],[VALUE]]-MIS[[#This Row],[LIVE_VALUE]],MIS[[#This Row],[LIVE_VALUE]]-MIS[[#This Row],[VALUE]])</f>
        <v>-1496.25</v>
      </c>
      <c r="AH4715" t="str" cm="1">
        <f t="array" ref="AH4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5" t="str">
        <f>MIS[[#This Row],[TRADING SYMBOL]]</f>
        <v>NIFTY2552225050CE</v>
      </c>
      <c r="AJ4715" t="str">
        <f>IF(RIGHT(MIS[[#This Row],[Main/Hedge]],4)="MAIN","MAIN","HEDGE")</f>
        <v>MAIN</v>
      </c>
      <c r="AK4715" t="str" cm="1">
        <f t="array" ref="AK4715">_xlfn._xlws.FILTER(Table4[Column1],ISNUMBER(SEARCH(Table4[Column1],MIS[[#This Row],[OrderUniqueIdentifier]])),"")</f>
        <v>VWAP</v>
      </c>
    </row>
    <row r="4716" spans="1:37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>
        <f>_xlfn.XLOOKUP(MIS[[#This Row],[TRADING SYMBOL]],[1]Sheet1!$D:$D,[1]Sheet1!$C:$C)</f>
        <v>168.75</v>
      </c>
      <c r="AE4716">
        <f>MIS[[#This Row],[OrderAverageTradedPrice]]*MIS[[#This Row],[OrderQuantity]]</f>
        <v>12581.25</v>
      </c>
      <c r="AF4716">
        <f>MIS[[#This Row],[LTP]]*MIS[[#This Row],[OrderQuantity]]</f>
        <v>12656.25</v>
      </c>
      <c r="AG4716">
        <f>IF(MIS[[#This Row],[OrderSide]]="SELL",MIS[[#This Row],[VALUE]]-MIS[[#This Row],[LIVE_VALUE]],MIS[[#This Row],[LIVE_VALUE]]-MIS[[#This Row],[VALUE]])</f>
        <v>-75</v>
      </c>
      <c r="AH4716" t="str" cm="1">
        <f t="array" ref="AH4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6" t="str">
        <f>MIS[[#This Row],[TRADING SYMBOL]]</f>
        <v>NIFTY2552225050CE</v>
      </c>
      <c r="AJ4716" t="str">
        <f>IF(RIGHT(MIS[[#This Row],[Main/Hedge]],4)="MAIN","MAIN","HEDGE")</f>
        <v>MAIN</v>
      </c>
      <c r="AK4716" t="str" cm="1">
        <f t="array" ref="AK4716">_xlfn._xlws.FILTER(Table4[Column1],ISNUMBER(SEARCH(Table4[Column1],MIS[[#This Row],[OrderUniqueIdentifier]])),"")</f>
        <v>VWAP</v>
      </c>
    </row>
    <row r="4717" spans="1:37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>
        <f>_xlfn.XLOOKUP(MIS[[#This Row],[TRADING SYMBOL]],[1]Sheet1!$D:$D,[1]Sheet1!$C:$C)</f>
        <v>168.75</v>
      </c>
      <c r="AE4717">
        <f>MIS[[#This Row],[OrderAverageTradedPrice]]*MIS[[#This Row],[OrderQuantity]]</f>
        <v>87408.749999999927</v>
      </c>
      <c r="AF4717">
        <f>MIS[[#This Row],[LTP]]*MIS[[#This Row],[OrderQuantity]]</f>
        <v>88593.75</v>
      </c>
      <c r="AG4717">
        <f>IF(MIS[[#This Row],[OrderSide]]="SELL",MIS[[#This Row],[VALUE]]-MIS[[#This Row],[LIVE_VALUE]],MIS[[#This Row],[LIVE_VALUE]]-MIS[[#This Row],[VALUE]])</f>
        <v>-1185.0000000000728</v>
      </c>
      <c r="AH4717" t="str" cm="1">
        <f t="array" ref="AH4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7" t="str">
        <f>MIS[[#This Row],[TRADING SYMBOL]]</f>
        <v>NIFTY2552225050CE</v>
      </c>
      <c r="AJ4717" t="str">
        <f>IF(RIGHT(MIS[[#This Row],[Main/Hedge]],4)="MAIN","MAIN","HEDGE")</f>
        <v>MAIN</v>
      </c>
      <c r="AK4717" t="str" cm="1">
        <f t="array" ref="AK4717">_xlfn._xlws.FILTER(Table4[Column1],ISNUMBER(SEARCH(Table4[Column1],MIS[[#This Row],[OrderUniqueIdentifier]])),"")</f>
        <v>VWAP</v>
      </c>
    </row>
    <row r="4718" spans="1:37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>
        <f>_xlfn.XLOOKUP(MIS[[#This Row],[TRADING SYMBOL]],[1]Sheet1!$D:$D,[1]Sheet1!$C:$C)</f>
        <v>168.75</v>
      </c>
      <c r="AE4718">
        <f>MIS[[#This Row],[OrderAverageTradedPrice]]*MIS[[#This Row],[OrderQuantity]]</f>
        <v>12480</v>
      </c>
      <c r="AF4718">
        <f>MIS[[#This Row],[LTP]]*MIS[[#This Row],[OrderQuantity]]</f>
        <v>12656.25</v>
      </c>
      <c r="AG4718">
        <f>IF(MIS[[#This Row],[OrderSide]]="SELL",MIS[[#This Row],[VALUE]]-MIS[[#This Row],[LIVE_VALUE]],MIS[[#This Row],[LIVE_VALUE]]-MIS[[#This Row],[VALUE]])</f>
        <v>-176.25</v>
      </c>
      <c r="AH4718" t="str" cm="1">
        <f t="array" ref="AH4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8" t="str">
        <f>MIS[[#This Row],[TRADING SYMBOL]]</f>
        <v>NIFTY2552225050CE</v>
      </c>
      <c r="AJ4718" t="str">
        <f>IF(RIGHT(MIS[[#This Row],[Main/Hedge]],4)="MAIN","MAIN","HEDGE")</f>
        <v>MAIN</v>
      </c>
      <c r="AK4718" t="str" cm="1">
        <f t="array" ref="AK4718">_xlfn._xlws.FILTER(Table4[Column1],ISNUMBER(SEARCH(Table4[Column1],MIS[[#This Row],[OrderUniqueIdentifier]])),"")</f>
        <v>VWAP</v>
      </c>
    </row>
    <row r="4719" spans="1:37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>
        <f>_xlfn.XLOOKUP(MIS[[#This Row],[TRADING SYMBOL]],[1]Sheet1!$D:$D,[1]Sheet1!$C:$C)</f>
        <v>168.75</v>
      </c>
      <c r="AE4719">
        <f>MIS[[#This Row],[OrderAverageTradedPrice]]*MIS[[#This Row],[OrderQuantity]]</f>
        <v>25136.25</v>
      </c>
      <c r="AF4719">
        <f>MIS[[#This Row],[LTP]]*MIS[[#This Row],[OrderQuantity]]</f>
        <v>25312.5</v>
      </c>
      <c r="AG4719">
        <f>IF(MIS[[#This Row],[OrderSide]]="SELL",MIS[[#This Row],[VALUE]]-MIS[[#This Row],[LIVE_VALUE]],MIS[[#This Row],[LIVE_VALUE]]-MIS[[#This Row],[VALUE]])</f>
        <v>-176.25</v>
      </c>
      <c r="AH4719" t="str" cm="1">
        <f t="array" ref="AH4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9" t="str">
        <f>MIS[[#This Row],[TRADING SYMBOL]]</f>
        <v>NIFTY2552225050CE</v>
      </c>
      <c r="AJ4719" t="str">
        <f>IF(RIGHT(MIS[[#This Row],[Main/Hedge]],4)="MAIN","MAIN","HEDGE")</f>
        <v>MAIN</v>
      </c>
      <c r="AK4719" t="str" cm="1">
        <f t="array" ref="AK4719">_xlfn._xlws.FILTER(Table4[Column1],ISNUMBER(SEARCH(Table4[Column1],MIS[[#This Row],[OrderUniqueIdentifier]])),"")</f>
        <v>VWAP</v>
      </c>
    </row>
    <row r="4720" spans="1:37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>
        <f>_xlfn.XLOOKUP(MIS[[#This Row],[TRADING SYMBOL]],[1]Sheet1!$D:$D,[1]Sheet1!$C:$C)</f>
        <v>168.75</v>
      </c>
      <c r="AE4720">
        <f>MIS[[#This Row],[OrderAverageTradedPrice]]*MIS[[#This Row],[OrderQuantity]]</f>
        <v>12551.25</v>
      </c>
      <c r="AF4720">
        <f>MIS[[#This Row],[LTP]]*MIS[[#This Row],[OrderQuantity]]</f>
        <v>12656.25</v>
      </c>
      <c r="AG4720">
        <f>IF(MIS[[#This Row],[OrderSide]]="SELL",MIS[[#This Row],[VALUE]]-MIS[[#This Row],[LIVE_VALUE]],MIS[[#This Row],[LIVE_VALUE]]-MIS[[#This Row],[VALUE]])</f>
        <v>-105</v>
      </c>
      <c r="AH4720" t="str" cm="1">
        <f t="array" ref="AH4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0" t="str">
        <f>MIS[[#This Row],[TRADING SYMBOL]]</f>
        <v>NIFTY2552225050CE</v>
      </c>
      <c r="AJ4720" t="str">
        <f>IF(RIGHT(MIS[[#This Row],[Main/Hedge]],4)="MAIN","MAIN","HEDGE")</f>
        <v>MAIN</v>
      </c>
      <c r="AK4720" t="str" cm="1">
        <f t="array" ref="AK4720">_xlfn._xlws.FILTER(Table4[Column1],ISNUMBER(SEARCH(Table4[Column1],MIS[[#This Row],[OrderUniqueIdentifier]])),"")</f>
        <v>VWAP</v>
      </c>
    </row>
    <row r="4721" spans="1:37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>
        <f>_xlfn.XLOOKUP(MIS[[#This Row],[TRADING SYMBOL]],[1]Sheet1!$D:$D,[1]Sheet1!$C:$C)</f>
        <v>168.75</v>
      </c>
      <c r="AE4721">
        <f>MIS[[#This Row],[OrderAverageTradedPrice]]*MIS[[#This Row],[OrderQuantity]]</f>
        <v>12442.5</v>
      </c>
      <c r="AF4721">
        <f>MIS[[#This Row],[LTP]]*MIS[[#This Row],[OrderQuantity]]</f>
        <v>12656.25</v>
      </c>
      <c r="AG4721">
        <f>IF(MIS[[#This Row],[OrderSide]]="SELL",MIS[[#This Row],[VALUE]]-MIS[[#This Row],[LIVE_VALUE]],MIS[[#This Row],[LIVE_VALUE]]-MIS[[#This Row],[VALUE]])</f>
        <v>-213.75</v>
      </c>
      <c r="AH4721" t="str" cm="1">
        <f t="array" ref="AH4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1" t="str">
        <f>MIS[[#This Row],[TRADING SYMBOL]]</f>
        <v>NIFTY2552225050CE</v>
      </c>
      <c r="AJ4721" t="str">
        <f>IF(RIGHT(MIS[[#This Row],[Main/Hedge]],4)="MAIN","MAIN","HEDGE")</f>
        <v>MAIN</v>
      </c>
      <c r="AK4721" t="str" cm="1">
        <f t="array" ref="AK4721">_xlfn._xlws.FILTER(Table4[Column1],ISNUMBER(SEARCH(Table4[Column1],MIS[[#This Row],[OrderUniqueIdentifier]])),"")</f>
        <v>VWAP</v>
      </c>
    </row>
    <row r="4722" spans="1:37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>
        <f>_xlfn.XLOOKUP(MIS[[#This Row],[TRADING SYMBOL]],[1]Sheet1!$D:$D,[1]Sheet1!$C:$C)</f>
        <v>168.75</v>
      </c>
      <c r="AE4722">
        <f>MIS[[#This Row],[OrderAverageTradedPrice]]*MIS[[#This Row],[OrderQuantity]]</f>
        <v>12562.5</v>
      </c>
      <c r="AF4722">
        <f>MIS[[#This Row],[LTP]]*MIS[[#This Row],[OrderQuantity]]</f>
        <v>12656.25</v>
      </c>
      <c r="AG4722">
        <f>IF(MIS[[#This Row],[OrderSide]]="SELL",MIS[[#This Row],[VALUE]]-MIS[[#This Row],[LIVE_VALUE]],MIS[[#This Row],[LIVE_VALUE]]-MIS[[#This Row],[VALUE]])</f>
        <v>-93.75</v>
      </c>
      <c r="AH4722" t="str" cm="1">
        <f t="array" ref="AH4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2" t="str">
        <f>MIS[[#This Row],[TRADING SYMBOL]]</f>
        <v>NIFTY2552225050CE</v>
      </c>
      <c r="AJ4722" t="str">
        <f>IF(RIGHT(MIS[[#This Row],[Main/Hedge]],4)="MAIN","MAIN","HEDGE")</f>
        <v>MAIN</v>
      </c>
      <c r="AK4722" t="str" cm="1">
        <f t="array" ref="AK4722">_xlfn._xlws.FILTER(Table4[Column1],ISNUMBER(SEARCH(Table4[Column1],MIS[[#This Row],[OrderUniqueIdentifier]])),"")</f>
        <v>VWAP</v>
      </c>
    </row>
    <row r="4723" spans="1:37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>
        <f>_xlfn.XLOOKUP(MIS[[#This Row],[TRADING SYMBOL]],[1]Sheet1!$D:$D,[1]Sheet1!$C:$C)</f>
        <v>168.75</v>
      </c>
      <c r="AE4723">
        <f>MIS[[#This Row],[OrderAverageTradedPrice]]*MIS[[#This Row],[OrderQuantity]]</f>
        <v>24945</v>
      </c>
      <c r="AF4723">
        <f>MIS[[#This Row],[LTP]]*MIS[[#This Row],[OrderQuantity]]</f>
        <v>25312.5</v>
      </c>
      <c r="AG4723">
        <f>IF(MIS[[#This Row],[OrderSide]]="SELL",MIS[[#This Row],[VALUE]]-MIS[[#This Row],[LIVE_VALUE]],MIS[[#This Row],[LIVE_VALUE]]-MIS[[#This Row],[VALUE]])</f>
        <v>-367.5</v>
      </c>
      <c r="AH4723" t="str" cm="1">
        <f t="array" ref="AH4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3" t="str">
        <f>MIS[[#This Row],[TRADING SYMBOL]]</f>
        <v>NIFTY2552225050CE</v>
      </c>
      <c r="AJ4723" t="str">
        <f>IF(RIGHT(MIS[[#This Row],[Main/Hedge]],4)="MAIN","MAIN","HEDGE")</f>
        <v>MAIN</v>
      </c>
      <c r="AK4723" t="str" cm="1">
        <f t="array" ref="AK4723">_xlfn._xlws.FILTER(Table4[Column1],ISNUMBER(SEARCH(Table4[Column1],MIS[[#This Row],[OrderUniqueIdentifier]])),"")</f>
        <v>VWAP</v>
      </c>
    </row>
    <row r="4724" spans="1:37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>
        <f>_xlfn.XLOOKUP(MIS[[#This Row],[TRADING SYMBOL]],[1]Sheet1!$D:$D,[1]Sheet1!$C:$C)</f>
        <v>168.75</v>
      </c>
      <c r="AE4724">
        <f>MIS[[#This Row],[OrderAverageTradedPrice]]*MIS[[#This Row],[OrderQuantity]]</f>
        <v>62977.5</v>
      </c>
      <c r="AF4724">
        <f>MIS[[#This Row],[LTP]]*MIS[[#This Row],[OrderQuantity]]</f>
        <v>63281.25</v>
      </c>
      <c r="AG4724">
        <f>IF(MIS[[#This Row],[OrderSide]]="SELL",MIS[[#This Row],[VALUE]]-MIS[[#This Row],[LIVE_VALUE]],MIS[[#This Row],[LIVE_VALUE]]-MIS[[#This Row],[VALUE]])</f>
        <v>-303.75</v>
      </c>
      <c r="AH4724" t="str" cm="1">
        <f t="array" ref="AH4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4" t="str">
        <f>MIS[[#This Row],[TRADING SYMBOL]]</f>
        <v>NIFTY2552225050CE</v>
      </c>
      <c r="AJ4724" t="str">
        <f>IF(RIGHT(MIS[[#This Row],[Main/Hedge]],4)="MAIN","MAIN","HEDGE")</f>
        <v>MAIN</v>
      </c>
      <c r="AK4724" t="str" cm="1">
        <f t="array" ref="AK4724">_xlfn._xlws.FILTER(Table4[Column1],ISNUMBER(SEARCH(Table4[Column1],MIS[[#This Row],[OrderUniqueIdentifier]])),"")</f>
        <v>VWAP</v>
      </c>
    </row>
    <row r="4725" spans="1:37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>
        <f>_xlfn.XLOOKUP(MIS[[#This Row],[TRADING SYMBOL]],[1]Sheet1!$D:$D,[1]Sheet1!$C:$C)</f>
        <v>168.75</v>
      </c>
      <c r="AE4725">
        <f>MIS[[#This Row],[OrderAverageTradedPrice]]*MIS[[#This Row],[OrderQuantity]]</f>
        <v>12585</v>
      </c>
      <c r="AF4725">
        <f>MIS[[#This Row],[LTP]]*MIS[[#This Row],[OrderQuantity]]</f>
        <v>12656.25</v>
      </c>
      <c r="AG4725">
        <f>IF(MIS[[#This Row],[OrderSide]]="SELL",MIS[[#This Row],[VALUE]]-MIS[[#This Row],[LIVE_VALUE]],MIS[[#This Row],[LIVE_VALUE]]-MIS[[#This Row],[VALUE]])</f>
        <v>-71.25</v>
      </c>
      <c r="AH4725" t="str" cm="1">
        <f t="array" ref="AH4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5" t="str">
        <f>MIS[[#This Row],[TRADING SYMBOL]]</f>
        <v>NIFTY2552225050CE</v>
      </c>
      <c r="AJ4725" t="str">
        <f>IF(RIGHT(MIS[[#This Row],[Main/Hedge]],4)="MAIN","MAIN","HEDGE")</f>
        <v>MAIN</v>
      </c>
      <c r="AK4725" t="str" cm="1">
        <f t="array" ref="AK4725">_xlfn._xlws.FILTER(Table4[Column1],ISNUMBER(SEARCH(Table4[Column1],MIS[[#This Row],[OrderUniqueIdentifier]])),"")</f>
        <v>VWAP</v>
      </c>
    </row>
    <row r="4726" spans="1:37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>
        <f>_xlfn.XLOOKUP(MIS[[#This Row],[TRADING SYMBOL]],[1]Sheet1!$D:$D,[1]Sheet1!$C:$C)</f>
        <v>168.75</v>
      </c>
      <c r="AE4726">
        <f>MIS[[#This Row],[OrderAverageTradedPrice]]*MIS[[#This Row],[OrderQuantity]]</f>
        <v>239778.74999999971</v>
      </c>
      <c r="AF4726">
        <f>MIS[[#This Row],[LTP]]*MIS[[#This Row],[OrderQuantity]]</f>
        <v>240468.75</v>
      </c>
      <c r="AG4726">
        <f>IF(MIS[[#This Row],[OrderSide]]="SELL",MIS[[#This Row],[VALUE]]-MIS[[#This Row],[LIVE_VALUE]],MIS[[#This Row],[LIVE_VALUE]]-MIS[[#This Row],[VALUE]])</f>
        <v>-690.00000000029104</v>
      </c>
      <c r="AH4726" t="str" cm="1">
        <f t="array" ref="AH4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6" t="str">
        <f>MIS[[#This Row],[TRADING SYMBOL]]</f>
        <v>NIFTY2552225050CE</v>
      </c>
      <c r="AJ4726" t="str">
        <f>IF(RIGHT(MIS[[#This Row],[Main/Hedge]],4)="MAIN","MAIN","HEDGE")</f>
        <v>MAIN</v>
      </c>
      <c r="AK4726" t="str" cm="1">
        <f t="array" ref="AK4726">_xlfn._xlws.FILTER(Table4[Column1],ISNUMBER(SEARCH(Table4[Column1],MIS[[#This Row],[OrderUniqueIdentifier]])),"")</f>
        <v>VWAP</v>
      </c>
    </row>
    <row r="4727" spans="1:37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>
        <f>_xlfn.XLOOKUP(MIS[[#This Row],[TRADING SYMBOL]],[1]Sheet1!$D:$D,[1]Sheet1!$C:$C)</f>
        <v>168.75</v>
      </c>
      <c r="AE4727">
        <f>MIS[[#This Row],[OrderAverageTradedPrice]]*MIS[[#This Row],[OrderQuantity]]</f>
        <v>301398.75</v>
      </c>
      <c r="AF4727">
        <f>MIS[[#This Row],[LTP]]*MIS[[#This Row],[OrderQuantity]]</f>
        <v>303750</v>
      </c>
      <c r="AG4727">
        <f>IF(MIS[[#This Row],[OrderSide]]="SELL",MIS[[#This Row],[VALUE]]-MIS[[#This Row],[LIVE_VALUE]],MIS[[#This Row],[LIVE_VALUE]]-MIS[[#This Row],[VALUE]])</f>
        <v>-2351.25</v>
      </c>
      <c r="AH4727" t="str" cm="1">
        <f t="array" ref="AH4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7" t="str">
        <f>MIS[[#This Row],[TRADING SYMBOL]]</f>
        <v>NIFTY2552225050CE</v>
      </c>
      <c r="AJ4727" t="str">
        <f>IF(RIGHT(MIS[[#This Row],[Main/Hedge]],4)="MAIN","MAIN","HEDGE")</f>
        <v>MAIN</v>
      </c>
      <c r="AK4727" t="str" cm="1">
        <f t="array" ref="AK4727">_xlfn._xlws.FILTER(Table4[Column1],ISNUMBER(SEARCH(Table4[Column1],MIS[[#This Row],[OrderUniqueIdentifier]])),"")</f>
        <v>VWAP</v>
      </c>
    </row>
    <row r="4728" spans="1:37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>
        <f>_xlfn.XLOOKUP(MIS[[#This Row],[TRADING SYMBOL]],[1]Sheet1!$D:$D,[1]Sheet1!$C:$C)</f>
        <v>168.75</v>
      </c>
      <c r="AE4728">
        <f>MIS[[#This Row],[OrderAverageTradedPrice]]*MIS[[#This Row],[OrderQuantity]]</f>
        <v>87209.999999999622</v>
      </c>
      <c r="AF4728">
        <f>MIS[[#This Row],[LTP]]*MIS[[#This Row],[OrderQuantity]]</f>
        <v>88593.75</v>
      </c>
      <c r="AG4728">
        <f>IF(MIS[[#This Row],[OrderSide]]="SELL",MIS[[#This Row],[VALUE]]-MIS[[#This Row],[LIVE_VALUE]],MIS[[#This Row],[LIVE_VALUE]]-MIS[[#This Row],[VALUE]])</f>
        <v>-1383.7500000003783</v>
      </c>
      <c r="AH4728" t="str" cm="1">
        <f t="array" ref="AH4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8" t="str">
        <f>MIS[[#This Row],[TRADING SYMBOL]]</f>
        <v>NIFTY2552225050CE</v>
      </c>
      <c r="AJ4728" t="str">
        <f>IF(RIGHT(MIS[[#This Row],[Main/Hedge]],4)="MAIN","MAIN","HEDGE")</f>
        <v>MAIN</v>
      </c>
      <c r="AK4728" t="str" cm="1">
        <f t="array" ref="AK4728">_xlfn._xlws.FILTER(Table4[Column1],ISNUMBER(SEARCH(Table4[Column1],MIS[[#This Row],[OrderUniqueIdentifier]])),"")</f>
        <v>VWAP</v>
      </c>
    </row>
    <row r="4729" spans="1:37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>
        <f>_xlfn.XLOOKUP(MIS[[#This Row],[TRADING SYMBOL]],[1]Sheet1!$D:$D,[1]Sheet1!$C:$C)</f>
        <v>168.75</v>
      </c>
      <c r="AE4729">
        <f>MIS[[#This Row],[OrderAverageTradedPrice]]*MIS[[#This Row],[OrderQuantity]]</f>
        <v>62943.75</v>
      </c>
      <c r="AF4729">
        <f>MIS[[#This Row],[LTP]]*MIS[[#This Row],[OrderQuantity]]</f>
        <v>63281.25</v>
      </c>
      <c r="AG4729">
        <f>IF(MIS[[#This Row],[OrderSide]]="SELL",MIS[[#This Row],[VALUE]]-MIS[[#This Row],[LIVE_VALUE]],MIS[[#This Row],[LIVE_VALUE]]-MIS[[#This Row],[VALUE]])</f>
        <v>-337.5</v>
      </c>
      <c r="AH4729" t="str" cm="1">
        <f t="array" ref="AH4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9" t="str">
        <f>MIS[[#This Row],[TRADING SYMBOL]]</f>
        <v>NIFTY2552225050CE</v>
      </c>
      <c r="AJ4729" t="str">
        <f>IF(RIGHT(MIS[[#This Row],[Main/Hedge]],4)="MAIN","MAIN","HEDGE")</f>
        <v>MAIN</v>
      </c>
      <c r="AK4729" t="str" cm="1">
        <f t="array" ref="AK4729">_xlfn._xlws.FILTER(Table4[Column1],ISNUMBER(SEARCH(Table4[Column1],MIS[[#This Row],[OrderUniqueIdentifier]])),"")</f>
        <v>VWAP</v>
      </c>
    </row>
    <row r="4730" spans="1:37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>
        <f>_xlfn.XLOOKUP(MIS[[#This Row],[TRADING SYMBOL]],[1]Sheet1!$D:$D,[1]Sheet1!$C:$C)</f>
        <v>168.75</v>
      </c>
      <c r="AE4730">
        <f>MIS[[#This Row],[OrderAverageTradedPrice]]*MIS[[#This Row],[OrderQuantity]]</f>
        <v>75588.75</v>
      </c>
      <c r="AF4730">
        <f>MIS[[#This Row],[LTP]]*MIS[[#This Row],[OrderQuantity]]</f>
        <v>75937.5</v>
      </c>
      <c r="AG4730">
        <f>IF(MIS[[#This Row],[OrderSide]]="SELL",MIS[[#This Row],[VALUE]]-MIS[[#This Row],[LIVE_VALUE]],MIS[[#This Row],[LIVE_VALUE]]-MIS[[#This Row],[VALUE]])</f>
        <v>-348.75</v>
      </c>
      <c r="AH4730" t="str" cm="1">
        <f t="array" ref="AH4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0" t="str">
        <f>MIS[[#This Row],[TRADING SYMBOL]]</f>
        <v>NIFTY2552225050CE</v>
      </c>
      <c r="AJ4730" t="str">
        <f>IF(RIGHT(MIS[[#This Row],[Main/Hedge]],4)="MAIN","MAIN","HEDGE")</f>
        <v>MAIN</v>
      </c>
      <c r="AK4730" t="str" cm="1">
        <f t="array" ref="AK4730">_xlfn._xlws.FILTER(Table4[Column1],ISNUMBER(SEARCH(Table4[Column1],MIS[[#This Row],[OrderUniqueIdentifier]])),"")</f>
        <v>VWAP</v>
      </c>
    </row>
    <row r="4731" spans="1:37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>
        <f>_xlfn.XLOOKUP(MIS[[#This Row],[TRADING SYMBOL]],[1]Sheet1!$D:$D,[1]Sheet1!$C:$C)</f>
        <v>168.75</v>
      </c>
      <c r="AE4731">
        <f>MIS[[#This Row],[OrderAverageTradedPrice]]*MIS[[#This Row],[OrderQuantity]]</f>
        <v>12480</v>
      </c>
      <c r="AF4731">
        <f>MIS[[#This Row],[LTP]]*MIS[[#This Row],[OrderQuantity]]</f>
        <v>12656.25</v>
      </c>
      <c r="AG4731">
        <f>IF(MIS[[#This Row],[OrderSide]]="SELL",MIS[[#This Row],[VALUE]]-MIS[[#This Row],[LIVE_VALUE]],MIS[[#This Row],[LIVE_VALUE]]-MIS[[#This Row],[VALUE]])</f>
        <v>-176.25</v>
      </c>
      <c r="AH4731" t="str" cm="1">
        <f t="array" ref="AH4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1" t="str">
        <f>MIS[[#This Row],[TRADING SYMBOL]]</f>
        <v>NIFTY2552225050CE</v>
      </c>
      <c r="AJ4731" t="str">
        <f>IF(RIGHT(MIS[[#This Row],[Main/Hedge]],4)="MAIN","MAIN","HEDGE")</f>
        <v>MAIN</v>
      </c>
      <c r="AK4731" t="str" cm="1">
        <f t="array" ref="AK4731">_xlfn._xlws.FILTER(Table4[Column1],ISNUMBER(SEARCH(Table4[Column1],MIS[[#This Row],[OrderUniqueIdentifier]])),"")</f>
        <v>VWAP</v>
      </c>
    </row>
    <row r="4732" spans="1:37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>
        <f>_xlfn.XLOOKUP(MIS[[#This Row],[TRADING SYMBOL]],[1]Sheet1!$D:$D,[1]Sheet1!$C:$C)</f>
        <v>168.75</v>
      </c>
      <c r="AE4732">
        <f>MIS[[#This Row],[OrderAverageTradedPrice]]*MIS[[#This Row],[OrderQuantity]]</f>
        <v>12468.75</v>
      </c>
      <c r="AF4732">
        <f>MIS[[#This Row],[LTP]]*MIS[[#This Row],[OrderQuantity]]</f>
        <v>12656.25</v>
      </c>
      <c r="AG4732">
        <f>IF(MIS[[#This Row],[OrderSide]]="SELL",MIS[[#This Row],[VALUE]]-MIS[[#This Row],[LIVE_VALUE]],MIS[[#This Row],[LIVE_VALUE]]-MIS[[#This Row],[VALUE]])</f>
        <v>-187.5</v>
      </c>
      <c r="AH4732" t="str" cm="1">
        <f t="array" ref="AH4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2" t="str">
        <f>MIS[[#This Row],[TRADING SYMBOL]]</f>
        <v>NIFTY2552225050CE</v>
      </c>
      <c r="AJ4732" t="str">
        <f>IF(RIGHT(MIS[[#This Row],[Main/Hedge]],4)="MAIN","MAIN","HEDGE")</f>
        <v>MAIN</v>
      </c>
      <c r="AK4732" t="str" cm="1">
        <f t="array" ref="AK4732">_xlfn._xlws.FILTER(Table4[Column1],ISNUMBER(SEARCH(Table4[Column1],MIS[[#This Row],[OrderUniqueIdentifier]])),"")</f>
        <v>VWAP</v>
      </c>
    </row>
    <row r="4733" spans="1:37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>
        <f>_xlfn.XLOOKUP(MIS[[#This Row],[TRADING SYMBOL]],[1]Sheet1!$D:$D,[1]Sheet1!$C:$C)</f>
        <v>168.75</v>
      </c>
      <c r="AE4733">
        <f>MIS[[#This Row],[OrderAverageTradedPrice]]*MIS[[#This Row],[OrderQuantity]]</f>
        <v>212527.49999999916</v>
      </c>
      <c r="AF4733">
        <f>MIS[[#This Row],[LTP]]*MIS[[#This Row],[OrderQuantity]]</f>
        <v>215156.25</v>
      </c>
      <c r="AG4733">
        <f>IF(MIS[[#This Row],[OrderSide]]="SELL",MIS[[#This Row],[VALUE]]-MIS[[#This Row],[LIVE_VALUE]],MIS[[#This Row],[LIVE_VALUE]]-MIS[[#This Row],[VALUE]])</f>
        <v>-2628.750000000844</v>
      </c>
      <c r="AH4733" t="str" cm="1">
        <f t="array" ref="AH4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3" t="str">
        <f>MIS[[#This Row],[TRADING SYMBOL]]</f>
        <v>NIFTY2552225050CE</v>
      </c>
      <c r="AJ4733" t="str">
        <f>IF(RIGHT(MIS[[#This Row],[Main/Hedge]],4)="MAIN","MAIN","HEDGE")</f>
        <v>MAIN</v>
      </c>
      <c r="AK4733" t="str" cm="1">
        <f t="array" ref="AK4733">_xlfn._xlws.FILTER(Table4[Column1],ISNUMBER(SEARCH(Table4[Column1],MIS[[#This Row],[OrderUniqueIdentifier]])),"")</f>
        <v>VWAP</v>
      </c>
    </row>
    <row r="4734" spans="1:37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>
        <f>_xlfn.XLOOKUP(MIS[[#This Row],[TRADING SYMBOL]],[1]Sheet1!$D:$D,[1]Sheet1!$C:$C)</f>
        <v>168.75</v>
      </c>
      <c r="AE4734">
        <f>MIS[[#This Row],[OrderAverageTradedPrice]]*MIS[[#This Row],[OrderQuantity]]</f>
        <v>25170</v>
      </c>
      <c r="AF4734">
        <f>MIS[[#This Row],[LTP]]*MIS[[#This Row],[OrderQuantity]]</f>
        <v>25312.5</v>
      </c>
      <c r="AG4734">
        <f>IF(MIS[[#This Row],[OrderSide]]="SELL",MIS[[#This Row],[VALUE]]-MIS[[#This Row],[LIVE_VALUE]],MIS[[#This Row],[LIVE_VALUE]]-MIS[[#This Row],[VALUE]])</f>
        <v>-142.5</v>
      </c>
      <c r="AH4734" t="str" cm="1">
        <f t="array" ref="AH4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4" t="str">
        <f>MIS[[#This Row],[TRADING SYMBOL]]</f>
        <v>NIFTY2552225050CE</v>
      </c>
      <c r="AJ4734" t="str">
        <f>IF(RIGHT(MIS[[#This Row],[Main/Hedge]],4)="MAIN","MAIN","HEDGE")</f>
        <v>MAIN</v>
      </c>
      <c r="AK4734" t="str" cm="1">
        <f t="array" ref="AK4734">_xlfn._xlws.FILTER(Table4[Column1],ISNUMBER(SEARCH(Table4[Column1],MIS[[#This Row],[OrderUniqueIdentifier]])),"")</f>
        <v>VWAP</v>
      </c>
    </row>
    <row r="4735" spans="1:37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>
        <f>_xlfn.XLOOKUP(MIS[[#This Row],[TRADING SYMBOL]],[1]Sheet1!$D:$D,[1]Sheet1!$C:$C)</f>
        <v>168.75</v>
      </c>
      <c r="AE4735">
        <f>MIS[[#This Row],[OrderAverageTradedPrice]]*MIS[[#This Row],[OrderQuantity]]</f>
        <v>12592.5</v>
      </c>
      <c r="AF4735">
        <f>MIS[[#This Row],[LTP]]*MIS[[#This Row],[OrderQuantity]]</f>
        <v>12656.25</v>
      </c>
      <c r="AG4735">
        <f>IF(MIS[[#This Row],[OrderSide]]="SELL",MIS[[#This Row],[VALUE]]-MIS[[#This Row],[LIVE_VALUE]],MIS[[#This Row],[LIVE_VALUE]]-MIS[[#This Row],[VALUE]])</f>
        <v>-63.75</v>
      </c>
      <c r="AH4735" t="str" cm="1">
        <f t="array" ref="AH4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5" t="str">
        <f>MIS[[#This Row],[TRADING SYMBOL]]</f>
        <v>NIFTY2552225050CE</v>
      </c>
      <c r="AJ4735" t="str">
        <f>IF(RIGHT(MIS[[#This Row],[Main/Hedge]],4)="MAIN","MAIN","HEDGE")</f>
        <v>MAIN</v>
      </c>
      <c r="AK4735" t="str" cm="1">
        <f t="array" ref="AK4735">_xlfn._xlws.FILTER(Table4[Column1],ISNUMBER(SEARCH(Table4[Column1],MIS[[#This Row],[OrderUniqueIdentifier]])),"")</f>
        <v>VWAP</v>
      </c>
    </row>
    <row r="4736" spans="1:37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>
        <f>_xlfn.XLOOKUP(MIS[[#This Row],[TRADING SYMBOL]],[1]Sheet1!$D:$D,[1]Sheet1!$C:$C)</f>
        <v>168.75</v>
      </c>
      <c r="AE4736">
        <f>MIS[[#This Row],[OrderAverageTradedPrice]]*MIS[[#This Row],[OrderQuantity]]</f>
        <v>25203.75</v>
      </c>
      <c r="AF4736">
        <f>MIS[[#This Row],[LTP]]*MIS[[#This Row],[OrderQuantity]]</f>
        <v>25312.5</v>
      </c>
      <c r="AG4736">
        <f>IF(MIS[[#This Row],[OrderSide]]="SELL",MIS[[#This Row],[VALUE]]-MIS[[#This Row],[LIVE_VALUE]],MIS[[#This Row],[LIVE_VALUE]]-MIS[[#This Row],[VALUE]])</f>
        <v>-108.75</v>
      </c>
      <c r="AH4736" t="str" cm="1">
        <f t="array" ref="AH4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6" t="str">
        <f>MIS[[#This Row],[TRADING SYMBOL]]</f>
        <v>NIFTY2552225050CE</v>
      </c>
      <c r="AJ4736" t="str">
        <f>IF(RIGHT(MIS[[#This Row],[Main/Hedge]],4)="MAIN","MAIN","HEDGE")</f>
        <v>MAIN</v>
      </c>
      <c r="AK4736" t="str" cm="1">
        <f t="array" ref="AK4736">_xlfn._xlws.FILTER(Table4[Column1],ISNUMBER(SEARCH(Table4[Column1],MIS[[#This Row],[OrderUniqueIdentifier]])),"")</f>
        <v>VWAP</v>
      </c>
    </row>
    <row r="4737" spans="1:37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>
        <f>_xlfn.XLOOKUP(MIS[[#This Row],[TRADING SYMBOL]],[1]Sheet1!$D:$D,[1]Sheet1!$C:$C)</f>
        <v>168.75</v>
      </c>
      <c r="AE4737">
        <f>MIS[[#This Row],[OrderAverageTradedPrice]]*MIS[[#This Row],[OrderQuantity]]</f>
        <v>37781.249999999847</v>
      </c>
      <c r="AF4737">
        <f>MIS[[#This Row],[LTP]]*MIS[[#This Row],[OrderQuantity]]</f>
        <v>37968.75</v>
      </c>
      <c r="AG4737">
        <f>IF(MIS[[#This Row],[OrderSide]]="SELL",MIS[[#This Row],[VALUE]]-MIS[[#This Row],[LIVE_VALUE]],MIS[[#This Row],[LIVE_VALUE]]-MIS[[#This Row],[VALUE]])</f>
        <v>-187.5000000001528</v>
      </c>
      <c r="AH4737" t="str" cm="1">
        <f t="array" ref="AH4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7" t="str">
        <f>MIS[[#This Row],[TRADING SYMBOL]]</f>
        <v>NIFTY2552225050CE</v>
      </c>
      <c r="AJ4737" t="str">
        <f>IF(RIGHT(MIS[[#This Row],[Main/Hedge]],4)="MAIN","MAIN","HEDGE")</f>
        <v>MAIN</v>
      </c>
      <c r="AK4737" t="str" cm="1">
        <f t="array" ref="AK4737">_xlfn._xlws.FILTER(Table4[Column1],ISNUMBER(SEARCH(Table4[Column1],MIS[[#This Row],[OrderUniqueIdentifier]])),"")</f>
        <v>VWAP</v>
      </c>
    </row>
    <row r="4738" spans="1:37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>
        <f>_xlfn.XLOOKUP(MIS[[#This Row],[TRADING SYMBOL]],[1]Sheet1!$D:$D,[1]Sheet1!$C:$C)</f>
        <v>168.75</v>
      </c>
      <c r="AE4738">
        <f>MIS[[#This Row],[OrderAverageTradedPrice]]*MIS[[#This Row],[OrderQuantity]]</f>
        <v>25170</v>
      </c>
      <c r="AF4738">
        <f>MIS[[#This Row],[LTP]]*MIS[[#This Row],[OrderQuantity]]</f>
        <v>25312.5</v>
      </c>
      <c r="AG4738">
        <f>IF(MIS[[#This Row],[OrderSide]]="SELL",MIS[[#This Row],[VALUE]]-MIS[[#This Row],[LIVE_VALUE]],MIS[[#This Row],[LIVE_VALUE]]-MIS[[#This Row],[VALUE]])</f>
        <v>-142.5</v>
      </c>
      <c r="AH4738" t="str" cm="1">
        <f t="array" ref="AH4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8" t="str">
        <f>MIS[[#This Row],[TRADING SYMBOL]]</f>
        <v>NIFTY2552225050CE</v>
      </c>
      <c r="AJ4738" t="str">
        <f>IF(RIGHT(MIS[[#This Row],[Main/Hedge]],4)="MAIN","MAIN","HEDGE")</f>
        <v>MAIN</v>
      </c>
      <c r="AK4738" t="str" cm="1">
        <f t="array" ref="AK4738">_xlfn._xlws.FILTER(Table4[Column1],ISNUMBER(SEARCH(Table4[Column1],MIS[[#This Row],[OrderUniqueIdentifier]])),"")</f>
        <v>VWAP</v>
      </c>
    </row>
    <row r="4739" spans="1:37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>
        <f>_xlfn.XLOOKUP(MIS[[#This Row],[TRADING SYMBOL]],[1]Sheet1!$D:$D,[1]Sheet1!$C:$C)</f>
        <v>168.75</v>
      </c>
      <c r="AE4739">
        <f>MIS[[#This Row],[OrderAverageTradedPrice]]*MIS[[#This Row],[OrderQuantity]]</f>
        <v>75344.999999999854</v>
      </c>
      <c r="AF4739">
        <f>MIS[[#This Row],[LTP]]*MIS[[#This Row],[OrderQuantity]]</f>
        <v>75937.5</v>
      </c>
      <c r="AG4739">
        <f>IF(MIS[[#This Row],[OrderSide]]="SELL",MIS[[#This Row],[VALUE]]-MIS[[#This Row],[LIVE_VALUE]],MIS[[#This Row],[LIVE_VALUE]]-MIS[[#This Row],[VALUE]])</f>
        <v>-592.50000000014552</v>
      </c>
      <c r="AH4739" t="str" cm="1">
        <f t="array" ref="AH4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9" t="str">
        <f>MIS[[#This Row],[TRADING SYMBOL]]</f>
        <v>NIFTY2552225050CE</v>
      </c>
      <c r="AJ4739" t="str">
        <f>IF(RIGHT(MIS[[#This Row],[Main/Hedge]],4)="MAIN","MAIN","HEDGE")</f>
        <v>MAIN</v>
      </c>
      <c r="AK4739" t="str" cm="1">
        <f t="array" ref="AK4739">_xlfn._xlws.FILTER(Table4[Column1],ISNUMBER(SEARCH(Table4[Column1],MIS[[#This Row],[OrderUniqueIdentifier]])),"")</f>
        <v>VWAP</v>
      </c>
    </row>
    <row r="4740" spans="1:37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>
        <f>_xlfn.XLOOKUP(MIS[[#This Row],[TRADING SYMBOL]],[1]Sheet1!$D:$D,[1]Sheet1!$C:$C)</f>
        <v>168.75</v>
      </c>
      <c r="AE4740">
        <f>MIS[[#This Row],[OrderAverageTradedPrice]]*MIS[[#This Row],[OrderQuantity]]</f>
        <v>125531.25</v>
      </c>
      <c r="AF4740">
        <f>MIS[[#This Row],[LTP]]*MIS[[#This Row],[OrderQuantity]]</f>
        <v>126562.5</v>
      </c>
      <c r="AG4740">
        <f>IF(MIS[[#This Row],[OrderSide]]="SELL",MIS[[#This Row],[VALUE]]-MIS[[#This Row],[LIVE_VALUE]],MIS[[#This Row],[LIVE_VALUE]]-MIS[[#This Row],[VALUE]])</f>
        <v>-1031.25</v>
      </c>
      <c r="AH4740" t="str" cm="1">
        <f t="array" ref="AH4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0" t="str">
        <f>MIS[[#This Row],[TRADING SYMBOL]]</f>
        <v>NIFTY2552225050CE</v>
      </c>
      <c r="AJ4740" t="str">
        <f>IF(RIGHT(MIS[[#This Row],[Main/Hedge]],4)="MAIN","MAIN","HEDGE")</f>
        <v>MAIN</v>
      </c>
      <c r="AK4740" t="str" cm="1">
        <f t="array" ref="AK4740">_xlfn._xlws.FILTER(Table4[Column1],ISNUMBER(SEARCH(Table4[Column1],MIS[[#This Row],[OrderUniqueIdentifier]])),"")</f>
        <v>VWAP</v>
      </c>
    </row>
    <row r="4741" spans="1:37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>
        <f>_xlfn.XLOOKUP(MIS[[#This Row],[TRADING SYMBOL]],[1]Sheet1!$D:$D,[1]Sheet1!$C:$C)</f>
        <v>168.75</v>
      </c>
      <c r="AE4741">
        <f>MIS[[#This Row],[OrderAverageTradedPrice]]*MIS[[#This Row],[OrderQuantity]]</f>
        <v>12577.5</v>
      </c>
      <c r="AF4741">
        <f>MIS[[#This Row],[LTP]]*MIS[[#This Row],[OrderQuantity]]</f>
        <v>12656.25</v>
      </c>
      <c r="AG4741">
        <f>IF(MIS[[#This Row],[OrderSide]]="SELL",MIS[[#This Row],[VALUE]]-MIS[[#This Row],[LIVE_VALUE]],MIS[[#This Row],[LIVE_VALUE]]-MIS[[#This Row],[VALUE]])</f>
        <v>-78.75</v>
      </c>
      <c r="AH4741" t="str" cm="1">
        <f t="array" ref="AH4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1" t="str">
        <f>MIS[[#This Row],[TRADING SYMBOL]]</f>
        <v>NIFTY2552225050CE</v>
      </c>
      <c r="AJ4741" t="str">
        <f>IF(RIGHT(MIS[[#This Row],[Main/Hedge]],4)="MAIN","MAIN","HEDGE")</f>
        <v>MAIN</v>
      </c>
      <c r="AK4741" t="str" cm="1">
        <f t="array" ref="AK4741">_xlfn._xlws.FILTER(Table4[Column1],ISNUMBER(SEARCH(Table4[Column1],MIS[[#This Row],[OrderUniqueIdentifier]])),"")</f>
        <v>VWAP</v>
      </c>
    </row>
    <row r="4742" spans="1:37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>
        <f>_xlfn.XLOOKUP(MIS[[#This Row],[TRADING SYMBOL]],[1]Sheet1!$D:$D,[1]Sheet1!$C:$C)</f>
        <v>168.75</v>
      </c>
      <c r="AE4742">
        <f>MIS[[#This Row],[OrderAverageTradedPrice]]*MIS[[#This Row],[OrderQuantity]]</f>
        <v>50385</v>
      </c>
      <c r="AF4742">
        <f>MIS[[#This Row],[LTP]]*MIS[[#This Row],[OrderQuantity]]</f>
        <v>50625</v>
      </c>
      <c r="AG4742">
        <f>IF(MIS[[#This Row],[OrderSide]]="SELL",MIS[[#This Row],[VALUE]]-MIS[[#This Row],[LIVE_VALUE]],MIS[[#This Row],[LIVE_VALUE]]-MIS[[#This Row],[VALUE]])</f>
        <v>-240</v>
      </c>
      <c r="AH4742" t="str" cm="1">
        <f t="array" ref="AH4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2" t="str">
        <f>MIS[[#This Row],[TRADING SYMBOL]]</f>
        <v>NIFTY2552225050CE</v>
      </c>
      <c r="AJ4742" t="str">
        <f>IF(RIGHT(MIS[[#This Row],[Main/Hedge]],4)="MAIN","MAIN","HEDGE")</f>
        <v>MAIN</v>
      </c>
      <c r="AK4742" t="str" cm="1">
        <f t="array" ref="AK4742">_xlfn._xlws.FILTER(Table4[Column1],ISNUMBER(SEARCH(Table4[Column1],MIS[[#This Row],[OrderUniqueIdentifier]])),"")</f>
        <v>VWAP</v>
      </c>
    </row>
    <row r="4743" spans="1:37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>
        <f>_xlfn.XLOOKUP(MIS[[#This Row],[TRADING SYMBOL]],[1]Sheet1!$D:$D,[1]Sheet1!$C:$C)</f>
        <v>168.75</v>
      </c>
      <c r="AE4743">
        <f>MIS[[#This Row],[OrderAverageTradedPrice]]*MIS[[#This Row],[OrderQuantity]]</f>
        <v>25177.5</v>
      </c>
      <c r="AF4743">
        <f>MIS[[#This Row],[LTP]]*MIS[[#This Row],[OrderQuantity]]</f>
        <v>25312.5</v>
      </c>
      <c r="AG4743">
        <f>IF(MIS[[#This Row],[OrderSide]]="SELL",MIS[[#This Row],[VALUE]]-MIS[[#This Row],[LIVE_VALUE]],MIS[[#This Row],[LIVE_VALUE]]-MIS[[#This Row],[VALUE]])</f>
        <v>-135</v>
      </c>
      <c r="AH4743" t="str" cm="1">
        <f t="array" ref="AH4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3" t="str">
        <f>MIS[[#This Row],[TRADING SYMBOL]]</f>
        <v>NIFTY2552225050CE</v>
      </c>
      <c r="AJ4743" t="str">
        <f>IF(RIGHT(MIS[[#This Row],[Main/Hedge]],4)="MAIN","MAIN","HEDGE")</f>
        <v>MAIN</v>
      </c>
      <c r="AK4743" t="str" cm="1">
        <f t="array" ref="AK4743">_xlfn._xlws.FILTER(Table4[Column1],ISNUMBER(SEARCH(Table4[Column1],MIS[[#This Row],[OrderUniqueIdentifier]])),"")</f>
        <v>VWAP</v>
      </c>
    </row>
    <row r="4744" spans="1:37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>
        <f>_xlfn.XLOOKUP(MIS[[#This Row],[TRADING SYMBOL]],[1]Sheet1!$D:$D,[1]Sheet1!$C:$C)</f>
        <v>168.75</v>
      </c>
      <c r="AE4744">
        <f>MIS[[#This Row],[OrderAverageTradedPrice]]*MIS[[#This Row],[OrderQuantity]]</f>
        <v>25125</v>
      </c>
      <c r="AF4744">
        <f>MIS[[#This Row],[LTP]]*MIS[[#This Row],[OrderQuantity]]</f>
        <v>25312.5</v>
      </c>
      <c r="AG4744">
        <f>IF(MIS[[#This Row],[OrderSide]]="SELL",MIS[[#This Row],[VALUE]]-MIS[[#This Row],[LIVE_VALUE]],MIS[[#This Row],[LIVE_VALUE]]-MIS[[#This Row],[VALUE]])</f>
        <v>-187.5</v>
      </c>
      <c r="AH4744" t="str" cm="1">
        <f t="array" ref="AH4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4" t="str">
        <f>MIS[[#This Row],[TRADING SYMBOL]]</f>
        <v>NIFTY2552225050CE</v>
      </c>
      <c r="AJ4744" t="str">
        <f>IF(RIGHT(MIS[[#This Row],[Main/Hedge]],4)="MAIN","MAIN","HEDGE")</f>
        <v>MAIN</v>
      </c>
      <c r="AK4744" t="str" cm="1">
        <f t="array" ref="AK4744">_xlfn._xlws.FILTER(Table4[Column1],ISNUMBER(SEARCH(Table4[Column1],MIS[[#This Row],[OrderUniqueIdentifier]])),"")</f>
        <v>VWAP</v>
      </c>
    </row>
    <row r="4745" spans="1:37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>
        <f>_xlfn.XLOOKUP(MIS[[#This Row],[TRADING SYMBOL]],[1]Sheet1!$D:$D,[1]Sheet1!$C:$C)</f>
        <v>168.75</v>
      </c>
      <c r="AE4745">
        <f>MIS[[#This Row],[OrderAverageTradedPrice]]*MIS[[#This Row],[OrderQuantity]]</f>
        <v>12585</v>
      </c>
      <c r="AF4745">
        <f>MIS[[#This Row],[LTP]]*MIS[[#This Row],[OrderQuantity]]</f>
        <v>12656.25</v>
      </c>
      <c r="AG4745">
        <f>IF(MIS[[#This Row],[OrderSide]]="SELL",MIS[[#This Row],[VALUE]]-MIS[[#This Row],[LIVE_VALUE]],MIS[[#This Row],[LIVE_VALUE]]-MIS[[#This Row],[VALUE]])</f>
        <v>-71.25</v>
      </c>
      <c r="AH4745" t="str" cm="1">
        <f t="array" ref="AH4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5" t="str">
        <f>MIS[[#This Row],[TRADING SYMBOL]]</f>
        <v>NIFTY2552225050CE</v>
      </c>
      <c r="AJ4745" t="str">
        <f>IF(RIGHT(MIS[[#This Row],[Main/Hedge]],4)="MAIN","MAIN","HEDGE")</f>
        <v>MAIN</v>
      </c>
      <c r="AK4745" t="str" cm="1">
        <f t="array" ref="AK4745">_xlfn._xlws.FILTER(Table4[Column1],ISNUMBER(SEARCH(Table4[Column1],MIS[[#This Row],[OrderUniqueIdentifier]])),"")</f>
        <v>VWAP</v>
      </c>
    </row>
    <row r="4746" spans="1:37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>
        <f>_xlfn.XLOOKUP(MIS[[#This Row],[TRADING SYMBOL]],[1]Sheet1!$D:$D,[1]Sheet1!$C:$C)</f>
        <v>168.75</v>
      </c>
      <c r="AE4746">
        <f>MIS[[#This Row],[OrderAverageTradedPrice]]*MIS[[#This Row],[OrderQuantity]]</f>
        <v>25200</v>
      </c>
      <c r="AF4746">
        <f>MIS[[#This Row],[LTP]]*MIS[[#This Row],[OrderQuantity]]</f>
        <v>25312.5</v>
      </c>
      <c r="AG4746">
        <f>IF(MIS[[#This Row],[OrderSide]]="SELL",MIS[[#This Row],[VALUE]]-MIS[[#This Row],[LIVE_VALUE]],MIS[[#This Row],[LIVE_VALUE]]-MIS[[#This Row],[VALUE]])</f>
        <v>-112.5</v>
      </c>
      <c r="AH4746" t="str" cm="1">
        <f t="array" ref="AH4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6" t="str">
        <f>MIS[[#This Row],[TRADING SYMBOL]]</f>
        <v>NIFTY2552225050CE</v>
      </c>
      <c r="AJ4746" t="str">
        <f>IF(RIGHT(MIS[[#This Row],[Main/Hedge]],4)="MAIN","MAIN","HEDGE")</f>
        <v>MAIN</v>
      </c>
      <c r="AK4746" t="str" cm="1">
        <f t="array" ref="AK4746">_xlfn._xlws.FILTER(Table4[Column1],ISNUMBER(SEARCH(Table4[Column1],MIS[[#This Row],[OrderUniqueIdentifier]])),"")</f>
        <v>VWAP</v>
      </c>
    </row>
    <row r="4747" spans="1:37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>
        <f>_xlfn.XLOOKUP(MIS[[#This Row],[TRADING SYMBOL]],[1]Sheet1!$D:$D,[1]Sheet1!$C:$C)</f>
        <v>168.75</v>
      </c>
      <c r="AE4747">
        <f>MIS[[#This Row],[OrderAverageTradedPrice]]*MIS[[#This Row],[OrderQuantity]]</f>
        <v>38160</v>
      </c>
      <c r="AF4747">
        <f>MIS[[#This Row],[LTP]]*MIS[[#This Row],[OrderQuantity]]</f>
        <v>37968.75</v>
      </c>
      <c r="AG4747">
        <f>IF(MIS[[#This Row],[OrderSide]]="SELL",MIS[[#This Row],[VALUE]]-MIS[[#This Row],[LIVE_VALUE]],MIS[[#This Row],[LIVE_VALUE]]-MIS[[#This Row],[VALUE]])</f>
        <v>191.25</v>
      </c>
      <c r="AH4747" t="str" cm="1">
        <f t="array" ref="AH4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7" t="str">
        <f>MIS[[#This Row],[TRADING SYMBOL]]</f>
        <v>NIFTY2552225050CE</v>
      </c>
      <c r="AJ4747" t="str">
        <f>IF(RIGHT(MIS[[#This Row],[Main/Hedge]],4)="MAIN","MAIN","HEDGE")</f>
        <v>MAIN</v>
      </c>
      <c r="AK4747" t="str" cm="1">
        <f t="array" ref="AK4747">_xlfn._xlws.FILTER(Table4[Column1],ISNUMBER(SEARCH(Table4[Column1],MIS[[#This Row],[OrderUniqueIdentifier]])),"")</f>
        <v>VWAP</v>
      </c>
    </row>
    <row r="4748" spans="1:37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>
        <f>_xlfn.XLOOKUP(MIS[[#This Row],[TRADING SYMBOL]],[1]Sheet1!$D:$D,[1]Sheet1!$C:$C)</f>
        <v>168.75</v>
      </c>
      <c r="AE4748">
        <f>MIS[[#This Row],[OrderAverageTradedPrice]]*MIS[[#This Row],[OrderQuantity]]</f>
        <v>25443.75</v>
      </c>
      <c r="AF4748">
        <f>MIS[[#This Row],[LTP]]*MIS[[#This Row],[OrderQuantity]]</f>
        <v>25312.5</v>
      </c>
      <c r="AG4748">
        <f>IF(MIS[[#This Row],[OrderSide]]="SELL",MIS[[#This Row],[VALUE]]-MIS[[#This Row],[LIVE_VALUE]],MIS[[#This Row],[LIVE_VALUE]]-MIS[[#This Row],[VALUE]])</f>
        <v>131.25</v>
      </c>
      <c r="AH4748" t="str" cm="1">
        <f t="array" ref="AH4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8" t="str">
        <f>MIS[[#This Row],[TRADING SYMBOL]]</f>
        <v>NIFTY2552225050CE</v>
      </c>
      <c r="AJ4748" t="str">
        <f>IF(RIGHT(MIS[[#This Row],[Main/Hedge]],4)="MAIN","MAIN","HEDGE")</f>
        <v>MAIN</v>
      </c>
      <c r="AK4748" t="str" cm="1">
        <f t="array" ref="AK4748">_xlfn._xlws.FILTER(Table4[Column1],ISNUMBER(SEARCH(Table4[Column1],MIS[[#This Row],[OrderUniqueIdentifier]])),"")</f>
        <v>VWAP</v>
      </c>
    </row>
    <row r="4749" spans="1:37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>
        <f>_xlfn.XLOOKUP(MIS[[#This Row],[TRADING SYMBOL]],[1]Sheet1!$D:$D,[1]Sheet1!$C:$C)</f>
        <v>168.75</v>
      </c>
      <c r="AE4749">
        <f>MIS[[#This Row],[OrderAverageTradedPrice]]*MIS[[#This Row],[OrderQuantity]]</f>
        <v>25387.5</v>
      </c>
      <c r="AF4749">
        <f>MIS[[#This Row],[LTP]]*MIS[[#This Row],[OrderQuantity]]</f>
        <v>25312.5</v>
      </c>
      <c r="AG4749">
        <f>IF(MIS[[#This Row],[OrderSide]]="SELL",MIS[[#This Row],[VALUE]]-MIS[[#This Row],[LIVE_VALUE]],MIS[[#This Row],[LIVE_VALUE]]-MIS[[#This Row],[VALUE]])</f>
        <v>75</v>
      </c>
      <c r="AH4749" t="str" cm="1">
        <f t="array" ref="AH4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9" t="str">
        <f>MIS[[#This Row],[TRADING SYMBOL]]</f>
        <v>NIFTY2552225050CE</v>
      </c>
      <c r="AJ4749" t="str">
        <f>IF(RIGHT(MIS[[#This Row],[Main/Hedge]],4)="MAIN","MAIN","HEDGE")</f>
        <v>MAIN</v>
      </c>
      <c r="AK4749" t="str" cm="1">
        <f t="array" ref="AK4749">_xlfn._xlws.FILTER(Table4[Column1],ISNUMBER(SEARCH(Table4[Column1],MIS[[#This Row],[OrderUniqueIdentifier]])),"")</f>
        <v>VWAP</v>
      </c>
    </row>
    <row r="4750" spans="1:37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>
        <f>_xlfn.XLOOKUP(MIS[[#This Row],[TRADING SYMBOL]],[1]Sheet1!$D:$D,[1]Sheet1!$C:$C)</f>
        <v>168.75</v>
      </c>
      <c r="AE4750">
        <f>MIS[[#This Row],[OrderAverageTradedPrice]]*MIS[[#This Row],[OrderQuantity]]</f>
        <v>25395</v>
      </c>
      <c r="AF4750">
        <f>MIS[[#This Row],[LTP]]*MIS[[#This Row],[OrderQuantity]]</f>
        <v>25312.5</v>
      </c>
      <c r="AG4750">
        <f>IF(MIS[[#This Row],[OrderSide]]="SELL",MIS[[#This Row],[VALUE]]-MIS[[#This Row],[LIVE_VALUE]],MIS[[#This Row],[LIVE_VALUE]]-MIS[[#This Row],[VALUE]])</f>
        <v>82.5</v>
      </c>
      <c r="AH4750" t="str" cm="1">
        <f t="array" ref="AH4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0" t="str">
        <f>MIS[[#This Row],[TRADING SYMBOL]]</f>
        <v>NIFTY2552225050CE</v>
      </c>
      <c r="AJ4750" t="str">
        <f>IF(RIGHT(MIS[[#This Row],[Main/Hedge]],4)="MAIN","MAIN","HEDGE")</f>
        <v>MAIN</v>
      </c>
      <c r="AK4750" t="str" cm="1">
        <f t="array" ref="AK4750">_xlfn._xlws.FILTER(Table4[Column1],ISNUMBER(SEARCH(Table4[Column1],MIS[[#This Row],[OrderUniqueIdentifier]])),"")</f>
        <v>VWAP</v>
      </c>
    </row>
    <row r="4751" spans="1:37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>
        <f>_xlfn.XLOOKUP(MIS[[#This Row],[TRADING SYMBOL]],[1]Sheet1!$D:$D,[1]Sheet1!$C:$C)</f>
        <v>168.75</v>
      </c>
      <c r="AE4751">
        <f>MIS[[#This Row],[OrderAverageTradedPrice]]*MIS[[#This Row],[OrderQuantity]]</f>
        <v>101527.5</v>
      </c>
      <c r="AF4751">
        <f>MIS[[#This Row],[LTP]]*MIS[[#This Row],[OrderQuantity]]</f>
        <v>101250</v>
      </c>
      <c r="AG4751">
        <f>IF(MIS[[#This Row],[OrderSide]]="SELL",MIS[[#This Row],[VALUE]]-MIS[[#This Row],[LIVE_VALUE]],MIS[[#This Row],[LIVE_VALUE]]-MIS[[#This Row],[VALUE]])</f>
        <v>277.5</v>
      </c>
      <c r="AH4751" t="str" cm="1">
        <f t="array" ref="AH4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1" t="str">
        <f>MIS[[#This Row],[TRADING SYMBOL]]</f>
        <v>NIFTY2552225050CE</v>
      </c>
      <c r="AJ4751" t="str">
        <f>IF(RIGHT(MIS[[#This Row],[Main/Hedge]],4)="MAIN","MAIN","HEDGE")</f>
        <v>MAIN</v>
      </c>
      <c r="AK4751" t="str" cm="1">
        <f t="array" ref="AK4751">_xlfn._xlws.FILTER(Table4[Column1],ISNUMBER(SEARCH(Table4[Column1],MIS[[#This Row],[OrderUniqueIdentifier]])),"")</f>
        <v>VWAP</v>
      </c>
    </row>
    <row r="4752" spans="1:37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>
        <f>_xlfn.XLOOKUP(MIS[[#This Row],[TRADING SYMBOL]],[1]Sheet1!$D:$D,[1]Sheet1!$C:$C)</f>
        <v>168.75</v>
      </c>
      <c r="AE4752">
        <f>MIS[[#This Row],[OrderAverageTradedPrice]]*MIS[[#This Row],[OrderQuantity]]</f>
        <v>25252.5</v>
      </c>
      <c r="AF4752">
        <f>MIS[[#This Row],[LTP]]*MIS[[#This Row],[OrderQuantity]]</f>
        <v>25312.5</v>
      </c>
      <c r="AG4752">
        <f>IF(MIS[[#This Row],[OrderSide]]="SELL",MIS[[#This Row],[VALUE]]-MIS[[#This Row],[LIVE_VALUE]],MIS[[#This Row],[LIVE_VALUE]]-MIS[[#This Row],[VALUE]])</f>
        <v>-60</v>
      </c>
      <c r="AH4752" t="str" cm="1">
        <f t="array" ref="AH4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2" t="str">
        <f>MIS[[#This Row],[TRADING SYMBOL]]</f>
        <v>NIFTY2552225050CE</v>
      </c>
      <c r="AJ4752" t="str">
        <f>IF(RIGHT(MIS[[#This Row],[Main/Hedge]],4)="MAIN","MAIN","HEDGE")</f>
        <v>MAIN</v>
      </c>
      <c r="AK4752" t="str" cm="1">
        <f t="array" ref="AK4752">_xlfn._xlws.FILTER(Table4[Column1],ISNUMBER(SEARCH(Table4[Column1],MIS[[#This Row],[OrderUniqueIdentifier]])),"")</f>
        <v>VWAP</v>
      </c>
    </row>
    <row r="4753" spans="1:37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>
        <f>_xlfn.XLOOKUP(MIS[[#This Row],[TRADING SYMBOL]],[1]Sheet1!$D:$D,[1]Sheet1!$C:$C)</f>
        <v>168.75</v>
      </c>
      <c r="AE4753">
        <f>MIS[[#This Row],[OrderAverageTradedPrice]]*MIS[[#This Row],[OrderQuantity]]</f>
        <v>126202.50000000001</v>
      </c>
      <c r="AF4753">
        <f>MIS[[#This Row],[LTP]]*MIS[[#This Row],[OrderQuantity]]</f>
        <v>126562.5</v>
      </c>
      <c r="AG4753">
        <f>IF(MIS[[#This Row],[OrderSide]]="SELL",MIS[[#This Row],[VALUE]]-MIS[[#This Row],[LIVE_VALUE]],MIS[[#This Row],[LIVE_VALUE]]-MIS[[#This Row],[VALUE]])</f>
        <v>-359.99999999998545</v>
      </c>
      <c r="AH4753" t="str" cm="1">
        <f t="array" ref="AH4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3" t="str">
        <f>MIS[[#This Row],[TRADING SYMBOL]]</f>
        <v>NIFTY2552225050CE</v>
      </c>
      <c r="AJ4753" t="str">
        <f>IF(RIGHT(MIS[[#This Row],[Main/Hedge]],4)="MAIN","MAIN","HEDGE")</f>
        <v>MAIN</v>
      </c>
      <c r="AK4753" t="str" cm="1">
        <f t="array" ref="AK4753">_xlfn._xlws.FILTER(Table4[Column1],ISNUMBER(SEARCH(Table4[Column1],MIS[[#This Row],[OrderUniqueIdentifier]])),"")</f>
        <v>VWAP</v>
      </c>
    </row>
    <row r="4754" spans="1:37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>
        <f>_xlfn.XLOOKUP(MIS[[#This Row],[TRADING SYMBOL]],[1]Sheet1!$D:$D,[1]Sheet1!$C:$C)</f>
        <v>168.75</v>
      </c>
      <c r="AE4754">
        <f>MIS[[#This Row],[OrderAverageTradedPrice]]*MIS[[#This Row],[OrderQuantity]]</f>
        <v>38126.25</v>
      </c>
      <c r="AF4754">
        <f>MIS[[#This Row],[LTP]]*MIS[[#This Row],[OrderQuantity]]</f>
        <v>37968.75</v>
      </c>
      <c r="AG4754">
        <f>IF(MIS[[#This Row],[OrderSide]]="SELL",MIS[[#This Row],[VALUE]]-MIS[[#This Row],[LIVE_VALUE]],MIS[[#This Row],[LIVE_VALUE]]-MIS[[#This Row],[VALUE]])</f>
        <v>157.5</v>
      </c>
      <c r="AH4754" t="str" cm="1">
        <f t="array" ref="AH4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4" t="str">
        <f>MIS[[#This Row],[TRADING SYMBOL]]</f>
        <v>NIFTY2552225050CE</v>
      </c>
      <c r="AJ4754" t="str">
        <f>IF(RIGHT(MIS[[#This Row],[Main/Hedge]],4)="MAIN","MAIN","HEDGE")</f>
        <v>MAIN</v>
      </c>
      <c r="AK4754" t="str" cm="1">
        <f t="array" ref="AK4754">_xlfn._xlws.FILTER(Table4[Column1],ISNUMBER(SEARCH(Table4[Column1],MIS[[#This Row],[OrderUniqueIdentifier]])),"")</f>
        <v>VWAP</v>
      </c>
    </row>
    <row r="4755" spans="1:37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>
        <f>_xlfn.XLOOKUP(MIS[[#This Row],[TRADING SYMBOL]],[1]Sheet1!$D:$D,[1]Sheet1!$C:$C)</f>
        <v>168.75</v>
      </c>
      <c r="AE4755">
        <f>MIS[[#This Row],[OrderAverageTradedPrice]]*MIS[[#This Row],[OrderQuantity]]</f>
        <v>42525</v>
      </c>
      <c r="AF4755">
        <f>MIS[[#This Row],[LTP]]*MIS[[#This Row],[OrderQuantity]]</f>
        <v>37968.75</v>
      </c>
      <c r="AG4755">
        <f>IF(MIS[[#This Row],[OrderSide]]="SELL",MIS[[#This Row],[VALUE]]-MIS[[#This Row],[LIVE_VALUE]],MIS[[#This Row],[LIVE_VALUE]]-MIS[[#This Row],[VALUE]])</f>
        <v>-4556.25</v>
      </c>
      <c r="AH4755" t="str" cm="1">
        <f t="array" ref="AH4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5" t="str">
        <f>MIS[[#This Row],[TRADING SYMBOL]]</f>
        <v>NIFTY2552225050CE</v>
      </c>
      <c r="AJ4755" t="str">
        <f>IF(RIGHT(MIS[[#This Row],[Main/Hedge]],4)="MAIN","MAIN","HEDGE")</f>
        <v>MAIN</v>
      </c>
      <c r="AK4755" t="str" cm="1">
        <f t="array" ref="AK4755">_xlfn._xlws.FILTER(Table4[Column1],ISNUMBER(SEARCH(Table4[Column1],MIS[[#This Row],[OrderUniqueIdentifier]])),"")</f>
        <v>VWAP</v>
      </c>
    </row>
    <row r="4756" spans="1:37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>
        <f>_xlfn.XLOOKUP(MIS[[#This Row],[TRADING SYMBOL]],[1]Sheet1!$D:$D,[1]Sheet1!$C:$C)</f>
        <v>168.75</v>
      </c>
      <c r="AE4756">
        <f>MIS[[#This Row],[OrderAverageTradedPrice]]*MIS[[#This Row],[OrderQuantity]]</f>
        <v>42671.25</v>
      </c>
      <c r="AF4756">
        <f>MIS[[#This Row],[LTP]]*MIS[[#This Row],[OrderQuantity]]</f>
        <v>37968.75</v>
      </c>
      <c r="AG4756">
        <f>IF(MIS[[#This Row],[OrderSide]]="SELL",MIS[[#This Row],[VALUE]]-MIS[[#This Row],[LIVE_VALUE]],MIS[[#This Row],[LIVE_VALUE]]-MIS[[#This Row],[VALUE]])</f>
        <v>-4702.5</v>
      </c>
      <c r="AH4756" t="str" cm="1">
        <f t="array" ref="AH4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6" t="str">
        <f>MIS[[#This Row],[TRADING SYMBOL]]</f>
        <v>NIFTY2552225050CE</v>
      </c>
      <c r="AJ4756" t="str">
        <f>IF(RIGHT(MIS[[#This Row],[Main/Hedge]],4)="MAIN","MAIN","HEDGE")</f>
        <v>MAIN</v>
      </c>
      <c r="AK4756" t="str" cm="1">
        <f t="array" ref="AK4756">_xlfn._xlws.FILTER(Table4[Column1],ISNUMBER(SEARCH(Table4[Column1],MIS[[#This Row],[OrderUniqueIdentifier]])),"")</f>
        <v>VWAP</v>
      </c>
    </row>
    <row r="4757" spans="1:37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>
        <f>_xlfn.XLOOKUP(MIS[[#This Row],[TRADING SYMBOL]],[1]Sheet1!$D:$D,[1]Sheet1!$C:$C)</f>
        <v>168.75</v>
      </c>
      <c r="AE4757">
        <f>MIS[[#This Row],[OrderAverageTradedPrice]]*MIS[[#This Row],[OrderQuantity]]</f>
        <v>123892.49999999969</v>
      </c>
      <c r="AF4757">
        <f>MIS[[#This Row],[LTP]]*MIS[[#This Row],[OrderQuantity]]</f>
        <v>113906.25</v>
      </c>
      <c r="AG4757">
        <f>IF(MIS[[#This Row],[OrderSide]]="SELL",MIS[[#This Row],[VALUE]]-MIS[[#This Row],[LIVE_VALUE]],MIS[[#This Row],[LIVE_VALUE]]-MIS[[#This Row],[VALUE]])</f>
        <v>-9986.2499999996944</v>
      </c>
      <c r="AH4757" t="str" cm="1">
        <f t="array" ref="AH4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7" t="str">
        <f>MIS[[#This Row],[TRADING SYMBOL]]</f>
        <v>NIFTY2552225050CE</v>
      </c>
      <c r="AJ4757" t="str">
        <f>IF(RIGHT(MIS[[#This Row],[Main/Hedge]],4)="MAIN","MAIN","HEDGE")</f>
        <v>MAIN</v>
      </c>
      <c r="AK4757" t="str" cm="1">
        <f t="array" ref="AK4757">_xlfn._xlws.FILTER(Table4[Column1],ISNUMBER(SEARCH(Table4[Column1],MIS[[#This Row],[OrderUniqueIdentifier]])),"")</f>
        <v>VWAP</v>
      </c>
    </row>
    <row r="4758" spans="1:37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>
        <f>_xlfn.XLOOKUP(MIS[[#This Row],[TRADING SYMBOL]],[1]Sheet1!$D:$D,[1]Sheet1!$C:$C)</f>
        <v>168.75</v>
      </c>
      <c r="AE4758">
        <f>MIS[[#This Row],[OrderAverageTradedPrice]]*MIS[[#This Row],[OrderQuantity]]</f>
        <v>197400</v>
      </c>
      <c r="AF4758">
        <f>MIS[[#This Row],[LTP]]*MIS[[#This Row],[OrderQuantity]]</f>
        <v>177187.5</v>
      </c>
      <c r="AG4758">
        <f>IF(MIS[[#This Row],[OrderSide]]="SELL",MIS[[#This Row],[VALUE]]-MIS[[#This Row],[LIVE_VALUE]],MIS[[#This Row],[LIVE_VALUE]]-MIS[[#This Row],[VALUE]])</f>
        <v>-20212.5</v>
      </c>
      <c r="AH4758" t="str" cm="1">
        <f t="array" ref="AH4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8" t="str">
        <f>MIS[[#This Row],[TRADING SYMBOL]]</f>
        <v>NIFTY2552225050CE</v>
      </c>
      <c r="AJ4758" t="str">
        <f>IF(RIGHT(MIS[[#This Row],[Main/Hedge]],4)="MAIN","MAIN","HEDGE")</f>
        <v>MAIN</v>
      </c>
      <c r="AK4758" t="str" cm="1">
        <f t="array" ref="AK4758">_xlfn._xlws.FILTER(Table4[Column1],ISNUMBER(SEARCH(Table4[Column1],MIS[[#This Row],[OrderUniqueIdentifier]])),"")</f>
        <v>VWAP</v>
      </c>
    </row>
    <row r="4759" spans="1:37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>
        <f>_xlfn.XLOOKUP(MIS[[#This Row],[TRADING SYMBOL]],[1]Sheet1!$D:$D,[1]Sheet1!$C:$C)</f>
        <v>168.75</v>
      </c>
      <c r="AE4759">
        <f>MIS[[#This Row],[OrderAverageTradedPrice]]*MIS[[#This Row],[OrderQuantity]]</f>
        <v>83700</v>
      </c>
      <c r="AF4759">
        <f>MIS[[#This Row],[LTP]]*MIS[[#This Row],[OrderQuantity]]</f>
        <v>75937.5</v>
      </c>
      <c r="AG4759">
        <f>IF(MIS[[#This Row],[OrderSide]]="SELL",MIS[[#This Row],[VALUE]]-MIS[[#This Row],[LIVE_VALUE]],MIS[[#This Row],[LIVE_VALUE]]-MIS[[#This Row],[VALUE]])</f>
        <v>-7762.5</v>
      </c>
      <c r="AH4759" t="str" cm="1">
        <f t="array" ref="AH4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9" t="str">
        <f>MIS[[#This Row],[TRADING SYMBOL]]</f>
        <v>NIFTY2552225050CE</v>
      </c>
      <c r="AJ4759" t="str">
        <f>IF(RIGHT(MIS[[#This Row],[Main/Hedge]],4)="MAIN","MAIN","HEDGE")</f>
        <v>MAIN</v>
      </c>
      <c r="AK4759" t="str" cm="1">
        <f t="array" ref="AK4759">_xlfn._xlws.FILTER(Table4[Column1],ISNUMBER(SEARCH(Table4[Column1],MIS[[#This Row],[OrderUniqueIdentifier]])),"")</f>
        <v>VWAP</v>
      </c>
    </row>
    <row r="4760" spans="1:37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>
        <f>_xlfn.XLOOKUP(MIS[[#This Row],[TRADING SYMBOL]],[1]Sheet1!$D:$D,[1]Sheet1!$C:$C)</f>
        <v>168.75</v>
      </c>
      <c r="AE4760">
        <f>MIS[[#This Row],[OrderAverageTradedPrice]]*MIS[[#This Row],[OrderQuantity]]</f>
        <v>42671.25</v>
      </c>
      <c r="AF4760">
        <f>MIS[[#This Row],[LTP]]*MIS[[#This Row],[OrderQuantity]]</f>
        <v>37968.75</v>
      </c>
      <c r="AG4760">
        <f>IF(MIS[[#This Row],[OrderSide]]="SELL",MIS[[#This Row],[VALUE]]-MIS[[#This Row],[LIVE_VALUE]],MIS[[#This Row],[LIVE_VALUE]]-MIS[[#This Row],[VALUE]])</f>
        <v>-4702.5</v>
      </c>
      <c r="AH4760" t="str" cm="1">
        <f t="array" ref="AH4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0" t="str">
        <f>MIS[[#This Row],[TRADING SYMBOL]]</f>
        <v>NIFTY2552225050CE</v>
      </c>
      <c r="AJ4760" t="str">
        <f>IF(RIGHT(MIS[[#This Row],[Main/Hedge]],4)="MAIN","MAIN","HEDGE")</f>
        <v>MAIN</v>
      </c>
      <c r="AK4760" t="str" cm="1">
        <f t="array" ref="AK4760">_xlfn._xlws.FILTER(Table4[Column1],ISNUMBER(SEARCH(Table4[Column1],MIS[[#This Row],[OrderUniqueIdentifier]])),"")</f>
        <v>VWAP</v>
      </c>
    </row>
    <row r="4761" spans="1:37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>
        <f>_xlfn.XLOOKUP(MIS[[#This Row],[TRADING SYMBOL]],[1]Sheet1!$D:$D,[1]Sheet1!$C:$C)</f>
        <v>168.75</v>
      </c>
      <c r="AE4761">
        <f>MIS[[#This Row],[OrderAverageTradedPrice]]*MIS[[#This Row],[OrderQuantity]]</f>
        <v>28350</v>
      </c>
      <c r="AF4761">
        <f>MIS[[#This Row],[LTP]]*MIS[[#This Row],[OrderQuantity]]</f>
        <v>25312.5</v>
      </c>
      <c r="AG4761">
        <f>IF(MIS[[#This Row],[OrderSide]]="SELL",MIS[[#This Row],[VALUE]]-MIS[[#This Row],[LIVE_VALUE]],MIS[[#This Row],[LIVE_VALUE]]-MIS[[#This Row],[VALUE]])</f>
        <v>-3037.5</v>
      </c>
      <c r="AH4761" t="str" cm="1">
        <f t="array" ref="AH4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1" t="str">
        <f>MIS[[#This Row],[TRADING SYMBOL]]</f>
        <v>NIFTY2552225050CE</v>
      </c>
      <c r="AJ4761" t="str">
        <f>IF(RIGHT(MIS[[#This Row],[Main/Hedge]],4)="MAIN","MAIN","HEDGE")</f>
        <v>MAIN</v>
      </c>
      <c r="AK4761" t="str" cm="1">
        <f t="array" ref="AK4761">_xlfn._xlws.FILTER(Table4[Column1],ISNUMBER(SEARCH(Table4[Column1],MIS[[#This Row],[OrderUniqueIdentifier]])),"")</f>
        <v>VWAP</v>
      </c>
    </row>
    <row r="4762" spans="1:37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>
        <f>_xlfn.XLOOKUP(MIS[[#This Row],[TRADING SYMBOL]],[1]Sheet1!$D:$D,[1]Sheet1!$C:$C)</f>
        <v>168.75</v>
      </c>
      <c r="AE4762">
        <f>MIS[[#This Row],[OrderAverageTradedPrice]]*MIS[[#This Row],[OrderQuantity]]</f>
        <v>42689.999999999927</v>
      </c>
      <c r="AF4762">
        <f>MIS[[#This Row],[LTP]]*MIS[[#This Row],[OrderQuantity]]</f>
        <v>37968.75</v>
      </c>
      <c r="AG4762">
        <f>IF(MIS[[#This Row],[OrderSide]]="SELL",MIS[[#This Row],[VALUE]]-MIS[[#This Row],[LIVE_VALUE]],MIS[[#This Row],[LIVE_VALUE]]-MIS[[#This Row],[VALUE]])</f>
        <v>-4721.2499999999272</v>
      </c>
      <c r="AH4762" t="str" cm="1">
        <f t="array" ref="AH4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2" t="str">
        <f>MIS[[#This Row],[TRADING SYMBOL]]</f>
        <v>NIFTY2552225050CE</v>
      </c>
      <c r="AJ4762" t="str">
        <f>IF(RIGHT(MIS[[#This Row],[Main/Hedge]],4)="MAIN","MAIN","HEDGE")</f>
        <v>MAIN</v>
      </c>
      <c r="AK4762" t="str" cm="1">
        <f t="array" ref="AK4762">_xlfn._xlws.FILTER(Table4[Column1],ISNUMBER(SEARCH(Table4[Column1],MIS[[#This Row],[OrderUniqueIdentifier]])),"")</f>
        <v>VWAP</v>
      </c>
    </row>
    <row r="4763" spans="1:37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>
        <f>_xlfn.XLOOKUP(MIS[[#This Row],[TRADING SYMBOL]],[1]Sheet1!$D:$D,[1]Sheet1!$C:$C)</f>
        <v>168.75</v>
      </c>
      <c r="AE4763">
        <f>MIS[[#This Row],[OrderAverageTradedPrice]]*MIS[[#This Row],[OrderQuantity]]</f>
        <v>14223.75</v>
      </c>
      <c r="AF4763">
        <f>MIS[[#This Row],[LTP]]*MIS[[#This Row],[OrderQuantity]]</f>
        <v>12656.25</v>
      </c>
      <c r="AG4763">
        <f>IF(MIS[[#This Row],[OrderSide]]="SELL",MIS[[#This Row],[VALUE]]-MIS[[#This Row],[LIVE_VALUE]],MIS[[#This Row],[LIVE_VALUE]]-MIS[[#This Row],[VALUE]])</f>
        <v>-1567.5</v>
      </c>
      <c r="AH4763" t="str" cm="1">
        <f t="array" ref="AH4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3" t="str">
        <f>MIS[[#This Row],[TRADING SYMBOL]]</f>
        <v>NIFTY2552225050CE</v>
      </c>
      <c r="AJ4763" t="str">
        <f>IF(RIGHT(MIS[[#This Row],[Main/Hedge]],4)="MAIN","MAIN","HEDGE")</f>
        <v>MAIN</v>
      </c>
      <c r="AK4763" t="str" cm="1">
        <f t="array" ref="AK4763">_xlfn._xlws.FILTER(Table4[Column1],ISNUMBER(SEARCH(Table4[Column1],MIS[[#This Row],[OrderUniqueIdentifier]])),"")</f>
        <v>VWAP</v>
      </c>
    </row>
    <row r="4764" spans="1:37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>
        <f>_xlfn.XLOOKUP(MIS[[#This Row],[TRADING SYMBOL]],[1]Sheet1!$D:$D,[1]Sheet1!$C:$C)</f>
        <v>168.75</v>
      </c>
      <c r="AE4764">
        <f>MIS[[#This Row],[OrderAverageTradedPrice]]*MIS[[#This Row],[OrderQuantity]]</f>
        <v>56036.25</v>
      </c>
      <c r="AF4764">
        <f>MIS[[#This Row],[LTP]]*MIS[[#This Row],[OrderQuantity]]</f>
        <v>50625</v>
      </c>
      <c r="AG4764">
        <f>IF(MIS[[#This Row],[OrderSide]]="SELL",MIS[[#This Row],[VALUE]]-MIS[[#This Row],[LIVE_VALUE]],MIS[[#This Row],[LIVE_VALUE]]-MIS[[#This Row],[VALUE]])</f>
        <v>-5411.25</v>
      </c>
      <c r="AH4764" t="str" cm="1">
        <f t="array" ref="AH4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4" t="str">
        <f>MIS[[#This Row],[TRADING SYMBOL]]</f>
        <v>NIFTY2552225050CE</v>
      </c>
      <c r="AJ4764" t="str">
        <f>IF(RIGHT(MIS[[#This Row],[Main/Hedge]],4)="MAIN","MAIN","HEDGE")</f>
        <v>MAIN</v>
      </c>
      <c r="AK4764" t="str" cm="1">
        <f t="array" ref="AK4764">_xlfn._xlws.FILTER(Table4[Column1],ISNUMBER(SEARCH(Table4[Column1],MIS[[#This Row],[OrderUniqueIdentifier]])),"")</f>
        <v>VWAP</v>
      </c>
    </row>
    <row r="4765" spans="1:37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>
        <f>_xlfn.XLOOKUP(MIS[[#This Row],[TRADING SYMBOL]],[1]Sheet1!$D:$D,[1]Sheet1!$C:$C)</f>
        <v>168.75</v>
      </c>
      <c r="AE4765">
        <f>MIS[[#This Row],[OrderAverageTradedPrice]]*MIS[[#This Row],[OrderQuantity]]</f>
        <v>27468.75</v>
      </c>
      <c r="AF4765">
        <f>MIS[[#This Row],[LTP]]*MIS[[#This Row],[OrderQuantity]]</f>
        <v>25312.5</v>
      </c>
      <c r="AG4765">
        <f>IF(MIS[[#This Row],[OrderSide]]="SELL",MIS[[#This Row],[VALUE]]-MIS[[#This Row],[LIVE_VALUE]],MIS[[#This Row],[LIVE_VALUE]]-MIS[[#This Row],[VALUE]])</f>
        <v>-2156.25</v>
      </c>
      <c r="AH4765" t="str" cm="1">
        <f t="array" ref="AH4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5" t="str">
        <f>MIS[[#This Row],[TRADING SYMBOL]]</f>
        <v>NIFTY2552225050CE</v>
      </c>
      <c r="AJ4765" t="str">
        <f>IF(RIGHT(MIS[[#This Row],[Main/Hedge]],4)="MAIN","MAIN","HEDGE")</f>
        <v>MAIN</v>
      </c>
      <c r="AK4765" t="str" cm="1">
        <f t="array" ref="AK4765">_xlfn._xlws.FILTER(Table4[Column1],ISNUMBER(SEARCH(Table4[Column1],MIS[[#This Row],[OrderUniqueIdentifier]])),"")</f>
        <v>VWAP</v>
      </c>
    </row>
    <row r="4766" spans="1:37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>
        <f>_xlfn.XLOOKUP(MIS[[#This Row],[TRADING SYMBOL]],[1]Sheet1!$D:$D,[1]Sheet1!$C:$C)</f>
        <v>168.75</v>
      </c>
      <c r="AE4766">
        <f>MIS[[#This Row],[OrderAverageTradedPrice]]*MIS[[#This Row],[OrderQuantity]]</f>
        <v>13717.5</v>
      </c>
      <c r="AF4766">
        <f>MIS[[#This Row],[LTP]]*MIS[[#This Row],[OrderQuantity]]</f>
        <v>12656.25</v>
      </c>
      <c r="AG4766">
        <f>IF(MIS[[#This Row],[OrderSide]]="SELL",MIS[[#This Row],[VALUE]]-MIS[[#This Row],[LIVE_VALUE]],MIS[[#This Row],[LIVE_VALUE]]-MIS[[#This Row],[VALUE]])</f>
        <v>-1061.25</v>
      </c>
      <c r="AH4766" t="str" cm="1">
        <f t="array" ref="AH4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6" t="str">
        <f>MIS[[#This Row],[TRADING SYMBOL]]</f>
        <v>NIFTY2552225050CE</v>
      </c>
      <c r="AJ4766" t="str">
        <f>IF(RIGHT(MIS[[#This Row],[Main/Hedge]],4)="MAIN","MAIN","HEDGE")</f>
        <v>MAIN</v>
      </c>
      <c r="AK4766" t="str" cm="1">
        <f t="array" ref="AK4766">_xlfn._xlws.FILTER(Table4[Column1],ISNUMBER(SEARCH(Table4[Column1],MIS[[#This Row],[OrderUniqueIdentifier]])),"")</f>
        <v>VWAP</v>
      </c>
    </row>
    <row r="4767" spans="1:37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>
        <f>_xlfn.XLOOKUP(MIS[[#This Row],[TRADING SYMBOL]],[1]Sheet1!$D:$D,[1]Sheet1!$C:$C)</f>
        <v>168.75</v>
      </c>
      <c r="AE4767">
        <f>MIS[[#This Row],[OrderAverageTradedPrice]]*MIS[[#This Row],[OrderQuantity]]</f>
        <v>41400</v>
      </c>
      <c r="AF4767">
        <f>MIS[[#This Row],[LTP]]*MIS[[#This Row],[OrderQuantity]]</f>
        <v>37968.75</v>
      </c>
      <c r="AG4767">
        <f>IF(MIS[[#This Row],[OrderSide]]="SELL",MIS[[#This Row],[VALUE]]-MIS[[#This Row],[LIVE_VALUE]],MIS[[#This Row],[LIVE_VALUE]]-MIS[[#This Row],[VALUE]])</f>
        <v>-3431.25</v>
      </c>
      <c r="AH4767" t="str" cm="1">
        <f t="array" ref="AH4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7" t="str">
        <f>MIS[[#This Row],[TRADING SYMBOL]]</f>
        <v>NIFTY2552225050CE</v>
      </c>
      <c r="AJ4767" t="str">
        <f>IF(RIGHT(MIS[[#This Row],[Main/Hedge]],4)="MAIN","MAIN","HEDGE")</f>
        <v>MAIN</v>
      </c>
      <c r="AK4767" t="str" cm="1">
        <f t="array" ref="AK4767">_xlfn._xlws.FILTER(Table4[Column1],ISNUMBER(SEARCH(Table4[Column1],MIS[[#This Row],[OrderUniqueIdentifier]])),"")</f>
        <v>VWAP</v>
      </c>
    </row>
    <row r="4768" spans="1:37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>
        <f>_xlfn.XLOOKUP(MIS[[#This Row],[TRADING SYMBOL]],[1]Sheet1!$D:$D,[1]Sheet1!$C:$C)</f>
        <v>168.75</v>
      </c>
      <c r="AE4768">
        <f>MIS[[#This Row],[OrderAverageTradedPrice]]*MIS[[#This Row],[OrderQuantity]]</f>
        <v>56400</v>
      </c>
      <c r="AF4768">
        <f>MIS[[#This Row],[LTP]]*MIS[[#This Row],[OrderQuantity]]</f>
        <v>50625</v>
      </c>
      <c r="AG4768">
        <f>IF(MIS[[#This Row],[OrderSide]]="SELL",MIS[[#This Row],[VALUE]]-MIS[[#This Row],[LIVE_VALUE]],MIS[[#This Row],[LIVE_VALUE]]-MIS[[#This Row],[VALUE]])</f>
        <v>-5775</v>
      </c>
      <c r="AH4768" t="str" cm="1">
        <f t="array" ref="AH4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8" t="str">
        <f>MIS[[#This Row],[TRADING SYMBOL]]</f>
        <v>NIFTY2552225050CE</v>
      </c>
      <c r="AJ4768" t="str">
        <f>IF(RIGHT(MIS[[#This Row],[Main/Hedge]],4)="MAIN","MAIN","HEDGE")</f>
        <v>MAIN</v>
      </c>
      <c r="AK4768" t="str" cm="1">
        <f t="array" ref="AK4768">_xlfn._xlws.FILTER(Table4[Column1],ISNUMBER(SEARCH(Table4[Column1],MIS[[#This Row],[OrderUniqueIdentifier]])),"")</f>
        <v>VWAP</v>
      </c>
    </row>
    <row r="4769" spans="1:37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>
        <f>_xlfn.XLOOKUP(MIS[[#This Row],[TRADING SYMBOL]],[1]Sheet1!$D:$D,[1]Sheet1!$C:$C)</f>
        <v>168.75</v>
      </c>
      <c r="AE4769">
        <f>MIS[[#This Row],[OrderAverageTradedPrice]]*MIS[[#This Row],[OrderQuantity]]</f>
        <v>13736.25</v>
      </c>
      <c r="AF4769">
        <f>MIS[[#This Row],[LTP]]*MIS[[#This Row],[OrderQuantity]]</f>
        <v>12656.25</v>
      </c>
      <c r="AG4769">
        <f>IF(MIS[[#This Row],[OrderSide]]="SELL",MIS[[#This Row],[VALUE]]-MIS[[#This Row],[LIVE_VALUE]],MIS[[#This Row],[LIVE_VALUE]]-MIS[[#This Row],[VALUE]])</f>
        <v>-1080</v>
      </c>
      <c r="AH4769" t="str" cm="1">
        <f t="array" ref="AH4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9" t="str">
        <f>MIS[[#This Row],[TRADING SYMBOL]]</f>
        <v>NIFTY2552225050CE</v>
      </c>
      <c r="AJ4769" t="str">
        <f>IF(RIGHT(MIS[[#This Row],[Main/Hedge]],4)="MAIN","MAIN","HEDGE")</f>
        <v>MAIN</v>
      </c>
      <c r="AK4769" t="str" cm="1">
        <f t="array" ref="AK4769">_xlfn._xlws.FILTER(Table4[Column1],ISNUMBER(SEARCH(Table4[Column1],MIS[[#This Row],[OrderUniqueIdentifier]])),"")</f>
        <v>VWAP</v>
      </c>
    </row>
    <row r="4770" spans="1:37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>
        <f>_xlfn.XLOOKUP(MIS[[#This Row],[TRADING SYMBOL]],[1]Sheet1!$D:$D,[1]Sheet1!$C:$C)</f>
        <v>168.75</v>
      </c>
      <c r="AE4770">
        <f>MIS[[#This Row],[OrderAverageTradedPrice]]*MIS[[#This Row],[OrderQuantity]]</f>
        <v>83250</v>
      </c>
      <c r="AF4770">
        <f>MIS[[#This Row],[LTP]]*MIS[[#This Row],[OrderQuantity]]</f>
        <v>75937.5</v>
      </c>
      <c r="AG4770">
        <f>IF(MIS[[#This Row],[OrderSide]]="SELL",MIS[[#This Row],[VALUE]]-MIS[[#This Row],[LIVE_VALUE]],MIS[[#This Row],[LIVE_VALUE]]-MIS[[#This Row],[VALUE]])</f>
        <v>-7312.5</v>
      </c>
      <c r="AH4770" t="str" cm="1">
        <f t="array" ref="AH4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0" t="str">
        <f>MIS[[#This Row],[TRADING SYMBOL]]</f>
        <v>NIFTY2552225050CE</v>
      </c>
      <c r="AJ4770" t="str">
        <f>IF(RIGHT(MIS[[#This Row],[Main/Hedge]],4)="MAIN","MAIN","HEDGE")</f>
        <v>MAIN</v>
      </c>
      <c r="AK4770" t="str" cm="1">
        <f t="array" ref="AK4770">_xlfn._xlws.FILTER(Table4[Column1],ISNUMBER(SEARCH(Table4[Column1],MIS[[#This Row],[OrderUniqueIdentifier]])),"")</f>
        <v>VWAP</v>
      </c>
    </row>
    <row r="4771" spans="1:37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>
        <f>_xlfn.XLOOKUP(MIS[[#This Row],[TRADING SYMBOL]],[1]Sheet1!$D:$D,[1]Sheet1!$C:$C)</f>
        <v>168.75</v>
      </c>
      <c r="AE4771">
        <f>MIS[[#This Row],[OrderAverageTradedPrice]]*MIS[[#This Row],[OrderQuantity]]</f>
        <v>195300</v>
      </c>
      <c r="AF4771">
        <f>MIS[[#This Row],[LTP]]*MIS[[#This Row],[OrderQuantity]]</f>
        <v>177187.5</v>
      </c>
      <c r="AG4771">
        <f>IF(MIS[[#This Row],[OrderSide]]="SELL",MIS[[#This Row],[VALUE]]-MIS[[#This Row],[LIVE_VALUE]],MIS[[#This Row],[LIVE_VALUE]]-MIS[[#This Row],[VALUE]])</f>
        <v>-18112.5</v>
      </c>
      <c r="AH4771" t="str" cm="1">
        <f t="array" ref="AH4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1" t="str">
        <f>MIS[[#This Row],[TRADING SYMBOL]]</f>
        <v>NIFTY2552225050CE</v>
      </c>
      <c r="AJ4771" t="str">
        <f>IF(RIGHT(MIS[[#This Row],[Main/Hedge]],4)="MAIN","MAIN","HEDGE")</f>
        <v>MAIN</v>
      </c>
      <c r="AK4771" t="str" cm="1">
        <f t="array" ref="AK4771">_xlfn._xlws.FILTER(Table4[Column1],ISNUMBER(SEARCH(Table4[Column1],MIS[[#This Row],[OrderUniqueIdentifier]])),"")</f>
        <v>VWAP</v>
      </c>
    </row>
    <row r="4772" spans="1:37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>
        <f>_xlfn.XLOOKUP(MIS[[#This Row],[TRADING SYMBOL]],[1]Sheet1!$D:$D,[1]Sheet1!$C:$C)</f>
        <v>168.75</v>
      </c>
      <c r="AE4772">
        <f>MIS[[#This Row],[OrderAverageTradedPrice]]*MIS[[#This Row],[OrderQuantity]]</f>
        <v>28200</v>
      </c>
      <c r="AF4772">
        <f>MIS[[#This Row],[LTP]]*MIS[[#This Row],[OrderQuantity]]</f>
        <v>25312.5</v>
      </c>
      <c r="AG4772">
        <f>IF(MIS[[#This Row],[OrderSide]]="SELL",MIS[[#This Row],[VALUE]]-MIS[[#This Row],[LIVE_VALUE]],MIS[[#This Row],[LIVE_VALUE]]-MIS[[#This Row],[VALUE]])</f>
        <v>-2887.5</v>
      </c>
      <c r="AH4772" t="str" cm="1">
        <f t="array" ref="AH4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2" t="str">
        <f>MIS[[#This Row],[TRADING SYMBOL]]</f>
        <v>NIFTY2552225050CE</v>
      </c>
      <c r="AJ4772" t="str">
        <f>IF(RIGHT(MIS[[#This Row],[Main/Hedge]],4)="MAIN","MAIN","HEDGE")</f>
        <v>MAIN</v>
      </c>
      <c r="AK4772" t="str" cm="1">
        <f t="array" ref="AK4772">_xlfn._xlws.FILTER(Table4[Column1],ISNUMBER(SEARCH(Table4[Column1],MIS[[#This Row],[OrderUniqueIdentifier]])),"")</f>
        <v>VWAP</v>
      </c>
    </row>
    <row r="4773" spans="1:37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>
        <f>_xlfn.XLOOKUP(MIS[[#This Row],[TRADING SYMBOL]],[1]Sheet1!$D:$D,[1]Sheet1!$C:$C)</f>
        <v>168.75</v>
      </c>
      <c r="AE4773">
        <f>MIS[[#This Row],[OrderAverageTradedPrice]]*MIS[[#This Row],[OrderQuantity]]</f>
        <v>13871.25</v>
      </c>
      <c r="AF4773">
        <f>MIS[[#This Row],[LTP]]*MIS[[#This Row],[OrderQuantity]]</f>
        <v>12656.25</v>
      </c>
      <c r="AG4773">
        <f>IF(MIS[[#This Row],[OrderSide]]="SELL",MIS[[#This Row],[VALUE]]-MIS[[#This Row],[LIVE_VALUE]],MIS[[#This Row],[LIVE_VALUE]]-MIS[[#This Row],[VALUE]])</f>
        <v>-1215</v>
      </c>
      <c r="AH4773" t="str" cm="1">
        <f t="array" ref="AH4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3" t="str">
        <f>MIS[[#This Row],[TRADING SYMBOL]]</f>
        <v>NIFTY2552225050CE</v>
      </c>
      <c r="AJ4773" t="str">
        <f>IF(RIGHT(MIS[[#This Row],[Main/Hedge]],4)="MAIN","MAIN","HEDGE")</f>
        <v>MAIN</v>
      </c>
      <c r="AK4773" t="str" cm="1">
        <f t="array" ref="AK4773">_xlfn._xlws.FILTER(Table4[Column1],ISNUMBER(SEARCH(Table4[Column1],MIS[[#This Row],[OrderUniqueIdentifier]])),"")</f>
        <v>VWAP</v>
      </c>
    </row>
    <row r="4774" spans="1:37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>
        <f>_xlfn.XLOOKUP(MIS[[#This Row],[TRADING SYMBOL]],[1]Sheet1!$D:$D,[1]Sheet1!$C:$C)</f>
        <v>168.75</v>
      </c>
      <c r="AE4774">
        <f>MIS[[#This Row],[OrderAverageTradedPrice]]*MIS[[#This Row],[OrderQuantity]]</f>
        <v>329422.5</v>
      </c>
      <c r="AF4774">
        <f>MIS[[#This Row],[LTP]]*MIS[[#This Row],[OrderQuantity]]</f>
        <v>303750</v>
      </c>
      <c r="AG4774">
        <f>IF(MIS[[#This Row],[OrderSide]]="SELL",MIS[[#This Row],[VALUE]]-MIS[[#This Row],[LIVE_VALUE]],MIS[[#This Row],[LIVE_VALUE]]-MIS[[#This Row],[VALUE]])</f>
        <v>-25672.5</v>
      </c>
      <c r="AH4774" t="str" cm="1">
        <f t="array" ref="AH4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4" t="str">
        <f>MIS[[#This Row],[TRADING SYMBOL]]</f>
        <v>NIFTY2552225050CE</v>
      </c>
      <c r="AJ4774" t="str">
        <f>IF(RIGHT(MIS[[#This Row],[Main/Hedge]],4)="MAIN","MAIN","HEDGE")</f>
        <v>MAIN</v>
      </c>
      <c r="AK4774" t="str" cm="1">
        <f t="array" ref="AK4774">_xlfn._xlws.FILTER(Table4[Column1],ISNUMBER(SEARCH(Table4[Column1],MIS[[#This Row],[OrderUniqueIdentifier]])),"")</f>
        <v>VWAP</v>
      </c>
    </row>
    <row r="4775" spans="1:37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>
        <f>_xlfn.XLOOKUP(MIS[[#This Row],[TRADING SYMBOL]],[1]Sheet1!$D:$D,[1]Sheet1!$C:$C)</f>
        <v>168.75</v>
      </c>
      <c r="AE4775">
        <f>MIS[[#This Row],[OrderAverageTradedPrice]]*MIS[[#This Row],[OrderQuantity]]</f>
        <v>27738.75</v>
      </c>
      <c r="AF4775">
        <f>MIS[[#This Row],[LTP]]*MIS[[#This Row],[OrderQuantity]]</f>
        <v>25312.5</v>
      </c>
      <c r="AG4775">
        <f>IF(MIS[[#This Row],[OrderSide]]="SELL",MIS[[#This Row],[VALUE]]-MIS[[#This Row],[LIVE_VALUE]],MIS[[#This Row],[LIVE_VALUE]]-MIS[[#This Row],[VALUE]])</f>
        <v>-2426.25</v>
      </c>
      <c r="AH4775" t="str" cm="1">
        <f t="array" ref="AH4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5" t="str">
        <f>MIS[[#This Row],[TRADING SYMBOL]]</f>
        <v>NIFTY2552225050CE</v>
      </c>
      <c r="AJ4775" t="str">
        <f>IF(RIGHT(MIS[[#This Row],[Main/Hedge]],4)="MAIN","MAIN","HEDGE")</f>
        <v>MAIN</v>
      </c>
      <c r="AK4775" t="str" cm="1">
        <f t="array" ref="AK4775">_xlfn._xlws.FILTER(Table4[Column1],ISNUMBER(SEARCH(Table4[Column1],MIS[[#This Row],[OrderUniqueIdentifier]])),"")</f>
        <v>VWAP</v>
      </c>
    </row>
    <row r="4776" spans="1:37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>
        <f>_xlfn.XLOOKUP(MIS[[#This Row],[TRADING SYMBOL]],[1]Sheet1!$D:$D,[1]Sheet1!$C:$C)</f>
        <v>168.75</v>
      </c>
      <c r="AE4776">
        <f>MIS[[#This Row],[OrderAverageTradedPrice]]*MIS[[#This Row],[OrderQuantity]]</f>
        <v>13721.25</v>
      </c>
      <c r="AF4776">
        <f>MIS[[#This Row],[LTP]]*MIS[[#This Row],[OrderQuantity]]</f>
        <v>12656.25</v>
      </c>
      <c r="AG4776">
        <f>IF(MIS[[#This Row],[OrderSide]]="SELL",MIS[[#This Row],[VALUE]]-MIS[[#This Row],[LIVE_VALUE]],MIS[[#This Row],[LIVE_VALUE]]-MIS[[#This Row],[VALUE]])</f>
        <v>-1065</v>
      </c>
      <c r="AH4776" t="str" cm="1">
        <f t="array" ref="AH4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6" t="str">
        <f>MIS[[#This Row],[TRADING SYMBOL]]</f>
        <v>NIFTY2552225050CE</v>
      </c>
      <c r="AJ4776" t="str">
        <f>IF(RIGHT(MIS[[#This Row],[Main/Hedge]],4)="MAIN","MAIN","HEDGE")</f>
        <v>MAIN</v>
      </c>
      <c r="AK4776" t="str" cm="1">
        <f t="array" ref="AK4776">_xlfn._xlws.FILTER(Table4[Column1],ISNUMBER(SEARCH(Table4[Column1],MIS[[#This Row],[OrderUniqueIdentifier]])),"")</f>
        <v>VWAP</v>
      </c>
    </row>
    <row r="4777" spans="1:37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>
        <f>_xlfn.XLOOKUP(MIS[[#This Row],[TRADING SYMBOL]],[1]Sheet1!$D:$D,[1]Sheet1!$C:$C)</f>
        <v>168.75</v>
      </c>
      <c r="AE4777">
        <f>MIS[[#This Row],[OrderAverageTradedPrice]]*MIS[[#This Row],[OrderQuantity]]</f>
        <v>124875</v>
      </c>
      <c r="AF4777">
        <f>MIS[[#This Row],[LTP]]*MIS[[#This Row],[OrderQuantity]]</f>
        <v>113906.25</v>
      </c>
      <c r="AG4777">
        <f>IF(MIS[[#This Row],[OrderSide]]="SELL",MIS[[#This Row],[VALUE]]-MIS[[#This Row],[LIVE_VALUE]],MIS[[#This Row],[LIVE_VALUE]]-MIS[[#This Row],[VALUE]])</f>
        <v>-10968.75</v>
      </c>
      <c r="AH4777" t="str" cm="1">
        <f t="array" ref="AH4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7" t="str">
        <f>MIS[[#This Row],[TRADING SYMBOL]]</f>
        <v>NIFTY2552225050CE</v>
      </c>
      <c r="AJ4777" t="str">
        <f>IF(RIGHT(MIS[[#This Row],[Main/Hedge]],4)="MAIN","MAIN","HEDGE")</f>
        <v>MAIN</v>
      </c>
      <c r="AK4777" t="str" cm="1">
        <f t="array" ref="AK4777">_xlfn._xlws.FILTER(Table4[Column1],ISNUMBER(SEARCH(Table4[Column1],MIS[[#This Row],[OrderUniqueIdentifier]])),"")</f>
        <v>VWAP</v>
      </c>
    </row>
    <row r="4778" spans="1:37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>
        <f>_xlfn.XLOOKUP(MIS[[#This Row],[TRADING SYMBOL]],[1]Sheet1!$D:$D,[1]Sheet1!$C:$C)</f>
        <v>168.75</v>
      </c>
      <c r="AE4778">
        <f>MIS[[#This Row],[OrderAverageTradedPrice]]*MIS[[#This Row],[OrderQuantity]]</f>
        <v>28042.5</v>
      </c>
      <c r="AF4778">
        <f>MIS[[#This Row],[LTP]]*MIS[[#This Row],[OrderQuantity]]</f>
        <v>25312.5</v>
      </c>
      <c r="AG4778">
        <f>IF(MIS[[#This Row],[OrderSide]]="SELL",MIS[[#This Row],[VALUE]]-MIS[[#This Row],[LIVE_VALUE]],MIS[[#This Row],[LIVE_VALUE]]-MIS[[#This Row],[VALUE]])</f>
        <v>-2730</v>
      </c>
      <c r="AH4778" t="str" cm="1">
        <f t="array" ref="AH4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8" t="str">
        <f>MIS[[#This Row],[TRADING SYMBOL]]</f>
        <v>NIFTY2552225050CE</v>
      </c>
      <c r="AJ4778" t="str">
        <f>IF(RIGHT(MIS[[#This Row],[Main/Hedge]],4)="MAIN","MAIN","HEDGE")</f>
        <v>MAIN</v>
      </c>
      <c r="AK4778" t="str" cm="1">
        <f t="array" ref="AK4778">_xlfn._xlws.FILTER(Table4[Column1],ISNUMBER(SEARCH(Table4[Column1],MIS[[#This Row],[OrderUniqueIdentifier]])),"")</f>
        <v>VWAP</v>
      </c>
    </row>
    <row r="4779" spans="1:37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>
        <f>_xlfn.XLOOKUP(MIS[[#This Row],[TRADING SYMBOL]],[1]Sheet1!$D:$D,[1]Sheet1!$C:$C)</f>
        <v>168.75</v>
      </c>
      <c r="AE4779">
        <f>MIS[[#This Row],[OrderAverageTradedPrice]]*MIS[[#This Row],[OrderQuantity]]</f>
        <v>55500</v>
      </c>
      <c r="AF4779">
        <f>MIS[[#This Row],[LTP]]*MIS[[#This Row],[OrderQuantity]]</f>
        <v>50625</v>
      </c>
      <c r="AG4779">
        <f>IF(MIS[[#This Row],[OrderSide]]="SELL",MIS[[#This Row],[VALUE]]-MIS[[#This Row],[LIVE_VALUE]],MIS[[#This Row],[LIVE_VALUE]]-MIS[[#This Row],[VALUE]])</f>
        <v>-4875</v>
      </c>
      <c r="AH4779" t="str" cm="1">
        <f t="array" ref="AH4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9" t="str">
        <f>MIS[[#This Row],[TRADING SYMBOL]]</f>
        <v>NIFTY2552225050CE</v>
      </c>
      <c r="AJ4779" t="str">
        <f>IF(RIGHT(MIS[[#This Row],[Main/Hedge]],4)="MAIN","MAIN","HEDGE")</f>
        <v>MAIN</v>
      </c>
      <c r="AK4779" t="str" cm="1">
        <f t="array" ref="AK4779">_xlfn._xlws.FILTER(Table4[Column1],ISNUMBER(SEARCH(Table4[Column1],MIS[[#This Row],[OrderUniqueIdentifier]])),"")</f>
        <v>VWAP</v>
      </c>
    </row>
    <row r="4780" spans="1:37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>
        <f>_xlfn.XLOOKUP(MIS[[#This Row],[TRADING SYMBOL]],[1]Sheet1!$D:$D,[1]Sheet1!$C:$C)</f>
        <v>168.75</v>
      </c>
      <c r="AE4780">
        <f>MIS[[#This Row],[OrderAverageTradedPrice]]*MIS[[#This Row],[OrderQuantity]]</f>
        <v>151140</v>
      </c>
      <c r="AF4780">
        <f>MIS[[#This Row],[LTP]]*MIS[[#This Row],[OrderQuantity]]</f>
        <v>139218.75</v>
      </c>
      <c r="AG4780">
        <f>IF(MIS[[#This Row],[OrderSide]]="SELL",MIS[[#This Row],[VALUE]]-MIS[[#This Row],[LIVE_VALUE]],MIS[[#This Row],[LIVE_VALUE]]-MIS[[#This Row],[VALUE]])</f>
        <v>-11921.25</v>
      </c>
      <c r="AH4780" t="str" cm="1">
        <f t="array" ref="AH4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0" t="str">
        <f>MIS[[#This Row],[TRADING SYMBOL]]</f>
        <v>NIFTY2552225050CE</v>
      </c>
      <c r="AJ4780" t="str">
        <f>IF(RIGHT(MIS[[#This Row],[Main/Hedge]],4)="MAIN","MAIN","HEDGE")</f>
        <v>MAIN</v>
      </c>
      <c r="AK4780" t="str" cm="1">
        <f t="array" ref="AK4780">_xlfn._xlws.FILTER(Table4[Column1],ISNUMBER(SEARCH(Table4[Column1],MIS[[#This Row],[OrderUniqueIdentifier]])),"")</f>
        <v>VWAP</v>
      </c>
    </row>
    <row r="4781" spans="1:37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>
        <f>_xlfn.XLOOKUP(MIS[[#This Row],[TRADING SYMBOL]],[1]Sheet1!$D:$D,[1]Sheet1!$C:$C)</f>
        <v>168.75</v>
      </c>
      <c r="AE4781">
        <f>MIS[[#This Row],[OrderAverageTradedPrice]]*MIS[[#This Row],[OrderQuantity]]</f>
        <v>98175</v>
      </c>
      <c r="AF4781">
        <f>MIS[[#This Row],[LTP]]*MIS[[#This Row],[OrderQuantity]]</f>
        <v>88593.75</v>
      </c>
      <c r="AG4781">
        <f>IF(MIS[[#This Row],[OrderSide]]="SELL",MIS[[#This Row],[VALUE]]-MIS[[#This Row],[LIVE_VALUE]],MIS[[#This Row],[LIVE_VALUE]]-MIS[[#This Row],[VALUE]])</f>
        <v>-9581.25</v>
      </c>
      <c r="AH4781" t="str" cm="1">
        <f t="array" ref="AH4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1" t="str">
        <f>MIS[[#This Row],[TRADING SYMBOL]]</f>
        <v>NIFTY2552225050CE</v>
      </c>
      <c r="AJ4781" t="str">
        <f>IF(RIGHT(MIS[[#This Row],[Main/Hedge]],4)="MAIN","MAIN","HEDGE")</f>
        <v>MAIN</v>
      </c>
      <c r="AK4781" t="str" cm="1">
        <f t="array" ref="AK4781">_xlfn._xlws.FILTER(Table4[Column1],ISNUMBER(SEARCH(Table4[Column1],MIS[[#This Row],[OrderUniqueIdentifier]])),"")</f>
        <v>VWAP</v>
      </c>
    </row>
    <row r="4782" spans="1:37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>
        <f>_xlfn.XLOOKUP(MIS[[#This Row],[TRADING SYMBOL]],[1]Sheet1!$D:$D,[1]Sheet1!$C:$C)</f>
        <v>168.75</v>
      </c>
      <c r="AE4782">
        <f>MIS[[#This Row],[OrderAverageTradedPrice]]*MIS[[#This Row],[OrderQuantity]]</f>
        <v>27750</v>
      </c>
      <c r="AF4782">
        <f>MIS[[#This Row],[LTP]]*MIS[[#This Row],[OrderQuantity]]</f>
        <v>25312.5</v>
      </c>
      <c r="AG4782">
        <f>IF(MIS[[#This Row],[OrderSide]]="SELL",MIS[[#This Row],[VALUE]]-MIS[[#This Row],[LIVE_VALUE]],MIS[[#This Row],[LIVE_VALUE]]-MIS[[#This Row],[VALUE]])</f>
        <v>-2437.5</v>
      </c>
      <c r="AH4782" t="str" cm="1">
        <f t="array" ref="AH4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2" t="str">
        <f>MIS[[#This Row],[TRADING SYMBOL]]</f>
        <v>NIFTY2552225050CE</v>
      </c>
      <c r="AJ4782" t="str">
        <f>IF(RIGHT(MIS[[#This Row],[Main/Hedge]],4)="MAIN","MAIN","HEDGE")</f>
        <v>MAIN</v>
      </c>
      <c r="AK4782" t="str" cm="1">
        <f t="array" ref="AK4782">_xlfn._xlws.FILTER(Table4[Column1],ISNUMBER(SEARCH(Table4[Column1],MIS[[#This Row],[OrderUniqueIdentifier]])),"")</f>
        <v>VWAP</v>
      </c>
    </row>
    <row r="4783" spans="1:37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>
        <f>_xlfn.XLOOKUP(MIS[[#This Row],[TRADING SYMBOL]],[1]Sheet1!$D:$D,[1]Sheet1!$C:$C)</f>
        <v>168.75</v>
      </c>
      <c r="AE4783">
        <f>MIS[[#This Row],[OrderAverageTradedPrice]]*MIS[[#This Row],[OrderQuantity]]</f>
        <v>111000</v>
      </c>
      <c r="AF4783">
        <f>MIS[[#This Row],[LTP]]*MIS[[#This Row],[OrderQuantity]]</f>
        <v>101250</v>
      </c>
      <c r="AG4783">
        <f>IF(MIS[[#This Row],[OrderSide]]="SELL",MIS[[#This Row],[VALUE]]-MIS[[#This Row],[LIVE_VALUE]],MIS[[#This Row],[LIVE_VALUE]]-MIS[[#This Row],[VALUE]])</f>
        <v>-9750</v>
      </c>
      <c r="AH4783" t="str" cm="1">
        <f t="array" ref="AH4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3" t="str">
        <f>MIS[[#This Row],[TRADING SYMBOL]]</f>
        <v>NIFTY2552225050CE</v>
      </c>
      <c r="AJ4783" t="str">
        <f>IF(RIGHT(MIS[[#This Row],[Main/Hedge]],4)="MAIN","MAIN","HEDGE")</f>
        <v>MAIN</v>
      </c>
      <c r="AK4783" t="str" cm="1">
        <f t="array" ref="AK4783">_xlfn._xlws.FILTER(Table4[Column1],ISNUMBER(SEARCH(Table4[Column1],MIS[[#This Row],[OrderUniqueIdentifier]])),"")</f>
        <v>VWAP</v>
      </c>
    </row>
    <row r="4784" spans="1:37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>
        <f>_xlfn.XLOOKUP(MIS[[#This Row],[TRADING SYMBOL]],[1]Sheet1!$D:$D,[1]Sheet1!$C:$C)</f>
        <v>168.75</v>
      </c>
      <c r="AE4784">
        <f>MIS[[#This Row],[OrderAverageTradedPrice]]*MIS[[#This Row],[OrderQuantity]]</f>
        <v>28275</v>
      </c>
      <c r="AF4784">
        <f>MIS[[#This Row],[LTP]]*MIS[[#This Row],[OrderQuantity]]</f>
        <v>25312.5</v>
      </c>
      <c r="AG4784">
        <f>IF(MIS[[#This Row],[OrderSide]]="SELL",MIS[[#This Row],[VALUE]]-MIS[[#This Row],[LIVE_VALUE]],MIS[[#This Row],[LIVE_VALUE]]-MIS[[#This Row],[VALUE]])</f>
        <v>-2962.5</v>
      </c>
      <c r="AH4784" t="str" cm="1">
        <f t="array" ref="AH4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4" t="str">
        <f>MIS[[#This Row],[TRADING SYMBOL]]</f>
        <v>NIFTY2552225050CE</v>
      </c>
      <c r="AJ4784" t="str">
        <f>IF(RIGHT(MIS[[#This Row],[Main/Hedge]],4)="MAIN","MAIN","HEDGE")</f>
        <v>MAIN</v>
      </c>
      <c r="AK4784" t="str" cm="1">
        <f t="array" ref="AK4784">_xlfn._xlws.FILTER(Table4[Column1],ISNUMBER(SEARCH(Table4[Column1],MIS[[#This Row],[OrderUniqueIdentifier]])),"")</f>
        <v>VWAP</v>
      </c>
    </row>
    <row r="4785" spans="1:37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>
        <f>_xlfn.XLOOKUP(MIS[[#This Row],[TRADING SYMBOL]],[1]Sheet1!$D:$D,[1]Sheet1!$C:$C)</f>
        <v>168.75</v>
      </c>
      <c r="AE4785">
        <f>MIS[[#This Row],[OrderAverageTradedPrice]]*MIS[[#This Row],[OrderQuantity]]</f>
        <v>13875</v>
      </c>
      <c r="AF4785">
        <f>MIS[[#This Row],[LTP]]*MIS[[#This Row],[OrderQuantity]]</f>
        <v>12656.25</v>
      </c>
      <c r="AG4785">
        <f>IF(MIS[[#This Row],[OrderSide]]="SELL",MIS[[#This Row],[VALUE]]-MIS[[#This Row],[LIVE_VALUE]],MIS[[#This Row],[LIVE_VALUE]]-MIS[[#This Row],[VALUE]])</f>
        <v>-1218.75</v>
      </c>
      <c r="AH4785" t="str" cm="1">
        <f t="array" ref="AH4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5" t="str">
        <f>MIS[[#This Row],[TRADING SYMBOL]]</f>
        <v>NIFTY2552225050CE</v>
      </c>
      <c r="AJ4785" t="str">
        <f>IF(RIGHT(MIS[[#This Row],[Main/Hedge]],4)="MAIN","MAIN","HEDGE")</f>
        <v>MAIN</v>
      </c>
      <c r="AK4785" t="str" cm="1">
        <f t="array" ref="AK4785">_xlfn._xlws.FILTER(Table4[Column1],ISNUMBER(SEARCH(Table4[Column1],MIS[[#This Row],[OrderUniqueIdentifier]])),"")</f>
        <v>VWAP</v>
      </c>
    </row>
    <row r="4786" spans="1:37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>
        <f>_xlfn.XLOOKUP(MIS[[#This Row],[TRADING SYMBOL]],[1]Sheet1!$D:$D,[1]Sheet1!$C:$C)</f>
        <v>168.75</v>
      </c>
      <c r="AE4786">
        <f>MIS[[#This Row],[OrderAverageTradedPrice]]*MIS[[#This Row],[OrderQuantity]]</f>
        <v>27596.25</v>
      </c>
      <c r="AF4786">
        <f>MIS[[#This Row],[LTP]]*MIS[[#This Row],[OrderQuantity]]</f>
        <v>25312.5</v>
      </c>
      <c r="AG4786">
        <f>IF(MIS[[#This Row],[OrderSide]]="SELL",MIS[[#This Row],[VALUE]]-MIS[[#This Row],[LIVE_VALUE]],MIS[[#This Row],[LIVE_VALUE]]-MIS[[#This Row],[VALUE]])</f>
        <v>-2283.75</v>
      </c>
      <c r="AH4786" t="str" cm="1">
        <f t="array" ref="AH4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6" t="str">
        <f>MIS[[#This Row],[TRADING SYMBOL]]</f>
        <v>NIFTY2552225050CE</v>
      </c>
      <c r="AJ4786" t="str">
        <f>IF(RIGHT(MIS[[#This Row],[Main/Hedge]],4)="MAIN","MAIN","HEDGE")</f>
        <v>MAIN</v>
      </c>
      <c r="AK4786" t="str" cm="1">
        <f t="array" ref="AK4786">_xlfn._xlws.FILTER(Table4[Column1],ISNUMBER(SEARCH(Table4[Column1],MIS[[#This Row],[OrderUniqueIdentifier]])),"")</f>
        <v>VWAP</v>
      </c>
    </row>
    <row r="4787" spans="1:37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>
        <f>_xlfn.XLOOKUP(MIS[[#This Row],[TRADING SYMBOL]],[1]Sheet1!$D:$D,[1]Sheet1!$C:$C)</f>
        <v>168.75</v>
      </c>
      <c r="AE4787">
        <f>MIS[[#This Row],[OrderAverageTradedPrice]]*MIS[[#This Row],[OrderQuantity]]</f>
        <v>14223.75</v>
      </c>
      <c r="AF4787">
        <f>MIS[[#This Row],[LTP]]*MIS[[#This Row],[OrderQuantity]]</f>
        <v>12656.25</v>
      </c>
      <c r="AG4787">
        <f>IF(MIS[[#This Row],[OrderSide]]="SELL",MIS[[#This Row],[VALUE]]-MIS[[#This Row],[LIVE_VALUE]],MIS[[#This Row],[LIVE_VALUE]]-MIS[[#This Row],[VALUE]])</f>
        <v>-1567.5</v>
      </c>
      <c r="AH4787" t="str" cm="1">
        <f t="array" ref="AH4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7" t="str">
        <f>MIS[[#This Row],[TRADING SYMBOL]]</f>
        <v>NIFTY2552225050CE</v>
      </c>
      <c r="AJ4787" t="str">
        <f>IF(RIGHT(MIS[[#This Row],[Main/Hedge]],4)="MAIN","MAIN","HEDGE")</f>
        <v>MAIN</v>
      </c>
      <c r="AK4787" t="str" cm="1">
        <f t="array" ref="AK4787">_xlfn._xlws.FILTER(Table4[Column1],ISNUMBER(SEARCH(Table4[Column1],MIS[[#This Row],[OrderUniqueIdentifier]])),"")</f>
        <v>VWAP</v>
      </c>
    </row>
    <row r="4788" spans="1:37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>
        <f>_xlfn.XLOOKUP(MIS[[#This Row],[TRADING SYMBOL]],[1]Sheet1!$D:$D,[1]Sheet1!$C:$C)</f>
        <v>168.75</v>
      </c>
      <c r="AE4788">
        <f>MIS[[#This Row],[OrderAverageTradedPrice]]*MIS[[#This Row],[OrderQuantity]]</f>
        <v>27450</v>
      </c>
      <c r="AF4788">
        <f>MIS[[#This Row],[LTP]]*MIS[[#This Row],[OrderQuantity]]</f>
        <v>25312.5</v>
      </c>
      <c r="AG4788">
        <f>IF(MIS[[#This Row],[OrderSide]]="SELL",MIS[[#This Row],[VALUE]]-MIS[[#This Row],[LIVE_VALUE]],MIS[[#This Row],[LIVE_VALUE]]-MIS[[#This Row],[VALUE]])</f>
        <v>-2137.5</v>
      </c>
      <c r="AH4788" t="str" cm="1">
        <f t="array" ref="AH4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8" t="str">
        <f>MIS[[#This Row],[TRADING SYMBOL]]</f>
        <v>NIFTY2552225050CE</v>
      </c>
      <c r="AJ4788" t="str">
        <f>IF(RIGHT(MIS[[#This Row],[Main/Hedge]],4)="MAIN","MAIN","HEDGE")</f>
        <v>MAIN</v>
      </c>
      <c r="AK4788" t="str" cm="1">
        <f t="array" ref="AK4788">_xlfn._xlws.FILTER(Table4[Column1],ISNUMBER(SEARCH(Table4[Column1],MIS[[#This Row],[OrderUniqueIdentifier]])),"")</f>
        <v>VWAP</v>
      </c>
    </row>
    <row r="4789" spans="1:37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>
        <f>_xlfn.XLOOKUP(MIS[[#This Row],[TRADING SYMBOL]],[1]Sheet1!$D:$D,[1]Sheet1!$C:$C)</f>
        <v>168.75</v>
      </c>
      <c r="AE4789">
        <f>MIS[[#This Row],[OrderAverageTradedPrice]]*MIS[[#This Row],[OrderQuantity]]</f>
        <v>28200</v>
      </c>
      <c r="AF4789">
        <f>MIS[[#This Row],[LTP]]*MIS[[#This Row],[OrderQuantity]]</f>
        <v>25312.5</v>
      </c>
      <c r="AG4789">
        <f>IF(MIS[[#This Row],[OrderSide]]="SELL",MIS[[#This Row],[VALUE]]-MIS[[#This Row],[LIVE_VALUE]],MIS[[#This Row],[LIVE_VALUE]]-MIS[[#This Row],[VALUE]])</f>
        <v>-2887.5</v>
      </c>
      <c r="AH4789" t="str" cm="1">
        <f t="array" ref="AH4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9" t="str">
        <f>MIS[[#This Row],[TRADING SYMBOL]]</f>
        <v>NIFTY2552225050CE</v>
      </c>
      <c r="AJ4789" t="str">
        <f>IF(RIGHT(MIS[[#This Row],[Main/Hedge]],4)="MAIN","MAIN","HEDGE")</f>
        <v>MAIN</v>
      </c>
      <c r="AK4789" t="str" cm="1">
        <f t="array" ref="AK4789">_xlfn._xlws.FILTER(Table4[Column1],ISNUMBER(SEARCH(Table4[Column1],MIS[[#This Row],[OrderUniqueIdentifier]])),"")</f>
        <v>VWAP</v>
      </c>
    </row>
    <row r="4790" spans="1:37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>
        <f>_xlfn.XLOOKUP(MIS[[#This Row],[TRADING SYMBOL]],[1]Sheet1!$D:$D,[1]Sheet1!$C:$C)</f>
        <v>168.75</v>
      </c>
      <c r="AE4790">
        <f>MIS[[#This Row],[OrderAverageTradedPrice]]*MIS[[#This Row],[OrderQuantity]]</f>
        <v>99225</v>
      </c>
      <c r="AF4790">
        <f>MIS[[#This Row],[LTP]]*MIS[[#This Row],[OrderQuantity]]</f>
        <v>88593.75</v>
      </c>
      <c r="AG4790">
        <f>IF(MIS[[#This Row],[OrderSide]]="SELL",MIS[[#This Row],[VALUE]]-MIS[[#This Row],[LIVE_VALUE]],MIS[[#This Row],[LIVE_VALUE]]-MIS[[#This Row],[VALUE]])</f>
        <v>-10631.25</v>
      </c>
      <c r="AH4790" t="str" cm="1">
        <f t="array" ref="AH4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0" t="str">
        <f>MIS[[#This Row],[TRADING SYMBOL]]</f>
        <v>NIFTY2552225050CE</v>
      </c>
      <c r="AJ4790" t="str">
        <f>IF(RIGHT(MIS[[#This Row],[Main/Hedge]],4)="MAIN","MAIN","HEDGE")</f>
        <v>MAIN</v>
      </c>
      <c r="AK4790" t="str" cm="1">
        <f t="array" ref="AK4790">_xlfn._xlws.FILTER(Table4[Column1],ISNUMBER(SEARCH(Table4[Column1],MIS[[#This Row],[OrderUniqueIdentifier]])),"")</f>
        <v>VWAP</v>
      </c>
    </row>
    <row r="4791" spans="1:37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>
        <f>_xlfn.XLOOKUP(MIS[[#This Row],[TRADING SYMBOL]],[1]Sheet1!$D:$D,[1]Sheet1!$C:$C)</f>
        <v>168.75</v>
      </c>
      <c r="AE4791">
        <f>MIS[[#This Row],[OrderAverageTradedPrice]]*MIS[[#This Row],[OrderQuantity]]</f>
        <v>13875</v>
      </c>
      <c r="AF4791">
        <f>MIS[[#This Row],[LTP]]*MIS[[#This Row],[OrderQuantity]]</f>
        <v>12656.25</v>
      </c>
      <c r="AG4791">
        <f>IF(MIS[[#This Row],[OrderSide]]="SELL",MIS[[#This Row],[VALUE]]-MIS[[#This Row],[LIVE_VALUE]],MIS[[#This Row],[LIVE_VALUE]]-MIS[[#This Row],[VALUE]])</f>
        <v>-1218.75</v>
      </c>
      <c r="AH4791" t="str" cm="1">
        <f t="array" ref="AH4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1" t="str">
        <f>MIS[[#This Row],[TRADING SYMBOL]]</f>
        <v>NIFTY2552225050CE</v>
      </c>
      <c r="AJ4791" t="str">
        <f>IF(RIGHT(MIS[[#This Row],[Main/Hedge]],4)="MAIN","MAIN","HEDGE")</f>
        <v>MAIN</v>
      </c>
      <c r="AK4791" t="str" cm="1">
        <f t="array" ref="AK4791">_xlfn._xlws.FILTER(Table4[Column1],ISNUMBER(SEARCH(Table4[Column1],MIS[[#This Row],[OrderUniqueIdentifier]])),"")</f>
        <v>VWAP</v>
      </c>
    </row>
    <row r="4792" spans="1:37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>
        <f>_xlfn.XLOOKUP(MIS[[#This Row],[TRADING SYMBOL]],[1]Sheet1!$D:$D,[1]Sheet1!$C:$C)</f>
        <v>168.75</v>
      </c>
      <c r="AE4792">
        <f>MIS[[#This Row],[OrderAverageTradedPrice]]*MIS[[#This Row],[OrderQuantity]]</f>
        <v>194250</v>
      </c>
      <c r="AF4792">
        <f>MIS[[#This Row],[LTP]]*MIS[[#This Row],[OrderQuantity]]</f>
        <v>177187.5</v>
      </c>
      <c r="AG4792">
        <f>IF(MIS[[#This Row],[OrderSide]]="SELL",MIS[[#This Row],[VALUE]]-MIS[[#This Row],[LIVE_VALUE]],MIS[[#This Row],[LIVE_VALUE]]-MIS[[#This Row],[VALUE]])</f>
        <v>-17062.5</v>
      </c>
      <c r="AH4792" t="str" cm="1">
        <f t="array" ref="AH4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2" t="str">
        <f>MIS[[#This Row],[TRADING SYMBOL]]</f>
        <v>NIFTY2552225050CE</v>
      </c>
      <c r="AJ4792" t="str">
        <f>IF(RIGHT(MIS[[#This Row],[Main/Hedge]],4)="MAIN","MAIN","HEDGE")</f>
        <v>MAIN</v>
      </c>
      <c r="AK4792" t="str" cm="1">
        <f t="array" ref="AK4792">_xlfn._xlws.FILTER(Table4[Column1],ISNUMBER(SEARCH(Table4[Column1],MIS[[#This Row],[OrderUniqueIdentifier]])),"")</f>
        <v>VWAP</v>
      </c>
    </row>
    <row r="4793" spans="1:37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>
        <f>_xlfn.XLOOKUP(MIS[[#This Row],[TRADING SYMBOL]],[1]Sheet1!$D:$D,[1]Sheet1!$C:$C)</f>
        <v>168.75</v>
      </c>
      <c r="AE4793">
        <f>MIS[[#This Row],[OrderAverageTradedPrice]]*MIS[[#This Row],[OrderQuantity]]</f>
        <v>14175</v>
      </c>
      <c r="AF4793">
        <f>MIS[[#This Row],[LTP]]*MIS[[#This Row],[OrderQuantity]]</f>
        <v>12656.25</v>
      </c>
      <c r="AG4793">
        <f>IF(MIS[[#This Row],[OrderSide]]="SELL",MIS[[#This Row],[VALUE]]-MIS[[#This Row],[LIVE_VALUE]],MIS[[#This Row],[LIVE_VALUE]]-MIS[[#This Row],[VALUE]])</f>
        <v>-1518.75</v>
      </c>
      <c r="AH4793" t="str" cm="1">
        <f t="array" ref="AH4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3" t="str">
        <f>MIS[[#This Row],[TRADING SYMBOL]]</f>
        <v>NIFTY2552225050CE</v>
      </c>
      <c r="AJ4793" t="str">
        <f>IF(RIGHT(MIS[[#This Row],[Main/Hedge]],4)="MAIN","MAIN","HEDGE")</f>
        <v>MAIN</v>
      </c>
      <c r="AK4793" t="str" cm="1">
        <f t="array" ref="AK4793">_xlfn._xlws.FILTER(Table4[Column1],ISNUMBER(SEARCH(Table4[Column1],MIS[[#This Row],[OrderUniqueIdentifier]])),"")</f>
        <v>VWAP</v>
      </c>
    </row>
    <row r="4794" spans="1:37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>
        <f>_xlfn.XLOOKUP(MIS[[#This Row],[TRADING SYMBOL]],[1]Sheet1!$D:$D,[1]Sheet1!$C:$C)</f>
        <v>168.75</v>
      </c>
      <c r="AE4794">
        <f>MIS[[#This Row],[OrderAverageTradedPrice]]*MIS[[#This Row],[OrderQuantity]]</f>
        <v>27472.5</v>
      </c>
      <c r="AF4794">
        <f>MIS[[#This Row],[LTP]]*MIS[[#This Row],[OrderQuantity]]</f>
        <v>25312.5</v>
      </c>
      <c r="AG4794">
        <f>IF(MIS[[#This Row],[OrderSide]]="SELL",MIS[[#This Row],[VALUE]]-MIS[[#This Row],[LIVE_VALUE]],MIS[[#This Row],[LIVE_VALUE]]-MIS[[#This Row],[VALUE]])</f>
        <v>-2160</v>
      </c>
      <c r="AH4794" t="str" cm="1">
        <f t="array" ref="AH4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4" t="str">
        <f>MIS[[#This Row],[TRADING SYMBOL]]</f>
        <v>NIFTY2552225050CE</v>
      </c>
      <c r="AJ4794" t="str">
        <f>IF(RIGHT(MIS[[#This Row],[Main/Hedge]],4)="MAIN","MAIN","HEDGE")</f>
        <v>MAIN</v>
      </c>
      <c r="AK4794" t="str" cm="1">
        <f t="array" ref="AK4794">_xlfn._xlws.FILTER(Table4[Column1],ISNUMBER(SEARCH(Table4[Column1],MIS[[#This Row],[OrderUniqueIdentifier]])),"")</f>
        <v>VWAP</v>
      </c>
    </row>
    <row r="4795" spans="1:37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>
        <f>_xlfn.XLOOKUP(MIS[[#This Row],[TRADING SYMBOL]],[1]Sheet1!$D:$D,[1]Sheet1!$C:$C)</f>
        <v>168.75</v>
      </c>
      <c r="AE4795">
        <f>MIS[[#This Row],[OrderAverageTradedPrice]]*MIS[[#This Row],[OrderQuantity]]</f>
        <v>27588.75</v>
      </c>
      <c r="AF4795">
        <f>MIS[[#This Row],[LTP]]*MIS[[#This Row],[OrderQuantity]]</f>
        <v>25312.5</v>
      </c>
      <c r="AG4795">
        <f>IF(MIS[[#This Row],[OrderSide]]="SELL",MIS[[#This Row],[VALUE]]-MIS[[#This Row],[LIVE_VALUE]],MIS[[#This Row],[LIVE_VALUE]]-MIS[[#This Row],[VALUE]])</f>
        <v>-2276.25</v>
      </c>
      <c r="AH4795" t="str" cm="1">
        <f t="array" ref="AH4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5" t="str">
        <f>MIS[[#This Row],[TRADING SYMBOL]]</f>
        <v>NIFTY2552225050CE</v>
      </c>
      <c r="AJ4795" t="str">
        <f>IF(RIGHT(MIS[[#This Row],[Main/Hedge]],4)="MAIN","MAIN","HEDGE")</f>
        <v>MAIN</v>
      </c>
      <c r="AK4795" t="str" cm="1">
        <f t="array" ref="AK4795">_xlfn._xlws.FILTER(Table4[Column1],ISNUMBER(SEARCH(Table4[Column1],MIS[[#This Row],[OrderUniqueIdentifier]])),"")</f>
        <v>VWAP</v>
      </c>
    </row>
    <row r="4796" spans="1:37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>
        <f>_xlfn.XLOOKUP(MIS[[#This Row],[TRADING SYMBOL]],[1]Sheet1!$D:$D,[1]Sheet1!$C:$C)</f>
        <v>168.75</v>
      </c>
      <c r="AE4796">
        <f>MIS[[#This Row],[OrderAverageTradedPrice]]*MIS[[#This Row],[OrderQuantity]]</f>
        <v>42300</v>
      </c>
      <c r="AF4796">
        <f>MIS[[#This Row],[LTP]]*MIS[[#This Row],[OrderQuantity]]</f>
        <v>37968.75</v>
      </c>
      <c r="AG4796">
        <f>IF(MIS[[#This Row],[OrderSide]]="SELL",MIS[[#This Row],[VALUE]]-MIS[[#This Row],[LIVE_VALUE]],MIS[[#This Row],[LIVE_VALUE]]-MIS[[#This Row],[VALUE]])</f>
        <v>-4331.25</v>
      </c>
      <c r="AH4796" t="str" cm="1">
        <f t="array" ref="AH4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6" t="str">
        <f>MIS[[#This Row],[TRADING SYMBOL]]</f>
        <v>NIFTY2552225050CE</v>
      </c>
      <c r="AJ4796" t="str">
        <f>IF(RIGHT(MIS[[#This Row],[Main/Hedge]],4)="MAIN","MAIN","HEDGE")</f>
        <v>MAIN</v>
      </c>
      <c r="AK4796" t="str" cm="1">
        <f t="array" ref="AK4796">_xlfn._xlws.FILTER(Table4[Column1],ISNUMBER(SEARCH(Table4[Column1],MIS[[#This Row],[OrderUniqueIdentifier]])),"")</f>
        <v>VWAP</v>
      </c>
    </row>
    <row r="4797" spans="1:37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>
        <f>_xlfn.XLOOKUP(MIS[[#This Row],[TRADING SYMBOL]],[1]Sheet1!$D:$D,[1]Sheet1!$C:$C)</f>
        <v>168.75</v>
      </c>
      <c r="AE4797">
        <f>MIS[[#This Row],[OrderAverageTradedPrice]]*MIS[[#This Row],[OrderQuantity]]</f>
        <v>27495</v>
      </c>
      <c r="AF4797">
        <f>MIS[[#This Row],[LTP]]*MIS[[#This Row],[OrderQuantity]]</f>
        <v>25312.5</v>
      </c>
      <c r="AG4797">
        <f>IF(MIS[[#This Row],[OrderSide]]="SELL",MIS[[#This Row],[VALUE]]-MIS[[#This Row],[LIVE_VALUE]],MIS[[#This Row],[LIVE_VALUE]]-MIS[[#This Row],[VALUE]])</f>
        <v>-2182.5</v>
      </c>
      <c r="AH4797" t="str" cm="1">
        <f t="array" ref="AH4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7" t="str">
        <f>MIS[[#This Row],[TRADING SYMBOL]]</f>
        <v>NIFTY2552225050CE</v>
      </c>
      <c r="AJ4797" t="str">
        <f>IF(RIGHT(MIS[[#This Row],[Main/Hedge]],4)="MAIN","MAIN","HEDGE")</f>
        <v>MAIN</v>
      </c>
      <c r="AK4797" t="str" cm="1">
        <f t="array" ref="AK4797">_xlfn._xlws.FILTER(Table4[Column1],ISNUMBER(SEARCH(Table4[Column1],MIS[[#This Row],[OrderUniqueIdentifier]])),"")</f>
        <v>VWAP</v>
      </c>
    </row>
    <row r="4798" spans="1:37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>
        <f>_xlfn.XLOOKUP(MIS[[#This Row],[TRADING SYMBOL]],[1]Sheet1!$D:$D,[1]Sheet1!$C:$C)</f>
        <v>168.75</v>
      </c>
      <c r="AE4798">
        <f>MIS[[#This Row],[OrderAverageTradedPrice]]*MIS[[#This Row],[OrderQuantity]]</f>
        <v>27750</v>
      </c>
      <c r="AF4798">
        <f>MIS[[#This Row],[LTP]]*MIS[[#This Row],[OrderQuantity]]</f>
        <v>25312.5</v>
      </c>
      <c r="AG4798">
        <f>IF(MIS[[#This Row],[OrderSide]]="SELL",MIS[[#This Row],[VALUE]]-MIS[[#This Row],[LIVE_VALUE]],MIS[[#This Row],[LIVE_VALUE]]-MIS[[#This Row],[VALUE]])</f>
        <v>-2437.5</v>
      </c>
      <c r="AH4798" t="str" cm="1">
        <f t="array" ref="AH4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8" t="str">
        <f>MIS[[#This Row],[TRADING SYMBOL]]</f>
        <v>NIFTY2552225050CE</v>
      </c>
      <c r="AJ4798" t="str">
        <f>IF(RIGHT(MIS[[#This Row],[Main/Hedge]],4)="MAIN","MAIN","HEDGE")</f>
        <v>MAIN</v>
      </c>
      <c r="AK4798" t="str" cm="1">
        <f t="array" ref="AK4798">_xlfn._xlws.FILTER(Table4[Column1],ISNUMBER(SEARCH(Table4[Column1],MIS[[#This Row],[OrderUniqueIdentifier]])),"")</f>
        <v>VWAP</v>
      </c>
    </row>
    <row r="4799" spans="1:37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>
        <f>_xlfn.XLOOKUP(MIS[[#This Row],[TRADING SYMBOL]],[1]Sheet1!$D:$D,[1]Sheet1!$C:$C)</f>
        <v>168.75</v>
      </c>
      <c r="AE4799">
        <f>MIS[[#This Row],[OrderAverageTradedPrice]]*MIS[[#This Row],[OrderQuantity]]</f>
        <v>13908.75</v>
      </c>
      <c r="AF4799">
        <f>MIS[[#This Row],[LTP]]*MIS[[#This Row],[OrderQuantity]]</f>
        <v>12656.25</v>
      </c>
      <c r="AG4799">
        <f>IF(MIS[[#This Row],[OrderSide]]="SELL",MIS[[#This Row],[VALUE]]-MIS[[#This Row],[LIVE_VALUE]],MIS[[#This Row],[LIVE_VALUE]]-MIS[[#This Row],[VALUE]])</f>
        <v>-1252.5</v>
      </c>
      <c r="AH4799" t="str" cm="1">
        <f t="array" ref="AH4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9" t="str">
        <f>MIS[[#This Row],[TRADING SYMBOL]]</f>
        <v>NIFTY2552225050CE</v>
      </c>
      <c r="AJ4799" t="str">
        <f>IF(RIGHT(MIS[[#This Row],[Main/Hedge]],4)="MAIN","MAIN","HEDGE")</f>
        <v>MAIN</v>
      </c>
      <c r="AK4799" t="str" cm="1">
        <f t="array" ref="AK4799">_xlfn._xlws.FILTER(Table4[Column1],ISNUMBER(SEARCH(Table4[Column1],MIS[[#This Row],[OrderUniqueIdentifier]])),"")</f>
        <v>VWAP</v>
      </c>
    </row>
    <row r="4800" spans="1:37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>
        <f>_xlfn.XLOOKUP(MIS[[#This Row],[TRADING SYMBOL]],[1]Sheet1!$D:$D,[1]Sheet1!$C:$C)</f>
        <v>168.75</v>
      </c>
      <c r="AE4800">
        <f>MIS[[#This Row],[OrderAverageTradedPrice]]*MIS[[#This Row],[OrderQuantity]]</f>
        <v>27600</v>
      </c>
      <c r="AF4800">
        <f>MIS[[#This Row],[LTP]]*MIS[[#This Row],[OrderQuantity]]</f>
        <v>25312.5</v>
      </c>
      <c r="AG4800">
        <f>IF(MIS[[#This Row],[OrderSide]]="SELL",MIS[[#This Row],[VALUE]]-MIS[[#This Row],[LIVE_VALUE]],MIS[[#This Row],[LIVE_VALUE]]-MIS[[#This Row],[VALUE]])</f>
        <v>-2287.5</v>
      </c>
      <c r="AH4800" t="str" cm="1">
        <f t="array" ref="AH4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0" t="str">
        <f>MIS[[#This Row],[TRADING SYMBOL]]</f>
        <v>NIFTY2552225050CE</v>
      </c>
      <c r="AJ4800" t="str">
        <f>IF(RIGHT(MIS[[#This Row],[Main/Hedge]],4)="MAIN","MAIN","HEDGE")</f>
        <v>MAIN</v>
      </c>
      <c r="AK4800" t="str" cm="1">
        <f t="array" ref="AK4800">_xlfn._xlws.FILTER(Table4[Column1],ISNUMBER(SEARCH(Table4[Column1],MIS[[#This Row],[OrderUniqueIdentifier]])),"")</f>
        <v>VWAP</v>
      </c>
    </row>
    <row r="4801" spans="1:37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>
        <f>_xlfn.XLOOKUP(MIS[[#This Row],[TRADING SYMBOL]],[1]Sheet1!$D:$D,[1]Sheet1!$C:$C)</f>
        <v>168.75</v>
      </c>
      <c r="AE4801">
        <f>MIS[[#This Row],[OrderAverageTradedPrice]]*MIS[[#This Row],[OrderQuantity]]</f>
        <v>96907.499999999854</v>
      </c>
      <c r="AF4801">
        <f>MIS[[#This Row],[LTP]]*MIS[[#This Row],[OrderQuantity]]</f>
        <v>88593.75</v>
      </c>
      <c r="AG4801">
        <f>IF(MIS[[#This Row],[OrderSide]]="SELL",MIS[[#This Row],[VALUE]]-MIS[[#This Row],[LIVE_VALUE]],MIS[[#This Row],[LIVE_VALUE]]-MIS[[#This Row],[VALUE]])</f>
        <v>-8313.7499999998545</v>
      </c>
      <c r="AH4801" t="str" cm="1">
        <f t="array" ref="AH4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1" t="str">
        <f>MIS[[#This Row],[TRADING SYMBOL]]</f>
        <v>NIFTY2552225050CE</v>
      </c>
      <c r="AJ4801" t="str">
        <f>IF(RIGHT(MIS[[#This Row],[Main/Hedge]],4)="MAIN","MAIN","HEDGE")</f>
        <v>MAIN</v>
      </c>
      <c r="AK4801" t="str" cm="1">
        <f t="array" ref="AK4801">_xlfn._xlws.FILTER(Table4[Column1],ISNUMBER(SEARCH(Table4[Column1],MIS[[#This Row],[OrderUniqueIdentifier]])),"")</f>
        <v>VWAP</v>
      </c>
    </row>
    <row r="4802" spans="1:37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>
        <f>_xlfn.XLOOKUP(MIS[[#This Row],[TRADING SYMBOL]],[1]Sheet1!$D:$D,[1]Sheet1!$C:$C)</f>
        <v>168.75</v>
      </c>
      <c r="AE4802">
        <f>MIS[[#This Row],[OrderAverageTradedPrice]]*MIS[[#This Row],[OrderQuantity]]</f>
        <v>83250</v>
      </c>
      <c r="AF4802">
        <f>MIS[[#This Row],[LTP]]*MIS[[#This Row],[OrderQuantity]]</f>
        <v>75937.5</v>
      </c>
      <c r="AG4802">
        <f>IF(MIS[[#This Row],[OrderSide]]="SELL",MIS[[#This Row],[VALUE]]-MIS[[#This Row],[LIVE_VALUE]],MIS[[#This Row],[LIVE_VALUE]]-MIS[[#This Row],[VALUE]])</f>
        <v>-7312.5</v>
      </c>
      <c r="AH4802" t="str" cm="1">
        <f t="array" ref="AH4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2" t="str">
        <f>MIS[[#This Row],[TRADING SYMBOL]]</f>
        <v>NIFTY2552225050CE</v>
      </c>
      <c r="AJ4802" t="str">
        <f>IF(RIGHT(MIS[[#This Row],[Main/Hedge]],4)="MAIN","MAIN","HEDGE")</f>
        <v>MAIN</v>
      </c>
      <c r="AK4802" t="str" cm="1">
        <f t="array" ref="AK4802">_xlfn._xlws.FILTER(Table4[Column1],ISNUMBER(SEARCH(Table4[Column1],MIS[[#This Row],[OrderUniqueIdentifier]])),"")</f>
        <v>VWAP</v>
      </c>
    </row>
    <row r="4803" spans="1:37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>
        <f>_xlfn.XLOOKUP(MIS[[#This Row],[TRADING SYMBOL]],[1]Sheet1!$D:$D,[1]Sheet1!$C:$C)</f>
        <v>168.75</v>
      </c>
      <c r="AE4803">
        <f>MIS[[#This Row],[OrderAverageTradedPrice]]*MIS[[#This Row],[OrderQuantity]]</f>
        <v>82822.5</v>
      </c>
      <c r="AF4803">
        <f>MIS[[#This Row],[LTP]]*MIS[[#This Row],[OrderQuantity]]</f>
        <v>75937.5</v>
      </c>
      <c r="AG4803">
        <f>IF(MIS[[#This Row],[OrderSide]]="SELL",MIS[[#This Row],[VALUE]]-MIS[[#This Row],[LIVE_VALUE]],MIS[[#This Row],[LIVE_VALUE]]-MIS[[#This Row],[VALUE]])</f>
        <v>-6885</v>
      </c>
      <c r="AH4803" t="str" cm="1">
        <f t="array" ref="AH4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3" t="str">
        <f>MIS[[#This Row],[TRADING SYMBOL]]</f>
        <v>NIFTY2552225050CE</v>
      </c>
      <c r="AJ4803" t="str">
        <f>IF(RIGHT(MIS[[#This Row],[Main/Hedge]],4)="MAIN","MAIN","HEDGE")</f>
        <v>MAIN</v>
      </c>
      <c r="AK4803" t="str" cm="1">
        <f t="array" ref="AK4803">_xlfn._xlws.FILTER(Table4[Column1],ISNUMBER(SEARCH(Table4[Column1],MIS[[#This Row],[OrderUniqueIdentifier]])),"")</f>
        <v>VWAP</v>
      </c>
    </row>
    <row r="4804" spans="1:37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>
        <f>_xlfn.XLOOKUP(MIS[[#This Row],[TRADING SYMBOL]],[1]Sheet1!$D:$D,[1]Sheet1!$C:$C)</f>
        <v>168.75</v>
      </c>
      <c r="AE4804">
        <f>MIS[[#This Row],[OrderAverageTradedPrice]]*MIS[[#This Row],[OrderQuantity]]</f>
        <v>13743.75</v>
      </c>
      <c r="AF4804">
        <f>MIS[[#This Row],[LTP]]*MIS[[#This Row],[OrderQuantity]]</f>
        <v>12656.25</v>
      </c>
      <c r="AG4804">
        <f>IF(MIS[[#This Row],[OrderSide]]="SELL",MIS[[#This Row],[VALUE]]-MIS[[#This Row],[LIVE_VALUE]],MIS[[#This Row],[LIVE_VALUE]]-MIS[[#This Row],[VALUE]])</f>
        <v>-1087.5</v>
      </c>
      <c r="AH4804" t="str" cm="1">
        <f t="array" ref="AH4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4" t="str">
        <f>MIS[[#This Row],[TRADING SYMBOL]]</f>
        <v>NIFTY2552225050CE</v>
      </c>
      <c r="AJ4804" t="str">
        <f>IF(RIGHT(MIS[[#This Row],[Main/Hedge]],4)="MAIN","MAIN","HEDGE")</f>
        <v>MAIN</v>
      </c>
      <c r="AK4804" t="str" cm="1">
        <f t="array" ref="AK4804">_xlfn._xlws.FILTER(Table4[Column1],ISNUMBER(SEARCH(Table4[Column1],MIS[[#This Row],[OrderUniqueIdentifier]])),"")</f>
        <v>VWAP</v>
      </c>
    </row>
    <row r="4805" spans="1:37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>
        <f>_xlfn.XLOOKUP(MIS[[#This Row],[TRADING SYMBOL]],[1]Sheet1!$D:$D,[1]Sheet1!$C:$C)</f>
        <v>168.75</v>
      </c>
      <c r="AE4805">
        <f>MIS[[#This Row],[OrderAverageTradedPrice]]*MIS[[#This Row],[OrderQuantity]]</f>
        <v>28492.5</v>
      </c>
      <c r="AF4805">
        <f>MIS[[#This Row],[LTP]]*MIS[[#This Row],[OrderQuantity]]</f>
        <v>25312.5</v>
      </c>
      <c r="AG4805">
        <f>IF(MIS[[#This Row],[OrderSide]]="SELL",MIS[[#This Row],[VALUE]]-MIS[[#This Row],[LIVE_VALUE]],MIS[[#This Row],[LIVE_VALUE]]-MIS[[#This Row],[VALUE]])</f>
        <v>-3180</v>
      </c>
      <c r="AH4805" t="str" cm="1">
        <f t="array" ref="AH4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5" t="str">
        <f>MIS[[#This Row],[TRADING SYMBOL]]</f>
        <v>NIFTY2552225050CE</v>
      </c>
      <c r="AJ4805" t="str">
        <f>IF(RIGHT(MIS[[#This Row],[Main/Hedge]],4)="MAIN","MAIN","HEDGE")</f>
        <v>MAIN</v>
      </c>
      <c r="AK4805" t="str" cm="1">
        <f t="array" ref="AK4805">_xlfn._xlws.FILTER(Table4[Column1],ISNUMBER(SEARCH(Table4[Column1],MIS[[#This Row],[OrderUniqueIdentifier]])),"")</f>
        <v>VWAP</v>
      </c>
    </row>
    <row r="4806" spans="1:37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>
        <f>_xlfn.XLOOKUP(MIS[[#This Row],[TRADING SYMBOL]],[1]Sheet1!$D:$D,[1]Sheet1!$C:$C)</f>
        <v>168.75</v>
      </c>
      <c r="AE4806">
        <f>MIS[[#This Row],[OrderAverageTradedPrice]]*MIS[[#This Row],[OrderQuantity]]</f>
        <v>41613.75</v>
      </c>
      <c r="AF4806">
        <f>MIS[[#This Row],[LTP]]*MIS[[#This Row],[OrderQuantity]]</f>
        <v>37968.75</v>
      </c>
      <c r="AG4806">
        <f>IF(MIS[[#This Row],[OrderSide]]="SELL",MIS[[#This Row],[VALUE]]-MIS[[#This Row],[LIVE_VALUE]],MIS[[#This Row],[LIVE_VALUE]]-MIS[[#This Row],[VALUE]])</f>
        <v>-3645</v>
      </c>
      <c r="AH4806" t="str" cm="1">
        <f t="array" ref="AH4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6" t="str">
        <f>MIS[[#This Row],[TRADING SYMBOL]]</f>
        <v>NIFTY2552225050CE</v>
      </c>
      <c r="AJ4806" t="str">
        <f>IF(RIGHT(MIS[[#This Row],[Main/Hedge]],4)="MAIN","MAIN","HEDGE")</f>
        <v>MAIN</v>
      </c>
      <c r="AK4806" t="str" cm="1">
        <f t="array" ref="AK4806">_xlfn._xlws.FILTER(Table4[Column1],ISNUMBER(SEARCH(Table4[Column1],MIS[[#This Row],[OrderUniqueIdentifier]])),"")</f>
        <v>VWAP</v>
      </c>
    </row>
    <row r="4807" spans="1:37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>
        <f>_xlfn.XLOOKUP(MIS[[#This Row],[TRADING SYMBOL]],[1]Sheet1!$D:$D,[1]Sheet1!$C:$C)</f>
        <v>168.75</v>
      </c>
      <c r="AE4807">
        <f>MIS[[#This Row],[OrderAverageTradedPrice]]*MIS[[#This Row],[OrderQuantity]]</f>
        <v>220751.25</v>
      </c>
      <c r="AF4807">
        <f>MIS[[#This Row],[LTP]]*MIS[[#This Row],[OrderQuantity]]</f>
        <v>202500</v>
      </c>
      <c r="AG4807">
        <f>IF(MIS[[#This Row],[OrderSide]]="SELL",MIS[[#This Row],[VALUE]]-MIS[[#This Row],[LIVE_VALUE]],MIS[[#This Row],[LIVE_VALUE]]-MIS[[#This Row],[VALUE]])</f>
        <v>-18251.25</v>
      </c>
      <c r="AH4807" t="str" cm="1">
        <f t="array" ref="AH4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7" t="str">
        <f>MIS[[#This Row],[TRADING SYMBOL]]</f>
        <v>NIFTY2552225050CE</v>
      </c>
      <c r="AJ4807" t="str">
        <f>IF(RIGHT(MIS[[#This Row],[Main/Hedge]],4)="MAIN","MAIN","HEDGE")</f>
        <v>MAIN</v>
      </c>
      <c r="AK4807" t="str" cm="1">
        <f t="array" ref="AK4807">_xlfn._xlws.FILTER(Table4[Column1],ISNUMBER(SEARCH(Table4[Column1],MIS[[#This Row],[OrderUniqueIdentifier]])),"")</f>
        <v>VWAP</v>
      </c>
    </row>
    <row r="4808" spans="1:37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>
        <f>_xlfn.XLOOKUP(MIS[[#This Row],[TRADING SYMBOL]],[1]Sheet1!$D:$D,[1]Sheet1!$C:$C)</f>
        <v>168.75</v>
      </c>
      <c r="AE4808">
        <f>MIS[[#This Row],[OrderAverageTradedPrice]]*MIS[[#This Row],[OrderQuantity]]</f>
        <v>27750</v>
      </c>
      <c r="AF4808">
        <f>MIS[[#This Row],[LTP]]*MIS[[#This Row],[OrderQuantity]]</f>
        <v>25312.5</v>
      </c>
      <c r="AG4808">
        <f>IF(MIS[[#This Row],[OrderSide]]="SELL",MIS[[#This Row],[VALUE]]-MIS[[#This Row],[LIVE_VALUE]],MIS[[#This Row],[LIVE_VALUE]]-MIS[[#This Row],[VALUE]])</f>
        <v>-2437.5</v>
      </c>
      <c r="AH4808" t="str" cm="1">
        <f t="array" ref="AH4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8" t="str">
        <f>MIS[[#This Row],[TRADING SYMBOL]]</f>
        <v>NIFTY2552225050CE</v>
      </c>
      <c r="AJ4808" t="str">
        <f>IF(RIGHT(MIS[[#This Row],[Main/Hedge]],4)="MAIN","MAIN","HEDGE")</f>
        <v>MAIN</v>
      </c>
      <c r="AK4808" t="str" cm="1">
        <f t="array" ref="AK4808">_xlfn._xlws.FILTER(Table4[Column1],ISNUMBER(SEARCH(Table4[Column1],MIS[[#This Row],[OrderUniqueIdentifier]])),"")</f>
        <v>VWAP</v>
      </c>
    </row>
    <row r="4809" spans="1:37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>
        <f>_xlfn.XLOOKUP(MIS[[#This Row],[TRADING SYMBOL]],[1]Sheet1!$D:$D,[1]Sheet1!$C:$C)</f>
        <v>168.75</v>
      </c>
      <c r="AE4809">
        <f>MIS[[#This Row],[OrderAverageTradedPrice]]*MIS[[#This Row],[OrderQuantity]]</f>
        <v>27742.5</v>
      </c>
      <c r="AF4809">
        <f>MIS[[#This Row],[LTP]]*MIS[[#This Row],[OrderQuantity]]</f>
        <v>25312.5</v>
      </c>
      <c r="AG4809">
        <f>IF(MIS[[#This Row],[OrderSide]]="SELL",MIS[[#This Row],[VALUE]]-MIS[[#This Row],[LIVE_VALUE]],MIS[[#This Row],[LIVE_VALUE]]-MIS[[#This Row],[VALUE]])</f>
        <v>-2430</v>
      </c>
      <c r="AH4809" t="str" cm="1">
        <f t="array" ref="AH4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9" t="str">
        <f>MIS[[#This Row],[TRADING SYMBOL]]</f>
        <v>NIFTY2552225050CE</v>
      </c>
      <c r="AJ4809" t="str">
        <f>IF(RIGHT(MIS[[#This Row],[Main/Hedge]],4)="MAIN","MAIN","HEDGE")</f>
        <v>MAIN</v>
      </c>
      <c r="AK4809" t="str" cm="1">
        <f t="array" ref="AK4809">_xlfn._xlws.FILTER(Table4[Column1],ISNUMBER(SEARCH(Table4[Column1],MIS[[#This Row],[OrderUniqueIdentifier]])),"")</f>
        <v>VWAP</v>
      </c>
    </row>
    <row r="4810" spans="1:37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>
        <f>_xlfn.XLOOKUP(MIS[[#This Row],[TRADING SYMBOL]],[1]Sheet1!$D:$D,[1]Sheet1!$C:$C)</f>
        <v>168.75</v>
      </c>
      <c r="AE4810">
        <f>MIS[[#This Row],[OrderAverageTradedPrice]]*MIS[[#This Row],[OrderQuantity]]</f>
        <v>13875</v>
      </c>
      <c r="AF4810">
        <f>MIS[[#This Row],[LTP]]*MIS[[#This Row],[OrderQuantity]]</f>
        <v>12656.25</v>
      </c>
      <c r="AG4810">
        <f>IF(MIS[[#This Row],[OrderSide]]="SELL",MIS[[#This Row],[VALUE]]-MIS[[#This Row],[LIVE_VALUE]],MIS[[#This Row],[LIVE_VALUE]]-MIS[[#This Row],[VALUE]])</f>
        <v>-1218.75</v>
      </c>
      <c r="AH4810" t="str" cm="1">
        <f t="array" ref="AH4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0" t="str">
        <f>MIS[[#This Row],[TRADING SYMBOL]]</f>
        <v>NIFTY2552225050CE</v>
      </c>
      <c r="AJ4810" t="str">
        <f>IF(RIGHT(MIS[[#This Row],[Main/Hedge]],4)="MAIN","MAIN","HEDGE")</f>
        <v>MAIN</v>
      </c>
      <c r="AK4810" t="str" cm="1">
        <f t="array" ref="AK4810">_xlfn._xlws.FILTER(Table4[Column1],ISNUMBER(SEARCH(Table4[Column1],MIS[[#This Row],[OrderUniqueIdentifier]])),"")</f>
        <v>VWAP</v>
      </c>
    </row>
    <row r="4811" spans="1:37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>
        <f>_xlfn.XLOOKUP(MIS[[#This Row],[TRADING SYMBOL]],[1]Sheet1!$D:$D,[1]Sheet1!$C:$C)</f>
        <v>168.75</v>
      </c>
      <c r="AE4811">
        <f>MIS[[#This Row],[OrderAverageTradedPrice]]*MIS[[#This Row],[OrderQuantity]]</f>
        <v>27742.5</v>
      </c>
      <c r="AF4811">
        <f>MIS[[#This Row],[LTP]]*MIS[[#This Row],[OrderQuantity]]</f>
        <v>25312.5</v>
      </c>
      <c r="AG4811">
        <f>IF(MIS[[#This Row],[OrderSide]]="SELL",MIS[[#This Row],[VALUE]]-MIS[[#This Row],[LIVE_VALUE]],MIS[[#This Row],[LIVE_VALUE]]-MIS[[#This Row],[VALUE]])</f>
        <v>-2430</v>
      </c>
      <c r="AH4811" t="str" cm="1">
        <f t="array" ref="AH4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1" t="str">
        <f>MIS[[#This Row],[TRADING SYMBOL]]</f>
        <v>NIFTY2552225050CE</v>
      </c>
      <c r="AJ4811" t="str">
        <f>IF(RIGHT(MIS[[#This Row],[Main/Hedge]],4)="MAIN","MAIN","HEDGE")</f>
        <v>MAIN</v>
      </c>
      <c r="AK4811" t="str" cm="1">
        <f t="array" ref="AK4811">_xlfn._xlws.FILTER(Table4[Column1],ISNUMBER(SEARCH(Table4[Column1],MIS[[#This Row],[OrderUniqueIdentifier]])),"")</f>
        <v>VWAP</v>
      </c>
    </row>
    <row r="4812" spans="1:37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>
        <f>_xlfn.XLOOKUP(MIS[[#This Row],[TRADING SYMBOL]],[1]Sheet1!$D:$D,[1]Sheet1!$C:$C)</f>
        <v>168.75</v>
      </c>
      <c r="AE4812">
        <f>MIS[[#This Row],[OrderAverageTradedPrice]]*MIS[[#This Row],[OrderQuantity]]</f>
        <v>14175</v>
      </c>
      <c r="AF4812">
        <f>MIS[[#This Row],[LTP]]*MIS[[#This Row],[OrderQuantity]]</f>
        <v>12656.25</v>
      </c>
      <c r="AG4812">
        <f>IF(MIS[[#This Row],[OrderSide]]="SELL",MIS[[#This Row],[VALUE]]-MIS[[#This Row],[LIVE_VALUE]],MIS[[#This Row],[LIVE_VALUE]]-MIS[[#This Row],[VALUE]])</f>
        <v>-1518.75</v>
      </c>
      <c r="AH4812" t="str" cm="1">
        <f t="array" ref="AH4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2" t="str">
        <f>MIS[[#This Row],[TRADING SYMBOL]]</f>
        <v>NIFTY2552225050CE</v>
      </c>
      <c r="AJ4812" t="str">
        <f>IF(RIGHT(MIS[[#This Row],[Main/Hedge]],4)="MAIN","MAIN","HEDGE")</f>
        <v>MAIN</v>
      </c>
      <c r="AK4812" t="str" cm="1">
        <f t="array" ref="AK4812">_xlfn._xlws.FILTER(Table4[Column1],ISNUMBER(SEARCH(Table4[Column1],MIS[[#This Row],[OrderUniqueIdentifier]])),"")</f>
        <v>VWAP</v>
      </c>
    </row>
    <row r="4813" spans="1:37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>
        <f>_xlfn.XLOOKUP(MIS[[#This Row],[TRADING SYMBOL]],[1]Sheet1!$D:$D,[1]Sheet1!$C:$C)</f>
        <v>168.75</v>
      </c>
      <c r="AE4813">
        <f>MIS[[#This Row],[OrderAverageTradedPrice]]*MIS[[#This Row],[OrderQuantity]]</f>
        <v>83250</v>
      </c>
      <c r="AF4813">
        <f>MIS[[#This Row],[LTP]]*MIS[[#This Row],[OrderQuantity]]</f>
        <v>75937.5</v>
      </c>
      <c r="AG4813">
        <f>IF(MIS[[#This Row],[OrderSide]]="SELL",MIS[[#This Row],[VALUE]]-MIS[[#This Row],[LIVE_VALUE]],MIS[[#This Row],[LIVE_VALUE]]-MIS[[#This Row],[VALUE]])</f>
        <v>-7312.5</v>
      </c>
      <c r="AH4813" t="str" cm="1">
        <f t="array" ref="AH4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3" t="str">
        <f>MIS[[#This Row],[TRADING SYMBOL]]</f>
        <v>NIFTY2552225050CE</v>
      </c>
      <c r="AJ4813" t="str">
        <f>IF(RIGHT(MIS[[#This Row],[Main/Hedge]],4)="MAIN","MAIN","HEDGE")</f>
        <v>MAIN</v>
      </c>
      <c r="AK4813" t="str" cm="1">
        <f t="array" ref="AK4813">_xlfn._xlws.FILTER(Table4[Column1],ISNUMBER(SEARCH(Table4[Column1],MIS[[#This Row],[OrderUniqueIdentifier]])),"")</f>
        <v>VWAP</v>
      </c>
    </row>
    <row r="4814" spans="1:37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>
        <f>_xlfn.XLOOKUP(MIS[[#This Row],[TRADING SYMBOL]],[1]Sheet1!$D:$D,[1]Sheet1!$C:$C)</f>
        <v>168.75</v>
      </c>
      <c r="AE4814">
        <f>MIS[[#This Row],[OrderAverageTradedPrice]]*MIS[[#This Row],[OrderQuantity]]</f>
        <v>42075</v>
      </c>
      <c r="AF4814">
        <f>MIS[[#This Row],[LTP]]*MIS[[#This Row],[OrderQuantity]]</f>
        <v>37968.75</v>
      </c>
      <c r="AG4814">
        <f>IF(MIS[[#This Row],[OrderSide]]="SELL",MIS[[#This Row],[VALUE]]-MIS[[#This Row],[LIVE_VALUE]],MIS[[#This Row],[LIVE_VALUE]]-MIS[[#This Row],[VALUE]])</f>
        <v>-4106.25</v>
      </c>
      <c r="AH4814" t="str" cm="1">
        <f t="array" ref="AH4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4" t="str">
        <f>MIS[[#This Row],[TRADING SYMBOL]]</f>
        <v>NIFTY2552225050CE</v>
      </c>
      <c r="AJ4814" t="str">
        <f>IF(RIGHT(MIS[[#This Row],[Main/Hedge]],4)="MAIN","MAIN","HEDGE")</f>
        <v>MAIN</v>
      </c>
      <c r="AK4814" t="str" cm="1">
        <f t="array" ref="AK4814">_xlfn._xlws.FILTER(Table4[Column1],ISNUMBER(SEARCH(Table4[Column1],MIS[[#This Row],[OrderUniqueIdentifier]])),"")</f>
        <v>VWAP</v>
      </c>
    </row>
    <row r="4815" spans="1:37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>
        <f>_xlfn.XLOOKUP(MIS[[#This Row],[TRADING SYMBOL]],[1]Sheet1!$D:$D,[1]Sheet1!$C:$C)</f>
        <v>168.75</v>
      </c>
      <c r="AE4815">
        <f>MIS[[#This Row],[OrderAverageTradedPrice]]*MIS[[#This Row],[OrderQuantity]]</f>
        <v>42063.75</v>
      </c>
      <c r="AF4815">
        <f>MIS[[#This Row],[LTP]]*MIS[[#This Row],[OrderQuantity]]</f>
        <v>37968.75</v>
      </c>
      <c r="AG4815">
        <f>IF(MIS[[#This Row],[OrderSide]]="SELL",MIS[[#This Row],[VALUE]]-MIS[[#This Row],[LIVE_VALUE]],MIS[[#This Row],[LIVE_VALUE]]-MIS[[#This Row],[VALUE]])</f>
        <v>-4095</v>
      </c>
      <c r="AH4815" t="str" cm="1">
        <f t="array" ref="AH4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5" t="str">
        <f>MIS[[#This Row],[TRADING SYMBOL]]</f>
        <v>NIFTY2552225050CE</v>
      </c>
      <c r="AJ4815" t="str">
        <f>IF(RIGHT(MIS[[#This Row],[Main/Hedge]],4)="MAIN","MAIN","HEDGE")</f>
        <v>MAIN</v>
      </c>
      <c r="AK4815" t="str" cm="1">
        <f t="array" ref="AK4815">_xlfn._xlws.FILTER(Table4[Column1],ISNUMBER(SEARCH(Table4[Column1],MIS[[#This Row],[OrderUniqueIdentifier]])),"")</f>
        <v>VWAP</v>
      </c>
    </row>
    <row r="4816" spans="1:37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>
        <f>_xlfn.XLOOKUP(MIS[[#This Row],[TRADING SYMBOL]],[1]Sheet1!$D:$D,[1]Sheet1!$C:$C)</f>
        <v>168.75</v>
      </c>
      <c r="AE4816">
        <f>MIS[[#This Row],[OrderAverageTradedPrice]]*MIS[[#This Row],[OrderQuantity]]</f>
        <v>27761.25</v>
      </c>
      <c r="AF4816">
        <f>MIS[[#This Row],[LTP]]*MIS[[#This Row],[OrderQuantity]]</f>
        <v>25312.5</v>
      </c>
      <c r="AG4816">
        <f>IF(MIS[[#This Row],[OrderSide]]="SELL",MIS[[#This Row],[VALUE]]-MIS[[#This Row],[LIVE_VALUE]],MIS[[#This Row],[LIVE_VALUE]]-MIS[[#This Row],[VALUE]])</f>
        <v>-2448.75</v>
      </c>
      <c r="AH4816" t="str" cm="1">
        <f t="array" ref="AH4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6" t="str">
        <f>MIS[[#This Row],[TRADING SYMBOL]]</f>
        <v>NIFTY2552225050CE</v>
      </c>
      <c r="AJ4816" t="str">
        <f>IF(RIGHT(MIS[[#This Row],[Main/Hedge]],4)="MAIN","MAIN","HEDGE")</f>
        <v>MAIN</v>
      </c>
      <c r="AK4816" t="str" cm="1">
        <f t="array" ref="AK4816">_xlfn._xlws.FILTER(Table4[Column1],ISNUMBER(SEARCH(Table4[Column1],MIS[[#This Row],[OrderUniqueIdentifier]])),"")</f>
        <v>VWAP</v>
      </c>
    </row>
    <row r="4817" spans="1:37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>
        <f>_xlfn.XLOOKUP(MIS[[#This Row],[TRADING SYMBOL]],[1]Sheet1!$D:$D,[1]Sheet1!$C:$C)</f>
        <v>168.75</v>
      </c>
      <c r="AE4817">
        <f>MIS[[#This Row],[OrderAverageTradedPrice]]*MIS[[#This Row],[OrderQuantity]]</f>
        <v>55485</v>
      </c>
      <c r="AF4817">
        <f>MIS[[#This Row],[LTP]]*MIS[[#This Row],[OrderQuantity]]</f>
        <v>50625</v>
      </c>
      <c r="AG4817">
        <f>IF(MIS[[#This Row],[OrderSide]]="SELL",MIS[[#This Row],[VALUE]]-MIS[[#This Row],[LIVE_VALUE]],MIS[[#This Row],[LIVE_VALUE]]-MIS[[#This Row],[VALUE]])</f>
        <v>-4860</v>
      </c>
      <c r="AH4817" t="str" cm="1">
        <f t="array" ref="AH4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7" t="str">
        <f>MIS[[#This Row],[TRADING SYMBOL]]</f>
        <v>NIFTY2552225050CE</v>
      </c>
      <c r="AJ4817" t="str">
        <f>IF(RIGHT(MIS[[#This Row],[Main/Hedge]],4)="MAIN","MAIN","HEDGE")</f>
        <v>MAIN</v>
      </c>
      <c r="AK4817" t="str" cm="1">
        <f t="array" ref="AK4817">_xlfn._xlws.FILTER(Table4[Column1],ISNUMBER(SEARCH(Table4[Column1],MIS[[#This Row],[OrderUniqueIdentifier]])),"")</f>
        <v>VWAP</v>
      </c>
    </row>
    <row r="4818" spans="1:37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>
        <f>_xlfn.XLOOKUP(MIS[[#This Row],[TRADING SYMBOL]],[1]Sheet1!$D:$D,[1]Sheet1!$C:$C)</f>
        <v>168.75</v>
      </c>
      <c r="AE4818">
        <f>MIS[[#This Row],[OrderAverageTradedPrice]]*MIS[[#This Row],[OrderQuantity]]</f>
        <v>13875</v>
      </c>
      <c r="AF4818">
        <f>MIS[[#This Row],[LTP]]*MIS[[#This Row],[OrderQuantity]]</f>
        <v>12656.25</v>
      </c>
      <c r="AG4818">
        <f>IF(MIS[[#This Row],[OrderSide]]="SELL",MIS[[#This Row],[VALUE]]-MIS[[#This Row],[LIVE_VALUE]],MIS[[#This Row],[LIVE_VALUE]]-MIS[[#This Row],[VALUE]])</f>
        <v>-1218.75</v>
      </c>
      <c r="AH4818" t="str" cm="1">
        <f t="array" ref="AH4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8" t="str">
        <f>MIS[[#This Row],[TRADING SYMBOL]]</f>
        <v>NIFTY2552225050CE</v>
      </c>
      <c r="AJ4818" t="str">
        <f>IF(RIGHT(MIS[[#This Row],[Main/Hedge]],4)="MAIN","MAIN","HEDGE")</f>
        <v>MAIN</v>
      </c>
      <c r="AK4818" t="str" cm="1">
        <f t="array" ref="AK4818">_xlfn._xlws.FILTER(Table4[Column1],ISNUMBER(SEARCH(Table4[Column1],MIS[[#This Row],[OrderUniqueIdentifier]])),"")</f>
        <v>VWAP</v>
      </c>
    </row>
    <row r="4819" spans="1:37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>
        <f>_xlfn.XLOOKUP(MIS[[#This Row],[TRADING SYMBOL]],[1]Sheet1!$D:$D,[1]Sheet1!$C:$C)</f>
        <v>168.75</v>
      </c>
      <c r="AE4819">
        <f>MIS[[#This Row],[OrderAverageTradedPrice]]*MIS[[#This Row],[OrderQuantity]]</f>
        <v>41242.5</v>
      </c>
      <c r="AF4819">
        <f>MIS[[#This Row],[LTP]]*MIS[[#This Row],[OrderQuantity]]</f>
        <v>37968.75</v>
      </c>
      <c r="AG4819">
        <f>IF(MIS[[#This Row],[OrderSide]]="SELL",MIS[[#This Row],[VALUE]]-MIS[[#This Row],[LIVE_VALUE]],MIS[[#This Row],[LIVE_VALUE]]-MIS[[#This Row],[VALUE]])</f>
        <v>-3273.75</v>
      </c>
      <c r="AH4819" t="str" cm="1">
        <f t="array" ref="AH4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9" t="str">
        <f>MIS[[#This Row],[TRADING SYMBOL]]</f>
        <v>NIFTY2552225050CE</v>
      </c>
      <c r="AJ4819" t="str">
        <f>IF(RIGHT(MIS[[#This Row],[Main/Hedge]],4)="MAIN","MAIN","HEDGE")</f>
        <v>MAIN</v>
      </c>
      <c r="AK4819" t="str" cm="1">
        <f t="array" ref="AK4819">_xlfn._xlws.FILTER(Table4[Column1],ISNUMBER(SEARCH(Table4[Column1],MIS[[#This Row],[OrderUniqueIdentifier]])),"")</f>
        <v>VWAP</v>
      </c>
    </row>
    <row r="4820" spans="1:37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>
        <f>_xlfn.XLOOKUP(MIS[[#This Row],[TRADING SYMBOL]],[1]Sheet1!$D:$D,[1]Sheet1!$C:$C)</f>
        <v>168.75</v>
      </c>
      <c r="AE4820">
        <f>MIS[[#This Row],[OrderAverageTradedPrice]]*MIS[[#This Row],[OrderQuantity]]</f>
        <v>13743.75</v>
      </c>
      <c r="AF4820">
        <f>MIS[[#This Row],[LTP]]*MIS[[#This Row],[OrderQuantity]]</f>
        <v>12656.25</v>
      </c>
      <c r="AG4820">
        <f>IF(MIS[[#This Row],[OrderSide]]="SELL",MIS[[#This Row],[VALUE]]-MIS[[#This Row],[LIVE_VALUE]],MIS[[#This Row],[LIVE_VALUE]]-MIS[[#This Row],[VALUE]])</f>
        <v>-1087.5</v>
      </c>
      <c r="AH4820" t="str" cm="1">
        <f t="array" ref="AH4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0" t="str">
        <f>MIS[[#This Row],[TRADING SYMBOL]]</f>
        <v>NIFTY2552225050CE</v>
      </c>
      <c r="AJ4820" t="str">
        <f>IF(RIGHT(MIS[[#This Row],[Main/Hedge]],4)="MAIN","MAIN","HEDGE")</f>
        <v>MAIN</v>
      </c>
      <c r="AK4820" t="str" cm="1">
        <f t="array" ref="AK4820">_xlfn._xlws.FILTER(Table4[Column1],ISNUMBER(SEARCH(Table4[Column1],MIS[[#This Row],[OrderUniqueIdentifier]])),"")</f>
        <v>VWAP</v>
      </c>
    </row>
    <row r="4821" spans="1:37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>
        <f>_xlfn.XLOOKUP(MIS[[#This Row],[TRADING SYMBOL]],[1]Sheet1!$D:$D,[1]Sheet1!$C:$C)</f>
        <v>168.75</v>
      </c>
      <c r="AE4821">
        <f>MIS[[#This Row],[OrderAverageTradedPrice]]*MIS[[#This Row],[OrderQuantity]]</f>
        <v>166500</v>
      </c>
      <c r="AF4821">
        <f>MIS[[#This Row],[LTP]]*MIS[[#This Row],[OrderQuantity]]</f>
        <v>151875</v>
      </c>
      <c r="AG4821">
        <f>IF(MIS[[#This Row],[OrderSide]]="SELL",MIS[[#This Row],[VALUE]]-MIS[[#This Row],[LIVE_VALUE]],MIS[[#This Row],[LIVE_VALUE]]-MIS[[#This Row],[VALUE]])</f>
        <v>-14625</v>
      </c>
      <c r="AH4821" t="str" cm="1">
        <f t="array" ref="AH4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1" t="str">
        <f>MIS[[#This Row],[TRADING SYMBOL]]</f>
        <v>NIFTY2552225050CE</v>
      </c>
      <c r="AJ4821" t="str">
        <f>IF(RIGHT(MIS[[#This Row],[Main/Hedge]],4)="MAIN","MAIN","HEDGE")</f>
        <v>MAIN</v>
      </c>
      <c r="AK4821" t="str" cm="1">
        <f t="array" ref="AK4821">_xlfn._xlws.FILTER(Table4[Column1],ISNUMBER(SEARCH(Table4[Column1],MIS[[#This Row],[OrderUniqueIdentifier]])),"")</f>
        <v>VWAP</v>
      </c>
    </row>
    <row r="4822" spans="1:37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>
        <f>_xlfn.XLOOKUP(MIS[[#This Row],[TRADING SYMBOL]],[1]Sheet1!$D:$D,[1]Sheet1!$C:$C)</f>
        <v>168.75</v>
      </c>
      <c r="AE4822">
        <f>MIS[[#This Row],[OrderAverageTradedPrice]]*MIS[[#This Row],[OrderQuantity]]</f>
        <v>41369.999999999847</v>
      </c>
      <c r="AF4822">
        <f>MIS[[#This Row],[LTP]]*MIS[[#This Row],[OrderQuantity]]</f>
        <v>37968.75</v>
      </c>
      <c r="AG4822">
        <f>IF(MIS[[#This Row],[OrderSide]]="SELL",MIS[[#This Row],[VALUE]]-MIS[[#This Row],[LIVE_VALUE]],MIS[[#This Row],[LIVE_VALUE]]-MIS[[#This Row],[VALUE]])</f>
        <v>-3401.2499999998472</v>
      </c>
      <c r="AH4822" t="str" cm="1">
        <f t="array" ref="AH4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2" t="str">
        <f>MIS[[#This Row],[TRADING SYMBOL]]</f>
        <v>NIFTY2552225050CE</v>
      </c>
      <c r="AJ4822" t="str">
        <f>IF(RIGHT(MIS[[#This Row],[Main/Hedge]],4)="MAIN","MAIN","HEDGE")</f>
        <v>MAIN</v>
      </c>
      <c r="AK4822" t="str" cm="1">
        <f t="array" ref="AK4822">_xlfn._xlws.FILTER(Table4[Column1],ISNUMBER(SEARCH(Table4[Column1],MIS[[#This Row],[OrderUniqueIdentifier]])),"")</f>
        <v>VWAP</v>
      </c>
    </row>
    <row r="4823" spans="1:37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>
        <f>_xlfn.XLOOKUP(MIS[[#This Row],[TRADING SYMBOL]],[1]Sheet1!$D:$D,[1]Sheet1!$C:$C)</f>
        <v>168.75</v>
      </c>
      <c r="AE4823">
        <f>MIS[[#This Row],[OrderAverageTradedPrice]]*MIS[[#This Row],[OrderQuantity]]</f>
        <v>97125</v>
      </c>
      <c r="AF4823">
        <f>MIS[[#This Row],[LTP]]*MIS[[#This Row],[OrderQuantity]]</f>
        <v>88593.75</v>
      </c>
      <c r="AG4823">
        <f>IF(MIS[[#This Row],[OrderSide]]="SELL",MIS[[#This Row],[VALUE]]-MIS[[#This Row],[LIVE_VALUE]],MIS[[#This Row],[LIVE_VALUE]]-MIS[[#This Row],[VALUE]])</f>
        <v>-8531.25</v>
      </c>
      <c r="AH4823" t="str" cm="1">
        <f t="array" ref="AH4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3" t="str">
        <f>MIS[[#This Row],[TRADING SYMBOL]]</f>
        <v>NIFTY2552225050CE</v>
      </c>
      <c r="AJ4823" t="str">
        <f>IF(RIGHT(MIS[[#This Row],[Main/Hedge]],4)="MAIN","MAIN","HEDGE")</f>
        <v>MAIN</v>
      </c>
      <c r="AK4823" t="str" cm="1">
        <f t="array" ref="AK4823">_xlfn._xlws.FILTER(Table4[Column1],ISNUMBER(SEARCH(Table4[Column1],MIS[[#This Row],[OrderUniqueIdentifier]])),"")</f>
        <v>VWAP</v>
      </c>
    </row>
    <row r="4824" spans="1:37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>
        <f>_xlfn.XLOOKUP(MIS[[#This Row],[TRADING SYMBOL]],[1]Sheet1!$D:$D,[1]Sheet1!$C:$C)</f>
        <v>168.75</v>
      </c>
      <c r="AE4824">
        <f>MIS[[#This Row],[OrderAverageTradedPrice]]*MIS[[#This Row],[OrderQuantity]]</f>
        <v>14021.25</v>
      </c>
      <c r="AF4824">
        <f>MIS[[#This Row],[LTP]]*MIS[[#This Row],[OrderQuantity]]</f>
        <v>12656.25</v>
      </c>
      <c r="AG4824">
        <f>IF(MIS[[#This Row],[OrderSide]]="SELL",MIS[[#This Row],[VALUE]]-MIS[[#This Row],[LIVE_VALUE]],MIS[[#This Row],[LIVE_VALUE]]-MIS[[#This Row],[VALUE]])</f>
        <v>-1365</v>
      </c>
      <c r="AH4824" t="str" cm="1">
        <f t="array" ref="AH4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4" t="str">
        <f>MIS[[#This Row],[TRADING SYMBOL]]</f>
        <v>NIFTY2552225050CE</v>
      </c>
      <c r="AJ4824" t="str">
        <f>IF(RIGHT(MIS[[#This Row],[Main/Hedge]],4)="MAIN","MAIN","HEDGE")</f>
        <v>MAIN</v>
      </c>
      <c r="AK4824" t="str" cm="1">
        <f t="array" ref="AK4824">_xlfn._xlws.FILTER(Table4[Column1],ISNUMBER(SEARCH(Table4[Column1],MIS[[#This Row],[OrderUniqueIdentifier]])),"")</f>
        <v>VWAP</v>
      </c>
    </row>
    <row r="4825" spans="1:37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>
        <f>_xlfn.XLOOKUP(MIS[[#This Row],[TRADING SYMBOL]],[1]Sheet1!$D:$D,[1]Sheet1!$C:$C)</f>
        <v>168.75</v>
      </c>
      <c r="AE4825">
        <f>MIS[[#This Row],[OrderAverageTradedPrice]]*MIS[[#This Row],[OrderQuantity]]</f>
        <v>42007.5</v>
      </c>
      <c r="AF4825">
        <f>MIS[[#This Row],[LTP]]*MIS[[#This Row],[OrderQuantity]]</f>
        <v>37968.75</v>
      </c>
      <c r="AG4825">
        <f>IF(MIS[[#This Row],[OrderSide]]="SELL",MIS[[#This Row],[VALUE]]-MIS[[#This Row],[LIVE_VALUE]],MIS[[#This Row],[LIVE_VALUE]]-MIS[[#This Row],[VALUE]])</f>
        <v>-4038.75</v>
      </c>
      <c r="AH4825" t="str" cm="1">
        <f t="array" ref="AH4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5" t="str">
        <f>MIS[[#This Row],[TRADING SYMBOL]]</f>
        <v>NIFTY2552225050CE</v>
      </c>
      <c r="AJ4825" t="str">
        <f>IF(RIGHT(MIS[[#This Row],[Main/Hedge]],4)="MAIN","MAIN","HEDGE")</f>
        <v>MAIN</v>
      </c>
      <c r="AK4825" t="str" cm="1">
        <f t="array" ref="AK4825">_xlfn._xlws.FILTER(Table4[Column1],ISNUMBER(SEARCH(Table4[Column1],MIS[[#This Row],[OrderUniqueIdentifier]])),"")</f>
        <v>VWAP</v>
      </c>
    </row>
    <row r="4826" spans="1:37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>
        <f>_xlfn.XLOOKUP(MIS[[#This Row],[TRADING SYMBOL]],[1]Sheet1!$D:$D,[1]Sheet1!$C:$C)</f>
        <v>168.75</v>
      </c>
      <c r="AE4826">
        <f>MIS[[#This Row],[OrderAverageTradedPrice]]*MIS[[#This Row],[OrderQuantity]]</f>
        <v>14246.25</v>
      </c>
      <c r="AF4826">
        <f>MIS[[#This Row],[LTP]]*MIS[[#This Row],[OrderQuantity]]</f>
        <v>12656.25</v>
      </c>
      <c r="AG4826">
        <f>IF(MIS[[#This Row],[OrderSide]]="SELL",MIS[[#This Row],[VALUE]]-MIS[[#This Row],[LIVE_VALUE]],MIS[[#This Row],[LIVE_VALUE]]-MIS[[#This Row],[VALUE]])</f>
        <v>-1590</v>
      </c>
      <c r="AH4826" t="str" cm="1">
        <f t="array" ref="AH4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6" t="str">
        <f>MIS[[#This Row],[TRADING SYMBOL]]</f>
        <v>NIFTY2552225050CE</v>
      </c>
      <c r="AJ4826" t="str">
        <f>IF(RIGHT(MIS[[#This Row],[Main/Hedge]],4)="MAIN","MAIN","HEDGE")</f>
        <v>MAIN</v>
      </c>
      <c r="AK4826" t="str" cm="1">
        <f t="array" ref="AK4826">_xlfn._xlws.FILTER(Table4[Column1],ISNUMBER(SEARCH(Table4[Column1],MIS[[#This Row],[OrderUniqueIdentifier]])),"")</f>
        <v>VWAP</v>
      </c>
    </row>
    <row r="4827" spans="1:37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>
        <f>_xlfn.XLOOKUP(MIS[[#This Row],[TRADING SYMBOL]],[1]Sheet1!$D:$D,[1]Sheet1!$C:$C)</f>
        <v>168.75</v>
      </c>
      <c r="AE4827">
        <f>MIS[[#This Row],[OrderAverageTradedPrice]]*MIS[[#This Row],[OrderQuantity]]</f>
        <v>14223.75</v>
      </c>
      <c r="AF4827">
        <f>MIS[[#This Row],[LTP]]*MIS[[#This Row],[OrderQuantity]]</f>
        <v>12656.25</v>
      </c>
      <c r="AG4827">
        <f>IF(MIS[[#This Row],[OrderSide]]="SELL",MIS[[#This Row],[VALUE]]-MIS[[#This Row],[LIVE_VALUE]],MIS[[#This Row],[LIVE_VALUE]]-MIS[[#This Row],[VALUE]])</f>
        <v>-1567.5</v>
      </c>
      <c r="AH4827" t="str" cm="1">
        <f t="array" ref="AH4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7" t="str">
        <f>MIS[[#This Row],[TRADING SYMBOL]]</f>
        <v>NIFTY2552225050CE</v>
      </c>
      <c r="AJ4827" t="str">
        <f>IF(RIGHT(MIS[[#This Row],[Main/Hedge]],4)="MAIN","MAIN","HEDGE")</f>
        <v>MAIN</v>
      </c>
      <c r="AK4827" t="str" cm="1">
        <f t="array" ref="AK4827">_xlfn._xlws.FILTER(Table4[Column1],ISNUMBER(SEARCH(Table4[Column1],MIS[[#This Row],[OrderUniqueIdentifier]])),"")</f>
        <v>VWAP</v>
      </c>
    </row>
    <row r="4828" spans="1:37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>
        <f>_xlfn.XLOOKUP(MIS[[#This Row],[TRADING SYMBOL]],[1]Sheet1!$D:$D,[1]Sheet1!$C:$C)</f>
        <v>168.75</v>
      </c>
      <c r="AE4828">
        <f>MIS[[#This Row],[OrderAverageTradedPrice]]*MIS[[#This Row],[OrderQuantity]]</f>
        <v>13721.25</v>
      </c>
      <c r="AF4828">
        <f>MIS[[#This Row],[LTP]]*MIS[[#This Row],[OrderQuantity]]</f>
        <v>12656.25</v>
      </c>
      <c r="AG4828">
        <f>IF(MIS[[#This Row],[OrderSide]]="SELL",MIS[[#This Row],[VALUE]]-MIS[[#This Row],[LIVE_VALUE]],MIS[[#This Row],[LIVE_VALUE]]-MIS[[#This Row],[VALUE]])</f>
        <v>-1065</v>
      </c>
      <c r="AH4828" t="str" cm="1">
        <f t="array" ref="AH4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8" t="str">
        <f>MIS[[#This Row],[TRADING SYMBOL]]</f>
        <v>NIFTY2552225050CE</v>
      </c>
      <c r="AJ4828" t="str">
        <f>IF(RIGHT(MIS[[#This Row],[Main/Hedge]],4)="MAIN","MAIN","HEDGE")</f>
        <v>MAIN</v>
      </c>
      <c r="AK4828" t="str" cm="1">
        <f t="array" ref="AK4828">_xlfn._xlws.FILTER(Table4[Column1],ISNUMBER(SEARCH(Table4[Column1],MIS[[#This Row],[OrderUniqueIdentifier]])),"")</f>
        <v>VWAP</v>
      </c>
    </row>
    <row r="4829" spans="1:37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>
        <f>_xlfn.XLOOKUP(MIS[[#This Row],[TRADING SYMBOL]],[1]Sheet1!$D:$D,[1]Sheet1!$C:$C)</f>
        <v>168.75</v>
      </c>
      <c r="AE4829">
        <f>MIS[[#This Row],[OrderAverageTradedPrice]]*MIS[[#This Row],[OrderQuantity]]</f>
        <v>154233.75</v>
      </c>
      <c r="AF4829">
        <f>MIS[[#This Row],[LTP]]*MIS[[#This Row],[OrderQuantity]]</f>
        <v>139218.75</v>
      </c>
      <c r="AG4829">
        <f>IF(MIS[[#This Row],[OrderSide]]="SELL",MIS[[#This Row],[VALUE]]-MIS[[#This Row],[LIVE_VALUE]],MIS[[#This Row],[LIVE_VALUE]]-MIS[[#This Row],[VALUE]])</f>
        <v>-15015</v>
      </c>
      <c r="AH4829" t="str" cm="1">
        <f t="array" ref="AH4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9" t="str">
        <f>MIS[[#This Row],[TRADING SYMBOL]]</f>
        <v>NIFTY2552225050CE</v>
      </c>
      <c r="AJ4829" t="str">
        <f>IF(RIGHT(MIS[[#This Row],[Main/Hedge]],4)="MAIN","MAIN","HEDGE")</f>
        <v>MAIN</v>
      </c>
      <c r="AK4829" t="str" cm="1">
        <f t="array" ref="AK4829">_xlfn._xlws.FILTER(Table4[Column1],ISNUMBER(SEARCH(Table4[Column1],MIS[[#This Row],[OrderUniqueIdentifier]])),"")</f>
        <v>VWAP</v>
      </c>
    </row>
    <row r="4830" spans="1:37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>
        <f>_xlfn.XLOOKUP(MIS[[#This Row],[TRADING SYMBOL]],[1]Sheet1!$D:$D,[1]Sheet1!$C:$C)</f>
        <v>168.75</v>
      </c>
      <c r="AE4830">
        <f>MIS[[#This Row],[OrderAverageTradedPrice]]*MIS[[#This Row],[OrderQuantity]]</f>
        <v>28492.5</v>
      </c>
      <c r="AF4830">
        <f>MIS[[#This Row],[LTP]]*MIS[[#This Row],[OrderQuantity]]</f>
        <v>25312.5</v>
      </c>
      <c r="AG4830">
        <f>IF(MIS[[#This Row],[OrderSide]]="SELL",MIS[[#This Row],[VALUE]]-MIS[[#This Row],[LIVE_VALUE]],MIS[[#This Row],[LIVE_VALUE]]-MIS[[#This Row],[VALUE]])</f>
        <v>-3180</v>
      </c>
      <c r="AH4830" t="str" cm="1">
        <f t="array" ref="AH4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0" t="str">
        <f>MIS[[#This Row],[TRADING SYMBOL]]</f>
        <v>NIFTY2552225050CE</v>
      </c>
      <c r="AJ4830" t="str">
        <f>IF(RIGHT(MIS[[#This Row],[Main/Hedge]],4)="MAIN","MAIN","HEDGE")</f>
        <v>MAIN</v>
      </c>
      <c r="AK4830" t="str" cm="1">
        <f t="array" ref="AK4830">_xlfn._xlws.FILTER(Table4[Column1],ISNUMBER(SEARCH(Table4[Column1],MIS[[#This Row],[OrderUniqueIdentifier]])),"")</f>
        <v>VWAP</v>
      </c>
    </row>
    <row r="4831" spans="1:37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>
        <f>_xlfn.XLOOKUP(MIS[[#This Row],[TRADING SYMBOL]],[1]Sheet1!$D:$D,[1]Sheet1!$C:$C)</f>
        <v>168.75</v>
      </c>
      <c r="AE4831">
        <f>MIS[[#This Row],[OrderAverageTradedPrice]]*MIS[[#This Row],[OrderQuantity]]</f>
        <v>41175</v>
      </c>
      <c r="AF4831">
        <f>MIS[[#This Row],[LTP]]*MIS[[#This Row],[OrderQuantity]]</f>
        <v>37968.75</v>
      </c>
      <c r="AG4831">
        <f>IF(MIS[[#This Row],[OrderSide]]="SELL",MIS[[#This Row],[VALUE]]-MIS[[#This Row],[LIVE_VALUE]],MIS[[#This Row],[LIVE_VALUE]]-MIS[[#This Row],[VALUE]])</f>
        <v>-3206.25</v>
      </c>
      <c r="AH4831" t="str" cm="1">
        <f t="array" ref="AH4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1" t="str">
        <f>MIS[[#This Row],[TRADING SYMBOL]]</f>
        <v>NIFTY2552225050CE</v>
      </c>
      <c r="AJ4831" t="str">
        <f>IF(RIGHT(MIS[[#This Row],[Main/Hedge]],4)="MAIN","MAIN","HEDGE")</f>
        <v>MAIN</v>
      </c>
      <c r="AK4831" t="str" cm="1">
        <f t="array" ref="AK4831">_xlfn._xlws.FILTER(Table4[Column1],ISNUMBER(SEARCH(Table4[Column1],MIS[[#This Row],[OrderUniqueIdentifier]])),"")</f>
        <v>VWAP</v>
      </c>
    </row>
    <row r="4832" spans="1:37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>
        <f>_xlfn.XLOOKUP(MIS[[#This Row],[TRADING SYMBOL]],[1]Sheet1!$D:$D,[1]Sheet1!$C:$C)</f>
        <v>168.75</v>
      </c>
      <c r="AE4832">
        <f>MIS[[#This Row],[OrderAverageTradedPrice]]*MIS[[#This Row],[OrderQuantity]]</f>
        <v>13860</v>
      </c>
      <c r="AF4832">
        <f>MIS[[#This Row],[LTP]]*MIS[[#This Row],[OrderQuantity]]</f>
        <v>12656.25</v>
      </c>
      <c r="AG4832">
        <f>IF(MIS[[#This Row],[OrderSide]]="SELL",MIS[[#This Row],[VALUE]]-MIS[[#This Row],[LIVE_VALUE]],MIS[[#This Row],[LIVE_VALUE]]-MIS[[#This Row],[VALUE]])</f>
        <v>-1203.75</v>
      </c>
      <c r="AH4832" t="str" cm="1">
        <f t="array" ref="AH4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2" t="str">
        <f>MIS[[#This Row],[TRADING SYMBOL]]</f>
        <v>NIFTY2552225050CE</v>
      </c>
      <c r="AJ4832" t="str">
        <f>IF(RIGHT(MIS[[#This Row],[Main/Hedge]],4)="MAIN","MAIN","HEDGE")</f>
        <v>MAIN</v>
      </c>
      <c r="AK4832" t="str" cm="1">
        <f t="array" ref="AK4832">_xlfn._xlws.FILTER(Table4[Column1],ISNUMBER(SEARCH(Table4[Column1],MIS[[#This Row],[OrderUniqueIdentifier]])),"")</f>
        <v>VWAP</v>
      </c>
    </row>
    <row r="4833" spans="1:37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>
        <f>_xlfn.XLOOKUP(MIS[[#This Row],[TRADING SYMBOL]],[1]Sheet1!$D:$D,[1]Sheet1!$C:$C)</f>
        <v>168.75</v>
      </c>
      <c r="AE4833">
        <f>MIS[[#This Row],[OrderAverageTradedPrice]]*MIS[[#This Row],[OrderQuantity]]</f>
        <v>13822.5</v>
      </c>
      <c r="AF4833">
        <f>MIS[[#This Row],[LTP]]*MIS[[#This Row],[OrderQuantity]]</f>
        <v>12656.25</v>
      </c>
      <c r="AG4833">
        <f>IF(MIS[[#This Row],[OrderSide]]="SELL",MIS[[#This Row],[VALUE]]-MIS[[#This Row],[LIVE_VALUE]],MIS[[#This Row],[LIVE_VALUE]]-MIS[[#This Row],[VALUE]])</f>
        <v>-1166.25</v>
      </c>
      <c r="AH4833" t="str" cm="1">
        <f t="array" ref="AH4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3" t="str">
        <f>MIS[[#This Row],[TRADING SYMBOL]]</f>
        <v>NIFTY2552225050CE</v>
      </c>
      <c r="AJ4833" t="str">
        <f>IF(RIGHT(MIS[[#This Row],[Main/Hedge]],4)="MAIN","MAIN","HEDGE")</f>
        <v>MAIN</v>
      </c>
      <c r="AK4833" t="str" cm="1">
        <f t="array" ref="AK4833">_xlfn._xlws.FILTER(Table4[Column1],ISNUMBER(SEARCH(Table4[Column1],MIS[[#This Row],[OrderUniqueIdentifier]])),"")</f>
        <v>VWAP</v>
      </c>
    </row>
    <row r="4834" spans="1:37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>
        <f>_xlfn.XLOOKUP(MIS[[#This Row],[TRADING SYMBOL]],[1]Sheet1!$D:$D,[1]Sheet1!$C:$C)</f>
        <v>168.75</v>
      </c>
      <c r="AE4834">
        <f>MIS[[#This Row],[OrderAverageTradedPrice]]*MIS[[#This Row],[OrderQuantity]]</f>
        <v>140962.5</v>
      </c>
      <c r="AF4834">
        <f>MIS[[#This Row],[LTP]]*MIS[[#This Row],[OrderQuantity]]</f>
        <v>126562.5</v>
      </c>
      <c r="AG4834">
        <f>IF(MIS[[#This Row],[OrderSide]]="SELL",MIS[[#This Row],[VALUE]]-MIS[[#This Row],[LIVE_VALUE]],MIS[[#This Row],[LIVE_VALUE]]-MIS[[#This Row],[VALUE]])</f>
        <v>-14400</v>
      </c>
      <c r="AH4834" t="str" cm="1">
        <f t="array" ref="AH4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4" t="str">
        <f>MIS[[#This Row],[TRADING SYMBOL]]</f>
        <v>NIFTY2552225050CE</v>
      </c>
      <c r="AJ4834" t="str">
        <f>IF(RIGHT(MIS[[#This Row],[Main/Hedge]],4)="MAIN","MAIN","HEDGE")</f>
        <v>MAIN</v>
      </c>
      <c r="AK4834" t="str" cm="1">
        <f t="array" ref="AK4834">_xlfn._xlws.FILTER(Table4[Column1],ISNUMBER(SEARCH(Table4[Column1],MIS[[#This Row],[OrderUniqueIdentifier]])),"")</f>
        <v>VWAP</v>
      </c>
    </row>
    <row r="4835" spans="1:37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>
        <f>_xlfn.XLOOKUP(MIS[[#This Row],[TRADING SYMBOL]],[1]Sheet1!$D:$D,[1]Sheet1!$C:$C)</f>
        <v>168.75</v>
      </c>
      <c r="AE4835">
        <f>MIS[[#This Row],[OrderAverageTradedPrice]]*MIS[[#This Row],[OrderQuantity]]</f>
        <v>27600</v>
      </c>
      <c r="AF4835">
        <f>MIS[[#This Row],[LTP]]*MIS[[#This Row],[OrderQuantity]]</f>
        <v>25312.5</v>
      </c>
      <c r="AG4835">
        <f>IF(MIS[[#This Row],[OrderSide]]="SELL",MIS[[#This Row],[VALUE]]-MIS[[#This Row],[LIVE_VALUE]],MIS[[#This Row],[LIVE_VALUE]]-MIS[[#This Row],[VALUE]])</f>
        <v>-2287.5</v>
      </c>
      <c r="AH4835" t="str" cm="1">
        <f t="array" ref="AH4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5" t="str">
        <f>MIS[[#This Row],[TRADING SYMBOL]]</f>
        <v>NIFTY2552225050CE</v>
      </c>
      <c r="AJ4835" t="str">
        <f>IF(RIGHT(MIS[[#This Row],[Main/Hedge]],4)="MAIN","MAIN","HEDGE")</f>
        <v>MAIN</v>
      </c>
      <c r="AK4835" t="str" cm="1">
        <f t="array" ref="AK4835">_xlfn._xlws.FILTER(Table4[Column1],ISNUMBER(SEARCH(Table4[Column1],MIS[[#This Row],[OrderUniqueIdentifier]])),"")</f>
        <v>VWAP</v>
      </c>
    </row>
    <row r="4836" spans="1:37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>
        <f>_xlfn.XLOOKUP(MIS[[#This Row],[TRADING SYMBOL]],[1]Sheet1!$D:$D,[1]Sheet1!$C:$C)</f>
        <v>168.75</v>
      </c>
      <c r="AE4836">
        <f>MIS[[#This Row],[OrderAverageTradedPrice]]*MIS[[#This Row],[OrderQuantity]]</f>
        <v>27742.5</v>
      </c>
      <c r="AF4836">
        <f>MIS[[#This Row],[LTP]]*MIS[[#This Row],[OrderQuantity]]</f>
        <v>25312.5</v>
      </c>
      <c r="AG4836">
        <f>IF(MIS[[#This Row],[OrderSide]]="SELL",MIS[[#This Row],[VALUE]]-MIS[[#This Row],[LIVE_VALUE]],MIS[[#This Row],[LIVE_VALUE]]-MIS[[#This Row],[VALUE]])</f>
        <v>-2430</v>
      </c>
      <c r="AH4836" t="str" cm="1">
        <f t="array" ref="AH4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6" t="str">
        <f>MIS[[#This Row],[TRADING SYMBOL]]</f>
        <v>NIFTY2552225050CE</v>
      </c>
      <c r="AJ4836" t="str">
        <f>IF(RIGHT(MIS[[#This Row],[Main/Hedge]],4)="MAIN","MAIN","HEDGE")</f>
        <v>MAIN</v>
      </c>
      <c r="AK4836" t="str" cm="1">
        <f t="array" ref="AK4836">_xlfn._xlws.FILTER(Table4[Column1],ISNUMBER(SEARCH(Table4[Column1],MIS[[#This Row],[OrderUniqueIdentifier]])),"")</f>
        <v>VWAP</v>
      </c>
    </row>
    <row r="4837" spans="1:37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>
        <f>_xlfn.XLOOKUP(MIS[[#This Row],[TRADING SYMBOL]],[1]Sheet1!$D:$D,[1]Sheet1!$C:$C)</f>
        <v>168.75</v>
      </c>
      <c r="AE4837">
        <f>MIS[[#This Row],[OrderAverageTradedPrice]]*MIS[[#This Row],[OrderQuantity]]</f>
        <v>28350</v>
      </c>
      <c r="AF4837">
        <f>MIS[[#This Row],[LTP]]*MIS[[#This Row],[OrderQuantity]]</f>
        <v>25312.5</v>
      </c>
      <c r="AG4837">
        <f>IF(MIS[[#This Row],[OrderSide]]="SELL",MIS[[#This Row],[VALUE]]-MIS[[#This Row],[LIVE_VALUE]],MIS[[#This Row],[LIVE_VALUE]]-MIS[[#This Row],[VALUE]])</f>
        <v>-3037.5</v>
      </c>
      <c r="AH4837" t="str" cm="1">
        <f t="array" ref="AH4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7" t="str">
        <f>MIS[[#This Row],[TRADING SYMBOL]]</f>
        <v>NIFTY2552225050CE</v>
      </c>
      <c r="AJ4837" t="str">
        <f>IF(RIGHT(MIS[[#This Row],[Main/Hedge]],4)="MAIN","MAIN","HEDGE")</f>
        <v>MAIN</v>
      </c>
      <c r="AK4837" t="str" cm="1">
        <f t="array" ref="AK4837">_xlfn._xlws.FILTER(Table4[Column1],ISNUMBER(SEARCH(Table4[Column1],MIS[[#This Row],[OrderUniqueIdentifier]])),"")</f>
        <v>VWAP</v>
      </c>
    </row>
    <row r="4838" spans="1:37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>
        <f>_xlfn.XLOOKUP(MIS[[#This Row],[TRADING SYMBOL]],[1]Sheet1!$D:$D,[1]Sheet1!$C:$C)</f>
        <v>168.75</v>
      </c>
      <c r="AE4838">
        <f>MIS[[#This Row],[OrderAverageTradedPrice]]*MIS[[#This Row],[OrderQuantity]]</f>
        <v>28008.75</v>
      </c>
      <c r="AF4838">
        <f>MIS[[#This Row],[LTP]]*MIS[[#This Row],[OrderQuantity]]</f>
        <v>25312.5</v>
      </c>
      <c r="AG4838">
        <f>IF(MIS[[#This Row],[OrderSide]]="SELL",MIS[[#This Row],[VALUE]]-MIS[[#This Row],[LIVE_VALUE]],MIS[[#This Row],[LIVE_VALUE]]-MIS[[#This Row],[VALUE]])</f>
        <v>-2696.25</v>
      </c>
      <c r="AH4838" t="str" cm="1">
        <f t="array" ref="AH4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8" t="str">
        <f>MIS[[#This Row],[TRADING SYMBOL]]</f>
        <v>NIFTY2552225050CE</v>
      </c>
      <c r="AJ4838" t="str">
        <f>IF(RIGHT(MIS[[#This Row],[Main/Hedge]],4)="MAIN","MAIN","HEDGE")</f>
        <v>MAIN</v>
      </c>
      <c r="AK4838" t="str" cm="1">
        <f t="array" ref="AK4838">_xlfn._xlws.FILTER(Table4[Column1],ISNUMBER(SEARCH(Table4[Column1],MIS[[#This Row],[OrderUniqueIdentifier]])),"")</f>
        <v>VWAP</v>
      </c>
    </row>
    <row r="4839" spans="1:37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>
        <f>_xlfn.XLOOKUP(MIS[[#This Row],[TRADING SYMBOL]],[1]Sheet1!$D:$D,[1]Sheet1!$C:$C)</f>
        <v>168.75</v>
      </c>
      <c r="AE4839">
        <f>MIS[[#This Row],[OrderAverageTradedPrice]]*MIS[[#This Row],[OrderQuantity]]</f>
        <v>28200</v>
      </c>
      <c r="AF4839">
        <f>MIS[[#This Row],[LTP]]*MIS[[#This Row],[OrderQuantity]]</f>
        <v>25312.5</v>
      </c>
      <c r="AG4839">
        <f>IF(MIS[[#This Row],[OrderSide]]="SELL",MIS[[#This Row],[VALUE]]-MIS[[#This Row],[LIVE_VALUE]],MIS[[#This Row],[LIVE_VALUE]]-MIS[[#This Row],[VALUE]])</f>
        <v>-2887.5</v>
      </c>
      <c r="AH4839" t="str" cm="1">
        <f t="array" ref="AH4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9" t="str">
        <f>MIS[[#This Row],[TRADING SYMBOL]]</f>
        <v>NIFTY2552225050CE</v>
      </c>
      <c r="AJ4839" t="str">
        <f>IF(RIGHT(MIS[[#This Row],[Main/Hedge]],4)="MAIN","MAIN","HEDGE")</f>
        <v>MAIN</v>
      </c>
      <c r="AK4839" t="str" cm="1">
        <f t="array" ref="AK4839">_xlfn._xlws.FILTER(Table4[Column1],ISNUMBER(SEARCH(Table4[Column1],MIS[[#This Row],[OrderUniqueIdentifier]])),"")</f>
        <v>VWAP</v>
      </c>
    </row>
    <row r="4840" spans="1:37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>
        <f>_xlfn.XLOOKUP(MIS[[#This Row],[TRADING SYMBOL]],[1]Sheet1!$D:$D,[1]Sheet1!$C:$C)</f>
        <v>168.75</v>
      </c>
      <c r="AE4840">
        <f>MIS[[#This Row],[OrderAverageTradedPrice]]*MIS[[#This Row],[OrderQuantity]]</f>
        <v>14096.25</v>
      </c>
      <c r="AF4840">
        <f>MIS[[#This Row],[LTP]]*MIS[[#This Row],[OrderQuantity]]</f>
        <v>12656.25</v>
      </c>
      <c r="AG4840">
        <f>IF(MIS[[#This Row],[OrderSide]]="SELL",MIS[[#This Row],[VALUE]]-MIS[[#This Row],[LIVE_VALUE]],MIS[[#This Row],[LIVE_VALUE]]-MIS[[#This Row],[VALUE]])</f>
        <v>-1440</v>
      </c>
      <c r="AH4840" t="str" cm="1">
        <f t="array" ref="AH4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0" t="str">
        <f>MIS[[#This Row],[TRADING SYMBOL]]</f>
        <v>NIFTY2552225050CE</v>
      </c>
      <c r="AJ4840" t="str">
        <f>IF(RIGHT(MIS[[#This Row],[Main/Hedge]],4)="MAIN","MAIN","HEDGE")</f>
        <v>MAIN</v>
      </c>
      <c r="AK4840" t="str" cm="1">
        <f t="array" ref="AK4840">_xlfn._xlws.FILTER(Table4[Column1],ISNUMBER(SEARCH(Table4[Column1],MIS[[#This Row],[OrderUniqueIdentifier]])),"")</f>
        <v>VWAP</v>
      </c>
    </row>
    <row r="4841" spans="1:37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>
        <f>_xlfn.XLOOKUP(MIS[[#This Row],[TRADING SYMBOL]],[1]Sheet1!$D:$D,[1]Sheet1!$C:$C)</f>
        <v>168.75</v>
      </c>
      <c r="AE4841">
        <f>MIS[[#This Row],[OrderAverageTradedPrice]]*MIS[[#This Row],[OrderQuantity]]</f>
        <v>28050</v>
      </c>
      <c r="AF4841">
        <f>MIS[[#This Row],[LTP]]*MIS[[#This Row],[OrderQuantity]]</f>
        <v>25312.5</v>
      </c>
      <c r="AG4841">
        <f>IF(MIS[[#This Row],[OrderSide]]="SELL",MIS[[#This Row],[VALUE]]-MIS[[#This Row],[LIVE_VALUE]],MIS[[#This Row],[LIVE_VALUE]]-MIS[[#This Row],[VALUE]])</f>
        <v>-2737.5</v>
      </c>
      <c r="AH4841" t="str" cm="1">
        <f t="array" ref="AH4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1" t="str">
        <f>MIS[[#This Row],[TRADING SYMBOL]]</f>
        <v>NIFTY2552225050CE</v>
      </c>
      <c r="AJ4841" t="str">
        <f>IF(RIGHT(MIS[[#This Row],[Main/Hedge]],4)="MAIN","MAIN","HEDGE")</f>
        <v>MAIN</v>
      </c>
      <c r="AK4841" t="str" cm="1">
        <f t="array" ref="AK4841">_xlfn._xlws.FILTER(Table4[Column1],ISNUMBER(SEARCH(Table4[Column1],MIS[[#This Row],[OrderUniqueIdentifier]])),"")</f>
        <v>VWAP</v>
      </c>
    </row>
    <row r="4842" spans="1:37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>
        <f>_xlfn.XLOOKUP(MIS[[#This Row],[TRADING SYMBOL]],[1]Sheet1!$D:$D,[1]Sheet1!$C:$C)</f>
        <v>168.75</v>
      </c>
      <c r="AE4842">
        <f>MIS[[#This Row],[OrderAverageTradedPrice]]*MIS[[#This Row],[OrderQuantity]]</f>
        <v>83234.999999999694</v>
      </c>
      <c r="AF4842">
        <f>MIS[[#This Row],[LTP]]*MIS[[#This Row],[OrderQuantity]]</f>
        <v>75937.5</v>
      </c>
      <c r="AG4842">
        <f>IF(MIS[[#This Row],[OrderSide]]="SELL",MIS[[#This Row],[VALUE]]-MIS[[#This Row],[LIVE_VALUE]],MIS[[#This Row],[LIVE_VALUE]]-MIS[[#This Row],[VALUE]])</f>
        <v>-7297.4999999996944</v>
      </c>
      <c r="AH4842" t="str" cm="1">
        <f t="array" ref="AH4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2" t="str">
        <f>MIS[[#This Row],[TRADING SYMBOL]]</f>
        <v>NIFTY2552225050CE</v>
      </c>
      <c r="AJ4842" t="str">
        <f>IF(RIGHT(MIS[[#This Row],[Main/Hedge]],4)="MAIN","MAIN","HEDGE")</f>
        <v>MAIN</v>
      </c>
      <c r="AK4842" t="str" cm="1">
        <f t="array" ref="AK4842">_xlfn._xlws.FILTER(Table4[Column1],ISNUMBER(SEARCH(Table4[Column1],MIS[[#This Row],[OrderUniqueIdentifier]])),"")</f>
        <v>VWAP</v>
      </c>
    </row>
    <row r="4843" spans="1:37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>
        <f>_xlfn.XLOOKUP(MIS[[#This Row],[TRADING SYMBOL]],[1]Sheet1!$D:$D,[1]Sheet1!$C:$C)</f>
        <v>168.75</v>
      </c>
      <c r="AE4843">
        <f>MIS[[#This Row],[OrderAverageTradedPrice]]*MIS[[#This Row],[OrderQuantity]]</f>
        <v>13800</v>
      </c>
      <c r="AF4843">
        <f>MIS[[#This Row],[LTP]]*MIS[[#This Row],[OrderQuantity]]</f>
        <v>12656.25</v>
      </c>
      <c r="AG4843">
        <f>IF(MIS[[#This Row],[OrderSide]]="SELL",MIS[[#This Row],[VALUE]]-MIS[[#This Row],[LIVE_VALUE]],MIS[[#This Row],[LIVE_VALUE]]-MIS[[#This Row],[VALUE]])</f>
        <v>-1143.75</v>
      </c>
      <c r="AH4843" t="str" cm="1">
        <f t="array" ref="AH4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3" t="str">
        <f>MIS[[#This Row],[TRADING SYMBOL]]</f>
        <v>NIFTY2552225050CE</v>
      </c>
      <c r="AJ4843" t="str">
        <f>IF(RIGHT(MIS[[#This Row],[Main/Hedge]],4)="MAIN","MAIN","HEDGE")</f>
        <v>MAIN</v>
      </c>
      <c r="AK4843" t="str" cm="1">
        <f t="array" ref="AK4843">_xlfn._xlws.FILTER(Table4[Column1],ISNUMBER(SEARCH(Table4[Column1],MIS[[#This Row],[OrderUniqueIdentifier]])),"")</f>
        <v>VWAP</v>
      </c>
    </row>
    <row r="4844" spans="1:37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>
        <f>_xlfn.XLOOKUP(MIS[[#This Row],[TRADING SYMBOL]],[1]Sheet1!$D:$D,[1]Sheet1!$C:$C)</f>
        <v>168.75</v>
      </c>
      <c r="AE4844">
        <f>MIS[[#This Row],[OrderAverageTradedPrice]]*MIS[[#This Row],[OrderQuantity]]</f>
        <v>27750</v>
      </c>
      <c r="AF4844">
        <f>MIS[[#This Row],[LTP]]*MIS[[#This Row],[OrderQuantity]]</f>
        <v>25312.5</v>
      </c>
      <c r="AG4844">
        <f>IF(MIS[[#This Row],[OrderSide]]="SELL",MIS[[#This Row],[VALUE]]-MIS[[#This Row],[LIVE_VALUE]],MIS[[#This Row],[LIVE_VALUE]]-MIS[[#This Row],[VALUE]])</f>
        <v>-2437.5</v>
      </c>
      <c r="AH4844" t="str" cm="1">
        <f t="array" ref="AH4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4" t="str">
        <f>MIS[[#This Row],[TRADING SYMBOL]]</f>
        <v>NIFTY2552225050CE</v>
      </c>
      <c r="AJ4844" t="str">
        <f>IF(RIGHT(MIS[[#This Row],[Main/Hedge]],4)="MAIN","MAIN","HEDGE")</f>
        <v>MAIN</v>
      </c>
      <c r="AK4844" t="str" cm="1">
        <f t="array" ref="AK4844">_xlfn._xlws.FILTER(Table4[Column1],ISNUMBER(SEARCH(Table4[Column1],MIS[[#This Row],[OrderUniqueIdentifier]])),"")</f>
        <v>VWAP</v>
      </c>
    </row>
    <row r="4845" spans="1:37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>
        <f>_xlfn.XLOOKUP(MIS[[#This Row],[TRADING SYMBOL]],[1]Sheet1!$D:$D,[1]Sheet1!$C:$C)</f>
        <v>168.75</v>
      </c>
      <c r="AE4845">
        <f>MIS[[#This Row],[OrderAverageTradedPrice]]*MIS[[#This Row],[OrderQuantity]]</f>
        <v>28200</v>
      </c>
      <c r="AF4845">
        <f>MIS[[#This Row],[LTP]]*MIS[[#This Row],[OrderQuantity]]</f>
        <v>25312.5</v>
      </c>
      <c r="AG4845">
        <f>IF(MIS[[#This Row],[OrderSide]]="SELL",MIS[[#This Row],[VALUE]]-MIS[[#This Row],[LIVE_VALUE]],MIS[[#This Row],[LIVE_VALUE]]-MIS[[#This Row],[VALUE]])</f>
        <v>-2887.5</v>
      </c>
      <c r="AH4845" t="str" cm="1">
        <f t="array" ref="AH4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5" t="str">
        <f>MIS[[#This Row],[TRADING SYMBOL]]</f>
        <v>NIFTY2552225050CE</v>
      </c>
      <c r="AJ4845" t="str">
        <f>IF(RIGHT(MIS[[#This Row],[Main/Hedge]],4)="MAIN","MAIN","HEDGE")</f>
        <v>MAIN</v>
      </c>
      <c r="AK4845" t="str" cm="1">
        <f t="array" ref="AK4845">_xlfn._xlws.FILTER(Table4[Column1],ISNUMBER(SEARCH(Table4[Column1],MIS[[#This Row],[OrderUniqueIdentifier]])),"")</f>
        <v>VWAP</v>
      </c>
    </row>
    <row r="4846" spans="1:37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>
        <f>_xlfn.XLOOKUP(MIS[[#This Row],[TRADING SYMBOL]],[1]Sheet1!$D:$D,[1]Sheet1!$C:$C)</f>
        <v>168.75</v>
      </c>
      <c r="AE4846">
        <f>MIS[[#This Row],[OrderAverageTradedPrice]]*MIS[[#This Row],[OrderQuantity]]</f>
        <v>42300</v>
      </c>
      <c r="AF4846">
        <f>MIS[[#This Row],[LTP]]*MIS[[#This Row],[OrderQuantity]]</f>
        <v>37968.75</v>
      </c>
      <c r="AG4846">
        <f>IF(MIS[[#This Row],[OrderSide]]="SELL",MIS[[#This Row],[VALUE]]-MIS[[#This Row],[LIVE_VALUE]],MIS[[#This Row],[LIVE_VALUE]]-MIS[[#This Row],[VALUE]])</f>
        <v>-4331.25</v>
      </c>
      <c r="AH4846" t="str" cm="1">
        <f t="array" ref="AH4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6" t="str">
        <f>MIS[[#This Row],[TRADING SYMBOL]]</f>
        <v>NIFTY2552225050CE</v>
      </c>
      <c r="AJ4846" t="str">
        <f>IF(RIGHT(MIS[[#This Row],[Main/Hedge]],4)="MAIN","MAIN","HEDGE")</f>
        <v>MAIN</v>
      </c>
      <c r="AK4846" t="str" cm="1">
        <f t="array" ref="AK4846">_xlfn._xlws.FILTER(Table4[Column1],ISNUMBER(SEARCH(Table4[Column1],MIS[[#This Row],[OrderUniqueIdentifier]])),"")</f>
        <v>VWAP</v>
      </c>
    </row>
    <row r="4847" spans="1:37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>
        <f>_xlfn.XLOOKUP(MIS[[#This Row],[TRADING SYMBOL]],[1]Sheet1!$D:$D,[1]Sheet1!$C:$C)</f>
        <v>168.75</v>
      </c>
      <c r="AE4847">
        <f>MIS[[#This Row],[OrderAverageTradedPrice]]*MIS[[#This Row],[OrderQuantity]]</f>
        <v>41625</v>
      </c>
      <c r="AF4847">
        <f>MIS[[#This Row],[LTP]]*MIS[[#This Row],[OrderQuantity]]</f>
        <v>37968.75</v>
      </c>
      <c r="AG4847">
        <f>IF(MIS[[#This Row],[OrderSide]]="SELL",MIS[[#This Row],[VALUE]]-MIS[[#This Row],[LIVE_VALUE]],MIS[[#This Row],[LIVE_VALUE]]-MIS[[#This Row],[VALUE]])</f>
        <v>-3656.25</v>
      </c>
      <c r="AH4847" t="str" cm="1">
        <f t="array" ref="AH4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7" t="str">
        <f>MIS[[#This Row],[TRADING SYMBOL]]</f>
        <v>NIFTY2552225050CE</v>
      </c>
      <c r="AJ4847" t="str">
        <f>IF(RIGHT(MIS[[#This Row],[Main/Hedge]],4)="MAIN","MAIN","HEDGE")</f>
        <v>MAIN</v>
      </c>
      <c r="AK4847" t="str" cm="1">
        <f t="array" ref="AK4847">_xlfn._xlws.FILTER(Table4[Column1],ISNUMBER(SEARCH(Table4[Column1],MIS[[#This Row],[OrderUniqueIdentifier]])),"")</f>
        <v>VWAP</v>
      </c>
    </row>
    <row r="4848" spans="1:37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>
        <f>_xlfn.XLOOKUP(MIS[[#This Row],[TRADING SYMBOL]],[1]Sheet1!$D:$D,[1]Sheet1!$C:$C)</f>
        <v>168.75</v>
      </c>
      <c r="AE4848">
        <f>MIS[[#This Row],[OrderAverageTradedPrice]]*MIS[[#This Row],[OrderQuantity]]</f>
        <v>41726.25</v>
      </c>
      <c r="AF4848">
        <f>MIS[[#This Row],[LTP]]*MIS[[#This Row],[OrderQuantity]]</f>
        <v>37968.75</v>
      </c>
      <c r="AG4848">
        <f>IF(MIS[[#This Row],[OrderSide]]="SELL",MIS[[#This Row],[VALUE]]-MIS[[#This Row],[LIVE_VALUE]],MIS[[#This Row],[LIVE_VALUE]]-MIS[[#This Row],[VALUE]])</f>
        <v>-3757.5</v>
      </c>
      <c r="AH4848" t="str" cm="1">
        <f t="array" ref="AH4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8" t="str">
        <f>MIS[[#This Row],[TRADING SYMBOL]]</f>
        <v>NIFTY2552225050CE</v>
      </c>
      <c r="AJ4848" t="str">
        <f>IF(RIGHT(MIS[[#This Row],[Main/Hedge]],4)="MAIN","MAIN","HEDGE")</f>
        <v>MAIN</v>
      </c>
      <c r="AK4848" t="str" cm="1">
        <f t="array" ref="AK4848">_xlfn._xlws.FILTER(Table4[Column1],ISNUMBER(SEARCH(Table4[Column1],MIS[[#This Row],[OrderUniqueIdentifier]])),"")</f>
        <v>VWAP</v>
      </c>
    </row>
    <row r="4849" spans="1:37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>
        <f>_xlfn.XLOOKUP(MIS[[#This Row],[TRADING SYMBOL]],[1]Sheet1!$D:$D,[1]Sheet1!$C:$C)</f>
        <v>168.75</v>
      </c>
      <c r="AE4849">
        <f>MIS[[#This Row],[OrderAverageTradedPrice]]*MIS[[#This Row],[OrderQuantity]]</f>
        <v>71118.75</v>
      </c>
      <c r="AF4849">
        <f>MIS[[#This Row],[LTP]]*MIS[[#This Row],[OrderQuantity]]</f>
        <v>63281.25</v>
      </c>
      <c r="AG4849">
        <f>IF(MIS[[#This Row],[OrderSide]]="SELL",MIS[[#This Row],[VALUE]]-MIS[[#This Row],[LIVE_VALUE]],MIS[[#This Row],[LIVE_VALUE]]-MIS[[#This Row],[VALUE]])</f>
        <v>-7837.5</v>
      </c>
      <c r="AH4849" t="str" cm="1">
        <f t="array" ref="AH4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9" t="str">
        <f>MIS[[#This Row],[TRADING SYMBOL]]</f>
        <v>NIFTY2552225050CE</v>
      </c>
      <c r="AJ4849" t="str">
        <f>IF(RIGHT(MIS[[#This Row],[Main/Hedge]],4)="MAIN","MAIN","HEDGE")</f>
        <v>MAIN</v>
      </c>
      <c r="AK4849" t="str" cm="1">
        <f t="array" ref="AK4849">_xlfn._xlws.FILTER(Table4[Column1],ISNUMBER(SEARCH(Table4[Column1],MIS[[#This Row],[OrderUniqueIdentifier]])),"")</f>
        <v>VWAP</v>
      </c>
    </row>
    <row r="4850" spans="1:37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>
        <f>_xlfn.XLOOKUP(MIS[[#This Row],[TRADING SYMBOL]],[1]Sheet1!$D:$D,[1]Sheet1!$C:$C)</f>
        <v>168.75</v>
      </c>
      <c r="AE4850">
        <f>MIS[[#This Row],[OrderAverageTradedPrice]]*MIS[[#This Row],[OrderQuantity]]</f>
        <v>70522.5</v>
      </c>
      <c r="AF4850">
        <f>MIS[[#This Row],[LTP]]*MIS[[#This Row],[OrderQuantity]]</f>
        <v>63281.25</v>
      </c>
      <c r="AG4850">
        <f>IF(MIS[[#This Row],[OrderSide]]="SELL",MIS[[#This Row],[VALUE]]-MIS[[#This Row],[LIVE_VALUE]],MIS[[#This Row],[LIVE_VALUE]]-MIS[[#This Row],[VALUE]])</f>
        <v>-7241.25</v>
      </c>
      <c r="AH4850" t="str" cm="1">
        <f t="array" ref="AH4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0" t="str">
        <f>MIS[[#This Row],[TRADING SYMBOL]]</f>
        <v>NIFTY2552225050CE</v>
      </c>
      <c r="AJ4850" t="str">
        <f>IF(RIGHT(MIS[[#This Row],[Main/Hedge]],4)="MAIN","MAIN","HEDGE")</f>
        <v>MAIN</v>
      </c>
      <c r="AK4850" t="str" cm="1">
        <f t="array" ref="AK4850">_xlfn._xlws.FILTER(Table4[Column1],ISNUMBER(SEARCH(Table4[Column1],MIS[[#This Row],[OrderUniqueIdentifier]])),"")</f>
        <v>VWAP</v>
      </c>
    </row>
    <row r="4851" spans="1:37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>
        <f>_xlfn.XLOOKUP(MIS[[#This Row],[TRADING SYMBOL]],[1]Sheet1!$D:$D,[1]Sheet1!$C:$C)</f>
        <v>168.75</v>
      </c>
      <c r="AE4851">
        <f>MIS[[#This Row],[OrderAverageTradedPrice]]*MIS[[#This Row],[OrderQuantity]]</f>
        <v>13751.25</v>
      </c>
      <c r="AF4851">
        <f>MIS[[#This Row],[LTP]]*MIS[[#This Row],[OrderQuantity]]</f>
        <v>12656.25</v>
      </c>
      <c r="AG4851">
        <f>IF(MIS[[#This Row],[OrderSide]]="SELL",MIS[[#This Row],[VALUE]]-MIS[[#This Row],[LIVE_VALUE]],MIS[[#This Row],[LIVE_VALUE]]-MIS[[#This Row],[VALUE]])</f>
        <v>-1095</v>
      </c>
      <c r="AH4851" t="str" cm="1">
        <f t="array" ref="AH4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1" t="str">
        <f>MIS[[#This Row],[TRADING SYMBOL]]</f>
        <v>NIFTY2552225050CE</v>
      </c>
      <c r="AJ4851" t="str">
        <f>IF(RIGHT(MIS[[#This Row],[Main/Hedge]],4)="MAIN","MAIN","HEDGE")</f>
        <v>MAIN</v>
      </c>
      <c r="AK4851" t="str" cm="1">
        <f t="array" ref="AK4851">_xlfn._xlws.FILTER(Table4[Column1],ISNUMBER(SEARCH(Table4[Column1],MIS[[#This Row],[OrderUniqueIdentifier]])),"")</f>
        <v>VWAP</v>
      </c>
    </row>
    <row r="4852" spans="1:37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>
        <f>_xlfn.XLOOKUP(MIS[[#This Row],[TRADING SYMBOL]],[1]Sheet1!$D:$D,[1]Sheet1!$C:$C)</f>
        <v>168.75</v>
      </c>
      <c r="AE4852">
        <f>MIS[[#This Row],[OrderAverageTradedPrice]]*MIS[[#This Row],[OrderQuantity]]</f>
        <v>28500</v>
      </c>
      <c r="AF4852">
        <f>MIS[[#This Row],[LTP]]*MIS[[#This Row],[OrderQuantity]]</f>
        <v>25312.5</v>
      </c>
      <c r="AG4852">
        <f>IF(MIS[[#This Row],[OrderSide]]="SELL",MIS[[#This Row],[VALUE]]-MIS[[#This Row],[LIVE_VALUE]],MIS[[#This Row],[LIVE_VALUE]]-MIS[[#This Row],[VALUE]])</f>
        <v>-3187.5</v>
      </c>
      <c r="AH4852" t="str" cm="1">
        <f t="array" ref="AH4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2" t="str">
        <f>MIS[[#This Row],[TRADING SYMBOL]]</f>
        <v>NIFTY2552225050CE</v>
      </c>
      <c r="AJ4852" t="str">
        <f>IF(RIGHT(MIS[[#This Row],[Main/Hedge]],4)="MAIN","MAIN","HEDGE")</f>
        <v>MAIN</v>
      </c>
      <c r="AK4852" t="str" cm="1">
        <f t="array" ref="AK4852">_xlfn._xlws.FILTER(Table4[Column1],ISNUMBER(SEARCH(Table4[Column1],MIS[[#This Row],[OrderUniqueIdentifier]])),"")</f>
        <v>VWAP</v>
      </c>
    </row>
    <row r="4853" spans="1:37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>
        <f>_xlfn.XLOOKUP(MIS[[#This Row],[TRADING SYMBOL]],[1]Sheet1!$D:$D,[1]Sheet1!$C:$C)</f>
        <v>168.75</v>
      </c>
      <c r="AE4853">
        <f>MIS[[#This Row],[OrderAverageTradedPrice]]*MIS[[#This Row],[OrderQuantity]]</f>
        <v>85477.5</v>
      </c>
      <c r="AF4853">
        <f>MIS[[#This Row],[LTP]]*MIS[[#This Row],[OrderQuantity]]</f>
        <v>75937.5</v>
      </c>
      <c r="AG4853">
        <f>IF(MIS[[#This Row],[OrderSide]]="SELL",MIS[[#This Row],[VALUE]]-MIS[[#This Row],[LIVE_VALUE]],MIS[[#This Row],[LIVE_VALUE]]-MIS[[#This Row],[VALUE]])</f>
        <v>-9540</v>
      </c>
      <c r="AH4853" t="str" cm="1">
        <f t="array" ref="AH4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3" t="str">
        <f>MIS[[#This Row],[TRADING SYMBOL]]</f>
        <v>NIFTY2552225050CE</v>
      </c>
      <c r="AJ4853" t="str">
        <f>IF(RIGHT(MIS[[#This Row],[Main/Hedge]],4)="MAIN","MAIN","HEDGE")</f>
        <v>MAIN</v>
      </c>
      <c r="AK4853" t="str" cm="1">
        <f t="array" ref="AK4853">_xlfn._xlws.FILTER(Table4[Column1],ISNUMBER(SEARCH(Table4[Column1],MIS[[#This Row],[OrderUniqueIdentifier]])),"")</f>
        <v>VWAP</v>
      </c>
    </row>
    <row r="4854" spans="1:37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>
        <f>_xlfn.XLOOKUP(MIS[[#This Row],[TRADING SYMBOL]],[1]Sheet1!$D:$D,[1]Sheet1!$C:$C)</f>
        <v>168.75</v>
      </c>
      <c r="AE4854">
        <f>MIS[[#This Row],[OrderAverageTradedPrice]]*MIS[[#This Row],[OrderQuantity]]</f>
        <v>68887.5</v>
      </c>
      <c r="AF4854">
        <f>MIS[[#This Row],[LTP]]*MIS[[#This Row],[OrderQuantity]]</f>
        <v>63281.25</v>
      </c>
      <c r="AG4854">
        <f>IF(MIS[[#This Row],[OrderSide]]="SELL",MIS[[#This Row],[VALUE]]-MIS[[#This Row],[LIVE_VALUE]],MIS[[#This Row],[LIVE_VALUE]]-MIS[[#This Row],[VALUE]])</f>
        <v>-5606.25</v>
      </c>
      <c r="AH4854" t="str" cm="1">
        <f t="array" ref="AH4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4" t="str">
        <f>MIS[[#This Row],[TRADING SYMBOL]]</f>
        <v>NIFTY2552225050CE</v>
      </c>
      <c r="AJ4854" t="str">
        <f>IF(RIGHT(MIS[[#This Row],[Main/Hedge]],4)="MAIN","MAIN","HEDGE")</f>
        <v>MAIN</v>
      </c>
      <c r="AK4854" t="str" cm="1">
        <f t="array" ref="AK4854">_xlfn._xlws.FILTER(Table4[Column1],ISNUMBER(SEARCH(Table4[Column1],MIS[[#This Row],[OrderUniqueIdentifier]])),"")</f>
        <v>VWAP</v>
      </c>
    </row>
    <row r="4855" spans="1:37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>
        <f>_xlfn.XLOOKUP(MIS[[#This Row],[TRADING SYMBOL]],[1]Sheet1!$D:$D,[1]Sheet1!$C:$C)</f>
        <v>168.75</v>
      </c>
      <c r="AE4855">
        <f>MIS[[#This Row],[OrderAverageTradedPrice]]*MIS[[#This Row],[OrderQuantity]]</f>
        <v>13871.25</v>
      </c>
      <c r="AF4855">
        <f>MIS[[#This Row],[LTP]]*MIS[[#This Row],[OrderQuantity]]</f>
        <v>12656.25</v>
      </c>
      <c r="AG4855">
        <f>IF(MIS[[#This Row],[OrderSide]]="SELL",MIS[[#This Row],[VALUE]]-MIS[[#This Row],[LIVE_VALUE]],MIS[[#This Row],[LIVE_VALUE]]-MIS[[#This Row],[VALUE]])</f>
        <v>-1215</v>
      </c>
      <c r="AH4855" t="str" cm="1">
        <f t="array" ref="AH4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5" t="str">
        <f>MIS[[#This Row],[TRADING SYMBOL]]</f>
        <v>NIFTY2552225050CE</v>
      </c>
      <c r="AJ4855" t="str">
        <f>IF(RIGHT(MIS[[#This Row],[Main/Hedge]],4)="MAIN","MAIN","HEDGE")</f>
        <v>MAIN</v>
      </c>
      <c r="AK4855" t="str" cm="1">
        <f t="array" ref="AK4855">_xlfn._xlws.FILTER(Table4[Column1],ISNUMBER(SEARCH(Table4[Column1],MIS[[#This Row],[OrderUniqueIdentifier]])),"")</f>
        <v>VWAP</v>
      </c>
    </row>
    <row r="4856" spans="1:37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>
        <f>_xlfn.XLOOKUP(MIS[[#This Row],[TRADING SYMBOL]],[1]Sheet1!$D:$D,[1]Sheet1!$C:$C)</f>
        <v>168.75</v>
      </c>
      <c r="AE4856">
        <f>MIS[[#This Row],[OrderAverageTradedPrice]]*MIS[[#This Row],[OrderQuantity]]</f>
        <v>82800</v>
      </c>
      <c r="AF4856">
        <f>MIS[[#This Row],[LTP]]*MIS[[#This Row],[OrderQuantity]]</f>
        <v>75937.5</v>
      </c>
      <c r="AG4856">
        <f>IF(MIS[[#This Row],[OrderSide]]="SELL",MIS[[#This Row],[VALUE]]-MIS[[#This Row],[LIVE_VALUE]],MIS[[#This Row],[LIVE_VALUE]]-MIS[[#This Row],[VALUE]])</f>
        <v>-6862.5</v>
      </c>
      <c r="AH4856" t="str" cm="1">
        <f t="array" ref="AH4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6" t="str">
        <f>MIS[[#This Row],[TRADING SYMBOL]]</f>
        <v>NIFTY2552225050CE</v>
      </c>
      <c r="AJ4856" t="str">
        <f>IF(RIGHT(MIS[[#This Row],[Main/Hedge]],4)="MAIN","MAIN","HEDGE")</f>
        <v>MAIN</v>
      </c>
      <c r="AK4856" t="str" cm="1">
        <f t="array" ref="AK4856">_xlfn._xlws.FILTER(Table4[Column1],ISNUMBER(SEARCH(Table4[Column1],MIS[[#This Row],[OrderUniqueIdentifier]])),"")</f>
        <v>VWAP</v>
      </c>
    </row>
    <row r="4857" spans="1:37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>
        <f>_xlfn.XLOOKUP(MIS[[#This Row],[TRADING SYMBOL]],[1]Sheet1!$D:$D,[1]Sheet1!$C:$C)</f>
        <v>168.75</v>
      </c>
      <c r="AE4857">
        <f>MIS[[#This Row],[OrderAverageTradedPrice]]*MIS[[#This Row],[OrderQuantity]]</f>
        <v>13736.25</v>
      </c>
      <c r="AF4857">
        <f>MIS[[#This Row],[LTP]]*MIS[[#This Row],[OrderQuantity]]</f>
        <v>12656.25</v>
      </c>
      <c r="AG4857">
        <f>IF(MIS[[#This Row],[OrderSide]]="SELL",MIS[[#This Row],[VALUE]]-MIS[[#This Row],[LIVE_VALUE]],MIS[[#This Row],[LIVE_VALUE]]-MIS[[#This Row],[VALUE]])</f>
        <v>-1080</v>
      </c>
      <c r="AH4857" t="str" cm="1">
        <f t="array" ref="AH4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7" t="str">
        <f>MIS[[#This Row],[TRADING SYMBOL]]</f>
        <v>NIFTY2552225050CE</v>
      </c>
      <c r="AJ4857" t="str">
        <f>IF(RIGHT(MIS[[#This Row],[Main/Hedge]],4)="MAIN","MAIN","HEDGE")</f>
        <v>MAIN</v>
      </c>
      <c r="AK4857" t="str" cm="1">
        <f t="array" ref="AK4857">_xlfn._xlws.FILTER(Table4[Column1],ISNUMBER(SEARCH(Table4[Column1],MIS[[#This Row],[OrderUniqueIdentifier]])),"")</f>
        <v>VWAP</v>
      </c>
    </row>
    <row r="4858" spans="1:37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>
        <f>_xlfn.XLOOKUP(MIS[[#This Row],[TRADING SYMBOL]],[1]Sheet1!$D:$D,[1]Sheet1!$C:$C)</f>
        <v>168.75</v>
      </c>
      <c r="AE4858">
        <f>MIS[[#This Row],[OrderAverageTradedPrice]]*MIS[[#This Row],[OrderQuantity]]</f>
        <v>28500</v>
      </c>
      <c r="AF4858">
        <f>MIS[[#This Row],[LTP]]*MIS[[#This Row],[OrderQuantity]]</f>
        <v>25312.5</v>
      </c>
      <c r="AG4858">
        <f>IF(MIS[[#This Row],[OrderSide]]="SELL",MIS[[#This Row],[VALUE]]-MIS[[#This Row],[LIVE_VALUE]],MIS[[#This Row],[LIVE_VALUE]]-MIS[[#This Row],[VALUE]])</f>
        <v>-3187.5</v>
      </c>
      <c r="AH4858" t="str" cm="1">
        <f t="array" ref="AH4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8" t="str">
        <f>MIS[[#This Row],[TRADING SYMBOL]]</f>
        <v>NIFTY2552225050CE</v>
      </c>
      <c r="AJ4858" t="str">
        <f>IF(RIGHT(MIS[[#This Row],[Main/Hedge]],4)="MAIN","MAIN","HEDGE")</f>
        <v>MAIN</v>
      </c>
      <c r="AK4858" t="str" cm="1">
        <f t="array" ref="AK4858">_xlfn._xlws.FILTER(Table4[Column1],ISNUMBER(SEARCH(Table4[Column1],MIS[[#This Row],[OrderUniqueIdentifier]])),"")</f>
        <v>VWAP</v>
      </c>
    </row>
    <row r="4859" spans="1:37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>
        <f>_xlfn.XLOOKUP(MIS[[#This Row],[TRADING SYMBOL]],[1]Sheet1!$D:$D,[1]Sheet1!$C:$C)</f>
        <v>168.75</v>
      </c>
      <c r="AE4859">
        <f>MIS[[#This Row],[OrderAverageTradedPrice]]*MIS[[#This Row],[OrderQuantity]]</f>
        <v>98294.999999999782</v>
      </c>
      <c r="AF4859">
        <f>MIS[[#This Row],[LTP]]*MIS[[#This Row],[OrderQuantity]]</f>
        <v>88593.75</v>
      </c>
      <c r="AG4859">
        <f>IF(MIS[[#This Row],[OrderSide]]="SELL",MIS[[#This Row],[VALUE]]-MIS[[#This Row],[LIVE_VALUE]],MIS[[#This Row],[LIVE_VALUE]]-MIS[[#This Row],[VALUE]])</f>
        <v>-9701.2499999997817</v>
      </c>
      <c r="AH4859" t="str" cm="1">
        <f t="array" ref="AH4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9" t="str">
        <f>MIS[[#This Row],[TRADING SYMBOL]]</f>
        <v>NIFTY2552225050CE</v>
      </c>
      <c r="AJ4859" t="str">
        <f>IF(RIGHT(MIS[[#This Row],[Main/Hedge]],4)="MAIN","MAIN","HEDGE")</f>
        <v>MAIN</v>
      </c>
      <c r="AK4859" t="str" cm="1">
        <f t="array" ref="AK4859">_xlfn._xlws.FILTER(Table4[Column1],ISNUMBER(SEARCH(Table4[Column1],MIS[[#This Row],[OrderUniqueIdentifier]])),"")</f>
        <v>VWAP</v>
      </c>
    </row>
    <row r="4860" spans="1:37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>
        <f>_xlfn.XLOOKUP(MIS[[#This Row],[TRADING SYMBOL]],[1]Sheet1!$D:$D,[1]Sheet1!$C:$C)</f>
        <v>168.75</v>
      </c>
      <c r="AE4860">
        <f>MIS[[#This Row],[OrderAverageTradedPrice]]*MIS[[#This Row],[OrderQuantity]]</f>
        <v>338336.24999999942</v>
      </c>
      <c r="AF4860">
        <f>MIS[[#This Row],[LTP]]*MIS[[#This Row],[OrderQuantity]]</f>
        <v>303750</v>
      </c>
      <c r="AG4860">
        <f>IF(MIS[[#This Row],[OrderSide]]="SELL",MIS[[#This Row],[VALUE]]-MIS[[#This Row],[LIVE_VALUE]],MIS[[#This Row],[LIVE_VALUE]]-MIS[[#This Row],[VALUE]])</f>
        <v>-34586.249999999418</v>
      </c>
      <c r="AH4860" t="str" cm="1">
        <f t="array" ref="AH4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0" t="str">
        <f>MIS[[#This Row],[TRADING SYMBOL]]</f>
        <v>NIFTY2552225050CE</v>
      </c>
      <c r="AJ4860" t="str">
        <f>IF(RIGHT(MIS[[#This Row],[Main/Hedge]],4)="MAIN","MAIN","HEDGE")</f>
        <v>MAIN</v>
      </c>
      <c r="AK4860" t="str" cm="1">
        <f t="array" ref="AK4860">_xlfn._xlws.FILTER(Table4[Column1],ISNUMBER(SEARCH(Table4[Column1],MIS[[#This Row],[OrderUniqueIdentifier]])),"")</f>
        <v>VWAP</v>
      </c>
    </row>
    <row r="4861" spans="1:37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>
        <f>_xlfn.XLOOKUP(MIS[[#This Row],[TRADING SYMBOL]],[1]Sheet1!$D:$D,[1]Sheet1!$C:$C)</f>
        <v>168.75</v>
      </c>
      <c r="AE4861">
        <f>MIS[[#This Row],[OrderAverageTradedPrice]]*MIS[[#This Row],[OrderQuantity]]</f>
        <v>170418.74999999939</v>
      </c>
      <c r="AF4861">
        <f>MIS[[#This Row],[LTP]]*MIS[[#This Row],[OrderQuantity]]</f>
        <v>151875</v>
      </c>
      <c r="AG4861">
        <f>IF(MIS[[#This Row],[OrderSide]]="SELL",MIS[[#This Row],[VALUE]]-MIS[[#This Row],[LIVE_VALUE]],MIS[[#This Row],[LIVE_VALUE]]-MIS[[#This Row],[VALUE]])</f>
        <v>-18543.749999999389</v>
      </c>
      <c r="AH4861" t="str" cm="1">
        <f t="array" ref="AH4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1" t="str">
        <f>MIS[[#This Row],[TRADING SYMBOL]]</f>
        <v>NIFTY2552225050CE</v>
      </c>
      <c r="AJ4861" t="str">
        <f>IF(RIGHT(MIS[[#This Row],[Main/Hedge]],4)="MAIN","MAIN","HEDGE")</f>
        <v>MAIN</v>
      </c>
      <c r="AK4861" t="str" cm="1">
        <f t="array" ref="AK4861">_xlfn._xlws.FILTER(Table4[Column1],ISNUMBER(SEARCH(Table4[Column1],MIS[[#This Row],[OrderUniqueIdentifier]])),"")</f>
        <v>VWAP</v>
      </c>
    </row>
    <row r="4862" spans="1:37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>
        <f>_xlfn.XLOOKUP(MIS[[#This Row],[TRADING SYMBOL]],[1]Sheet1!$D:$D,[1]Sheet1!$C:$C)</f>
        <v>168.75</v>
      </c>
      <c r="AE4862">
        <f>MIS[[#This Row],[OrderAverageTradedPrice]]*MIS[[#This Row],[OrderQuantity]]</f>
        <v>208125</v>
      </c>
      <c r="AF4862">
        <f>MIS[[#This Row],[LTP]]*MIS[[#This Row],[OrderQuantity]]</f>
        <v>189843.75</v>
      </c>
      <c r="AG4862">
        <f>IF(MIS[[#This Row],[OrderSide]]="SELL",MIS[[#This Row],[VALUE]]-MIS[[#This Row],[LIVE_VALUE]],MIS[[#This Row],[LIVE_VALUE]]-MIS[[#This Row],[VALUE]])</f>
        <v>-18281.25</v>
      </c>
      <c r="AH4862" t="str" cm="1">
        <f t="array" ref="AH4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2" t="str">
        <f>MIS[[#This Row],[TRADING SYMBOL]]</f>
        <v>NIFTY2552225050CE</v>
      </c>
      <c r="AJ4862" t="str">
        <f>IF(RIGHT(MIS[[#This Row],[Main/Hedge]],4)="MAIN","MAIN","HEDGE")</f>
        <v>MAIN</v>
      </c>
      <c r="AK4862" t="str" cm="1">
        <f t="array" ref="AK4862">_xlfn._xlws.FILTER(Table4[Column1],ISNUMBER(SEARCH(Table4[Column1],MIS[[#This Row],[OrderUniqueIdentifier]])),"")</f>
        <v>VWAP</v>
      </c>
    </row>
    <row r="4863" spans="1:37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>
        <f>_xlfn.XLOOKUP(MIS[[#This Row],[TRADING SYMBOL]],[1]Sheet1!$D:$D,[1]Sheet1!$C:$C)</f>
        <v>168.75</v>
      </c>
      <c r="AE4863">
        <f>MIS[[#This Row],[OrderAverageTradedPrice]]*MIS[[#This Row],[OrderQuantity]]</f>
        <v>27750</v>
      </c>
      <c r="AF4863">
        <f>MIS[[#This Row],[LTP]]*MIS[[#This Row],[OrderQuantity]]</f>
        <v>25312.5</v>
      </c>
      <c r="AG4863">
        <f>IF(MIS[[#This Row],[OrderSide]]="SELL",MIS[[#This Row],[VALUE]]-MIS[[#This Row],[LIVE_VALUE]],MIS[[#This Row],[LIVE_VALUE]]-MIS[[#This Row],[VALUE]])</f>
        <v>-2437.5</v>
      </c>
      <c r="AH4863" t="str" cm="1">
        <f t="array" ref="AH4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3" t="str">
        <f>MIS[[#This Row],[TRADING SYMBOL]]</f>
        <v>NIFTY2552225050CE</v>
      </c>
      <c r="AJ4863" t="str">
        <f>IF(RIGHT(MIS[[#This Row],[Main/Hedge]],4)="MAIN","MAIN","HEDGE")</f>
        <v>MAIN</v>
      </c>
      <c r="AK4863" t="str" cm="1">
        <f t="array" ref="AK4863">_xlfn._xlws.FILTER(Table4[Column1],ISNUMBER(SEARCH(Table4[Column1],MIS[[#This Row],[OrderUniqueIdentifier]])),"")</f>
        <v>VWAP</v>
      </c>
    </row>
    <row r="4864" spans="1:37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>
        <f>_xlfn.XLOOKUP(MIS[[#This Row],[TRADING SYMBOL]],[1]Sheet1!$D:$D,[1]Sheet1!$C:$C)</f>
        <v>168.75</v>
      </c>
      <c r="AE4864">
        <f>MIS[[#This Row],[OrderAverageTradedPrice]]*MIS[[#This Row],[OrderQuantity]]</f>
        <v>142470</v>
      </c>
      <c r="AF4864">
        <f>MIS[[#This Row],[LTP]]*MIS[[#This Row],[OrderQuantity]]</f>
        <v>126562.5</v>
      </c>
      <c r="AG4864">
        <f>IF(MIS[[#This Row],[OrderSide]]="SELL",MIS[[#This Row],[VALUE]]-MIS[[#This Row],[LIVE_VALUE]],MIS[[#This Row],[LIVE_VALUE]]-MIS[[#This Row],[VALUE]])</f>
        <v>-15907.5</v>
      </c>
      <c r="AH4864" t="str" cm="1">
        <f t="array" ref="AH4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4" t="str">
        <f>MIS[[#This Row],[TRADING SYMBOL]]</f>
        <v>NIFTY2552225050CE</v>
      </c>
      <c r="AJ4864" t="str">
        <f>IF(RIGHT(MIS[[#This Row],[Main/Hedge]],4)="MAIN","MAIN","HEDGE")</f>
        <v>MAIN</v>
      </c>
      <c r="AK4864" t="str" cm="1">
        <f t="array" ref="AK4864">_xlfn._xlws.FILTER(Table4[Column1],ISNUMBER(SEARCH(Table4[Column1],MIS[[#This Row],[OrderUniqueIdentifier]])),"")</f>
        <v>VWAP</v>
      </c>
    </row>
    <row r="4865" spans="1:37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>
        <f>_xlfn.XLOOKUP(MIS[[#This Row],[TRADING SYMBOL]],[1]Sheet1!$D:$D,[1]Sheet1!$C:$C)</f>
        <v>168.75</v>
      </c>
      <c r="AE4865">
        <f>MIS[[#This Row],[OrderAverageTradedPrice]]*MIS[[#This Row],[OrderQuantity]]</f>
        <v>42750</v>
      </c>
      <c r="AF4865">
        <f>MIS[[#This Row],[LTP]]*MIS[[#This Row],[OrderQuantity]]</f>
        <v>37968.75</v>
      </c>
      <c r="AG4865">
        <f>IF(MIS[[#This Row],[OrderSide]]="SELL",MIS[[#This Row],[VALUE]]-MIS[[#This Row],[LIVE_VALUE]],MIS[[#This Row],[LIVE_VALUE]]-MIS[[#This Row],[VALUE]])</f>
        <v>-4781.25</v>
      </c>
      <c r="AH4865" t="str" cm="1">
        <f t="array" ref="AH4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5" t="str">
        <f>MIS[[#This Row],[TRADING SYMBOL]]</f>
        <v>NIFTY2552225050CE</v>
      </c>
      <c r="AJ4865" t="str">
        <f>IF(RIGHT(MIS[[#This Row],[Main/Hedge]],4)="MAIN","MAIN","HEDGE")</f>
        <v>MAIN</v>
      </c>
      <c r="AK4865" t="str" cm="1">
        <f t="array" ref="AK4865">_xlfn._xlws.FILTER(Table4[Column1],ISNUMBER(SEARCH(Table4[Column1],MIS[[#This Row],[OrderUniqueIdentifier]])),"")</f>
        <v>VWAP</v>
      </c>
    </row>
    <row r="4866" spans="1:37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>
        <f>_xlfn.XLOOKUP(MIS[[#This Row],[TRADING SYMBOL]],[1]Sheet1!$D:$D,[1]Sheet1!$C:$C)</f>
        <v>168.75</v>
      </c>
      <c r="AE4866">
        <f>MIS[[#This Row],[OrderAverageTradedPrice]]*MIS[[#This Row],[OrderQuantity]]</f>
        <v>270678.75</v>
      </c>
      <c r="AF4866">
        <f>MIS[[#This Row],[LTP]]*MIS[[#This Row],[OrderQuantity]]</f>
        <v>240468.75</v>
      </c>
      <c r="AG4866">
        <f>IF(MIS[[#This Row],[OrderSide]]="SELL",MIS[[#This Row],[VALUE]]-MIS[[#This Row],[LIVE_VALUE]],MIS[[#This Row],[LIVE_VALUE]]-MIS[[#This Row],[VALUE]])</f>
        <v>-30210</v>
      </c>
      <c r="AH4866" t="str" cm="1">
        <f t="array" ref="AH4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6" t="str">
        <f>MIS[[#This Row],[TRADING SYMBOL]]</f>
        <v>NIFTY2552225050CE</v>
      </c>
      <c r="AJ4866" t="str">
        <f>IF(RIGHT(MIS[[#This Row],[Main/Hedge]],4)="MAIN","MAIN","HEDGE")</f>
        <v>MAIN</v>
      </c>
      <c r="AK4866" t="str" cm="1">
        <f t="array" ref="AK4866">_xlfn._xlws.FILTER(Table4[Column1],ISNUMBER(SEARCH(Table4[Column1],MIS[[#This Row],[OrderUniqueIdentifier]])),"")</f>
        <v>VWAP</v>
      </c>
    </row>
    <row r="4867" spans="1:37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>
        <f>_xlfn.XLOOKUP(MIS[[#This Row],[TRADING SYMBOL]],[1]Sheet1!$D:$D,[1]Sheet1!$C:$C)</f>
        <v>168.75</v>
      </c>
      <c r="AE4867">
        <f>MIS[[#This Row],[OrderAverageTradedPrice]]*MIS[[#This Row],[OrderQuantity]]</f>
        <v>28500</v>
      </c>
      <c r="AF4867">
        <f>MIS[[#This Row],[LTP]]*MIS[[#This Row],[OrderQuantity]]</f>
        <v>25312.5</v>
      </c>
      <c r="AG4867">
        <f>IF(MIS[[#This Row],[OrderSide]]="SELL",MIS[[#This Row],[VALUE]]-MIS[[#This Row],[LIVE_VALUE]],MIS[[#This Row],[LIVE_VALUE]]-MIS[[#This Row],[VALUE]])</f>
        <v>-3187.5</v>
      </c>
      <c r="AH4867" t="str" cm="1">
        <f t="array" ref="AH4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7" t="str">
        <f>MIS[[#This Row],[TRADING SYMBOL]]</f>
        <v>NIFTY2552225050CE</v>
      </c>
      <c r="AJ4867" t="str">
        <f>IF(RIGHT(MIS[[#This Row],[Main/Hedge]],4)="MAIN","MAIN","HEDGE")</f>
        <v>MAIN</v>
      </c>
      <c r="AK4867" t="str" cm="1">
        <f t="array" ref="AK4867">_xlfn._xlws.FILTER(Table4[Column1],ISNUMBER(SEARCH(Table4[Column1],MIS[[#This Row],[OrderUniqueIdentifier]])),"")</f>
        <v>VWAP</v>
      </c>
    </row>
    <row r="4868" spans="1:37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>
        <f>_xlfn.XLOOKUP(MIS[[#This Row],[TRADING SYMBOL]],[1]Sheet1!$D:$D,[1]Sheet1!$C:$C)</f>
        <v>168.75</v>
      </c>
      <c r="AE4868">
        <f>MIS[[#This Row],[OrderAverageTradedPrice]]*MIS[[#This Row],[OrderQuantity]]</f>
        <v>13751.25</v>
      </c>
      <c r="AF4868">
        <f>MIS[[#This Row],[LTP]]*MIS[[#This Row],[OrderQuantity]]</f>
        <v>12656.25</v>
      </c>
      <c r="AG4868">
        <f>IF(MIS[[#This Row],[OrderSide]]="SELL",MIS[[#This Row],[VALUE]]-MIS[[#This Row],[LIVE_VALUE]],MIS[[#This Row],[LIVE_VALUE]]-MIS[[#This Row],[VALUE]])</f>
        <v>-1095</v>
      </c>
      <c r="AH4868" t="str" cm="1">
        <f t="array" ref="AH4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8" t="str">
        <f>MIS[[#This Row],[TRADING SYMBOL]]</f>
        <v>NIFTY2552225050CE</v>
      </c>
      <c r="AJ4868" t="str">
        <f>IF(RIGHT(MIS[[#This Row],[Main/Hedge]],4)="MAIN","MAIN","HEDGE")</f>
        <v>MAIN</v>
      </c>
      <c r="AK4868" t="str" cm="1">
        <f t="array" ref="AK4868">_xlfn._xlws.FILTER(Table4[Column1],ISNUMBER(SEARCH(Table4[Column1],MIS[[#This Row],[OrderUniqueIdentifier]])),"")</f>
        <v>VWAP</v>
      </c>
    </row>
    <row r="4869" spans="1:37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>
        <f>_xlfn.XLOOKUP(MIS[[#This Row],[TRADING SYMBOL]],[1]Sheet1!$D:$D,[1]Sheet1!$C:$C)</f>
        <v>168.75</v>
      </c>
      <c r="AE4869">
        <f>MIS[[#This Row],[OrderAverageTradedPrice]]*MIS[[#This Row],[OrderQuantity]]</f>
        <v>42750</v>
      </c>
      <c r="AF4869">
        <f>MIS[[#This Row],[LTP]]*MIS[[#This Row],[OrderQuantity]]</f>
        <v>37968.75</v>
      </c>
      <c r="AG4869">
        <f>IF(MIS[[#This Row],[OrderSide]]="SELL",MIS[[#This Row],[VALUE]]-MIS[[#This Row],[LIVE_VALUE]],MIS[[#This Row],[LIVE_VALUE]]-MIS[[#This Row],[VALUE]])</f>
        <v>-4781.25</v>
      </c>
      <c r="AH4869" t="str" cm="1">
        <f t="array" ref="AH4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9" t="str">
        <f>MIS[[#This Row],[TRADING SYMBOL]]</f>
        <v>NIFTY2552225050CE</v>
      </c>
      <c r="AJ4869" t="str">
        <f>IF(RIGHT(MIS[[#This Row],[Main/Hedge]],4)="MAIN","MAIN","HEDGE")</f>
        <v>MAIN</v>
      </c>
      <c r="AK4869" t="str" cm="1">
        <f t="array" ref="AK4869">_xlfn._xlws.FILTER(Table4[Column1],ISNUMBER(SEARCH(Table4[Column1],MIS[[#This Row],[OrderUniqueIdentifier]])),"")</f>
        <v>VWAP</v>
      </c>
    </row>
    <row r="4870" spans="1:37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>
        <f>_xlfn.XLOOKUP(MIS[[#This Row],[TRADING SYMBOL]],[1]Sheet1!$D:$D,[1]Sheet1!$C:$C)</f>
        <v>168.75</v>
      </c>
      <c r="AE4870">
        <f>MIS[[#This Row],[OrderAverageTradedPrice]]*MIS[[#This Row],[OrderQuantity]]</f>
        <v>28500</v>
      </c>
      <c r="AF4870">
        <f>MIS[[#This Row],[LTP]]*MIS[[#This Row],[OrderQuantity]]</f>
        <v>25312.5</v>
      </c>
      <c r="AG4870">
        <f>IF(MIS[[#This Row],[OrderSide]]="SELL",MIS[[#This Row],[VALUE]]-MIS[[#This Row],[LIVE_VALUE]],MIS[[#This Row],[LIVE_VALUE]]-MIS[[#This Row],[VALUE]])</f>
        <v>-3187.5</v>
      </c>
      <c r="AH4870" t="str" cm="1">
        <f t="array" ref="AH4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0" t="str">
        <f>MIS[[#This Row],[TRADING SYMBOL]]</f>
        <v>NIFTY2552225050CE</v>
      </c>
      <c r="AJ4870" t="str">
        <f>IF(RIGHT(MIS[[#This Row],[Main/Hedge]],4)="MAIN","MAIN","HEDGE")</f>
        <v>MAIN</v>
      </c>
      <c r="AK4870" t="str" cm="1">
        <f t="array" ref="AK4870">_xlfn._xlws.FILTER(Table4[Column1],ISNUMBER(SEARCH(Table4[Column1],MIS[[#This Row],[OrderUniqueIdentifier]])),"")</f>
        <v>VWAP</v>
      </c>
    </row>
    <row r="4871" spans="1:37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>
        <f>_xlfn.XLOOKUP(MIS[[#This Row],[TRADING SYMBOL]],[1]Sheet1!$D:$D,[1]Sheet1!$C:$C)</f>
        <v>168.75</v>
      </c>
      <c r="AE4871">
        <f>MIS[[#This Row],[OrderAverageTradedPrice]]*MIS[[#This Row],[OrderQuantity]]</f>
        <v>28500</v>
      </c>
      <c r="AF4871">
        <f>MIS[[#This Row],[LTP]]*MIS[[#This Row],[OrderQuantity]]</f>
        <v>25312.5</v>
      </c>
      <c r="AG4871">
        <f>IF(MIS[[#This Row],[OrderSide]]="SELL",MIS[[#This Row],[VALUE]]-MIS[[#This Row],[LIVE_VALUE]],MIS[[#This Row],[LIVE_VALUE]]-MIS[[#This Row],[VALUE]])</f>
        <v>-3187.5</v>
      </c>
      <c r="AH4871" t="str" cm="1">
        <f t="array" ref="AH4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1" t="str">
        <f>MIS[[#This Row],[TRADING SYMBOL]]</f>
        <v>NIFTY2552225050CE</v>
      </c>
      <c r="AJ4871" t="str">
        <f>IF(RIGHT(MIS[[#This Row],[Main/Hedge]],4)="MAIN","MAIN","HEDGE")</f>
        <v>MAIN</v>
      </c>
      <c r="AK4871" t="str" cm="1">
        <f t="array" ref="AK4871">_xlfn._xlws.FILTER(Table4[Column1],ISNUMBER(SEARCH(Table4[Column1],MIS[[#This Row],[OrderUniqueIdentifier]])),"")</f>
        <v>VWAP</v>
      </c>
    </row>
    <row r="4872" spans="1:37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>
        <f>_xlfn.XLOOKUP(MIS[[#This Row],[TRADING SYMBOL]],[1]Sheet1!$D:$D,[1]Sheet1!$C:$C)</f>
        <v>168.75</v>
      </c>
      <c r="AE4872">
        <f>MIS[[#This Row],[OrderAverageTradedPrice]]*MIS[[#This Row],[OrderQuantity]]</f>
        <v>114000</v>
      </c>
      <c r="AF4872">
        <f>MIS[[#This Row],[LTP]]*MIS[[#This Row],[OrderQuantity]]</f>
        <v>101250</v>
      </c>
      <c r="AG4872">
        <f>IF(MIS[[#This Row],[OrderSide]]="SELL",MIS[[#This Row],[VALUE]]-MIS[[#This Row],[LIVE_VALUE]],MIS[[#This Row],[LIVE_VALUE]]-MIS[[#This Row],[VALUE]])</f>
        <v>-12750</v>
      </c>
      <c r="AH4872" t="str" cm="1">
        <f t="array" ref="AH4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2" t="str">
        <f>MIS[[#This Row],[TRADING SYMBOL]]</f>
        <v>NIFTY2552225050CE</v>
      </c>
      <c r="AJ4872" t="str">
        <f>IF(RIGHT(MIS[[#This Row],[Main/Hedge]],4)="MAIN","MAIN","HEDGE")</f>
        <v>MAIN</v>
      </c>
      <c r="AK4872" t="str" cm="1">
        <f t="array" ref="AK4872">_xlfn._xlws.FILTER(Table4[Column1],ISNUMBER(SEARCH(Table4[Column1],MIS[[#This Row],[OrderUniqueIdentifier]])),"")</f>
        <v>VWAP</v>
      </c>
    </row>
    <row r="4873" spans="1:37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>
        <f>_xlfn.XLOOKUP(MIS[[#This Row],[TRADING SYMBOL]],[1]Sheet1!$D:$D,[1]Sheet1!$C:$C)</f>
        <v>168.75</v>
      </c>
      <c r="AE4873">
        <f>MIS[[#This Row],[OrderAverageTradedPrice]]*MIS[[#This Row],[OrderQuantity]]</f>
        <v>341910</v>
      </c>
      <c r="AF4873">
        <f>MIS[[#This Row],[LTP]]*MIS[[#This Row],[OrderQuantity]]</f>
        <v>303750</v>
      </c>
      <c r="AG4873">
        <f>IF(MIS[[#This Row],[OrderSide]]="SELL",MIS[[#This Row],[VALUE]]-MIS[[#This Row],[LIVE_VALUE]],MIS[[#This Row],[LIVE_VALUE]]-MIS[[#This Row],[VALUE]])</f>
        <v>-38160</v>
      </c>
      <c r="AH4873" t="str" cm="1">
        <f t="array" ref="AH4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3" t="str">
        <f>MIS[[#This Row],[TRADING SYMBOL]]</f>
        <v>NIFTY2552225050CE</v>
      </c>
      <c r="AJ4873" t="str">
        <f>IF(RIGHT(MIS[[#This Row],[Main/Hedge]],4)="MAIN","MAIN","HEDGE")</f>
        <v>MAIN</v>
      </c>
      <c r="AK4873" t="str" cm="1">
        <f t="array" ref="AK4873">_xlfn._xlws.FILTER(Table4[Column1],ISNUMBER(SEARCH(Table4[Column1],MIS[[#This Row],[OrderUniqueIdentifier]])),"")</f>
        <v>VWAP</v>
      </c>
    </row>
    <row r="4874" spans="1:37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>
        <f>_xlfn.XLOOKUP(MIS[[#This Row],[TRADING SYMBOL]],[1]Sheet1!$D:$D,[1]Sheet1!$C:$C)</f>
        <v>168.75</v>
      </c>
      <c r="AE4874">
        <f>MIS[[#This Row],[OrderAverageTradedPrice]]*MIS[[#This Row],[OrderQuantity]]</f>
        <v>57000</v>
      </c>
      <c r="AF4874">
        <f>MIS[[#This Row],[LTP]]*MIS[[#This Row],[OrderQuantity]]</f>
        <v>50625</v>
      </c>
      <c r="AG4874">
        <f>IF(MIS[[#This Row],[OrderSide]]="SELL",MIS[[#This Row],[VALUE]]-MIS[[#This Row],[LIVE_VALUE]],MIS[[#This Row],[LIVE_VALUE]]-MIS[[#This Row],[VALUE]])</f>
        <v>-6375</v>
      </c>
      <c r="AH4874" t="str" cm="1">
        <f t="array" ref="AH4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4" t="str">
        <f>MIS[[#This Row],[TRADING SYMBOL]]</f>
        <v>NIFTY2552225050CE</v>
      </c>
      <c r="AJ4874" t="str">
        <f>IF(RIGHT(MIS[[#This Row],[Main/Hedge]],4)="MAIN","MAIN","HEDGE")</f>
        <v>MAIN</v>
      </c>
      <c r="AK4874" t="str" cm="1">
        <f t="array" ref="AK4874">_xlfn._xlws.FILTER(Table4[Column1],ISNUMBER(SEARCH(Table4[Column1],MIS[[#This Row],[OrderUniqueIdentifier]])),"")</f>
        <v>VWAP</v>
      </c>
    </row>
    <row r="4875" spans="1:37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>
        <f>_xlfn.XLOOKUP(MIS[[#This Row],[TRADING SYMBOL]],[1]Sheet1!$D:$D,[1]Sheet1!$C:$C)</f>
        <v>168.75</v>
      </c>
      <c r="AE4875">
        <f>MIS[[#This Row],[OrderAverageTradedPrice]]*MIS[[#This Row],[OrderQuantity]]</f>
        <v>99723.75</v>
      </c>
      <c r="AF4875">
        <f>MIS[[#This Row],[LTP]]*MIS[[#This Row],[OrderQuantity]]</f>
        <v>88593.75</v>
      </c>
      <c r="AG4875">
        <f>IF(MIS[[#This Row],[OrderSide]]="SELL",MIS[[#This Row],[VALUE]]-MIS[[#This Row],[LIVE_VALUE]],MIS[[#This Row],[LIVE_VALUE]]-MIS[[#This Row],[VALUE]])</f>
        <v>-11130</v>
      </c>
      <c r="AH4875" t="str" cm="1">
        <f t="array" ref="AH4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5" t="str">
        <f>MIS[[#This Row],[TRADING SYMBOL]]</f>
        <v>NIFTY2552225050CE</v>
      </c>
      <c r="AJ4875" t="str">
        <f>IF(RIGHT(MIS[[#This Row],[Main/Hedge]],4)="MAIN","MAIN","HEDGE")</f>
        <v>MAIN</v>
      </c>
      <c r="AK4875" t="str" cm="1">
        <f t="array" ref="AK4875">_xlfn._xlws.FILTER(Table4[Column1],ISNUMBER(SEARCH(Table4[Column1],MIS[[#This Row],[OrderUniqueIdentifier]])),"")</f>
        <v>VWAP</v>
      </c>
    </row>
    <row r="4876" spans="1:37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>
        <f>_xlfn.XLOOKUP(MIS[[#This Row],[TRADING SYMBOL]],[1]Sheet1!$D:$D,[1]Sheet1!$C:$C)</f>
        <v>168.75</v>
      </c>
      <c r="AE4876">
        <f>MIS[[#This Row],[OrderAverageTradedPrice]]*MIS[[#This Row],[OrderQuantity]]</f>
        <v>333000</v>
      </c>
      <c r="AF4876">
        <f>MIS[[#This Row],[LTP]]*MIS[[#This Row],[OrderQuantity]]</f>
        <v>303750</v>
      </c>
      <c r="AG4876">
        <f>IF(MIS[[#This Row],[OrderSide]]="SELL",MIS[[#This Row],[VALUE]]-MIS[[#This Row],[LIVE_VALUE]],MIS[[#This Row],[LIVE_VALUE]]-MIS[[#This Row],[VALUE]])</f>
        <v>-29250</v>
      </c>
      <c r="AH4876" t="str" cm="1">
        <f t="array" ref="AH4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6" t="str">
        <f>MIS[[#This Row],[TRADING SYMBOL]]</f>
        <v>NIFTY2552225050CE</v>
      </c>
      <c r="AJ4876" t="str">
        <f>IF(RIGHT(MIS[[#This Row],[Main/Hedge]],4)="MAIN","MAIN","HEDGE")</f>
        <v>MAIN</v>
      </c>
      <c r="AK4876" t="str" cm="1">
        <f t="array" ref="AK4876">_xlfn._xlws.FILTER(Table4[Column1],ISNUMBER(SEARCH(Table4[Column1],MIS[[#This Row],[OrderUniqueIdentifier]])),"")</f>
        <v>VWAP</v>
      </c>
    </row>
    <row r="4877" spans="1:37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>
        <f>_xlfn.XLOOKUP(MIS[[#This Row],[TRADING SYMBOL]],[1]Sheet1!$D:$D,[1]Sheet1!$C:$C)</f>
        <v>168.75</v>
      </c>
      <c r="AE4877">
        <f>MIS[[#This Row],[OrderAverageTradedPrice]]*MIS[[#This Row],[OrderQuantity]]</f>
        <v>98700</v>
      </c>
      <c r="AF4877">
        <f>MIS[[#This Row],[LTP]]*MIS[[#This Row],[OrderQuantity]]</f>
        <v>88593.75</v>
      </c>
      <c r="AG4877">
        <f>IF(MIS[[#This Row],[OrderSide]]="SELL",MIS[[#This Row],[VALUE]]-MIS[[#This Row],[LIVE_VALUE]],MIS[[#This Row],[LIVE_VALUE]]-MIS[[#This Row],[VALUE]])</f>
        <v>-10106.25</v>
      </c>
      <c r="AH4877" t="str" cm="1">
        <f t="array" ref="AH4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7" t="str">
        <f>MIS[[#This Row],[TRADING SYMBOL]]</f>
        <v>NIFTY2552225050CE</v>
      </c>
      <c r="AJ4877" t="str">
        <f>IF(RIGHT(MIS[[#This Row],[Main/Hedge]],4)="MAIN","MAIN","HEDGE")</f>
        <v>MAIN</v>
      </c>
      <c r="AK4877" t="str" cm="1">
        <f t="array" ref="AK4877">_xlfn._xlws.FILTER(Table4[Column1],ISNUMBER(SEARCH(Table4[Column1],MIS[[#This Row],[OrderUniqueIdentifier]])),"")</f>
        <v>VWAP</v>
      </c>
    </row>
    <row r="4878" spans="1:37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>
        <f>_xlfn.XLOOKUP(MIS[[#This Row],[TRADING SYMBOL]],[1]Sheet1!$D:$D,[1]Sheet1!$C:$C)</f>
        <v>168.75</v>
      </c>
      <c r="AE4878">
        <f>MIS[[#This Row],[OrderAverageTradedPrice]]*MIS[[#This Row],[OrderQuantity]]</f>
        <v>71231.25</v>
      </c>
      <c r="AF4878">
        <f>MIS[[#This Row],[LTP]]*MIS[[#This Row],[OrderQuantity]]</f>
        <v>63281.25</v>
      </c>
      <c r="AG4878">
        <f>IF(MIS[[#This Row],[OrderSide]]="SELL",MIS[[#This Row],[VALUE]]-MIS[[#This Row],[LIVE_VALUE]],MIS[[#This Row],[LIVE_VALUE]]-MIS[[#This Row],[VALUE]])</f>
        <v>-7950</v>
      </c>
      <c r="AH4878" t="str" cm="1">
        <f t="array" ref="AH4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8" t="str">
        <f>MIS[[#This Row],[TRADING SYMBOL]]</f>
        <v>NIFTY2552225050CE</v>
      </c>
      <c r="AJ4878" t="str">
        <f>IF(RIGHT(MIS[[#This Row],[Main/Hedge]],4)="MAIN","MAIN","HEDGE")</f>
        <v>MAIN</v>
      </c>
      <c r="AK4878" t="str" cm="1">
        <f t="array" ref="AK4878">_xlfn._xlws.FILTER(Table4[Column1],ISNUMBER(SEARCH(Table4[Column1],MIS[[#This Row],[OrderUniqueIdentifier]])),"")</f>
        <v>VWAP</v>
      </c>
    </row>
    <row r="4879" spans="1:37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>
        <f>_xlfn.XLOOKUP(MIS[[#This Row],[TRADING SYMBOL]],[1]Sheet1!$D:$D,[1]Sheet1!$C:$C)</f>
        <v>168.75</v>
      </c>
      <c r="AE4879">
        <f>MIS[[#This Row],[OrderAverageTradedPrice]]*MIS[[#This Row],[OrderQuantity]]</f>
        <v>333000</v>
      </c>
      <c r="AF4879">
        <f>MIS[[#This Row],[LTP]]*MIS[[#This Row],[OrderQuantity]]</f>
        <v>303750</v>
      </c>
      <c r="AG4879">
        <f>IF(MIS[[#This Row],[OrderSide]]="SELL",MIS[[#This Row],[VALUE]]-MIS[[#This Row],[LIVE_VALUE]],MIS[[#This Row],[LIVE_VALUE]]-MIS[[#This Row],[VALUE]])</f>
        <v>-29250</v>
      </c>
      <c r="AH4879" t="str" cm="1">
        <f t="array" ref="AH4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9" t="str">
        <f>MIS[[#This Row],[TRADING SYMBOL]]</f>
        <v>NIFTY2552225050CE</v>
      </c>
      <c r="AJ4879" t="str">
        <f>IF(RIGHT(MIS[[#This Row],[Main/Hedge]],4)="MAIN","MAIN","HEDGE")</f>
        <v>MAIN</v>
      </c>
      <c r="AK4879" t="str" cm="1">
        <f t="array" ref="AK4879">_xlfn._xlws.FILTER(Table4[Column1],ISNUMBER(SEARCH(Table4[Column1],MIS[[#This Row],[OrderUniqueIdentifier]])),"")</f>
        <v>VWAP</v>
      </c>
    </row>
    <row r="4880" spans="1:37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>
        <f>_xlfn.XLOOKUP(MIS[[#This Row],[TRADING SYMBOL]],[1]Sheet1!$D:$D,[1]Sheet1!$C:$C)</f>
        <v>168.75</v>
      </c>
      <c r="AE4880">
        <f>MIS[[#This Row],[OrderAverageTradedPrice]]*MIS[[#This Row],[OrderQuantity]]</f>
        <v>56088.75</v>
      </c>
      <c r="AF4880">
        <f>MIS[[#This Row],[LTP]]*MIS[[#This Row],[OrderQuantity]]</f>
        <v>50625</v>
      </c>
      <c r="AG4880">
        <f>IF(MIS[[#This Row],[OrderSide]]="SELL",MIS[[#This Row],[VALUE]]-MIS[[#This Row],[LIVE_VALUE]],MIS[[#This Row],[LIVE_VALUE]]-MIS[[#This Row],[VALUE]])</f>
        <v>-5463.75</v>
      </c>
      <c r="AH4880" t="str" cm="1">
        <f t="array" ref="AH4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0" t="str">
        <f>MIS[[#This Row],[TRADING SYMBOL]]</f>
        <v>NIFTY2552225050CE</v>
      </c>
      <c r="AJ4880" t="str">
        <f>IF(RIGHT(MIS[[#This Row],[Main/Hedge]],4)="MAIN","MAIN","HEDGE")</f>
        <v>MAIN</v>
      </c>
      <c r="AK4880" t="str" cm="1">
        <f t="array" ref="AK4880">_xlfn._xlws.FILTER(Table4[Column1],ISNUMBER(SEARCH(Table4[Column1],MIS[[#This Row],[OrderUniqueIdentifier]])),"")</f>
        <v>VWAP</v>
      </c>
    </row>
    <row r="4881" spans="1:37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>
        <f>_xlfn.XLOOKUP(MIS[[#This Row],[TRADING SYMBOL]],[1]Sheet1!$D:$D,[1]Sheet1!$C:$C)</f>
        <v>168.75</v>
      </c>
      <c r="AE4881">
        <f>MIS[[#This Row],[OrderAverageTradedPrice]]*MIS[[#This Row],[OrderQuantity]]</f>
        <v>97125</v>
      </c>
      <c r="AF4881">
        <f>MIS[[#This Row],[LTP]]*MIS[[#This Row],[OrderQuantity]]</f>
        <v>88593.75</v>
      </c>
      <c r="AG4881">
        <f>IF(MIS[[#This Row],[OrderSide]]="SELL",MIS[[#This Row],[VALUE]]-MIS[[#This Row],[LIVE_VALUE]],MIS[[#This Row],[LIVE_VALUE]]-MIS[[#This Row],[VALUE]])</f>
        <v>-8531.25</v>
      </c>
      <c r="AH4881" t="str" cm="1">
        <f t="array" ref="AH4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1" t="str">
        <f>MIS[[#This Row],[TRADING SYMBOL]]</f>
        <v>NIFTY2552225050CE</v>
      </c>
      <c r="AJ4881" t="str">
        <f>IF(RIGHT(MIS[[#This Row],[Main/Hedge]],4)="MAIN","MAIN","HEDGE")</f>
        <v>MAIN</v>
      </c>
      <c r="AK4881" t="str" cm="1">
        <f t="array" ref="AK4881">_xlfn._xlws.FILTER(Table4[Column1],ISNUMBER(SEARCH(Table4[Column1],MIS[[#This Row],[OrderUniqueIdentifier]])),"")</f>
        <v>VWAP</v>
      </c>
    </row>
    <row r="4882" spans="1:37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>
        <f>_xlfn.XLOOKUP(MIS[[#This Row],[TRADING SYMBOL]],[1]Sheet1!$D:$D,[1]Sheet1!$C:$C)</f>
        <v>168.75</v>
      </c>
      <c r="AE4882">
        <f>MIS[[#This Row],[OrderAverageTradedPrice]]*MIS[[#This Row],[OrderQuantity]]</f>
        <v>85342.5</v>
      </c>
      <c r="AF4882">
        <f>MIS[[#This Row],[LTP]]*MIS[[#This Row],[OrderQuantity]]</f>
        <v>75937.5</v>
      </c>
      <c r="AG4882">
        <f>IF(MIS[[#This Row],[OrderSide]]="SELL",MIS[[#This Row],[VALUE]]-MIS[[#This Row],[LIVE_VALUE]],MIS[[#This Row],[LIVE_VALUE]]-MIS[[#This Row],[VALUE]])</f>
        <v>-9405</v>
      </c>
      <c r="AH4882" t="str" cm="1">
        <f t="array" ref="AH4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2" t="str">
        <f>MIS[[#This Row],[TRADING SYMBOL]]</f>
        <v>NIFTY2552225050CE</v>
      </c>
      <c r="AJ4882" t="str">
        <f>IF(RIGHT(MIS[[#This Row],[Main/Hedge]],4)="MAIN","MAIN","HEDGE")</f>
        <v>MAIN</v>
      </c>
      <c r="AK4882" t="str" cm="1">
        <f t="array" ref="AK4882">_xlfn._xlws.FILTER(Table4[Column1],ISNUMBER(SEARCH(Table4[Column1],MIS[[#This Row],[OrderUniqueIdentifier]])),"")</f>
        <v>VWAP</v>
      </c>
    </row>
    <row r="4883" spans="1:37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>
        <f>_xlfn.XLOOKUP(MIS[[#This Row],[TRADING SYMBOL]],[1]Sheet1!$D:$D,[1]Sheet1!$C:$C)</f>
        <v>168.75</v>
      </c>
      <c r="AE4883">
        <f>MIS[[#This Row],[OrderAverageTradedPrice]]*MIS[[#This Row],[OrderQuantity]]</f>
        <v>14160</v>
      </c>
      <c r="AF4883">
        <f>MIS[[#This Row],[LTP]]*MIS[[#This Row],[OrderQuantity]]</f>
        <v>12656.25</v>
      </c>
      <c r="AG4883">
        <f>IF(MIS[[#This Row],[OrderSide]]="SELL",MIS[[#This Row],[VALUE]]-MIS[[#This Row],[LIVE_VALUE]],MIS[[#This Row],[LIVE_VALUE]]-MIS[[#This Row],[VALUE]])</f>
        <v>-1503.75</v>
      </c>
      <c r="AH4883" t="str" cm="1">
        <f t="array" ref="AH4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3" t="str">
        <f>MIS[[#This Row],[TRADING SYMBOL]]</f>
        <v>NIFTY2552225050CE</v>
      </c>
      <c r="AJ4883" t="str">
        <f>IF(RIGHT(MIS[[#This Row],[Main/Hedge]],4)="MAIN","MAIN","HEDGE")</f>
        <v>MAIN</v>
      </c>
      <c r="AK4883" t="str" cm="1">
        <f t="array" ref="AK4883">_xlfn._xlws.FILTER(Table4[Column1],ISNUMBER(SEARCH(Table4[Column1],MIS[[#This Row],[OrderUniqueIdentifier]])),"")</f>
        <v>VWAP</v>
      </c>
    </row>
    <row r="4884" spans="1:37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>
        <f>_xlfn.XLOOKUP(MIS[[#This Row],[TRADING SYMBOL]],[1]Sheet1!$D:$D,[1]Sheet1!$C:$C)</f>
        <v>168.75</v>
      </c>
      <c r="AE4884">
        <f>MIS[[#This Row],[OrderAverageTradedPrice]]*MIS[[#This Row],[OrderQuantity]]</f>
        <v>28500</v>
      </c>
      <c r="AF4884">
        <f>MIS[[#This Row],[LTP]]*MIS[[#This Row],[OrderQuantity]]</f>
        <v>25312.5</v>
      </c>
      <c r="AG4884">
        <f>IF(MIS[[#This Row],[OrderSide]]="SELL",MIS[[#This Row],[VALUE]]-MIS[[#This Row],[LIVE_VALUE]],MIS[[#This Row],[LIVE_VALUE]]-MIS[[#This Row],[VALUE]])</f>
        <v>-3187.5</v>
      </c>
      <c r="AH4884" t="str" cm="1">
        <f t="array" ref="AH4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4" t="str">
        <f>MIS[[#This Row],[TRADING SYMBOL]]</f>
        <v>NIFTY2552225050CE</v>
      </c>
      <c r="AJ4884" t="str">
        <f>IF(RIGHT(MIS[[#This Row],[Main/Hedge]],4)="MAIN","MAIN","HEDGE")</f>
        <v>MAIN</v>
      </c>
      <c r="AK4884" t="str" cm="1">
        <f t="array" ref="AK4884">_xlfn._xlws.FILTER(Table4[Column1],ISNUMBER(SEARCH(Table4[Column1],MIS[[#This Row],[OrderUniqueIdentifier]])),"")</f>
        <v>VWAP</v>
      </c>
    </row>
    <row r="4885" spans="1:37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>
        <f>_xlfn.XLOOKUP(MIS[[#This Row],[TRADING SYMBOL]],[1]Sheet1!$D:$D,[1]Sheet1!$C:$C)</f>
        <v>168.75</v>
      </c>
      <c r="AE4885">
        <f>MIS[[#This Row],[OrderAverageTradedPrice]]*MIS[[#This Row],[OrderQuantity]]</f>
        <v>28500</v>
      </c>
      <c r="AF4885">
        <f>MIS[[#This Row],[LTP]]*MIS[[#This Row],[OrderQuantity]]</f>
        <v>25312.5</v>
      </c>
      <c r="AG4885">
        <f>IF(MIS[[#This Row],[OrderSide]]="SELL",MIS[[#This Row],[VALUE]]-MIS[[#This Row],[LIVE_VALUE]],MIS[[#This Row],[LIVE_VALUE]]-MIS[[#This Row],[VALUE]])</f>
        <v>-3187.5</v>
      </c>
      <c r="AH4885" t="str" cm="1">
        <f t="array" ref="AH4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5" t="str">
        <f>MIS[[#This Row],[TRADING SYMBOL]]</f>
        <v>NIFTY2552225050CE</v>
      </c>
      <c r="AJ4885" t="str">
        <f>IF(RIGHT(MIS[[#This Row],[Main/Hedge]],4)="MAIN","MAIN","HEDGE")</f>
        <v>MAIN</v>
      </c>
      <c r="AK4885" t="str" cm="1">
        <f t="array" ref="AK4885">_xlfn._xlws.FILTER(Table4[Column1],ISNUMBER(SEARCH(Table4[Column1],MIS[[#This Row],[OrderUniqueIdentifier]])),"")</f>
        <v>VWAP</v>
      </c>
    </row>
    <row r="4886" spans="1:37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>
        <f>_xlfn.XLOOKUP(MIS[[#This Row],[TRADING SYMBOL]],[1]Sheet1!$D:$D,[1]Sheet1!$C:$C)</f>
        <v>168.75</v>
      </c>
      <c r="AE4886">
        <f>MIS[[#This Row],[OrderAverageTradedPrice]]*MIS[[#This Row],[OrderQuantity]]</f>
        <v>112657.5</v>
      </c>
      <c r="AF4886">
        <f>MIS[[#This Row],[LTP]]*MIS[[#This Row],[OrderQuantity]]</f>
        <v>101250</v>
      </c>
      <c r="AG4886">
        <f>IF(MIS[[#This Row],[OrderSide]]="SELL",MIS[[#This Row],[VALUE]]-MIS[[#This Row],[LIVE_VALUE]],MIS[[#This Row],[LIVE_VALUE]]-MIS[[#This Row],[VALUE]])</f>
        <v>-11407.5</v>
      </c>
      <c r="AH4886" t="str" cm="1">
        <f t="array" ref="AH4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6" t="str">
        <f>MIS[[#This Row],[TRADING SYMBOL]]</f>
        <v>NIFTY2552225050CE</v>
      </c>
      <c r="AJ4886" t="str">
        <f>IF(RIGHT(MIS[[#This Row],[Main/Hedge]],4)="MAIN","MAIN","HEDGE")</f>
        <v>MAIN</v>
      </c>
      <c r="AK4886" t="str" cm="1">
        <f t="array" ref="AK4886">_xlfn._xlws.FILTER(Table4[Column1],ISNUMBER(SEARCH(Table4[Column1],MIS[[#This Row],[OrderUniqueIdentifier]])),"")</f>
        <v>VWAP</v>
      </c>
    </row>
    <row r="4887" spans="1:37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>
        <f>_xlfn.XLOOKUP(MIS[[#This Row],[TRADING SYMBOL]],[1]Sheet1!$D:$D,[1]Sheet1!$C:$C)</f>
        <v>168.75</v>
      </c>
      <c r="AE4887">
        <f>MIS[[#This Row],[OrderAverageTradedPrice]]*MIS[[#This Row],[OrderQuantity]]</f>
        <v>111656.25</v>
      </c>
      <c r="AF4887">
        <f>MIS[[#This Row],[LTP]]*MIS[[#This Row],[OrderQuantity]]</f>
        <v>101250</v>
      </c>
      <c r="AG4887">
        <f>IF(MIS[[#This Row],[OrderSide]]="SELL",MIS[[#This Row],[VALUE]]-MIS[[#This Row],[LIVE_VALUE]],MIS[[#This Row],[LIVE_VALUE]]-MIS[[#This Row],[VALUE]])</f>
        <v>-10406.25</v>
      </c>
      <c r="AH4887" t="str" cm="1">
        <f t="array" ref="AH4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7" t="str">
        <f>MIS[[#This Row],[TRADING SYMBOL]]</f>
        <v>NIFTY2552225050CE</v>
      </c>
      <c r="AJ4887" t="str">
        <f>IF(RIGHT(MIS[[#This Row],[Main/Hedge]],4)="MAIN","MAIN","HEDGE")</f>
        <v>MAIN</v>
      </c>
      <c r="AK4887" t="str" cm="1">
        <f t="array" ref="AK4887">_xlfn._xlws.FILTER(Table4[Column1],ISNUMBER(SEARCH(Table4[Column1],MIS[[#This Row],[OrderUniqueIdentifier]])),"")</f>
        <v>VWAP</v>
      </c>
    </row>
    <row r="4888" spans="1:37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>
        <f>_xlfn.XLOOKUP(MIS[[#This Row],[TRADING SYMBOL]],[1]Sheet1!$D:$D,[1]Sheet1!$C:$C)</f>
        <v>168.75</v>
      </c>
      <c r="AE4888">
        <f>MIS[[#This Row],[OrderAverageTradedPrice]]*MIS[[#This Row],[OrderQuantity]]</f>
        <v>83354.999999999854</v>
      </c>
      <c r="AF4888">
        <f>MIS[[#This Row],[LTP]]*MIS[[#This Row],[OrderQuantity]]</f>
        <v>75937.5</v>
      </c>
      <c r="AG4888">
        <f>IF(MIS[[#This Row],[OrderSide]]="SELL",MIS[[#This Row],[VALUE]]-MIS[[#This Row],[LIVE_VALUE]],MIS[[#This Row],[LIVE_VALUE]]-MIS[[#This Row],[VALUE]])</f>
        <v>-7417.4999999998545</v>
      </c>
      <c r="AH4888" t="str" cm="1">
        <f t="array" ref="AH4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8" t="str">
        <f>MIS[[#This Row],[TRADING SYMBOL]]</f>
        <v>NIFTY2552225050CE</v>
      </c>
      <c r="AJ4888" t="str">
        <f>IF(RIGHT(MIS[[#This Row],[Main/Hedge]],4)="MAIN","MAIN","HEDGE")</f>
        <v>MAIN</v>
      </c>
      <c r="AK4888" t="str" cm="1">
        <f t="array" ref="AK4888">_xlfn._xlws.FILTER(Table4[Column1],ISNUMBER(SEARCH(Table4[Column1],MIS[[#This Row],[OrderUniqueIdentifier]])),"")</f>
        <v>VWAP</v>
      </c>
    </row>
    <row r="4889" spans="1:37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>
        <f>_xlfn.XLOOKUP(MIS[[#This Row],[TRADING SYMBOL]],[1]Sheet1!$D:$D,[1]Sheet1!$C:$C)</f>
        <v>168.75</v>
      </c>
      <c r="AE4889">
        <f>MIS[[#This Row],[OrderAverageTradedPrice]]*MIS[[#This Row],[OrderQuantity]]</f>
        <v>155058.75</v>
      </c>
      <c r="AF4889">
        <f>MIS[[#This Row],[LTP]]*MIS[[#This Row],[OrderQuantity]]</f>
        <v>139218.75</v>
      </c>
      <c r="AG4889">
        <f>IF(MIS[[#This Row],[OrderSide]]="SELL",MIS[[#This Row],[VALUE]]-MIS[[#This Row],[LIVE_VALUE]],MIS[[#This Row],[LIVE_VALUE]]-MIS[[#This Row],[VALUE]])</f>
        <v>-15840</v>
      </c>
      <c r="AH4889" t="str" cm="1">
        <f t="array" ref="AH4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9" t="str">
        <f>MIS[[#This Row],[TRADING SYMBOL]]</f>
        <v>NIFTY2552225050CE</v>
      </c>
      <c r="AJ4889" t="str">
        <f>IF(RIGHT(MIS[[#This Row],[Main/Hedge]],4)="MAIN","MAIN","HEDGE")</f>
        <v>MAIN</v>
      </c>
      <c r="AK4889" t="str" cm="1">
        <f t="array" ref="AK4889">_xlfn._xlws.FILTER(Table4[Column1],ISNUMBER(SEARCH(Table4[Column1],MIS[[#This Row],[OrderUniqueIdentifier]])),"")</f>
        <v>VWAP</v>
      </c>
    </row>
    <row r="4890" spans="1:37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>
        <f>_xlfn.XLOOKUP(MIS[[#This Row],[TRADING SYMBOL]],[1]Sheet1!$D:$D,[1]Sheet1!$C:$C)</f>
        <v>168.75</v>
      </c>
      <c r="AE4890">
        <f>MIS[[#This Row],[OrderAverageTradedPrice]]*MIS[[#This Row],[OrderQuantity]]</f>
        <v>28492.5</v>
      </c>
      <c r="AF4890">
        <f>MIS[[#This Row],[LTP]]*MIS[[#This Row],[OrderQuantity]]</f>
        <v>25312.5</v>
      </c>
      <c r="AG4890">
        <f>IF(MIS[[#This Row],[OrderSide]]="SELL",MIS[[#This Row],[VALUE]]-MIS[[#This Row],[LIVE_VALUE]],MIS[[#This Row],[LIVE_VALUE]]-MIS[[#This Row],[VALUE]])</f>
        <v>-3180</v>
      </c>
      <c r="AH4890" t="str" cm="1">
        <f t="array" ref="AH4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0" t="str">
        <f>MIS[[#This Row],[TRADING SYMBOL]]</f>
        <v>NIFTY2552225050CE</v>
      </c>
      <c r="AJ4890" t="str">
        <f>IF(RIGHT(MIS[[#This Row],[Main/Hedge]],4)="MAIN","MAIN","HEDGE")</f>
        <v>MAIN</v>
      </c>
      <c r="AK4890" t="str" cm="1">
        <f t="array" ref="AK4890">_xlfn._xlws.FILTER(Table4[Column1],ISNUMBER(SEARCH(Table4[Column1],MIS[[#This Row],[OrderUniqueIdentifier]])),"")</f>
        <v>VWAP</v>
      </c>
    </row>
    <row r="4891" spans="1:37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>
        <f>_xlfn.XLOOKUP(MIS[[#This Row],[TRADING SYMBOL]],[1]Sheet1!$D:$D,[1]Sheet1!$C:$C)</f>
        <v>168.75</v>
      </c>
      <c r="AE4891">
        <f>MIS[[#This Row],[OrderAverageTradedPrice]]*MIS[[#This Row],[OrderQuantity]]</f>
        <v>14246.25</v>
      </c>
      <c r="AF4891">
        <f>MIS[[#This Row],[LTP]]*MIS[[#This Row],[OrderQuantity]]</f>
        <v>12656.25</v>
      </c>
      <c r="AG4891">
        <f>IF(MIS[[#This Row],[OrderSide]]="SELL",MIS[[#This Row],[VALUE]]-MIS[[#This Row],[LIVE_VALUE]],MIS[[#This Row],[LIVE_VALUE]]-MIS[[#This Row],[VALUE]])</f>
        <v>-1590</v>
      </c>
      <c r="AH4891" t="str" cm="1">
        <f t="array" ref="AH4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1" t="str">
        <f>MIS[[#This Row],[TRADING SYMBOL]]</f>
        <v>NIFTY2552225050CE</v>
      </c>
      <c r="AJ4891" t="str">
        <f>IF(RIGHT(MIS[[#This Row],[Main/Hedge]],4)="MAIN","MAIN","HEDGE")</f>
        <v>MAIN</v>
      </c>
      <c r="AK4891" t="str" cm="1">
        <f t="array" ref="AK4891">_xlfn._xlws.FILTER(Table4[Column1],ISNUMBER(SEARCH(Table4[Column1],MIS[[#This Row],[OrderUniqueIdentifier]])),"")</f>
        <v>VWAP</v>
      </c>
    </row>
    <row r="4892" spans="1:37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>
        <f>_xlfn.XLOOKUP(MIS[[#This Row],[TRADING SYMBOL]],[1]Sheet1!$D:$D,[1]Sheet1!$C:$C)</f>
        <v>168.75</v>
      </c>
      <c r="AE4892">
        <f>MIS[[#This Row],[OrderAverageTradedPrice]]*MIS[[#This Row],[OrderQuantity]]</f>
        <v>14171.25</v>
      </c>
      <c r="AF4892">
        <f>MIS[[#This Row],[LTP]]*MIS[[#This Row],[OrderQuantity]]</f>
        <v>12656.25</v>
      </c>
      <c r="AG4892">
        <f>IF(MIS[[#This Row],[OrderSide]]="SELL",MIS[[#This Row],[VALUE]]-MIS[[#This Row],[LIVE_VALUE]],MIS[[#This Row],[LIVE_VALUE]]-MIS[[#This Row],[VALUE]])</f>
        <v>-1515</v>
      </c>
      <c r="AH4892" t="str" cm="1">
        <f t="array" ref="AH4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2" t="str">
        <f>MIS[[#This Row],[TRADING SYMBOL]]</f>
        <v>NIFTY2552225050CE</v>
      </c>
      <c r="AJ4892" t="str">
        <f>IF(RIGHT(MIS[[#This Row],[Main/Hedge]],4)="MAIN","MAIN","HEDGE")</f>
        <v>MAIN</v>
      </c>
      <c r="AK4892" t="str" cm="1">
        <f t="array" ref="AK4892">_xlfn._xlws.FILTER(Table4[Column1],ISNUMBER(SEARCH(Table4[Column1],MIS[[#This Row],[OrderUniqueIdentifier]])),"")</f>
        <v>VWAP</v>
      </c>
    </row>
    <row r="4893" spans="1:37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>
        <f>_xlfn.XLOOKUP(MIS[[#This Row],[TRADING SYMBOL]],[1]Sheet1!$D:$D,[1]Sheet1!$C:$C)</f>
        <v>168.75</v>
      </c>
      <c r="AE4893">
        <f>MIS[[#This Row],[OrderAverageTradedPrice]]*MIS[[#This Row],[OrderQuantity]]</f>
        <v>142500</v>
      </c>
      <c r="AF4893">
        <f>MIS[[#This Row],[LTP]]*MIS[[#This Row],[OrderQuantity]]</f>
        <v>126562.5</v>
      </c>
      <c r="AG4893">
        <f>IF(MIS[[#This Row],[OrderSide]]="SELL",MIS[[#This Row],[VALUE]]-MIS[[#This Row],[LIVE_VALUE]],MIS[[#This Row],[LIVE_VALUE]]-MIS[[#This Row],[VALUE]])</f>
        <v>-15937.5</v>
      </c>
      <c r="AH4893" t="str" cm="1">
        <f t="array" ref="AH4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3" t="str">
        <f>MIS[[#This Row],[TRADING SYMBOL]]</f>
        <v>NIFTY2552225050CE</v>
      </c>
      <c r="AJ4893" t="str">
        <f>IF(RIGHT(MIS[[#This Row],[Main/Hedge]],4)="MAIN","MAIN","HEDGE")</f>
        <v>MAIN</v>
      </c>
      <c r="AK4893" t="str" cm="1">
        <f t="array" ref="AK4893">_xlfn._xlws.FILTER(Table4[Column1],ISNUMBER(SEARCH(Table4[Column1],MIS[[#This Row],[OrderUniqueIdentifier]])),"")</f>
        <v>VWAP</v>
      </c>
    </row>
    <row r="4894" spans="1:37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>
        <f>_xlfn.XLOOKUP(MIS[[#This Row],[TRADING SYMBOL]],[1]Sheet1!$D:$D,[1]Sheet1!$C:$C)</f>
        <v>168.75</v>
      </c>
      <c r="AE4894">
        <f>MIS[[#This Row],[OrderAverageTradedPrice]]*MIS[[#This Row],[OrderQuantity]]</f>
        <v>54892.5</v>
      </c>
      <c r="AF4894">
        <f>MIS[[#This Row],[LTP]]*MIS[[#This Row],[OrderQuantity]]</f>
        <v>50625</v>
      </c>
      <c r="AG4894">
        <f>IF(MIS[[#This Row],[OrderSide]]="SELL",MIS[[#This Row],[VALUE]]-MIS[[#This Row],[LIVE_VALUE]],MIS[[#This Row],[LIVE_VALUE]]-MIS[[#This Row],[VALUE]])</f>
        <v>-4267.5</v>
      </c>
      <c r="AH4894" t="str" cm="1">
        <f t="array" ref="AH4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4" t="str">
        <f>MIS[[#This Row],[TRADING SYMBOL]]</f>
        <v>NIFTY2552225050CE</v>
      </c>
      <c r="AJ4894" t="str">
        <f>IF(RIGHT(MIS[[#This Row],[Main/Hedge]],4)="MAIN","MAIN","HEDGE")</f>
        <v>MAIN</v>
      </c>
      <c r="AK4894" t="str" cm="1">
        <f t="array" ref="AK4894">_xlfn._xlws.FILTER(Table4[Column1],ISNUMBER(SEARCH(Table4[Column1],MIS[[#This Row],[OrderUniqueIdentifier]])),"")</f>
        <v>VWAP</v>
      </c>
    </row>
    <row r="4895" spans="1:37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>
        <f>_xlfn.XLOOKUP(MIS[[#This Row],[TRADING SYMBOL]],[1]Sheet1!$D:$D,[1]Sheet1!$C:$C)</f>
        <v>168.75</v>
      </c>
      <c r="AE4895">
        <f>MIS[[#This Row],[OrderAverageTradedPrice]]*MIS[[#This Row],[OrderQuantity]]</f>
        <v>240975</v>
      </c>
      <c r="AF4895">
        <f>MIS[[#This Row],[LTP]]*MIS[[#This Row],[OrderQuantity]]</f>
        <v>215156.25</v>
      </c>
      <c r="AG4895">
        <f>IF(MIS[[#This Row],[OrderSide]]="SELL",MIS[[#This Row],[VALUE]]-MIS[[#This Row],[LIVE_VALUE]],MIS[[#This Row],[LIVE_VALUE]]-MIS[[#This Row],[VALUE]])</f>
        <v>-25818.75</v>
      </c>
      <c r="AH4895" t="str" cm="1">
        <f t="array" ref="AH4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5" t="str">
        <f>MIS[[#This Row],[TRADING SYMBOL]]</f>
        <v>NIFTY2552225050CE</v>
      </c>
      <c r="AJ4895" t="str">
        <f>IF(RIGHT(MIS[[#This Row],[Main/Hedge]],4)="MAIN","MAIN","HEDGE")</f>
        <v>MAIN</v>
      </c>
      <c r="AK4895" t="str" cm="1">
        <f t="array" ref="AK4895">_xlfn._xlws.FILTER(Table4[Column1],ISNUMBER(SEARCH(Table4[Column1],MIS[[#This Row],[OrderUniqueIdentifier]])),"")</f>
        <v>VWAP</v>
      </c>
    </row>
    <row r="4896" spans="1:37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>
        <f>_xlfn.XLOOKUP(MIS[[#This Row],[TRADING SYMBOL]],[1]Sheet1!$D:$D,[1]Sheet1!$C:$C)</f>
        <v>168.75</v>
      </c>
      <c r="AE4896">
        <f>MIS[[#This Row],[OrderAverageTradedPrice]]*MIS[[#This Row],[OrderQuantity]]</f>
        <v>76747.5</v>
      </c>
      <c r="AF4896">
        <f>MIS[[#This Row],[LTP]]*MIS[[#This Row],[OrderQuantity]]</f>
        <v>75937.5</v>
      </c>
      <c r="AG4896">
        <f>IF(MIS[[#This Row],[OrderSide]]="SELL",MIS[[#This Row],[VALUE]]-MIS[[#This Row],[LIVE_VALUE]],MIS[[#This Row],[LIVE_VALUE]]-MIS[[#This Row],[VALUE]])</f>
        <v>810</v>
      </c>
      <c r="AH4896" t="str" cm="1">
        <f t="array" ref="AH4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6" t="str">
        <f>MIS[[#This Row],[TRADING SYMBOL]]</f>
        <v>NIFTY2552225050CE</v>
      </c>
      <c r="AJ4896" t="str">
        <f>IF(RIGHT(MIS[[#This Row],[Main/Hedge]],4)="MAIN","MAIN","HEDGE")</f>
        <v>MAIN</v>
      </c>
      <c r="AK4896" t="str" cm="1">
        <f t="array" ref="AK4896">_xlfn._xlws.FILTER(Table4[Column1],ISNUMBER(SEARCH(Table4[Column1],MIS[[#This Row],[OrderUniqueIdentifier]])),"")</f>
        <v>VWAP</v>
      </c>
    </row>
    <row r="4897" spans="1:37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>
        <f>_xlfn.XLOOKUP(MIS[[#This Row],[TRADING SYMBOL]],[1]Sheet1!$D:$D,[1]Sheet1!$C:$C)</f>
        <v>168.75</v>
      </c>
      <c r="AE4897">
        <f>MIS[[#This Row],[OrderAverageTradedPrice]]*MIS[[#This Row],[OrderQuantity]]</f>
        <v>89493.749999999636</v>
      </c>
      <c r="AF4897">
        <f>MIS[[#This Row],[LTP]]*MIS[[#This Row],[OrderQuantity]]</f>
        <v>88593.75</v>
      </c>
      <c r="AG4897">
        <f>IF(MIS[[#This Row],[OrderSide]]="SELL",MIS[[#This Row],[VALUE]]-MIS[[#This Row],[LIVE_VALUE]],MIS[[#This Row],[LIVE_VALUE]]-MIS[[#This Row],[VALUE]])</f>
        <v>899.9999999996362</v>
      </c>
      <c r="AH4897" t="str" cm="1">
        <f t="array" ref="AH4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7" t="str">
        <f>MIS[[#This Row],[TRADING SYMBOL]]</f>
        <v>NIFTY2552225050CE</v>
      </c>
      <c r="AJ4897" t="str">
        <f>IF(RIGHT(MIS[[#This Row],[Main/Hedge]],4)="MAIN","MAIN","HEDGE")</f>
        <v>MAIN</v>
      </c>
      <c r="AK4897" t="str" cm="1">
        <f t="array" ref="AK4897">_xlfn._xlws.FILTER(Table4[Column1],ISNUMBER(SEARCH(Table4[Column1],MIS[[#This Row],[OrderUniqueIdentifier]])),"")</f>
        <v>VWAP</v>
      </c>
    </row>
    <row r="4898" spans="1:37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>
        <f>_xlfn.XLOOKUP(MIS[[#This Row],[TRADING SYMBOL]],[1]Sheet1!$D:$D,[1]Sheet1!$C:$C)</f>
        <v>168.75</v>
      </c>
      <c r="AE4898">
        <f>MIS[[#This Row],[OrderAverageTradedPrice]]*MIS[[#This Row],[OrderQuantity]]</f>
        <v>306933.75</v>
      </c>
      <c r="AF4898">
        <f>MIS[[#This Row],[LTP]]*MIS[[#This Row],[OrderQuantity]]</f>
        <v>303750</v>
      </c>
      <c r="AG4898">
        <f>IF(MIS[[#This Row],[OrderSide]]="SELL",MIS[[#This Row],[VALUE]]-MIS[[#This Row],[LIVE_VALUE]],MIS[[#This Row],[LIVE_VALUE]]-MIS[[#This Row],[VALUE]])</f>
        <v>3183.75</v>
      </c>
      <c r="AH4898" t="str" cm="1">
        <f t="array" ref="AH4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8" t="str">
        <f>MIS[[#This Row],[TRADING SYMBOL]]</f>
        <v>NIFTY2552225050CE</v>
      </c>
      <c r="AJ4898" t="str">
        <f>IF(RIGHT(MIS[[#This Row],[Main/Hedge]],4)="MAIN","MAIN","HEDGE")</f>
        <v>MAIN</v>
      </c>
      <c r="AK4898" t="str" cm="1">
        <f t="array" ref="AK4898">_xlfn._xlws.FILTER(Table4[Column1],ISNUMBER(SEARCH(Table4[Column1],MIS[[#This Row],[OrderUniqueIdentifier]])),"")</f>
        <v>VWAP</v>
      </c>
    </row>
    <row r="4899" spans="1:37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>
        <f>_xlfn.XLOOKUP(MIS[[#This Row],[TRADING SYMBOL]],[1]Sheet1!$D:$D,[1]Sheet1!$C:$C)</f>
        <v>168.75</v>
      </c>
      <c r="AE4899">
        <f>MIS[[#This Row],[OrderAverageTradedPrice]]*MIS[[#This Row],[OrderQuantity]]</f>
        <v>191722.5</v>
      </c>
      <c r="AF4899">
        <f>MIS[[#This Row],[LTP]]*MIS[[#This Row],[OrderQuantity]]</f>
        <v>189843.75</v>
      </c>
      <c r="AG4899">
        <f>IF(MIS[[#This Row],[OrderSide]]="SELL",MIS[[#This Row],[VALUE]]-MIS[[#This Row],[LIVE_VALUE]],MIS[[#This Row],[LIVE_VALUE]]-MIS[[#This Row],[VALUE]])</f>
        <v>1878.75</v>
      </c>
      <c r="AH4899" t="str" cm="1">
        <f t="array" ref="AH4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9" t="str">
        <f>MIS[[#This Row],[TRADING SYMBOL]]</f>
        <v>NIFTY2552225050CE</v>
      </c>
      <c r="AJ4899" t="str">
        <f>IF(RIGHT(MIS[[#This Row],[Main/Hedge]],4)="MAIN","MAIN","HEDGE")</f>
        <v>MAIN</v>
      </c>
      <c r="AK4899" t="str" cm="1">
        <f t="array" ref="AK4899">_xlfn._xlws.FILTER(Table4[Column1],ISNUMBER(SEARCH(Table4[Column1],MIS[[#This Row],[OrderUniqueIdentifier]])),"")</f>
        <v>VWAP</v>
      </c>
    </row>
    <row r="4900" spans="1:37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>
        <f>_xlfn.XLOOKUP(MIS[[#This Row],[TRADING SYMBOL]],[1]Sheet1!$D:$D,[1]Sheet1!$C:$C)</f>
        <v>168.75</v>
      </c>
      <c r="AE4900">
        <f>MIS[[#This Row],[OrderAverageTradedPrice]]*MIS[[#This Row],[OrderQuantity]]</f>
        <v>89501.249999999782</v>
      </c>
      <c r="AF4900">
        <f>MIS[[#This Row],[LTP]]*MIS[[#This Row],[OrderQuantity]]</f>
        <v>88593.75</v>
      </c>
      <c r="AG4900">
        <f>IF(MIS[[#This Row],[OrderSide]]="SELL",MIS[[#This Row],[VALUE]]-MIS[[#This Row],[LIVE_VALUE]],MIS[[#This Row],[LIVE_VALUE]]-MIS[[#This Row],[VALUE]])</f>
        <v>907.49999999978172</v>
      </c>
      <c r="AH4900" t="str" cm="1">
        <f t="array" ref="AH4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0" t="str">
        <f>MIS[[#This Row],[TRADING SYMBOL]]</f>
        <v>NIFTY2552225050CE</v>
      </c>
      <c r="AJ4900" t="str">
        <f>IF(RIGHT(MIS[[#This Row],[Main/Hedge]],4)="MAIN","MAIN","HEDGE")</f>
        <v>MAIN</v>
      </c>
      <c r="AK4900" t="str" cm="1">
        <f t="array" ref="AK4900">_xlfn._xlws.FILTER(Table4[Column1],ISNUMBER(SEARCH(Table4[Column1],MIS[[#This Row],[OrderUniqueIdentifier]])),"")</f>
        <v>VWAP</v>
      </c>
    </row>
    <row r="4901" spans="1:37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>
        <f>_xlfn.XLOOKUP(MIS[[#This Row],[TRADING SYMBOL]],[1]Sheet1!$D:$D,[1]Sheet1!$C:$C)</f>
        <v>168.75</v>
      </c>
      <c r="AE4901">
        <f>MIS[[#This Row],[OrderAverageTradedPrice]]*MIS[[#This Row],[OrderQuantity]]</f>
        <v>153374.99999999939</v>
      </c>
      <c r="AF4901">
        <f>MIS[[#This Row],[LTP]]*MIS[[#This Row],[OrderQuantity]]</f>
        <v>151875</v>
      </c>
      <c r="AG4901">
        <f>IF(MIS[[#This Row],[OrderSide]]="SELL",MIS[[#This Row],[VALUE]]-MIS[[#This Row],[LIVE_VALUE]],MIS[[#This Row],[LIVE_VALUE]]-MIS[[#This Row],[VALUE]])</f>
        <v>1499.9999999993888</v>
      </c>
      <c r="AH4901" t="str" cm="1">
        <f t="array" ref="AH4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1" t="str">
        <f>MIS[[#This Row],[TRADING SYMBOL]]</f>
        <v>NIFTY2552225050CE</v>
      </c>
      <c r="AJ4901" t="str">
        <f>IF(RIGHT(MIS[[#This Row],[Main/Hedge]],4)="MAIN","MAIN","HEDGE")</f>
        <v>MAIN</v>
      </c>
      <c r="AK4901" t="str" cm="1">
        <f t="array" ref="AK4901">_xlfn._xlws.FILTER(Table4[Column1],ISNUMBER(SEARCH(Table4[Column1],MIS[[#This Row],[OrderUniqueIdentifier]])),"")</f>
        <v>VWAP</v>
      </c>
    </row>
    <row r="4902" spans="1:37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>
        <f>_xlfn.XLOOKUP(MIS[[#This Row],[TRADING SYMBOL]],[1]Sheet1!$D:$D,[1]Sheet1!$C:$C)</f>
        <v>490.65</v>
      </c>
      <c r="AE4902">
        <f>MIS[[#This Row],[OrderAverageTradedPrice]]*MIS[[#This Row],[OrderQuantity]]</f>
        <v>20554</v>
      </c>
      <c r="AF4902">
        <f>MIS[[#This Row],[LTP]]*MIS[[#This Row],[OrderQuantity]]</f>
        <v>19626</v>
      </c>
      <c r="AG4902">
        <f>IF(MIS[[#This Row],[OrderSide]]="SELL",MIS[[#This Row],[VALUE]]-MIS[[#This Row],[LIVE_VALUE]],MIS[[#This Row],[LIVE_VALUE]]-MIS[[#This Row],[VALUE]])</f>
        <v>928</v>
      </c>
      <c r="AH4902" t="str" cm="1">
        <f t="array" ref="AH49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2" t="str">
        <f>MIS[[#This Row],[TRADING SYMBOL]]</f>
        <v>SENSEX2552082300CE</v>
      </c>
      <c r="AJ4902" t="str">
        <f>IF(RIGHT(MIS[[#This Row],[Main/Hedge]],4)="MAIN","MAIN","HEDGE")</f>
        <v>MAIN</v>
      </c>
      <c r="AK4902" t="str" cm="1">
        <f t="array" ref="AK4902">_xlfn._xlws.FILTER(Table4[Column1],ISNUMBER(SEARCH(Table4[Column1],MIS[[#This Row],[OrderUniqueIdentifier]])),"")</f>
        <v>LONGSHORT</v>
      </c>
    </row>
    <row r="4903" spans="1:37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>
        <f>_xlfn.XLOOKUP(MIS[[#This Row],[TRADING SYMBOL]],[1]Sheet1!$D:$D,[1]Sheet1!$C:$C)</f>
        <v>490.65</v>
      </c>
      <c r="AE4903">
        <f>MIS[[#This Row],[OrderAverageTradedPrice]]*MIS[[#This Row],[OrderQuantity]]</f>
        <v>30902.999999999996</v>
      </c>
      <c r="AF4903">
        <f>MIS[[#This Row],[LTP]]*MIS[[#This Row],[OrderQuantity]]</f>
        <v>29439</v>
      </c>
      <c r="AG4903">
        <f>IF(MIS[[#This Row],[OrderSide]]="SELL",MIS[[#This Row],[VALUE]]-MIS[[#This Row],[LIVE_VALUE]],MIS[[#This Row],[LIVE_VALUE]]-MIS[[#This Row],[VALUE]])</f>
        <v>1463.9999999999964</v>
      </c>
      <c r="AH4903" t="str" cm="1">
        <f t="array" ref="AH4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3" t="str">
        <f>MIS[[#This Row],[TRADING SYMBOL]]</f>
        <v>SENSEX2552082300CE</v>
      </c>
      <c r="AJ4903" t="str">
        <f>IF(RIGHT(MIS[[#This Row],[Main/Hedge]],4)="MAIN","MAIN","HEDGE")</f>
        <v>MAIN</v>
      </c>
      <c r="AK4903" t="str" cm="1">
        <f t="array" ref="AK4903">_xlfn._xlws.FILTER(Table4[Column1],ISNUMBER(SEARCH(Table4[Column1],MIS[[#This Row],[OrderUniqueIdentifier]])),"")</f>
        <v>LONGSHORT</v>
      </c>
    </row>
    <row r="4904" spans="1:37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>
        <f>_xlfn.XLOOKUP(MIS[[#This Row],[TRADING SYMBOL]],[1]Sheet1!$D:$D,[1]Sheet1!$C:$C)</f>
        <v>490.65</v>
      </c>
      <c r="AE4904">
        <f>MIS[[#This Row],[OrderAverageTradedPrice]]*MIS[[#This Row],[OrderQuantity]]</f>
        <v>10266</v>
      </c>
      <c r="AF4904">
        <f>MIS[[#This Row],[LTP]]*MIS[[#This Row],[OrderQuantity]]</f>
        <v>9813</v>
      </c>
      <c r="AG4904">
        <f>IF(MIS[[#This Row],[OrderSide]]="SELL",MIS[[#This Row],[VALUE]]-MIS[[#This Row],[LIVE_VALUE]],MIS[[#This Row],[LIVE_VALUE]]-MIS[[#This Row],[VALUE]])</f>
        <v>453</v>
      </c>
      <c r="AH4904" t="str" cm="1">
        <f t="array" ref="AH49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4" t="str">
        <f>MIS[[#This Row],[TRADING SYMBOL]]</f>
        <v>SENSEX2552082300CE</v>
      </c>
      <c r="AJ4904" t="str">
        <f>IF(RIGHT(MIS[[#This Row],[Main/Hedge]],4)="MAIN","MAIN","HEDGE")</f>
        <v>MAIN</v>
      </c>
      <c r="AK4904" t="str" cm="1">
        <f t="array" ref="AK4904">_xlfn._xlws.FILTER(Table4[Column1],ISNUMBER(SEARCH(Table4[Column1],MIS[[#This Row],[OrderUniqueIdentifier]])),"")</f>
        <v>LONGSHORT</v>
      </c>
    </row>
    <row r="4905" spans="1:37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>
        <f>_xlfn.XLOOKUP(MIS[[#This Row],[TRADING SYMBOL]],[1]Sheet1!$D:$D,[1]Sheet1!$C:$C)</f>
        <v>490.65</v>
      </c>
      <c r="AE4905">
        <f>MIS[[#This Row],[OrderAverageTradedPrice]]*MIS[[#This Row],[OrderQuantity]]</f>
        <v>113336.99999999981</v>
      </c>
      <c r="AF4905">
        <f>MIS[[#This Row],[LTP]]*MIS[[#This Row],[OrderQuantity]]</f>
        <v>107943</v>
      </c>
      <c r="AG4905">
        <f>IF(MIS[[#This Row],[OrderSide]]="SELL",MIS[[#This Row],[VALUE]]-MIS[[#This Row],[LIVE_VALUE]],MIS[[#This Row],[LIVE_VALUE]]-MIS[[#This Row],[VALUE]])</f>
        <v>5393.9999999998108</v>
      </c>
      <c r="AH4905" t="str" cm="1">
        <f t="array" ref="AH49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5" t="str">
        <f>MIS[[#This Row],[TRADING SYMBOL]]</f>
        <v>SENSEX2552082300CE</v>
      </c>
      <c r="AJ4905" t="str">
        <f>IF(RIGHT(MIS[[#This Row],[Main/Hedge]],4)="MAIN","MAIN","HEDGE")</f>
        <v>MAIN</v>
      </c>
      <c r="AK4905" t="str" cm="1">
        <f t="array" ref="AK4905">_xlfn._xlws.FILTER(Table4[Column1],ISNUMBER(SEARCH(Table4[Column1],MIS[[#This Row],[OrderUniqueIdentifier]])),"")</f>
        <v>LONGSHORT</v>
      </c>
    </row>
    <row r="4906" spans="1:37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>
        <f>_xlfn.XLOOKUP(MIS[[#This Row],[TRADING SYMBOL]],[1]Sheet1!$D:$D,[1]Sheet1!$C:$C)</f>
        <v>490.65</v>
      </c>
      <c r="AE4906">
        <f>MIS[[#This Row],[OrderAverageTradedPrice]]*MIS[[#This Row],[OrderQuantity]]</f>
        <v>20616</v>
      </c>
      <c r="AF4906">
        <f>MIS[[#This Row],[LTP]]*MIS[[#This Row],[OrderQuantity]]</f>
        <v>19626</v>
      </c>
      <c r="AG4906">
        <f>IF(MIS[[#This Row],[OrderSide]]="SELL",MIS[[#This Row],[VALUE]]-MIS[[#This Row],[LIVE_VALUE]],MIS[[#This Row],[LIVE_VALUE]]-MIS[[#This Row],[VALUE]])</f>
        <v>990</v>
      </c>
      <c r="AH4906" t="str" cm="1">
        <f t="array" ref="AH49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6" t="str">
        <f>MIS[[#This Row],[TRADING SYMBOL]]</f>
        <v>SENSEX2552082300CE</v>
      </c>
      <c r="AJ4906" t="str">
        <f>IF(RIGHT(MIS[[#This Row],[Main/Hedge]],4)="MAIN","MAIN","HEDGE")</f>
        <v>MAIN</v>
      </c>
      <c r="AK4906" t="str" cm="1">
        <f t="array" ref="AK4906">_xlfn._xlws.FILTER(Table4[Column1],ISNUMBER(SEARCH(Table4[Column1],MIS[[#This Row],[OrderUniqueIdentifier]])),"")</f>
        <v>LONGSHORT</v>
      </c>
    </row>
    <row r="4907" spans="1:37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>
        <f>_xlfn.XLOOKUP(MIS[[#This Row],[TRADING SYMBOL]],[1]Sheet1!$D:$D,[1]Sheet1!$C:$C)</f>
        <v>490.65</v>
      </c>
      <c r="AE4907">
        <f>MIS[[#This Row],[OrderAverageTradedPrice]]*MIS[[#This Row],[OrderQuantity]]</f>
        <v>20552</v>
      </c>
      <c r="AF4907">
        <f>MIS[[#This Row],[LTP]]*MIS[[#This Row],[OrderQuantity]]</f>
        <v>19626</v>
      </c>
      <c r="AG4907">
        <f>IF(MIS[[#This Row],[OrderSide]]="SELL",MIS[[#This Row],[VALUE]]-MIS[[#This Row],[LIVE_VALUE]],MIS[[#This Row],[LIVE_VALUE]]-MIS[[#This Row],[VALUE]])</f>
        <v>926</v>
      </c>
      <c r="AH4907" t="str" cm="1">
        <f t="array" ref="AH4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7" t="str">
        <f>MIS[[#This Row],[TRADING SYMBOL]]</f>
        <v>SENSEX2552082300CE</v>
      </c>
      <c r="AJ4907" t="str">
        <f>IF(RIGHT(MIS[[#This Row],[Main/Hedge]],4)="MAIN","MAIN","HEDGE")</f>
        <v>MAIN</v>
      </c>
      <c r="AK4907" t="str" cm="1">
        <f t="array" ref="AK4907">_xlfn._xlws.FILTER(Table4[Column1],ISNUMBER(SEARCH(Table4[Column1],MIS[[#This Row],[OrderUniqueIdentifier]])),"")</f>
        <v>LONGSHORT</v>
      </c>
    </row>
    <row r="4908" spans="1:37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>
        <f>_xlfn.XLOOKUP(MIS[[#This Row],[TRADING SYMBOL]],[1]Sheet1!$D:$D,[1]Sheet1!$C:$C)</f>
        <v>490.65</v>
      </c>
      <c r="AE4908">
        <f>MIS[[#This Row],[OrderAverageTradedPrice]]*MIS[[#This Row],[OrderQuantity]]</f>
        <v>61599.999999999964</v>
      </c>
      <c r="AF4908">
        <f>MIS[[#This Row],[LTP]]*MIS[[#This Row],[OrderQuantity]]</f>
        <v>58878</v>
      </c>
      <c r="AG4908">
        <f>IF(MIS[[#This Row],[OrderSide]]="SELL",MIS[[#This Row],[VALUE]]-MIS[[#This Row],[LIVE_VALUE]],MIS[[#This Row],[LIVE_VALUE]]-MIS[[#This Row],[VALUE]])</f>
        <v>2721.9999999999636</v>
      </c>
      <c r="AH4908" t="str" cm="1">
        <f t="array" ref="AH49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8" t="str">
        <f>MIS[[#This Row],[TRADING SYMBOL]]</f>
        <v>SENSEX2552082300CE</v>
      </c>
      <c r="AJ4908" t="str">
        <f>IF(RIGHT(MIS[[#This Row],[Main/Hedge]],4)="MAIN","MAIN","HEDGE")</f>
        <v>MAIN</v>
      </c>
      <c r="AK4908" t="str" cm="1">
        <f t="array" ref="AK4908">_xlfn._xlws.FILTER(Table4[Column1],ISNUMBER(SEARCH(Table4[Column1],MIS[[#This Row],[OrderUniqueIdentifier]])),"")</f>
        <v>LONGSHORT</v>
      </c>
    </row>
    <row r="4909" spans="1:37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>
        <f>_xlfn.XLOOKUP(MIS[[#This Row],[TRADING SYMBOL]],[1]Sheet1!$D:$D,[1]Sheet1!$C:$C)</f>
        <v>490.65</v>
      </c>
      <c r="AE4909">
        <f>MIS[[#This Row],[OrderAverageTradedPrice]]*MIS[[#This Row],[OrderQuantity]]</f>
        <v>30891.99999999996</v>
      </c>
      <c r="AF4909">
        <f>MIS[[#This Row],[LTP]]*MIS[[#This Row],[OrderQuantity]]</f>
        <v>29439</v>
      </c>
      <c r="AG4909">
        <f>IF(MIS[[#This Row],[OrderSide]]="SELL",MIS[[#This Row],[VALUE]]-MIS[[#This Row],[LIVE_VALUE]],MIS[[#This Row],[LIVE_VALUE]]-MIS[[#This Row],[VALUE]])</f>
        <v>1452.99999999996</v>
      </c>
      <c r="AH4909" t="str" cm="1">
        <f t="array" ref="AH4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9" t="str">
        <f>MIS[[#This Row],[TRADING SYMBOL]]</f>
        <v>SENSEX2552082300CE</v>
      </c>
      <c r="AJ4909" t="str">
        <f>IF(RIGHT(MIS[[#This Row],[Main/Hedge]],4)="MAIN","MAIN","HEDGE")</f>
        <v>MAIN</v>
      </c>
      <c r="AK4909" t="str" cm="1">
        <f t="array" ref="AK4909">_xlfn._xlws.FILTER(Table4[Column1],ISNUMBER(SEARCH(Table4[Column1],MIS[[#This Row],[OrderUniqueIdentifier]])),"")</f>
        <v>LONGSHORT</v>
      </c>
    </row>
    <row r="4910" spans="1:37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>
        <f>_xlfn.XLOOKUP(MIS[[#This Row],[TRADING SYMBOL]],[1]Sheet1!$D:$D,[1]Sheet1!$C:$C)</f>
        <v>490.65</v>
      </c>
      <c r="AE4910">
        <f>MIS[[#This Row],[OrderAverageTradedPrice]]*MIS[[#This Row],[OrderQuantity]]</f>
        <v>10278</v>
      </c>
      <c r="AF4910">
        <f>MIS[[#This Row],[LTP]]*MIS[[#This Row],[OrderQuantity]]</f>
        <v>9813</v>
      </c>
      <c r="AG4910">
        <f>IF(MIS[[#This Row],[OrderSide]]="SELL",MIS[[#This Row],[VALUE]]-MIS[[#This Row],[LIVE_VALUE]],MIS[[#This Row],[LIVE_VALUE]]-MIS[[#This Row],[VALUE]])</f>
        <v>465</v>
      </c>
      <c r="AH4910" t="str" cm="1">
        <f t="array" ref="AH49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0" t="str">
        <f>MIS[[#This Row],[TRADING SYMBOL]]</f>
        <v>SENSEX2552082300CE</v>
      </c>
      <c r="AJ4910" t="str">
        <f>IF(RIGHT(MIS[[#This Row],[Main/Hedge]],4)="MAIN","MAIN","HEDGE")</f>
        <v>MAIN</v>
      </c>
      <c r="AK4910" t="str" cm="1">
        <f t="array" ref="AK4910">_xlfn._xlws.FILTER(Table4[Column1],ISNUMBER(SEARCH(Table4[Column1],MIS[[#This Row],[OrderUniqueIdentifier]])),"")</f>
        <v>LONGSHORT</v>
      </c>
    </row>
    <row r="4911" spans="1:37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>
        <f>_xlfn.XLOOKUP(MIS[[#This Row],[TRADING SYMBOL]],[1]Sheet1!$D:$D,[1]Sheet1!$C:$C)</f>
        <v>490.65</v>
      </c>
      <c r="AE4911">
        <f>MIS[[#This Row],[OrderAverageTradedPrice]]*MIS[[#This Row],[OrderQuantity]]</f>
        <v>20550</v>
      </c>
      <c r="AF4911">
        <f>MIS[[#This Row],[LTP]]*MIS[[#This Row],[OrderQuantity]]</f>
        <v>19626</v>
      </c>
      <c r="AG4911">
        <f>IF(MIS[[#This Row],[OrderSide]]="SELL",MIS[[#This Row],[VALUE]]-MIS[[#This Row],[LIVE_VALUE]],MIS[[#This Row],[LIVE_VALUE]]-MIS[[#This Row],[VALUE]])</f>
        <v>924</v>
      </c>
      <c r="AH4911" t="str" cm="1">
        <f t="array" ref="AH49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1" t="str">
        <f>MIS[[#This Row],[TRADING SYMBOL]]</f>
        <v>SENSEX2552082300CE</v>
      </c>
      <c r="AJ4911" t="str">
        <f>IF(RIGHT(MIS[[#This Row],[Main/Hedge]],4)="MAIN","MAIN","HEDGE")</f>
        <v>MAIN</v>
      </c>
      <c r="AK4911" t="str" cm="1">
        <f t="array" ref="AK4911">_xlfn._xlws.FILTER(Table4[Column1],ISNUMBER(SEARCH(Table4[Column1],MIS[[#This Row],[OrderUniqueIdentifier]])),"")</f>
        <v>LONGSHORT</v>
      </c>
    </row>
    <row r="4912" spans="1:37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>
        <f>_xlfn.XLOOKUP(MIS[[#This Row],[TRADING SYMBOL]],[1]Sheet1!$D:$D,[1]Sheet1!$C:$C)</f>
        <v>490.65</v>
      </c>
      <c r="AE4912">
        <f>MIS[[#This Row],[OrderAverageTradedPrice]]*MIS[[#This Row],[OrderQuantity]]</f>
        <v>51396</v>
      </c>
      <c r="AF4912">
        <f>MIS[[#This Row],[LTP]]*MIS[[#This Row],[OrderQuantity]]</f>
        <v>49065</v>
      </c>
      <c r="AG4912">
        <f>IF(MIS[[#This Row],[OrderSide]]="SELL",MIS[[#This Row],[VALUE]]-MIS[[#This Row],[LIVE_VALUE]],MIS[[#This Row],[LIVE_VALUE]]-MIS[[#This Row],[VALUE]])</f>
        <v>2331</v>
      </c>
      <c r="AH4912" t="str" cm="1">
        <f t="array" ref="AH4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2" t="str">
        <f>MIS[[#This Row],[TRADING SYMBOL]]</f>
        <v>SENSEX2552082300CE</v>
      </c>
      <c r="AJ4912" t="str">
        <f>IF(RIGHT(MIS[[#This Row],[Main/Hedge]],4)="MAIN","MAIN","HEDGE")</f>
        <v>MAIN</v>
      </c>
      <c r="AK4912" t="str" cm="1">
        <f t="array" ref="AK4912">_xlfn._xlws.FILTER(Table4[Column1],ISNUMBER(SEARCH(Table4[Column1],MIS[[#This Row],[OrderUniqueIdentifier]])),"")</f>
        <v>LONGSHORT</v>
      </c>
    </row>
    <row r="4913" spans="1:37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>
        <f>_xlfn.XLOOKUP(MIS[[#This Row],[TRADING SYMBOL]],[1]Sheet1!$D:$D,[1]Sheet1!$C:$C)</f>
        <v>490.65</v>
      </c>
      <c r="AE4913">
        <f>MIS[[#This Row],[OrderAverageTradedPrice]]*MIS[[#This Row],[OrderQuantity]]</f>
        <v>61596.999999999964</v>
      </c>
      <c r="AF4913">
        <f>MIS[[#This Row],[LTP]]*MIS[[#This Row],[OrderQuantity]]</f>
        <v>58878</v>
      </c>
      <c r="AG4913">
        <f>IF(MIS[[#This Row],[OrderSide]]="SELL",MIS[[#This Row],[VALUE]]-MIS[[#This Row],[LIVE_VALUE]],MIS[[#This Row],[LIVE_VALUE]]-MIS[[#This Row],[VALUE]])</f>
        <v>2718.9999999999636</v>
      </c>
      <c r="AH4913" t="str" cm="1">
        <f t="array" ref="AH4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3" t="str">
        <f>MIS[[#This Row],[TRADING SYMBOL]]</f>
        <v>SENSEX2552082300CE</v>
      </c>
      <c r="AJ4913" t="str">
        <f>IF(RIGHT(MIS[[#This Row],[Main/Hedge]],4)="MAIN","MAIN","HEDGE")</f>
        <v>MAIN</v>
      </c>
      <c r="AK4913" t="str" cm="1">
        <f t="array" ref="AK4913">_xlfn._xlws.FILTER(Table4[Column1],ISNUMBER(SEARCH(Table4[Column1],MIS[[#This Row],[OrderUniqueIdentifier]])),"")</f>
        <v>LONGSHORT</v>
      </c>
    </row>
    <row r="4914" spans="1:37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>
        <f>_xlfn.XLOOKUP(MIS[[#This Row],[TRADING SYMBOL]],[1]Sheet1!$D:$D,[1]Sheet1!$C:$C)</f>
        <v>490.65</v>
      </c>
      <c r="AE4914">
        <f>MIS[[#This Row],[OrderAverageTradedPrice]]*MIS[[#This Row],[OrderQuantity]]</f>
        <v>10271</v>
      </c>
      <c r="AF4914">
        <f>MIS[[#This Row],[LTP]]*MIS[[#This Row],[OrderQuantity]]</f>
        <v>9813</v>
      </c>
      <c r="AG4914">
        <f>IF(MIS[[#This Row],[OrderSide]]="SELL",MIS[[#This Row],[VALUE]]-MIS[[#This Row],[LIVE_VALUE]],MIS[[#This Row],[LIVE_VALUE]]-MIS[[#This Row],[VALUE]])</f>
        <v>458</v>
      </c>
      <c r="AH4914" t="str" cm="1">
        <f t="array" ref="AH4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4" t="str">
        <f>MIS[[#This Row],[TRADING SYMBOL]]</f>
        <v>SENSEX2552082300CE</v>
      </c>
      <c r="AJ4914" t="str">
        <f>IF(RIGHT(MIS[[#This Row],[Main/Hedge]],4)="MAIN","MAIN","HEDGE")</f>
        <v>MAIN</v>
      </c>
      <c r="AK4914" t="str" cm="1">
        <f t="array" ref="AK4914">_xlfn._xlws.FILTER(Table4[Column1],ISNUMBER(SEARCH(Table4[Column1],MIS[[#This Row],[OrderUniqueIdentifier]])),"")</f>
        <v>LONGSHORT</v>
      </c>
    </row>
    <row r="4915" spans="1:37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>
        <f>_xlfn.XLOOKUP(MIS[[#This Row],[TRADING SYMBOL]],[1]Sheet1!$D:$D,[1]Sheet1!$C:$C)</f>
        <v>490.65</v>
      </c>
      <c r="AE4915">
        <f>MIS[[#This Row],[OrderAverageTradedPrice]]*MIS[[#This Row],[OrderQuantity]]</f>
        <v>61458</v>
      </c>
      <c r="AF4915">
        <f>MIS[[#This Row],[LTP]]*MIS[[#This Row],[OrderQuantity]]</f>
        <v>58878</v>
      </c>
      <c r="AG4915">
        <f>IF(MIS[[#This Row],[OrderSide]]="SELL",MIS[[#This Row],[VALUE]]-MIS[[#This Row],[LIVE_VALUE]],MIS[[#This Row],[LIVE_VALUE]]-MIS[[#This Row],[VALUE]])</f>
        <v>2580</v>
      </c>
      <c r="AH4915" t="str" cm="1">
        <f t="array" ref="AH49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5" t="str">
        <f>MIS[[#This Row],[TRADING SYMBOL]]</f>
        <v>SENSEX2552082300CE</v>
      </c>
      <c r="AJ4915" t="str">
        <f>IF(RIGHT(MIS[[#This Row],[Main/Hedge]],4)="MAIN","MAIN","HEDGE")</f>
        <v>MAIN</v>
      </c>
      <c r="AK4915" t="str" cm="1">
        <f t="array" ref="AK4915">_xlfn._xlws.FILTER(Table4[Column1],ISNUMBER(SEARCH(Table4[Column1],MIS[[#This Row],[OrderUniqueIdentifier]])),"")</f>
        <v>LONGSHORT</v>
      </c>
    </row>
    <row r="4916" spans="1:37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>
        <f>_xlfn.XLOOKUP(MIS[[#This Row],[TRADING SYMBOL]],[1]Sheet1!$D:$D,[1]Sheet1!$C:$C)</f>
        <v>490.65</v>
      </c>
      <c r="AE4916">
        <f>MIS[[#This Row],[OrderAverageTradedPrice]]*MIS[[#This Row],[OrderQuantity]]</f>
        <v>10246</v>
      </c>
      <c r="AF4916">
        <f>MIS[[#This Row],[LTP]]*MIS[[#This Row],[OrderQuantity]]</f>
        <v>9813</v>
      </c>
      <c r="AG4916">
        <f>IF(MIS[[#This Row],[OrderSide]]="SELL",MIS[[#This Row],[VALUE]]-MIS[[#This Row],[LIVE_VALUE]],MIS[[#This Row],[LIVE_VALUE]]-MIS[[#This Row],[VALUE]])</f>
        <v>433</v>
      </c>
      <c r="AH4916" t="str" cm="1">
        <f t="array" ref="AH49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6" t="str">
        <f>MIS[[#This Row],[TRADING SYMBOL]]</f>
        <v>SENSEX2552082300CE</v>
      </c>
      <c r="AJ4916" t="str">
        <f>IF(RIGHT(MIS[[#This Row],[Main/Hedge]],4)="MAIN","MAIN","HEDGE")</f>
        <v>MAIN</v>
      </c>
      <c r="AK4916" t="str" cm="1">
        <f t="array" ref="AK4916">_xlfn._xlws.FILTER(Table4[Column1],ISNUMBER(SEARCH(Table4[Column1],MIS[[#This Row],[OrderUniqueIdentifier]])),"")</f>
        <v>LONGSHORT</v>
      </c>
    </row>
    <row r="4917" spans="1:37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>
        <f>_xlfn.XLOOKUP(MIS[[#This Row],[TRADING SYMBOL]],[1]Sheet1!$D:$D,[1]Sheet1!$C:$C)</f>
        <v>490.65</v>
      </c>
      <c r="AE4917">
        <f>MIS[[#This Row],[OrderAverageTradedPrice]]*MIS[[#This Row],[OrderQuantity]]</f>
        <v>256262</v>
      </c>
      <c r="AF4917">
        <f>MIS[[#This Row],[LTP]]*MIS[[#This Row],[OrderQuantity]]</f>
        <v>245325</v>
      </c>
      <c r="AG4917">
        <f>IF(MIS[[#This Row],[OrderSide]]="SELL",MIS[[#This Row],[VALUE]]-MIS[[#This Row],[LIVE_VALUE]],MIS[[#This Row],[LIVE_VALUE]]-MIS[[#This Row],[VALUE]])</f>
        <v>10937</v>
      </c>
      <c r="AH4917" t="str" cm="1">
        <f t="array" ref="AH49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7" t="str">
        <f>MIS[[#This Row],[TRADING SYMBOL]]</f>
        <v>SENSEX2552082300CE</v>
      </c>
      <c r="AJ4917" t="str">
        <f>IF(RIGHT(MIS[[#This Row],[Main/Hedge]],4)="MAIN","MAIN","HEDGE")</f>
        <v>MAIN</v>
      </c>
      <c r="AK4917" t="str" cm="1">
        <f t="array" ref="AK4917">_xlfn._xlws.FILTER(Table4[Column1],ISNUMBER(SEARCH(Table4[Column1],MIS[[#This Row],[OrderUniqueIdentifier]])),"")</f>
        <v>LONGSHORT</v>
      </c>
    </row>
    <row r="4918" spans="1:37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>
        <f>_xlfn.XLOOKUP(MIS[[#This Row],[TRADING SYMBOL]],[1]Sheet1!$D:$D,[1]Sheet1!$C:$C)</f>
        <v>490.65</v>
      </c>
      <c r="AE4918">
        <f>MIS[[#This Row],[OrderAverageTradedPrice]]*MIS[[#This Row],[OrderQuantity]]</f>
        <v>41039</v>
      </c>
      <c r="AF4918">
        <f>MIS[[#This Row],[LTP]]*MIS[[#This Row],[OrderQuantity]]</f>
        <v>39252</v>
      </c>
      <c r="AG4918">
        <f>IF(MIS[[#This Row],[OrderSide]]="SELL",MIS[[#This Row],[VALUE]]-MIS[[#This Row],[LIVE_VALUE]],MIS[[#This Row],[LIVE_VALUE]]-MIS[[#This Row],[VALUE]])</f>
        <v>1787</v>
      </c>
      <c r="AH4918" t="str" cm="1">
        <f t="array" ref="AH49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8" t="str">
        <f>MIS[[#This Row],[TRADING SYMBOL]]</f>
        <v>SENSEX2552082300CE</v>
      </c>
      <c r="AJ4918" t="str">
        <f>IF(RIGHT(MIS[[#This Row],[Main/Hedge]],4)="MAIN","MAIN","HEDGE")</f>
        <v>MAIN</v>
      </c>
      <c r="AK4918" t="str" cm="1">
        <f t="array" ref="AK4918">_xlfn._xlws.FILTER(Table4[Column1],ISNUMBER(SEARCH(Table4[Column1],MIS[[#This Row],[OrderUniqueIdentifier]])),"")</f>
        <v>LONGSHORT</v>
      </c>
    </row>
    <row r="4919" spans="1:37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>
        <f>_xlfn.XLOOKUP(MIS[[#This Row],[TRADING SYMBOL]],[1]Sheet1!$D:$D,[1]Sheet1!$C:$C)</f>
        <v>490.65</v>
      </c>
      <c r="AE4919">
        <f>MIS[[#This Row],[OrderAverageTradedPrice]]*MIS[[#This Row],[OrderQuantity]]</f>
        <v>20520</v>
      </c>
      <c r="AF4919">
        <f>MIS[[#This Row],[LTP]]*MIS[[#This Row],[OrderQuantity]]</f>
        <v>19626</v>
      </c>
      <c r="AG4919">
        <f>IF(MIS[[#This Row],[OrderSide]]="SELL",MIS[[#This Row],[VALUE]]-MIS[[#This Row],[LIVE_VALUE]],MIS[[#This Row],[LIVE_VALUE]]-MIS[[#This Row],[VALUE]])</f>
        <v>894</v>
      </c>
      <c r="AH4919" t="str" cm="1">
        <f t="array" ref="AH49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9" t="str">
        <f>MIS[[#This Row],[TRADING SYMBOL]]</f>
        <v>SENSEX2552082300CE</v>
      </c>
      <c r="AJ4919" t="str">
        <f>IF(RIGHT(MIS[[#This Row],[Main/Hedge]],4)="MAIN","MAIN","HEDGE")</f>
        <v>MAIN</v>
      </c>
      <c r="AK4919" t="str" cm="1">
        <f t="array" ref="AK4919">_xlfn._xlws.FILTER(Table4[Column1],ISNUMBER(SEARCH(Table4[Column1],MIS[[#This Row],[OrderUniqueIdentifier]])),"")</f>
        <v>LONGSHORT</v>
      </c>
    </row>
    <row r="4920" spans="1:37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>
        <f>_xlfn.XLOOKUP(MIS[[#This Row],[TRADING SYMBOL]],[1]Sheet1!$D:$D,[1]Sheet1!$C:$C)</f>
        <v>490.65</v>
      </c>
      <c r="AE4920">
        <f>MIS[[#This Row],[OrderAverageTradedPrice]]*MIS[[#This Row],[OrderQuantity]]</f>
        <v>20548</v>
      </c>
      <c r="AF4920">
        <f>MIS[[#This Row],[LTP]]*MIS[[#This Row],[OrderQuantity]]</f>
        <v>19626</v>
      </c>
      <c r="AG4920">
        <f>IF(MIS[[#This Row],[OrderSide]]="SELL",MIS[[#This Row],[VALUE]]-MIS[[#This Row],[LIVE_VALUE]],MIS[[#This Row],[LIVE_VALUE]]-MIS[[#This Row],[VALUE]])</f>
        <v>922</v>
      </c>
      <c r="AH4920" t="str" cm="1">
        <f t="array" ref="AH49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0" t="str">
        <f>MIS[[#This Row],[TRADING SYMBOL]]</f>
        <v>SENSEX2552082300CE</v>
      </c>
      <c r="AJ4920" t="str">
        <f>IF(RIGHT(MIS[[#This Row],[Main/Hedge]],4)="MAIN","MAIN","HEDGE")</f>
        <v>MAIN</v>
      </c>
      <c r="AK4920" t="str" cm="1">
        <f t="array" ref="AK4920">_xlfn._xlws.FILTER(Table4[Column1],ISNUMBER(SEARCH(Table4[Column1],MIS[[#This Row],[OrderUniqueIdentifier]])),"")</f>
        <v>LONGSHORT</v>
      </c>
    </row>
    <row r="4921" spans="1:37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>
        <f>_xlfn.XLOOKUP(MIS[[#This Row],[TRADING SYMBOL]],[1]Sheet1!$D:$D,[1]Sheet1!$C:$C)</f>
        <v>490.65</v>
      </c>
      <c r="AE4921">
        <f>MIS[[#This Row],[OrderAverageTradedPrice]]*MIS[[#This Row],[OrderQuantity]]</f>
        <v>61549.999999999913</v>
      </c>
      <c r="AF4921">
        <f>MIS[[#This Row],[LTP]]*MIS[[#This Row],[OrderQuantity]]</f>
        <v>58878</v>
      </c>
      <c r="AG4921">
        <f>IF(MIS[[#This Row],[OrderSide]]="SELL",MIS[[#This Row],[VALUE]]-MIS[[#This Row],[LIVE_VALUE]],MIS[[#This Row],[LIVE_VALUE]]-MIS[[#This Row],[VALUE]])</f>
        <v>2671.9999999999127</v>
      </c>
      <c r="AH4921" t="str" cm="1">
        <f t="array" ref="AH4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1" t="str">
        <f>MIS[[#This Row],[TRADING SYMBOL]]</f>
        <v>SENSEX2552082300CE</v>
      </c>
      <c r="AJ4921" t="str">
        <f>IF(RIGHT(MIS[[#This Row],[Main/Hedge]],4)="MAIN","MAIN","HEDGE")</f>
        <v>MAIN</v>
      </c>
      <c r="AK4921" t="str" cm="1">
        <f t="array" ref="AK4921">_xlfn._xlws.FILTER(Table4[Column1],ISNUMBER(SEARCH(Table4[Column1],MIS[[#This Row],[OrderUniqueIdentifier]])),"")</f>
        <v>LONGSHORT</v>
      </c>
    </row>
    <row r="4922" spans="1:37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>
        <f>_xlfn.XLOOKUP(MIS[[#This Row],[TRADING SYMBOL]],[1]Sheet1!$D:$D,[1]Sheet1!$C:$C)</f>
        <v>490.65</v>
      </c>
      <c r="AE4922">
        <f>MIS[[#This Row],[OrderAverageTradedPrice]]*MIS[[#This Row],[OrderQuantity]]</f>
        <v>30780</v>
      </c>
      <c r="AF4922">
        <f>MIS[[#This Row],[LTP]]*MIS[[#This Row],[OrderQuantity]]</f>
        <v>29439</v>
      </c>
      <c r="AG4922">
        <f>IF(MIS[[#This Row],[OrderSide]]="SELL",MIS[[#This Row],[VALUE]]-MIS[[#This Row],[LIVE_VALUE]],MIS[[#This Row],[LIVE_VALUE]]-MIS[[#This Row],[VALUE]])</f>
        <v>1341</v>
      </c>
      <c r="AH4922" t="str" cm="1">
        <f t="array" ref="AH4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2" t="str">
        <f>MIS[[#This Row],[TRADING SYMBOL]]</f>
        <v>SENSEX2552082300CE</v>
      </c>
      <c r="AJ4922" t="str">
        <f>IF(RIGHT(MIS[[#This Row],[Main/Hedge]],4)="MAIN","MAIN","HEDGE")</f>
        <v>MAIN</v>
      </c>
      <c r="AK4922" t="str" cm="1">
        <f t="array" ref="AK4922">_xlfn._xlws.FILTER(Table4[Column1],ISNUMBER(SEARCH(Table4[Column1],MIS[[#This Row],[OrderUniqueIdentifier]])),"")</f>
        <v>LONGSHORT</v>
      </c>
    </row>
    <row r="4923" spans="1:37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>
        <f>_xlfn.XLOOKUP(MIS[[#This Row],[TRADING SYMBOL]],[1]Sheet1!$D:$D,[1]Sheet1!$C:$C)</f>
        <v>490.65</v>
      </c>
      <c r="AE4923">
        <f>MIS[[#This Row],[OrderAverageTradedPrice]]*MIS[[#This Row],[OrderQuantity]]</f>
        <v>20524</v>
      </c>
      <c r="AF4923">
        <f>MIS[[#This Row],[LTP]]*MIS[[#This Row],[OrderQuantity]]</f>
        <v>19626</v>
      </c>
      <c r="AG4923">
        <f>IF(MIS[[#This Row],[OrderSide]]="SELL",MIS[[#This Row],[VALUE]]-MIS[[#This Row],[LIVE_VALUE]],MIS[[#This Row],[LIVE_VALUE]]-MIS[[#This Row],[VALUE]])</f>
        <v>898</v>
      </c>
      <c r="AH4923" t="str" cm="1">
        <f t="array" ref="AH4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3" t="str">
        <f>MIS[[#This Row],[TRADING SYMBOL]]</f>
        <v>SENSEX2552082300CE</v>
      </c>
      <c r="AJ4923" t="str">
        <f>IF(RIGHT(MIS[[#This Row],[Main/Hedge]],4)="MAIN","MAIN","HEDGE")</f>
        <v>MAIN</v>
      </c>
      <c r="AK4923" t="str" cm="1">
        <f t="array" ref="AK4923">_xlfn._xlws.FILTER(Table4[Column1],ISNUMBER(SEARCH(Table4[Column1],MIS[[#This Row],[OrderUniqueIdentifier]])),"")</f>
        <v>LONGSHORT</v>
      </c>
    </row>
    <row r="4924" spans="1:37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>
        <f>_xlfn.XLOOKUP(MIS[[#This Row],[TRADING SYMBOL]],[1]Sheet1!$D:$D,[1]Sheet1!$C:$C)</f>
        <v>490.65</v>
      </c>
      <c r="AE4924">
        <f>MIS[[#This Row],[OrderAverageTradedPrice]]*MIS[[#This Row],[OrderQuantity]]</f>
        <v>20558</v>
      </c>
      <c r="AF4924">
        <f>MIS[[#This Row],[LTP]]*MIS[[#This Row],[OrderQuantity]]</f>
        <v>19626</v>
      </c>
      <c r="AG4924">
        <f>IF(MIS[[#This Row],[OrderSide]]="SELL",MIS[[#This Row],[VALUE]]-MIS[[#This Row],[LIVE_VALUE]],MIS[[#This Row],[LIVE_VALUE]]-MIS[[#This Row],[VALUE]])</f>
        <v>932</v>
      </c>
      <c r="AH4924" t="str" cm="1">
        <f t="array" ref="AH4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4" t="str">
        <f>MIS[[#This Row],[TRADING SYMBOL]]</f>
        <v>SENSEX2552082300CE</v>
      </c>
      <c r="AJ4924" t="str">
        <f>IF(RIGHT(MIS[[#This Row],[Main/Hedge]],4)="MAIN","MAIN","HEDGE")</f>
        <v>MAIN</v>
      </c>
      <c r="AK4924" t="str" cm="1">
        <f t="array" ref="AK4924">_xlfn._xlws.FILTER(Table4[Column1],ISNUMBER(SEARCH(Table4[Column1],MIS[[#This Row],[OrderUniqueIdentifier]])),"")</f>
        <v>LONGSHORT</v>
      </c>
    </row>
    <row r="4925" spans="1:37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>
        <f>_xlfn.XLOOKUP(MIS[[#This Row],[TRADING SYMBOL]],[1]Sheet1!$D:$D,[1]Sheet1!$C:$C)</f>
        <v>490.65</v>
      </c>
      <c r="AE4925">
        <f>MIS[[#This Row],[OrderAverageTradedPrice]]*MIS[[#This Row],[OrderQuantity]]</f>
        <v>41083</v>
      </c>
      <c r="AF4925">
        <f>MIS[[#This Row],[LTP]]*MIS[[#This Row],[OrderQuantity]]</f>
        <v>39252</v>
      </c>
      <c r="AG4925">
        <f>IF(MIS[[#This Row],[OrderSide]]="SELL",MIS[[#This Row],[VALUE]]-MIS[[#This Row],[LIVE_VALUE]],MIS[[#This Row],[LIVE_VALUE]]-MIS[[#This Row],[VALUE]])</f>
        <v>1831</v>
      </c>
      <c r="AH4925" t="str" cm="1">
        <f t="array" ref="AH4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5" t="str">
        <f>MIS[[#This Row],[TRADING SYMBOL]]</f>
        <v>SENSEX2552082300CE</v>
      </c>
      <c r="AJ4925" t="str">
        <f>IF(RIGHT(MIS[[#This Row],[Main/Hedge]],4)="MAIN","MAIN","HEDGE")</f>
        <v>MAIN</v>
      </c>
      <c r="AK4925" t="str" cm="1">
        <f t="array" ref="AK4925">_xlfn._xlws.FILTER(Table4[Column1],ISNUMBER(SEARCH(Table4[Column1],MIS[[#This Row],[OrderUniqueIdentifier]])),"")</f>
        <v>LONGSHORT</v>
      </c>
    </row>
    <row r="4926" spans="1:37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>
        <f>_xlfn.XLOOKUP(MIS[[#This Row],[TRADING SYMBOL]],[1]Sheet1!$D:$D,[1]Sheet1!$C:$C)</f>
        <v>490.65</v>
      </c>
      <c r="AE4926">
        <f>MIS[[#This Row],[OrderAverageTradedPrice]]*MIS[[#This Row],[OrderQuantity]]</f>
        <v>10262</v>
      </c>
      <c r="AF4926">
        <f>MIS[[#This Row],[LTP]]*MIS[[#This Row],[OrderQuantity]]</f>
        <v>9813</v>
      </c>
      <c r="AG4926">
        <f>IF(MIS[[#This Row],[OrderSide]]="SELL",MIS[[#This Row],[VALUE]]-MIS[[#This Row],[LIVE_VALUE]],MIS[[#This Row],[LIVE_VALUE]]-MIS[[#This Row],[VALUE]])</f>
        <v>449</v>
      </c>
      <c r="AH4926" t="str" cm="1">
        <f t="array" ref="AH4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6" t="str">
        <f>MIS[[#This Row],[TRADING SYMBOL]]</f>
        <v>SENSEX2552082300CE</v>
      </c>
      <c r="AJ4926" t="str">
        <f>IF(RIGHT(MIS[[#This Row],[Main/Hedge]],4)="MAIN","MAIN","HEDGE")</f>
        <v>MAIN</v>
      </c>
      <c r="AK4926" t="str" cm="1">
        <f t="array" ref="AK4926">_xlfn._xlws.FILTER(Table4[Column1],ISNUMBER(SEARCH(Table4[Column1],MIS[[#This Row],[OrderUniqueIdentifier]])),"")</f>
        <v>LONGSHORT</v>
      </c>
    </row>
    <row r="4927" spans="1:37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>
        <f>_xlfn.XLOOKUP(MIS[[#This Row],[TRADING SYMBOL]],[1]Sheet1!$D:$D,[1]Sheet1!$C:$C)</f>
        <v>490.65</v>
      </c>
      <c r="AE4927">
        <f>MIS[[#This Row],[OrderAverageTradedPrice]]*MIS[[#This Row],[OrderQuantity]]</f>
        <v>30726</v>
      </c>
      <c r="AF4927">
        <f>MIS[[#This Row],[LTP]]*MIS[[#This Row],[OrderQuantity]]</f>
        <v>29439</v>
      </c>
      <c r="AG4927">
        <f>IF(MIS[[#This Row],[OrderSide]]="SELL",MIS[[#This Row],[VALUE]]-MIS[[#This Row],[LIVE_VALUE]],MIS[[#This Row],[LIVE_VALUE]]-MIS[[#This Row],[VALUE]])</f>
        <v>1287</v>
      </c>
      <c r="AH4927" t="str" cm="1">
        <f t="array" ref="AH4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7" t="str">
        <f>MIS[[#This Row],[TRADING SYMBOL]]</f>
        <v>SENSEX2552082300CE</v>
      </c>
      <c r="AJ4927" t="str">
        <f>IF(RIGHT(MIS[[#This Row],[Main/Hedge]],4)="MAIN","MAIN","HEDGE")</f>
        <v>MAIN</v>
      </c>
      <c r="AK4927" t="str" cm="1">
        <f t="array" ref="AK4927">_xlfn._xlws.FILTER(Table4[Column1],ISNUMBER(SEARCH(Table4[Column1],MIS[[#This Row],[OrderUniqueIdentifier]])),"")</f>
        <v>LONGSHORT</v>
      </c>
    </row>
    <row r="4928" spans="1:37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>
        <f>_xlfn.XLOOKUP(MIS[[#This Row],[TRADING SYMBOL]],[1]Sheet1!$D:$D,[1]Sheet1!$C:$C)</f>
        <v>490.65</v>
      </c>
      <c r="AE4928">
        <f>MIS[[#This Row],[OrderAverageTradedPrice]]*MIS[[#This Row],[OrderQuantity]]</f>
        <v>10260</v>
      </c>
      <c r="AF4928">
        <f>MIS[[#This Row],[LTP]]*MIS[[#This Row],[OrderQuantity]]</f>
        <v>9813</v>
      </c>
      <c r="AG4928">
        <f>IF(MIS[[#This Row],[OrderSide]]="SELL",MIS[[#This Row],[VALUE]]-MIS[[#This Row],[LIVE_VALUE]],MIS[[#This Row],[LIVE_VALUE]]-MIS[[#This Row],[VALUE]])</f>
        <v>447</v>
      </c>
      <c r="AH4928" t="str" cm="1">
        <f t="array" ref="AH49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8" t="str">
        <f>MIS[[#This Row],[TRADING SYMBOL]]</f>
        <v>SENSEX2552082300CE</v>
      </c>
      <c r="AJ4928" t="str">
        <f>IF(RIGHT(MIS[[#This Row],[Main/Hedge]],4)="MAIN","MAIN","HEDGE")</f>
        <v>MAIN</v>
      </c>
      <c r="AK4928" t="str" cm="1">
        <f t="array" ref="AK4928">_xlfn._xlws.FILTER(Table4[Column1],ISNUMBER(SEARCH(Table4[Column1],MIS[[#This Row],[OrderUniqueIdentifier]])),"")</f>
        <v>LONGSHORT</v>
      </c>
    </row>
    <row r="4929" spans="1:37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>
        <f>_xlfn.XLOOKUP(MIS[[#This Row],[TRADING SYMBOL]],[1]Sheet1!$D:$D,[1]Sheet1!$C:$C)</f>
        <v>490.65</v>
      </c>
      <c r="AE4929">
        <f>MIS[[#This Row],[OrderAverageTradedPrice]]*MIS[[#This Row],[OrderQuantity]]</f>
        <v>10222</v>
      </c>
      <c r="AF4929">
        <f>MIS[[#This Row],[LTP]]*MIS[[#This Row],[OrderQuantity]]</f>
        <v>9813</v>
      </c>
      <c r="AG4929">
        <f>IF(MIS[[#This Row],[OrderSide]]="SELL",MIS[[#This Row],[VALUE]]-MIS[[#This Row],[LIVE_VALUE]],MIS[[#This Row],[LIVE_VALUE]]-MIS[[#This Row],[VALUE]])</f>
        <v>409</v>
      </c>
      <c r="AH4929" t="str" cm="1">
        <f t="array" ref="AH4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9" t="str">
        <f>MIS[[#This Row],[TRADING SYMBOL]]</f>
        <v>SENSEX2552082300CE</v>
      </c>
      <c r="AJ4929" t="str">
        <f>IF(RIGHT(MIS[[#This Row],[Main/Hedge]],4)="MAIN","MAIN","HEDGE")</f>
        <v>MAIN</v>
      </c>
      <c r="AK4929" t="str" cm="1">
        <f t="array" ref="AK4929">_xlfn._xlws.FILTER(Table4[Column1],ISNUMBER(SEARCH(Table4[Column1],MIS[[#This Row],[OrderUniqueIdentifier]])),"")</f>
        <v>LONGSHORT</v>
      </c>
    </row>
    <row r="4930" spans="1:37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>
        <f>_xlfn.XLOOKUP(MIS[[#This Row],[TRADING SYMBOL]],[1]Sheet1!$D:$D,[1]Sheet1!$C:$C)</f>
        <v>490.65</v>
      </c>
      <c r="AE4930">
        <f>MIS[[#This Row],[OrderAverageTradedPrice]]*MIS[[#This Row],[OrderQuantity]]</f>
        <v>20502</v>
      </c>
      <c r="AF4930">
        <f>MIS[[#This Row],[LTP]]*MIS[[#This Row],[OrderQuantity]]</f>
        <v>19626</v>
      </c>
      <c r="AG4930">
        <f>IF(MIS[[#This Row],[OrderSide]]="SELL",MIS[[#This Row],[VALUE]]-MIS[[#This Row],[LIVE_VALUE]],MIS[[#This Row],[LIVE_VALUE]]-MIS[[#This Row],[VALUE]])</f>
        <v>876</v>
      </c>
      <c r="AH4930" t="str" cm="1">
        <f t="array" ref="AH4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0" t="str">
        <f>MIS[[#This Row],[TRADING SYMBOL]]</f>
        <v>SENSEX2552082300CE</v>
      </c>
      <c r="AJ4930" t="str">
        <f>IF(RIGHT(MIS[[#This Row],[Main/Hedge]],4)="MAIN","MAIN","HEDGE")</f>
        <v>MAIN</v>
      </c>
      <c r="AK4930" t="str" cm="1">
        <f t="array" ref="AK4930">_xlfn._xlws.FILTER(Table4[Column1],ISNUMBER(SEARCH(Table4[Column1],MIS[[#This Row],[OrderUniqueIdentifier]])),"")</f>
        <v>LONGSHORT</v>
      </c>
    </row>
    <row r="4931" spans="1:37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>
        <f>_xlfn.XLOOKUP(MIS[[#This Row],[TRADING SYMBOL]],[1]Sheet1!$D:$D,[1]Sheet1!$C:$C)</f>
        <v>490.65</v>
      </c>
      <c r="AE4931">
        <f>MIS[[#This Row],[OrderAverageTradedPrice]]*MIS[[#This Row],[OrderQuantity]]</f>
        <v>61395</v>
      </c>
      <c r="AF4931">
        <f>MIS[[#This Row],[LTP]]*MIS[[#This Row],[OrderQuantity]]</f>
        <v>58878</v>
      </c>
      <c r="AG4931">
        <f>IF(MIS[[#This Row],[OrderSide]]="SELL",MIS[[#This Row],[VALUE]]-MIS[[#This Row],[LIVE_VALUE]],MIS[[#This Row],[LIVE_VALUE]]-MIS[[#This Row],[VALUE]])</f>
        <v>2517</v>
      </c>
      <c r="AH4931" t="str" cm="1">
        <f t="array" ref="AH4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1" t="str">
        <f>MIS[[#This Row],[TRADING SYMBOL]]</f>
        <v>SENSEX2552082300CE</v>
      </c>
      <c r="AJ4931" t="str">
        <f>IF(RIGHT(MIS[[#This Row],[Main/Hedge]],4)="MAIN","MAIN","HEDGE")</f>
        <v>MAIN</v>
      </c>
      <c r="AK4931" t="str" cm="1">
        <f t="array" ref="AK4931">_xlfn._xlws.FILTER(Table4[Column1],ISNUMBER(SEARCH(Table4[Column1],MIS[[#This Row],[OrderUniqueIdentifier]])),"")</f>
        <v>LONGSHORT</v>
      </c>
    </row>
    <row r="4932" spans="1:37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>
        <f>_xlfn.XLOOKUP(MIS[[#This Row],[TRADING SYMBOL]],[1]Sheet1!$D:$D,[1]Sheet1!$C:$C)</f>
        <v>490.65</v>
      </c>
      <c r="AE4932">
        <f>MIS[[#This Row],[OrderAverageTradedPrice]]*MIS[[#This Row],[OrderQuantity]]</f>
        <v>10274</v>
      </c>
      <c r="AF4932">
        <f>MIS[[#This Row],[LTP]]*MIS[[#This Row],[OrderQuantity]]</f>
        <v>9813</v>
      </c>
      <c r="AG4932">
        <f>IF(MIS[[#This Row],[OrderSide]]="SELL",MIS[[#This Row],[VALUE]]-MIS[[#This Row],[LIVE_VALUE]],MIS[[#This Row],[LIVE_VALUE]]-MIS[[#This Row],[VALUE]])</f>
        <v>461</v>
      </c>
      <c r="AH4932" t="str" cm="1">
        <f t="array" ref="AH4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2" t="str">
        <f>MIS[[#This Row],[TRADING SYMBOL]]</f>
        <v>SENSEX2552082300CE</v>
      </c>
      <c r="AJ4932" t="str">
        <f>IF(RIGHT(MIS[[#This Row],[Main/Hedge]],4)="MAIN","MAIN","HEDGE")</f>
        <v>MAIN</v>
      </c>
      <c r="AK4932" t="str" cm="1">
        <f t="array" ref="AK4932">_xlfn._xlws.FILTER(Table4[Column1],ISNUMBER(SEARCH(Table4[Column1],MIS[[#This Row],[OrderUniqueIdentifier]])),"")</f>
        <v>LONGSHORT</v>
      </c>
    </row>
    <row r="4933" spans="1:37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>
        <f>_xlfn.XLOOKUP(MIS[[#This Row],[TRADING SYMBOL]],[1]Sheet1!$D:$D,[1]Sheet1!$C:$C)</f>
        <v>490.65</v>
      </c>
      <c r="AE4933">
        <f>MIS[[#This Row],[OrderAverageTradedPrice]]*MIS[[#This Row],[OrderQuantity]]</f>
        <v>20502</v>
      </c>
      <c r="AF4933">
        <f>MIS[[#This Row],[LTP]]*MIS[[#This Row],[OrderQuantity]]</f>
        <v>19626</v>
      </c>
      <c r="AG4933">
        <f>IF(MIS[[#This Row],[OrderSide]]="SELL",MIS[[#This Row],[VALUE]]-MIS[[#This Row],[LIVE_VALUE]],MIS[[#This Row],[LIVE_VALUE]]-MIS[[#This Row],[VALUE]])</f>
        <v>876</v>
      </c>
      <c r="AH4933" t="str" cm="1">
        <f t="array" ref="AH4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3" t="str">
        <f>MIS[[#This Row],[TRADING SYMBOL]]</f>
        <v>SENSEX2552082300CE</v>
      </c>
      <c r="AJ4933" t="str">
        <f>IF(RIGHT(MIS[[#This Row],[Main/Hedge]],4)="MAIN","MAIN","HEDGE")</f>
        <v>MAIN</v>
      </c>
      <c r="AK4933" t="str" cm="1">
        <f t="array" ref="AK4933">_xlfn._xlws.FILTER(Table4[Column1],ISNUMBER(SEARCH(Table4[Column1],MIS[[#This Row],[OrderUniqueIdentifier]])),"")</f>
        <v>LONGSHORT</v>
      </c>
    </row>
    <row r="4934" spans="1:37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>
        <f>_xlfn.XLOOKUP(MIS[[#This Row],[TRADING SYMBOL]],[1]Sheet1!$D:$D,[1]Sheet1!$C:$C)</f>
        <v>490.65</v>
      </c>
      <c r="AE4934">
        <f>MIS[[#This Row],[OrderAverageTradedPrice]]*MIS[[#This Row],[OrderQuantity]]</f>
        <v>30777.000000000004</v>
      </c>
      <c r="AF4934">
        <f>MIS[[#This Row],[LTP]]*MIS[[#This Row],[OrderQuantity]]</f>
        <v>29439</v>
      </c>
      <c r="AG4934">
        <f>IF(MIS[[#This Row],[OrderSide]]="SELL",MIS[[#This Row],[VALUE]]-MIS[[#This Row],[LIVE_VALUE]],MIS[[#This Row],[LIVE_VALUE]]-MIS[[#This Row],[VALUE]])</f>
        <v>1338.0000000000036</v>
      </c>
      <c r="AH4934" t="str" cm="1">
        <f t="array" ref="AH4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4" t="str">
        <f>MIS[[#This Row],[TRADING SYMBOL]]</f>
        <v>SENSEX2552082300CE</v>
      </c>
      <c r="AJ4934" t="str">
        <f>IF(RIGHT(MIS[[#This Row],[Main/Hedge]],4)="MAIN","MAIN","HEDGE")</f>
        <v>MAIN</v>
      </c>
      <c r="AK4934" t="str" cm="1">
        <f t="array" ref="AK4934">_xlfn._xlws.FILTER(Table4[Column1],ISNUMBER(SEARCH(Table4[Column1],MIS[[#This Row],[OrderUniqueIdentifier]])),"")</f>
        <v>LONGSHORT</v>
      </c>
    </row>
    <row r="4935" spans="1:37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>
        <f>_xlfn.XLOOKUP(MIS[[#This Row],[TRADING SYMBOL]],[1]Sheet1!$D:$D,[1]Sheet1!$C:$C)</f>
        <v>490.65</v>
      </c>
      <c r="AE4935">
        <f>MIS[[#This Row],[OrderAverageTradedPrice]]*MIS[[#This Row],[OrderQuantity]]</f>
        <v>10242</v>
      </c>
      <c r="AF4935">
        <f>MIS[[#This Row],[LTP]]*MIS[[#This Row],[OrderQuantity]]</f>
        <v>9813</v>
      </c>
      <c r="AG4935">
        <f>IF(MIS[[#This Row],[OrderSide]]="SELL",MIS[[#This Row],[VALUE]]-MIS[[#This Row],[LIVE_VALUE]],MIS[[#This Row],[LIVE_VALUE]]-MIS[[#This Row],[VALUE]])</f>
        <v>429</v>
      </c>
      <c r="AH4935" t="str" cm="1">
        <f t="array" ref="AH4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5" t="str">
        <f>MIS[[#This Row],[TRADING SYMBOL]]</f>
        <v>SENSEX2552082300CE</v>
      </c>
      <c r="AJ4935" t="str">
        <f>IF(RIGHT(MIS[[#This Row],[Main/Hedge]],4)="MAIN","MAIN","HEDGE")</f>
        <v>MAIN</v>
      </c>
      <c r="AK4935" t="str" cm="1">
        <f t="array" ref="AK4935">_xlfn._xlws.FILTER(Table4[Column1],ISNUMBER(SEARCH(Table4[Column1],MIS[[#This Row],[OrderUniqueIdentifier]])),"")</f>
        <v>LONGSHORT</v>
      </c>
    </row>
    <row r="4936" spans="1:37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>
        <f>_xlfn.XLOOKUP(MIS[[#This Row],[TRADING SYMBOL]],[1]Sheet1!$D:$D,[1]Sheet1!$C:$C)</f>
        <v>490.65</v>
      </c>
      <c r="AE4936">
        <f>MIS[[#This Row],[OrderAverageTradedPrice]]*MIS[[#This Row],[OrderQuantity]]</f>
        <v>93114.999999999898</v>
      </c>
      <c r="AF4936">
        <f>MIS[[#This Row],[LTP]]*MIS[[#This Row],[OrderQuantity]]</f>
        <v>88317</v>
      </c>
      <c r="AG4936">
        <f>IF(MIS[[#This Row],[OrderSide]]="SELL",MIS[[#This Row],[VALUE]]-MIS[[#This Row],[LIVE_VALUE]],MIS[[#This Row],[LIVE_VALUE]]-MIS[[#This Row],[VALUE]])</f>
        <v>4797.9999999998981</v>
      </c>
      <c r="AH4936" t="str" cm="1">
        <f t="array" ref="AH4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6" t="str">
        <f>MIS[[#This Row],[TRADING SYMBOL]]</f>
        <v>SENSEX2552082300CE</v>
      </c>
      <c r="AJ4936" t="str">
        <f>IF(RIGHT(MIS[[#This Row],[Main/Hedge]],4)="MAIN","MAIN","HEDGE")</f>
        <v>MAIN</v>
      </c>
      <c r="AK4936" t="str" cm="1">
        <f t="array" ref="AK4936">_xlfn._xlws.FILTER(Table4[Column1],ISNUMBER(SEARCH(Table4[Column1],MIS[[#This Row],[OrderUniqueIdentifier]])),"")</f>
        <v>LONGSHORT</v>
      </c>
    </row>
    <row r="4937" spans="1:37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>
        <f>_xlfn.XLOOKUP(MIS[[#This Row],[TRADING SYMBOL]],[1]Sheet1!$D:$D,[1]Sheet1!$C:$C)</f>
        <v>490.65</v>
      </c>
      <c r="AE4937">
        <f>MIS[[#This Row],[OrderAverageTradedPrice]]*MIS[[#This Row],[OrderQuantity]]</f>
        <v>62010</v>
      </c>
      <c r="AF4937">
        <f>MIS[[#This Row],[LTP]]*MIS[[#This Row],[OrderQuantity]]</f>
        <v>58878</v>
      </c>
      <c r="AG4937">
        <f>IF(MIS[[#This Row],[OrderSide]]="SELL",MIS[[#This Row],[VALUE]]-MIS[[#This Row],[LIVE_VALUE]],MIS[[#This Row],[LIVE_VALUE]]-MIS[[#This Row],[VALUE]])</f>
        <v>3132</v>
      </c>
      <c r="AH4937" t="str" cm="1">
        <f t="array" ref="AH4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7" t="str">
        <f>MIS[[#This Row],[TRADING SYMBOL]]</f>
        <v>SENSEX2552082300CE</v>
      </c>
      <c r="AJ4937" t="str">
        <f>IF(RIGHT(MIS[[#This Row],[Main/Hedge]],4)="MAIN","MAIN","HEDGE")</f>
        <v>MAIN</v>
      </c>
      <c r="AK4937" t="str" cm="1">
        <f t="array" ref="AK4937">_xlfn._xlws.FILTER(Table4[Column1],ISNUMBER(SEARCH(Table4[Column1],MIS[[#This Row],[OrderUniqueIdentifier]])),"")</f>
        <v>LONGSHORT</v>
      </c>
    </row>
    <row r="4938" spans="1:37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>
        <f>_xlfn.XLOOKUP(MIS[[#This Row],[TRADING SYMBOL]],[1]Sheet1!$D:$D,[1]Sheet1!$C:$C)</f>
        <v>490.65</v>
      </c>
      <c r="AE4938">
        <f>MIS[[#This Row],[OrderAverageTradedPrice]]*MIS[[#This Row],[OrderQuantity]]</f>
        <v>10305</v>
      </c>
      <c r="AF4938">
        <f>MIS[[#This Row],[LTP]]*MIS[[#This Row],[OrderQuantity]]</f>
        <v>9813</v>
      </c>
      <c r="AG4938">
        <f>IF(MIS[[#This Row],[OrderSide]]="SELL",MIS[[#This Row],[VALUE]]-MIS[[#This Row],[LIVE_VALUE]],MIS[[#This Row],[LIVE_VALUE]]-MIS[[#This Row],[VALUE]])</f>
        <v>492</v>
      </c>
      <c r="AH4938" t="str" cm="1">
        <f t="array" ref="AH4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8" t="str">
        <f>MIS[[#This Row],[TRADING SYMBOL]]</f>
        <v>SENSEX2552082300CE</v>
      </c>
      <c r="AJ4938" t="str">
        <f>IF(RIGHT(MIS[[#This Row],[Main/Hedge]],4)="MAIN","MAIN","HEDGE")</f>
        <v>MAIN</v>
      </c>
      <c r="AK4938" t="str" cm="1">
        <f t="array" ref="AK4938">_xlfn._xlws.FILTER(Table4[Column1],ISNUMBER(SEARCH(Table4[Column1],MIS[[#This Row],[OrderUniqueIdentifier]])),"")</f>
        <v>LONGSHORT</v>
      </c>
    </row>
    <row r="4939" spans="1:37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>
        <f>_xlfn.XLOOKUP(MIS[[#This Row],[TRADING SYMBOL]],[1]Sheet1!$D:$D,[1]Sheet1!$C:$C)</f>
        <v>490.65</v>
      </c>
      <c r="AE4939">
        <f>MIS[[#This Row],[OrderAverageTradedPrice]]*MIS[[#This Row],[OrderQuantity]]</f>
        <v>10318</v>
      </c>
      <c r="AF4939">
        <f>MIS[[#This Row],[LTP]]*MIS[[#This Row],[OrderQuantity]]</f>
        <v>9813</v>
      </c>
      <c r="AG4939">
        <f>IF(MIS[[#This Row],[OrderSide]]="SELL",MIS[[#This Row],[VALUE]]-MIS[[#This Row],[LIVE_VALUE]],MIS[[#This Row],[LIVE_VALUE]]-MIS[[#This Row],[VALUE]])</f>
        <v>505</v>
      </c>
      <c r="AH4939" t="str" cm="1">
        <f t="array" ref="AH4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9" t="str">
        <f>MIS[[#This Row],[TRADING SYMBOL]]</f>
        <v>SENSEX2552082300CE</v>
      </c>
      <c r="AJ4939" t="str">
        <f>IF(RIGHT(MIS[[#This Row],[Main/Hedge]],4)="MAIN","MAIN","HEDGE")</f>
        <v>MAIN</v>
      </c>
      <c r="AK4939" t="str" cm="1">
        <f t="array" ref="AK4939">_xlfn._xlws.FILTER(Table4[Column1],ISNUMBER(SEARCH(Table4[Column1],MIS[[#This Row],[OrderUniqueIdentifier]])),"")</f>
        <v>LONGSHORT</v>
      </c>
    </row>
    <row r="4940" spans="1:37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>
        <f>_xlfn.XLOOKUP(MIS[[#This Row],[TRADING SYMBOL]],[1]Sheet1!$D:$D,[1]Sheet1!$C:$C)</f>
        <v>490.65</v>
      </c>
      <c r="AE4940">
        <f>MIS[[#This Row],[OrderAverageTradedPrice]]*MIS[[#This Row],[OrderQuantity]]</f>
        <v>92823.999999999825</v>
      </c>
      <c r="AF4940">
        <f>MIS[[#This Row],[LTP]]*MIS[[#This Row],[OrderQuantity]]</f>
        <v>88317</v>
      </c>
      <c r="AG4940">
        <f>IF(MIS[[#This Row],[OrderSide]]="SELL",MIS[[#This Row],[VALUE]]-MIS[[#This Row],[LIVE_VALUE]],MIS[[#This Row],[LIVE_VALUE]]-MIS[[#This Row],[VALUE]])</f>
        <v>4506.9999999998254</v>
      </c>
      <c r="AH4940" t="str" cm="1">
        <f t="array" ref="AH4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0" t="str">
        <f>MIS[[#This Row],[TRADING SYMBOL]]</f>
        <v>SENSEX2552082300CE</v>
      </c>
      <c r="AJ4940" t="str">
        <f>IF(RIGHT(MIS[[#This Row],[Main/Hedge]],4)="MAIN","MAIN","HEDGE")</f>
        <v>MAIN</v>
      </c>
      <c r="AK4940" t="str" cm="1">
        <f t="array" ref="AK4940">_xlfn._xlws.FILTER(Table4[Column1],ISNUMBER(SEARCH(Table4[Column1],MIS[[#This Row],[OrderUniqueIdentifier]])),"")</f>
        <v>LONGSHORT</v>
      </c>
    </row>
    <row r="4941" spans="1:37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>
        <f>_xlfn.XLOOKUP(MIS[[#This Row],[TRADING SYMBOL]],[1]Sheet1!$D:$D,[1]Sheet1!$C:$C)</f>
        <v>490.65</v>
      </c>
      <c r="AE4941">
        <f>MIS[[#This Row],[OrderAverageTradedPrice]]*MIS[[#This Row],[OrderQuantity]]</f>
        <v>20644</v>
      </c>
      <c r="AF4941">
        <f>MIS[[#This Row],[LTP]]*MIS[[#This Row],[OrderQuantity]]</f>
        <v>19626</v>
      </c>
      <c r="AG4941">
        <f>IF(MIS[[#This Row],[OrderSide]]="SELL",MIS[[#This Row],[VALUE]]-MIS[[#This Row],[LIVE_VALUE]],MIS[[#This Row],[LIVE_VALUE]]-MIS[[#This Row],[VALUE]])</f>
        <v>1018</v>
      </c>
      <c r="AH4941" t="str" cm="1">
        <f t="array" ref="AH4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1" t="str">
        <f>MIS[[#This Row],[TRADING SYMBOL]]</f>
        <v>SENSEX2552082300CE</v>
      </c>
      <c r="AJ4941" t="str">
        <f>IF(RIGHT(MIS[[#This Row],[Main/Hedge]],4)="MAIN","MAIN","HEDGE")</f>
        <v>MAIN</v>
      </c>
      <c r="AK4941" t="str" cm="1">
        <f t="array" ref="AK4941">_xlfn._xlws.FILTER(Table4[Column1],ISNUMBER(SEARCH(Table4[Column1],MIS[[#This Row],[OrderUniqueIdentifier]])),"")</f>
        <v>LONGSHORT</v>
      </c>
    </row>
    <row r="4942" spans="1:37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>
        <f>_xlfn.XLOOKUP(MIS[[#This Row],[TRADING SYMBOL]],[1]Sheet1!$D:$D,[1]Sheet1!$C:$C)</f>
        <v>490.65</v>
      </c>
      <c r="AE4942">
        <f>MIS[[#This Row],[OrderAverageTradedPrice]]*MIS[[#This Row],[OrderQuantity]]</f>
        <v>20690</v>
      </c>
      <c r="AF4942">
        <f>MIS[[#This Row],[LTP]]*MIS[[#This Row],[OrderQuantity]]</f>
        <v>19626</v>
      </c>
      <c r="AG4942">
        <f>IF(MIS[[#This Row],[OrderSide]]="SELL",MIS[[#This Row],[VALUE]]-MIS[[#This Row],[LIVE_VALUE]],MIS[[#This Row],[LIVE_VALUE]]-MIS[[#This Row],[VALUE]])</f>
        <v>1064</v>
      </c>
      <c r="AH4942" t="str" cm="1">
        <f t="array" ref="AH4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2" t="str">
        <f>MIS[[#This Row],[TRADING SYMBOL]]</f>
        <v>SENSEX2552082300CE</v>
      </c>
      <c r="AJ4942" t="str">
        <f>IF(RIGHT(MIS[[#This Row],[Main/Hedge]],4)="MAIN","MAIN","HEDGE")</f>
        <v>MAIN</v>
      </c>
      <c r="AK4942" t="str" cm="1">
        <f t="array" ref="AK4942">_xlfn._xlws.FILTER(Table4[Column1],ISNUMBER(SEARCH(Table4[Column1],MIS[[#This Row],[OrderUniqueIdentifier]])),"")</f>
        <v>LONGSHORT</v>
      </c>
    </row>
    <row r="4943" spans="1:37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>
        <f>_xlfn.XLOOKUP(MIS[[#This Row],[TRADING SYMBOL]],[1]Sheet1!$D:$D,[1]Sheet1!$C:$C)</f>
        <v>490.65</v>
      </c>
      <c r="AE4943">
        <f>MIS[[#This Row],[OrderAverageTradedPrice]]*MIS[[#This Row],[OrderQuantity]]</f>
        <v>82434</v>
      </c>
      <c r="AF4943">
        <f>MIS[[#This Row],[LTP]]*MIS[[#This Row],[OrderQuantity]]</f>
        <v>78504</v>
      </c>
      <c r="AG4943">
        <f>IF(MIS[[#This Row],[OrderSide]]="SELL",MIS[[#This Row],[VALUE]]-MIS[[#This Row],[LIVE_VALUE]],MIS[[#This Row],[LIVE_VALUE]]-MIS[[#This Row],[VALUE]])</f>
        <v>3930</v>
      </c>
      <c r="AH4943" t="str" cm="1">
        <f t="array" ref="AH4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3" t="str">
        <f>MIS[[#This Row],[TRADING SYMBOL]]</f>
        <v>SENSEX2552082300CE</v>
      </c>
      <c r="AJ4943" t="str">
        <f>IF(RIGHT(MIS[[#This Row],[Main/Hedge]],4)="MAIN","MAIN","HEDGE")</f>
        <v>MAIN</v>
      </c>
      <c r="AK4943" t="str" cm="1">
        <f t="array" ref="AK4943">_xlfn._xlws.FILTER(Table4[Column1],ISNUMBER(SEARCH(Table4[Column1],MIS[[#This Row],[OrderUniqueIdentifier]])),"")</f>
        <v>LONGSHORT</v>
      </c>
    </row>
    <row r="4944" spans="1:37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>
        <f>_xlfn.XLOOKUP(MIS[[#This Row],[TRADING SYMBOL]],[1]Sheet1!$D:$D,[1]Sheet1!$C:$C)</f>
        <v>490.65</v>
      </c>
      <c r="AE4944">
        <f>MIS[[#This Row],[OrderAverageTradedPrice]]*MIS[[#This Row],[OrderQuantity]]</f>
        <v>10299</v>
      </c>
      <c r="AF4944">
        <f>MIS[[#This Row],[LTP]]*MIS[[#This Row],[OrderQuantity]]</f>
        <v>9813</v>
      </c>
      <c r="AG4944">
        <f>IF(MIS[[#This Row],[OrderSide]]="SELL",MIS[[#This Row],[VALUE]]-MIS[[#This Row],[LIVE_VALUE]],MIS[[#This Row],[LIVE_VALUE]]-MIS[[#This Row],[VALUE]])</f>
        <v>486</v>
      </c>
      <c r="AH4944" t="str" cm="1">
        <f t="array" ref="AH4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4" t="str">
        <f>MIS[[#This Row],[TRADING SYMBOL]]</f>
        <v>SENSEX2552082300CE</v>
      </c>
      <c r="AJ4944" t="str">
        <f>IF(RIGHT(MIS[[#This Row],[Main/Hedge]],4)="MAIN","MAIN","HEDGE")</f>
        <v>MAIN</v>
      </c>
      <c r="AK4944" t="str" cm="1">
        <f t="array" ref="AK4944">_xlfn._xlws.FILTER(Table4[Column1],ISNUMBER(SEARCH(Table4[Column1],MIS[[#This Row],[OrderUniqueIdentifier]])),"")</f>
        <v>LONGSHORT</v>
      </c>
    </row>
    <row r="4945" spans="1:37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>
        <f>_xlfn.XLOOKUP(MIS[[#This Row],[TRADING SYMBOL]],[1]Sheet1!$D:$D,[1]Sheet1!$C:$C)</f>
        <v>490.65</v>
      </c>
      <c r="AE4945">
        <f>MIS[[#This Row],[OrderAverageTradedPrice]]*MIS[[#This Row],[OrderQuantity]]</f>
        <v>20664</v>
      </c>
      <c r="AF4945">
        <f>MIS[[#This Row],[LTP]]*MIS[[#This Row],[OrderQuantity]]</f>
        <v>19626</v>
      </c>
      <c r="AG4945">
        <f>IF(MIS[[#This Row],[OrderSide]]="SELL",MIS[[#This Row],[VALUE]]-MIS[[#This Row],[LIVE_VALUE]],MIS[[#This Row],[LIVE_VALUE]]-MIS[[#This Row],[VALUE]])</f>
        <v>1038</v>
      </c>
      <c r="AH4945" t="str" cm="1">
        <f t="array" ref="AH4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5" t="str">
        <f>MIS[[#This Row],[TRADING SYMBOL]]</f>
        <v>SENSEX2552082300CE</v>
      </c>
      <c r="AJ4945" t="str">
        <f>IF(RIGHT(MIS[[#This Row],[Main/Hedge]],4)="MAIN","MAIN","HEDGE")</f>
        <v>MAIN</v>
      </c>
      <c r="AK4945" t="str" cm="1">
        <f t="array" ref="AK4945">_xlfn._xlws.FILTER(Table4[Column1],ISNUMBER(SEARCH(Table4[Column1],MIS[[#This Row],[OrderUniqueIdentifier]])),"")</f>
        <v>LONGSHORT</v>
      </c>
    </row>
    <row r="4946" spans="1:37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>
        <f>_xlfn.XLOOKUP(MIS[[#This Row],[TRADING SYMBOL]],[1]Sheet1!$D:$D,[1]Sheet1!$C:$C)</f>
        <v>490.65</v>
      </c>
      <c r="AE4946">
        <f>MIS[[#This Row],[OrderAverageTradedPrice]]*MIS[[#This Row],[OrderQuantity]]</f>
        <v>10355</v>
      </c>
      <c r="AF4946">
        <f>MIS[[#This Row],[LTP]]*MIS[[#This Row],[OrderQuantity]]</f>
        <v>9813</v>
      </c>
      <c r="AG4946">
        <f>IF(MIS[[#This Row],[OrderSide]]="SELL",MIS[[#This Row],[VALUE]]-MIS[[#This Row],[LIVE_VALUE]],MIS[[#This Row],[LIVE_VALUE]]-MIS[[#This Row],[VALUE]])</f>
        <v>542</v>
      </c>
      <c r="AH4946" t="str" cm="1">
        <f t="array" ref="AH4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6" t="str">
        <f>MIS[[#This Row],[TRADING SYMBOL]]</f>
        <v>SENSEX2552082300CE</v>
      </c>
      <c r="AJ4946" t="str">
        <f>IF(RIGHT(MIS[[#This Row],[Main/Hedge]],4)="MAIN","MAIN","HEDGE")</f>
        <v>MAIN</v>
      </c>
      <c r="AK4946" t="str" cm="1">
        <f t="array" ref="AK4946">_xlfn._xlws.FILTER(Table4[Column1],ISNUMBER(SEARCH(Table4[Column1],MIS[[#This Row],[OrderUniqueIdentifier]])),"")</f>
        <v>LONGSHORT</v>
      </c>
    </row>
    <row r="4947" spans="1:37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>
        <f>_xlfn.XLOOKUP(MIS[[#This Row],[TRADING SYMBOL]],[1]Sheet1!$D:$D,[1]Sheet1!$C:$C)</f>
        <v>490.65</v>
      </c>
      <c r="AE4947">
        <f>MIS[[#This Row],[OrderAverageTradedPrice]]*MIS[[#This Row],[OrderQuantity]]</f>
        <v>20534</v>
      </c>
      <c r="AF4947">
        <f>MIS[[#This Row],[LTP]]*MIS[[#This Row],[OrderQuantity]]</f>
        <v>19626</v>
      </c>
      <c r="AG4947">
        <f>IF(MIS[[#This Row],[OrderSide]]="SELL",MIS[[#This Row],[VALUE]]-MIS[[#This Row],[LIVE_VALUE]],MIS[[#This Row],[LIVE_VALUE]]-MIS[[#This Row],[VALUE]])</f>
        <v>908</v>
      </c>
      <c r="AH4947" t="str" cm="1">
        <f t="array" ref="AH4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7" t="str">
        <f>MIS[[#This Row],[TRADING SYMBOL]]</f>
        <v>SENSEX2552082300CE</v>
      </c>
      <c r="AJ4947" t="str">
        <f>IF(RIGHT(MIS[[#This Row],[Main/Hedge]],4)="MAIN","MAIN","HEDGE")</f>
        <v>MAIN</v>
      </c>
      <c r="AK4947" t="str" cm="1">
        <f t="array" ref="AK4947">_xlfn._xlws.FILTER(Table4[Column1],ISNUMBER(SEARCH(Table4[Column1],MIS[[#This Row],[OrderUniqueIdentifier]])),"")</f>
        <v>LONGSHORT</v>
      </c>
    </row>
    <row r="4948" spans="1:37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>
        <f>_xlfn.XLOOKUP(MIS[[#This Row],[TRADING SYMBOL]],[1]Sheet1!$D:$D,[1]Sheet1!$C:$C)</f>
        <v>490.65</v>
      </c>
      <c r="AE4948">
        <f>MIS[[#This Row],[OrderAverageTradedPrice]]*MIS[[#This Row],[OrderQuantity]]</f>
        <v>10304</v>
      </c>
      <c r="AF4948">
        <f>MIS[[#This Row],[LTP]]*MIS[[#This Row],[OrderQuantity]]</f>
        <v>9813</v>
      </c>
      <c r="AG4948">
        <f>IF(MIS[[#This Row],[OrderSide]]="SELL",MIS[[#This Row],[VALUE]]-MIS[[#This Row],[LIVE_VALUE]],MIS[[#This Row],[LIVE_VALUE]]-MIS[[#This Row],[VALUE]])</f>
        <v>491</v>
      </c>
      <c r="AH4948" t="str" cm="1">
        <f t="array" ref="AH4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8" t="str">
        <f>MIS[[#This Row],[TRADING SYMBOL]]</f>
        <v>SENSEX2552082300CE</v>
      </c>
      <c r="AJ4948" t="str">
        <f>IF(RIGHT(MIS[[#This Row],[Main/Hedge]],4)="MAIN","MAIN","HEDGE")</f>
        <v>MAIN</v>
      </c>
      <c r="AK4948" t="str" cm="1">
        <f t="array" ref="AK4948">_xlfn._xlws.FILTER(Table4[Column1],ISNUMBER(SEARCH(Table4[Column1],MIS[[#This Row],[OrderUniqueIdentifier]])),"")</f>
        <v>LONGSHORT</v>
      </c>
    </row>
    <row r="4949" spans="1:37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>
        <f>_xlfn.XLOOKUP(MIS[[#This Row],[TRADING SYMBOL]],[1]Sheet1!$D:$D,[1]Sheet1!$C:$C)</f>
        <v>490.65</v>
      </c>
      <c r="AE4949">
        <f>MIS[[#This Row],[OrderAverageTradedPrice]]*MIS[[#This Row],[OrderQuantity]]</f>
        <v>72187.999999999942</v>
      </c>
      <c r="AF4949">
        <f>MIS[[#This Row],[LTP]]*MIS[[#This Row],[OrderQuantity]]</f>
        <v>68691</v>
      </c>
      <c r="AG4949">
        <f>IF(MIS[[#This Row],[OrderSide]]="SELL",MIS[[#This Row],[VALUE]]-MIS[[#This Row],[LIVE_VALUE]],MIS[[#This Row],[LIVE_VALUE]]-MIS[[#This Row],[VALUE]])</f>
        <v>3496.9999999999418</v>
      </c>
      <c r="AH4949" t="str" cm="1">
        <f t="array" ref="AH4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9" t="str">
        <f>MIS[[#This Row],[TRADING SYMBOL]]</f>
        <v>SENSEX2552082300CE</v>
      </c>
      <c r="AJ4949" t="str">
        <f>IF(RIGHT(MIS[[#This Row],[Main/Hedge]],4)="MAIN","MAIN","HEDGE")</f>
        <v>MAIN</v>
      </c>
      <c r="AK4949" t="str" cm="1">
        <f t="array" ref="AK4949">_xlfn._xlws.FILTER(Table4[Column1],ISNUMBER(SEARCH(Table4[Column1],MIS[[#This Row],[OrderUniqueIdentifier]])),"")</f>
        <v>LONGSHORT</v>
      </c>
    </row>
    <row r="4950" spans="1:37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>
        <f>_xlfn.XLOOKUP(MIS[[#This Row],[TRADING SYMBOL]],[1]Sheet1!$D:$D,[1]Sheet1!$C:$C)</f>
        <v>490.65</v>
      </c>
      <c r="AE4950">
        <f>MIS[[#This Row],[OrderAverageTradedPrice]]*MIS[[#This Row],[OrderQuantity]]</f>
        <v>165385</v>
      </c>
      <c r="AF4950">
        <f>MIS[[#This Row],[LTP]]*MIS[[#This Row],[OrderQuantity]]</f>
        <v>157008</v>
      </c>
      <c r="AG4950">
        <f>IF(MIS[[#This Row],[OrderSide]]="SELL",MIS[[#This Row],[VALUE]]-MIS[[#This Row],[LIVE_VALUE]],MIS[[#This Row],[LIVE_VALUE]]-MIS[[#This Row],[VALUE]])</f>
        <v>8377</v>
      </c>
      <c r="AH4950" t="str" cm="1">
        <f t="array" ref="AH4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0" t="str">
        <f>MIS[[#This Row],[TRADING SYMBOL]]</f>
        <v>SENSEX2552082300CE</v>
      </c>
      <c r="AJ4950" t="str">
        <f>IF(RIGHT(MIS[[#This Row],[Main/Hedge]],4)="MAIN","MAIN","HEDGE")</f>
        <v>MAIN</v>
      </c>
      <c r="AK4950" t="str" cm="1">
        <f t="array" ref="AK4950">_xlfn._xlws.FILTER(Table4[Column1],ISNUMBER(SEARCH(Table4[Column1],MIS[[#This Row],[OrderUniqueIdentifier]])),"")</f>
        <v>LONGSHORT</v>
      </c>
    </row>
    <row r="4951" spans="1:37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>
        <f>_xlfn.XLOOKUP(MIS[[#This Row],[TRADING SYMBOL]],[1]Sheet1!$D:$D,[1]Sheet1!$C:$C)</f>
        <v>490.65</v>
      </c>
      <c r="AE4951">
        <f>MIS[[#This Row],[OrderAverageTradedPrice]]*MIS[[#This Row],[OrderQuantity]]</f>
        <v>20634</v>
      </c>
      <c r="AF4951">
        <f>MIS[[#This Row],[LTP]]*MIS[[#This Row],[OrderQuantity]]</f>
        <v>19626</v>
      </c>
      <c r="AG4951">
        <f>IF(MIS[[#This Row],[OrderSide]]="SELL",MIS[[#This Row],[VALUE]]-MIS[[#This Row],[LIVE_VALUE]],MIS[[#This Row],[LIVE_VALUE]]-MIS[[#This Row],[VALUE]])</f>
        <v>1008</v>
      </c>
      <c r="AH4951" t="str" cm="1">
        <f t="array" ref="AH4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1" t="str">
        <f>MIS[[#This Row],[TRADING SYMBOL]]</f>
        <v>SENSEX2552082300CE</v>
      </c>
      <c r="AJ4951" t="str">
        <f>IF(RIGHT(MIS[[#This Row],[Main/Hedge]],4)="MAIN","MAIN","HEDGE")</f>
        <v>MAIN</v>
      </c>
      <c r="AK4951" t="str" cm="1">
        <f t="array" ref="AK4951">_xlfn._xlws.FILTER(Table4[Column1],ISNUMBER(SEARCH(Table4[Column1],MIS[[#This Row],[OrderUniqueIdentifier]])),"")</f>
        <v>LONGSHORT</v>
      </c>
    </row>
    <row r="4952" spans="1:37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>
        <f>_xlfn.XLOOKUP(MIS[[#This Row],[TRADING SYMBOL]],[1]Sheet1!$D:$D,[1]Sheet1!$C:$C)</f>
        <v>490.65</v>
      </c>
      <c r="AE4952">
        <f>MIS[[#This Row],[OrderAverageTradedPrice]]*MIS[[#This Row],[OrderQuantity]]</f>
        <v>10322</v>
      </c>
      <c r="AF4952">
        <f>MIS[[#This Row],[LTP]]*MIS[[#This Row],[OrderQuantity]]</f>
        <v>9813</v>
      </c>
      <c r="AG4952">
        <f>IF(MIS[[#This Row],[OrderSide]]="SELL",MIS[[#This Row],[VALUE]]-MIS[[#This Row],[LIVE_VALUE]],MIS[[#This Row],[LIVE_VALUE]]-MIS[[#This Row],[VALUE]])</f>
        <v>509</v>
      </c>
      <c r="AH4952" t="str" cm="1">
        <f t="array" ref="AH4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2" t="str">
        <f>MIS[[#This Row],[TRADING SYMBOL]]</f>
        <v>SENSEX2552082300CE</v>
      </c>
      <c r="AJ4952" t="str">
        <f>IF(RIGHT(MIS[[#This Row],[Main/Hedge]],4)="MAIN","MAIN","HEDGE")</f>
        <v>MAIN</v>
      </c>
      <c r="AK4952" t="str" cm="1">
        <f t="array" ref="AK4952">_xlfn._xlws.FILTER(Table4[Column1],ISNUMBER(SEARCH(Table4[Column1],MIS[[#This Row],[OrderUniqueIdentifier]])),"")</f>
        <v>LONGSHORT</v>
      </c>
    </row>
    <row r="4953" spans="1:37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>
        <f>_xlfn.XLOOKUP(MIS[[#This Row],[TRADING SYMBOL]],[1]Sheet1!$D:$D,[1]Sheet1!$C:$C)</f>
        <v>490.65</v>
      </c>
      <c r="AE4953">
        <f>MIS[[#This Row],[OrderAverageTradedPrice]]*MIS[[#This Row],[OrderQuantity]]</f>
        <v>61794.000000000007</v>
      </c>
      <c r="AF4953">
        <f>MIS[[#This Row],[LTP]]*MIS[[#This Row],[OrderQuantity]]</f>
        <v>58878</v>
      </c>
      <c r="AG4953">
        <f>IF(MIS[[#This Row],[OrderSide]]="SELL",MIS[[#This Row],[VALUE]]-MIS[[#This Row],[LIVE_VALUE]],MIS[[#This Row],[LIVE_VALUE]]-MIS[[#This Row],[VALUE]])</f>
        <v>2916.0000000000073</v>
      </c>
      <c r="AH4953" t="str" cm="1">
        <f t="array" ref="AH4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3" t="str">
        <f>MIS[[#This Row],[TRADING SYMBOL]]</f>
        <v>SENSEX2552082300CE</v>
      </c>
      <c r="AJ4953" t="str">
        <f>IF(RIGHT(MIS[[#This Row],[Main/Hedge]],4)="MAIN","MAIN","HEDGE")</f>
        <v>MAIN</v>
      </c>
      <c r="AK4953" t="str" cm="1">
        <f t="array" ref="AK4953">_xlfn._xlws.FILTER(Table4[Column1],ISNUMBER(SEARCH(Table4[Column1],MIS[[#This Row],[OrderUniqueIdentifier]])),"")</f>
        <v>LONGSHORT</v>
      </c>
    </row>
    <row r="4954" spans="1:37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>
        <f>_xlfn.XLOOKUP(MIS[[#This Row],[TRADING SYMBOL]],[1]Sheet1!$D:$D,[1]Sheet1!$C:$C)</f>
        <v>490.65</v>
      </c>
      <c r="AE4954">
        <f>MIS[[#This Row],[OrderAverageTradedPrice]]*MIS[[#This Row],[OrderQuantity]]</f>
        <v>30933.999999999964</v>
      </c>
      <c r="AF4954">
        <f>MIS[[#This Row],[LTP]]*MIS[[#This Row],[OrderQuantity]]</f>
        <v>29439</v>
      </c>
      <c r="AG4954">
        <f>IF(MIS[[#This Row],[OrderSide]]="SELL",MIS[[#This Row],[VALUE]]-MIS[[#This Row],[LIVE_VALUE]],MIS[[#This Row],[LIVE_VALUE]]-MIS[[#This Row],[VALUE]])</f>
        <v>1494.9999999999636</v>
      </c>
      <c r="AH4954" t="str" cm="1">
        <f t="array" ref="AH4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4" t="str">
        <f>MIS[[#This Row],[TRADING SYMBOL]]</f>
        <v>SENSEX2552082300CE</v>
      </c>
      <c r="AJ4954" t="str">
        <f>IF(RIGHT(MIS[[#This Row],[Main/Hedge]],4)="MAIN","MAIN","HEDGE")</f>
        <v>MAIN</v>
      </c>
      <c r="AK4954" t="str" cm="1">
        <f t="array" ref="AK4954">_xlfn._xlws.FILTER(Table4[Column1],ISNUMBER(SEARCH(Table4[Column1],MIS[[#This Row],[OrderUniqueIdentifier]])),"")</f>
        <v>LONGSHORT</v>
      </c>
    </row>
    <row r="4955" spans="1:37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>
        <f>_xlfn.XLOOKUP(MIS[[#This Row],[TRADING SYMBOL]],[1]Sheet1!$D:$D,[1]Sheet1!$C:$C)</f>
        <v>490.65</v>
      </c>
      <c r="AE4955">
        <f>MIS[[#This Row],[OrderAverageTradedPrice]]*MIS[[#This Row],[OrderQuantity]]</f>
        <v>30954</v>
      </c>
      <c r="AF4955">
        <f>MIS[[#This Row],[LTP]]*MIS[[#This Row],[OrderQuantity]]</f>
        <v>29439</v>
      </c>
      <c r="AG4955">
        <f>IF(MIS[[#This Row],[OrderSide]]="SELL",MIS[[#This Row],[VALUE]]-MIS[[#This Row],[LIVE_VALUE]],MIS[[#This Row],[LIVE_VALUE]]-MIS[[#This Row],[VALUE]])</f>
        <v>1515</v>
      </c>
      <c r="AH4955" t="str" cm="1">
        <f t="array" ref="AH4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5" t="str">
        <f>MIS[[#This Row],[TRADING SYMBOL]]</f>
        <v>SENSEX2552082300CE</v>
      </c>
      <c r="AJ4955" t="str">
        <f>IF(RIGHT(MIS[[#This Row],[Main/Hedge]],4)="MAIN","MAIN","HEDGE")</f>
        <v>MAIN</v>
      </c>
      <c r="AK4955" t="str" cm="1">
        <f t="array" ref="AK4955">_xlfn._xlws.FILTER(Table4[Column1],ISNUMBER(SEARCH(Table4[Column1],MIS[[#This Row],[OrderUniqueIdentifier]])),"")</f>
        <v>LONGSHORT</v>
      </c>
    </row>
    <row r="4956" spans="1:37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>
        <f>_xlfn.XLOOKUP(MIS[[#This Row],[TRADING SYMBOL]],[1]Sheet1!$D:$D,[1]Sheet1!$C:$C)</f>
        <v>490.65</v>
      </c>
      <c r="AE4956">
        <f>MIS[[#This Row],[OrderAverageTradedPrice]]*MIS[[#This Row],[OrderQuantity]]</f>
        <v>20623</v>
      </c>
      <c r="AF4956">
        <f>MIS[[#This Row],[LTP]]*MIS[[#This Row],[OrderQuantity]]</f>
        <v>19626</v>
      </c>
      <c r="AG4956">
        <f>IF(MIS[[#This Row],[OrderSide]]="SELL",MIS[[#This Row],[VALUE]]-MIS[[#This Row],[LIVE_VALUE]],MIS[[#This Row],[LIVE_VALUE]]-MIS[[#This Row],[VALUE]])</f>
        <v>997</v>
      </c>
      <c r="AH4956" t="str" cm="1">
        <f t="array" ref="AH4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6" t="str">
        <f>MIS[[#This Row],[TRADING SYMBOL]]</f>
        <v>SENSEX2552082300CE</v>
      </c>
      <c r="AJ4956" t="str">
        <f>IF(RIGHT(MIS[[#This Row],[Main/Hedge]],4)="MAIN","MAIN","HEDGE")</f>
        <v>MAIN</v>
      </c>
      <c r="AK4956" t="str" cm="1">
        <f t="array" ref="AK4956">_xlfn._xlws.FILTER(Table4[Column1],ISNUMBER(SEARCH(Table4[Column1],MIS[[#This Row],[OrderUniqueIdentifier]])),"")</f>
        <v>LONGSHORT</v>
      </c>
    </row>
    <row r="4957" spans="1:37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>
        <f>_xlfn.XLOOKUP(MIS[[#This Row],[TRADING SYMBOL]],[1]Sheet1!$D:$D,[1]Sheet1!$C:$C)</f>
        <v>490.65</v>
      </c>
      <c r="AE4957">
        <f>MIS[[#This Row],[OrderAverageTradedPrice]]*MIS[[#This Row],[OrderQuantity]]</f>
        <v>10316</v>
      </c>
      <c r="AF4957">
        <f>MIS[[#This Row],[LTP]]*MIS[[#This Row],[OrderQuantity]]</f>
        <v>9813</v>
      </c>
      <c r="AG4957">
        <f>IF(MIS[[#This Row],[OrderSide]]="SELL",MIS[[#This Row],[VALUE]]-MIS[[#This Row],[LIVE_VALUE]],MIS[[#This Row],[LIVE_VALUE]]-MIS[[#This Row],[VALUE]])</f>
        <v>503</v>
      </c>
      <c r="AH4957" t="str" cm="1">
        <f t="array" ref="AH4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7" t="str">
        <f>MIS[[#This Row],[TRADING SYMBOL]]</f>
        <v>SENSEX2552082300CE</v>
      </c>
      <c r="AJ4957" t="str">
        <f>IF(RIGHT(MIS[[#This Row],[Main/Hedge]],4)="MAIN","MAIN","HEDGE")</f>
        <v>MAIN</v>
      </c>
      <c r="AK4957" t="str" cm="1">
        <f t="array" ref="AK4957">_xlfn._xlws.FILTER(Table4[Column1],ISNUMBER(SEARCH(Table4[Column1],MIS[[#This Row],[OrderUniqueIdentifier]])),"")</f>
        <v>LONGSHORT</v>
      </c>
    </row>
    <row r="4958" spans="1:37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>
        <f>_xlfn.XLOOKUP(MIS[[#This Row],[TRADING SYMBOL]],[1]Sheet1!$D:$D,[1]Sheet1!$C:$C)</f>
        <v>490.65</v>
      </c>
      <c r="AE4958">
        <f>MIS[[#This Row],[OrderAverageTradedPrice]]*MIS[[#This Row],[OrderQuantity]]</f>
        <v>30797.999999999996</v>
      </c>
      <c r="AF4958">
        <f>MIS[[#This Row],[LTP]]*MIS[[#This Row],[OrderQuantity]]</f>
        <v>29439</v>
      </c>
      <c r="AG4958">
        <f>IF(MIS[[#This Row],[OrderSide]]="SELL",MIS[[#This Row],[VALUE]]-MIS[[#This Row],[LIVE_VALUE]],MIS[[#This Row],[LIVE_VALUE]]-MIS[[#This Row],[VALUE]])</f>
        <v>1358.9999999999964</v>
      </c>
      <c r="AH4958" t="str" cm="1">
        <f t="array" ref="AH4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8" t="str">
        <f>MIS[[#This Row],[TRADING SYMBOL]]</f>
        <v>SENSEX2552082300CE</v>
      </c>
      <c r="AJ4958" t="str">
        <f>IF(RIGHT(MIS[[#This Row],[Main/Hedge]],4)="MAIN","MAIN","HEDGE")</f>
        <v>MAIN</v>
      </c>
      <c r="AK4958" t="str" cm="1">
        <f t="array" ref="AK4958">_xlfn._xlws.FILTER(Table4[Column1],ISNUMBER(SEARCH(Table4[Column1],MIS[[#This Row],[OrderUniqueIdentifier]])),"")</f>
        <v>LONGSHORT</v>
      </c>
    </row>
    <row r="4959" spans="1:37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>
        <f>_xlfn.XLOOKUP(MIS[[#This Row],[TRADING SYMBOL]],[1]Sheet1!$D:$D,[1]Sheet1!$C:$C)</f>
        <v>490.65</v>
      </c>
      <c r="AE4959">
        <f>MIS[[#This Row],[OrderAverageTradedPrice]]*MIS[[#This Row],[OrderQuantity]]</f>
        <v>72240</v>
      </c>
      <c r="AF4959">
        <f>MIS[[#This Row],[LTP]]*MIS[[#This Row],[OrderQuantity]]</f>
        <v>68691</v>
      </c>
      <c r="AG4959">
        <f>IF(MIS[[#This Row],[OrderSide]]="SELL",MIS[[#This Row],[VALUE]]-MIS[[#This Row],[LIVE_VALUE]],MIS[[#This Row],[LIVE_VALUE]]-MIS[[#This Row],[VALUE]])</f>
        <v>3549</v>
      </c>
      <c r="AH4959" t="str" cm="1">
        <f t="array" ref="AH4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9" t="str">
        <f>MIS[[#This Row],[TRADING SYMBOL]]</f>
        <v>SENSEX2552082300CE</v>
      </c>
      <c r="AJ4959" t="str">
        <f>IF(RIGHT(MIS[[#This Row],[Main/Hedge]],4)="MAIN","MAIN","HEDGE")</f>
        <v>MAIN</v>
      </c>
      <c r="AK4959" t="str" cm="1">
        <f t="array" ref="AK4959">_xlfn._xlws.FILTER(Table4[Column1],ISNUMBER(SEARCH(Table4[Column1],MIS[[#This Row],[OrderUniqueIdentifier]])),"")</f>
        <v>LONGSHORT</v>
      </c>
    </row>
    <row r="4960" spans="1:37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>
        <f>_xlfn.XLOOKUP(MIS[[#This Row],[TRADING SYMBOL]],[1]Sheet1!$D:$D,[1]Sheet1!$C:$C)</f>
        <v>490.65</v>
      </c>
      <c r="AE4960">
        <f>MIS[[#This Row],[OrderAverageTradedPrice]]*MIS[[#This Row],[OrderQuantity]]</f>
        <v>20666</v>
      </c>
      <c r="AF4960">
        <f>MIS[[#This Row],[LTP]]*MIS[[#This Row],[OrderQuantity]]</f>
        <v>19626</v>
      </c>
      <c r="AG4960">
        <f>IF(MIS[[#This Row],[OrderSide]]="SELL",MIS[[#This Row],[VALUE]]-MIS[[#This Row],[LIVE_VALUE]],MIS[[#This Row],[LIVE_VALUE]]-MIS[[#This Row],[VALUE]])</f>
        <v>1040</v>
      </c>
      <c r="AH4960" t="str" cm="1">
        <f t="array" ref="AH4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0" t="str">
        <f>MIS[[#This Row],[TRADING SYMBOL]]</f>
        <v>SENSEX2552082300CE</v>
      </c>
      <c r="AJ4960" t="str">
        <f>IF(RIGHT(MIS[[#This Row],[Main/Hedge]],4)="MAIN","MAIN","HEDGE")</f>
        <v>MAIN</v>
      </c>
      <c r="AK4960" t="str" cm="1">
        <f t="array" ref="AK4960">_xlfn._xlws.FILTER(Table4[Column1],ISNUMBER(SEARCH(Table4[Column1],MIS[[#This Row],[OrderUniqueIdentifier]])),"")</f>
        <v>LONGSHORT</v>
      </c>
    </row>
    <row r="4961" spans="1:37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>
        <f>_xlfn.XLOOKUP(MIS[[#This Row],[TRADING SYMBOL]],[1]Sheet1!$D:$D,[1]Sheet1!$C:$C)</f>
        <v>490.65</v>
      </c>
      <c r="AE4961">
        <f>MIS[[#This Row],[OrderAverageTradedPrice]]*MIS[[#This Row],[OrderQuantity]]</f>
        <v>10321</v>
      </c>
      <c r="AF4961">
        <f>MIS[[#This Row],[LTP]]*MIS[[#This Row],[OrderQuantity]]</f>
        <v>9813</v>
      </c>
      <c r="AG4961">
        <f>IF(MIS[[#This Row],[OrderSide]]="SELL",MIS[[#This Row],[VALUE]]-MIS[[#This Row],[LIVE_VALUE]],MIS[[#This Row],[LIVE_VALUE]]-MIS[[#This Row],[VALUE]])</f>
        <v>508</v>
      </c>
      <c r="AH4961" t="str" cm="1">
        <f t="array" ref="AH4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1" t="str">
        <f>MIS[[#This Row],[TRADING SYMBOL]]</f>
        <v>SENSEX2552082300CE</v>
      </c>
      <c r="AJ4961" t="str">
        <f>IF(RIGHT(MIS[[#This Row],[Main/Hedge]],4)="MAIN","MAIN","HEDGE")</f>
        <v>MAIN</v>
      </c>
      <c r="AK4961" t="str" cm="1">
        <f t="array" ref="AK4961">_xlfn._xlws.FILTER(Table4[Column1],ISNUMBER(SEARCH(Table4[Column1],MIS[[#This Row],[OrderUniqueIdentifier]])),"")</f>
        <v>LONGSHORT</v>
      </c>
    </row>
    <row r="4962" spans="1:37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>
        <f>_xlfn.XLOOKUP(MIS[[#This Row],[TRADING SYMBOL]],[1]Sheet1!$D:$D,[1]Sheet1!$C:$C)</f>
        <v>490.65</v>
      </c>
      <c r="AE4962">
        <f>MIS[[#This Row],[OrderAverageTradedPrice]]*MIS[[#This Row],[OrderQuantity]]</f>
        <v>30942.000000000004</v>
      </c>
      <c r="AF4962">
        <f>MIS[[#This Row],[LTP]]*MIS[[#This Row],[OrderQuantity]]</f>
        <v>29439</v>
      </c>
      <c r="AG4962">
        <f>IF(MIS[[#This Row],[OrderSide]]="SELL",MIS[[#This Row],[VALUE]]-MIS[[#This Row],[LIVE_VALUE]],MIS[[#This Row],[LIVE_VALUE]]-MIS[[#This Row],[VALUE]])</f>
        <v>1503.0000000000036</v>
      </c>
      <c r="AH4962" t="str" cm="1">
        <f t="array" ref="AH4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2" t="str">
        <f>MIS[[#This Row],[TRADING SYMBOL]]</f>
        <v>SENSEX2552082300CE</v>
      </c>
      <c r="AJ4962" t="str">
        <f>IF(RIGHT(MIS[[#This Row],[Main/Hedge]],4)="MAIN","MAIN","HEDGE")</f>
        <v>MAIN</v>
      </c>
      <c r="AK4962" t="str" cm="1">
        <f t="array" ref="AK4962">_xlfn._xlws.FILTER(Table4[Column1],ISNUMBER(SEARCH(Table4[Column1],MIS[[#This Row],[OrderUniqueIdentifier]])),"")</f>
        <v>LONGSHORT</v>
      </c>
    </row>
    <row r="4963" spans="1:37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>
        <f>_xlfn.XLOOKUP(MIS[[#This Row],[TRADING SYMBOL]],[1]Sheet1!$D:$D,[1]Sheet1!$C:$C)</f>
        <v>490.65</v>
      </c>
      <c r="AE4963">
        <f>MIS[[#This Row],[OrderAverageTradedPrice]]*MIS[[#This Row],[OrderQuantity]]</f>
        <v>20754</v>
      </c>
      <c r="AF4963">
        <f>MIS[[#This Row],[LTP]]*MIS[[#This Row],[OrderQuantity]]</f>
        <v>19626</v>
      </c>
      <c r="AG4963">
        <f>IF(MIS[[#This Row],[OrderSide]]="SELL",MIS[[#This Row],[VALUE]]-MIS[[#This Row],[LIVE_VALUE]],MIS[[#This Row],[LIVE_VALUE]]-MIS[[#This Row],[VALUE]])</f>
        <v>1128</v>
      </c>
      <c r="AH4963" t="str" cm="1">
        <f t="array" ref="AH4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3" t="str">
        <f>MIS[[#This Row],[TRADING SYMBOL]]</f>
        <v>SENSEX2552082300CE</v>
      </c>
      <c r="AJ4963" t="str">
        <f>IF(RIGHT(MIS[[#This Row],[Main/Hedge]],4)="MAIN","MAIN","HEDGE")</f>
        <v>MAIN</v>
      </c>
      <c r="AK4963" t="str" cm="1">
        <f t="array" ref="AK4963">_xlfn._xlws.FILTER(Table4[Column1],ISNUMBER(SEARCH(Table4[Column1],MIS[[#This Row],[OrderUniqueIdentifier]])),"")</f>
        <v>LONGSHORT</v>
      </c>
    </row>
    <row r="4964" spans="1:37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>
        <f>_xlfn.XLOOKUP(MIS[[#This Row],[TRADING SYMBOL]],[1]Sheet1!$D:$D,[1]Sheet1!$C:$C)</f>
        <v>490.65</v>
      </c>
      <c r="AE4964">
        <f>MIS[[#This Row],[OrderAverageTradedPrice]]*MIS[[#This Row],[OrderQuantity]]</f>
        <v>41452</v>
      </c>
      <c r="AF4964">
        <f>MIS[[#This Row],[LTP]]*MIS[[#This Row],[OrderQuantity]]</f>
        <v>39252</v>
      </c>
      <c r="AG4964">
        <f>IF(MIS[[#This Row],[OrderSide]]="SELL",MIS[[#This Row],[VALUE]]-MIS[[#This Row],[LIVE_VALUE]],MIS[[#This Row],[LIVE_VALUE]]-MIS[[#This Row],[VALUE]])</f>
        <v>2200</v>
      </c>
      <c r="AH4964" t="str" cm="1">
        <f t="array" ref="AH4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4" t="str">
        <f>MIS[[#This Row],[TRADING SYMBOL]]</f>
        <v>SENSEX2552082300CE</v>
      </c>
      <c r="AJ4964" t="str">
        <f>IF(RIGHT(MIS[[#This Row],[Main/Hedge]],4)="MAIN","MAIN","HEDGE")</f>
        <v>MAIN</v>
      </c>
      <c r="AK4964" t="str" cm="1">
        <f t="array" ref="AK4964">_xlfn._xlws.FILTER(Table4[Column1],ISNUMBER(SEARCH(Table4[Column1],MIS[[#This Row],[OrderUniqueIdentifier]])),"")</f>
        <v>LONGSHORT</v>
      </c>
    </row>
    <row r="4965" spans="1:37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>
        <f>_xlfn.XLOOKUP(MIS[[#This Row],[TRADING SYMBOL]],[1]Sheet1!$D:$D,[1]Sheet1!$C:$C)</f>
        <v>490.65</v>
      </c>
      <c r="AE4965">
        <f>MIS[[#This Row],[OrderAverageTradedPrice]]*MIS[[#This Row],[OrderQuantity]]</f>
        <v>145285</v>
      </c>
      <c r="AF4965">
        <f>MIS[[#This Row],[LTP]]*MIS[[#This Row],[OrderQuantity]]</f>
        <v>137382</v>
      </c>
      <c r="AG4965">
        <f>IF(MIS[[#This Row],[OrderSide]]="SELL",MIS[[#This Row],[VALUE]]-MIS[[#This Row],[LIVE_VALUE]],MIS[[#This Row],[LIVE_VALUE]]-MIS[[#This Row],[VALUE]])</f>
        <v>7903</v>
      </c>
      <c r="AH4965" t="str" cm="1">
        <f t="array" ref="AH4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5" t="str">
        <f>MIS[[#This Row],[TRADING SYMBOL]]</f>
        <v>SENSEX2552082300CE</v>
      </c>
      <c r="AJ4965" t="str">
        <f>IF(RIGHT(MIS[[#This Row],[Main/Hedge]],4)="MAIN","MAIN","HEDGE")</f>
        <v>MAIN</v>
      </c>
      <c r="AK4965" t="str" cm="1">
        <f t="array" ref="AK4965">_xlfn._xlws.FILTER(Table4[Column1],ISNUMBER(SEARCH(Table4[Column1],MIS[[#This Row],[OrderUniqueIdentifier]])),"")</f>
        <v>LONGSHORT</v>
      </c>
    </row>
    <row r="4966" spans="1:37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>
        <f>_xlfn.XLOOKUP(MIS[[#This Row],[TRADING SYMBOL]],[1]Sheet1!$D:$D,[1]Sheet1!$C:$C)</f>
        <v>490.65</v>
      </c>
      <c r="AE4966">
        <f>MIS[[#This Row],[OrderAverageTradedPrice]]*MIS[[#This Row],[OrderQuantity]]</f>
        <v>20748</v>
      </c>
      <c r="AF4966">
        <f>MIS[[#This Row],[LTP]]*MIS[[#This Row],[OrderQuantity]]</f>
        <v>19626</v>
      </c>
      <c r="AG4966">
        <f>IF(MIS[[#This Row],[OrderSide]]="SELL",MIS[[#This Row],[VALUE]]-MIS[[#This Row],[LIVE_VALUE]],MIS[[#This Row],[LIVE_VALUE]]-MIS[[#This Row],[VALUE]])</f>
        <v>1122</v>
      </c>
      <c r="AH4966" t="str" cm="1">
        <f t="array" ref="AH4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6" t="str">
        <f>MIS[[#This Row],[TRADING SYMBOL]]</f>
        <v>SENSEX2552082300CE</v>
      </c>
      <c r="AJ4966" t="str">
        <f>IF(RIGHT(MIS[[#This Row],[Main/Hedge]],4)="MAIN","MAIN","HEDGE")</f>
        <v>MAIN</v>
      </c>
      <c r="AK4966" t="str" cm="1">
        <f t="array" ref="AK4966">_xlfn._xlws.FILTER(Table4[Column1],ISNUMBER(SEARCH(Table4[Column1],MIS[[#This Row],[OrderUniqueIdentifier]])),"")</f>
        <v>LONGSHORT</v>
      </c>
    </row>
    <row r="4967" spans="1:37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>
        <f>_xlfn.XLOOKUP(MIS[[#This Row],[TRADING SYMBOL]],[1]Sheet1!$D:$D,[1]Sheet1!$C:$C)</f>
        <v>490.65</v>
      </c>
      <c r="AE4967">
        <f>MIS[[#This Row],[OrderAverageTradedPrice]]*MIS[[#This Row],[OrderQuantity]]</f>
        <v>20760</v>
      </c>
      <c r="AF4967">
        <f>MIS[[#This Row],[LTP]]*MIS[[#This Row],[OrderQuantity]]</f>
        <v>19626</v>
      </c>
      <c r="AG4967">
        <f>IF(MIS[[#This Row],[OrderSide]]="SELL",MIS[[#This Row],[VALUE]]-MIS[[#This Row],[LIVE_VALUE]],MIS[[#This Row],[LIVE_VALUE]]-MIS[[#This Row],[VALUE]])</f>
        <v>1134</v>
      </c>
      <c r="AH4967" t="str" cm="1">
        <f t="array" ref="AH4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7" t="str">
        <f>MIS[[#This Row],[TRADING SYMBOL]]</f>
        <v>SENSEX2552082300CE</v>
      </c>
      <c r="AJ4967" t="str">
        <f>IF(RIGHT(MIS[[#This Row],[Main/Hedge]],4)="MAIN","MAIN","HEDGE")</f>
        <v>MAIN</v>
      </c>
      <c r="AK4967" t="str" cm="1">
        <f t="array" ref="AK4967">_xlfn._xlws.FILTER(Table4[Column1],ISNUMBER(SEARCH(Table4[Column1],MIS[[#This Row],[OrderUniqueIdentifier]])),"")</f>
        <v>LONGSHORT</v>
      </c>
    </row>
    <row r="4968" spans="1:37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>
        <f>_xlfn.XLOOKUP(MIS[[#This Row],[TRADING SYMBOL]],[1]Sheet1!$D:$D,[1]Sheet1!$C:$C)</f>
        <v>490.65</v>
      </c>
      <c r="AE4968">
        <f>MIS[[#This Row],[OrderAverageTradedPrice]]*MIS[[#This Row],[OrderQuantity]]</f>
        <v>20790</v>
      </c>
      <c r="AF4968">
        <f>MIS[[#This Row],[LTP]]*MIS[[#This Row],[OrderQuantity]]</f>
        <v>19626</v>
      </c>
      <c r="AG4968">
        <f>IF(MIS[[#This Row],[OrderSide]]="SELL",MIS[[#This Row],[VALUE]]-MIS[[#This Row],[LIVE_VALUE]],MIS[[#This Row],[LIVE_VALUE]]-MIS[[#This Row],[VALUE]])</f>
        <v>1164</v>
      </c>
      <c r="AH4968" t="str" cm="1">
        <f t="array" ref="AH4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8" t="str">
        <f>MIS[[#This Row],[TRADING SYMBOL]]</f>
        <v>SENSEX2552082300CE</v>
      </c>
      <c r="AJ4968" t="str">
        <f>IF(RIGHT(MIS[[#This Row],[Main/Hedge]],4)="MAIN","MAIN","HEDGE")</f>
        <v>MAIN</v>
      </c>
      <c r="AK4968" t="str" cm="1">
        <f t="array" ref="AK4968">_xlfn._xlws.FILTER(Table4[Column1],ISNUMBER(SEARCH(Table4[Column1],MIS[[#This Row],[OrderUniqueIdentifier]])),"")</f>
        <v>LONGSHORT</v>
      </c>
    </row>
    <row r="4969" spans="1:37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>
        <f>_xlfn.XLOOKUP(MIS[[#This Row],[TRADING SYMBOL]],[1]Sheet1!$D:$D,[1]Sheet1!$C:$C)</f>
        <v>490.65</v>
      </c>
      <c r="AE4969">
        <f>MIS[[#This Row],[OrderAverageTradedPrice]]*MIS[[#This Row],[OrderQuantity]]</f>
        <v>144473.99999999985</v>
      </c>
      <c r="AF4969">
        <f>MIS[[#This Row],[LTP]]*MIS[[#This Row],[OrderQuantity]]</f>
        <v>137382</v>
      </c>
      <c r="AG4969">
        <f>IF(MIS[[#This Row],[OrderSide]]="SELL",MIS[[#This Row],[VALUE]]-MIS[[#This Row],[LIVE_VALUE]],MIS[[#This Row],[LIVE_VALUE]]-MIS[[#This Row],[VALUE]])</f>
        <v>7091.9999999998545</v>
      </c>
      <c r="AH4969" t="str" cm="1">
        <f t="array" ref="AH4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9" t="str">
        <f>MIS[[#This Row],[TRADING SYMBOL]]</f>
        <v>SENSEX2552082300CE</v>
      </c>
      <c r="AJ4969" t="str">
        <f>IF(RIGHT(MIS[[#This Row],[Main/Hedge]],4)="MAIN","MAIN","HEDGE")</f>
        <v>MAIN</v>
      </c>
      <c r="AK4969" t="str" cm="1">
        <f t="array" ref="AK4969">_xlfn._xlws.FILTER(Table4[Column1],ISNUMBER(SEARCH(Table4[Column1],MIS[[#This Row],[OrderUniqueIdentifier]])),"")</f>
        <v>LONGSHORT</v>
      </c>
    </row>
    <row r="4970" spans="1:37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>
        <f>_xlfn.XLOOKUP(MIS[[#This Row],[TRADING SYMBOL]],[1]Sheet1!$D:$D,[1]Sheet1!$C:$C)</f>
        <v>490.65</v>
      </c>
      <c r="AE4970">
        <f>MIS[[#This Row],[OrderAverageTradedPrice]]*MIS[[#This Row],[OrderQuantity]]</f>
        <v>30942.000000000004</v>
      </c>
      <c r="AF4970">
        <f>MIS[[#This Row],[LTP]]*MIS[[#This Row],[OrderQuantity]]</f>
        <v>29439</v>
      </c>
      <c r="AG4970">
        <f>IF(MIS[[#This Row],[OrderSide]]="SELL",MIS[[#This Row],[VALUE]]-MIS[[#This Row],[LIVE_VALUE]],MIS[[#This Row],[LIVE_VALUE]]-MIS[[#This Row],[VALUE]])</f>
        <v>1503.0000000000036</v>
      </c>
      <c r="AH4970" t="str" cm="1">
        <f t="array" ref="AH4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0" t="str">
        <f>MIS[[#This Row],[TRADING SYMBOL]]</f>
        <v>SENSEX2552082300CE</v>
      </c>
      <c r="AJ4970" t="str">
        <f>IF(RIGHT(MIS[[#This Row],[Main/Hedge]],4)="MAIN","MAIN","HEDGE")</f>
        <v>MAIN</v>
      </c>
      <c r="AK4970" t="str" cm="1">
        <f t="array" ref="AK4970">_xlfn._xlws.FILTER(Table4[Column1],ISNUMBER(SEARCH(Table4[Column1],MIS[[#This Row],[OrderUniqueIdentifier]])),"")</f>
        <v>LONGSHORT</v>
      </c>
    </row>
    <row r="4971" spans="1:37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>
        <f>_xlfn.XLOOKUP(MIS[[#This Row],[TRADING SYMBOL]],[1]Sheet1!$D:$D,[1]Sheet1!$C:$C)</f>
        <v>490.65</v>
      </c>
      <c r="AE4971">
        <f>MIS[[#This Row],[OrderAverageTradedPrice]]*MIS[[#This Row],[OrderQuantity]]</f>
        <v>124503.99999999983</v>
      </c>
      <c r="AF4971">
        <f>MIS[[#This Row],[LTP]]*MIS[[#This Row],[OrderQuantity]]</f>
        <v>117756</v>
      </c>
      <c r="AG4971">
        <f>IF(MIS[[#This Row],[OrderSide]]="SELL",MIS[[#This Row],[VALUE]]-MIS[[#This Row],[LIVE_VALUE]],MIS[[#This Row],[LIVE_VALUE]]-MIS[[#This Row],[VALUE]])</f>
        <v>6747.9999999998254</v>
      </c>
      <c r="AH4971" t="str" cm="1">
        <f t="array" ref="AH4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1" t="str">
        <f>MIS[[#This Row],[TRADING SYMBOL]]</f>
        <v>SENSEX2552082300CE</v>
      </c>
      <c r="AJ4971" t="str">
        <f>IF(RIGHT(MIS[[#This Row],[Main/Hedge]],4)="MAIN","MAIN","HEDGE")</f>
        <v>MAIN</v>
      </c>
      <c r="AK4971" t="str" cm="1">
        <f t="array" ref="AK4971">_xlfn._xlws.FILTER(Table4[Column1],ISNUMBER(SEARCH(Table4[Column1],MIS[[#This Row],[OrderUniqueIdentifier]])),"")</f>
        <v>LONGSHORT</v>
      </c>
    </row>
    <row r="4972" spans="1:37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>
        <f>_xlfn.XLOOKUP(MIS[[#This Row],[TRADING SYMBOL]],[1]Sheet1!$D:$D,[1]Sheet1!$C:$C)</f>
        <v>490.65</v>
      </c>
      <c r="AE4972">
        <f>MIS[[#This Row],[OrderAverageTradedPrice]]*MIS[[#This Row],[OrderQuantity]]</f>
        <v>10360</v>
      </c>
      <c r="AF4972">
        <f>MIS[[#This Row],[LTP]]*MIS[[#This Row],[OrderQuantity]]</f>
        <v>9813</v>
      </c>
      <c r="AG4972">
        <f>IF(MIS[[#This Row],[OrderSide]]="SELL",MIS[[#This Row],[VALUE]]-MIS[[#This Row],[LIVE_VALUE]],MIS[[#This Row],[LIVE_VALUE]]-MIS[[#This Row],[VALUE]])</f>
        <v>547</v>
      </c>
      <c r="AH4972" t="str" cm="1">
        <f t="array" ref="AH4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2" t="str">
        <f>MIS[[#This Row],[TRADING SYMBOL]]</f>
        <v>SENSEX2552082300CE</v>
      </c>
      <c r="AJ4972" t="str">
        <f>IF(RIGHT(MIS[[#This Row],[Main/Hedge]],4)="MAIN","MAIN","HEDGE")</f>
        <v>MAIN</v>
      </c>
      <c r="AK4972" t="str" cm="1">
        <f t="array" ref="AK4972">_xlfn._xlws.FILTER(Table4[Column1],ISNUMBER(SEARCH(Table4[Column1],MIS[[#This Row],[OrderUniqueIdentifier]])),"")</f>
        <v>LONGSHORT</v>
      </c>
    </row>
    <row r="4973" spans="1:37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>
        <f>_xlfn.XLOOKUP(MIS[[#This Row],[TRADING SYMBOL]],[1]Sheet1!$D:$D,[1]Sheet1!$C:$C)</f>
        <v>490.65</v>
      </c>
      <c r="AE4973">
        <f>MIS[[#This Row],[OrderAverageTradedPrice]]*MIS[[#This Row],[OrderQuantity]]</f>
        <v>31110.999999999956</v>
      </c>
      <c r="AF4973">
        <f>MIS[[#This Row],[LTP]]*MIS[[#This Row],[OrderQuantity]]</f>
        <v>29439</v>
      </c>
      <c r="AG4973">
        <f>IF(MIS[[#This Row],[OrderSide]]="SELL",MIS[[#This Row],[VALUE]]-MIS[[#This Row],[LIVE_VALUE]],MIS[[#This Row],[LIVE_VALUE]]-MIS[[#This Row],[VALUE]])</f>
        <v>1671.9999999999563</v>
      </c>
      <c r="AH4973" t="str" cm="1">
        <f t="array" ref="AH4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3" t="str">
        <f>MIS[[#This Row],[TRADING SYMBOL]]</f>
        <v>SENSEX2552082300CE</v>
      </c>
      <c r="AJ4973" t="str">
        <f>IF(RIGHT(MIS[[#This Row],[Main/Hedge]],4)="MAIN","MAIN","HEDGE")</f>
        <v>MAIN</v>
      </c>
      <c r="AK4973" t="str" cm="1">
        <f t="array" ref="AK4973">_xlfn._xlws.FILTER(Table4[Column1],ISNUMBER(SEARCH(Table4[Column1],MIS[[#This Row],[OrderUniqueIdentifier]])),"")</f>
        <v>LONGSHORT</v>
      </c>
    </row>
    <row r="4974" spans="1:37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>
        <f>_xlfn.XLOOKUP(MIS[[#This Row],[TRADING SYMBOL]],[1]Sheet1!$D:$D,[1]Sheet1!$C:$C)</f>
        <v>490.65</v>
      </c>
      <c r="AE4974">
        <f>MIS[[#This Row],[OrderAverageTradedPrice]]*MIS[[#This Row],[OrderQuantity]]</f>
        <v>114226.99999999993</v>
      </c>
      <c r="AF4974">
        <f>MIS[[#This Row],[LTP]]*MIS[[#This Row],[OrderQuantity]]</f>
        <v>107943</v>
      </c>
      <c r="AG4974">
        <f>IF(MIS[[#This Row],[OrderSide]]="SELL",MIS[[#This Row],[VALUE]]-MIS[[#This Row],[LIVE_VALUE]],MIS[[#This Row],[LIVE_VALUE]]-MIS[[#This Row],[VALUE]])</f>
        <v>6283.9999999999272</v>
      </c>
      <c r="AH4974" t="str" cm="1">
        <f t="array" ref="AH4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4" t="str">
        <f>MIS[[#This Row],[TRADING SYMBOL]]</f>
        <v>SENSEX2552082300CE</v>
      </c>
      <c r="AJ4974" t="str">
        <f>IF(RIGHT(MIS[[#This Row],[Main/Hedge]],4)="MAIN","MAIN","HEDGE")</f>
        <v>MAIN</v>
      </c>
      <c r="AK4974" t="str" cm="1">
        <f t="array" ref="AK4974">_xlfn._xlws.FILTER(Table4[Column1],ISNUMBER(SEARCH(Table4[Column1],MIS[[#This Row],[OrderUniqueIdentifier]])),"")</f>
        <v>LONGSHORT</v>
      </c>
    </row>
    <row r="4975" spans="1:37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>
        <f>_xlfn.XLOOKUP(MIS[[#This Row],[TRADING SYMBOL]],[1]Sheet1!$D:$D,[1]Sheet1!$C:$C)</f>
        <v>490.65</v>
      </c>
      <c r="AE4975">
        <f>MIS[[#This Row],[OrderAverageTradedPrice]]*MIS[[#This Row],[OrderQuantity]]</f>
        <v>20792</v>
      </c>
      <c r="AF4975">
        <f>MIS[[#This Row],[LTP]]*MIS[[#This Row],[OrderQuantity]]</f>
        <v>19626</v>
      </c>
      <c r="AG4975">
        <f>IF(MIS[[#This Row],[OrderSide]]="SELL",MIS[[#This Row],[VALUE]]-MIS[[#This Row],[LIVE_VALUE]],MIS[[#This Row],[LIVE_VALUE]]-MIS[[#This Row],[VALUE]])</f>
        <v>1166</v>
      </c>
      <c r="AH4975" t="str" cm="1">
        <f t="array" ref="AH4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5" t="str">
        <f>MIS[[#This Row],[TRADING SYMBOL]]</f>
        <v>SENSEX2552082300CE</v>
      </c>
      <c r="AJ4975" t="str">
        <f>IF(RIGHT(MIS[[#This Row],[Main/Hedge]],4)="MAIN","MAIN","HEDGE")</f>
        <v>MAIN</v>
      </c>
      <c r="AK4975" t="str" cm="1">
        <f t="array" ref="AK4975">_xlfn._xlws.FILTER(Table4[Column1],ISNUMBER(SEARCH(Table4[Column1],MIS[[#This Row],[OrderUniqueIdentifier]])),"")</f>
        <v>LONGSHORT</v>
      </c>
    </row>
    <row r="4976" spans="1:37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>
        <f>_xlfn.XLOOKUP(MIS[[#This Row],[TRADING SYMBOL]],[1]Sheet1!$D:$D,[1]Sheet1!$C:$C)</f>
        <v>490.65</v>
      </c>
      <c r="AE4976">
        <f>MIS[[#This Row],[OrderAverageTradedPrice]]*MIS[[#This Row],[OrderQuantity]]</f>
        <v>20724</v>
      </c>
      <c r="AF4976">
        <f>MIS[[#This Row],[LTP]]*MIS[[#This Row],[OrderQuantity]]</f>
        <v>19626</v>
      </c>
      <c r="AG4976">
        <f>IF(MIS[[#This Row],[OrderSide]]="SELL",MIS[[#This Row],[VALUE]]-MIS[[#This Row],[LIVE_VALUE]],MIS[[#This Row],[LIVE_VALUE]]-MIS[[#This Row],[VALUE]])</f>
        <v>1098</v>
      </c>
      <c r="AH4976" t="str" cm="1">
        <f t="array" ref="AH4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6" t="str">
        <f>MIS[[#This Row],[TRADING SYMBOL]]</f>
        <v>SENSEX2552082300CE</v>
      </c>
      <c r="AJ4976" t="str">
        <f>IF(RIGHT(MIS[[#This Row],[Main/Hedge]],4)="MAIN","MAIN","HEDGE")</f>
        <v>MAIN</v>
      </c>
      <c r="AK4976" t="str" cm="1">
        <f t="array" ref="AK4976">_xlfn._xlws.FILTER(Table4[Column1],ISNUMBER(SEARCH(Table4[Column1],MIS[[#This Row],[OrderUniqueIdentifier]])),"")</f>
        <v>LONGSHORT</v>
      </c>
    </row>
    <row r="4977" spans="1:37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>
        <f>_xlfn.XLOOKUP(MIS[[#This Row],[TRADING SYMBOL]],[1]Sheet1!$D:$D,[1]Sheet1!$C:$C)</f>
        <v>490.65</v>
      </c>
      <c r="AE4977">
        <f>MIS[[#This Row],[OrderAverageTradedPrice]]*MIS[[#This Row],[OrderQuantity]]</f>
        <v>20720</v>
      </c>
      <c r="AF4977">
        <f>MIS[[#This Row],[LTP]]*MIS[[#This Row],[OrderQuantity]]</f>
        <v>19626</v>
      </c>
      <c r="AG4977">
        <f>IF(MIS[[#This Row],[OrderSide]]="SELL",MIS[[#This Row],[VALUE]]-MIS[[#This Row],[LIVE_VALUE]],MIS[[#This Row],[LIVE_VALUE]]-MIS[[#This Row],[VALUE]])</f>
        <v>1094</v>
      </c>
      <c r="AH4977" t="str" cm="1">
        <f t="array" ref="AH4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7" t="str">
        <f>MIS[[#This Row],[TRADING SYMBOL]]</f>
        <v>SENSEX2552082300CE</v>
      </c>
      <c r="AJ4977" t="str">
        <f>IF(RIGHT(MIS[[#This Row],[Main/Hedge]],4)="MAIN","MAIN","HEDGE")</f>
        <v>MAIN</v>
      </c>
      <c r="AK4977" t="str" cm="1">
        <f t="array" ref="AK4977">_xlfn._xlws.FILTER(Table4[Column1],ISNUMBER(SEARCH(Table4[Column1],MIS[[#This Row],[OrderUniqueIdentifier]])),"")</f>
        <v>LONGSHORT</v>
      </c>
    </row>
    <row r="4978" spans="1:37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>
        <f>_xlfn.XLOOKUP(MIS[[#This Row],[TRADING SYMBOL]],[1]Sheet1!$D:$D,[1]Sheet1!$C:$C)</f>
        <v>490.65</v>
      </c>
      <c r="AE4978">
        <f>MIS[[#This Row],[OrderAverageTradedPrice]]*MIS[[#This Row],[OrderQuantity]]</f>
        <v>20760</v>
      </c>
      <c r="AF4978">
        <f>MIS[[#This Row],[LTP]]*MIS[[#This Row],[OrderQuantity]]</f>
        <v>19626</v>
      </c>
      <c r="AG4978">
        <f>IF(MIS[[#This Row],[OrderSide]]="SELL",MIS[[#This Row],[VALUE]]-MIS[[#This Row],[LIVE_VALUE]],MIS[[#This Row],[LIVE_VALUE]]-MIS[[#This Row],[VALUE]])</f>
        <v>1134</v>
      </c>
      <c r="AH4978" t="str" cm="1">
        <f t="array" ref="AH4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8" t="str">
        <f>MIS[[#This Row],[TRADING SYMBOL]]</f>
        <v>SENSEX2552082300CE</v>
      </c>
      <c r="AJ4978" t="str">
        <f>IF(RIGHT(MIS[[#This Row],[Main/Hedge]],4)="MAIN","MAIN","HEDGE")</f>
        <v>MAIN</v>
      </c>
      <c r="AK4978" t="str" cm="1">
        <f t="array" ref="AK4978">_xlfn._xlws.FILTER(Table4[Column1],ISNUMBER(SEARCH(Table4[Column1],MIS[[#This Row],[OrderUniqueIdentifier]])),"")</f>
        <v>LONGSHORT</v>
      </c>
    </row>
    <row r="4979" spans="1:37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>
        <f>_xlfn.XLOOKUP(MIS[[#This Row],[TRADING SYMBOL]],[1]Sheet1!$D:$D,[1]Sheet1!$C:$C)</f>
        <v>490.65</v>
      </c>
      <c r="AE4979">
        <f>MIS[[#This Row],[OrderAverageTradedPrice]]*MIS[[#This Row],[OrderQuantity]]</f>
        <v>10377</v>
      </c>
      <c r="AF4979">
        <f>MIS[[#This Row],[LTP]]*MIS[[#This Row],[OrderQuantity]]</f>
        <v>9813</v>
      </c>
      <c r="AG4979">
        <f>IF(MIS[[#This Row],[OrderSide]]="SELL",MIS[[#This Row],[VALUE]]-MIS[[#This Row],[LIVE_VALUE]],MIS[[#This Row],[LIVE_VALUE]]-MIS[[#This Row],[VALUE]])</f>
        <v>564</v>
      </c>
      <c r="AH4979" t="str" cm="1">
        <f t="array" ref="AH4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9" t="str">
        <f>MIS[[#This Row],[TRADING SYMBOL]]</f>
        <v>SENSEX2552082300CE</v>
      </c>
      <c r="AJ4979" t="str">
        <f>IF(RIGHT(MIS[[#This Row],[Main/Hedge]],4)="MAIN","MAIN","HEDGE")</f>
        <v>MAIN</v>
      </c>
      <c r="AK4979" t="str" cm="1">
        <f t="array" ref="AK4979">_xlfn._xlws.FILTER(Table4[Column1],ISNUMBER(SEARCH(Table4[Column1],MIS[[#This Row],[OrderUniqueIdentifier]])),"")</f>
        <v>LONGSHORT</v>
      </c>
    </row>
    <row r="4980" spans="1:37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>
        <f>_xlfn.XLOOKUP(MIS[[#This Row],[TRADING SYMBOL]],[1]Sheet1!$D:$D,[1]Sheet1!$C:$C)</f>
        <v>490.65</v>
      </c>
      <c r="AE4980">
        <f>MIS[[#This Row],[OrderAverageTradedPrice]]*MIS[[#This Row],[OrderQuantity]]</f>
        <v>259262.99999999997</v>
      </c>
      <c r="AF4980">
        <f>MIS[[#This Row],[LTP]]*MIS[[#This Row],[OrderQuantity]]</f>
        <v>245325</v>
      </c>
      <c r="AG4980">
        <f>IF(MIS[[#This Row],[OrderSide]]="SELL",MIS[[#This Row],[VALUE]]-MIS[[#This Row],[LIVE_VALUE]],MIS[[#This Row],[LIVE_VALUE]]-MIS[[#This Row],[VALUE]])</f>
        <v>13937.999999999971</v>
      </c>
      <c r="AH4980" t="str" cm="1">
        <f t="array" ref="AH4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0" t="str">
        <f>MIS[[#This Row],[TRADING SYMBOL]]</f>
        <v>SENSEX2552082300CE</v>
      </c>
      <c r="AJ4980" t="str">
        <f>IF(RIGHT(MIS[[#This Row],[Main/Hedge]],4)="MAIN","MAIN","HEDGE")</f>
        <v>MAIN</v>
      </c>
      <c r="AK4980" t="str" cm="1">
        <f t="array" ref="AK4980">_xlfn._xlws.FILTER(Table4[Column1],ISNUMBER(SEARCH(Table4[Column1],MIS[[#This Row],[OrderUniqueIdentifier]])),"")</f>
        <v>LONGSHORT</v>
      </c>
    </row>
    <row r="4981" spans="1:37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>
        <f>_xlfn.XLOOKUP(MIS[[#This Row],[TRADING SYMBOL]],[1]Sheet1!$D:$D,[1]Sheet1!$C:$C)</f>
        <v>490.65</v>
      </c>
      <c r="AE4981">
        <f>MIS[[#This Row],[OrderAverageTradedPrice]]*MIS[[#This Row],[OrderQuantity]]</f>
        <v>259219</v>
      </c>
      <c r="AF4981">
        <f>MIS[[#This Row],[LTP]]*MIS[[#This Row],[OrderQuantity]]</f>
        <v>245325</v>
      </c>
      <c r="AG4981">
        <f>IF(MIS[[#This Row],[OrderSide]]="SELL",MIS[[#This Row],[VALUE]]-MIS[[#This Row],[LIVE_VALUE]],MIS[[#This Row],[LIVE_VALUE]]-MIS[[#This Row],[VALUE]])</f>
        <v>13894</v>
      </c>
      <c r="AH4981" t="str" cm="1">
        <f t="array" ref="AH4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1" t="str">
        <f>MIS[[#This Row],[TRADING SYMBOL]]</f>
        <v>SENSEX2552082300CE</v>
      </c>
      <c r="AJ4981" t="str">
        <f>IF(RIGHT(MIS[[#This Row],[Main/Hedge]],4)="MAIN","MAIN","HEDGE")</f>
        <v>MAIN</v>
      </c>
      <c r="AK4981" t="str" cm="1">
        <f t="array" ref="AK4981">_xlfn._xlws.FILTER(Table4[Column1],ISNUMBER(SEARCH(Table4[Column1],MIS[[#This Row],[OrderUniqueIdentifier]])),"")</f>
        <v>LONGSHORT</v>
      </c>
    </row>
    <row r="4982" spans="1:37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>
        <f>_xlfn.XLOOKUP(MIS[[#This Row],[TRADING SYMBOL]],[1]Sheet1!$D:$D,[1]Sheet1!$C:$C)</f>
        <v>490.65</v>
      </c>
      <c r="AE4982">
        <f>MIS[[#This Row],[OrderAverageTradedPrice]]*MIS[[#This Row],[OrderQuantity]]</f>
        <v>31125</v>
      </c>
      <c r="AF4982">
        <f>MIS[[#This Row],[LTP]]*MIS[[#This Row],[OrderQuantity]]</f>
        <v>29439</v>
      </c>
      <c r="AG4982">
        <f>IF(MIS[[#This Row],[OrderSide]]="SELL",MIS[[#This Row],[VALUE]]-MIS[[#This Row],[LIVE_VALUE]],MIS[[#This Row],[LIVE_VALUE]]-MIS[[#This Row],[VALUE]])</f>
        <v>1686</v>
      </c>
      <c r="AH4982" t="str" cm="1">
        <f t="array" ref="AH4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2" t="str">
        <f>MIS[[#This Row],[TRADING SYMBOL]]</f>
        <v>SENSEX2552082300CE</v>
      </c>
      <c r="AJ4982" t="str">
        <f>IF(RIGHT(MIS[[#This Row],[Main/Hedge]],4)="MAIN","MAIN","HEDGE")</f>
        <v>MAIN</v>
      </c>
      <c r="AK4982" t="str" cm="1">
        <f t="array" ref="AK4982">_xlfn._xlws.FILTER(Table4[Column1],ISNUMBER(SEARCH(Table4[Column1],MIS[[#This Row],[OrderUniqueIdentifier]])),"")</f>
        <v>LONGSHORT</v>
      </c>
    </row>
    <row r="4983" spans="1:37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>
        <f>_xlfn.XLOOKUP(MIS[[#This Row],[TRADING SYMBOL]],[1]Sheet1!$D:$D,[1]Sheet1!$C:$C)</f>
        <v>490.65</v>
      </c>
      <c r="AE4983">
        <f>MIS[[#This Row],[OrderAverageTradedPrice]]*MIS[[#This Row],[OrderQuantity]]</f>
        <v>72628.999999999942</v>
      </c>
      <c r="AF4983">
        <f>MIS[[#This Row],[LTP]]*MIS[[#This Row],[OrderQuantity]]</f>
        <v>68691</v>
      </c>
      <c r="AG4983">
        <f>IF(MIS[[#This Row],[OrderSide]]="SELL",MIS[[#This Row],[VALUE]]-MIS[[#This Row],[LIVE_VALUE]],MIS[[#This Row],[LIVE_VALUE]]-MIS[[#This Row],[VALUE]])</f>
        <v>3937.9999999999418</v>
      </c>
      <c r="AH4983" t="str" cm="1">
        <f t="array" ref="AH4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3" t="str">
        <f>MIS[[#This Row],[TRADING SYMBOL]]</f>
        <v>SENSEX2552082300CE</v>
      </c>
      <c r="AJ4983" t="str">
        <f>IF(RIGHT(MIS[[#This Row],[Main/Hedge]],4)="MAIN","MAIN","HEDGE")</f>
        <v>MAIN</v>
      </c>
      <c r="AK4983" t="str" cm="1">
        <f t="array" ref="AK4983">_xlfn._xlws.FILTER(Table4[Column1],ISNUMBER(SEARCH(Table4[Column1],MIS[[#This Row],[OrderUniqueIdentifier]])),"")</f>
        <v>LONGSHORT</v>
      </c>
    </row>
    <row r="4984" spans="1:37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>
        <f>_xlfn.XLOOKUP(MIS[[#This Row],[TRADING SYMBOL]],[1]Sheet1!$D:$D,[1]Sheet1!$C:$C)</f>
        <v>490.65</v>
      </c>
      <c r="AE4984">
        <f>MIS[[#This Row],[OrderAverageTradedPrice]]*MIS[[#This Row],[OrderQuantity]]</f>
        <v>62265</v>
      </c>
      <c r="AF4984">
        <f>MIS[[#This Row],[LTP]]*MIS[[#This Row],[OrderQuantity]]</f>
        <v>58878</v>
      </c>
      <c r="AG4984">
        <f>IF(MIS[[#This Row],[OrderSide]]="SELL",MIS[[#This Row],[VALUE]]-MIS[[#This Row],[LIVE_VALUE]],MIS[[#This Row],[LIVE_VALUE]]-MIS[[#This Row],[VALUE]])</f>
        <v>3387</v>
      </c>
      <c r="AH4984" t="str" cm="1">
        <f t="array" ref="AH4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4" t="str">
        <f>MIS[[#This Row],[TRADING SYMBOL]]</f>
        <v>SENSEX2552082300CE</v>
      </c>
      <c r="AJ4984" t="str">
        <f>IF(RIGHT(MIS[[#This Row],[Main/Hedge]],4)="MAIN","MAIN","HEDGE")</f>
        <v>MAIN</v>
      </c>
      <c r="AK4984" t="str" cm="1">
        <f t="array" ref="AK4984">_xlfn._xlws.FILTER(Table4[Column1],ISNUMBER(SEARCH(Table4[Column1],MIS[[#This Row],[OrderUniqueIdentifier]])),"")</f>
        <v>LONGSHORT</v>
      </c>
    </row>
    <row r="4985" spans="1:37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>
        <f>_xlfn.XLOOKUP(MIS[[#This Row],[TRADING SYMBOL]],[1]Sheet1!$D:$D,[1]Sheet1!$C:$C)</f>
        <v>490.65</v>
      </c>
      <c r="AE4985">
        <f>MIS[[#This Row],[OrderAverageTradedPrice]]*MIS[[#This Row],[OrderQuantity]]</f>
        <v>31080</v>
      </c>
      <c r="AF4985">
        <f>MIS[[#This Row],[LTP]]*MIS[[#This Row],[OrderQuantity]]</f>
        <v>29439</v>
      </c>
      <c r="AG4985">
        <f>IF(MIS[[#This Row],[OrderSide]]="SELL",MIS[[#This Row],[VALUE]]-MIS[[#This Row],[LIVE_VALUE]],MIS[[#This Row],[LIVE_VALUE]]-MIS[[#This Row],[VALUE]])</f>
        <v>1641</v>
      </c>
      <c r="AH4985" t="str" cm="1">
        <f t="array" ref="AH4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5" t="str">
        <f>MIS[[#This Row],[TRADING SYMBOL]]</f>
        <v>SENSEX2552082300CE</v>
      </c>
      <c r="AJ4985" t="str">
        <f>IF(RIGHT(MIS[[#This Row],[Main/Hedge]],4)="MAIN","MAIN","HEDGE")</f>
        <v>MAIN</v>
      </c>
      <c r="AK4985" t="str" cm="1">
        <f t="array" ref="AK4985">_xlfn._xlws.FILTER(Table4[Column1],ISNUMBER(SEARCH(Table4[Column1],MIS[[#This Row],[OrderUniqueIdentifier]])),"")</f>
        <v>LONGSHORT</v>
      </c>
    </row>
    <row r="4986" spans="1:37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>
        <f>_xlfn.XLOOKUP(MIS[[#This Row],[TRADING SYMBOL]],[1]Sheet1!$D:$D,[1]Sheet1!$C:$C)</f>
        <v>490.65</v>
      </c>
      <c r="AE4986">
        <f>MIS[[#This Row],[OrderAverageTradedPrice]]*MIS[[#This Row],[OrderQuantity]]</f>
        <v>31065</v>
      </c>
      <c r="AF4986">
        <f>MIS[[#This Row],[LTP]]*MIS[[#This Row],[OrderQuantity]]</f>
        <v>29439</v>
      </c>
      <c r="AG4986">
        <f>IF(MIS[[#This Row],[OrderSide]]="SELL",MIS[[#This Row],[VALUE]]-MIS[[#This Row],[LIVE_VALUE]],MIS[[#This Row],[LIVE_VALUE]]-MIS[[#This Row],[VALUE]])</f>
        <v>1626</v>
      </c>
      <c r="AH4986" t="str" cm="1">
        <f t="array" ref="AH4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6" t="str">
        <f>MIS[[#This Row],[TRADING SYMBOL]]</f>
        <v>SENSEX2552082300CE</v>
      </c>
      <c r="AJ4986" t="str">
        <f>IF(RIGHT(MIS[[#This Row],[Main/Hedge]],4)="MAIN","MAIN","HEDGE")</f>
        <v>MAIN</v>
      </c>
      <c r="AK4986" t="str" cm="1">
        <f t="array" ref="AK4986">_xlfn._xlws.FILTER(Table4[Column1],ISNUMBER(SEARCH(Table4[Column1],MIS[[#This Row],[OrderUniqueIdentifier]])),"")</f>
        <v>LONGSHORT</v>
      </c>
    </row>
    <row r="4987" spans="1:37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>
        <f>_xlfn.XLOOKUP(MIS[[#This Row],[TRADING SYMBOL]],[1]Sheet1!$D:$D,[1]Sheet1!$C:$C)</f>
        <v>490.65</v>
      </c>
      <c r="AE4987">
        <f>MIS[[#This Row],[OrderAverageTradedPrice]]*MIS[[#This Row],[OrderQuantity]]</f>
        <v>144767</v>
      </c>
      <c r="AF4987">
        <f>MIS[[#This Row],[LTP]]*MIS[[#This Row],[OrderQuantity]]</f>
        <v>137382</v>
      </c>
      <c r="AG4987">
        <f>IF(MIS[[#This Row],[OrderSide]]="SELL",MIS[[#This Row],[VALUE]]-MIS[[#This Row],[LIVE_VALUE]],MIS[[#This Row],[LIVE_VALUE]]-MIS[[#This Row],[VALUE]])</f>
        <v>7385</v>
      </c>
      <c r="AH4987" t="str" cm="1">
        <f t="array" ref="AH4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7" t="str">
        <f>MIS[[#This Row],[TRADING SYMBOL]]</f>
        <v>SENSEX2552082300CE</v>
      </c>
      <c r="AJ4987" t="str">
        <f>IF(RIGHT(MIS[[#This Row],[Main/Hedge]],4)="MAIN","MAIN","HEDGE")</f>
        <v>MAIN</v>
      </c>
      <c r="AK4987" t="str" cm="1">
        <f t="array" ref="AK4987">_xlfn._xlws.FILTER(Table4[Column1],ISNUMBER(SEARCH(Table4[Column1],MIS[[#This Row],[OrderUniqueIdentifier]])),"")</f>
        <v>LONGSHORT</v>
      </c>
    </row>
    <row r="4988" spans="1:37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>
        <f>_xlfn.XLOOKUP(MIS[[#This Row],[TRADING SYMBOL]],[1]Sheet1!$D:$D,[1]Sheet1!$C:$C)</f>
        <v>490.65</v>
      </c>
      <c r="AE4988">
        <f>MIS[[#This Row],[OrderAverageTradedPrice]]*MIS[[#This Row],[OrderQuantity]]</f>
        <v>31041</v>
      </c>
      <c r="AF4988">
        <f>MIS[[#This Row],[LTP]]*MIS[[#This Row],[OrderQuantity]]</f>
        <v>29439</v>
      </c>
      <c r="AG4988">
        <f>IF(MIS[[#This Row],[OrderSide]]="SELL",MIS[[#This Row],[VALUE]]-MIS[[#This Row],[LIVE_VALUE]],MIS[[#This Row],[LIVE_VALUE]]-MIS[[#This Row],[VALUE]])</f>
        <v>1602</v>
      </c>
      <c r="AH4988" t="str" cm="1">
        <f t="array" ref="AH4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8" t="str">
        <f>MIS[[#This Row],[TRADING SYMBOL]]</f>
        <v>SENSEX2552082300CE</v>
      </c>
      <c r="AJ4988" t="str">
        <f>IF(RIGHT(MIS[[#This Row],[Main/Hedge]],4)="MAIN","MAIN","HEDGE")</f>
        <v>MAIN</v>
      </c>
      <c r="AK4988" t="str" cm="1">
        <f t="array" ref="AK4988">_xlfn._xlws.FILTER(Table4[Column1],ISNUMBER(SEARCH(Table4[Column1],MIS[[#This Row],[OrderUniqueIdentifier]])),"")</f>
        <v>LONGSHORT</v>
      </c>
    </row>
    <row r="4989" spans="1:37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>
        <f>_xlfn.XLOOKUP(MIS[[#This Row],[TRADING SYMBOL]],[1]Sheet1!$D:$D,[1]Sheet1!$C:$C)</f>
        <v>490.65</v>
      </c>
      <c r="AE4989">
        <f>MIS[[#This Row],[OrderAverageTradedPrice]]*MIS[[#This Row],[OrderQuantity]]</f>
        <v>10350</v>
      </c>
      <c r="AF4989">
        <f>MIS[[#This Row],[LTP]]*MIS[[#This Row],[OrderQuantity]]</f>
        <v>9813</v>
      </c>
      <c r="AG4989">
        <f>IF(MIS[[#This Row],[OrderSide]]="SELL",MIS[[#This Row],[VALUE]]-MIS[[#This Row],[LIVE_VALUE]],MIS[[#This Row],[LIVE_VALUE]]-MIS[[#This Row],[VALUE]])</f>
        <v>537</v>
      </c>
      <c r="AH4989" t="str" cm="1">
        <f t="array" ref="AH4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9" t="str">
        <f>MIS[[#This Row],[TRADING SYMBOL]]</f>
        <v>SENSEX2552082300CE</v>
      </c>
      <c r="AJ4989" t="str">
        <f>IF(RIGHT(MIS[[#This Row],[Main/Hedge]],4)="MAIN","MAIN","HEDGE")</f>
        <v>MAIN</v>
      </c>
      <c r="AK4989" t="str" cm="1">
        <f t="array" ref="AK4989">_xlfn._xlws.FILTER(Table4[Column1],ISNUMBER(SEARCH(Table4[Column1],MIS[[#This Row],[OrderUniqueIdentifier]])),"")</f>
        <v>LONGSHORT</v>
      </c>
    </row>
    <row r="4990" spans="1:37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>
        <f>_xlfn.XLOOKUP(MIS[[#This Row],[TRADING SYMBOL]],[1]Sheet1!$D:$D,[1]Sheet1!$C:$C)</f>
        <v>490.65</v>
      </c>
      <c r="AE4990">
        <f>MIS[[#This Row],[OrderAverageTradedPrice]]*MIS[[#This Row],[OrderQuantity]]</f>
        <v>41448</v>
      </c>
      <c r="AF4990">
        <f>MIS[[#This Row],[LTP]]*MIS[[#This Row],[OrderQuantity]]</f>
        <v>39252</v>
      </c>
      <c r="AG4990">
        <f>IF(MIS[[#This Row],[OrderSide]]="SELL",MIS[[#This Row],[VALUE]]-MIS[[#This Row],[LIVE_VALUE]],MIS[[#This Row],[LIVE_VALUE]]-MIS[[#This Row],[VALUE]])</f>
        <v>2196</v>
      </c>
      <c r="AH4990" t="str" cm="1">
        <f t="array" ref="AH4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0" t="str">
        <f>MIS[[#This Row],[TRADING SYMBOL]]</f>
        <v>SENSEX2552082300CE</v>
      </c>
      <c r="AJ4990" t="str">
        <f>IF(RIGHT(MIS[[#This Row],[Main/Hedge]],4)="MAIN","MAIN","HEDGE")</f>
        <v>MAIN</v>
      </c>
      <c r="AK4990" t="str" cm="1">
        <f t="array" ref="AK4990">_xlfn._xlws.FILTER(Table4[Column1],ISNUMBER(SEARCH(Table4[Column1],MIS[[#This Row],[OrderUniqueIdentifier]])),"")</f>
        <v>LONGSHORT</v>
      </c>
    </row>
    <row r="4991" spans="1:37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>
        <f>_xlfn.XLOOKUP(MIS[[#This Row],[TRADING SYMBOL]],[1]Sheet1!$D:$D,[1]Sheet1!$C:$C)</f>
        <v>490.65</v>
      </c>
      <c r="AE4991">
        <f>MIS[[#This Row],[OrderAverageTradedPrice]]*MIS[[#This Row],[OrderQuantity]]</f>
        <v>72397.999999999942</v>
      </c>
      <c r="AF4991">
        <f>MIS[[#This Row],[LTP]]*MIS[[#This Row],[OrderQuantity]]</f>
        <v>68691</v>
      </c>
      <c r="AG4991">
        <f>IF(MIS[[#This Row],[OrderSide]]="SELL",MIS[[#This Row],[VALUE]]-MIS[[#This Row],[LIVE_VALUE]],MIS[[#This Row],[LIVE_VALUE]]-MIS[[#This Row],[VALUE]])</f>
        <v>3706.9999999999418</v>
      </c>
      <c r="AH4991" t="str" cm="1">
        <f t="array" ref="AH4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1" t="str">
        <f>MIS[[#This Row],[TRADING SYMBOL]]</f>
        <v>SENSEX2552082300CE</v>
      </c>
      <c r="AJ4991" t="str">
        <f>IF(RIGHT(MIS[[#This Row],[Main/Hedge]],4)="MAIN","MAIN","HEDGE")</f>
        <v>MAIN</v>
      </c>
      <c r="AK4991" t="str" cm="1">
        <f t="array" ref="AK4991">_xlfn._xlws.FILTER(Table4[Column1],ISNUMBER(SEARCH(Table4[Column1],MIS[[#This Row],[OrderUniqueIdentifier]])),"")</f>
        <v>LONGSHORT</v>
      </c>
    </row>
    <row r="4992" spans="1:37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>
        <f>_xlfn.XLOOKUP(MIS[[#This Row],[TRADING SYMBOL]],[1]Sheet1!$D:$D,[1]Sheet1!$C:$C)</f>
        <v>490.65</v>
      </c>
      <c r="AE4992">
        <f>MIS[[#This Row],[OrderAverageTradedPrice]]*MIS[[#This Row],[OrderQuantity]]</f>
        <v>10342</v>
      </c>
      <c r="AF4992">
        <f>MIS[[#This Row],[LTP]]*MIS[[#This Row],[OrderQuantity]]</f>
        <v>9813</v>
      </c>
      <c r="AG4992">
        <f>IF(MIS[[#This Row],[OrderSide]]="SELL",MIS[[#This Row],[VALUE]]-MIS[[#This Row],[LIVE_VALUE]],MIS[[#This Row],[LIVE_VALUE]]-MIS[[#This Row],[VALUE]])</f>
        <v>529</v>
      </c>
      <c r="AH4992" t="str" cm="1">
        <f t="array" ref="AH4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2" t="str">
        <f>MIS[[#This Row],[TRADING SYMBOL]]</f>
        <v>SENSEX2552082300CE</v>
      </c>
      <c r="AJ4992" t="str">
        <f>IF(RIGHT(MIS[[#This Row],[Main/Hedge]],4)="MAIN","MAIN","HEDGE")</f>
        <v>MAIN</v>
      </c>
      <c r="AK4992" t="str" cm="1">
        <f t="array" ref="AK4992">_xlfn._xlws.FILTER(Table4[Column1],ISNUMBER(SEARCH(Table4[Column1],MIS[[#This Row],[OrderUniqueIdentifier]])),"")</f>
        <v>LONGSHORT</v>
      </c>
    </row>
    <row r="4993" spans="1:37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>
        <f>_xlfn.XLOOKUP(MIS[[#This Row],[TRADING SYMBOL]],[1]Sheet1!$D:$D,[1]Sheet1!$C:$C)</f>
        <v>490.65</v>
      </c>
      <c r="AE4993">
        <f>MIS[[#This Row],[OrderAverageTradedPrice]]*MIS[[#This Row],[OrderQuantity]]</f>
        <v>72412.999999999971</v>
      </c>
      <c r="AF4993">
        <f>MIS[[#This Row],[LTP]]*MIS[[#This Row],[OrderQuantity]]</f>
        <v>68691</v>
      </c>
      <c r="AG4993">
        <f>IF(MIS[[#This Row],[OrderSide]]="SELL",MIS[[#This Row],[VALUE]]-MIS[[#This Row],[LIVE_VALUE]],MIS[[#This Row],[LIVE_VALUE]]-MIS[[#This Row],[VALUE]])</f>
        <v>3721.9999999999709</v>
      </c>
      <c r="AH4993" t="str" cm="1">
        <f t="array" ref="AH4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3" t="str">
        <f>MIS[[#This Row],[TRADING SYMBOL]]</f>
        <v>SENSEX2552082300CE</v>
      </c>
      <c r="AJ4993" t="str">
        <f>IF(RIGHT(MIS[[#This Row],[Main/Hedge]],4)="MAIN","MAIN","HEDGE")</f>
        <v>MAIN</v>
      </c>
      <c r="AK4993" t="str" cm="1">
        <f t="array" ref="AK4993">_xlfn._xlws.FILTER(Table4[Column1],ISNUMBER(SEARCH(Table4[Column1],MIS[[#This Row],[OrderUniqueIdentifier]])),"")</f>
        <v>LONGSHORT</v>
      </c>
    </row>
    <row r="4994" spans="1:37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>
        <f>_xlfn.XLOOKUP(MIS[[#This Row],[TRADING SYMBOL]],[1]Sheet1!$D:$D,[1]Sheet1!$C:$C)</f>
        <v>490.65</v>
      </c>
      <c r="AE4994">
        <f>MIS[[#This Row],[OrderAverageTradedPrice]]*MIS[[#This Row],[OrderQuantity]]</f>
        <v>10342</v>
      </c>
      <c r="AF4994">
        <f>MIS[[#This Row],[LTP]]*MIS[[#This Row],[OrderQuantity]]</f>
        <v>9813</v>
      </c>
      <c r="AG4994">
        <f>IF(MIS[[#This Row],[OrderSide]]="SELL",MIS[[#This Row],[VALUE]]-MIS[[#This Row],[LIVE_VALUE]],MIS[[#This Row],[LIVE_VALUE]]-MIS[[#This Row],[VALUE]])</f>
        <v>529</v>
      </c>
      <c r="AH4994" t="str" cm="1">
        <f t="array" ref="AH4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4" t="str">
        <f>MIS[[#This Row],[TRADING SYMBOL]]</f>
        <v>SENSEX2552082300CE</v>
      </c>
      <c r="AJ4994" t="str">
        <f>IF(RIGHT(MIS[[#This Row],[Main/Hedge]],4)="MAIN","MAIN","HEDGE")</f>
        <v>MAIN</v>
      </c>
      <c r="AK4994" t="str" cm="1">
        <f t="array" ref="AK4994">_xlfn._xlws.FILTER(Table4[Column1],ISNUMBER(SEARCH(Table4[Column1],MIS[[#This Row],[OrderUniqueIdentifier]])),"")</f>
        <v>LONGSHORT</v>
      </c>
    </row>
    <row r="4995" spans="1:37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>
        <f>_xlfn.XLOOKUP(MIS[[#This Row],[TRADING SYMBOL]],[1]Sheet1!$D:$D,[1]Sheet1!$C:$C)</f>
        <v>490.65</v>
      </c>
      <c r="AE4995">
        <f>MIS[[#This Row],[OrderAverageTradedPrice]]*MIS[[#This Row],[OrderQuantity]]</f>
        <v>10344</v>
      </c>
      <c r="AF4995">
        <f>MIS[[#This Row],[LTP]]*MIS[[#This Row],[OrderQuantity]]</f>
        <v>9813</v>
      </c>
      <c r="AG4995">
        <f>IF(MIS[[#This Row],[OrderSide]]="SELL",MIS[[#This Row],[VALUE]]-MIS[[#This Row],[LIVE_VALUE]],MIS[[#This Row],[LIVE_VALUE]]-MIS[[#This Row],[VALUE]])</f>
        <v>531</v>
      </c>
      <c r="AH4995" t="str" cm="1">
        <f t="array" ref="AH4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5" t="str">
        <f>MIS[[#This Row],[TRADING SYMBOL]]</f>
        <v>SENSEX2552082300CE</v>
      </c>
      <c r="AJ4995" t="str">
        <f>IF(RIGHT(MIS[[#This Row],[Main/Hedge]],4)="MAIN","MAIN","HEDGE")</f>
        <v>MAIN</v>
      </c>
      <c r="AK4995" t="str" cm="1">
        <f t="array" ref="AK4995">_xlfn._xlws.FILTER(Table4[Column1],ISNUMBER(SEARCH(Table4[Column1],MIS[[#This Row],[OrderUniqueIdentifier]])),"")</f>
        <v>LONGSHORT</v>
      </c>
    </row>
    <row r="4996" spans="1:37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>
        <f>_xlfn.XLOOKUP(MIS[[#This Row],[TRADING SYMBOL]],[1]Sheet1!$D:$D,[1]Sheet1!$C:$C)</f>
        <v>490.65</v>
      </c>
      <c r="AE4996">
        <f>MIS[[#This Row],[OrderAverageTradedPrice]]*MIS[[#This Row],[OrderQuantity]]</f>
        <v>20682</v>
      </c>
      <c r="AF4996">
        <f>MIS[[#This Row],[LTP]]*MIS[[#This Row],[OrderQuantity]]</f>
        <v>19626</v>
      </c>
      <c r="AG4996">
        <f>IF(MIS[[#This Row],[OrderSide]]="SELL",MIS[[#This Row],[VALUE]]-MIS[[#This Row],[LIVE_VALUE]],MIS[[#This Row],[LIVE_VALUE]]-MIS[[#This Row],[VALUE]])</f>
        <v>1056</v>
      </c>
      <c r="AH4996" t="str" cm="1">
        <f t="array" ref="AH4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6" t="str">
        <f>MIS[[#This Row],[TRADING SYMBOL]]</f>
        <v>SENSEX2552082300CE</v>
      </c>
      <c r="AJ4996" t="str">
        <f>IF(RIGHT(MIS[[#This Row],[Main/Hedge]],4)="MAIN","MAIN","HEDGE")</f>
        <v>MAIN</v>
      </c>
      <c r="AK4996" t="str" cm="1">
        <f t="array" ref="AK4996">_xlfn._xlws.FILTER(Table4[Column1],ISNUMBER(SEARCH(Table4[Column1],MIS[[#This Row],[OrderUniqueIdentifier]])),"")</f>
        <v>LONGSHORT</v>
      </c>
    </row>
    <row r="4997" spans="1:37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>
        <f>_xlfn.XLOOKUP(MIS[[#This Row],[TRADING SYMBOL]],[1]Sheet1!$D:$D,[1]Sheet1!$C:$C)</f>
        <v>490.65</v>
      </c>
      <c r="AE4997">
        <f>MIS[[#This Row],[OrderAverageTradedPrice]]*MIS[[#This Row],[OrderQuantity]]</f>
        <v>10355</v>
      </c>
      <c r="AF4997">
        <f>MIS[[#This Row],[LTP]]*MIS[[#This Row],[OrderQuantity]]</f>
        <v>9813</v>
      </c>
      <c r="AG4997">
        <f>IF(MIS[[#This Row],[OrderSide]]="SELL",MIS[[#This Row],[VALUE]]-MIS[[#This Row],[LIVE_VALUE]],MIS[[#This Row],[LIVE_VALUE]]-MIS[[#This Row],[VALUE]])</f>
        <v>542</v>
      </c>
      <c r="AH4997" t="str" cm="1">
        <f t="array" ref="AH4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7" t="str">
        <f>MIS[[#This Row],[TRADING SYMBOL]]</f>
        <v>SENSEX2552082300CE</v>
      </c>
      <c r="AJ4997" t="str">
        <f>IF(RIGHT(MIS[[#This Row],[Main/Hedge]],4)="MAIN","MAIN","HEDGE")</f>
        <v>MAIN</v>
      </c>
      <c r="AK4997" t="str" cm="1">
        <f t="array" ref="AK4997">_xlfn._xlws.FILTER(Table4[Column1],ISNUMBER(SEARCH(Table4[Column1],MIS[[#This Row],[OrderUniqueIdentifier]])),"")</f>
        <v>LONGSHORT</v>
      </c>
    </row>
    <row r="4998" spans="1:37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>
        <f>_xlfn.XLOOKUP(MIS[[#This Row],[TRADING SYMBOL]],[1]Sheet1!$D:$D,[1]Sheet1!$C:$C)</f>
        <v>490.65</v>
      </c>
      <c r="AE4998">
        <f>MIS[[#This Row],[OrderAverageTradedPrice]]*MIS[[#This Row],[OrderQuantity]]</f>
        <v>10344</v>
      </c>
      <c r="AF4998">
        <f>MIS[[#This Row],[LTP]]*MIS[[#This Row],[OrderQuantity]]</f>
        <v>9813</v>
      </c>
      <c r="AG4998">
        <f>IF(MIS[[#This Row],[OrderSide]]="SELL",MIS[[#This Row],[VALUE]]-MIS[[#This Row],[LIVE_VALUE]],MIS[[#This Row],[LIVE_VALUE]]-MIS[[#This Row],[VALUE]])</f>
        <v>531</v>
      </c>
      <c r="AH4998" t="str" cm="1">
        <f t="array" ref="AH4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8" t="str">
        <f>MIS[[#This Row],[TRADING SYMBOL]]</f>
        <v>SENSEX2552082300CE</v>
      </c>
      <c r="AJ4998" t="str">
        <f>IF(RIGHT(MIS[[#This Row],[Main/Hedge]],4)="MAIN","MAIN","HEDGE")</f>
        <v>MAIN</v>
      </c>
      <c r="AK4998" t="str" cm="1">
        <f t="array" ref="AK4998">_xlfn._xlws.FILTER(Table4[Column1],ISNUMBER(SEARCH(Table4[Column1],MIS[[#This Row],[OrderUniqueIdentifier]])),"")</f>
        <v>LONGSHORT</v>
      </c>
    </row>
    <row r="4999" spans="1:37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>
        <f>_xlfn.XLOOKUP(MIS[[#This Row],[TRADING SYMBOL]],[1]Sheet1!$D:$D,[1]Sheet1!$C:$C)</f>
        <v>490.65</v>
      </c>
      <c r="AE4999">
        <f>MIS[[#This Row],[OrderAverageTradedPrice]]*MIS[[#This Row],[OrderQuantity]]</f>
        <v>10345</v>
      </c>
      <c r="AF4999">
        <f>MIS[[#This Row],[LTP]]*MIS[[#This Row],[OrderQuantity]]</f>
        <v>9813</v>
      </c>
      <c r="AG4999">
        <f>IF(MIS[[#This Row],[OrderSide]]="SELL",MIS[[#This Row],[VALUE]]-MIS[[#This Row],[LIVE_VALUE]],MIS[[#This Row],[LIVE_VALUE]]-MIS[[#This Row],[VALUE]])</f>
        <v>532</v>
      </c>
      <c r="AH4999" t="str" cm="1">
        <f t="array" ref="AH4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9" t="str">
        <f>MIS[[#This Row],[TRADING SYMBOL]]</f>
        <v>SENSEX2552082300CE</v>
      </c>
      <c r="AJ4999" t="str">
        <f>IF(RIGHT(MIS[[#This Row],[Main/Hedge]],4)="MAIN","MAIN","HEDGE")</f>
        <v>MAIN</v>
      </c>
      <c r="AK4999" t="str" cm="1">
        <f t="array" ref="AK4999">_xlfn._xlws.FILTER(Table4[Column1],ISNUMBER(SEARCH(Table4[Column1],MIS[[#This Row],[OrderUniqueIdentifier]])),"")</f>
        <v>LONGSHORT</v>
      </c>
    </row>
    <row r="5000" spans="1:37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>
        <f>_xlfn.XLOOKUP(MIS[[#This Row],[TRADING SYMBOL]],[1]Sheet1!$D:$D,[1]Sheet1!$C:$C)</f>
        <v>490.65</v>
      </c>
      <c r="AE5000">
        <f>MIS[[#This Row],[OrderAverageTradedPrice]]*MIS[[#This Row],[OrderQuantity]]</f>
        <v>103585.99999999999</v>
      </c>
      <c r="AF5000">
        <f>MIS[[#This Row],[LTP]]*MIS[[#This Row],[OrderQuantity]]</f>
        <v>98130</v>
      </c>
      <c r="AG5000">
        <f>IF(MIS[[#This Row],[OrderSide]]="SELL",MIS[[#This Row],[VALUE]]-MIS[[#This Row],[LIVE_VALUE]],MIS[[#This Row],[LIVE_VALUE]]-MIS[[#This Row],[VALUE]])</f>
        <v>5455.9999999999854</v>
      </c>
      <c r="AH5000" t="str" cm="1">
        <f t="array" ref="AH5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0" t="str">
        <f>MIS[[#This Row],[TRADING SYMBOL]]</f>
        <v>SENSEX2552082300CE</v>
      </c>
      <c r="AJ5000" t="str">
        <f>IF(RIGHT(MIS[[#This Row],[Main/Hedge]],4)="MAIN","MAIN","HEDGE")</f>
        <v>MAIN</v>
      </c>
      <c r="AK5000" t="str" cm="1">
        <f t="array" ref="AK5000">_xlfn._xlws.FILTER(Table4[Column1],ISNUMBER(SEARCH(Table4[Column1],MIS[[#This Row],[OrderUniqueIdentifier]])),"")</f>
        <v>LONGSHORT</v>
      </c>
    </row>
    <row r="5001" spans="1:37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>
        <f>_xlfn.XLOOKUP(MIS[[#This Row],[TRADING SYMBOL]],[1]Sheet1!$D:$D,[1]Sheet1!$C:$C)</f>
        <v>490.65</v>
      </c>
      <c r="AE5001">
        <f>MIS[[#This Row],[OrderAverageTradedPrice]]*MIS[[#This Row],[OrderQuantity]]</f>
        <v>51725</v>
      </c>
      <c r="AF5001">
        <f>MIS[[#This Row],[LTP]]*MIS[[#This Row],[OrderQuantity]]</f>
        <v>49065</v>
      </c>
      <c r="AG5001">
        <f>IF(MIS[[#This Row],[OrderSide]]="SELL",MIS[[#This Row],[VALUE]]-MIS[[#This Row],[LIVE_VALUE]],MIS[[#This Row],[LIVE_VALUE]]-MIS[[#This Row],[VALUE]])</f>
        <v>2660</v>
      </c>
      <c r="AH5001" t="str" cm="1">
        <f t="array" ref="AH5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1" t="str">
        <f>MIS[[#This Row],[TRADING SYMBOL]]</f>
        <v>SENSEX2552082300CE</v>
      </c>
      <c r="AJ5001" t="str">
        <f>IF(RIGHT(MIS[[#This Row],[Main/Hedge]],4)="MAIN","MAIN","HEDGE")</f>
        <v>MAIN</v>
      </c>
      <c r="AK5001" t="str" cm="1">
        <f t="array" ref="AK5001">_xlfn._xlws.FILTER(Table4[Column1],ISNUMBER(SEARCH(Table4[Column1],MIS[[#This Row],[OrderUniqueIdentifier]])),"")</f>
        <v>LONGSHORT</v>
      </c>
    </row>
    <row r="5002" spans="1:37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>
        <f>_xlfn.XLOOKUP(MIS[[#This Row],[TRADING SYMBOL]],[1]Sheet1!$D:$D,[1]Sheet1!$C:$C)</f>
        <v>490.65</v>
      </c>
      <c r="AE5002">
        <f>MIS[[#This Row],[OrderAverageTradedPrice]]*MIS[[#This Row],[OrderQuantity]]</f>
        <v>10343</v>
      </c>
      <c r="AF5002">
        <f>MIS[[#This Row],[LTP]]*MIS[[#This Row],[OrderQuantity]]</f>
        <v>9813</v>
      </c>
      <c r="AG5002">
        <f>IF(MIS[[#This Row],[OrderSide]]="SELL",MIS[[#This Row],[VALUE]]-MIS[[#This Row],[LIVE_VALUE]],MIS[[#This Row],[LIVE_VALUE]]-MIS[[#This Row],[VALUE]])</f>
        <v>530</v>
      </c>
      <c r="AH5002" t="str" cm="1">
        <f t="array" ref="AH5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2" t="str">
        <f>MIS[[#This Row],[TRADING SYMBOL]]</f>
        <v>SENSEX2552082300CE</v>
      </c>
      <c r="AJ5002" t="str">
        <f>IF(RIGHT(MIS[[#This Row],[Main/Hedge]],4)="MAIN","MAIN","HEDGE")</f>
        <v>MAIN</v>
      </c>
      <c r="AK5002" t="str" cm="1">
        <f t="array" ref="AK5002">_xlfn._xlws.FILTER(Table4[Column1],ISNUMBER(SEARCH(Table4[Column1],MIS[[#This Row],[OrderUniqueIdentifier]])),"")</f>
        <v>LONGSHORT</v>
      </c>
    </row>
    <row r="5003" spans="1:37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>
        <f>_xlfn.XLOOKUP(MIS[[#This Row],[TRADING SYMBOL]],[1]Sheet1!$D:$D,[1]Sheet1!$C:$C)</f>
        <v>490.65</v>
      </c>
      <c r="AE5003">
        <f>MIS[[#This Row],[OrderAverageTradedPrice]]*MIS[[#This Row],[OrderQuantity]]</f>
        <v>10348</v>
      </c>
      <c r="AF5003">
        <f>MIS[[#This Row],[LTP]]*MIS[[#This Row],[OrderQuantity]]</f>
        <v>9813</v>
      </c>
      <c r="AG5003">
        <f>IF(MIS[[#This Row],[OrderSide]]="SELL",MIS[[#This Row],[VALUE]]-MIS[[#This Row],[LIVE_VALUE]],MIS[[#This Row],[LIVE_VALUE]]-MIS[[#This Row],[VALUE]])</f>
        <v>535</v>
      </c>
      <c r="AH5003" t="str" cm="1">
        <f t="array" ref="AH5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3" t="str">
        <f>MIS[[#This Row],[TRADING SYMBOL]]</f>
        <v>SENSEX2552082300CE</v>
      </c>
      <c r="AJ5003" t="str">
        <f>IF(RIGHT(MIS[[#This Row],[Main/Hedge]],4)="MAIN","MAIN","HEDGE")</f>
        <v>MAIN</v>
      </c>
      <c r="AK5003" t="str" cm="1">
        <f t="array" ref="AK5003">_xlfn._xlws.FILTER(Table4[Column1],ISNUMBER(SEARCH(Table4[Column1],MIS[[#This Row],[OrderUniqueIdentifier]])),"")</f>
        <v>LONGSHORT</v>
      </c>
    </row>
    <row r="5004" spans="1:37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>
        <f>_xlfn.XLOOKUP(MIS[[#This Row],[TRADING SYMBOL]],[1]Sheet1!$D:$D,[1]Sheet1!$C:$C)</f>
        <v>490.65</v>
      </c>
      <c r="AE5004">
        <f>MIS[[#This Row],[OrderAverageTradedPrice]]*MIS[[#This Row],[OrderQuantity]]</f>
        <v>62202.999999999964</v>
      </c>
      <c r="AF5004">
        <f>MIS[[#This Row],[LTP]]*MIS[[#This Row],[OrderQuantity]]</f>
        <v>58878</v>
      </c>
      <c r="AG5004">
        <f>IF(MIS[[#This Row],[OrderSide]]="SELL",MIS[[#This Row],[VALUE]]-MIS[[#This Row],[LIVE_VALUE]],MIS[[#This Row],[LIVE_VALUE]]-MIS[[#This Row],[VALUE]])</f>
        <v>3324.9999999999636</v>
      </c>
      <c r="AH5004" t="str" cm="1">
        <f t="array" ref="AH5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4" t="str">
        <f>MIS[[#This Row],[TRADING SYMBOL]]</f>
        <v>SENSEX2552082300CE</v>
      </c>
      <c r="AJ5004" t="str">
        <f>IF(RIGHT(MIS[[#This Row],[Main/Hedge]],4)="MAIN","MAIN","HEDGE")</f>
        <v>MAIN</v>
      </c>
      <c r="AK5004" t="str" cm="1">
        <f t="array" ref="AK5004">_xlfn._xlws.FILTER(Table4[Column1],ISNUMBER(SEARCH(Table4[Column1],MIS[[#This Row],[OrderUniqueIdentifier]])),"")</f>
        <v>LONGSHORT</v>
      </c>
    </row>
    <row r="5005" spans="1:37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>
        <f>_xlfn.XLOOKUP(MIS[[#This Row],[TRADING SYMBOL]],[1]Sheet1!$D:$D,[1]Sheet1!$C:$C)</f>
        <v>490.65</v>
      </c>
      <c r="AE5005">
        <f>MIS[[#This Row],[OrderAverageTradedPrice]]*MIS[[#This Row],[OrderQuantity]]</f>
        <v>52000</v>
      </c>
      <c r="AF5005">
        <f>MIS[[#This Row],[LTP]]*MIS[[#This Row],[OrderQuantity]]</f>
        <v>49065</v>
      </c>
      <c r="AG5005">
        <f>IF(MIS[[#This Row],[OrderSide]]="SELL",MIS[[#This Row],[VALUE]]-MIS[[#This Row],[LIVE_VALUE]],MIS[[#This Row],[LIVE_VALUE]]-MIS[[#This Row],[VALUE]])</f>
        <v>2935</v>
      </c>
      <c r="AH5005" t="str" cm="1">
        <f t="array" ref="AH5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5" t="str">
        <f>MIS[[#This Row],[TRADING SYMBOL]]</f>
        <v>SENSEX2552082300CE</v>
      </c>
      <c r="AJ5005" t="str">
        <f>IF(RIGHT(MIS[[#This Row],[Main/Hedge]],4)="MAIN","MAIN","HEDGE")</f>
        <v>MAIN</v>
      </c>
      <c r="AK5005" t="str" cm="1">
        <f t="array" ref="AK5005">_xlfn._xlws.FILTER(Table4[Column1],ISNUMBER(SEARCH(Table4[Column1],MIS[[#This Row],[OrderUniqueIdentifier]])),"")</f>
        <v>LONGSHORT</v>
      </c>
    </row>
    <row r="5006" spans="1:37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>
        <f>_xlfn.XLOOKUP(MIS[[#This Row],[TRADING SYMBOL]],[1]Sheet1!$D:$D,[1]Sheet1!$C:$C)</f>
        <v>490.65</v>
      </c>
      <c r="AE5006">
        <f>MIS[[#This Row],[OrderAverageTradedPrice]]*MIS[[#This Row],[OrderQuantity]]</f>
        <v>62082</v>
      </c>
      <c r="AF5006">
        <f>MIS[[#This Row],[LTP]]*MIS[[#This Row],[OrderQuantity]]</f>
        <v>58878</v>
      </c>
      <c r="AG5006">
        <f>IF(MIS[[#This Row],[OrderSide]]="SELL",MIS[[#This Row],[VALUE]]-MIS[[#This Row],[LIVE_VALUE]],MIS[[#This Row],[LIVE_VALUE]]-MIS[[#This Row],[VALUE]])</f>
        <v>3204</v>
      </c>
      <c r="AH5006" t="str" cm="1">
        <f t="array" ref="AH5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6" t="str">
        <f>MIS[[#This Row],[TRADING SYMBOL]]</f>
        <v>SENSEX2552082300CE</v>
      </c>
      <c r="AJ5006" t="str">
        <f>IF(RIGHT(MIS[[#This Row],[Main/Hedge]],4)="MAIN","MAIN","HEDGE")</f>
        <v>MAIN</v>
      </c>
      <c r="AK5006" t="str" cm="1">
        <f t="array" ref="AK5006">_xlfn._xlws.FILTER(Table4[Column1],ISNUMBER(SEARCH(Table4[Column1],MIS[[#This Row],[OrderUniqueIdentifier]])),"")</f>
        <v>LONGSHORT</v>
      </c>
    </row>
    <row r="5007" spans="1:37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>
        <f>_xlfn.XLOOKUP(MIS[[#This Row],[TRADING SYMBOL]],[1]Sheet1!$D:$D,[1]Sheet1!$C:$C)</f>
        <v>490.65</v>
      </c>
      <c r="AE5007">
        <f>MIS[[#This Row],[OrderAverageTradedPrice]]*MIS[[#This Row],[OrderQuantity]]</f>
        <v>10344</v>
      </c>
      <c r="AF5007">
        <f>MIS[[#This Row],[LTP]]*MIS[[#This Row],[OrderQuantity]]</f>
        <v>9813</v>
      </c>
      <c r="AG5007">
        <f>IF(MIS[[#This Row],[OrderSide]]="SELL",MIS[[#This Row],[VALUE]]-MIS[[#This Row],[LIVE_VALUE]],MIS[[#This Row],[LIVE_VALUE]]-MIS[[#This Row],[VALUE]])</f>
        <v>531</v>
      </c>
      <c r="AH5007" t="str" cm="1">
        <f t="array" ref="AH5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7" t="str">
        <f>MIS[[#This Row],[TRADING SYMBOL]]</f>
        <v>SENSEX2552082300CE</v>
      </c>
      <c r="AJ5007" t="str">
        <f>IF(RIGHT(MIS[[#This Row],[Main/Hedge]],4)="MAIN","MAIN","HEDGE")</f>
        <v>MAIN</v>
      </c>
      <c r="AK5007" t="str" cm="1">
        <f t="array" ref="AK5007">_xlfn._xlws.FILTER(Table4[Column1],ISNUMBER(SEARCH(Table4[Column1],MIS[[#This Row],[OrderUniqueIdentifier]])),"")</f>
        <v>LONGSHORT</v>
      </c>
    </row>
    <row r="5008" spans="1:37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>
        <f>_xlfn.XLOOKUP(MIS[[#This Row],[TRADING SYMBOL]],[1]Sheet1!$D:$D,[1]Sheet1!$C:$C)</f>
        <v>490.65</v>
      </c>
      <c r="AE5008">
        <f>MIS[[#This Row],[OrderAverageTradedPrice]]*MIS[[#This Row],[OrderQuantity]]</f>
        <v>82768</v>
      </c>
      <c r="AF5008">
        <f>MIS[[#This Row],[LTP]]*MIS[[#This Row],[OrderQuantity]]</f>
        <v>78504</v>
      </c>
      <c r="AG5008">
        <f>IF(MIS[[#This Row],[OrderSide]]="SELL",MIS[[#This Row],[VALUE]]-MIS[[#This Row],[LIVE_VALUE]],MIS[[#This Row],[LIVE_VALUE]]-MIS[[#This Row],[VALUE]])</f>
        <v>4264</v>
      </c>
      <c r="AH5008" t="str" cm="1">
        <f t="array" ref="AH5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8" t="str">
        <f>MIS[[#This Row],[TRADING SYMBOL]]</f>
        <v>SENSEX2552082300CE</v>
      </c>
      <c r="AJ5008" t="str">
        <f>IF(RIGHT(MIS[[#This Row],[Main/Hedge]],4)="MAIN","MAIN","HEDGE")</f>
        <v>MAIN</v>
      </c>
      <c r="AK5008" t="str" cm="1">
        <f t="array" ref="AK5008">_xlfn._xlws.FILTER(Table4[Column1],ISNUMBER(SEARCH(Table4[Column1],MIS[[#This Row],[OrderUniqueIdentifier]])),"")</f>
        <v>LONGSHORT</v>
      </c>
    </row>
    <row r="5009" spans="1:37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>
        <f>_xlfn.XLOOKUP(MIS[[#This Row],[TRADING SYMBOL]],[1]Sheet1!$D:$D,[1]Sheet1!$C:$C)</f>
        <v>490.65</v>
      </c>
      <c r="AE5009">
        <f>MIS[[#This Row],[OrderAverageTradedPrice]]*MIS[[#This Row],[OrderQuantity]]</f>
        <v>82844</v>
      </c>
      <c r="AF5009">
        <f>MIS[[#This Row],[LTP]]*MIS[[#This Row],[OrderQuantity]]</f>
        <v>78504</v>
      </c>
      <c r="AG5009">
        <f>IF(MIS[[#This Row],[OrderSide]]="SELL",MIS[[#This Row],[VALUE]]-MIS[[#This Row],[LIVE_VALUE]],MIS[[#This Row],[LIVE_VALUE]]-MIS[[#This Row],[VALUE]])</f>
        <v>4340</v>
      </c>
      <c r="AH5009" t="str" cm="1">
        <f t="array" ref="AH5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9" t="str">
        <f>MIS[[#This Row],[TRADING SYMBOL]]</f>
        <v>SENSEX2552082300CE</v>
      </c>
      <c r="AJ5009" t="str">
        <f>IF(RIGHT(MIS[[#This Row],[Main/Hedge]],4)="MAIN","MAIN","HEDGE")</f>
        <v>MAIN</v>
      </c>
      <c r="AK5009" t="str" cm="1">
        <f t="array" ref="AK5009">_xlfn._xlws.FILTER(Table4[Column1],ISNUMBER(SEARCH(Table4[Column1],MIS[[#This Row],[OrderUniqueIdentifier]])),"")</f>
        <v>LONGSHORT</v>
      </c>
    </row>
    <row r="5010" spans="1:37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>
        <f>_xlfn.XLOOKUP(MIS[[#This Row],[TRADING SYMBOL]],[1]Sheet1!$D:$D,[1]Sheet1!$C:$C)</f>
        <v>490.65</v>
      </c>
      <c r="AE5010">
        <f>MIS[[#This Row],[OrderAverageTradedPrice]]*MIS[[#This Row],[OrderQuantity]]</f>
        <v>113841.00000000001</v>
      </c>
      <c r="AF5010">
        <f>MIS[[#This Row],[LTP]]*MIS[[#This Row],[OrderQuantity]]</f>
        <v>107943</v>
      </c>
      <c r="AG5010">
        <f>IF(MIS[[#This Row],[OrderSide]]="SELL",MIS[[#This Row],[VALUE]]-MIS[[#This Row],[LIVE_VALUE]],MIS[[#This Row],[LIVE_VALUE]]-MIS[[#This Row],[VALUE]])</f>
        <v>5898.0000000000146</v>
      </c>
      <c r="AH5010" t="str" cm="1">
        <f t="array" ref="AH5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0" t="str">
        <f>MIS[[#This Row],[TRADING SYMBOL]]</f>
        <v>SENSEX2552082300CE</v>
      </c>
      <c r="AJ5010" t="str">
        <f>IF(RIGHT(MIS[[#This Row],[Main/Hedge]],4)="MAIN","MAIN","HEDGE")</f>
        <v>MAIN</v>
      </c>
      <c r="AK5010" t="str" cm="1">
        <f t="array" ref="AK5010">_xlfn._xlws.FILTER(Table4[Column1],ISNUMBER(SEARCH(Table4[Column1],MIS[[#This Row],[OrderUniqueIdentifier]])),"")</f>
        <v>LONGSHORT</v>
      </c>
    </row>
    <row r="5011" spans="1:37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>
        <f>_xlfn.XLOOKUP(MIS[[#This Row],[TRADING SYMBOL]],[1]Sheet1!$D:$D,[1]Sheet1!$C:$C)</f>
        <v>490.65</v>
      </c>
      <c r="AE5011">
        <f>MIS[[#This Row],[OrderAverageTradedPrice]]*MIS[[#This Row],[OrderQuantity]]</f>
        <v>20694</v>
      </c>
      <c r="AF5011">
        <f>MIS[[#This Row],[LTP]]*MIS[[#This Row],[OrderQuantity]]</f>
        <v>19626</v>
      </c>
      <c r="AG5011">
        <f>IF(MIS[[#This Row],[OrderSide]]="SELL",MIS[[#This Row],[VALUE]]-MIS[[#This Row],[LIVE_VALUE]],MIS[[#This Row],[LIVE_VALUE]]-MIS[[#This Row],[VALUE]])</f>
        <v>1068</v>
      </c>
      <c r="AH5011" t="str" cm="1">
        <f t="array" ref="AH5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1" t="str">
        <f>MIS[[#This Row],[TRADING SYMBOL]]</f>
        <v>SENSEX2552082300CE</v>
      </c>
      <c r="AJ5011" t="str">
        <f>IF(RIGHT(MIS[[#This Row],[Main/Hedge]],4)="MAIN","MAIN","HEDGE")</f>
        <v>MAIN</v>
      </c>
      <c r="AK5011" t="str" cm="1">
        <f t="array" ref="AK5011">_xlfn._xlws.FILTER(Table4[Column1],ISNUMBER(SEARCH(Table4[Column1],MIS[[#This Row],[OrderUniqueIdentifier]])),"")</f>
        <v>LONGSHORT</v>
      </c>
    </row>
    <row r="5012" spans="1:37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>
        <f>_xlfn.XLOOKUP(MIS[[#This Row],[TRADING SYMBOL]],[1]Sheet1!$D:$D,[1]Sheet1!$C:$C)</f>
        <v>490.65</v>
      </c>
      <c r="AE5012">
        <f>MIS[[#This Row],[OrderAverageTradedPrice]]*MIS[[#This Row],[OrderQuantity]]</f>
        <v>10347</v>
      </c>
      <c r="AF5012">
        <f>MIS[[#This Row],[LTP]]*MIS[[#This Row],[OrderQuantity]]</f>
        <v>9813</v>
      </c>
      <c r="AG5012">
        <f>IF(MIS[[#This Row],[OrderSide]]="SELL",MIS[[#This Row],[VALUE]]-MIS[[#This Row],[LIVE_VALUE]],MIS[[#This Row],[LIVE_VALUE]]-MIS[[#This Row],[VALUE]])</f>
        <v>534</v>
      </c>
      <c r="AH5012" t="str" cm="1">
        <f t="array" ref="AH5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2" t="str">
        <f>MIS[[#This Row],[TRADING SYMBOL]]</f>
        <v>SENSEX2552082300CE</v>
      </c>
      <c r="AJ5012" t="str">
        <f>IF(RIGHT(MIS[[#This Row],[Main/Hedge]],4)="MAIN","MAIN","HEDGE")</f>
        <v>MAIN</v>
      </c>
      <c r="AK5012" t="str" cm="1">
        <f t="array" ref="AK5012">_xlfn._xlws.FILTER(Table4[Column1],ISNUMBER(SEARCH(Table4[Column1],MIS[[#This Row],[OrderUniqueIdentifier]])),"")</f>
        <v>LONGSHORT</v>
      </c>
    </row>
    <row r="5013" spans="1:37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>
        <f>_xlfn.XLOOKUP(MIS[[#This Row],[TRADING SYMBOL]],[1]Sheet1!$D:$D,[1]Sheet1!$C:$C)</f>
        <v>490.65</v>
      </c>
      <c r="AE5013">
        <f>MIS[[#This Row],[OrderAverageTradedPrice]]*MIS[[#This Row],[OrderQuantity]]</f>
        <v>10362</v>
      </c>
      <c r="AF5013">
        <f>MIS[[#This Row],[LTP]]*MIS[[#This Row],[OrderQuantity]]</f>
        <v>9813</v>
      </c>
      <c r="AG5013">
        <f>IF(MIS[[#This Row],[OrderSide]]="SELL",MIS[[#This Row],[VALUE]]-MIS[[#This Row],[LIVE_VALUE]],MIS[[#This Row],[LIVE_VALUE]]-MIS[[#This Row],[VALUE]])</f>
        <v>549</v>
      </c>
      <c r="AH5013" t="str" cm="1">
        <f t="array" ref="AH5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3" t="str">
        <f>MIS[[#This Row],[TRADING SYMBOL]]</f>
        <v>SENSEX2552082300CE</v>
      </c>
      <c r="AJ5013" t="str">
        <f>IF(RIGHT(MIS[[#This Row],[Main/Hedge]],4)="MAIN","MAIN","HEDGE")</f>
        <v>MAIN</v>
      </c>
      <c r="AK5013" t="str" cm="1">
        <f t="array" ref="AK5013">_xlfn._xlws.FILTER(Table4[Column1],ISNUMBER(SEARCH(Table4[Column1],MIS[[#This Row],[OrderUniqueIdentifier]])),"")</f>
        <v>LONGSHORT</v>
      </c>
    </row>
    <row r="5014" spans="1:37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>
        <f>_xlfn.XLOOKUP(MIS[[#This Row],[TRADING SYMBOL]],[1]Sheet1!$D:$D,[1]Sheet1!$C:$C)</f>
        <v>490.65</v>
      </c>
      <c r="AE5014">
        <f>MIS[[#This Row],[OrderAverageTradedPrice]]*MIS[[#This Row],[OrderQuantity]]</f>
        <v>31277.999999999996</v>
      </c>
      <c r="AF5014">
        <f>MIS[[#This Row],[LTP]]*MIS[[#This Row],[OrderQuantity]]</f>
        <v>29439</v>
      </c>
      <c r="AG5014">
        <f>IF(MIS[[#This Row],[OrderSide]]="SELL",MIS[[#This Row],[VALUE]]-MIS[[#This Row],[LIVE_VALUE]],MIS[[#This Row],[LIVE_VALUE]]-MIS[[#This Row],[VALUE]])</f>
        <v>1838.9999999999964</v>
      </c>
      <c r="AH5014" t="str" cm="1">
        <f t="array" ref="AH5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4" t="str">
        <f>MIS[[#This Row],[TRADING SYMBOL]]</f>
        <v>SENSEX2552082300CE</v>
      </c>
      <c r="AJ5014" t="str">
        <f>IF(RIGHT(MIS[[#This Row],[Main/Hedge]],4)="MAIN","MAIN","HEDGE")</f>
        <v>MAIN</v>
      </c>
      <c r="AK5014" t="str" cm="1">
        <f t="array" ref="AK5014">_xlfn._xlws.FILTER(Table4[Column1],ISNUMBER(SEARCH(Table4[Column1],MIS[[#This Row],[OrderUniqueIdentifier]])),"")</f>
        <v>LONGSHORT</v>
      </c>
    </row>
    <row r="5015" spans="1:37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>
        <f>_xlfn.XLOOKUP(MIS[[#This Row],[TRADING SYMBOL]],[1]Sheet1!$D:$D,[1]Sheet1!$C:$C)</f>
        <v>490.65</v>
      </c>
      <c r="AE5015">
        <f>MIS[[#This Row],[OrderAverageTradedPrice]]*MIS[[#This Row],[OrderQuantity]]</f>
        <v>20688</v>
      </c>
      <c r="AF5015">
        <f>MIS[[#This Row],[LTP]]*MIS[[#This Row],[OrderQuantity]]</f>
        <v>19626</v>
      </c>
      <c r="AG5015">
        <f>IF(MIS[[#This Row],[OrderSide]]="SELL",MIS[[#This Row],[VALUE]]-MIS[[#This Row],[LIVE_VALUE]],MIS[[#This Row],[LIVE_VALUE]]-MIS[[#This Row],[VALUE]])</f>
        <v>1062</v>
      </c>
      <c r="AH5015" t="str" cm="1">
        <f t="array" ref="AH5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5" t="str">
        <f>MIS[[#This Row],[TRADING SYMBOL]]</f>
        <v>SENSEX2552082300CE</v>
      </c>
      <c r="AJ5015" t="str">
        <f>IF(RIGHT(MIS[[#This Row],[Main/Hedge]],4)="MAIN","MAIN","HEDGE")</f>
        <v>MAIN</v>
      </c>
      <c r="AK5015" t="str" cm="1">
        <f t="array" ref="AK5015">_xlfn._xlws.FILTER(Table4[Column1],ISNUMBER(SEARCH(Table4[Column1],MIS[[#This Row],[OrderUniqueIdentifier]])),"")</f>
        <v>LONGSHORT</v>
      </c>
    </row>
    <row r="5016" spans="1:37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>
        <f>_xlfn.XLOOKUP(MIS[[#This Row],[TRADING SYMBOL]],[1]Sheet1!$D:$D,[1]Sheet1!$C:$C)</f>
        <v>490.65</v>
      </c>
      <c r="AE5016">
        <f>MIS[[#This Row],[OrderAverageTradedPrice]]*MIS[[#This Row],[OrderQuantity]]</f>
        <v>20784</v>
      </c>
      <c r="AF5016">
        <f>MIS[[#This Row],[LTP]]*MIS[[#This Row],[OrderQuantity]]</f>
        <v>19626</v>
      </c>
      <c r="AG5016">
        <f>IF(MIS[[#This Row],[OrderSide]]="SELL",MIS[[#This Row],[VALUE]]-MIS[[#This Row],[LIVE_VALUE]],MIS[[#This Row],[LIVE_VALUE]]-MIS[[#This Row],[VALUE]])</f>
        <v>1158</v>
      </c>
      <c r="AH5016" t="str" cm="1">
        <f t="array" ref="AH5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6" t="str">
        <f>MIS[[#This Row],[TRADING SYMBOL]]</f>
        <v>SENSEX2552082300CE</v>
      </c>
      <c r="AJ5016" t="str">
        <f>IF(RIGHT(MIS[[#This Row],[Main/Hedge]],4)="MAIN","MAIN","HEDGE")</f>
        <v>MAIN</v>
      </c>
      <c r="AK5016" t="str" cm="1">
        <f t="array" ref="AK5016">_xlfn._xlws.FILTER(Table4[Column1],ISNUMBER(SEARCH(Table4[Column1],MIS[[#This Row],[OrderUniqueIdentifier]])),"")</f>
        <v>LONGSHORT</v>
      </c>
    </row>
    <row r="5017" spans="1:37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>
        <f>_xlfn.XLOOKUP(MIS[[#This Row],[TRADING SYMBOL]],[1]Sheet1!$D:$D,[1]Sheet1!$C:$C)</f>
        <v>490.65</v>
      </c>
      <c r="AE5017">
        <f>MIS[[#This Row],[OrderAverageTradedPrice]]*MIS[[#This Row],[OrderQuantity]]</f>
        <v>31287.000000000004</v>
      </c>
      <c r="AF5017">
        <f>MIS[[#This Row],[LTP]]*MIS[[#This Row],[OrderQuantity]]</f>
        <v>29439</v>
      </c>
      <c r="AG5017">
        <f>IF(MIS[[#This Row],[OrderSide]]="SELL",MIS[[#This Row],[VALUE]]-MIS[[#This Row],[LIVE_VALUE]],MIS[[#This Row],[LIVE_VALUE]]-MIS[[#This Row],[VALUE]])</f>
        <v>1848.0000000000036</v>
      </c>
      <c r="AH5017" t="str" cm="1">
        <f t="array" ref="AH5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7" t="str">
        <f>MIS[[#This Row],[TRADING SYMBOL]]</f>
        <v>SENSEX2552082300CE</v>
      </c>
      <c r="AJ5017" t="str">
        <f>IF(RIGHT(MIS[[#This Row],[Main/Hedge]],4)="MAIN","MAIN","HEDGE")</f>
        <v>MAIN</v>
      </c>
      <c r="AK5017" t="str" cm="1">
        <f t="array" ref="AK5017">_xlfn._xlws.FILTER(Table4[Column1],ISNUMBER(SEARCH(Table4[Column1],MIS[[#This Row],[OrderUniqueIdentifier]])),"")</f>
        <v>LONGSHORT</v>
      </c>
    </row>
    <row r="5018" spans="1:37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>
        <f>_xlfn.XLOOKUP(MIS[[#This Row],[TRADING SYMBOL]],[1]Sheet1!$D:$D,[1]Sheet1!$C:$C)</f>
        <v>490.65</v>
      </c>
      <c r="AE5018">
        <f>MIS[[#This Row],[OrderAverageTradedPrice]]*MIS[[#This Row],[OrderQuantity]]</f>
        <v>51975</v>
      </c>
      <c r="AF5018">
        <f>MIS[[#This Row],[LTP]]*MIS[[#This Row],[OrderQuantity]]</f>
        <v>49065</v>
      </c>
      <c r="AG5018">
        <f>IF(MIS[[#This Row],[OrderSide]]="SELL",MIS[[#This Row],[VALUE]]-MIS[[#This Row],[LIVE_VALUE]],MIS[[#This Row],[LIVE_VALUE]]-MIS[[#This Row],[VALUE]])</f>
        <v>2910</v>
      </c>
      <c r="AH5018" t="str" cm="1">
        <f t="array" ref="AH5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8" t="str">
        <f>MIS[[#This Row],[TRADING SYMBOL]]</f>
        <v>SENSEX2552082300CE</v>
      </c>
      <c r="AJ5018" t="str">
        <f>IF(RIGHT(MIS[[#This Row],[Main/Hedge]],4)="MAIN","MAIN","HEDGE")</f>
        <v>MAIN</v>
      </c>
      <c r="AK5018" t="str" cm="1">
        <f t="array" ref="AK5018">_xlfn._xlws.FILTER(Table4[Column1],ISNUMBER(SEARCH(Table4[Column1],MIS[[#This Row],[OrderUniqueIdentifier]])),"")</f>
        <v>LONGSHORT</v>
      </c>
    </row>
    <row r="5019" spans="1:37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>
        <f>_xlfn.XLOOKUP(MIS[[#This Row],[TRADING SYMBOL]],[1]Sheet1!$D:$D,[1]Sheet1!$C:$C)</f>
        <v>490.65</v>
      </c>
      <c r="AE5019">
        <f>MIS[[#This Row],[OrderAverageTradedPrice]]*MIS[[#This Row],[OrderQuantity]]</f>
        <v>20688</v>
      </c>
      <c r="AF5019">
        <f>MIS[[#This Row],[LTP]]*MIS[[#This Row],[OrderQuantity]]</f>
        <v>19626</v>
      </c>
      <c r="AG5019">
        <f>IF(MIS[[#This Row],[OrderSide]]="SELL",MIS[[#This Row],[VALUE]]-MIS[[#This Row],[LIVE_VALUE]],MIS[[#This Row],[LIVE_VALUE]]-MIS[[#This Row],[VALUE]])</f>
        <v>1062</v>
      </c>
      <c r="AH5019" t="str" cm="1">
        <f t="array" ref="AH5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9" t="str">
        <f>MIS[[#This Row],[TRADING SYMBOL]]</f>
        <v>SENSEX2552082300CE</v>
      </c>
      <c r="AJ5019" t="str">
        <f>IF(RIGHT(MIS[[#This Row],[Main/Hedge]],4)="MAIN","MAIN","HEDGE")</f>
        <v>MAIN</v>
      </c>
      <c r="AK5019" t="str" cm="1">
        <f t="array" ref="AK5019">_xlfn._xlws.FILTER(Table4[Column1],ISNUMBER(SEARCH(Table4[Column1],MIS[[#This Row],[OrderUniqueIdentifier]])),"")</f>
        <v>LONGSHORT</v>
      </c>
    </row>
    <row r="5020" spans="1:37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>
        <f>_xlfn.XLOOKUP(MIS[[#This Row],[TRADING SYMBOL]],[1]Sheet1!$D:$D,[1]Sheet1!$C:$C)</f>
        <v>490.65</v>
      </c>
      <c r="AE5020">
        <f>MIS[[#This Row],[OrderAverageTradedPrice]]*MIS[[#This Row],[OrderQuantity]]</f>
        <v>20864</v>
      </c>
      <c r="AF5020">
        <f>MIS[[#This Row],[LTP]]*MIS[[#This Row],[OrderQuantity]]</f>
        <v>19626</v>
      </c>
      <c r="AG5020">
        <f>IF(MIS[[#This Row],[OrderSide]]="SELL",MIS[[#This Row],[VALUE]]-MIS[[#This Row],[LIVE_VALUE]],MIS[[#This Row],[LIVE_VALUE]]-MIS[[#This Row],[VALUE]])</f>
        <v>1238</v>
      </c>
      <c r="AH5020" t="str" cm="1">
        <f t="array" ref="AH5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0" t="str">
        <f>MIS[[#This Row],[TRADING SYMBOL]]</f>
        <v>SENSEX2552082300CE</v>
      </c>
      <c r="AJ5020" t="str">
        <f>IF(RIGHT(MIS[[#This Row],[Main/Hedge]],4)="MAIN","MAIN","HEDGE")</f>
        <v>MAIN</v>
      </c>
      <c r="AK5020" t="str" cm="1">
        <f t="array" ref="AK5020">_xlfn._xlws.FILTER(Table4[Column1],ISNUMBER(SEARCH(Table4[Column1],MIS[[#This Row],[OrderUniqueIdentifier]])),"")</f>
        <v>LONGSHORT</v>
      </c>
    </row>
    <row r="5021" spans="1:37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>
        <f>_xlfn.XLOOKUP(MIS[[#This Row],[TRADING SYMBOL]],[1]Sheet1!$D:$D,[1]Sheet1!$C:$C)</f>
        <v>490.65</v>
      </c>
      <c r="AE5021">
        <f>MIS[[#This Row],[OrderAverageTradedPrice]]*MIS[[#This Row],[OrderQuantity]]</f>
        <v>20874</v>
      </c>
      <c r="AF5021">
        <f>MIS[[#This Row],[LTP]]*MIS[[#This Row],[OrderQuantity]]</f>
        <v>19626</v>
      </c>
      <c r="AG5021">
        <f>IF(MIS[[#This Row],[OrderSide]]="SELL",MIS[[#This Row],[VALUE]]-MIS[[#This Row],[LIVE_VALUE]],MIS[[#This Row],[LIVE_VALUE]]-MIS[[#This Row],[VALUE]])</f>
        <v>1248</v>
      </c>
      <c r="AH5021" t="str" cm="1">
        <f t="array" ref="AH5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1" t="str">
        <f>MIS[[#This Row],[TRADING SYMBOL]]</f>
        <v>SENSEX2552082300CE</v>
      </c>
      <c r="AJ5021" t="str">
        <f>IF(RIGHT(MIS[[#This Row],[Main/Hedge]],4)="MAIN","MAIN","HEDGE")</f>
        <v>MAIN</v>
      </c>
      <c r="AK5021" t="str" cm="1">
        <f t="array" ref="AK5021">_xlfn._xlws.FILTER(Table4[Column1],ISNUMBER(SEARCH(Table4[Column1],MIS[[#This Row],[OrderUniqueIdentifier]])),"")</f>
        <v>LONGSHORT</v>
      </c>
    </row>
    <row r="5022" spans="1:37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>
        <f>_xlfn.XLOOKUP(MIS[[#This Row],[TRADING SYMBOL]],[1]Sheet1!$D:$D,[1]Sheet1!$C:$C)</f>
        <v>490.65</v>
      </c>
      <c r="AE5022">
        <f>MIS[[#This Row],[OrderAverageTradedPrice]]*MIS[[#This Row],[OrderQuantity]]</f>
        <v>20700</v>
      </c>
      <c r="AF5022">
        <f>MIS[[#This Row],[LTP]]*MIS[[#This Row],[OrderQuantity]]</f>
        <v>19626</v>
      </c>
      <c r="AG5022">
        <f>IF(MIS[[#This Row],[OrderSide]]="SELL",MIS[[#This Row],[VALUE]]-MIS[[#This Row],[LIVE_VALUE]],MIS[[#This Row],[LIVE_VALUE]]-MIS[[#This Row],[VALUE]])</f>
        <v>1074</v>
      </c>
      <c r="AH5022" t="str" cm="1">
        <f t="array" ref="AH5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2" t="str">
        <f>MIS[[#This Row],[TRADING SYMBOL]]</f>
        <v>SENSEX2552082300CE</v>
      </c>
      <c r="AJ5022" t="str">
        <f>IF(RIGHT(MIS[[#This Row],[Main/Hedge]],4)="MAIN","MAIN","HEDGE")</f>
        <v>MAIN</v>
      </c>
      <c r="AK5022" t="str" cm="1">
        <f t="array" ref="AK5022">_xlfn._xlws.FILTER(Table4[Column1],ISNUMBER(SEARCH(Table4[Column1],MIS[[#This Row],[OrderUniqueIdentifier]])),"")</f>
        <v>LONGSHORT</v>
      </c>
    </row>
    <row r="5023" spans="1:37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>
        <f>_xlfn.XLOOKUP(MIS[[#This Row],[TRADING SYMBOL]],[1]Sheet1!$D:$D,[1]Sheet1!$C:$C)</f>
        <v>490.65</v>
      </c>
      <c r="AE5023">
        <f>MIS[[#This Row],[OrderAverageTradedPrice]]*MIS[[#This Row],[OrderQuantity]]</f>
        <v>62673.999999999956</v>
      </c>
      <c r="AF5023">
        <f>MIS[[#This Row],[LTP]]*MIS[[#This Row],[OrderQuantity]]</f>
        <v>58878</v>
      </c>
      <c r="AG5023">
        <f>IF(MIS[[#This Row],[OrderSide]]="SELL",MIS[[#This Row],[VALUE]]-MIS[[#This Row],[LIVE_VALUE]],MIS[[#This Row],[LIVE_VALUE]]-MIS[[#This Row],[VALUE]])</f>
        <v>3795.9999999999563</v>
      </c>
      <c r="AH5023" t="str" cm="1">
        <f t="array" ref="AH5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3" t="str">
        <f>MIS[[#This Row],[TRADING SYMBOL]]</f>
        <v>SENSEX2552082300CE</v>
      </c>
      <c r="AJ5023" t="str">
        <f>IF(RIGHT(MIS[[#This Row],[Main/Hedge]],4)="MAIN","MAIN","HEDGE")</f>
        <v>MAIN</v>
      </c>
      <c r="AK5023" t="str" cm="1">
        <f t="array" ref="AK5023">_xlfn._xlws.FILTER(Table4[Column1],ISNUMBER(SEARCH(Table4[Column1],MIS[[#This Row],[OrderUniqueIdentifier]])),"")</f>
        <v>LONGSHORT</v>
      </c>
    </row>
    <row r="5024" spans="1:37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>
        <f>_xlfn.XLOOKUP(MIS[[#This Row],[TRADING SYMBOL]],[1]Sheet1!$D:$D,[1]Sheet1!$C:$C)</f>
        <v>490.65</v>
      </c>
      <c r="AE5024">
        <f>MIS[[#This Row],[OrderAverageTradedPrice]]*MIS[[#This Row],[OrderQuantity]]</f>
        <v>31509</v>
      </c>
      <c r="AF5024">
        <f>MIS[[#This Row],[LTP]]*MIS[[#This Row],[OrderQuantity]]</f>
        <v>29439</v>
      </c>
      <c r="AG5024">
        <f>IF(MIS[[#This Row],[OrderSide]]="SELL",MIS[[#This Row],[VALUE]]-MIS[[#This Row],[LIVE_VALUE]],MIS[[#This Row],[LIVE_VALUE]]-MIS[[#This Row],[VALUE]])</f>
        <v>2070</v>
      </c>
      <c r="AH5024" t="str" cm="1">
        <f t="array" ref="AH5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4" t="str">
        <f>MIS[[#This Row],[TRADING SYMBOL]]</f>
        <v>SENSEX2552082300CE</v>
      </c>
      <c r="AJ5024" t="str">
        <f>IF(RIGHT(MIS[[#This Row],[Main/Hedge]],4)="MAIN","MAIN","HEDGE")</f>
        <v>MAIN</v>
      </c>
      <c r="AK5024" t="str" cm="1">
        <f t="array" ref="AK5024">_xlfn._xlws.FILTER(Table4[Column1],ISNUMBER(SEARCH(Table4[Column1],MIS[[#This Row],[OrderUniqueIdentifier]])),"")</f>
        <v>LONGSHORT</v>
      </c>
    </row>
    <row r="5025" spans="1:37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>
        <f>_xlfn.XLOOKUP(MIS[[#This Row],[TRADING SYMBOL]],[1]Sheet1!$D:$D,[1]Sheet1!$C:$C)</f>
        <v>490.65</v>
      </c>
      <c r="AE5025">
        <f>MIS[[#This Row],[OrderAverageTradedPrice]]*MIS[[#This Row],[OrderQuantity]]</f>
        <v>20997</v>
      </c>
      <c r="AF5025">
        <f>MIS[[#This Row],[LTP]]*MIS[[#This Row],[OrderQuantity]]</f>
        <v>19626</v>
      </c>
      <c r="AG5025">
        <f>IF(MIS[[#This Row],[OrderSide]]="SELL",MIS[[#This Row],[VALUE]]-MIS[[#This Row],[LIVE_VALUE]],MIS[[#This Row],[LIVE_VALUE]]-MIS[[#This Row],[VALUE]])</f>
        <v>1371</v>
      </c>
      <c r="AH5025" t="str" cm="1">
        <f t="array" ref="AH5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5" t="str">
        <f>MIS[[#This Row],[TRADING SYMBOL]]</f>
        <v>SENSEX2552082300CE</v>
      </c>
      <c r="AJ5025" t="str">
        <f>IF(RIGHT(MIS[[#This Row],[Main/Hedge]],4)="MAIN","MAIN","HEDGE")</f>
        <v>MAIN</v>
      </c>
      <c r="AK5025" t="str" cm="1">
        <f t="array" ref="AK5025">_xlfn._xlws.FILTER(Table4[Column1],ISNUMBER(SEARCH(Table4[Column1],MIS[[#This Row],[OrderUniqueIdentifier]])),"")</f>
        <v>LONGSHORT</v>
      </c>
    </row>
    <row r="5026" spans="1:37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>
        <f>_xlfn.XLOOKUP(MIS[[#This Row],[TRADING SYMBOL]],[1]Sheet1!$D:$D,[1]Sheet1!$C:$C)</f>
        <v>490.65</v>
      </c>
      <c r="AE5026">
        <f>MIS[[#This Row],[OrderAverageTradedPrice]]*MIS[[#This Row],[OrderQuantity]]</f>
        <v>31359</v>
      </c>
      <c r="AF5026">
        <f>MIS[[#This Row],[LTP]]*MIS[[#This Row],[OrderQuantity]]</f>
        <v>29439</v>
      </c>
      <c r="AG5026">
        <f>IF(MIS[[#This Row],[OrderSide]]="SELL",MIS[[#This Row],[VALUE]]-MIS[[#This Row],[LIVE_VALUE]],MIS[[#This Row],[LIVE_VALUE]]-MIS[[#This Row],[VALUE]])</f>
        <v>1920</v>
      </c>
      <c r="AH5026" t="str" cm="1">
        <f t="array" ref="AH5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6" t="str">
        <f>MIS[[#This Row],[TRADING SYMBOL]]</f>
        <v>SENSEX2552082300CE</v>
      </c>
      <c r="AJ5026" t="str">
        <f>IF(RIGHT(MIS[[#This Row],[Main/Hedge]],4)="MAIN","MAIN","HEDGE")</f>
        <v>MAIN</v>
      </c>
      <c r="AK5026" t="str" cm="1">
        <f t="array" ref="AK5026">_xlfn._xlws.FILTER(Table4[Column1],ISNUMBER(SEARCH(Table4[Column1],MIS[[#This Row],[OrderUniqueIdentifier]])),"")</f>
        <v>LONGSHORT</v>
      </c>
    </row>
    <row r="5027" spans="1:37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>
        <f>_xlfn.XLOOKUP(MIS[[#This Row],[TRADING SYMBOL]],[1]Sheet1!$D:$D,[1]Sheet1!$C:$C)</f>
        <v>490.65</v>
      </c>
      <c r="AE5027">
        <f>MIS[[#This Row],[OrderAverageTradedPrice]]*MIS[[#This Row],[OrderQuantity]]</f>
        <v>20956</v>
      </c>
      <c r="AF5027">
        <f>MIS[[#This Row],[LTP]]*MIS[[#This Row],[OrderQuantity]]</f>
        <v>19626</v>
      </c>
      <c r="AG5027">
        <f>IF(MIS[[#This Row],[OrderSide]]="SELL",MIS[[#This Row],[VALUE]]-MIS[[#This Row],[LIVE_VALUE]],MIS[[#This Row],[LIVE_VALUE]]-MIS[[#This Row],[VALUE]])</f>
        <v>1330</v>
      </c>
      <c r="AH5027" t="str" cm="1">
        <f t="array" ref="AH5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7" t="str">
        <f>MIS[[#This Row],[TRADING SYMBOL]]</f>
        <v>SENSEX2552082300CE</v>
      </c>
      <c r="AJ5027" t="str">
        <f>IF(RIGHT(MIS[[#This Row],[Main/Hedge]],4)="MAIN","MAIN","HEDGE")</f>
        <v>MAIN</v>
      </c>
      <c r="AK5027" t="str" cm="1">
        <f t="array" ref="AK5027">_xlfn._xlws.FILTER(Table4[Column1],ISNUMBER(SEARCH(Table4[Column1],MIS[[#This Row],[OrderUniqueIdentifier]])),"")</f>
        <v>LONGSHORT</v>
      </c>
    </row>
    <row r="5028" spans="1:37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>
        <f>_xlfn.XLOOKUP(MIS[[#This Row],[TRADING SYMBOL]],[1]Sheet1!$D:$D,[1]Sheet1!$C:$C)</f>
        <v>490.65</v>
      </c>
      <c r="AE5028">
        <f>MIS[[#This Row],[OrderAverageTradedPrice]]*MIS[[#This Row],[OrderQuantity]]</f>
        <v>20910</v>
      </c>
      <c r="AF5028">
        <f>MIS[[#This Row],[LTP]]*MIS[[#This Row],[OrderQuantity]]</f>
        <v>19626</v>
      </c>
      <c r="AG5028">
        <f>IF(MIS[[#This Row],[OrderSide]]="SELL",MIS[[#This Row],[VALUE]]-MIS[[#This Row],[LIVE_VALUE]],MIS[[#This Row],[LIVE_VALUE]]-MIS[[#This Row],[VALUE]])</f>
        <v>1284</v>
      </c>
      <c r="AH5028" t="str" cm="1">
        <f t="array" ref="AH5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8" t="str">
        <f>MIS[[#This Row],[TRADING SYMBOL]]</f>
        <v>SENSEX2552082300CE</v>
      </c>
      <c r="AJ5028" t="str">
        <f>IF(RIGHT(MIS[[#This Row],[Main/Hedge]],4)="MAIN","MAIN","HEDGE")</f>
        <v>MAIN</v>
      </c>
      <c r="AK5028" t="str" cm="1">
        <f t="array" ref="AK5028">_xlfn._xlws.FILTER(Table4[Column1],ISNUMBER(SEARCH(Table4[Column1],MIS[[#This Row],[OrderUniqueIdentifier]])),"")</f>
        <v>LONGSHORT</v>
      </c>
    </row>
    <row r="5029" spans="1:37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>
        <f>_xlfn.XLOOKUP(MIS[[#This Row],[TRADING SYMBOL]],[1]Sheet1!$D:$D,[1]Sheet1!$C:$C)</f>
        <v>490.65</v>
      </c>
      <c r="AE5029">
        <f>MIS[[#This Row],[OrderAverageTradedPrice]]*MIS[[#This Row],[OrderQuantity]]</f>
        <v>104567</v>
      </c>
      <c r="AF5029">
        <f>MIS[[#This Row],[LTP]]*MIS[[#This Row],[OrderQuantity]]</f>
        <v>98130</v>
      </c>
      <c r="AG5029">
        <f>IF(MIS[[#This Row],[OrderSide]]="SELL",MIS[[#This Row],[VALUE]]-MIS[[#This Row],[LIVE_VALUE]],MIS[[#This Row],[LIVE_VALUE]]-MIS[[#This Row],[VALUE]])</f>
        <v>6437</v>
      </c>
      <c r="AH5029" t="str" cm="1">
        <f t="array" ref="AH5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9" t="str">
        <f>MIS[[#This Row],[TRADING SYMBOL]]</f>
        <v>SENSEX2552082300CE</v>
      </c>
      <c r="AJ5029" t="str">
        <f>IF(RIGHT(MIS[[#This Row],[Main/Hedge]],4)="MAIN","MAIN","HEDGE")</f>
        <v>MAIN</v>
      </c>
      <c r="AK5029" t="str" cm="1">
        <f t="array" ref="AK5029">_xlfn._xlws.FILTER(Table4[Column1],ISNUMBER(SEARCH(Table4[Column1],MIS[[#This Row],[OrderUniqueIdentifier]])),"")</f>
        <v>LONGSHORT</v>
      </c>
    </row>
    <row r="5030" spans="1:37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>
        <f>_xlfn.XLOOKUP(MIS[[#This Row],[TRADING SYMBOL]],[1]Sheet1!$D:$D,[1]Sheet1!$C:$C)</f>
        <v>490.65</v>
      </c>
      <c r="AE5030">
        <f>MIS[[#This Row],[OrderAverageTradedPrice]]*MIS[[#This Row],[OrderQuantity]]</f>
        <v>157005</v>
      </c>
      <c r="AF5030">
        <f>MIS[[#This Row],[LTP]]*MIS[[#This Row],[OrderQuantity]]</f>
        <v>147195</v>
      </c>
      <c r="AG5030">
        <f>IF(MIS[[#This Row],[OrderSide]]="SELL",MIS[[#This Row],[VALUE]]-MIS[[#This Row],[LIVE_VALUE]],MIS[[#This Row],[LIVE_VALUE]]-MIS[[#This Row],[VALUE]])</f>
        <v>9810</v>
      </c>
      <c r="AH5030" t="str" cm="1">
        <f t="array" ref="AH5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0" t="str">
        <f>MIS[[#This Row],[TRADING SYMBOL]]</f>
        <v>SENSEX2552082300CE</v>
      </c>
      <c r="AJ5030" t="str">
        <f>IF(RIGHT(MIS[[#This Row],[Main/Hedge]],4)="MAIN","MAIN","HEDGE")</f>
        <v>MAIN</v>
      </c>
      <c r="AK5030" t="str" cm="1">
        <f t="array" ref="AK5030">_xlfn._xlws.FILTER(Table4[Column1],ISNUMBER(SEARCH(Table4[Column1],MIS[[#This Row],[OrderUniqueIdentifier]])),"")</f>
        <v>LONGSHORT</v>
      </c>
    </row>
    <row r="5031" spans="1:37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>
        <f>_xlfn.XLOOKUP(MIS[[#This Row],[TRADING SYMBOL]],[1]Sheet1!$D:$D,[1]Sheet1!$C:$C)</f>
        <v>490.65</v>
      </c>
      <c r="AE5031">
        <f>MIS[[#This Row],[OrderAverageTradedPrice]]*MIS[[#This Row],[OrderQuantity]]</f>
        <v>20958</v>
      </c>
      <c r="AF5031">
        <f>MIS[[#This Row],[LTP]]*MIS[[#This Row],[OrderQuantity]]</f>
        <v>19626</v>
      </c>
      <c r="AG5031">
        <f>IF(MIS[[#This Row],[OrderSide]]="SELL",MIS[[#This Row],[VALUE]]-MIS[[#This Row],[LIVE_VALUE]],MIS[[#This Row],[LIVE_VALUE]]-MIS[[#This Row],[VALUE]])</f>
        <v>1332</v>
      </c>
      <c r="AH5031" t="str" cm="1">
        <f t="array" ref="AH5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1" t="str">
        <f>MIS[[#This Row],[TRADING SYMBOL]]</f>
        <v>SENSEX2552082300CE</v>
      </c>
      <c r="AJ5031" t="str">
        <f>IF(RIGHT(MIS[[#This Row],[Main/Hedge]],4)="MAIN","MAIN","HEDGE")</f>
        <v>MAIN</v>
      </c>
      <c r="AK5031" t="str" cm="1">
        <f t="array" ref="AK5031">_xlfn._xlws.FILTER(Table4[Column1],ISNUMBER(SEARCH(Table4[Column1],MIS[[#This Row],[OrderUniqueIdentifier]])),"")</f>
        <v>LONGSHORT</v>
      </c>
    </row>
    <row r="5032" spans="1:37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>
        <f>_xlfn.XLOOKUP(MIS[[#This Row],[TRADING SYMBOL]],[1]Sheet1!$D:$D,[1]Sheet1!$C:$C)</f>
        <v>490.65</v>
      </c>
      <c r="AE5032">
        <f>MIS[[#This Row],[OrderAverageTradedPrice]]*MIS[[#This Row],[OrderQuantity]]</f>
        <v>105226</v>
      </c>
      <c r="AF5032">
        <f>MIS[[#This Row],[LTP]]*MIS[[#This Row],[OrderQuantity]]</f>
        <v>98130</v>
      </c>
      <c r="AG5032">
        <f>IF(MIS[[#This Row],[OrderSide]]="SELL",MIS[[#This Row],[VALUE]]-MIS[[#This Row],[LIVE_VALUE]],MIS[[#This Row],[LIVE_VALUE]]-MIS[[#This Row],[VALUE]])</f>
        <v>7096</v>
      </c>
      <c r="AH5032" t="str" cm="1">
        <f t="array" ref="AH5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2" t="str">
        <f>MIS[[#This Row],[TRADING SYMBOL]]</f>
        <v>SENSEX2552082300CE</v>
      </c>
      <c r="AJ5032" t="str">
        <f>IF(RIGHT(MIS[[#This Row],[Main/Hedge]],4)="MAIN","MAIN","HEDGE")</f>
        <v>MAIN</v>
      </c>
      <c r="AK5032" t="str" cm="1">
        <f t="array" ref="AK5032">_xlfn._xlws.FILTER(Table4[Column1],ISNUMBER(SEARCH(Table4[Column1],MIS[[#This Row],[OrderUniqueIdentifier]])),"")</f>
        <v>LONGSHORT</v>
      </c>
    </row>
    <row r="5033" spans="1:37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>
        <f>_xlfn.XLOOKUP(MIS[[#This Row],[TRADING SYMBOL]],[1]Sheet1!$D:$D,[1]Sheet1!$C:$C)</f>
        <v>490.65</v>
      </c>
      <c r="AE5033">
        <f>MIS[[#This Row],[OrderAverageTradedPrice]]*MIS[[#This Row],[OrderQuantity]]</f>
        <v>198995</v>
      </c>
      <c r="AF5033">
        <f>MIS[[#This Row],[LTP]]*MIS[[#This Row],[OrderQuantity]]</f>
        <v>186447</v>
      </c>
      <c r="AG5033">
        <f>IF(MIS[[#This Row],[OrderSide]]="SELL",MIS[[#This Row],[VALUE]]-MIS[[#This Row],[LIVE_VALUE]],MIS[[#This Row],[LIVE_VALUE]]-MIS[[#This Row],[VALUE]])</f>
        <v>12548</v>
      </c>
      <c r="AH5033" t="str" cm="1">
        <f t="array" ref="AH5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3" t="str">
        <f>MIS[[#This Row],[TRADING SYMBOL]]</f>
        <v>SENSEX2552082300CE</v>
      </c>
      <c r="AJ5033" t="str">
        <f>IF(RIGHT(MIS[[#This Row],[Main/Hedge]],4)="MAIN","MAIN","HEDGE")</f>
        <v>MAIN</v>
      </c>
      <c r="AK5033" t="str" cm="1">
        <f t="array" ref="AK5033">_xlfn._xlws.FILTER(Table4[Column1],ISNUMBER(SEARCH(Table4[Column1],MIS[[#This Row],[OrderUniqueIdentifier]])),"")</f>
        <v>LONGSHORT</v>
      </c>
    </row>
    <row r="5034" spans="1:37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>
        <f>_xlfn.XLOOKUP(MIS[[#This Row],[TRADING SYMBOL]],[1]Sheet1!$D:$D,[1]Sheet1!$C:$C)</f>
        <v>490.65</v>
      </c>
      <c r="AE5034">
        <f>MIS[[#This Row],[OrderAverageTradedPrice]]*MIS[[#This Row],[OrderQuantity]]</f>
        <v>83595</v>
      </c>
      <c r="AF5034">
        <f>MIS[[#This Row],[LTP]]*MIS[[#This Row],[OrderQuantity]]</f>
        <v>78504</v>
      </c>
      <c r="AG5034">
        <f>IF(MIS[[#This Row],[OrderSide]]="SELL",MIS[[#This Row],[VALUE]]-MIS[[#This Row],[LIVE_VALUE]],MIS[[#This Row],[LIVE_VALUE]]-MIS[[#This Row],[VALUE]])</f>
        <v>5091</v>
      </c>
      <c r="AH5034" t="str" cm="1">
        <f t="array" ref="AH5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4" t="str">
        <f>MIS[[#This Row],[TRADING SYMBOL]]</f>
        <v>SENSEX2552082300CE</v>
      </c>
      <c r="AJ5034" t="str">
        <f>IF(RIGHT(MIS[[#This Row],[Main/Hedge]],4)="MAIN","MAIN","HEDGE")</f>
        <v>MAIN</v>
      </c>
      <c r="AK5034" t="str" cm="1">
        <f t="array" ref="AK5034">_xlfn._xlws.FILTER(Table4[Column1],ISNUMBER(SEARCH(Table4[Column1],MIS[[#This Row],[OrderUniqueIdentifier]])),"")</f>
        <v>LONGSHORT</v>
      </c>
    </row>
    <row r="5035" spans="1:37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>
        <f>_xlfn.XLOOKUP(MIS[[#This Row],[TRADING SYMBOL]],[1]Sheet1!$D:$D,[1]Sheet1!$C:$C)</f>
        <v>490.65</v>
      </c>
      <c r="AE5035">
        <f>MIS[[#This Row],[OrderAverageTradedPrice]]*MIS[[#This Row],[OrderQuantity]]</f>
        <v>262494</v>
      </c>
      <c r="AF5035">
        <f>MIS[[#This Row],[LTP]]*MIS[[#This Row],[OrderQuantity]]</f>
        <v>245325</v>
      </c>
      <c r="AG5035">
        <f>IF(MIS[[#This Row],[OrderSide]]="SELL",MIS[[#This Row],[VALUE]]-MIS[[#This Row],[LIVE_VALUE]],MIS[[#This Row],[LIVE_VALUE]]-MIS[[#This Row],[VALUE]])</f>
        <v>17169</v>
      </c>
      <c r="AH5035" t="str" cm="1">
        <f t="array" ref="AH5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5" t="str">
        <f>MIS[[#This Row],[TRADING SYMBOL]]</f>
        <v>SENSEX2552082300CE</v>
      </c>
      <c r="AJ5035" t="str">
        <f>IF(RIGHT(MIS[[#This Row],[Main/Hedge]],4)="MAIN","MAIN","HEDGE")</f>
        <v>MAIN</v>
      </c>
      <c r="AK5035" t="str" cm="1">
        <f t="array" ref="AK5035">_xlfn._xlws.FILTER(Table4[Column1],ISNUMBER(SEARCH(Table4[Column1],MIS[[#This Row],[OrderUniqueIdentifier]])),"")</f>
        <v>LONGSHORT</v>
      </c>
    </row>
    <row r="5036" spans="1:37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>
        <f>_xlfn.XLOOKUP(MIS[[#This Row],[TRADING SYMBOL]],[1]Sheet1!$D:$D,[1]Sheet1!$C:$C)</f>
        <v>490.65</v>
      </c>
      <c r="AE5036">
        <f>MIS[[#This Row],[OrderAverageTradedPrice]]*MIS[[#This Row],[OrderQuantity]]</f>
        <v>31420.999999999982</v>
      </c>
      <c r="AF5036">
        <f>MIS[[#This Row],[LTP]]*MIS[[#This Row],[OrderQuantity]]</f>
        <v>29439</v>
      </c>
      <c r="AG5036">
        <f>IF(MIS[[#This Row],[OrderSide]]="SELL",MIS[[#This Row],[VALUE]]-MIS[[#This Row],[LIVE_VALUE]],MIS[[#This Row],[LIVE_VALUE]]-MIS[[#This Row],[VALUE]])</f>
        <v>1981.9999999999818</v>
      </c>
      <c r="AH5036" t="str" cm="1">
        <f t="array" ref="AH5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6" t="str">
        <f>MIS[[#This Row],[TRADING SYMBOL]]</f>
        <v>SENSEX2552082300CE</v>
      </c>
      <c r="AJ5036" t="str">
        <f>IF(RIGHT(MIS[[#This Row],[Main/Hedge]],4)="MAIN","MAIN","HEDGE")</f>
        <v>MAIN</v>
      </c>
      <c r="AK5036" t="str" cm="1">
        <f t="array" ref="AK5036">_xlfn._xlws.FILTER(Table4[Column1],ISNUMBER(SEARCH(Table4[Column1],MIS[[#This Row],[OrderUniqueIdentifier]])),"")</f>
        <v>LONGSHORT</v>
      </c>
    </row>
    <row r="5037" spans="1:37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>
        <f>_xlfn.XLOOKUP(MIS[[#This Row],[TRADING SYMBOL]],[1]Sheet1!$D:$D,[1]Sheet1!$C:$C)</f>
        <v>490.65</v>
      </c>
      <c r="AE5037">
        <f>MIS[[#This Row],[OrderAverageTradedPrice]]*MIS[[#This Row],[OrderQuantity]]</f>
        <v>177613.99999999971</v>
      </c>
      <c r="AF5037">
        <f>MIS[[#This Row],[LTP]]*MIS[[#This Row],[OrderQuantity]]</f>
        <v>166821</v>
      </c>
      <c r="AG5037">
        <f>IF(MIS[[#This Row],[OrderSide]]="SELL",MIS[[#This Row],[VALUE]]-MIS[[#This Row],[LIVE_VALUE]],MIS[[#This Row],[LIVE_VALUE]]-MIS[[#This Row],[VALUE]])</f>
        <v>10792.999999999709</v>
      </c>
      <c r="AH5037" t="str" cm="1">
        <f t="array" ref="AH5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7" t="str">
        <f>MIS[[#This Row],[TRADING SYMBOL]]</f>
        <v>SENSEX2552082300CE</v>
      </c>
      <c r="AJ5037" t="str">
        <f>IF(RIGHT(MIS[[#This Row],[Main/Hedge]],4)="MAIN","MAIN","HEDGE")</f>
        <v>MAIN</v>
      </c>
      <c r="AK5037" t="str" cm="1">
        <f t="array" ref="AK5037">_xlfn._xlws.FILTER(Table4[Column1],ISNUMBER(SEARCH(Table4[Column1],MIS[[#This Row],[OrderUniqueIdentifier]])),"")</f>
        <v>LONGSHORT</v>
      </c>
    </row>
    <row r="5038" spans="1:37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>
        <f>_xlfn.XLOOKUP(MIS[[#This Row],[TRADING SYMBOL]],[1]Sheet1!$D:$D,[1]Sheet1!$C:$C)</f>
        <v>490.65</v>
      </c>
      <c r="AE5038">
        <f>MIS[[#This Row],[OrderAverageTradedPrice]]*MIS[[#This Row],[OrderQuantity]]</f>
        <v>73584</v>
      </c>
      <c r="AF5038">
        <f>MIS[[#This Row],[LTP]]*MIS[[#This Row],[OrderQuantity]]</f>
        <v>68691</v>
      </c>
      <c r="AG5038">
        <f>IF(MIS[[#This Row],[OrderSide]]="SELL",MIS[[#This Row],[VALUE]]-MIS[[#This Row],[LIVE_VALUE]],MIS[[#This Row],[LIVE_VALUE]]-MIS[[#This Row],[VALUE]])</f>
        <v>4893</v>
      </c>
      <c r="AH5038" t="str" cm="1">
        <f t="array" ref="AH5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8" t="str">
        <f>MIS[[#This Row],[TRADING SYMBOL]]</f>
        <v>SENSEX2552082300CE</v>
      </c>
      <c r="AJ5038" t="str">
        <f>IF(RIGHT(MIS[[#This Row],[Main/Hedge]],4)="MAIN","MAIN","HEDGE")</f>
        <v>MAIN</v>
      </c>
      <c r="AK5038" t="str" cm="1">
        <f t="array" ref="AK5038">_xlfn._xlws.FILTER(Table4[Column1],ISNUMBER(SEARCH(Table4[Column1],MIS[[#This Row],[OrderUniqueIdentifier]])),"")</f>
        <v>LONGSHORT</v>
      </c>
    </row>
    <row r="5039" spans="1:37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>
        <f>_xlfn.XLOOKUP(MIS[[#This Row],[TRADING SYMBOL]],[1]Sheet1!$D:$D,[1]Sheet1!$C:$C)</f>
        <v>490.65</v>
      </c>
      <c r="AE5039">
        <f>MIS[[#This Row],[OrderAverageTradedPrice]]*MIS[[#This Row],[OrderQuantity]]</f>
        <v>375742.99999999942</v>
      </c>
      <c r="AF5039">
        <f>MIS[[#This Row],[LTP]]*MIS[[#This Row],[OrderQuantity]]</f>
        <v>353268</v>
      </c>
      <c r="AG5039">
        <f>IF(MIS[[#This Row],[OrderSide]]="SELL",MIS[[#This Row],[VALUE]]-MIS[[#This Row],[LIVE_VALUE]],MIS[[#This Row],[LIVE_VALUE]]-MIS[[#This Row],[VALUE]])</f>
        <v>22474.999999999418</v>
      </c>
      <c r="AH5039" t="str" cm="1">
        <f t="array" ref="AH5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9" t="str">
        <f>MIS[[#This Row],[TRADING SYMBOL]]</f>
        <v>SENSEX2552082300CE</v>
      </c>
      <c r="AJ5039" t="str">
        <f>IF(RIGHT(MIS[[#This Row],[Main/Hedge]],4)="MAIN","MAIN","HEDGE")</f>
        <v>MAIN</v>
      </c>
      <c r="AK5039" t="str" cm="1">
        <f t="array" ref="AK5039">_xlfn._xlws.FILTER(Table4[Column1],ISNUMBER(SEARCH(Table4[Column1],MIS[[#This Row],[OrderUniqueIdentifier]])),"")</f>
        <v>LONGSHORT</v>
      </c>
    </row>
    <row r="5040" spans="1:37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>
        <f>_xlfn.XLOOKUP(MIS[[#This Row],[TRADING SYMBOL]],[1]Sheet1!$D:$D,[1]Sheet1!$C:$C)</f>
        <v>490.65</v>
      </c>
      <c r="AE5040">
        <f>MIS[[#This Row],[OrderAverageTradedPrice]]*MIS[[#This Row],[OrderQuantity]]</f>
        <v>73433.999999999942</v>
      </c>
      <c r="AF5040">
        <f>MIS[[#This Row],[LTP]]*MIS[[#This Row],[OrderQuantity]]</f>
        <v>68691</v>
      </c>
      <c r="AG5040">
        <f>IF(MIS[[#This Row],[OrderSide]]="SELL",MIS[[#This Row],[VALUE]]-MIS[[#This Row],[LIVE_VALUE]],MIS[[#This Row],[LIVE_VALUE]]-MIS[[#This Row],[VALUE]])</f>
        <v>4742.9999999999418</v>
      </c>
      <c r="AH5040" t="str" cm="1">
        <f t="array" ref="AH5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0" t="str">
        <f>MIS[[#This Row],[TRADING SYMBOL]]</f>
        <v>SENSEX2552082300CE</v>
      </c>
      <c r="AJ5040" t="str">
        <f>IF(RIGHT(MIS[[#This Row],[Main/Hedge]],4)="MAIN","MAIN","HEDGE")</f>
        <v>MAIN</v>
      </c>
      <c r="AK5040" t="str" cm="1">
        <f t="array" ref="AK5040">_xlfn._xlws.FILTER(Table4[Column1],ISNUMBER(SEARCH(Table4[Column1],MIS[[#This Row],[OrderUniqueIdentifier]])),"")</f>
        <v>LONGSHORT</v>
      </c>
    </row>
    <row r="5041" spans="1:37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>
        <f>_xlfn.XLOOKUP(MIS[[#This Row],[TRADING SYMBOL]],[1]Sheet1!$D:$D,[1]Sheet1!$C:$C)</f>
        <v>490.65</v>
      </c>
      <c r="AE5041">
        <f>MIS[[#This Row],[OrderAverageTradedPrice]]*MIS[[#This Row],[OrderQuantity]]</f>
        <v>41968</v>
      </c>
      <c r="AF5041">
        <f>MIS[[#This Row],[LTP]]*MIS[[#This Row],[OrderQuantity]]</f>
        <v>39252</v>
      </c>
      <c r="AG5041">
        <f>IF(MIS[[#This Row],[OrderSide]]="SELL",MIS[[#This Row],[VALUE]]-MIS[[#This Row],[LIVE_VALUE]],MIS[[#This Row],[LIVE_VALUE]]-MIS[[#This Row],[VALUE]])</f>
        <v>2716</v>
      </c>
      <c r="AH5041" t="str" cm="1">
        <f t="array" ref="AH5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1" t="str">
        <f>MIS[[#This Row],[TRADING SYMBOL]]</f>
        <v>SENSEX2552082300CE</v>
      </c>
      <c r="AJ5041" t="str">
        <f>IF(RIGHT(MIS[[#This Row],[Main/Hedge]],4)="MAIN","MAIN","HEDGE")</f>
        <v>MAIN</v>
      </c>
      <c r="AK5041" t="str" cm="1">
        <f t="array" ref="AK5041">_xlfn._xlws.FILTER(Table4[Column1],ISNUMBER(SEARCH(Table4[Column1],MIS[[#This Row],[OrderUniqueIdentifier]])),"")</f>
        <v>LONGSHORT</v>
      </c>
    </row>
    <row r="5042" spans="1:37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>
        <f>_xlfn.XLOOKUP(MIS[[#This Row],[TRADING SYMBOL]],[1]Sheet1!$D:$D,[1]Sheet1!$C:$C)</f>
        <v>168.75</v>
      </c>
      <c r="AE5042">
        <f>MIS[[#This Row],[OrderAverageTradedPrice]]*MIS[[#This Row],[OrderQuantity]]</f>
        <v>82530</v>
      </c>
      <c r="AF5042">
        <f>MIS[[#This Row],[LTP]]*MIS[[#This Row],[OrderQuantity]]</f>
        <v>75937.5</v>
      </c>
      <c r="AG5042">
        <f>IF(MIS[[#This Row],[OrderSide]]="SELL",MIS[[#This Row],[VALUE]]-MIS[[#This Row],[LIVE_VALUE]],MIS[[#This Row],[LIVE_VALUE]]-MIS[[#This Row],[VALUE]])</f>
        <v>-6592.5</v>
      </c>
      <c r="AH5042" t="str" cm="1">
        <f t="array" ref="AH5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2" t="str">
        <f>MIS[[#This Row],[TRADING SYMBOL]]</f>
        <v>NIFTY2552225050CE</v>
      </c>
      <c r="AJ5042" t="str">
        <f>IF(RIGHT(MIS[[#This Row],[Main/Hedge]],4)="MAIN","MAIN","HEDGE")</f>
        <v>MAIN</v>
      </c>
      <c r="AK5042" t="str" cm="1">
        <f t="array" ref="AK5042">_xlfn._xlws.FILTER(Table4[Column1],ISNUMBER(SEARCH(Table4[Column1],MIS[[#This Row],[OrderUniqueIdentifier]])),"")</f>
        <v>VWAP</v>
      </c>
    </row>
    <row r="5043" spans="1:37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>
        <f>_xlfn.XLOOKUP(MIS[[#This Row],[TRADING SYMBOL]],[1]Sheet1!$D:$D,[1]Sheet1!$C:$C)</f>
        <v>168.75</v>
      </c>
      <c r="AE5043">
        <f>MIS[[#This Row],[OrderAverageTradedPrice]]*MIS[[#This Row],[OrderQuantity]]</f>
        <v>96416.25</v>
      </c>
      <c r="AF5043">
        <f>MIS[[#This Row],[LTP]]*MIS[[#This Row],[OrderQuantity]]</f>
        <v>88593.75</v>
      </c>
      <c r="AG5043">
        <f>IF(MIS[[#This Row],[OrderSide]]="SELL",MIS[[#This Row],[VALUE]]-MIS[[#This Row],[LIVE_VALUE]],MIS[[#This Row],[LIVE_VALUE]]-MIS[[#This Row],[VALUE]])</f>
        <v>-7822.5</v>
      </c>
      <c r="AH5043" t="str" cm="1">
        <f t="array" ref="AH5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3" t="str">
        <f>MIS[[#This Row],[TRADING SYMBOL]]</f>
        <v>NIFTY2552225050CE</v>
      </c>
      <c r="AJ5043" t="str">
        <f>IF(RIGHT(MIS[[#This Row],[Main/Hedge]],4)="MAIN","MAIN","HEDGE")</f>
        <v>MAIN</v>
      </c>
      <c r="AK5043" t="str" cm="1">
        <f t="array" ref="AK5043">_xlfn._xlws.FILTER(Table4[Column1],ISNUMBER(SEARCH(Table4[Column1],MIS[[#This Row],[OrderUniqueIdentifier]])),"")</f>
        <v>VWAP</v>
      </c>
    </row>
    <row r="5044" spans="1:37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>
        <f>_xlfn.XLOOKUP(MIS[[#This Row],[TRADING SYMBOL]],[1]Sheet1!$D:$D,[1]Sheet1!$C:$C)</f>
        <v>168.75</v>
      </c>
      <c r="AE5044">
        <f>MIS[[#This Row],[OrderAverageTradedPrice]]*MIS[[#This Row],[OrderQuantity]]</f>
        <v>330431.24999999878</v>
      </c>
      <c r="AF5044">
        <f>MIS[[#This Row],[LTP]]*MIS[[#This Row],[OrderQuantity]]</f>
        <v>303750</v>
      </c>
      <c r="AG5044">
        <f>IF(MIS[[#This Row],[OrderSide]]="SELL",MIS[[#This Row],[VALUE]]-MIS[[#This Row],[LIVE_VALUE]],MIS[[#This Row],[LIVE_VALUE]]-MIS[[#This Row],[VALUE]])</f>
        <v>-26681.249999998778</v>
      </c>
      <c r="AH5044" t="str" cm="1">
        <f t="array" ref="AH5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4" t="str">
        <f>MIS[[#This Row],[TRADING SYMBOL]]</f>
        <v>NIFTY2552225050CE</v>
      </c>
      <c r="AJ5044" t="str">
        <f>IF(RIGHT(MIS[[#This Row],[Main/Hedge]],4)="MAIN","MAIN","HEDGE")</f>
        <v>MAIN</v>
      </c>
      <c r="AK5044" t="str" cm="1">
        <f t="array" ref="AK5044">_xlfn._xlws.FILTER(Table4[Column1],ISNUMBER(SEARCH(Table4[Column1],MIS[[#This Row],[OrderUniqueIdentifier]])),"")</f>
        <v>VWAP</v>
      </c>
    </row>
    <row r="5045" spans="1:37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>
        <f>_xlfn.XLOOKUP(MIS[[#This Row],[TRADING SYMBOL]],[1]Sheet1!$D:$D,[1]Sheet1!$C:$C)</f>
        <v>168.75</v>
      </c>
      <c r="AE5045">
        <f>MIS[[#This Row],[OrderAverageTradedPrice]]*MIS[[#This Row],[OrderQuantity]]</f>
        <v>165558.74999999939</v>
      </c>
      <c r="AF5045">
        <f>MIS[[#This Row],[LTP]]*MIS[[#This Row],[OrderQuantity]]</f>
        <v>151875</v>
      </c>
      <c r="AG5045">
        <f>IF(MIS[[#This Row],[OrderSide]]="SELL",MIS[[#This Row],[VALUE]]-MIS[[#This Row],[LIVE_VALUE]],MIS[[#This Row],[LIVE_VALUE]]-MIS[[#This Row],[VALUE]])</f>
        <v>-13683.749999999389</v>
      </c>
      <c r="AH5045" t="str" cm="1">
        <f t="array" ref="AH5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5" t="str">
        <f>MIS[[#This Row],[TRADING SYMBOL]]</f>
        <v>NIFTY2552225050CE</v>
      </c>
      <c r="AJ5045" t="str">
        <f>IF(RIGHT(MIS[[#This Row],[Main/Hedge]],4)="MAIN","MAIN","HEDGE")</f>
        <v>MAIN</v>
      </c>
      <c r="AK5045" t="str" cm="1">
        <f t="array" ref="AK5045">_xlfn._xlws.FILTER(Table4[Column1],ISNUMBER(SEARCH(Table4[Column1],MIS[[#This Row],[OrderUniqueIdentifier]])),"")</f>
        <v>VWAP</v>
      </c>
    </row>
    <row r="5046" spans="1:37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>
        <f>_xlfn.XLOOKUP(MIS[[#This Row],[TRADING SYMBOL]],[1]Sheet1!$D:$D,[1]Sheet1!$C:$C)</f>
        <v>168.75</v>
      </c>
      <c r="AE5046">
        <f>MIS[[#This Row],[OrderAverageTradedPrice]]*MIS[[#This Row],[OrderQuantity]]</f>
        <v>206775</v>
      </c>
      <c r="AF5046">
        <f>MIS[[#This Row],[LTP]]*MIS[[#This Row],[OrderQuantity]]</f>
        <v>189843.75</v>
      </c>
      <c r="AG5046">
        <f>IF(MIS[[#This Row],[OrderSide]]="SELL",MIS[[#This Row],[VALUE]]-MIS[[#This Row],[LIVE_VALUE]],MIS[[#This Row],[LIVE_VALUE]]-MIS[[#This Row],[VALUE]])</f>
        <v>-16931.25</v>
      </c>
      <c r="AH5046" t="str" cm="1">
        <f t="array" ref="AH5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6" t="str">
        <f>MIS[[#This Row],[TRADING SYMBOL]]</f>
        <v>NIFTY2552225050CE</v>
      </c>
      <c r="AJ5046" t="str">
        <f>IF(RIGHT(MIS[[#This Row],[Main/Hedge]],4)="MAIN","MAIN","HEDGE")</f>
        <v>MAIN</v>
      </c>
      <c r="AK5046" t="str" cm="1">
        <f t="array" ref="AK5046">_xlfn._xlws.FILTER(Table4[Column1],ISNUMBER(SEARCH(Table4[Column1],MIS[[#This Row],[OrderUniqueIdentifier]])),"")</f>
        <v>VWAP</v>
      </c>
    </row>
    <row r="5047" spans="1:37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>
        <f>_xlfn.XLOOKUP(MIS[[#This Row],[TRADING SYMBOL]],[1]Sheet1!$D:$D,[1]Sheet1!$C:$C)</f>
        <v>168.75</v>
      </c>
      <c r="AE5047">
        <f>MIS[[#This Row],[OrderAverageTradedPrice]]*MIS[[#This Row],[OrderQuantity]]</f>
        <v>96311.25</v>
      </c>
      <c r="AF5047">
        <f>MIS[[#This Row],[LTP]]*MIS[[#This Row],[OrderQuantity]]</f>
        <v>88593.75</v>
      </c>
      <c r="AG5047">
        <f>IF(MIS[[#This Row],[OrderSide]]="SELL",MIS[[#This Row],[VALUE]]-MIS[[#This Row],[LIVE_VALUE]],MIS[[#This Row],[LIVE_VALUE]]-MIS[[#This Row],[VALUE]])</f>
        <v>-7717.5</v>
      </c>
      <c r="AH5047" t="str" cm="1">
        <f t="array" ref="AH5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7" t="str">
        <f>MIS[[#This Row],[TRADING SYMBOL]]</f>
        <v>NIFTY2552225050CE</v>
      </c>
      <c r="AJ5047" t="str">
        <f>IF(RIGHT(MIS[[#This Row],[Main/Hedge]],4)="MAIN","MAIN","HEDGE")</f>
        <v>MAIN</v>
      </c>
      <c r="AK5047" t="str" cm="1">
        <f t="array" ref="AK5047">_xlfn._xlws.FILTER(Table4[Column1],ISNUMBER(SEARCH(Table4[Column1],MIS[[#This Row],[OrderUniqueIdentifier]])),"")</f>
        <v>VWAP</v>
      </c>
    </row>
    <row r="5048" spans="1:37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>
        <f>_xlfn.XLOOKUP(MIS[[#This Row],[TRADING SYMBOL]],[1]Sheet1!$D:$D,[1]Sheet1!$C:$C)</f>
        <v>168.75</v>
      </c>
      <c r="AE5048">
        <f>MIS[[#This Row],[OrderAverageTradedPrice]]*MIS[[#This Row],[OrderQuantity]]</f>
        <v>114161.24999999948</v>
      </c>
      <c r="AF5048">
        <f>MIS[[#This Row],[LTP]]*MIS[[#This Row],[OrderQuantity]]</f>
        <v>113906.25</v>
      </c>
      <c r="AG5048">
        <f>IF(MIS[[#This Row],[OrderSide]]="SELL",MIS[[#This Row],[VALUE]]-MIS[[#This Row],[LIVE_VALUE]],MIS[[#This Row],[LIVE_VALUE]]-MIS[[#This Row],[VALUE]])</f>
        <v>254.99999999947613</v>
      </c>
      <c r="AH5048" t="str" cm="1">
        <f t="array" ref="AH5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8" t="str">
        <f>MIS[[#This Row],[TRADING SYMBOL]]</f>
        <v>NIFTY2552225050CE</v>
      </c>
      <c r="AJ5048" t="str">
        <f>IF(RIGHT(MIS[[#This Row],[Main/Hedge]],4)="MAIN","MAIN","HEDGE")</f>
        <v>MAIN</v>
      </c>
      <c r="AK5048" t="str" cm="1">
        <f t="array" ref="AK5048">_xlfn._xlws.FILTER(Table4[Column1],ISNUMBER(SEARCH(Table4[Column1],MIS[[#This Row],[OrderUniqueIdentifier]])),"")</f>
        <v>VWAP</v>
      </c>
    </row>
    <row r="5049" spans="1:37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>
        <f>_xlfn.XLOOKUP(MIS[[#This Row],[TRADING SYMBOL]],[1]Sheet1!$D:$D,[1]Sheet1!$C:$C)</f>
        <v>168.75</v>
      </c>
      <c r="AE5049">
        <f>MIS[[#This Row],[OrderAverageTradedPrice]]*MIS[[#This Row],[OrderQuantity]]</f>
        <v>25455</v>
      </c>
      <c r="AF5049">
        <f>MIS[[#This Row],[LTP]]*MIS[[#This Row],[OrderQuantity]]</f>
        <v>25312.5</v>
      </c>
      <c r="AG5049">
        <f>IF(MIS[[#This Row],[OrderSide]]="SELL",MIS[[#This Row],[VALUE]]-MIS[[#This Row],[LIVE_VALUE]],MIS[[#This Row],[LIVE_VALUE]]-MIS[[#This Row],[VALUE]])</f>
        <v>142.5</v>
      </c>
      <c r="AH5049" t="str" cm="1">
        <f t="array" ref="AH5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9" t="str">
        <f>MIS[[#This Row],[TRADING SYMBOL]]</f>
        <v>NIFTY2552225050CE</v>
      </c>
      <c r="AJ5049" t="str">
        <f>IF(RIGHT(MIS[[#This Row],[Main/Hedge]],4)="MAIN","MAIN","HEDGE")</f>
        <v>MAIN</v>
      </c>
      <c r="AK5049" t="str" cm="1">
        <f t="array" ref="AK5049">_xlfn._xlws.FILTER(Table4[Column1],ISNUMBER(SEARCH(Table4[Column1],MIS[[#This Row],[OrderUniqueIdentifier]])),"")</f>
        <v>VWAP</v>
      </c>
    </row>
    <row r="5050" spans="1:37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>
        <f>_xlfn.XLOOKUP(MIS[[#This Row],[TRADING SYMBOL]],[1]Sheet1!$D:$D,[1]Sheet1!$C:$C)</f>
        <v>168.75</v>
      </c>
      <c r="AE5050">
        <f>MIS[[#This Row],[OrderAverageTradedPrice]]*MIS[[#This Row],[OrderQuantity]]</f>
        <v>38077.499999999927</v>
      </c>
      <c r="AF5050">
        <f>MIS[[#This Row],[LTP]]*MIS[[#This Row],[OrderQuantity]]</f>
        <v>37968.75</v>
      </c>
      <c r="AG5050">
        <f>IF(MIS[[#This Row],[OrderSide]]="SELL",MIS[[#This Row],[VALUE]]-MIS[[#This Row],[LIVE_VALUE]],MIS[[#This Row],[LIVE_VALUE]]-MIS[[#This Row],[VALUE]])</f>
        <v>108.74999999992724</v>
      </c>
      <c r="AH5050" t="str" cm="1">
        <f t="array" ref="AH5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0" t="str">
        <f>MIS[[#This Row],[TRADING SYMBOL]]</f>
        <v>NIFTY2552225050CE</v>
      </c>
      <c r="AJ5050" t="str">
        <f>IF(RIGHT(MIS[[#This Row],[Main/Hedge]],4)="MAIN","MAIN","HEDGE")</f>
        <v>MAIN</v>
      </c>
      <c r="AK5050" t="str" cm="1">
        <f t="array" ref="AK5050">_xlfn._xlws.FILTER(Table4[Column1],ISNUMBER(SEARCH(Table4[Column1],MIS[[#This Row],[OrderUniqueIdentifier]])),"")</f>
        <v>VWAP</v>
      </c>
    </row>
    <row r="5051" spans="1:37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>
        <f>_xlfn.XLOOKUP(MIS[[#This Row],[TRADING SYMBOL]],[1]Sheet1!$D:$D,[1]Sheet1!$C:$C)</f>
        <v>168.75</v>
      </c>
      <c r="AE5051">
        <f>MIS[[#This Row],[OrderAverageTradedPrice]]*MIS[[#This Row],[OrderQuantity]]</f>
        <v>305396.24999999942</v>
      </c>
      <c r="AF5051">
        <f>MIS[[#This Row],[LTP]]*MIS[[#This Row],[OrderQuantity]]</f>
        <v>303750</v>
      </c>
      <c r="AG5051">
        <f>IF(MIS[[#This Row],[OrderSide]]="SELL",MIS[[#This Row],[VALUE]]-MIS[[#This Row],[LIVE_VALUE]],MIS[[#This Row],[LIVE_VALUE]]-MIS[[#This Row],[VALUE]])</f>
        <v>1646.2499999994179</v>
      </c>
      <c r="AH5051" t="str" cm="1">
        <f t="array" ref="AH5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1" t="str">
        <f>MIS[[#This Row],[TRADING SYMBOL]]</f>
        <v>NIFTY2552225050CE</v>
      </c>
      <c r="AJ5051" t="str">
        <f>IF(RIGHT(MIS[[#This Row],[Main/Hedge]],4)="MAIN","MAIN","HEDGE")</f>
        <v>MAIN</v>
      </c>
      <c r="AK5051" t="str" cm="1">
        <f t="array" ref="AK5051">_xlfn._xlws.FILTER(Table4[Column1],ISNUMBER(SEARCH(Table4[Column1],MIS[[#This Row],[OrderUniqueIdentifier]])),"")</f>
        <v>VWAP</v>
      </c>
    </row>
    <row r="5052" spans="1:37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>
        <f>_xlfn.XLOOKUP(MIS[[#This Row],[TRADING SYMBOL]],[1]Sheet1!$D:$D,[1]Sheet1!$C:$C)</f>
        <v>168.75</v>
      </c>
      <c r="AE5052">
        <f>MIS[[#This Row],[OrderAverageTradedPrice]]*MIS[[#This Row],[OrderQuantity]]</f>
        <v>139938.74999999977</v>
      </c>
      <c r="AF5052">
        <f>MIS[[#This Row],[LTP]]*MIS[[#This Row],[OrderQuantity]]</f>
        <v>139218.75</v>
      </c>
      <c r="AG5052">
        <f>IF(MIS[[#This Row],[OrderSide]]="SELL",MIS[[#This Row],[VALUE]]-MIS[[#This Row],[LIVE_VALUE]],MIS[[#This Row],[LIVE_VALUE]]-MIS[[#This Row],[VALUE]])</f>
        <v>719.99999999976717</v>
      </c>
      <c r="AH5052" t="str" cm="1">
        <f t="array" ref="AH5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2" t="str">
        <f>MIS[[#This Row],[TRADING SYMBOL]]</f>
        <v>NIFTY2552225050CE</v>
      </c>
      <c r="AJ5052" t="str">
        <f>IF(RIGHT(MIS[[#This Row],[Main/Hedge]],4)="MAIN","MAIN","HEDGE")</f>
        <v>MAIN</v>
      </c>
      <c r="AK5052" t="str" cm="1">
        <f t="array" ref="AK5052">_xlfn._xlws.FILTER(Table4[Column1],ISNUMBER(SEARCH(Table4[Column1],MIS[[#This Row],[OrderUniqueIdentifier]])),"")</f>
        <v>VWAP</v>
      </c>
    </row>
    <row r="5053" spans="1:37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>
        <f>_xlfn.XLOOKUP(MIS[[#This Row],[TRADING SYMBOL]],[1]Sheet1!$D:$D,[1]Sheet1!$C:$C)</f>
        <v>168.75</v>
      </c>
      <c r="AE5053">
        <f>MIS[[#This Row],[OrderAverageTradedPrice]]*MIS[[#This Row],[OrderQuantity]]</f>
        <v>25477.5</v>
      </c>
      <c r="AF5053">
        <f>MIS[[#This Row],[LTP]]*MIS[[#This Row],[OrderQuantity]]</f>
        <v>25312.5</v>
      </c>
      <c r="AG5053">
        <f>IF(MIS[[#This Row],[OrderSide]]="SELL",MIS[[#This Row],[VALUE]]-MIS[[#This Row],[LIVE_VALUE]],MIS[[#This Row],[LIVE_VALUE]]-MIS[[#This Row],[VALUE]])</f>
        <v>165</v>
      </c>
      <c r="AH5053" t="str" cm="1">
        <f t="array" ref="AH5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3" t="str">
        <f>MIS[[#This Row],[TRADING SYMBOL]]</f>
        <v>NIFTY2552225050CE</v>
      </c>
      <c r="AJ5053" t="str">
        <f>IF(RIGHT(MIS[[#This Row],[Main/Hedge]],4)="MAIN","MAIN","HEDGE")</f>
        <v>MAIN</v>
      </c>
      <c r="AK5053" t="str" cm="1">
        <f t="array" ref="AK5053">_xlfn._xlws.FILTER(Table4[Column1],ISNUMBER(SEARCH(Table4[Column1],MIS[[#This Row],[OrderUniqueIdentifier]])),"")</f>
        <v>VWAP</v>
      </c>
    </row>
    <row r="5054" spans="1:37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>
        <f>_xlfn.XLOOKUP(MIS[[#This Row],[TRADING SYMBOL]],[1]Sheet1!$D:$D,[1]Sheet1!$C:$C)</f>
        <v>168.75</v>
      </c>
      <c r="AE5054">
        <f>MIS[[#This Row],[OrderAverageTradedPrice]]*MIS[[#This Row],[OrderQuantity]]</f>
        <v>25425</v>
      </c>
      <c r="AF5054">
        <f>MIS[[#This Row],[LTP]]*MIS[[#This Row],[OrderQuantity]]</f>
        <v>25312.5</v>
      </c>
      <c r="AG5054">
        <f>IF(MIS[[#This Row],[OrderSide]]="SELL",MIS[[#This Row],[VALUE]]-MIS[[#This Row],[LIVE_VALUE]],MIS[[#This Row],[LIVE_VALUE]]-MIS[[#This Row],[VALUE]])</f>
        <v>112.5</v>
      </c>
      <c r="AH5054" t="str" cm="1">
        <f t="array" ref="AH5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4" t="str">
        <f>MIS[[#This Row],[TRADING SYMBOL]]</f>
        <v>NIFTY2552225050CE</v>
      </c>
      <c r="AJ5054" t="str">
        <f>IF(RIGHT(MIS[[#This Row],[Main/Hedge]],4)="MAIN","MAIN","HEDGE")</f>
        <v>MAIN</v>
      </c>
      <c r="AK5054" t="str" cm="1">
        <f t="array" ref="AK5054">_xlfn._xlws.FILTER(Table4[Column1],ISNUMBER(SEARCH(Table4[Column1],MIS[[#This Row],[OrderUniqueIdentifier]])),"")</f>
        <v>VWAP</v>
      </c>
    </row>
    <row r="5055" spans="1:37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>
        <f>_xlfn.XLOOKUP(MIS[[#This Row],[TRADING SYMBOL]],[1]Sheet1!$D:$D,[1]Sheet1!$C:$C)</f>
        <v>168.75</v>
      </c>
      <c r="AE5055">
        <f>MIS[[#This Row],[OrderAverageTradedPrice]]*MIS[[#This Row],[OrderQuantity]]</f>
        <v>12701.25</v>
      </c>
      <c r="AF5055">
        <f>MIS[[#This Row],[LTP]]*MIS[[#This Row],[OrderQuantity]]</f>
        <v>12656.25</v>
      </c>
      <c r="AG5055">
        <f>IF(MIS[[#This Row],[OrderSide]]="SELL",MIS[[#This Row],[VALUE]]-MIS[[#This Row],[LIVE_VALUE]],MIS[[#This Row],[LIVE_VALUE]]-MIS[[#This Row],[VALUE]])</f>
        <v>45</v>
      </c>
      <c r="AH5055" t="str" cm="1">
        <f t="array" ref="AH5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5" t="str">
        <f>MIS[[#This Row],[TRADING SYMBOL]]</f>
        <v>NIFTY2552225050CE</v>
      </c>
      <c r="AJ5055" t="str">
        <f>IF(RIGHT(MIS[[#This Row],[Main/Hedge]],4)="MAIN","MAIN","HEDGE")</f>
        <v>MAIN</v>
      </c>
      <c r="AK5055" t="str" cm="1">
        <f t="array" ref="AK5055">_xlfn._xlws.FILTER(Table4[Column1],ISNUMBER(SEARCH(Table4[Column1],MIS[[#This Row],[OrderUniqueIdentifier]])),"")</f>
        <v>VWAP</v>
      </c>
    </row>
    <row r="5056" spans="1:37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>
        <f>_xlfn.XLOOKUP(MIS[[#This Row],[TRADING SYMBOL]],[1]Sheet1!$D:$D,[1]Sheet1!$C:$C)</f>
        <v>168.75</v>
      </c>
      <c r="AE5056">
        <f>MIS[[#This Row],[OrderAverageTradedPrice]]*MIS[[#This Row],[OrderQuantity]]</f>
        <v>38160</v>
      </c>
      <c r="AF5056">
        <f>MIS[[#This Row],[LTP]]*MIS[[#This Row],[OrderQuantity]]</f>
        <v>37968.75</v>
      </c>
      <c r="AG5056">
        <f>IF(MIS[[#This Row],[OrderSide]]="SELL",MIS[[#This Row],[VALUE]]-MIS[[#This Row],[LIVE_VALUE]],MIS[[#This Row],[LIVE_VALUE]]-MIS[[#This Row],[VALUE]])</f>
        <v>191.25</v>
      </c>
      <c r="AH5056" t="str" cm="1">
        <f t="array" ref="AH5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6" t="str">
        <f>MIS[[#This Row],[TRADING SYMBOL]]</f>
        <v>NIFTY2552225050CE</v>
      </c>
      <c r="AJ5056" t="str">
        <f>IF(RIGHT(MIS[[#This Row],[Main/Hedge]],4)="MAIN","MAIN","HEDGE")</f>
        <v>MAIN</v>
      </c>
      <c r="AK5056" t="str" cm="1">
        <f t="array" ref="AK5056">_xlfn._xlws.FILTER(Table4[Column1],ISNUMBER(SEARCH(Table4[Column1],MIS[[#This Row],[OrderUniqueIdentifier]])),"")</f>
        <v>VWAP</v>
      </c>
    </row>
    <row r="5057" spans="1:37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>
        <f>_xlfn.XLOOKUP(MIS[[#This Row],[TRADING SYMBOL]],[1]Sheet1!$D:$D,[1]Sheet1!$C:$C)</f>
        <v>168.75</v>
      </c>
      <c r="AE5057">
        <f>MIS[[#This Row],[OrderAverageTradedPrice]]*MIS[[#This Row],[OrderQuantity]]</f>
        <v>25402.5</v>
      </c>
      <c r="AF5057">
        <f>MIS[[#This Row],[LTP]]*MIS[[#This Row],[OrderQuantity]]</f>
        <v>25312.5</v>
      </c>
      <c r="AG5057">
        <f>IF(MIS[[#This Row],[OrderSide]]="SELL",MIS[[#This Row],[VALUE]]-MIS[[#This Row],[LIVE_VALUE]],MIS[[#This Row],[LIVE_VALUE]]-MIS[[#This Row],[VALUE]])</f>
        <v>90</v>
      </c>
      <c r="AH5057" t="str" cm="1">
        <f t="array" ref="AH5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7" t="str">
        <f>MIS[[#This Row],[TRADING SYMBOL]]</f>
        <v>NIFTY2552225050CE</v>
      </c>
      <c r="AJ5057" t="str">
        <f>IF(RIGHT(MIS[[#This Row],[Main/Hedge]],4)="MAIN","MAIN","HEDGE")</f>
        <v>MAIN</v>
      </c>
      <c r="AK5057" t="str" cm="1">
        <f t="array" ref="AK5057">_xlfn._xlws.FILTER(Table4[Column1],ISNUMBER(SEARCH(Table4[Column1],MIS[[#This Row],[OrderUniqueIdentifier]])),"")</f>
        <v>VWAP</v>
      </c>
    </row>
    <row r="5058" spans="1:37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>
        <f>_xlfn.XLOOKUP(MIS[[#This Row],[TRADING SYMBOL]],[1]Sheet1!$D:$D,[1]Sheet1!$C:$C)</f>
        <v>168.75</v>
      </c>
      <c r="AE5058">
        <f>MIS[[#This Row],[OrderAverageTradedPrice]]*MIS[[#This Row],[OrderQuantity]]</f>
        <v>12690</v>
      </c>
      <c r="AF5058">
        <f>MIS[[#This Row],[LTP]]*MIS[[#This Row],[OrderQuantity]]</f>
        <v>12656.25</v>
      </c>
      <c r="AG5058">
        <f>IF(MIS[[#This Row],[OrderSide]]="SELL",MIS[[#This Row],[VALUE]]-MIS[[#This Row],[LIVE_VALUE]],MIS[[#This Row],[LIVE_VALUE]]-MIS[[#This Row],[VALUE]])</f>
        <v>33.75</v>
      </c>
      <c r="AH5058" t="str" cm="1">
        <f t="array" ref="AH5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8" t="str">
        <f>MIS[[#This Row],[TRADING SYMBOL]]</f>
        <v>NIFTY2552225050CE</v>
      </c>
      <c r="AJ5058" t="str">
        <f>IF(RIGHT(MIS[[#This Row],[Main/Hedge]],4)="MAIN","MAIN","HEDGE")</f>
        <v>MAIN</v>
      </c>
      <c r="AK5058" t="str" cm="1">
        <f t="array" ref="AK5058">_xlfn._xlws.FILTER(Table4[Column1],ISNUMBER(SEARCH(Table4[Column1],MIS[[#This Row],[OrderUniqueIdentifier]])),"")</f>
        <v>VWAP</v>
      </c>
    </row>
    <row r="5059" spans="1:37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>
        <f>_xlfn.XLOOKUP(MIS[[#This Row],[TRADING SYMBOL]],[1]Sheet1!$D:$D,[1]Sheet1!$C:$C)</f>
        <v>168.75</v>
      </c>
      <c r="AE5059">
        <f>MIS[[#This Row],[OrderAverageTradedPrice]]*MIS[[#This Row],[OrderQuantity]]</f>
        <v>25331.25</v>
      </c>
      <c r="AF5059">
        <f>MIS[[#This Row],[LTP]]*MIS[[#This Row],[OrderQuantity]]</f>
        <v>25312.5</v>
      </c>
      <c r="AG5059">
        <f>IF(MIS[[#This Row],[OrderSide]]="SELL",MIS[[#This Row],[VALUE]]-MIS[[#This Row],[LIVE_VALUE]],MIS[[#This Row],[LIVE_VALUE]]-MIS[[#This Row],[VALUE]])</f>
        <v>18.75</v>
      </c>
      <c r="AH5059" t="str" cm="1">
        <f t="array" ref="AH5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9" t="str">
        <f>MIS[[#This Row],[TRADING SYMBOL]]</f>
        <v>NIFTY2552225050CE</v>
      </c>
      <c r="AJ5059" t="str">
        <f>IF(RIGHT(MIS[[#This Row],[Main/Hedge]],4)="MAIN","MAIN","HEDGE")</f>
        <v>MAIN</v>
      </c>
      <c r="AK5059" t="str" cm="1">
        <f t="array" ref="AK5059">_xlfn._xlws.FILTER(Table4[Column1],ISNUMBER(SEARCH(Table4[Column1],MIS[[#This Row],[OrderUniqueIdentifier]])),"")</f>
        <v>VWAP</v>
      </c>
    </row>
    <row r="5060" spans="1:37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>
        <f>_xlfn.XLOOKUP(MIS[[#This Row],[TRADING SYMBOL]],[1]Sheet1!$D:$D,[1]Sheet1!$C:$C)</f>
        <v>168.75</v>
      </c>
      <c r="AE5060">
        <f>MIS[[#This Row],[OrderAverageTradedPrice]]*MIS[[#This Row],[OrderQuantity]]</f>
        <v>12663.75</v>
      </c>
      <c r="AF5060">
        <f>MIS[[#This Row],[LTP]]*MIS[[#This Row],[OrderQuantity]]</f>
        <v>12656.25</v>
      </c>
      <c r="AG5060">
        <f>IF(MIS[[#This Row],[OrderSide]]="SELL",MIS[[#This Row],[VALUE]]-MIS[[#This Row],[LIVE_VALUE]],MIS[[#This Row],[LIVE_VALUE]]-MIS[[#This Row],[VALUE]])</f>
        <v>7.5</v>
      </c>
      <c r="AH5060" t="str" cm="1">
        <f t="array" ref="AH5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0" t="str">
        <f>MIS[[#This Row],[TRADING SYMBOL]]</f>
        <v>NIFTY2552225050CE</v>
      </c>
      <c r="AJ5060" t="str">
        <f>IF(RIGHT(MIS[[#This Row],[Main/Hedge]],4)="MAIN","MAIN","HEDGE")</f>
        <v>MAIN</v>
      </c>
      <c r="AK5060" t="str" cm="1">
        <f t="array" ref="AK5060">_xlfn._xlws.FILTER(Table4[Column1],ISNUMBER(SEARCH(Table4[Column1],MIS[[#This Row],[OrderUniqueIdentifier]])),"")</f>
        <v>VWAP</v>
      </c>
    </row>
    <row r="5061" spans="1:37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>
        <f>_xlfn.XLOOKUP(MIS[[#This Row],[TRADING SYMBOL]],[1]Sheet1!$D:$D,[1]Sheet1!$C:$C)</f>
        <v>168.75</v>
      </c>
      <c r="AE5061">
        <f>MIS[[#This Row],[OrderAverageTradedPrice]]*MIS[[#This Row],[OrderQuantity]]</f>
        <v>114086.24999999955</v>
      </c>
      <c r="AF5061">
        <f>MIS[[#This Row],[LTP]]*MIS[[#This Row],[OrderQuantity]]</f>
        <v>113906.25</v>
      </c>
      <c r="AG5061">
        <f>IF(MIS[[#This Row],[OrderSide]]="SELL",MIS[[#This Row],[VALUE]]-MIS[[#This Row],[LIVE_VALUE]],MIS[[#This Row],[LIVE_VALUE]]-MIS[[#This Row],[VALUE]])</f>
        <v>179.99999999954889</v>
      </c>
      <c r="AH5061" t="str" cm="1">
        <f t="array" ref="AH5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1" t="str">
        <f>MIS[[#This Row],[TRADING SYMBOL]]</f>
        <v>NIFTY2552225050CE</v>
      </c>
      <c r="AJ5061" t="str">
        <f>IF(RIGHT(MIS[[#This Row],[Main/Hedge]],4)="MAIN","MAIN","HEDGE")</f>
        <v>MAIN</v>
      </c>
      <c r="AK5061" t="str" cm="1">
        <f t="array" ref="AK5061">_xlfn._xlws.FILTER(Table4[Column1],ISNUMBER(SEARCH(Table4[Column1],MIS[[#This Row],[OrderUniqueIdentifier]])),"")</f>
        <v>VWAP</v>
      </c>
    </row>
    <row r="5062" spans="1:37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>
        <f>_xlfn.XLOOKUP(MIS[[#This Row],[TRADING SYMBOL]],[1]Sheet1!$D:$D,[1]Sheet1!$C:$C)</f>
        <v>168.75</v>
      </c>
      <c r="AE5062">
        <f>MIS[[#This Row],[OrderAverageTradedPrice]]*MIS[[#This Row],[OrderQuantity]]</f>
        <v>101610</v>
      </c>
      <c r="AF5062">
        <f>MIS[[#This Row],[LTP]]*MIS[[#This Row],[OrderQuantity]]</f>
        <v>101250</v>
      </c>
      <c r="AG5062">
        <f>IF(MIS[[#This Row],[OrderSide]]="SELL",MIS[[#This Row],[VALUE]]-MIS[[#This Row],[LIVE_VALUE]],MIS[[#This Row],[LIVE_VALUE]]-MIS[[#This Row],[VALUE]])</f>
        <v>360</v>
      </c>
      <c r="AH5062" t="str" cm="1">
        <f t="array" ref="AH5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2" t="str">
        <f>MIS[[#This Row],[TRADING SYMBOL]]</f>
        <v>NIFTY2552225050CE</v>
      </c>
      <c r="AJ5062" t="str">
        <f>IF(RIGHT(MIS[[#This Row],[Main/Hedge]],4)="MAIN","MAIN","HEDGE")</f>
        <v>MAIN</v>
      </c>
      <c r="AK5062" t="str" cm="1">
        <f t="array" ref="AK5062">_xlfn._xlws.FILTER(Table4[Column1],ISNUMBER(SEARCH(Table4[Column1],MIS[[#This Row],[OrderUniqueIdentifier]])),"")</f>
        <v>VWAP</v>
      </c>
    </row>
    <row r="5063" spans="1:37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>
        <f>_xlfn.XLOOKUP(MIS[[#This Row],[TRADING SYMBOL]],[1]Sheet1!$D:$D,[1]Sheet1!$C:$C)</f>
        <v>168.75</v>
      </c>
      <c r="AE5063">
        <f>MIS[[#This Row],[OrderAverageTradedPrice]]*MIS[[#This Row],[OrderQuantity]]</f>
        <v>177791.25</v>
      </c>
      <c r="AF5063">
        <f>MIS[[#This Row],[LTP]]*MIS[[#This Row],[OrderQuantity]]</f>
        <v>177187.5</v>
      </c>
      <c r="AG5063">
        <f>IF(MIS[[#This Row],[OrderSide]]="SELL",MIS[[#This Row],[VALUE]]-MIS[[#This Row],[LIVE_VALUE]],MIS[[#This Row],[LIVE_VALUE]]-MIS[[#This Row],[VALUE]])</f>
        <v>603.75</v>
      </c>
      <c r="AH5063" t="str" cm="1">
        <f t="array" ref="AH5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3" t="str">
        <f>MIS[[#This Row],[TRADING SYMBOL]]</f>
        <v>NIFTY2552225050CE</v>
      </c>
      <c r="AJ5063" t="str">
        <f>IF(RIGHT(MIS[[#This Row],[Main/Hedge]],4)="MAIN","MAIN","HEDGE")</f>
        <v>MAIN</v>
      </c>
      <c r="AK5063" t="str" cm="1">
        <f t="array" ref="AK5063">_xlfn._xlws.FILTER(Table4[Column1],ISNUMBER(SEARCH(Table4[Column1],MIS[[#This Row],[OrderUniqueIdentifier]])),"")</f>
        <v>VWAP</v>
      </c>
    </row>
    <row r="5064" spans="1:37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>
        <f>_xlfn.XLOOKUP(MIS[[#This Row],[TRADING SYMBOL]],[1]Sheet1!$D:$D,[1]Sheet1!$C:$C)</f>
        <v>168.75</v>
      </c>
      <c r="AE5064">
        <f>MIS[[#This Row],[OrderAverageTradedPrice]]*MIS[[#This Row],[OrderQuantity]]</f>
        <v>25353.75</v>
      </c>
      <c r="AF5064">
        <f>MIS[[#This Row],[LTP]]*MIS[[#This Row],[OrderQuantity]]</f>
        <v>25312.5</v>
      </c>
      <c r="AG5064">
        <f>IF(MIS[[#This Row],[OrderSide]]="SELL",MIS[[#This Row],[VALUE]]-MIS[[#This Row],[LIVE_VALUE]],MIS[[#This Row],[LIVE_VALUE]]-MIS[[#This Row],[VALUE]])</f>
        <v>41.25</v>
      </c>
      <c r="AH5064" t="str" cm="1">
        <f t="array" ref="AH5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4" t="str">
        <f>MIS[[#This Row],[TRADING SYMBOL]]</f>
        <v>NIFTY2552225050CE</v>
      </c>
      <c r="AJ5064" t="str">
        <f>IF(RIGHT(MIS[[#This Row],[Main/Hedge]],4)="MAIN","MAIN","HEDGE")</f>
        <v>MAIN</v>
      </c>
      <c r="AK5064" t="str" cm="1">
        <f t="array" ref="AK5064">_xlfn._xlws.FILTER(Table4[Column1],ISNUMBER(SEARCH(Table4[Column1],MIS[[#This Row],[OrderUniqueIdentifier]])),"")</f>
        <v>VWAP</v>
      </c>
    </row>
    <row r="5065" spans="1:37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>
        <f>_xlfn.XLOOKUP(MIS[[#This Row],[TRADING SYMBOL]],[1]Sheet1!$D:$D,[1]Sheet1!$C:$C)</f>
        <v>168.75</v>
      </c>
      <c r="AE5065">
        <f>MIS[[#This Row],[OrderAverageTradedPrice]]*MIS[[#This Row],[OrderQuantity]]</f>
        <v>25350</v>
      </c>
      <c r="AF5065">
        <f>MIS[[#This Row],[LTP]]*MIS[[#This Row],[OrderQuantity]]</f>
        <v>25312.5</v>
      </c>
      <c r="AG5065">
        <f>IF(MIS[[#This Row],[OrderSide]]="SELL",MIS[[#This Row],[VALUE]]-MIS[[#This Row],[LIVE_VALUE]],MIS[[#This Row],[LIVE_VALUE]]-MIS[[#This Row],[VALUE]])</f>
        <v>37.5</v>
      </c>
      <c r="AH5065" t="str" cm="1">
        <f t="array" ref="AH5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5" t="str">
        <f>MIS[[#This Row],[TRADING SYMBOL]]</f>
        <v>NIFTY2552225050CE</v>
      </c>
      <c r="AJ5065" t="str">
        <f>IF(RIGHT(MIS[[#This Row],[Main/Hedge]],4)="MAIN","MAIN","HEDGE")</f>
        <v>MAIN</v>
      </c>
      <c r="AK5065" t="str" cm="1">
        <f t="array" ref="AK5065">_xlfn._xlws.FILTER(Table4[Column1],ISNUMBER(SEARCH(Table4[Column1],MIS[[#This Row],[OrderUniqueIdentifier]])),"")</f>
        <v>VWAP</v>
      </c>
    </row>
    <row r="5066" spans="1:37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>
        <f>_xlfn.XLOOKUP(MIS[[#This Row],[TRADING SYMBOL]],[1]Sheet1!$D:$D,[1]Sheet1!$C:$C)</f>
        <v>168.75</v>
      </c>
      <c r="AE5066">
        <f>MIS[[#This Row],[OrderAverageTradedPrice]]*MIS[[#This Row],[OrderQuantity]]</f>
        <v>88878.749999999927</v>
      </c>
      <c r="AF5066">
        <f>MIS[[#This Row],[LTP]]*MIS[[#This Row],[OrderQuantity]]</f>
        <v>88593.75</v>
      </c>
      <c r="AG5066">
        <f>IF(MIS[[#This Row],[OrderSide]]="SELL",MIS[[#This Row],[VALUE]]-MIS[[#This Row],[LIVE_VALUE]],MIS[[#This Row],[LIVE_VALUE]]-MIS[[#This Row],[VALUE]])</f>
        <v>284.99999999992724</v>
      </c>
      <c r="AH5066" t="str" cm="1">
        <f t="array" ref="AH5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6" t="str">
        <f>MIS[[#This Row],[TRADING SYMBOL]]</f>
        <v>NIFTY2552225050CE</v>
      </c>
      <c r="AJ5066" t="str">
        <f>IF(RIGHT(MIS[[#This Row],[Main/Hedge]],4)="MAIN","MAIN","HEDGE")</f>
        <v>MAIN</v>
      </c>
      <c r="AK5066" t="str" cm="1">
        <f t="array" ref="AK5066">_xlfn._xlws.FILTER(Table4[Column1],ISNUMBER(SEARCH(Table4[Column1],MIS[[#This Row],[OrderUniqueIdentifier]])),"")</f>
        <v>VWAP</v>
      </c>
    </row>
    <row r="5067" spans="1:37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>
        <f>_xlfn.XLOOKUP(MIS[[#This Row],[TRADING SYMBOL]],[1]Sheet1!$D:$D,[1]Sheet1!$C:$C)</f>
        <v>168.75</v>
      </c>
      <c r="AE5067">
        <f>MIS[[#This Row],[OrderAverageTradedPrice]]*MIS[[#This Row],[OrderQuantity]]</f>
        <v>76230</v>
      </c>
      <c r="AF5067">
        <f>MIS[[#This Row],[LTP]]*MIS[[#This Row],[OrderQuantity]]</f>
        <v>75937.5</v>
      </c>
      <c r="AG5067">
        <f>IF(MIS[[#This Row],[OrderSide]]="SELL",MIS[[#This Row],[VALUE]]-MIS[[#This Row],[LIVE_VALUE]],MIS[[#This Row],[LIVE_VALUE]]-MIS[[#This Row],[VALUE]])</f>
        <v>292.5</v>
      </c>
      <c r="AH5067" t="str" cm="1">
        <f t="array" ref="AH5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7" t="str">
        <f>MIS[[#This Row],[TRADING SYMBOL]]</f>
        <v>NIFTY2552225050CE</v>
      </c>
      <c r="AJ5067" t="str">
        <f>IF(RIGHT(MIS[[#This Row],[Main/Hedge]],4)="MAIN","MAIN","HEDGE")</f>
        <v>MAIN</v>
      </c>
      <c r="AK5067" t="str" cm="1">
        <f t="array" ref="AK5067">_xlfn._xlws.FILTER(Table4[Column1],ISNUMBER(SEARCH(Table4[Column1],MIS[[#This Row],[OrderUniqueIdentifier]])),"")</f>
        <v>VWAP</v>
      </c>
    </row>
    <row r="5068" spans="1:37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>
        <f>_xlfn.XLOOKUP(MIS[[#This Row],[TRADING SYMBOL]],[1]Sheet1!$D:$D,[1]Sheet1!$C:$C)</f>
        <v>168.75</v>
      </c>
      <c r="AE5068">
        <f>MIS[[#This Row],[OrderAverageTradedPrice]]*MIS[[#This Row],[OrderQuantity]]</f>
        <v>38103.75</v>
      </c>
      <c r="AF5068">
        <f>MIS[[#This Row],[LTP]]*MIS[[#This Row],[OrderQuantity]]</f>
        <v>37968.75</v>
      </c>
      <c r="AG5068">
        <f>IF(MIS[[#This Row],[OrderSide]]="SELL",MIS[[#This Row],[VALUE]]-MIS[[#This Row],[LIVE_VALUE]],MIS[[#This Row],[LIVE_VALUE]]-MIS[[#This Row],[VALUE]])</f>
        <v>135</v>
      </c>
      <c r="AH5068" t="str" cm="1">
        <f t="array" ref="AH5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8" t="str">
        <f>MIS[[#This Row],[TRADING SYMBOL]]</f>
        <v>NIFTY2552225050CE</v>
      </c>
      <c r="AJ5068" t="str">
        <f>IF(RIGHT(MIS[[#This Row],[Main/Hedge]],4)="MAIN","MAIN","HEDGE")</f>
        <v>MAIN</v>
      </c>
      <c r="AK5068" t="str" cm="1">
        <f t="array" ref="AK5068">_xlfn._xlws.FILTER(Table4[Column1],ISNUMBER(SEARCH(Table4[Column1],MIS[[#This Row],[OrderUniqueIdentifier]])),"")</f>
        <v>VWAP</v>
      </c>
    </row>
    <row r="5069" spans="1:37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>
        <f>_xlfn.XLOOKUP(MIS[[#This Row],[TRADING SYMBOL]],[1]Sheet1!$D:$D,[1]Sheet1!$C:$C)</f>
        <v>168.75</v>
      </c>
      <c r="AE5069">
        <f>MIS[[#This Row],[OrderAverageTradedPrice]]*MIS[[#This Row],[OrderQuantity]]</f>
        <v>202878.75</v>
      </c>
      <c r="AF5069">
        <f>MIS[[#This Row],[LTP]]*MIS[[#This Row],[OrderQuantity]]</f>
        <v>202500</v>
      </c>
      <c r="AG5069">
        <f>IF(MIS[[#This Row],[OrderSide]]="SELL",MIS[[#This Row],[VALUE]]-MIS[[#This Row],[LIVE_VALUE]],MIS[[#This Row],[LIVE_VALUE]]-MIS[[#This Row],[VALUE]])</f>
        <v>378.75</v>
      </c>
      <c r="AH5069" t="str" cm="1">
        <f t="array" ref="AH5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9" t="str">
        <f>MIS[[#This Row],[TRADING SYMBOL]]</f>
        <v>NIFTY2552225050CE</v>
      </c>
      <c r="AJ5069" t="str">
        <f>IF(RIGHT(MIS[[#This Row],[Main/Hedge]],4)="MAIN","MAIN","HEDGE")</f>
        <v>MAIN</v>
      </c>
      <c r="AK5069" t="str" cm="1">
        <f t="array" ref="AK5069">_xlfn._xlws.FILTER(Table4[Column1],ISNUMBER(SEARCH(Table4[Column1],MIS[[#This Row],[OrderUniqueIdentifier]])),"")</f>
        <v>VWAP</v>
      </c>
    </row>
    <row r="5070" spans="1:37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>
        <f>_xlfn.XLOOKUP(MIS[[#This Row],[TRADING SYMBOL]],[1]Sheet1!$D:$D,[1]Sheet1!$C:$C)</f>
        <v>168.75</v>
      </c>
      <c r="AE5070">
        <f>MIS[[#This Row],[OrderAverageTradedPrice]]*MIS[[#This Row],[OrderQuantity]]</f>
        <v>25365</v>
      </c>
      <c r="AF5070">
        <f>MIS[[#This Row],[LTP]]*MIS[[#This Row],[OrderQuantity]]</f>
        <v>25312.5</v>
      </c>
      <c r="AG5070">
        <f>IF(MIS[[#This Row],[OrderSide]]="SELL",MIS[[#This Row],[VALUE]]-MIS[[#This Row],[LIVE_VALUE]],MIS[[#This Row],[LIVE_VALUE]]-MIS[[#This Row],[VALUE]])</f>
        <v>52.5</v>
      </c>
      <c r="AH5070" t="str" cm="1">
        <f t="array" ref="AH5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0" t="str">
        <f>MIS[[#This Row],[TRADING SYMBOL]]</f>
        <v>NIFTY2552225050CE</v>
      </c>
      <c r="AJ5070" t="str">
        <f>IF(RIGHT(MIS[[#This Row],[Main/Hedge]],4)="MAIN","MAIN","HEDGE")</f>
        <v>MAIN</v>
      </c>
      <c r="AK5070" t="str" cm="1">
        <f t="array" ref="AK5070">_xlfn._xlws.FILTER(Table4[Column1],ISNUMBER(SEARCH(Table4[Column1],MIS[[#This Row],[OrderUniqueIdentifier]])),"")</f>
        <v>VWAP</v>
      </c>
    </row>
    <row r="5071" spans="1:37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>
        <f>_xlfn.XLOOKUP(MIS[[#This Row],[TRADING SYMBOL]],[1]Sheet1!$D:$D,[1]Sheet1!$C:$C)</f>
        <v>168.75</v>
      </c>
      <c r="AE5071">
        <f>MIS[[#This Row],[OrderAverageTradedPrice]]*MIS[[#This Row],[OrderQuantity]]</f>
        <v>25425</v>
      </c>
      <c r="AF5071">
        <f>MIS[[#This Row],[LTP]]*MIS[[#This Row],[OrderQuantity]]</f>
        <v>25312.5</v>
      </c>
      <c r="AG5071">
        <f>IF(MIS[[#This Row],[OrderSide]]="SELL",MIS[[#This Row],[VALUE]]-MIS[[#This Row],[LIVE_VALUE]],MIS[[#This Row],[LIVE_VALUE]]-MIS[[#This Row],[VALUE]])</f>
        <v>112.5</v>
      </c>
      <c r="AH5071" t="str" cm="1">
        <f t="array" ref="AH5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1" t="str">
        <f>MIS[[#This Row],[TRADING SYMBOL]]</f>
        <v>NIFTY2552225050CE</v>
      </c>
      <c r="AJ5071" t="str">
        <f>IF(RIGHT(MIS[[#This Row],[Main/Hedge]],4)="MAIN","MAIN","HEDGE")</f>
        <v>MAIN</v>
      </c>
      <c r="AK5071" t="str" cm="1">
        <f t="array" ref="AK5071">_xlfn._xlws.FILTER(Table4[Column1],ISNUMBER(SEARCH(Table4[Column1],MIS[[#This Row],[OrderUniqueIdentifier]])),"")</f>
        <v>VWAP</v>
      </c>
    </row>
    <row r="5072" spans="1:37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>
        <f>_xlfn.XLOOKUP(MIS[[#This Row],[TRADING SYMBOL]],[1]Sheet1!$D:$D,[1]Sheet1!$C:$C)</f>
        <v>168.75</v>
      </c>
      <c r="AE5072">
        <f>MIS[[#This Row],[OrderAverageTradedPrice]]*MIS[[#This Row],[OrderQuantity]]</f>
        <v>38043.749999999927</v>
      </c>
      <c r="AF5072">
        <f>MIS[[#This Row],[LTP]]*MIS[[#This Row],[OrderQuantity]]</f>
        <v>37968.75</v>
      </c>
      <c r="AG5072">
        <f>IF(MIS[[#This Row],[OrderSide]]="SELL",MIS[[#This Row],[VALUE]]-MIS[[#This Row],[LIVE_VALUE]],MIS[[#This Row],[LIVE_VALUE]]-MIS[[#This Row],[VALUE]])</f>
        <v>74.99999999992724</v>
      </c>
      <c r="AH5072" t="str" cm="1">
        <f t="array" ref="AH5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2" t="str">
        <f>MIS[[#This Row],[TRADING SYMBOL]]</f>
        <v>NIFTY2552225050CE</v>
      </c>
      <c r="AJ5072" t="str">
        <f>IF(RIGHT(MIS[[#This Row],[Main/Hedge]],4)="MAIN","MAIN","HEDGE")</f>
        <v>MAIN</v>
      </c>
      <c r="AK5072" t="str" cm="1">
        <f t="array" ref="AK5072">_xlfn._xlws.FILTER(Table4[Column1],ISNUMBER(SEARCH(Table4[Column1],MIS[[#This Row],[OrderUniqueIdentifier]])),"")</f>
        <v>VWAP</v>
      </c>
    </row>
    <row r="5073" spans="1:37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>
        <f>_xlfn.XLOOKUP(MIS[[#This Row],[TRADING SYMBOL]],[1]Sheet1!$D:$D,[1]Sheet1!$C:$C)</f>
        <v>168.75</v>
      </c>
      <c r="AE5073">
        <f>MIS[[#This Row],[OrderAverageTradedPrice]]*MIS[[#This Row],[OrderQuantity]]</f>
        <v>152370</v>
      </c>
      <c r="AF5073">
        <f>MIS[[#This Row],[LTP]]*MIS[[#This Row],[OrderQuantity]]</f>
        <v>151875</v>
      </c>
      <c r="AG5073">
        <f>IF(MIS[[#This Row],[OrderSide]]="SELL",MIS[[#This Row],[VALUE]]-MIS[[#This Row],[LIVE_VALUE]],MIS[[#This Row],[LIVE_VALUE]]-MIS[[#This Row],[VALUE]])</f>
        <v>495</v>
      </c>
      <c r="AH5073" t="str" cm="1">
        <f t="array" ref="AH5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3" t="str">
        <f>MIS[[#This Row],[TRADING SYMBOL]]</f>
        <v>NIFTY2552225050CE</v>
      </c>
      <c r="AJ5073" t="str">
        <f>IF(RIGHT(MIS[[#This Row],[Main/Hedge]],4)="MAIN","MAIN","HEDGE")</f>
        <v>MAIN</v>
      </c>
      <c r="AK5073" t="str" cm="1">
        <f t="array" ref="AK5073">_xlfn._xlws.FILTER(Table4[Column1],ISNUMBER(SEARCH(Table4[Column1],MIS[[#This Row],[OrderUniqueIdentifier]])),"")</f>
        <v>VWAP</v>
      </c>
    </row>
    <row r="5074" spans="1:37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>
        <f>_xlfn.XLOOKUP(MIS[[#This Row],[TRADING SYMBOL]],[1]Sheet1!$D:$D,[1]Sheet1!$C:$C)</f>
        <v>168.75</v>
      </c>
      <c r="AE5074">
        <f>MIS[[#This Row],[OrderAverageTradedPrice]]*MIS[[#This Row],[OrderQuantity]]</f>
        <v>88683.749999999709</v>
      </c>
      <c r="AF5074">
        <f>MIS[[#This Row],[LTP]]*MIS[[#This Row],[OrderQuantity]]</f>
        <v>88593.75</v>
      </c>
      <c r="AG5074">
        <f>IF(MIS[[#This Row],[OrderSide]]="SELL",MIS[[#This Row],[VALUE]]-MIS[[#This Row],[LIVE_VALUE]],MIS[[#This Row],[LIVE_VALUE]]-MIS[[#This Row],[VALUE]])</f>
        <v>89.999999999708962</v>
      </c>
      <c r="AH5074" t="str" cm="1">
        <f t="array" ref="AH5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4" t="str">
        <f>MIS[[#This Row],[TRADING SYMBOL]]</f>
        <v>NIFTY2552225050CE</v>
      </c>
      <c r="AJ5074" t="str">
        <f>IF(RIGHT(MIS[[#This Row],[Main/Hedge]],4)="MAIN","MAIN","HEDGE")</f>
        <v>MAIN</v>
      </c>
      <c r="AK5074" t="str" cm="1">
        <f t="array" ref="AK5074">_xlfn._xlws.FILTER(Table4[Column1],ISNUMBER(SEARCH(Table4[Column1],MIS[[#This Row],[OrderUniqueIdentifier]])),"")</f>
        <v>VWAP</v>
      </c>
    </row>
    <row r="5075" spans="1:37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>
        <f>_xlfn.XLOOKUP(MIS[[#This Row],[TRADING SYMBOL]],[1]Sheet1!$D:$D,[1]Sheet1!$C:$C)</f>
        <v>168.75</v>
      </c>
      <c r="AE5075">
        <f>MIS[[#This Row],[OrderAverageTradedPrice]]*MIS[[#This Row],[OrderQuantity]]</f>
        <v>12701.25</v>
      </c>
      <c r="AF5075">
        <f>MIS[[#This Row],[LTP]]*MIS[[#This Row],[OrderQuantity]]</f>
        <v>12656.25</v>
      </c>
      <c r="AG5075">
        <f>IF(MIS[[#This Row],[OrderSide]]="SELL",MIS[[#This Row],[VALUE]]-MIS[[#This Row],[LIVE_VALUE]],MIS[[#This Row],[LIVE_VALUE]]-MIS[[#This Row],[VALUE]])</f>
        <v>45</v>
      </c>
      <c r="AH5075" t="str" cm="1">
        <f t="array" ref="AH5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5" t="str">
        <f>MIS[[#This Row],[TRADING SYMBOL]]</f>
        <v>NIFTY2552225050CE</v>
      </c>
      <c r="AJ5075" t="str">
        <f>IF(RIGHT(MIS[[#This Row],[Main/Hedge]],4)="MAIN","MAIN","HEDGE")</f>
        <v>MAIN</v>
      </c>
      <c r="AK5075" t="str" cm="1">
        <f t="array" ref="AK5075">_xlfn._xlws.FILTER(Table4[Column1],ISNUMBER(SEARCH(Table4[Column1],MIS[[#This Row],[OrderUniqueIdentifier]])),"")</f>
        <v>VWAP</v>
      </c>
    </row>
    <row r="5076" spans="1:37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>
        <f>_xlfn.XLOOKUP(MIS[[#This Row],[TRADING SYMBOL]],[1]Sheet1!$D:$D,[1]Sheet1!$C:$C)</f>
        <v>168.75</v>
      </c>
      <c r="AE5076">
        <f>MIS[[#This Row],[OrderAverageTradedPrice]]*MIS[[#This Row],[OrderQuantity]]</f>
        <v>12671.25</v>
      </c>
      <c r="AF5076">
        <f>MIS[[#This Row],[LTP]]*MIS[[#This Row],[OrderQuantity]]</f>
        <v>12656.25</v>
      </c>
      <c r="AG5076">
        <f>IF(MIS[[#This Row],[OrderSide]]="SELL",MIS[[#This Row],[VALUE]]-MIS[[#This Row],[LIVE_VALUE]],MIS[[#This Row],[LIVE_VALUE]]-MIS[[#This Row],[VALUE]])</f>
        <v>15</v>
      </c>
      <c r="AH5076" t="str" cm="1">
        <f t="array" ref="AH5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6" t="str">
        <f>MIS[[#This Row],[TRADING SYMBOL]]</f>
        <v>NIFTY2552225050CE</v>
      </c>
      <c r="AJ5076" t="str">
        <f>IF(RIGHT(MIS[[#This Row],[Main/Hedge]],4)="MAIN","MAIN","HEDGE")</f>
        <v>MAIN</v>
      </c>
      <c r="AK5076" t="str" cm="1">
        <f t="array" ref="AK5076">_xlfn._xlws.FILTER(Table4[Column1],ISNUMBER(SEARCH(Table4[Column1],MIS[[#This Row],[OrderUniqueIdentifier]])),"")</f>
        <v>VWAP</v>
      </c>
    </row>
    <row r="5077" spans="1:37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>
        <f>_xlfn.XLOOKUP(MIS[[#This Row],[TRADING SYMBOL]],[1]Sheet1!$D:$D,[1]Sheet1!$C:$C)</f>
        <v>168.75</v>
      </c>
      <c r="AE5077">
        <f>MIS[[#This Row],[OrderAverageTradedPrice]]*MIS[[#This Row],[OrderQuantity]]</f>
        <v>12697.5</v>
      </c>
      <c r="AF5077">
        <f>MIS[[#This Row],[LTP]]*MIS[[#This Row],[OrderQuantity]]</f>
        <v>12656.25</v>
      </c>
      <c r="AG5077">
        <f>IF(MIS[[#This Row],[OrderSide]]="SELL",MIS[[#This Row],[VALUE]]-MIS[[#This Row],[LIVE_VALUE]],MIS[[#This Row],[LIVE_VALUE]]-MIS[[#This Row],[VALUE]])</f>
        <v>41.25</v>
      </c>
      <c r="AH5077" t="str" cm="1">
        <f t="array" ref="AH5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7" t="str">
        <f>MIS[[#This Row],[TRADING SYMBOL]]</f>
        <v>NIFTY2552225050CE</v>
      </c>
      <c r="AJ5077" t="str">
        <f>IF(RIGHT(MIS[[#This Row],[Main/Hedge]],4)="MAIN","MAIN","HEDGE")</f>
        <v>MAIN</v>
      </c>
      <c r="AK5077" t="str" cm="1">
        <f t="array" ref="AK5077">_xlfn._xlws.FILTER(Table4[Column1],ISNUMBER(SEARCH(Table4[Column1],MIS[[#This Row],[OrderUniqueIdentifier]])),"")</f>
        <v>VWAP</v>
      </c>
    </row>
    <row r="5078" spans="1:37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>
        <f>_xlfn.XLOOKUP(MIS[[#This Row],[TRADING SYMBOL]],[1]Sheet1!$D:$D,[1]Sheet1!$C:$C)</f>
        <v>168.75</v>
      </c>
      <c r="AE5078">
        <f>MIS[[#This Row],[OrderAverageTradedPrice]]*MIS[[#This Row],[OrderQuantity]]</f>
        <v>25380</v>
      </c>
      <c r="AF5078">
        <f>MIS[[#This Row],[LTP]]*MIS[[#This Row],[OrderQuantity]]</f>
        <v>25312.5</v>
      </c>
      <c r="AG5078">
        <f>IF(MIS[[#This Row],[OrderSide]]="SELL",MIS[[#This Row],[VALUE]]-MIS[[#This Row],[LIVE_VALUE]],MIS[[#This Row],[LIVE_VALUE]]-MIS[[#This Row],[VALUE]])</f>
        <v>67.5</v>
      </c>
      <c r="AH5078" t="str" cm="1">
        <f t="array" ref="AH5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8" t="str">
        <f>MIS[[#This Row],[TRADING SYMBOL]]</f>
        <v>NIFTY2552225050CE</v>
      </c>
      <c r="AJ5078" t="str">
        <f>IF(RIGHT(MIS[[#This Row],[Main/Hedge]],4)="MAIN","MAIN","HEDGE")</f>
        <v>MAIN</v>
      </c>
      <c r="AK5078" t="str" cm="1">
        <f t="array" ref="AK5078">_xlfn._xlws.FILTER(Table4[Column1],ISNUMBER(SEARCH(Table4[Column1],MIS[[#This Row],[OrderUniqueIdentifier]])),"")</f>
        <v>VWAP</v>
      </c>
    </row>
    <row r="5079" spans="1:37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>
        <f>_xlfn.XLOOKUP(MIS[[#This Row],[TRADING SYMBOL]],[1]Sheet1!$D:$D,[1]Sheet1!$C:$C)</f>
        <v>168.75</v>
      </c>
      <c r="AE5079">
        <f>MIS[[#This Row],[OrderAverageTradedPrice]]*MIS[[#This Row],[OrderQuantity]]</f>
        <v>12712.5</v>
      </c>
      <c r="AF5079">
        <f>MIS[[#This Row],[LTP]]*MIS[[#This Row],[OrderQuantity]]</f>
        <v>12656.25</v>
      </c>
      <c r="AG5079">
        <f>IF(MIS[[#This Row],[OrderSide]]="SELL",MIS[[#This Row],[VALUE]]-MIS[[#This Row],[LIVE_VALUE]],MIS[[#This Row],[LIVE_VALUE]]-MIS[[#This Row],[VALUE]])</f>
        <v>56.25</v>
      </c>
      <c r="AH5079" t="str" cm="1">
        <f t="array" ref="AH5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9" t="str">
        <f>MIS[[#This Row],[TRADING SYMBOL]]</f>
        <v>NIFTY2552225050CE</v>
      </c>
      <c r="AJ5079" t="str">
        <f>IF(RIGHT(MIS[[#This Row],[Main/Hedge]],4)="MAIN","MAIN","HEDGE")</f>
        <v>MAIN</v>
      </c>
      <c r="AK5079" t="str" cm="1">
        <f t="array" ref="AK5079">_xlfn._xlws.FILTER(Table4[Column1],ISNUMBER(SEARCH(Table4[Column1],MIS[[#This Row],[OrderUniqueIdentifier]])),"")</f>
        <v>VWAP</v>
      </c>
    </row>
    <row r="5080" spans="1:37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>
        <f>_xlfn.XLOOKUP(MIS[[#This Row],[TRADING SYMBOL]],[1]Sheet1!$D:$D,[1]Sheet1!$C:$C)</f>
        <v>168.75</v>
      </c>
      <c r="AE5080">
        <f>MIS[[#This Row],[OrderAverageTradedPrice]]*MIS[[#This Row],[OrderQuantity]]</f>
        <v>25357.5</v>
      </c>
      <c r="AF5080">
        <f>MIS[[#This Row],[LTP]]*MIS[[#This Row],[OrderQuantity]]</f>
        <v>25312.5</v>
      </c>
      <c r="AG5080">
        <f>IF(MIS[[#This Row],[OrderSide]]="SELL",MIS[[#This Row],[VALUE]]-MIS[[#This Row],[LIVE_VALUE]],MIS[[#This Row],[LIVE_VALUE]]-MIS[[#This Row],[VALUE]])</f>
        <v>45</v>
      </c>
      <c r="AH5080" t="str" cm="1">
        <f t="array" ref="AH5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0" t="str">
        <f>MIS[[#This Row],[TRADING SYMBOL]]</f>
        <v>NIFTY2552225050CE</v>
      </c>
      <c r="AJ5080" t="str">
        <f>IF(RIGHT(MIS[[#This Row],[Main/Hedge]],4)="MAIN","MAIN","HEDGE")</f>
        <v>MAIN</v>
      </c>
      <c r="AK5080" t="str" cm="1">
        <f t="array" ref="AK5080">_xlfn._xlws.FILTER(Table4[Column1],ISNUMBER(SEARCH(Table4[Column1],MIS[[#This Row],[OrderUniqueIdentifier]])),"")</f>
        <v>VWAP</v>
      </c>
    </row>
    <row r="5081" spans="1:37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>
        <f>_xlfn.XLOOKUP(MIS[[#This Row],[TRADING SYMBOL]],[1]Sheet1!$D:$D,[1]Sheet1!$C:$C)</f>
        <v>168.75</v>
      </c>
      <c r="AE5081">
        <f>MIS[[#This Row],[OrderAverageTradedPrice]]*MIS[[#This Row],[OrderQuantity]]</f>
        <v>38070</v>
      </c>
      <c r="AF5081">
        <f>MIS[[#This Row],[LTP]]*MIS[[#This Row],[OrderQuantity]]</f>
        <v>37968.75</v>
      </c>
      <c r="AG5081">
        <f>IF(MIS[[#This Row],[OrderSide]]="SELL",MIS[[#This Row],[VALUE]]-MIS[[#This Row],[LIVE_VALUE]],MIS[[#This Row],[LIVE_VALUE]]-MIS[[#This Row],[VALUE]])</f>
        <v>101.25</v>
      </c>
      <c r="AH5081" t="str" cm="1">
        <f t="array" ref="AH5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1" t="str">
        <f>MIS[[#This Row],[TRADING SYMBOL]]</f>
        <v>NIFTY2552225050CE</v>
      </c>
      <c r="AJ5081" t="str">
        <f>IF(RIGHT(MIS[[#This Row],[Main/Hedge]],4)="MAIN","MAIN","HEDGE")</f>
        <v>MAIN</v>
      </c>
      <c r="AK5081" t="str" cm="1">
        <f t="array" ref="AK5081">_xlfn._xlws.FILTER(Table4[Column1],ISNUMBER(SEARCH(Table4[Column1],MIS[[#This Row],[OrderUniqueIdentifier]])),"")</f>
        <v>VWAP</v>
      </c>
    </row>
    <row r="5082" spans="1:37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>
        <f>_xlfn.XLOOKUP(MIS[[#This Row],[TRADING SYMBOL]],[1]Sheet1!$D:$D,[1]Sheet1!$C:$C)</f>
        <v>168.75</v>
      </c>
      <c r="AE5082">
        <f>MIS[[#This Row],[OrderAverageTradedPrice]]*MIS[[#This Row],[OrderQuantity]]</f>
        <v>63449.999999999993</v>
      </c>
      <c r="AF5082">
        <f>MIS[[#This Row],[LTP]]*MIS[[#This Row],[OrderQuantity]]</f>
        <v>63281.25</v>
      </c>
      <c r="AG5082">
        <f>IF(MIS[[#This Row],[OrderSide]]="SELL",MIS[[#This Row],[VALUE]]-MIS[[#This Row],[LIVE_VALUE]],MIS[[#This Row],[LIVE_VALUE]]-MIS[[#This Row],[VALUE]])</f>
        <v>168.74999999999272</v>
      </c>
      <c r="AH5082" t="str" cm="1">
        <f t="array" ref="AH5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2" t="str">
        <f>MIS[[#This Row],[TRADING SYMBOL]]</f>
        <v>NIFTY2552225050CE</v>
      </c>
      <c r="AJ5082" t="str">
        <f>IF(RIGHT(MIS[[#This Row],[Main/Hedge]],4)="MAIN","MAIN","HEDGE")</f>
        <v>MAIN</v>
      </c>
      <c r="AK5082" t="str" cm="1">
        <f t="array" ref="AK5082">_xlfn._xlws.FILTER(Table4[Column1],ISNUMBER(SEARCH(Table4[Column1],MIS[[#This Row],[OrderUniqueIdentifier]])),"")</f>
        <v>VWAP</v>
      </c>
    </row>
    <row r="5083" spans="1:37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>
        <f>_xlfn.XLOOKUP(MIS[[#This Row],[TRADING SYMBOL]],[1]Sheet1!$D:$D,[1]Sheet1!$C:$C)</f>
        <v>168.75</v>
      </c>
      <c r="AE5083">
        <f>MIS[[#This Row],[OrderAverageTradedPrice]]*MIS[[#This Row],[OrderQuantity]]</f>
        <v>25391.25</v>
      </c>
      <c r="AF5083">
        <f>MIS[[#This Row],[LTP]]*MIS[[#This Row],[OrderQuantity]]</f>
        <v>25312.5</v>
      </c>
      <c r="AG5083">
        <f>IF(MIS[[#This Row],[OrderSide]]="SELL",MIS[[#This Row],[VALUE]]-MIS[[#This Row],[LIVE_VALUE]],MIS[[#This Row],[LIVE_VALUE]]-MIS[[#This Row],[VALUE]])</f>
        <v>78.75</v>
      </c>
      <c r="AH5083" t="str" cm="1">
        <f t="array" ref="AH5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3" t="str">
        <f>MIS[[#This Row],[TRADING SYMBOL]]</f>
        <v>NIFTY2552225050CE</v>
      </c>
      <c r="AJ5083" t="str">
        <f>IF(RIGHT(MIS[[#This Row],[Main/Hedge]],4)="MAIN","MAIN","HEDGE")</f>
        <v>MAIN</v>
      </c>
      <c r="AK5083" t="str" cm="1">
        <f t="array" ref="AK5083">_xlfn._xlws.FILTER(Table4[Column1],ISNUMBER(SEARCH(Table4[Column1],MIS[[#This Row],[OrderUniqueIdentifier]])),"")</f>
        <v>VWAP</v>
      </c>
    </row>
    <row r="5084" spans="1:37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>
        <f>_xlfn.XLOOKUP(MIS[[#This Row],[TRADING SYMBOL]],[1]Sheet1!$D:$D,[1]Sheet1!$C:$C)</f>
        <v>168.75</v>
      </c>
      <c r="AE5084">
        <f>MIS[[#This Row],[OrderAverageTradedPrice]]*MIS[[#This Row],[OrderQuantity]]</f>
        <v>179073.74999999942</v>
      </c>
      <c r="AF5084">
        <f>MIS[[#This Row],[LTP]]*MIS[[#This Row],[OrderQuantity]]</f>
        <v>177187.5</v>
      </c>
      <c r="AG5084">
        <f>IF(MIS[[#This Row],[OrderSide]]="SELL",MIS[[#This Row],[VALUE]]-MIS[[#This Row],[LIVE_VALUE]],MIS[[#This Row],[LIVE_VALUE]]-MIS[[#This Row],[VALUE]])</f>
        <v>1886.2499999994179</v>
      </c>
      <c r="AH5084" t="str" cm="1">
        <f t="array" ref="AH5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4" t="str">
        <f>MIS[[#This Row],[TRADING SYMBOL]]</f>
        <v>NIFTY2552225050CE</v>
      </c>
      <c r="AJ5084" t="str">
        <f>IF(RIGHT(MIS[[#This Row],[Main/Hedge]],4)="MAIN","MAIN","HEDGE")</f>
        <v>MAIN</v>
      </c>
      <c r="AK5084" t="str" cm="1">
        <f t="array" ref="AK5084">_xlfn._xlws.FILTER(Table4[Column1],ISNUMBER(SEARCH(Table4[Column1],MIS[[#This Row],[OrderUniqueIdentifier]])),"")</f>
        <v>VWAP</v>
      </c>
    </row>
    <row r="5085" spans="1:37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>
        <f>_xlfn.XLOOKUP(MIS[[#This Row],[TRADING SYMBOL]],[1]Sheet1!$D:$D,[1]Sheet1!$C:$C)</f>
        <v>168.75</v>
      </c>
      <c r="AE5085">
        <f>MIS[[#This Row],[OrderAverageTradedPrice]]*MIS[[#This Row],[OrderQuantity]]</f>
        <v>51165</v>
      </c>
      <c r="AF5085">
        <f>MIS[[#This Row],[LTP]]*MIS[[#This Row],[OrderQuantity]]</f>
        <v>50625</v>
      </c>
      <c r="AG5085">
        <f>IF(MIS[[#This Row],[OrderSide]]="SELL",MIS[[#This Row],[VALUE]]-MIS[[#This Row],[LIVE_VALUE]],MIS[[#This Row],[LIVE_VALUE]]-MIS[[#This Row],[VALUE]])</f>
        <v>540</v>
      </c>
      <c r="AH5085" t="str" cm="1">
        <f t="array" ref="AH5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5" t="str">
        <f>MIS[[#This Row],[TRADING SYMBOL]]</f>
        <v>NIFTY2552225050CE</v>
      </c>
      <c r="AJ5085" t="str">
        <f>IF(RIGHT(MIS[[#This Row],[Main/Hedge]],4)="MAIN","MAIN","HEDGE")</f>
        <v>MAIN</v>
      </c>
      <c r="AK5085" t="str" cm="1">
        <f t="array" ref="AK5085">_xlfn._xlws.FILTER(Table4[Column1],ISNUMBER(SEARCH(Table4[Column1],MIS[[#This Row],[OrderUniqueIdentifier]])),"")</f>
        <v>VWAP</v>
      </c>
    </row>
    <row r="5086" spans="1:37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>
        <f>_xlfn.XLOOKUP(MIS[[#This Row],[TRADING SYMBOL]],[1]Sheet1!$D:$D,[1]Sheet1!$C:$C)</f>
        <v>168.75</v>
      </c>
      <c r="AE5086">
        <f>MIS[[#This Row],[OrderAverageTradedPrice]]*MIS[[#This Row],[OrderQuantity]]</f>
        <v>76732.499999999694</v>
      </c>
      <c r="AF5086">
        <f>MIS[[#This Row],[LTP]]*MIS[[#This Row],[OrderQuantity]]</f>
        <v>75937.5</v>
      </c>
      <c r="AG5086">
        <f>IF(MIS[[#This Row],[OrderSide]]="SELL",MIS[[#This Row],[VALUE]]-MIS[[#This Row],[LIVE_VALUE]],MIS[[#This Row],[LIVE_VALUE]]-MIS[[#This Row],[VALUE]])</f>
        <v>794.99999999969441</v>
      </c>
      <c r="AH5086" t="str" cm="1">
        <f t="array" ref="AH5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6" t="str">
        <f>MIS[[#This Row],[TRADING SYMBOL]]</f>
        <v>NIFTY2552225050CE</v>
      </c>
      <c r="AJ5086" t="str">
        <f>IF(RIGHT(MIS[[#This Row],[Main/Hedge]],4)="MAIN","MAIN","HEDGE")</f>
        <v>MAIN</v>
      </c>
      <c r="AK5086" t="str" cm="1">
        <f t="array" ref="AK5086">_xlfn._xlws.FILTER(Table4[Column1],ISNUMBER(SEARCH(Table4[Column1],MIS[[#This Row],[OrderUniqueIdentifier]])),"")</f>
        <v>VWAP</v>
      </c>
    </row>
    <row r="5087" spans="1:37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>
        <f>_xlfn.XLOOKUP(MIS[[#This Row],[TRADING SYMBOL]],[1]Sheet1!$D:$D,[1]Sheet1!$C:$C)</f>
        <v>168.75</v>
      </c>
      <c r="AE5087">
        <f>MIS[[#This Row],[OrderAverageTradedPrice]]*MIS[[#This Row],[OrderQuantity]]</f>
        <v>177746.2499999991</v>
      </c>
      <c r="AF5087">
        <f>MIS[[#This Row],[LTP]]*MIS[[#This Row],[OrderQuantity]]</f>
        <v>177187.5</v>
      </c>
      <c r="AG5087">
        <f>IF(MIS[[#This Row],[OrderSide]]="SELL",MIS[[#This Row],[VALUE]]-MIS[[#This Row],[LIVE_VALUE]],MIS[[#This Row],[LIVE_VALUE]]-MIS[[#This Row],[VALUE]])</f>
        <v>558.74999999909778</v>
      </c>
      <c r="AH5087" t="str" cm="1">
        <f t="array" ref="AH5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7" t="str">
        <f>MIS[[#This Row],[TRADING SYMBOL]]</f>
        <v>NIFTY2552225050CE</v>
      </c>
      <c r="AJ5087" t="str">
        <f>IF(RIGHT(MIS[[#This Row],[Main/Hedge]],4)="MAIN","MAIN","HEDGE")</f>
        <v>MAIN</v>
      </c>
      <c r="AK5087" t="str" cm="1">
        <f t="array" ref="AK5087">_xlfn._xlws.FILTER(Table4[Column1],ISNUMBER(SEARCH(Table4[Column1],MIS[[#This Row],[OrderUniqueIdentifier]])),"")</f>
        <v>VWAP</v>
      </c>
    </row>
    <row r="5088" spans="1:37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>
        <f>_xlfn.XLOOKUP(MIS[[#This Row],[TRADING SYMBOL]],[1]Sheet1!$D:$D,[1]Sheet1!$C:$C)</f>
        <v>168.75</v>
      </c>
      <c r="AE5088">
        <f>MIS[[#This Row],[OrderAverageTradedPrice]]*MIS[[#This Row],[OrderQuantity]]</f>
        <v>12776.25</v>
      </c>
      <c r="AF5088">
        <f>MIS[[#This Row],[LTP]]*MIS[[#This Row],[OrderQuantity]]</f>
        <v>12656.25</v>
      </c>
      <c r="AG5088">
        <f>IF(MIS[[#This Row],[OrderSide]]="SELL",MIS[[#This Row],[VALUE]]-MIS[[#This Row],[LIVE_VALUE]],MIS[[#This Row],[LIVE_VALUE]]-MIS[[#This Row],[VALUE]])</f>
        <v>120</v>
      </c>
      <c r="AH5088" t="str" cm="1">
        <f t="array" ref="AH5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8" t="str">
        <f>MIS[[#This Row],[TRADING SYMBOL]]</f>
        <v>NIFTY2552225050CE</v>
      </c>
      <c r="AJ5088" t="str">
        <f>IF(RIGHT(MIS[[#This Row],[Main/Hedge]],4)="MAIN","MAIN","HEDGE")</f>
        <v>MAIN</v>
      </c>
      <c r="AK5088" t="str" cm="1">
        <f t="array" ref="AK5088">_xlfn._xlws.FILTER(Table4[Column1],ISNUMBER(SEARCH(Table4[Column1],MIS[[#This Row],[OrderUniqueIdentifier]])),"")</f>
        <v>VWAP</v>
      </c>
    </row>
    <row r="5089" spans="1:37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>
        <f>_xlfn.XLOOKUP(MIS[[#This Row],[TRADING SYMBOL]],[1]Sheet1!$D:$D,[1]Sheet1!$C:$C)</f>
        <v>168.75</v>
      </c>
      <c r="AE5089">
        <f>MIS[[#This Row],[OrderAverageTradedPrice]]*MIS[[#This Row],[OrderQuantity]]</f>
        <v>25571.25</v>
      </c>
      <c r="AF5089">
        <f>MIS[[#This Row],[LTP]]*MIS[[#This Row],[OrderQuantity]]</f>
        <v>25312.5</v>
      </c>
      <c r="AG5089">
        <f>IF(MIS[[#This Row],[OrderSide]]="SELL",MIS[[#This Row],[VALUE]]-MIS[[#This Row],[LIVE_VALUE]],MIS[[#This Row],[LIVE_VALUE]]-MIS[[#This Row],[VALUE]])</f>
        <v>258.75</v>
      </c>
      <c r="AH5089" t="str" cm="1">
        <f t="array" ref="AH5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9" t="str">
        <f>MIS[[#This Row],[TRADING SYMBOL]]</f>
        <v>NIFTY2552225050CE</v>
      </c>
      <c r="AJ5089" t="str">
        <f>IF(RIGHT(MIS[[#This Row],[Main/Hedge]],4)="MAIN","MAIN","HEDGE")</f>
        <v>MAIN</v>
      </c>
      <c r="AK5089" t="str" cm="1">
        <f t="array" ref="AK5089">_xlfn._xlws.FILTER(Table4[Column1],ISNUMBER(SEARCH(Table4[Column1],MIS[[#This Row],[OrderUniqueIdentifier]])),"")</f>
        <v>VWAP</v>
      </c>
    </row>
    <row r="5090" spans="1:37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>
        <f>_xlfn.XLOOKUP(MIS[[#This Row],[TRADING SYMBOL]],[1]Sheet1!$D:$D,[1]Sheet1!$C:$C)</f>
        <v>168.75</v>
      </c>
      <c r="AE5090">
        <f>MIS[[#This Row],[OrderAverageTradedPrice]]*MIS[[#This Row],[OrderQuantity]]</f>
        <v>51142.5</v>
      </c>
      <c r="AF5090">
        <f>MIS[[#This Row],[LTP]]*MIS[[#This Row],[OrderQuantity]]</f>
        <v>50625</v>
      </c>
      <c r="AG5090">
        <f>IF(MIS[[#This Row],[OrderSide]]="SELL",MIS[[#This Row],[VALUE]]-MIS[[#This Row],[LIVE_VALUE]],MIS[[#This Row],[LIVE_VALUE]]-MIS[[#This Row],[VALUE]])</f>
        <v>517.5</v>
      </c>
      <c r="AH5090" t="str" cm="1">
        <f t="array" ref="AH5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0" t="str">
        <f>MIS[[#This Row],[TRADING SYMBOL]]</f>
        <v>NIFTY2552225050CE</v>
      </c>
      <c r="AJ5090" t="str">
        <f>IF(RIGHT(MIS[[#This Row],[Main/Hedge]],4)="MAIN","MAIN","HEDGE")</f>
        <v>MAIN</v>
      </c>
      <c r="AK5090" t="str" cm="1">
        <f t="array" ref="AK5090">_xlfn._xlws.FILTER(Table4[Column1],ISNUMBER(SEARCH(Table4[Column1],MIS[[#This Row],[OrderUniqueIdentifier]])),"")</f>
        <v>VWAP</v>
      </c>
    </row>
    <row r="5091" spans="1:37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>
        <f>_xlfn.XLOOKUP(MIS[[#This Row],[TRADING SYMBOL]],[1]Sheet1!$D:$D,[1]Sheet1!$C:$C)</f>
        <v>168.75</v>
      </c>
      <c r="AE5091">
        <f>MIS[[#This Row],[OrderAverageTradedPrice]]*MIS[[#This Row],[OrderQuantity]]</f>
        <v>25567.5</v>
      </c>
      <c r="AF5091">
        <f>MIS[[#This Row],[LTP]]*MIS[[#This Row],[OrderQuantity]]</f>
        <v>25312.5</v>
      </c>
      <c r="AG5091">
        <f>IF(MIS[[#This Row],[OrderSide]]="SELL",MIS[[#This Row],[VALUE]]-MIS[[#This Row],[LIVE_VALUE]],MIS[[#This Row],[LIVE_VALUE]]-MIS[[#This Row],[VALUE]])</f>
        <v>255</v>
      </c>
      <c r="AH5091" t="str" cm="1">
        <f t="array" ref="AH5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1" t="str">
        <f>MIS[[#This Row],[TRADING SYMBOL]]</f>
        <v>NIFTY2552225050CE</v>
      </c>
      <c r="AJ5091" t="str">
        <f>IF(RIGHT(MIS[[#This Row],[Main/Hedge]],4)="MAIN","MAIN","HEDGE")</f>
        <v>MAIN</v>
      </c>
      <c r="AK5091" t="str" cm="1">
        <f t="array" ref="AK5091">_xlfn._xlws.FILTER(Table4[Column1],ISNUMBER(SEARCH(Table4[Column1],MIS[[#This Row],[OrderUniqueIdentifier]])),"")</f>
        <v>VWAP</v>
      </c>
    </row>
    <row r="5092" spans="1:37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>
        <f>_xlfn.XLOOKUP(MIS[[#This Row],[TRADING SYMBOL]],[1]Sheet1!$D:$D,[1]Sheet1!$C:$C)</f>
        <v>168.75</v>
      </c>
      <c r="AE5092">
        <f>MIS[[#This Row],[OrderAverageTradedPrice]]*MIS[[#This Row],[OrderQuantity]]</f>
        <v>12798.75</v>
      </c>
      <c r="AF5092">
        <f>MIS[[#This Row],[LTP]]*MIS[[#This Row],[OrderQuantity]]</f>
        <v>12656.25</v>
      </c>
      <c r="AG5092">
        <f>IF(MIS[[#This Row],[OrderSide]]="SELL",MIS[[#This Row],[VALUE]]-MIS[[#This Row],[LIVE_VALUE]],MIS[[#This Row],[LIVE_VALUE]]-MIS[[#This Row],[VALUE]])</f>
        <v>142.5</v>
      </c>
      <c r="AH5092" t="str" cm="1">
        <f t="array" ref="AH5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2" t="str">
        <f>MIS[[#This Row],[TRADING SYMBOL]]</f>
        <v>NIFTY2552225050CE</v>
      </c>
      <c r="AJ5092" t="str">
        <f>IF(RIGHT(MIS[[#This Row],[Main/Hedge]],4)="MAIN","MAIN","HEDGE")</f>
        <v>MAIN</v>
      </c>
      <c r="AK5092" t="str" cm="1">
        <f t="array" ref="AK5092">_xlfn._xlws.FILTER(Table4[Column1],ISNUMBER(SEARCH(Table4[Column1],MIS[[#This Row],[OrderUniqueIdentifier]])),"")</f>
        <v>VWAP</v>
      </c>
    </row>
    <row r="5093" spans="1:37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>
        <f>_xlfn.XLOOKUP(MIS[[#This Row],[TRADING SYMBOL]],[1]Sheet1!$D:$D,[1]Sheet1!$C:$C)</f>
        <v>168.75</v>
      </c>
      <c r="AE5093">
        <f>MIS[[#This Row],[OrderAverageTradedPrice]]*MIS[[#This Row],[OrderQuantity]]</f>
        <v>25578.75</v>
      </c>
      <c r="AF5093">
        <f>MIS[[#This Row],[LTP]]*MIS[[#This Row],[OrderQuantity]]</f>
        <v>25312.5</v>
      </c>
      <c r="AG5093">
        <f>IF(MIS[[#This Row],[OrderSide]]="SELL",MIS[[#This Row],[VALUE]]-MIS[[#This Row],[LIVE_VALUE]],MIS[[#This Row],[LIVE_VALUE]]-MIS[[#This Row],[VALUE]])</f>
        <v>266.25</v>
      </c>
      <c r="AH5093" t="str" cm="1">
        <f t="array" ref="AH5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3" t="str">
        <f>MIS[[#This Row],[TRADING SYMBOL]]</f>
        <v>NIFTY2552225050CE</v>
      </c>
      <c r="AJ5093" t="str">
        <f>IF(RIGHT(MIS[[#This Row],[Main/Hedge]],4)="MAIN","MAIN","HEDGE")</f>
        <v>MAIN</v>
      </c>
      <c r="AK5093" t="str" cm="1">
        <f t="array" ref="AK5093">_xlfn._xlws.FILTER(Table4[Column1],ISNUMBER(SEARCH(Table4[Column1],MIS[[#This Row],[OrderUniqueIdentifier]])),"")</f>
        <v>VWAP</v>
      </c>
    </row>
    <row r="5094" spans="1:37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>
        <f>_xlfn.XLOOKUP(MIS[[#This Row],[TRADING SYMBOL]],[1]Sheet1!$D:$D,[1]Sheet1!$C:$C)</f>
        <v>168.75</v>
      </c>
      <c r="AE5094">
        <f>MIS[[#This Row],[OrderAverageTradedPrice]]*MIS[[#This Row],[OrderQuantity]]</f>
        <v>12791.25</v>
      </c>
      <c r="AF5094">
        <f>MIS[[#This Row],[LTP]]*MIS[[#This Row],[OrderQuantity]]</f>
        <v>12656.25</v>
      </c>
      <c r="AG5094">
        <f>IF(MIS[[#This Row],[OrderSide]]="SELL",MIS[[#This Row],[VALUE]]-MIS[[#This Row],[LIVE_VALUE]],MIS[[#This Row],[LIVE_VALUE]]-MIS[[#This Row],[VALUE]])</f>
        <v>135</v>
      </c>
      <c r="AH5094" t="str" cm="1">
        <f t="array" ref="AH5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4" t="str">
        <f>MIS[[#This Row],[TRADING SYMBOL]]</f>
        <v>NIFTY2552225050CE</v>
      </c>
      <c r="AJ5094" t="str">
        <f>IF(RIGHT(MIS[[#This Row],[Main/Hedge]],4)="MAIN","MAIN","HEDGE")</f>
        <v>MAIN</v>
      </c>
      <c r="AK5094" t="str" cm="1">
        <f t="array" ref="AK5094">_xlfn._xlws.FILTER(Table4[Column1],ISNUMBER(SEARCH(Table4[Column1],MIS[[#This Row],[OrderUniqueIdentifier]])),"")</f>
        <v>VWAP</v>
      </c>
    </row>
    <row r="5095" spans="1:37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>
        <f>_xlfn.XLOOKUP(MIS[[#This Row],[TRADING SYMBOL]],[1]Sheet1!$D:$D,[1]Sheet1!$C:$C)</f>
        <v>168.75</v>
      </c>
      <c r="AE5095">
        <f>MIS[[#This Row],[OrderAverageTradedPrice]]*MIS[[#This Row],[OrderQuantity]]</f>
        <v>25402.5</v>
      </c>
      <c r="AF5095">
        <f>MIS[[#This Row],[LTP]]*MIS[[#This Row],[OrderQuantity]]</f>
        <v>25312.5</v>
      </c>
      <c r="AG5095">
        <f>IF(MIS[[#This Row],[OrderSide]]="SELL",MIS[[#This Row],[VALUE]]-MIS[[#This Row],[LIVE_VALUE]],MIS[[#This Row],[LIVE_VALUE]]-MIS[[#This Row],[VALUE]])</f>
        <v>90</v>
      </c>
      <c r="AH5095" t="str" cm="1">
        <f t="array" ref="AH5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5" t="str">
        <f>MIS[[#This Row],[TRADING SYMBOL]]</f>
        <v>NIFTY2552225050CE</v>
      </c>
      <c r="AJ5095" t="str">
        <f>IF(RIGHT(MIS[[#This Row],[Main/Hedge]],4)="MAIN","MAIN","HEDGE")</f>
        <v>MAIN</v>
      </c>
      <c r="AK5095" t="str" cm="1">
        <f t="array" ref="AK5095">_xlfn._xlws.FILTER(Table4[Column1],ISNUMBER(SEARCH(Table4[Column1],MIS[[#This Row],[OrderUniqueIdentifier]])),"")</f>
        <v>VWAP</v>
      </c>
    </row>
    <row r="5096" spans="1:37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>
        <f>_xlfn.XLOOKUP(MIS[[#This Row],[TRADING SYMBOL]],[1]Sheet1!$D:$D,[1]Sheet1!$C:$C)</f>
        <v>168.75</v>
      </c>
      <c r="AE5096">
        <f>MIS[[#This Row],[OrderAverageTradedPrice]]*MIS[[#This Row],[OrderQuantity]]</f>
        <v>76803.75</v>
      </c>
      <c r="AF5096">
        <f>MIS[[#This Row],[LTP]]*MIS[[#This Row],[OrderQuantity]]</f>
        <v>75937.5</v>
      </c>
      <c r="AG5096">
        <f>IF(MIS[[#This Row],[OrderSide]]="SELL",MIS[[#This Row],[VALUE]]-MIS[[#This Row],[LIVE_VALUE]],MIS[[#This Row],[LIVE_VALUE]]-MIS[[#This Row],[VALUE]])</f>
        <v>866.25</v>
      </c>
      <c r="AH5096" t="str" cm="1">
        <f t="array" ref="AH5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6" t="str">
        <f>MIS[[#This Row],[TRADING SYMBOL]]</f>
        <v>NIFTY2552225050CE</v>
      </c>
      <c r="AJ5096" t="str">
        <f>IF(RIGHT(MIS[[#This Row],[Main/Hedge]],4)="MAIN","MAIN","HEDGE")</f>
        <v>MAIN</v>
      </c>
      <c r="AK5096" t="str" cm="1">
        <f t="array" ref="AK5096">_xlfn._xlws.FILTER(Table4[Column1],ISNUMBER(SEARCH(Table4[Column1],MIS[[#This Row],[OrderUniqueIdentifier]])),"")</f>
        <v>VWAP</v>
      </c>
    </row>
    <row r="5097" spans="1:37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>
        <f>_xlfn.XLOOKUP(MIS[[#This Row],[TRADING SYMBOL]],[1]Sheet1!$D:$D,[1]Sheet1!$C:$C)</f>
        <v>168.75</v>
      </c>
      <c r="AE5097">
        <f>MIS[[#This Row],[OrderAverageTradedPrice]]*MIS[[#This Row],[OrderQuantity]]</f>
        <v>25563.75</v>
      </c>
      <c r="AF5097">
        <f>MIS[[#This Row],[LTP]]*MIS[[#This Row],[OrderQuantity]]</f>
        <v>25312.5</v>
      </c>
      <c r="AG5097">
        <f>IF(MIS[[#This Row],[OrderSide]]="SELL",MIS[[#This Row],[VALUE]]-MIS[[#This Row],[LIVE_VALUE]],MIS[[#This Row],[LIVE_VALUE]]-MIS[[#This Row],[VALUE]])</f>
        <v>251.25</v>
      </c>
      <c r="AH5097" t="str" cm="1">
        <f t="array" ref="AH5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7" t="str">
        <f>MIS[[#This Row],[TRADING SYMBOL]]</f>
        <v>NIFTY2552225050CE</v>
      </c>
      <c r="AJ5097" t="str">
        <f>IF(RIGHT(MIS[[#This Row],[Main/Hedge]],4)="MAIN","MAIN","HEDGE")</f>
        <v>MAIN</v>
      </c>
      <c r="AK5097" t="str" cm="1">
        <f t="array" ref="AK5097">_xlfn._xlws.FILTER(Table4[Column1],ISNUMBER(SEARCH(Table4[Column1],MIS[[#This Row],[OrderUniqueIdentifier]])),"")</f>
        <v>VWAP</v>
      </c>
    </row>
    <row r="5098" spans="1:37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>
        <f>_xlfn.XLOOKUP(MIS[[#This Row],[TRADING SYMBOL]],[1]Sheet1!$D:$D,[1]Sheet1!$C:$C)</f>
        <v>168.75</v>
      </c>
      <c r="AE5098">
        <f>MIS[[#This Row],[OrderAverageTradedPrice]]*MIS[[#This Row],[OrderQuantity]]</f>
        <v>38362.5</v>
      </c>
      <c r="AF5098">
        <f>MIS[[#This Row],[LTP]]*MIS[[#This Row],[OrderQuantity]]</f>
        <v>37968.75</v>
      </c>
      <c r="AG5098">
        <f>IF(MIS[[#This Row],[OrderSide]]="SELL",MIS[[#This Row],[VALUE]]-MIS[[#This Row],[LIVE_VALUE]],MIS[[#This Row],[LIVE_VALUE]]-MIS[[#This Row],[VALUE]])</f>
        <v>393.75</v>
      </c>
      <c r="AH5098" t="str" cm="1">
        <f t="array" ref="AH5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8" t="str">
        <f>MIS[[#This Row],[TRADING SYMBOL]]</f>
        <v>NIFTY2552225050CE</v>
      </c>
      <c r="AJ5098" t="str">
        <f>IF(RIGHT(MIS[[#This Row],[Main/Hedge]],4)="MAIN","MAIN","HEDGE")</f>
        <v>MAIN</v>
      </c>
      <c r="AK5098" t="str" cm="1">
        <f t="array" ref="AK5098">_xlfn._xlws.FILTER(Table4[Column1],ISNUMBER(SEARCH(Table4[Column1],MIS[[#This Row],[OrderUniqueIdentifier]])),"")</f>
        <v>VWAP</v>
      </c>
    </row>
    <row r="5099" spans="1:37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>
        <f>_xlfn.XLOOKUP(MIS[[#This Row],[TRADING SYMBOL]],[1]Sheet1!$D:$D,[1]Sheet1!$C:$C)</f>
        <v>168.75</v>
      </c>
      <c r="AE5099">
        <f>MIS[[#This Row],[OrderAverageTradedPrice]]*MIS[[#This Row],[OrderQuantity]]</f>
        <v>25605</v>
      </c>
      <c r="AF5099">
        <f>MIS[[#This Row],[LTP]]*MIS[[#This Row],[OrderQuantity]]</f>
        <v>25312.5</v>
      </c>
      <c r="AG5099">
        <f>IF(MIS[[#This Row],[OrderSide]]="SELL",MIS[[#This Row],[VALUE]]-MIS[[#This Row],[LIVE_VALUE]],MIS[[#This Row],[LIVE_VALUE]]-MIS[[#This Row],[VALUE]])</f>
        <v>292.5</v>
      </c>
      <c r="AH5099" t="str" cm="1">
        <f t="array" ref="AH5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9" t="str">
        <f>MIS[[#This Row],[TRADING SYMBOL]]</f>
        <v>NIFTY2552225050CE</v>
      </c>
      <c r="AJ5099" t="str">
        <f>IF(RIGHT(MIS[[#This Row],[Main/Hedge]],4)="MAIN","MAIN","HEDGE")</f>
        <v>MAIN</v>
      </c>
      <c r="AK5099" t="str" cm="1">
        <f t="array" ref="AK5099">_xlfn._xlws.FILTER(Table4[Column1],ISNUMBER(SEARCH(Table4[Column1],MIS[[#This Row],[OrderUniqueIdentifier]])),"")</f>
        <v>VWAP</v>
      </c>
    </row>
    <row r="5100" spans="1:37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>
        <f>_xlfn.XLOOKUP(MIS[[#This Row],[TRADING SYMBOL]],[1]Sheet1!$D:$D,[1]Sheet1!$C:$C)</f>
        <v>168.75</v>
      </c>
      <c r="AE5100">
        <f>MIS[[#This Row],[OrderAverageTradedPrice]]*MIS[[#This Row],[OrderQuantity]]</f>
        <v>50793.75</v>
      </c>
      <c r="AF5100">
        <f>MIS[[#This Row],[LTP]]*MIS[[#This Row],[OrderQuantity]]</f>
        <v>50625</v>
      </c>
      <c r="AG5100">
        <f>IF(MIS[[#This Row],[OrderSide]]="SELL",MIS[[#This Row],[VALUE]]-MIS[[#This Row],[LIVE_VALUE]],MIS[[#This Row],[LIVE_VALUE]]-MIS[[#This Row],[VALUE]])</f>
        <v>168.75</v>
      </c>
      <c r="AH5100" t="str" cm="1">
        <f t="array" ref="AH5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0" t="str">
        <f>MIS[[#This Row],[TRADING SYMBOL]]</f>
        <v>NIFTY2552225050CE</v>
      </c>
      <c r="AJ5100" t="str">
        <f>IF(RIGHT(MIS[[#This Row],[Main/Hedge]],4)="MAIN","MAIN","HEDGE")</f>
        <v>MAIN</v>
      </c>
      <c r="AK5100" t="str" cm="1">
        <f t="array" ref="AK5100">_xlfn._xlws.FILTER(Table4[Column1],ISNUMBER(SEARCH(Table4[Column1],MIS[[#This Row],[OrderUniqueIdentifier]])),"")</f>
        <v>VWAP</v>
      </c>
    </row>
    <row r="5101" spans="1:37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>
        <f>_xlfn.XLOOKUP(MIS[[#This Row],[TRADING SYMBOL]],[1]Sheet1!$D:$D,[1]Sheet1!$C:$C)</f>
        <v>168.75</v>
      </c>
      <c r="AE5101">
        <f>MIS[[#This Row],[OrderAverageTradedPrice]]*MIS[[#This Row],[OrderQuantity]]</f>
        <v>38272.5</v>
      </c>
      <c r="AF5101">
        <f>MIS[[#This Row],[LTP]]*MIS[[#This Row],[OrderQuantity]]</f>
        <v>37968.75</v>
      </c>
      <c r="AG5101">
        <f>IF(MIS[[#This Row],[OrderSide]]="SELL",MIS[[#This Row],[VALUE]]-MIS[[#This Row],[LIVE_VALUE]],MIS[[#This Row],[LIVE_VALUE]]-MIS[[#This Row],[VALUE]])</f>
        <v>303.75</v>
      </c>
      <c r="AH5101" t="str" cm="1">
        <f t="array" ref="AH5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1" t="str">
        <f>MIS[[#This Row],[TRADING SYMBOL]]</f>
        <v>NIFTY2552225050CE</v>
      </c>
      <c r="AJ5101" t="str">
        <f>IF(RIGHT(MIS[[#This Row],[Main/Hedge]],4)="MAIN","MAIN","HEDGE")</f>
        <v>MAIN</v>
      </c>
      <c r="AK5101" t="str" cm="1">
        <f t="array" ref="AK5101">_xlfn._xlws.FILTER(Table4[Column1],ISNUMBER(SEARCH(Table4[Column1],MIS[[#This Row],[OrderUniqueIdentifier]])),"")</f>
        <v>VWAP</v>
      </c>
    </row>
    <row r="5102" spans="1:37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>
        <f>_xlfn.XLOOKUP(MIS[[#This Row],[TRADING SYMBOL]],[1]Sheet1!$D:$D,[1]Sheet1!$C:$C)</f>
        <v>168.75</v>
      </c>
      <c r="AE5102">
        <f>MIS[[#This Row],[OrderAverageTradedPrice]]*MIS[[#This Row],[OrderQuantity]]</f>
        <v>140651.24999999948</v>
      </c>
      <c r="AF5102">
        <f>MIS[[#This Row],[LTP]]*MIS[[#This Row],[OrderQuantity]]</f>
        <v>139218.75</v>
      </c>
      <c r="AG5102">
        <f>IF(MIS[[#This Row],[OrderSide]]="SELL",MIS[[#This Row],[VALUE]]-MIS[[#This Row],[LIVE_VALUE]],MIS[[#This Row],[LIVE_VALUE]]-MIS[[#This Row],[VALUE]])</f>
        <v>1432.4999999994761</v>
      </c>
      <c r="AH5102" t="str" cm="1">
        <f t="array" ref="AH5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2" t="str">
        <f>MIS[[#This Row],[TRADING SYMBOL]]</f>
        <v>NIFTY2552225050CE</v>
      </c>
      <c r="AJ5102" t="str">
        <f>IF(RIGHT(MIS[[#This Row],[Main/Hedge]],4)="MAIN","MAIN","HEDGE")</f>
        <v>MAIN</v>
      </c>
      <c r="AK5102" t="str" cm="1">
        <f t="array" ref="AK5102">_xlfn._xlws.FILTER(Table4[Column1],ISNUMBER(SEARCH(Table4[Column1],MIS[[#This Row],[OrderUniqueIdentifier]])),"")</f>
        <v>VWAP</v>
      </c>
    </row>
    <row r="5103" spans="1:37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>
        <f>_xlfn.XLOOKUP(MIS[[#This Row],[TRADING SYMBOL]],[1]Sheet1!$D:$D,[1]Sheet1!$C:$C)</f>
        <v>168.75</v>
      </c>
      <c r="AE5103">
        <f>MIS[[#This Row],[OrderAverageTradedPrice]]*MIS[[#This Row],[OrderQuantity]]</f>
        <v>127893.75</v>
      </c>
      <c r="AF5103">
        <f>MIS[[#This Row],[LTP]]*MIS[[#This Row],[OrderQuantity]]</f>
        <v>126562.5</v>
      </c>
      <c r="AG5103">
        <f>IF(MIS[[#This Row],[OrderSide]]="SELL",MIS[[#This Row],[VALUE]]-MIS[[#This Row],[LIVE_VALUE]],MIS[[#This Row],[LIVE_VALUE]]-MIS[[#This Row],[VALUE]])</f>
        <v>1331.25</v>
      </c>
      <c r="AH5103" t="str" cm="1">
        <f t="array" ref="AH5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3" t="str">
        <f>MIS[[#This Row],[TRADING SYMBOL]]</f>
        <v>NIFTY2552225050CE</v>
      </c>
      <c r="AJ5103" t="str">
        <f>IF(RIGHT(MIS[[#This Row],[Main/Hedge]],4)="MAIN","MAIN","HEDGE")</f>
        <v>MAIN</v>
      </c>
      <c r="AK5103" t="str" cm="1">
        <f t="array" ref="AK5103">_xlfn._xlws.FILTER(Table4[Column1],ISNUMBER(SEARCH(Table4[Column1],MIS[[#This Row],[OrderUniqueIdentifier]])),"")</f>
        <v>VWAP</v>
      </c>
    </row>
    <row r="5104" spans="1:37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>
        <f>_xlfn.XLOOKUP(MIS[[#This Row],[TRADING SYMBOL]],[1]Sheet1!$D:$D,[1]Sheet1!$C:$C)</f>
        <v>168.75</v>
      </c>
      <c r="AE5104">
        <f>MIS[[#This Row],[OrderAverageTradedPrice]]*MIS[[#This Row],[OrderQuantity]]</f>
        <v>25582.5</v>
      </c>
      <c r="AF5104">
        <f>MIS[[#This Row],[LTP]]*MIS[[#This Row],[OrderQuantity]]</f>
        <v>25312.5</v>
      </c>
      <c r="AG5104">
        <f>IF(MIS[[#This Row],[OrderSide]]="SELL",MIS[[#This Row],[VALUE]]-MIS[[#This Row],[LIVE_VALUE]],MIS[[#This Row],[LIVE_VALUE]]-MIS[[#This Row],[VALUE]])</f>
        <v>270</v>
      </c>
      <c r="AH5104" t="str" cm="1">
        <f t="array" ref="AH5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4" t="str">
        <f>MIS[[#This Row],[TRADING SYMBOL]]</f>
        <v>NIFTY2552225050CE</v>
      </c>
      <c r="AJ5104" t="str">
        <f>IF(RIGHT(MIS[[#This Row],[Main/Hedge]],4)="MAIN","MAIN","HEDGE")</f>
        <v>MAIN</v>
      </c>
      <c r="AK5104" t="str" cm="1">
        <f t="array" ref="AK5104">_xlfn._xlws.FILTER(Table4[Column1],ISNUMBER(SEARCH(Table4[Column1],MIS[[#This Row],[OrderUniqueIdentifier]])),"")</f>
        <v>VWAP</v>
      </c>
    </row>
    <row r="5105" spans="1:37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>
        <f>_xlfn.XLOOKUP(MIS[[#This Row],[TRADING SYMBOL]],[1]Sheet1!$D:$D,[1]Sheet1!$C:$C)</f>
        <v>168.75</v>
      </c>
      <c r="AE5105">
        <f>MIS[[#This Row],[OrderAverageTradedPrice]]*MIS[[#This Row],[OrderQuantity]]</f>
        <v>76642.499999999709</v>
      </c>
      <c r="AF5105">
        <f>MIS[[#This Row],[LTP]]*MIS[[#This Row],[OrderQuantity]]</f>
        <v>75937.5</v>
      </c>
      <c r="AG5105">
        <f>IF(MIS[[#This Row],[OrderSide]]="SELL",MIS[[#This Row],[VALUE]]-MIS[[#This Row],[LIVE_VALUE]],MIS[[#This Row],[LIVE_VALUE]]-MIS[[#This Row],[VALUE]])</f>
        <v>704.99999999970896</v>
      </c>
      <c r="AH5105" t="str" cm="1">
        <f t="array" ref="AH5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5" t="str">
        <f>MIS[[#This Row],[TRADING SYMBOL]]</f>
        <v>NIFTY2552225050CE</v>
      </c>
      <c r="AJ5105" t="str">
        <f>IF(RIGHT(MIS[[#This Row],[Main/Hedge]],4)="MAIN","MAIN","HEDGE")</f>
        <v>MAIN</v>
      </c>
      <c r="AK5105" t="str" cm="1">
        <f t="array" ref="AK5105">_xlfn._xlws.FILTER(Table4[Column1],ISNUMBER(SEARCH(Table4[Column1],MIS[[#This Row],[OrderUniqueIdentifier]])),"")</f>
        <v>VWAP</v>
      </c>
    </row>
    <row r="5106" spans="1:37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>
        <f>_xlfn.XLOOKUP(MIS[[#This Row],[TRADING SYMBOL]],[1]Sheet1!$D:$D,[1]Sheet1!$C:$C)</f>
        <v>168.75</v>
      </c>
      <c r="AE5106">
        <f>MIS[[#This Row],[OrderAverageTradedPrice]]*MIS[[#This Row],[OrderQuantity]]</f>
        <v>38385</v>
      </c>
      <c r="AF5106">
        <f>MIS[[#This Row],[LTP]]*MIS[[#This Row],[OrderQuantity]]</f>
        <v>37968.75</v>
      </c>
      <c r="AG5106">
        <f>IF(MIS[[#This Row],[OrderSide]]="SELL",MIS[[#This Row],[VALUE]]-MIS[[#This Row],[LIVE_VALUE]],MIS[[#This Row],[LIVE_VALUE]]-MIS[[#This Row],[VALUE]])</f>
        <v>416.25</v>
      </c>
      <c r="AH5106" t="str" cm="1">
        <f t="array" ref="AH5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6" t="str">
        <f>MIS[[#This Row],[TRADING SYMBOL]]</f>
        <v>NIFTY2552225050CE</v>
      </c>
      <c r="AJ5106" t="str">
        <f>IF(RIGHT(MIS[[#This Row],[Main/Hedge]],4)="MAIN","MAIN","HEDGE")</f>
        <v>MAIN</v>
      </c>
      <c r="AK5106" t="str" cm="1">
        <f t="array" ref="AK5106">_xlfn._xlws.FILTER(Table4[Column1],ISNUMBER(SEARCH(Table4[Column1],MIS[[#This Row],[OrderUniqueIdentifier]])),"")</f>
        <v>VWAP</v>
      </c>
    </row>
    <row r="5107" spans="1:37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>
        <f>_xlfn.XLOOKUP(MIS[[#This Row],[TRADING SYMBOL]],[1]Sheet1!$D:$D,[1]Sheet1!$C:$C)</f>
        <v>168.75</v>
      </c>
      <c r="AE5107">
        <f>MIS[[#This Row],[OrderAverageTradedPrice]]*MIS[[#This Row],[OrderQuantity]]</f>
        <v>12791.25</v>
      </c>
      <c r="AF5107">
        <f>MIS[[#This Row],[LTP]]*MIS[[#This Row],[OrderQuantity]]</f>
        <v>12656.25</v>
      </c>
      <c r="AG5107">
        <f>IF(MIS[[#This Row],[OrderSide]]="SELL",MIS[[#This Row],[VALUE]]-MIS[[#This Row],[LIVE_VALUE]],MIS[[#This Row],[LIVE_VALUE]]-MIS[[#This Row],[VALUE]])</f>
        <v>135</v>
      </c>
      <c r="AH5107" t="str" cm="1">
        <f t="array" ref="AH5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7" t="str">
        <f>MIS[[#This Row],[TRADING SYMBOL]]</f>
        <v>NIFTY2552225050CE</v>
      </c>
      <c r="AJ5107" t="str">
        <f>IF(RIGHT(MIS[[#This Row],[Main/Hedge]],4)="MAIN","MAIN","HEDGE")</f>
        <v>MAIN</v>
      </c>
      <c r="AK5107" t="str" cm="1">
        <f t="array" ref="AK5107">_xlfn._xlws.FILTER(Table4[Column1],ISNUMBER(SEARCH(Table4[Column1],MIS[[#This Row],[OrderUniqueIdentifier]])),"")</f>
        <v>VWAP</v>
      </c>
    </row>
    <row r="5108" spans="1:37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>
        <f>_xlfn.XLOOKUP(MIS[[#This Row],[TRADING SYMBOL]],[1]Sheet1!$D:$D,[1]Sheet1!$C:$C)</f>
        <v>168.75</v>
      </c>
      <c r="AE5108">
        <f>MIS[[#This Row],[OrderAverageTradedPrice]]*MIS[[#This Row],[OrderQuantity]]</f>
        <v>306806.24999999878</v>
      </c>
      <c r="AF5108">
        <f>MIS[[#This Row],[LTP]]*MIS[[#This Row],[OrderQuantity]]</f>
        <v>303750</v>
      </c>
      <c r="AG5108">
        <f>IF(MIS[[#This Row],[OrderSide]]="SELL",MIS[[#This Row],[VALUE]]-MIS[[#This Row],[LIVE_VALUE]],MIS[[#This Row],[LIVE_VALUE]]-MIS[[#This Row],[VALUE]])</f>
        <v>3056.2499999987776</v>
      </c>
      <c r="AH5108" t="str" cm="1">
        <f t="array" ref="AH5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8" t="str">
        <f>MIS[[#This Row],[TRADING SYMBOL]]</f>
        <v>NIFTY2552225050CE</v>
      </c>
      <c r="AJ5108" t="str">
        <f>IF(RIGHT(MIS[[#This Row],[Main/Hedge]],4)="MAIN","MAIN","HEDGE")</f>
        <v>MAIN</v>
      </c>
      <c r="AK5108" t="str" cm="1">
        <f t="array" ref="AK5108">_xlfn._xlws.FILTER(Table4[Column1],ISNUMBER(SEARCH(Table4[Column1],MIS[[#This Row],[OrderUniqueIdentifier]])),"")</f>
        <v>VWAP</v>
      </c>
    </row>
    <row r="5109" spans="1:37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>
        <f>_xlfn.XLOOKUP(MIS[[#This Row],[TRADING SYMBOL]],[1]Sheet1!$D:$D,[1]Sheet1!$C:$C)</f>
        <v>168.75</v>
      </c>
      <c r="AE5109">
        <f>MIS[[#This Row],[OrderAverageTradedPrice]]*MIS[[#This Row],[OrderQuantity]]</f>
        <v>306607.5</v>
      </c>
      <c r="AF5109">
        <f>MIS[[#This Row],[LTP]]*MIS[[#This Row],[OrderQuantity]]</f>
        <v>303750</v>
      </c>
      <c r="AG5109">
        <f>IF(MIS[[#This Row],[OrderSide]]="SELL",MIS[[#This Row],[VALUE]]-MIS[[#This Row],[LIVE_VALUE]],MIS[[#This Row],[LIVE_VALUE]]-MIS[[#This Row],[VALUE]])</f>
        <v>2857.5</v>
      </c>
      <c r="AH5109" t="str" cm="1">
        <f t="array" ref="AH5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9" t="str">
        <f>MIS[[#This Row],[TRADING SYMBOL]]</f>
        <v>NIFTY2552225050CE</v>
      </c>
      <c r="AJ5109" t="str">
        <f>IF(RIGHT(MIS[[#This Row],[Main/Hedge]],4)="MAIN","MAIN","HEDGE")</f>
        <v>MAIN</v>
      </c>
      <c r="AK5109" t="str" cm="1">
        <f t="array" ref="AK5109">_xlfn._xlws.FILTER(Table4[Column1],ISNUMBER(SEARCH(Table4[Column1],MIS[[#This Row],[OrderUniqueIdentifier]])),"")</f>
        <v>VWAP</v>
      </c>
    </row>
    <row r="5110" spans="1:37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>
        <f>_xlfn.XLOOKUP(MIS[[#This Row],[TRADING SYMBOL]],[1]Sheet1!$D:$D,[1]Sheet1!$C:$C)</f>
        <v>168.75</v>
      </c>
      <c r="AE5110">
        <f>MIS[[#This Row],[OrderAverageTradedPrice]]*MIS[[#This Row],[OrderQuantity]]</f>
        <v>51198.75</v>
      </c>
      <c r="AF5110">
        <f>MIS[[#This Row],[LTP]]*MIS[[#This Row],[OrderQuantity]]</f>
        <v>50625</v>
      </c>
      <c r="AG5110">
        <f>IF(MIS[[#This Row],[OrderSide]]="SELL",MIS[[#This Row],[VALUE]]-MIS[[#This Row],[LIVE_VALUE]],MIS[[#This Row],[LIVE_VALUE]]-MIS[[#This Row],[VALUE]])</f>
        <v>573.75</v>
      </c>
      <c r="AH5110" t="str" cm="1">
        <f t="array" ref="AH5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0" t="str">
        <f>MIS[[#This Row],[TRADING SYMBOL]]</f>
        <v>NIFTY2552225050CE</v>
      </c>
      <c r="AJ5110" t="str">
        <f>IF(RIGHT(MIS[[#This Row],[Main/Hedge]],4)="MAIN","MAIN","HEDGE")</f>
        <v>MAIN</v>
      </c>
      <c r="AK5110" t="str" cm="1">
        <f t="array" ref="AK5110">_xlfn._xlws.FILTER(Table4[Column1],ISNUMBER(SEARCH(Table4[Column1],MIS[[#This Row],[OrderUniqueIdentifier]])),"")</f>
        <v>VWAP</v>
      </c>
    </row>
    <row r="5111" spans="1:37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>
        <f>_xlfn.XLOOKUP(MIS[[#This Row],[TRADING SYMBOL]],[1]Sheet1!$D:$D,[1]Sheet1!$C:$C)</f>
        <v>168.75</v>
      </c>
      <c r="AE5111">
        <f>MIS[[#This Row],[OrderAverageTradedPrice]]*MIS[[#This Row],[OrderQuantity]]</f>
        <v>89639.999999999927</v>
      </c>
      <c r="AF5111">
        <f>MIS[[#This Row],[LTP]]*MIS[[#This Row],[OrderQuantity]]</f>
        <v>88593.75</v>
      </c>
      <c r="AG5111">
        <f>IF(MIS[[#This Row],[OrderSide]]="SELL",MIS[[#This Row],[VALUE]]-MIS[[#This Row],[LIVE_VALUE]],MIS[[#This Row],[LIVE_VALUE]]-MIS[[#This Row],[VALUE]])</f>
        <v>1046.2499999999272</v>
      </c>
      <c r="AH5111" t="str" cm="1">
        <f t="array" ref="AH5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1" t="str">
        <f>MIS[[#This Row],[TRADING SYMBOL]]</f>
        <v>NIFTY2552225050CE</v>
      </c>
      <c r="AJ5111" t="str">
        <f>IF(RIGHT(MIS[[#This Row],[Main/Hedge]],4)="MAIN","MAIN","HEDGE")</f>
        <v>MAIN</v>
      </c>
      <c r="AK5111" t="str" cm="1">
        <f t="array" ref="AK5111">_xlfn._xlws.FILTER(Table4[Column1],ISNUMBER(SEARCH(Table4[Column1],MIS[[#This Row],[OrderUniqueIdentifier]])),"")</f>
        <v>VWAP</v>
      </c>
    </row>
    <row r="5112" spans="1:37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>
        <f>_xlfn.XLOOKUP(MIS[[#This Row],[TRADING SYMBOL]],[1]Sheet1!$D:$D,[1]Sheet1!$C:$C)</f>
        <v>168.75</v>
      </c>
      <c r="AE5112">
        <f>MIS[[#This Row],[OrderAverageTradedPrice]]*MIS[[#This Row],[OrderQuantity]]</f>
        <v>102318.75</v>
      </c>
      <c r="AF5112">
        <f>MIS[[#This Row],[LTP]]*MIS[[#This Row],[OrderQuantity]]</f>
        <v>101250</v>
      </c>
      <c r="AG5112">
        <f>IF(MIS[[#This Row],[OrderSide]]="SELL",MIS[[#This Row],[VALUE]]-MIS[[#This Row],[LIVE_VALUE]],MIS[[#This Row],[LIVE_VALUE]]-MIS[[#This Row],[VALUE]])</f>
        <v>1068.75</v>
      </c>
      <c r="AH5112" t="str" cm="1">
        <f t="array" ref="AH5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2" t="str">
        <f>MIS[[#This Row],[TRADING SYMBOL]]</f>
        <v>NIFTY2552225050CE</v>
      </c>
      <c r="AJ5112" t="str">
        <f>IF(RIGHT(MIS[[#This Row],[Main/Hedge]],4)="MAIN","MAIN","HEDGE")</f>
        <v>MAIN</v>
      </c>
      <c r="AK5112" t="str" cm="1">
        <f t="array" ref="AK5112">_xlfn._xlws.FILTER(Table4[Column1],ISNUMBER(SEARCH(Table4[Column1],MIS[[#This Row],[OrderUniqueIdentifier]])),"")</f>
        <v>VWAP</v>
      </c>
    </row>
    <row r="5113" spans="1:37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>
        <f>_xlfn.XLOOKUP(MIS[[#This Row],[TRADING SYMBOL]],[1]Sheet1!$D:$D,[1]Sheet1!$C:$C)</f>
        <v>168.75</v>
      </c>
      <c r="AE5113">
        <f>MIS[[#This Row],[OrderAverageTradedPrice]]*MIS[[#This Row],[OrderQuantity]]</f>
        <v>76792.5</v>
      </c>
      <c r="AF5113">
        <f>MIS[[#This Row],[LTP]]*MIS[[#This Row],[OrderQuantity]]</f>
        <v>75937.5</v>
      </c>
      <c r="AG5113">
        <f>IF(MIS[[#This Row],[OrderSide]]="SELL",MIS[[#This Row],[VALUE]]-MIS[[#This Row],[LIVE_VALUE]],MIS[[#This Row],[LIVE_VALUE]]-MIS[[#This Row],[VALUE]])</f>
        <v>855</v>
      </c>
      <c r="AH5113" t="str" cm="1">
        <f t="array" ref="AH5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3" t="str">
        <f>MIS[[#This Row],[TRADING SYMBOL]]</f>
        <v>NIFTY2552225050CE</v>
      </c>
      <c r="AJ5113" t="str">
        <f>IF(RIGHT(MIS[[#This Row],[Main/Hedge]],4)="MAIN","MAIN","HEDGE")</f>
        <v>MAIN</v>
      </c>
      <c r="AK5113" t="str" cm="1">
        <f t="array" ref="AK5113">_xlfn._xlws.FILTER(Table4[Column1],ISNUMBER(SEARCH(Table4[Column1],MIS[[#This Row],[OrderUniqueIdentifier]])),"")</f>
        <v>VWAP</v>
      </c>
    </row>
    <row r="5114" spans="1:37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>
        <f>_xlfn.XLOOKUP(MIS[[#This Row],[TRADING SYMBOL]],[1]Sheet1!$D:$D,[1]Sheet1!$C:$C)</f>
        <v>168.75</v>
      </c>
      <c r="AE5114">
        <f>MIS[[#This Row],[OrderAverageTradedPrice]]*MIS[[#This Row],[OrderQuantity]]</f>
        <v>51105</v>
      </c>
      <c r="AF5114">
        <f>MIS[[#This Row],[LTP]]*MIS[[#This Row],[OrderQuantity]]</f>
        <v>50625</v>
      </c>
      <c r="AG5114">
        <f>IF(MIS[[#This Row],[OrderSide]]="SELL",MIS[[#This Row],[VALUE]]-MIS[[#This Row],[LIVE_VALUE]],MIS[[#This Row],[LIVE_VALUE]]-MIS[[#This Row],[VALUE]])</f>
        <v>480</v>
      </c>
      <c r="AH5114" t="str" cm="1">
        <f t="array" ref="AH5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4" t="str">
        <f>MIS[[#This Row],[TRADING SYMBOL]]</f>
        <v>NIFTY2552225050CE</v>
      </c>
      <c r="AJ5114" t="str">
        <f>IF(RIGHT(MIS[[#This Row],[Main/Hedge]],4)="MAIN","MAIN","HEDGE")</f>
        <v>MAIN</v>
      </c>
      <c r="AK5114" t="str" cm="1">
        <f t="array" ref="AK5114">_xlfn._xlws.FILTER(Table4[Column1],ISNUMBER(SEARCH(Table4[Column1],MIS[[#This Row],[OrderUniqueIdentifier]])),"")</f>
        <v>VWAP</v>
      </c>
    </row>
    <row r="5115" spans="1:37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>
        <f>_xlfn.XLOOKUP(MIS[[#This Row],[TRADING SYMBOL]],[1]Sheet1!$D:$D,[1]Sheet1!$C:$C)</f>
        <v>168.75</v>
      </c>
      <c r="AE5115">
        <f>MIS[[#This Row],[OrderAverageTradedPrice]]*MIS[[#This Row],[OrderQuantity]]</f>
        <v>38441.25</v>
      </c>
      <c r="AF5115">
        <f>MIS[[#This Row],[LTP]]*MIS[[#This Row],[OrderQuantity]]</f>
        <v>37968.75</v>
      </c>
      <c r="AG5115">
        <f>IF(MIS[[#This Row],[OrderSide]]="SELL",MIS[[#This Row],[VALUE]]-MIS[[#This Row],[LIVE_VALUE]],MIS[[#This Row],[LIVE_VALUE]]-MIS[[#This Row],[VALUE]])</f>
        <v>472.5</v>
      </c>
      <c r="AH5115" t="str" cm="1">
        <f t="array" ref="AH5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5" t="str">
        <f>MIS[[#This Row],[TRADING SYMBOL]]</f>
        <v>NIFTY2552225050CE</v>
      </c>
      <c r="AJ5115" t="str">
        <f>IF(RIGHT(MIS[[#This Row],[Main/Hedge]],4)="MAIN","MAIN","HEDGE")</f>
        <v>MAIN</v>
      </c>
      <c r="AK5115" t="str" cm="1">
        <f t="array" ref="AK5115">_xlfn._xlws.FILTER(Table4[Column1],ISNUMBER(SEARCH(Table4[Column1],MIS[[#This Row],[OrderUniqueIdentifier]])),"")</f>
        <v>VWAP</v>
      </c>
    </row>
    <row r="5116" spans="1:37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>
        <f>_xlfn.XLOOKUP(MIS[[#This Row],[TRADING SYMBOL]],[1]Sheet1!$D:$D,[1]Sheet1!$C:$C)</f>
        <v>168.75</v>
      </c>
      <c r="AE5116">
        <f>MIS[[#This Row],[OrderAverageTradedPrice]]*MIS[[#This Row],[OrderQuantity]]</f>
        <v>76957.499999999694</v>
      </c>
      <c r="AF5116">
        <f>MIS[[#This Row],[LTP]]*MIS[[#This Row],[OrderQuantity]]</f>
        <v>75937.5</v>
      </c>
      <c r="AG5116">
        <f>IF(MIS[[#This Row],[OrderSide]]="SELL",MIS[[#This Row],[VALUE]]-MIS[[#This Row],[LIVE_VALUE]],MIS[[#This Row],[LIVE_VALUE]]-MIS[[#This Row],[VALUE]])</f>
        <v>1019.9999999996944</v>
      </c>
      <c r="AH5116" t="str" cm="1">
        <f t="array" ref="AH5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6" t="str">
        <f>MIS[[#This Row],[TRADING SYMBOL]]</f>
        <v>NIFTY2552225050CE</v>
      </c>
      <c r="AJ5116" t="str">
        <f>IF(RIGHT(MIS[[#This Row],[Main/Hedge]],4)="MAIN","MAIN","HEDGE")</f>
        <v>MAIN</v>
      </c>
      <c r="AK5116" t="str" cm="1">
        <f t="array" ref="AK5116">_xlfn._xlws.FILTER(Table4[Column1],ISNUMBER(SEARCH(Table4[Column1],MIS[[#This Row],[OrderUniqueIdentifier]])),"")</f>
        <v>VWAP</v>
      </c>
    </row>
    <row r="5117" spans="1:37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>
        <f>_xlfn.XLOOKUP(MIS[[#This Row],[TRADING SYMBOL]],[1]Sheet1!$D:$D,[1]Sheet1!$C:$C)</f>
        <v>168.75</v>
      </c>
      <c r="AE5117">
        <f>MIS[[#This Row],[OrderAverageTradedPrice]]*MIS[[#This Row],[OrderQuantity]]</f>
        <v>25695</v>
      </c>
      <c r="AF5117">
        <f>MIS[[#This Row],[LTP]]*MIS[[#This Row],[OrderQuantity]]</f>
        <v>25312.5</v>
      </c>
      <c r="AG5117">
        <f>IF(MIS[[#This Row],[OrderSide]]="SELL",MIS[[#This Row],[VALUE]]-MIS[[#This Row],[LIVE_VALUE]],MIS[[#This Row],[LIVE_VALUE]]-MIS[[#This Row],[VALUE]])</f>
        <v>382.5</v>
      </c>
      <c r="AH5117" t="str" cm="1">
        <f t="array" ref="AH5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7" t="str">
        <f>MIS[[#This Row],[TRADING SYMBOL]]</f>
        <v>NIFTY2552225050CE</v>
      </c>
      <c r="AJ5117" t="str">
        <f>IF(RIGHT(MIS[[#This Row],[Main/Hedge]],4)="MAIN","MAIN","HEDGE")</f>
        <v>MAIN</v>
      </c>
      <c r="AK5117" t="str" cm="1">
        <f t="array" ref="AK5117">_xlfn._xlws.FILTER(Table4[Column1],ISNUMBER(SEARCH(Table4[Column1],MIS[[#This Row],[OrderUniqueIdentifier]])),"")</f>
        <v>VWAP</v>
      </c>
    </row>
    <row r="5118" spans="1:37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>
        <f>_xlfn.XLOOKUP(MIS[[#This Row],[TRADING SYMBOL]],[1]Sheet1!$D:$D,[1]Sheet1!$C:$C)</f>
        <v>168.75</v>
      </c>
      <c r="AE5118">
        <f>MIS[[#This Row],[OrderAverageTradedPrice]]*MIS[[#This Row],[OrderQuantity]]</f>
        <v>12840</v>
      </c>
      <c r="AF5118">
        <f>MIS[[#This Row],[LTP]]*MIS[[#This Row],[OrderQuantity]]</f>
        <v>12656.25</v>
      </c>
      <c r="AG5118">
        <f>IF(MIS[[#This Row],[OrderSide]]="SELL",MIS[[#This Row],[VALUE]]-MIS[[#This Row],[LIVE_VALUE]],MIS[[#This Row],[LIVE_VALUE]]-MIS[[#This Row],[VALUE]])</f>
        <v>183.75</v>
      </c>
      <c r="AH5118" t="str" cm="1">
        <f t="array" ref="AH5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8" t="str">
        <f>MIS[[#This Row],[TRADING SYMBOL]]</f>
        <v>NIFTY2552225050CE</v>
      </c>
      <c r="AJ5118" t="str">
        <f>IF(RIGHT(MIS[[#This Row],[Main/Hedge]],4)="MAIN","MAIN","HEDGE")</f>
        <v>MAIN</v>
      </c>
      <c r="AK5118" t="str" cm="1">
        <f t="array" ref="AK5118">_xlfn._xlws.FILTER(Table4[Column1],ISNUMBER(SEARCH(Table4[Column1],MIS[[#This Row],[OrderUniqueIdentifier]])),"")</f>
        <v>VWAP</v>
      </c>
    </row>
    <row r="5119" spans="1:37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>
        <f>_xlfn.XLOOKUP(MIS[[#This Row],[TRADING SYMBOL]],[1]Sheet1!$D:$D,[1]Sheet1!$C:$C)</f>
        <v>168.75</v>
      </c>
      <c r="AE5119">
        <f>MIS[[#This Row],[OrderAverageTradedPrice]]*MIS[[#This Row],[OrderQuantity]]</f>
        <v>25702.5</v>
      </c>
      <c r="AF5119">
        <f>MIS[[#This Row],[LTP]]*MIS[[#This Row],[OrderQuantity]]</f>
        <v>25312.5</v>
      </c>
      <c r="AG5119">
        <f>IF(MIS[[#This Row],[OrderSide]]="SELL",MIS[[#This Row],[VALUE]]-MIS[[#This Row],[LIVE_VALUE]],MIS[[#This Row],[LIVE_VALUE]]-MIS[[#This Row],[VALUE]])</f>
        <v>390</v>
      </c>
      <c r="AH5119" t="str" cm="1">
        <f t="array" ref="AH5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9" t="str">
        <f>MIS[[#This Row],[TRADING SYMBOL]]</f>
        <v>NIFTY2552225050CE</v>
      </c>
      <c r="AJ5119" t="str">
        <f>IF(RIGHT(MIS[[#This Row],[Main/Hedge]],4)="MAIN","MAIN","HEDGE")</f>
        <v>MAIN</v>
      </c>
      <c r="AK5119" t="str" cm="1">
        <f t="array" ref="AK5119">_xlfn._xlws.FILTER(Table4[Column1],ISNUMBER(SEARCH(Table4[Column1],MIS[[#This Row],[OrderUniqueIdentifier]])),"")</f>
        <v>VWAP</v>
      </c>
    </row>
    <row r="5120" spans="1:37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>
        <f>_xlfn.XLOOKUP(MIS[[#This Row],[TRADING SYMBOL]],[1]Sheet1!$D:$D,[1]Sheet1!$C:$C)</f>
        <v>168.75</v>
      </c>
      <c r="AE5120">
        <f>MIS[[#This Row],[OrderAverageTradedPrice]]*MIS[[#This Row],[OrderQuantity]]</f>
        <v>89928.749999999927</v>
      </c>
      <c r="AF5120">
        <f>MIS[[#This Row],[LTP]]*MIS[[#This Row],[OrderQuantity]]</f>
        <v>88593.75</v>
      </c>
      <c r="AG5120">
        <f>IF(MIS[[#This Row],[OrderSide]]="SELL",MIS[[#This Row],[VALUE]]-MIS[[#This Row],[LIVE_VALUE]],MIS[[#This Row],[LIVE_VALUE]]-MIS[[#This Row],[VALUE]])</f>
        <v>1334.9999999999272</v>
      </c>
      <c r="AH5120" t="str" cm="1">
        <f t="array" ref="AH5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0" t="str">
        <f>MIS[[#This Row],[TRADING SYMBOL]]</f>
        <v>NIFTY2552225050CE</v>
      </c>
      <c r="AJ5120" t="str">
        <f>IF(RIGHT(MIS[[#This Row],[Main/Hedge]],4)="MAIN","MAIN","HEDGE")</f>
        <v>MAIN</v>
      </c>
      <c r="AK5120" t="str" cm="1">
        <f t="array" ref="AK5120">_xlfn._xlws.FILTER(Table4[Column1],ISNUMBER(SEARCH(Table4[Column1],MIS[[#This Row],[OrderUniqueIdentifier]])),"")</f>
        <v>VWAP</v>
      </c>
    </row>
    <row r="5121" spans="1:37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>
        <f>_xlfn.XLOOKUP(MIS[[#This Row],[TRADING SYMBOL]],[1]Sheet1!$D:$D,[1]Sheet1!$C:$C)</f>
        <v>168.75</v>
      </c>
      <c r="AE5121">
        <f>MIS[[#This Row],[OrderAverageTradedPrice]]*MIS[[#This Row],[OrderQuantity]]</f>
        <v>25695</v>
      </c>
      <c r="AF5121">
        <f>MIS[[#This Row],[LTP]]*MIS[[#This Row],[OrderQuantity]]</f>
        <v>25312.5</v>
      </c>
      <c r="AG5121">
        <f>IF(MIS[[#This Row],[OrderSide]]="SELL",MIS[[#This Row],[VALUE]]-MIS[[#This Row],[LIVE_VALUE]],MIS[[#This Row],[LIVE_VALUE]]-MIS[[#This Row],[VALUE]])</f>
        <v>382.5</v>
      </c>
      <c r="AH5121" t="str" cm="1">
        <f t="array" ref="AH5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1" t="str">
        <f>MIS[[#This Row],[TRADING SYMBOL]]</f>
        <v>NIFTY2552225050CE</v>
      </c>
      <c r="AJ5121" t="str">
        <f>IF(RIGHT(MIS[[#This Row],[Main/Hedge]],4)="MAIN","MAIN","HEDGE")</f>
        <v>MAIN</v>
      </c>
      <c r="AK5121" t="str" cm="1">
        <f t="array" ref="AK5121">_xlfn._xlws.FILTER(Table4[Column1],ISNUMBER(SEARCH(Table4[Column1],MIS[[#This Row],[OrderUniqueIdentifier]])),"")</f>
        <v>VWAP</v>
      </c>
    </row>
    <row r="5122" spans="1:37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>
        <f>_xlfn.XLOOKUP(MIS[[#This Row],[TRADING SYMBOL]],[1]Sheet1!$D:$D,[1]Sheet1!$C:$C)</f>
        <v>168.75</v>
      </c>
      <c r="AE5122">
        <f>MIS[[#This Row],[OrderAverageTradedPrice]]*MIS[[#This Row],[OrderQuantity]]</f>
        <v>89834.999999999622</v>
      </c>
      <c r="AF5122">
        <f>MIS[[#This Row],[LTP]]*MIS[[#This Row],[OrderQuantity]]</f>
        <v>88593.75</v>
      </c>
      <c r="AG5122">
        <f>IF(MIS[[#This Row],[OrderSide]]="SELL",MIS[[#This Row],[VALUE]]-MIS[[#This Row],[LIVE_VALUE]],MIS[[#This Row],[LIVE_VALUE]]-MIS[[#This Row],[VALUE]])</f>
        <v>1241.2499999996217</v>
      </c>
      <c r="AH5122" t="str" cm="1">
        <f t="array" ref="AH5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2" t="str">
        <f>MIS[[#This Row],[TRADING SYMBOL]]</f>
        <v>NIFTY2552225050CE</v>
      </c>
      <c r="AJ5122" t="str">
        <f>IF(RIGHT(MIS[[#This Row],[Main/Hedge]],4)="MAIN","MAIN","HEDGE")</f>
        <v>MAIN</v>
      </c>
      <c r="AK5122" t="str" cm="1">
        <f t="array" ref="AK5122">_xlfn._xlws.FILTER(Table4[Column1],ISNUMBER(SEARCH(Table4[Column1],MIS[[#This Row],[OrderUniqueIdentifier]])),"")</f>
        <v>VWAP</v>
      </c>
    </row>
    <row r="5123" spans="1:37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>
        <f>_xlfn.XLOOKUP(MIS[[#This Row],[TRADING SYMBOL]],[1]Sheet1!$D:$D,[1]Sheet1!$C:$C)</f>
        <v>168.75</v>
      </c>
      <c r="AE5123">
        <f>MIS[[#This Row],[OrderAverageTradedPrice]]*MIS[[#This Row],[OrderQuantity]]</f>
        <v>25695</v>
      </c>
      <c r="AF5123">
        <f>MIS[[#This Row],[LTP]]*MIS[[#This Row],[OrderQuantity]]</f>
        <v>25312.5</v>
      </c>
      <c r="AG5123">
        <f>IF(MIS[[#This Row],[OrderSide]]="SELL",MIS[[#This Row],[VALUE]]-MIS[[#This Row],[LIVE_VALUE]],MIS[[#This Row],[LIVE_VALUE]]-MIS[[#This Row],[VALUE]])</f>
        <v>382.5</v>
      </c>
      <c r="AH5123" t="str" cm="1">
        <f t="array" ref="AH5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3" t="str">
        <f>MIS[[#This Row],[TRADING SYMBOL]]</f>
        <v>NIFTY2552225050CE</v>
      </c>
      <c r="AJ5123" t="str">
        <f>IF(RIGHT(MIS[[#This Row],[Main/Hedge]],4)="MAIN","MAIN","HEDGE")</f>
        <v>MAIN</v>
      </c>
      <c r="AK5123" t="str" cm="1">
        <f t="array" ref="AK5123">_xlfn._xlws.FILTER(Table4[Column1],ISNUMBER(SEARCH(Table4[Column1],MIS[[#This Row],[OrderUniqueIdentifier]])),"")</f>
        <v>VWAP</v>
      </c>
    </row>
    <row r="5124" spans="1:37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>
        <f>_xlfn.XLOOKUP(MIS[[#This Row],[TRADING SYMBOL]],[1]Sheet1!$D:$D,[1]Sheet1!$C:$C)</f>
        <v>168.75</v>
      </c>
      <c r="AE5124">
        <f>MIS[[#This Row],[OrderAverageTradedPrice]]*MIS[[#This Row],[OrderQuantity]]</f>
        <v>38632.5</v>
      </c>
      <c r="AF5124">
        <f>MIS[[#This Row],[LTP]]*MIS[[#This Row],[OrderQuantity]]</f>
        <v>37968.75</v>
      </c>
      <c r="AG5124">
        <f>IF(MIS[[#This Row],[OrderSide]]="SELL",MIS[[#This Row],[VALUE]]-MIS[[#This Row],[LIVE_VALUE]],MIS[[#This Row],[LIVE_VALUE]]-MIS[[#This Row],[VALUE]])</f>
        <v>663.75</v>
      </c>
      <c r="AH5124" t="str" cm="1">
        <f t="array" ref="AH5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4" t="str">
        <f>MIS[[#This Row],[TRADING SYMBOL]]</f>
        <v>NIFTY2552225050CE</v>
      </c>
      <c r="AJ5124" t="str">
        <f>IF(RIGHT(MIS[[#This Row],[Main/Hedge]],4)="MAIN","MAIN","HEDGE")</f>
        <v>MAIN</v>
      </c>
      <c r="AK5124" t="str" cm="1">
        <f t="array" ref="AK5124">_xlfn._xlws.FILTER(Table4[Column1],ISNUMBER(SEARCH(Table4[Column1],MIS[[#This Row],[OrderUniqueIdentifier]])),"")</f>
        <v>VWAP</v>
      </c>
    </row>
    <row r="5125" spans="1:37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>
        <f>_xlfn.XLOOKUP(MIS[[#This Row],[TRADING SYMBOL]],[1]Sheet1!$D:$D,[1]Sheet1!$C:$C)</f>
        <v>168.75</v>
      </c>
      <c r="AE5125">
        <f>MIS[[#This Row],[OrderAverageTradedPrice]]*MIS[[#This Row],[OrderQuantity]]</f>
        <v>12840</v>
      </c>
      <c r="AF5125">
        <f>MIS[[#This Row],[LTP]]*MIS[[#This Row],[OrderQuantity]]</f>
        <v>12656.25</v>
      </c>
      <c r="AG5125">
        <f>IF(MIS[[#This Row],[OrderSide]]="SELL",MIS[[#This Row],[VALUE]]-MIS[[#This Row],[LIVE_VALUE]],MIS[[#This Row],[LIVE_VALUE]]-MIS[[#This Row],[VALUE]])</f>
        <v>183.75</v>
      </c>
      <c r="AH5125" t="str" cm="1">
        <f t="array" ref="AH5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5" t="str">
        <f>MIS[[#This Row],[TRADING SYMBOL]]</f>
        <v>NIFTY2552225050CE</v>
      </c>
      <c r="AJ5125" t="str">
        <f>IF(RIGHT(MIS[[#This Row],[Main/Hedge]],4)="MAIN","MAIN","HEDGE")</f>
        <v>MAIN</v>
      </c>
      <c r="AK5125" t="str" cm="1">
        <f t="array" ref="AK5125">_xlfn._xlws.FILTER(Table4[Column1],ISNUMBER(SEARCH(Table4[Column1],MIS[[#This Row],[OrderUniqueIdentifier]])),"")</f>
        <v>VWAP</v>
      </c>
    </row>
    <row r="5126" spans="1:37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>
        <f>_xlfn.XLOOKUP(MIS[[#This Row],[TRADING SYMBOL]],[1]Sheet1!$D:$D,[1]Sheet1!$C:$C)</f>
        <v>168.75</v>
      </c>
      <c r="AE5126">
        <f>MIS[[#This Row],[OrderAverageTradedPrice]]*MIS[[#This Row],[OrderQuantity]]</f>
        <v>12828.75</v>
      </c>
      <c r="AF5126">
        <f>MIS[[#This Row],[LTP]]*MIS[[#This Row],[OrderQuantity]]</f>
        <v>12656.25</v>
      </c>
      <c r="AG5126">
        <f>IF(MIS[[#This Row],[OrderSide]]="SELL",MIS[[#This Row],[VALUE]]-MIS[[#This Row],[LIVE_VALUE]],MIS[[#This Row],[LIVE_VALUE]]-MIS[[#This Row],[VALUE]])</f>
        <v>172.5</v>
      </c>
      <c r="AH5126" t="str" cm="1">
        <f t="array" ref="AH5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6" t="str">
        <f>MIS[[#This Row],[TRADING SYMBOL]]</f>
        <v>NIFTY2552225050CE</v>
      </c>
      <c r="AJ5126" t="str">
        <f>IF(RIGHT(MIS[[#This Row],[Main/Hedge]],4)="MAIN","MAIN","HEDGE")</f>
        <v>MAIN</v>
      </c>
      <c r="AK5126" t="str" cm="1">
        <f t="array" ref="AK5126">_xlfn._xlws.FILTER(Table4[Column1],ISNUMBER(SEARCH(Table4[Column1],MIS[[#This Row],[OrderUniqueIdentifier]])),"")</f>
        <v>VWAP</v>
      </c>
    </row>
    <row r="5127" spans="1:37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>
        <f>_xlfn.XLOOKUP(MIS[[#This Row],[TRADING SYMBOL]],[1]Sheet1!$D:$D,[1]Sheet1!$C:$C)</f>
        <v>168.75</v>
      </c>
      <c r="AE5127">
        <f>MIS[[#This Row],[OrderAverageTradedPrice]]*MIS[[#This Row],[OrderQuantity]]</f>
        <v>12843.75</v>
      </c>
      <c r="AF5127">
        <f>MIS[[#This Row],[LTP]]*MIS[[#This Row],[OrderQuantity]]</f>
        <v>12656.25</v>
      </c>
      <c r="AG5127">
        <f>IF(MIS[[#This Row],[OrderSide]]="SELL",MIS[[#This Row],[VALUE]]-MIS[[#This Row],[LIVE_VALUE]],MIS[[#This Row],[LIVE_VALUE]]-MIS[[#This Row],[VALUE]])</f>
        <v>187.5</v>
      </c>
      <c r="AH5127" t="str" cm="1">
        <f t="array" ref="AH5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7" t="str">
        <f>MIS[[#This Row],[TRADING SYMBOL]]</f>
        <v>NIFTY2552225050CE</v>
      </c>
      <c r="AJ5127" t="str">
        <f>IF(RIGHT(MIS[[#This Row],[Main/Hedge]],4)="MAIN","MAIN","HEDGE")</f>
        <v>MAIN</v>
      </c>
      <c r="AK5127" t="str" cm="1">
        <f t="array" ref="AK5127">_xlfn._xlws.FILTER(Table4[Column1],ISNUMBER(SEARCH(Table4[Column1],MIS[[#This Row],[OrderUniqueIdentifier]])),"")</f>
        <v>VWAP</v>
      </c>
    </row>
    <row r="5128" spans="1:37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>
        <f>_xlfn.XLOOKUP(MIS[[#This Row],[TRADING SYMBOL]],[1]Sheet1!$D:$D,[1]Sheet1!$C:$C)</f>
        <v>168.75</v>
      </c>
      <c r="AE5128">
        <f>MIS[[#This Row],[OrderAverageTradedPrice]]*MIS[[#This Row],[OrderQuantity]]</f>
        <v>77261.249999999709</v>
      </c>
      <c r="AF5128">
        <f>MIS[[#This Row],[LTP]]*MIS[[#This Row],[OrderQuantity]]</f>
        <v>75937.5</v>
      </c>
      <c r="AG5128">
        <f>IF(MIS[[#This Row],[OrderSide]]="SELL",MIS[[#This Row],[VALUE]]-MIS[[#This Row],[LIVE_VALUE]],MIS[[#This Row],[LIVE_VALUE]]-MIS[[#This Row],[VALUE]])</f>
        <v>1323.749999999709</v>
      </c>
      <c r="AH5128" t="str" cm="1">
        <f t="array" ref="AH5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8" t="str">
        <f>MIS[[#This Row],[TRADING SYMBOL]]</f>
        <v>NIFTY2552225050CE</v>
      </c>
      <c r="AJ5128" t="str">
        <f>IF(RIGHT(MIS[[#This Row],[Main/Hedge]],4)="MAIN","MAIN","HEDGE")</f>
        <v>MAIN</v>
      </c>
      <c r="AK5128" t="str" cm="1">
        <f t="array" ref="AK5128">_xlfn._xlws.FILTER(Table4[Column1],ISNUMBER(SEARCH(Table4[Column1],MIS[[#This Row],[OrderUniqueIdentifier]])),"")</f>
        <v>VWAP</v>
      </c>
    </row>
    <row r="5129" spans="1:37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>
        <f>_xlfn.XLOOKUP(MIS[[#This Row],[TRADING SYMBOL]],[1]Sheet1!$D:$D,[1]Sheet1!$C:$C)</f>
        <v>168.75</v>
      </c>
      <c r="AE5129">
        <f>MIS[[#This Row],[OrderAverageTradedPrice]]*MIS[[#This Row],[OrderQuantity]]</f>
        <v>38493.749999999927</v>
      </c>
      <c r="AF5129">
        <f>MIS[[#This Row],[LTP]]*MIS[[#This Row],[OrderQuantity]]</f>
        <v>37968.75</v>
      </c>
      <c r="AG5129">
        <f>IF(MIS[[#This Row],[OrderSide]]="SELL",MIS[[#This Row],[VALUE]]-MIS[[#This Row],[LIVE_VALUE]],MIS[[#This Row],[LIVE_VALUE]]-MIS[[#This Row],[VALUE]])</f>
        <v>524.99999999992724</v>
      </c>
      <c r="AH5129" t="str" cm="1">
        <f t="array" ref="AH5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9" t="str">
        <f>MIS[[#This Row],[TRADING SYMBOL]]</f>
        <v>NIFTY2552225050CE</v>
      </c>
      <c r="AJ5129" t="str">
        <f>IF(RIGHT(MIS[[#This Row],[Main/Hedge]],4)="MAIN","MAIN","HEDGE")</f>
        <v>MAIN</v>
      </c>
      <c r="AK5129" t="str" cm="1">
        <f t="array" ref="AK5129">_xlfn._xlws.FILTER(Table4[Column1],ISNUMBER(SEARCH(Table4[Column1],MIS[[#This Row],[OrderUniqueIdentifier]])),"")</f>
        <v>VWAP</v>
      </c>
    </row>
    <row r="5130" spans="1:37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>
        <f>_xlfn.XLOOKUP(MIS[[#This Row],[TRADING SYMBOL]],[1]Sheet1!$D:$D,[1]Sheet1!$C:$C)</f>
        <v>168.75</v>
      </c>
      <c r="AE5130">
        <f>MIS[[#This Row],[OrderAverageTradedPrice]]*MIS[[#This Row],[OrderQuantity]]</f>
        <v>12877.5</v>
      </c>
      <c r="AF5130">
        <f>MIS[[#This Row],[LTP]]*MIS[[#This Row],[OrderQuantity]]</f>
        <v>12656.25</v>
      </c>
      <c r="AG5130">
        <f>IF(MIS[[#This Row],[OrderSide]]="SELL",MIS[[#This Row],[VALUE]]-MIS[[#This Row],[LIVE_VALUE]],MIS[[#This Row],[LIVE_VALUE]]-MIS[[#This Row],[VALUE]])</f>
        <v>221.25</v>
      </c>
      <c r="AH5130" t="str" cm="1">
        <f t="array" ref="AH5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0" t="str">
        <f>MIS[[#This Row],[TRADING SYMBOL]]</f>
        <v>NIFTY2552225050CE</v>
      </c>
      <c r="AJ5130" t="str">
        <f>IF(RIGHT(MIS[[#This Row],[Main/Hedge]],4)="MAIN","MAIN","HEDGE")</f>
        <v>MAIN</v>
      </c>
      <c r="AK5130" t="str" cm="1">
        <f t="array" ref="AK5130">_xlfn._xlws.FILTER(Table4[Column1],ISNUMBER(SEARCH(Table4[Column1],MIS[[#This Row],[OrderUniqueIdentifier]])),"")</f>
        <v>VWAP</v>
      </c>
    </row>
    <row r="5131" spans="1:37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>
        <f>_xlfn.XLOOKUP(MIS[[#This Row],[TRADING SYMBOL]],[1]Sheet1!$D:$D,[1]Sheet1!$C:$C)</f>
        <v>168.75</v>
      </c>
      <c r="AE5131">
        <f>MIS[[#This Row],[OrderAverageTradedPrice]]*MIS[[#This Row],[OrderQuantity]]</f>
        <v>12847.5</v>
      </c>
      <c r="AF5131">
        <f>MIS[[#This Row],[LTP]]*MIS[[#This Row],[OrderQuantity]]</f>
        <v>12656.25</v>
      </c>
      <c r="AG5131">
        <f>IF(MIS[[#This Row],[OrderSide]]="SELL",MIS[[#This Row],[VALUE]]-MIS[[#This Row],[LIVE_VALUE]],MIS[[#This Row],[LIVE_VALUE]]-MIS[[#This Row],[VALUE]])</f>
        <v>191.25</v>
      </c>
      <c r="AH5131" t="str" cm="1">
        <f t="array" ref="AH5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1" t="str">
        <f>MIS[[#This Row],[TRADING SYMBOL]]</f>
        <v>NIFTY2552225050CE</v>
      </c>
      <c r="AJ5131" t="str">
        <f>IF(RIGHT(MIS[[#This Row],[Main/Hedge]],4)="MAIN","MAIN","HEDGE")</f>
        <v>MAIN</v>
      </c>
      <c r="AK5131" t="str" cm="1">
        <f t="array" ref="AK5131">_xlfn._xlws.FILTER(Table4[Column1],ISNUMBER(SEARCH(Table4[Column1],MIS[[#This Row],[OrderUniqueIdentifier]])),"")</f>
        <v>VWAP</v>
      </c>
    </row>
    <row r="5132" spans="1:37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>
        <f>_xlfn.XLOOKUP(MIS[[#This Row],[TRADING SYMBOL]],[1]Sheet1!$D:$D,[1]Sheet1!$C:$C)</f>
        <v>168.75</v>
      </c>
      <c r="AE5132">
        <f>MIS[[#This Row],[OrderAverageTradedPrice]]*MIS[[#This Row],[OrderQuantity]]</f>
        <v>38508.75</v>
      </c>
      <c r="AF5132">
        <f>MIS[[#This Row],[LTP]]*MIS[[#This Row],[OrderQuantity]]</f>
        <v>37968.75</v>
      </c>
      <c r="AG5132">
        <f>IF(MIS[[#This Row],[OrderSide]]="SELL",MIS[[#This Row],[VALUE]]-MIS[[#This Row],[LIVE_VALUE]],MIS[[#This Row],[LIVE_VALUE]]-MIS[[#This Row],[VALUE]])</f>
        <v>540</v>
      </c>
      <c r="AH5132" t="str" cm="1">
        <f t="array" ref="AH5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2" t="str">
        <f>MIS[[#This Row],[TRADING SYMBOL]]</f>
        <v>NIFTY2552225050CE</v>
      </c>
      <c r="AJ5132" t="str">
        <f>IF(RIGHT(MIS[[#This Row],[Main/Hedge]],4)="MAIN","MAIN","HEDGE")</f>
        <v>MAIN</v>
      </c>
      <c r="AK5132" t="str" cm="1">
        <f t="array" ref="AK5132">_xlfn._xlws.FILTER(Table4[Column1],ISNUMBER(SEARCH(Table4[Column1],MIS[[#This Row],[OrderUniqueIdentifier]])),"")</f>
        <v>VWAP</v>
      </c>
    </row>
    <row r="5133" spans="1:37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>
        <f>_xlfn.XLOOKUP(MIS[[#This Row],[TRADING SYMBOL]],[1]Sheet1!$D:$D,[1]Sheet1!$C:$C)</f>
        <v>168.75</v>
      </c>
      <c r="AE5133">
        <f>MIS[[#This Row],[OrderAverageTradedPrice]]*MIS[[#This Row],[OrderQuantity]]</f>
        <v>25695</v>
      </c>
      <c r="AF5133">
        <f>MIS[[#This Row],[LTP]]*MIS[[#This Row],[OrderQuantity]]</f>
        <v>25312.5</v>
      </c>
      <c r="AG5133">
        <f>IF(MIS[[#This Row],[OrderSide]]="SELL",MIS[[#This Row],[VALUE]]-MIS[[#This Row],[LIVE_VALUE]],MIS[[#This Row],[LIVE_VALUE]]-MIS[[#This Row],[VALUE]])</f>
        <v>382.5</v>
      </c>
      <c r="AH5133" t="str" cm="1">
        <f t="array" ref="AH5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3" t="str">
        <f>MIS[[#This Row],[TRADING SYMBOL]]</f>
        <v>NIFTY2552225050CE</v>
      </c>
      <c r="AJ5133" t="str">
        <f>IF(RIGHT(MIS[[#This Row],[Main/Hedge]],4)="MAIN","MAIN","HEDGE")</f>
        <v>MAIN</v>
      </c>
      <c r="AK5133" t="str" cm="1">
        <f t="array" ref="AK5133">_xlfn._xlws.FILTER(Table4[Column1],ISNUMBER(SEARCH(Table4[Column1],MIS[[#This Row],[OrderUniqueIdentifier]])),"")</f>
        <v>VWAP</v>
      </c>
    </row>
    <row r="5134" spans="1:37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>
        <f>_xlfn.XLOOKUP(MIS[[#This Row],[TRADING SYMBOL]],[1]Sheet1!$D:$D,[1]Sheet1!$C:$C)</f>
        <v>168.75</v>
      </c>
      <c r="AE5134">
        <f>MIS[[#This Row],[OrderAverageTradedPrice]]*MIS[[#This Row],[OrderQuantity]]</f>
        <v>12855</v>
      </c>
      <c r="AF5134">
        <f>MIS[[#This Row],[LTP]]*MIS[[#This Row],[OrderQuantity]]</f>
        <v>12656.25</v>
      </c>
      <c r="AG5134">
        <f>IF(MIS[[#This Row],[OrderSide]]="SELL",MIS[[#This Row],[VALUE]]-MIS[[#This Row],[LIVE_VALUE]],MIS[[#This Row],[LIVE_VALUE]]-MIS[[#This Row],[VALUE]])</f>
        <v>198.75</v>
      </c>
      <c r="AH5134" t="str" cm="1">
        <f t="array" ref="AH5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4" t="str">
        <f>MIS[[#This Row],[TRADING SYMBOL]]</f>
        <v>NIFTY2552225050CE</v>
      </c>
      <c r="AJ5134" t="str">
        <f>IF(RIGHT(MIS[[#This Row],[Main/Hedge]],4)="MAIN","MAIN","HEDGE")</f>
        <v>MAIN</v>
      </c>
      <c r="AK5134" t="str" cm="1">
        <f t="array" ref="AK5134">_xlfn._xlws.FILTER(Table4[Column1],ISNUMBER(SEARCH(Table4[Column1],MIS[[#This Row],[OrderUniqueIdentifier]])),"")</f>
        <v>VWAP</v>
      </c>
    </row>
    <row r="5135" spans="1:37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>
        <f>_xlfn.XLOOKUP(MIS[[#This Row],[TRADING SYMBOL]],[1]Sheet1!$D:$D,[1]Sheet1!$C:$C)</f>
        <v>168.75</v>
      </c>
      <c r="AE5135">
        <f>MIS[[#This Row],[OrderAverageTradedPrice]]*MIS[[#This Row],[OrderQuantity]]</f>
        <v>25747.5</v>
      </c>
      <c r="AF5135">
        <f>MIS[[#This Row],[LTP]]*MIS[[#This Row],[OrderQuantity]]</f>
        <v>25312.5</v>
      </c>
      <c r="AG5135">
        <f>IF(MIS[[#This Row],[OrderSide]]="SELL",MIS[[#This Row],[VALUE]]-MIS[[#This Row],[LIVE_VALUE]],MIS[[#This Row],[LIVE_VALUE]]-MIS[[#This Row],[VALUE]])</f>
        <v>435</v>
      </c>
      <c r="AH5135" t="str" cm="1">
        <f t="array" ref="AH5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5" t="str">
        <f>MIS[[#This Row],[TRADING SYMBOL]]</f>
        <v>NIFTY2552225050CE</v>
      </c>
      <c r="AJ5135" t="str">
        <f>IF(RIGHT(MIS[[#This Row],[Main/Hedge]],4)="MAIN","MAIN","HEDGE")</f>
        <v>MAIN</v>
      </c>
      <c r="AK5135" t="str" cm="1">
        <f t="array" ref="AK5135">_xlfn._xlws.FILTER(Table4[Column1],ISNUMBER(SEARCH(Table4[Column1],MIS[[#This Row],[OrderUniqueIdentifier]])),"")</f>
        <v>VWAP</v>
      </c>
    </row>
    <row r="5136" spans="1:37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>
        <f>_xlfn.XLOOKUP(MIS[[#This Row],[TRADING SYMBOL]],[1]Sheet1!$D:$D,[1]Sheet1!$C:$C)</f>
        <v>168.75</v>
      </c>
      <c r="AE5136">
        <f>MIS[[#This Row],[OrderAverageTradedPrice]]*MIS[[#This Row],[OrderQuantity]]</f>
        <v>25672.5</v>
      </c>
      <c r="AF5136">
        <f>MIS[[#This Row],[LTP]]*MIS[[#This Row],[OrderQuantity]]</f>
        <v>25312.5</v>
      </c>
      <c r="AG5136">
        <f>IF(MIS[[#This Row],[OrderSide]]="SELL",MIS[[#This Row],[VALUE]]-MIS[[#This Row],[LIVE_VALUE]],MIS[[#This Row],[LIVE_VALUE]]-MIS[[#This Row],[VALUE]])</f>
        <v>360</v>
      </c>
      <c r="AH5136" t="str" cm="1">
        <f t="array" ref="AH5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6" t="str">
        <f>MIS[[#This Row],[TRADING SYMBOL]]</f>
        <v>NIFTY2552225050CE</v>
      </c>
      <c r="AJ5136" t="str">
        <f>IF(RIGHT(MIS[[#This Row],[Main/Hedge]],4)="MAIN","MAIN","HEDGE")</f>
        <v>MAIN</v>
      </c>
      <c r="AK5136" t="str" cm="1">
        <f t="array" ref="AK5136">_xlfn._xlws.FILTER(Table4[Column1],ISNUMBER(SEARCH(Table4[Column1],MIS[[#This Row],[OrderUniqueIdentifier]])),"")</f>
        <v>VWAP</v>
      </c>
    </row>
    <row r="5137" spans="1:37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>
        <f>_xlfn.XLOOKUP(MIS[[#This Row],[TRADING SYMBOL]],[1]Sheet1!$D:$D,[1]Sheet1!$C:$C)</f>
        <v>168.75</v>
      </c>
      <c r="AE5137">
        <f>MIS[[#This Row],[OrderAverageTradedPrice]]*MIS[[#This Row],[OrderQuantity]]</f>
        <v>64046.25</v>
      </c>
      <c r="AF5137">
        <f>MIS[[#This Row],[LTP]]*MIS[[#This Row],[OrderQuantity]]</f>
        <v>63281.25</v>
      </c>
      <c r="AG5137">
        <f>IF(MIS[[#This Row],[OrderSide]]="SELL",MIS[[#This Row],[VALUE]]-MIS[[#This Row],[LIVE_VALUE]],MIS[[#This Row],[LIVE_VALUE]]-MIS[[#This Row],[VALUE]])</f>
        <v>765</v>
      </c>
      <c r="AH5137" t="str" cm="1">
        <f t="array" ref="AH5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7" t="str">
        <f>MIS[[#This Row],[TRADING SYMBOL]]</f>
        <v>NIFTY2552225050CE</v>
      </c>
      <c r="AJ5137" t="str">
        <f>IF(RIGHT(MIS[[#This Row],[Main/Hedge]],4)="MAIN","MAIN","HEDGE")</f>
        <v>MAIN</v>
      </c>
      <c r="AK5137" t="str" cm="1">
        <f t="array" ref="AK5137">_xlfn._xlws.FILTER(Table4[Column1],ISNUMBER(SEARCH(Table4[Column1],MIS[[#This Row],[OrderUniqueIdentifier]])),"")</f>
        <v>VWAP</v>
      </c>
    </row>
    <row r="5138" spans="1:37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>
        <f>_xlfn.XLOOKUP(MIS[[#This Row],[TRADING SYMBOL]],[1]Sheet1!$D:$D,[1]Sheet1!$C:$C)</f>
        <v>168.75</v>
      </c>
      <c r="AE5138">
        <f>MIS[[#This Row],[OrderAverageTradedPrice]]*MIS[[#This Row],[OrderQuantity]]</f>
        <v>64387.499999999993</v>
      </c>
      <c r="AF5138">
        <f>MIS[[#This Row],[LTP]]*MIS[[#This Row],[OrderQuantity]]</f>
        <v>63281.25</v>
      </c>
      <c r="AG5138">
        <f>IF(MIS[[#This Row],[OrderSide]]="SELL",MIS[[#This Row],[VALUE]]-MIS[[#This Row],[LIVE_VALUE]],MIS[[#This Row],[LIVE_VALUE]]-MIS[[#This Row],[VALUE]])</f>
        <v>1106.2499999999927</v>
      </c>
      <c r="AH5138" t="str" cm="1">
        <f t="array" ref="AH5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8" t="str">
        <f>MIS[[#This Row],[TRADING SYMBOL]]</f>
        <v>NIFTY2552225050CE</v>
      </c>
      <c r="AJ5138" t="str">
        <f>IF(RIGHT(MIS[[#This Row],[Main/Hedge]],4)="MAIN","MAIN","HEDGE")</f>
        <v>MAIN</v>
      </c>
      <c r="AK5138" t="str" cm="1">
        <f t="array" ref="AK5138">_xlfn._xlws.FILTER(Table4[Column1],ISNUMBER(SEARCH(Table4[Column1],MIS[[#This Row],[OrderUniqueIdentifier]])),"")</f>
        <v>VWAP</v>
      </c>
    </row>
    <row r="5139" spans="1:37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>
        <f>_xlfn.XLOOKUP(MIS[[#This Row],[TRADING SYMBOL]],[1]Sheet1!$D:$D,[1]Sheet1!$C:$C)</f>
        <v>168.75</v>
      </c>
      <c r="AE5139">
        <f>MIS[[#This Row],[OrderAverageTradedPrice]]*MIS[[#This Row],[OrderQuantity]]</f>
        <v>89823.749999999927</v>
      </c>
      <c r="AF5139">
        <f>MIS[[#This Row],[LTP]]*MIS[[#This Row],[OrderQuantity]]</f>
        <v>88593.75</v>
      </c>
      <c r="AG5139">
        <f>IF(MIS[[#This Row],[OrderSide]]="SELL",MIS[[#This Row],[VALUE]]-MIS[[#This Row],[LIVE_VALUE]],MIS[[#This Row],[LIVE_VALUE]]-MIS[[#This Row],[VALUE]])</f>
        <v>1229.9999999999272</v>
      </c>
      <c r="AH5139" t="str" cm="1">
        <f t="array" ref="AH5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9" t="str">
        <f>MIS[[#This Row],[TRADING SYMBOL]]</f>
        <v>NIFTY2552225050CE</v>
      </c>
      <c r="AJ5139" t="str">
        <f>IF(RIGHT(MIS[[#This Row],[Main/Hedge]],4)="MAIN","MAIN","HEDGE")</f>
        <v>MAIN</v>
      </c>
      <c r="AK5139" t="str" cm="1">
        <f t="array" ref="AK5139">_xlfn._xlws.FILTER(Table4[Column1],ISNUMBER(SEARCH(Table4[Column1],MIS[[#This Row],[OrderUniqueIdentifier]])),"")</f>
        <v>VWAP</v>
      </c>
    </row>
    <row r="5140" spans="1:37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>
        <f>_xlfn.XLOOKUP(MIS[[#This Row],[TRADING SYMBOL]],[1]Sheet1!$D:$D,[1]Sheet1!$C:$C)</f>
        <v>168.75</v>
      </c>
      <c r="AE5140">
        <f>MIS[[#This Row],[OrderAverageTradedPrice]]*MIS[[#This Row],[OrderQuantity]]</f>
        <v>102978.75</v>
      </c>
      <c r="AF5140">
        <f>MIS[[#This Row],[LTP]]*MIS[[#This Row],[OrderQuantity]]</f>
        <v>101250</v>
      </c>
      <c r="AG5140">
        <f>IF(MIS[[#This Row],[OrderSide]]="SELL",MIS[[#This Row],[VALUE]]-MIS[[#This Row],[LIVE_VALUE]],MIS[[#This Row],[LIVE_VALUE]]-MIS[[#This Row],[VALUE]])</f>
        <v>1728.75</v>
      </c>
      <c r="AH5140" t="str" cm="1">
        <f t="array" ref="AH5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0" t="str">
        <f>MIS[[#This Row],[TRADING SYMBOL]]</f>
        <v>NIFTY2552225050CE</v>
      </c>
      <c r="AJ5140" t="str">
        <f>IF(RIGHT(MIS[[#This Row],[Main/Hedge]],4)="MAIN","MAIN","HEDGE")</f>
        <v>MAIN</v>
      </c>
      <c r="AK5140" t="str" cm="1">
        <f t="array" ref="AK5140">_xlfn._xlws.FILTER(Table4[Column1],ISNUMBER(SEARCH(Table4[Column1],MIS[[#This Row],[OrderUniqueIdentifier]])),"")</f>
        <v>VWAP</v>
      </c>
    </row>
    <row r="5141" spans="1:37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>
        <f>_xlfn.XLOOKUP(MIS[[#This Row],[TRADING SYMBOL]],[1]Sheet1!$D:$D,[1]Sheet1!$C:$C)</f>
        <v>168.75</v>
      </c>
      <c r="AE5141">
        <f>MIS[[#This Row],[OrderAverageTradedPrice]]*MIS[[#This Row],[OrderQuantity]]</f>
        <v>141146.24999999948</v>
      </c>
      <c r="AF5141">
        <f>MIS[[#This Row],[LTP]]*MIS[[#This Row],[OrderQuantity]]</f>
        <v>139218.75</v>
      </c>
      <c r="AG5141">
        <f>IF(MIS[[#This Row],[OrderSide]]="SELL",MIS[[#This Row],[VALUE]]-MIS[[#This Row],[LIVE_VALUE]],MIS[[#This Row],[LIVE_VALUE]]-MIS[[#This Row],[VALUE]])</f>
        <v>1927.4999999994761</v>
      </c>
      <c r="AH5141" t="str" cm="1">
        <f t="array" ref="AH5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1" t="str">
        <f>MIS[[#This Row],[TRADING SYMBOL]]</f>
        <v>NIFTY2552225050CE</v>
      </c>
      <c r="AJ5141" t="str">
        <f>IF(RIGHT(MIS[[#This Row],[Main/Hedge]],4)="MAIN","MAIN","HEDGE")</f>
        <v>MAIN</v>
      </c>
      <c r="AK5141" t="str" cm="1">
        <f t="array" ref="AK5141">_xlfn._xlws.FILTER(Table4[Column1],ISNUMBER(SEARCH(Table4[Column1],MIS[[#This Row],[OrderUniqueIdentifier]])),"")</f>
        <v>VWAP</v>
      </c>
    </row>
    <row r="5142" spans="1:37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>
        <f>_xlfn.XLOOKUP(MIS[[#This Row],[TRADING SYMBOL]],[1]Sheet1!$D:$D,[1]Sheet1!$C:$C)</f>
        <v>168.75</v>
      </c>
      <c r="AE5142">
        <f>MIS[[#This Row],[OrderAverageTradedPrice]]*MIS[[#This Row],[OrderQuantity]]</f>
        <v>38602.499999999854</v>
      </c>
      <c r="AF5142">
        <f>MIS[[#This Row],[LTP]]*MIS[[#This Row],[OrderQuantity]]</f>
        <v>37968.75</v>
      </c>
      <c r="AG5142">
        <f>IF(MIS[[#This Row],[OrderSide]]="SELL",MIS[[#This Row],[VALUE]]-MIS[[#This Row],[LIVE_VALUE]],MIS[[#This Row],[LIVE_VALUE]]-MIS[[#This Row],[VALUE]])</f>
        <v>633.74999999985448</v>
      </c>
      <c r="AH5142" t="str" cm="1">
        <f t="array" ref="AH5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2" t="str">
        <f>MIS[[#This Row],[TRADING SYMBOL]]</f>
        <v>NIFTY2552225050CE</v>
      </c>
      <c r="AJ5142" t="str">
        <f>IF(RIGHT(MIS[[#This Row],[Main/Hedge]],4)="MAIN","MAIN","HEDGE")</f>
        <v>MAIN</v>
      </c>
      <c r="AK5142" t="str" cm="1">
        <f t="array" ref="AK5142">_xlfn._xlws.FILTER(Table4[Column1],ISNUMBER(SEARCH(Table4[Column1],MIS[[#This Row],[OrderUniqueIdentifier]])),"")</f>
        <v>VWAP</v>
      </c>
    </row>
    <row r="5143" spans="1:37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>
        <f>_xlfn.XLOOKUP(MIS[[#This Row],[TRADING SYMBOL]],[1]Sheet1!$D:$D,[1]Sheet1!$C:$C)</f>
        <v>168.75</v>
      </c>
      <c r="AE5143">
        <f>MIS[[#This Row],[OrderAverageTradedPrice]]*MIS[[#This Row],[OrderQuantity]]</f>
        <v>38688.75</v>
      </c>
      <c r="AF5143">
        <f>MIS[[#This Row],[LTP]]*MIS[[#This Row],[OrderQuantity]]</f>
        <v>37968.75</v>
      </c>
      <c r="AG5143">
        <f>IF(MIS[[#This Row],[OrderSide]]="SELL",MIS[[#This Row],[VALUE]]-MIS[[#This Row],[LIVE_VALUE]],MIS[[#This Row],[LIVE_VALUE]]-MIS[[#This Row],[VALUE]])</f>
        <v>720</v>
      </c>
      <c r="AH5143" t="str" cm="1">
        <f t="array" ref="AH5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3" t="str">
        <f>MIS[[#This Row],[TRADING SYMBOL]]</f>
        <v>NIFTY2552225050CE</v>
      </c>
      <c r="AJ5143" t="str">
        <f>IF(RIGHT(MIS[[#This Row],[Main/Hedge]],4)="MAIN","MAIN","HEDGE")</f>
        <v>MAIN</v>
      </c>
      <c r="AK5143" t="str" cm="1">
        <f t="array" ref="AK5143">_xlfn._xlws.FILTER(Table4[Column1],ISNUMBER(SEARCH(Table4[Column1],MIS[[#This Row],[OrderUniqueIdentifier]])),"")</f>
        <v>VWAP</v>
      </c>
    </row>
    <row r="5144" spans="1:37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>
        <f>_xlfn.XLOOKUP(MIS[[#This Row],[TRADING SYMBOL]],[1]Sheet1!$D:$D,[1]Sheet1!$C:$C)</f>
        <v>168.75</v>
      </c>
      <c r="AE5144">
        <f>MIS[[#This Row],[OrderAverageTradedPrice]]*MIS[[#This Row],[OrderQuantity]]</f>
        <v>38598.75</v>
      </c>
      <c r="AF5144">
        <f>MIS[[#This Row],[LTP]]*MIS[[#This Row],[OrderQuantity]]</f>
        <v>37968.75</v>
      </c>
      <c r="AG5144">
        <f>IF(MIS[[#This Row],[OrderSide]]="SELL",MIS[[#This Row],[VALUE]]-MIS[[#This Row],[LIVE_VALUE]],MIS[[#This Row],[LIVE_VALUE]]-MIS[[#This Row],[VALUE]])</f>
        <v>630</v>
      </c>
      <c r="AH5144" t="str" cm="1">
        <f t="array" ref="AH5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4" t="str">
        <f>MIS[[#This Row],[TRADING SYMBOL]]</f>
        <v>NIFTY2552225050CE</v>
      </c>
      <c r="AJ5144" t="str">
        <f>IF(RIGHT(MIS[[#This Row],[Main/Hedge]],4)="MAIN","MAIN","HEDGE")</f>
        <v>MAIN</v>
      </c>
      <c r="AK5144" t="str" cm="1">
        <f t="array" ref="AK5144">_xlfn._xlws.FILTER(Table4[Column1],ISNUMBER(SEARCH(Table4[Column1],MIS[[#This Row],[OrderUniqueIdentifier]])),"")</f>
        <v>VWAP</v>
      </c>
    </row>
    <row r="5145" spans="1:37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>
        <f>_xlfn.XLOOKUP(MIS[[#This Row],[TRADING SYMBOL]],[1]Sheet1!$D:$D,[1]Sheet1!$C:$C)</f>
        <v>168.75</v>
      </c>
      <c r="AE5145">
        <f>MIS[[#This Row],[OrderAverageTradedPrice]]*MIS[[#This Row],[OrderQuantity]]</f>
        <v>12881.25</v>
      </c>
      <c r="AF5145">
        <f>MIS[[#This Row],[LTP]]*MIS[[#This Row],[OrderQuantity]]</f>
        <v>12656.25</v>
      </c>
      <c r="AG5145">
        <f>IF(MIS[[#This Row],[OrderSide]]="SELL",MIS[[#This Row],[VALUE]]-MIS[[#This Row],[LIVE_VALUE]],MIS[[#This Row],[LIVE_VALUE]]-MIS[[#This Row],[VALUE]])</f>
        <v>225</v>
      </c>
      <c r="AH5145" t="str" cm="1">
        <f t="array" ref="AH5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5" t="str">
        <f>MIS[[#This Row],[TRADING SYMBOL]]</f>
        <v>NIFTY2552225050CE</v>
      </c>
      <c r="AJ5145" t="str">
        <f>IF(RIGHT(MIS[[#This Row],[Main/Hedge]],4)="MAIN","MAIN","HEDGE")</f>
        <v>MAIN</v>
      </c>
      <c r="AK5145" t="str" cm="1">
        <f t="array" ref="AK5145">_xlfn._xlws.FILTER(Table4[Column1],ISNUMBER(SEARCH(Table4[Column1],MIS[[#This Row],[OrderUniqueIdentifier]])),"")</f>
        <v>VWAP</v>
      </c>
    </row>
    <row r="5146" spans="1:37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>
        <f>_xlfn.XLOOKUP(MIS[[#This Row],[TRADING SYMBOL]],[1]Sheet1!$D:$D,[1]Sheet1!$C:$C)</f>
        <v>168.75</v>
      </c>
      <c r="AE5146">
        <f>MIS[[#This Row],[OrderAverageTradedPrice]]*MIS[[#This Row],[OrderQuantity]]</f>
        <v>51480</v>
      </c>
      <c r="AF5146">
        <f>MIS[[#This Row],[LTP]]*MIS[[#This Row],[OrderQuantity]]</f>
        <v>50625</v>
      </c>
      <c r="AG5146">
        <f>IF(MIS[[#This Row],[OrderSide]]="SELL",MIS[[#This Row],[VALUE]]-MIS[[#This Row],[LIVE_VALUE]],MIS[[#This Row],[LIVE_VALUE]]-MIS[[#This Row],[VALUE]])</f>
        <v>855</v>
      </c>
      <c r="AH5146" t="str" cm="1">
        <f t="array" ref="AH5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6" t="str">
        <f>MIS[[#This Row],[TRADING SYMBOL]]</f>
        <v>NIFTY2552225050CE</v>
      </c>
      <c r="AJ5146" t="str">
        <f>IF(RIGHT(MIS[[#This Row],[Main/Hedge]],4)="MAIN","MAIN","HEDGE")</f>
        <v>MAIN</v>
      </c>
      <c r="AK5146" t="str" cm="1">
        <f t="array" ref="AK5146">_xlfn._xlws.FILTER(Table4[Column1],ISNUMBER(SEARCH(Table4[Column1],MIS[[#This Row],[OrderUniqueIdentifier]])),"")</f>
        <v>VWAP</v>
      </c>
    </row>
    <row r="5147" spans="1:37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>
        <f>_xlfn.XLOOKUP(MIS[[#This Row],[TRADING SYMBOL]],[1]Sheet1!$D:$D,[1]Sheet1!$C:$C)</f>
        <v>168.75</v>
      </c>
      <c r="AE5147">
        <f>MIS[[#This Row],[OrderAverageTradedPrice]]*MIS[[#This Row],[OrderQuantity]]</f>
        <v>25713.75</v>
      </c>
      <c r="AF5147">
        <f>MIS[[#This Row],[LTP]]*MIS[[#This Row],[OrderQuantity]]</f>
        <v>25312.5</v>
      </c>
      <c r="AG5147">
        <f>IF(MIS[[#This Row],[OrderSide]]="SELL",MIS[[#This Row],[VALUE]]-MIS[[#This Row],[LIVE_VALUE]],MIS[[#This Row],[LIVE_VALUE]]-MIS[[#This Row],[VALUE]])</f>
        <v>401.25</v>
      </c>
      <c r="AH5147" t="str" cm="1">
        <f t="array" ref="AH5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7" t="str">
        <f>MIS[[#This Row],[TRADING SYMBOL]]</f>
        <v>NIFTY2552225050CE</v>
      </c>
      <c r="AJ5147" t="str">
        <f>IF(RIGHT(MIS[[#This Row],[Main/Hedge]],4)="MAIN","MAIN","HEDGE")</f>
        <v>MAIN</v>
      </c>
      <c r="AK5147" t="str" cm="1">
        <f t="array" ref="AK5147">_xlfn._xlws.FILTER(Table4[Column1],ISNUMBER(SEARCH(Table4[Column1],MIS[[#This Row],[OrderUniqueIdentifier]])),"")</f>
        <v>VWAP</v>
      </c>
    </row>
    <row r="5148" spans="1:37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>
        <f>_xlfn.XLOOKUP(MIS[[#This Row],[TRADING SYMBOL]],[1]Sheet1!$D:$D,[1]Sheet1!$C:$C)</f>
        <v>168.75</v>
      </c>
      <c r="AE5148">
        <f>MIS[[#This Row],[OrderAverageTradedPrice]]*MIS[[#This Row],[OrderQuantity]]</f>
        <v>12911.25</v>
      </c>
      <c r="AF5148">
        <f>MIS[[#This Row],[LTP]]*MIS[[#This Row],[OrderQuantity]]</f>
        <v>12656.25</v>
      </c>
      <c r="AG5148">
        <f>IF(MIS[[#This Row],[OrderSide]]="SELL",MIS[[#This Row],[VALUE]]-MIS[[#This Row],[LIVE_VALUE]],MIS[[#This Row],[LIVE_VALUE]]-MIS[[#This Row],[VALUE]])</f>
        <v>255</v>
      </c>
      <c r="AH5148" t="str" cm="1">
        <f t="array" ref="AH5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8" t="str">
        <f>MIS[[#This Row],[TRADING SYMBOL]]</f>
        <v>NIFTY2552225050CE</v>
      </c>
      <c r="AJ5148" t="str">
        <f>IF(RIGHT(MIS[[#This Row],[Main/Hedge]],4)="MAIN","MAIN","HEDGE")</f>
        <v>MAIN</v>
      </c>
      <c r="AK5148" t="str" cm="1">
        <f t="array" ref="AK5148">_xlfn._xlws.FILTER(Table4[Column1],ISNUMBER(SEARCH(Table4[Column1],MIS[[#This Row],[OrderUniqueIdentifier]])),"")</f>
        <v>VWAP</v>
      </c>
    </row>
    <row r="5149" spans="1:37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>
        <f>_xlfn.XLOOKUP(MIS[[#This Row],[TRADING SYMBOL]],[1]Sheet1!$D:$D,[1]Sheet1!$C:$C)</f>
        <v>168.75</v>
      </c>
      <c r="AE5149">
        <f>MIS[[#This Row],[OrderAverageTradedPrice]]*MIS[[#This Row],[OrderQuantity]]</f>
        <v>12855</v>
      </c>
      <c r="AF5149">
        <f>MIS[[#This Row],[LTP]]*MIS[[#This Row],[OrderQuantity]]</f>
        <v>12656.25</v>
      </c>
      <c r="AG5149">
        <f>IF(MIS[[#This Row],[OrderSide]]="SELL",MIS[[#This Row],[VALUE]]-MIS[[#This Row],[LIVE_VALUE]],MIS[[#This Row],[LIVE_VALUE]]-MIS[[#This Row],[VALUE]])</f>
        <v>198.75</v>
      </c>
      <c r="AH5149" t="str" cm="1">
        <f t="array" ref="AH5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9" t="str">
        <f>MIS[[#This Row],[TRADING SYMBOL]]</f>
        <v>NIFTY2552225050CE</v>
      </c>
      <c r="AJ5149" t="str">
        <f>IF(RIGHT(MIS[[#This Row],[Main/Hedge]],4)="MAIN","MAIN","HEDGE")</f>
        <v>MAIN</v>
      </c>
      <c r="AK5149" t="str" cm="1">
        <f t="array" ref="AK5149">_xlfn._xlws.FILTER(Table4[Column1],ISNUMBER(SEARCH(Table4[Column1],MIS[[#This Row],[OrderUniqueIdentifier]])),"")</f>
        <v>VWAP</v>
      </c>
    </row>
    <row r="5150" spans="1:37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>
        <f>_xlfn.XLOOKUP(MIS[[#This Row],[TRADING SYMBOL]],[1]Sheet1!$D:$D,[1]Sheet1!$C:$C)</f>
        <v>168.75</v>
      </c>
      <c r="AE5150">
        <f>MIS[[#This Row],[OrderAverageTradedPrice]]*MIS[[#This Row],[OrderQuantity]]</f>
        <v>12937.5</v>
      </c>
      <c r="AF5150">
        <f>MIS[[#This Row],[LTP]]*MIS[[#This Row],[OrderQuantity]]</f>
        <v>12656.25</v>
      </c>
      <c r="AG5150">
        <f>IF(MIS[[#This Row],[OrderSide]]="SELL",MIS[[#This Row],[VALUE]]-MIS[[#This Row],[LIVE_VALUE]],MIS[[#This Row],[LIVE_VALUE]]-MIS[[#This Row],[VALUE]])</f>
        <v>281.25</v>
      </c>
      <c r="AH5150" t="str" cm="1">
        <f t="array" ref="AH5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0" t="str">
        <f>MIS[[#This Row],[TRADING SYMBOL]]</f>
        <v>NIFTY2552225050CE</v>
      </c>
      <c r="AJ5150" t="str">
        <f>IF(RIGHT(MIS[[#This Row],[Main/Hedge]],4)="MAIN","MAIN","HEDGE")</f>
        <v>MAIN</v>
      </c>
      <c r="AK5150" t="str" cm="1">
        <f t="array" ref="AK5150">_xlfn._xlws.FILTER(Table4[Column1],ISNUMBER(SEARCH(Table4[Column1],MIS[[#This Row],[OrderUniqueIdentifier]])),"")</f>
        <v>VWAP</v>
      </c>
    </row>
    <row r="5151" spans="1:37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>
        <f>_xlfn.XLOOKUP(MIS[[#This Row],[TRADING SYMBOL]],[1]Sheet1!$D:$D,[1]Sheet1!$C:$C)</f>
        <v>168.75</v>
      </c>
      <c r="AE5151">
        <f>MIS[[#This Row],[OrderAverageTradedPrice]]*MIS[[#This Row],[OrderQuantity]]</f>
        <v>25882.5</v>
      </c>
      <c r="AF5151">
        <f>MIS[[#This Row],[LTP]]*MIS[[#This Row],[OrderQuantity]]</f>
        <v>25312.5</v>
      </c>
      <c r="AG5151">
        <f>IF(MIS[[#This Row],[OrderSide]]="SELL",MIS[[#This Row],[VALUE]]-MIS[[#This Row],[LIVE_VALUE]],MIS[[#This Row],[LIVE_VALUE]]-MIS[[#This Row],[VALUE]])</f>
        <v>570</v>
      </c>
      <c r="AH5151" t="str" cm="1">
        <f t="array" ref="AH5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1" t="str">
        <f>MIS[[#This Row],[TRADING SYMBOL]]</f>
        <v>NIFTY2552225050CE</v>
      </c>
      <c r="AJ5151" t="str">
        <f>IF(RIGHT(MIS[[#This Row],[Main/Hedge]],4)="MAIN","MAIN","HEDGE")</f>
        <v>MAIN</v>
      </c>
      <c r="AK5151" t="str" cm="1">
        <f t="array" ref="AK5151">_xlfn._xlws.FILTER(Table4[Column1],ISNUMBER(SEARCH(Table4[Column1],MIS[[#This Row],[OrderUniqueIdentifier]])),"")</f>
        <v>VWAP</v>
      </c>
    </row>
    <row r="5152" spans="1:37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>
        <f>_xlfn.XLOOKUP(MIS[[#This Row],[TRADING SYMBOL]],[1]Sheet1!$D:$D,[1]Sheet1!$C:$C)</f>
        <v>168.75</v>
      </c>
      <c r="AE5152">
        <f>MIS[[#This Row],[OrderAverageTradedPrice]]*MIS[[#This Row],[OrderQuantity]]</f>
        <v>12892.5</v>
      </c>
      <c r="AF5152">
        <f>MIS[[#This Row],[LTP]]*MIS[[#This Row],[OrderQuantity]]</f>
        <v>12656.25</v>
      </c>
      <c r="AG5152">
        <f>IF(MIS[[#This Row],[OrderSide]]="SELL",MIS[[#This Row],[VALUE]]-MIS[[#This Row],[LIVE_VALUE]],MIS[[#This Row],[LIVE_VALUE]]-MIS[[#This Row],[VALUE]])</f>
        <v>236.25</v>
      </c>
      <c r="AH5152" t="str" cm="1">
        <f t="array" ref="AH5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2" t="str">
        <f>MIS[[#This Row],[TRADING SYMBOL]]</f>
        <v>NIFTY2552225050CE</v>
      </c>
      <c r="AJ5152" t="str">
        <f>IF(RIGHT(MIS[[#This Row],[Main/Hedge]],4)="MAIN","MAIN","HEDGE")</f>
        <v>MAIN</v>
      </c>
      <c r="AK5152" t="str" cm="1">
        <f t="array" ref="AK5152">_xlfn._xlws.FILTER(Table4[Column1],ISNUMBER(SEARCH(Table4[Column1],MIS[[#This Row],[OrderUniqueIdentifier]])),"")</f>
        <v>VWAP</v>
      </c>
    </row>
    <row r="5153" spans="1:37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>
        <f>_xlfn.XLOOKUP(MIS[[#This Row],[TRADING SYMBOL]],[1]Sheet1!$D:$D,[1]Sheet1!$C:$C)</f>
        <v>168.75</v>
      </c>
      <c r="AE5153">
        <f>MIS[[#This Row],[OrderAverageTradedPrice]]*MIS[[#This Row],[OrderQuantity]]</f>
        <v>25800</v>
      </c>
      <c r="AF5153">
        <f>MIS[[#This Row],[LTP]]*MIS[[#This Row],[OrderQuantity]]</f>
        <v>25312.5</v>
      </c>
      <c r="AG5153">
        <f>IF(MIS[[#This Row],[OrderSide]]="SELL",MIS[[#This Row],[VALUE]]-MIS[[#This Row],[LIVE_VALUE]],MIS[[#This Row],[LIVE_VALUE]]-MIS[[#This Row],[VALUE]])</f>
        <v>487.5</v>
      </c>
      <c r="AH5153" t="str" cm="1">
        <f t="array" ref="AH5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3" t="str">
        <f>MIS[[#This Row],[TRADING SYMBOL]]</f>
        <v>NIFTY2552225050CE</v>
      </c>
      <c r="AJ5153" t="str">
        <f>IF(RIGHT(MIS[[#This Row],[Main/Hedge]],4)="MAIN","MAIN","HEDGE")</f>
        <v>MAIN</v>
      </c>
      <c r="AK5153" t="str" cm="1">
        <f t="array" ref="AK5153">_xlfn._xlws.FILTER(Table4[Column1],ISNUMBER(SEARCH(Table4[Column1],MIS[[#This Row],[OrderUniqueIdentifier]])),"")</f>
        <v>VWAP</v>
      </c>
    </row>
    <row r="5154" spans="1:37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>
        <f>_xlfn.XLOOKUP(MIS[[#This Row],[TRADING SYMBOL]],[1]Sheet1!$D:$D,[1]Sheet1!$C:$C)</f>
        <v>168.75</v>
      </c>
      <c r="AE5154">
        <f>MIS[[#This Row],[OrderAverageTradedPrice]]*MIS[[#This Row],[OrderQuantity]]</f>
        <v>38684.999999999927</v>
      </c>
      <c r="AF5154">
        <f>MIS[[#This Row],[LTP]]*MIS[[#This Row],[OrderQuantity]]</f>
        <v>37968.75</v>
      </c>
      <c r="AG5154">
        <f>IF(MIS[[#This Row],[OrderSide]]="SELL",MIS[[#This Row],[VALUE]]-MIS[[#This Row],[LIVE_VALUE]],MIS[[#This Row],[LIVE_VALUE]]-MIS[[#This Row],[VALUE]])</f>
        <v>716.24999999992724</v>
      </c>
      <c r="AH5154" t="str" cm="1">
        <f t="array" ref="AH5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4" t="str">
        <f>MIS[[#This Row],[TRADING SYMBOL]]</f>
        <v>NIFTY2552225050CE</v>
      </c>
      <c r="AJ5154" t="str">
        <f>IF(RIGHT(MIS[[#This Row],[Main/Hedge]],4)="MAIN","MAIN","HEDGE")</f>
        <v>MAIN</v>
      </c>
      <c r="AK5154" t="str" cm="1">
        <f t="array" ref="AK5154">_xlfn._xlws.FILTER(Table4[Column1],ISNUMBER(SEARCH(Table4[Column1],MIS[[#This Row],[OrderUniqueIdentifier]])),"")</f>
        <v>VWAP</v>
      </c>
    </row>
    <row r="5155" spans="1:37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>
        <f>_xlfn.XLOOKUP(MIS[[#This Row],[TRADING SYMBOL]],[1]Sheet1!$D:$D,[1]Sheet1!$C:$C)</f>
        <v>168.75</v>
      </c>
      <c r="AE5155">
        <f>MIS[[#This Row],[OrderAverageTradedPrice]]*MIS[[#This Row],[OrderQuantity]]</f>
        <v>12900</v>
      </c>
      <c r="AF5155">
        <f>MIS[[#This Row],[LTP]]*MIS[[#This Row],[OrderQuantity]]</f>
        <v>12656.25</v>
      </c>
      <c r="AG5155">
        <f>IF(MIS[[#This Row],[OrderSide]]="SELL",MIS[[#This Row],[VALUE]]-MIS[[#This Row],[LIVE_VALUE]],MIS[[#This Row],[LIVE_VALUE]]-MIS[[#This Row],[VALUE]])</f>
        <v>243.75</v>
      </c>
      <c r="AH5155" t="str" cm="1">
        <f t="array" ref="AH5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5" t="str">
        <f>MIS[[#This Row],[TRADING SYMBOL]]</f>
        <v>NIFTY2552225050CE</v>
      </c>
      <c r="AJ5155" t="str">
        <f>IF(RIGHT(MIS[[#This Row],[Main/Hedge]],4)="MAIN","MAIN","HEDGE")</f>
        <v>MAIN</v>
      </c>
      <c r="AK5155" t="str" cm="1">
        <f t="array" ref="AK5155">_xlfn._xlws.FILTER(Table4[Column1],ISNUMBER(SEARCH(Table4[Column1],MIS[[#This Row],[OrderUniqueIdentifier]])),"")</f>
        <v>VWAP</v>
      </c>
    </row>
    <row r="5156" spans="1:37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>
        <f>_xlfn.XLOOKUP(MIS[[#This Row],[TRADING SYMBOL]],[1]Sheet1!$D:$D,[1]Sheet1!$C:$C)</f>
        <v>168.75</v>
      </c>
      <c r="AE5156">
        <f>MIS[[#This Row],[OrderAverageTradedPrice]]*MIS[[#This Row],[OrderQuantity]]</f>
        <v>77355</v>
      </c>
      <c r="AF5156">
        <f>MIS[[#This Row],[LTP]]*MIS[[#This Row],[OrderQuantity]]</f>
        <v>75937.5</v>
      </c>
      <c r="AG5156">
        <f>IF(MIS[[#This Row],[OrderSide]]="SELL",MIS[[#This Row],[VALUE]]-MIS[[#This Row],[LIVE_VALUE]],MIS[[#This Row],[LIVE_VALUE]]-MIS[[#This Row],[VALUE]])</f>
        <v>1417.5</v>
      </c>
      <c r="AH5156" t="str" cm="1">
        <f t="array" ref="AH5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6" t="str">
        <f>MIS[[#This Row],[TRADING SYMBOL]]</f>
        <v>NIFTY2552225050CE</v>
      </c>
      <c r="AJ5156" t="str">
        <f>IF(RIGHT(MIS[[#This Row],[Main/Hedge]],4)="MAIN","MAIN","HEDGE")</f>
        <v>MAIN</v>
      </c>
      <c r="AK5156" t="str" cm="1">
        <f t="array" ref="AK5156">_xlfn._xlws.FILTER(Table4[Column1],ISNUMBER(SEARCH(Table4[Column1],MIS[[#This Row],[OrderUniqueIdentifier]])),"")</f>
        <v>VWAP</v>
      </c>
    </row>
    <row r="5157" spans="1:37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>
        <f>_xlfn.XLOOKUP(MIS[[#This Row],[TRADING SYMBOL]],[1]Sheet1!$D:$D,[1]Sheet1!$C:$C)</f>
        <v>168.75</v>
      </c>
      <c r="AE5157">
        <f>MIS[[#This Row],[OrderAverageTradedPrice]]*MIS[[#This Row],[OrderQuantity]]</f>
        <v>12900</v>
      </c>
      <c r="AF5157">
        <f>MIS[[#This Row],[LTP]]*MIS[[#This Row],[OrderQuantity]]</f>
        <v>12656.25</v>
      </c>
      <c r="AG5157">
        <f>IF(MIS[[#This Row],[OrderSide]]="SELL",MIS[[#This Row],[VALUE]]-MIS[[#This Row],[LIVE_VALUE]],MIS[[#This Row],[LIVE_VALUE]]-MIS[[#This Row],[VALUE]])</f>
        <v>243.75</v>
      </c>
      <c r="AH5157" t="str" cm="1">
        <f t="array" ref="AH5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7" t="str">
        <f>MIS[[#This Row],[TRADING SYMBOL]]</f>
        <v>NIFTY2552225050CE</v>
      </c>
      <c r="AJ5157" t="str">
        <f>IF(RIGHT(MIS[[#This Row],[Main/Hedge]],4)="MAIN","MAIN","HEDGE")</f>
        <v>MAIN</v>
      </c>
      <c r="AK5157" t="str" cm="1">
        <f t="array" ref="AK5157">_xlfn._xlws.FILTER(Table4[Column1],ISNUMBER(SEARCH(Table4[Column1],MIS[[#This Row],[OrderUniqueIdentifier]])),"")</f>
        <v>VWAP</v>
      </c>
    </row>
    <row r="5158" spans="1:37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>
        <f>_xlfn.XLOOKUP(MIS[[#This Row],[TRADING SYMBOL]],[1]Sheet1!$D:$D,[1]Sheet1!$C:$C)</f>
        <v>168.75</v>
      </c>
      <c r="AE5158">
        <f>MIS[[#This Row],[OrderAverageTradedPrice]]*MIS[[#This Row],[OrderQuantity]]</f>
        <v>12918.75</v>
      </c>
      <c r="AF5158">
        <f>MIS[[#This Row],[LTP]]*MIS[[#This Row],[OrderQuantity]]</f>
        <v>12656.25</v>
      </c>
      <c r="AG5158">
        <f>IF(MIS[[#This Row],[OrderSide]]="SELL",MIS[[#This Row],[VALUE]]-MIS[[#This Row],[LIVE_VALUE]],MIS[[#This Row],[LIVE_VALUE]]-MIS[[#This Row],[VALUE]])</f>
        <v>262.5</v>
      </c>
      <c r="AH5158" t="str" cm="1">
        <f t="array" ref="AH5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8" t="str">
        <f>MIS[[#This Row],[TRADING SYMBOL]]</f>
        <v>NIFTY2552225050CE</v>
      </c>
      <c r="AJ5158" t="str">
        <f>IF(RIGHT(MIS[[#This Row],[Main/Hedge]],4)="MAIN","MAIN","HEDGE")</f>
        <v>MAIN</v>
      </c>
      <c r="AK5158" t="str" cm="1">
        <f t="array" ref="AK5158">_xlfn._xlws.FILTER(Table4[Column1],ISNUMBER(SEARCH(Table4[Column1],MIS[[#This Row],[OrderUniqueIdentifier]])),"")</f>
        <v>VWAP</v>
      </c>
    </row>
    <row r="5159" spans="1:37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>
        <f>_xlfn.XLOOKUP(MIS[[#This Row],[TRADING SYMBOL]],[1]Sheet1!$D:$D,[1]Sheet1!$C:$C)</f>
        <v>168.75</v>
      </c>
      <c r="AE5159">
        <f>MIS[[#This Row],[OrderAverageTradedPrice]]*MIS[[#This Row],[OrderQuantity]]</f>
        <v>12937.5</v>
      </c>
      <c r="AF5159">
        <f>MIS[[#This Row],[LTP]]*MIS[[#This Row],[OrderQuantity]]</f>
        <v>12656.25</v>
      </c>
      <c r="AG5159">
        <f>IF(MIS[[#This Row],[OrderSide]]="SELL",MIS[[#This Row],[VALUE]]-MIS[[#This Row],[LIVE_VALUE]],MIS[[#This Row],[LIVE_VALUE]]-MIS[[#This Row],[VALUE]])</f>
        <v>281.25</v>
      </c>
      <c r="AH5159" t="str" cm="1">
        <f t="array" ref="AH5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9" t="str">
        <f>MIS[[#This Row],[TRADING SYMBOL]]</f>
        <v>NIFTY2552225050CE</v>
      </c>
      <c r="AJ5159" t="str">
        <f>IF(RIGHT(MIS[[#This Row],[Main/Hedge]],4)="MAIN","MAIN","HEDGE")</f>
        <v>MAIN</v>
      </c>
      <c r="AK5159" t="str" cm="1">
        <f t="array" ref="AK5159">_xlfn._xlws.FILTER(Table4[Column1],ISNUMBER(SEARCH(Table4[Column1],MIS[[#This Row],[OrderUniqueIdentifier]])),"")</f>
        <v>VWAP</v>
      </c>
    </row>
    <row r="5160" spans="1:37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>
        <f>_xlfn.XLOOKUP(MIS[[#This Row],[TRADING SYMBOL]],[1]Sheet1!$D:$D,[1]Sheet1!$C:$C)</f>
        <v>168.75</v>
      </c>
      <c r="AE5160">
        <f>MIS[[#This Row],[OrderAverageTradedPrice]]*MIS[[#This Row],[OrderQuantity]]</f>
        <v>219183.74999999901</v>
      </c>
      <c r="AF5160">
        <f>MIS[[#This Row],[LTP]]*MIS[[#This Row],[OrderQuantity]]</f>
        <v>215156.25</v>
      </c>
      <c r="AG5160">
        <f>IF(MIS[[#This Row],[OrderSide]]="SELL",MIS[[#This Row],[VALUE]]-MIS[[#This Row],[LIVE_VALUE]],MIS[[#This Row],[LIVE_VALUE]]-MIS[[#This Row],[VALUE]])</f>
        <v>4027.4999999990105</v>
      </c>
      <c r="AH5160" t="str" cm="1">
        <f t="array" ref="AH5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0" t="str">
        <f>MIS[[#This Row],[TRADING SYMBOL]]</f>
        <v>NIFTY2552225050CE</v>
      </c>
      <c r="AJ5160" t="str">
        <f>IF(RIGHT(MIS[[#This Row],[Main/Hedge]],4)="MAIN","MAIN","HEDGE")</f>
        <v>MAIN</v>
      </c>
      <c r="AK5160" t="str" cm="1">
        <f t="array" ref="AK5160">_xlfn._xlws.FILTER(Table4[Column1],ISNUMBER(SEARCH(Table4[Column1],MIS[[#This Row],[OrderUniqueIdentifier]])),"")</f>
        <v>VWAP</v>
      </c>
    </row>
    <row r="5161" spans="1:37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>
        <f>_xlfn.XLOOKUP(MIS[[#This Row],[TRADING SYMBOL]],[1]Sheet1!$D:$D,[1]Sheet1!$C:$C)</f>
        <v>168.75</v>
      </c>
      <c r="AE5161">
        <f>MIS[[#This Row],[OrderAverageTradedPrice]]*MIS[[#This Row],[OrderQuantity]]</f>
        <v>12900</v>
      </c>
      <c r="AF5161">
        <f>MIS[[#This Row],[LTP]]*MIS[[#This Row],[OrderQuantity]]</f>
        <v>12656.25</v>
      </c>
      <c r="AG5161">
        <f>IF(MIS[[#This Row],[OrderSide]]="SELL",MIS[[#This Row],[VALUE]]-MIS[[#This Row],[LIVE_VALUE]],MIS[[#This Row],[LIVE_VALUE]]-MIS[[#This Row],[VALUE]])</f>
        <v>243.75</v>
      </c>
      <c r="AH5161" t="str" cm="1">
        <f t="array" ref="AH5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1" t="str">
        <f>MIS[[#This Row],[TRADING SYMBOL]]</f>
        <v>NIFTY2552225050CE</v>
      </c>
      <c r="AJ5161" t="str">
        <f>IF(RIGHT(MIS[[#This Row],[Main/Hedge]],4)="MAIN","MAIN","HEDGE")</f>
        <v>MAIN</v>
      </c>
      <c r="AK5161" t="str" cm="1">
        <f t="array" ref="AK5161">_xlfn._xlws.FILTER(Table4[Column1],ISNUMBER(SEARCH(Table4[Column1],MIS[[#This Row],[OrderUniqueIdentifier]])),"")</f>
        <v>VWAP</v>
      </c>
    </row>
    <row r="5162" spans="1:37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>
        <f>_xlfn.XLOOKUP(MIS[[#This Row],[TRADING SYMBOL]],[1]Sheet1!$D:$D,[1]Sheet1!$C:$C)</f>
        <v>168.75</v>
      </c>
      <c r="AE5162">
        <f>MIS[[#This Row],[OrderAverageTradedPrice]]*MIS[[#This Row],[OrderQuantity]]</f>
        <v>25792.5</v>
      </c>
      <c r="AF5162">
        <f>MIS[[#This Row],[LTP]]*MIS[[#This Row],[OrderQuantity]]</f>
        <v>25312.5</v>
      </c>
      <c r="AG5162">
        <f>IF(MIS[[#This Row],[OrderSide]]="SELL",MIS[[#This Row],[VALUE]]-MIS[[#This Row],[LIVE_VALUE]],MIS[[#This Row],[LIVE_VALUE]]-MIS[[#This Row],[VALUE]])</f>
        <v>480</v>
      </c>
      <c r="AH5162" t="str" cm="1">
        <f t="array" ref="AH5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2" t="str">
        <f>MIS[[#This Row],[TRADING SYMBOL]]</f>
        <v>NIFTY2552225050CE</v>
      </c>
      <c r="AJ5162" t="str">
        <f>IF(RIGHT(MIS[[#This Row],[Main/Hedge]],4)="MAIN","MAIN","HEDGE")</f>
        <v>MAIN</v>
      </c>
      <c r="AK5162" t="str" cm="1">
        <f t="array" ref="AK5162">_xlfn._xlws.FILTER(Table4[Column1],ISNUMBER(SEARCH(Table4[Column1],MIS[[#This Row],[OrderUniqueIdentifier]])),"")</f>
        <v>VWAP</v>
      </c>
    </row>
    <row r="5163" spans="1:37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>
        <f>_xlfn.XLOOKUP(MIS[[#This Row],[TRADING SYMBOL]],[1]Sheet1!$D:$D,[1]Sheet1!$C:$C)</f>
        <v>168.75</v>
      </c>
      <c r="AE5163">
        <f>MIS[[#This Row],[OrderAverageTradedPrice]]*MIS[[#This Row],[OrderQuantity]]</f>
        <v>25845</v>
      </c>
      <c r="AF5163">
        <f>MIS[[#This Row],[LTP]]*MIS[[#This Row],[OrderQuantity]]</f>
        <v>25312.5</v>
      </c>
      <c r="AG5163">
        <f>IF(MIS[[#This Row],[OrderSide]]="SELL",MIS[[#This Row],[VALUE]]-MIS[[#This Row],[LIVE_VALUE]],MIS[[#This Row],[LIVE_VALUE]]-MIS[[#This Row],[VALUE]])</f>
        <v>532.5</v>
      </c>
      <c r="AH5163" t="str" cm="1">
        <f t="array" ref="AH5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3" t="str">
        <f>MIS[[#This Row],[TRADING SYMBOL]]</f>
        <v>NIFTY2552225050CE</v>
      </c>
      <c r="AJ5163" t="str">
        <f>IF(RIGHT(MIS[[#This Row],[Main/Hedge]],4)="MAIN","MAIN","HEDGE")</f>
        <v>MAIN</v>
      </c>
      <c r="AK5163" t="str" cm="1">
        <f t="array" ref="AK5163">_xlfn._xlws.FILTER(Table4[Column1],ISNUMBER(SEARCH(Table4[Column1],MIS[[#This Row],[OrderUniqueIdentifier]])),"")</f>
        <v>VWAP</v>
      </c>
    </row>
    <row r="5164" spans="1:37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>
        <f>_xlfn.XLOOKUP(MIS[[#This Row],[TRADING SYMBOL]],[1]Sheet1!$D:$D,[1]Sheet1!$C:$C)</f>
        <v>168.75</v>
      </c>
      <c r="AE5164">
        <f>MIS[[#This Row],[OrderAverageTradedPrice]]*MIS[[#This Row],[OrderQuantity]]</f>
        <v>129262.5</v>
      </c>
      <c r="AF5164">
        <f>MIS[[#This Row],[LTP]]*MIS[[#This Row],[OrderQuantity]]</f>
        <v>126562.5</v>
      </c>
      <c r="AG5164">
        <f>IF(MIS[[#This Row],[OrderSide]]="SELL",MIS[[#This Row],[VALUE]]-MIS[[#This Row],[LIVE_VALUE]],MIS[[#This Row],[LIVE_VALUE]]-MIS[[#This Row],[VALUE]])</f>
        <v>2700</v>
      </c>
      <c r="AH5164" t="str" cm="1">
        <f t="array" ref="AH5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4" t="str">
        <f>MIS[[#This Row],[TRADING SYMBOL]]</f>
        <v>NIFTY2552225050CE</v>
      </c>
      <c r="AJ5164" t="str">
        <f>IF(RIGHT(MIS[[#This Row],[Main/Hedge]],4)="MAIN","MAIN","HEDGE")</f>
        <v>MAIN</v>
      </c>
      <c r="AK5164" t="str" cm="1">
        <f t="array" ref="AK5164">_xlfn._xlws.FILTER(Table4[Column1],ISNUMBER(SEARCH(Table4[Column1],MIS[[#This Row],[OrderUniqueIdentifier]])),"")</f>
        <v>VWAP</v>
      </c>
    </row>
    <row r="5165" spans="1:37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>
        <f>_xlfn.XLOOKUP(MIS[[#This Row],[TRADING SYMBOL]],[1]Sheet1!$D:$D,[1]Sheet1!$C:$C)</f>
        <v>168.75</v>
      </c>
      <c r="AE5165">
        <f>MIS[[#This Row],[OrderAverageTradedPrice]]*MIS[[#This Row],[OrderQuantity]]</f>
        <v>244942.49999999924</v>
      </c>
      <c r="AF5165">
        <f>MIS[[#This Row],[LTP]]*MIS[[#This Row],[OrderQuantity]]</f>
        <v>240468.75</v>
      </c>
      <c r="AG5165">
        <f>IF(MIS[[#This Row],[OrderSide]]="SELL",MIS[[#This Row],[VALUE]]-MIS[[#This Row],[LIVE_VALUE]],MIS[[#This Row],[LIVE_VALUE]]-MIS[[#This Row],[VALUE]])</f>
        <v>4473.7499999992433</v>
      </c>
      <c r="AH5165" t="str" cm="1">
        <f t="array" ref="AH5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5" t="str">
        <f>MIS[[#This Row],[TRADING SYMBOL]]</f>
        <v>NIFTY2552225050CE</v>
      </c>
      <c r="AJ5165" t="str">
        <f>IF(RIGHT(MIS[[#This Row],[Main/Hedge]],4)="MAIN","MAIN","HEDGE")</f>
        <v>MAIN</v>
      </c>
      <c r="AK5165" t="str" cm="1">
        <f t="array" ref="AK5165">_xlfn._xlws.FILTER(Table4[Column1],ISNUMBER(SEARCH(Table4[Column1],MIS[[#This Row],[OrderUniqueIdentifier]])),"")</f>
        <v>VWAP</v>
      </c>
    </row>
    <row r="5166" spans="1:37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>
        <f>_xlfn.XLOOKUP(MIS[[#This Row],[TRADING SYMBOL]],[1]Sheet1!$D:$D,[1]Sheet1!$C:$C)</f>
        <v>168.75</v>
      </c>
      <c r="AE5166">
        <f>MIS[[#This Row],[OrderAverageTradedPrice]]*MIS[[#This Row],[OrderQuantity]]</f>
        <v>12907.5</v>
      </c>
      <c r="AF5166">
        <f>MIS[[#This Row],[LTP]]*MIS[[#This Row],[OrderQuantity]]</f>
        <v>12656.25</v>
      </c>
      <c r="AG5166">
        <f>IF(MIS[[#This Row],[OrderSide]]="SELL",MIS[[#This Row],[VALUE]]-MIS[[#This Row],[LIVE_VALUE]],MIS[[#This Row],[LIVE_VALUE]]-MIS[[#This Row],[VALUE]])</f>
        <v>251.25</v>
      </c>
      <c r="AH5166" t="str" cm="1">
        <f t="array" ref="AH5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6" t="str">
        <f>MIS[[#This Row],[TRADING SYMBOL]]</f>
        <v>NIFTY2552225050CE</v>
      </c>
      <c r="AJ5166" t="str">
        <f>IF(RIGHT(MIS[[#This Row],[Main/Hedge]],4)="MAIN","MAIN","HEDGE")</f>
        <v>MAIN</v>
      </c>
      <c r="AK5166" t="str" cm="1">
        <f t="array" ref="AK5166">_xlfn._xlws.FILTER(Table4[Column1],ISNUMBER(SEARCH(Table4[Column1],MIS[[#This Row],[OrderUniqueIdentifier]])),"")</f>
        <v>VWAP</v>
      </c>
    </row>
    <row r="5167" spans="1:37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>
        <f>_xlfn.XLOOKUP(MIS[[#This Row],[TRADING SYMBOL]],[1]Sheet1!$D:$D,[1]Sheet1!$C:$C)</f>
        <v>168.75</v>
      </c>
      <c r="AE5167">
        <f>MIS[[#This Row],[OrderAverageTradedPrice]]*MIS[[#This Row],[OrderQuantity]]</f>
        <v>103256.25</v>
      </c>
      <c r="AF5167">
        <f>MIS[[#This Row],[LTP]]*MIS[[#This Row],[OrderQuantity]]</f>
        <v>101250</v>
      </c>
      <c r="AG5167">
        <f>IF(MIS[[#This Row],[OrderSide]]="SELL",MIS[[#This Row],[VALUE]]-MIS[[#This Row],[LIVE_VALUE]],MIS[[#This Row],[LIVE_VALUE]]-MIS[[#This Row],[VALUE]])</f>
        <v>2006.25</v>
      </c>
      <c r="AH5167" t="str" cm="1">
        <f t="array" ref="AH5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7" t="str">
        <f>MIS[[#This Row],[TRADING SYMBOL]]</f>
        <v>NIFTY2552225050CE</v>
      </c>
      <c r="AJ5167" t="str">
        <f>IF(RIGHT(MIS[[#This Row],[Main/Hedge]],4)="MAIN","MAIN","HEDGE")</f>
        <v>MAIN</v>
      </c>
      <c r="AK5167" t="str" cm="1">
        <f t="array" ref="AK5167">_xlfn._xlws.FILTER(Table4[Column1],ISNUMBER(SEARCH(Table4[Column1],MIS[[#This Row],[OrderUniqueIdentifier]])),"")</f>
        <v>VWAP</v>
      </c>
    </row>
    <row r="5168" spans="1:37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>
        <f>_xlfn.XLOOKUP(MIS[[#This Row],[TRADING SYMBOL]],[1]Sheet1!$D:$D,[1]Sheet1!$C:$C)</f>
        <v>168.75</v>
      </c>
      <c r="AE5168">
        <f>MIS[[#This Row],[OrderAverageTradedPrice]]*MIS[[#This Row],[OrderQuantity]]</f>
        <v>310046.24999999878</v>
      </c>
      <c r="AF5168">
        <f>MIS[[#This Row],[LTP]]*MIS[[#This Row],[OrderQuantity]]</f>
        <v>303750</v>
      </c>
      <c r="AG5168">
        <f>IF(MIS[[#This Row],[OrderSide]]="SELL",MIS[[#This Row],[VALUE]]-MIS[[#This Row],[LIVE_VALUE]],MIS[[#This Row],[LIVE_VALUE]]-MIS[[#This Row],[VALUE]])</f>
        <v>6296.2499999987776</v>
      </c>
      <c r="AH5168" t="str" cm="1">
        <f t="array" ref="AH5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8" t="str">
        <f>MIS[[#This Row],[TRADING SYMBOL]]</f>
        <v>NIFTY2552225050CE</v>
      </c>
      <c r="AJ5168" t="str">
        <f>IF(RIGHT(MIS[[#This Row],[Main/Hedge]],4)="MAIN","MAIN","HEDGE")</f>
        <v>MAIN</v>
      </c>
      <c r="AK5168" t="str" cm="1">
        <f t="array" ref="AK5168">_xlfn._xlws.FILTER(Table4[Column1],ISNUMBER(SEARCH(Table4[Column1],MIS[[#This Row],[OrderUniqueIdentifier]])),"")</f>
        <v>VWAP</v>
      </c>
    </row>
    <row r="5169" spans="1:37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>
        <f>_xlfn.XLOOKUP(MIS[[#This Row],[TRADING SYMBOL]],[1]Sheet1!$D:$D,[1]Sheet1!$C:$C)</f>
        <v>168.75</v>
      </c>
      <c r="AE5169">
        <f>MIS[[#This Row],[OrderAverageTradedPrice]]*MIS[[#This Row],[OrderQuantity]]</f>
        <v>51712.5</v>
      </c>
      <c r="AF5169">
        <f>MIS[[#This Row],[LTP]]*MIS[[#This Row],[OrderQuantity]]</f>
        <v>50625</v>
      </c>
      <c r="AG5169">
        <f>IF(MIS[[#This Row],[OrderSide]]="SELL",MIS[[#This Row],[VALUE]]-MIS[[#This Row],[LIVE_VALUE]],MIS[[#This Row],[LIVE_VALUE]]-MIS[[#This Row],[VALUE]])</f>
        <v>1087.5</v>
      </c>
      <c r="AH5169" t="str" cm="1">
        <f t="array" ref="AH5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9" t="str">
        <f>MIS[[#This Row],[TRADING SYMBOL]]</f>
        <v>NIFTY2552225050CE</v>
      </c>
      <c r="AJ5169" t="str">
        <f>IF(RIGHT(MIS[[#This Row],[Main/Hedge]],4)="MAIN","MAIN","HEDGE")</f>
        <v>MAIN</v>
      </c>
      <c r="AK5169" t="str" cm="1">
        <f t="array" ref="AK5169">_xlfn._xlws.FILTER(Table4[Column1],ISNUMBER(SEARCH(Table4[Column1],MIS[[#This Row],[OrderUniqueIdentifier]])),"")</f>
        <v>VWAP</v>
      </c>
    </row>
    <row r="5170" spans="1:37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>
        <f>_xlfn.XLOOKUP(MIS[[#This Row],[TRADING SYMBOL]],[1]Sheet1!$D:$D,[1]Sheet1!$C:$C)</f>
        <v>168.75</v>
      </c>
      <c r="AE5170">
        <f>MIS[[#This Row],[OrderAverageTradedPrice]]*MIS[[#This Row],[OrderQuantity]]</f>
        <v>64582.5</v>
      </c>
      <c r="AF5170">
        <f>MIS[[#This Row],[LTP]]*MIS[[#This Row],[OrderQuantity]]</f>
        <v>63281.25</v>
      </c>
      <c r="AG5170">
        <f>IF(MIS[[#This Row],[OrderSide]]="SELL",MIS[[#This Row],[VALUE]]-MIS[[#This Row],[LIVE_VALUE]],MIS[[#This Row],[LIVE_VALUE]]-MIS[[#This Row],[VALUE]])</f>
        <v>1301.25</v>
      </c>
      <c r="AH5170" t="str" cm="1">
        <f t="array" ref="AH5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0" t="str">
        <f>MIS[[#This Row],[TRADING SYMBOL]]</f>
        <v>NIFTY2552225050CE</v>
      </c>
      <c r="AJ5170" t="str">
        <f>IF(RIGHT(MIS[[#This Row],[Main/Hedge]],4)="MAIN","MAIN","HEDGE")</f>
        <v>MAIN</v>
      </c>
      <c r="AK5170" t="str" cm="1">
        <f t="array" ref="AK5170">_xlfn._xlws.FILTER(Table4[Column1],ISNUMBER(SEARCH(Table4[Column1],MIS[[#This Row],[OrderUniqueIdentifier]])),"")</f>
        <v>VWAP</v>
      </c>
    </row>
    <row r="5171" spans="1:37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>
        <f>_xlfn.XLOOKUP(MIS[[#This Row],[TRADING SYMBOL]],[1]Sheet1!$D:$D,[1]Sheet1!$C:$C)</f>
        <v>168.75</v>
      </c>
      <c r="AE5171">
        <f>MIS[[#This Row],[OrderAverageTradedPrice]]*MIS[[#This Row],[OrderQuantity]]</f>
        <v>77490</v>
      </c>
      <c r="AF5171">
        <f>MIS[[#This Row],[LTP]]*MIS[[#This Row],[OrderQuantity]]</f>
        <v>75937.5</v>
      </c>
      <c r="AG5171">
        <f>IF(MIS[[#This Row],[OrderSide]]="SELL",MIS[[#This Row],[VALUE]]-MIS[[#This Row],[LIVE_VALUE]],MIS[[#This Row],[LIVE_VALUE]]-MIS[[#This Row],[VALUE]])</f>
        <v>1552.5</v>
      </c>
      <c r="AH5171" t="str" cm="1">
        <f t="array" ref="AH5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1" t="str">
        <f>MIS[[#This Row],[TRADING SYMBOL]]</f>
        <v>NIFTY2552225050CE</v>
      </c>
      <c r="AJ5171" t="str">
        <f>IF(RIGHT(MIS[[#This Row],[Main/Hedge]],4)="MAIN","MAIN","HEDGE")</f>
        <v>MAIN</v>
      </c>
      <c r="AK5171" t="str" cm="1">
        <f t="array" ref="AK5171">_xlfn._xlws.FILTER(Table4[Column1],ISNUMBER(SEARCH(Table4[Column1],MIS[[#This Row],[OrderUniqueIdentifier]])),"")</f>
        <v>VWAP</v>
      </c>
    </row>
    <row r="5172" spans="1:37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>
        <f>_xlfn.XLOOKUP(MIS[[#This Row],[TRADING SYMBOL]],[1]Sheet1!$D:$D,[1]Sheet1!$C:$C)</f>
        <v>168.75</v>
      </c>
      <c r="AE5172">
        <f>MIS[[#This Row],[OrderAverageTradedPrice]]*MIS[[#This Row],[OrderQuantity]]</f>
        <v>25815</v>
      </c>
      <c r="AF5172">
        <f>MIS[[#This Row],[LTP]]*MIS[[#This Row],[OrderQuantity]]</f>
        <v>25312.5</v>
      </c>
      <c r="AG5172">
        <f>IF(MIS[[#This Row],[OrderSide]]="SELL",MIS[[#This Row],[VALUE]]-MIS[[#This Row],[LIVE_VALUE]],MIS[[#This Row],[LIVE_VALUE]]-MIS[[#This Row],[VALUE]])</f>
        <v>502.5</v>
      </c>
      <c r="AH5172" t="str" cm="1">
        <f t="array" ref="AH5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2" t="str">
        <f>MIS[[#This Row],[TRADING SYMBOL]]</f>
        <v>NIFTY2552225050CE</v>
      </c>
      <c r="AJ5172" t="str">
        <f>IF(RIGHT(MIS[[#This Row],[Main/Hedge]],4)="MAIN","MAIN","HEDGE")</f>
        <v>MAIN</v>
      </c>
      <c r="AK5172" t="str" cm="1">
        <f t="array" ref="AK5172">_xlfn._xlws.FILTER(Table4[Column1],ISNUMBER(SEARCH(Table4[Column1],MIS[[#This Row],[OrderUniqueIdentifier]])),"")</f>
        <v>VWAP</v>
      </c>
    </row>
    <row r="5173" spans="1:37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>
        <f>_xlfn.XLOOKUP(MIS[[#This Row],[TRADING SYMBOL]],[1]Sheet1!$D:$D,[1]Sheet1!$C:$C)</f>
        <v>168.75</v>
      </c>
      <c r="AE5173">
        <f>MIS[[#This Row],[OrderAverageTradedPrice]]*MIS[[#This Row],[OrderQuantity]]</f>
        <v>12885</v>
      </c>
      <c r="AF5173">
        <f>MIS[[#This Row],[LTP]]*MIS[[#This Row],[OrderQuantity]]</f>
        <v>12656.25</v>
      </c>
      <c r="AG5173">
        <f>IF(MIS[[#This Row],[OrderSide]]="SELL",MIS[[#This Row],[VALUE]]-MIS[[#This Row],[LIVE_VALUE]],MIS[[#This Row],[LIVE_VALUE]]-MIS[[#This Row],[VALUE]])</f>
        <v>228.75</v>
      </c>
      <c r="AH5173" t="str" cm="1">
        <f t="array" ref="AH5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3" t="str">
        <f>MIS[[#This Row],[TRADING SYMBOL]]</f>
        <v>NIFTY2552225050CE</v>
      </c>
      <c r="AJ5173" t="str">
        <f>IF(RIGHT(MIS[[#This Row],[Main/Hedge]],4)="MAIN","MAIN","HEDGE")</f>
        <v>MAIN</v>
      </c>
      <c r="AK5173" t="str" cm="1">
        <f t="array" ref="AK5173">_xlfn._xlws.FILTER(Table4[Column1],ISNUMBER(SEARCH(Table4[Column1],MIS[[#This Row],[OrderUniqueIdentifier]])),"")</f>
        <v>VWAP</v>
      </c>
    </row>
    <row r="5174" spans="1:37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>
        <f>_xlfn.XLOOKUP(MIS[[#This Row],[TRADING SYMBOL]],[1]Sheet1!$D:$D,[1]Sheet1!$C:$C)</f>
        <v>168.75</v>
      </c>
      <c r="AE5174">
        <f>MIS[[#This Row],[OrderAverageTradedPrice]]*MIS[[#This Row],[OrderQuantity]]</f>
        <v>129300</v>
      </c>
      <c r="AF5174">
        <f>MIS[[#This Row],[LTP]]*MIS[[#This Row],[OrderQuantity]]</f>
        <v>126562.5</v>
      </c>
      <c r="AG5174">
        <f>IF(MIS[[#This Row],[OrderSide]]="SELL",MIS[[#This Row],[VALUE]]-MIS[[#This Row],[LIVE_VALUE]],MIS[[#This Row],[LIVE_VALUE]]-MIS[[#This Row],[VALUE]])</f>
        <v>2737.5</v>
      </c>
      <c r="AH5174" t="str" cm="1">
        <f t="array" ref="AH5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4" t="str">
        <f>MIS[[#This Row],[TRADING SYMBOL]]</f>
        <v>NIFTY2552225050CE</v>
      </c>
      <c r="AJ5174" t="str">
        <f>IF(RIGHT(MIS[[#This Row],[Main/Hedge]],4)="MAIN","MAIN","HEDGE")</f>
        <v>MAIN</v>
      </c>
      <c r="AK5174" t="str" cm="1">
        <f t="array" ref="AK5174">_xlfn._xlws.FILTER(Table4[Column1],ISNUMBER(SEARCH(Table4[Column1],MIS[[#This Row],[OrderUniqueIdentifier]])),"")</f>
        <v>VWAP</v>
      </c>
    </row>
    <row r="5175" spans="1:37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>
        <f>_xlfn.XLOOKUP(MIS[[#This Row],[TRADING SYMBOL]],[1]Sheet1!$D:$D,[1]Sheet1!$C:$C)</f>
        <v>168.75</v>
      </c>
      <c r="AE5175">
        <f>MIS[[#This Row],[OrderAverageTradedPrice]]*MIS[[#This Row],[OrderQuantity]]</f>
        <v>25875</v>
      </c>
      <c r="AF5175">
        <f>MIS[[#This Row],[LTP]]*MIS[[#This Row],[OrderQuantity]]</f>
        <v>25312.5</v>
      </c>
      <c r="AG5175">
        <f>IF(MIS[[#This Row],[OrderSide]]="SELL",MIS[[#This Row],[VALUE]]-MIS[[#This Row],[LIVE_VALUE]],MIS[[#This Row],[LIVE_VALUE]]-MIS[[#This Row],[VALUE]])</f>
        <v>562.5</v>
      </c>
      <c r="AH5175" t="str" cm="1">
        <f t="array" ref="AH5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5" t="str">
        <f>MIS[[#This Row],[TRADING SYMBOL]]</f>
        <v>NIFTY2552225050CE</v>
      </c>
      <c r="AJ5175" t="str">
        <f>IF(RIGHT(MIS[[#This Row],[Main/Hedge]],4)="MAIN","MAIN","HEDGE")</f>
        <v>MAIN</v>
      </c>
      <c r="AK5175" t="str" cm="1">
        <f t="array" ref="AK5175">_xlfn._xlws.FILTER(Table4[Column1],ISNUMBER(SEARCH(Table4[Column1],MIS[[#This Row],[OrderUniqueIdentifier]])),"")</f>
        <v>VWAP</v>
      </c>
    </row>
    <row r="5176" spans="1:37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>
        <f>_xlfn.XLOOKUP(MIS[[#This Row],[TRADING SYMBOL]],[1]Sheet1!$D:$D,[1]Sheet1!$C:$C)</f>
        <v>168.75</v>
      </c>
      <c r="AE5176">
        <f>MIS[[#This Row],[OrderAverageTradedPrice]]*MIS[[#This Row],[OrderQuantity]]</f>
        <v>38790</v>
      </c>
      <c r="AF5176">
        <f>MIS[[#This Row],[LTP]]*MIS[[#This Row],[OrderQuantity]]</f>
        <v>37968.75</v>
      </c>
      <c r="AG5176">
        <f>IF(MIS[[#This Row],[OrderSide]]="SELL",MIS[[#This Row],[VALUE]]-MIS[[#This Row],[LIVE_VALUE]],MIS[[#This Row],[LIVE_VALUE]]-MIS[[#This Row],[VALUE]])</f>
        <v>821.25</v>
      </c>
      <c r="AH5176" t="str" cm="1">
        <f t="array" ref="AH5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6" t="str">
        <f>MIS[[#This Row],[TRADING SYMBOL]]</f>
        <v>NIFTY2552225050CE</v>
      </c>
      <c r="AJ5176" t="str">
        <f>IF(RIGHT(MIS[[#This Row],[Main/Hedge]],4)="MAIN","MAIN","HEDGE")</f>
        <v>MAIN</v>
      </c>
      <c r="AK5176" t="str" cm="1">
        <f t="array" ref="AK5176">_xlfn._xlws.FILTER(Table4[Column1],ISNUMBER(SEARCH(Table4[Column1],MIS[[#This Row],[OrderUniqueIdentifier]])),"")</f>
        <v>VWAP</v>
      </c>
    </row>
    <row r="5177" spans="1:37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>
        <f>_xlfn.XLOOKUP(MIS[[#This Row],[TRADING SYMBOL]],[1]Sheet1!$D:$D,[1]Sheet1!$C:$C)</f>
        <v>168.75</v>
      </c>
      <c r="AE5177">
        <f>MIS[[#This Row],[OrderAverageTradedPrice]]*MIS[[#This Row],[OrderQuantity]]</f>
        <v>25852.5</v>
      </c>
      <c r="AF5177">
        <f>MIS[[#This Row],[LTP]]*MIS[[#This Row],[OrderQuantity]]</f>
        <v>25312.5</v>
      </c>
      <c r="AG5177">
        <f>IF(MIS[[#This Row],[OrderSide]]="SELL",MIS[[#This Row],[VALUE]]-MIS[[#This Row],[LIVE_VALUE]],MIS[[#This Row],[LIVE_VALUE]]-MIS[[#This Row],[VALUE]])</f>
        <v>540</v>
      </c>
      <c r="AH5177" t="str" cm="1">
        <f t="array" ref="AH5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7" t="str">
        <f>MIS[[#This Row],[TRADING SYMBOL]]</f>
        <v>NIFTY2552225050CE</v>
      </c>
      <c r="AJ5177" t="str">
        <f>IF(RIGHT(MIS[[#This Row],[Main/Hedge]],4)="MAIN","MAIN","HEDGE")</f>
        <v>MAIN</v>
      </c>
      <c r="AK5177" t="str" cm="1">
        <f t="array" ref="AK5177">_xlfn._xlws.FILTER(Table4[Column1],ISNUMBER(SEARCH(Table4[Column1],MIS[[#This Row],[OrderUniqueIdentifier]])),"")</f>
        <v>VWAP</v>
      </c>
    </row>
    <row r="5178" spans="1:37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>
        <f>_xlfn.XLOOKUP(MIS[[#This Row],[TRADING SYMBOL]],[1]Sheet1!$D:$D,[1]Sheet1!$C:$C)</f>
        <v>168.75</v>
      </c>
      <c r="AE5178">
        <f>MIS[[#This Row],[OrderAverageTradedPrice]]*MIS[[#This Row],[OrderQuantity]]</f>
        <v>38726.249999999847</v>
      </c>
      <c r="AF5178">
        <f>MIS[[#This Row],[LTP]]*MIS[[#This Row],[OrderQuantity]]</f>
        <v>37968.75</v>
      </c>
      <c r="AG5178">
        <f>IF(MIS[[#This Row],[OrderSide]]="SELL",MIS[[#This Row],[VALUE]]-MIS[[#This Row],[LIVE_VALUE]],MIS[[#This Row],[LIVE_VALUE]]-MIS[[#This Row],[VALUE]])</f>
        <v>757.4999999998472</v>
      </c>
      <c r="AH5178" t="str" cm="1">
        <f t="array" ref="AH5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8" t="str">
        <f>MIS[[#This Row],[TRADING SYMBOL]]</f>
        <v>NIFTY2552225050CE</v>
      </c>
      <c r="AJ5178" t="str">
        <f>IF(RIGHT(MIS[[#This Row],[Main/Hedge]],4)="MAIN","MAIN","HEDGE")</f>
        <v>MAIN</v>
      </c>
      <c r="AK5178" t="str" cm="1">
        <f t="array" ref="AK5178">_xlfn._xlws.FILTER(Table4[Column1],ISNUMBER(SEARCH(Table4[Column1],MIS[[#This Row],[OrderUniqueIdentifier]])),"")</f>
        <v>VWAP</v>
      </c>
    </row>
    <row r="5179" spans="1:37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>
        <f>_xlfn.XLOOKUP(MIS[[#This Row],[TRADING SYMBOL]],[1]Sheet1!$D:$D,[1]Sheet1!$C:$C)</f>
        <v>168.75</v>
      </c>
      <c r="AE5179">
        <f>MIS[[#This Row],[OrderAverageTradedPrice]]*MIS[[#This Row],[OrderQuantity]]</f>
        <v>25860</v>
      </c>
      <c r="AF5179">
        <f>MIS[[#This Row],[LTP]]*MIS[[#This Row],[OrderQuantity]]</f>
        <v>25312.5</v>
      </c>
      <c r="AG5179">
        <f>IF(MIS[[#This Row],[OrderSide]]="SELL",MIS[[#This Row],[VALUE]]-MIS[[#This Row],[LIVE_VALUE]],MIS[[#This Row],[LIVE_VALUE]]-MIS[[#This Row],[VALUE]])</f>
        <v>547.5</v>
      </c>
      <c r="AH5179" t="str" cm="1">
        <f t="array" ref="AH5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9" t="str">
        <f>MIS[[#This Row],[TRADING SYMBOL]]</f>
        <v>NIFTY2552225050CE</v>
      </c>
      <c r="AJ5179" t="str">
        <f>IF(RIGHT(MIS[[#This Row],[Main/Hedge]],4)="MAIN","MAIN","HEDGE")</f>
        <v>MAIN</v>
      </c>
      <c r="AK5179" t="str" cm="1">
        <f t="array" ref="AK5179">_xlfn._xlws.FILTER(Table4[Column1],ISNUMBER(SEARCH(Table4[Column1],MIS[[#This Row],[OrderUniqueIdentifier]])),"")</f>
        <v>VWAP</v>
      </c>
    </row>
    <row r="5180" spans="1:37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>
        <f>_xlfn.XLOOKUP(MIS[[#This Row],[TRADING SYMBOL]],[1]Sheet1!$D:$D,[1]Sheet1!$C:$C)</f>
        <v>168.75</v>
      </c>
      <c r="AE5180">
        <f>MIS[[#This Row],[OrderAverageTradedPrice]]*MIS[[#This Row],[OrderQuantity]]</f>
        <v>25848.75</v>
      </c>
      <c r="AF5180">
        <f>MIS[[#This Row],[LTP]]*MIS[[#This Row],[OrderQuantity]]</f>
        <v>25312.5</v>
      </c>
      <c r="AG5180">
        <f>IF(MIS[[#This Row],[OrderSide]]="SELL",MIS[[#This Row],[VALUE]]-MIS[[#This Row],[LIVE_VALUE]],MIS[[#This Row],[LIVE_VALUE]]-MIS[[#This Row],[VALUE]])</f>
        <v>536.25</v>
      </c>
      <c r="AH5180" t="str" cm="1">
        <f t="array" ref="AH5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0" t="str">
        <f>MIS[[#This Row],[TRADING SYMBOL]]</f>
        <v>NIFTY2552225050CE</v>
      </c>
      <c r="AJ5180" t="str">
        <f>IF(RIGHT(MIS[[#This Row],[Main/Hedge]],4)="MAIN","MAIN","HEDGE")</f>
        <v>MAIN</v>
      </c>
      <c r="AK5180" t="str" cm="1">
        <f t="array" ref="AK5180">_xlfn._xlws.FILTER(Table4[Column1],ISNUMBER(SEARCH(Table4[Column1],MIS[[#This Row],[OrderUniqueIdentifier]])),"")</f>
        <v>VWAP</v>
      </c>
    </row>
    <row r="5181" spans="1:37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>
        <f>_xlfn.XLOOKUP(MIS[[#This Row],[TRADING SYMBOL]],[1]Sheet1!$D:$D,[1]Sheet1!$C:$C)</f>
        <v>168.75</v>
      </c>
      <c r="AE5181">
        <f>MIS[[#This Row],[OrderAverageTradedPrice]]*MIS[[#This Row],[OrderQuantity]]</f>
        <v>25867.5</v>
      </c>
      <c r="AF5181">
        <f>MIS[[#This Row],[LTP]]*MIS[[#This Row],[OrderQuantity]]</f>
        <v>25312.5</v>
      </c>
      <c r="AG5181">
        <f>IF(MIS[[#This Row],[OrderSide]]="SELL",MIS[[#This Row],[VALUE]]-MIS[[#This Row],[LIVE_VALUE]],MIS[[#This Row],[LIVE_VALUE]]-MIS[[#This Row],[VALUE]])</f>
        <v>555</v>
      </c>
      <c r="AH5181" t="str" cm="1">
        <f t="array" ref="AH5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1" t="str">
        <f>MIS[[#This Row],[TRADING SYMBOL]]</f>
        <v>NIFTY2552225050CE</v>
      </c>
      <c r="AJ5181" t="str">
        <f>IF(RIGHT(MIS[[#This Row],[Main/Hedge]],4)="MAIN","MAIN","HEDGE")</f>
        <v>MAIN</v>
      </c>
      <c r="AK5181" t="str" cm="1">
        <f t="array" ref="AK5181">_xlfn._xlws.FILTER(Table4[Column1],ISNUMBER(SEARCH(Table4[Column1],MIS[[#This Row],[OrderUniqueIdentifier]])),"")</f>
        <v>VWAP</v>
      </c>
    </row>
    <row r="5182" spans="1:37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>
        <f>_xlfn.XLOOKUP(MIS[[#This Row],[TRADING SYMBOL]],[1]Sheet1!$D:$D,[1]Sheet1!$C:$C)</f>
        <v>168.75</v>
      </c>
      <c r="AE5182">
        <f>MIS[[#This Row],[OrderAverageTradedPrice]]*MIS[[#This Row],[OrderQuantity]]</f>
        <v>25867.5</v>
      </c>
      <c r="AF5182">
        <f>MIS[[#This Row],[LTP]]*MIS[[#This Row],[OrderQuantity]]</f>
        <v>25312.5</v>
      </c>
      <c r="AG5182">
        <f>IF(MIS[[#This Row],[OrderSide]]="SELL",MIS[[#This Row],[VALUE]]-MIS[[#This Row],[LIVE_VALUE]],MIS[[#This Row],[LIVE_VALUE]]-MIS[[#This Row],[VALUE]])</f>
        <v>555</v>
      </c>
      <c r="AH5182" t="str" cm="1">
        <f t="array" ref="AH5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2" t="str">
        <f>MIS[[#This Row],[TRADING SYMBOL]]</f>
        <v>NIFTY2552225050CE</v>
      </c>
      <c r="AJ5182" t="str">
        <f>IF(RIGHT(MIS[[#This Row],[Main/Hedge]],4)="MAIN","MAIN","HEDGE")</f>
        <v>MAIN</v>
      </c>
      <c r="AK5182" t="str" cm="1">
        <f t="array" ref="AK5182">_xlfn._xlws.FILTER(Table4[Column1],ISNUMBER(SEARCH(Table4[Column1],MIS[[#This Row],[OrderUniqueIdentifier]])),"")</f>
        <v>VWAP</v>
      </c>
    </row>
    <row r="5183" spans="1:37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>
        <f>_xlfn.XLOOKUP(MIS[[#This Row],[TRADING SYMBOL]],[1]Sheet1!$D:$D,[1]Sheet1!$C:$C)</f>
        <v>168.75</v>
      </c>
      <c r="AE5183">
        <f>MIS[[#This Row],[OrderAverageTradedPrice]]*MIS[[#This Row],[OrderQuantity]]</f>
        <v>78502.5</v>
      </c>
      <c r="AF5183">
        <f>MIS[[#This Row],[LTP]]*MIS[[#This Row],[OrderQuantity]]</f>
        <v>75937.5</v>
      </c>
      <c r="AG5183">
        <f>IF(MIS[[#This Row],[OrderSide]]="SELL",MIS[[#This Row],[VALUE]]-MIS[[#This Row],[LIVE_VALUE]],MIS[[#This Row],[LIVE_VALUE]]-MIS[[#This Row],[VALUE]])</f>
        <v>2565</v>
      </c>
      <c r="AH5183" t="str" cm="1">
        <f t="array" ref="AH5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3" t="str">
        <f>MIS[[#This Row],[TRADING SYMBOL]]</f>
        <v>NIFTY2552225050CE</v>
      </c>
      <c r="AJ5183" t="str">
        <f>IF(RIGHT(MIS[[#This Row],[Main/Hedge]],4)="MAIN","MAIN","HEDGE")</f>
        <v>MAIN</v>
      </c>
      <c r="AK5183" t="str" cm="1">
        <f t="array" ref="AK5183">_xlfn._xlws.FILTER(Table4[Column1],ISNUMBER(SEARCH(Table4[Column1],MIS[[#This Row],[OrderUniqueIdentifier]])),"")</f>
        <v>VWAP</v>
      </c>
    </row>
    <row r="5184" spans="1:37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>
        <f>_xlfn.XLOOKUP(MIS[[#This Row],[TRADING SYMBOL]],[1]Sheet1!$D:$D,[1]Sheet1!$C:$C)</f>
        <v>168.75</v>
      </c>
      <c r="AE5184">
        <f>MIS[[#This Row],[OrderAverageTradedPrice]]*MIS[[#This Row],[OrderQuantity]]</f>
        <v>91612.5</v>
      </c>
      <c r="AF5184">
        <f>MIS[[#This Row],[LTP]]*MIS[[#This Row],[OrderQuantity]]</f>
        <v>88593.75</v>
      </c>
      <c r="AG5184">
        <f>IF(MIS[[#This Row],[OrderSide]]="SELL",MIS[[#This Row],[VALUE]]-MIS[[#This Row],[LIVE_VALUE]],MIS[[#This Row],[LIVE_VALUE]]-MIS[[#This Row],[VALUE]])</f>
        <v>3018.75</v>
      </c>
      <c r="AH5184" t="str" cm="1">
        <f t="array" ref="AH5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4" t="str">
        <f>MIS[[#This Row],[TRADING SYMBOL]]</f>
        <v>NIFTY2552225050CE</v>
      </c>
      <c r="AJ5184" t="str">
        <f>IF(RIGHT(MIS[[#This Row],[Main/Hedge]],4)="MAIN","MAIN","HEDGE")</f>
        <v>MAIN</v>
      </c>
      <c r="AK5184" t="str" cm="1">
        <f t="array" ref="AK5184">_xlfn._xlws.FILTER(Table4[Column1],ISNUMBER(SEARCH(Table4[Column1],MIS[[#This Row],[OrderUniqueIdentifier]])),"")</f>
        <v>VWAP</v>
      </c>
    </row>
    <row r="5185" spans="1:37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>
        <f>_xlfn.XLOOKUP(MIS[[#This Row],[TRADING SYMBOL]],[1]Sheet1!$D:$D,[1]Sheet1!$C:$C)</f>
        <v>168.75</v>
      </c>
      <c r="AE5185">
        <f>MIS[[#This Row],[OrderAverageTradedPrice]]*MIS[[#This Row],[OrderQuantity]]</f>
        <v>314111.25</v>
      </c>
      <c r="AF5185">
        <f>MIS[[#This Row],[LTP]]*MIS[[#This Row],[OrderQuantity]]</f>
        <v>303750</v>
      </c>
      <c r="AG5185">
        <f>IF(MIS[[#This Row],[OrderSide]]="SELL",MIS[[#This Row],[VALUE]]-MIS[[#This Row],[LIVE_VALUE]],MIS[[#This Row],[LIVE_VALUE]]-MIS[[#This Row],[VALUE]])</f>
        <v>10361.25</v>
      </c>
      <c r="AH5185" t="str" cm="1">
        <f t="array" ref="AH5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5" t="str">
        <f>MIS[[#This Row],[TRADING SYMBOL]]</f>
        <v>NIFTY2552225050CE</v>
      </c>
      <c r="AJ5185" t="str">
        <f>IF(RIGHT(MIS[[#This Row],[Main/Hedge]],4)="MAIN","MAIN","HEDGE")</f>
        <v>MAIN</v>
      </c>
      <c r="AK5185" t="str" cm="1">
        <f t="array" ref="AK5185">_xlfn._xlws.FILTER(Table4[Column1],ISNUMBER(SEARCH(Table4[Column1],MIS[[#This Row],[OrderUniqueIdentifier]])),"")</f>
        <v>VWAP</v>
      </c>
    </row>
    <row r="5186" spans="1:37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>
        <f>_xlfn.XLOOKUP(MIS[[#This Row],[TRADING SYMBOL]],[1]Sheet1!$D:$D,[1]Sheet1!$C:$C)</f>
        <v>168.75</v>
      </c>
      <c r="AE5186">
        <f>MIS[[#This Row],[OrderAverageTradedPrice]]*MIS[[#This Row],[OrderQuantity]]</f>
        <v>157181.24999999971</v>
      </c>
      <c r="AF5186">
        <f>MIS[[#This Row],[LTP]]*MIS[[#This Row],[OrderQuantity]]</f>
        <v>151875</v>
      </c>
      <c r="AG5186">
        <f>IF(MIS[[#This Row],[OrderSide]]="SELL",MIS[[#This Row],[VALUE]]-MIS[[#This Row],[LIVE_VALUE]],MIS[[#This Row],[LIVE_VALUE]]-MIS[[#This Row],[VALUE]])</f>
        <v>5306.249999999709</v>
      </c>
      <c r="AH5186" t="str" cm="1">
        <f t="array" ref="AH5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6" t="str">
        <f>MIS[[#This Row],[TRADING SYMBOL]]</f>
        <v>NIFTY2552225050CE</v>
      </c>
      <c r="AJ5186" t="str">
        <f>IF(RIGHT(MIS[[#This Row],[Main/Hedge]],4)="MAIN","MAIN","HEDGE")</f>
        <v>MAIN</v>
      </c>
      <c r="AK5186" t="str" cm="1">
        <f t="array" ref="AK5186">_xlfn._xlws.FILTER(Table4[Column1],ISNUMBER(SEARCH(Table4[Column1],MIS[[#This Row],[OrderUniqueIdentifier]])),"")</f>
        <v>VWAP</v>
      </c>
    </row>
    <row r="5187" spans="1:37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>
        <f>_xlfn.XLOOKUP(MIS[[#This Row],[TRADING SYMBOL]],[1]Sheet1!$D:$D,[1]Sheet1!$C:$C)</f>
        <v>168.75</v>
      </c>
      <c r="AE5187">
        <f>MIS[[#This Row],[OrderAverageTradedPrice]]*MIS[[#This Row],[OrderQuantity]]</f>
        <v>196304.99999999962</v>
      </c>
      <c r="AF5187">
        <f>MIS[[#This Row],[LTP]]*MIS[[#This Row],[OrderQuantity]]</f>
        <v>189843.75</v>
      </c>
      <c r="AG5187">
        <f>IF(MIS[[#This Row],[OrderSide]]="SELL",MIS[[#This Row],[VALUE]]-MIS[[#This Row],[LIVE_VALUE]],MIS[[#This Row],[LIVE_VALUE]]-MIS[[#This Row],[VALUE]])</f>
        <v>6461.2499999996217</v>
      </c>
      <c r="AH5187" t="str" cm="1">
        <f t="array" ref="AH5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7" t="str">
        <f>MIS[[#This Row],[TRADING SYMBOL]]</f>
        <v>NIFTY2552225050CE</v>
      </c>
      <c r="AJ5187" t="str">
        <f>IF(RIGHT(MIS[[#This Row],[Main/Hedge]],4)="MAIN","MAIN","HEDGE")</f>
        <v>MAIN</v>
      </c>
      <c r="AK5187" t="str" cm="1">
        <f t="array" ref="AK5187">_xlfn._xlws.FILTER(Table4[Column1],ISNUMBER(SEARCH(Table4[Column1],MIS[[#This Row],[OrderUniqueIdentifier]])),"")</f>
        <v>VWAP</v>
      </c>
    </row>
    <row r="5188" spans="1:37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>
        <f>_xlfn.XLOOKUP(MIS[[#This Row],[TRADING SYMBOL]],[1]Sheet1!$D:$D,[1]Sheet1!$C:$C)</f>
        <v>168.75</v>
      </c>
      <c r="AE5188">
        <f>MIS[[#This Row],[OrderAverageTradedPrice]]*MIS[[#This Row],[OrderQuantity]]</f>
        <v>91612.5</v>
      </c>
      <c r="AF5188">
        <f>MIS[[#This Row],[LTP]]*MIS[[#This Row],[OrderQuantity]]</f>
        <v>88593.75</v>
      </c>
      <c r="AG5188">
        <f>IF(MIS[[#This Row],[OrderSide]]="SELL",MIS[[#This Row],[VALUE]]-MIS[[#This Row],[LIVE_VALUE]],MIS[[#This Row],[LIVE_VALUE]]-MIS[[#This Row],[VALUE]])</f>
        <v>3018.75</v>
      </c>
      <c r="AH5188" t="str" cm="1">
        <f t="array" ref="AH5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8" t="str">
        <f>MIS[[#This Row],[TRADING SYMBOL]]</f>
        <v>NIFTY2552225050CE</v>
      </c>
      <c r="AJ5188" t="str">
        <f>IF(RIGHT(MIS[[#This Row],[Main/Hedge]],4)="MAIN","MAIN","HEDGE")</f>
        <v>MAIN</v>
      </c>
      <c r="AK5188" t="str" cm="1">
        <f t="array" ref="AK5188">_xlfn._xlws.FILTER(Table4[Column1],ISNUMBER(SEARCH(Table4[Column1],MIS[[#This Row],[OrderUniqueIdentifier]])),"")</f>
        <v>VWAP</v>
      </c>
    </row>
    <row r="5189" spans="1:37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>
        <f>_xlfn.XLOOKUP(MIS[[#This Row],[TRADING SYMBOL]],[1]Sheet1!$D:$D,[1]Sheet1!$C:$C)</f>
        <v>30</v>
      </c>
      <c r="AE5189">
        <f>MIS[[#This Row],[OrderAverageTradedPrice]]*MIS[[#This Row],[OrderQuantity]]</f>
        <v>1538</v>
      </c>
      <c r="AF5189">
        <f>MIS[[#This Row],[LTP]]*MIS[[#This Row],[OrderQuantity]]</f>
        <v>1200</v>
      </c>
      <c r="AG5189">
        <f>IF(MIS[[#This Row],[OrderSide]]="SELL",MIS[[#This Row],[VALUE]]-MIS[[#This Row],[LIVE_VALUE]],MIS[[#This Row],[LIVE_VALUE]]-MIS[[#This Row],[VALUE]])</f>
        <v>-338</v>
      </c>
      <c r="AH5189" t="str" cm="1">
        <f t="array" ref="AH5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89" t="str">
        <f>MIS[[#This Row],[TRADING SYMBOL]]</f>
        <v>SENSEX2552079600PE</v>
      </c>
      <c r="AJ5189" t="str">
        <f>IF(RIGHT(MIS[[#This Row],[Main/Hedge]],4)="MAIN","MAIN","HEDGE")</f>
        <v>HEDGE</v>
      </c>
      <c r="AK5189" t="str" cm="1">
        <f t="array" ref="AK5189">_xlfn._xlws.FILTER(Table4[Column1],ISNUMBER(SEARCH(Table4[Column1],MIS[[#This Row],[OrderUniqueIdentifier]])),"")</f>
        <v>XYT</v>
      </c>
    </row>
    <row r="5190" spans="1:37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>
        <f>_xlfn.XLOOKUP(MIS[[#This Row],[TRADING SYMBOL]],[1]Sheet1!$D:$D,[1]Sheet1!$C:$C)</f>
        <v>16</v>
      </c>
      <c r="AE5190">
        <f>MIS[[#This Row],[OrderAverageTradedPrice]]*MIS[[#This Row],[OrderQuantity]]</f>
        <v>882</v>
      </c>
      <c r="AF5190">
        <f>MIS[[#This Row],[LTP]]*MIS[[#This Row],[OrderQuantity]]</f>
        <v>640</v>
      </c>
      <c r="AG5190">
        <f>IF(MIS[[#This Row],[OrderSide]]="SELL",MIS[[#This Row],[VALUE]]-MIS[[#This Row],[LIVE_VALUE]],MIS[[#This Row],[LIVE_VALUE]]-MIS[[#This Row],[VALUE]])</f>
        <v>-242</v>
      </c>
      <c r="AH5190" t="str" cm="1">
        <f t="array" ref="AH5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0" t="str">
        <f>MIS[[#This Row],[TRADING SYMBOL]]</f>
        <v>SENSEX2552084900CE</v>
      </c>
      <c r="AJ5190" t="str">
        <f>IF(RIGHT(MIS[[#This Row],[Main/Hedge]],4)="MAIN","MAIN","HEDGE")</f>
        <v>HEDGE</v>
      </c>
      <c r="AK5190" t="str" cm="1">
        <f t="array" ref="AK5190">_xlfn._xlws.FILTER(Table4[Column1],ISNUMBER(SEARCH(Table4[Column1],MIS[[#This Row],[OrderUniqueIdentifier]])),"")</f>
        <v>XYT</v>
      </c>
    </row>
    <row r="5191" spans="1:37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>
        <f>_xlfn.XLOOKUP(MIS[[#This Row],[TRADING SYMBOL]],[1]Sheet1!$D:$D,[1]Sheet1!$C:$C)</f>
        <v>3.15</v>
      </c>
      <c r="AE5191">
        <f>MIS[[#This Row],[OrderAverageTradedPrice]]*MIS[[#This Row],[OrderQuantity]]</f>
        <v>547.5</v>
      </c>
      <c r="AF5191">
        <f>MIS[[#This Row],[LTP]]*MIS[[#This Row],[OrderQuantity]]</f>
        <v>472.5</v>
      </c>
      <c r="AG5191">
        <f>IF(MIS[[#This Row],[OrderSide]]="SELL",MIS[[#This Row],[VALUE]]-MIS[[#This Row],[LIVE_VALUE]],MIS[[#This Row],[LIVE_VALUE]]-MIS[[#This Row],[VALUE]])</f>
        <v>-75</v>
      </c>
      <c r="AH5191" t="str" cm="1">
        <f t="array" ref="AH5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1" t="str">
        <f>MIS[[#This Row],[TRADING SYMBOL]]</f>
        <v>NIFTY2552226300CE</v>
      </c>
      <c r="AJ5191" t="str">
        <f>IF(RIGHT(MIS[[#This Row],[Main/Hedge]],4)="MAIN","MAIN","HEDGE")</f>
        <v>HEDGE</v>
      </c>
      <c r="AK5191" t="str" cm="1">
        <f t="array" ref="AK5191">_xlfn._xlws.FILTER(Table4[Column1],ISNUMBER(SEARCH(Table4[Column1],MIS[[#This Row],[OrderUniqueIdentifier]])),"")</f>
        <v>LONGSHORT</v>
      </c>
    </row>
    <row r="5192" spans="1:37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>
        <f>_xlfn.XLOOKUP(MIS[[#This Row],[TRADING SYMBOL]],[1]Sheet1!$D:$D,[1]Sheet1!$C:$C)</f>
        <v>3.15</v>
      </c>
      <c r="AE5192">
        <f>MIS[[#This Row],[OrderAverageTradedPrice]]*MIS[[#This Row],[OrderQuantity]]</f>
        <v>2190</v>
      </c>
      <c r="AF5192">
        <f>MIS[[#This Row],[LTP]]*MIS[[#This Row],[OrderQuantity]]</f>
        <v>1890</v>
      </c>
      <c r="AG5192">
        <f>IF(MIS[[#This Row],[OrderSide]]="SELL",MIS[[#This Row],[VALUE]]-MIS[[#This Row],[LIVE_VALUE]],MIS[[#This Row],[LIVE_VALUE]]-MIS[[#This Row],[VALUE]])</f>
        <v>-300</v>
      </c>
      <c r="AH5192" t="str" cm="1">
        <f t="array" ref="AH5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2" t="str">
        <f>MIS[[#This Row],[TRADING SYMBOL]]</f>
        <v>NIFTY2552226300CE</v>
      </c>
      <c r="AJ5192" t="str">
        <f>IF(RIGHT(MIS[[#This Row],[Main/Hedge]],4)="MAIN","MAIN","HEDGE")</f>
        <v>HEDGE</v>
      </c>
      <c r="AK5192" t="str" cm="1">
        <f t="array" ref="AK5192">_xlfn._xlws.FILTER(Table4[Column1],ISNUMBER(SEARCH(Table4[Column1],MIS[[#This Row],[OrderUniqueIdentifier]])),"")</f>
        <v>LONGSHORT</v>
      </c>
    </row>
    <row r="5193" spans="1:37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>
        <f>_xlfn.XLOOKUP(MIS[[#This Row],[TRADING SYMBOL]],[1]Sheet1!$D:$D,[1]Sheet1!$C:$C)</f>
        <v>3.15</v>
      </c>
      <c r="AE5193">
        <f>MIS[[#This Row],[OrderAverageTradedPrice]]*MIS[[#This Row],[OrderQuantity]]</f>
        <v>4653.75</v>
      </c>
      <c r="AF5193">
        <f>MIS[[#This Row],[LTP]]*MIS[[#This Row],[OrderQuantity]]</f>
        <v>4016.25</v>
      </c>
      <c r="AG5193">
        <f>IF(MIS[[#This Row],[OrderSide]]="SELL",MIS[[#This Row],[VALUE]]-MIS[[#This Row],[LIVE_VALUE]],MIS[[#This Row],[LIVE_VALUE]]-MIS[[#This Row],[VALUE]])</f>
        <v>-637.5</v>
      </c>
      <c r="AH5193" t="str" cm="1">
        <f t="array" ref="AH5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3" t="str">
        <f>MIS[[#This Row],[TRADING SYMBOL]]</f>
        <v>NIFTY2552226300CE</v>
      </c>
      <c r="AJ5193" t="str">
        <f>IF(RIGHT(MIS[[#This Row],[Main/Hedge]],4)="MAIN","MAIN","HEDGE")</f>
        <v>HEDGE</v>
      </c>
      <c r="AK5193" t="str" cm="1">
        <f t="array" ref="AK5193">_xlfn._xlws.FILTER(Table4[Column1],ISNUMBER(SEARCH(Table4[Column1],MIS[[#This Row],[OrderUniqueIdentifier]])),"")</f>
        <v>LONGSHORT</v>
      </c>
    </row>
    <row r="5194" spans="1:37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>
        <f>_xlfn.XLOOKUP(MIS[[#This Row],[TRADING SYMBOL]],[1]Sheet1!$D:$D,[1]Sheet1!$C:$C)</f>
        <v>3.15</v>
      </c>
      <c r="AE5194">
        <f>MIS[[#This Row],[OrderAverageTradedPrice]]*MIS[[#This Row],[OrderQuantity]]</f>
        <v>1642.5</v>
      </c>
      <c r="AF5194">
        <f>MIS[[#This Row],[LTP]]*MIS[[#This Row],[OrderQuantity]]</f>
        <v>1417.5</v>
      </c>
      <c r="AG5194">
        <f>IF(MIS[[#This Row],[OrderSide]]="SELL",MIS[[#This Row],[VALUE]]-MIS[[#This Row],[LIVE_VALUE]],MIS[[#This Row],[LIVE_VALUE]]-MIS[[#This Row],[VALUE]])</f>
        <v>-225</v>
      </c>
      <c r="AH5194" t="str" cm="1">
        <f t="array" ref="AH5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4" t="str">
        <f>MIS[[#This Row],[TRADING SYMBOL]]</f>
        <v>NIFTY2552226300CE</v>
      </c>
      <c r="AJ5194" t="str">
        <f>IF(RIGHT(MIS[[#This Row],[Main/Hedge]],4)="MAIN","MAIN","HEDGE")</f>
        <v>HEDGE</v>
      </c>
      <c r="AK5194" t="str" cm="1">
        <f t="array" ref="AK5194">_xlfn._xlws.FILTER(Table4[Column1],ISNUMBER(SEARCH(Table4[Column1],MIS[[#This Row],[OrderUniqueIdentifier]])),"")</f>
        <v>LONGSHORT</v>
      </c>
    </row>
    <row r="5195" spans="1:37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>
        <f>_xlfn.XLOOKUP(MIS[[#This Row],[TRADING SYMBOL]],[1]Sheet1!$D:$D,[1]Sheet1!$C:$C)</f>
        <v>3.15</v>
      </c>
      <c r="AE5195">
        <f>MIS[[#This Row],[OrderAverageTradedPrice]]*MIS[[#This Row],[OrderQuantity]]</f>
        <v>273.75</v>
      </c>
      <c r="AF5195">
        <f>MIS[[#This Row],[LTP]]*MIS[[#This Row],[OrderQuantity]]</f>
        <v>236.25</v>
      </c>
      <c r="AG5195">
        <f>IF(MIS[[#This Row],[OrderSide]]="SELL",MIS[[#This Row],[VALUE]]-MIS[[#This Row],[LIVE_VALUE]],MIS[[#This Row],[LIVE_VALUE]]-MIS[[#This Row],[VALUE]])</f>
        <v>-37.5</v>
      </c>
      <c r="AH5195" t="str" cm="1">
        <f t="array" ref="AH5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5" t="str">
        <f>MIS[[#This Row],[TRADING SYMBOL]]</f>
        <v>NIFTY2552226300CE</v>
      </c>
      <c r="AJ5195" t="str">
        <f>IF(RIGHT(MIS[[#This Row],[Main/Hedge]],4)="MAIN","MAIN","HEDGE")</f>
        <v>HEDGE</v>
      </c>
      <c r="AK5195" t="str" cm="1">
        <f t="array" ref="AK5195">_xlfn._xlws.FILTER(Table4[Column1],ISNUMBER(SEARCH(Table4[Column1],MIS[[#This Row],[OrderUniqueIdentifier]])),"")</f>
        <v>LONGSHORT</v>
      </c>
    </row>
    <row r="5196" spans="1:37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>
        <f>_xlfn.XLOOKUP(MIS[[#This Row],[TRADING SYMBOL]],[1]Sheet1!$D:$D,[1]Sheet1!$C:$C)</f>
        <v>3.15</v>
      </c>
      <c r="AE5196">
        <f>MIS[[#This Row],[OrderAverageTradedPrice]]*MIS[[#This Row],[OrderQuantity]]</f>
        <v>1095</v>
      </c>
      <c r="AF5196">
        <f>MIS[[#This Row],[LTP]]*MIS[[#This Row],[OrderQuantity]]</f>
        <v>945</v>
      </c>
      <c r="AG5196">
        <f>IF(MIS[[#This Row],[OrderSide]]="SELL",MIS[[#This Row],[VALUE]]-MIS[[#This Row],[LIVE_VALUE]],MIS[[#This Row],[LIVE_VALUE]]-MIS[[#This Row],[VALUE]])</f>
        <v>-150</v>
      </c>
      <c r="AH5196" t="str" cm="1">
        <f t="array" ref="AH5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6" t="str">
        <f>MIS[[#This Row],[TRADING SYMBOL]]</f>
        <v>NIFTY2552226300CE</v>
      </c>
      <c r="AJ5196" t="str">
        <f>IF(RIGHT(MIS[[#This Row],[Main/Hedge]],4)="MAIN","MAIN","HEDGE")</f>
        <v>HEDGE</v>
      </c>
      <c r="AK5196" t="str" cm="1">
        <f t="array" ref="AK5196">_xlfn._xlws.FILTER(Table4[Column1],ISNUMBER(SEARCH(Table4[Column1],MIS[[#This Row],[OrderUniqueIdentifier]])),"")</f>
        <v>LONGSHORT</v>
      </c>
    </row>
    <row r="5197" spans="1:37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>
        <f>_xlfn.XLOOKUP(MIS[[#This Row],[TRADING SYMBOL]],[1]Sheet1!$D:$D,[1]Sheet1!$C:$C)</f>
        <v>3.15</v>
      </c>
      <c r="AE5197">
        <f>MIS[[#This Row],[OrderAverageTradedPrice]]*MIS[[#This Row],[OrderQuantity]]</f>
        <v>821.25</v>
      </c>
      <c r="AF5197">
        <f>MIS[[#This Row],[LTP]]*MIS[[#This Row],[OrderQuantity]]</f>
        <v>708.75</v>
      </c>
      <c r="AG5197">
        <f>IF(MIS[[#This Row],[OrderSide]]="SELL",MIS[[#This Row],[VALUE]]-MIS[[#This Row],[LIVE_VALUE]],MIS[[#This Row],[LIVE_VALUE]]-MIS[[#This Row],[VALUE]])</f>
        <v>-112.5</v>
      </c>
      <c r="AH5197" t="str" cm="1">
        <f t="array" ref="AH5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7" t="str">
        <f>MIS[[#This Row],[TRADING SYMBOL]]</f>
        <v>NIFTY2552226300CE</v>
      </c>
      <c r="AJ5197" t="str">
        <f>IF(RIGHT(MIS[[#This Row],[Main/Hedge]],4)="MAIN","MAIN","HEDGE")</f>
        <v>HEDGE</v>
      </c>
      <c r="AK5197" t="str" cm="1">
        <f t="array" ref="AK5197">_xlfn._xlws.FILTER(Table4[Column1],ISNUMBER(SEARCH(Table4[Column1],MIS[[#This Row],[OrderUniqueIdentifier]])),"")</f>
        <v>LONGSHORT</v>
      </c>
    </row>
    <row r="5198" spans="1:37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>
        <f>_xlfn.XLOOKUP(MIS[[#This Row],[TRADING SYMBOL]],[1]Sheet1!$D:$D,[1]Sheet1!$C:$C)</f>
        <v>3.15</v>
      </c>
      <c r="AE5198">
        <f>MIS[[#This Row],[OrderAverageTradedPrice]]*MIS[[#This Row],[OrderQuantity]]</f>
        <v>821.25</v>
      </c>
      <c r="AF5198">
        <f>MIS[[#This Row],[LTP]]*MIS[[#This Row],[OrderQuantity]]</f>
        <v>708.75</v>
      </c>
      <c r="AG5198">
        <f>IF(MIS[[#This Row],[OrderSide]]="SELL",MIS[[#This Row],[VALUE]]-MIS[[#This Row],[LIVE_VALUE]],MIS[[#This Row],[LIVE_VALUE]]-MIS[[#This Row],[VALUE]])</f>
        <v>-112.5</v>
      </c>
      <c r="AH5198" t="str" cm="1">
        <f t="array" ref="AH5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8" t="str">
        <f>MIS[[#This Row],[TRADING SYMBOL]]</f>
        <v>NIFTY2552226300CE</v>
      </c>
      <c r="AJ5198" t="str">
        <f>IF(RIGHT(MIS[[#This Row],[Main/Hedge]],4)="MAIN","MAIN","HEDGE")</f>
        <v>HEDGE</v>
      </c>
      <c r="AK5198" t="str" cm="1">
        <f t="array" ref="AK5198">_xlfn._xlws.FILTER(Table4[Column1],ISNUMBER(SEARCH(Table4[Column1],MIS[[#This Row],[OrderUniqueIdentifier]])),"")</f>
        <v>LONGSHORT</v>
      </c>
    </row>
    <row r="5199" spans="1:37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>
        <f>_xlfn.XLOOKUP(MIS[[#This Row],[TRADING SYMBOL]],[1]Sheet1!$D:$D,[1]Sheet1!$C:$C)</f>
        <v>3.15</v>
      </c>
      <c r="AE5199">
        <f>MIS[[#This Row],[OrderAverageTradedPrice]]*MIS[[#This Row],[OrderQuantity]]</f>
        <v>1095</v>
      </c>
      <c r="AF5199">
        <f>MIS[[#This Row],[LTP]]*MIS[[#This Row],[OrderQuantity]]</f>
        <v>945</v>
      </c>
      <c r="AG5199">
        <f>IF(MIS[[#This Row],[OrderSide]]="SELL",MIS[[#This Row],[VALUE]]-MIS[[#This Row],[LIVE_VALUE]],MIS[[#This Row],[LIVE_VALUE]]-MIS[[#This Row],[VALUE]])</f>
        <v>-150</v>
      </c>
      <c r="AH5199" t="str" cm="1">
        <f t="array" ref="AH5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9" t="str">
        <f>MIS[[#This Row],[TRADING SYMBOL]]</f>
        <v>NIFTY2552226300CE</v>
      </c>
      <c r="AJ5199" t="str">
        <f>IF(RIGHT(MIS[[#This Row],[Main/Hedge]],4)="MAIN","MAIN","HEDGE")</f>
        <v>HEDGE</v>
      </c>
      <c r="AK5199" t="str" cm="1">
        <f t="array" ref="AK5199">_xlfn._xlws.FILTER(Table4[Column1],ISNUMBER(SEARCH(Table4[Column1],MIS[[#This Row],[OrderUniqueIdentifier]])),"")</f>
        <v>LONGSHORT</v>
      </c>
    </row>
    <row r="5200" spans="1:37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>
        <f>_xlfn.XLOOKUP(MIS[[#This Row],[TRADING SYMBOL]],[1]Sheet1!$D:$D,[1]Sheet1!$C:$C)</f>
        <v>3.15</v>
      </c>
      <c r="AE5200">
        <f>MIS[[#This Row],[OrderAverageTradedPrice]]*MIS[[#This Row],[OrderQuantity]]</f>
        <v>821.25</v>
      </c>
      <c r="AF5200">
        <f>MIS[[#This Row],[LTP]]*MIS[[#This Row],[OrderQuantity]]</f>
        <v>708.75</v>
      </c>
      <c r="AG5200">
        <f>IF(MIS[[#This Row],[OrderSide]]="SELL",MIS[[#This Row],[VALUE]]-MIS[[#This Row],[LIVE_VALUE]],MIS[[#This Row],[LIVE_VALUE]]-MIS[[#This Row],[VALUE]])</f>
        <v>-112.5</v>
      </c>
      <c r="AH5200" t="str" cm="1">
        <f t="array" ref="AH5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0" t="str">
        <f>MIS[[#This Row],[TRADING SYMBOL]]</f>
        <v>NIFTY2552226300CE</v>
      </c>
      <c r="AJ5200" t="str">
        <f>IF(RIGHT(MIS[[#This Row],[Main/Hedge]],4)="MAIN","MAIN","HEDGE")</f>
        <v>HEDGE</v>
      </c>
      <c r="AK5200" t="str" cm="1">
        <f t="array" ref="AK5200">_xlfn._xlws.FILTER(Table4[Column1],ISNUMBER(SEARCH(Table4[Column1],MIS[[#This Row],[OrderUniqueIdentifier]])),"")</f>
        <v>LONGSHORT</v>
      </c>
    </row>
    <row r="5201" spans="1:37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>
        <f>_xlfn.XLOOKUP(MIS[[#This Row],[TRADING SYMBOL]],[1]Sheet1!$D:$D,[1]Sheet1!$C:$C)</f>
        <v>3.15</v>
      </c>
      <c r="AE5201">
        <f>MIS[[#This Row],[OrderAverageTradedPrice]]*MIS[[#This Row],[OrderQuantity]]</f>
        <v>1095</v>
      </c>
      <c r="AF5201">
        <f>MIS[[#This Row],[LTP]]*MIS[[#This Row],[OrderQuantity]]</f>
        <v>945</v>
      </c>
      <c r="AG5201">
        <f>IF(MIS[[#This Row],[OrderSide]]="SELL",MIS[[#This Row],[VALUE]]-MIS[[#This Row],[LIVE_VALUE]],MIS[[#This Row],[LIVE_VALUE]]-MIS[[#This Row],[VALUE]])</f>
        <v>-150</v>
      </c>
      <c r="AH5201" t="str" cm="1">
        <f t="array" ref="AH5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1" t="str">
        <f>MIS[[#This Row],[TRADING SYMBOL]]</f>
        <v>NIFTY2552226300CE</v>
      </c>
      <c r="AJ5201" t="str">
        <f>IF(RIGHT(MIS[[#This Row],[Main/Hedge]],4)="MAIN","MAIN","HEDGE")</f>
        <v>HEDGE</v>
      </c>
      <c r="AK5201" t="str" cm="1">
        <f t="array" ref="AK5201">_xlfn._xlws.FILTER(Table4[Column1],ISNUMBER(SEARCH(Table4[Column1],MIS[[#This Row],[OrderUniqueIdentifier]])),"")</f>
        <v>LONGSHORT</v>
      </c>
    </row>
    <row r="5202" spans="1:37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>
        <f>_xlfn.XLOOKUP(MIS[[#This Row],[TRADING SYMBOL]],[1]Sheet1!$D:$D,[1]Sheet1!$C:$C)</f>
        <v>3.15</v>
      </c>
      <c r="AE5202">
        <f>MIS[[#This Row],[OrderAverageTradedPrice]]*MIS[[#This Row],[OrderQuantity]]</f>
        <v>1095</v>
      </c>
      <c r="AF5202">
        <f>MIS[[#This Row],[LTP]]*MIS[[#This Row],[OrderQuantity]]</f>
        <v>945</v>
      </c>
      <c r="AG5202">
        <f>IF(MIS[[#This Row],[OrderSide]]="SELL",MIS[[#This Row],[VALUE]]-MIS[[#This Row],[LIVE_VALUE]],MIS[[#This Row],[LIVE_VALUE]]-MIS[[#This Row],[VALUE]])</f>
        <v>-150</v>
      </c>
      <c r="AH5202" t="str" cm="1">
        <f t="array" ref="AH5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2" t="str">
        <f>MIS[[#This Row],[TRADING SYMBOL]]</f>
        <v>NIFTY2552226300CE</v>
      </c>
      <c r="AJ5202" t="str">
        <f>IF(RIGHT(MIS[[#This Row],[Main/Hedge]],4)="MAIN","MAIN","HEDGE")</f>
        <v>HEDGE</v>
      </c>
      <c r="AK5202" t="str" cm="1">
        <f t="array" ref="AK5202">_xlfn._xlws.FILTER(Table4[Column1],ISNUMBER(SEARCH(Table4[Column1],MIS[[#This Row],[OrderUniqueIdentifier]])),"")</f>
        <v>LONGSHORT</v>
      </c>
    </row>
    <row r="5203" spans="1:37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>
        <f>_xlfn.XLOOKUP(MIS[[#This Row],[TRADING SYMBOL]],[1]Sheet1!$D:$D,[1]Sheet1!$C:$C)</f>
        <v>3.15</v>
      </c>
      <c r="AE5203">
        <f>MIS[[#This Row],[OrderAverageTradedPrice]]*MIS[[#This Row],[OrderQuantity]]</f>
        <v>1095</v>
      </c>
      <c r="AF5203">
        <f>MIS[[#This Row],[LTP]]*MIS[[#This Row],[OrderQuantity]]</f>
        <v>945</v>
      </c>
      <c r="AG5203">
        <f>IF(MIS[[#This Row],[OrderSide]]="SELL",MIS[[#This Row],[VALUE]]-MIS[[#This Row],[LIVE_VALUE]],MIS[[#This Row],[LIVE_VALUE]]-MIS[[#This Row],[VALUE]])</f>
        <v>-150</v>
      </c>
      <c r="AH5203" t="str" cm="1">
        <f t="array" ref="AH5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3" t="str">
        <f>MIS[[#This Row],[TRADING SYMBOL]]</f>
        <v>NIFTY2552226300CE</v>
      </c>
      <c r="AJ5203" t="str">
        <f>IF(RIGHT(MIS[[#This Row],[Main/Hedge]],4)="MAIN","MAIN","HEDGE")</f>
        <v>HEDGE</v>
      </c>
      <c r="AK5203" t="str" cm="1">
        <f t="array" ref="AK5203">_xlfn._xlws.FILTER(Table4[Column1],ISNUMBER(SEARCH(Table4[Column1],MIS[[#This Row],[OrderUniqueIdentifier]])),"")</f>
        <v>LONGSHORT</v>
      </c>
    </row>
    <row r="5204" spans="1:37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>
        <f>_xlfn.XLOOKUP(MIS[[#This Row],[TRADING SYMBOL]],[1]Sheet1!$D:$D,[1]Sheet1!$C:$C)</f>
        <v>3.15</v>
      </c>
      <c r="AE5204">
        <f>MIS[[#This Row],[OrderAverageTradedPrice]]*MIS[[#This Row],[OrderQuantity]]</f>
        <v>273.75</v>
      </c>
      <c r="AF5204">
        <f>MIS[[#This Row],[LTP]]*MIS[[#This Row],[OrderQuantity]]</f>
        <v>236.25</v>
      </c>
      <c r="AG5204">
        <f>IF(MIS[[#This Row],[OrderSide]]="SELL",MIS[[#This Row],[VALUE]]-MIS[[#This Row],[LIVE_VALUE]],MIS[[#This Row],[LIVE_VALUE]]-MIS[[#This Row],[VALUE]])</f>
        <v>-37.5</v>
      </c>
      <c r="AH5204" t="str" cm="1">
        <f t="array" ref="AH5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4" t="str">
        <f>MIS[[#This Row],[TRADING SYMBOL]]</f>
        <v>NIFTY2552226300CE</v>
      </c>
      <c r="AJ5204" t="str">
        <f>IF(RIGHT(MIS[[#This Row],[Main/Hedge]],4)="MAIN","MAIN","HEDGE")</f>
        <v>HEDGE</v>
      </c>
      <c r="AK5204" t="str" cm="1">
        <f t="array" ref="AK5204">_xlfn._xlws.FILTER(Table4[Column1],ISNUMBER(SEARCH(Table4[Column1],MIS[[#This Row],[OrderUniqueIdentifier]])),"")</f>
        <v>LONGSHORT</v>
      </c>
    </row>
    <row r="5205" spans="1:37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>
        <f>_xlfn.XLOOKUP(MIS[[#This Row],[TRADING SYMBOL]],[1]Sheet1!$D:$D,[1]Sheet1!$C:$C)</f>
        <v>3.15</v>
      </c>
      <c r="AE5205">
        <f>MIS[[#This Row],[OrderAverageTradedPrice]]*MIS[[#This Row],[OrderQuantity]]</f>
        <v>1642.5</v>
      </c>
      <c r="AF5205">
        <f>MIS[[#This Row],[LTP]]*MIS[[#This Row],[OrderQuantity]]</f>
        <v>1417.5</v>
      </c>
      <c r="AG5205">
        <f>IF(MIS[[#This Row],[OrderSide]]="SELL",MIS[[#This Row],[VALUE]]-MIS[[#This Row],[LIVE_VALUE]],MIS[[#This Row],[LIVE_VALUE]]-MIS[[#This Row],[VALUE]])</f>
        <v>-225</v>
      </c>
      <c r="AH5205" t="str" cm="1">
        <f t="array" ref="AH5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5" t="str">
        <f>MIS[[#This Row],[TRADING SYMBOL]]</f>
        <v>NIFTY2552226300CE</v>
      </c>
      <c r="AJ5205" t="str">
        <f>IF(RIGHT(MIS[[#This Row],[Main/Hedge]],4)="MAIN","MAIN","HEDGE")</f>
        <v>HEDGE</v>
      </c>
      <c r="AK5205" t="str" cm="1">
        <f t="array" ref="AK5205">_xlfn._xlws.FILTER(Table4[Column1],ISNUMBER(SEARCH(Table4[Column1],MIS[[#This Row],[OrderUniqueIdentifier]])),"")</f>
        <v>LONGSHORT</v>
      </c>
    </row>
    <row r="5206" spans="1:37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>
        <f>_xlfn.XLOOKUP(MIS[[#This Row],[TRADING SYMBOL]],[1]Sheet1!$D:$D,[1]Sheet1!$C:$C)</f>
        <v>3.15</v>
      </c>
      <c r="AE5206">
        <f>MIS[[#This Row],[OrderAverageTradedPrice]]*MIS[[#This Row],[OrderQuantity]]</f>
        <v>1095</v>
      </c>
      <c r="AF5206">
        <f>MIS[[#This Row],[LTP]]*MIS[[#This Row],[OrderQuantity]]</f>
        <v>945</v>
      </c>
      <c r="AG5206">
        <f>IF(MIS[[#This Row],[OrderSide]]="SELL",MIS[[#This Row],[VALUE]]-MIS[[#This Row],[LIVE_VALUE]],MIS[[#This Row],[LIVE_VALUE]]-MIS[[#This Row],[VALUE]])</f>
        <v>-150</v>
      </c>
      <c r="AH5206" t="str" cm="1">
        <f t="array" ref="AH5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6" t="str">
        <f>MIS[[#This Row],[TRADING SYMBOL]]</f>
        <v>NIFTY2552226300CE</v>
      </c>
      <c r="AJ5206" t="str">
        <f>IF(RIGHT(MIS[[#This Row],[Main/Hedge]],4)="MAIN","MAIN","HEDGE")</f>
        <v>HEDGE</v>
      </c>
      <c r="AK5206" t="str" cm="1">
        <f t="array" ref="AK5206">_xlfn._xlws.FILTER(Table4[Column1],ISNUMBER(SEARCH(Table4[Column1],MIS[[#This Row],[OrderUniqueIdentifier]])),"")</f>
        <v>LONGSHORT</v>
      </c>
    </row>
    <row r="5207" spans="1:37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>
        <f>_xlfn.XLOOKUP(MIS[[#This Row],[TRADING SYMBOL]],[1]Sheet1!$D:$D,[1]Sheet1!$C:$C)</f>
        <v>3.15</v>
      </c>
      <c r="AE5207">
        <f>MIS[[#This Row],[OrderAverageTradedPrice]]*MIS[[#This Row],[OrderQuantity]]</f>
        <v>547.5</v>
      </c>
      <c r="AF5207">
        <f>MIS[[#This Row],[LTP]]*MIS[[#This Row],[OrderQuantity]]</f>
        <v>472.5</v>
      </c>
      <c r="AG5207">
        <f>IF(MIS[[#This Row],[OrderSide]]="SELL",MIS[[#This Row],[VALUE]]-MIS[[#This Row],[LIVE_VALUE]],MIS[[#This Row],[LIVE_VALUE]]-MIS[[#This Row],[VALUE]])</f>
        <v>-75</v>
      </c>
      <c r="AH5207" t="str" cm="1">
        <f t="array" ref="AH5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7" t="str">
        <f>MIS[[#This Row],[TRADING SYMBOL]]</f>
        <v>NIFTY2552226300CE</v>
      </c>
      <c r="AJ5207" t="str">
        <f>IF(RIGHT(MIS[[#This Row],[Main/Hedge]],4)="MAIN","MAIN","HEDGE")</f>
        <v>HEDGE</v>
      </c>
      <c r="AK5207" t="str" cm="1">
        <f t="array" ref="AK5207">_xlfn._xlws.FILTER(Table4[Column1],ISNUMBER(SEARCH(Table4[Column1],MIS[[#This Row],[OrderUniqueIdentifier]])),"")</f>
        <v>LONGSHORT</v>
      </c>
    </row>
    <row r="5208" spans="1:37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>
        <f>_xlfn.XLOOKUP(MIS[[#This Row],[TRADING SYMBOL]],[1]Sheet1!$D:$D,[1]Sheet1!$C:$C)</f>
        <v>3.15</v>
      </c>
      <c r="AE5208">
        <f>MIS[[#This Row],[OrderAverageTradedPrice]]*MIS[[#This Row],[OrderQuantity]]</f>
        <v>273.75</v>
      </c>
      <c r="AF5208">
        <f>MIS[[#This Row],[LTP]]*MIS[[#This Row],[OrderQuantity]]</f>
        <v>236.25</v>
      </c>
      <c r="AG5208">
        <f>IF(MIS[[#This Row],[OrderSide]]="SELL",MIS[[#This Row],[VALUE]]-MIS[[#This Row],[LIVE_VALUE]],MIS[[#This Row],[LIVE_VALUE]]-MIS[[#This Row],[VALUE]])</f>
        <v>-37.5</v>
      </c>
      <c r="AH5208" t="str" cm="1">
        <f t="array" ref="AH5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8" t="str">
        <f>MIS[[#This Row],[TRADING SYMBOL]]</f>
        <v>NIFTY2552226300CE</v>
      </c>
      <c r="AJ5208" t="str">
        <f>IF(RIGHT(MIS[[#This Row],[Main/Hedge]],4)="MAIN","MAIN","HEDGE")</f>
        <v>HEDGE</v>
      </c>
      <c r="AK5208" t="str" cm="1">
        <f t="array" ref="AK5208">_xlfn._xlws.FILTER(Table4[Column1],ISNUMBER(SEARCH(Table4[Column1],MIS[[#This Row],[OrderUniqueIdentifier]])),"")</f>
        <v>LONGSHORT</v>
      </c>
    </row>
    <row r="5209" spans="1:37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>
        <f>_xlfn.XLOOKUP(MIS[[#This Row],[TRADING SYMBOL]],[1]Sheet1!$D:$D,[1]Sheet1!$C:$C)</f>
        <v>3.15</v>
      </c>
      <c r="AE5209">
        <f>MIS[[#This Row],[OrderAverageTradedPrice]]*MIS[[#This Row],[OrderQuantity]]</f>
        <v>1368.75</v>
      </c>
      <c r="AF5209">
        <f>MIS[[#This Row],[LTP]]*MIS[[#This Row],[OrderQuantity]]</f>
        <v>1181.25</v>
      </c>
      <c r="AG5209">
        <f>IF(MIS[[#This Row],[OrderSide]]="SELL",MIS[[#This Row],[VALUE]]-MIS[[#This Row],[LIVE_VALUE]],MIS[[#This Row],[LIVE_VALUE]]-MIS[[#This Row],[VALUE]])</f>
        <v>-187.5</v>
      </c>
      <c r="AH5209" t="str" cm="1">
        <f t="array" ref="AH5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9" t="str">
        <f>MIS[[#This Row],[TRADING SYMBOL]]</f>
        <v>NIFTY2552226300CE</v>
      </c>
      <c r="AJ5209" t="str">
        <f>IF(RIGHT(MIS[[#This Row],[Main/Hedge]],4)="MAIN","MAIN","HEDGE")</f>
        <v>HEDGE</v>
      </c>
      <c r="AK5209" t="str" cm="1">
        <f t="array" ref="AK5209">_xlfn._xlws.FILTER(Table4[Column1],ISNUMBER(SEARCH(Table4[Column1],MIS[[#This Row],[OrderUniqueIdentifier]])),"")</f>
        <v>LONGSHORT</v>
      </c>
    </row>
    <row r="5210" spans="1:37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>
        <f>_xlfn.XLOOKUP(MIS[[#This Row],[TRADING SYMBOL]],[1]Sheet1!$D:$D,[1]Sheet1!$C:$C)</f>
        <v>3.15</v>
      </c>
      <c r="AE5210">
        <f>MIS[[#This Row],[OrderAverageTradedPrice]]*MIS[[#This Row],[OrderQuantity]]</f>
        <v>2463.75</v>
      </c>
      <c r="AF5210">
        <f>MIS[[#This Row],[LTP]]*MIS[[#This Row],[OrderQuantity]]</f>
        <v>2126.25</v>
      </c>
      <c r="AG5210">
        <f>IF(MIS[[#This Row],[OrderSide]]="SELL",MIS[[#This Row],[VALUE]]-MIS[[#This Row],[LIVE_VALUE]],MIS[[#This Row],[LIVE_VALUE]]-MIS[[#This Row],[VALUE]])</f>
        <v>-337.5</v>
      </c>
      <c r="AH5210" t="str" cm="1">
        <f t="array" ref="AH5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0" t="str">
        <f>MIS[[#This Row],[TRADING SYMBOL]]</f>
        <v>NIFTY2552226300CE</v>
      </c>
      <c r="AJ5210" t="str">
        <f>IF(RIGHT(MIS[[#This Row],[Main/Hedge]],4)="MAIN","MAIN","HEDGE")</f>
        <v>HEDGE</v>
      </c>
      <c r="AK5210" t="str" cm="1">
        <f t="array" ref="AK5210">_xlfn._xlws.FILTER(Table4[Column1],ISNUMBER(SEARCH(Table4[Column1],MIS[[#This Row],[OrderUniqueIdentifier]])),"")</f>
        <v>LONGSHORT</v>
      </c>
    </row>
    <row r="5211" spans="1:37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>
        <f>_xlfn.XLOOKUP(MIS[[#This Row],[TRADING SYMBOL]],[1]Sheet1!$D:$D,[1]Sheet1!$C:$C)</f>
        <v>3.15</v>
      </c>
      <c r="AE5211">
        <f>MIS[[#This Row],[OrderAverageTradedPrice]]*MIS[[#This Row],[OrderQuantity]]</f>
        <v>1368.75</v>
      </c>
      <c r="AF5211">
        <f>MIS[[#This Row],[LTP]]*MIS[[#This Row],[OrderQuantity]]</f>
        <v>1181.25</v>
      </c>
      <c r="AG5211">
        <f>IF(MIS[[#This Row],[OrderSide]]="SELL",MIS[[#This Row],[VALUE]]-MIS[[#This Row],[LIVE_VALUE]],MIS[[#This Row],[LIVE_VALUE]]-MIS[[#This Row],[VALUE]])</f>
        <v>-187.5</v>
      </c>
      <c r="AH5211" t="str" cm="1">
        <f t="array" ref="AH5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1" t="str">
        <f>MIS[[#This Row],[TRADING SYMBOL]]</f>
        <v>NIFTY2552226300CE</v>
      </c>
      <c r="AJ5211" t="str">
        <f>IF(RIGHT(MIS[[#This Row],[Main/Hedge]],4)="MAIN","MAIN","HEDGE")</f>
        <v>HEDGE</v>
      </c>
      <c r="AK5211" t="str" cm="1">
        <f t="array" ref="AK5211">_xlfn._xlws.FILTER(Table4[Column1],ISNUMBER(SEARCH(Table4[Column1],MIS[[#This Row],[OrderUniqueIdentifier]])),"")</f>
        <v>LONGSHORT</v>
      </c>
    </row>
    <row r="5212" spans="1:37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>
        <f>_xlfn.XLOOKUP(MIS[[#This Row],[TRADING SYMBOL]],[1]Sheet1!$D:$D,[1]Sheet1!$C:$C)</f>
        <v>3.15</v>
      </c>
      <c r="AE5212">
        <f>MIS[[#This Row],[OrderAverageTradedPrice]]*MIS[[#This Row],[OrderQuantity]]</f>
        <v>2737.5</v>
      </c>
      <c r="AF5212">
        <f>MIS[[#This Row],[LTP]]*MIS[[#This Row],[OrderQuantity]]</f>
        <v>2362.5</v>
      </c>
      <c r="AG5212">
        <f>IF(MIS[[#This Row],[OrderSide]]="SELL",MIS[[#This Row],[VALUE]]-MIS[[#This Row],[LIVE_VALUE]],MIS[[#This Row],[LIVE_VALUE]]-MIS[[#This Row],[VALUE]])</f>
        <v>-375</v>
      </c>
      <c r="AH5212" t="str" cm="1">
        <f t="array" ref="AH5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2" t="str">
        <f>MIS[[#This Row],[TRADING SYMBOL]]</f>
        <v>NIFTY2552226300CE</v>
      </c>
      <c r="AJ5212" t="str">
        <f>IF(RIGHT(MIS[[#This Row],[Main/Hedge]],4)="MAIN","MAIN","HEDGE")</f>
        <v>HEDGE</v>
      </c>
      <c r="AK5212" t="str" cm="1">
        <f t="array" ref="AK5212">_xlfn._xlws.FILTER(Table4[Column1],ISNUMBER(SEARCH(Table4[Column1],MIS[[#This Row],[OrderUniqueIdentifier]])),"")</f>
        <v>LONGSHORT</v>
      </c>
    </row>
    <row r="5213" spans="1:37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>
        <f>_xlfn.XLOOKUP(MIS[[#This Row],[TRADING SYMBOL]],[1]Sheet1!$D:$D,[1]Sheet1!$C:$C)</f>
        <v>3.15</v>
      </c>
      <c r="AE5213">
        <f>MIS[[#This Row],[OrderAverageTradedPrice]]*MIS[[#This Row],[OrderQuantity]]</f>
        <v>547.5</v>
      </c>
      <c r="AF5213">
        <f>MIS[[#This Row],[LTP]]*MIS[[#This Row],[OrderQuantity]]</f>
        <v>472.5</v>
      </c>
      <c r="AG5213">
        <f>IF(MIS[[#This Row],[OrderSide]]="SELL",MIS[[#This Row],[VALUE]]-MIS[[#This Row],[LIVE_VALUE]],MIS[[#This Row],[LIVE_VALUE]]-MIS[[#This Row],[VALUE]])</f>
        <v>-75</v>
      </c>
      <c r="AH5213" t="str" cm="1">
        <f t="array" ref="AH5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3" t="str">
        <f>MIS[[#This Row],[TRADING SYMBOL]]</f>
        <v>NIFTY2552226300CE</v>
      </c>
      <c r="AJ5213" t="str">
        <f>IF(RIGHT(MIS[[#This Row],[Main/Hedge]],4)="MAIN","MAIN","HEDGE")</f>
        <v>HEDGE</v>
      </c>
      <c r="AK5213" t="str" cm="1">
        <f t="array" ref="AK5213">_xlfn._xlws.FILTER(Table4[Column1],ISNUMBER(SEARCH(Table4[Column1],MIS[[#This Row],[OrderUniqueIdentifier]])),"")</f>
        <v>LONGSHORT</v>
      </c>
    </row>
    <row r="5214" spans="1:37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>
        <f>_xlfn.XLOOKUP(MIS[[#This Row],[TRADING SYMBOL]],[1]Sheet1!$D:$D,[1]Sheet1!$C:$C)</f>
        <v>3.15</v>
      </c>
      <c r="AE5214">
        <f>MIS[[#This Row],[OrderAverageTradedPrice]]*MIS[[#This Row],[OrderQuantity]]</f>
        <v>1095</v>
      </c>
      <c r="AF5214">
        <f>MIS[[#This Row],[LTP]]*MIS[[#This Row],[OrderQuantity]]</f>
        <v>945</v>
      </c>
      <c r="AG5214">
        <f>IF(MIS[[#This Row],[OrderSide]]="SELL",MIS[[#This Row],[VALUE]]-MIS[[#This Row],[LIVE_VALUE]],MIS[[#This Row],[LIVE_VALUE]]-MIS[[#This Row],[VALUE]])</f>
        <v>-150</v>
      </c>
      <c r="AH5214" t="str" cm="1">
        <f t="array" ref="AH5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4" t="str">
        <f>MIS[[#This Row],[TRADING SYMBOL]]</f>
        <v>NIFTY2552226300CE</v>
      </c>
      <c r="AJ5214" t="str">
        <f>IF(RIGHT(MIS[[#This Row],[Main/Hedge]],4)="MAIN","MAIN","HEDGE")</f>
        <v>HEDGE</v>
      </c>
      <c r="AK5214" t="str" cm="1">
        <f t="array" ref="AK5214">_xlfn._xlws.FILTER(Table4[Column1],ISNUMBER(SEARCH(Table4[Column1],MIS[[#This Row],[OrderUniqueIdentifier]])),"")</f>
        <v>LONGSHORT</v>
      </c>
    </row>
    <row r="5215" spans="1:37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>
        <f>_xlfn.XLOOKUP(MIS[[#This Row],[TRADING SYMBOL]],[1]Sheet1!$D:$D,[1]Sheet1!$C:$C)</f>
        <v>3.15</v>
      </c>
      <c r="AE5215">
        <f>MIS[[#This Row],[OrderAverageTradedPrice]]*MIS[[#This Row],[OrderQuantity]]</f>
        <v>547.5</v>
      </c>
      <c r="AF5215">
        <f>MIS[[#This Row],[LTP]]*MIS[[#This Row],[OrderQuantity]]</f>
        <v>472.5</v>
      </c>
      <c r="AG5215">
        <f>IF(MIS[[#This Row],[OrderSide]]="SELL",MIS[[#This Row],[VALUE]]-MIS[[#This Row],[LIVE_VALUE]],MIS[[#This Row],[LIVE_VALUE]]-MIS[[#This Row],[VALUE]])</f>
        <v>-75</v>
      </c>
      <c r="AH5215" t="str" cm="1">
        <f t="array" ref="AH5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5" t="str">
        <f>MIS[[#This Row],[TRADING SYMBOL]]</f>
        <v>NIFTY2552226300CE</v>
      </c>
      <c r="AJ5215" t="str">
        <f>IF(RIGHT(MIS[[#This Row],[Main/Hedge]],4)="MAIN","MAIN","HEDGE")</f>
        <v>HEDGE</v>
      </c>
      <c r="AK5215" t="str" cm="1">
        <f t="array" ref="AK5215">_xlfn._xlws.FILTER(Table4[Column1],ISNUMBER(SEARCH(Table4[Column1],MIS[[#This Row],[OrderUniqueIdentifier]])),"")</f>
        <v>LONGSHORT</v>
      </c>
    </row>
    <row r="5216" spans="1:37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>
        <f>_xlfn.XLOOKUP(MIS[[#This Row],[TRADING SYMBOL]],[1]Sheet1!$D:$D,[1]Sheet1!$C:$C)</f>
        <v>3.15</v>
      </c>
      <c r="AE5216">
        <f>MIS[[#This Row],[OrderAverageTradedPrice]]*MIS[[#This Row],[OrderQuantity]]</f>
        <v>273.75</v>
      </c>
      <c r="AF5216">
        <f>MIS[[#This Row],[LTP]]*MIS[[#This Row],[OrderQuantity]]</f>
        <v>236.25</v>
      </c>
      <c r="AG5216">
        <f>IF(MIS[[#This Row],[OrderSide]]="SELL",MIS[[#This Row],[VALUE]]-MIS[[#This Row],[LIVE_VALUE]],MIS[[#This Row],[LIVE_VALUE]]-MIS[[#This Row],[VALUE]])</f>
        <v>-37.5</v>
      </c>
      <c r="AH5216" t="str" cm="1">
        <f t="array" ref="AH5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6" t="str">
        <f>MIS[[#This Row],[TRADING SYMBOL]]</f>
        <v>NIFTY2552226300CE</v>
      </c>
      <c r="AJ5216" t="str">
        <f>IF(RIGHT(MIS[[#This Row],[Main/Hedge]],4)="MAIN","MAIN","HEDGE")</f>
        <v>HEDGE</v>
      </c>
      <c r="AK5216" t="str" cm="1">
        <f t="array" ref="AK5216">_xlfn._xlws.FILTER(Table4[Column1],ISNUMBER(SEARCH(Table4[Column1],MIS[[#This Row],[OrderUniqueIdentifier]])),"")</f>
        <v>LONGSHORT</v>
      </c>
    </row>
    <row r="5217" spans="1:37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>
        <f>_xlfn.XLOOKUP(MIS[[#This Row],[TRADING SYMBOL]],[1]Sheet1!$D:$D,[1]Sheet1!$C:$C)</f>
        <v>3.15</v>
      </c>
      <c r="AE5217">
        <f>MIS[[#This Row],[OrderAverageTradedPrice]]*MIS[[#This Row],[OrderQuantity]]</f>
        <v>2463.75</v>
      </c>
      <c r="AF5217">
        <f>MIS[[#This Row],[LTP]]*MIS[[#This Row],[OrderQuantity]]</f>
        <v>2126.25</v>
      </c>
      <c r="AG5217">
        <f>IF(MIS[[#This Row],[OrderSide]]="SELL",MIS[[#This Row],[VALUE]]-MIS[[#This Row],[LIVE_VALUE]],MIS[[#This Row],[LIVE_VALUE]]-MIS[[#This Row],[VALUE]])</f>
        <v>-337.5</v>
      </c>
      <c r="AH5217" t="str" cm="1">
        <f t="array" ref="AH5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7" t="str">
        <f>MIS[[#This Row],[TRADING SYMBOL]]</f>
        <v>NIFTY2552226300CE</v>
      </c>
      <c r="AJ5217" t="str">
        <f>IF(RIGHT(MIS[[#This Row],[Main/Hedge]],4)="MAIN","MAIN","HEDGE")</f>
        <v>HEDGE</v>
      </c>
      <c r="AK5217" t="str" cm="1">
        <f t="array" ref="AK5217">_xlfn._xlws.FILTER(Table4[Column1],ISNUMBER(SEARCH(Table4[Column1],MIS[[#This Row],[OrderUniqueIdentifier]])),"")</f>
        <v>LONGSHORT</v>
      </c>
    </row>
    <row r="5218" spans="1:37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>
        <f>_xlfn.XLOOKUP(MIS[[#This Row],[TRADING SYMBOL]],[1]Sheet1!$D:$D,[1]Sheet1!$C:$C)</f>
        <v>3.15</v>
      </c>
      <c r="AE5218">
        <f>MIS[[#This Row],[OrderAverageTradedPrice]]*MIS[[#This Row],[OrderQuantity]]</f>
        <v>2463.75</v>
      </c>
      <c r="AF5218">
        <f>MIS[[#This Row],[LTP]]*MIS[[#This Row],[OrderQuantity]]</f>
        <v>2126.25</v>
      </c>
      <c r="AG5218">
        <f>IF(MIS[[#This Row],[OrderSide]]="SELL",MIS[[#This Row],[VALUE]]-MIS[[#This Row],[LIVE_VALUE]],MIS[[#This Row],[LIVE_VALUE]]-MIS[[#This Row],[VALUE]])</f>
        <v>-337.5</v>
      </c>
      <c r="AH5218" t="str" cm="1">
        <f t="array" ref="AH5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8" t="str">
        <f>MIS[[#This Row],[TRADING SYMBOL]]</f>
        <v>NIFTY2552226300CE</v>
      </c>
      <c r="AJ5218" t="str">
        <f>IF(RIGHT(MIS[[#This Row],[Main/Hedge]],4)="MAIN","MAIN","HEDGE")</f>
        <v>HEDGE</v>
      </c>
      <c r="AK5218" t="str" cm="1">
        <f t="array" ref="AK5218">_xlfn._xlws.FILTER(Table4[Column1],ISNUMBER(SEARCH(Table4[Column1],MIS[[#This Row],[OrderUniqueIdentifier]])),"")</f>
        <v>LONGSHORT</v>
      </c>
    </row>
    <row r="5219" spans="1:37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>
        <f>_xlfn.XLOOKUP(MIS[[#This Row],[TRADING SYMBOL]],[1]Sheet1!$D:$D,[1]Sheet1!$C:$C)</f>
        <v>3.15</v>
      </c>
      <c r="AE5219">
        <f>MIS[[#This Row],[OrderAverageTradedPrice]]*MIS[[#This Row],[OrderQuantity]]</f>
        <v>547.5</v>
      </c>
      <c r="AF5219">
        <f>MIS[[#This Row],[LTP]]*MIS[[#This Row],[OrderQuantity]]</f>
        <v>472.5</v>
      </c>
      <c r="AG5219">
        <f>IF(MIS[[#This Row],[OrderSide]]="SELL",MIS[[#This Row],[VALUE]]-MIS[[#This Row],[LIVE_VALUE]],MIS[[#This Row],[LIVE_VALUE]]-MIS[[#This Row],[VALUE]])</f>
        <v>-75</v>
      </c>
      <c r="AH5219" t="str" cm="1">
        <f t="array" ref="AH5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9" t="str">
        <f>MIS[[#This Row],[TRADING SYMBOL]]</f>
        <v>NIFTY2552226300CE</v>
      </c>
      <c r="AJ5219" t="str">
        <f>IF(RIGHT(MIS[[#This Row],[Main/Hedge]],4)="MAIN","MAIN","HEDGE")</f>
        <v>HEDGE</v>
      </c>
      <c r="AK5219" t="str" cm="1">
        <f t="array" ref="AK5219">_xlfn._xlws.FILTER(Table4[Column1],ISNUMBER(SEARCH(Table4[Column1],MIS[[#This Row],[OrderUniqueIdentifier]])),"")</f>
        <v>LONGSHORT</v>
      </c>
    </row>
    <row r="5220" spans="1:37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>
        <f>_xlfn.XLOOKUP(MIS[[#This Row],[TRADING SYMBOL]],[1]Sheet1!$D:$D,[1]Sheet1!$C:$C)</f>
        <v>3.15</v>
      </c>
      <c r="AE5220">
        <f>MIS[[#This Row],[OrderAverageTradedPrice]]*MIS[[#This Row],[OrderQuantity]]</f>
        <v>2190</v>
      </c>
      <c r="AF5220">
        <f>MIS[[#This Row],[LTP]]*MIS[[#This Row],[OrderQuantity]]</f>
        <v>1890</v>
      </c>
      <c r="AG5220">
        <f>IF(MIS[[#This Row],[OrderSide]]="SELL",MIS[[#This Row],[VALUE]]-MIS[[#This Row],[LIVE_VALUE]],MIS[[#This Row],[LIVE_VALUE]]-MIS[[#This Row],[VALUE]])</f>
        <v>-300</v>
      </c>
      <c r="AH5220" t="str" cm="1">
        <f t="array" ref="AH5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0" t="str">
        <f>MIS[[#This Row],[TRADING SYMBOL]]</f>
        <v>NIFTY2552226300CE</v>
      </c>
      <c r="AJ5220" t="str">
        <f>IF(RIGHT(MIS[[#This Row],[Main/Hedge]],4)="MAIN","MAIN","HEDGE")</f>
        <v>HEDGE</v>
      </c>
      <c r="AK5220" t="str" cm="1">
        <f t="array" ref="AK5220">_xlfn._xlws.FILTER(Table4[Column1],ISNUMBER(SEARCH(Table4[Column1],MIS[[#This Row],[OrderUniqueIdentifier]])),"")</f>
        <v>LONGSHORT</v>
      </c>
    </row>
    <row r="5221" spans="1:37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>
        <f>_xlfn.XLOOKUP(MIS[[#This Row],[TRADING SYMBOL]],[1]Sheet1!$D:$D,[1]Sheet1!$C:$C)</f>
        <v>3.15</v>
      </c>
      <c r="AE5221">
        <f>MIS[[#This Row],[OrderAverageTradedPrice]]*MIS[[#This Row],[OrderQuantity]]</f>
        <v>1916.25</v>
      </c>
      <c r="AF5221">
        <f>MIS[[#This Row],[LTP]]*MIS[[#This Row],[OrderQuantity]]</f>
        <v>1653.75</v>
      </c>
      <c r="AG5221">
        <f>IF(MIS[[#This Row],[OrderSide]]="SELL",MIS[[#This Row],[VALUE]]-MIS[[#This Row],[LIVE_VALUE]],MIS[[#This Row],[LIVE_VALUE]]-MIS[[#This Row],[VALUE]])</f>
        <v>-262.5</v>
      </c>
      <c r="AH5221" t="str" cm="1">
        <f t="array" ref="AH5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1" t="str">
        <f>MIS[[#This Row],[TRADING SYMBOL]]</f>
        <v>NIFTY2552226300CE</v>
      </c>
      <c r="AJ5221" t="str">
        <f>IF(RIGHT(MIS[[#This Row],[Main/Hedge]],4)="MAIN","MAIN","HEDGE")</f>
        <v>HEDGE</v>
      </c>
      <c r="AK5221" t="str" cm="1">
        <f t="array" ref="AK5221">_xlfn._xlws.FILTER(Table4[Column1],ISNUMBER(SEARCH(Table4[Column1],MIS[[#This Row],[OrderUniqueIdentifier]])),"")</f>
        <v>LONGSHORT</v>
      </c>
    </row>
    <row r="5222" spans="1:37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>
        <f>_xlfn.XLOOKUP(MIS[[#This Row],[TRADING SYMBOL]],[1]Sheet1!$D:$D,[1]Sheet1!$C:$C)</f>
        <v>3.15</v>
      </c>
      <c r="AE5222">
        <f>MIS[[#This Row],[OrderAverageTradedPrice]]*MIS[[#This Row],[OrderQuantity]]</f>
        <v>1642.5</v>
      </c>
      <c r="AF5222">
        <f>MIS[[#This Row],[LTP]]*MIS[[#This Row],[OrderQuantity]]</f>
        <v>1417.5</v>
      </c>
      <c r="AG5222">
        <f>IF(MIS[[#This Row],[OrderSide]]="SELL",MIS[[#This Row],[VALUE]]-MIS[[#This Row],[LIVE_VALUE]],MIS[[#This Row],[LIVE_VALUE]]-MIS[[#This Row],[VALUE]])</f>
        <v>-225</v>
      </c>
      <c r="AH5222" t="str" cm="1">
        <f t="array" ref="AH5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2" t="str">
        <f>MIS[[#This Row],[TRADING SYMBOL]]</f>
        <v>NIFTY2552226300CE</v>
      </c>
      <c r="AJ5222" t="str">
        <f>IF(RIGHT(MIS[[#This Row],[Main/Hedge]],4)="MAIN","MAIN","HEDGE")</f>
        <v>HEDGE</v>
      </c>
      <c r="AK5222" t="str" cm="1">
        <f t="array" ref="AK5222">_xlfn._xlws.FILTER(Table4[Column1],ISNUMBER(SEARCH(Table4[Column1],MIS[[#This Row],[OrderUniqueIdentifier]])),"")</f>
        <v>LONGSHORT</v>
      </c>
    </row>
    <row r="5223" spans="1:37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>
        <f>_xlfn.XLOOKUP(MIS[[#This Row],[TRADING SYMBOL]],[1]Sheet1!$D:$D,[1]Sheet1!$C:$C)</f>
        <v>3.15</v>
      </c>
      <c r="AE5223">
        <f>MIS[[#This Row],[OrderAverageTradedPrice]]*MIS[[#This Row],[OrderQuantity]]</f>
        <v>5748.75</v>
      </c>
      <c r="AF5223">
        <f>MIS[[#This Row],[LTP]]*MIS[[#This Row],[OrderQuantity]]</f>
        <v>4961.25</v>
      </c>
      <c r="AG5223">
        <f>IF(MIS[[#This Row],[OrderSide]]="SELL",MIS[[#This Row],[VALUE]]-MIS[[#This Row],[LIVE_VALUE]],MIS[[#This Row],[LIVE_VALUE]]-MIS[[#This Row],[VALUE]])</f>
        <v>-787.5</v>
      </c>
      <c r="AH5223" t="str" cm="1">
        <f t="array" ref="AH5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3" t="str">
        <f>MIS[[#This Row],[TRADING SYMBOL]]</f>
        <v>NIFTY2552226300CE</v>
      </c>
      <c r="AJ5223" t="str">
        <f>IF(RIGHT(MIS[[#This Row],[Main/Hedge]],4)="MAIN","MAIN","HEDGE")</f>
        <v>HEDGE</v>
      </c>
      <c r="AK5223" t="str" cm="1">
        <f t="array" ref="AK5223">_xlfn._xlws.FILTER(Table4[Column1],ISNUMBER(SEARCH(Table4[Column1],MIS[[#This Row],[OrderUniqueIdentifier]])),"")</f>
        <v>LONGSHORT</v>
      </c>
    </row>
    <row r="5224" spans="1:37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>
        <f>_xlfn.XLOOKUP(MIS[[#This Row],[TRADING SYMBOL]],[1]Sheet1!$D:$D,[1]Sheet1!$C:$C)</f>
        <v>3.15</v>
      </c>
      <c r="AE5224">
        <f>MIS[[#This Row],[OrderAverageTradedPrice]]*MIS[[#This Row],[OrderQuantity]]</f>
        <v>821.25</v>
      </c>
      <c r="AF5224">
        <f>MIS[[#This Row],[LTP]]*MIS[[#This Row],[OrderQuantity]]</f>
        <v>708.75</v>
      </c>
      <c r="AG5224">
        <f>IF(MIS[[#This Row],[OrderSide]]="SELL",MIS[[#This Row],[VALUE]]-MIS[[#This Row],[LIVE_VALUE]],MIS[[#This Row],[LIVE_VALUE]]-MIS[[#This Row],[VALUE]])</f>
        <v>-112.5</v>
      </c>
      <c r="AH5224" t="str" cm="1">
        <f t="array" ref="AH5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4" t="str">
        <f>MIS[[#This Row],[TRADING SYMBOL]]</f>
        <v>NIFTY2552226300CE</v>
      </c>
      <c r="AJ5224" t="str">
        <f>IF(RIGHT(MIS[[#This Row],[Main/Hedge]],4)="MAIN","MAIN","HEDGE")</f>
        <v>HEDGE</v>
      </c>
      <c r="AK5224" t="str" cm="1">
        <f t="array" ref="AK5224">_xlfn._xlws.FILTER(Table4[Column1],ISNUMBER(SEARCH(Table4[Column1],MIS[[#This Row],[OrderUniqueIdentifier]])),"")</f>
        <v>LONGSHORT</v>
      </c>
    </row>
    <row r="5225" spans="1:37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>
        <f>_xlfn.XLOOKUP(MIS[[#This Row],[TRADING SYMBOL]],[1]Sheet1!$D:$D,[1]Sheet1!$C:$C)</f>
        <v>3.15</v>
      </c>
      <c r="AE5225">
        <f>MIS[[#This Row],[OrderAverageTradedPrice]]*MIS[[#This Row],[OrderQuantity]]</f>
        <v>4927.5</v>
      </c>
      <c r="AF5225">
        <f>MIS[[#This Row],[LTP]]*MIS[[#This Row],[OrderQuantity]]</f>
        <v>4252.5</v>
      </c>
      <c r="AG5225">
        <f>IF(MIS[[#This Row],[OrderSide]]="SELL",MIS[[#This Row],[VALUE]]-MIS[[#This Row],[LIVE_VALUE]],MIS[[#This Row],[LIVE_VALUE]]-MIS[[#This Row],[VALUE]])</f>
        <v>-675</v>
      </c>
      <c r="AH5225" t="str" cm="1">
        <f t="array" ref="AH5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5" t="str">
        <f>MIS[[#This Row],[TRADING SYMBOL]]</f>
        <v>NIFTY2552226300CE</v>
      </c>
      <c r="AJ5225" t="str">
        <f>IF(RIGHT(MIS[[#This Row],[Main/Hedge]],4)="MAIN","MAIN","HEDGE")</f>
        <v>HEDGE</v>
      </c>
      <c r="AK5225" t="str" cm="1">
        <f t="array" ref="AK5225">_xlfn._xlws.FILTER(Table4[Column1],ISNUMBER(SEARCH(Table4[Column1],MIS[[#This Row],[OrderUniqueIdentifier]])),"")</f>
        <v>LONGSHORT</v>
      </c>
    </row>
    <row r="5226" spans="1:37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>
        <f>_xlfn.XLOOKUP(MIS[[#This Row],[TRADING SYMBOL]],[1]Sheet1!$D:$D,[1]Sheet1!$C:$C)</f>
        <v>3.15</v>
      </c>
      <c r="AE5226">
        <f>MIS[[#This Row],[OrderAverageTradedPrice]]*MIS[[#This Row],[OrderQuantity]]</f>
        <v>1095</v>
      </c>
      <c r="AF5226">
        <f>MIS[[#This Row],[LTP]]*MIS[[#This Row],[OrderQuantity]]</f>
        <v>945</v>
      </c>
      <c r="AG5226">
        <f>IF(MIS[[#This Row],[OrderSide]]="SELL",MIS[[#This Row],[VALUE]]-MIS[[#This Row],[LIVE_VALUE]],MIS[[#This Row],[LIVE_VALUE]]-MIS[[#This Row],[VALUE]])</f>
        <v>-150</v>
      </c>
      <c r="AH5226" t="str" cm="1">
        <f t="array" ref="AH5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6" t="str">
        <f>MIS[[#This Row],[TRADING SYMBOL]]</f>
        <v>NIFTY2552226300CE</v>
      </c>
      <c r="AJ5226" t="str">
        <f>IF(RIGHT(MIS[[#This Row],[Main/Hedge]],4)="MAIN","MAIN","HEDGE")</f>
        <v>HEDGE</v>
      </c>
      <c r="AK5226" t="str" cm="1">
        <f t="array" ref="AK5226">_xlfn._xlws.FILTER(Table4[Column1],ISNUMBER(SEARCH(Table4[Column1],MIS[[#This Row],[OrderUniqueIdentifier]])),"")</f>
        <v>LONGSHORT</v>
      </c>
    </row>
    <row r="5227" spans="1:37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>
        <f>_xlfn.XLOOKUP(MIS[[#This Row],[TRADING SYMBOL]],[1]Sheet1!$D:$D,[1]Sheet1!$C:$C)</f>
        <v>3.15</v>
      </c>
      <c r="AE5227">
        <f>MIS[[#This Row],[OrderAverageTradedPrice]]*MIS[[#This Row],[OrderQuantity]]</f>
        <v>1095</v>
      </c>
      <c r="AF5227">
        <f>MIS[[#This Row],[LTP]]*MIS[[#This Row],[OrderQuantity]]</f>
        <v>945</v>
      </c>
      <c r="AG5227">
        <f>IF(MIS[[#This Row],[OrderSide]]="SELL",MIS[[#This Row],[VALUE]]-MIS[[#This Row],[LIVE_VALUE]],MIS[[#This Row],[LIVE_VALUE]]-MIS[[#This Row],[VALUE]])</f>
        <v>-150</v>
      </c>
      <c r="AH5227" t="str" cm="1">
        <f t="array" ref="AH5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7" t="str">
        <f>MIS[[#This Row],[TRADING SYMBOL]]</f>
        <v>NIFTY2552226300CE</v>
      </c>
      <c r="AJ5227" t="str">
        <f>IF(RIGHT(MIS[[#This Row],[Main/Hedge]],4)="MAIN","MAIN","HEDGE")</f>
        <v>HEDGE</v>
      </c>
      <c r="AK5227" t="str" cm="1">
        <f t="array" ref="AK5227">_xlfn._xlws.FILTER(Table4[Column1],ISNUMBER(SEARCH(Table4[Column1],MIS[[#This Row],[OrderUniqueIdentifier]])),"")</f>
        <v>LONGSHORT</v>
      </c>
    </row>
    <row r="5228" spans="1:37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>
        <f>_xlfn.XLOOKUP(MIS[[#This Row],[TRADING SYMBOL]],[1]Sheet1!$D:$D,[1]Sheet1!$C:$C)</f>
        <v>3.15</v>
      </c>
      <c r="AE5228">
        <f>MIS[[#This Row],[OrderAverageTradedPrice]]*MIS[[#This Row],[OrderQuantity]]</f>
        <v>547.5</v>
      </c>
      <c r="AF5228">
        <f>MIS[[#This Row],[LTP]]*MIS[[#This Row],[OrderQuantity]]</f>
        <v>472.5</v>
      </c>
      <c r="AG5228">
        <f>IF(MIS[[#This Row],[OrderSide]]="SELL",MIS[[#This Row],[VALUE]]-MIS[[#This Row],[LIVE_VALUE]],MIS[[#This Row],[LIVE_VALUE]]-MIS[[#This Row],[VALUE]])</f>
        <v>-75</v>
      </c>
      <c r="AH5228" t="str" cm="1">
        <f t="array" ref="AH5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8" t="str">
        <f>MIS[[#This Row],[TRADING SYMBOL]]</f>
        <v>NIFTY2552226300CE</v>
      </c>
      <c r="AJ5228" t="str">
        <f>IF(RIGHT(MIS[[#This Row],[Main/Hedge]],4)="MAIN","MAIN","HEDGE")</f>
        <v>HEDGE</v>
      </c>
      <c r="AK5228" t="str" cm="1">
        <f t="array" ref="AK5228">_xlfn._xlws.FILTER(Table4[Column1],ISNUMBER(SEARCH(Table4[Column1],MIS[[#This Row],[OrderUniqueIdentifier]])),"")</f>
        <v>LONGSHORT</v>
      </c>
    </row>
    <row r="5229" spans="1:37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>
        <f>_xlfn.XLOOKUP(MIS[[#This Row],[TRADING SYMBOL]],[1]Sheet1!$D:$D,[1]Sheet1!$C:$C)</f>
        <v>3.15</v>
      </c>
      <c r="AE5229">
        <f>MIS[[#This Row],[OrderAverageTradedPrice]]*MIS[[#This Row],[OrderQuantity]]</f>
        <v>1095</v>
      </c>
      <c r="AF5229">
        <f>MIS[[#This Row],[LTP]]*MIS[[#This Row],[OrderQuantity]]</f>
        <v>945</v>
      </c>
      <c r="AG5229">
        <f>IF(MIS[[#This Row],[OrderSide]]="SELL",MIS[[#This Row],[VALUE]]-MIS[[#This Row],[LIVE_VALUE]],MIS[[#This Row],[LIVE_VALUE]]-MIS[[#This Row],[VALUE]])</f>
        <v>-150</v>
      </c>
      <c r="AH5229" t="str" cm="1">
        <f t="array" ref="AH5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9" t="str">
        <f>MIS[[#This Row],[TRADING SYMBOL]]</f>
        <v>NIFTY2552226300CE</v>
      </c>
      <c r="AJ5229" t="str">
        <f>IF(RIGHT(MIS[[#This Row],[Main/Hedge]],4)="MAIN","MAIN","HEDGE")</f>
        <v>HEDGE</v>
      </c>
      <c r="AK5229" t="str" cm="1">
        <f t="array" ref="AK5229">_xlfn._xlws.FILTER(Table4[Column1],ISNUMBER(SEARCH(Table4[Column1],MIS[[#This Row],[OrderUniqueIdentifier]])),"")</f>
        <v>LONGSHORT</v>
      </c>
    </row>
    <row r="5230" spans="1:37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>
        <f>_xlfn.XLOOKUP(MIS[[#This Row],[TRADING SYMBOL]],[1]Sheet1!$D:$D,[1]Sheet1!$C:$C)</f>
        <v>3.15</v>
      </c>
      <c r="AE5230">
        <f>MIS[[#This Row],[OrderAverageTradedPrice]]*MIS[[#This Row],[OrderQuantity]]</f>
        <v>1368.75</v>
      </c>
      <c r="AF5230">
        <f>MIS[[#This Row],[LTP]]*MIS[[#This Row],[OrderQuantity]]</f>
        <v>1181.25</v>
      </c>
      <c r="AG5230">
        <f>IF(MIS[[#This Row],[OrderSide]]="SELL",MIS[[#This Row],[VALUE]]-MIS[[#This Row],[LIVE_VALUE]],MIS[[#This Row],[LIVE_VALUE]]-MIS[[#This Row],[VALUE]])</f>
        <v>-187.5</v>
      </c>
      <c r="AH5230" t="str" cm="1">
        <f t="array" ref="AH5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0" t="str">
        <f>MIS[[#This Row],[TRADING SYMBOL]]</f>
        <v>NIFTY2552226300CE</v>
      </c>
      <c r="AJ5230" t="str">
        <f>IF(RIGHT(MIS[[#This Row],[Main/Hedge]],4)="MAIN","MAIN","HEDGE")</f>
        <v>HEDGE</v>
      </c>
      <c r="AK5230" t="str" cm="1">
        <f t="array" ref="AK5230">_xlfn._xlws.FILTER(Table4[Column1],ISNUMBER(SEARCH(Table4[Column1],MIS[[#This Row],[OrderUniqueIdentifier]])),"")</f>
        <v>LONGSHORT</v>
      </c>
    </row>
    <row r="5231" spans="1:37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>
        <f>_xlfn.XLOOKUP(MIS[[#This Row],[TRADING SYMBOL]],[1]Sheet1!$D:$D,[1]Sheet1!$C:$C)</f>
        <v>3.15</v>
      </c>
      <c r="AE5231">
        <f>MIS[[#This Row],[OrderAverageTradedPrice]]*MIS[[#This Row],[OrderQuantity]]</f>
        <v>273.75</v>
      </c>
      <c r="AF5231">
        <f>MIS[[#This Row],[LTP]]*MIS[[#This Row],[OrderQuantity]]</f>
        <v>236.25</v>
      </c>
      <c r="AG5231">
        <f>IF(MIS[[#This Row],[OrderSide]]="SELL",MIS[[#This Row],[VALUE]]-MIS[[#This Row],[LIVE_VALUE]],MIS[[#This Row],[LIVE_VALUE]]-MIS[[#This Row],[VALUE]])</f>
        <v>-37.5</v>
      </c>
      <c r="AH5231" t="str" cm="1">
        <f t="array" ref="AH5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1" t="str">
        <f>MIS[[#This Row],[TRADING SYMBOL]]</f>
        <v>NIFTY2552226300CE</v>
      </c>
      <c r="AJ5231" t="str">
        <f>IF(RIGHT(MIS[[#This Row],[Main/Hedge]],4)="MAIN","MAIN","HEDGE")</f>
        <v>HEDGE</v>
      </c>
      <c r="AK5231" t="str" cm="1">
        <f t="array" ref="AK5231">_xlfn._xlws.FILTER(Table4[Column1],ISNUMBER(SEARCH(Table4[Column1],MIS[[#This Row],[OrderUniqueIdentifier]])),"")</f>
        <v>LONGSHORT</v>
      </c>
    </row>
    <row r="5232" spans="1:37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>
        <f>_xlfn.XLOOKUP(MIS[[#This Row],[TRADING SYMBOL]],[1]Sheet1!$D:$D,[1]Sheet1!$C:$C)</f>
        <v>3.15</v>
      </c>
      <c r="AE5232">
        <f>MIS[[#This Row],[OrderAverageTradedPrice]]*MIS[[#This Row],[OrderQuantity]]</f>
        <v>1095</v>
      </c>
      <c r="AF5232">
        <f>MIS[[#This Row],[LTP]]*MIS[[#This Row],[OrderQuantity]]</f>
        <v>945</v>
      </c>
      <c r="AG5232">
        <f>IF(MIS[[#This Row],[OrderSide]]="SELL",MIS[[#This Row],[VALUE]]-MIS[[#This Row],[LIVE_VALUE]],MIS[[#This Row],[LIVE_VALUE]]-MIS[[#This Row],[VALUE]])</f>
        <v>-150</v>
      </c>
      <c r="AH5232" t="str" cm="1">
        <f t="array" ref="AH5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2" t="str">
        <f>MIS[[#This Row],[TRADING SYMBOL]]</f>
        <v>NIFTY2552226300CE</v>
      </c>
      <c r="AJ5232" t="str">
        <f>IF(RIGHT(MIS[[#This Row],[Main/Hedge]],4)="MAIN","MAIN","HEDGE")</f>
        <v>HEDGE</v>
      </c>
      <c r="AK5232" t="str" cm="1">
        <f t="array" ref="AK5232">_xlfn._xlws.FILTER(Table4[Column1],ISNUMBER(SEARCH(Table4[Column1],MIS[[#This Row],[OrderUniqueIdentifier]])),"")</f>
        <v>LONGSHORT</v>
      </c>
    </row>
    <row r="5233" spans="1:37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>
        <f>_xlfn.XLOOKUP(MIS[[#This Row],[TRADING SYMBOL]],[1]Sheet1!$D:$D,[1]Sheet1!$C:$C)</f>
        <v>3.15</v>
      </c>
      <c r="AE5233">
        <f>MIS[[#This Row],[OrderAverageTradedPrice]]*MIS[[#This Row],[OrderQuantity]]</f>
        <v>821.25</v>
      </c>
      <c r="AF5233">
        <f>MIS[[#This Row],[LTP]]*MIS[[#This Row],[OrderQuantity]]</f>
        <v>708.75</v>
      </c>
      <c r="AG5233">
        <f>IF(MIS[[#This Row],[OrderSide]]="SELL",MIS[[#This Row],[VALUE]]-MIS[[#This Row],[LIVE_VALUE]],MIS[[#This Row],[LIVE_VALUE]]-MIS[[#This Row],[VALUE]])</f>
        <v>-112.5</v>
      </c>
      <c r="AH5233" t="str" cm="1">
        <f t="array" ref="AH5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3" t="str">
        <f>MIS[[#This Row],[TRADING SYMBOL]]</f>
        <v>NIFTY2552226300CE</v>
      </c>
      <c r="AJ5233" t="str">
        <f>IF(RIGHT(MIS[[#This Row],[Main/Hedge]],4)="MAIN","MAIN","HEDGE")</f>
        <v>HEDGE</v>
      </c>
      <c r="AK5233" t="str" cm="1">
        <f t="array" ref="AK5233">_xlfn._xlws.FILTER(Table4[Column1],ISNUMBER(SEARCH(Table4[Column1],MIS[[#This Row],[OrderUniqueIdentifier]])),"")</f>
        <v>LONGSHORT</v>
      </c>
    </row>
    <row r="5234" spans="1:37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>
        <f>_xlfn.XLOOKUP(MIS[[#This Row],[TRADING SYMBOL]],[1]Sheet1!$D:$D,[1]Sheet1!$C:$C)</f>
        <v>3.15</v>
      </c>
      <c r="AE5234">
        <f>MIS[[#This Row],[OrderAverageTradedPrice]]*MIS[[#This Row],[OrderQuantity]]</f>
        <v>1642.5</v>
      </c>
      <c r="AF5234">
        <f>MIS[[#This Row],[LTP]]*MIS[[#This Row],[OrderQuantity]]</f>
        <v>1417.5</v>
      </c>
      <c r="AG5234">
        <f>IF(MIS[[#This Row],[OrderSide]]="SELL",MIS[[#This Row],[VALUE]]-MIS[[#This Row],[LIVE_VALUE]],MIS[[#This Row],[LIVE_VALUE]]-MIS[[#This Row],[VALUE]])</f>
        <v>-225</v>
      </c>
      <c r="AH5234" t="str" cm="1">
        <f t="array" ref="AH5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4" t="str">
        <f>MIS[[#This Row],[TRADING SYMBOL]]</f>
        <v>NIFTY2552226300CE</v>
      </c>
      <c r="AJ5234" t="str">
        <f>IF(RIGHT(MIS[[#This Row],[Main/Hedge]],4)="MAIN","MAIN","HEDGE")</f>
        <v>HEDGE</v>
      </c>
      <c r="AK5234" t="str" cm="1">
        <f t="array" ref="AK5234">_xlfn._xlws.FILTER(Table4[Column1],ISNUMBER(SEARCH(Table4[Column1],MIS[[#This Row],[OrderUniqueIdentifier]])),"")</f>
        <v>LONGSHORT</v>
      </c>
    </row>
    <row r="5235" spans="1:37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>
        <f>_xlfn.XLOOKUP(MIS[[#This Row],[TRADING SYMBOL]],[1]Sheet1!$D:$D,[1]Sheet1!$C:$C)</f>
        <v>3.15</v>
      </c>
      <c r="AE5235">
        <f>MIS[[#This Row],[OrderAverageTradedPrice]]*MIS[[#This Row],[OrderQuantity]]</f>
        <v>1368.75</v>
      </c>
      <c r="AF5235">
        <f>MIS[[#This Row],[LTP]]*MIS[[#This Row],[OrderQuantity]]</f>
        <v>1181.25</v>
      </c>
      <c r="AG5235">
        <f>IF(MIS[[#This Row],[OrderSide]]="SELL",MIS[[#This Row],[VALUE]]-MIS[[#This Row],[LIVE_VALUE]],MIS[[#This Row],[LIVE_VALUE]]-MIS[[#This Row],[VALUE]])</f>
        <v>-187.5</v>
      </c>
      <c r="AH5235" t="str" cm="1">
        <f t="array" ref="AH5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5" t="str">
        <f>MIS[[#This Row],[TRADING SYMBOL]]</f>
        <v>NIFTY2552226300CE</v>
      </c>
      <c r="AJ5235" t="str">
        <f>IF(RIGHT(MIS[[#This Row],[Main/Hedge]],4)="MAIN","MAIN","HEDGE")</f>
        <v>HEDGE</v>
      </c>
      <c r="AK5235" t="str" cm="1">
        <f t="array" ref="AK5235">_xlfn._xlws.FILTER(Table4[Column1],ISNUMBER(SEARCH(Table4[Column1],MIS[[#This Row],[OrderUniqueIdentifier]])),"")</f>
        <v>LONGSHORT</v>
      </c>
    </row>
    <row r="5236" spans="1:37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>
        <f>_xlfn.XLOOKUP(MIS[[#This Row],[TRADING SYMBOL]],[1]Sheet1!$D:$D,[1]Sheet1!$C:$C)</f>
        <v>3.15</v>
      </c>
      <c r="AE5236">
        <f>MIS[[#This Row],[OrderAverageTradedPrice]]*MIS[[#This Row],[OrderQuantity]]</f>
        <v>1095</v>
      </c>
      <c r="AF5236">
        <f>MIS[[#This Row],[LTP]]*MIS[[#This Row],[OrderQuantity]]</f>
        <v>945</v>
      </c>
      <c r="AG5236">
        <f>IF(MIS[[#This Row],[OrderSide]]="SELL",MIS[[#This Row],[VALUE]]-MIS[[#This Row],[LIVE_VALUE]],MIS[[#This Row],[LIVE_VALUE]]-MIS[[#This Row],[VALUE]])</f>
        <v>-150</v>
      </c>
      <c r="AH5236" t="str" cm="1">
        <f t="array" ref="AH5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6" t="str">
        <f>MIS[[#This Row],[TRADING SYMBOL]]</f>
        <v>NIFTY2552226300CE</v>
      </c>
      <c r="AJ5236" t="str">
        <f>IF(RIGHT(MIS[[#This Row],[Main/Hedge]],4)="MAIN","MAIN","HEDGE")</f>
        <v>HEDGE</v>
      </c>
      <c r="AK5236" t="str" cm="1">
        <f t="array" ref="AK5236">_xlfn._xlws.FILTER(Table4[Column1],ISNUMBER(SEARCH(Table4[Column1],MIS[[#This Row],[OrderUniqueIdentifier]])),"")</f>
        <v>LONGSHORT</v>
      </c>
    </row>
    <row r="5237" spans="1:37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>
        <f>_xlfn.XLOOKUP(MIS[[#This Row],[TRADING SYMBOL]],[1]Sheet1!$D:$D,[1]Sheet1!$C:$C)</f>
        <v>3.15</v>
      </c>
      <c r="AE5237">
        <f>MIS[[#This Row],[OrderAverageTradedPrice]]*MIS[[#This Row],[OrderQuantity]]</f>
        <v>1916.25</v>
      </c>
      <c r="AF5237">
        <f>MIS[[#This Row],[LTP]]*MIS[[#This Row],[OrderQuantity]]</f>
        <v>1653.75</v>
      </c>
      <c r="AG5237">
        <f>IF(MIS[[#This Row],[OrderSide]]="SELL",MIS[[#This Row],[VALUE]]-MIS[[#This Row],[LIVE_VALUE]],MIS[[#This Row],[LIVE_VALUE]]-MIS[[#This Row],[VALUE]])</f>
        <v>-262.5</v>
      </c>
      <c r="AH5237" t="str" cm="1">
        <f t="array" ref="AH5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7" t="str">
        <f>MIS[[#This Row],[TRADING SYMBOL]]</f>
        <v>NIFTY2552226300CE</v>
      </c>
      <c r="AJ5237" t="str">
        <f>IF(RIGHT(MIS[[#This Row],[Main/Hedge]],4)="MAIN","MAIN","HEDGE")</f>
        <v>HEDGE</v>
      </c>
      <c r="AK5237" t="str" cm="1">
        <f t="array" ref="AK5237">_xlfn._xlws.FILTER(Table4[Column1],ISNUMBER(SEARCH(Table4[Column1],MIS[[#This Row],[OrderUniqueIdentifier]])),"")</f>
        <v>LONGSHORT</v>
      </c>
    </row>
    <row r="5238" spans="1:37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>
        <f>_xlfn.XLOOKUP(MIS[[#This Row],[TRADING SYMBOL]],[1]Sheet1!$D:$D,[1]Sheet1!$C:$C)</f>
        <v>3.15</v>
      </c>
      <c r="AE5238">
        <f>MIS[[#This Row],[OrderAverageTradedPrice]]*MIS[[#This Row],[OrderQuantity]]</f>
        <v>273.75</v>
      </c>
      <c r="AF5238">
        <f>MIS[[#This Row],[LTP]]*MIS[[#This Row],[OrderQuantity]]</f>
        <v>236.25</v>
      </c>
      <c r="AG5238">
        <f>IF(MIS[[#This Row],[OrderSide]]="SELL",MIS[[#This Row],[VALUE]]-MIS[[#This Row],[LIVE_VALUE]],MIS[[#This Row],[LIVE_VALUE]]-MIS[[#This Row],[VALUE]])</f>
        <v>-37.5</v>
      </c>
      <c r="AH5238" t="str" cm="1">
        <f t="array" ref="AH5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8" t="str">
        <f>MIS[[#This Row],[TRADING SYMBOL]]</f>
        <v>NIFTY2552226300CE</v>
      </c>
      <c r="AJ5238" t="str">
        <f>IF(RIGHT(MIS[[#This Row],[Main/Hedge]],4)="MAIN","MAIN","HEDGE")</f>
        <v>HEDGE</v>
      </c>
      <c r="AK5238" t="str" cm="1">
        <f t="array" ref="AK5238">_xlfn._xlws.FILTER(Table4[Column1],ISNUMBER(SEARCH(Table4[Column1],MIS[[#This Row],[OrderUniqueIdentifier]])),"")</f>
        <v>LONGSHORT</v>
      </c>
    </row>
    <row r="5239" spans="1:37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>
        <f>_xlfn.XLOOKUP(MIS[[#This Row],[TRADING SYMBOL]],[1]Sheet1!$D:$D,[1]Sheet1!$C:$C)</f>
        <v>3.15</v>
      </c>
      <c r="AE5239">
        <f>MIS[[#This Row],[OrderAverageTradedPrice]]*MIS[[#This Row],[OrderQuantity]]</f>
        <v>3011.25</v>
      </c>
      <c r="AF5239">
        <f>MIS[[#This Row],[LTP]]*MIS[[#This Row],[OrderQuantity]]</f>
        <v>2598.75</v>
      </c>
      <c r="AG5239">
        <f>IF(MIS[[#This Row],[OrderSide]]="SELL",MIS[[#This Row],[VALUE]]-MIS[[#This Row],[LIVE_VALUE]],MIS[[#This Row],[LIVE_VALUE]]-MIS[[#This Row],[VALUE]])</f>
        <v>-412.5</v>
      </c>
      <c r="AH5239" t="str" cm="1">
        <f t="array" ref="AH5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9" t="str">
        <f>MIS[[#This Row],[TRADING SYMBOL]]</f>
        <v>NIFTY2552226300CE</v>
      </c>
      <c r="AJ5239" t="str">
        <f>IF(RIGHT(MIS[[#This Row],[Main/Hedge]],4)="MAIN","MAIN","HEDGE")</f>
        <v>HEDGE</v>
      </c>
      <c r="AK5239" t="str" cm="1">
        <f t="array" ref="AK5239">_xlfn._xlws.FILTER(Table4[Column1],ISNUMBER(SEARCH(Table4[Column1],MIS[[#This Row],[OrderUniqueIdentifier]])),"")</f>
        <v>LONGSHORT</v>
      </c>
    </row>
    <row r="5240" spans="1:37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>
        <f>_xlfn.XLOOKUP(MIS[[#This Row],[TRADING SYMBOL]],[1]Sheet1!$D:$D,[1]Sheet1!$C:$C)</f>
        <v>3.15</v>
      </c>
      <c r="AE5240">
        <f>MIS[[#This Row],[OrderAverageTradedPrice]]*MIS[[#This Row],[OrderQuantity]]</f>
        <v>547.5</v>
      </c>
      <c r="AF5240">
        <f>MIS[[#This Row],[LTP]]*MIS[[#This Row],[OrderQuantity]]</f>
        <v>472.5</v>
      </c>
      <c r="AG5240">
        <f>IF(MIS[[#This Row],[OrderSide]]="SELL",MIS[[#This Row],[VALUE]]-MIS[[#This Row],[LIVE_VALUE]],MIS[[#This Row],[LIVE_VALUE]]-MIS[[#This Row],[VALUE]])</f>
        <v>-75</v>
      </c>
      <c r="AH5240" t="str" cm="1">
        <f t="array" ref="AH5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0" t="str">
        <f>MIS[[#This Row],[TRADING SYMBOL]]</f>
        <v>NIFTY2552226300CE</v>
      </c>
      <c r="AJ5240" t="str">
        <f>IF(RIGHT(MIS[[#This Row],[Main/Hedge]],4)="MAIN","MAIN","HEDGE")</f>
        <v>HEDGE</v>
      </c>
      <c r="AK5240" t="str" cm="1">
        <f t="array" ref="AK5240">_xlfn._xlws.FILTER(Table4[Column1],ISNUMBER(SEARCH(Table4[Column1],MIS[[#This Row],[OrderUniqueIdentifier]])),"")</f>
        <v>LONGSHORT</v>
      </c>
    </row>
    <row r="5241" spans="1:37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>
        <f>_xlfn.XLOOKUP(MIS[[#This Row],[TRADING SYMBOL]],[1]Sheet1!$D:$D,[1]Sheet1!$C:$C)</f>
        <v>3.15</v>
      </c>
      <c r="AE5241">
        <f>MIS[[#This Row],[OrderAverageTradedPrice]]*MIS[[#This Row],[OrderQuantity]]</f>
        <v>547.5</v>
      </c>
      <c r="AF5241">
        <f>MIS[[#This Row],[LTP]]*MIS[[#This Row],[OrderQuantity]]</f>
        <v>472.5</v>
      </c>
      <c r="AG5241">
        <f>IF(MIS[[#This Row],[OrderSide]]="SELL",MIS[[#This Row],[VALUE]]-MIS[[#This Row],[LIVE_VALUE]],MIS[[#This Row],[LIVE_VALUE]]-MIS[[#This Row],[VALUE]])</f>
        <v>-75</v>
      </c>
      <c r="AH5241" t="str" cm="1">
        <f t="array" ref="AH5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1" t="str">
        <f>MIS[[#This Row],[TRADING SYMBOL]]</f>
        <v>NIFTY2552226300CE</v>
      </c>
      <c r="AJ5241" t="str">
        <f>IF(RIGHT(MIS[[#This Row],[Main/Hedge]],4)="MAIN","MAIN","HEDGE")</f>
        <v>HEDGE</v>
      </c>
      <c r="AK5241" t="str" cm="1">
        <f t="array" ref="AK5241">_xlfn._xlws.FILTER(Table4[Column1],ISNUMBER(SEARCH(Table4[Column1],MIS[[#This Row],[OrderUniqueIdentifier]])),"")</f>
        <v>LONGSHORT</v>
      </c>
    </row>
    <row r="5242" spans="1:37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>
        <f>_xlfn.XLOOKUP(MIS[[#This Row],[TRADING SYMBOL]],[1]Sheet1!$D:$D,[1]Sheet1!$C:$C)</f>
        <v>3.15</v>
      </c>
      <c r="AE5242">
        <f>MIS[[#This Row],[OrderAverageTradedPrice]]*MIS[[#This Row],[OrderQuantity]]</f>
        <v>1095</v>
      </c>
      <c r="AF5242">
        <f>MIS[[#This Row],[LTP]]*MIS[[#This Row],[OrderQuantity]]</f>
        <v>945</v>
      </c>
      <c r="AG5242">
        <f>IF(MIS[[#This Row],[OrderSide]]="SELL",MIS[[#This Row],[VALUE]]-MIS[[#This Row],[LIVE_VALUE]],MIS[[#This Row],[LIVE_VALUE]]-MIS[[#This Row],[VALUE]])</f>
        <v>-150</v>
      </c>
      <c r="AH5242" t="str" cm="1">
        <f t="array" ref="AH5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2" t="str">
        <f>MIS[[#This Row],[TRADING SYMBOL]]</f>
        <v>NIFTY2552226300CE</v>
      </c>
      <c r="AJ5242" t="str">
        <f>IF(RIGHT(MIS[[#This Row],[Main/Hedge]],4)="MAIN","MAIN","HEDGE")</f>
        <v>HEDGE</v>
      </c>
      <c r="AK5242" t="str" cm="1">
        <f t="array" ref="AK5242">_xlfn._xlws.FILTER(Table4[Column1],ISNUMBER(SEARCH(Table4[Column1],MIS[[#This Row],[OrderUniqueIdentifier]])),"")</f>
        <v>LONGSHORT</v>
      </c>
    </row>
    <row r="5243" spans="1:37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>
        <f>_xlfn.XLOOKUP(MIS[[#This Row],[TRADING SYMBOL]],[1]Sheet1!$D:$D,[1]Sheet1!$C:$C)</f>
        <v>3.15</v>
      </c>
      <c r="AE5243">
        <f>MIS[[#This Row],[OrderAverageTradedPrice]]*MIS[[#This Row],[OrderQuantity]]</f>
        <v>1110</v>
      </c>
      <c r="AF5243">
        <f>MIS[[#This Row],[LTP]]*MIS[[#This Row],[OrderQuantity]]</f>
        <v>945</v>
      </c>
      <c r="AG5243">
        <f>IF(MIS[[#This Row],[OrderSide]]="SELL",MIS[[#This Row],[VALUE]]-MIS[[#This Row],[LIVE_VALUE]],MIS[[#This Row],[LIVE_VALUE]]-MIS[[#This Row],[VALUE]])</f>
        <v>-165</v>
      </c>
      <c r="AH5243" t="str" cm="1">
        <f t="array" ref="AH5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3" t="str">
        <f>MIS[[#This Row],[TRADING SYMBOL]]</f>
        <v>NIFTY2552226300CE</v>
      </c>
      <c r="AJ5243" t="str">
        <f>IF(RIGHT(MIS[[#This Row],[Main/Hedge]],4)="MAIN","MAIN","HEDGE")</f>
        <v>HEDGE</v>
      </c>
      <c r="AK5243" t="str" cm="1">
        <f t="array" ref="AK5243">_xlfn._xlws.FILTER(Table4[Column1],ISNUMBER(SEARCH(Table4[Column1],MIS[[#This Row],[OrderUniqueIdentifier]])),"")</f>
        <v>LONGSHORT</v>
      </c>
    </row>
    <row r="5244" spans="1:37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>
        <f>_xlfn.XLOOKUP(MIS[[#This Row],[TRADING SYMBOL]],[1]Sheet1!$D:$D,[1]Sheet1!$C:$C)</f>
        <v>3.15</v>
      </c>
      <c r="AE5244">
        <f>MIS[[#This Row],[OrderAverageTradedPrice]]*MIS[[#This Row],[OrderQuantity]]</f>
        <v>1665</v>
      </c>
      <c r="AF5244">
        <f>MIS[[#This Row],[LTP]]*MIS[[#This Row],[OrderQuantity]]</f>
        <v>1417.5</v>
      </c>
      <c r="AG5244">
        <f>IF(MIS[[#This Row],[OrderSide]]="SELL",MIS[[#This Row],[VALUE]]-MIS[[#This Row],[LIVE_VALUE]],MIS[[#This Row],[LIVE_VALUE]]-MIS[[#This Row],[VALUE]])</f>
        <v>-247.5</v>
      </c>
      <c r="AH5244" t="str" cm="1">
        <f t="array" ref="AH5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4" t="str">
        <f>MIS[[#This Row],[TRADING SYMBOL]]</f>
        <v>NIFTY2552226300CE</v>
      </c>
      <c r="AJ5244" t="str">
        <f>IF(RIGHT(MIS[[#This Row],[Main/Hedge]],4)="MAIN","MAIN","HEDGE")</f>
        <v>HEDGE</v>
      </c>
      <c r="AK5244" t="str" cm="1">
        <f t="array" ref="AK5244">_xlfn._xlws.FILTER(Table4[Column1],ISNUMBER(SEARCH(Table4[Column1],MIS[[#This Row],[OrderUniqueIdentifier]])),"")</f>
        <v>LONGSHORT</v>
      </c>
    </row>
    <row r="5245" spans="1:37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>
        <f>_xlfn.XLOOKUP(MIS[[#This Row],[TRADING SYMBOL]],[1]Sheet1!$D:$D,[1]Sheet1!$C:$C)</f>
        <v>3.15</v>
      </c>
      <c r="AE5245">
        <f>MIS[[#This Row],[OrderAverageTradedPrice]]*MIS[[#This Row],[OrderQuantity]]</f>
        <v>3558.75</v>
      </c>
      <c r="AF5245">
        <f>MIS[[#This Row],[LTP]]*MIS[[#This Row],[OrderQuantity]]</f>
        <v>3071.25</v>
      </c>
      <c r="AG5245">
        <f>IF(MIS[[#This Row],[OrderSide]]="SELL",MIS[[#This Row],[VALUE]]-MIS[[#This Row],[LIVE_VALUE]],MIS[[#This Row],[LIVE_VALUE]]-MIS[[#This Row],[VALUE]])</f>
        <v>-487.5</v>
      </c>
      <c r="AH5245" t="str" cm="1">
        <f t="array" ref="AH5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5" t="str">
        <f>MIS[[#This Row],[TRADING SYMBOL]]</f>
        <v>NIFTY2552226300CE</v>
      </c>
      <c r="AJ5245" t="str">
        <f>IF(RIGHT(MIS[[#This Row],[Main/Hedge]],4)="MAIN","MAIN","HEDGE")</f>
        <v>HEDGE</v>
      </c>
      <c r="AK5245" t="str" cm="1">
        <f t="array" ref="AK5245">_xlfn._xlws.FILTER(Table4[Column1],ISNUMBER(SEARCH(Table4[Column1],MIS[[#This Row],[OrderUniqueIdentifier]])),"")</f>
        <v>LONGSHORT</v>
      </c>
    </row>
    <row r="5246" spans="1:37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>
        <f>_xlfn.XLOOKUP(MIS[[#This Row],[TRADING SYMBOL]],[1]Sheet1!$D:$D,[1]Sheet1!$C:$C)</f>
        <v>3.15</v>
      </c>
      <c r="AE5246">
        <f>MIS[[#This Row],[OrderAverageTradedPrice]]*MIS[[#This Row],[OrderQuantity]]</f>
        <v>4927.5</v>
      </c>
      <c r="AF5246">
        <f>MIS[[#This Row],[LTP]]*MIS[[#This Row],[OrderQuantity]]</f>
        <v>4252.5</v>
      </c>
      <c r="AG5246">
        <f>IF(MIS[[#This Row],[OrderSide]]="SELL",MIS[[#This Row],[VALUE]]-MIS[[#This Row],[LIVE_VALUE]],MIS[[#This Row],[LIVE_VALUE]]-MIS[[#This Row],[VALUE]])</f>
        <v>-675</v>
      </c>
      <c r="AH5246" t="str" cm="1">
        <f t="array" ref="AH5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6" t="str">
        <f>MIS[[#This Row],[TRADING SYMBOL]]</f>
        <v>NIFTY2552226300CE</v>
      </c>
      <c r="AJ5246" t="str">
        <f>IF(RIGHT(MIS[[#This Row],[Main/Hedge]],4)="MAIN","MAIN","HEDGE")</f>
        <v>HEDGE</v>
      </c>
      <c r="AK5246" t="str" cm="1">
        <f t="array" ref="AK5246">_xlfn._xlws.FILTER(Table4[Column1],ISNUMBER(SEARCH(Table4[Column1],MIS[[#This Row],[OrderUniqueIdentifier]])),"")</f>
        <v>LONGSHORT</v>
      </c>
    </row>
    <row r="5247" spans="1:37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>
        <f>_xlfn.XLOOKUP(MIS[[#This Row],[TRADING SYMBOL]],[1]Sheet1!$D:$D,[1]Sheet1!$C:$C)</f>
        <v>3.15</v>
      </c>
      <c r="AE5247">
        <f>MIS[[#This Row],[OrderAverageTradedPrice]]*MIS[[#This Row],[OrderQuantity]]</f>
        <v>1368.75</v>
      </c>
      <c r="AF5247">
        <f>MIS[[#This Row],[LTP]]*MIS[[#This Row],[OrderQuantity]]</f>
        <v>1181.25</v>
      </c>
      <c r="AG5247">
        <f>IF(MIS[[#This Row],[OrderSide]]="SELL",MIS[[#This Row],[VALUE]]-MIS[[#This Row],[LIVE_VALUE]],MIS[[#This Row],[LIVE_VALUE]]-MIS[[#This Row],[VALUE]])</f>
        <v>-187.5</v>
      </c>
      <c r="AH5247" t="str" cm="1">
        <f t="array" ref="AH5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7" t="str">
        <f>MIS[[#This Row],[TRADING SYMBOL]]</f>
        <v>NIFTY2552226300CE</v>
      </c>
      <c r="AJ5247" t="str">
        <f>IF(RIGHT(MIS[[#This Row],[Main/Hedge]],4)="MAIN","MAIN","HEDGE")</f>
        <v>HEDGE</v>
      </c>
      <c r="AK5247" t="str" cm="1">
        <f t="array" ref="AK5247">_xlfn._xlws.FILTER(Table4[Column1],ISNUMBER(SEARCH(Table4[Column1],MIS[[#This Row],[OrderUniqueIdentifier]])),"")</f>
        <v>LONGSHORT</v>
      </c>
    </row>
    <row r="5248" spans="1:37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>
        <f>_xlfn.XLOOKUP(MIS[[#This Row],[TRADING SYMBOL]],[1]Sheet1!$D:$D,[1]Sheet1!$C:$C)</f>
        <v>3.15</v>
      </c>
      <c r="AE5248">
        <f>MIS[[#This Row],[OrderAverageTradedPrice]]*MIS[[#This Row],[OrderQuantity]]</f>
        <v>1665</v>
      </c>
      <c r="AF5248">
        <f>MIS[[#This Row],[LTP]]*MIS[[#This Row],[OrderQuantity]]</f>
        <v>1417.5</v>
      </c>
      <c r="AG5248">
        <f>IF(MIS[[#This Row],[OrderSide]]="SELL",MIS[[#This Row],[VALUE]]-MIS[[#This Row],[LIVE_VALUE]],MIS[[#This Row],[LIVE_VALUE]]-MIS[[#This Row],[VALUE]])</f>
        <v>-247.5</v>
      </c>
      <c r="AH5248" t="str" cm="1">
        <f t="array" ref="AH5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8" t="str">
        <f>MIS[[#This Row],[TRADING SYMBOL]]</f>
        <v>NIFTY2552226300CE</v>
      </c>
      <c r="AJ5248" t="str">
        <f>IF(RIGHT(MIS[[#This Row],[Main/Hedge]],4)="MAIN","MAIN","HEDGE")</f>
        <v>HEDGE</v>
      </c>
      <c r="AK5248" t="str" cm="1">
        <f t="array" ref="AK5248">_xlfn._xlws.FILTER(Table4[Column1],ISNUMBER(SEARCH(Table4[Column1],MIS[[#This Row],[OrderUniqueIdentifier]])),"")</f>
        <v>LONGSHORT</v>
      </c>
    </row>
    <row r="5249" spans="1:37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>
        <f>_xlfn.XLOOKUP(MIS[[#This Row],[TRADING SYMBOL]],[1]Sheet1!$D:$D,[1]Sheet1!$C:$C)</f>
        <v>3.15</v>
      </c>
      <c r="AE5249">
        <f>MIS[[#This Row],[OrderAverageTradedPrice]]*MIS[[#This Row],[OrderQuantity]]</f>
        <v>281.25</v>
      </c>
      <c r="AF5249">
        <f>MIS[[#This Row],[LTP]]*MIS[[#This Row],[OrderQuantity]]</f>
        <v>236.25</v>
      </c>
      <c r="AG5249">
        <f>IF(MIS[[#This Row],[OrderSide]]="SELL",MIS[[#This Row],[VALUE]]-MIS[[#This Row],[LIVE_VALUE]],MIS[[#This Row],[LIVE_VALUE]]-MIS[[#This Row],[VALUE]])</f>
        <v>-45</v>
      </c>
      <c r="AH5249" t="str" cm="1">
        <f t="array" ref="AH5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9" t="str">
        <f>MIS[[#This Row],[TRADING SYMBOL]]</f>
        <v>NIFTY2552226300CE</v>
      </c>
      <c r="AJ5249" t="str">
        <f>IF(RIGHT(MIS[[#This Row],[Main/Hedge]],4)="MAIN","MAIN","HEDGE")</f>
        <v>HEDGE</v>
      </c>
      <c r="AK5249" t="str" cm="1">
        <f t="array" ref="AK5249">_xlfn._xlws.FILTER(Table4[Column1],ISNUMBER(SEARCH(Table4[Column1],MIS[[#This Row],[OrderUniqueIdentifier]])),"")</f>
        <v>LONGSHORT</v>
      </c>
    </row>
    <row r="5250" spans="1:37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>
        <f>_xlfn.XLOOKUP(MIS[[#This Row],[TRADING SYMBOL]],[1]Sheet1!$D:$D,[1]Sheet1!$C:$C)</f>
        <v>3.15</v>
      </c>
      <c r="AE5250">
        <f>MIS[[#This Row],[OrderAverageTradedPrice]]*MIS[[#This Row],[OrderQuantity]]</f>
        <v>281.25</v>
      </c>
      <c r="AF5250">
        <f>MIS[[#This Row],[LTP]]*MIS[[#This Row],[OrderQuantity]]</f>
        <v>236.25</v>
      </c>
      <c r="AG5250">
        <f>IF(MIS[[#This Row],[OrderSide]]="SELL",MIS[[#This Row],[VALUE]]-MIS[[#This Row],[LIVE_VALUE]],MIS[[#This Row],[LIVE_VALUE]]-MIS[[#This Row],[VALUE]])</f>
        <v>-45</v>
      </c>
      <c r="AH5250" t="str" cm="1">
        <f t="array" ref="AH5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0" t="str">
        <f>MIS[[#This Row],[TRADING SYMBOL]]</f>
        <v>NIFTY2552226300CE</v>
      </c>
      <c r="AJ5250" t="str">
        <f>IF(RIGHT(MIS[[#This Row],[Main/Hedge]],4)="MAIN","MAIN","HEDGE")</f>
        <v>HEDGE</v>
      </c>
      <c r="AK5250" t="str" cm="1">
        <f t="array" ref="AK5250">_xlfn._xlws.FILTER(Table4[Column1],ISNUMBER(SEARCH(Table4[Column1],MIS[[#This Row],[OrderUniqueIdentifier]])),"")</f>
        <v>LONGSHORT</v>
      </c>
    </row>
    <row r="5251" spans="1:37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>
        <f>_xlfn.XLOOKUP(MIS[[#This Row],[TRADING SYMBOL]],[1]Sheet1!$D:$D,[1]Sheet1!$C:$C)</f>
        <v>3.15</v>
      </c>
      <c r="AE5251">
        <f>MIS[[#This Row],[OrderAverageTradedPrice]]*MIS[[#This Row],[OrderQuantity]]</f>
        <v>562.5</v>
      </c>
      <c r="AF5251">
        <f>MIS[[#This Row],[LTP]]*MIS[[#This Row],[OrderQuantity]]</f>
        <v>472.5</v>
      </c>
      <c r="AG5251">
        <f>IF(MIS[[#This Row],[OrderSide]]="SELL",MIS[[#This Row],[VALUE]]-MIS[[#This Row],[LIVE_VALUE]],MIS[[#This Row],[LIVE_VALUE]]-MIS[[#This Row],[VALUE]])</f>
        <v>-90</v>
      </c>
      <c r="AH5251" t="str" cm="1">
        <f t="array" ref="AH5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1" t="str">
        <f>MIS[[#This Row],[TRADING SYMBOL]]</f>
        <v>NIFTY2552226300CE</v>
      </c>
      <c r="AJ5251" t="str">
        <f>IF(RIGHT(MIS[[#This Row],[Main/Hedge]],4)="MAIN","MAIN","HEDGE")</f>
        <v>HEDGE</v>
      </c>
      <c r="AK5251" t="str" cm="1">
        <f t="array" ref="AK5251">_xlfn._xlws.FILTER(Table4[Column1],ISNUMBER(SEARCH(Table4[Column1],MIS[[#This Row],[OrderUniqueIdentifier]])),"")</f>
        <v>LONGSHORT</v>
      </c>
    </row>
    <row r="5252" spans="1:37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>
        <f>_xlfn.XLOOKUP(MIS[[#This Row],[TRADING SYMBOL]],[1]Sheet1!$D:$D,[1]Sheet1!$C:$C)</f>
        <v>37.299999999999997</v>
      </c>
      <c r="AE5252">
        <f>MIS[[#This Row],[OrderAverageTradedPrice]]*MIS[[#This Row],[OrderQuantity]]</f>
        <v>11865</v>
      </c>
      <c r="AF5252">
        <f>MIS[[#This Row],[LTP]]*MIS[[#This Row],[OrderQuantity]]</f>
        <v>11190</v>
      </c>
      <c r="AG5252">
        <f>IF(MIS[[#This Row],[OrderSide]]="SELL",MIS[[#This Row],[VALUE]]-MIS[[#This Row],[LIVE_VALUE]],MIS[[#This Row],[LIVE_VALUE]]-MIS[[#This Row],[VALUE]])</f>
        <v>-675</v>
      </c>
      <c r="AH5252" t="str" cm="1">
        <f t="array" ref="AH5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2" t="str">
        <f>MIS[[#This Row],[TRADING SYMBOL]]</f>
        <v>NIFTY2552225500CE</v>
      </c>
      <c r="AJ5252" t="str">
        <f>IF(RIGHT(MIS[[#This Row],[Main/Hedge]],4)="MAIN","MAIN","HEDGE")</f>
        <v>HEDGE</v>
      </c>
      <c r="AK5252" t="str" cm="1">
        <f t="array" ref="AK5252">_xlfn._xlws.FILTER(Table4[Column1],ISNUMBER(SEARCH(Table4[Column1],MIS[[#This Row],[OrderUniqueIdentifier]])),"")</f>
        <v>LONGSHORT</v>
      </c>
    </row>
    <row r="5253" spans="1:37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>
        <f>_xlfn.XLOOKUP(MIS[[#This Row],[TRADING SYMBOL]],[1]Sheet1!$D:$D,[1]Sheet1!$C:$C)</f>
        <v>3.15</v>
      </c>
      <c r="AE5253">
        <f>MIS[[#This Row],[OrderAverageTradedPrice]]*MIS[[#This Row],[OrderQuantity]]</f>
        <v>281.25</v>
      </c>
      <c r="AF5253">
        <f>MIS[[#This Row],[LTP]]*MIS[[#This Row],[OrderQuantity]]</f>
        <v>236.25</v>
      </c>
      <c r="AG5253">
        <f>IF(MIS[[#This Row],[OrderSide]]="SELL",MIS[[#This Row],[VALUE]]-MIS[[#This Row],[LIVE_VALUE]],MIS[[#This Row],[LIVE_VALUE]]-MIS[[#This Row],[VALUE]])</f>
        <v>-45</v>
      </c>
      <c r="AH5253" t="str" cm="1">
        <f t="array" ref="AH5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3" t="str">
        <f>MIS[[#This Row],[TRADING SYMBOL]]</f>
        <v>NIFTY2552226300CE</v>
      </c>
      <c r="AJ5253" t="str">
        <f>IF(RIGHT(MIS[[#This Row],[Main/Hedge]],4)="MAIN","MAIN","HEDGE")</f>
        <v>HEDGE</v>
      </c>
      <c r="AK5253" t="str" cm="1">
        <f t="array" ref="AK5253">_xlfn._xlws.FILTER(Table4[Column1],ISNUMBER(SEARCH(Table4[Column1],MIS[[#This Row],[OrderUniqueIdentifier]])),"")</f>
        <v>LONGSHORT</v>
      </c>
    </row>
    <row r="5254" spans="1:37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>
        <f>_xlfn.XLOOKUP(MIS[[#This Row],[TRADING SYMBOL]],[1]Sheet1!$D:$D,[1]Sheet1!$C:$C)</f>
        <v>3.15</v>
      </c>
      <c r="AE5254">
        <f>MIS[[#This Row],[OrderAverageTradedPrice]]*MIS[[#This Row],[OrderQuantity]]</f>
        <v>281.25</v>
      </c>
      <c r="AF5254">
        <f>MIS[[#This Row],[LTP]]*MIS[[#This Row],[OrderQuantity]]</f>
        <v>236.25</v>
      </c>
      <c r="AG5254">
        <f>IF(MIS[[#This Row],[OrderSide]]="SELL",MIS[[#This Row],[VALUE]]-MIS[[#This Row],[LIVE_VALUE]],MIS[[#This Row],[LIVE_VALUE]]-MIS[[#This Row],[VALUE]])</f>
        <v>-45</v>
      </c>
      <c r="AH5254" t="str" cm="1">
        <f t="array" ref="AH5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4" t="str">
        <f>MIS[[#This Row],[TRADING SYMBOL]]</f>
        <v>NIFTY2552226300CE</v>
      </c>
      <c r="AJ5254" t="str">
        <f>IF(RIGHT(MIS[[#This Row],[Main/Hedge]],4)="MAIN","MAIN","HEDGE")</f>
        <v>HEDGE</v>
      </c>
      <c r="AK5254" t="str" cm="1">
        <f t="array" ref="AK5254">_xlfn._xlws.FILTER(Table4[Column1],ISNUMBER(SEARCH(Table4[Column1],MIS[[#This Row],[OrderUniqueIdentifier]])),"")</f>
        <v>LONGSHORT</v>
      </c>
    </row>
    <row r="5255" spans="1:37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>
        <f>_xlfn.XLOOKUP(MIS[[#This Row],[TRADING SYMBOL]],[1]Sheet1!$D:$D,[1]Sheet1!$C:$C)</f>
        <v>3.15</v>
      </c>
      <c r="AE5255">
        <f>MIS[[#This Row],[OrderAverageTradedPrice]]*MIS[[#This Row],[OrderQuantity]]</f>
        <v>562.5</v>
      </c>
      <c r="AF5255">
        <f>MIS[[#This Row],[LTP]]*MIS[[#This Row],[OrderQuantity]]</f>
        <v>472.5</v>
      </c>
      <c r="AG5255">
        <f>IF(MIS[[#This Row],[OrderSide]]="SELL",MIS[[#This Row],[VALUE]]-MIS[[#This Row],[LIVE_VALUE]],MIS[[#This Row],[LIVE_VALUE]]-MIS[[#This Row],[VALUE]])</f>
        <v>-90</v>
      </c>
      <c r="AH5255" t="str" cm="1">
        <f t="array" ref="AH5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5" t="str">
        <f>MIS[[#This Row],[TRADING SYMBOL]]</f>
        <v>NIFTY2552226300CE</v>
      </c>
      <c r="AJ5255" t="str">
        <f>IF(RIGHT(MIS[[#This Row],[Main/Hedge]],4)="MAIN","MAIN","HEDGE")</f>
        <v>HEDGE</v>
      </c>
      <c r="AK5255" t="str" cm="1">
        <f t="array" ref="AK5255">_xlfn._xlws.FILTER(Table4[Column1],ISNUMBER(SEARCH(Table4[Column1],MIS[[#This Row],[OrderUniqueIdentifier]])),"")</f>
        <v>LONGSHORT</v>
      </c>
    </row>
    <row r="5256" spans="1:37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>
        <f>_xlfn.XLOOKUP(MIS[[#This Row],[TRADING SYMBOL]],[1]Sheet1!$D:$D,[1]Sheet1!$C:$C)</f>
        <v>3.15</v>
      </c>
      <c r="AE5256">
        <f>MIS[[#This Row],[OrderAverageTradedPrice]]*MIS[[#This Row],[OrderQuantity]]</f>
        <v>281.25</v>
      </c>
      <c r="AF5256">
        <f>MIS[[#This Row],[LTP]]*MIS[[#This Row],[OrderQuantity]]</f>
        <v>236.25</v>
      </c>
      <c r="AG5256">
        <f>IF(MIS[[#This Row],[OrderSide]]="SELL",MIS[[#This Row],[VALUE]]-MIS[[#This Row],[LIVE_VALUE]],MIS[[#This Row],[LIVE_VALUE]]-MIS[[#This Row],[VALUE]])</f>
        <v>-45</v>
      </c>
      <c r="AH5256" t="str" cm="1">
        <f t="array" ref="AH5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6" t="str">
        <f>MIS[[#This Row],[TRADING SYMBOL]]</f>
        <v>NIFTY2552226300CE</v>
      </c>
      <c r="AJ5256" t="str">
        <f>IF(RIGHT(MIS[[#This Row],[Main/Hedge]],4)="MAIN","MAIN","HEDGE")</f>
        <v>HEDGE</v>
      </c>
      <c r="AK5256" t="str" cm="1">
        <f t="array" ref="AK5256">_xlfn._xlws.FILTER(Table4[Column1],ISNUMBER(SEARCH(Table4[Column1],MIS[[#This Row],[OrderUniqueIdentifier]])),"")</f>
        <v>LONGSHORT</v>
      </c>
    </row>
    <row r="5257" spans="1:37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>
        <f>_xlfn.XLOOKUP(MIS[[#This Row],[TRADING SYMBOL]],[1]Sheet1!$D:$D,[1]Sheet1!$C:$C)</f>
        <v>3.15</v>
      </c>
      <c r="AE5257">
        <f>MIS[[#This Row],[OrderAverageTradedPrice]]*MIS[[#This Row],[OrderQuantity]]</f>
        <v>281.25</v>
      </c>
      <c r="AF5257">
        <f>MIS[[#This Row],[LTP]]*MIS[[#This Row],[OrderQuantity]]</f>
        <v>236.25</v>
      </c>
      <c r="AG5257">
        <f>IF(MIS[[#This Row],[OrderSide]]="SELL",MIS[[#This Row],[VALUE]]-MIS[[#This Row],[LIVE_VALUE]],MIS[[#This Row],[LIVE_VALUE]]-MIS[[#This Row],[VALUE]])</f>
        <v>-45</v>
      </c>
      <c r="AH5257" t="str" cm="1">
        <f t="array" ref="AH5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7" t="str">
        <f>MIS[[#This Row],[TRADING SYMBOL]]</f>
        <v>NIFTY2552226300CE</v>
      </c>
      <c r="AJ5257" t="str">
        <f>IF(RIGHT(MIS[[#This Row],[Main/Hedge]],4)="MAIN","MAIN","HEDGE")</f>
        <v>HEDGE</v>
      </c>
      <c r="AK5257" t="str" cm="1">
        <f t="array" ref="AK5257">_xlfn._xlws.FILTER(Table4[Column1],ISNUMBER(SEARCH(Table4[Column1],MIS[[#This Row],[OrderUniqueIdentifier]])),"")</f>
        <v>LONGSHORT</v>
      </c>
    </row>
    <row r="5258" spans="1:37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>
        <f>_xlfn.XLOOKUP(MIS[[#This Row],[TRADING SYMBOL]],[1]Sheet1!$D:$D,[1]Sheet1!$C:$C)</f>
        <v>3.15</v>
      </c>
      <c r="AE5258">
        <f>MIS[[#This Row],[OrderAverageTradedPrice]]*MIS[[#This Row],[OrderQuantity]]</f>
        <v>281.25</v>
      </c>
      <c r="AF5258">
        <f>MIS[[#This Row],[LTP]]*MIS[[#This Row],[OrderQuantity]]</f>
        <v>236.25</v>
      </c>
      <c r="AG5258">
        <f>IF(MIS[[#This Row],[OrderSide]]="SELL",MIS[[#This Row],[VALUE]]-MIS[[#This Row],[LIVE_VALUE]],MIS[[#This Row],[LIVE_VALUE]]-MIS[[#This Row],[VALUE]])</f>
        <v>-45</v>
      </c>
      <c r="AH5258" t="str" cm="1">
        <f t="array" ref="AH5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8" t="str">
        <f>MIS[[#This Row],[TRADING SYMBOL]]</f>
        <v>NIFTY2552226300CE</v>
      </c>
      <c r="AJ5258" t="str">
        <f>IF(RIGHT(MIS[[#This Row],[Main/Hedge]],4)="MAIN","MAIN","HEDGE")</f>
        <v>HEDGE</v>
      </c>
      <c r="AK5258" t="str" cm="1">
        <f t="array" ref="AK5258">_xlfn._xlws.FILTER(Table4[Column1],ISNUMBER(SEARCH(Table4[Column1],MIS[[#This Row],[OrderUniqueIdentifier]])),"")</f>
        <v>LONGSHORT</v>
      </c>
    </row>
    <row r="5259" spans="1:37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>
        <f>_xlfn.XLOOKUP(MIS[[#This Row],[TRADING SYMBOL]],[1]Sheet1!$D:$D,[1]Sheet1!$C:$C)</f>
        <v>3.15</v>
      </c>
      <c r="AE5259">
        <f>MIS[[#This Row],[OrderAverageTradedPrice]]*MIS[[#This Row],[OrderQuantity]]</f>
        <v>281.25</v>
      </c>
      <c r="AF5259">
        <f>MIS[[#This Row],[LTP]]*MIS[[#This Row],[OrderQuantity]]</f>
        <v>236.25</v>
      </c>
      <c r="AG5259">
        <f>IF(MIS[[#This Row],[OrderSide]]="SELL",MIS[[#This Row],[VALUE]]-MIS[[#This Row],[LIVE_VALUE]],MIS[[#This Row],[LIVE_VALUE]]-MIS[[#This Row],[VALUE]])</f>
        <v>-45</v>
      </c>
      <c r="AH5259" t="str" cm="1">
        <f t="array" ref="AH5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9" t="str">
        <f>MIS[[#This Row],[TRADING SYMBOL]]</f>
        <v>NIFTY2552226300CE</v>
      </c>
      <c r="AJ5259" t="str">
        <f>IF(RIGHT(MIS[[#This Row],[Main/Hedge]],4)="MAIN","MAIN","HEDGE")</f>
        <v>HEDGE</v>
      </c>
      <c r="AK5259" t="str" cm="1">
        <f t="array" ref="AK5259">_xlfn._xlws.FILTER(Table4[Column1],ISNUMBER(SEARCH(Table4[Column1],MIS[[#This Row],[OrderUniqueIdentifier]])),"")</f>
        <v>LONGSHORT</v>
      </c>
    </row>
    <row r="5260" spans="1:37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>
        <f>_xlfn.XLOOKUP(MIS[[#This Row],[TRADING SYMBOL]],[1]Sheet1!$D:$D,[1]Sheet1!$C:$C)</f>
        <v>3.15</v>
      </c>
      <c r="AE5260">
        <f>MIS[[#This Row],[OrderAverageTradedPrice]]*MIS[[#This Row],[OrderQuantity]]</f>
        <v>281.25</v>
      </c>
      <c r="AF5260">
        <f>MIS[[#This Row],[LTP]]*MIS[[#This Row],[OrderQuantity]]</f>
        <v>236.25</v>
      </c>
      <c r="AG5260">
        <f>IF(MIS[[#This Row],[OrderSide]]="SELL",MIS[[#This Row],[VALUE]]-MIS[[#This Row],[LIVE_VALUE]],MIS[[#This Row],[LIVE_VALUE]]-MIS[[#This Row],[VALUE]])</f>
        <v>-45</v>
      </c>
      <c r="AH5260" t="str" cm="1">
        <f t="array" ref="AH5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0" t="str">
        <f>MIS[[#This Row],[TRADING SYMBOL]]</f>
        <v>NIFTY2552226300CE</v>
      </c>
      <c r="AJ5260" t="str">
        <f>IF(RIGHT(MIS[[#This Row],[Main/Hedge]],4)="MAIN","MAIN","HEDGE")</f>
        <v>HEDGE</v>
      </c>
      <c r="AK5260" t="str" cm="1">
        <f t="array" ref="AK5260">_xlfn._xlws.FILTER(Table4[Column1],ISNUMBER(SEARCH(Table4[Column1],MIS[[#This Row],[OrderUniqueIdentifier]])),"")</f>
        <v>LONGSHORT</v>
      </c>
    </row>
    <row r="5261" spans="1:37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>
        <f>_xlfn.XLOOKUP(MIS[[#This Row],[TRADING SYMBOL]],[1]Sheet1!$D:$D,[1]Sheet1!$C:$C)</f>
        <v>3.15</v>
      </c>
      <c r="AE5261">
        <f>MIS[[#This Row],[OrderAverageTradedPrice]]*MIS[[#This Row],[OrderQuantity]]</f>
        <v>281.25</v>
      </c>
      <c r="AF5261">
        <f>MIS[[#This Row],[LTP]]*MIS[[#This Row],[OrderQuantity]]</f>
        <v>236.25</v>
      </c>
      <c r="AG5261">
        <f>IF(MIS[[#This Row],[OrderSide]]="SELL",MIS[[#This Row],[VALUE]]-MIS[[#This Row],[LIVE_VALUE]],MIS[[#This Row],[LIVE_VALUE]]-MIS[[#This Row],[VALUE]])</f>
        <v>-45</v>
      </c>
      <c r="AH5261" t="str" cm="1">
        <f t="array" ref="AH5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1" t="str">
        <f>MIS[[#This Row],[TRADING SYMBOL]]</f>
        <v>NIFTY2552226300CE</v>
      </c>
      <c r="AJ5261" t="str">
        <f>IF(RIGHT(MIS[[#This Row],[Main/Hedge]],4)="MAIN","MAIN","HEDGE")</f>
        <v>HEDGE</v>
      </c>
      <c r="AK5261" t="str" cm="1">
        <f t="array" ref="AK5261">_xlfn._xlws.FILTER(Table4[Column1],ISNUMBER(SEARCH(Table4[Column1],MIS[[#This Row],[OrderUniqueIdentifier]])),"")</f>
        <v>LONGSHORT</v>
      </c>
    </row>
    <row r="5262" spans="1:37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>
        <f>_xlfn.XLOOKUP(MIS[[#This Row],[TRADING SYMBOL]],[1]Sheet1!$D:$D,[1]Sheet1!$C:$C)</f>
        <v>3.15</v>
      </c>
      <c r="AE5262">
        <f>MIS[[#This Row],[OrderAverageTradedPrice]]*MIS[[#This Row],[OrderQuantity]]</f>
        <v>281.25</v>
      </c>
      <c r="AF5262">
        <f>MIS[[#This Row],[LTP]]*MIS[[#This Row],[OrderQuantity]]</f>
        <v>236.25</v>
      </c>
      <c r="AG5262">
        <f>IF(MIS[[#This Row],[OrderSide]]="SELL",MIS[[#This Row],[VALUE]]-MIS[[#This Row],[LIVE_VALUE]],MIS[[#This Row],[LIVE_VALUE]]-MIS[[#This Row],[VALUE]])</f>
        <v>-45</v>
      </c>
      <c r="AH5262" t="str" cm="1">
        <f t="array" ref="AH5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2" t="str">
        <f>MIS[[#This Row],[TRADING SYMBOL]]</f>
        <v>NIFTY2552226300CE</v>
      </c>
      <c r="AJ5262" t="str">
        <f>IF(RIGHT(MIS[[#This Row],[Main/Hedge]],4)="MAIN","MAIN","HEDGE")</f>
        <v>HEDGE</v>
      </c>
      <c r="AK5262" t="str" cm="1">
        <f t="array" ref="AK5262">_xlfn._xlws.FILTER(Table4[Column1],ISNUMBER(SEARCH(Table4[Column1],MIS[[#This Row],[OrderUniqueIdentifier]])),"")</f>
        <v>LONGSHORT</v>
      </c>
    </row>
    <row r="5263" spans="1:37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>
        <f>_xlfn.XLOOKUP(MIS[[#This Row],[TRADING SYMBOL]],[1]Sheet1!$D:$D,[1]Sheet1!$C:$C)</f>
        <v>3.15</v>
      </c>
      <c r="AE5263">
        <f>MIS[[#This Row],[OrderAverageTradedPrice]]*MIS[[#This Row],[OrderQuantity]]</f>
        <v>281.25</v>
      </c>
      <c r="AF5263">
        <f>MIS[[#This Row],[LTP]]*MIS[[#This Row],[OrderQuantity]]</f>
        <v>236.25</v>
      </c>
      <c r="AG5263">
        <f>IF(MIS[[#This Row],[OrderSide]]="SELL",MIS[[#This Row],[VALUE]]-MIS[[#This Row],[LIVE_VALUE]],MIS[[#This Row],[LIVE_VALUE]]-MIS[[#This Row],[VALUE]])</f>
        <v>-45</v>
      </c>
      <c r="AH5263" t="str" cm="1">
        <f t="array" ref="AH5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3" t="str">
        <f>MIS[[#This Row],[TRADING SYMBOL]]</f>
        <v>NIFTY2552226300CE</v>
      </c>
      <c r="AJ5263" t="str">
        <f>IF(RIGHT(MIS[[#This Row],[Main/Hedge]],4)="MAIN","MAIN","HEDGE")</f>
        <v>HEDGE</v>
      </c>
      <c r="AK5263" t="str" cm="1">
        <f t="array" ref="AK5263">_xlfn._xlws.FILTER(Table4[Column1],ISNUMBER(SEARCH(Table4[Column1],MIS[[#This Row],[OrderUniqueIdentifier]])),"")</f>
        <v>LONGSHORT</v>
      </c>
    </row>
    <row r="5264" spans="1:37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>
        <f>_xlfn.XLOOKUP(MIS[[#This Row],[TRADING SYMBOL]],[1]Sheet1!$D:$D,[1]Sheet1!$C:$C)</f>
        <v>3.15</v>
      </c>
      <c r="AE5264">
        <f>MIS[[#This Row],[OrderAverageTradedPrice]]*MIS[[#This Row],[OrderQuantity]]</f>
        <v>281.25</v>
      </c>
      <c r="AF5264">
        <f>MIS[[#This Row],[LTP]]*MIS[[#This Row],[OrderQuantity]]</f>
        <v>236.25</v>
      </c>
      <c r="AG5264">
        <f>IF(MIS[[#This Row],[OrderSide]]="SELL",MIS[[#This Row],[VALUE]]-MIS[[#This Row],[LIVE_VALUE]],MIS[[#This Row],[LIVE_VALUE]]-MIS[[#This Row],[VALUE]])</f>
        <v>-45</v>
      </c>
      <c r="AH5264" t="str" cm="1">
        <f t="array" ref="AH5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4" t="str">
        <f>MIS[[#This Row],[TRADING SYMBOL]]</f>
        <v>NIFTY2552226300CE</v>
      </c>
      <c r="AJ5264" t="str">
        <f>IF(RIGHT(MIS[[#This Row],[Main/Hedge]],4)="MAIN","MAIN","HEDGE")</f>
        <v>HEDGE</v>
      </c>
      <c r="AK5264" t="str" cm="1">
        <f t="array" ref="AK5264">_xlfn._xlws.FILTER(Table4[Column1],ISNUMBER(SEARCH(Table4[Column1],MIS[[#This Row],[OrderUniqueIdentifier]])),"")</f>
        <v>LONGSHORT</v>
      </c>
    </row>
    <row r="5265" spans="1:37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>
        <f>_xlfn.XLOOKUP(MIS[[#This Row],[TRADING SYMBOL]],[1]Sheet1!$D:$D,[1]Sheet1!$C:$C)</f>
        <v>3.15</v>
      </c>
      <c r="AE5265">
        <f>MIS[[#This Row],[OrderAverageTradedPrice]]*MIS[[#This Row],[OrderQuantity]]</f>
        <v>281.25</v>
      </c>
      <c r="AF5265">
        <f>MIS[[#This Row],[LTP]]*MIS[[#This Row],[OrderQuantity]]</f>
        <v>236.25</v>
      </c>
      <c r="AG5265">
        <f>IF(MIS[[#This Row],[OrderSide]]="SELL",MIS[[#This Row],[VALUE]]-MIS[[#This Row],[LIVE_VALUE]],MIS[[#This Row],[LIVE_VALUE]]-MIS[[#This Row],[VALUE]])</f>
        <v>-45</v>
      </c>
      <c r="AH5265" t="str" cm="1">
        <f t="array" ref="AH5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5" t="str">
        <f>MIS[[#This Row],[TRADING SYMBOL]]</f>
        <v>NIFTY2552226300CE</v>
      </c>
      <c r="AJ5265" t="str">
        <f>IF(RIGHT(MIS[[#This Row],[Main/Hedge]],4)="MAIN","MAIN","HEDGE")</f>
        <v>HEDGE</v>
      </c>
      <c r="AK5265" t="str" cm="1">
        <f t="array" ref="AK5265">_xlfn._xlws.FILTER(Table4[Column1],ISNUMBER(SEARCH(Table4[Column1],MIS[[#This Row],[OrderUniqueIdentifier]])),"")</f>
        <v>LONGSHORT</v>
      </c>
    </row>
    <row r="5266" spans="1:37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>
        <f>_xlfn.XLOOKUP(MIS[[#This Row],[TRADING SYMBOL]],[1]Sheet1!$D:$D,[1]Sheet1!$C:$C)</f>
        <v>3.15</v>
      </c>
      <c r="AE5266">
        <f>MIS[[#This Row],[OrderAverageTradedPrice]]*MIS[[#This Row],[OrderQuantity]]</f>
        <v>281.25</v>
      </c>
      <c r="AF5266">
        <f>MIS[[#This Row],[LTP]]*MIS[[#This Row],[OrderQuantity]]</f>
        <v>236.25</v>
      </c>
      <c r="AG5266">
        <f>IF(MIS[[#This Row],[OrderSide]]="SELL",MIS[[#This Row],[VALUE]]-MIS[[#This Row],[LIVE_VALUE]],MIS[[#This Row],[LIVE_VALUE]]-MIS[[#This Row],[VALUE]])</f>
        <v>-45</v>
      </c>
      <c r="AH5266" t="str" cm="1">
        <f t="array" ref="AH5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6" t="str">
        <f>MIS[[#This Row],[TRADING SYMBOL]]</f>
        <v>NIFTY2552226300CE</v>
      </c>
      <c r="AJ5266" t="str">
        <f>IF(RIGHT(MIS[[#This Row],[Main/Hedge]],4)="MAIN","MAIN","HEDGE")</f>
        <v>HEDGE</v>
      </c>
      <c r="AK5266" t="str" cm="1">
        <f t="array" ref="AK5266">_xlfn._xlws.FILTER(Table4[Column1],ISNUMBER(SEARCH(Table4[Column1],MIS[[#This Row],[OrderUniqueIdentifier]])),"")</f>
        <v>LONGSHORT</v>
      </c>
    </row>
    <row r="5267" spans="1:37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>
        <f>_xlfn.XLOOKUP(MIS[[#This Row],[TRADING SYMBOL]],[1]Sheet1!$D:$D,[1]Sheet1!$C:$C)</f>
        <v>3.15</v>
      </c>
      <c r="AE5267">
        <f>MIS[[#This Row],[OrderAverageTradedPrice]]*MIS[[#This Row],[OrderQuantity]]</f>
        <v>281.25</v>
      </c>
      <c r="AF5267">
        <f>MIS[[#This Row],[LTP]]*MIS[[#This Row],[OrderQuantity]]</f>
        <v>236.25</v>
      </c>
      <c r="AG5267">
        <f>IF(MIS[[#This Row],[OrderSide]]="SELL",MIS[[#This Row],[VALUE]]-MIS[[#This Row],[LIVE_VALUE]],MIS[[#This Row],[LIVE_VALUE]]-MIS[[#This Row],[VALUE]])</f>
        <v>-45</v>
      </c>
      <c r="AH5267" t="str" cm="1">
        <f t="array" ref="AH5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7" t="str">
        <f>MIS[[#This Row],[TRADING SYMBOL]]</f>
        <v>NIFTY2552226300CE</v>
      </c>
      <c r="AJ5267" t="str">
        <f>IF(RIGHT(MIS[[#This Row],[Main/Hedge]],4)="MAIN","MAIN","HEDGE")</f>
        <v>HEDGE</v>
      </c>
      <c r="AK5267" t="str" cm="1">
        <f t="array" ref="AK5267">_xlfn._xlws.FILTER(Table4[Column1],ISNUMBER(SEARCH(Table4[Column1],MIS[[#This Row],[OrderUniqueIdentifier]])),"")</f>
        <v>LONGSHORT</v>
      </c>
    </row>
    <row r="5268" spans="1:37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>
        <f>_xlfn.XLOOKUP(MIS[[#This Row],[TRADING SYMBOL]],[1]Sheet1!$D:$D,[1]Sheet1!$C:$C)</f>
        <v>3.15</v>
      </c>
      <c r="AE5268">
        <f>MIS[[#This Row],[OrderAverageTradedPrice]]*MIS[[#This Row],[OrderQuantity]]</f>
        <v>562.5</v>
      </c>
      <c r="AF5268">
        <f>MIS[[#This Row],[LTP]]*MIS[[#This Row],[OrderQuantity]]</f>
        <v>472.5</v>
      </c>
      <c r="AG5268">
        <f>IF(MIS[[#This Row],[OrderSide]]="SELL",MIS[[#This Row],[VALUE]]-MIS[[#This Row],[LIVE_VALUE]],MIS[[#This Row],[LIVE_VALUE]]-MIS[[#This Row],[VALUE]])</f>
        <v>-90</v>
      </c>
      <c r="AH5268" t="str" cm="1">
        <f t="array" ref="AH52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8" t="str">
        <f>MIS[[#This Row],[TRADING SYMBOL]]</f>
        <v>NIFTY2552226300CE</v>
      </c>
      <c r="AJ5268" t="str">
        <f>IF(RIGHT(MIS[[#This Row],[Main/Hedge]],4)="MAIN","MAIN","HEDGE")</f>
        <v>HEDGE</v>
      </c>
      <c r="AK5268" t="str" cm="1">
        <f t="array" ref="AK5268">_xlfn._xlws.FILTER(Table4[Column1],ISNUMBER(SEARCH(Table4[Column1],MIS[[#This Row],[OrderUniqueIdentifier]])),"")</f>
        <v>LONGSHORT</v>
      </c>
    </row>
    <row r="5269" spans="1:37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>
        <f>_xlfn.XLOOKUP(MIS[[#This Row],[TRADING SYMBOL]],[1]Sheet1!$D:$D,[1]Sheet1!$C:$C)</f>
        <v>3.15</v>
      </c>
      <c r="AE5269">
        <f>MIS[[#This Row],[OrderAverageTradedPrice]]*MIS[[#This Row],[OrderQuantity]]</f>
        <v>281.25</v>
      </c>
      <c r="AF5269">
        <f>MIS[[#This Row],[LTP]]*MIS[[#This Row],[OrderQuantity]]</f>
        <v>236.25</v>
      </c>
      <c r="AG5269">
        <f>IF(MIS[[#This Row],[OrderSide]]="SELL",MIS[[#This Row],[VALUE]]-MIS[[#This Row],[LIVE_VALUE]],MIS[[#This Row],[LIVE_VALUE]]-MIS[[#This Row],[VALUE]])</f>
        <v>-45</v>
      </c>
      <c r="AH5269" t="str" cm="1">
        <f t="array" ref="AH52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9" t="str">
        <f>MIS[[#This Row],[TRADING SYMBOL]]</f>
        <v>NIFTY2552226300CE</v>
      </c>
      <c r="AJ5269" t="str">
        <f>IF(RIGHT(MIS[[#This Row],[Main/Hedge]],4)="MAIN","MAIN","HEDGE")</f>
        <v>HEDGE</v>
      </c>
      <c r="AK5269" t="str" cm="1">
        <f t="array" ref="AK5269">_xlfn._xlws.FILTER(Table4[Column1],ISNUMBER(SEARCH(Table4[Column1],MIS[[#This Row],[OrderUniqueIdentifier]])),"")</f>
        <v>LONGSHORT</v>
      </c>
    </row>
    <row r="5270" spans="1:37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>
        <f>_xlfn.XLOOKUP(MIS[[#This Row],[TRADING SYMBOL]],[1]Sheet1!$D:$D,[1]Sheet1!$C:$C)</f>
        <v>3.15</v>
      </c>
      <c r="AE5270">
        <f>MIS[[#This Row],[OrderAverageTradedPrice]]*MIS[[#This Row],[OrderQuantity]]</f>
        <v>281.25</v>
      </c>
      <c r="AF5270">
        <f>MIS[[#This Row],[LTP]]*MIS[[#This Row],[OrderQuantity]]</f>
        <v>236.25</v>
      </c>
      <c r="AG5270">
        <f>IF(MIS[[#This Row],[OrderSide]]="SELL",MIS[[#This Row],[VALUE]]-MIS[[#This Row],[LIVE_VALUE]],MIS[[#This Row],[LIVE_VALUE]]-MIS[[#This Row],[VALUE]])</f>
        <v>-45</v>
      </c>
      <c r="AH5270" t="str" cm="1">
        <f t="array" ref="AH5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0" t="str">
        <f>MIS[[#This Row],[TRADING SYMBOL]]</f>
        <v>NIFTY2552226300CE</v>
      </c>
      <c r="AJ5270" t="str">
        <f>IF(RIGHT(MIS[[#This Row],[Main/Hedge]],4)="MAIN","MAIN","HEDGE")</f>
        <v>HEDGE</v>
      </c>
      <c r="AK5270" t="str" cm="1">
        <f t="array" ref="AK5270">_xlfn._xlws.FILTER(Table4[Column1],ISNUMBER(SEARCH(Table4[Column1],MIS[[#This Row],[OrderUniqueIdentifier]])),"")</f>
        <v>LONGSHORT</v>
      </c>
    </row>
    <row r="5271" spans="1:37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>
        <f>_xlfn.XLOOKUP(MIS[[#This Row],[TRADING SYMBOL]],[1]Sheet1!$D:$D,[1]Sheet1!$C:$C)</f>
        <v>3.15</v>
      </c>
      <c r="AE5271">
        <f>MIS[[#This Row],[OrderAverageTradedPrice]]*MIS[[#This Row],[OrderQuantity]]</f>
        <v>281.25</v>
      </c>
      <c r="AF5271">
        <f>MIS[[#This Row],[LTP]]*MIS[[#This Row],[OrderQuantity]]</f>
        <v>236.25</v>
      </c>
      <c r="AG5271">
        <f>IF(MIS[[#This Row],[OrderSide]]="SELL",MIS[[#This Row],[VALUE]]-MIS[[#This Row],[LIVE_VALUE]],MIS[[#This Row],[LIVE_VALUE]]-MIS[[#This Row],[VALUE]])</f>
        <v>-45</v>
      </c>
      <c r="AH5271" t="str" cm="1">
        <f t="array" ref="AH52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1" t="str">
        <f>MIS[[#This Row],[TRADING SYMBOL]]</f>
        <v>NIFTY2552226300CE</v>
      </c>
      <c r="AJ5271" t="str">
        <f>IF(RIGHT(MIS[[#This Row],[Main/Hedge]],4)="MAIN","MAIN","HEDGE")</f>
        <v>HEDGE</v>
      </c>
      <c r="AK5271" t="str" cm="1">
        <f t="array" ref="AK5271">_xlfn._xlws.FILTER(Table4[Column1],ISNUMBER(SEARCH(Table4[Column1],MIS[[#This Row],[OrderUniqueIdentifier]])),"")</f>
        <v>LONGSHORT</v>
      </c>
    </row>
    <row r="5272" spans="1:37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>
        <f>_xlfn.XLOOKUP(MIS[[#This Row],[TRADING SYMBOL]],[1]Sheet1!$D:$D,[1]Sheet1!$C:$C)</f>
        <v>3.15</v>
      </c>
      <c r="AE5272">
        <f>MIS[[#This Row],[OrderAverageTradedPrice]]*MIS[[#This Row],[OrderQuantity]]</f>
        <v>281.25</v>
      </c>
      <c r="AF5272">
        <f>MIS[[#This Row],[LTP]]*MIS[[#This Row],[OrderQuantity]]</f>
        <v>236.25</v>
      </c>
      <c r="AG5272">
        <f>IF(MIS[[#This Row],[OrderSide]]="SELL",MIS[[#This Row],[VALUE]]-MIS[[#This Row],[LIVE_VALUE]],MIS[[#This Row],[LIVE_VALUE]]-MIS[[#This Row],[VALUE]])</f>
        <v>-45</v>
      </c>
      <c r="AH5272" t="str" cm="1">
        <f t="array" ref="AH52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2" t="str">
        <f>MIS[[#This Row],[TRADING SYMBOL]]</f>
        <v>NIFTY2552226300CE</v>
      </c>
      <c r="AJ5272" t="str">
        <f>IF(RIGHT(MIS[[#This Row],[Main/Hedge]],4)="MAIN","MAIN","HEDGE")</f>
        <v>HEDGE</v>
      </c>
      <c r="AK5272" t="str" cm="1">
        <f t="array" ref="AK5272">_xlfn._xlws.FILTER(Table4[Column1],ISNUMBER(SEARCH(Table4[Column1],MIS[[#This Row],[OrderUniqueIdentifier]])),"")</f>
        <v>LONGSHORT</v>
      </c>
    </row>
    <row r="5273" spans="1:37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>
        <f>_xlfn.XLOOKUP(MIS[[#This Row],[TRADING SYMBOL]],[1]Sheet1!$D:$D,[1]Sheet1!$C:$C)</f>
        <v>3.15</v>
      </c>
      <c r="AE5273">
        <f>MIS[[#This Row],[OrderAverageTradedPrice]]*MIS[[#This Row],[OrderQuantity]]</f>
        <v>562.5</v>
      </c>
      <c r="AF5273">
        <f>MIS[[#This Row],[LTP]]*MIS[[#This Row],[OrderQuantity]]</f>
        <v>472.5</v>
      </c>
      <c r="AG5273">
        <f>IF(MIS[[#This Row],[OrderSide]]="SELL",MIS[[#This Row],[VALUE]]-MIS[[#This Row],[LIVE_VALUE]],MIS[[#This Row],[LIVE_VALUE]]-MIS[[#This Row],[VALUE]])</f>
        <v>-90</v>
      </c>
      <c r="AH5273" t="str" cm="1">
        <f t="array" ref="AH52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3" t="str">
        <f>MIS[[#This Row],[TRADING SYMBOL]]</f>
        <v>NIFTY2552226300CE</v>
      </c>
      <c r="AJ5273" t="str">
        <f>IF(RIGHT(MIS[[#This Row],[Main/Hedge]],4)="MAIN","MAIN","HEDGE")</f>
        <v>HEDGE</v>
      </c>
      <c r="AK5273" t="str" cm="1">
        <f t="array" ref="AK5273">_xlfn._xlws.FILTER(Table4[Column1],ISNUMBER(SEARCH(Table4[Column1],MIS[[#This Row],[OrderUniqueIdentifier]])),"")</f>
        <v>LONGSHORT</v>
      </c>
    </row>
    <row r="5274" spans="1:37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>
        <f>_xlfn.XLOOKUP(MIS[[#This Row],[TRADING SYMBOL]],[1]Sheet1!$D:$D,[1]Sheet1!$C:$C)</f>
        <v>3.15</v>
      </c>
      <c r="AE5274">
        <f>MIS[[#This Row],[OrderAverageTradedPrice]]*MIS[[#This Row],[OrderQuantity]]</f>
        <v>281.25</v>
      </c>
      <c r="AF5274">
        <f>MIS[[#This Row],[LTP]]*MIS[[#This Row],[OrderQuantity]]</f>
        <v>236.25</v>
      </c>
      <c r="AG5274">
        <f>IF(MIS[[#This Row],[OrderSide]]="SELL",MIS[[#This Row],[VALUE]]-MIS[[#This Row],[LIVE_VALUE]],MIS[[#This Row],[LIVE_VALUE]]-MIS[[#This Row],[VALUE]])</f>
        <v>-45</v>
      </c>
      <c r="AH5274" t="str" cm="1">
        <f t="array" ref="AH5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4" t="str">
        <f>MIS[[#This Row],[TRADING SYMBOL]]</f>
        <v>NIFTY2552226300CE</v>
      </c>
      <c r="AJ5274" t="str">
        <f>IF(RIGHT(MIS[[#This Row],[Main/Hedge]],4)="MAIN","MAIN","HEDGE")</f>
        <v>HEDGE</v>
      </c>
      <c r="AK5274" t="str" cm="1">
        <f t="array" ref="AK5274">_xlfn._xlws.FILTER(Table4[Column1],ISNUMBER(SEARCH(Table4[Column1],MIS[[#This Row],[OrderUniqueIdentifier]])),"")</f>
        <v>LONGSHORT</v>
      </c>
    </row>
    <row r="5275" spans="1:37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>
        <f>_xlfn.XLOOKUP(MIS[[#This Row],[TRADING SYMBOL]],[1]Sheet1!$D:$D,[1]Sheet1!$C:$C)</f>
        <v>3.15</v>
      </c>
      <c r="AE5275">
        <f>MIS[[#This Row],[OrderAverageTradedPrice]]*MIS[[#This Row],[OrderQuantity]]</f>
        <v>281.25</v>
      </c>
      <c r="AF5275">
        <f>MIS[[#This Row],[LTP]]*MIS[[#This Row],[OrderQuantity]]</f>
        <v>236.25</v>
      </c>
      <c r="AG5275">
        <f>IF(MIS[[#This Row],[OrderSide]]="SELL",MIS[[#This Row],[VALUE]]-MIS[[#This Row],[LIVE_VALUE]],MIS[[#This Row],[LIVE_VALUE]]-MIS[[#This Row],[VALUE]])</f>
        <v>-45</v>
      </c>
      <c r="AH5275" t="str" cm="1">
        <f t="array" ref="AH52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5" t="str">
        <f>MIS[[#This Row],[TRADING SYMBOL]]</f>
        <v>NIFTY2552226300CE</v>
      </c>
      <c r="AJ5275" t="str">
        <f>IF(RIGHT(MIS[[#This Row],[Main/Hedge]],4)="MAIN","MAIN","HEDGE")</f>
        <v>HEDGE</v>
      </c>
      <c r="AK5275" t="str" cm="1">
        <f t="array" ref="AK5275">_xlfn._xlws.FILTER(Table4[Column1],ISNUMBER(SEARCH(Table4[Column1],MIS[[#This Row],[OrderUniqueIdentifier]])),"")</f>
        <v>LONGSHORT</v>
      </c>
    </row>
    <row r="5276" spans="1:37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>
        <f>_xlfn.XLOOKUP(MIS[[#This Row],[TRADING SYMBOL]],[1]Sheet1!$D:$D,[1]Sheet1!$C:$C)</f>
        <v>3.15</v>
      </c>
      <c r="AE5276">
        <f>MIS[[#This Row],[OrderAverageTradedPrice]]*MIS[[#This Row],[OrderQuantity]]</f>
        <v>281.25</v>
      </c>
      <c r="AF5276">
        <f>MIS[[#This Row],[LTP]]*MIS[[#This Row],[OrderQuantity]]</f>
        <v>236.25</v>
      </c>
      <c r="AG5276">
        <f>IF(MIS[[#This Row],[OrderSide]]="SELL",MIS[[#This Row],[VALUE]]-MIS[[#This Row],[LIVE_VALUE]],MIS[[#This Row],[LIVE_VALUE]]-MIS[[#This Row],[VALUE]])</f>
        <v>-45</v>
      </c>
      <c r="AH5276" t="str" cm="1">
        <f t="array" ref="AH5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6" t="str">
        <f>MIS[[#This Row],[TRADING SYMBOL]]</f>
        <v>NIFTY2552226300CE</v>
      </c>
      <c r="AJ5276" t="str">
        <f>IF(RIGHT(MIS[[#This Row],[Main/Hedge]],4)="MAIN","MAIN","HEDGE")</f>
        <v>HEDGE</v>
      </c>
      <c r="AK5276" t="str" cm="1">
        <f t="array" ref="AK5276">_xlfn._xlws.FILTER(Table4[Column1],ISNUMBER(SEARCH(Table4[Column1],MIS[[#This Row],[OrderUniqueIdentifier]])),"")</f>
        <v>LONGSHORT</v>
      </c>
    </row>
    <row r="5277" spans="1:37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>
        <f>_xlfn.XLOOKUP(MIS[[#This Row],[TRADING SYMBOL]],[1]Sheet1!$D:$D,[1]Sheet1!$C:$C)</f>
        <v>3.15</v>
      </c>
      <c r="AE5277">
        <f>MIS[[#This Row],[OrderAverageTradedPrice]]*MIS[[#This Row],[OrderQuantity]]</f>
        <v>562.5</v>
      </c>
      <c r="AF5277">
        <f>MIS[[#This Row],[LTP]]*MIS[[#This Row],[OrderQuantity]]</f>
        <v>472.5</v>
      </c>
      <c r="AG5277">
        <f>IF(MIS[[#This Row],[OrderSide]]="SELL",MIS[[#This Row],[VALUE]]-MIS[[#This Row],[LIVE_VALUE]],MIS[[#This Row],[LIVE_VALUE]]-MIS[[#This Row],[VALUE]])</f>
        <v>-90</v>
      </c>
      <c r="AH5277" t="str" cm="1">
        <f t="array" ref="AH5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7" t="str">
        <f>MIS[[#This Row],[TRADING SYMBOL]]</f>
        <v>NIFTY2552226300CE</v>
      </c>
      <c r="AJ5277" t="str">
        <f>IF(RIGHT(MIS[[#This Row],[Main/Hedge]],4)="MAIN","MAIN","HEDGE")</f>
        <v>HEDGE</v>
      </c>
      <c r="AK5277" t="str" cm="1">
        <f t="array" ref="AK5277">_xlfn._xlws.FILTER(Table4[Column1],ISNUMBER(SEARCH(Table4[Column1],MIS[[#This Row],[OrderUniqueIdentifier]])),"")</f>
        <v>LONGSHORT</v>
      </c>
    </row>
    <row r="5278" spans="1:37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>
        <f>_xlfn.XLOOKUP(MIS[[#This Row],[TRADING SYMBOL]],[1]Sheet1!$D:$D,[1]Sheet1!$C:$C)</f>
        <v>3.15</v>
      </c>
      <c r="AE5278">
        <f>MIS[[#This Row],[OrderAverageTradedPrice]]*MIS[[#This Row],[OrderQuantity]]</f>
        <v>281.25</v>
      </c>
      <c r="AF5278">
        <f>MIS[[#This Row],[LTP]]*MIS[[#This Row],[OrderQuantity]]</f>
        <v>236.25</v>
      </c>
      <c r="AG5278">
        <f>IF(MIS[[#This Row],[OrderSide]]="SELL",MIS[[#This Row],[VALUE]]-MIS[[#This Row],[LIVE_VALUE]],MIS[[#This Row],[LIVE_VALUE]]-MIS[[#This Row],[VALUE]])</f>
        <v>-45</v>
      </c>
      <c r="AH5278" t="str" cm="1">
        <f t="array" ref="AH52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8" t="str">
        <f>MIS[[#This Row],[TRADING SYMBOL]]</f>
        <v>NIFTY2552226300CE</v>
      </c>
      <c r="AJ5278" t="str">
        <f>IF(RIGHT(MIS[[#This Row],[Main/Hedge]],4)="MAIN","MAIN","HEDGE")</f>
        <v>HEDGE</v>
      </c>
      <c r="AK5278" t="str" cm="1">
        <f t="array" ref="AK5278">_xlfn._xlws.FILTER(Table4[Column1],ISNUMBER(SEARCH(Table4[Column1],MIS[[#This Row],[OrderUniqueIdentifier]])),"")</f>
        <v>LONGSHORT</v>
      </c>
    </row>
    <row r="5279" spans="1:37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>
        <f>_xlfn.XLOOKUP(MIS[[#This Row],[TRADING SYMBOL]],[1]Sheet1!$D:$D,[1]Sheet1!$C:$C)</f>
        <v>3.15</v>
      </c>
      <c r="AE5279">
        <f>MIS[[#This Row],[OrderAverageTradedPrice]]*MIS[[#This Row],[OrderQuantity]]</f>
        <v>562.5</v>
      </c>
      <c r="AF5279">
        <f>MIS[[#This Row],[LTP]]*MIS[[#This Row],[OrderQuantity]]</f>
        <v>472.5</v>
      </c>
      <c r="AG5279">
        <f>IF(MIS[[#This Row],[OrderSide]]="SELL",MIS[[#This Row],[VALUE]]-MIS[[#This Row],[LIVE_VALUE]],MIS[[#This Row],[LIVE_VALUE]]-MIS[[#This Row],[VALUE]])</f>
        <v>-90</v>
      </c>
      <c r="AH5279" t="str" cm="1">
        <f t="array" ref="AH5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9" t="str">
        <f>MIS[[#This Row],[TRADING SYMBOL]]</f>
        <v>NIFTY2552226300CE</v>
      </c>
      <c r="AJ5279" t="str">
        <f>IF(RIGHT(MIS[[#This Row],[Main/Hedge]],4)="MAIN","MAIN","HEDGE")</f>
        <v>HEDGE</v>
      </c>
      <c r="AK5279" t="str" cm="1">
        <f t="array" ref="AK5279">_xlfn._xlws.FILTER(Table4[Column1],ISNUMBER(SEARCH(Table4[Column1],MIS[[#This Row],[OrderUniqueIdentifier]])),"")</f>
        <v>LONGSHORT</v>
      </c>
    </row>
    <row r="5280" spans="1:37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>
        <f>_xlfn.XLOOKUP(MIS[[#This Row],[TRADING SYMBOL]],[1]Sheet1!$D:$D,[1]Sheet1!$C:$C)</f>
        <v>3.15</v>
      </c>
      <c r="AE5280">
        <f>MIS[[#This Row],[OrderAverageTradedPrice]]*MIS[[#This Row],[OrderQuantity]]</f>
        <v>281.25</v>
      </c>
      <c r="AF5280">
        <f>MIS[[#This Row],[LTP]]*MIS[[#This Row],[OrderQuantity]]</f>
        <v>236.25</v>
      </c>
      <c r="AG5280">
        <f>IF(MIS[[#This Row],[OrderSide]]="SELL",MIS[[#This Row],[VALUE]]-MIS[[#This Row],[LIVE_VALUE]],MIS[[#This Row],[LIVE_VALUE]]-MIS[[#This Row],[VALUE]])</f>
        <v>-45</v>
      </c>
      <c r="AH5280" t="str" cm="1">
        <f t="array" ref="AH52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0" t="str">
        <f>MIS[[#This Row],[TRADING SYMBOL]]</f>
        <v>NIFTY2552226300CE</v>
      </c>
      <c r="AJ5280" t="str">
        <f>IF(RIGHT(MIS[[#This Row],[Main/Hedge]],4)="MAIN","MAIN","HEDGE")</f>
        <v>HEDGE</v>
      </c>
      <c r="AK5280" t="str" cm="1">
        <f t="array" ref="AK5280">_xlfn._xlws.FILTER(Table4[Column1],ISNUMBER(SEARCH(Table4[Column1],MIS[[#This Row],[OrderUniqueIdentifier]])),"")</f>
        <v>LONGSHORT</v>
      </c>
    </row>
    <row r="5281" spans="1:37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>
        <f>_xlfn.XLOOKUP(MIS[[#This Row],[TRADING SYMBOL]],[1]Sheet1!$D:$D,[1]Sheet1!$C:$C)</f>
        <v>3.15</v>
      </c>
      <c r="AE5281">
        <f>MIS[[#This Row],[OrderAverageTradedPrice]]*MIS[[#This Row],[OrderQuantity]]</f>
        <v>281.25</v>
      </c>
      <c r="AF5281">
        <f>MIS[[#This Row],[LTP]]*MIS[[#This Row],[OrderQuantity]]</f>
        <v>236.25</v>
      </c>
      <c r="AG5281">
        <f>IF(MIS[[#This Row],[OrderSide]]="SELL",MIS[[#This Row],[VALUE]]-MIS[[#This Row],[LIVE_VALUE]],MIS[[#This Row],[LIVE_VALUE]]-MIS[[#This Row],[VALUE]])</f>
        <v>-45</v>
      </c>
      <c r="AH5281" t="str" cm="1">
        <f t="array" ref="AH52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1" t="str">
        <f>MIS[[#This Row],[TRADING SYMBOL]]</f>
        <v>NIFTY2552226300CE</v>
      </c>
      <c r="AJ5281" t="str">
        <f>IF(RIGHT(MIS[[#This Row],[Main/Hedge]],4)="MAIN","MAIN","HEDGE")</f>
        <v>HEDGE</v>
      </c>
      <c r="AK5281" t="str" cm="1">
        <f t="array" ref="AK5281">_xlfn._xlws.FILTER(Table4[Column1],ISNUMBER(SEARCH(Table4[Column1],MIS[[#This Row],[OrderUniqueIdentifier]])),"")</f>
        <v>LONGSHORT</v>
      </c>
    </row>
    <row r="5282" spans="1:37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>
        <f>_xlfn.XLOOKUP(MIS[[#This Row],[TRADING SYMBOL]],[1]Sheet1!$D:$D,[1]Sheet1!$C:$C)</f>
        <v>3.15</v>
      </c>
      <c r="AE5282">
        <f>MIS[[#This Row],[OrderAverageTradedPrice]]*MIS[[#This Row],[OrderQuantity]]</f>
        <v>281.25</v>
      </c>
      <c r="AF5282">
        <f>MIS[[#This Row],[LTP]]*MIS[[#This Row],[OrderQuantity]]</f>
        <v>236.25</v>
      </c>
      <c r="AG5282">
        <f>IF(MIS[[#This Row],[OrderSide]]="SELL",MIS[[#This Row],[VALUE]]-MIS[[#This Row],[LIVE_VALUE]],MIS[[#This Row],[LIVE_VALUE]]-MIS[[#This Row],[VALUE]])</f>
        <v>-45</v>
      </c>
      <c r="AH5282" t="str" cm="1">
        <f t="array" ref="AH52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2" t="str">
        <f>MIS[[#This Row],[TRADING SYMBOL]]</f>
        <v>NIFTY2552226300CE</v>
      </c>
      <c r="AJ5282" t="str">
        <f>IF(RIGHT(MIS[[#This Row],[Main/Hedge]],4)="MAIN","MAIN","HEDGE")</f>
        <v>HEDGE</v>
      </c>
      <c r="AK5282" t="str" cm="1">
        <f t="array" ref="AK5282">_xlfn._xlws.FILTER(Table4[Column1],ISNUMBER(SEARCH(Table4[Column1],MIS[[#This Row],[OrderUniqueIdentifier]])),"")</f>
        <v>LONGSHORT</v>
      </c>
    </row>
    <row r="5283" spans="1:37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>
        <f>_xlfn.XLOOKUP(MIS[[#This Row],[TRADING SYMBOL]],[1]Sheet1!$D:$D,[1]Sheet1!$C:$C)</f>
        <v>3.15</v>
      </c>
      <c r="AE5283">
        <f>MIS[[#This Row],[OrderAverageTradedPrice]]*MIS[[#This Row],[OrderQuantity]]</f>
        <v>562.5</v>
      </c>
      <c r="AF5283">
        <f>MIS[[#This Row],[LTP]]*MIS[[#This Row],[OrderQuantity]]</f>
        <v>472.5</v>
      </c>
      <c r="AG5283">
        <f>IF(MIS[[#This Row],[OrderSide]]="SELL",MIS[[#This Row],[VALUE]]-MIS[[#This Row],[LIVE_VALUE]],MIS[[#This Row],[LIVE_VALUE]]-MIS[[#This Row],[VALUE]])</f>
        <v>-90</v>
      </c>
      <c r="AH5283" t="str" cm="1">
        <f t="array" ref="AH52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3" t="str">
        <f>MIS[[#This Row],[TRADING SYMBOL]]</f>
        <v>NIFTY2552226300CE</v>
      </c>
      <c r="AJ5283" t="str">
        <f>IF(RIGHT(MIS[[#This Row],[Main/Hedge]],4)="MAIN","MAIN","HEDGE")</f>
        <v>HEDGE</v>
      </c>
      <c r="AK5283" t="str" cm="1">
        <f t="array" ref="AK5283">_xlfn._xlws.FILTER(Table4[Column1],ISNUMBER(SEARCH(Table4[Column1],MIS[[#This Row],[OrderUniqueIdentifier]])),"")</f>
        <v>LONGSHORT</v>
      </c>
    </row>
    <row r="5284" spans="1:37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>
        <f>_xlfn.XLOOKUP(MIS[[#This Row],[TRADING SYMBOL]],[1]Sheet1!$D:$D,[1]Sheet1!$C:$C)</f>
        <v>3.15</v>
      </c>
      <c r="AE5284">
        <f>MIS[[#This Row],[OrderAverageTradedPrice]]*MIS[[#This Row],[OrderQuantity]]</f>
        <v>281.25</v>
      </c>
      <c r="AF5284">
        <f>MIS[[#This Row],[LTP]]*MIS[[#This Row],[OrderQuantity]]</f>
        <v>236.25</v>
      </c>
      <c r="AG5284">
        <f>IF(MIS[[#This Row],[OrderSide]]="SELL",MIS[[#This Row],[VALUE]]-MIS[[#This Row],[LIVE_VALUE]],MIS[[#This Row],[LIVE_VALUE]]-MIS[[#This Row],[VALUE]])</f>
        <v>-45</v>
      </c>
      <c r="AH5284" t="str" cm="1">
        <f t="array" ref="AH5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4" t="str">
        <f>MIS[[#This Row],[TRADING SYMBOL]]</f>
        <v>NIFTY2552226300CE</v>
      </c>
      <c r="AJ5284" t="str">
        <f>IF(RIGHT(MIS[[#This Row],[Main/Hedge]],4)="MAIN","MAIN","HEDGE")</f>
        <v>HEDGE</v>
      </c>
      <c r="AK5284" t="str" cm="1">
        <f t="array" ref="AK5284">_xlfn._xlws.FILTER(Table4[Column1],ISNUMBER(SEARCH(Table4[Column1],MIS[[#This Row],[OrderUniqueIdentifier]])),"")</f>
        <v>LONGSHORT</v>
      </c>
    </row>
    <row r="5285" spans="1:37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>
        <f>_xlfn.XLOOKUP(MIS[[#This Row],[TRADING SYMBOL]],[1]Sheet1!$D:$D,[1]Sheet1!$C:$C)</f>
        <v>3.15</v>
      </c>
      <c r="AE5285">
        <f>MIS[[#This Row],[OrderAverageTradedPrice]]*MIS[[#This Row],[OrderQuantity]]</f>
        <v>281.25</v>
      </c>
      <c r="AF5285">
        <f>MIS[[#This Row],[LTP]]*MIS[[#This Row],[OrderQuantity]]</f>
        <v>236.25</v>
      </c>
      <c r="AG5285">
        <f>IF(MIS[[#This Row],[OrderSide]]="SELL",MIS[[#This Row],[VALUE]]-MIS[[#This Row],[LIVE_VALUE]],MIS[[#This Row],[LIVE_VALUE]]-MIS[[#This Row],[VALUE]])</f>
        <v>-45</v>
      </c>
      <c r="AH5285" t="str" cm="1">
        <f t="array" ref="AH52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5" t="str">
        <f>MIS[[#This Row],[TRADING SYMBOL]]</f>
        <v>NIFTY2552226300CE</v>
      </c>
      <c r="AJ5285" t="str">
        <f>IF(RIGHT(MIS[[#This Row],[Main/Hedge]],4)="MAIN","MAIN","HEDGE")</f>
        <v>HEDGE</v>
      </c>
      <c r="AK5285" t="str" cm="1">
        <f t="array" ref="AK5285">_xlfn._xlws.FILTER(Table4[Column1],ISNUMBER(SEARCH(Table4[Column1],MIS[[#This Row],[OrderUniqueIdentifier]])),"")</f>
        <v>LONGSHORT</v>
      </c>
    </row>
    <row r="5286" spans="1:37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>
        <f>_xlfn.XLOOKUP(MIS[[#This Row],[TRADING SYMBOL]],[1]Sheet1!$D:$D,[1]Sheet1!$C:$C)</f>
        <v>3.15</v>
      </c>
      <c r="AE5286">
        <f>MIS[[#This Row],[OrderAverageTradedPrice]]*MIS[[#This Row],[OrderQuantity]]</f>
        <v>562.5</v>
      </c>
      <c r="AF5286">
        <f>MIS[[#This Row],[LTP]]*MIS[[#This Row],[OrderQuantity]]</f>
        <v>472.5</v>
      </c>
      <c r="AG5286">
        <f>IF(MIS[[#This Row],[OrderSide]]="SELL",MIS[[#This Row],[VALUE]]-MIS[[#This Row],[LIVE_VALUE]],MIS[[#This Row],[LIVE_VALUE]]-MIS[[#This Row],[VALUE]])</f>
        <v>-90</v>
      </c>
      <c r="AH5286" t="str" cm="1">
        <f t="array" ref="AH5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6" t="str">
        <f>MIS[[#This Row],[TRADING SYMBOL]]</f>
        <v>NIFTY2552226300CE</v>
      </c>
      <c r="AJ5286" t="str">
        <f>IF(RIGHT(MIS[[#This Row],[Main/Hedge]],4)="MAIN","MAIN","HEDGE")</f>
        <v>HEDGE</v>
      </c>
      <c r="AK5286" t="str" cm="1">
        <f t="array" ref="AK5286">_xlfn._xlws.FILTER(Table4[Column1],ISNUMBER(SEARCH(Table4[Column1],MIS[[#This Row],[OrderUniqueIdentifier]])),"")</f>
        <v>LONGSHORT</v>
      </c>
    </row>
    <row r="5287" spans="1:37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>
        <f>_xlfn.XLOOKUP(MIS[[#This Row],[TRADING SYMBOL]],[1]Sheet1!$D:$D,[1]Sheet1!$C:$C)</f>
        <v>3.15</v>
      </c>
      <c r="AE5287">
        <f>MIS[[#This Row],[OrderAverageTradedPrice]]*MIS[[#This Row],[OrderQuantity]]</f>
        <v>562.5</v>
      </c>
      <c r="AF5287">
        <f>MIS[[#This Row],[LTP]]*MIS[[#This Row],[OrderQuantity]]</f>
        <v>472.5</v>
      </c>
      <c r="AG5287">
        <f>IF(MIS[[#This Row],[OrderSide]]="SELL",MIS[[#This Row],[VALUE]]-MIS[[#This Row],[LIVE_VALUE]],MIS[[#This Row],[LIVE_VALUE]]-MIS[[#This Row],[VALUE]])</f>
        <v>-90</v>
      </c>
      <c r="AH5287" t="str" cm="1">
        <f t="array" ref="AH5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7" t="str">
        <f>MIS[[#This Row],[TRADING SYMBOL]]</f>
        <v>NIFTY2552226300CE</v>
      </c>
      <c r="AJ5287" t="str">
        <f>IF(RIGHT(MIS[[#This Row],[Main/Hedge]],4)="MAIN","MAIN","HEDGE")</f>
        <v>HEDGE</v>
      </c>
      <c r="AK5287" t="str" cm="1">
        <f t="array" ref="AK5287">_xlfn._xlws.FILTER(Table4[Column1],ISNUMBER(SEARCH(Table4[Column1],MIS[[#This Row],[OrderUniqueIdentifier]])),"")</f>
        <v>LONGSHORT</v>
      </c>
    </row>
    <row r="5288" spans="1:37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>
        <f>_xlfn.XLOOKUP(MIS[[#This Row],[TRADING SYMBOL]],[1]Sheet1!$D:$D,[1]Sheet1!$C:$C)</f>
        <v>3.15</v>
      </c>
      <c r="AE5288">
        <f>MIS[[#This Row],[OrderAverageTradedPrice]]*MIS[[#This Row],[OrderQuantity]]</f>
        <v>562.5</v>
      </c>
      <c r="AF5288">
        <f>MIS[[#This Row],[LTP]]*MIS[[#This Row],[OrderQuantity]]</f>
        <v>472.5</v>
      </c>
      <c r="AG5288">
        <f>IF(MIS[[#This Row],[OrderSide]]="SELL",MIS[[#This Row],[VALUE]]-MIS[[#This Row],[LIVE_VALUE]],MIS[[#This Row],[LIVE_VALUE]]-MIS[[#This Row],[VALUE]])</f>
        <v>-90</v>
      </c>
      <c r="AH5288" t="str" cm="1">
        <f t="array" ref="AH5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8" t="str">
        <f>MIS[[#This Row],[TRADING SYMBOL]]</f>
        <v>NIFTY2552226300CE</v>
      </c>
      <c r="AJ5288" t="str">
        <f>IF(RIGHT(MIS[[#This Row],[Main/Hedge]],4)="MAIN","MAIN","HEDGE")</f>
        <v>HEDGE</v>
      </c>
      <c r="AK5288" t="str" cm="1">
        <f t="array" ref="AK5288">_xlfn._xlws.FILTER(Table4[Column1],ISNUMBER(SEARCH(Table4[Column1],MIS[[#This Row],[OrderUniqueIdentifier]])),"")</f>
        <v>LONGSHORT</v>
      </c>
    </row>
    <row r="5289" spans="1:37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>
        <f>_xlfn.XLOOKUP(MIS[[#This Row],[TRADING SYMBOL]],[1]Sheet1!$D:$D,[1]Sheet1!$C:$C)</f>
        <v>3.15</v>
      </c>
      <c r="AE5289">
        <f>MIS[[#This Row],[OrderAverageTradedPrice]]*MIS[[#This Row],[OrderQuantity]]</f>
        <v>281.25</v>
      </c>
      <c r="AF5289">
        <f>MIS[[#This Row],[LTP]]*MIS[[#This Row],[OrderQuantity]]</f>
        <v>236.25</v>
      </c>
      <c r="AG5289">
        <f>IF(MIS[[#This Row],[OrderSide]]="SELL",MIS[[#This Row],[VALUE]]-MIS[[#This Row],[LIVE_VALUE]],MIS[[#This Row],[LIVE_VALUE]]-MIS[[#This Row],[VALUE]])</f>
        <v>-45</v>
      </c>
      <c r="AH5289" t="str" cm="1">
        <f t="array" ref="AH5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9" t="str">
        <f>MIS[[#This Row],[TRADING SYMBOL]]</f>
        <v>NIFTY2552226300CE</v>
      </c>
      <c r="AJ5289" t="str">
        <f>IF(RIGHT(MIS[[#This Row],[Main/Hedge]],4)="MAIN","MAIN","HEDGE")</f>
        <v>HEDGE</v>
      </c>
      <c r="AK5289" t="str" cm="1">
        <f t="array" ref="AK5289">_xlfn._xlws.FILTER(Table4[Column1],ISNUMBER(SEARCH(Table4[Column1],MIS[[#This Row],[OrderUniqueIdentifier]])),"")</f>
        <v>LONGSHORT</v>
      </c>
    </row>
    <row r="5290" spans="1:37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>
        <f>_xlfn.XLOOKUP(MIS[[#This Row],[TRADING SYMBOL]],[1]Sheet1!$D:$D,[1]Sheet1!$C:$C)</f>
        <v>3.15</v>
      </c>
      <c r="AE5290">
        <f>MIS[[#This Row],[OrderAverageTradedPrice]]*MIS[[#This Row],[OrderQuantity]]</f>
        <v>281.25</v>
      </c>
      <c r="AF5290">
        <f>MIS[[#This Row],[LTP]]*MIS[[#This Row],[OrderQuantity]]</f>
        <v>236.25</v>
      </c>
      <c r="AG5290">
        <f>IF(MIS[[#This Row],[OrderSide]]="SELL",MIS[[#This Row],[VALUE]]-MIS[[#This Row],[LIVE_VALUE]],MIS[[#This Row],[LIVE_VALUE]]-MIS[[#This Row],[VALUE]])</f>
        <v>-45</v>
      </c>
      <c r="AH5290" t="str" cm="1">
        <f t="array" ref="AH5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0" t="str">
        <f>MIS[[#This Row],[TRADING SYMBOL]]</f>
        <v>NIFTY2552226300CE</v>
      </c>
      <c r="AJ5290" t="str">
        <f>IF(RIGHT(MIS[[#This Row],[Main/Hedge]],4)="MAIN","MAIN","HEDGE")</f>
        <v>HEDGE</v>
      </c>
      <c r="AK5290" t="str" cm="1">
        <f t="array" ref="AK5290">_xlfn._xlws.FILTER(Table4[Column1],ISNUMBER(SEARCH(Table4[Column1],MIS[[#This Row],[OrderUniqueIdentifier]])),"")</f>
        <v>LONGSHORT</v>
      </c>
    </row>
    <row r="5291" spans="1:37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>
        <f>_xlfn.XLOOKUP(MIS[[#This Row],[TRADING SYMBOL]],[1]Sheet1!$D:$D,[1]Sheet1!$C:$C)</f>
        <v>3.15</v>
      </c>
      <c r="AE5291">
        <f>MIS[[#This Row],[OrderAverageTradedPrice]]*MIS[[#This Row],[OrderQuantity]]</f>
        <v>281.25</v>
      </c>
      <c r="AF5291">
        <f>MIS[[#This Row],[LTP]]*MIS[[#This Row],[OrderQuantity]]</f>
        <v>236.25</v>
      </c>
      <c r="AG5291">
        <f>IF(MIS[[#This Row],[OrderSide]]="SELL",MIS[[#This Row],[VALUE]]-MIS[[#This Row],[LIVE_VALUE]],MIS[[#This Row],[LIVE_VALUE]]-MIS[[#This Row],[VALUE]])</f>
        <v>-45</v>
      </c>
      <c r="AH5291" t="str" cm="1">
        <f t="array" ref="AH5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1" t="str">
        <f>MIS[[#This Row],[TRADING SYMBOL]]</f>
        <v>NIFTY2552226300CE</v>
      </c>
      <c r="AJ5291" t="str">
        <f>IF(RIGHT(MIS[[#This Row],[Main/Hedge]],4)="MAIN","MAIN","HEDGE")</f>
        <v>HEDGE</v>
      </c>
      <c r="AK5291" t="str" cm="1">
        <f t="array" ref="AK5291">_xlfn._xlws.FILTER(Table4[Column1],ISNUMBER(SEARCH(Table4[Column1],MIS[[#This Row],[OrderUniqueIdentifier]])),"")</f>
        <v>LONGSHORT</v>
      </c>
    </row>
    <row r="5292" spans="1:37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>
        <f>_xlfn.XLOOKUP(MIS[[#This Row],[TRADING SYMBOL]],[1]Sheet1!$D:$D,[1]Sheet1!$C:$C)</f>
        <v>3.15</v>
      </c>
      <c r="AE5292">
        <f>MIS[[#This Row],[OrderAverageTradedPrice]]*MIS[[#This Row],[OrderQuantity]]</f>
        <v>562.5</v>
      </c>
      <c r="AF5292">
        <f>MIS[[#This Row],[LTP]]*MIS[[#This Row],[OrderQuantity]]</f>
        <v>472.5</v>
      </c>
      <c r="AG5292">
        <f>IF(MIS[[#This Row],[OrderSide]]="SELL",MIS[[#This Row],[VALUE]]-MIS[[#This Row],[LIVE_VALUE]],MIS[[#This Row],[LIVE_VALUE]]-MIS[[#This Row],[VALUE]])</f>
        <v>-90</v>
      </c>
      <c r="AH5292" t="str" cm="1">
        <f t="array" ref="AH5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2" t="str">
        <f>MIS[[#This Row],[TRADING SYMBOL]]</f>
        <v>NIFTY2552226300CE</v>
      </c>
      <c r="AJ5292" t="str">
        <f>IF(RIGHT(MIS[[#This Row],[Main/Hedge]],4)="MAIN","MAIN","HEDGE")</f>
        <v>HEDGE</v>
      </c>
      <c r="AK5292" t="str" cm="1">
        <f t="array" ref="AK5292">_xlfn._xlws.FILTER(Table4[Column1],ISNUMBER(SEARCH(Table4[Column1],MIS[[#This Row],[OrderUniqueIdentifier]])),"")</f>
        <v>LONGSHORT</v>
      </c>
    </row>
    <row r="5293" spans="1:37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>
        <f>_xlfn.XLOOKUP(MIS[[#This Row],[TRADING SYMBOL]],[1]Sheet1!$D:$D,[1]Sheet1!$C:$C)</f>
        <v>3.15</v>
      </c>
      <c r="AE5293">
        <f>MIS[[#This Row],[OrderAverageTradedPrice]]*MIS[[#This Row],[OrderQuantity]]</f>
        <v>562.5</v>
      </c>
      <c r="AF5293">
        <f>MIS[[#This Row],[LTP]]*MIS[[#This Row],[OrderQuantity]]</f>
        <v>472.5</v>
      </c>
      <c r="AG5293">
        <f>IF(MIS[[#This Row],[OrderSide]]="SELL",MIS[[#This Row],[VALUE]]-MIS[[#This Row],[LIVE_VALUE]],MIS[[#This Row],[LIVE_VALUE]]-MIS[[#This Row],[VALUE]])</f>
        <v>-90</v>
      </c>
      <c r="AH5293" t="str" cm="1">
        <f t="array" ref="AH5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3" t="str">
        <f>MIS[[#This Row],[TRADING SYMBOL]]</f>
        <v>NIFTY2552226300CE</v>
      </c>
      <c r="AJ5293" t="str">
        <f>IF(RIGHT(MIS[[#This Row],[Main/Hedge]],4)="MAIN","MAIN","HEDGE")</f>
        <v>HEDGE</v>
      </c>
      <c r="AK5293" t="str" cm="1">
        <f t="array" ref="AK5293">_xlfn._xlws.FILTER(Table4[Column1],ISNUMBER(SEARCH(Table4[Column1],MIS[[#This Row],[OrderUniqueIdentifier]])),"")</f>
        <v>LONGSHORT</v>
      </c>
    </row>
    <row r="5294" spans="1:37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>
        <f>_xlfn.XLOOKUP(MIS[[#This Row],[TRADING SYMBOL]],[1]Sheet1!$D:$D,[1]Sheet1!$C:$C)</f>
        <v>3.15</v>
      </c>
      <c r="AE5294">
        <f>MIS[[#This Row],[OrderAverageTradedPrice]]*MIS[[#This Row],[OrderQuantity]]</f>
        <v>281.25</v>
      </c>
      <c r="AF5294">
        <f>MIS[[#This Row],[LTP]]*MIS[[#This Row],[OrderQuantity]]</f>
        <v>236.25</v>
      </c>
      <c r="AG5294">
        <f>IF(MIS[[#This Row],[OrderSide]]="SELL",MIS[[#This Row],[VALUE]]-MIS[[#This Row],[LIVE_VALUE]],MIS[[#This Row],[LIVE_VALUE]]-MIS[[#This Row],[VALUE]])</f>
        <v>-45</v>
      </c>
      <c r="AH5294" t="str" cm="1">
        <f t="array" ref="AH5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4" t="str">
        <f>MIS[[#This Row],[TRADING SYMBOL]]</f>
        <v>NIFTY2552226300CE</v>
      </c>
      <c r="AJ5294" t="str">
        <f>IF(RIGHT(MIS[[#This Row],[Main/Hedge]],4)="MAIN","MAIN","HEDGE")</f>
        <v>HEDGE</v>
      </c>
      <c r="AK5294" t="str" cm="1">
        <f t="array" ref="AK5294">_xlfn._xlws.FILTER(Table4[Column1],ISNUMBER(SEARCH(Table4[Column1],MIS[[#This Row],[OrderUniqueIdentifier]])),"")</f>
        <v>LONGSHORT</v>
      </c>
    </row>
    <row r="5295" spans="1:37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>
        <f>_xlfn.XLOOKUP(MIS[[#This Row],[TRADING SYMBOL]],[1]Sheet1!$D:$D,[1]Sheet1!$C:$C)</f>
        <v>3.15</v>
      </c>
      <c r="AE5295">
        <f>MIS[[#This Row],[OrderAverageTradedPrice]]*MIS[[#This Row],[OrderQuantity]]</f>
        <v>281.25</v>
      </c>
      <c r="AF5295">
        <f>MIS[[#This Row],[LTP]]*MIS[[#This Row],[OrderQuantity]]</f>
        <v>236.25</v>
      </c>
      <c r="AG5295">
        <f>IF(MIS[[#This Row],[OrderSide]]="SELL",MIS[[#This Row],[VALUE]]-MIS[[#This Row],[LIVE_VALUE]],MIS[[#This Row],[LIVE_VALUE]]-MIS[[#This Row],[VALUE]])</f>
        <v>-45</v>
      </c>
      <c r="AH5295" t="str" cm="1">
        <f t="array" ref="AH5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5" t="str">
        <f>MIS[[#This Row],[TRADING SYMBOL]]</f>
        <v>NIFTY2552226300CE</v>
      </c>
      <c r="AJ5295" t="str">
        <f>IF(RIGHT(MIS[[#This Row],[Main/Hedge]],4)="MAIN","MAIN","HEDGE")</f>
        <v>HEDGE</v>
      </c>
      <c r="AK5295" t="str" cm="1">
        <f t="array" ref="AK5295">_xlfn._xlws.FILTER(Table4[Column1],ISNUMBER(SEARCH(Table4[Column1],MIS[[#This Row],[OrderUniqueIdentifier]])),"")</f>
        <v>LONGSHORT</v>
      </c>
    </row>
    <row r="5296" spans="1:37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>
        <f>_xlfn.XLOOKUP(MIS[[#This Row],[TRADING SYMBOL]],[1]Sheet1!$D:$D,[1]Sheet1!$C:$C)</f>
        <v>3.15</v>
      </c>
      <c r="AE5296">
        <f>MIS[[#This Row],[OrderAverageTradedPrice]]*MIS[[#This Row],[OrderQuantity]]</f>
        <v>562.5</v>
      </c>
      <c r="AF5296">
        <f>MIS[[#This Row],[LTP]]*MIS[[#This Row],[OrderQuantity]]</f>
        <v>472.5</v>
      </c>
      <c r="AG5296">
        <f>IF(MIS[[#This Row],[OrderSide]]="SELL",MIS[[#This Row],[VALUE]]-MIS[[#This Row],[LIVE_VALUE]],MIS[[#This Row],[LIVE_VALUE]]-MIS[[#This Row],[VALUE]])</f>
        <v>-90</v>
      </c>
      <c r="AH5296" t="str" cm="1">
        <f t="array" ref="AH5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6" t="str">
        <f>MIS[[#This Row],[TRADING SYMBOL]]</f>
        <v>NIFTY2552226300CE</v>
      </c>
      <c r="AJ5296" t="str">
        <f>IF(RIGHT(MIS[[#This Row],[Main/Hedge]],4)="MAIN","MAIN","HEDGE")</f>
        <v>HEDGE</v>
      </c>
      <c r="AK5296" t="str" cm="1">
        <f t="array" ref="AK5296">_xlfn._xlws.FILTER(Table4[Column1],ISNUMBER(SEARCH(Table4[Column1],MIS[[#This Row],[OrderUniqueIdentifier]])),"")</f>
        <v>LONGSHORT</v>
      </c>
    </row>
    <row r="5297" spans="1:37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>
        <f>_xlfn.XLOOKUP(MIS[[#This Row],[TRADING SYMBOL]],[1]Sheet1!$D:$D,[1]Sheet1!$C:$C)</f>
        <v>3.15</v>
      </c>
      <c r="AE5297">
        <f>MIS[[#This Row],[OrderAverageTradedPrice]]*MIS[[#This Row],[OrderQuantity]]</f>
        <v>281.25</v>
      </c>
      <c r="AF5297">
        <f>MIS[[#This Row],[LTP]]*MIS[[#This Row],[OrderQuantity]]</f>
        <v>236.25</v>
      </c>
      <c r="AG5297">
        <f>IF(MIS[[#This Row],[OrderSide]]="SELL",MIS[[#This Row],[VALUE]]-MIS[[#This Row],[LIVE_VALUE]],MIS[[#This Row],[LIVE_VALUE]]-MIS[[#This Row],[VALUE]])</f>
        <v>-45</v>
      </c>
      <c r="AH5297" t="str" cm="1">
        <f t="array" ref="AH5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7" t="str">
        <f>MIS[[#This Row],[TRADING SYMBOL]]</f>
        <v>NIFTY2552226300CE</v>
      </c>
      <c r="AJ5297" t="str">
        <f>IF(RIGHT(MIS[[#This Row],[Main/Hedge]],4)="MAIN","MAIN","HEDGE")</f>
        <v>HEDGE</v>
      </c>
      <c r="AK5297" t="str" cm="1">
        <f t="array" ref="AK5297">_xlfn._xlws.FILTER(Table4[Column1],ISNUMBER(SEARCH(Table4[Column1],MIS[[#This Row],[OrderUniqueIdentifier]])),"")</f>
        <v>LONGSHORT</v>
      </c>
    </row>
    <row r="5298" spans="1:37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>
        <f>_xlfn.XLOOKUP(MIS[[#This Row],[TRADING SYMBOL]],[1]Sheet1!$D:$D,[1]Sheet1!$C:$C)</f>
        <v>3.15</v>
      </c>
      <c r="AE5298">
        <f>MIS[[#This Row],[OrderAverageTradedPrice]]*MIS[[#This Row],[OrderQuantity]]</f>
        <v>281.25</v>
      </c>
      <c r="AF5298">
        <f>MIS[[#This Row],[LTP]]*MIS[[#This Row],[OrderQuantity]]</f>
        <v>236.25</v>
      </c>
      <c r="AG5298">
        <f>IF(MIS[[#This Row],[OrderSide]]="SELL",MIS[[#This Row],[VALUE]]-MIS[[#This Row],[LIVE_VALUE]],MIS[[#This Row],[LIVE_VALUE]]-MIS[[#This Row],[VALUE]])</f>
        <v>-45</v>
      </c>
      <c r="AH5298" t="str" cm="1">
        <f t="array" ref="AH52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8" t="str">
        <f>MIS[[#This Row],[TRADING SYMBOL]]</f>
        <v>NIFTY2552226300CE</v>
      </c>
      <c r="AJ5298" t="str">
        <f>IF(RIGHT(MIS[[#This Row],[Main/Hedge]],4)="MAIN","MAIN","HEDGE")</f>
        <v>HEDGE</v>
      </c>
      <c r="AK5298" t="str" cm="1">
        <f t="array" ref="AK5298">_xlfn._xlws.FILTER(Table4[Column1],ISNUMBER(SEARCH(Table4[Column1],MIS[[#This Row],[OrderUniqueIdentifier]])),"")</f>
        <v>LONGSHORT</v>
      </c>
    </row>
    <row r="5299" spans="1:37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>
        <f>_xlfn.XLOOKUP(MIS[[#This Row],[TRADING SYMBOL]],[1]Sheet1!$D:$D,[1]Sheet1!$C:$C)</f>
        <v>3.15</v>
      </c>
      <c r="AE5299">
        <f>MIS[[#This Row],[OrderAverageTradedPrice]]*MIS[[#This Row],[OrderQuantity]]</f>
        <v>281.25</v>
      </c>
      <c r="AF5299">
        <f>MIS[[#This Row],[LTP]]*MIS[[#This Row],[OrderQuantity]]</f>
        <v>236.25</v>
      </c>
      <c r="AG5299">
        <f>IF(MIS[[#This Row],[OrderSide]]="SELL",MIS[[#This Row],[VALUE]]-MIS[[#This Row],[LIVE_VALUE]],MIS[[#This Row],[LIVE_VALUE]]-MIS[[#This Row],[VALUE]])</f>
        <v>-45</v>
      </c>
      <c r="AH5299" t="str" cm="1">
        <f t="array" ref="AH5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9" t="str">
        <f>MIS[[#This Row],[TRADING SYMBOL]]</f>
        <v>NIFTY2552226300CE</v>
      </c>
      <c r="AJ5299" t="str">
        <f>IF(RIGHT(MIS[[#This Row],[Main/Hedge]],4)="MAIN","MAIN","HEDGE")</f>
        <v>HEDGE</v>
      </c>
      <c r="AK5299" t="str" cm="1">
        <f t="array" ref="AK5299">_xlfn._xlws.FILTER(Table4[Column1],ISNUMBER(SEARCH(Table4[Column1],MIS[[#This Row],[OrderUniqueIdentifier]])),"")</f>
        <v>LONGSHORT</v>
      </c>
    </row>
    <row r="5300" spans="1:37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>
        <f>_xlfn.XLOOKUP(MIS[[#This Row],[TRADING SYMBOL]],[1]Sheet1!$D:$D,[1]Sheet1!$C:$C)</f>
        <v>3.15</v>
      </c>
      <c r="AE5300">
        <f>MIS[[#This Row],[OrderAverageTradedPrice]]*MIS[[#This Row],[OrderQuantity]]</f>
        <v>281.25</v>
      </c>
      <c r="AF5300">
        <f>MIS[[#This Row],[LTP]]*MIS[[#This Row],[OrderQuantity]]</f>
        <v>236.25</v>
      </c>
      <c r="AG5300">
        <f>IF(MIS[[#This Row],[OrderSide]]="SELL",MIS[[#This Row],[VALUE]]-MIS[[#This Row],[LIVE_VALUE]],MIS[[#This Row],[LIVE_VALUE]]-MIS[[#This Row],[VALUE]])</f>
        <v>-45</v>
      </c>
      <c r="AH5300" t="str" cm="1">
        <f t="array" ref="AH5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0" t="str">
        <f>MIS[[#This Row],[TRADING SYMBOL]]</f>
        <v>NIFTY2552226300CE</v>
      </c>
      <c r="AJ5300" t="str">
        <f>IF(RIGHT(MIS[[#This Row],[Main/Hedge]],4)="MAIN","MAIN","HEDGE")</f>
        <v>HEDGE</v>
      </c>
      <c r="AK5300" t="str" cm="1">
        <f t="array" ref="AK5300">_xlfn._xlws.FILTER(Table4[Column1],ISNUMBER(SEARCH(Table4[Column1],MIS[[#This Row],[OrderUniqueIdentifier]])),"")</f>
        <v>LONGSHORT</v>
      </c>
    </row>
    <row r="5301" spans="1:37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>
        <f>_xlfn.XLOOKUP(MIS[[#This Row],[TRADING SYMBOL]],[1]Sheet1!$D:$D,[1]Sheet1!$C:$C)</f>
        <v>3.15</v>
      </c>
      <c r="AE5301">
        <f>MIS[[#This Row],[OrderAverageTradedPrice]]*MIS[[#This Row],[OrderQuantity]]</f>
        <v>281.25</v>
      </c>
      <c r="AF5301">
        <f>MIS[[#This Row],[LTP]]*MIS[[#This Row],[OrderQuantity]]</f>
        <v>236.25</v>
      </c>
      <c r="AG5301">
        <f>IF(MIS[[#This Row],[OrderSide]]="SELL",MIS[[#This Row],[VALUE]]-MIS[[#This Row],[LIVE_VALUE]],MIS[[#This Row],[LIVE_VALUE]]-MIS[[#This Row],[VALUE]])</f>
        <v>-45</v>
      </c>
      <c r="AH5301" t="str" cm="1">
        <f t="array" ref="AH53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1" t="str">
        <f>MIS[[#This Row],[TRADING SYMBOL]]</f>
        <v>NIFTY2552226300CE</v>
      </c>
      <c r="AJ5301" t="str">
        <f>IF(RIGHT(MIS[[#This Row],[Main/Hedge]],4)="MAIN","MAIN","HEDGE")</f>
        <v>HEDGE</v>
      </c>
      <c r="AK5301" t="str" cm="1">
        <f t="array" ref="AK5301">_xlfn._xlws.FILTER(Table4[Column1],ISNUMBER(SEARCH(Table4[Column1],MIS[[#This Row],[OrderUniqueIdentifier]])),"")</f>
        <v>LONGSHORT</v>
      </c>
    </row>
    <row r="5302" spans="1:37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>
        <f>_xlfn.XLOOKUP(MIS[[#This Row],[TRADING SYMBOL]],[1]Sheet1!$D:$D,[1]Sheet1!$C:$C)</f>
        <v>3.15</v>
      </c>
      <c r="AE5302">
        <f>MIS[[#This Row],[OrderAverageTradedPrice]]*MIS[[#This Row],[OrderQuantity]]</f>
        <v>277.5</v>
      </c>
      <c r="AF5302">
        <f>MIS[[#This Row],[LTP]]*MIS[[#This Row],[OrderQuantity]]</f>
        <v>236.25</v>
      </c>
      <c r="AG5302">
        <f>IF(MIS[[#This Row],[OrderSide]]="SELL",MIS[[#This Row],[VALUE]]-MIS[[#This Row],[LIVE_VALUE]],MIS[[#This Row],[LIVE_VALUE]]-MIS[[#This Row],[VALUE]])</f>
        <v>-41.25</v>
      </c>
      <c r="AH5302" t="str" cm="1">
        <f t="array" ref="AH53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2" t="str">
        <f>MIS[[#This Row],[TRADING SYMBOL]]</f>
        <v>NIFTY2552226300CE</v>
      </c>
      <c r="AJ5302" t="str">
        <f>IF(RIGHT(MIS[[#This Row],[Main/Hedge]],4)="MAIN","MAIN","HEDGE")</f>
        <v>HEDGE</v>
      </c>
      <c r="AK5302" t="str" cm="1">
        <f t="array" ref="AK5302">_xlfn._xlws.FILTER(Table4[Column1],ISNUMBER(SEARCH(Table4[Column1],MIS[[#This Row],[OrderUniqueIdentifier]])),"")</f>
        <v>LONGSHORT</v>
      </c>
    </row>
    <row r="5303" spans="1:37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>
        <f>_xlfn.XLOOKUP(MIS[[#This Row],[TRADING SYMBOL]],[1]Sheet1!$D:$D,[1]Sheet1!$C:$C)</f>
        <v>3.15</v>
      </c>
      <c r="AE5303">
        <f>MIS[[#This Row],[OrderAverageTradedPrice]]*MIS[[#This Row],[OrderQuantity]]</f>
        <v>277.5</v>
      </c>
      <c r="AF5303">
        <f>MIS[[#This Row],[LTP]]*MIS[[#This Row],[OrderQuantity]]</f>
        <v>236.25</v>
      </c>
      <c r="AG5303">
        <f>IF(MIS[[#This Row],[OrderSide]]="SELL",MIS[[#This Row],[VALUE]]-MIS[[#This Row],[LIVE_VALUE]],MIS[[#This Row],[LIVE_VALUE]]-MIS[[#This Row],[VALUE]])</f>
        <v>-41.25</v>
      </c>
      <c r="AH5303" t="str" cm="1">
        <f t="array" ref="AH53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3" t="str">
        <f>MIS[[#This Row],[TRADING SYMBOL]]</f>
        <v>NIFTY2552226300CE</v>
      </c>
      <c r="AJ5303" t="str">
        <f>IF(RIGHT(MIS[[#This Row],[Main/Hedge]],4)="MAIN","MAIN","HEDGE")</f>
        <v>HEDGE</v>
      </c>
      <c r="AK5303" t="str" cm="1">
        <f t="array" ref="AK5303">_xlfn._xlws.FILTER(Table4[Column1],ISNUMBER(SEARCH(Table4[Column1],MIS[[#This Row],[OrderUniqueIdentifier]])),"")</f>
        <v>LONGSHORT</v>
      </c>
    </row>
    <row r="5304" spans="1:37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>
        <f>_xlfn.XLOOKUP(MIS[[#This Row],[TRADING SYMBOL]],[1]Sheet1!$D:$D,[1]Sheet1!$C:$C)</f>
        <v>3.15</v>
      </c>
      <c r="AE5304">
        <f>MIS[[#This Row],[OrderAverageTradedPrice]]*MIS[[#This Row],[OrderQuantity]]</f>
        <v>277.5</v>
      </c>
      <c r="AF5304">
        <f>MIS[[#This Row],[LTP]]*MIS[[#This Row],[OrderQuantity]]</f>
        <v>236.25</v>
      </c>
      <c r="AG5304">
        <f>IF(MIS[[#This Row],[OrderSide]]="SELL",MIS[[#This Row],[VALUE]]-MIS[[#This Row],[LIVE_VALUE]],MIS[[#This Row],[LIVE_VALUE]]-MIS[[#This Row],[VALUE]])</f>
        <v>-41.25</v>
      </c>
      <c r="AH5304" t="str" cm="1">
        <f t="array" ref="AH53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4" t="str">
        <f>MIS[[#This Row],[TRADING SYMBOL]]</f>
        <v>NIFTY2552226300CE</v>
      </c>
      <c r="AJ5304" t="str">
        <f>IF(RIGHT(MIS[[#This Row],[Main/Hedge]],4)="MAIN","MAIN","HEDGE")</f>
        <v>HEDGE</v>
      </c>
      <c r="AK5304" t="str" cm="1">
        <f t="array" ref="AK5304">_xlfn._xlws.FILTER(Table4[Column1],ISNUMBER(SEARCH(Table4[Column1],MIS[[#This Row],[OrderUniqueIdentifier]])),"")</f>
        <v>LONGSHORT</v>
      </c>
    </row>
    <row r="5305" spans="1:37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>
        <f>_xlfn.XLOOKUP(MIS[[#This Row],[TRADING SYMBOL]],[1]Sheet1!$D:$D,[1]Sheet1!$C:$C)</f>
        <v>3.15</v>
      </c>
      <c r="AE5305">
        <f>MIS[[#This Row],[OrderAverageTradedPrice]]*MIS[[#This Row],[OrderQuantity]]</f>
        <v>277.5</v>
      </c>
      <c r="AF5305">
        <f>MIS[[#This Row],[LTP]]*MIS[[#This Row],[OrderQuantity]]</f>
        <v>236.25</v>
      </c>
      <c r="AG5305">
        <f>IF(MIS[[#This Row],[OrderSide]]="SELL",MIS[[#This Row],[VALUE]]-MIS[[#This Row],[LIVE_VALUE]],MIS[[#This Row],[LIVE_VALUE]]-MIS[[#This Row],[VALUE]])</f>
        <v>-41.25</v>
      </c>
      <c r="AH5305" t="str" cm="1">
        <f t="array" ref="AH53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5" t="str">
        <f>MIS[[#This Row],[TRADING SYMBOL]]</f>
        <v>NIFTY2552226300CE</v>
      </c>
      <c r="AJ5305" t="str">
        <f>IF(RIGHT(MIS[[#This Row],[Main/Hedge]],4)="MAIN","MAIN","HEDGE")</f>
        <v>HEDGE</v>
      </c>
      <c r="AK5305" t="str" cm="1">
        <f t="array" ref="AK5305">_xlfn._xlws.FILTER(Table4[Column1],ISNUMBER(SEARCH(Table4[Column1],MIS[[#This Row],[OrderUniqueIdentifier]])),"")</f>
        <v>LONGSHORT</v>
      </c>
    </row>
    <row r="5306" spans="1:37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>
        <f>_xlfn.XLOOKUP(MIS[[#This Row],[TRADING SYMBOL]],[1]Sheet1!$D:$D,[1]Sheet1!$C:$C)</f>
        <v>3.15</v>
      </c>
      <c r="AE5306">
        <f>MIS[[#This Row],[OrderAverageTradedPrice]]*MIS[[#This Row],[OrderQuantity]]</f>
        <v>277.5</v>
      </c>
      <c r="AF5306">
        <f>MIS[[#This Row],[LTP]]*MIS[[#This Row],[OrderQuantity]]</f>
        <v>236.25</v>
      </c>
      <c r="AG5306">
        <f>IF(MIS[[#This Row],[OrderSide]]="SELL",MIS[[#This Row],[VALUE]]-MIS[[#This Row],[LIVE_VALUE]],MIS[[#This Row],[LIVE_VALUE]]-MIS[[#This Row],[VALUE]])</f>
        <v>-41.25</v>
      </c>
      <c r="AH5306" t="str" cm="1">
        <f t="array" ref="AH53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6" t="str">
        <f>MIS[[#This Row],[TRADING SYMBOL]]</f>
        <v>NIFTY2552226300CE</v>
      </c>
      <c r="AJ5306" t="str">
        <f>IF(RIGHT(MIS[[#This Row],[Main/Hedge]],4)="MAIN","MAIN","HEDGE")</f>
        <v>HEDGE</v>
      </c>
      <c r="AK5306" t="str" cm="1">
        <f t="array" ref="AK5306">_xlfn._xlws.FILTER(Table4[Column1],ISNUMBER(SEARCH(Table4[Column1],MIS[[#This Row],[OrderUniqueIdentifier]])),"")</f>
        <v>LONGSHORT</v>
      </c>
    </row>
    <row r="5307" spans="1:37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>
        <f>_xlfn.XLOOKUP(MIS[[#This Row],[TRADING SYMBOL]],[1]Sheet1!$D:$D,[1]Sheet1!$C:$C)</f>
        <v>3.15</v>
      </c>
      <c r="AE5307">
        <f>MIS[[#This Row],[OrderAverageTradedPrice]]*MIS[[#This Row],[OrderQuantity]]</f>
        <v>277.5</v>
      </c>
      <c r="AF5307">
        <f>MIS[[#This Row],[LTP]]*MIS[[#This Row],[OrderQuantity]]</f>
        <v>236.25</v>
      </c>
      <c r="AG5307">
        <f>IF(MIS[[#This Row],[OrderSide]]="SELL",MIS[[#This Row],[VALUE]]-MIS[[#This Row],[LIVE_VALUE]],MIS[[#This Row],[LIVE_VALUE]]-MIS[[#This Row],[VALUE]])</f>
        <v>-41.25</v>
      </c>
      <c r="AH5307" t="str" cm="1">
        <f t="array" ref="AH53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7" t="str">
        <f>MIS[[#This Row],[TRADING SYMBOL]]</f>
        <v>NIFTY2552226300CE</v>
      </c>
      <c r="AJ5307" t="str">
        <f>IF(RIGHT(MIS[[#This Row],[Main/Hedge]],4)="MAIN","MAIN","HEDGE")</f>
        <v>HEDGE</v>
      </c>
      <c r="AK5307" t="str" cm="1">
        <f t="array" ref="AK5307">_xlfn._xlws.FILTER(Table4[Column1],ISNUMBER(SEARCH(Table4[Column1],MIS[[#This Row],[OrderUniqueIdentifier]])),"")</f>
        <v>LONGSHORT</v>
      </c>
    </row>
    <row r="5308" spans="1:37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>
        <f>_xlfn.XLOOKUP(MIS[[#This Row],[TRADING SYMBOL]],[1]Sheet1!$D:$D,[1]Sheet1!$C:$C)</f>
        <v>3.15</v>
      </c>
      <c r="AE5308">
        <f>MIS[[#This Row],[OrderAverageTradedPrice]]*MIS[[#This Row],[OrderQuantity]]</f>
        <v>555</v>
      </c>
      <c r="AF5308">
        <f>MIS[[#This Row],[LTP]]*MIS[[#This Row],[OrderQuantity]]</f>
        <v>472.5</v>
      </c>
      <c r="AG5308">
        <f>IF(MIS[[#This Row],[OrderSide]]="SELL",MIS[[#This Row],[VALUE]]-MIS[[#This Row],[LIVE_VALUE]],MIS[[#This Row],[LIVE_VALUE]]-MIS[[#This Row],[VALUE]])</f>
        <v>-82.5</v>
      </c>
      <c r="AH5308" t="str" cm="1">
        <f t="array" ref="AH53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8" t="str">
        <f>MIS[[#This Row],[TRADING SYMBOL]]</f>
        <v>NIFTY2552226300CE</v>
      </c>
      <c r="AJ5308" t="str">
        <f>IF(RIGHT(MIS[[#This Row],[Main/Hedge]],4)="MAIN","MAIN","HEDGE")</f>
        <v>HEDGE</v>
      </c>
      <c r="AK5308" t="str" cm="1">
        <f t="array" ref="AK5308">_xlfn._xlws.FILTER(Table4[Column1],ISNUMBER(SEARCH(Table4[Column1],MIS[[#This Row],[OrderUniqueIdentifier]])),"")</f>
        <v>LONGSHORT</v>
      </c>
    </row>
    <row r="5309" spans="1:37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>
        <f>_xlfn.XLOOKUP(MIS[[#This Row],[TRADING SYMBOL]],[1]Sheet1!$D:$D,[1]Sheet1!$C:$C)</f>
        <v>3.15</v>
      </c>
      <c r="AE5309">
        <f>MIS[[#This Row],[OrderAverageTradedPrice]]*MIS[[#This Row],[OrderQuantity]]</f>
        <v>555</v>
      </c>
      <c r="AF5309">
        <f>MIS[[#This Row],[LTP]]*MIS[[#This Row],[OrderQuantity]]</f>
        <v>472.5</v>
      </c>
      <c r="AG5309">
        <f>IF(MIS[[#This Row],[OrderSide]]="SELL",MIS[[#This Row],[VALUE]]-MIS[[#This Row],[LIVE_VALUE]],MIS[[#This Row],[LIVE_VALUE]]-MIS[[#This Row],[VALUE]])</f>
        <v>-82.5</v>
      </c>
      <c r="AH5309" t="str" cm="1">
        <f t="array" ref="AH5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9" t="str">
        <f>MIS[[#This Row],[TRADING SYMBOL]]</f>
        <v>NIFTY2552226300CE</v>
      </c>
      <c r="AJ5309" t="str">
        <f>IF(RIGHT(MIS[[#This Row],[Main/Hedge]],4)="MAIN","MAIN","HEDGE")</f>
        <v>HEDGE</v>
      </c>
      <c r="AK5309" t="str" cm="1">
        <f t="array" ref="AK5309">_xlfn._xlws.FILTER(Table4[Column1],ISNUMBER(SEARCH(Table4[Column1],MIS[[#This Row],[OrderUniqueIdentifier]])),"")</f>
        <v>LONGSHORT</v>
      </c>
    </row>
    <row r="5310" spans="1:37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>
        <f>_xlfn.XLOOKUP(MIS[[#This Row],[TRADING SYMBOL]],[1]Sheet1!$D:$D,[1]Sheet1!$C:$C)</f>
        <v>3.15</v>
      </c>
      <c r="AE5310">
        <f>MIS[[#This Row],[OrderAverageTradedPrice]]*MIS[[#This Row],[OrderQuantity]]</f>
        <v>555</v>
      </c>
      <c r="AF5310">
        <f>MIS[[#This Row],[LTP]]*MIS[[#This Row],[OrderQuantity]]</f>
        <v>472.5</v>
      </c>
      <c r="AG5310">
        <f>IF(MIS[[#This Row],[OrderSide]]="SELL",MIS[[#This Row],[VALUE]]-MIS[[#This Row],[LIVE_VALUE]],MIS[[#This Row],[LIVE_VALUE]]-MIS[[#This Row],[VALUE]])</f>
        <v>-82.5</v>
      </c>
      <c r="AH5310" t="str" cm="1">
        <f t="array" ref="AH53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0" t="str">
        <f>MIS[[#This Row],[TRADING SYMBOL]]</f>
        <v>NIFTY2552226300CE</v>
      </c>
      <c r="AJ5310" t="str">
        <f>IF(RIGHT(MIS[[#This Row],[Main/Hedge]],4)="MAIN","MAIN","HEDGE")</f>
        <v>HEDGE</v>
      </c>
      <c r="AK5310" t="str" cm="1">
        <f t="array" ref="AK5310">_xlfn._xlws.FILTER(Table4[Column1],ISNUMBER(SEARCH(Table4[Column1],MIS[[#This Row],[OrderUniqueIdentifier]])),"")</f>
        <v>LONGSHORT</v>
      </c>
    </row>
    <row r="5311" spans="1:37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>
        <f>_xlfn.XLOOKUP(MIS[[#This Row],[TRADING SYMBOL]],[1]Sheet1!$D:$D,[1]Sheet1!$C:$C)</f>
        <v>37.299999999999997</v>
      </c>
      <c r="AE5311">
        <f>MIS[[#This Row],[OrderAverageTradedPrice]]*MIS[[#This Row],[OrderQuantity]]</f>
        <v>29883.75</v>
      </c>
      <c r="AF5311">
        <f>MIS[[#This Row],[LTP]]*MIS[[#This Row],[OrderQuantity]]</f>
        <v>27974.999999999996</v>
      </c>
      <c r="AG5311">
        <f>IF(MIS[[#This Row],[OrderSide]]="SELL",MIS[[#This Row],[VALUE]]-MIS[[#This Row],[LIVE_VALUE]],MIS[[#This Row],[LIVE_VALUE]]-MIS[[#This Row],[VALUE]])</f>
        <v>-1908.7500000000036</v>
      </c>
      <c r="AH5311" t="str" cm="1">
        <f t="array" ref="AH5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1" t="str">
        <f>MIS[[#This Row],[TRADING SYMBOL]]</f>
        <v>NIFTY2552225500CE</v>
      </c>
      <c r="AJ5311" t="str">
        <f>IF(RIGHT(MIS[[#This Row],[Main/Hedge]],4)="MAIN","MAIN","HEDGE")</f>
        <v>HEDGE</v>
      </c>
      <c r="AK5311" t="str" cm="1">
        <f t="array" ref="AK5311">_xlfn._xlws.FILTER(Table4[Column1],ISNUMBER(SEARCH(Table4[Column1],MIS[[#This Row],[OrderUniqueIdentifier]])),"")</f>
        <v>LONGSHORT</v>
      </c>
    </row>
    <row r="5312" spans="1:37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>
        <f>_xlfn.XLOOKUP(MIS[[#This Row],[TRADING SYMBOL]],[1]Sheet1!$D:$D,[1]Sheet1!$C:$C)</f>
        <v>37.299999999999997</v>
      </c>
      <c r="AE5312">
        <f>MIS[[#This Row],[OrderAverageTradedPrice]]*MIS[[#This Row],[OrderQuantity]]</f>
        <v>14906.25</v>
      </c>
      <c r="AF5312">
        <f>MIS[[#This Row],[LTP]]*MIS[[#This Row],[OrderQuantity]]</f>
        <v>13987.499999999998</v>
      </c>
      <c r="AG5312">
        <f>IF(MIS[[#This Row],[OrderSide]]="SELL",MIS[[#This Row],[VALUE]]-MIS[[#This Row],[LIVE_VALUE]],MIS[[#This Row],[LIVE_VALUE]]-MIS[[#This Row],[VALUE]])</f>
        <v>-918.75000000000182</v>
      </c>
      <c r="AH5312" t="str" cm="1">
        <f t="array" ref="AH5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2" t="str">
        <f>MIS[[#This Row],[TRADING SYMBOL]]</f>
        <v>NIFTY2552225500CE</v>
      </c>
      <c r="AJ5312" t="str">
        <f>IF(RIGHT(MIS[[#This Row],[Main/Hedge]],4)="MAIN","MAIN","HEDGE")</f>
        <v>HEDGE</v>
      </c>
      <c r="AK5312" t="str" cm="1">
        <f t="array" ref="AK5312">_xlfn._xlws.FILTER(Table4[Column1],ISNUMBER(SEARCH(Table4[Column1],MIS[[#This Row],[OrderUniqueIdentifier]])),"")</f>
        <v>LONGSHORT</v>
      </c>
    </row>
    <row r="5313" spans="1:37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>
        <f>_xlfn.XLOOKUP(MIS[[#This Row],[TRADING SYMBOL]],[1]Sheet1!$D:$D,[1]Sheet1!$C:$C)</f>
        <v>37.299999999999997</v>
      </c>
      <c r="AE5313">
        <f>MIS[[#This Row],[OrderAverageTradedPrice]]*MIS[[#This Row],[OrderQuantity]]</f>
        <v>68546.249999999956</v>
      </c>
      <c r="AF5313">
        <f>MIS[[#This Row],[LTP]]*MIS[[#This Row],[OrderQuantity]]</f>
        <v>64342.499999999993</v>
      </c>
      <c r="AG5313">
        <f>IF(MIS[[#This Row],[OrderSide]]="SELL",MIS[[#This Row],[VALUE]]-MIS[[#This Row],[LIVE_VALUE]],MIS[[#This Row],[LIVE_VALUE]]-MIS[[#This Row],[VALUE]])</f>
        <v>-4203.7499999999636</v>
      </c>
      <c r="AH5313" t="str" cm="1">
        <f t="array" ref="AH5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3" t="str">
        <f>MIS[[#This Row],[TRADING SYMBOL]]</f>
        <v>NIFTY2552225500CE</v>
      </c>
      <c r="AJ5313" t="str">
        <f>IF(RIGHT(MIS[[#This Row],[Main/Hedge]],4)="MAIN","MAIN","HEDGE")</f>
        <v>HEDGE</v>
      </c>
      <c r="AK5313" t="str" cm="1">
        <f t="array" ref="AK5313">_xlfn._xlws.FILTER(Table4[Column1],ISNUMBER(SEARCH(Table4[Column1],MIS[[#This Row],[OrderUniqueIdentifier]])),"")</f>
        <v>LONGSHORT</v>
      </c>
    </row>
    <row r="5314" spans="1:37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>
        <f>_xlfn.XLOOKUP(MIS[[#This Row],[TRADING SYMBOL]],[1]Sheet1!$D:$D,[1]Sheet1!$C:$C)</f>
        <v>37.299999999999997</v>
      </c>
      <c r="AE5314">
        <f>MIS[[#This Row],[OrderAverageTradedPrice]]*MIS[[#This Row],[OrderQuantity]]</f>
        <v>14906.25</v>
      </c>
      <c r="AF5314">
        <f>MIS[[#This Row],[LTP]]*MIS[[#This Row],[OrderQuantity]]</f>
        <v>13987.499999999998</v>
      </c>
      <c r="AG5314">
        <f>IF(MIS[[#This Row],[OrderSide]]="SELL",MIS[[#This Row],[VALUE]]-MIS[[#This Row],[LIVE_VALUE]],MIS[[#This Row],[LIVE_VALUE]]-MIS[[#This Row],[VALUE]])</f>
        <v>-918.75000000000182</v>
      </c>
      <c r="AH5314" t="str" cm="1">
        <f t="array" ref="AH5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4" t="str">
        <f>MIS[[#This Row],[TRADING SYMBOL]]</f>
        <v>NIFTY2552225500CE</v>
      </c>
      <c r="AJ5314" t="str">
        <f>IF(RIGHT(MIS[[#This Row],[Main/Hedge]],4)="MAIN","MAIN","HEDGE")</f>
        <v>HEDGE</v>
      </c>
      <c r="AK5314" t="str" cm="1">
        <f t="array" ref="AK5314">_xlfn._xlws.FILTER(Table4[Column1],ISNUMBER(SEARCH(Table4[Column1],MIS[[#This Row],[OrderUniqueIdentifier]])),"")</f>
        <v>LONGSHORT</v>
      </c>
    </row>
    <row r="5315" spans="1:37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>
        <f>_xlfn.XLOOKUP(MIS[[#This Row],[TRADING SYMBOL]],[1]Sheet1!$D:$D,[1]Sheet1!$C:$C)</f>
        <v>37.299999999999997</v>
      </c>
      <c r="AE5315">
        <f>MIS[[#This Row],[OrderAverageTradedPrice]]*MIS[[#This Row],[OrderQuantity]]</f>
        <v>8932.5</v>
      </c>
      <c r="AF5315">
        <f>MIS[[#This Row],[LTP]]*MIS[[#This Row],[OrderQuantity]]</f>
        <v>8392.5</v>
      </c>
      <c r="AG5315">
        <f>IF(MIS[[#This Row],[OrderSide]]="SELL",MIS[[#This Row],[VALUE]]-MIS[[#This Row],[LIVE_VALUE]],MIS[[#This Row],[LIVE_VALUE]]-MIS[[#This Row],[VALUE]])</f>
        <v>-540</v>
      </c>
      <c r="AH5315" t="str" cm="1">
        <f t="array" ref="AH5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5" t="str">
        <f>MIS[[#This Row],[TRADING SYMBOL]]</f>
        <v>NIFTY2552225500CE</v>
      </c>
      <c r="AJ5315" t="str">
        <f>IF(RIGHT(MIS[[#This Row],[Main/Hedge]],4)="MAIN","MAIN","HEDGE")</f>
        <v>HEDGE</v>
      </c>
      <c r="AK5315" t="str" cm="1">
        <f t="array" ref="AK5315">_xlfn._xlws.FILTER(Table4[Column1],ISNUMBER(SEARCH(Table4[Column1],MIS[[#This Row],[OrderUniqueIdentifier]])),"")</f>
        <v>LONGSHORT</v>
      </c>
    </row>
    <row r="5316" spans="1:37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>
        <f>_xlfn.XLOOKUP(MIS[[#This Row],[TRADING SYMBOL]],[1]Sheet1!$D:$D,[1]Sheet1!$C:$C)</f>
        <v>168.75</v>
      </c>
      <c r="AE5316">
        <f>MIS[[#This Row],[OrderAverageTradedPrice]]*MIS[[#This Row],[OrderQuantity]]</f>
        <v>41850</v>
      </c>
      <c r="AF5316">
        <f>MIS[[#This Row],[LTP]]*MIS[[#This Row],[OrderQuantity]]</f>
        <v>37968.75</v>
      </c>
      <c r="AG5316">
        <f>IF(MIS[[#This Row],[OrderSide]]="SELL",MIS[[#This Row],[VALUE]]-MIS[[#This Row],[LIVE_VALUE]],MIS[[#This Row],[LIVE_VALUE]]-MIS[[#This Row],[VALUE]])</f>
        <v>-3881.25</v>
      </c>
      <c r="AH5316" t="str" cm="1">
        <f t="array" ref="AH5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6" t="str">
        <f>MIS[[#This Row],[TRADING SYMBOL]]</f>
        <v>NIFTY2552225050CE</v>
      </c>
      <c r="AJ5316" t="str">
        <f>IF(RIGHT(MIS[[#This Row],[Main/Hedge]],4)="MAIN","MAIN","HEDGE")</f>
        <v>MAIN</v>
      </c>
      <c r="AK5316" t="str" cm="1">
        <f t="array" ref="AK5316">_xlfn._xlws.FILTER(Table4[Column1],ISNUMBER(SEARCH(Table4[Column1],MIS[[#This Row],[OrderUniqueIdentifier]])),"")</f>
        <v>VWAP</v>
      </c>
    </row>
    <row r="5317" spans="1:37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>
        <f>_xlfn.XLOOKUP(MIS[[#This Row],[TRADING SYMBOL]],[1]Sheet1!$D:$D,[1]Sheet1!$C:$C)</f>
        <v>168.75</v>
      </c>
      <c r="AE5317">
        <f>MIS[[#This Row],[OrderAverageTradedPrice]]*MIS[[#This Row],[OrderQuantity]]</f>
        <v>41850</v>
      </c>
      <c r="AF5317">
        <f>MIS[[#This Row],[LTP]]*MIS[[#This Row],[OrderQuantity]]</f>
        <v>37968.75</v>
      </c>
      <c r="AG5317">
        <f>IF(MIS[[#This Row],[OrderSide]]="SELL",MIS[[#This Row],[VALUE]]-MIS[[#This Row],[LIVE_VALUE]],MIS[[#This Row],[LIVE_VALUE]]-MIS[[#This Row],[VALUE]])</f>
        <v>-3881.25</v>
      </c>
      <c r="AH5317" t="str" cm="1">
        <f t="array" ref="AH5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7" t="str">
        <f>MIS[[#This Row],[TRADING SYMBOL]]</f>
        <v>NIFTY2552225050CE</v>
      </c>
      <c r="AJ5317" t="str">
        <f>IF(RIGHT(MIS[[#This Row],[Main/Hedge]],4)="MAIN","MAIN","HEDGE")</f>
        <v>MAIN</v>
      </c>
      <c r="AK5317" t="str" cm="1">
        <f t="array" ref="AK5317">_xlfn._xlws.FILTER(Table4[Column1],ISNUMBER(SEARCH(Table4[Column1],MIS[[#This Row],[OrderUniqueIdentifier]])),"")</f>
        <v>VWAP</v>
      </c>
    </row>
    <row r="5318" spans="1:37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>
        <f>_xlfn.XLOOKUP(MIS[[#This Row],[TRADING SYMBOL]],[1]Sheet1!$D:$D,[1]Sheet1!$C:$C)</f>
        <v>168.75</v>
      </c>
      <c r="AE5318">
        <f>MIS[[#This Row],[OrderAverageTradedPrice]]*MIS[[#This Row],[OrderQuantity]]</f>
        <v>122283.74999999993</v>
      </c>
      <c r="AF5318">
        <f>MIS[[#This Row],[LTP]]*MIS[[#This Row],[OrderQuantity]]</f>
        <v>113906.25</v>
      </c>
      <c r="AG5318">
        <f>IF(MIS[[#This Row],[OrderSide]]="SELL",MIS[[#This Row],[VALUE]]-MIS[[#This Row],[LIVE_VALUE]],MIS[[#This Row],[LIVE_VALUE]]-MIS[[#This Row],[VALUE]])</f>
        <v>-8377.4999999999272</v>
      </c>
      <c r="AH5318" t="str" cm="1">
        <f t="array" ref="AH53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8" t="str">
        <f>MIS[[#This Row],[TRADING SYMBOL]]</f>
        <v>NIFTY2552225050CE</v>
      </c>
      <c r="AJ5318" t="str">
        <f>IF(RIGHT(MIS[[#This Row],[Main/Hedge]],4)="MAIN","MAIN","HEDGE")</f>
        <v>MAIN</v>
      </c>
      <c r="AK5318" t="str" cm="1">
        <f t="array" ref="AK5318">_xlfn._xlws.FILTER(Table4[Column1],ISNUMBER(SEARCH(Table4[Column1],MIS[[#This Row],[OrderUniqueIdentifier]])),"")</f>
        <v>VWAP</v>
      </c>
    </row>
    <row r="5319" spans="1:37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>
        <f>_xlfn.XLOOKUP(MIS[[#This Row],[TRADING SYMBOL]],[1]Sheet1!$D:$D,[1]Sheet1!$C:$C)</f>
        <v>168.75</v>
      </c>
      <c r="AE5319">
        <f>MIS[[#This Row],[OrderAverageTradedPrice]]*MIS[[#This Row],[OrderQuantity]]</f>
        <v>194250</v>
      </c>
      <c r="AF5319">
        <f>MIS[[#This Row],[LTP]]*MIS[[#This Row],[OrderQuantity]]</f>
        <v>177187.5</v>
      </c>
      <c r="AG5319">
        <f>IF(MIS[[#This Row],[OrderSide]]="SELL",MIS[[#This Row],[VALUE]]-MIS[[#This Row],[LIVE_VALUE]],MIS[[#This Row],[LIVE_VALUE]]-MIS[[#This Row],[VALUE]])</f>
        <v>-17062.5</v>
      </c>
      <c r="AH5319" t="str" cm="1">
        <f t="array" ref="AH5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9" t="str">
        <f>MIS[[#This Row],[TRADING SYMBOL]]</f>
        <v>NIFTY2552225050CE</v>
      </c>
      <c r="AJ5319" t="str">
        <f>IF(RIGHT(MIS[[#This Row],[Main/Hedge]],4)="MAIN","MAIN","HEDGE")</f>
        <v>MAIN</v>
      </c>
      <c r="AK5319" t="str" cm="1">
        <f t="array" ref="AK5319">_xlfn._xlws.FILTER(Table4[Column1],ISNUMBER(SEARCH(Table4[Column1],MIS[[#This Row],[OrderUniqueIdentifier]])),"")</f>
        <v>VWAP</v>
      </c>
    </row>
    <row r="5320" spans="1:37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>
        <f>_xlfn.XLOOKUP(MIS[[#This Row],[TRADING SYMBOL]],[1]Sheet1!$D:$D,[1]Sheet1!$C:$C)</f>
        <v>168.75</v>
      </c>
      <c r="AE5320">
        <f>MIS[[#This Row],[OrderAverageTradedPrice]]*MIS[[#This Row],[OrderQuantity]]</f>
        <v>83250</v>
      </c>
      <c r="AF5320">
        <f>MIS[[#This Row],[LTP]]*MIS[[#This Row],[OrderQuantity]]</f>
        <v>75937.5</v>
      </c>
      <c r="AG5320">
        <f>IF(MIS[[#This Row],[OrderSide]]="SELL",MIS[[#This Row],[VALUE]]-MIS[[#This Row],[LIVE_VALUE]],MIS[[#This Row],[LIVE_VALUE]]-MIS[[#This Row],[VALUE]])</f>
        <v>-7312.5</v>
      </c>
      <c r="AH5320" t="str" cm="1">
        <f t="array" ref="AH5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0" t="str">
        <f>MIS[[#This Row],[TRADING SYMBOL]]</f>
        <v>NIFTY2552225050CE</v>
      </c>
      <c r="AJ5320" t="str">
        <f>IF(RIGHT(MIS[[#This Row],[Main/Hedge]],4)="MAIN","MAIN","HEDGE")</f>
        <v>MAIN</v>
      </c>
      <c r="AK5320" t="str" cm="1">
        <f t="array" ref="AK5320">_xlfn._xlws.FILTER(Table4[Column1],ISNUMBER(SEARCH(Table4[Column1],MIS[[#This Row],[OrderUniqueIdentifier]])),"")</f>
        <v>VWAP</v>
      </c>
    </row>
    <row r="5321" spans="1:37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>
        <f>_xlfn.XLOOKUP(MIS[[#This Row],[TRADING SYMBOL]],[1]Sheet1!$D:$D,[1]Sheet1!$C:$C)</f>
        <v>168.75</v>
      </c>
      <c r="AE5321">
        <f>MIS[[#This Row],[OrderAverageTradedPrice]]*MIS[[#This Row],[OrderQuantity]]</f>
        <v>41850</v>
      </c>
      <c r="AF5321">
        <f>MIS[[#This Row],[LTP]]*MIS[[#This Row],[OrderQuantity]]</f>
        <v>37968.75</v>
      </c>
      <c r="AG5321">
        <f>IF(MIS[[#This Row],[OrderSide]]="SELL",MIS[[#This Row],[VALUE]]-MIS[[#This Row],[LIVE_VALUE]],MIS[[#This Row],[LIVE_VALUE]]-MIS[[#This Row],[VALUE]])</f>
        <v>-3881.25</v>
      </c>
      <c r="AH5321" t="str" cm="1">
        <f t="array" ref="AH5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1" t="str">
        <f>MIS[[#This Row],[TRADING SYMBOL]]</f>
        <v>NIFTY2552225050CE</v>
      </c>
      <c r="AJ5321" t="str">
        <f>IF(RIGHT(MIS[[#This Row],[Main/Hedge]],4)="MAIN","MAIN","HEDGE")</f>
        <v>MAIN</v>
      </c>
      <c r="AK5321" t="str" cm="1">
        <f t="array" ref="AK5321">_xlfn._xlws.FILTER(Table4[Column1],ISNUMBER(SEARCH(Table4[Column1],MIS[[#This Row],[OrderUniqueIdentifier]])),"")</f>
        <v>VWAP</v>
      </c>
    </row>
    <row r="5322" spans="1:37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>
        <f>_xlfn.XLOOKUP(MIS[[#This Row],[TRADING SYMBOL]],[1]Sheet1!$D:$D,[1]Sheet1!$C:$C)</f>
        <v>168.75</v>
      </c>
      <c r="AE5322">
        <f>MIS[[#This Row],[OrderAverageTradedPrice]]*MIS[[#This Row],[OrderQuantity]]</f>
        <v>27855</v>
      </c>
      <c r="AF5322">
        <f>MIS[[#This Row],[LTP]]*MIS[[#This Row],[OrderQuantity]]</f>
        <v>25312.5</v>
      </c>
      <c r="AG5322">
        <f>IF(MIS[[#This Row],[OrderSide]]="SELL",MIS[[#This Row],[VALUE]]-MIS[[#This Row],[LIVE_VALUE]],MIS[[#This Row],[LIVE_VALUE]]-MIS[[#This Row],[VALUE]])</f>
        <v>-2542.5</v>
      </c>
      <c r="AH5322" t="str" cm="1">
        <f t="array" ref="AH5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2" t="str">
        <f>MIS[[#This Row],[TRADING SYMBOL]]</f>
        <v>NIFTY2552225050CE</v>
      </c>
      <c r="AJ5322" t="str">
        <f>IF(RIGHT(MIS[[#This Row],[Main/Hedge]],4)="MAIN","MAIN","HEDGE")</f>
        <v>MAIN</v>
      </c>
      <c r="AK5322" t="str" cm="1">
        <f t="array" ref="AK5322">_xlfn._xlws.FILTER(Table4[Column1],ISNUMBER(SEARCH(Table4[Column1],MIS[[#This Row],[OrderUniqueIdentifier]])),"")</f>
        <v>VWAP</v>
      </c>
    </row>
    <row r="5323" spans="1:37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>
        <f>_xlfn.XLOOKUP(MIS[[#This Row],[TRADING SYMBOL]],[1]Sheet1!$D:$D,[1]Sheet1!$C:$C)</f>
        <v>168.75</v>
      </c>
      <c r="AE5323">
        <f>MIS[[#This Row],[OrderAverageTradedPrice]]*MIS[[#This Row],[OrderQuantity]]</f>
        <v>41850</v>
      </c>
      <c r="AF5323">
        <f>MIS[[#This Row],[LTP]]*MIS[[#This Row],[OrderQuantity]]</f>
        <v>37968.75</v>
      </c>
      <c r="AG5323">
        <f>IF(MIS[[#This Row],[OrderSide]]="SELL",MIS[[#This Row],[VALUE]]-MIS[[#This Row],[LIVE_VALUE]],MIS[[#This Row],[LIVE_VALUE]]-MIS[[#This Row],[VALUE]])</f>
        <v>-3881.25</v>
      </c>
      <c r="AH5323" t="str" cm="1">
        <f t="array" ref="AH5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3" t="str">
        <f>MIS[[#This Row],[TRADING SYMBOL]]</f>
        <v>NIFTY2552225050CE</v>
      </c>
      <c r="AJ5323" t="str">
        <f>IF(RIGHT(MIS[[#This Row],[Main/Hedge]],4)="MAIN","MAIN","HEDGE")</f>
        <v>MAIN</v>
      </c>
      <c r="AK5323" t="str" cm="1">
        <f t="array" ref="AK5323">_xlfn._xlws.FILTER(Table4[Column1],ISNUMBER(SEARCH(Table4[Column1],MIS[[#This Row],[OrderUniqueIdentifier]])),"")</f>
        <v>VWAP</v>
      </c>
    </row>
    <row r="5324" spans="1:37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>
        <f>_xlfn.XLOOKUP(MIS[[#This Row],[TRADING SYMBOL]],[1]Sheet1!$D:$D,[1]Sheet1!$C:$C)</f>
        <v>168.75</v>
      </c>
      <c r="AE5324">
        <f>MIS[[#This Row],[OrderAverageTradedPrice]]*MIS[[#This Row],[OrderQuantity]]</f>
        <v>13950</v>
      </c>
      <c r="AF5324">
        <f>MIS[[#This Row],[LTP]]*MIS[[#This Row],[OrderQuantity]]</f>
        <v>12656.25</v>
      </c>
      <c r="AG5324">
        <f>IF(MIS[[#This Row],[OrderSide]]="SELL",MIS[[#This Row],[VALUE]]-MIS[[#This Row],[LIVE_VALUE]],MIS[[#This Row],[LIVE_VALUE]]-MIS[[#This Row],[VALUE]])</f>
        <v>-1293.75</v>
      </c>
      <c r="AH5324" t="str" cm="1">
        <f t="array" ref="AH5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4" t="str">
        <f>MIS[[#This Row],[TRADING SYMBOL]]</f>
        <v>NIFTY2552225050CE</v>
      </c>
      <c r="AJ5324" t="str">
        <f>IF(RIGHT(MIS[[#This Row],[Main/Hedge]],4)="MAIN","MAIN","HEDGE")</f>
        <v>MAIN</v>
      </c>
      <c r="AK5324" t="str" cm="1">
        <f t="array" ref="AK5324">_xlfn._xlws.FILTER(Table4[Column1],ISNUMBER(SEARCH(Table4[Column1],MIS[[#This Row],[OrderUniqueIdentifier]])),"")</f>
        <v>VWAP</v>
      </c>
    </row>
    <row r="5325" spans="1:37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>
        <f>_xlfn.XLOOKUP(MIS[[#This Row],[TRADING SYMBOL]],[1]Sheet1!$D:$D,[1]Sheet1!$C:$C)</f>
        <v>168.75</v>
      </c>
      <c r="AE5325">
        <f>MIS[[#This Row],[OrderAverageTradedPrice]]*MIS[[#This Row],[OrderQuantity]]</f>
        <v>55500</v>
      </c>
      <c r="AF5325">
        <f>MIS[[#This Row],[LTP]]*MIS[[#This Row],[OrderQuantity]]</f>
        <v>50625</v>
      </c>
      <c r="AG5325">
        <f>IF(MIS[[#This Row],[OrderSide]]="SELL",MIS[[#This Row],[VALUE]]-MIS[[#This Row],[LIVE_VALUE]],MIS[[#This Row],[LIVE_VALUE]]-MIS[[#This Row],[VALUE]])</f>
        <v>-4875</v>
      </c>
      <c r="AH5325" t="str" cm="1">
        <f t="array" ref="AH5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5" t="str">
        <f>MIS[[#This Row],[TRADING SYMBOL]]</f>
        <v>NIFTY2552225050CE</v>
      </c>
      <c r="AJ5325" t="str">
        <f>IF(RIGHT(MIS[[#This Row],[Main/Hedge]],4)="MAIN","MAIN","HEDGE")</f>
        <v>MAIN</v>
      </c>
      <c r="AK5325" t="str" cm="1">
        <f t="array" ref="AK5325">_xlfn._xlws.FILTER(Table4[Column1],ISNUMBER(SEARCH(Table4[Column1],MIS[[#This Row],[OrderUniqueIdentifier]])),"")</f>
        <v>VWAP</v>
      </c>
    </row>
    <row r="5326" spans="1:37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>
        <f>_xlfn.XLOOKUP(MIS[[#This Row],[TRADING SYMBOL]],[1]Sheet1!$D:$D,[1]Sheet1!$C:$C)</f>
        <v>168.75</v>
      </c>
      <c r="AE5326">
        <f>MIS[[#This Row],[OrderAverageTradedPrice]]*MIS[[#This Row],[OrderQuantity]]</f>
        <v>27150</v>
      </c>
      <c r="AF5326">
        <f>MIS[[#This Row],[LTP]]*MIS[[#This Row],[OrderQuantity]]</f>
        <v>25312.5</v>
      </c>
      <c r="AG5326">
        <f>IF(MIS[[#This Row],[OrderSide]]="SELL",MIS[[#This Row],[VALUE]]-MIS[[#This Row],[LIVE_VALUE]],MIS[[#This Row],[LIVE_VALUE]]-MIS[[#This Row],[VALUE]])</f>
        <v>-1837.5</v>
      </c>
      <c r="AH5326" t="str" cm="1">
        <f t="array" ref="AH5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6" t="str">
        <f>MIS[[#This Row],[TRADING SYMBOL]]</f>
        <v>NIFTY2552225050CE</v>
      </c>
      <c r="AJ5326" t="str">
        <f>IF(RIGHT(MIS[[#This Row],[Main/Hedge]],4)="MAIN","MAIN","HEDGE")</f>
        <v>MAIN</v>
      </c>
      <c r="AK5326" t="str" cm="1">
        <f t="array" ref="AK5326">_xlfn._xlws.FILTER(Table4[Column1],ISNUMBER(SEARCH(Table4[Column1],MIS[[#This Row],[OrderUniqueIdentifier]])),"")</f>
        <v>VWAP</v>
      </c>
    </row>
    <row r="5327" spans="1:37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>
        <f>_xlfn.XLOOKUP(MIS[[#This Row],[TRADING SYMBOL]],[1]Sheet1!$D:$D,[1]Sheet1!$C:$C)</f>
        <v>168.75</v>
      </c>
      <c r="AE5327">
        <f>MIS[[#This Row],[OrderAverageTradedPrice]]*MIS[[#This Row],[OrderQuantity]]</f>
        <v>13702.5</v>
      </c>
      <c r="AF5327">
        <f>MIS[[#This Row],[LTP]]*MIS[[#This Row],[OrderQuantity]]</f>
        <v>12656.25</v>
      </c>
      <c r="AG5327">
        <f>IF(MIS[[#This Row],[OrderSide]]="SELL",MIS[[#This Row],[VALUE]]-MIS[[#This Row],[LIVE_VALUE]],MIS[[#This Row],[LIVE_VALUE]]-MIS[[#This Row],[VALUE]])</f>
        <v>-1046.25</v>
      </c>
      <c r="AH5327" t="str" cm="1">
        <f t="array" ref="AH53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7" t="str">
        <f>MIS[[#This Row],[TRADING SYMBOL]]</f>
        <v>NIFTY2552225050CE</v>
      </c>
      <c r="AJ5327" t="str">
        <f>IF(RIGHT(MIS[[#This Row],[Main/Hedge]],4)="MAIN","MAIN","HEDGE")</f>
        <v>MAIN</v>
      </c>
      <c r="AK5327" t="str" cm="1">
        <f t="array" ref="AK5327">_xlfn._xlws.FILTER(Table4[Column1],ISNUMBER(SEARCH(Table4[Column1],MIS[[#This Row],[OrderUniqueIdentifier]])),"")</f>
        <v>VWAP</v>
      </c>
    </row>
    <row r="5328" spans="1:37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>
        <f>_xlfn.XLOOKUP(MIS[[#This Row],[TRADING SYMBOL]],[1]Sheet1!$D:$D,[1]Sheet1!$C:$C)</f>
        <v>168.75</v>
      </c>
      <c r="AE5328">
        <f>MIS[[#This Row],[OrderAverageTradedPrice]]*MIS[[#This Row],[OrderQuantity]]</f>
        <v>40725</v>
      </c>
      <c r="AF5328">
        <f>MIS[[#This Row],[LTP]]*MIS[[#This Row],[OrderQuantity]]</f>
        <v>37968.75</v>
      </c>
      <c r="AG5328">
        <f>IF(MIS[[#This Row],[OrderSide]]="SELL",MIS[[#This Row],[VALUE]]-MIS[[#This Row],[LIVE_VALUE]],MIS[[#This Row],[LIVE_VALUE]]-MIS[[#This Row],[VALUE]])</f>
        <v>-2756.25</v>
      </c>
      <c r="AH5328" t="str" cm="1">
        <f t="array" ref="AH5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8" t="str">
        <f>MIS[[#This Row],[TRADING SYMBOL]]</f>
        <v>NIFTY2552225050CE</v>
      </c>
      <c r="AJ5328" t="str">
        <f>IF(RIGHT(MIS[[#This Row],[Main/Hedge]],4)="MAIN","MAIN","HEDGE")</f>
        <v>MAIN</v>
      </c>
      <c r="AK5328" t="str" cm="1">
        <f t="array" ref="AK5328">_xlfn._xlws.FILTER(Table4[Column1],ISNUMBER(SEARCH(Table4[Column1],MIS[[#This Row],[OrderUniqueIdentifier]])),"")</f>
        <v>VWAP</v>
      </c>
    </row>
    <row r="5329" spans="1:37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>
        <f>_xlfn.XLOOKUP(MIS[[#This Row],[TRADING SYMBOL]],[1]Sheet1!$D:$D,[1]Sheet1!$C:$C)</f>
        <v>168.75</v>
      </c>
      <c r="AE5329">
        <f>MIS[[#This Row],[OrderAverageTradedPrice]]*MIS[[#This Row],[OrderQuantity]]</f>
        <v>55800</v>
      </c>
      <c r="AF5329">
        <f>MIS[[#This Row],[LTP]]*MIS[[#This Row],[OrderQuantity]]</f>
        <v>50625</v>
      </c>
      <c r="AG5329">
        <f>IF(MIS[[#This Row],[OrderSide]]="SELL",MIS[[#This Row],[VALUE]]-MIS[[#This Row],[LIVE_VALUE]],MIS[[#This Row],[LIVE_VALUE]]-MIS[[#This Row],[VALUE]])</f>
        <v>-5175</v>
      </c>
      <c r="AH5329" t="str" cm="1">
        <f t="array" ref="AH5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9" t="str">
        <f>MIS[[#This Row],[TRADING SYMBOL]]</f>
        <v>NIFTY2552225050CE</v>
      </c>
      <c r="AJ5329" t="str">
        <f>IF(RIGHT(MIS[[#This Row],[Main/Hedge]],4)="MAIN","MAIN","HEDGE")</f>
        <v>MAIN</v>
      </c>
      <c r="AK5329" t="str" cm="1">
        <f t="array" ref="AK5329">_xlfn._xlws.FILTER(Table4[Column1],ISNUMBER(SEARCH(Table4[Column1],MIS[[#This Row],[OrderUniqueIdentifier]])),"")</f>
        <v>VWAP</v>
      </c>
    </row>
    <row r="5330" spans="1:37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>
        <f>_xlfn.XLOOKUP(MIS[[#This Row],[TRADING SYMBOL]],[1]Sheet1!$D:$D,[1]Sheet1!$C:$C)</f>
        <v>168.75</v>
      </c>
      <c r="AE5330">
        <f>MIS[[#This Row],[OrderAverageTradedPrice]]*MIS[[#This Row],[OrderQuantity]]</f>
        <v>13552.5</v>
      </c>
      <c r="AF5330">
        <f>MIS[[#This Row],[LTP]]*MIS[[#This Row],[OrderQuantity]]</f>
        <v>12656.25</v>
      </c>
      <c r="AG5330">
        <f>IF(MIS[[#This Row],[OrderSide]]="SELL",MIS[[#This Row],[VALUE]]-MIS[[#This Row],[LIVE_VALUE]],MIS[[#This Row],[LIVE_VALUE]]-MIS[[#This Row],[VALUE]])</f>
        <v>-896.25</v>
      </c>
      <c r="AH5330" t="str" cm="1">
        <f t="array" ref="AH5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0" t="str">
        <f>MIS[[#This Row],[TRADING SYMBOL]]</f>
        <v>NIFTY2552225050CE</v>
      </c>
      <c r="AJ5330" t="str">
        <f>IF(RIGHT(MIS[[#This Row],[Main/Hedge]],4)="MAIN","MAIN","HEDGE")</f>
        <v>MAIN</v>
      </c>
      <c r="AK5330" t="str" cm="1">
        <f t="array" ref="AK5330">_xlfn._xlws.FILTER(Table4[Column1],ISNUMBER(SEARCH(Table4[Column1],MIS[[#This Row],[OrderUniqueIdentifier]])),"")</f>
        <v>VWAP</v>
      </c>
    </row>
    <row r="5331" spans="1:37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>
        <f>_xlfn.XLOOKUP(MIS[[#This Row],[TRADING SYMBOL]],[1]Sheet1!$D:$D,[1]Sheet1!$C:$C)</f>
        <v>168.75</v>
      </c>
      <c r="AE5331">
        <f>MIS[[#This Row],[OrderAverageTradedPrice]]*MIS[[#This Row],[OrderQuantity]]</f>
        <v>83250</v>
      </c>
      <c r="AF5331">
        <f>MIS[[#This Row],[LTP]]*MIS[[#This Row],[OrderQuantity]]</f>
        <v>75937.5</v>
      </c>
      <c r="AG5331">
        <f>IF(MIS[[#This Row],[OrderSide]]="SELL",MIS[[#This Row],[VALUE]]-MIS[[#This Row],[LIVE_VALUE]],MIS[[#This Row],[LIVE_VALUE]]-MIS[[#This Row],[VALUE]])</f>
        <v>-7312.5</v>
      </c>
      <c r="AH5331" t="str" cm="1">
        <f t="array" ref="AH5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1" t="str">
        <f>MIS[[#This Row],[TRADING SYMBOL]]</f>
        <v>NIFTY2552225050CE</v>
      </c>
      <c r="AJ5331" t="str">
        <f>IF(RIGHT(MIS[[#This Row],[Main/Hedge]],4)="MAIN","MAIN","HEDGE")</f>
        <v>MAIN</v>
      </c>
      <c r="AK5331" t="str" cm="1">
        <f t="array" ref="AK5331">_xlfn._xlws.FILTER(Table4[Column1],ISNUMBER(SEARCH(Table4[Column1],MIS[[#This Row],[OrderUniqueIdentifier]])),"")</f>
        <v>VWAP</v>
      </c>
    </row>
    <row r="5332" spans="1:37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>
        <f>_xlfn.XLOOKUP(MIS[[#This Row],[TRADING SYMBOL]],[1]Sheet1!$D:$D,[1]Sheet1!$C:$C)</f>
        <v>168.75</v>
      </c>
      <c r="AE5332">
        <f>MIS[[#This Row],[OrderAverageTradedPrice]]*MIS[[#This Row],[OrderQuantity]]</f>
        <v>192142.49999999985</v>
      </c>
      <c r="AF5332">
        <f>MIS[[#This Row],[LTP]]*MIS[[#This Row],[OrderQuantity]]</f>
        <v>177187.5</v>
      </c>
      <c r="AG5332">
        <f>IF(MIS[[#This Row],[OrderSide]]="SELL",MIS[[#This Row],[VALUE]]-MIS[[#This Row],[LIVE_VALUE]],MIS[[#This Row],[LIVE_VALUE]]-MIS[[#This Row],[VALUE]])</f>
        <v>-14954.999999999854</v>
      </c>
      <c r="AH5332" t="str" cm="1">
        <f t="array" ref="AH5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2" t="str">
        <f>MIS[[#This Row],[TRADING SYMBOL]]</f>
        <v>NIFTY2552225050CE</v>
      </c>
      <c r="AJ5332" t="str">
        <f>IF(RIGHT(MIS[[#This Row],[Main/Hedge]],4)="MAIN","MAIN","HEDGE")</f>
        <v>MAIN</v>
      </c>
      <c r="AK5332" t="str" cm="1">
        <f t="array" ref="AK5332">_xlfn._xlws.FILTER(Table4[Column1],ISNUMBER(SEARCH(Table4[Column1],MIS[[#This Row],[OrderUniqueIdentifier]])),"")</f>
        <v>VWAP</v>
      </c>
    </row>
    <row r="5333" spans="1:37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>
        <f>_xlfn.XLOOKUP(MIS[[#This Row],[TRADING SYMBOL]],[1]Sheet1!$D:$D,[1]Sheet1!$C:$C)</f>
        <v>168.75</v>
      </c>
      <c r="AE5333">
        <f>MIS[[#This Row],[OrderAverageTradedPrice]]*MIS[[#This Row],[OrderQuantity]]</f>
        <v>27750</v>
      </c>
      <c r="AF5333">
        <f>MIS[[#This Row],[LTP]]*MIS[[#This Row],[OrderQuantity]]</f>
        <v>25312.5</v>
      </c>
      <c r="AG5333">
        <f>IF(MIS[[#This Row],[OrderSide]]="SELL",MIS[[#This Row],[VALUE]]-MIS[[#This Row],[LIVE_VALUE]],MIS[[#This Row],[LIVE_VALUE]]-MIS[[#This Row],[VALUE]])</f>
        <v>-2437.5</v>
      </c>
      <c r="AH5333" t="str" cm="1">
        <f t="array" ref="AH5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3" t="str">
        <f>MIS[[#This Row],[TRADING SYMBOL]]</f>
        <v>NIFTY2552225050CE</v>
      </c>
      <c r="AJ5333" t="str">
        <f>IF(RIGHT(MIS[[#This Row],[Main/Hedge]],4)="MAIN","MAIN","HEDGE")</f>
        <v>MAIN</v>
      </c>
      <c r="AK5333" t="str" cm="1">
        <f t="array" ref="AK5333">_xlfn._xlws.FILTER(Table4[Column1],ISNUMBER(SEARCH(Table4[Column1],MIS[[#This Row],[OrderUniqueIdentifier]])),"")</f>
        <v>VWAP</v>
      </c>
    </row>
    <row r="5334" spans="1:37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>
        <f>_xlfn.XLOOKUP(MIS[[#This Row],[TRADING SYMBOL]],[1]Sheet1!$D:$D,[1]Sheet1!$C:$C)</f>
        <v>168.75</v>
      </c>
      <c r="AE5334">
        <f>MIS[[#This Row],[OrderAverageTradedPrice]]*MIS[[#This Row],[OrderQuantity]]</f>
        <v>13826.25</v>
      </c>
      <c r="AF5334">
        <f>MIS[[#This Row],[LTP]]*MIS[[#This Row],[OrderQuantity]]</f>
        <v>12656.25</v>
      </c>
      <c r="AG5334">
        <f>IF(MIS[[#This Row],[OrderSide]]="SELL",MIS[[#This Row],[VALUE]]-MIS[[#This Row],[LIVE_VALUE]],MIS[[#This Row],[LIVE_VALUE]]-MIS[[#This Row],[VALUE]])</f>
        <v>-1170</v>
      </c>
      <c r="AH5334" t="str" cm="1">
        <f t="array" ref="AH5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4" t="str">
        <f>MIS[[#This Row],[TRADING SYMBOL]]</f>
        <v>NIFTY2552225050CE</v>
      </c>
      <c r="AJ5334" t="str">
        <f>IF(RIGHT(MIS[[#This Row],[Main/Hedge]],4)="MAIN","MAIN","HEDGE")</f>
        <v>MAIN</v>
      </c>
      <c r="AK5334" t="str" cm="1">
        <f t="array" ref="AK5334">_xlfn._xlws.FILTER(Table4[Column1],ISNUMBER(SEARCH(Table4[Column1],MIS[[#This Row],[OrderUniqueIdentifier]])),"")</f>
        <v>VWAP</v>
      </c>
    </row>
    <row r="5335" spans="1:37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>
        <f>_xlfn.XLOOKUP(MIS[[#This Row],[TRADING SYMBOL]],[1]Sheet1!$D:$D,[1]Sheet1!$C:$C)</f>
        <v>168.75</v>
      </c>
      <c r="AE5335">
        <f>MIS[[#This Row],[OrderAverageTradedPrice]]*MIS[[#This Row],[OrderQuantity]]</f>
        <v>325578.74999999936</v>
      </c>
      <c r="AF5335">
        <f>MIS[[#This Row],[LTP]]*MIS[[#This Row],[OrderQuantity]]</f>
        <v>303750</v>
      </c>
      <c r="AG5335">
        <f>IF(MIS[[#This Row],[OrderSide]]="SELL",MIS[[#This Row],[VALUE]]-MIS[[#This Row],[LIVE_VALUE]],MIS[[#This Row],[LIVE_VALUE]]-MIS[[#This Row],[VALUE]])</f>
        <v>-21828.74999999936</v>
      </c>
      <c r="AH5335" t="str" cm="1">
        <f t="array" ref="AH5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5" t="str">
        <f>MIS[[#This Row],[TRADING SYMBOL]]</f>
        <v>NIFTY2552225050CE</v>
      </c>
      <c r="AJ5335" t="str">
        <f>IF(RIGHT(MIS[[#This Row],[Main/Hedge]],4)="MAIN","MAIN","HEDGE")</f>
        <v>MAIN</v>
      </c>
      <c r="AK5335" t="str" cm="1">
        <f t="array" ref="AK5335">_xlfn._xlws.FILTER(Table4[Column1],ISNUMBER(SEARCH(Table4[Column1],MIS[[#This Row],[OrderUniqueIdentifier]])),"")</f>
        <v>VWAP</v>
      </c>
    </row>
    <row r="5336" spans="1:37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>
        <f>_xlfn.XLOOKUP(MIS[[#This Row],[TRADING SYMBOL]],[1]Sheet1!$D:$D,[1]Sheet1!$C:$C)</f>
        <v>168.75</v>
      </c>
      <c r="AE5336">
        <f>MIS[[#This Row],[OrderAverageTradedPrice]]*MIS[[#This Row],[OrderQuantity]]</f>
        <v>27300</v>
      </c>
      <c r="AF5336">
        <f>MIS[[#This Row],[LTP]]*MIS[[#This Row],[OrderQuantity]]</f>
        <v>25312.5</v>
      </c>
      <c r="AG5336">
        <f>IF(MIS[[#This Row],[OrderSide]]="SELL",MIS[[#This Row],[VALUE]]-MIS[[#This Row],[LIVE_VALUE]],MIS[[#This Row],[LIVE_VALUE]]-MIS[[#This Row],[VALUE]])</f>
        <v>-1987.5</v>
      </c>
      <c r="AH5336" t="str" cm="1">
        <f t="array" ref="AH5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6" t="str">
        <f>MIS[[#This Row],[TRADING SYMBOL]]</f>
        <v>NIFTY2552225050CE</v>
      </c>
      <c r="AJ5336" t="str">
        <f>IF(RIGHT(MIS[[#This Row],[Main/Hedge]],4)="MAIN","MAIN","HEDGE")</f>
        <v>MAIN</v>
      </c>
      <c r="AK5336" t="str" cm="1">
        <f t="array" ref="AK5336">_xlfn._xlws.FILTER(Table4[Column1],ISNUMBER(SEARCH(Table4[Column1],MIS[[#This Row],[OrderUniqueIdentifier]])),"")</f>
        <v>VWAP</v>
      </c>
    </row>
    <row r="5337" spans="1:37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>
        <f>_xlfn.XLOOKUP(MIS[[#This Row],[TRADING SYMBOL]],[1]Sheet1!$D:$D,[1]Sheet1!$C:$C)</f>
        <v>168.75</v>
      </c>
      <c r="AE5337">
        <f>MIS[[#This Row],[OrderAverageTradedPrice]]*MIS[[#This Row],[OrderQuantity]]</f>
        <v>13650</v>
      </c>
      <c r="AF5337">
        <f>MIS[[#This Row],[LTP]]*MIS[[#This Row],[OrderQuantity]]</f>
        <v>12656.25</v>
      </c>
      <c r="AG5337">
        <f>IF(MIS[[#This Row],[OrderSide]]="SELL",MIS[[#This Row],[VALUE]]-MIS[[#This Row],[LIVE_VALUE]],MIS[[#This Row],[LIVE_VALUE]]-MIS[[#This Row],[VALUE]])</f>
        <v>-993.75</v>
      </c>
      <c r="AH5337" t="str" cm="1">
        <f t="array" ref="AH5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7" t="str">
        <f>MIS[[#This Row],[TRADING SYMBOL]]</f>
        <v>NIFTY2552225050CE</v>
      </c>
      <c r="AJ5337" t="str">
        <f>IF(RIGHT(MIS[[#This Row],[Main/Hedge]],4)="MAIN","MAIN","HEDGE")</f>
        <v>MAIN</v>
      </c>
      <c r="AK5337" t="str" cm="1">
        <f t="array" ref="AK5337">_xlfn._xlws.FILTER(Table4[Column1],ISNUMBER(SEARCH(Table4[Column1],MIS[[#This Row],[OrderUniqueIdentifier]])),"")</f>
        <v>VWAP</v>
      </c>
    </row>
    <row r="5338" spans="1:37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>
        <f>_xlfn.XLOOKUP(MIS[[#This Row],[TRADING SYMBOL]],[1]Sheet1!$D:$D,[1]Sheet1!$C:$C)</f>
        <v>168.75</v>
      </c>
      <c r="AE5338">
        <f>MIS[[#This Row],[OrderAverageTradedPrice]]*MIS[[#This Row],[OrderQuantity]]</f>
        <v>122628.74999999984</v>
      </c>
      <c r="AF5338">
        <f>MIS[[#This Row],[LTP]]*MIS[[#This Row],[OrderQuantity]]</f>
        <v>113906.25</v>
      </c>
      <c r="AG5338">
        <f>IF(MIS[[#This Row],[OrderSide]]="SELL",MIS[[#This Row],[VALUE]]-MIS[[#This Row],[LIVE_VALUE]],MIS[[#This Row],[LIVE_VALUE]]-MIS[[#This Row],[VALUE]])</f>
        <v>-8722.4999999998399</v>
      </c>
      <c r="AH5338" t="str" cm="1">
        <f t="array" ref="AH5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8" t="str">
        <f>MIS[[#This Row],[TRADING SYMBOL]]</f>
        <v>NIFTY2552225050CE</v>
      </c>
      <c r="AJ5338" t="str">
        <f>IF(RIGHT(MIS[[#This Row],[Main/Hedge]],4)="MAIN","MAIN","HEDGE")</f>
        <v>MAIN</v>
      </c>
      <c r="AK5338" t="str" cm="1">
        <f t="array" ref="AK5338">_xlfn._xlws.FILTER(Table4[Column1],ISNUMBER(SEARCH(Table4[Column1],MIS[[#This Row],[OrderUniqueIdentifier]])),"")</f>
        <v>VWAP</v>
      </c>
    </row>
    <row r="5339" spans="1:37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>
        <f>_xlfn.XLOOKUP(MIS[[#This Row],[TRADING SYMBOL]],[1]Sheet1!$D:$D,[1]Sheet1!$C:$C)</f>
        <v>168.75</v>
      </c>
      <c r="AE5339">
        <f>MIS[[#This Row],[OrderAverageTradedPrice]]*MIS[[#This Row],[OrderQuantity]]</f>
        <v>27750</v>
      </c>
      <c r="AF5339">
        <f>MIS[[#This Row],[LTP]]*MIS[[#This Row],[OrderQuantity]]</f>
        <v>25312.5</v>
      </c>
      <c r="AG5339">
        <f>IF(MIS[[#This Row],[OrderSide]]="SELL",MIS[[#This Row],[VALUE]]-MIS[[#This Row],[LIVE_VALUE]],MIS[[#This Row],[LIVE_VALUE]]-MIS[[#This Row],[VALUE]])</f>
        <v>-2437.5</v>
      </c>
      <c r="AH5339" t="str" cm="1">
        <f t="array" ref="AH5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9" t="str">
        <f>MIS[[#This Row],[TRADING SYMBOL]]</f>
        <v>NIFTY2552225050CE</v>
      </c>
      <c r="AJ5339" t="str">
        <f>IF(RIGHT(MIS[[#This Row],[Main/Hedge]],4)="MAIN","MAIN","HEDGE")</f>
        <v>MAIN</v>
      </c>
      <c r="AK5339" t="str" cm="1">
        <f t="array" ref="AK5339">_xlfn._xlws.FILTER(Table4[Column1],ISNUMBER(SEARCH(Table4[Column1],MIS[[#This Row],[OrderUniqueIdentifier]])),"")</f>
        <v>VWAP</v>
      </c>
    </row>
    <row r="5340" spans="1:37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>
        <f>_xlfn.XLOOKUP(MIS[[#This Row],[TRADING SYMBOL]],[1]Sheet1!$D:$D,[1]Sheet1!$C:$C)</f>
        <v>168.75</v>
      </c>
      <c r="AE5340">
        <f>MIS[[#This Row],[OrderAverageTradedPrice]]*MIS[[#This Row],[OrderQuantity]]</f>
        <v>55485</v>
      </c>
      <c r="AF5340">
        <f>MIS[[#This Row],[LTP]]*MIS[[#This Row],[OrderQuantity]]</f>
        <v>50625</v>
      </c>
      <c r="AG5340">
        <f>IF(MIS[[#This Row],[OrderSide]]="SELL",MIS[[#This Row],[VALUE]]-MIS[[#This Row],[LIVE_VALUE]],MIS[[#This Row],[LIVE_VALUE]]-MIS[[#This Row],[VALUE]])</f>
        <v>-4860</v>
      </c>
      <c r="AH5340" t="str" cm="1">
        <f t="array" ref="AH5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0" t="str">
        <f>MIS[[#This Row],[TRADING SYMBOL]]</f>
        <v>NIFTY2552225050CE</v>
      </c>
      <c r="AJ5340" t="str">
        <f>IF(RIGHT(MIS[[#This Row],[Main/Hedge]],4)="MAIN","MAIN","HEDGE")</f>
        <v>MAIN</v>
      </c>
      <c r="AK5340" t="str" cm="1">
        <f t="array" ref="AK5340">_xlfn._xlws.FILTER(Table4[Column1],ISNUMBER(SEARCH(Table4[Column1],MIS[[#This Row],[OrderUniqueIdentifier]])),"")</f>
        <v>VWAP</v>
      </c>
    </row>
    <row r="5341" spans="1:37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>
        <f>_xlfn.XLOOKUP(MIS[[#This Row],[TRADING SYMBOL]],[1]Sheet1!$D:$D,[1]Sheet1!$C:$C)</f>
        <v>168.75</v>
      </c>
      <c r="AE5341">
        <f>MIS[[#This Row],[OrderAverageTradedPrice]]*MIS[[#This Row],[OrderQuantity]]</f>
        <v>149325</v>
      </c>
      <c r="AF5341">
        <f>MIS[[#This Row],[LTP]]*MIS[[#This Row],[OrderQuantity]]</f>
        <v>139218.75</v>
      </c>
      <c r="AG5341">
        <f>IF(MIS[[#This Row],[OrderSide]]="SELL",MIS[[#This Row],[VALUE]]-MIS[[#This Row],[LIVE_VALUE]],MIS[[#This Row],[LIVE_VALUE]]-MIS[[#This Row],[VALUE]])</f>
        <v>-10106.25</v>
      </c>
      <c r="AH5341" t="str" cm="1">
        <f t="array" ref="AH5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1" t="str">
        <f>MIS[[#This Row],[TRADING SYMBOL]]</f>
        <v>NIFTY2552225050CE</v>
      </c>
      <c r="AJ5341" t="str">
        <f>IF(RIGHT(MIS[[#This Row],[Main/Hedge]],4)="MAIN","MAIN","HEDGE")</f>
        <v>MAIN</v>
      </c>
      <c r="AK5341" t="str" cm="1">
        <f t="array" ref="AK5341">_xlfn._xlws.FILTER(Table4[Column1],ISNUMBER(SEARCH(Table4[Column1],MIS[[#This Row],[OrderUniqueIdentifier]])),"")</f>
        <v>VWAP</v>
      </c>
    </row>
    <row r="5342" spans="1:37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>
        <f>_xlfn.XLOOKUP(MIS[[#This Row],[TRADING SYMBOL]],[1]Sheet1!$D:$D,[1]Sheet1!$C:$C)</f>
        <v>168.75</v>
      </c>
      <c r="AE5342">
        <f>MIS[[#This Row],[OrderAverageTradedPrice]]*MIS[[#This Row],[OrderQuantity]]</f>
        <v>97125</v>
      </c>
      <c r="AF5342">
        <f>MIS[[#This Row],[LTP]]*MIS[[#This Row],[OrderQuantity]]</f>
        <v>88593.75</v>
      </c>
      <c r="AG5342">
        <f>IF(MIS[[#This Row],[OrderSide]]="SELL",MIS[[#This Row],[VALUE]]-MIS[[#This Row],[LIVE_VALUE]],MIS[[#This Row],[LIVE_VALUE]]-MIS[[#This Row],[VALUE]])</f>
        <v>-8531.25</v>
      </c>
      <c r="AH5342" t="str" cm="1">
        <f t="array" ref="AH5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2" t="str">
        <f>MIS[[#This Row],[TRADING SYMBOL]]</f>
        <v>NIFTY2552225050CE</v>
      </c>
      <c r="AJ5342" t="str">
        <f>IF(RIGHT(MIS[[#This Row],[Main/Hedge]],4)="MAIN","MAIN","HEDGE")</f>
        <v>MAIN</v>
      </c>
      <c r="AK5342" t="str" cm="1">
        <f t="array" ref="AK5342">_xlfn._xlws.FILTER(Table4[Column1],ISNUMBER(SEARCH(Table4[Column1],MIS[[#This Row],[OrderUniqueIdentifier]])),"")</f>
        <v>VWAP</v>
      </c>
    </row>
    <row r="5343" spans="1:37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>
        <f>_xlfn.XLOOKUP(MIS[[#This Row],[TRADING SYMBOL]],[1]Sheet1!$D:$D,[1]Sheet1!$C:$C)</f>
        <v>168.75</v>
      </c>
      <c r="AE5343">
        <f>MIS[[#This Row],[OrderAverageTradedPrice]]*MIS[[#This Row],[OrderQuantity]]</f>
        <v>27742.5</v>
      </c>
      <c r="AF5343">
        <f>MIS[[#This Row],[LTP]]*MIS[[#This Row],[OrderQuantity]]</f>
        <v>25312.5</v>
      </c>
      <c r="AG5343">
        <f>IF(MIS[[#This Row],[OrderSide]]="SELL",MIS[[#This Row],[VALUE]]-MIS[[#This Row],[LIVE_VALUE]],MIS[[#This Row],[LIVE_VALUE]]-MIS[[#This Row],[VALUE]])</f>
        <v>-2430</v>
      </c>
      <c r="AH5343" t="str" cm="1">
        <f t="array" ref="AH5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3" t="str">
        <f>MIS[[#This Row],[TRADING SYMBOL]]</f>
        <v>NIFTY2552225050CE</v>
      </c>
      <c r="AJ5343" t="str">
        <f>IF(RIGHT(MIS[[#This Row],[Main/Hedge]],4)="MAIN","MAIN","HEDGE")</f>
        <v>MAIN</v>
      </c>
      <c r="AK5343" t="str" cm="1">
        <f t="array" ref="AK5343">_xlfn._xlws.FILTER(Table4[Column1],ISNUMBER(SEARCH(Table4[Column1],MIS[[#This Row],[OrderUniqueIdentifier]])),"")</f>
        <v>VWAP</v>
      </c>
    </row>
    <row r="5344" spans="1:37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>
        <f>_xlfn.XLOOKUP(MIS[[#This Row],[TRADING SYMBOL]],[1]Sheet1!$D:$D,[1]Sheet1!$C:$C)</f>
        <v>168.75</v>
      </c>
      <c r="AE5344">
        <f>MIS[[#This Row],[OrderAverageTradedPrice]]*MIS[[#This Row],[OrderQuantity]]</f>
        <v>109200</v>
      </c>
      <c r="AF5344">
        <f>MIS[[#This Row],[LTP]]*MIS[[#This Row],[OrderQuantity]]</f>
        <v>101250</v>
      </c>
      <c r="AG5344">
        <f>IF(MIS[[#This Row],[OrderSide]]="SELL",MIS[[#This Row],[VALUE]]-MIS[[#This Row],[LIVE_VALUE]],MIS[[#This Row],[LIVE_VALUE]]-MIS[[#This Row],[VALUE]])</f>
        <v>-7950</v>
      </c>
      <c r="AH5344" t="str" cm="1">
        <f t="array" ref="AH5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4" t="str">
        <f>MIS[[#This Row],[TRADING SYMBOL]]</f>
        <v>NIFTY2552225050CE</v>
      </c>
      <c r="AJ5344" t="str">
        <f>IF(RIGHT(MIS[[#This Row],[Main/Hedge]],4)="MAIN","MAIN","HEDGE")</f>
        <v>MAIN</v>
      </c>
      <c r="AK5344" t="str" cm="1">
        <f t="array" ref="AK5344">_xlfn._xlws.FILTER(Table4[Column1],ISNUMBER(SEARCH(Table4[Column1],MIS[[#This Row],[OrderUniqueIdentifier]])),"")</f>
        <v>VWAP</v>
      </c>
    </row>
    <row r="5345" spans="1:37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>
        <f>_xlfn.XLOOKUP(MIS[[#This Row],[TRADING SYMBOL]],[1]Sheet1!$D:$D,[1]Sheet1!$C:$C)</f>
        <v>168.75</v>
      </c>
      <c r="AE5345">
        <f>MIS[[#This Row],[OrderAverageTradedPrice]]*MIS[[#This Row],[OrderQuantity]]</f>
        <v>27900</v>
      </c>
      <c r="AF5345">
        <f>MIS[[#This Row],[LTP]]*MIS[[#This Row],[OrderQuantity]]</f>
        <v>25312.5</v>
      </c>
      <c r="AG5345">
        <f>IF(MIS[[#This Row],[OrderSide]]="SELL",MIS[[#This Row],[VALUE]]-MIS[[#This Row],[LIVE_VALUE]],MIS[[#This Row],[LIVE_VALUE]]-MIS[[#This Row],[VALUE]])</f>
        <v>-2587.5</v>
      </c>
      <c r="AH5345" t="str" cm="1">
        <f t="array" ref="AH5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5" t="str">
        <f>MIS[[#This Row],[TRADING SYMBOL]]</f>
        <v>NIFTY2552225050CE</v>
      </c>
      <c r="AJ5345" t="str">
        <f>IF(RIGHT(MIS[[#This Row],[Main/Hedge]],4)="MAIN","MAIN","HEDGE")</f>
        <v>MAIN</v>
      </c>
      <c r="AK5345" t="str" cm="1">
        <f t="array" ref="AK5345">_xlfn._xlws.FILTER(Table4[Column1],ISNUMBER(SEARCH(Table4[Column1],MIS[[#This Row],[OrderUniqueIdentifier]])),"")</f>
        <v>VWAP</v>
      </c>
    </row>
    <row r="5346" spans="1:37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>
        <f>_xlfn.XLOOKUP(MIS[[#This Row],[TRADING SYMBOL]],[1]Sheet1!$D:$D,[1]Sheet1!$C:$C)</f>
        <v>168.75</v>
      </c>
      <c r="AE5346">
        <f>MIS[[#This Row],[OrderAverageTradedPrice]]*MIS[[#This Row],[OrderQuantity]]</f>
        <v>13875</v>
      </c>
      <c r="AF5346">
        <f>MIS[[#This Row],[LTP]]*MIS[[#This Row],[OrderQuantity]]</f>
        <v>12656.25</v>
      </c>
      <c r="AG5346">
        <f>IF(MIS[[#This Row],[OrderSide]]="SELL",MIS[[#This Row],[VALUE]]-MIS[[#This Row],[LIVE_VALUE]],MIS[[#This Row],[LIVE_VALUE]]-MIS[[#This Row],[VALUE]])</f>
        <v>-1218.75</v>
      </c>
      <c r="AH5346" t="str" cm="1">
        <f t="array" ref="AH5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6" t="str">
        <f>MIS[[#This Row],[TRADING SYMBOL]]</f>
        <v>NIFTY2552225050CE</v>
      </c>
      <c r="AJ5346" t="str">
        <f>IF(RIGHT(MIS[[#This Row],[Main/Hedge]],4)="MAIN","MAIN","HEDGE")</f>
        <v>MAIN</v>
      </c>
      <c r="AK5346" t="str" cm="1">
        <f t="array" ref="AK5346">_xlfn._xlws.FILTER(Table4[Column1],ISNUMBER(SEARCH(Table4[Column1],MIS[[#This Row],[OrderUniqueIdentifier]])),"")</f>
        <v>VWAP</v>
      </c>
    </row>
    <row r="5347" spans="1:37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>
        <f>_xlfn.XLOOKUP(MIS[[#This Row],[TRADING SYMBOL]],[1]Sheet1!$D:$D,[1]Sheet1!$C:$C)</f>
        <v>168.75</v>
      </c>
      <c r="AE5347">
        <f>MIS[[#This Row],[OrderAverageTradedPrice]]*MIS[[#This Row],[OrderQuantity]]</f>
        <v>27750</v>
      </c>
      <c r="AF5347">
        <f>MIS[[#This Row],[LTP]]*MIS[[#This Row],[OrderQuantity]]</f>
        <v>25312.5</v>
      </c>
      <c r="AG5347">
        <f>IF(MIS[[#This Row],[OrderSide]]="SELL",MIS[[#This Row],[VALUE]]-MIS[[#This Row],[LIVE_VALUE]],MIS[[#This Row],[LIVE_VALUE]]-MIS[[#This Row],[VALUE]])</f>
        <v>-2437.5</v>
      </c>
      <c r="AH5347" t="str" cm="1">
        <f t="array" ref="AH5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7" t="str">
        <f>MIS[[#This Row],[TRADING SYMBOL]]</f>
        <v>NIFTY2552225050CE</v>
      </c>
      <c r="AJ5347" t="str">
        <f>IF(RIGHT(MIS[[#This Row],[Main/Hedge]],4)="MAIN","MAIN","HEDGE")</f>
        <v>MAIN</v>
      </c>
      <c r="AK5347" t="str" cm="1">
        <f t="array" ref="AK5347">_xlfn._xlws.FILTER(Table4[Column1],ISNUMBER(SEARCH(Table4[Column1],MIS[[#This Row],[OrderUniqueIdentifier]])),"")</f>
        <v>VWAP</v>
      </c>
    </row>
    <row r="5348" spans="1:37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>
        <f>_xlfn.XLOOKUP(MIS[[#This Row],[TRADING SYMBOL]],[1]Sheet1!$D:$D,[1]Sheet1!$C:$C)</f>
        <v>168.75</v>
      </c>
      <c r="AE5348">
        <f>MIS[[#This Row],[OrderAverageTradedPrice]]*MIS[[#This Row],[OrderQuantity]]</f>
        <v>13950</v>
      </c>
      <c r="AF5348">
        <f>MIS[[#This Row],[LTP]]*MIS[[#This Row],[OrderQuantity]]</f>
        <v>12656.25</v>
      </c>
      <c r="AG5348">
        <f>IF(MIS[[#This Row],[OrderSide]]="SELL",MIS[[#This Row],[VALUE]]-MIS[[#This Row],[LIVE_VALUE]],MIS[[#This Row],[LIVE_VALUE]]-MIS[[#This Row],[VALUE]])</f>
        <v>-1293.75</v>
      </c>
      <c r="AH5348" t="str" cm="1">
        <f t="array" ref="AH5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8" t="str">
        <f>MIS[[#This Row],[TRADING SYMBOL]]</f>
        <v>NIFTY2552225050CE</v>
      </c>
      <c r="AJ5348" t="str">
        <f>IF(RIGHT(MIS[[#This Row],[Main/Hedge]],4)="MAIN","MAIN","HEDGE")</f>
        <v>MAIN</v>
      </c>
      <c r="AK5348" t="str" cm="1">
        <f t="array" ref="AK5348">_xlfn._xlws.FILTER(Table4[Column1],ISNUMBER(SEARCH(Table4[Column1],MIS[[#This Row],[OrderUniqueIdentifier]])),"")</f>
        <v>VWAP</v>
      </c>
    </row>
    <row r="5349" spans="1:37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>
        <f>_xlfn.XLOOKUP(MIS[[#This Row],[TRADING SYMBOL]],[1]Sheet1!$D:$D,[1]Sheet1!$C:$C)</f>
        <v>168.75</v>
      </c>
      <c r="AE5349">
        <f>MIS[[#This Row],[OrderAverageTradedPrice]]*MIS[[#This Row],[OrderQuantity]]</f>
        <v>27116.25</v>
      </c>
      <c r="AF5349">
        <f>MIS[[#This Row],[LTP]]*MIS[[#This Row],[OrderQuantity]]</f>
        <v>25312.5</v>
      </c>
      <c r="AG5349">
        <f>IF(MIS[[#This Row],[OrderSide]]="SELL",MIS[[#This Row],[VALUE]]-MIS[[#This Row],[LIVE_VALUE]],MIS[[#This Row],[LIVE_VALUE]]-MIS[[#This Row],[VALUE]])</f>
        <v>-1803.75</v>
      </c>
      <c r="AH5349" t="str" cm="1">
        <f t="array" ref="AH5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9" t="str">
        <f>MIS[[#This Row],[TRADING SYMBOL]]</f>
        <v>NIFTY2552225050CE</v>
      </c>
      <c r="AJ5349" t="str">
        <f>IF(RIGHT(MIS[[#This Row],[Main/Hedge]],4)="MAIN","MAIN","HEDGE")</f>
        <v>MAIN</v>
      </c>
      <c r="AK5349" t="str" cm="1">
        <f t="array" ref="AK5349">_xlfn._xlws.FILTER(Table4[Column1],ISNUMBER(SEARCH(Table4[Column1],MIS[[#This Row],[OrderUniqueIdentifier]])),"")</f>
        <v>VWAP</v>
      </c>
    </row>
    <row r="5350" spans="1:37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>
        <f>_xlfn.XLOOKUP(MIS[[#This Row],[TRADING SYMBOL]],[1]Sheet1!$D:$D,[1]Sheet1!$C:$C)</f>
        <v>168.75</v>
      </c>
      <c r="AE5350">
        <f>MIS[[#This Row],[OrderAverageTradedPrice]]*MIS[[#This Row],[OrderQuantity]]</f>
        <v>27825</v>
      </c>
      <c r="AF5350">
        <f>MIS[[#This Row],[LTP]]*MIS[[#This Row],[OrderQuantity]]</f>
        <v>25312.5</v>
      </c>
      <c r="AG5350">
        <f>IF(MIS[[#This Row],[OrderSide]]="SELL",MIS[[#This Row],[VALUE]]-MIS[[#This Row],[LIVE_VALUE]],MIS[[#This Row],[LIVE_VALUE]]-MIS[[#This Row],[VALUE]])</f>
        <v>-2512.5</v>
      </c>
      <c r="AH5350" t="str" cm="1">
        <f t="array" ref="AH5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0" t="str">
        <f>MIS[[#This Row],[TRADING SYMBOL]]</f>
        <v>NIFTY2552225050CE</v>
      </c>
      <c r="AJ5350" t="str">
        <f>IF(RIGHT(MIS[[#This Row],[Main/Hedge]],4)="MAIN","MAIN","HEDGE")</f>
        <v>MAIN</v>
      </c>
      <c r="AK5350" t="str" cm="1">
        <f t="array" ref="AK5350">_xlfn._xlws.FILTER(Table4[Column1],ISNUMBER(SEARCH(Table4[Column1],MIS[[#This Row],[OrderUniqueIdentifier]])),"")</f>
        <v>VWAP</v>
      </c>
    </row>
    <row r="5351" spans="1:37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>
        <f>_xlfn.XLOOKUP(MIS[[#This Row],[TRADING SYMBOL]],[1]Sheet1!$D:$D,[1]Sheet1!$C:$C)</f>
        <v>168.75</v>
      </c>
      <c r="AE5351">
        <f>MIS[[#This Row],[OrderAverageTradedPrice]]*MIS[[#This Row],[OrderQuantity]]</f>
        <v>97125</v>
      </c>
      <c r="AF5351">
        <f>MIS[[#This Row],[LTP]]*MIS[[#This Row],[OrderQuantity]]</f>
        <v>88593.75</v>
      </c>
      <c r="AG5351">
        <f>IF(MIS[[#This Row],[OrderSide]]="SELL",MIS[[#This Row],[VALUE]]-MIS[[#This Row],[LIVE_VALUE]],MIS[[#This Row],[LIVE_VALUE]]-MIS[[#This Row],[VALUE]])</f>
        <v>-8531.25</v>
      </c>
      <c r="AH5351" t="str" cm="1">
        <f t="array" ref="AH5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1" t="str">
        <f>MIS[[#This Row],[TRADING SYMBOL]]</f>
        <v>NIFTY2552225050CE</v>
      </c>
      <c r="AJ5351" t="str">
        <f>IF(RIGHT(MIS[[#This Row],[Main/Hedge]],4)="MAIN","MAIN","HEDGE")</f>
        <v>MAIN</v>
      </c>
      <c r="AK5351" t="str" cm="1">
        <f t="array" ref="AK5351">_xlfn._xlws.FILTER(Table4[Column1],ISNUMBER(SEARCH(Table4[Column1],MIS[[#This Row],[OrderUniqueIdentifier]])),"")</f>
        <v>VWAP</v>
      </c>
    </row>
    <row r="5352" spans="1:37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>
        <f>_xlfn.XLOOKUP(MIS[[#This Row],[TRADING SYMBOL]],[1]Sheet1!$D:$D,[1]Sheet1!$C:$C)</f>
        <v>168.75</v>
      </c>
      <c r="AE5352">
        <f>MIS[[#This Row],[OrderAverageTradedPrice]]*MIS[[#This Row],[OrderQuantity]]</f>
        <v>13875</v>
      </c>
      <c r="AF5352">
        <f>MIS[[#This Row],[LTP]]*MIS[[#This Row],[OrderQuantity]]</f>
        <v>12656.25</v>
      </c>
      <c r="AG5352">
        <f>IF(MIS[[#This Row],[OrderSide]]="SELL",MIS[[#This Row],[VALUE]]-MIS[[#This Row],[LIVE_VALUE]],MIS[[#This Row],[LIVE_VALUE]]-MIS[[#This Row],[VALUE]])</f>
        <v>-1218.75</v>
      </c>
      <c r="AH5352" t="str" cm="1">
        <f t="array" ref="AH53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2" t="str">
        <f>MIS[[#This Row],[TRADING SYMBOL]]</f>
        <v>NIFTY2552225050CE</v>
      </c>
      <c r="AJ5352" t="str">
        <f>IF(RIGHT(MIS[[#This Row],[Main/Hedge]],4)="MAIN","MAIN","HEDGE")</f>
        <v>MAIN</v>
      </c>
      <c r="AK5352" t="str" cm="1">
        <f t="array" ref="AK5352">_xlfn._xlws.FILTER(Table4[Column1],ISNUMBER(SEARCH(Table4[Column1],MIS[[#This Row],[OrderUniqueIdentifier]])),"")</f>
        <v>VWAP</v>
      </c>
    </row>
    <row r="5353" spans="1:37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>
        <f>_xlfn.XLOOKUP(MIS[[#This Row],[TRADING SYMBOL]],[1]Sheet1!$D:$D,[1]Sheet1!$C:$C)</f>
        <v>168.75</v>
      </c>
      <c r="AE5353">
        <f>MIS[[#This Row],[OrderAverageTradedPrice]]*MIS[[#This Row],[OrderQuantity]]</f>
        <v>191272.49999999924</v>
      </c>
      <c r="AF5353">
        <f>MIS[[#This Row],[LTP]]*MIS[[#This Row],[OrderQuantity]]</f>
        <v>177187.5</v>
      </c>
      <c r="AG5353">
        <f>IF(MIS[[#This Row],[OrderSide]]="SELL",MIS[[#This Row],[VALUE]]-MIS[[#This Row],[LIVE_VALUE]],MIS[[#This Row],[LIVE_VALUE]]-MIS[[#This Row],[VALUE]])</f>
        <v>-14084.999999999243</v>
      </c>
      <c r="AH5353" t="str" cm="1">
        <f t="array" ref="AH5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3" t="str">
        <f>MIS[[#This Row],[TRADING SYMBOL]]</f>
        <v>NIFTY2552225050CE</v>
      </c>
      <c r="AJ5353" t="str">
        <f>IF(RIGHT(MIS[[#This Row],[Main/Hedge]],4)="MAIN","MAIN","HEDGE")</f>
        <v>MAIN</v>
      </c>
      <c r="AK5353" t="str" cm="1">
        <f t="array" ref="AK5353">_xlfn._xlws.FILTER(Table4[Column1],ISNUMBER(SEARCH(Table4[Column1],MIS[[#This Row],[OrderUniqueIdentifier]])),"")</f>
        <v>VWAP</v>
      </c>
    </row>
    <row r="5354" spans="1:37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>
        <f>_xlfn.XLOOKUP(MIS[[#This Row],[TRADING SYMBOL]],[1]Sheet1!$D:$D,[1]Sheet1!$C:$C)</f>
        <v>168.75</v>
      </c>
      <c r="AE5354">
        <f>MIS[[#This Row],[OrderAverageTradedPrice]]*MIS[[#This Row],[OrderQuantity]]</f>
        <v>13950</v>
      </c>
      <c r="AF5354">
        <f>MIS[[#This Row],[LTP]]*MIS[[#This Row],[OrderQuantity]]</f>
        <v>12656.25</v>
      </c>
      <c r="AG5354">
        <f>IF(MIS[[#This Row],[OrderSide]]="SELL",MIS[[#This Row],[VALUE]]-MIS[[#This Row],[LIVE_VALUE]],MIS[[#This Row],[LIVE_VALUE]]-MIS[[#This Row],[VALUE]])</f>
        <v>-1293.75</v>
      </c>
      <c r="AH5354" t="str" cm="1">
        <f t="array" ref="AH5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4" t="str">
        <f>MIS[[#This Row],[TRADING SYMBOL]]</f>
        <v>NIFTY2552225050CE</v>
      </c>
      <c r="AJ5354" t="str">
        <f>IF(RIGHT(MIS[[#This Row],[Main/Hedge]],4)="MAIN","MAIN","HEDGE")</f>
        <v>MAIN</v>
      </c>
      <c r="AK5354" t="str" cm="1">
        <f t="array" ref="AK5354">_xlfn._xlws.FILTER(Table4[Column1],ISNUMBER(SEARCH(Table4[Column1],MIS[[#This Row],[OrderUniqueIdentifier]])),"")</f>
        <v>VWAP</v>
      </c>
    </row>
    <row r="5355" spans="1:37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>
        <f>_xlfn.XLOOKUP(MIS[[#This Row],[TRADING SYMBOL]],[1]Sheet1!$D:$D,[1]Sheet1!$C:$C)</f>
        <v>168.75</v>
      </c>
      <c r="AE5355">
        <f>MIS[[#This Row],[OrderAverageTradedPrice]]*MIS[[#This Row],[OrderQuantity]]</f>
        <v>27828.75</v>
      </c>
      <c r="AF5355">
        <f>MIS[[#This Row],[LTP]]*MIS[[#This Row],[OrderQuantity]]</f>
        <v>25312.5</v>
      </c>
      <c r="AG5355">
        <f>IF(MIS[[#This Row],[OrderSide]]="SELL",MIS[[#This Row],[VALUE]]-MIS[[#This Row],[LIVE_VALUE]],MIS[[#This Row],[LIVE_VALUE]]-MIS[[#This Row],[VALUE]])</f>
        <v>-2516.25</v>
      </c>
      <c r="AH5355" t="str" cm="1">
        <f t="array" ref="AH5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5" t="str">
        <f>MIS[[#This Row],[TRADING SYMBOL]]</f>
        <v>NIFTY2552225050CE</v>
      </c>
      <c r="AJ5355" t="str">
        <f>IF(RIGHT(MIS[[#This Row],[Main/Hedge]],4)="MAIN","MAIN","HEDGE")</f>
        <v>MAIN</v>
      </c>
      <c r="AK5355" t="str" cm="1">
        <f t="array" ref="AK5355">_xlfn._xlws.FILTER(Table4[Column1],ISNUMBER(SEARCH(Table4[Column1],MIS[[#This Row],[OrderUniqueIdentifier]])),"")</f>
        <v>VWAP</v>
      </c>
    </row>
    <row r="5356" spans="1:37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>
        <f>_xlfn.XLOOKUP(MIS[[#This Row],[TRADING SYMBOL]],[1]Sheet1!$D:$D,[1]Sheet1!$C:$C)</f>
        <v>168.75</v>
      </c>
      <c r="AE5356">
        <f>MIS[[#This Row],[OrderAverageTradedPrice]]*MIS[[#This Row],[OrderQuantity]]</f>
        <v>27300</v>
      </c>
      <c r="AF5356">
        <f>MIS[[#This Row],[LTP]]*MIS[[#This Row],[OrderQuantity]]</f>
        <v>25312.5</v>
      </c>
      <c r="AG5356">
        <f>IF(MIS[[#This Row],[OrderSide]]="SELL",MIS[[#This Row],[VALUE]]-MIS[[#This Row],[LIVE_VALUE]],MIS[[#This Row],[LIVE_VALUE]]-MIS[[#This Row],[VALUE]])</f>
        <v>-1987.5</v>
      </c>
      <c r="AH5356" t="str" cm="1">
        <f t="array" ref="AH5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6" t="str">
        <f>MIS[[#This Row],[TRADING SYMBOL]]</f>
        <v>NIFTY2552225050CE</v>
      </c>
      <c r="AJ5356" t="str">
        <f>IF(RIGHT(MIS[[#This Row],[Main/Hedge]],4)="MAIN","MAIN","HEDGE")</f>
        <v>MAIN</v>
      </c>
      <c r="AK5356" t="str" cm="1">
        <f t="array" ref="AK5356">_xlfn._xlws.FILTER(Table4[Column1],ISNUMBER(SEARCH(Table4[Column1],MIS[[#This Row],[OrderUniqueIdentifier]])),"")</f>
        <v>VWAP</v>
      </c>
    </row>
    <row r="5357" spans="1:37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>
        <f>_xlfn.XLOOKUP(MIS[[#This Row],[TRADING SYMBOL]],[1]Sheet1!$D:$D,[1]Sheet1!$C:$C)</f>
        <v>168.75</v>
      </c>
      <c r="AE5357">
        <f>MIS[[#This Row],[OrderAverageTradedPrice]]*MIS[[#This Row],[OrderQuantity]]</f>
        <v>41625</v>
      </c>
      <c r="AF5357">
        <f>MIS[[#This Row],[LTP]]*MIS[[#This Row],[OrderQuantity]]</f>
        <v>37968.75</v>
      </c>
      <c r="AG5357">
        <f>IF(MIS[[#This Row],[OrderSide]]="SELL",MIS[[#This Row],[VALUE]]-MIS[[#This Row],[LIVE_VALUE]],MIS[[#This Row],[LIVE_VALUE]]-MIS[[#This Row],[VALUE]])</f>
        <v>-3656.25</v>
      </c>
      <c r="AH5357" t="str" cm="1">
        <f t="array" ref="AH53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7" t="str">
        <f>MIS[[#This Row],[TRADING SYMBOL]]</f>
        <v>NIFTY2552225050CE</v>
      </c>
      <c r="AJ5357" t="str">
        <f>IF(RIGHT(MIS[[#This Row],[Main/Hedge]],4)="MAIN","MAIN","HEDGE")</f>
        <v>MAIN</v>
      </c>
      <c r="AK5357" t="str" cm="1">
        <f t="array" ref="AK5357">_xlfn._xlws.FILTER(Table4[Column1],ISNUMBER(SEARCH(Table4[Column1],MIS[[#This Row],[OrderUniqueIdentifier]])),"")</f>
        <v>VWAP</v>
      </c>
    </row>
    <row r="5358" spans="1:37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>
        <f>_xlfn.XLOOKUP(MIS[[#This Row],[TRADING SYMBOL]],[1]Sheet1!$D:$D,[1]Sheet1!$C:$C)</f>
        <v>168.75</v>
      </c>
      <c r="AE5358">
        <f>MIS[[#This Row],[OrderAverageTradedPrice]]*MIS[[#This Row],[OrderQuantity]]</f>
        <v>27150</v>
      </c>
      <c r="AF5358">
        <f>MIS[[#This Row],[LTP]]*MIS[[#This Row],[OrderQuantity]]</f>
        <v>25312.5</v>
      </c>
      <c r="AG5358">
        <f>IF(MIS[[#This Row],[OrderSide]]="SELL",MIS[[#This Row],[VALUE]]-MIS[[#This Row],[LIVE_VALUE]],MIS[[#This Row],[LIVE_VALUE]]-MIS[[#This Row],[VALUE]])</f>
        <v>-1837.5</v>
      </c>
      <c r="AH5358" t="str" cm="1">
        <f t="array" ref="AH53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8" t="str">
        <f>MIS[[#This Row],[TRADING SYMBOL]]</f>
        <v>NIFTY2552225050CE</v>
      </c>
      <c r="AJ5358" t="str">
        <f>IF(RIGHT(MIS[[#This Row],[Main/Hedge]],4)="MAIN","MAIN","HEDGE")</f>
        <v>MAIN</v>
      </c>
      <c r="AK5358" t="str" cm="1">
        <f t="array" ref="AK5358">_xlfn._xlws.FILTER(Table4[Column1],ISNUMBER(SEARCH(Table4[Column1],MIS[[#This Row],[OrderUniqueIdentifier]])),"")</f>
        <v>VWAP</v>
      </c>
    </row>
    <row r="5359" spans="1:37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>
        <f>_xlfn.XLOOKUP(MIS[[#This Row],[TRADING SYMBOL]],[1]Sheet1!$D:$D,[1]Sheet1!$C:$C)</f>
        <v>168.75</v>
      </c>
      <c r="AE5359">
        <f>MIS[[#This Row],[OrderAverageTradedPrice]]*MIS[[#This Row],[OrderQuantity]]</f>
        <v>27487.5</v>
      </c>
      <c r="AF5359">
        <f>MIS[[#This Row],[LTP]]*MIS[[#This Row],[OrderQuantity]]</f>
        <v>25312.5</v>
      </c>
      <c r="AG5359">
        <f>IF(MIS[[#This Row],[OrderSide]]="SELL",MIS[[#This Row],[VALUE]]-MIS[[#This Row],[LIVE_VALUE]],MIS[[#This Row],[LIVE_VALUE]]-MIS[[#This Row],[VALUE]])</f>
        <v>-2175</v>
      </c>
      <c r="AH5359" t="str" cm="1">
        <f t="array" ref="AH5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9" t="str">
        <f>MIS[[#This Row],[TRADING SYMBOL]]</f>
        <v>NIFTY2552225050CE</v>
      </c>
      <c r="AJ5359" t="str">
        <f>IF(RIGHT(MIS[[#This Row],[Main/Hedge]],4)="MAIN","MAIN","HEDGE")</f>
        <v>MAIN</v>
      </c>
      <c r="AK5359" t="str" cm="1">
        <f t="array" ref="AK5359">_xlfn._xlws.FILTER(Table4[Column1],ISNUMBER(SEARCH(Table4[Column1],MIS[[#This Row],[OrderUniqueIdentifier]])),"")</f>
        <v>VWAP</v>
      </c>
    </row>
    <row r="5360" spans="1:37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>
        <f>_xlfn.XLOOKUP(MIS[[#This Row],[TRADING SYMBOL]],[1]Sheet1!$D:$D,[1]Sheet1!$C:$C)</f>
        <v>168.75</v>
      </c>
      <c r="AE5360">
        <f>MIS[[#This Row],[OrderAverageTradedPrice]]*MIS[[#This Row],[OrderQuantity]]</f>
        <v>13875</v>
      </c>
      <c r="AF5360">
        <f>MIS[[#This Row],[LTP]]*MIS[[#This Row],[OrderQuantity]]</f>
        <v>12656.25</v>
      </c>
      <c r="AG5360">
        <f>IF(MIS[[#This Row],[OrderSide]]="SELL",MIS[[#This Row],[VALUE]]-MIS[[#This Row],[LIVE_VALUE]],MIS[[#This Row],[LIVE_VALUE]]-MIS[[#This Row],[VALUE]])</f>
        <v>-1218.75</v>
      </c>
      <c r="AH5360" t="str" cm="1">
        <f t="array" ref="AH5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0" t="str">
        <f>MIS[[#This Row],[TRADING SYMBOL]]</f>
        <v>NIFTY2552225050CE</v>
      </c>
      <c r="AJ5360" t="str">
        <f>IF(RIGHT(MIS[[#This Row],[Main/Hedge]],4)="MAIN","MAIN","HEDGE")</f>
        <v>MAIN</v>
      </c>
      <c r="AK5360" t="str" cm="1">
        <f t="array" ref="AK5360">_xlfn._xlws.FILTER(Table4[Column1],ISNUMBER(SEARCH(Table4[Column1],MIS[[#This Row],[OrderUniqueIdentifier]])),"")</f>
        <v>VWAP</v>
      </c>
    </row>
    <row r="5361" spans="1:37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>
        <f>_xlfn.XLOOKUP(MIS[[#This Row],[TRADING SYMBOL]],[1]Sheet1!$D:$D,[1]Sheet1!$C:$C)</f>
        <v>168.75</v>
      </c>
      <c r="AE5361">
        <f>MIS[[#This Row],[OrderAverageTradedPrice]]*MIS[[#This Row],[OrderQuantity]]</f>
        <v>27300</v>
      </c>
      <c r="AF5361">
        <f>MIS[[#This Row],[LTP]]*MIS[[#This Row],[OrderQuantity]]</f>
        <v>25312.5</v>
      </c>
      <c r="AG5361">
        <f>IF(MIS[[#This Row],[OrderSide]]="SELL",MIS[[#This Row],[VALUE]]-MIS[[#This Row],[LIVE_VALUE]],MIS[[#This Row],[LIVE_VALUE]]-MIS[[#This Row],[VALUE]])</f>
        <v>-1987.5</v>
      </c>
      <c r="AH5361" t="str" cm="1">
        <f t="array" ref="AH53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1" t="str">
        <f>MIS[[#This Row],[TRADING SYMBOL]]</f>
        <v>NIFTY2552225050CE</v>
      </c>
      <c r="AJ5361" t="str">
        <f>IF(RIGHT(MIS[[#This Row],[Main/Hedge]],4)="MAIN","MAIN","HEDGE")</f>
        <v>MAIN</v>
      </c>
      <c r="AK5361" t="str" cm="1">
        <f t="array" ref="AK5361">_xlfn._xlws.FILTER(Table4[Column1],ISNUMBER(SEARCH(Table4[Column1],MIS[[#This Row],[OrderUniqueIdentifier]])),"")</f>
        <v>VWAP</v>
      </c>
    </row>
    <row r="5362" spans="1:37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>
        <f>_xlfn.XLOOKUP(MIS[[#This Row],[TRADING SYMBOL]],[1]Sheet1!$D:$D,[1]Sheet1!$C:$C)</f>
        <v>168.75</v>
      </c>
      <c r="AE5362">
        <f>MIS[[#This Row],[OrderAverageTradedPrice]]*MIS[[#This Row],[OrderQuantity]]</f>
        <v>95550</v>
      </c>
      <c r="AF5362">
        <f>MIS[[#This Row],[LTP]]*MIS[[#This Row],[OrderQuantity]]</f>
        <v>88593.75</v>
      </c>
      <c r="AG5362">
        <f>IF(MIS[[#This Row],[OrderSide]]="SELL",MIS[[#This Row],[VALUE]]-MIS[[#This Row],[LIVE_VALUE]],MIS[[#This Row],[LIVE_VALUE]]-MIS[[#This Row],[VALUE]])</f>
        <v>-6956.25</v>
      </c>
      <c r="AH5362" t="str" cm="1">
        <f t="array" ref="AH5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2" t="str">
        <f>MIS[[#This Row],[TRADING SYMBOL]]</f>
        <v>NIFTY2552225050CE</v>
      </c>
      <c r="AJ5362" t="str">
        <f>IF(RIGHT(MIS[[#This Row],[Main/Hedge]],4)="MAIN","MAIN","HEDGE")</f>
        <v>MAIN</v>
      </c>
      <c r="AK5362" t="str" cm="1">
        <f t="array" ref="AK5362">_xlfn._xlws.FILTER(Table4[Column1],ISNUMBER(SEARCH(Table4[Column1],MIS[[#This Row],[OrderUniqueIdentifier]])),"")</f>
        <v>VWAP</v>
      </c>
    </row>
    <row r="5363" spans="1:37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>
        <f>_xlfn.XLOOKUP(MIS[[#This Row],[TRADING SYMBOL]],[1]Sheet1!$D:$D,[1]Sheet1!$C:$C)</f>
        <v>168.75</v>
      </c>
      <c r="AE5363">
        <f>MIS[[#This Row],[OrderAverageTradedPrice]]*MIS[[#This Row],[OrderQuantity]]</f>
        <v>83250</v>
      </c>
      <c r="AF5363">
        <f>MIS[[#This Row],[LTP]]*MIS[[#This Row],[OrderQuantity]]</f>
        <v>75937.5</v>
      </c>
      <c r="AG5363">
        <f>IF(MIS[[#This Row],[OrderSide]]="SELL",MIS[[#This Row],[VALUE]]-MIS[[#This Row],[LIVE_VALUE]],MIS[[#This Row],[LIVE_VALUE]]-MIS[[#This Row],[VALUE]])</f>
        <v>-7312.5</v>
      </c>
      <c r="AH5363" t="str" cm="1">
        <f t="array" ref="AH53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3" t="str">
        <f>MIS[[#This Row],[TRADING SYMBOL]]</f>
        <v>NIFTY2552225050CE</v>
      </c>
      <c r="AJ5363" t="str">
        <f>IF(RIGHT(MIS[[#This Row],[Main/Hedge]],4)="MAIN","MAIN","HEDGE")</f>
        <v>MAIN</v>
      </c>
      <c r="AK5363" t="str" cm="1">
        <f t="array" ref="AK5363">_xlfn._xlws.FILTER(Table4[Column1],ISNUMBER(SEARCH(Table4[Column1],MIS[[#This Row],[OrderUniqueIdentifier]])),"")</f>
        <v>VWAP</v>
      </c>
    </row>
    <row r="5364" spans="1:37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>
        <f>_xlfn.XLOOKUP(MIS[[#This Row],[TRADING SYMBOL]],[1]Sheet1!$D:$D,[1]Sheet1!$C:$C)</f>
        <v>168.75</v>
      </c>
      <c r="AE5364">
        <f>MIS[[#This Row],[OrderAverageTradedPrice]]*MIS[[#This Row],[OrderQuantity]]</f>
        <v>82327.5</v>
      </c>
      <c r="AF5364">
        <f>MIS[[#This Row],[LTP]]*MIS[[#This Row],[OrderQuantity]]</f>
        <v>75937.5</v>
      </c>
      <c r="AG5364">
        <f>IF(MIS[[#This Row],[OrderSide]]="SELL",MIS[[#This Row],[VALUE]]-MIS[[#This Row],[LIVE_VALUE]],MIS[[#This Row],[LIVE_VALUE]]-MIS[[#This Row],[VALUE]])</f>
        <v>-6390</v>
      </c>
      <c r="AH5364" t="str" cm="1">
        <f t="array" ref="AH53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4" t="str">
        <f>MIS[[#This Row],[TRADING SYMBOL]]</f>
        <v>NIFTY2552225050CE</v>
      </c>
      <c r="AJ5364" t="str">
        <f>IF(RIGHT(MIS[[#This Row],[Main/Hedge]],4)="MAIN","MAIN","HEDGE")</f>
        <v>MAIN</v>
      </c>
      <c r="AK5364" t="str" cm="1">
        <f t="array" ref="AK5364">_xlfn._xlws.FILTER(Table4[Column1],ISNUMBER(SEARCH(Table4[Column1],MIS[[#This Row],[OrderUniqueIdentifier]])),"")</f>
        <v>VWAP</v>
      </c>
    </row>
    <row r="5365" spans="1:37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>
        <f>_xlfn.XLOOKUP(MIS[[#This Row],[TRADING SYMBOL]],[1]Sheet1!$D:$D,[1]Sheet1!$C:$C)</f>
        <v>168.75</v>
      </c>
      <c r="AE5365">
        <f>MIS[[#This Row],[OrderAverageTradedPrice]]*MIS[[#This Row],[OrderQuantity]]</f>
        <v>13950</v>
      </c>
      <c r="AF5365">
        <f>MIS[[#This Row],[LTP]]*MIS[[#This Row],[OrderQuantity]]</f>
        <v>12656.25</v>
      </c>
      <c r="AG5365">
        <f>IF(MIS[[#This Row],[OrderSide]]="SELL",MIS[[#This Row],[VALUE]]-MIS[[#This Row],[LIVE_VALUE]],MIS[[#This Row],[LIVE_VALUE]]-MIS[[#This Row],[VALUE]])</f>
        <v>-1293.75</v>
      </c>
      <c r="AH5365" t="str" cm="1">
        <f t="array" ref="AH53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5" t="str">
        <f>MIS[[#This Row],[TRADING SYMBOL]]</f>
        <v>NIFTY2552225050CE</v>
      </c>
      <c r="AJ5365" t="str">
        <f>IF(RIGHT(MIS[[#This Row],[Main/Hedge]],4)="MAIN","MAIN","HEDGE")</f>
        <v>MAIN</v>
      </c>
      <c r="AK5365" t="str" cm="1">
        <f t="array" ref="AK5365">_xlfn._xlws.FILTER(Table4[Column1],ISNUMBER(SEARCH(Table4[Column1],MIS[[#This Row],[OrderUniqueIdentifier]])),"")</f>
        <v>VWAP</v>
      </c>
    </row>
    <row r="5366" spans="1:37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>
        <f>_xlfn.XLOOKUP(MIS[[#This Row],[TRADING SYMBOL]],[1]Sheet1!$D:$D,[1]Sheet1!$C:$C)</f>
        <v>168.75</v>
      </c>
      <c r="AE5366">
        <f>MIS[[#This Row],[OrderAverageTradedPrice]]*MIS[[#This Row],[OrderQuantity]]</f>
        <v>27900</v>
      </c>
      <c r="AF5366">
        <f>MIS[[#This Row],[LTP]]*MIS[[#This Row],[OrderQuantity]]</f>
        <v>25312.5</v>
      </c>
      <c r="AG5366">
        <f>IF(MIS[[#This Row],[OrderSide]]="SELL",MIS[[#This Row],[VALUE]]-MIS[[#This Row],[LIVE_VALUE]],MIS[[#This Row],[LIVE_VALUE]]-MIS[[#This Row],[VALUE]])</f>
        <v>-2587.5</v>
      </c>
      <c r="AH5366" t="str" cm="1">
        <f t="array" ref="AH53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6" t="str">
        <f>MIS[[#This Row],[TRADING SYMBOL]]</f>
        <v>NIFTY2552225050CE</v>
      </c>
      <c r="AJ5366" t="str">
        <f>IF(RIGHT(MIS[[#This Row],[Main/Hedge]],4)="MAIN","MAIN","HEDGE")</f>
        <v>MAIN</v>
      </c>
      <c r="AK5366" t="str" cm="1">
        <f t="array" ref="AK5366">_xlfn._xlws.FILTER(Table4[Column1],ISNUMBER(SEARCH(Table4[Column1],MIS[[#This Row],[OrderUniqueIdentifier]])),"")</f>
        <v>VWAP</v>
      </c>
    </row>
    <row r="5367" spans="1:37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>
        <f>_xlfn.XLOOKUP(MIS[[#This Row],[TRADING SYMBOL]],[1]Sheet1!$D:$D,[1]Sheet1!$C:$C)</f>
        <v>168.75</v>
      </c>
      <c r="AE5367">
        <f>MIS[[#This Row],[OrderAverageTradedPrice]]*MIS[[#This Row],[OrderQuantity]]</f>
        <v>40950</v>
      </c>
      <c r="AF5367">
        <f>MIS[[#This Row],[LTP]]*MIS[[#This Row],[OrderQuantity]]</f>
        <v>37968.75</v>
      </c>
      <c r="AG5367">
        <f>IF(MIS[[#This Row],[OrderSide]]="SELL",MIS[[#This Row],[VALUE]]-MIS[[#This Row],[LIVE_VALUE]],MIS[[#This Row],[LIVE_VALUE]]-MIS[[#This Row],[VALUE]])</f>
        <v>-2981.25</v>
      </c>
      <c r="AH5367" t="str" cm="1">
        <f t="array" ref="AH53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7" t="str">
        <f>MIS[[#This Row],[TRADING SYMBOL]]</f>
        <v>NIFTY2552225050CE</v>
      </c>
      <c r="AJ5367" t="str">
        <f>IF(RIGHT(MIS[[#This Row],[Main/Hedge]],4)="MAIN","MAIN","HEDGE")</f>
        <v>MAIN</v>
      </c>
      <c r="AK5367" t="str" cm="1">
        <f t="array" ref="AK5367">_xlfn._xlws.FILTER(Table4[Column1],ISNUMBER(SEARCH(Table4[Column1],MIS[[#This Row],[OrderUniqueIdentifier]])),"")</f>
        <v>VWAP</v>
      </c>
    </row>
    <row r="5368" spans="1:37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>
        <f>_xlfn.XLOOKUP(MIS[[#This Row],[TRADING SYMBOL]],[1]Sheet1!$D:$D,[1]Sheet1!$C:$C)</f>
        <v>168.75</v>
      </c>
      <c r="AE5368">
        <f>MIS[[#This Row],[OrderAverageTradedPrice]]*MIS[[#This Row],[OrderQuantity]]</f>
        <v>218388.75</v>
      </c>
      <c r="AF5368">
        <f>MIS[[#This Row],[LTP]]*MIS[[#This Row],[OrderQuantity]]</f>
        <v>202500</v>
      </c>
      <c r="AG5368">
        <f>IF(MIS[[#This Row],[OrderSide]]="SELL",MIS[[#This Row],[VALUE]]-MIS[[#This Row],[LIVE_VALUE]],MIS[[#This Row],[LIVE_VALUE]]-MIS[[#This Row],[VALUE]])</f>
        <v>-15888.75</v>
      </c>
      <c r="AH5368" t="str" cm="1">
        <f t="array" ref="AH5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8" t="str">
        <f>MIS[[#This Row],[TRADING SYMBOL]]</f>
        <v>NIFTY2552225050CE</v>
      </c>
      <c r="AJ5368" t="str">
        <f>IF(RIGHT(MIS[[#This Row],[Main/Hedge]],4)="MAIN","MAIN","HEDGE")</f>
        <v>MAIN</v>
      </c>
      <c r="AK5368" t="str" cm="1">
        <f t="array" ref="AK5368">_xlfn._xlws.FILTER(Table4[Column1],ISNUMBER(SEARCH(Table4[Column1],MIS[[#This Row],[OrderUniqueIdentifier]])),"")</f>
        <v>VWAP</v>
      </c>
    </row>
    <row r="5369" spans="1:37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>
        <f>_xlfn.XLOOKUP(MIS[[#This Row],[TRADING SYMBOL]],[1]Sheet1!$D:$D,[1]Sheet1!$C:$C)</f>
        <v>168.75</v>
      </c>
      <c r="AE5369">
        <f>MIS[[#This Row],[OrderAverageTradedPrice]]*MIS[[#This Row],[OrderQuantity]]</f>
        <v>27742.5</v>
      </c>
      <c r="AF5369">
        <f>MIS[[#This Row],[LTP]]*MIS[[#This Row],[OrderQuantity]]</f>
        <v>25312.5</v>
      </c>
      <c r="AG5369">
        <f>IF(MIS[[#This Row],[OrderSide]]="SELL",MIS[[#This Row],[VALUE]]-MIS[[#This Row],[LIVE_VALUE]],MIS[[#This Row],[LIVE_VALUE]]-MIS[[#This Row],[VALUE]])</f>
        <v>-2430</v>
      </c>
      <c r="AH5369" t="str" cm="1">
        <f t="array" ref="AH5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9" t="str">
        <f>MIS[[#This Row],[TRADING SYMBOL]]</f>
        <v>NIFTY2552225050CE</v>
      </c>
      <c r="AJ5369" t="str">
        <f>IF(RIGHT(MIS[[#This Row],[Main/Hedge]],4)="MAIN","MAIN","HEDGE")</f>
        <v>MAIN</v>
      </c>
      <c r="AK5369" t="str" cm="1">
        <f t="array" ref="AK5369">_xlfn._xlws.FILTER(Table4[Column1],ISNUMBER(SEARCH(Table4[Column1],MIS[[#This Row],[OrderUniqueIdentifier]])),"")</f>
        <v>VWAP</v>
      </c>
    </row>
    <row r="5370" spans="1:37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>
        <f>_xlfn.XLOOKUP(MIS[[#This Row],[TRADING SYMBOL]],[1]Sheet1!$D:$D,[1]Sheet1!$C:$C)</f>
        <v>168.75</v>
      </c>
      <c r="AE5370">
        <f>MIS[[#This Row],[OrderAverageTradedPrice]]*MIS[[#This Row],[OrderQuantity]]</f>
        <v>27300</v>
      </c>
      <c r="AF5370">
        <f>MIS[[#This Row],[LTP]]*MIS[[#This Row],[OrderQuantity]]</f>
        <v>25312.5</v>
      </c>
      <c r="AG5370">
        <f>IF(MIS[[#This Row],[OrderSide]]="SELL",MIS[[#This Row],[VALUE]]-MIS[[#This Row],[LIVE_VALUE]],MIS[[#This Row],[LIVE_VALUE]]-MIS[[#This Row],[VALUE]])</f>
        <v>-1987.5</v>
      </c>
      <c r="AH5370" t="str" cm="1">
        <f t="array" ref="AH5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0" t="str">
        <f>MIS[[#This Row],[TRADING SYMBOL]]</f>
        <v>NIFTY2552225050CE</v>
      </c>
      <c r="AJ5370" t="str">
        <f>IF(RIGHT(MIS[[#This Row],[Main/Hedge]],4)="MAIN","MAIN","HEDGE")</f>
        <v>MAIN</v>
      </c>
      <c r="AK5370" t="str" cm="1">
        <f t="array" ref="AK5370">_xlfn._xlws.FILTER(Table4[Column1],ISNUMBER(SEARCH(Table4[Column1],MIS[[#This Row],[OrderUniqueIdentifier]])),"")</f>
        <v>VWAP</v>
      </c>
    </row>
    <row r="5371" spans="1:37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>
        <f>_xlfn.XLOOKUP(MIS[[#This Row],[TRADING SYMBOL]],[1]Sheet1!$D:$D,[1]Sheet1!$C:$C)</f>
        <v>168.75</v>
      </c>
      <c r="AE5371">
        <f>MIS[[#This Row],[OrderAverageTradedPrice]]*MIS[[#This Row],[OrderQuantity]]</f>
        <v>13875</v>
      </c>
      <c r="AF5371">
        <f>MIS[[#This Row],[LTP]]*MIS[[#This Row],[OrderQuantity]]</f>
        <v>12656.25</v>
      </c>
      <c r="AG5371">
        <f>IF(MIS[[#This Row],[OrderSide]]="SELL",MIS[[#This Row],[VALUE]]-MIS[[#This Row],[LIVE_VALUE]],MIS[[#This Row],[LIVE_VALUE]]-MIS[[#This Row],[VALUE]])</f>
        <v>-1218.75</v>
      </c>
      <c r="AH5371" t="str" cm="1">
        <f t="array" ref="AH53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1" t="str">
        <f>MIS[[#This Row],[TRADING SYMBOL]]</f>
        <v>NIFTY2552225050CE</v>
      </c>
      <c r="AJ5371" t="str">
        <f>IF(RIGHT(MIS[[#This Row],[Main/Hedge]],4)="MAIN","MAIN","HEDGE")</f>
        <v>MAIN</v>
      </c>
      <c r="AK5371" t="str" cm="1">
        <f t="array" ref="AK5371">_xlfn._xlws.FILTER(Table4[Column1],ISNUMBER(SEARCH(Table4[Column1],MIS[[#This Row],[OrderUniqueIdentifier]])),"")</f>
        <v>VWAP</v>
      </c>
    </row>
    <row r="5372" spans="1:37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>
        <f>_xlfn.XLOOKUP(MIS[[#This Row],[TRADING SYMBOL]],[1]Sheet1!$D:$D,[1]Sheet1!$C:$C)</f>
        <v>168.75</v>
      </c>
      <c r="AE5372">
        <f>MIS[[#This Row],[OrderAverageTradedPrice]]*MIS[[#This Row],[OrderQuantity]]</f>
        <v>27438.75</v>
      </c>
      <c r="AF5372">
        <f>MIS[[#This Row],[LTP]]*MIS[[#This Row],[OrderQuantity]]</f>
        <v>25312.5</v>
      </c>
      <c r="AG5372">
        <f>IF(MIS[[#This Row],[OrderSide]]="SELL",MIS[[#This Row],[VALUE]]-MIS[[#This Row],[LIVE_VALUE]],MIS[[#This Row],[LIVE_VALUE]]-MIS[[#This Row],[VALUE]])</f>
        <v>-2126.25</v>
      </c>
      <c r="AH5372" t="str" cm="1">
        <f t="array" ref="AH53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2" t="str">
        <f>MIS[[#This Row],[TRADING SYMBOL]]</f>
        <v>NIFTY2552225050CE</v>
      </c>
      <c r="AJ5372" t="str">
        <f>IF(RIGHT(MIS[[#This Row],[Main/Hedge]],4)="MAIN","MAIN","HEDGE")</f>
        <v>MAIN</v>
      </c>
      <c r="AK5372" t="str" cm="1">
        <f t="array" ref="AK5372">_xlfn._xlws.FILTER(Table4[Column1],ISNUMBER(SEARCH(Table4[Column1],MIS[[#This Row],[OrderUniqueIdentifier]])),"")</f>
        <v>VWAP</v>
      </c>
    </row>
    <row r="5373" spans="1:37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>
        <f>_xlfn.XLOOKUP(MIS[[#This Row],[TRADING SYMBOL]],[1]Sheet1!$D:$D,[1]Sheet1!$C:$C)</f>
        <v>168.75</v>
      </c>
      <c r="AE5373">
        <f>MIS[[#This Row],[OrderAverageTradedPrice]]*MIS[[#This Row],[OrderQuantity]]</f>
        <v>13946.25</v>
      </c>
      <c r="AF5373">
        <f>MIS[[#This Row],[LTP]]*MIS[[#This Row],[OrderQuantity]]</f>
        <v>12656.25</v>
      </c>
      <c r="AG5373">
        <f>IF(MIS[[#This Row],[OrderSide]]="SELL",MIS[[#This Row],[VALUE]]-MIS[[#This Row],[LIVE_VALUE]],MIS[[#This Row],[LIVE_VALUE]]-MIS[[#This Row],[VALUE]])</f>
        <v>-1290</v>
      </c>
      <c r="AH5373" t="str" cm="1">
        <f t="array" ref="AH5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3" t="str">
        <f>MIS[[#This Row],[TRADING SYMBOL]]</f>
        <v>NIFTY2552225050CE</v>
      </c>
      <c r="AJ5373" t="str">
        <f>IF(RIGHT(MIS[[#This Row],[Main/Hedge]],4)="MAIN","MAIN","HEDGE")</f>
        <v>MAIN</v>
      </c>
      <c r="AK5373" t="str" cm="1">
        <f t="array" ref="AK5373">_xlfn._xlws.FILTER(Table4[Column1],ISNUMBER(SEARCH(Table4[Column1],MIS[[#This Row],[OrderUniqueIdentifier]])),"")</f>
        <v>VWAP</v>
      </c>
    </row>
    <row r="5374" spans="1:37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>
        <f>_xlfn.XLOOKUP(MIS[[#This Row],[TRADING SYMBOL]],[1]Sheet1!$D:$D,[1]Sheet1!$C:$C)</f>
        <v>168.75</v>
      </c>
      <c r="AE5374">
        <f>MIS[[#This Row],[OrderAverageTradedPrice]]*MIS[[#This Row],[OrderQuantity]]</f>
        <v>83250</v>
      </c>
      <c r="AF5374">
        <f>MIS[[#This Row],[LTP]]*MIS[[#This Row],[OrderQuantity]]</f>
        <v>75937.5</v>
      </c>
      <c r="AG5374">
        <f>IF(MIS[[#This Row],[OrderSide]]="SELL",MIS[[#This Row],[VALUE]]-MIS[[#This Row],[LIVE_VALUE]],MIS[[#This Row],[LIVE_VALUE]]-MIS[[#This Row],[VALUE]])</f>
        <v>-7312.5</v>
      </c>
      <c r="AH5374" t="str" cm="1">
        <f t="array" ref="AH5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4" t="str">
        <f>MIS[[#This Row],[TRADING SYMBOL]]</f>
        <v>NIFTY2552225050CE</v>
      </c>
      <c r="AJ5374" t="str">
        <f>IF(RIGHT(MIS[[#This Row],[Main/Hedge]],4)="MAIN","MAIN","HEDGE")</f>
        <v>MAIN</v>
      </c>
      <c r="AK5374" t="str" cm="1">
        <f t="array" ref="AK5374">_xlfn._xlws.FILTER(Table4[Column1],ISNUMBER(SEARCH(Table4[Column1],MIS[[#This Row],[OrderUniqueIdentifier]])),"")</f>
        <v>VWAP</v>
      </c>
    </row>
    <row r="5375" spans="1:37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>
        <f>_xlfn.XLOOKUP(MIS[[#This Row],[TRADING SYMBOL]],[1]Sheet1!$D:$D,[1]Sheet1!$C:$C)</f>
        <v>168.75</v>
      </c>
      <c r="AE5375">
        <f>MIS[[#This Row],[OrderAverageTradedPrice]]*MIS[[#This Row],[OrderQuantity]]</f>
        <v>41625</v>
      </c>
      <c r="AF5375">
        <f>MIS[[#This Row],[LTP]]*MIS[[#This Row],[OrderQuantity]]</f>
        <v>37968.75</v>
      </c>
      <c r="AG5375">
        <f>IF(MIS[[#This Row],[OrderSide]]="SELL",MIS[[#This Row],[VALUE]]-MIS[[#This Row],[LIVE_VALUE]],MIS[[#This Row],[LIVE_VALUE]]-MIS[[#This Row],[VALUE]])</f>
        <v>-3656.25</v>
      </c>
      <c r="AH5375" t="str" cm="1">
        <f t="array" ref="AH53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5" t="str">
        <f>MIS[[#This Row],[TRADING SYMBOL]]</f>
        <v>NIFTY2552225050CE</v>
      </c>
      <c r="AJ5375" t="str">
        <f>IF(RIGHT(MIS[[#This Row],[Main/Hedge]],4)="MAIN","MAIN","HEDGE")</f>
        <v>MAIN</v>
      </c>
      <c r="AK5375" t="str" cm="1">
        <f t="array" ref="AK5375">_xlfn._xlws.FILTER(Table4[Column1],ISNUMBER(SEARCH(Table4[Column1],MIS[[#This Row],[OrderUniqueIdentifier]])),"")</f>
        <v>VWAP</v>
      </c>
    </row>
    <row r="5376" spans="1:37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>
        <f>_xlfn.XLOOKUP(MIS[[#This Row],[TRADING SYMBOL]],[1]Sheet1!$D:$D,[1]Sheet1!$C:$C)</f>
        <v>168.75</v>
      </c>
      <c r="AE5376">
        <f>MIS[[#This Row],[OrderAverageTradedPrice]]*MIS[[#This Row],[OrderQuantity]]</f>
        <v>41625</v>
      </c>
      <c r="AF5376">
        <f>MIS[[#This Row],[LTP]]*MIS[[#This Row],[OrderQuantity]]</f>
        <v>37968.75</v>
      </c>
      <c r="AG5376">
        <f>IF(MIS[[#This Row],[OrderSide]]="SELL",MIS[[#This Row],[VALUE]]-MIS[[#This Row],[LIVE_VALUE]],MIS[[#This Row],[LIVE_VALUE]]-MIS[[#This Row],[VALUE]])</f>
        <v>-3656.25</v>
      </c>
      <c r="AH5376" t="str" cm="1">
        <f t="array" ref="AH5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6" t="str">
        <f>MIS[[#This Row],[TRADING SYMBOL]]</f>
        <v>NIFTY2552225050CE</v>
      </c>
      <c r="AJ5376" t="str">
        <f>IF(RIGHT(MIS[[#This Row],[Main/Hedge]],4)="MAIN","MAIN","HEDGE")</f>
        <v>MAIN</v>
      </c>
      <c r="AK5376" t="str" cm="1">
        <f t="array" ref="AK5376">_xlfn._xlws.FILTER(Table4[Column1],ISNUMBER(SEARCH(Table4[Column1],MIS[[#This Row],[OrderUniqueIdentifier]])),"")</f>
        <v>VWAP</v>
      </c>
    </row>
    <row r="5377" spans="1:37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>
        <f>_xlfn.XLOOKUP(MIS[[#This Row],[TRADING SYMBOL]],[1]Sheet1!$D:$D,[1]Sheet1!$C:$C)</f>
        <v>168.75</v>
      </c>
      <c r="AE5377">
        <f>MIS[[#This Row],[OrderAverageTradedPrice]]*MIS[[#This Row],[OrderQuantity]]</f>
        <v>27750</v>
      </c>
      <c r="AF5377">
        <f>MIS[[#This Row],[LTP]]*MIS[[#This Row],[OrderQuantity]]</f>
        <v>25312.5</v>
      </c>
      <c r="AG5377">
        <f>IF(MIS[[#This Row],[OrderSide]]="SELL",MIS[[#This Row],[VALUE]]-MIS[[#This Row],[LIVE_VALUE]],MIS[[#This Row],[LIVE_VALUE]]-MIS[[#This Row],[VALUE]])</f>
        <v>-2437.5</v>
      </c>
      <c r="AH5377" t="str" cm="1">
        <f t="array" ref="AH5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7" t="str">
        <f>MIS[[#This Row],[TRADING SYMBOL]]</f>
        <v>NIFTY2552225050CE</v>
      </c>
      <c r="AJ5377" t="str">
        <f>IF(RIGHT(MIS[[#This Row],[Main/Hedge]],4)="MAIN","MAIN","HEDGE")</f>
        <v>MAIN</v>
      </c>
      <c r="AK5377" t="str" cm="1">
        <f t="array" ref="AK5377">_xlfn._xlws.FILTER(Table4[Column1],ISNUMBER(SEARCH(Table4[Column1],MIS[[#This Row],[OrderUniqueIdentifier]])),"")</f>
        <v>VWAP</v>
      </c>
    </row>
    <row r="5378" spans="1:37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>
        <f>_xlfn.XLOOKUP(MIS[[#This Row],[TRADING SYMBOL]],[1]Sheet1!$D:$D,[1]Sheet1!$C:$C)</f>
        <v>168.75</v>
      </c>
      <c r="AE5378">
        <f>MIS[[#This Row],[OrderAverageTradedPrice]]*MIS[[#This Row],[OrderQuantity]]</f>
        <v>55098.75</v>
      </c>
      <c r="AF5378">
        <f>MIS[[#This Row],[LTP]]*MIS[[#This Row],[OrderQuantity]]</f>
        <v>50625</v>
      </c>
      <c r="AG5378">
        <f>IF(MIS[[#This Row],[OrderSide]]="SELL",MIS[[#This Row],[VALUE]]-MIS[[#This Row],[LIVE_VALUE]],MIS[[#This Row],[LIVE_VALUE]]-MIS[[#This Row],[VALUE]])</f>
        <v>-4473.75</v>
      </c>
      <c r="AH5378" t="str" cm="1">
        <f t="array" ref="AH5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8" t="str">
        <f>MIS[[#This Row],[TRADING SYMBOL]]</f>
        <v>NIFTY2552225050CE</v>
      </c>
      <c r="AJ5378" t="str">
        <f>IF(RIGHT(MIS[[#This Row],[Main/Hedge]],4)="MAIN","MAIN","HEDGE")</f>
        <v>MAIN</v>
      </c>
      <c r="AK5378" t="str" cm="1">
        <f t="array" ref="AK5378">_xlfn._xlws.FILTER(Table4[Column1],ISNUMBER(SEARCH(Table4[Column1],MIS[[#This Row],[OrderUniqueIdentifier]])),"")</f>
        <v>VWAP</v>
      </c>
    </row>
    <row r="5379" spans="1:37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>
        <f>_xlfn.XLOOKUP(MIS[[#This Row],[TRADING SYMBOL]],[1]Sheet1!$D:$D,[1]Sheet1!$C:$C)</f>
        <v>168.75</v>
      </c>
      <c r="AE5379">
        <f>MIS[[#This Row],[OrderAverageTradedPrice]]*MIS[[#This Row],[OrderQuantity]]</f>
        <v>13875</v>
      </c>
      <c r="AF5379">
        <f>MIS[[#This Row],[LTP]]*MIS[[#This Row],[OrderQuantity]]</f>
        <v>12656.25</v>
      </c>
      <c r="AG5379">
        <f>IF(MIS[[#This Row],[OrderSide]]="SELL",MIS[[#This Row],[VALUE]]-MIS[[#This Row],[LIVE_VALUE]],MIS[[#This Row],[LIVE_VALUE]]-MIS[[#This Row],[VALUE]])</f>
        <v>-1218.75</v>
      </c>
      <c r="AH5379" t="str" cm="1">
        <f t="array" ref="AH5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9" t="str">
        <f>MIS[[#This Row],[TRADING SYMBOL]]</f>
        <v>NIFTY2552225050CE</v>
      </c>
      <c r="AJ5379" t="str">
        <f>IF(RIGHT(MIS[[#This Row],[Main/Hedge]],4)="MAIN","MAIN","HEDGE")</f>
        <v>MAIN</v>
      </c>
      <c r="AK5379" t="str" cm="1">
        <f t="array" ref="AK5379">_xlfn._xlws.FILTER(Table4[Column1],ISNUMBER(SEARCH(Table4[Column1],MIS[[#This Row],[OrderUniqueIdentifier]])),"")</f>
        <v>VWAP</v>
      </c>
    </row>
    <row r="5380" spans="1:37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>
        <f>_xlfn.XLOOKUP(MIS[[#This Row],[TRADING SYMBOL]],[1]Sheet1!$D:$D,[1]Sheet1!$C:$C)</f>
        <v>168.75</v>
      </c>
      <c r="AE5380">
        <f>MIS[[#This Row],[OrderAverageTradedPrice]]*MIS[[#This Row],[OrderQuantity]]</f>
        <v>40950</v>
      </c>
      <c r="AF5380">
        <f>MIS[[#This Row],[LTP]]*MIS[[#This Row],[OrderQuantity]]</f>
        <v>37968.75</v>
      </c>
      <c r="AG5380">
        <f>IF(MIS[[#This Row],[OrderSide]]="SELL",MIS[[#This Row],[VALUE]]-MIS[[#This Row],[LIVE_VALUE]],MIS[[#This Row],[LIVE_VALUE]]-MIS[[#This Row],[VALUE]])</f>
        <v>-2981.25</v>
      </c>
      <c r="AH5380" t="str" cm="1">
        <f t="array" ref="AH5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0" t="str">
        <f>MIS[[#This Row],[TRADING SYMBOL]]</f>
        <v>NIFTY2552225050CE</v>
      </c>
      <c r="AJ5380" t="str">
        <f>IF(RIGHT(MIS[[#This Row],[Main/Hedge]],4)="MAIN","MAIN","HEDGE")</f>
        <v>MAIN</v>
      </c>
      <c r="AK5380" t="str" cm="1">
        <f t="array" ref="AK5380">_xlfn._xlws.FILTER(Table4[Column1],ISNUMBER(SEARCH(Table4[Column1],MIS[[#This Row],[OrderUniqueIdentifier]])),"")</f>
        <v>VWAP</v>
      </c>
    </row>
    <row r="5381" spans="1:37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>
        <f>_xlfn.XLOOKUP(MIS[[#This Row],[TRADING SYMBOL]],[1]Sheet1!$D:$D,[1]Sheet1!$C:$C)</f>
        <v>168.75</v>
      </c>
      <c r="AE5381">
        <f>MIS[[#This Row],[OrderAverageTradedPrice]]*MIS[[#This Row],[OrderQuantity]]</f>
        <v>13578.75</v>
      </c>
      <c r="AF5381">
        <f>MIS[[#This Row],[LTP]]*MIS[[#This Row],[OrderQuantity]]</f>
        <v>12656.25</v>
      </c>
      <c r="AG5381">
        <f>IF(MIS[[#This Row],[OrderSide]]="SELL",MIS[[#This Row],[VALUE]]-MIS[[#This Row],[LIVE_VALUE]],MIS[[#This Row],[LIVE_VALUE]]-MIS[[#This Row],[VALUE]])</f>
        <v>-922.5</v>
      </c>
      <c r="AH5381" t="str" cm="1">
        <f t="array" ref="AH5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1" t="str">
        <f>MIS[[#This Row],[TRADING SYMBOL]]</f>
        <v>NIFTY2552225050CE</v>
      </c>
      <c r="AJ5381" t="str">
        <f>IF(RIGHT(MIS[[#This Row],[Main/Hedge]],4)="MAIN","MAIN","HEDGE")</f>
        <v>MAIN</v>
      </c>
      <c r="AK5381" t="str" cm="1">
        <f t="array" ref="AK5381">_xlfn._xlws.FILTER(Table4[Column1],ISNUMBER(SEARCH(Table4[Column1],MIS[[#This Row],[OrderUniqueIdentifier]])),"")</f>
        <v>VWAP</v>
      </c>
    </row>
    <row r="5382" spans="1:37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>
        <f>_xlfn.XLOOKUP(MIS[[#This Row],[TRADING SYMBOL]],[1]Sheet1!$D:$D,[1]Sheet1!$C:$C)</f>
        <v>168.75</v>
      </c>
      <c r="AE5382">
        <f>MIS[[#This Row],[OrderAverageTradedPrice]]*MIS[[#This Row],[OrderQuantity]]</f>
        <v>164655</v>
      </c>
      <c r="AF5382">
        <f>MIS[[#This Row],[LTP]]*MIS[[#This Row],[OrderQuantity]]</f>
        <v>151875</v>
      </c>
      <c r="AG5382">
        <f>IF(MIS[[#This Row],[OrderSide]]="SELL",MIS[[#This Row],[VALUE]]-MIS[[#This Row],[LIVE_VALUE]],MIS[[#This Row],[LIVE_VALUE]]-MIS[[#This Row],[VALUE]])</f>
        <v>-12780</v>
      </c>
      <c r="AH5382" t="str" cm="1">
        <f t="array" ref="AH5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2" t="str">
        <f>MIS[[#This Row],[TRADING SYMBOL]]</f>
        <v>NIFTY2552225050CE</v>
      </c>
      <c r="AJ5382" t="str">
        <f>IF(RIGHT(MIS[[#This Row],[Main/Hedge]],4)="MAIN","MAIN","HEDGE")</f>
        <v>MAIN</v>
      </c>
      <c r="AK5382" t="str" cm="1">
        <f t="array" ref="AK5382">_xlfn._xlws.FILTER(Table4[Column1],ISNUMBER(SEARCH(Table4[Column1],MIS[[#This Row],[OrderUniqueIdentifier]])),"")</f>
        <v>VWAP</v>
      </c>
    </row>
    <row r="5383" spans="1:37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>
        <f>_xlfn.XLOOKUP(MIS[[#This Row],[TRADING SYMBOL]],[1]Sheet1!$D:$D,[1]Sheet1!$C:$C)</f>
        <v>168.75</v>
      </c>
      <c r="AE5383">
        <f>MIS[[#This Row],[OrderAverageTradedPrice]]*MIS[[#This Row],[OrderQuantity]]</f>
        <v>41388.75</v>
      </c>
      <c r="AF5383">
        <f>MIS[[#This Row],[LTP]]*MIS[[#This Row],[OrderQuantity]]</f>
        <v>37968.75</v>
      </c>
      <c r="AG5383">
        <f>IF(MIS[[#This Row],[OrderSide]]="SELL",MIS[[#This Row],[VALUE]]-MIS[[#This Row],[LIVE_VALUE]],MIS[[#This Row],[LIVE_VALUE]]-MIS[[#This Row],[VALUE]])</f>
        <v>-3420</v>
      </c>
      <c r="AH5383" t="str" cm="1">
        <f t="array" ref="AH5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3" t="str">
        <f>MIS[[#This Row],[TRADING SYMBOL]]</f>
        <v>NIFTY2552225050CE</v>
      </c>
      <c r="AJ5383" t="str">
        <f>IF(RIGHT(MIS[[#This Row],[Main/Hedge]],4)="MAIN","MAIN","HEDGE")</f>
        <v>MAIN</v>
      </c>
      <c r="AK5383" t="str" cm="1">
        <f t="array" ref="AK5383">_xlfn._xlws.FILTER(Table4[Column1],ISNUMBER(SEARCH(Table4[Column1],MIS[[#This Row],[OrderUniqueIdentifier]])),"")</f>
        <v>VWAP</v>
      </c>
    </row>
    <row r="5384" spans="1:37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>
        <f>_xlfn.XLOOKUP(MIS[[#This Row],[TRADING SYMBOL]],[1]Sheet1!$D:$D,[1]Sheet1!$C:$C)</f>
        <v>168.75</v>
      </c>
      <c r="AE5384">
        <f>MIS[[#This Row],[OrderAverageTradedPrice]]*MIS[[#This Row],[OrderQuantity]]</f>
        <v>95550</v>
      </c>
      <c r="AF5384">
        <f>MIS[[#This Row],[LTP]]*MIS[[#This Row],[OrderQuantity]]</f>
        <v>88593.75</v>
      </c>
      <c r="AG5384">
        <f>IF(MIS[[#This Row],[OrderSide]]="SELL",MIS[[#This Row],[VALUE]]-MIS[[#This Row],[LIVE_VALUE]],MIS[[#This Row],[LIVE_VALUE]]-MIS[[#This Row],[VALUE]])</f>
        <v>-6956.25</v>
      </c>
      <c r="AH5384" t="str" cm="1">
        <f t="array" ref="AH5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4" t="str">
        <f>MIS[[#This Row],[TRADING SYMBOL]]</f>
        <v>NIFTY2552225050CE</v>
      </c>
      <c r="AJ5384" t="str">
        <f>IF(RIGHT(MIS[[#This Row],[Main/Hedge]],4)="MAIN","MAIN","HEDGE")</f>
        <v>MAIN</v>
      </c>
      <c r="AK5384" t="str" cm="1">
        <f t="array" ref="AK5384">_xlfn._xlws.FILTER(Table4[Column1],ISNUMBER(SEARCH(Table4[Column1],MIS[[#This Row],[OrderUniqueIdentifier]])),"")</f>
        <v>VWAP</v>
      </c>
    </row>
    <row r="5385" spans="1:37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>
        <f>_xlfn.XLOOKUP(MIS[[#This Row],[TRADING SYMBOL]],[1]Sheet1!$D:$D,[1]Sheet1!$C:$C)</f>
        <v>168.75</v>
      </c>
      <c r="AE5385">
        <f>MIS[[#This Row],[OrderAverageTradedPrice]]*MIS[[#This Row],[OrderQuantity]]</f>
        <v>13875</v>
      </c>
      <c r="AF5385">
        <f>MIS[[#This Row],[LTP]]*MIS[[#This Row],[OrderQuantity]]</f>
        <v>12656.25</v>
      </c>
      <c r="AG5385">
        <f>IF(MIS[[#This Row],[OrderSide]]="SELL",MIS[[#This Row],[VALUE]]-MIS[[#This Row],[LIVE_VALUE]],MIS[[#This Row],[LIVE_VALUE]]-MIS[[#This Row],[VALUE]])</f>
        <v>-1218.75</v>
      </c>
      <c r="AH5385" t="str" cm="1">
        <f t="array" ref="AH53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5" t="str">
        <f>MIS[[#This Row],[TRADING SYMBOL]]</f>
        <v>NIFTY2552225050CE</v>
      </c>
      <c r="AJ5385" t="str">
        <f>IF(RIGHT(MIS[[#This Row],[Main/Hedge]],4)="MAIN","MAIN","HEDGE")</f>
        <v>MAIN</v>
      </c>
      <c r="AK5385" t="str" cm="1">
        <f t="array" ref="AK5385">_xlfn._xlws.FILTER(Table4[Column1],ISNUMBER(SEARCH(Table4[Column1],MIS[[#This Row],[OrderUniqueIdentifier]])),"")</f>
        <v>VWAP</v>
      </c>
    </row>
    <row r="5386" spans="1:37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>
        <f>_xlfn.XLOOKUP(MIS[[#This Row],[TRADING SYMBOL]],[1]Sheet1!$D:$D,[1]Sheet1!$C:$C)</f>
        <v>168.75</v>
      </c>
      <c r="AE5386">
        <f>MIS[[#This Row],[OrderAverageTradedPrice]]*MIS[[#This Row],[OrderQuantity]]</f>
        <v>41625</v>
      </c>
      <c r="AF5386">
        <f>MIS[[#This Row],[LTP]]*MIS[[#This Row],[OrderQuantity]]</f>
        <v>37968.75</v>
      </c>
      <c r="AG5386">
        <f>IF(MIS[[#This Row],[OrderSide]]="SELL",MIS[[#This Row],[VALUE]]-MIS[[#This Row],[LIVE_VALUE]],MIS[[#This Row],[LIVE_VALUE]]-MIS[[#This Row],[VALUE]])</f>
        <v>-3656.25</v>
      </c>
      <c r="AH5386" t="str" cm="1">
        <f t="array" ref="AH5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6" t="str">
        <f>MIS[[#This Row],[TRADING SYMBOL]]</f>
        <v>NIFTY2552225050CE</v>
      </c>
      <c r="AJ5386" t="str">
        <f>IF(RIGHT(MIS[[#This Row],[Main/Hedge]],4)="MAIN","MAIN","HEDGE")</f>
        <v>MAIN</v>
      </c>
      <c r="AK5386" t="str" cm="1">
        <f t="array" ref="AK5386">_xlfn._xlws.FILTER(Table4[Column1],ISNUMBER(SEARCH(Table4[Column1],MIS[[#This Row],[OrderUniqueIdentifier]])),"")</f>
        <v>VWAP</v>
      </c>
    </row>
    <row r="5387" spans="1:37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>
        <f>_xlfn.XLOOKUP(MIS[[#This Row],[TRADING SYMBOL]],[1]Sheet1!$D:$D,[1]Sheet1!$C:$C)</f>
        <v>168.75</v>
      </c>
      <c r="AE5387">
        <f>MIS[[#This Row],[OrderAverageTradedPrice]]*MIS[[#This Row],[OrderQuantity]]</f>
        <v>13612.5</v>
      </c>
      <c r="AF5387">
        <f>MIS[[#This Row],[LTP]]*MIS[[#This Row],[OrderQuantity]]</f>
        <v>12656.25</v>
      </c>
      <c r="AG5387">
        <f>IF(MIS[[#This Row],[OrderSide]]="SELL",MIS[[#This Row],[VALUE]]-MIS[[#This Row],[LIVE_VALUE]],MIS[[#This Row],[LIVE_VALUE]]-MIS[[#This Row],[VALUE]])</f>
        <v>-956.25</v>
      </c>
      <c r="AH5387" t="str" cm="1">
        <f t="array" ref="AH53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7" t="str">
        <f>MIS[[#This Row],[TRADING SYMBOL]]</f>
        <v>NIFTY2552225050CE</v>
      </c>
      <c r="AJ5387" t="str">
        <f>IF(RIGHT(MIS[[#This Row],[Main/Hedge]],4)="MAIN","MAIN","HEDGE")</f>
        <v>MAIN</v>
      </c>
      <c r="AK5387" t="str" cm="1">
        <f t="array" ref="AK5387">_xlfn._xlws.FILTER(Table4[Column1],ISNUMBER(SEARCH(Table4[Column1],MIS[[#This Row],[OrderUniqueIdentifier]])),"")</f>
        <v>VWAP</v>
      </c>
    </row>
    <row r="5388" spans="1:37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>
        <f>_xlfn.XLOOKUP(MIS[[#This Row],[TRADING SYMBOL]],[1]Sheet1!$D:$D,[1]Sheet1!$C:$C)</f>
        <v>168.75</v>
      </c>
      <c r="AE5388">
        <f>MIS[[#This Row],[OrderAverageTradedPrice]]*MIS[[#This Row],[OrderQuantity]]</f>
        <v>13950</v>
      </c>
      <c r="AF5388">
        <f>MIS[[#This Row],[LTP]]*MIS[[#This Row],[OrderQuantity]]</f>
        <v>12656.25</v>
      </c>
      <c r="AG5388">
        <f>IF(MIS[[#This Row],[OrderSide]]="SELL",MIS[[#This Row],[VALUE]]-MIS[[#This Row],[LIVE_VALUE]],MIS[[#This Row],[LIVE_VALUE]]-MIS[[#This Row],[VALUE]])</f>
        <v>-1293.75</v>
      </c>
      <c r="AH5388" t="str" cm="1">
        <f t="array" ref="AH5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8" t="str">
        <f>MIS[[#This Row],[TRADING SYMBOL]]</f>
        <v>NIFTY2552225050CE</v>
      </c>
      <c r="AJ5388" t="str">
        <f>IF(RIGHT(MIS[[#This Row],[Main/Hedge]],4)="MAIN","MAIN","HEDGE")</f>
        <v>MAIN</v>
      </c>
      <c r="AK5388" t="str" cm="1">
        <f t="array" ref="AK5388">_xlfn._xlws.FILTER(Table4[Column1],ISNUMBER(SEARCH(Table4[Column1],MIS[[#This Row],[OrderUniqueIdentifier]])),"")</f>
        <v>VWAP</v>
      </c>
    </row>
    <row r="5389" spans="1:37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>
        <f>_xlfn.XLOOKUP(MIS[[#This Row],[TRADING SYMBOL]],[1]Sheet1!$D:$D,[1]Sheet1!$C:$C)</f>
        <v>168.75</v>
      </c>
      <c r="AE5389">
        <f>MIS[[#This Row],[OrderAverageTradedPrice]]*MIS[[#This Row],[OrderQuantity]]</f>
        <v>13650</v>
      </c>
      <c r="AF5389">
        <f>MIS[[#This Row],[LTP]]*MIS[[#This Row],[OrderQuantity]]</f>
        <v>12656.25</v>
      </c>
      <c r="AG5389">
        <f>IF(MIS[[#This Row],[OrderSide]]="SELL",MIS[[#This Row],[VALUE]]-MIS[[#This Row],[LIVE_VALUE]],MIS[[#This Row],[LIVE_VALUE]]-MIS[[#This Row],[VALUE]])</f>
        <v>-993.75</v>
      </c>
      <c r="AH5389" t="str" cm="1">
        <f t="array" ref="AH5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9" t="str">
        <f>MIS[[#This Row],[TRADING SYMBOL]]</f>
        <v>NIFTY2552225050CE</v>
      </c>
      <c r="AJ5389" t="str">
        <f>IF(RIGHT(MIS[[#This Row],[Main/Hedge]],4)="MAIN","MAIN","HEDGE")</f>
        <v>MAIN</v>
      </c>
      <c r="AK5389" t="str" cm="1">
        <f t="array" ref="AK5389">_xlfn._xlws.FILTER(Table4[Column1],ISNUMBER(SEARCH(Table4[Column1],MIS[[#This Row],[OrderUniqueIdentifier]])),"")</f>
        <v>VWAP</v>
      </c>
    </row>
    <row r="5390" spans="1:37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>
        <f>_xlfn.XLOOKUP(MIS[[#This Row],[TRADING SYMBOL]],[1]Sheet1!$D:$D,[1]Sheet1!$C:$C)</f>
        <v>168.75</v>
      </c>
      <c r="AE5390">
        <f>MIS[[#This Row],[OrderAverageTradedPrice]]*MIS[[#This Row],[OrderQuantity]]</f>
        <v>152583.75</v>
      </c>
      <c r="AF5390">
        <f>MIS[[#This Row],[LTP]]*MIS[[#This Row],[OrderQuantity]]</f>
        <v>139218.75</v>
      </c>
      <c r="AG5390">
        <f>IF(MIS[[#This Row],[OrderSide]]="SELL",MIS[[#This Row],[VALUE]]-MIS[[#This Row],[LIVE_VALUE]],MIS[[#This Row],[LIVE_VALUE]]-MIS[[#This Row],[VALUE]])</f>
        <v>-13365</v>
      </c>
      <c r="AH5390" t="str" cm="1">
        <f t="array" ref="AH53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0" t="str">
        <f>MIS[[#This Row],[TRADING SYMBOL]]</f>
        <v>NIFTY2552225050CE</v>
      </c>
      <c r="AJ5390" t="str">
        <f>IF(RIGHT(MIS[[#This Row],[Main/Hedge]],4)="MAIN","MAIN","HEDGE")</f>
        <v>MAIN</v>
      </c>
      <c r="AK5390" t="str" cm="1">
        <f t="array" ref="AK5390">_xlfn._xlws.FILTER(Table4[Column1],ISNUMBER(SEARCH(Table4[Column1],MIS[[#This Row],[OrderUniqueIdentifier]])),"")</f>
        <v>VWAP</v>
      </c>
    </row>
    <row r="5391" spans="1:37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>
        <f>_xlfn.XLOOKUP(MIS[[#This Row],[TRADING SYMBOL]],[1]Sheet1!$D:$D,[1]Sheet1!$C:$C)</f>
        <v>168.75</v>
      </c>
      <c r="AE5391">
        <f>MIS[[#This Row],[OrderAverageTradedPrice]]*MIS[[#This Row],[OrderQuantity]]</f>
        <v>27900</v>
      </c>
      <c r="AF5391">
        <f>MIS[[#This Row],[LTP]]*MIS[[#This Row],[OrderQuantity]]</f>
        <v>25312.5</v>
      </c>
      <c r="AG5391">
        <f>IF(MIS[[#This Row],[OrderSide]]="SELL",MIS[[#This Row],[VALUE]]-MIS[[#This Row],[LIVE_VALUE]],MIS[[#This Row],[LIVE_VALUE]]-MIS[[#This Row],[VALUE]])</f>
        <v>-2587.5</v>
      </c>
      <c r="AH5391" t="str" cm="1">
        <f t="array" ref="AH53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1" t="str">
        <f>MIS[[#This Row],[TRADING SYMBOL]]</f>
        <v>NIFTY2552225050CE</v>
      </c>
      <c r="AJ5391" t="str">
        <f>IF(RIGHT(MIS[[#This Row],[Main/Hedge]],4)="MAIN","MAIN","HEDGE")</f>
        <v>MAIN</v>
      </c>
      <c r="AK5391" t="str" cm="1">
        <f t="array" ref="AK5391">_xlfn._xlws.FILTER(Table4[Column1],ISNUMBER(SEARCH(Table4[Column1],MIS[[#This Row],[OrderUniqueIdentifier]])),"")</f>
        <v>VWAP</v>
      </c>
    </row>
    <row r="5392" spans="1:37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>
        <f>_xlfn.XLOOKUP(MIS[[#This Row],[TRADING SYMBOL]],[1]Sheet1!$D:$D,[1]Sheet1!$C:$C)</f>
        <v>168.75</v>
      </c>
      <c r="AE5392">
        <f>MIS[[#This Row],[OrderAverageTradedPrice]]*MIS[[#This Row],[OrderQuantity]]</f>
        <v>40725</v>
      </c>
      <c r="AF5392">
        <f>MIS[[#This Row],[LTP]]*MIS[[#This Row],[OrderQuantity]]</f>
        <v>37968.75</v>
      </c>
      <c r="AG5392">
        <f>IF(MIS[[#This Row],[OrderSide]]="SELL",MIS[[#This Row],[VALUE]]-MIS[[#This Row],[LIVE_VALUE]],MIS[[#This Row],[LIVE_VALUE]]-MIS[[#This Row],[VALUE]])</f>
        <v>-2756.25</v>
      </c>
      <c r="AH5392" t="str" cm="1">
        <f t="array" ref="AH5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2" t="str">
        <f>MIS[[#This Row],[TRADING SYMBOL]]</f>
        <v>NIFTY2552225050CE</v>
      </c>
      <c r="AJ5392" t="str">
        <f>IF(RIGHT(MIS[[#This Row],[Main/Hedge]],4)="MAIN","MAIN","HEDGE")</f>
        <v>MAIN</v>
      </c>
      <c r="AK5392" t="str" cm="1">
        <f t="array" ref="AK5392">_xlfn._xlws.FILTER(Table4[Column1],ISNUMBER(SEARCH(Table4[Column1],MIS[[#This Row],[OrderUniqueIdentifier]])),"")</f>
        <v>VWAP</v>
      </c>
    </row>
    <row r="5393" spans="1:37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>
        <f>_xlfn.XLOOKUP(MIS[[#This Row],[TRADING SYMBOL]],[1]Sheet1!$D:$D,[1]Sheet1!$C:$C)</f>
        <v>168.75</v>
      </c>
      <c r="AE5393">
        <f>MIS[[#This Row],[OrderAverageTradedPrice]]*MIS[[#This Row],[OrderQuantity]]</f>
        <v>13650</v>
      </c>
      <c r="AF5393">
        <f>MIS[[#This Row],[LTP]]*MIS[[#This Row],[OrderQuantity]]</f>
        <v>12656.25</v>
      </c>
      <c r="AG5393">
        <f>IF(MIS[[#This Row],[OrderSide]]="SELL",MIS[[#This Row],[VALUE]]-MIS[[#This Row],[LIVE_VALUE]],MIS[[#This Row],[LIVE_VALUE]]-MIS[[#This Row],[VALUE]])</f>
        <v>-993.75</v>
      </c>
      <c r="AH5393" t="str" cm="1">
        <f t="array" ref="AH5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3" t="str">
        <f>MIS[[#This Row],[TRADING SYMBOL]]</f>
        <v>NIFTY2552225050CE</v>
      </c>
      <c r="AJ5393" t="str">
        <f>IF(RIGHT(MIS[[#This Row],[Main/Hedge]],4)="MAIN","MAIN","HEDGE")</f>
        <v>MAIN</v>
      </c>
      <c r="AK5393" t="str" cm="1">
        <f t="array" ref="AK5393">_xlfn._xlws.FILTER(Table4[Column1],ISNUMBER(SEARCH(Table4[Column1],MIS[[#This Row],[OrderUniqueIdentifier]])),"")</f>
        <v>VWAP</v>
      </c>
    </row>
    <row r="5394" spans="1:37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>
        <f>_xlfn.XLOOKUP(MIS[[#This Row],[TRADING SYMBOL]],[1]Sheet1!$D:$D,[1]Sheet1!$C:$C)</f>
        <v>168.75</v>
      </c>
      <c r="AE5394">
        <f>MIS[[#This Row],[OrderAverageTradedPrice]]*MIS[[#This Row],[OrderQuantity]]</f>
        <v>13785</v>
      </c>
      <c r="AF5394">
        <f>MIS[[#This Row],[LTP]]*MIS[[#This Row],[OrderQuantity]]</f>
        <v>12656.25</v>
      </c>
      <c r="AG5394">
        <f>IF(MIS[[#This Row],[OrderSide]]="SELL",MIS[[#This Row],[VALUE]]-MIS[[#This Row],[LIVE_VALUE]],MIS[[#This Row],[LIVE_VALUE]]-MIS[[#This Row],[VALUE]])</f>
        <v>-1128.75</v>
      </c>
      <c r="AH5394" t="str" cm="1">
        <f t="array" ref="AH53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4" t="str">
        <f>MIS[[#This Row],[TRADING SYMBOL]]</f>
        <v>NIFTY2552225050CE</v>
      </c>
      <c r="AJ5394" t="str">
        <f>IF(RIGHT(MIS[[#This Row],[Main/Hedge]],4)="MAIN","MAIN","HEDGE")</f>
        <v>MAIN</v>
      </c>
      <c r="AK5394" t="str" cm="1">
        <f t="array" ref="AK5394">_xlfn._xlws.FILTER(Table4[Column1],ISNUMBER(SEARCH(Table4[Column1],MIS[[#This Row],[OrderUniqueIdentifier]])),"")</f>
        <v>VWAP</v>
      </c>
    </row>
    <row r="5395" spans="1:37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>
        <f>_xlfn.XLOOKUP(MIS[[#This Row],[TRADING SYMBOL]],[1]Sheet1!$D:$D,[1]Sheet1!$C:$C)</f>
        <v>168.75</v>
      </c>
      <c r="AE5395">
        <f>MIS[[#This Row],[OrderAverageTradedPrice]]*MIS[[#This Row],[OrderQuantity]]</f>
        <v>138712.5</v>
      </c>
      <c r="AF5395">
        <f>MIS[[#This Row],[LTP]]*MIS[[#This Row],[OrderQuantity]]</f>
        <v>126562.5</v>
      </c>
      <c r="AG5395">
        <f>IF(MIS[[#This Row],[OrderSide]]="SELL",MIS[[#This Row],[VALUE]]-MIS[[#This Row],[LIVE_VALUE]],MIS[[#This Row],[LIVE_VALUE]]-MIS[[#This Row],[VALUE]])</f>
        <v>-12150</v>
      </c>
      <c r="AH5395" t="str" cm="1">
        <f t="array" ref="AH5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5" t="str">
        <f>MIS[[#This Row],[TRADING SYMBOL]]</f>
        <v>NIFTY2552225050CE</v>
      </c>
      <c r="AJ5395" t="str">
        <f>IF(RIGHT(MIS[[#This Row],[Main/Hedge]],4)="MAIN","MAIN","HEDGE")</f>
        <v>MAIN</v>
      </c>
      <c r="AK5395" t="str" cm="1">
        <f t="array" ref="AK5395">_xlfn._xlws.FILTER(Table4[Column1],ISNUMBER(SEARCH(Table4[Column1],MIS[[#This Row],[OrderUniqueIdentifier]])),"")</f>
        <v>VWAP</v>
      </c>
    </row>
    <row r="5396" spans="1:37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>
        <f>_xlfn.XLOOKUP(MIS[[#This Row],[TRADING SYMBOL]],[1]Sheet1!$D:$D,[1]Sheet1!$C:$C)</f>
        <v>168.75</v>
      </c>
      <c r="AE5396">
        <f>MIS[[#This Row],[OrderAverageTradedPrice]]*MIS[[#This Row],[OrderQuantity]]</f>
        <v>27150</v>
      </c>
      <c r="AF5396">
        <f>MIS[[#This Row],[LTP]]*MIS[[#This Row],[OrderQuantity]]</f>
        <v>25312.5</v>
      </c>
      <c r="AG5396">
        <f>IF(MIS[[#This Row],[OrderSide]]="SELL",MIS[[#This Row],[VALUE]]-MIS[[#This Row],[LIVE_VALUE]],MIS[[#This Row],[LIVE_VALUE]]-MIS[[#This Row],[VALUE]])</f>
        <v>-1837.5</v>
      </c>
      <c r="AH5396" t="str" cm="1">
        <f t="array" ref="AH5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6" t="str">
        <f>MIS[[#This Row],[TRADING SYMBOL]]</f>
        <v>NIFTY2552225050CE</v>
      </c>
      <c r="AJ5396" t="str">
        <f>IF(RIGHT(MIS[[#This Row],[Main/Hedge]],4)="MAIN","MAIN","HEDGE")</f>
        <v>MAIN</v>
      </c>
      <c r="AK5396" t="str" cm="1">
        <f t="array" ref="AK5396">_xlfn._xlws.FILTER(Table4[Column1],ISNUMBER(SEARCH(Table4[Column1],MIS[[#This Row],[OrderUniqueIdentifier]])),"")</f>
        <v>VWAP</v>
      </c>
    </row>
    <row r="5397" spans="1:37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>
        <f>_xlfn.XLOOKUP(MIS[[#This Row],[TRADING SYMBOL]],[1]Sheet1!$D:$D,[1]Sheet1!$C:$C)</f>
        <v>168.75</v>
      </c>
      <c r="AE5397">
        <f>MIS[[#This Row],[OrderAverageTradedPrice]]*MIS[[#This Row],[OrderQuantity]]</f>
        <v>27405</v>
      </c>
      <c r="AF5397">
        <f>MIS[[#This Row],[LTP]]*MIS[[#This Row],[OrderQuantity]]</f>
        <v>25312.5</v>
      </c>
      <c r="AG5397">
        <f>IF(MIS[[#This Row],[OrderSide]]="SELL",MIS[[#This Row],[VALUE]]-MIS[[#This Row],[LIVE_VALUE]],MIS[[#This Row],[LIVE_VALUE]]-MIS[[#This Row],[VALUE]])</f>
        <v>-2092.5</v>
      </c>
      <c r="AH5397" t="str" cm="1">
        <f t="array" ref="AH5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7" t="str">
        <f>MIS[[#This Row],[TRADING SYMBOL]]</f>
        <v>NIFTY2552225050CE</v>
      </c>
      <c r="AJ5397" t="str">
        <f>IF(RIGHT(MIS[[#This Row],[Main/Hedge]],4)="MAIN","MAIN","HEDGE")</f>
        <v>MAIN</v>
      </c>
      <c r="AK5397" t="str" cm="1">
        <f t="array" ref="AK5397">_xlfn._xlws.FILTER(Table4[Column1],ISNUMBER(SEARCH(Table4[Column1],MIS[[#This Row],[OrderUniqueIdentifier]])),"")</f>
        <v>VWAP</v>
      </c>
    </row>
    <row r="5398" spans="1:37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>
        <f>_xlfn.XLOOKUP(MIS[[#This Row],[TRADING SYMBOL]],[1]Sheet1!$D:$D,[1]Sheet1!$C:$C)</f>
        <v>168.75</v>
      </c>
      <c r="AE5398">
        <f>MIS[[#This Row],[OrderAverageTradedPrice]]*MIS[[#This Row],[OrderQuantity]]</f>
        <v>27900</v>
      </c>
      <c r="AF5398">
        <f>MIS[[#This Row],[LTP]]*MIS[[#This Row],[OrderQuantity]]</f>
        <v>25312.5</v>
      </c>
      <c r="AG5398">
        <f>IF(MIS[[#This Row],[OrderSide]]="SELL",MIS[[#This Row],[VALUE]]-MIS[[#This Row],[LIVE_VALUE]],MIS[[#This Row],[LIVE_VALUE]]-MIS[[#This Row],[VALUE]])</f>
        <v>-2587.5</v>
      </c>
      <c r="AH5398" t="str" cm="1">
        <f t="array" ref="AH5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8" t="str">
        <f>MIS[[#This Row],[TRADING SYMBOL]]</f>
        <v>NIFTY2552225050CE</v>
      </c>
      <c r="AJ5398" t="str">
        <f>IF(RIGHT(MIS[[#This Row],[Main/Hedge]],4)="MAIN","MAIN","HEDGE")</f>
        <v>MAIN</v>
      </c>
      <c r="AK5398" t="str" cm="1">
        <f t="array" ref="AK5398">_xlfn._xlws.FILTER(Table4[Column1],ISNUMBER(SEARCH(Table4[Column1],MIS[[#This Row],[OrderUniqueIdentifier]])),"")</f>
        <v>VWAP</v>
      </c>
    </row>
    <row r="5399" spans="1:37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>
        <f>_xlfn.XLOOKUP(MIS[[#This Row],[TRADING SYMBOL]],[1]Sheet1!$D:$D,[1]Sheet1!$C:$C)</f>
        <v>168.75</v>
      </c>
      <c r="AE5399">
        <f>MIS[[#This Row],[OrderAverageTradedPrice]]*MIS[[#This Row],[OrderQuantity]]</f>
        <v>27750</v>
      </c>
      <c r="AF5399">
        <f>MIS[[#This Row],[LTP]]*MIS[[#This Row],[OrderQuantity]]</f>
        <v>25312.5</v>
      </c>
      <c r="AG5399">
        <f>IF(MIS[[#This Row],[OrderSide]]="SELL",MIS[[#This Row],[VALUE]]-MIS[[#This Row],[LIVE_VALUE]],MIS[[#This Row],[LIVE_VALUE]]-MIS[[#This Row],[VALUE]])</f>
        <v>-2437.5</v>
      </c>
      <c r="AH5399" t="str" cm="1">
        <f t="array" ref="AH53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9" t="str">
        <f>MIS[[#This Row],[TRADING SYMBOL]]</f>
        <v>NIFTY2552225050CE</v>
      </c>
      <c r="AJ5399" t="str">
        <f>IF(RIGHT(MIS[[#This Row],[Main/Hedge]],4)="MAIN","MAIN","HEDGE")</f>
        <v>MAIN</v>
      </c>
      <c r="AK5399" t="str" cm="1">
        <f t="array" ref="AK5399">_xlfn._xlws.FILTER(Table4[Column1],ISNUMBER(SEARCH(Table4[Column1],MIS[[#This Row],[OrderUniqueIdentifier]])),"")</f>
        <v>VWAP</v>
      </c>
    </row>
    <row r="5400" spans="1:37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>
        <f>_xlfn.XLOOKUP(MIS[[#This Row],[TRADING SYMBOL]],[1]Sheet1!$D:$D,[1]Sheet1!$C:$C)</f>
        <v>168.75</v>
      </c>
      <c r="AE5400">
        <f>MIS[[#This Row],[OrderAverageTradedPrice]]*MIS[[#This Row],[OrderQuantity]]</f>
        <v>27750</v>
      </c>
      <c r="AF5400">
        <f>MIS[[#This Row],[LTP]]*MIS[[#This Row],[OrderQuantity]]</f>
        <v>25312.5</v>
      </c>
      <c r="AG5400">
        <f>IF(MIS[[#This Row],[OrderSide]]="SELL",MIS[[#This Row],[VALUE]]-MIS[[#This Row],[LIVE_VALUE]],MIS[[#This Row],[LIVE_VALUE]]-MIS[[#This Row],[VALUE]])</f>
        <v>-2437.5</v>
      </c>
      <c r="AH5400" t="str" cm="1">
        <f t="array" ref="AH54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0" t="str">
        <f>MIS[[#This Row],[TRADING SYMBOL]]</f>
        <v>NIFTY2552225050CE</v>
      </c>
      <c r="AJ5400" t="str">
        <f>IF(RIGHT(MIS[[#This Row],[Main/Hedge]],4)="MAIN","MAIN","HEDGE")</f>
        <v>MAIN</v>
      </c>
      <c r="AK5400" t="str" cm="1">
        <f t="array" ref="AK5400">_xlfn._xlws.FILTER(Table4[Column1],ISNUMBER(SEARCH(Table4[Column1],MIS[[#This Row],[OrderUniqueIdentifier]])),"")</f>
        <v>VWAP</v>
      </c>
    </row>
    <row r="5401" spans="1:37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>
        <f>_xlfn.XLOOKUP(MIS[[#This Row],[TRADING SYMBOL]],[1]Sheet1!$D:$D,[1]Sheet1!$C:$C)</f>
        <v>168.75</v>
      </c>
      <c r="AE5401">
        <f>MIS[[#This Row],[OrderAverageTradedPrice]]*MIS[[#This Row],[OrderQuantity]]</f>
        <v>13912.5</v>
      </c>
      <c r="AF5401">
        <f>MIS[[#This Row],[LTP]]*MIS[[#This Row],[OrderQuantity]]</f>
        <v>12656.25</v>
      </c>
      <c r="AG5401">
        <f>IF(MIS[[#This Row],[OrderSide]]="SELL",MIS[[#This Row],[VALUE]]-MIS[[#This Row],[LIVE_VALUE]],MIS[[#This Row],[LIVE_VALUE]]-MIS[[#This Row],[VALUE]])</f>
        <v>-1256.25</v>
      </c>
      <c r="AH5401" t="str" cm="1">
        <f t="array" ref="AH5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1" t="str">
        <f>MIS[[#This Row],[TRADING SYMBOL]]</f>
        <v>NIFTY2552225050CE</v>
      </c>
      <c r="AJ5401" t="str">
        <f>IF(RIGHT(MIS[[#This Row],[Main/Hedge]],4)="MAIN","MAIN","HEDGE")</f>
        <v>MAIN</v>
      </c>
      <c r="AK5401" t="str" cm="1">
        <f t="array" ref="AK5401">_xlfn._xlws.FILTER(Table4[Column1],ISNUMBER(SEARCH(Table4[Column1],MIS[[#This Row],[OrderUniqueIdentifier]])),"")</f>
        <v>VWAP</v>
      </c>
    </row>
    <row r="5402" spans="1:37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>
        <f>_xlfn.XLOOKUP(MIS[[#This Row],[TRADING SYMBOL]],[1]Sheet1!$D:$D,[1]Sheet1!$C:$C)</f>
        <v>168.75</v>
      </c>
      <c r="AE5402">
        <f>MIS[[#This Row],[OrderAverageTradedPrice]]*MIS[[#This Row],[OrderQuantity]]</f>
        <v>27750</v>
      </c>
      <c r="AF5402">
        <f>MIS[[#This Row],[LTP]]*MIS[[#This Row],[OrderQuantity]]</f>
        <v>25312.5</v>
      </c>
      <c r="AG5402">
        <f>IF(MIS[[#This Row],[OrderSide]]="SELL",MIS[[#This Row],[VALUE]]-MIS[[#This Row],[LIVE_VALUE]],MIS[[#This Row],[LIVE_VALUE]]-MIS[[#This Row],[VALUE]])</f>
        <v>-2437.5</v>
      </c>
      <c r="AH5402" t="str" cm="1">
        <f t="array" ref="AH5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2" t="str">
        <f>MIS[[#This Row],[TRADING SYMBOL]]</f>
        <v>NIFTY2552225050CE</v>
      </c>
      <c r="AJ5402" t="str">
        <f>IF(RIGHT(MIS[[#This Row],[Main/Hedge]],4)="MAIN","MAIN","HEDGE")</f>
        <v>MAIN</v>
      </c>
      <c r="AK5402" t="str" cm="1">
        <f t="array" ref="AK5402">_xlfn._xlws.FILTER(Table4[Column1],ISNUMBER(SEARCH(Table4[Column1],MIS[[#This Row],[OrderUniqueIdentifier]])),"")</f>
        <v>VWAP</v>
      </c>
    </row>
    <row r="5403" spans="1:37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>
        <f>_xlfn.XLOOKUP(MIS[[#This Row],[TRADING SYMBOL]],[1]Sheet1!$D:$D,[1]Sheet1!$C:$C)</f>
        <v>168.75</v>
      </c>
      <c r="AE5403">
        <f>MIS[[#This Row],[OrderAverageTradedPrice]]*MIS[[#This Row],[OrderQuantity]]</f>
        <v>82814.99999999984</v>
      </c>
      <c r="AF5403">
        <f>MIS[[#This Row],[LTP]]*MIS[[#This Row],[OrderQuantity]]</f>
        <v>75937.5</v>
      </c>
      <c r="AG5403">
        <f>IF(MIS[[#This Row],[OrderSide]]="SELL",MIS[[#This Row],[VALUE]]-MIS[[#This Row],[LIVE_VALUE]],MIS[[#This Row],[LIVE_VALUE]]-MIS[[#This Row],[VALUE]])</f>
        <v>-6877.4999999998399</v>
      </c>
      <c r="AH5403" t="str" cm="1">
        <f t="array" ref="AH54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3" t="str">
        <f>MIS[[#This Row],[TRADING SYMBOL]]</f>
        <v>NIFTY2552225050CE</v>
      </c>
      <c r="AJ5403" t="str">
        <f>IF(RIGHT(MIS[[#This Row],[Main/Hedge]],4)="MAIN","MAIN","HEDGE")</f>
        <v>MAIN</v>
      </c>
      <c r="AK5403" t="str" cm="1">
        <f t="array" ref="AK5403">_xlfn._xlws.FILTER(Table4[Column1],ISNUMBER(SEARCH(Table4[Column1],MIS[[#This Row],[OrderUniqueIdentifier]])),"")</f>
        <v>VWAP</v>
      </c>
    </row>
    <row r="5404" spans="1:37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>
        <f>_xlfn.XLOOKUP(MIS[[#This Row],[TRADING SYMBOL]],[1]Sheet1!$D:$D,[1]Sheet1!$C:$C)</f>
        <v>168.75</v>
      </c>
      <c r="AE5404">
        <f>MIS[[#This Row],[OrderAverageTradedPrice]]*MIS[[#This Row],[OrderQuantity]]</f>
        <v>13713.75</v>
      </c>
      <c r="AF5404">
        <f>MIS[[#This Row],[LTP]]*MIS[[#This Row],[OrderQuantity]]</f>
        <v>12656.25</v>
      </c>
      <c r="AG5404">
        <f>IF(MIS[[#This Row],[OrderSide]]="SELL",MIS[[#This Row],[VALUE]]-MIS[[#This Row],[LIVE_VALUE]],MIS[[#This Row],[LIVE_VALUE]]-MIS[[#This Row],[VALUE]])</f>
        <v>-1057.5</v>
      </c>
      <c r="AH5404" t="str" cm="1">
        <f t="array" ref="AH5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4" t="str">
        <f>MIS[[#This Row],[TRADING SYMBOL]]</f>
        <v>NIFTY2552225050CE</v>
      </c>
      <c r="AJ5404" t="str">
        <f>IF(RIGHT(MIS[[#This Row],[Main/Hedge]],4)="MAIN","MAIN","HEDGE")</f>
        <v>MAIN</v>
      </c>
      <c r="AK5404" t="str" cm="1">
        <f t="array" ref="AK5404">_xlfn._xlws.FILTER(Table4[Column1],ISNUMBER(SEARCH(Table4[Column1],MIS[[#This Row],[OrderUniqueIdentifier]])),"")</f>
        <v>VWAP</v>
      </c>
    </row>
    <row r="5405" spans="1:37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>
        <f>_xlfn.XLOOKUP(MIS[[#This Row],[TRADING SYMBOL]],[1]Sheet1!$D:$D,[1]Sheet1!$C:$C)</f>
        <v>168.75</v>
      </c>
      <c r="AE5405">
        <f>MIS[[#This Row],[OrderAverageTradedPrice]]*MIS[[#This Row],[OrderQuantity]]</f>
        <v>27420</v>
      </c>
      <c r="AF5405">
        <f>MIS[[#This Row],[LTP]]*MIS[[#This Row],[OrderQuantity]]</f>
        <v>25312.5</v>
      </c>
      <c r="AG5405">
        <f>IF(MIS[[#This Row],[OrderSide]]="SELL",MIS[[#This Row],[VALUE]]-MIS[[#This Row],[LIVE_VALUE]],MIS[[#This Row],[LIVE_VALUE]]-MIS[[#This Row],[VALUE]])</f>
        <v>-2107.5</v>
      </c>
      <c r="AH5405" t="str" cm="1">
        <f t="array" ref="AH5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5" t="str">
        <f>MIS[[#This Row],[TRADING SYMBOL]]</f>
        <v>NIFTY2552225050CE</v>
      </c>
      <c r="AJ5405" t="str">
        <f>IF(RIGHT(MIS[[#This Row],[Main/Hedge]],4)="MAIN","MAIN","HEDGE")</f>
        <v>MAIN</v>
      </c>
      <c r="AK5405" t="str" cm="1">
        <f t="array" ref="AK5405">_xlfn._xlws.FILTER(Table4[Column1],ISNUMBER(SEARCH(Table4[Column1],MIS[[#This Row],[OrderUniqueIdentifier]])),"")</f>
        <v>VWAP</v>
      </c>
    </row>
    <row r="5406" spans="1:37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>
        <f>_xlfn.XLOOKUP(MIS[[#This Row],[TRADING SYMBOL]],[1]Sheet1!$D:$D,[1]Sheet1!$C:$C)</f>
        <v>168.75</v>
      </c>
      <c r="AE5406">
        <f>MIS[[#This Row],[OrderAverageTradedPrice]]*MIS[[#This Row],[OrderQuantity]]</f>
        <v>27750</v>
      </c>
      <c r="AF5406">
        <f>MIS[[#This Row],[LTP]]*MIS[[#This Row],[OrderQuantity]]</f>
        <v>25312.5</v>
      </c>
      <c r="AG5406">
        <f>IF(MIS[[#This Row],[OrderSide]]="SELL",MIS[[#This Row],[VALUE]]-MIS[[#This Row],[LIVE_VALUE]],MIS[[#This Row],[LIVE_VALUE]]-MIS[[#This Row],[VALUE]])</f>
        <v>-2437.5</v>
      </c>
      <c r="AH5406" t="str" cm="1">
        <f t="array" ref="AH54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6" t="str">
        <f>MIS[[#This Row],[TRADING SYMBOL]]</f>
        <v>NIFTY2552225050CE</v>
      </c>
      <c r="AJ5406" t="str">
        <f>IF(RIGHT(MIS[[#This Row],[Main/Hedge]],4)="MAIN","MAIN","HEDGE")</f>
        <v>MAIN</v>
      </c>
      <c r="AK5406" t="str" cm="1">
        <f t="array" ref="AK5406">_xlfn._xlws.FILTER(Table4[Column1],ISNUMBER(SEARCH(Table4[Column1],MIS[[#This Row],[OrderUniqueIdentifier]])),"")</f>
        <v>VWAP</v>
      </c>
    </row>
    <row r="5407" spans="1:37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>
        <f>_xlfn.XLOOKUP(MIS[[#This Row],[TRADING SYMBOL]],[1]Sheet1!$D:$D,[1]Sheet1!$C:$C)</f>
        <v>168.75</v>
      </c>
      <c r="AE5407">
        <f>MIS[[#This Row],[OrderAverageTradedPrice]]*MIS[[#This Row],[OrderQuantity]]</f>
        <v>41625</v>
      </c>
      <c r="AF5407">
        <f>MIS[[#This Row],[LTP]]*MIS[[#This Row],[OrderQuantity]]</f>
        <v>37968.75</v>
      </c>
      <c r="AG5407">
        <f>IF(MIS[[#This Row],[OrderSide]]="SELL",MIS[[#This Row],[VALUE]]-MIS[[#This Row],[LIVE_VALUE]],MIS[[#This Row],[LIVE_VALUE]]-MIS[[#This Row],[VALUE]])</f>
        <v>-3656.25</v>
      </c>
      <c r="AH5407" t="str" cm="1">
        <f t="array" ref="AH54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7" t="str">
        <f>MIS[[#This Row],[TRADING SYMBOL]]</f>
        <v>NIFTY2552225050CE</v>
      </c>
      <c r="AJ5407" t="str">
        <f>IF(RIGHT(MIS[[#This Row],[Main/Hedge]],4)="MAIN","MAIN","HEDGE")</f>
        <v>MAIN</v>
      </c>
      <c r="AK5407" t="str" cm="1">
        <f t="array" ref="AK5407">_xlfn._xlws.FILTER(Table4[Column1],ISNUMBER(SEARCH(Table4[Column1],MIS[[#This Row],[OrderUniqueIdentifier]])),"")</f>
        <v>VWAP</v>
      </c>
    </row>
    <row r="5408" spans="1:37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>
        <f>_xlfn.XLOOKUP(MIS[[#This Row],[TRADING SYMBOL]],[1]Sheet1!$D:$D,[1]Sheet1!$C:$C)</f>
        <v>168.75</v>
      </c>
      <c r="AE5408">
        <f>MIS[[#This Row],[OrderAverageTradedPrice]]*MIS[[#This Row],[OrderQuantity]]</f>
        <v>41388.75</v>
      </c>
      <c r="AF5408">
        <f>MIS[[#This Row],[LTP]]*MIS[[#This Row],[OrderQuantity]]</f>
        <v>37968.75</v>
      </c>
      <c r="AG5408">
        <f>IF(MIS[[#This Row],[OrderSide]]="SELL",MIS[[#This Row],[VALUE]]-MIS[[#This Row],[LIVE_VALUE]],MIS[[#This Row],[LIVE_VALUE]]-MIS[[#This Row],[VALUE]])</f>
        <v>-3420</v>
      </c>
      <c r="AH5408" t="str" cm="1">
        <f t="array" ref="AH54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8" t="str">
        <f>MIS[[#This Row],[TRADING SYMBOL]]</f>
        <v>NIFTY2552225050CE</v>
      </c>
      <c r="AJ5408" t="str">
        <f>IF(RIGHT(MIS[[#This Row],[Main/Hedge]],4)="MAIN","MAIN","HEDGE")</f>
        <v>MAIN</v>
      </c>
      <c r="AK5408" t="str" cm="1">
        <f t="array" ref="AK5408">_xlfn._xlws.FILTER(Table4[Column1],ISNUMBER(SEARCH(Table4[Column1],MIS[[#This Row],[OrderUniqueIdentifier]])),"")</f>
        <v>VWAP</v>
      </c>
    </row>
    <row r="5409" spans="1:37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>
        <f>_xlfn.XLOOKUP(MIS[[#This Row],[TRADING SYMBOL]],[1]Sheet1!$D:$D,[1]Sheet1!$C:$C)</f>
        <v>168.75</v>
      </c>
      <c r="AE5409">
        <f>MIS[[#This Row],[OrderAverageTradedPrice]]*MIS[[#This Row],[OrderQuantity]]</f>
        <v>41850</v>
      </c>
      <c r="AF5409">
        <f>MIS[[#This Row],[LTP]]*MIS[[#This Row],[OrderQuantity]]</f>
        <v>37968.75</v>
      </c>
      <c r="AG5409">
        <f>IF(MIS[[#This Row],[OrderSide]]="SELL",MIS[[#This Row],[VALUE]]-MIS[[#This Row],[LIVE_VALUE]],MIS[[#This Row],[LIVE_VALUE]]-MIS[[#This Row],[VALUE]])</f>
        <v>-3881.25</v>
      </c>
      <c r="AH5409" t="str" cm="1">
        <f t="array" ref="AH54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9" t="str">
        <f>MIS[[#This Row],[TRADING SYMBOL]]</f>
        <v>NIFTY2552225050CE</v>
      </c>
      <c r="AJ5409" t="str">
        <f>IF(RIGHT(MIS[[#This Row],[Main/Hedge]],4)="MAIN","MAIN","HEDGE")</f>
        <v>MAIN</v>
      </c>
      <c r="AK5409" t="str" cm="1">
        <f t="array" ref="AK5409">_xlfn._xlws.FILTER(Table4[Column1],ISNUMBER(SEARCH(Table4[Column1],MIS[[#This Row],[OrderUniqueIdentifier]])),"")</f>
        <v>VWAP</v>
      </c>
    </row>
    <row r="5410" spans="1:37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>
        <f>_xlfn.XLOOKUP(MIS[[#This Row],[TRADING SYMBOL]],[1]Sheet1!$D:$D,[1]Sheet1!$C:$C)</f>
        <v>168.75</v>
      </c>
      <c r="AE5410">
        <f>MIS[[#This Row],[OrderAverageTradedPrice]]*MIS[[#This Row],[OrderQuantity]]</f>
        <v>69731.25</v>
      </c>
      <c r="AF5410">
        <f>MIS[[#This Row],[LTP]]*MIS[[#This Row],[OrderQuantity]]</f>
        <v>63281.25</v>
      </c>
      <c r="AG5410">
        <f>IF(MIS[[#This Row],[OrderSide]]="SELL",MIS[[#This Row],[VALUE]]-MIS[[#This Row],[LIVE_VALUE]],MIS[[#This Row],[LIVE_VALUE]]-MIS[[#This Row],[VALUE]])</f>
        <v>-6450</v>
      </c>
      <c r="AH5410" t="str" cm="1">
        <f t="array" ref="AH5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0" t="str">
        <f>MIS[[#This Row],[TRADING SYMBOL]]</f>
        <v>NIFTY2552225050CE</v>
      </c>
      <c r="AJ5410" t="str">
        <f>IF(RIGHT(MIS[[#This Row],[Main/Hedge]],4)="MAIN","MAIN","HEDGE")</f>
        <v>MAIN</v>
      </c>
      <c r="AK5410" t="str" cm="1">
        <f t="array" ref="AK5410">_xlfn._xlws.FILTER(Table4[Column1],ISNUMBER(SEARCH(Table4[Column1],MIS[[#This Row],[OrderUniqueIdentifier]])),"")</f>
        <v>VWAP</v>
      </c>
    </row>
    <row r="5411" spans="1:37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>
        <f>_xlfn.XLOOKUP(MIS[[#This Row],[TRADING SYMBOL]],[1]Sheet1!$D:$D,[1]Sheet1!$C:$C)</f>
        <v>168.75</v>
      </c>
      <c r="AE5411">
        <f>MIS[[#This Row],[OrderAverageTradedPrice]]*MIS[[#This Row],[OrderQuantity]]</f>
        <v>69375</v>
      </c>
      <c r="AF5411">
        <f>MIS[[#This Row],[LTP]]*MIS[[#This Row],[OrderQuantity]]</f>
        <v>63281.25</v>
      </c>
      <c r="AG5411">
        <f>IF(MIS[[#This Row],[OrderSide]]="SELL",MIS[[#This Row],[VALUE]]-MIS[[#This Row],[LIVE_VALUE]],MIS[[#This Row],[LIVE_VALUE]]-MIS[[#This Row],[VALUE]])</f>
        <v>-6093.75</v>
      </c>
      <c r="AH5411" t="str" cm="1">
        <f t="array" ref="AH5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1" t="str">
        <f>MIS[[#This Row],[TRADING SYMBOL]]</f>
        <v>NIFTY2552225050CE</v>
      </c>
      <c r="AJ5411" t="str">
        <f>IF(RIGHT(MIS[[#This Row],[Main/Hedge]],4)="MAIN","MAIN","HEDGE")</f>
        <v>MAIN</v>
      </c>
      <c r="AK5411" t="str" cm="1">
        <f t="array" ref="AK5411">_xlfn._xlws.FILTER(Table4[Column1],ISNUMBER(SEARCH(Table4[Column1],MIS[[#This Row],[OrderUniqueIdentifier]])),"")</f>
        <v>VWAP</v>
      </c>
    </row>
    <row r="5412" spans="1:37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>
        <f>_xlfn.XLOOKUP(MIS[[#This Row],[TRADING SYMBOL]],[1]Sheet1!$D:$D,[1]Sheet1!$C:$C)</f>
        <v>168.75</v>
      </c>
      <c r="AE5412">
        <f>MIS[[#This Row],[OrderAverageTradedPrice]]*MIS[[#This Row],[OrderQuantity]]</f>
        <v>13950</v>
      </c>
      <c r="AF5412">
        <f>MIS[[#This Row],[LTP]]*MIS[[#This Row],[OrderQuantity]]</f>
        <v>12656.25</v>
      </c>
      <c r="AG5412">
        <f>IF(MIS[[#This Row],[OrderSide]]="SELL",MIS[[#This Row],[VALUE]]-MIS[[#This Row],[LIVE_VALUE]],MIS[[#This Row],[LIVE_VALUE]]-MIS[[#This Row],[VALUE]])</f>
        <v>-1293.75</v>
      </c>
      <c r="AH5412" t="str" cm="1">
        <f t="array" ref="AH54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2" t="str">
        <f>MIS[[#This Row],[TRADING SYMBOL]]</f>
        <v>NIFTY2552225050CE</v>
      </c>
      <c r="AJ5412" t="str">
        <f>IF(RIGHT(MIS[[#This Row],[Main/Hedge]],4)="MAIN","MAIN","HEDGE")</f>
        <v>MAIN</v>
      </c>
      <c r="AK5412" t="str" cm="1">
        <f t="array" ref="AK5412">_xlfn._xlws.FILTER(Table4[Column1],ISNUMBER(SEARCH(Table4[Column1],MIS[[#This Row],[OrderUniqueIdentifier]])),"")</f>
        <v>VWAP</v>
      </c>
    </row>
    <row r="5413" spans="1:37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>
        <f>_xlfn.XLOOKUP(MIS[[#This Row],[TRADING SYMBOL]],[1]Sheet1!$D:$D,[1]Sheet1!$C:$C)</f>
        <v>168.75</v>
      </c>
      <c r="AE5413">
        <f>MIS[[#This Row],[OrderAverageTradedPrice]]*MIS[[#This Row],[OrderQuantity]]</f>
        <v>27952.5</v>
      </c>
      <c r="AF5413">
        <f>MIS[[#This Row],[LTP]]*MIS[[#This Row],[OrderQuantity]]</f>
        <v>25312.5</v>
      </c>
      <c r="AG5413">
        <f>IF(MIS[[#This Row],[OrderSide]]="SELL",MIS[[#This Row],[VALUE]]-MIS[[#This Row],[LIVE_VALUE]],MIS[[#This Row],[LIVE_VALUE]]-MIS[[#This Row],[VALUE]])</f>
        <v>-2640</v>
      </c>
      <c r="AH5413" t="str" cm="1">
        <f t="array" ref="AH5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3" t="str">
        <f>MIS[[#This Row],[TRADING SYMBOL]]</f>
        <v>NIFTY2552225050CE</v>
      </c>
      <c r="AJ5413" t="str">
        <f>IF(RIGHT(MIS[[#This Row],[Main/Hedge]],4)="MAIN","MAIN","HEDGE")</f>
        <v>MAIN</v>
      </c>
      <c r="AK5413" t="str" cm="1">
        <f t="array" ref="AK5413">_xlfn._xlws.FILTER(Table4[Column1],ISNUMBER(SEARCH(Table4[Column1],MIS[[#This Row],[OrderUniqueIdentifier]])),"")</f>
        <v>VWAP</v>
      </c>
    </row>
    <row r="5414" spans="1:37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>
        <f>_xlfn.XLOOKUP(MIS[[#This Row],[TRADING SYMBOL]],[1]Sheet1!$D:$D,[1]Sheet1!$C:$C)</f>
        <v>168.75</v>
      </c>
      <c r="AE5414">
        <f>MIS[[#This Row],[OrderAverageTradedPrice]]*MIS[[#This Row],[OrderQuantity]]</f>
        <v>83351.25</v>
      </c>
      <c r="AF5414">
        <f>MIS[[#This Row],[LTP]]*MIS[[#This Row],[OrderQuantity]]</f>
        <v>75937.5</v>
      </c>
      <c r="AG5414">
        <f>IF(MIS[[#This Row],[OrderSide]]="SELL",MIS[[#This Row],[VALUE]]-MIS[[#This Row],[LIVE_VALUE]],MIS[[#This Row],[LIVE_VALUE]]-MIS[[#This Row],[VALUE]])</f>
        <v>-7413.75</v>
      </c>
      <c r="AH5414" t="str" cm="1">
        <f t="array" ref="AH5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4" t="str">
        <f>MIS[[#This Row],[TRADING SYMBOL]]</f>
        <v>NIFTY2552225050CE</v>
      </c>
      <c r="AJ5414" t="str">
        <f>IF(RIGHT(MIS[[#This Row],[Main/Hedge]],4)="MAIN","MAIN","HEDGE")</f>
        <v>MAIN</v>
      </c>
      <c r="AK5414" t="str" cm="1">
        <f t="array" ref="AK5414">_xlfn._xlws.FILTER(Table4[Column1],ISNUMBER(SEARCH(Table4[Column1],MIS[[#This Row],[OrderUniqueIdentifier]])),"")</f>
        <v>VWAP</v>
      </c>
    </row>
    <row r="5415" spans="1:37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>
        <f>_xlfn.XLOOKUP(MIS[[#This Row],[TRADING SYMBOL]],[1]Sheet1!$D:$D,[1]Sheet1!$C:$C)</f>
        <v>168.75</v>
      </c>
      <c r="AE5415">
        <f>MIS[[#This Row],[OrderAverageTradedPrice]]*MIS[[#This Row],[OrderQuantity]]</f>
        <v>68250</v>
      </c>
      <c r="AF5415">
        <f>MIS[[#This Row],[LTP]]*MIS[[#This Row],[OrderQuantity]]</f>
        <v>63281.25</v>
      </c>
      <c r="AG5415">
        <f>IF(MIS[[#This Row],[OrderSide]]="SELL",MIS[[#This Row],[VALUE]]-MIS[[#This Row],[LIVE_VALUE]],MIS[[#This Row],[LIVE_VALUE]]-MIS[[#This Row],[VALUE]])</f>
        <v>-4968.75</v>
      </c>
      <c r="AH5415" t="str" cm="1">
        <f t="array" ref="AH5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5" t="str">
        <f>MIS[[#This Row],[TRADING SYMBOL]]</f>
        <v>NIFTY2552225050CE</v>
      </c>
      <c r="AJ5415" t="str">
        <f>IF(RIGHT(MIS[[#This Row],[Main/Hedge]],4)="MAIN","MAIN","HEDGE")</f>
        <v>MAIN</v>
      </c>
      <c r="AK5415" t="str" cm="1">
        <f t="array" ref="AK5415">_xlfn._xlws.FILTER(Table4[Column1],ISNUMBER(SEARCH(Table4[Column1],MIS[[#This Row],[OrderUniqueIdentifier]])),"")</f>
        <v>VWAP</v>
      </c>
    </row>
    <row r="5416" spans="1:37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>
        <f>_xlfn.XLOOKUP(MIS[[#This Row],[TRADING SYMBOL]],[1]Sheet1!$D:$D,[1]Sheet1!$C:$C)</f>
        <v>168.75</v>
      </c>
      <c r="AE5416">
        <f>MIS[[#This Row],[OrderAverageTradedPrice]]*MIS[[#This Row],[OrderQuantity]]</f>
        <v>13871.25</v>
      </c>
      <c r="AF5416">
        <f>MIS[[#This Row],[LTP]]*MIS[[#This Row],[OrderQuantity]]</f>
        <v>12656.25</v>
      </c>
      <c r="AG5416">
        <f>IF(MIS[[#This Row],[OrderSide]]="SELL",MIS[[#This Row],[VALUE]]-MIS[[#This Row],[LIVE_VALUE]],MIS[[#This Row],[LIVE_VALUE]]-MIS[[#This Row],[VALUE]])</f>
        <v>-1215</v>
      </c>
      <c r="AH5416" t="str" cm="1">
        <f t="array" ref="AH54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6" t="str">
        <f>MIS[[#This Row],[TRADING SYMBOL]]</f>
        <v>NIFTY2552225050CE</v>
      </c>
      <c r="AJ5416" t="str">
        <f>IF(RIGHT(MIS[[#This Row],[Main/Hedge]],4)="MAIN","MAIN","HEDGE")</f>
        <v>MAIN</v>
      </c>
      <c r="AK5416" t="str" cm="1">
        <f t="array" ref="AK5416">_xlfn._xlws.FILTER(Table4[Column1],ISNUMBER(SEARCH(Table4[Column1],MIS[[#This Row],[OrderUniqueIdentifier]])),"")</f>
        <v>VWAP</v>
      </c>
    </row>
    <row r="5417" spans="1:37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>
        <f>_xlfn.XLOOKUP(MIS[[#This Row],[TRADING SYMBOL]],[1]Sheet1!$D:$D,[1]Sheet1!$C:$C)</f>
        <v>168.75</v>
      </c>
      <c r="AE5417">
        <f>MIS[[#This Row],[OrderAverageTradedPrice]]*MIS[[#This Row],[OrderQuantity]]</f>
        <v>81828.749999999694</v>
      </c>
      <c r="AF5417">
        <f>MIS[[#This Row],[LTP]]*MIS[[#This Row],[OrderQuantity]]</f>
        <v>75937.5</v>
      </c>
      <c r="AG5417">
        <f>IF(MIS[[#This Row],[OrderSide]]="SELL",MIS[[#This Row],[VALUE]]-MIS[[#This Row],[LIVE_VALUE]],MIS[[#This Row],[LIVE_VALUE]]-MIS[[#This Row],[VALUE]])</f>
        <v>-5891.2499999996944</v>
      </c>
      <c r="AH5417" t="str" cm="1">
        <f t="array" ref="AH54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7" t="str">
        <f>MIS[[#This Row],[TRADING SYMBOL]]</f>
        <v>NIFTY2552225050CE</v>
      </c>
      <c r="AJ5417" t="str">
        <f>IF(RIGHT(MIS[[#This Row],[Main/Hedge]],4)="MAIN","MAIN","HEDGE")</f>
        <v>MAIN</v>
      </c>
      <c r="AK5417" t="str" cm="1">
        <f t="array" ref="AK5417">_xlfn._xlws.FILTER(Table4[Column1],ISNUMBER(SEARCH(Table4[Column1],MIS[[#This Row],[OrderUniqueIdentifier]])),"")</f>
        <v>VWAP</v>
      </c>
    </row>
    <row r="5418" spans="1:37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>
        <f>_xlfn.XLOOKUP(MIS[[#This Row],[TRADING SYMBOL]],[1]Sheet1!$D:$D,[1]Sheet1!$C:$C)</f>
        <v>168.75</v>
      </c>
      <c r="AE5418">
        <f>MIS[[#This Row],[OrderAverageTradedPrice]]*MIS[[#This Row],[OrderQuantity]]</f>
        <v>13950</v>
      </c>
      <c r="AF5418">
        <f>MIS[[#This Row],[LTP]]*MIS[[#This Row],[OrderQuantity]]</f>
        <v>12656.25</v>
      </c>
      <c r="AG5418">
        <f>IF(MIS[[#This Row],[OrderSide]]="SELL",MIS[[#This Row],[VALUE]]-MIS[[#This Row],[LIVE_VALUE]],MIS[[#This Row],[LIVE_VALUE]]-MIS[[#This Row],[VALUE]])</f>
        <v>-1293.75</v>
      </c>
      <c r="AH5418" t="str" cm="1">
        <f t="array" ref="AH54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8" t="str">
        <f>MIS[[#This Row],[TRADING SYMBOL]]</f>
        <v>NIFTY2552225050CE</v>
      </c>
      <c r="AJ5418" t="str">
        <f>IF(RIGHT(MIS[[#This Row],[Main/Hedge]],4)="MAIN","MAIN","HEDGE")</f>
        <v>MAIN</v>
      </c>
      <c r="AK5418" t="str" cm="1">
        <f t="array" ref="AK5418">_xlfn._xlws.FILTER(Table4[Column1],ISNUMBER(SEARCH(Table4[Column1],MIS[[#This Row],[OrderUniqueIdentifier]])),"")</f>
        <v>VWAP</v>
      </c>
    </row>
    <row r="5419" spans="1:37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>
        <f>_xlfn.XLOOKUP(MIS[[#This Row],[TRADING SYMBOL]],[1]Sheet1!$D:$D,[1]Sheet1!$C:$C)</f>
        <v>168.75</v>
      </c>
      <c r="AE5419">
        <f>MIS[[#This Row],[OrderAverageTradedPrice]]*MIS[[#This Row],[OrderQuantity]]</f>
        <v>27813.75</v>
      </c>
      <c r="AF5419">
        <f>MIS[[#This Row],[LTP]]*MIS[[#This Row],[OrderQuantity]]</f>
        <v>25312.5</v>
      </c>
      <c r="AG5419">
        <f>IF(MIS[[#This Row],[OrderSide]]="SELL",MIS[[#This Row],[VALUE]]-MIS[[#This Row],[LIVE_VALUE]],MIS[[#This Row],[LIVE_VALUE]]-MIS[[#This Row],[VALUE]])</f>
        <v>-2501.25</v>
      </c>
      <c r="AH5419" t="str" cm="1">
        <f t="array" ref="AH54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9" t="str">
        <f>MIS[[#This Row],[TRADING SYMBOL]]</f>
        <v>NIFTY2552225050CE</v>
      </c>
      <c r="AJ5419" t="str">
        <f>IF(RIGHT(MIS[[#This Row],[Main/Hedge]],4)="MAIN","MAIN","HEDGE")</f>
        <v>MAIN</v>
      </c>
      <c r="AK5419" t="str" cm="1">
        <f t="array" ref="AK5419">_xlfn._xlws.FILTER(Table4[Column1],ISNUMBER(SEARCH(Table4[Column1],MIS[[#This Row],[OrderUniqueIdentifier]])),"")</f>
        <v>VWAP</v>
      </c>
    </row>
    <row r="5420" spans="1:37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>
        <f>_xlfn.XLOOKUP(MIS[[#This Row],[TRADING SYMBOL]],[1]Sheet1!$D:$D,[1]Sheet1!$C:$C)</f>
        <v>168.75</v>
      </c>
      <c r="AE5420">
        <f>MIS[[#This Row],[OrderAverageTradedPrice]]*MIS[[#This Row],[OrderQuantity]]</f>
        <v>95527.499999999549</v>
      </c>
      <c r="AF5420">
        <f>MIS[[#This Row],[LTP]]*MIS[[#This Row],[OrderQuantity]]</f>
        <v>88593.75</v>
      </c>
      <c r="AG5420">
        <f>IF(MIS[[#This Row],[OrderSide]]="SELL",MIS[[#This Row],[VALUE]]-MIS[[#This Row],[LIVE_VALUE]],MIS[[#This Row],[LIVE_VALUE]]-MIS[[#This Row],[VALUE]])</f>
        <v>-6933.7499999995489</v>
      </c>
      <c r="AH5420" t="str" cm="1">
        <f t="array" ref="AH54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0" t="str">
        <f>MIS[[#This Row],[TRADING SYMBOL]]</f>
        <v>NIFTY2552225050CE</v>
      </c>
      <c r="AJ5420" t="str">
        <f>IF(RIGHT(MIS[[#This Row],[Main/Hedge]],4)="MAIN","MAIN","HEDGE")</f>
        <v>MAIN</v>
      </c>
      <c r="AK5420" t="str" cm="1">
        <f t="array" ref="AK5420">_xlfn._xlws.FILTER(Table4[Column1],ISNUMBER(SEARCH(Table4[Column1],MIS[[#This Row],[OrderUniqueIdentifier]])),"")</f>
        <v>VWAP</v>
      </c>
    </row>
    <row r="5421" spans="1:37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>
        <f>_xlfn.XLOOKUP(MIS[[#This Row],[TRADING SYMBOL]],[1]Sheet1!$D:$D,[1]Sheet1!$C:$C)</f>
        <v>168.75</v>
      </c>
      <c r="AE5421">
        <f>MIS[[#This Row],[OrderAverageTradedPrice]]*MIS[[#This Row],[OrderQuantity]]</f>
        <v>328181.24999999878</v>
      </c>
      <c r="AF5421">
        <f>MIS[[#This Row],[LTP]]*MIS[[#This Row],[OrderQuantity]]</f>
        <v>303750</v>
      </c>
      <c r="AG5421">
        <f>IF(MIS[[#This Row],[OrderSide]]="SELL",MIS[[#This Row],[VALUE]]-MIS[[#This Row],[LIVE_VALUE]],MIS[[#This Row],[LIVE_VALUE]]-MIS[[#This Row],[VALUE]])</f>
        <v>-24431.249999998778</v>
      </c>
      <c r="AH5421" t="str" cm="1">
        <f t="array" ref="AH5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1" t="str">
        <f>MIS[[#This Row],[TRADING SYMBOL]]</f>
        <v>NIFTY2552225050CE</v>
      </c>
      <c r="AJ5421" t="str">
        <f>IF(RIGHT(MIS[[#This Row],[Main/Hedge]],4)="MAIN","MAIN","HEDGE")</f>
        <v>MAIN</v>
      </c>
      <c r="AK5421" t="str" cm="1">
        <f t="array" ref="AK5421">_xlfn._xlws.FILTER(Table4[Column1],ISNUMBER(SEARCH(Table4[Column1],MIS[[#This Row],[OrderUniqueIdentifier]])),"")</f>
        <v>VWAP</v>
      </c>
    </row>
    <row r="5422" spans="1:37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>
        <f>_xlfn.XLOOKUP(MIS[[#This Row],[TRADING SYMBOL]],[1]Sheet1!$D:$D,[1]Sheet1!$C:$C)</f>
        <v>168.75</v>
      </c>
      <c r="AE5422">
        <f>MIS[[#This Row],[OrderAverageTradedPrice]]*MIS[[#This Row],[OrderQuantity]]</f>
        <v>164489.99999999939</v>
      </c>
      <c r="AF5422">
        <f>MIS[[#This Row],[LTP]]*MIS[[#This Row],[OrderQuantity]]</f>
        <v>151875</v>
      </c>
      <c r="AG5422">
        <f>IF(MIS[[#This Row],[OrderSide]]="SELL",MIS[[#This Row],[VALUE]]-MIS[[#This Row],[LIVE_VALUE]],MIS[[#This Row],[LIVE_VALUE]]-MIS[[#This Row],[VALUE]])</f>
        <v>-12614.999999999389</v>
      </c>
      <c r="AH5422" t="str" cm="1">
        <f t="array" ref="AH5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2" t="str">
        <f>MIS[[#This Row],[TRADING SYMBOL]]</f>
        <v>NIFTY2552225050CE</v>
      </c>
      <c r="AJ5422" t="str">
        <f>IF(RIGHT(MIS[[#This Row],[Main/Hedge]],4)="MAIN","MAIN","HEDGE")</f>
        <v>MAIN</v>
      </c>
      <c r="AK5422" t="str" cm="1">
        <f t="array" ref="AK5422">_xlfn._xlws.FILTER(Table4[Column1],ISNUMBER(SEARCH(Table4[Column1],MIS[[#This Row],[OrderUniqueIdentifier]])),"")</f>
        <v>VWAP</v>
      </c>
    </row>
    <row r="5423" spans="1:37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>
        <f>_xlfn.XLOOKUP(MIS[[#This Row],[TRADING SYMBOL]],[1]Sheet1!$D:$D,[1]Sheet1!$C:$C)</f>
        <v>168.75</v>
      </c>
      <c r="AE5423">
        <f>MIS[[#This Row],[OrderAverageTradedPrice]]*MIS[[#This Row],[OrderQuantity]]</f>
        <v>205496.24999999962</v>
      </c>
      <c r="AF5423">
        <f>MIS[[#This Row],[LTP]]*MIS[[#This Row],[OrderQuantity]]</f>
        <v>189843.75</v>
      </c>
      <c r="AG5423">
        <f>IF(MIS[[#This Row],[OrderSide]]="SELL",MIS[[#This Row],[VALUE]]-MIS[[#This Row],[LIVE_VALUE]],MIS[[#This Row],[LIVE_VALUE]]-MIS[[#This Row],[VALUE]])</f>
        <v>-15652.499999999622</v>
      </c>
      <c r="AH5423" t="str" cm="1">
        <f t="array" ref="AH54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3" t="str">
        <f>MIS[[#This Row],[TRADING SYMBOL]]</f>
        <v>NIFTY2552225050CE</v>
      </c>
      <c r="AJ5423" t="str">
        <f>IF(RIGHT(MIS[[#This Row],[Main/Hedge]],4)="MAIN","MAIN","HEDGE")</f>
        <v>MAIN</v>
      </c>
      <c r="AK5423" t="str" cm="1">
        <f t="array" ref="AK5423">_xlfn._xlws.FILTER(Table4[Column1],ISNUMBER(SEARCH(Table4[Column1],MIS[[#This Row],[OrderUniqueIdentifier]])),"")</f>
        <v>VWAP</v>
      </c>
    </row>
    <row r="5424" spans="1:37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>
        <f>_xlfn.XLOOKUP(MIS[[#This Row],[TRADING SYMBOL]],[1]Sheet1!$D:$D,[1]Sheet1!$C:$C)</f>
        <v>168.75</v>
      </c>
      <c r="AE5424">
        <f>MIS[[#This Row],[OrderAverageTradedPrice]]*MIS[[#This Row],[OrderQuantity]]</f>
        <v>27412.5</v>
      </c>
      <c r="AF5424">
        <f>MIS[[#This Row],[LTP]]*MIS[[#This Row],[OrderQuantity]]</f>
        <v>25312.5</v>
      </c>
      <c r="AG5424">
        <f>IF(MIS[[#This Row],[OrderSide]]="SELL",MIS[[#This Row],[VALUE]]-MIS[[#This Row],[LIVE_VALUE]],MIS[[#This Row],[LIVE_VALUE]]-MIS[[#This Row],[VALUE]])</f>
        <v>-2100</v>
      </c>
      <c r="AH5424" t="str" cm="1">
        <f t="array" ref="AH5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4" t="str">
        <f>MIS[[#This Row],[TRADING SYMBOL]]</f>
        <v>NIFTY2552225050CE</v>
      </c>
      <c r="AJ5424" t="str">
        <f>IF(RIGHT(MIS[[#This Row],[Main/Hedge]],4)="MAIN","MAIN","HEDGE")</f>
        <v>MAIN</v>
      </c>
      <c r="AK5424" t="str" cm="1">
        <f t="array" ref="AK5424">_xlfn._xlws.FILTER(Table4[Column1],ISNUMBER(SEARCH(Table4[Column1],MIS[[#This Row],[OrderUniqueIdentifier]])),"")</f>
        <v>VWAP</v>
      </c>
    </row>
    <row r="5425" spans="1:37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>
        <f>_xlfn.XLOOKUP(MIS[[#This Row],[TRADING SYMBOL]],[1]Sheet1!$D:$D,[1]Sheet1!$C:$C)</f>
        <v>168.75</v>
      </c>
      <c r="AE5425">
        <f>MIS[[#This Row],[OrderAverageTradedPrice]]*MIS[[#This Row],[OrderQuantity]]</f>
        <v>138375</v>
      </c>
      <c r="AF5425">
        <f>MIS[[#This Row],[LTP]]*MIS[[#This Row],[OrderQuantity]]</f>
        <v>126562.5</v>
      </c>
      <c r="AG5425">
        <f>IF(MIS[[#This Row],[OrderSide]]="SELL",MIS[[#This Row],[VALUE]]-MIS[[#This Row],[LIVE_VALUE]],MIS[[#This Row],[LIVE_VALUE]]-MIS[[#This Row],[VALUE]])</f>
        <v>-11812.5</v>
      </c>
      <c r="AH5425" t="str" cm="1">
        <f t="array" ref="AH54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5" t="str">
        <f>MIS[[#This Row],[TRADING SYMBOL]]</f>
        <v>NIFTY2552225050CE</v>
      </c>
      <c r="AJ5425" t="str">
        <f>IF(RIGHT(MIS[[#This Row],[Main/Hedge]],4)="MAIN","MAIN","HEDGE")</f>
        <v>MAIN</v>
      </c>
      <c r="AK5425" t="str" cm="1">
        <f t="array" ref="AK5425">_xlfn._xlws.FILTER(Table4[Column1],ISNUMBER(SEARCH(Table4[Column1],MIS[[#This Row],[OrderUniqueIdentifier]])),"")</f>
        <v>VWAP</v>
      </c>
    </row>
    <row r="5426" spans="1:37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>
        <f>_xlfn.XLOOKUP(MIS[[#This Row],[TRADING SYMBOL]],[1]Sheet1!$D:$D,[1]Sheet1!$C:$C)</f>
        <v>168.75</v>
      </c>
      <c r="AE5426">
        <f>MIS[[#This Row],[OrderAverageTradedPrice]]*MIS[[#This Row],[OrderQuantity]]</f>
        <v>41962.5</v>
      </c>
      <c r="AF5426">
        <f>MIS[[#This Row],[LTP]]*MIS[[#This Row],[OrderQuantity]]</f>
        <v>37968.75</v>
      </c>
      <c r="AG5426">
        <f>IF(MIS[[#This Row],[OrderSide]]="SELL",MIS[[#This Row],[VALUE]]-MIS[[#This Row],[LIVE_VALUE]],MIS[[#This Row],[LIVE_VALUE]]-MIS[[#This Row],[VALUE]])</f>
        <v>-3993.75</v>
      </c>
      <c r="AH5426" t="str" cm="1">
        <f t="array" ref="AH54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6" t="str">
        <f>MIS[[#This Row],[TRADING SYMBOL]]</f>
        <v>NIFTY2552225050CE</v>
      </c>
      <c r="AJ5426" t="str">
        <f>IF(RIGHT(MIS[[#This Row],[Main/Hedge]],4)="MAIN","MAIN","HEDGE")</f>
        <v>MAIN</v>
      </c>
      <c r="AK5426" t="str" cm="1">
        <f t="array" ref="AK5426">_xlfn._xlws.FILTER(Table4[Column1],ISNUMBER(SEARCH(Table4[Column1],MIS[[#This Row],[OrderUniqueIdentifier]])),"")</f>
        <v>VWAP</v>
      </c>
    </row>
    <row r="5427" spans="1:37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>
        <f>_xlfn.XLOOKUP(MIS[[#This Row],[TRADING SYMBOL]],[1]Sheet1!$D:$D,[1]Sheet1!$C:$C)</f>
        <v>168.75</v>
      </c>
      <c r="AE5427">
        <f>MIS[[#This Row],[OrderAverageTradedPrice]]*MIS[[#This Row],[OrderQuantity]]</f>
        <v>265188.74999999913</v>
      </c>
      <c r="AF5427">
        <f>MIS[[#This Row],[LTP]]*MIS[[#This Row],[OrderQuantity]]</f>
        <v>240468.75</v>
      </c>
      <c r="AG5427">
        <f>IF(MIS[[#This Row],[OrderSide]]="SELL",MIS[[#This Row],[VALUE]]-MIS[[#This Row],[LIVE_VALUE]],MIS[[#This Row],[LIVE_VALUE]]-MIS[[#This Row],[VALUE]])</f>
        <v>-24719.999999999127</v>
      </c>
      <c r="AH5427" t="str" cm="1">
        <f t="array" ref="AH54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7" t="str">
        <f>MIS[[#This Row],[TRADING SYMBOL]]</f>
        <v>NIFTY2552225050CE</v>
      </c>
      <c r="AJ5427" t="str">
        <f>IF(RIGHT(MIS[[#This Row],[Main/Hedge]],4)="MAIN","MAIN","HEDGE")</f>
        <v>MAIN</v>
      </c>
      <c r="AK5427" t="str" cm="1">
        <f t="array" ref="AK5427">_xlfn._xlws.FILTER(Table4[Column1],ISNUMBER(SEARCH(Table4[Column1],MIS[[#This Row],[OrderUniqueIdentifier]])),"")</f>
        <v>VWAP</v>
      </c>
    </row>
    <row r="5428" spans="1:37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>
        <f>_xlfn.XLOOKUP(MIS[[#This Row],[TRADING SYMBOL]],[1]Sheet1!$D:$D,[1]Sheet1!$C:$C)</f>
        <v>168.75</v>
      </c>
      <c r="AE5428">
        <f>MIS[[#This Row],[OrderAverageTradedPrice]]*MIS[[#This Row],[OrderQuantity]]</f>
        <v>27975</v>
      </c>
      <c r="AF5428">
        <f>MIS[[#This Row],[LTP]]*MIS[[#This Row],[OrderQuantity]]</f>
        <v>25312.5</v>
      </c>
      <c r="AG5428">
        <f>IF(MIS[[#This Row],[OrderSide]]="SELL",MIS[[#This Row],[VALUE]]-MIS[[#This Row],[LIVE_VALUE]],MIS[[#This Row],[LIVE_VALUE]]-MIS[[#This Row],[VALUE]])</f>
        <v>-2662.5</v>
      </c>
      <c r="AH5428" t="str" cm="1">
        <f t="array" ref="AH5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8" t="str">
        <f>MIS[[#This Row],[TRADING SYMBOL]]</f>
        <v>NIFTY2552225050CE</v>
      </c>
      <c r="AJ5428" t="str">
        <f>IF(RIGHT(MIS[[#This Row],[Main/Hedge]],4)="MAIN","MAIN","HEDGE")</f>
        <v>MAIN</v>
      </c>
      <c r="AK5428" t="str" cm="1">
        <f t="array" ref="AK5428">_xlfn._xlws.FILTER(Table4[Column1],ISNUMBER(SEARCH(Table4[Column1],MIS[[#This Row],[OrderUniqueIdentifier]])),"")</f>
        <v>VWAP</v>
      </c>
    </row>
    <row r="5429" spans="1:37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>
        <f>_xlfn.XLOOKUP(MIS[[#This Row],[TRADING SYMBOL]],[1]Sheet1!$D:$D,[1]Sheet1!$C:$C)</f>
        <v>168.75</v>
      </c>
      <c r="AE5429">
        <f>MIS[[#This Row],[OrderAverageTradedPrice]]*MIS[[#This Row],[OrderQuantity]]</f>
        <v>13837.5</v>
      </c>
      <c r="AF5429">
        <f>MIS[[#This Row],[LTP]]*MIS[[#This Row],[OrderQuantity]]</f>
        <v>12656.25</v>
      </c>
      <c r="AG5429">
        <f>IF(MIS[[#This Row],[OrderSide]]="SELL",MIS[[#This Row],[VALUE]]-MIS[[#This Row],[LIVE_VALUE]],MIS[[#This Row],[LIVE_VALUE]]-MIS[[#This Row],[VALUE]])</f>
        <v>-1181.25</v>
      </c>
      <c r="AH5429" t="str" cm="1">
        <f t="array" ref="AH54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9" t="str">
        <f>MIS[[#This Row],[TRADING SYMBOL]]</f>
        <v>NIFTY2552225050CE</v>
      </c>
      <c r="AJ5429" t="str">
        <f>IF(RIGHT(MIS[[#This Row],[Main/Hedge]],4)="MAIN","MAIN","HEDGE")</f>
        <v>MAIN</v>
      </c>
      <c r="AK5429" t="str" cm="1">
        <f t="array" ref="AK5429">_xlfn._xlws.FILTER(Table4[Column1],ISNUMBER(SEARCH(Table4[Column1],MIS[[#This Row],[OrderUniqueIdentifier]])),"")</f>
        <v>VWAP</v>
      </c>
    </row>
    <row r="5430" spans="1:37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>
        <f>_xlfn.XLOOKUP(MIS[[#This Row],[TRADING SYMBOL]],[1]Sheet1!$D:$D,[1]Sheet1!$C:$C)</f>
        <v>168.75</v>
      </c>
      <c r="AE5430">
        <f>MIS[[#This Row],[OrderAverageTradedPrice]]*MIS[[#This Row],[OrderQuantity]]</f>
        <v>41981.249999999927</v>
      </c>
      <c r="AF5430">
        <f>MIS[[#This Row],[LTP]]*MIS[[#This Row],[OrderQuantity]]</f>
        <v>37968.75</v>
      </c>
      <c r="AG5430">
        <f>IF(MIS[[#This Row],[OrderSide]]="SELL",MIS[[#This Row],[VALUE]]-MIS[[#This Row],[LIVE_VALUE]],MIS[[#This Row],[LIVE_VALUE]]-MIS[[#This Row],[VALUE]])</f>
        <v>-4012.4999999999272</v>
      </c>
      <c r="AH5430" t="str" cm="1">
        <f t="array" ref="AH54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0" t="str">
        <f>MIS[[#This Row],[TRADING SYMBOL]]</f>
        <v>NIFTY2552225050CE</v>
      </c>
      <c r="AJ5430" t="str">
        <f>IF(RIGHT(MIS[[#This Row],[Main/Hedge]],4)="MAIN","MAIN","HEDGE")</f>
        <v>MAIN</v>
      </c>
      <c r="AK5430" t="str" cm="1">
        <f t="array" ref="AK5430">_xlfn._xlws.FILTER(Table4[Column1],ISNUMBER(SEARCH(Table4[Column1],MIS[[#This Row],[OrderUniqueIdentifier]])),"")</f>
        <v>VWAP</v>
      </c>
    </row>
    <row r="5431" spans="1:37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>
        <f>_xlfn.XLOOKUP(MIS[[#This Row],[TRADING SYMBOL]],[1]Sheet1!$D:$D,[1]Sheet1!$C:$C)</f>
        <v>168.75</v>
      </c>
      <c r="AE5431">
        <f>MIS[[#This Row],[OrderAverageTradedPrice]]*MIS[[#This Row],[OrderQuantity]]</f>
        <v>27952.5</v>
      </c>
      <c r="AF5431">
        <f>MIS[[#This Row],[LTP]]*MIS[[#This Row],[OrderQuantity]]</f>
        <v>25312.5</v>
      </c>
      <c r="AG5431">
        <f>IF(MIS[[#This Row],[OrderSide]]="SELL",MIS[[#This Row],[VALUE]]-MIS[[#This Row],[LIVE_VALUE]],MIS[[#This Row],[LIVE_VALUE]]-MIS[[#This Row],[VALUE]])</f>
        <v>-2640</v>
      </c>
      <c r="AH5431" t="str" cm="1">
        <f t="array" ref="AH5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1" t="str">
        <f>MIS[[#This Row],[TRADING SYMBOL]]</f>
        <v>NIFTY2552225050CE</v>
      </c>
      <c r="AJ5431" t="str">
        <f>IF(RIGHT(MIS[[#This Row],[Main/Hedge]],4)="MAIN","MAIN","HEDGE")</f>
        <v>MAIN</v>
      </c>
      <c r="AK5431" t="str" cm="1">
        <f t="array" ref="AK5431">_xlfn._xlws.FILTER(Table4[Column1],ISNUMBER(SEARCH(Table4[Column1],MIS[[#This Row],[OrderUniqueIdentifier]])),"")</f>
        <v>VWAP</v>
      </c>
    </row>
    <row r="5432" spans="1:37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>
        <f>_xlfn.XLOOKUP(MIS[[#This Row],[TRADING SYMBOL]],[1]Sheet1!$D:$D,[1]Sheet1!$C:$C)</f>
        <v>168.75</v>
      </c>
      <c r="AE5432">
        <f>MIS[[#This Row],[OrderAverageTradedPrice]]*MIS[[#This Row],[OrderQuantity]]</f>
        <v>27975</v>
      </c>
      <c r="AF5432">
        <f>MIS[[#This Row],[LTP]]*MIS[[#This Row],[OrderQuantity]]</f>
        <v>25312.5</v>
      </c>
      <c r="AG5432">
        <f>IF(MIS[[#This Row],[OrderSide]]="SELL",MIS[[#This Row],[VALUE]]-MIS[[#This Row],[LIVE_VALUE]],MIS[[#This Row],[LIVE_VALUE]]-MIS[[#This Row],[VALUE]])</f>
        <v>-2662.5</v>
      </c>
      <c r="AH5432" t="str" cm="1">
        <f t="array" ref="AH54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2" t="str">
        <f>MIS[[#This Row],[TRADING SYMBOL]]</f>
        <v>NIFTY2552225050CE</v>
      </c>
      <c r="AJ5432" t="str">
        <f>IF(RIGHT(MIS[[#This Row],[Main/Hedge]],4)="MAIN","MAIN","HEDGE")</f>
        <v>MAIN</v>
      </c>
      <c r="AK5432" t="str" cm="1">
        <f t="array" ref="AK5432">_xlfn._xlws.FILTER(Table4[Column1],ISNUMBER(SEARCH(Table4[Column1],MIS[[#This Row],[OrderUniqueIdentifier]])),"")</f>
        <v>VWAP</v>
      </c>
    </row>
    <row r="5433" spans="1:37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>
        <f>_xlfn.XLOOKUP(MIS[[#This Row],[TRADING SYMBOL]],[1]Sheet1!$D:$D,[1]Sheet1!$C:$C)</f>
        <v>168.75</v>
      </c>
      <c r="AE5433">
        <f>MIS[[#This Row],[OrderAverageTradedPrice]]*MIS[[#This Row],[OrderQuantity]]</f>
        <v>110700</v>
      </c>
      <c r="AF5433">
        <f>MIS[[#This Row],[LTP]]*MIS[[#This Row],[OrderQuantity]]</f>
        <v>101250</v>
      </c>
      <c r="AG5433">
        <f>IF(MIS[[#This Row],[OrderSide]]="SELL",MIS[[#This Row],[VALUE]]-MIS[[#This Row],[LIVE_VALUE]],MIS[[#This Row],[LIVE_VALUE]]-MIS[[#This Row],[VALUE]])</f>
        <v>-9450</v>
      </c>
      <c r="AH5433" t="str" cm="1">
        <f t="array" ref="AH5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3" t="str">
        <f>MIS[[#This Row],[TRADING SYMBOL]]</f>
        <v>NIFTY2552225050CE</v>
      </c>
      <c r="AJ5433" t="str">
        <f>IF(RIGHT(MIS[[#This Row],[Main/Hedge]],4)="MAIN","MAIN","HEDGE")</f>
        <v>MAIN</v>
      </c>
      <c r="AK5433" t="str" cm="1">
        <f t="array" ref="AK5433">_xlfn._xlws.FILTER(Table4[Column1],ISNUMBER(SEARCH(Table4[Column1],MIS[[#This Row],[OrderUniqueIdentifier]])),"")</f>
        <v>VWAP</v>
      </c>
    </row>
    <row r="5434" spans="1:37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>
        <f>_xlfn.XLOOKUP(MIS[[#This Row],[TRADING SYMBOL]],[1]Sheet1!$D:$D,[1]Sheet1!$C:$C)</f>
        <v>168.75</v>
      </c>
      <c r="AE5434">
        <f>MIS[[#This Row],[OrderAverageTradedPrice]]*MIS[[#This Row],[OrderQuantity]]</f>
        <v>335328.75</v>
      </c>
      <c r="AF5434">
        <f>MIS[[#This Row],[LTP]]*MIS[[#This Row],[OrderQuantity]]</f>
        <v>303750</v>
      </c>
      <c r="AG5434">
        <f>IF(MIS[[#This Row],[OrderSide]]="SELL",MIS[[#This Row],[VALUE]]-MIS[[#This Row],[LIVE_VALUE]],MIS[[#This Row],[LIVE_VALUE]]-MIS[[#This Row],[VALUE]])</f>
        <v>-31578.75</v>
      </c>
      <c r="AH5434" t="str" cm="1">
        <f t="array" ref="AH54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4" t="str">
        <f>MIS[[#This Row],[TRADING SYMBOL]]</f>
        <v>NIFTY2552225050CE</v>
      </c>
      <c r="AJ5434" t="str">
        <f>IF(RIGHT(MIS[[#This Row],[Main/Hedge]],4)="MAIN","MAIN","HEDGE")</f>
        <v>MAIN</v>
      </c>
      <c r="AK5434" t="str" cm="1">
        <f t="array" ref="AK5434">_xlfn._xlws.FILTER(Table4[Column1],ISNUMBER(SEARCH(Table4[Column1],MIS[[#This Row],[OrderUniqueIdentifier]])),"")</f>
        <v>VWAP</v>
      </c>
    </row>
    <row r="5435" spans="1:37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>
        <f>_xlfn.XLOOKUP(MIS[[#This Row],[TRADING SYMBOL]],[1]Sheet1!$D:$D,[1]Sheet1!$C:$C)</f>
        <v>168.75</v>
      </c>
      <c r="AE5435">
        <f>MIS[[#This Row],[OrderAverageTradedPrice]]*MIS[[#This Row],[OrderQuantity]]</f>
        <v>55905</v>
      </c>
      <c r="AF5435">
        <f>MIS[[#This Row],[LTP]]*MIS[[#This Row],[OrderQuantity]]</f>
        <v>50625</v>
      </c>
      <c r="AG5435">
        <f>IF(MIS[[#This Row],[OrderSide]]="SELL",MIS[[#This Row],[VALUE]]-MIS[[#This Row],[LIVE_VALUE]],MIS[[#This Row],[LIVE_VALUE]]-MIS[[#This Row],[VALUE]])</f>
        <v>-5280</v>
      </c>
      <c r="AH5435" t="str" cm="1">
        <f t="array" ref="AH54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5" t="str">
        <f>MIS[[#This Row],[TRADING SYMBOL]]</f>
        <v>NIFTY2552225050CE</v>
      </c>
      <c r="AJ5435" t="str">
        <f>IF(RIGHT(MIS[[#This Row],[Main/Hedge]],4)="MAIN","MAIN","HEDGE")</f>
        <v>MAIN</v>
      </c>
      <c r="AK5435" t="str" cm="1">
        <f t="array" ref="AK5435">_xlfn._xlws.FILTER(Table4[Column1],ISNUMBER(SEARCH(Table4[Column1],MIS[[#This Row],[OrderUniqueIdentifier]])),"")</f>
        <v>VWAP</v>
      </c>
    </row>
    <row r="5436" spans="1:37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>
        <f>_xlfn.XLOOKUP(MIS[[#This Row],[TRADING SYMBOL]],[1]Sheet1!$D:$D,[1]Sheet1!$C:$C)</f>
        <v>168.75</v>
      </c>
      <c r="AE5436">
        <f>MIS[[#This Row],[OrderAverageTradedPrice]]*MIS[[#This Row],[OrderQuantity]]</f>
        <v>95482.499999999694</v>
      </c>
      <c r="AF5436">
        <f>MIS[[#This Row],[LTP]]*MIS[[#This Row],[OrderQuantity]]</f>
        <v>88593.75</v>
      </c>
      <c r="AG5436">
        <f>IF(MIS[[#This Row],[OrderSide]]="SELL",MIS[[#This Row],[VALUE]]-MIS[[#This Row],[LIVE_VALUE]],MIS[[#This Row],[LIVE_VALUE]]-MIS[[#This Row],[VALUE]])</f>
        <v>-6888.7499999996944</v>
      </c>
      <c r="AH5436" t="str" cm="1">
        <f t="array" ref="AH5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6" t="str">
        <f>MIS[[#This Row],[TRADING SYMBOL]]</f>
        <v>NIFTY2552225050CE</v>
      </c>
      <c r="AJ5436" t="str">
        <f>IF(RIGHT(MIS[[#This Row],[Main/Hedge]],4)="MAIN","MAIN","HEDGE")</f>
        <v>MAIN</v>
      </c>
      <c r="AK5436" t="str" cm="1">
        <f t="array" ref="AK5436">_xlfn._xlws.FILTER(Table4[Column1],ISNUMBER(SEARCH(Table4[Column1],MIS[[#This Row],[OrderUniqueIdentifier]])),"")</f>
        <v>VWAP</v>
      </c>
    </row>
    <row r="5437" spans="1:37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>
        <f>_xlfn.XLOOKUP(MIS[[#This Row],[TRADING SYMBOL]],[1]Sheet1!$D:$D,[1]Sheet1!$C:$C)</f>
        <v>168.75</v>
      </c>
      <c r="AE5437">
        <f>MIS[[#This Row],[OrderAverageTradedPrice]]*MIS[[#This Row],[OrderQuantity]]</f>
        <v>332951.24999999884</v>
      </c>
      <c r="AF5437">
        <f>MIS[[#This Row],[LTP]]*MIS[[#This Row],[OrderQuantity]]</f>
        <v>303750</v>
      </c>
      <c r="AG5437">
        <f>IF(MIS[[#This Row],[OrderSide]]="SELL",MIS[[#This Row],[VALUE]]-MIS[[#This Row],[LIVE_VALUE]],MIS[[#This Row],[LIVE_VALUE]]-MIS[[#This Row],[VALUE]])</f>
        <v>-29201.249999998836</v>
      </c>
      <c r="AH5437" t="str" cm="1">
        <f t="array" ref="AH5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7" t="str">
        <f>MIS[[#This Row],[TRADING SYMBOL]]</f>
        <v>NIFTY2552225050CE</v>
      </c>
      <c r="AJ5437" t="str">
        <f>IF(RIGHT(MIS[[#This Row],[Main/Hedge]],4)="MAIN","MAIN","HEDGE")</f>
        <v>MAIN</v>
      </c>
      <c r="AK5437" t="str" cm="1">
        <f t="array" ref="AK5437">_xlfn._xlws.FILTER(Table4[Column1],ISNUMBER(SEARCH(Table4[Column1],MIS[[#This Row],[OrderUniqueIdentifier]])),"")</f>
        <v>VWAP</v>
      </c>
    </row>
    <row r="5438" spans="1:37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>
        <f>_xlfn.XLOOKUP(MIS[[#This Row],[TRADING SYMBOL]],[1]Sheet1!$D:$D,[1]Sheet1!$C:$C)</f>
        <v>168.75</v>
      </c>
      <c r="AE5438">
        <f>MIS[[#This Row],[OrderAverageTradedPrice]]*MIS[[#This Row],[OrderQuantity]]</f>
        <v>97125</v>
      </c>
      <c r="AF5438">
        <f>MIS[[#This Row],[LTP]]*MIS[[#This Row],[OrderQuantity]]</f>
        <v>88593.75</v>
      </c>
      <c r="AG5438">
        <f>IF(MIS[[#This Row],[OrderSide]]="SELL",MIS[[#This Row],[VALUE]]-MIS[[#This Row],[LIVE_VALUE]],MIS[[#This Row],[LIVE_VALUE]]-MIS[[#This Row],[VALUE]])</f>
        <v>-8531.25</v>
      </c>
      <c r="AH5438" t="str" cm="1">
        <f t="array" ref="AH5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8" t="str">
        <f>MIS[[#This Row],[TRADING SYMBOL]]</f>
        <v>NIFTY2552225050CE</v>
      </c>
      <c r="AJ5438" t="str">
        <f>IF(RIGHT(MIS[[#This Row],[Main/Hedge]],4)="MAIN","MAIN","HEDGE")</f>
        <v>MAIN</v>
      </c>
      <c r="AK5438" t="str" cm="1">
        <f t="array" ref="AK5438">_xlfn._xlws.FILTER(Table4[Column1],ISNUMBER(SEARCH(Table4[Column1],MIS[[#This Row],[OrderUniqueIdentifier]])),"")</f>
        <v>VWAP</v>
      </c>
    </row>
    <row r="5439" spans="1:37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>
        <f>_xlfn.XLOOKUP(MIS[[#This Row],[TRADING SYMBOL]],[1]Sheet1!$D:$D,[1]Sheet1!$C:$C)</f>
        <v>168.75</v>
      </c>
      <c r="AE5439">
        <f>MIS[[#This Row],[OrderAverageTradedPrice]]*MIS[[#This Row],[OrderQuantity]]</f>
        <v>69881.25</v>
      </c>
      <c r="AF5439">
        <f>MIS[[#This Row],[LTP]]*MIS[[#This Row],[OrderQuantity]]</f>
        <v>63281.25</v>
      </c>
      <c r="AG5439">
        <f>IF(MIS[[#This Row],[OrderSide]]="SELL",MIS[[#This Row],[VALUE]]-MIS[[#This Row],[LIVE_VALUE]],MIS[[#This Row],[LIVE_VALUE]]-MIS[[#This Row],[VALUE]])</f>
        <v>-6600</v>
      </c>
      <c r="AH5439" t="str" cm="1">
        <f t="array" ref="AH5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9" t="str">
        <f>MIS[[#This Row],[TRADING SYMBOL]]</f>
        <v>NIFTY2552225050CE</v>
      </c>
      <c r="AJ5439" t="str">
        <f>IF(RIGHT(MIS[[#This Row],[Main/Hedge]],4)="MAIN","MAIN","HEDGE")</f>
        <v>MAIN</v>
      </c>
      <c r="AK5439" t="str" cm="1">
        <f t="array" ref="AK5439">_xlfn._xlws.FILTER(Table4[Column1],ISNUMBER(SEARCH(Table4[Column1],MIS[[#This Row],[OrderUniqueIdentifier]])),"")</f>
        <v>VWAP</v>
      </c>
    </row>
    <row r="5440" spans="1:37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>
        <f>_xlfn.XLOOKUP(MIS[[#This Row],[TRADING SYMBOL]],[1]Sheet1!$D:$D,[1]Sheet1!$C:$C)</f>
        <v>168.75</v>
      </c>
      <c r="AE5440">
        <f>MIS[[#This Row],[OrderAverageTradedPrice]]*MIS[[#This Row],[OrderQuantity]]</f>
        <v>331143.75</v>
      </c>
      <c r="AF5440">
        <f>MIS[[#This Row],[LTP]]*MIS[[#This Row],[OrderQuantity]]</f>
        <v>303750</v>
      </c>
      <c r="AG5440">
        <f>IF(MIS[[#This Row],[OrderSide]]="SELL",MIS[[#This Row],[VALUE]]-MIS[[#This Row],[LIVE_VALUE]],MIS[[#This Row],[LIVE_VALUE]]-MIS[[#This Row],[VALUE]])</f>
        <v>-27393.75</v>
      </c>
      <c r="AH5440" t="str" cm="1">
        <f t="array" ref="AH5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0" t="str">
        <f>MIS[[#This Row],[TRADING SYMBOL]]</f>
        <v>NIFTY2552225050CE</v>
      </c>
      <c r="AJ5440" t="str">
        <f>IF(RIGHT(MIS[[#This Row],[Main/Hedge]],4)="MAIN","MAIN","HEDGE")</f>
        <v>MAIN</v>
      </c>
      <c r="AK5440" t="str" cm="1">
        <f t="array" ref="AK5440">_xlfn._xlws.FILTER(Table4[Column1],ISNUMBER(SEARCH(Table4[Column1],MIS[[#This Row],[OrderUniqueIdentifier]])),"")</f>
        <v>VWAP</v>
      </c>
    </row>
    <row r="5441" spans="1:37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>
        <f>_xlfn.XLOOKUP(MIS[[#This Row],[TRADING SYMBOL]],[1]Sheet1!$D:$D,[1]Sheet1!$C:$C)</f>
        <v>168.75</v>
      </c>
      <c r="AE5441">
        <f>MIS[[#This Row],[OrderAverageTradedPrice]]*MIS[[#This Row],[OrderQuantity]]</f>
        <v>55500</v>
      </c>
      <c r="AF5441">
        <f>MIS[[#This Row],[LTP]]*MIS[[#This Row],[OrderQuantity]]</f>
        <v>50625</v>
      </c>
      <c r="AG5441">
        <f>IF(MIS[[#This Row],[OrderSide]]="SELL",MIS[[#This Row],[VALUE]]-MIS[[#This Row],[LIVE_VALUE]],MIS[[#This Row],[LIVE_VALUE]]-MIS[[#This Row],[VALUE]])</f>
        <v>-4875</v>
      </c>
      <c r="AH5441" t="str" cm="1">
        <f t="array" ref="AH5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1" t="str">
        <f>MIS[[#This Row],[TRADING SYMBOL]]</f>
        <v>NIFTY2552225050CE</v>
      </c>
      <c r="AJ5441" t="str">
        <f>IF(RIGHT(MIS[[#This Row],[Main/Hedge]],4)="MAIN","MAIN","HEDGE")</f>
        <v>MAIN</v>
      </c>
      <c r="AK5441" t="str" cm="1">
        <f t="array" ref="AK5441">_xlfn._xlws.FILTER(Table4[Column1],ISNUMBER(SEARCH(Table4[Column1],MIS[[#This Row],[OrderUniqueIdentifier]])),"")</f>
        <v>VWAP</v>
      </c>
    </row>
    <row r="5442" spans="1:37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>
        <f>_xlfn.XLOOKUP(MIS[[#This Row],[TRADING SYMBOL]],[1]Sheet1!$D:$D,[1]Sheet1!$C:$C)</f>
        <v>168.75</v>
      </c>
      <c r="AE5442">
        <f>MIS[[#This Row],[OrderAverageTradedPrice]]*MIS[[#This Row],[OrderQuantity]]</f>
        <v>96956.249999999767</v>
      </c>
      <c r="AF5442">
        <f>MIS[[#This Row],[LTP]]*MIS[[#This Row],[OrderQuantity]]</f>
        <v>88593.75</v>
      </c>
      <c r="AG5442">
        <f>IF(MIS[[#This Row],[OrderSide]]="SELL",MIS[[#This Row],[VALUE]]-MIS[[#This Row],[LIVE_VALUE]],MIS[[#This Row],[LIVE_VALUE]]-MIS[[#This Row],[VALUE]])</f>
        <v>-8362.4999999997672</v>
      </c>
      <c r="AH5442" t="str" cm="1">
        <f t="array" ref="AH54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2" t="str">
        <f>MIS[[#This Row],[TRADING SYMBOL]]</f>
        <v>NIFTY2552225050CE</v>
      </c>
      <c r="AJ5442" t="str">
        <f>IF(RIGHT(MIS[[#This Row],[Main/Hedge]],4)="MAIN","MAIN","HEDGE")</f>
        <v>MAIN</v>
      </c>
      <c r="AK5442" t="str" cm="1">
        <f t="array" ref="AK5442">_xlfn._xlws.FILTER(Table4[Column1],ISNUMBER(SEARCH(Table4[Column1],MIS[[#This Row],[OrderUniqueIdentifier]])),"")</f>
        <v>VWAP</v>
      </c>
    </row>
    <row r="5443" spans="1:37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>
        <f>_xlfn.XLOOKUP(MIS[[#This Row],[TRADING SYMBOL]],[1]Sheet1!$D:$D,[1]Sheet1!$C:$C)</f>
        <v>168.75</v>
      </c>
      <c r="AE5443">
        <f>MIS[[#This Row],[OrderAverageTradedPrice]]*MIS[[#This Row],[OrderQuantity]]</f>
        <v>83025</v>
      </c>
      <c r="AF5443">
        <f>MIS[[#This Row],[LTP]]*MIS[[#This Row],[OrderQuantity]]</f>
        <v>75937.5</v>
      </c>
      <c r="AG5443">
        <f>IF(MIS[[#This Row],[OrderSide]]="SELL",MIS[[#This Row],[VALUE]]-MIS[[#This Row],[LIVE_VALUE]],MIS[[#This Row],[LIVE_VALUE]]-MIS[[#This Row],[VALUE]])</f>
        <v>-7087.5</v>
      </c>
      <c r="AH5443" t="str" cm="1">
        <f t="array" ref="AH54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3" t="str">
        <f>MIS[[#This Row],[TRADING SYMBOL]]</f>
        <v>NIFTY2552225050CE</v>
      </c>
      <c r="AJ5443" t="str">
        <f>IF(RIGHT(MIS[[#This Row],[Main/Hedge]],4)="MAIN","MAIN","HEDGE")</f>
        <v>MAIN</v>
      </c>
      <c r="AK5443" t="str" cm="1">
        <f t="array" ref="AK5443">_xlfn._xlws.FILTER(Table4[Column1],ISNUMBER(SEARCH(Table4[Column1],MIS[[#This Row],[OrderUniqueIdentifier]])),"")</f>
        <v>VWAP</v>
      </c>
    </row>
    <row r="5444" spans="1:37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>
        <f>_xlfn.XLOOKUP(MIS[[#This Row],[TRADING SYMBOL]],[1]Sheet1!$D:$D,[1]Sheet1!$C:$C)</f>
        <v>168.75</v>
      </c>
      <c r="AE5444">
        <f>MIS[[#This Row],[OrderAverageTradedPrice]]*MIS[[#This Row],[OrderQuantity]]</f>
        <v>13950</v>
      </c>
      <c r="AF5444">
        <f>MIS[[#This Row],[LTP]]*MIS[[#This Row],[OrderQuantity]]</f>
        <v>12656.25</v>
      </c>
      <c r="AG5444">
        <f>IF(MIS[[#This Row],[OrderSide]]="SELL",MIS[[#This Row],[VALUE]]-MIS[[#This Row],[LIVE_VALUE]],MIS[[#This Row],[LIVE_VALUE]]-MIS[[#This Row],[VALUE]])</f>
        <v>-1293.75</v>
      </c>
      <c r="AH5444" t="str" cm="1">
        <f t="array" ref="AH5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4" t="str">
        <f>MIS[[#This Row],[TRADING SYMBOL]]</f>
        <v>NIFTY2552225050CE</v>
      </c>
      <c r="AJ5444" t="str">
        <f>IF(RIGHT(MIS[[#This Row],[Main/Hedge]],4)="MAIN","MAIN","HEDGE")</f>
        <v>MAIN</v>
      </c>
      <c r="AK5444" t="str" cm="1">
        <f t="array" ref="AK5444">_xlfn._xlws.FILTER(Table4[Column1],ISNUMBER(SEARCH(Table4[Column1],MIS[[#This Row],[OrderUniqueIdentifier]])),"")</f>
        <v>VWAP</v>
      </c>
    </row>
    <row r="5445" spans="1:37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>
        <f>_xlfn.XLOOKUP(MIS[[#This Row],[TRADING SYMBOL]],[1]Sheet1!$D:$D,[1]Sheet1!$C:$C)</f>
        <v>168.75</v>
      </c>
      <c r="AE5445">
        <f>MIS[[#This Row],[OrderAverageTradedPrice]]*MIS[[#This Row],[OrderQuantity]]</f>
        <v>27675</v>
      </c>
      <c r="AF5445">
        <f>MIS[[#This Row],[LTP]]*MIS[[#This Row],[OrderQuantity]]</f>
        <v>25312.5</v>
      </c>
      <c r="AG5445">
        <f>IF(MIS[[#This Row],[OrderSide]]="SELL",MIS[[#This Row],[VALUE]]-MIS[[#This Row],[LIVE_VALUE]],MIS[[#This Row],[LIVE_VALUE]]-MIS[[#This Row],[VALUE]])</f>
        <v>-2362.5</v>
      </c>
      <c r="AH5445" t="str" cm="1">
        <f t="array" ref="AH5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5" t="str">
        <f>MIS[[#This Row],[TRADING SYMBOL]]</f>
        <v>NIFTY2552225050CE</v>
      </c>
      <c r="AJ5445" t="str">
        <f>IF(RIGHT(MIS[[#This Row],[Main/Hedge]],4)="MAIN","MAIN","HEDGE")</f>
        <v>MAIN</v>
      </c>
      <c r="AK5445" t="str" cm="1">
        <f t="array" ref="AK5445">_xlfn._xlws.FILTER(Table4[Column1],ISNUMBER(SEARCH(Table4[Column1],MIS[[#This Row],[OrderUniqueIdentifier]])),"")</f>
        <v>VWAP</v>
      </c>
    </row>
    <row r="5446" spans="1:37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>
        <f>_xlfn.XLOOKUP(MIS[[#This Row],[TRADING SYMBOL]],[1]Sheet1!$D:$D,[1]Sheet1!$C:$C)</f>
        <v>168.75</v>
      </c>
      <c r="AE5446">
        <f>MIS[[#This Row],[OrderAverageTradedPrice]]*MIS[[#This Row],[OrderQuantity]]</f>
        <v>27165</v>
      </c>
      <c r="AF5446">
        <f>MIS[[#This Row],[LTP]]*MIS[[#This Row],[OrderQuantity]]</f>
        <v>25312.5</v>
      </c>
      <c r="AG5446">
        <f>IF(MIS[[#This Row],[OrderSide]]="SELL",MIS[[#This Row],[VALUE]]-MIS[[#This Row],[LIVE_VALUE]],MIS[[#This Row],[LIVE_VALUE]]-MIS[[#This Row],[VALUE]])</f>
        <v>-1852.5</v>
      </c>
      <c r="AH5446" t="str" cm="1">
        <f t="array" ref="AH5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6" t="str">
        <f>MIS[[#This Row],[TRADING SYMBOL]]</f>
        <v>NIFTY2552225050CE</v>
      </c>
      <c r="AJ5446" t="str">
        <f>IF(RIGHT(MIS[[#This Row],[Main/Hedge]],4)="MAIN","MAIN","HEDGE")</f>
        <v>MAIN</v>
      </c>
      <c r="AK5446" t="str" cm="1">
        <f t="array" ref="AK5446">_xlfn._xlws.FILTER(Table4[Column1],ISNUMBER(SEARCH(Table4[Column1],MIS[[#This Row],[OrderUniqueIdentifier]])),"")</f>
        <v>VWAP</v>
      </c>
    </row>
    <row r="5447" spans="1:37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>
        <f>_xlfn.XLOOKUP(MIS[[#This Row],[TRADING SYMBOL]],[1]Sheet1!$D:$D,[1]Sheet1!$C:$C)</f>
        <v>168.75</v>
      </c>
      <c r="AE5447">
        <f>MIS[[#This Row],[OrderAverageTradedPrice]]*MIS[[#This Row],[OrderQuantity]]</f>
        <v>111000</v>
      </c>
      <c r="AF5447">
        <f>MIS[[#This Row],[LTP]]*MIS[[#This Row],[OrderQuantity]]</f>
        <v>101250</v>
      </c>
      <c r="AG5447">
        <f>IF(MIS[[#This Row],[OrderSide]]="SELL",MIS[[#This Row],[VALUE]]-MIS[[#This Row],[LIVE_VALUE]],MIS[[#This Row],[LIVE_VALUE]]-MIS[[#This Row],[VALUE]])</f>
        <v>-9750</v>
      </c>
      <c r="AH5447" t="str" cm="1">
        <f t="array" ref="AH5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7" t="str">
        <f>MIS[[#This Row],[TRADING SYMBOL]]</f>
        <v>NIFTY2552225050CE</v>
      </c>
      <c r="AJ5447" t="str">
        <f>IF(RIGHT(MIS[[#This Row],[Main/Hedge]],4)="MAIN","MAIN","HEDGE")</f>
        <v>MAIN</v>
      </c>
      <c r="AK5447" t="str" cm="1">
        <f t="array" ref="AK5447">_xlfn._xlws.FILTER(Table4[Column1],ISNUMBER(SEARCH(Table4[Column1],MIS[[#This Row],[OrderUniqueIdentifier]])),"")</f>
        <v>VWAP</v>
      </c>
    </row>
    <row r="5448" spans="1:37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>
        <f>_xlfn.XLOOKUP(MIS[[#This Row],[TRADING SYMBOL]],[1]Sheet1!$D:$D,[1]Sheet1!$C:$C)</f>
        <v>168.75</v>
      </c>
      <c r="AE5448">
        <f>MIS[[#This Row],[OrderAverageTradedPrice]]*MIS[[#This Row],[OrderQuantity]]</f>
        <v>111000</v>
      </c>
      <c r="AF5448">
        <f>MIS[[#This Row],[LTP]]*MIS[[#This Row],[OrderQuantity]]</f>
        <v>101250</v>
      </c>
      <c r="AG5448">
        <f>IF(MIS[[#This Row],[OrderSide]]="SELL",MIS[[#This Row],[VALUE]]-MIS[[#This Row],[LIVE_VALUE]],MIS[[#This Row],[LIVE_VALUE]]-MIS[[#This Row],[VALUE]])</f>
        <v>-9750</v>
      </c>
      <c r="AH5448" t="str" cm="1">
        <f t="array" ref="AH5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8" t="str">
        <f>MIS[[#This Row],[TRADING SYMBOL]]</f>
        <v>NIFTY2552225050CE</v>
      </c>
      <c r="AJ5448" t="str">
        <f>IF(RIGHT(MIS[[#This Row],[Main/Hedge]],4)="MAIN","MAIN","HEDGE")</f>
        <v>MAIN</v>
      </c>
      <c r="AK5448" t="str" cm="1">
        <f t="array" ref="AK5448">_xlfn._xlws.FILTER(Table4[Column1],ISNUMBER(SEARCH(Table4[Column1],MIS[[#This Row],[OrderUniqueIdentifier]])),"")</f>
        <v>VWAP</v>
      </c>
    </row>
    <row r="5449" spans="1:37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>
        <f>_xlfn.XLOOKUP(MIS[[#This Row],[TRADING SYMBOL]],[1]Sheet1!$D:$D,[1]Sheet1!$C:$C)</f>
        <v>168.75</v>
      </c>
      <c r="AE5449">
        <f>MIS[[#This Row],[OrderAverageTradedPrice]]*MIS[[#This Row],[OrderQuantity]]</f>
        <v>83250</v>
      </c>
      <c r="AF5449">
        <f>MIS[[#This Row],[LTP]]*MIS[[#This Row],[OrderQuantity]]</f>
        <v>75937.5</v>
      </c>
      <c r="AG5449">
        <f>IF(MIS[[#This Row],[OrderSide]]="SELL",MIS[[#This Row],[VALUE]]-MIS[[#This Row],[LIVE_VALUE]],MIS[[#This Row],[LIVE_VALUE]]-MIS[[#This Row],[VALUE]])</f>
        <v>-7312.5</v>
      </c>
      <c r="AH5449" t="str" cm="1">
        <f t="array" ref="AH5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9" t="str">
        <f>MIS[[#This Row],[TRADING SYMBOL]]</f>
        <v>NIFTY2552225050CE</v>
      </c>
      <c r="AJ5449" t="str">
        <f>IF(RIGHT(MIS[[#This Row],[Main/Hedge]],4)="MAIN","MAIN","HEDGE")</f>
        <v>MAIN</v>
      </c>
      <c r="AK5449" t="str" cm="1">
        <f t="array" ref="AK5449">_xlfn._xlws.FILTER(Table4[Column1],ISNUMBER(SEARCH(Table4[Column1],MIS[[#This Row],[OrderUniqueIdentifier]])),"")</f>
        <v>VWAP</v>
      </c>
    </row>
    <row r="5450" spans="1:37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>
        <f>_xlfn.XLOOKUP(MIS[[#This Row],[TRADING SYMBOL]],[1]Sheet1!$D:$D,[1]Sheet1!$C:$C)</f>
        <v>168.75</v>
      </c>
      <c r="AE5450">
        <f>MIS[[#This Row],[OrderAverageTradedPrice]]*MIS[[#This Row],[OrderQuantity]]</f>
        <v>152625</v>
      </c>
      <c r="AF5450">
        <f>MIS[[#This Row],[LTP]]*MIS[[#This Row],[OrderQuantity]]</f>
        <v>139218.75</v>
      </c>
      <c r="AG5450">
        <f>IF(MIS[[#This Row],[OrderSide]]="SELL",MIS[[#This Row],[VALUE]]-MIS[[#This Row],[LIVE_VALUE]],MIS[[#This Row],[LIVE_VALUE]]-MIS[[#This Row],[VALUE]])</f>
        <v>-13406.25</v>
      </c>
      <c r="AH5450" t="str" cm="1">
        <f t="array" ref="AH5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0" t="str">
        <f>MIS[[#This Row],[TRADING SYMBOL]]</f>
        <v>NIFTY2552225050CE</v>
      </c>
      <c r="AJ5450" t="str">
        <f>IF(RIGHT(MIS[[#This Row],[Main/Hedge]],4)="MAIN","MAIN","HEDGE")</f>
        <v>MAIN</v>
      </c>
      <c r="AK5450" t="str" cm="1">
        <f t="array" ref="AK5450">_xlfn._xlws.FILTER(Table4[Column1],ISNUMBER(SEARCH(Table4[Column1],MIS[[#This Row],[OrderUniqueIdentifier]])),"")</f>
        <v>VWAP</v>
      </c>
    </row>
    <row r="5451" spans="1:37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>
        <f>_xlfn.XLOOKUP(MIS[[#This Row],[TRADING SYMBOL]],[1]Sheet1!$D:$D,[1]Sheet1!$C:$C)</f>
        <v>168.75</v>
      </c>
      <c r="AE5451">
        <f>MIS[[#This Row],[OrderAverageTradedPrice]]*MIS[[#This Row],[OrderQuantity]]</f>
        <v>27675</v>
      </c>
      <c r="AF5451">
        <f>MIS[[#This Row],[LTP]]*MIS[[#This Row],[OrderQuantity]]</f>
        <v>25312.5</v>
      </c>
      <c r="AG5451">
        <f>IF(MIS[[#This Row],[OrderSide]]="SELL",MIS[[#This Row],[VALUE]]-MIS[[#This Row],[LIVE_VALUE]],MIS[[#This Row],[LIVE_VALUE]]-MIS[[#This Row],[VALUE]])</f>
        <v>-2362.5</v>
      </c>
      <c r="AH5451" t="str" cm="1">
        <f t="array" ref="AH5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1" t="str">
        <f>MIS[[#This Row],[TRADING SYMBOL]]</f>
        <v>NIFTY2552225050CE</v>
      </c>
      <c r="AJ5451" t="str">
        <f>IF(RIGHT(MIS[[#This Row],[Main/Hedge]],4)="MAIN","MAIN","HEDGE")</f>
        <v>MAIN</v>
      </c>
      <c r="AK5451" t="str" cm="1">
        <f t="array" ref="AK5451">_xlfn._xlws.FILTER(Table4[Column1],ISNUMBER(SEARCH(Table4[Column1],MIS[[#This Row],[OrderUniqueIdentifier]])),"")</f>
        <v>VWAP</v>
      </c>
    </row>
    <row r="5452" spans="1:37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>
        <f>_xlfn.XLOOKUP(MIS[[#This Row],[TRADING SYMBOL]],[1]Sheet1!$D:$D,[1]Sheet1!$C:$C)</f>
        <v>168.75</v>
      </c>
      <c r="AE5452">
        <f>MIS[[#This Row],[OrderAverageTradedPrice]]*MIS[[#This Row],[OrderQuantity]]</f>
        <v>13976.25</v>
      </c>
      <c r="AF5452">
        <f>MIS[[#This Row],[LTP]]*MIS[[#This Row],[OrderQuantity]]</f>
        <v>12656.25</v>
      </c>
      <c r="AG5452">
        <f>IF(MIS[[#This Row],[OrderSide]]="SELL",MIS[[#This Row],[VALUE]]-MIS[[#This Row],[LIVE_VALUE]],MIS[[#This Row],[LIVE_VALUE]]-MIS[[#This Row],[VALUE]])</f>
        <v>-1320</v>
      </c>
      <c r="AH5452" t="str" cm="1">
        <f t="array" ref="AH5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2" t="str">
        <f>MIS[[#This Row],[TRADING SYMBOL]]</f>
        <v>NIFTY2552225050CE</v>
      </c>
      <c r="AJ5452" t="str">
        <f>IF(RIGHT(MIS[[#This Row],[Main/Hedge]],4)="MAIN","MAIN","HEDGE")</f>
        <v>MAIN</v>
      </c>
      <c r="AK5452" t="str" cm="1">
        <f t="array" ref="AK5452">_xlfn._xlws.FILTER(Table4[Column1],ISNUMBER(SEARCH(Table4[Column1],MIS[[#This Row],[OrderUniqueIdentifier]])),"")</f>
        <v>VWAP</v>
      </c>
    </row>
    <row r="5453" spans="1:37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>
        <f>_xlfn.XLOOKUP(MIS[[#This Row],[TRADING SYMBOL]],[1]Sheet1!$D:$D,[1]Sheet1!$C:$C)</f>
        <v>168.75</v>
      </c>
      <c r="AE5453">
        <f>MIS[[#This Row],[OrderAverageTradedPrice]]*MIS[[#This Row],[OrderQuantity]]</f>
        <v>13950</v>
      </c>
      <c r="AF5453">
        <f>MIS[[#This Row],[LTP]]*MIS[[#This Row],[OrderQuantity]]</f>
        <v>12656.25</v>
      </c>
      <c r="AG5453">
        <f>IF(MIS[[#This Row],[OrderSide]]="SELL",MIS[[#This Row],[VALUE]]-MIS[[#This Row],[LIVE_VALUE]],MIS[[#This Row],[LIVE_VALUE]]-MIS[[#This Row],[VALUE]])</f>
        <v>-1293.75</v>
      </c>
      <c r="AH5453" t="str" cm="1">
        <f t="array" ref="AH5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3" t="str">
        <f>MIS[[#This Row],[TRADING SYMBOL]]</f>
        <v>NIFTY2552225050CE</v>
      </c>
      <c r="AJ5453" t="str">
        <f>IF(RIGHT(MIS[[#This Row],[Main/Hedge]],4)="MAIN","MAIN","HEDGE")</f>
        <v>MAIN</v>
      </c>
      <c r="AK5453" t="str" cm="1">
        <f t="array" ref="AK5453">_xlfn._xlws.FILTER(Table4[Column1],ISNUMBER(SEARCH(Table4[Column1],MIS[[#This Row],[OrderUniqueIdentifier]])),"")</f>
        <v>VWAP</v>
      </c>
    </row>
    <row r="5454" spans="1:37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>
        <f>_xlfn.XLOOKUP(MIS[[#This Row],[TRADING SYMBOL]],[1]Sheet1!$D:$D,[1]Sheet1!$C:$C)</f>
        <v>168.75</v>
      </c>
      <c r="AE5454">
        <f>MIS[[#This Row],[OrderAverageTradedPrice]]*MIS[[#This Row],[OrderQuantity]]</f>
        <v>139687.5</v>
      </c>
      <c r="AF5454">
        <f>MIS[[#This Row],[LTP]]*MIS[[#This Row],[OrderQuantity]]</f>
        <v>126562.5</v>
      </c>
      <c r="AG5454">
        <f>IF(MIS[[#This Row],[OrderSide]]="SELL",MIS[[#This Row],[VALUE]]-MIS[[#This Row],[LIVE_VALUE]],MIS[[#This Row],[LIVE_VALUE]]-MIS[[#This Row],[VALUE]])</f>
        <v>-13125</v>
      </c>
      <c r="AH5454" t="str" cm="1">
        <f t="array" ref="AH5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4" t="str">
        <f>MIS[[#This Row],[TRADING SYMBOL]]</f>
        <v>NIFTY2552225050CE</v>
      </c>
      <c r="AJ5454" t="str">
        <f>IF(RIGHT(MIS[[#This Row],[Main/Hedge]],4)="MAIN","MAIN","HEDGE")</f>
        <v>MAIN</v>
      </c>
      <c r="AK5454" t="str" cm="1">
        <f t="array" ref="AK5454">_xlfn._xlws.FILTER(Table4[Column1],ISNUMBER(SEARCH(Table4[Column1],MIS[[#This Row],[OrderUniqueIdentifier]])),"")</f>
        <v>VWAP</v>
      </c>
    </row>
    <row r="5455" spans="1:37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>
        <f>_xlfn.XLOOKUP(MIS[[#This Row],[TRADING SYMBOL]],[1]Sheet1!$D:$D,[1]Sheet1!$C:$C)</f>
        <v>168.75</v>
      </c>
      <c r="AE5455">
        <f>MIS[[#This Row],[OrderAverageTradedPrice]]*MIS[[#This Row],[OrderQuantity]]</f>
        <v>55800</v>
      </c>
      <c r="AF5455">
        <f>MIS[[#This Row],[LTP]]*MIS[[#This Row],[OrderQuantity]]</f>
        <v>50625</v>
      </c>
      <c r="AG5455">
        <f>IF(MIS[[#This Row],[OrderSide]]="SELL",MIS[[#This Row],[VALUE]]-MIS[[#This Row],[LIVE_VALUE]],MIS[[#This Row],[LIVE_VALUE]]-MIS[[#This Row],[VALUE]])</f>
        <v>-5175</v>
      </c>
      <c r="AH5455" t="str" cm="1">
        <f t="array" ref="AH5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5" t="str">
        <f>MIS[[#This Row],[TRADING SYMBOL]]</f>
        <v>NIFTY2552225050CE</v>
      </c>
      <c r="AJ5455" t="str">
        <f>IF(RIGHT(MIS[[#This Row],[Main/Hedge]],4)="MAIN","MAIN","HEDGE")</f>
        <v>MAIN</v>
      </c>
      <c r="AK5455" t="str" cm="1">
        <f t="array" ref="AK5455">_xlfn._xlws.FILTER(Table4[Column1],ISNUMBER(SEARCH(Table4[Column1],MIS[[#This Row],[OrderUniqueIdentifier]])),"")</f>
        <v>VWAP</v>
      </c>
    </row>
    <row r="5456" spans="1:37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>
        <f>_xlfn.XLOOKUP(MIS[[#This Row],[TRADING SYMBOL]],[1]Sheet1!$D:$D,[1]Sheet1!$C:$C)</f>
        <v>168.75</v>
      </c>
      <c r="AE5456">
        <f>MIS[[#This Row],[OrderAverageTradedPrice]]*MIS[[#This Row],[OrderQuantity]]</f>
        <v>237150</v>
      </c>
      <c r="AF5456">
        <f>MIS[[#This Row],[LTP]]*MIS[[#This Row],[OrderQuantity]]</f>
        <v>215156.25</v>
      </c>
      <c r="AG5456">
        <f>IF(MIS[[#This Row],[OrderSide]]="SELL",MIS[[#This Row],[VALUE]]-MIS[[#This Row],[LIVE_VALUE]],MIS[[#This Row],[LIVE_VALUE]]-MIS[[#This Row],[VALUE]])</f>
        <v>-21993.75</v>
      </c>
      <c r="AH5456" t="str" cm="1">
        <f t="array" ref="AH5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6" t="str">
        <f>MIS[[#This Row],[TRADING SYMBOL]]</f>
        <v>NIFTY2552225050CE</v>
      </c>
      <c r="AJ5456" t="str">
        <f>IF(RIGHT(MIS[[#This Row],[Main/Hedge]],4)="MAIN","MAIN","HEDGE")</f>
        <v>MAIN</v>
      </c>
      <c r="AK5456" t="str" cm="1">
        <f t="array" ref="AK5456">_xlfn._xlws.FILTER(Table4[Column1],ISNUMBER(SEARCH(Table4[Column1],MIS[[#This Row],[OrderUniqueIdentifier]])),"")</f>
        <v>VWAP</v>
      </c>
    </row>
    <row r="5457" spans="1:37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>
        <f>_xlfn.XLOOKUP(MIS[[#This Row],[TRADING SYMBOL]],[1]Sheet1!$D:$D,[1]Sheet1!$C:$C)</f>
        <v>168.75</v>
      </c>
      <c r="AE5457">
        <f>MIS[[#This Row],[OrderAverageTradedPrice]]*MIS[[#This Row],[OrderQuantity]]</f>
        <v>107748.74999999948</v>
      </c>
      <c r="AF5457">
        <f>MIS[[#This Row],[LTP]]*MIS[[#This Row],[OrderQuantity]]</f>
        <v>113906.25</v>
      </c>
      <c r="AG5457">
        <f>IF(MIS[[#This Row],[OrderSide]]="SELL",MIS[[#This Row],[VALUE]]-MIS[[#This Row],[LIVE_VALUE]],MIS[[#This Row],[LIVE_VALUE]]-MIS[[#This Row],[VALUE]])</f>
        <v>-6157.5000000005239</v>
      </c>
      <c r="AH5457" t="str" cm="1">
        <f t="array" ref="AH5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7" t="str">
        <f>MIS[[#This Row],[TRADING SYMBOL]]</f>
        <v>NIFTY2552225050CE</v>
      </c>
      <c r="AJ5457" t="str">
        <f>IF(RIGHT(MIS[[#This Row],[Main/Hedge]],4)="MAIN","MAIN","HEDGE")</f>
        <v>MAIN</v>
      </c>
      <c r="AK5457" t="str" cm="1">
        <f t="array" ref="AK5457">_xlfn._xlws.FILTER(Table4[Column1],ISNUMBER(SEARCH(Table4[Column1],MIS[[#This Row],[OrderUniqueIdentifier]])),"")</f>
        <v>VWAP</v>
      </c>
    </row>
    <row r="5458" spans="1:37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>
        <f>_xlfn.XLOOKUP(MIS[[#This Row],[TRADING SYMBOL]],[1]Sheet1!$D:$D,[1]Sheet1!$C:$C)</f>
        <v>168.75</v>
      </c>
      <c r="AE5458">
        <f>MIS[[#This Row],[OrderAverageTradedPrice]]*MIS[[#This Row],[OrderQuantity]]</f>
        <v>35910</v>
      </c>
      <c r="AF5458">
        <f>MIS[[#This Row],[LTP]]*MIS[[#This Row],[OrderQuantity]]</f>
        <v>37968.75</v>
      </c>
      <c r="AG5458">
        <f>IF(MIS[[#This Row],[OrderSide]]="SELL",MIS[[#This Row],[VALUE]]-MIS[[#This Row],[LIVE_VALUE]],MIS[[#This Row],[LIVE_VALUE]]-MIS[[#This Row],[VALUE]])</f>
        <v>-2058.75</v>
      </c>
      <c r="AH5458" t="str" cm="1">
        <f t="array" ref="AH5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8" t="str">
        <f>MIS[[#This Row],[TRADING SYMBOL]]</f>
        <v>NIFTY2552225050CE</v>
      </c>
      <c r="AJ5458" t="str">
        <f>IF(RIGHT(MIS[[#This Row],[Main/Hedge]],4)="MAIN","MAIN","HEDGE")</f>
        <v>MAIN</v>
      </c>
      <c r="AK5458" t="str" cm="1">
        <f t="array" ref="AK5458">_xlfn._xlws.FILTER(Table4[Column1],ISNUMBER(SEARCH(Table4[Column1],MIS[[#This Row],[OrderUniqueIdentifier]])),"")</f>
        <v>VWAP</v>
      </c>
    </row>
    <row r="5459" spans="1:37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>
        <f>_xlfn.XLOOKUP(MIS[[#This Row],[TRADING SYMBOL]],[1]Sheet1!$D:$D,[1]Sheet1!$C:$C)</f>
        <v>168.75</v>
      </c>
      <c r="AE5459">
        <f>MIS[[#This Row],[OrderAverageTradedPrice]]*MIS[[#This Row],[OrderQuantity]]</f>
        <v>11981.25</v>
      </c>
      <c r="AF5459">
        <f>MIS[[#This Row],[LTP]]*MIS[[#This Row],[OrderQuantity]]</f>
        <v>12656.25</v>
      </c>
      <c r="AG5459">
        <f>IF(MIS[[#This Row],[OrderSide]]="SELL",MIS[[#This Row],[VALUE]]-MIS[[#This Row],[LIVE_VALUE]],MIS[[#This Row],[LIVE_VALUE]]-MIS[[#This Row],[VALUE]])</f>
        <v>-675</v>
      </c>
      <c r="AH5459" t="str" cm="1">
        <f t="array" ref="AH5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9" t="str">
        <f>MIS[[#This Row],[TRADING SYMBOL]]</f>
        <v>NIFTY2552225050CE</v>
      </c>
      <c r="AJ5459" t="str">
        <f>IF(RIGHT(MIS[[#This Row],[Main/Hedge]],4)="MAIN","MAIN","HEDGE")</f>
        <v>MAIN</v>
      </c>
      <c r="AK5459" t="str" cm="1">
        <f t="array" ref="AK5459">_xlfn._xlws.FILTER(Table4[Column1],ISNUMBER(SEARCH(Table4[Column1],MIS[[#This Row],[OrderUniqueIdentifier]])),"")</f>
        <v>VWAP</v>
      </c>
    </row>
    <row r="5460" spans="1:37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>
        <f>_xlfn.XLOOKUP(MIS[[#This Row],[TRADING SYMBOL]],[1]Sheet1!$D:$D,[1]Sheet1!$C:$C)</f>
        <v>168.75</v>
      </c>
      <c r="AE5460">
        <f>MIS[[#This Row],[OrderAverageTradedPrice]]*MIS[[#This Row],[OrderQuantity]]</f>
        <v>108251.24999999985</v>
      </c>
      <c r="AF5460">
        <f>MIS[[#This Row],[LTP]]*MIS[[#This Row],[OrderQuantity]]</f>
        <v>113906.25</v>
      </c>
      <c r="AG5460">
        <f>IF(MIS[[#This Row],[OrderSide]]="SELL",MIS[[#This Row],[VALUE]]-MIS[[#This Row],[LIVE_VALUE]],MIS[[#This Row],[LIVE_VALUE]]-MIS[[#This Row],[VALUE]])</f>
        <v>-5655.0000000001455</v>
      </c>
      <c r="AH5460" t="str" cm="1">
        <f t="array" ref="AH5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0" t="str">
        <f>MIS[[#This Row],[TRADING SYMBOL]]</f>
        <v>NIFTY2552225050CE</v>
      </c>
      <c r="AJ5460" t="str">
        <f>IF(RIGHT(MIS[[#This Row],[Main/Hedge]],4)="MAIN","MAIN","HEDGE")</f>
        <v>MAIN</v>
      </c>
      <c r="AK5460" t="str" cm="1">
        <f t="array" ref="AK5460">_xlfn._xlws.FILTER(Table4[Column1],ISNUMBER(SEARCH(Table4[Column1],MIS[[#This Row],[OrderUniqueIdentifier]])),"")</f>
        <v>VWAP</v>
      </c>
    </row>
    <row r="5461" spans="1:37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>
        <f>_xlfn.XLOOKUP(MIS[[#This Row],[TRADING SYMBOL]],[1]Sheet1!$D:$D,[1]Sheet1!$C:$C)</f>
        <v>168.75</v>
      </c>
      <c r="AE5461">
        <f>MIS[[#This Row],[OrderAverageTradedPrice]]*MIS[[#This Row],[OrderQuantity]]</f>
        <v>24052.5</v>
      </c>
      <c r="AF5461">
        <f>MIS[[#This Row],[LTP]]*MIS[[#This Row],[OrderQuantity]]</f>
        <v>25312.5</v>
      </c>
      <c r="AG5461">
        <f>IF(MIS[[#This Row],[OrderSide]]="SELL",MIS[[#This Row],[VALUE]]-MIS[[#This Row],[LIVE_VALUE]],MIS[[#This Row],[LIVE_VALUE]]-MIS[[#This Row],[VALUE]])</f>
        <v>-1260</v>
      </c>
      <c r="AH5461" t="str" cm="1">
        <f t="array" ref="AH5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1" t="str">
        <f>MIS[[#This Row],[TRADING SYMBOL]]</f>
        <v>NIFTY2552225050CE</v>
      </c>
      <c r="AJ5461" t="str">
        <f>IF(RIGHT(MIS[[#This Row],[Main/Hedge]],4)="MAIN","MAIN","HEDGE")</f>
        <v>MAIN</v>
      </c>
      <c r="AK5461" t="str" cm="1">
        <f t="array" ref="AK5461">_xlfn._xlws.FILTER(Table4[Column1],ISNUMBER(SEARCH(Table4[Column1],MIS[[#This Row],[OrderUniqueIdentifier]])),"")</f>
        <v>VWAP</v>
      </c>
    </row>
    <row r="5462" spans="1:37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>
        <f>_xlfn.XLOOKUP(MIS[[#This Row],[TRADING SYMBOL]],[1]Sheet1!$D:$D,[1]Sheet1!$C:$C)</f>
        <v>168.75</v>
      </c>
      <c r="AE5462">
        <f>MIS[[#This Row],[OrderAverageTradedPrice]]*MIS[[#This Row],[OrderQuantity]]</f>
        <v>12015</v>
      </c>
      <c r="AF5462">
        <f>MIS[[#This Row],[LTP]]*MIS[[#This Row],[OrderQuantity]]</f>
        <v>12656.25</v>
      </c>
      <c r="AG5462">
        <f>IF(MIS[[#This Row],[OrderSide]]="SELL",MIS[[#This Row],[VALUE]]-MIS[[#This Row],[LIVE_VALUE]],MIS[[#This Row],[LIVE_VALUE]]-MIS[[#This Row],[VALUE]])</f>
        <v>-641.25</v>
      </c>
      <c r="AH5462" t="str" cm="1">
        <f t="array" ref="AH5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2" t="str">
        <f>MIS[[#This Row],[TRADING SYMBOL]]</f>
        <v>NIFTY2552225050CE</v>
      </c>
      <c r="AJ5462" t="str">
        <f>IF(RIGHT(MIS[[#This Row],[Main/Hedge]],4)="MAIN","MAIN","HEDGE")</f>
        <v>MAIN</v>
      </c>
      <c r="AK5462" t="str" cm="1">
        <f t="array" ref="AK5462">_xlfn._xlws.FILTER(Table4[Column1],ISNUMBER(SEARCH(Table4[Column1],MIS[[#This Row],[OrderUniqueIdentifier]])),"")</f>
        <v>VWAP</v>
      </c>
    </row>
    <row r="5463" spans="1:37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>
        <f>_xlfn.XLOOKUP(MIS[[#This Row],[TRADING SYMBOL]],[1]Sheet1!$D:$D,[1]Sheet1!$C:$C)</f>
        <v>168.75</v>
      </c>
      <c r="AE5463">
        <f>MIS[[#This Row],[OrderAverageTradedPrice]]*MIS[[#This Row],[OrderQuantity]]</f>
        <v>36056.25</v>
      </c>
      <c r="AF5463">
        <f>MIS[[#This Row],[LTP]]*MIS[[#This Row],[OrderQuantity]]</f>
        <v>37968.75</v>
      </c>
      <c r="AG5463">
        <f>IF(MIS[[#This Row],[OrderSide]]="SELL",MIS[[#This Row],[VALUE]]-MIS[[#This Row],[LIVE_VALUE]],MIS[[#This Row],[LIVE_VALUE]]-MIS[[#This Row],[VALUE]])</f>
        <v>-1912.5</v>
      </c>
      <c r="AH5463" t="str" cm="1">
        <f t="array" ref="AH5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3" t="str">
        <f>MIS[[#This Row],[TRADING SYMBOL]]</f>
        <v>NIFTY2552225050CE</v>
      </c>
      <c r="AJ5463" t="str">
        <f>IF(RIGHT(MIS[[#This Row],[Main/Hedge]],4)="MAIN","MAIN","HEDGE")</f>
        <v>MAIN</v>
      </c>
      <c r="AK5463" t="str" cm="1">
        <f t="array" ref="AK5463">_xlfn._xlws.FILTER(Table4[Column1],ISNUMBER(SEARCH(Table4[Column1],MIS[[#This Row],[OrderUniqueIdentifier]])),"")</f>
        <v>VWAP</v>
      </c>
    </row>
    <row r="5464" spans="1:37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>
        <f>_xlfn.XLOOKUP(MIS[[#This Row],[TRADING SYMBOL]],[1]Sheet1!$D:$D,[1]Sheet1!$C:$C)</f>
        <v>168.75</v>
      </c>
      <c r="AE5464">
        <f>MIS[[#This Row],[OrderAverageTradedPrice]]*MIS[[#This Row],[OrderQuantity]]</f>
        <v>167984.99999999971</v>
      </c>
      <c r="AF5464">
        <f>MIS[[#This Row],[LTP]]*MIS[[#This Row],[OrderQuantity]]</f>
        <v>177187.5</v>
      </c>
      <c r="AG5464">
        <f>IF(MIS[[#This Row],[OrderSide]]="SELL",MIS[[#This Row],[VALUE]]-MIS[[#This Row],[LIVE_VALUE]],MIS[[#This Row],[LIVE_VALUE]]-MIS[[#This Row],[VALUE]])</f>
        <v>-9202.500000000291</v>
      </c>
      <c r="AH5464" t="str" cm="1">
        <f t="array" ref="AH5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4" t="str">
        <f>MIS[[#This Row],[TRADING SYMBOL]]</f>
        <v>NIFTY2552225050CE</v>
      </c>
      <c r="AJ5464" t="str">
        <f>IF(RIGHT(MIS[[#This Row],[Main/Hedge]],4)="MAIN","MAIN","HEDGE")</f>
        <v>MAIN</v>
      </c>
      <c r="AK5464" t="str" cm="1">
        <f t="array" ref="AK5464">_xlfn._xlws.FILTER(Table4[Column1],ISNUMBER(SEARCH(Table4[Column1],MIS[[#This Row],[OrderUniqueIdentifier]])),"")</f>
        <v>VWAP</v>
      </c>
    </row>
    <row r="5465" spans="1:37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>
        <f>_xlfn.XLOOKUP(MIS[[#This Row],[TRADING SYMBOL]],[1]Sheet1!$D:$D,[1]Sheet1!$C:$C)</f>
        <v>168.75</v>
      </c>
      <c r="AE5465">
        <f>MIS[[#This Row],[OrderAverageTradedPrice]]*MIS[[#This Row],[OrderQuantity]]</f>
        <v>12018.75</v>
      </c>
      <c r="AF5465">
        <f>MIS[[#This Row],[LTP]]*MIS[[#This Row],[OrderQuantity]]</f>
        <v>12656.25</v>
      </c>
      <c r="AG5465">
        <f>IF(MIS[[#This Row],[OrderSide]]="SELL",MIS[[#This Row],[VALUE]]-MIS[[#This Row],[LIVE_VALUE]],MIS[[#This Row],[LIVE_VALUE]]-MIS[[#This Row],[VALUE]])</f>
        <v>-637.5</v>
      </c>
      <c r="AH5465" t="str" cm="1">
        <f t="array" ref="AH5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5" t="str">
        <f>MIS[[#This Row],[TRADING SYMBOL]]</f>
        <v>NIFTY2552225050CE</v>
      </c>
      <c r="AJ5465" t="str">
        <f>IF(RIGHT(MIS[[#This Row],[Main/Hedge]],4)="MAIN","MAIN","HEDGE")</f>
        <v>MAIN</v>
      </c>
      <c r="AK5465" t="str" cm="1">
        <f t="array" ref="AK5465">_xlfn._xlws.FILTER(Table4[Column1],ISNUMBER(SEARCH(Table4[Column1],MIS[[#This Row],[OrderUniqueIdentifier]])),"")</f>
        <v>VWAP</v>
      </c>
    </row>
    <row r="5466" spans="1:37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>
        <f>_xlfn.XLOOKUP(MIS[[#This Row],[TRADING SYMBOL]],[1]Sheet1!$D:$D,[1]Sheet1!$C:$C)</f>
        <v>168.75</v>
      </c>
      <c r="AE5466">
        <f>MIS[[#This Row],[OrderAverageTradedPrice]]*MIS[[#This Row],[OrderQuantity]]</f>
        <v>288288.74999999884</v>
      </c>
      <c r="AF5466">
        <f>MIS[[#This Row],[LTP]]*MIS[[#This Row],[OrderQuantity]]</f>
        <v>303750</v>
      </c>
      <c r="AG5466">
        <f>IF(MIS[[#This Row],[OrderSide]]="SELL",MIS[[#This Row],[VALUE]]-MIS[[#This Row],[LIVE_VALUE]],MIS[[#This Row],[LIVE_VALUE]]-MIS[[#This Row],[VALUE]])</f>
        <v>-15461.250000001164</v>
      </c>
      <c r="AH5466" t="str" cm="1">
        <f t="array" ref="AH5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6" t="str">
        <f>MIS[[#This Row],[TRADING SYMBOL]]</f>
        <v>NIFTY2552225050CE</v>
      </c>
      <c r="AJ5466" t="str">
        <f>IF(RIGHT(MIS[[#This Row],[Main/Hedge]],4)="MAIN","MAIN","HEDGE")</f>
        <v>MAIN</v>
      </c>
      <c r="AK5466" t="str" cm="1">
        <f t="array" ref="AK5466">_xlfn._xlws.FILTER(Table4[Column1],ISNUMBER(SEARCH(Table4[Column1],MIS[[#This Row],[OrderUniqueIdentifier]])),"")</f>
        <v>VWAP</v>
      </c>
    </row>
    <row r="5467" spans="1:37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>
        <f>_xlfn.XLOOKUP(MIS[[#This Row],[TRADING SYMBOL]],[1]Sheet1!$D:$D,[1]Sheet1!$C:$C)</f>
        <v>168.75</v>
      </c>
      <c r="AE5467">
        <f>MIS[[#This Row],[OrderAverageTradedPrice]]*MIS[[#This Row],[OrderQuantity]]</f>
        <v>11981.25</v>
      </c>
      <c r="AF5467">
        <f>MIS[[#This Row],[LTP]]*MIS[[#This Row],[OrderQuantity]]</f>
        <v>12656.25</v>
      </c>
      <c r="AG5467">
        <f>IF(MIS[[#This Row],[OrderSide]]="SELL",MIS[[#This Row],[VALUE]]-MIS[[#This Row],[LIVE_VALUE]],MIS[[#This Row],[LIVE_VALUE]]-MIS[[#This Row],[VALUE]])</f>
        <v>-675</v>
      </c>
      <c r="AH5467" t="str" cm="1">
        <f t="array" ref="AH5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7" t="str">
        <f>MIS[[#This Row],[TRADING SYMBOL]]</f>
        <v>NIFTY2552225050CE</v>
      </c>
      <c r="AJ5467" t="str">
        <f>IF(RIGHT(MIS[[#This Row],[Main/Hedge]],4)="MAIN","MAIN","HEDGE")</f>
        <v>MAIN</v>
      </c>
      <c r="AK5467" t="str" cm="1">
        <f t="array" ref="AK5467">_xlfn._xlws.FILTER(Table4[Column1],ISNUMBER(SEARCH(Table4[Column1],MIS[[#This Row],[OrderUniqueIdentifier]])),"")</f>
        <v>VWAP</v>
      </c>
    </row>
    <row r="5468" spans="1:37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>
        <f>_xlfn.XLOOKUP(MIS[[#This Row],[TRADING SYMBOL]],[1]Sheet1!$D:$D,[1]Sheet1!$C:$C)</f>
        <v>168.75</v>
      </c>
      <c r="AE5468">
        <f>MIS[[#This Row],[OrderAverageTradedPrice]]*MIS[[#This Row],[OrderQuantity]]</f>
        <v>48000</v>
      </c>
      <c r="AF5468">
        <f>MIS[[#This Row],[LTP]]*MIS[[#This Row],[OrderQuantity]]</f>
        <v>50625</v>
      </c>
      <c r="AG5468">
        <f>IF(MIS[[#This Row],[OrderSide]]="SELL",MIS[[#This Row],[VALUE]]-MIS[[#This Row],[LIVE_VALUE]],MIS[[#This Row],[LIVE_VALUE]]-MIS[[#This Row],[VALUE]])</f>
        <v>-2625</v>
      </c>
      <c r="AH5468" t="str" cm="1">
        <f t="array" ref="AH5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8" t="str">
        <f>MIS[[#This Row],[TRADING SYMBOL]]</f>
        <v>NIFTY2552225050CE</v>
      </c>
      <c r="AJ5468" t="str">
        <f>IF(RIGHT(MIS[[#This Row],[Main/Hedge]],4)="MAIN","MAIN","HEDGE")</f>
        <v>MAIN</v>
      </c>
      <c r="AK5468" t="str" cm="1">
        <f t="array" ref="AK5468">_xlfn._xlws.FILTER(Table4[Column1],ISNUMBER(SEARCH(Table4[Column1],MIS[[#This Row],[OrderUniqueIdentifier]])),"")</f>
        <v>VWAP</v>
      </c>
    </row>
    <row r="5469" spans="1:37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>
        <f>_xlfn.XLOOKUP(MIS[[#This Row],[TRADING SYMBOL]],[1]Sheet1!$D:$D,[1]Sheet1!$C:$C)</f>
        <v>168.75</v>
      </c>
      <c r="AE5469">
        <f>MIS[[#This Row],[OrderAverageTradedPrice]]*MIS[[#This Row],[OrderQuantity]]</f>
        <v>131759.99999999924</v>
      </c>
      <c r="AF5469">
        <f>MIS[[#This Row],[LTP]]*MIS[[#This Row],[OrderQuantity]]</f>
        <v>139218.75</v>
      </c>
      <c r="AG5469">
        <f>IF(MIS[[#This Row],[OrderSide]]="SELL",MIS[[#This Row],[VALUE]]-MIS[[#This Row],[LIVE_VALUE]],MIS[[#This Row],[LIVE_VALUE]]-MIS[[#This Row],[VALUE]])</f>
        <v>-7458.7500000007567</v>
      </c>
      <c r="AH5469" t="str" cm="1">
        <f t="array" ref="AH5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9" t="str">
        <f>MIS[[#This Row],[TRADING SYMBOL]]</f>
        <v>NIFTY2552225050CE</v>
      </c>
      <c r="AJ5469" t="str">
        <f>IF(RIGHT(MIS[[#This Row],[Main/Hedge]],4)="MAIN","MAIN","HEDGE")</f>
        <v>MAIN</v>
      </c>
      <c r="AK5469" t="str" cm="1">
        <f t="array" ref="AK5469">_xlfn._xlws.FILTER(Table4[Column1],ISNUMBER(SEARCH(Table4[Column1],MIS[[#This Row],[OrderUniqueIdentifier]])),"")</f>
        <v>VWAP</v>
      </c>
    </row>
    <row r="5470" spans="1:37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>
        <f>_xlfn.XLOOKUP(MIS[[#This Row],[TRADING SYMBOL]],[1]Sheet1!$D:$D,[1]Sheet1!$C:$C)</f>
        <v>168.75</v>
      </c>
      <c r="AE5470">
        <f>MIS[[#This Row],[OrderAverageTradedPrice]]*MIS[[#This Row],[OrderQuantity]]</f>
        <v>95962.5</v>
      </c>
      <c r="AF5470">
        <f>MIS[[#This Row],[LTP]]*MIS[[#This Row],[OrderQuantity]]</f>
        <v>101250</v>
      </c>
      <c r="AG5470">
        <f>IF(MIS[[#This Row],[OrderSide]]="SELL",MIS[[#This Row],[VALUE]]-MIS[[#This Row],[LIVE_VALUE]],MIS[[#This Row],[LIVE_VALUE]]-MIS[[#This Row],[VALUE]])</f>
        <v>-5287.5</v>
      </c>
      <c r="AH5470" t="str" cm="1">
        <f t="array" ref="AH5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0" t="str">
        <f>MIS[[#This Row],[TRADING SYMBOL]]</f>
        <v>NIFTY2552225050CE</v>
      </c>
      <c r="AJ5470" t="str">
        <f>IF(RIGHT(MIS[[#This Row],[Main/Hedge]],4)="MAIN","MAIN","HEDGE")</f>
        <v>MAIN</v>
      </c>
      <c r="AK5470" t="str" cm="1">
        <f t="array" ref="AK5470">_xlfn._xlws.FILTER(Table4[Column1],ISNUMBER(SEARCH(Table4[Column1],MIS[[#This Row],[OrderUniqueIdentifier]])),"")</f>
        <v>VWAP</v>
      </c>
    </row>
    <row r="5471" spans="1:37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>
        <f>_xlfn.XLOOKUP(MIS[[#This Row],[TRADING SYMBOL]],[1]Sheet1!$D:$D,[1]Sheet1!$C:$C)</f>
        <v>168.75</v>
      </c>
      <c r="AE5471">
        <f>MIS[[#This Row],[OrderAverageTradedPrice]]*MIS[[#This Row],[OrderQuantity]]</f>
        <v>24045</v>
      </c>
      <c r="AF5471">
        <f>MIS[[#This Row],[LTP]]*MIS[[#This Row],[OrderQuantity]]</f>
        <v>25312.5</v>
      </c>
      <c r="AG5471">
        <f>IF(MIS[[#This Row],[OrderSide]]="SELL",MIS[[#This Row],[VALUE]]-MIS[[#This Row],[LIVE_VALUE]],MIS[[#This Row],[LIVE_VALUE]]-MIS[[#This Row],[VALUE]])</f>
        <v>-1267.5</v>
      </c>
      <c r="AH5471" t="str" cm="1">
        <f t="array" ref="AH5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1" t="str">
        <f>MIS[[#This Row],[TRADING SYMBOL]]</f>
        <v>NIFTY2552225050CE</v>
      </c>
      <c r="AJ5471" t="str">
        <f>IF(RIGHT(MIS[[#This Row],[Main/Hedge]],4)="MAIN","MAIN","HEDGE")</f>
        <v>MAIN</v>
      </c>
      <c r="AK5471" t="str" cm="1">
        <f t="array" ref="AK5471">_xlfn._xlws.FILTER(Table4[Column1],ISNUMBER(SEARCH(Table4[Column1],MIS[[#This Row],[OrderUniqueIdentifier]])),"")</f>
        <v>VWAP</v>
      </c>
    </row>
    <row r="5472" spans="1:37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>
        <f>_xlfn.XLOOKUP(MIS[[#This Row],[TRADING SYMBOL]],[1]Sheet1!$D:$D,[1]Sheet1!$C:$C)</f>
        <v>168.75</v>
      </c>
      <c r="AE5472">
        <f>MIS[[#This Row],[OrderAverageTradedPrice]]*MIS[[#This Row],[OrderQuantity]]</f>
        <v>168284.99999999942</v>
      </c>
      <c r="AF5472">
        <f>MIS[[#This Row],[LTP]]*MIS[[#This Row],[OrderQuantity]]</f>
        <v>177187.5</v>
      </c>
      <c r="AG5472">
        <f>IF(MIS[[#This Row],[OrderSide]]="SELL",MIS[[#This Row],[VALUE]]-MIS[[#This Row],[LIVE_VALUE]],MIS[[#This Row],[LIVE_VALUE]]-MIS[[#This Row],[VALUE]])</f>
        <v>-8902.5000000005821</v>
      </c>
      <c r="AH5472" t="str" cm="1">
        <f t="array" ref="AH5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2" t="str">
        <f>MIS[[#This Row],[TRADING SYMBOL]]</f>
        <v>NIFTY2552225050CE</v>
      </c>
      <c r="AJ5472" t="str">
        <f>IF(RIGHT(MIS[[#This Row],[Main/Hedge]],4)="MAIN","MAIN","HEDGE")</f>
        <v>MAIN</v>
      </c>
      <c r="AK5472" t="str" cm="1">
        <f t="array" ref="AK5472">_xlfn._xlws.FILTER(Table4[Column1],ISNUMBER(SEARCH(Table4[Column1],MIS[[#This Row],[OrderUniqueIdentifier]])),"")</f>
        <v>VWAP</v>
      </c>
    </row>
    <row r="5473" spans="1:37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>
        <f>_xlfn.XLOOKUP(MIS[[#This Row],[TRADING SYMBOL]],[1]Sheet1!$D:$D,[1]Sheet1!$C:$C)</f>
        <v>168.75</v>
      </c>
      <c r="AE5473">
        <f>MIS[[#This Row],[OrderAverageTradedPrice]]*MIS[[#This Row],[OrderQuantity]]</f>
        <v>24045</v>
      </c>
      <c r="AF5473">
        <f>MIS[[#This Row],[LTP]]*MIS[[#This Row],[OrderQuantity]]</f>
        <v>25312.5</v>
      </c>
      <c r="AG5473">
        <f>IF(MIS[[#This Row],[OrderSide]]="SELL",MIS[[#This Row],[VALUE]]-MIS[[#This Row],[LIVE_VALUE]],MIS[[#This Row],[LIVE_VALUE]]-MIS[[#This Row],[VALUE]])</f>
        <v>-1267.5</v>
      </c>
      <c r="AH5473" t="str" cm="1">
        <f t="array" ref="AH5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3" t="str">
        <f>MIS[[#This Row],[TRADING SYMBOL]]</f>
        <v>NIFTY2552225050CE</v>
      </c>
      <c r="AJ5473" t="str">
        <f>IF(RIGHT(MIS[[#This Row],[Main/Hedge]],4)="MAIN","MAIN","HEDGE")</f>
        <v>MAIN</v>
      </c>
      <c r="AK5473" t="str" cm="1">
        <f t="array" ref="AK5473">_xlfn._xlws.FILTER(Table4[Column1],ISNUMBER(SEARCH(Table4[Column1],MIS[[#This Row],[OrderUniqueIdentifier]])),"")</f>
        <v>VWAP</v>
      </c>
    </row>
    <row r="5474" spans="1:37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>
        <f>_xlfn.XLOOKUP(MIS[[#This Row],[TRADING SYMBOL]],[1]Sheet1!$D:$D,[1]Sheet1!$C:$C)</f>
        <v>168.75</v>
      </c>
      <c r="AE5474">
        <f>MIS[[#This Row],[OrderAverageTradedPrice]]*MIS[[#This Row],[OrderQuantity]]</f>
        <v>23992.5</v>
      </c>
      <c r="AF5474">
        <f>MIS[[#This Row],[LTP]]*MIS[[#This Row],[OrderQuantity]]</f>
        <v>25312.5</v>
      </c>
      <c r="AG5474">
        <f>IF(MIS[[#This Row],[OrderSide]]="SELL",MIS[[#This Row],[VALUE]]-MIS[[#This Row],[LIVE_VALUE]],MIS[[#This Row],[LIVE_VALUE]]-MIS[[#This Row],[VALUE]])</f>
        <v>-1320</v>
      </c>
      <c r="AH5474" t="str" cm="1">
        <f t="array" ref="AH5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4" t="str">
        <f>MIS[[#This Row],[TRADING SYMBOL]]</f>
        <v>NIFTY2552225050CE</v>
      </c>
      <c r="AJ5474" t="str">
        <f>IF(RIGHT(MIS[[#This Row],[Main/Hedge]],4)="MAIN","MAIN","HEDGE")</f>
        <v>MAIN</v>
      </c>
      <c r="AK5474" t="str" cm="1">
        <f t="array" ref="AK5474">_xlfn._xlws.FILTER(Table4[Column1],ISNUMBER(SEARCH(Table4[Column1],MIS[[#This Row],[OrderUniqueIdentifier]])),"")</f>
        <v>VWAP</v>
      </c>
    </row>
    <row r="5475" spans="1:37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>
        <f>_xlfn.XLOOKUP(MIS[[#This Row],[TRADING SYMBOL]],[1]Sheet1!$D:$D,[1]Sheet1!$C:$C)</f>
        <v>168.75</v>
      </c>
      <c r="AE5475">
        <f>MIS[[#This Row],[OrderAverageTradedPrice]]*MIS[[#This Row],[OrderQuantity]]</f>
        <v>24037.5</v>
      </c>
      <c r="AF5475">
        <f>MIS[[#This Row],[LTP]]*MIS[[#This Row],[OrderQuantity]]</f>
        <v>25312.5</v>
      </c>
      <c r="AG5475">
        <f>IF(MIS[[#This Row],[OrderSide]]="SELL",MIS[[#This Row],[VALUE]]-MIS[[#This Row],[LIVE_VALUE]],MIS[[#This Row],[LIVE_VALUE]]-MIS[[#This Row],[VALUE]])</f>
        <v>-1275</v>
      </c>
      <c r="AH5475" t="str" cm="1">
        <f t="array" ref="AH5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5" t="str">
        <f>MIS[[#This Row],[TRADING SYMBOL]]</f>
        <v>NIFTY2552225050CE</v>
      </c>
      <c r="AJ5475" t="str">
        <f>IF(RIGHT(MIS[[#This Row],[Main/Hedge]],4)="MAIN","MAIN","HEDGE")</f>
        <v>MAIN</v>
      </c>
      <c r="AK5475" t="str" cm="1">
        <f t="array" ref="AK5475">_xlfn._xlws.FILTER(Table4[Column1],ISNUMBER(SEARCH(Table4[Column1],MIS[[#This Row],[OrderUniqueIdentifier]])),"")</f>
        <v>VWAP</v>
      </c>
    </row>
    <row r="5476" spans="1:37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>
        <f>_xlfn.XLOOKUP(MIS[[#This Row],[TRADING SYMBOL]],[1]Sheet1!$D:$D,[1]Sheet1!$C:$C)</f>
        <v>168.75</v>
      </c>
      <c r="AE5476">
        <f>MIS[[#This Row],[OrderAverageTradedPrice]]*MIS[[#This Row],[OrderQuantity]]</f>
        <v>72108.749999999694</v>
      </c>
      <c r="AF5476">
        <f>MIS[[#This Row],[LTP]]*MIS[[#This Row],[OrderQuantity]]</f>
        <v>75937.5</v>
      </c>
      <c r="AG5476">
        <f>IF(MIS[[#This Row],[OrderSide]]="SELL",MIS[[#This Row],[VALUE]]-MIS[[#This Row],[LIVE_VALUE]],MIS[[#This Row],[LIVE_VALUE]]-MIS[[#This Row],[VALUE]])</f>
        <v>-3828.7500000003056</v>
      </c>
      <c r="AH5476" t="str" cm="1">
        <f t="array" ref="AH5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6" t="str">
        <f>MIS[[#This Row],[TRADING SYMBOL]]</f>
        <v>NIFTY2552225050CE</v>
      </c>
      <c r="AJ5476" t="str">
        <f>IF(RIGHT(MIS[[#This Row],[Main/Hedge]],4)="MAIN","MAIN","HEDGE")</f>
        <v>MAIN</v>
      </c>
      <c r="AK5476" t="str" cm="1">
        <f t="array" ref="AK5476">_xlfn._xlws.FILTER(Table4[Column1],ISNUMBER(SEARCH(Table4[Column1],MIS[[#This Row],[OrderUniqueIdentifier]])),"")</f>
        <v>VWAP</v>
      </c>
    </row>
    <row r="5477" spans="1:37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>
        <f>_xlfn.XLOOKUP(MIS[[#This Row],[TRADING SYMBOL]],[1]Sheet1!$D:$D,[1]Sheet1!$C:$C)</f>
        <v>168.75</v>
      </c>
      <c r="AE5477">
        <f>MIS[[#This Row],[OrderAverageTradedPrice]]*MIS[[#This Row],[OrderQuantity]]</f>
        <v>36090</v>
      </c>
      <c r="AF5477">
        <f>MIS[[#This Row],[LTP]]*MIS[[#This Row],[OrderQuantity]]</f>
        <v>37968.75</v>
      </c>
      <c r="AG5477">
        <f>IF(MIS[[#This Row],[OrderSide]]="SELL",MIS[[#This Row],[VALUE]]-MIS[[#This Row],[LIVE_VALUE]],MIS[[#This Row],[LIVE_VALUE]]-MIS[[#This Row],[VALUE]])</f>
        <v>-1878.75</v>
      </c>
      <c r="AH5477" t="str" cm="1">
        <f t="array" ref="AH5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7" t="str">
        <f>MIS[[#This Row],[TRADING SYMBOL]]</f>
        <v>NIFTY2552225050CE</v>
      </c>
      <c r="AJ5477" t="str">
        <f>IF(RIGHT(MIS[[#This Row],[Main/Hedge]],4)="MAIN","MAIN","HEDGE")</f>
        <v>MAIN</v>
      </c>
      <c r="AK5477" t="str" cm="1">
        <f t="array" ref="AK5477">_xlfn._xlws.FILTER(Table4[Column1],ISNUMBER(SEARCH(Table4[Column1],MIS[[#This Row],[OrderUniqueIdentifier]])),"")</f>
        <v>VWAP</v>
      </c>
    </row>
    <row r="5478" spans="1:37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>
        <f>_xlfn.XLOOKUP(MIS[[#This Row],[TRADING SYMBOL]],[1]Sheet1!$D:$D,[1]Sheet1!$C:$C)</f>
        <v>168.75</v>
      </c>
      <c r="AE5478">
        <f>MIS[[#This Row],[OrderAverageTradedPrice]]*MIS[[#This Row],[OrderQuantity]]</f>
        <v>192277.5</v>
      </c>
      <c r="AF5478">
        <f>MIS[[#This Row],[LTP]]*MIS[[#This Row],[OrderQuantity]]</f>
        <v>202500</v>
      </c>
      <c r="AG5478">
        <f>IF(MIS[[#This Row],[OrderSide]]="SELL",MIS[[#This Row],[VALUE]]-MIS[[#This Row],[LIVE_VALUE]],MIS[[#This Row],[LIVE_VALUE]]-MIS[[#This Row],[VALUE]])</f>
        <v>-10222.5</v>
      </c>
      <c r="AH5478" t="str" cm="1">
        <f t="array" ref="AH5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8" t="str">
        <f>MIS[[#This Row],[TRADING SYMBOL]]</f>
        <v>NIFTY2552225050CE</v>
      </c>
      <c r="AJ5478" t="str">
        <f>IF(RIGHT(MIS[[#This Row],[Main/Hedge]],4)="MAIN","MAIN","HEDGE")</f>
        <v>MAIN</v>
      </c>
      <c r="AK5478" t="str" cm="1">
        <f t="array" ref="AK5478">_xlfn._xlws.FILTER(Table4[Column1],ISNUMBER(SEARCH(Table4[Column1],MIS[[#This Row],[OrderUniqueIdentifier]])),"")</f>
        <v>VWAP</v>
      </c>
    </row>
    <row r="5479" spans="1:37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>
        <f>_xlfn.XLOOKUP(MIS[[#This Row],[TRADING SYMBOL]],[1]Sheet1!$D:$D,[1]Sheet1!$C:$C)</f>
        <v>168.75</v>
      </c>
      <c r="AE5479">
        <f>MIS[[#This Row],[OrderAverageTradedPrice]]*MIS[[#This Row],[OrderQuantity]]</f>
        <v>24045</v>
      </c>
      <c r="AF5479">
        <f>MIS[[#This Row],[LTP]]*MIS[[#This Row],[OrderQuantity]]</f>
        <v>25312.5</v>
      </c>
      <c r="AG5479">
        <f>IF(MIS[[#This Row],[OrderSide]]="SELL",MIS[[#This Row],[VALUE]]-MIS[[#This Row],[LIVE_VALUE]],MIS[[#This Row],[LIVE_VALUE]]-MIS[[#This Row],[VALUE]])</f>
        <v>-1267.5</v>
      </c>
      <c r="AH5479" t="str" cm="1">
        <f t="array" ref="AH5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9" t="str">
        <f>MIS[[#This Row],[TRADING SYMBOL]]</f>
        <v>NIFTY2552225050CE</v>
      </c>
      <c r="AJ5479" t="str">
        <f>IF(RIGHT(MIS[[#This Row],[Main/Hedge]],4)="MAIN","MAIN","HEDGE")</f>
        <v>MAIN</v>
      </c>
      <c r="AK5479" t="str" cm="1">
        <f t="array" ref="AK5479">_xlfn._xlws.FILTER(Table4[Column1],ISNUMBER(SEARCH(Table4[Column1],MIS[[#This Row],[OrderUniqueIdentifier]])),"")</f>
        <v>VWAP</v>
      </c>
    </row>
    <row r="5480" spans="1:37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>
        <f>_xlfn.XLOOKUP(MIS[[#This Row],[TRADING SYMBOL]],[1]Sheet1!$D:$D,[1]Sheet1!$C:$C)</f>
        <v>168.75</v>
      </c>
      <c r="AE5480">
        <f>MIS[[#This Row],[OrderAverageTradedPrice]]*MIS[[#This Row],[OrderQuantity]]</f>
        <v>48090</v>
      </c>
      <c r="AF5480">
        <f>MIS[[#This Row],[LTP]]*MIS[[#This Row],[OrderQuantity]]</f>
        <v>50625</v>
      </c>
      <c r="AG5480">
        <f>IF(MIS[[#This Row],[OrderSide]]="SELL",MIS[[#This Row],[VALUE]]-MIS[[#This Row],[LIVE_VALUE]],MIS[[#This Row],[LIVE_VALUE]]-MIS[[#This Row],[VALUE]])</f>
        <v>-2535</v>
      </c>
      <c r="AH5480" t="str" cm="1">
        <f t="array" ref="AH5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0" t="str">
        <f>MIS[[#This Row],[TRADING SYMBOL]]</f>
        <v>NIFTY2552225050CE</v>
      </c>
      <c r="AJ5480" t="str">
        <f>IF(RIGHT(MIS[[#This Row],[Main/Hedge]],4)="MAIN","MAIN","HEDGE")</f>
        <v>MAIN</v>
      </c>
      <c r="AK5480" t="str" cm="1">
        <f t="array" ref="AK5480">_xlfn._xlws.FILTER(Table4[Column1],ISNUMBER(SEARCH(Table4[Column1],MIS[[#This Row],[OrderUniqueIdentifier]])),"")</f>
        <v>VWAP</v>
      </c>
    </row>
    <row r="5481" spans="1:37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>
        <f>_xlfn.XLOOKUP(MIS[[#This Row],[TRADING SYMBOL]],[1]Sheet1!$D:$D,[1]Sheet1!$C:$C)</f>
        <v>168.75</v>
      </c>
      <c r="AE5481">
        <f>MIS[[#This Row],[OrderAverageTradedPrice]]*MIS[[#This Row],[OrderQuantity]]</f>
        <v>12030</v>
      </c>
      <c r="AF5481">
        <f>MIS[[#This Row],[LTP]]*MIS[[#This Row],[OrderQuantity]]</f>
        <v>12656.25</v>
      </c>
      <c r="AG5481">
        <f>IF(MIS[[#This Row],[OrderSide]]="SELL",MIS[[#This Row],[VALUE]]-MIS[[#This Row],[LIVE_VALUE]],MIS[[#This Row],[LIVE_VALUE]]-MIS[[#This Row],[VALUE]])</f>
        <v>-626.25</v>
      </c>
      <c r="AH5481" t="str" cm="1">
        <f t="array" ref="AH5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1" t="str">
        <f>MIS[[#This Row],[TRADING SYMBOL]]</f>
        <v>NIFTY2552225050CE</v>
      </c>
      <c r="AJ5481" t="str">
        <f>IF(RIGHT(MIS[[#This Row],[Main/Hedge]],4)="MAIN","MAIN","HEDGE")</f>
        <v>MAIN</v>
      </c>
      <c r="AK5481" t="str" cm="1">
        <f t="array" ref="AK5481">_xlfn._xlws.FILTER(Table4[Column1],ISNUMBER(SEARCH(Table4[Column1],MIS[[#This Row],[OrderUniqueIdentifier]])),"")</f>
        <v>VWAP</v>
      </c>
    </row>
    <row r="5482" spans="1:37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>
        <f>_xlfn.XLOOKUP(MIS[[#This Row],[TRADING SYMBOL]],[1]Sheet1!$D:$D,[1]Sheet1!$C:$C)</f>
        <v>168.75</v>
      </c>
      <c r="AE5482">
        <f>MIS[[#This Row],[OrderAverageTradedPrice]]*MIS[[#This Row],[OrderQuantity]]</f>
        <v>144281.25</v>
      </c>
      <c r="AF5482">
        <f>MIS[[#This Row],[LTP]]*MIS[[#This Row],[OrderQuantity]]</f>
        <v>151875</v>
      </c>
      <c r="AG5482">
        <f>IF(MIS[[#This Row],[OrderSide]]="SELL",MIS[[#This Row],[VALUE]]-MIS[[#This Row],[LIVE_VALUE]],MIS[[#This Row],[LIVE_VALUE]]-MIS[[#This Row],[VALUE]])</f>
        <v>-7593.75</v>
      </c>
      <c r="AH5482" t="str" cm="1">
        <f t="array" ref="AH5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2" t="str">
        <f>MIS[[#This Row],[TRADING SYMBOL]]</f>
        <v>NIFTY2552225050CE</v>
      </c>
      <c r="AJ5482" t="str">
        <f>IF(RIGHT(MIS[[#This Row],[Main/Hedge]],4)="MAIN","MAIN","HEDGE")</f>
        <v>MAIN</v>
      </c>
      <c r="AK5482" t="str" cm="1">
        <f t="array" ref="AK5482">_xlfn._xlws.FILTER(Table4[Column1],ISNUMBER(SEARCH(Table4[Column1],MIS[[#This Row],[OrderUniqueIdentifier]])),"")</f>
        <v>VWAP</v>
      </c>
    </row>
    <row r="5483" spans="1:37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>
        <f>_xlfn.XLOOKUP(MIS[[#This Row],[TRADING SYMBOL]],[1]Sheet1!$D:$D,[1]Sheet1!$C:$C)</f>
        <v>168.75</v>
      </c>
      <c r="AE5483">
        <f>MIS[[#This Row],[OrderAverageTradedPrice]]*MIS[[#This Row],[OrderQuantity]]</f>
        <v>84000</v>
      </c>
      <c r="AF5483">
        <f>MIS[[#This Row],[LTP]]*MIS[[#This Row],[OrderQuantity]]</f>
        <v>88593.75</v>
      </c>
      <c r="AG5483">
        <f>IF(MIS[[#This Row],[OrderSide]]="SELL",MIS[[#This Row],[VALUE]]-MIS[[#This Row],[LIVE_VALUE]],MIS[[#This Row],[LIVE_VALUE]]-MIS[[#This Row],[VALUE]])</f>
        <v>-4593.75</v>
      </c>
      <c r="AH5483" t="str" cm="1">
        <f t="array" ref="AH5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3" t="str">
        <f>MIS[[#This Row],[TRADING SYMBOL]]</f>
        <v>NIFTY2552225050CE</v>
      </c>
      <c r="AJ5483" t="str">
        <f>IF(RIGHT(MIS[[#This Row],[Main/Hedge]],4)="MAIN","MAIN","HEDGE")</f>
        <v>MAIN</v>
      </c>
      <c r="AK5483" t="str" cm="1">
        <f t="array" ref="AK5483">_xlfn._xlws.FILTER(Table4[Column1],ISNUMBER(SEARCH(Table4[Column1],MIS[[#This Row],[OrderUniqueIdentifier]])),"")</f>
        <v>VWAP</v>
      </c>
    </row>
    <row r="5484" spans="1:37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>
        <f>_xlfn.XLOOKUP(MIS[[#This Row],[TRADING SYMBOL]],[1]Sheet1!$D:$D,[1]Sheet1!$C:$C)</f>
        <v>168.75</v>
      </c>
      <c r="AE5484">
        <f>MIS[[#This Row],[OrderAverageTradedPrice]]*MIS[[#This Row],[OrderQuantity]]</f>
        <v>36067.5</v>
      </c>
      <c r="AF5484">
        <f>MIS[[#This Row],[LTP]]*MIS[[#This Row],[OrderQuantity]]</f>
        <v>37968.75</v>
      </c>
      <c r="AG5484">
        <f>IF(MIS[[#This Row],[OrderSide]]="SELL",MIS[[#This Row],[VALUE]]-MIS[[#This Row],[LIVE_VALUE]],MIS[[#This Row],[LIVE_VALUE]]-MIS[[#This Row],[VALUE]])</f>
        <v>-1901.25</v>
      </c>
      <c r="AH5484" t="str" cm="1">
        <f t="array" ref="AH5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4" t="str">
        <f>MIS[[#This Row],[TRADING SYMBOL]]</f>
        <v>NIFTY2552225050CE</v>
      </c>
      <c r="AJ5484" t="str">
        <f>IF(RIGHT(MIS[[#This Row],[Main/Hedge]],4)="MAIN","MAIN","HEDGE")</f>
        <v>MAIN</v>
      </c>
      <c r="AK5484" t="str" cm="1">
        <f t="array" ref="AK5484">_xlfn._xlws.FILTER(Table4[Column1],ISNUMBER(SEARCH(Table4[Column1],MIS[[#This Row],[OrderUniqueIdentifier]])),"")</f>
        <v>VWAP</v>
      </c>
    </row>
    <row r="5485" spans="1:37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>
        <f>_xlfn.XLOOKUP(MIS[[#This Row],[TRADING SYMBOL]],[1]Sheet1!$D:$D,[1]Sheet1!$C:$C)</f>
        <v>168.75</v>
      </c>
      <c r="AE5485">
        <f>MIS[[#This Row],[OrderAverageTradedPrice]]*MIS[[#This Row],[OrderQuantity]]</f>
        <v>12030</v>
      </c>
      <c r="AF5485">
        <f>MIS[[#This Row],[LTP]]*MIS[[#This Row],[OrderQuantity]]</f>
        <v>12656.25</v>
      </c>
      <c r="AG5485">
        <f>IF(MIS[[#This Row],[OrderSide]]="SELL",MIS[[#This Row],[VALUE]]-MIS[[#This Row],[LIVE_VALUE]],MIS[[#This Row],[LIVE_VALUE]]-MIS[[#This Row],[VALUE]])</f>
        <v>-626.25</v>
      </c>
      <c r="AH5485" t="str" cm="1">
        <f t="array" ref="AH5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5" t="str">
        <f>MIS[[#This Row],[TRADING SYMBOL]]</f>
        <v>NIFTY2552225050CE</v>
      </c>
      <c r="AJ5485" t="str">
        <f>IF(RIGHT(MIS[[#This Row],[Main/Hedge]],4)="MAIN","MAIN","HEDGE")</f>
        <v>MAIN</v>
      </c>
      <c r="AK5485" t="str" cm="1">
        <f t="array" ref="AK5485">_xlfn._xlws.FILTER(Table4[Column1],ISNUMBER(SEARCH(Table4[Column1],MIS[[#This Row],[OrderUniqueIdentifier]])),"")</f>
        <v>VWAP</v>
      </c>
    </row>
    <row r="5486" spans="1:37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>
        <f>_xlfn.XLOOKUP(MIS[[#This Row],[TRADING SYMBOL]],[1]Sheet1!$D:$D,[1]Sheet1!$C:$C)</f>
        <v>168.75</v>
      </c>
      <c r="AE5486">
        <f>MIS[[#This Row],[OrderAverageTradedPrice]]*MIS[[#This Row],[OrderQuantity]]</f>
        <v>24000</v>
      </c>
      <c r="AF5486">
        <f>MIS[[#This Row],[LTP]]*MIS[[#This Row],[OrderQuantity]]</f>
        <v>25312.5</v>
      </c>
      <c r="AG5486">
        <f>IF(MIS[[#This Row],[OrderSide]]="SELL",MIS[[#This Row],[VALUE]]-MIS[[#This Row],[LIVE_VALUE]],MIS[[#This Row],[LIVE_VALUE]]-MIS[[#This Row],[VALUE]])</f>
        <v>-1312.5</v>
      </c>
      <c r="AH5486" t="str" cm="1">
        <f t="array" ref="AH5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6" t="str">
        <f>MIS[[#This Row],[TRADING SYMBOL]]</f>
        <v>NIFTY2552225050CE</v>
      </c>
      <c r="AJ5486" t="str">
        <f>IF(RIGHT(MIS[[#This Row],[Main/Hedge]],4)="MAIN","MAIN","HEDGE")</f>
        <v>MAIN</v>
      </c>
      <c r="AK5486" t="str" cm="1">
        <f t="array" ref="AK5486">_xlfn._xlws.FILTER(Table4[Column1],ISNUMBER(SEARCH(Table4[Column1],MIS[[#This Row],[OrderUniqueIdentifier]])),"")</f>
        <v>VWAP</v>
      </c>
    </row>
    <row r="5487" spans="1:37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>
        <f>_xlfn.XLOOKUP(MIS[[#This Row],[TRADING SYMBOL]],[1]Sheet1!$D:$D,[1]Sheet1!$C:$C)</f>
        <v>168.75</v>
      </c>
      <c r="AE5487">
        <f>MIS[[#This Row],[OrderAverageTradedPrice]]*MIS[[#This Row],[OrderQuantity]]</f>
        <v>72180</v>
      </c>
      <c r="AF5487">
        <f>MIS[[#This Row],[LTP]]*MIS[[#This Row],[OrderQuantity]]</f>
        <v>75937.5</v>
      </c>
      <c r="AG5487">
        <f>IF(MIS[[#This Row],[OrderSide]]="SELL",MIS[[#This Row],[VALUE]]-MIS[[#This Row],[LIVE_VALUE]],MIS[[#This Row],[LIVE_VALUE]]-MIS[[#This Row],[VALUE]])</f>
        <v>-3757.5</v>
      </c>
      <c r="AH5487" t="str" cm="1">
        <f t="array" ref="AH5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7" t="str">
        <f>MIS[[#This Row],[TRADING SYMBOL]]</f>
        <v>NIFTY2552225050CE</v>
      </c>
      <c r="AJ5487" t="str">
        <f>IF(RIGHT(MIS[[#This Row],[Main/Hedge]],4)="MAIN","MAIN","HEDGE")</f>
        <v>MAIN</v>
      </c>
      <c r="AK5487" t="str" cm="1">
        <f t="array" ref="AK5487">_xlfn._xlws.FILTER(Table4[Column1],ISNUMBER(SEARCH(Table4[Column1],MIS[[#This Row],[OrderUniqueIdentifier]])),"")</f>
        <v>VWAP</v>
      </c>
    </row>
    <row r="5488" spans="1:37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>
        <f>_xlfn.XLOOKUP(MIS[[#This Row],[TRADING SYMBOL]],[1]Sheet1!$D:$D,[1]Sheet1!$C:$C)</f>
        <v>168.75</v>
      </c>
      <c r="AE5488">
        <f>MIS[[#This Row],[OrderAverageTradedPrice]]*MIS[[#This Row],[OrderQuantity]]</f>
        <v>12022.5</v>
      </c>
      <c r="AF5488">
        <f>MIS[[#This Row],[LTP]]*MIS[[#This Row],[OrderQuantity]]</f>
        <v>12656.25</v>
      </c>
      <c r="AG5488">
        <f>IF(MIS[[#This Row],[OrderSide]]="SELL",MIS[[#This Row],[VALUE]]-MIS[[#This Row],[LIVE_VALUE]],MIS[[#This Row],[LIVE_VALUE]]-MIS[[#This Row],[VALUE]])</f>
        <v>-633.75</v>
      </c>
      <c r="AH5488" t="str" cm="1">
        <f t="array" ref="AH5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8" t="str">
        <f>MIS[[#This Row],[TRADING SYMBOL]]</f>
        <v>NIFTY2552225050CE</v>
      </c>
      <c r="AJ5488" t="str">
        <f>IF(RIGHT(MIS[[#This Row],[Main/Hedge]],4)="MAIN","MAIN","HEDGE")</f>
        <v>MAIN</v>
      </c>
      <c r="AK5488" t="str" cm="1">
        <f t="array" ref="AK5488">_xlfn._xlws.FILTER(Table4[Column1],ISNUMBER(SEARCH(Table4[Column1],MIS[[#This Row],[OrderUniqueIdentifier]])),"")</f>
        <v>VWAP</v>
      </c>
    </row>
    <row r="5489" spans="1:37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>
        <f>_xlfn.XLOOKUP(MIS[[#This Row],[TRADING SYMBOL]],[1]Sheet1!$D:$D,[1]Sheet1!$C:$C)</f>
        <v>168.75</v>
      </c>
      <c r="AE5489">
        <f>MIS[[#This Row],[OrderAverageTradedPrice]]*MIS[[#This Row],[OrderQuantity]]</f>
        <v>59962.5</v>
      </c>
      <c r="AF5489">
        <f>MIS[[#This Row],[LTP]]*MIS[[#This Row],[OrderQuantity]]</f>
        <v>63281.25</v>
      </c>
      <c r="AG5489">
        <f>IF(MIS[[#This Row],[OrderSide]]="SELL",MIS[[#This Row],[VALUE]]-MIS[[#This Row],[LIVE_VALUE]],MIS[[#This Row],[LIVE_VALUE]]-MIS[[#This Row],[VALUE]])</f>
        <v>-3318.75</v>
      </c>
      <c r="AH5489" t="str" cm="1">
        <f t="array" ref="AH5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9" t="str">
        <f>MIS[[#This Row],[TRADING SYMBOL]]</f>
        <v>NIFTY2552225050CE</v>
      </c>
      <c r="AJ5489" t="str">
        <f>IF(RIGHT(MIS[[#This Row],[Main/Hedge]],4)="MAIN","MAIN","HEDGE")</f>
        <v>MAIN</v>
      </c>
      <c r="AK5489" t="str" cm="1">
        <f t="array" ref="AK5489">_xlfn._xlws.FILTER(Table4[Column1],ISNUMBER(SEARCH(Table4[Column1],MIS[[#This Row],[OrderUniqueIdentifier]])),"")</f>
        <v>VWAP</v>
      </c>
    </row>
    <row r="5490" spans="1:37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>
        <f>_xlfn.XLOOKUP(MIS[[#This Row],[TRADING SYMBOL]],[1]Sheet1!$D:$D,[1]Sheet1!$C:$C)</f>
        <v>168.75</v>
      </c>
      <c r="AE5490">
        <f>MIS[[#This Row],[OrderAverageTradedPrice]]*MIS[[#This Row],[OrderQuantity]]</f>
        <v>168374.9999999991</v>
      </c>
      <c r="AF5490">
        <f>MIS[[#This Row],[LTP]]*MIS[[#This Row],[OrderQuantity]]</f>
        <v>177187.5</v>
      </c>
      <c r="AG5490">
        <f>IF(MIS[[#This Row],[OrderSide]]="SELL",MIS[[#This Row],[VALUE]]-MIS[[#This Row],[LIVE_VALUE]],MIS[[#This Row],[LIVE_VALUE]]-MIS[[#This Row],[VALUE]])</f>
        <v>-8812.5000000009022</v>
      </c>
      <c r="AH5490" t="str" cm="1">
        <f t="array" ref="AH5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0" t="str">
        <f>MIS[[#This Row],[TRADING SYMBOL]]</f>
        <v>NIFTY2552225050CE</v>
      </c>
      <c r="AJ5490" t="str">
        <f>IF(RIGHT(MIS[[#This Row],[Main/Hedge]],4)="MAIN","MAIN","HEDGE")</f>
        <v>MAIN</v>
      </c>
      <c r="AK5490" t="str" cm="1">
        <f t="array" ref="AK5490">_xlfn._xlws.FILTER(Table4[Column1],ISNUMBER(SEARCH(Table4[Column1],MIS[[#This Row],[OrderUniqueIdentifier]])),"")</f>
        <v>VWAP</v>
      </c>
    </row>
    <row r="5491" spans="1:37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>
        <f>_xlfn.XLOOKUP(MIS[[#This Row],[TRADING SYMBOL]],[1]Sheet1!$D:$D,[1]Sheet1!$C:$C)</f>
        <v>168.75</v>
      </c>
      <c r="AE5491">
        <f>MIS[[#This Row],[OrderAverageTradedPrice]]*MIS[[#This Row],[OrderQuantity]]</f>
        <v>72225</v>
      </c>
      <c r="AF5491">
        <f>MIS[[#This Row],[LTP]]*MIS[[#This Row],[OrderQuantity]]</f>
        <v>75937.5</v>
      </c>
      <c r="AG5491">
        <f>IF(MIS[[#This Row],[OrderSide]]="SELL",MIS[[#This Row],[VALUE]]-MIS[[#This Row],[LIVE_VALUE]],MIS[[#This Row],[LIVE_VALUE]]-MIS[[#This Row],[VALUE]])</f>
        <v>-3712.5</v>
      </c>
      <c r="AH5491" t="str" cm="1">
        <f t="array" ref="AH5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1" t="str">
        <f>MIS[[#This Row],[TRADING SYMBOL]]</f>
        <v>NIFTY2552225050CE</v>
      </c>
      <c r="AJ5491" t="str">
        <f>IF(RIGHT(MIS[[#This Row],[Main/Hedge]],4)="MAIN","MAIN","HEDGE")</f>
        <v>MAIN</v>
      </c>
      <c r="AK5491" t="str" cm="1">
        <f t="array" ref="AK5491">_xlfn._xlws.FILTER(Table4[Column1],ISNUMBER(SEARCH(Table4[Column1],MIS[[#This Row],[OrderUniqueIdentifier]])),"")</f>
        <v>VWAP</v>
      </c>
    </row>
    <row r="5492" spans="1:37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>
        <f>_xlfn.XLOOKUP(MIS[[#This Row],[TRADING SYMBOL]],[1]Sheet1!$D:$D,[1]Sheet1!$C:$C)</f>
        <v>168.75</v>
      </c>
      <c r="AE5492">
        <f>MIS[[#This Row],[OrderAverageTradedPrice]]*MIS[[#This Row],[OrderQuantity]]</f>
        <v>48270</v>
      </c>
      <c r="AF5492">
        <f>MIS[[#This Row],[LTP]]*MIS[[#This Row],[OrderQuantity]]</f>
        <v>50625</v>
      </c>
      <c r="AG5492">
        <f>IF(MIS[[#This Row],[OrderSide]]="SELL",MIS[[#This Row],[VALUE]]-MIS[[#This Row],[LIVE_VALUE]],MIS[[#This Row],[LIVE_VALUE]]-MIS[[#This Row],[VALUE]])</f>
        <v>-2355</v>
      </c>
      <c r="AH5492" t="str" cm="1">
        <f t="array" ref="AH5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2" t="str">
        <f>MIS[[#This Row],[TRADING SYMBOL]]</f>
        <v>NIFTY2552225050CE</v>
      </c>
      <c r="AJ5492" t="str">
        <f>IF(RIGHT(MIS[[#This Row],[Main/Hedge]],4)="MAIN","MAIN","HEDGE")</f>
        <v>MAIN</v>
      </c>
      <c r="AK5492" t="str" cm="1">
        <f t="array" ref="AK5492">_xlfn._xlws.FILTER(Table4[Column1],ISNUMBER(SEARCH(Table4[Column1],MIS[[#This Row],[OrderUniqueIdentifier]])),"")</f>
        <v>VWAP</v>
      </c>
    </row>
    <row r="5493" spans="1:37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>
        <f>_xlfn.XLOOKUP(MIS[[#This Row],[TRADING SYMBOL]],[1]Sheet1!$D:$D,[1]Sheet1!$C:$C)</f>
        <v>168.75</v>
      </c>
      <c r="AE5493">
        <f>MIS[[#This Row],[OrderAverageTradedPrice]]*MIS[[#This Row],[OrderQuantity]]</f>
        <v>72157.5</v>
      </c>
      <c r="AF5493">
        <f>MIS[[#This Row],[LTP]]*MIS[[#This Row],[OrderQuantity]]</f>
        <v>75937.5</v>
      </c>
      <c r="AG5493">
        <f>IF(MIS[[#This Row],[OrderSide]]="SELL",MIS[[#This Row],[VALUE]]-MIS[[#This Row],[LIVE_VALUE]],MIS[[#This Row],[LIVE_VALUE]]-MIS[[#This Row],[VALUE]])</f>
        <v>-3780</v>
      </c>
      <c r="AH5493" t="str" cm="1">
        <f t="array" ref="AH5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3" t="str">
        <f>MIS[[#This Row],[TRADING SYMBOL]]</f>
        <v>NIFTY2552225050CE</v>
      </c>
      <c r="AJ5493" t="str">
        <f>IF(RIGHT(MIS[[#This Row],[Main/Hedge]],4)="MAIN","MAIN","HEDGE")</f>
        <v>MAIN</v>
      </c>
      <c r="AK5493" t="str" cm="1">
        <f t="array" ref="AK5493">_xlfn._xlws.FILTER(Table4[Column1],ISNUMBER(SEARCH(Table4[Column1],MIS[[#This Row],[OrderUniqueIdentifier]])),"")</f>
        <v>VWAP</v>
      </c>
    </row>
    <row r="5494" spans="1:37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>
        <f>_xlfn.XLOOKUP(MIS[[#This Row],[TRADING SYMBOL]],[1]Sheet1!$D:$D,[1]Sheet1!$C:$C)</f>
        <v>168.75</v>
      </c>
      <c r="AE5494">
        <f>MIS[[#This Row],[OrderAverageTradedPrice]]*MIS[[#This Row],[OrderQuantity]]</f>
        <v>24045</v>
      </c>
      <c r="AF5494">
        <f>MIS[[#This Row],[LTP]]*MIS[[#This Row],[OrderQuantity]]</f>
        <v>25312.5</v>
      </c>
      <c r="AG5494">
        <f>IF(MIS[[#This Row],[OrderSide]]="SELL",MIS[[#This Row],[VALUE]]-MIS[[#This Row],[LIVE_VALUE]],MIS[[#This Row],[LIVE_VALUE]]-MIS[[#This Row],[VALUE]])</f>
        <v>-1267.5</v>
      </c>
      <c r="AH5494" t="str" cm="1">
        <f t="array" ref="AH5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4" t="str">
        <f>MIS[[#This Row],[TRADING SYMBOL]]</f>
        <v>NIFTY2552225050CE</v>
      </c>
      <c r="AJ5494" t="str">
        <f>IF(RIGHT(MIS[[#This Row],[Main/Hedge]],4)="MAIN","MAIN","HEDGE")</f>
        <v>MAIN</v>
      </c>
      <c r="AK5494" t="str" cm="1">
        <f t="array" ref="AK5494">_xlfn._xlws.FILTER(Table4[Column1],ISNUMBER(SEARCH(Table4[Column1],MIS[[#This Row],[OrderUniqueIdentifier]])),"")</f>
        <v>VWAP</v>
      </c>
    </row>
    <row r="5495" spans="1:37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>
        <f>_xlfn.XLOOKUP(MIS[[#This Row],[TRADING SYMBOL]],[1]Sheet1!$D:$D,[1]Sheet1!$C:$C)</f>
        <v>168.75</v>
      </c>
      <c r="AE5495">
        <f>MIS[[#This Row],[OrderAverageTradedPrice]]*MIS[[#This Row],[OrderQuantity]]</f>
        <v>12033.75</v>
      </c>
      <c r="AF5495">
        <f>MIS[[#This Row],[LTP]]*MIS[[#This Row],[OrderQuantity]]</f>
        <v>12656.25</v>
      </c>
      <c r="AG5495">
        <f>IF(MIS[[#This Row],[OrderSide]]="SELL",MIS[[#This Row],[VALUE]]-MIS[[#This Row],[LIVE_VALUE]],MIS[[#This Row],[LIVE_VALUE]]-MIS[[#This Row],[VALUE]])</f>
        <v>-622.5</v>
      </c>
      <c r="AH5495" t="str" cm="1">
        <f t="array" ref="AH5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5" t="str">
        <f>MIS[[#This Row],[TRADING SYMBOL]]</f>
        <v>NIFTY2552225050CE</v>
      </c>
      <c r="AJ5495" t="str">
        <f>IF(RIGHT(MIS[[#This Row],[Main/Hedge]],4)="MAIN","MAIN","HEDGE")</f>
        <v>MAIN</v>
      </c>
      <c r="AK5495" t="str" cm="1">
        <f t="array" ref="AK5495">_xlfn._xlws.FILTER(Table4[Column1],ISNUMBER(SEARCH(Table4[Column1],MIS[[#This Row],[OrderUniqueIdentifier]])),"")</f>
        <v>VWAP</v>
      </c>
    </row>
    <row r="5496" spans="1:37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>
        <f>_xlfn.XLOOKUP(MIS[[#This Row],[TRADING SYMBOL]],[1]Sheet1!$D:$D,[1]Sheet1!$C:$C)</f>
        <v>168.75</v>
      </c>
      <c r="AE5496">
        <f>MIS[[#This Row],[OrderAverageTradedPrice]]*MIS[[#This Row],[OrderQuantity]]</f>
        <v>12041.25</v>
      </c>
      <c r="AF5496">
        <f>MIS[[#This Row],[LTP]]*MIS[[#This Row],[OrderQuantity]]</f>
        <v>12656.25</v>
      </c>
      <c r="AG5496">
        <f>IF(MIS[[#This Row],[OrderSide]]="SELL",MIS[[#This Row],[VALUE]]-MIS[[#This Row],[LIVE_VALUE]],MIS[[#This Row],[LIVE_VALUE]]-MIS[[#This Row],[VALUE]])</f>
        <v>-615</v>
      </c>
      <c r="AH5496" t="str" cm="1">
        <f t="array" ref="AH5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6" t="str">
        <f>MIS[[#This Row],[TRADING SYMBOL]]</f>
        <v>NIFTY2552225050CE</v>
      </c>
      <c r="AJ5496" t="str">
        <f>IF(RIGHT(MIS[[#This Row],[Main/Hedge]],4)="MAIN","MAIN","HEDGE")</f>
        <v>MAIN</v>
      </c>
      <c r="AK5496" t="str" cm="1">
        <f t="array" ref="AK5496">_xlfn._xlws.FILTER(Table4[Column1],ISNUMBER(SEARCH(Table4[Column1],MIS[[#This Row],[OrderUniqueIdentifier]])),"")</f>
        <v>VWAP</v>
      </c>
    </row>
    <row r="5497" spans="1:37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>
        <f>_xlfn.XLOOKUP(MIS[[#This Row],[TRADING SYMBOL]],[1]Sheet1!$D:$D,[1]Sheet1!$C:$C)</f>
        <v>168.75</v>
      </c>
      <c r="AE5497">
        <f>MIS[[#This Row],[OrderAverageTradedPrice]]*MIS[[#This Row],[OrderQuantity]]</f>
        <v>24082.5</v>
      </c>
      <c r="AF5497">
        <f>MIS[[#This Row],[LTP]]*MIS[[#This Row],[OrderQuantity]]</f>
        <v>25312.5</v>
      </c>
      <c r="AG5497">
        <f>IF(MIS[[#This Row],[OrderSide]]="SELL",MIS[[#This Row],[VALUE]]-MIS[[#This Row],[LIVE_VALUE]],MIS[[#This Row],[LIVE_VALUE]]-MIS[[#This Row],[VALUE]])</f>
        <v>-1230</v>
      </c>
      <c r="AH5497" t="str" cm="1">
        <f t="array" ref="AH5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7" t="str">
        <f>MIS[[#This Row],[TRADING SYMBOL]]</f>
        <v>NIFTY2552225050CE</v>
      </c>
      <c r="AJ5497" t="str">
        <f>IF(RIGHT(MIS[[#This Row],[Main/Hedge]],4)="MAIN","MAIN","HEDGE")</f>
        <v>MAIN</v>
      </c>
      <c r="AK5497" t="str" cm="1">
        <f t="array" ref="AK5497">_xlfn._xlws.FILTER(Table4[Column1],ISNUMBER(SEARCH(Table4[Column1],MIS[[#This Row],[OrderUniqueIdentifier]])),"")</f>
        <v>VWAP</v>
      </c>
    </row>
    <row r="5498" spans="1:37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>
        <f>_xlfn.XLOOKUP(MIS[[#This Row],[TRADING SYMBOL]],[1]Sheet1!$D:$D,[1]Sheet1!$C:$C)</f>
        <v>168.75</v>
      </c>
      <c r="AE5498">
        <f>MIS[[#This Row],[OrderAverageTradedPrice]]*MIS[[#This Row],[OrderQuantity]]</f>
        <v>84112.499999999636</v>
      </c>
      <c r="AF5498">
        <f>MIS[[#This Row],[LTP]]*MIS[[#This Row],[OrderQuantity]]</f>
        <v>88593.75</v>
      </c>
      <c r="AG5498">
        <f>IF(MIS[[#This Row],[OrderSide]]="SELL",MIS[[#This Row],[VALUE]]-MIS[[#This Row],[LIVE_VALUE]],MIS[[#This Row],[LIVE_VALUE]]-MIS[[#This Row],[VALUE]])</f>
        <v>-4481.2500000003638</v>
      </c>
      <c r="AH5498" t="str" cm="1">
        <f t="array" ref="AH5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8" t="str">
        <f>MIS[[#This Row],[TRADING SYMBOL]]</f>
        <v>NIFTY2552225050CE</v>
      </c>
      <c r="AJ5498" t="str">
        <f>IF(RIGHT(MIS[[#This Row],[Main/Hedge]],4)="MAIN","MAIN","HEDGE")</f>
        <v>MAIN</v>
      </c>
      <c r="AK5498" t="str" cm="1">
        <f t="array" ref="AK5498">_xlfn._xlws.FILTER(Table4[Column1],ISNUMBER(SEARCH(Table4[Column1],MIS[[#This Row],[OrderUniqueIdentifier]])),"")</f>
        <v>VWAP</v>
      </c>
    </row>
    <row r="5499" spans="1:37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>
        <f>_xlfn.XLOOKUP(MIS[[#This Row],[TRADING SYMBOL]],[1]Sheet1!$D:$D,[1]Sheet1!$C:$C)</f>
        <v>168.75</v>
      </c>
      <c r="AE5499">
        <f>MIS[[#This Row],[OrderAverageTradedPrice]]*MIS[[#This Row],[OrderQuantity]]</f>
        <v>72052.499999999694</v>
      </c>
      <c r="AF5499">
        <f>MIS[[#This Row],[LTP]]*MIS[[#This Row],[OrderQuantity]]</f>
        <v>75937.5</v>
      </c>
      <c r="AG5499">
        <f>IF(MIS[[#This Row],[OrderSide]]="SELL",MIS[[#This Row],[VALUE]]-MIS[[#This Row],[LIVE_VALUE]],MIS[[#This Row],[LIVE_VALUE]]-MIS[[#This Row],[VALUE]])</f>
        <v>-3885.0000000003056</v>
      </c>
      <c r="AH5499" t="str" cm="1">
        <f t="array" ref="AH5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9" t="str">
        <f>MIS[[#This Row],[TRADING SYMBOL]]</f>
        <v>NIFTY2552225050CE</v>
      </c>
      <c r="AJ5499" t="str">
        <f>IF(RIGHT(MIS[[#This Row],[Main/Hedge]],4)="MAIN","MAIN","HEDGE")</f>
        <v>MAIN</v>
      </c>
      <c r="AK5499" t="str" cm="1">
        <f t="array" ref="AK5499">_xlfn._xlws.FILTER(Table4[Column1],ISNUMBER(SEARCH(Table4[Column1],MIS[[#This Row],[OrderUniqueIdentifier]])),"")</f>
        <v>VWAP</v>
      </c>
    </row>
    <row r="5500" spans="1:37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>
        <f>_xlfn.XLOOKUP(MIS[[#This Row],[TRADING SYMBOL]],[1]Sheet1!$D:$D,[1]Sheet1!$C:$C)</f>
        <v>168.75</v>
      </c>
      <c r="AE5500">
        <f>MIS[[#This Row],[OrderAverageTradedPrice]]*MIS[[#This Row],[OrderQuantity]]</f>
        <v>24135</v>
      </c>
      <c r="AF5500">
        <f>MIS[[#This Row],[LTP]]*MIS[[#This Row],[OrderQuantity]]</f>
        <v>25312.5</v>
      </c>
      <c r="AG5500">
        <f>IF(MIS[[#This Row],[OrderSide]]="SELL",MIS[[#This Row],[VALUE]]-MIS[[#This Row],[LIVE_VALUE]],MIS[[#This Row],[LIVE_VALUE]]-MIS[[#This Row],[VALUE]])</f>
        <v>-1177.5</v>
      </c>
      <c r="AH5500" t="str" cm="1">
        <f t="array" ref="AH5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0" t="str">
        <f>MIS[[#This Row],[TRADING SYMBOL]]</f>
        <v>NIFTY2552225050CE</v>
      </c>
      <c r="AJ5500" t="str">
        <f>IF(RIGHT(MIS[[#This Row],[Main/Hedge]],4)="MAIN","MAIN","HEDGE")</f>
        <v>MAIN</v>
      </c>
      <c r="AK5500" t="str" cm="1">
        <f t="array" ref="AK5500">_xlfn._xlws.FILTER(Table4[Column1],ISNUMBER(SEARCH(Table4[Column1],MIS[[#This Row],[OrderUniqueIdentifier]])),"")</f>
        <v>VWAP</v>
      </c>
    </row>
    <row r="5501" spans="1:37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>
        <f>_xlfn.XLOOKUP(MIS[[#This Row],[TRADING SYMBOL]],[1]Sheet1!$D:$D,[1]Sheet1!$C:$C)</f>
        <v>168.75</v>
      </c>
      <c r="AE5501">
        <f>MIS[[#This Row],[OrderAverageTradedPrice]]*MIS[[#This Row],[OrderQuantity]]</f>
        <v>24086.25</v>
      </c>
      <c r="AF5501">
        <f>MIS[[#This Row],[LTP]]*MIS[[#This Row],[OrderQuantity]]</f>
        <v>25312.5</v>
      </c>
      <c r="AG5501">
        <f>IF(MIS[[#This Row],[OrderSide]]="SELL",MIS[[#This Row],[VALUE]]-MIS[[#This Row],[LIVE_VALUE]],MIS[[#This Row],[LIVE_VALUE]]-MIS[[#This Row],[VALUE]])</f>
        <v>-1226.25</v>
      </c>
      <c r="AH5501" t="str" cm="1">
        <f t="array" ref="AH5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1" t="str">
        <f>MIS[[#This Row],[TRADING SYMBOL]]</f>
        <v>NIFTY2552225050CE</v>
      </c>
      <c r="AJ5501" t="str">
        <f>IF(RIGHT(MIS[[#This Row],[Main/Hedge]],4)="MAIN","MAIN","HEDGE")</f>
        <v>MAIN</v>
      </c>
      <c r="AK5501" t="str" cm="1">
        <f t="array" ref="AK5501">_xlfn._xlws.FILTER(Table4[Column1],ISNUMBER(SEARCH(Table4[Column1],MIS[[#This Row],[OrderUniqueIdentifier]])),"")</f>
        <v>VWAP</v>
      </c>
    </row>
    <row r="5502" spans="1:37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>
        <f>_xlfn.XLOOKUP(MIS[[#This Row],[TRADING SYMBOL]],[1]Sheet1!$D:$D,[1]Sheet1!$C:$C)</f>
        <v>168.75</v>
      </c>
      <c r="AE5502">
        <f>MIS[[#This Row],[OrderAverageTradedPrice]]*MIS[[#This Row],[OrderQuantity]]</f>
        <v>72225</v>
      </c>
      <c r="AF5502">
        <f>MIS[[#This Row],[LTP]]*MIS[[#This Row],[OrderQuantity]]</f>
        <v>75937.5</v>
      </c>
      <c r="AG5502">
        <f>IF(MIS[[#This Row],[OrderSide]]="SELL",MIS[[#This Row],[VALUE]]-MIS[[#This Row],[LIVE_VALUE]],MIS[[#This Row],[LIVE_VALUE]]-MIS[[#This Row],[VALUE]])</f>
        <v>-3712.5</v>
      </c>
      <c r="AH5502" t="str" cm="1">
        <f t="array" ref="AH5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2" t="str">
        <f>MIS[[#This Row],[TRADING SYMBOL]]</f>
        <v>NIFTY2552225050CE</v>
      </c>
      <c r="AJ5502" t="str">
        <f>IF(RIGHT(MIS[[#This Row],[Main/Hedge]],4)="MAIN","MAIN","HEDGE")</f>
        <v>MAIN</v>
      </c>
      <c r="AK5502" t="str" cm="1">
        <f t="array" ref="AK5502">_xlfn._xlws.FILTER(Table4[Column1],ISNUMBER(SEARCH(Table4[Column1],MIS[[#This Row],[OrderUniqueIdentifier]])),"")</f>
        <v>VWAP</v>
      </c>
    </row>
    <row r="5503" spans="1:37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>
        <f>_xlfn.XLOOKUP(MIS[[#This Row],[TRADING SYMBOL]],[1]Sheet1!$D:$D,[1]Sheet1!$C:$C)</f>
        <v>168.75</v>
      </c>
      <c r="AE5503">
        <f>MIS[[#This Row],[OrderAverageTradedPrice]]*MIS[[#This Row],[OrderQuantity]]</f>
        <v>12022.5</v>
      </c>
      <c r="AF5503">
        <f>MIS[[#This Row],[LTP]]*MIS[[#This Row],[OrderQuantity]]</f>
        <v>12656.25</v>
      </c>
      <c r="AG5503">
        <f>IF(MIS[[#This Row],[OrderSide]]="SELL",MIS[[#This Row],[VALUE]]-MIS[[#This Row],[LIVE_VALUE]],MIS[[#This Row],[LIVE_VALUE]]-MIS[[#This Row],[VALUE]])</f>
        <v>-633.75</v>
      </c>
      <c r="AH5503" t="str" cm="1">
        <f t="array" ref="AH5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3" t="str">
        <f>MIS[[#This Row],[TRADING SYMBOL]]</f>
        <v>NIFTY2552225050CE</v>
      </c>
      <c r="AJ5503" t="str">
        <f>IF(RIGHT(MIS[[#This Row],[Main/Hedge]],4)="MAIN","MAIN","HEDGE")</f>
        <v>MAIN</v>
      </c>
      <c r="AK5503" t="str" cm="1">
        <f t="array" ref="AK5503">_xlfn._xlws.FILTER(Table4[Column1],ISNUMBER(SEARCH(Table4[Column1],MIS[[#This Row],[OrderUniqueIdentifier]])),"")</f>
        <v>VWAP</v>
      </c>
    </row>
    <row r="5504" spans="1:37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>
        <f>_xlfn.XLOOKUP(MIS[[#This Row],[TRADING SYMBOL]],[1]Sheet1!$D:$D,[1]Sheet1!$C:$C)</f>
        <v>168.75</v>
      </c>
      <c r="AE5504">
        <f>MIS[[#This Row],[OrderAverageTradedPrice]]*MIS[[#This Row],[OrderQuantity]]</f>
        <v>36112.5</v>
      </c>
      <c r="AF5504">
        <f>MIS[[#This Row],[LTP]]*MIS[[#This Row],[OrderQuantity]]</f>
        <v>37968.75</v>
      </c>
      <c r="AG5504">
        <f>IF(MIS[[#This Row],[OrderSide]]="SELL",MIS[[#This Row],[VALUE]]-MIS[[#This Row],[LIVE_VALUE]],MIS[[#This Row],[LIVE_VALUE]]-MIS[[#This Row],[VALUE]])</f>
        <v>-1856.25</v>
      </c>
      <c r="AH5504" t="str" cm="1">
        <f t="array" ref="AH5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4" t="str">
        <f>MIS[[#This Row],[TRADING SYMBOL]]</f>
        <v>NIFTY2552225050CE</v>
      </c>
      <c r="AJ5504" t="str">
        <f>IF(RIGHT(MIS[[#This Row],[Main/Hedge]],4)="MAIN","MAIN","HEDGE")</f>
        <v>MAIN</v>
      </c>
      <c r="AK5504" t="str" cm="1">
        <f t="array" ref="AK5504">_xlfn._xlws.FILTER(Table4[Column1],ISNUMBER(SEARCH(Table4[Column1],MIS[[#This Row],[OrderUniqueIdentifier]])),"")</f>
        <v>VWAP</v>
      </c>
    </row>
    <row r="5505" spans="1:37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>
        <f>_xlfn.XLOOKUP(MIS[[#This Row],[TRADING SYMBOL]],[1]Sheet1!$D:$D,[1]Sheet1!$C:$C)</f>
        <v>168.75</v>
      </c>
      <c r="AE5505">
        <f>MIS[[#This Row],[OrderAverageTradedPrice]]*MIS[[#This Row],[OrderQuantity]]</f>
        <v>132059.99999999977</v>
      </c>
      <c r="AF5505">
        <f>MIS[[#This Row],[LTP]]*MIS[[#This Row],[OrderQuantity]]</f>
        <v>139218.75</v>
      </c>
      <c r="AG5505">
        <f>IF(MIS[[#This Row],[OrderSide]]="SELL",MIS[[#This Row],[VALUE]]-MIS[[#This Row],[LIVE_VALUE]],MIS[[#This Row],[LIVE_VALUE]]-MIS[[#This Row],[VALUE]])</f>
        <v>-7158.7500000002328</v>
      </c>
      <c r="AH5505" t="str" cm="1">
        <f t="array" ref="AH5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5" t="str">
        <f>MIS[[#This Row],[TRADING SYMBOL]]</f>
        <v>NIFTY2552225050CE</v>
      </c>
      <c r="AJ5505" t="str">
        <f>IF(RIGHT(MIS[[#This Row],[Main/Hedge]],4)="MAIN","MAIN","HEDGE")</f>
        <v>MAIN</v>
      </c>
      <c r="AK5505" t="str" cm="1">
        <f t="array" ref="AK5505">_xlfn._xlws.FILTER(Table4[Column1],ISNUMBER(SEARCH(Table4[Column1],MIS[[#This Row],[OrderUniqueIdentifier]])),"")</f>
        <v>VWAP</v>
      </c>
    </row>
    <row r="5506" spans="1:37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>
        <f>_xlfn.XLOOKUP(MIS[[#This Row],[TRADING SYMBOL]],[1]Sheet1!$D:$D,[1]Sheet1!$C:$C)</f>
        <v>168.75</v>
      </c>
      <c r="AE5506">
        <f>MIS[[#This Row],[OrderAverageTradedPrice]]*MIS[[#This Row],[OrderQuantity]]</f>
        <v>12022.5</v>
      </c>
      <c r="AF5506">
        <f>MIS[[#This Row],[LTP]]*MIS[[#This Row],[OrderQuantity]]</f>
        <v>12656.25</v>
      </c>
      <c r="AG5506">
        <f>IF(MIS[[#This Row],[OrderSide]]="SELL",MIS[[#This Row],[VALUE]]-MIS[[#This Row],[LIVE_VALUE]],MIS[[#This Row],[LIVE_VALUE]]-MIS[[#This Row],[VALUE]])</f>
        <v>-633.75</v>
      </c>
      <c r="AH5506" t="str" cm="1">
        <f t="array" ref="AH5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6" t="str">
        <f>MIS[[#This Row],[TRADING SYMBOL]]</f>
        <v>NIFTY2552225050CE</v>
      </c>
      <c r="AJ5506" t="str">
        <f>IF(RIGHT(MIS[[#This Row],[Main/Hedge]],4)="MAIN","MAIN","HEDGE")</f>
        <v>MAIN</v>
      </c>
      <c r="AK5506" t="str" cm="1">
        <f t="array" ref="AK5506">_xlfn._xlws.FILTER(Table4[Column1],ISNUMBER(SEARCH(Table4[Column1],MIS[[#This Row],[OrderUniqueIdentifier]])),"")</f>
        <v>VWAP</v>
      </c>
    </row>
    <row r="5507" spans="1:37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>
        <f>_xlfn.XLOOKUP(MIS[[#This Row],[TRADING SYMBOL]],[1]Sheet1!$D:$D,[1]Sheet1!$C:$C)</f>
        <v>168.75</v>
      </c>
      <c r="AE5507">
        <f>MIS[[#This Row],[OrderAverageTradedPrice]]*MIS[[#This Row],[OrderQuantity]]</f>
        <v>120326.25</v>
      </c>
      <c r="AF5507">
        <f>MIS[[#This Row],[LTP]]*MIS[[#This Row],[OrderQuantity]]</f>
        <v>126562.5</v>
      </c>
      <c r="AG5507">
        <f>IF(MIS[[#This Row],[OrderSide]]="SELL",MIS[[#This Row],[VALUE]]-MIS[[#This Row],[LIVE_VALUE]],MIS[[#This Row],[LIVE_VALUE]]-MIS[[#This Row],[VALUE]])</f>
        <v>-6236.25</v>
      </c>
      <c r="AH5507" t="str" cm="1">
        <f t="array" ref="AH5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7" t="str">
        <f>MIS[[#This Row],[TRADING SYMBOL]]</f>
        <v>NIFTY2552225050CE</v>
      </c>
      <c r="AJ5507" t="str">
        <f>IF(RIGHT(MIS[[#This Row],[Main/Hedge]],4)="MAIN","MAIN","HEDGE")</f>
        <v>MAIN</v>
      </c>
      <c r="AK5507" t="str" cm="1">
        <f t="array" ref="AK5507">_xlfn._xlws.FILTER(Table4[Column1],ISNUMBER(SEARCH(Table4[Column1],MIS[[#This Row],[OrderUniqueIdentifier]])),"")</f>
        <v>VWAP</v>
      </c>
    </row>
    <row r="5508" spans="1:37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>
        <f>_xlfn.XLOOKUP(MIS[[#This Row],[TRADING SYMBOL]],[1]Sheet1!$D:$D,[1]Sheet1!$C:$C)</f>
        <v>168.75</v>
      </c>
      <c r="AE5508">
        <f>MIS[[#This Row],[OrderAverageTradedPrice]]*MIS[[#This Row],[OrderQuantity]]</f>
        <v>24037.5</v>
      </c>
      <c r="AF5508">
        <f>MIS[[#This Row],[LTP]]*MIS[[#This Row],[OrderQuantity]]</f>
        <v>25312.5</v>
      </c>
      <c r="AG5508">
        <f>IF(MIS[[#This Row],[OrderSide]]="SELL",MIS[[#This Row],[VALUE]]-MIS[[#This Row],[LIVE_VALUE]],MIS[[#This Row],[LIVE_VALUE]]-MIS[[#This Row],[VALUE]])</f>
        <v>-1275</v>
      </c>
      <c r="AH5508" t="str" cm="1">
        <f t="array" ref="AH5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8" t="str">
        <f>MIS[[#This Row],[TRADING SYMBOL]]</f>
        <v>NIFTY2552225050CE</v>
      </c>
      <c r="AJ5508" t="str">
        <f>IF(RIGHT(MIS[[#This Row],[Main/Hedge]],4)="MAIN","MAIN","HEDGE")</f>
        <v>MAIN</v>
      </c>
      <c r="AK5508" t="str" cm="1">
        <f t="array" ref="AK5508">_xlfn._xlws.FILTER(Table4[Column1],ISNUMBER(SEARCH(Table4[Column1],MIS[[#This Row],[OrderUniqueIdentifier]])),"")</f>
        <v>VWAP</v>
      </c>
    </row>
    <row r="5509" spans="1:37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>
        <f>_xlfn.XLOOKUP(MIS[[#This Row],[TRADING SYMBOL]],[1]Sheet1!$D:$D,[1]Sheet1!$C:$C)</f>
        <v>168.75</v>
      </c>
      <c r="AE5509">
        <f>MIS[[#This Row],[OrderAverageTradedPrice]]*MIS[[#This Row],[OrderQuantity]]</f>
        <v>24000</v>
      </c>
      <c r="AF5509">
        <f>MIS[[#This Row],[LTP]]*MIS[[#This Row],[OrderQuantity]]</f>
        <v>25312.5</v>
      </c>
      <c r="AG5509">
        <f>IF(MIS[[#This Row],[OrderSide]]="SELL",MIS[[#This Row],[VALUE]]-MIS[[#This Row],[LIVE_VALUE]],MIS[[#This Row],[LIVE_VALUE]]-MIS[[#This Row],[VALUE]])</f>
        <v>-1312.5</v>
      </c>
      <c r="AH5509" t="str" cm="1">
        <f t="array" ref="AH5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9" t="str">
        <f>MIS[[#This Row],[TRADING SYMBOL]]</f>
        <v>NIFTY2552225050CE</v>
      </c>
      <c r="AJ5509" t="str">
        <f>IF(RIGHT(MIS[[#This Row],[Main/Hedge]],4)="MAIN","MAIN","HEDGE")</f>
        <v>MAIN</v>
      </c>
      <c r="AK5509" t="str" cm="1">
        <f t="array" ref="AK5509">_xlfn._xlws.FILTER(Table4[Column1],ISNUMBER(SEARCH(Table4[Column1],MIS[[#This Row],[OrderUniqueIdentifier]])),"")</f>
        <v>VWAP</v>
      </c>
    </row>
    <row r="5510" spans="1:37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>
        <f>_xlfn.XLOOKUP(MIS[[#This Row],[TRADING SYMBOL]],[1]Sheet1!$D:$D,[1]Sheet1!$C:$C)</f>
        <v>168.75</v>
      </c>
      <c r="AE5510">
        <f>MIS[[#This Row],[OrderAverageTradedPrice]]*MIS[[#This Row],[OrderQuantity]]</f>
        <v>24015</v>
      </c>
      <c r="AF5510">
        <f>MIS[[#This Row],[LTP]]*MIS[[#This Row],[OrderQuantity]]</f>
        <v>25312.5</v>
      </c>
      <c r="AG5510">
        <f>IF(MIS[[#This Row],[OrderSide]]="SELL",MIS[[#This Row],[VALUE]]-MIS[[#This Row],[LIVE_VALUE]],MIS[[#This Row],[LIVE_VALUE]]-MIS[[#This Row],[VALUE]])</f>
        <v>-1297.5</v>
      </c>
      <c r="AH5510" t="str" cm="1">
        <f t="array" ref="AH5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0" t="str">
        <f>MIS[[#This Row],[TRADING SYMBOL]]</f>
        <v>NIFTY2552225050CE</v>
      </c>
      <c r="AJ5510" t="str">
        <f>IF(RIGHT(MIS[[#This Row],[Main/Hedge]],4)="MAIN","MAIN","HEDGE")</f>
        <v>MAIN</v>
      </c>
      <c r="AK5510" t="str" cm="1">
        <f t="array" ref="AK5510">_xlfn._xlws.FILTER(Table4[Column1],ISNUMBER(SEARCH(Table4[Column1],MIS[[#This Row],[OrderUniqueIdentifier]])),"")</f>
        <v>VWAP</v>
      </c>
    </row>
    <row r="5511" spans="1:37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>
        <f>_xlfn.XLOOKUP(MIS[[#This Row],[TRADING SYMBOL]],[1]Sheet1!$D:$D,[1]Sheet1!$C:$C)</f>
        <v>168.75</v>
      </c>
      <c r="AE5511">
        <f>MIS[[#This Row],[OrderAverageTradedPrice]]*MIS[[#This Row],[OrderQuantity]]</f>
        <v>36078.75</v>
      </c>
      <c r="AF5511">
        <f>MIS[[#This Row],[LTP]]*MIS[[#This Row],[OrderQuantity]]</f>
        <v>37968.75</v>
      </c>
      <c r="AG5511">
        <f>IF(MIS[[#This Row],[OrderSide]]="SELL",MIS[[#This Row],[VALUE]]-MIS[[#This Row],[LIVE_VALUE]],MIS[[#This Row],[LIVE_VALUE]]-MIS[[#This Row],[VALUE]])</f>
        <v>-1890</v>
      </c>
      <c r="AH5511" t="str" cm="1">
        <f t="array" ref="AH5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1" t="str">
        <f>MIS[[#This Row],[TRADING SYMBOL]]</f>
        <v>NIFTY2552225050CE</v>
      </c>
      <c r="AJ5511" t="str">
        <f>IF(RIGHT(MIS[[#This Row],[Main/Hedge]],4)="MAIN","MAIN","HEDGE")</f>
        <v>MAIN</v>
      </c>
      <c r="AK5511" t="str" cm="1">
        <f t="array" ref="AK5511">_xlfn._xlws.FILTER(Table4[Column1],ISNUMBER(SEARCH(Table4[Column1],MIS[[#This Row],[OrderUniqueIdentifier]])),"")</f>
        <v>VWAP</v>
      </c>
    </row>
    <row r="5512" spans="1:37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>
        <f>_xlfn.XLOOKUP(MIS[[#This Row],[TRADING SYMBOL]],[1]Sheet1!$D:$D,[1]Sheet1!$C:$C)</f>
        <v>168.75</v>
      </c>
      <c r="AE5512">
        <f>MIS[[#This Row],[OrderAverageTradedPrice]]*MIS[[#This Row],[OrderQuantity]]</f>
        <v>12018.75</v>
      </c>
      <c r="AF5512">
        <f>MIS[[#This Row],[LTP]]*MIS[[#This Row],[OrderQuantity]]</f>
        <v>12656.25</v>
      </c>
      <c r="AG5512">
        <f>IF(MIS[[#This Row],[OrderSide]]="SELL",MIS[[#This Row],[VALUE]]-MIS[[#This Row],[LIVE_VALUE]],MIS[[#This Row],[LIVE_VALUE]]-MIS[[#This Row],[VALUE]])</f>
        <v>-637.5</v>
      </c>
      <c r="AH5512" t="str" cm="1">
        <f t="array" ref="AH5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2" t="str">
        <f>MIS[[#This Row],[TRADING SYMBOL]]</f>
        <v>NIFTY2552225050CE</v>
      </c>
      <c r="AJ5512" t="str">
        <f>IF(RIGHT(MIS[[#This Row],[Main/Hedge]],4)="MAIN","MAIN","HEDGE")</f>
        <v>MAIN</v>
      </c>
      <c r="AK5512" t="str" cm="1">
        <f t="array" ref="AK5512">_xlfn._xlws.FILTER(Table4[Column1],ISNUMBER(SEARCH(Table4[Column1],MIS[[#This Row],[OrderUniqueIdentifier]])),"")</f>
        <v>VWAP</v>
      </c>
    </row>
    <row r="5513" spans="1:37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>
        <f>_xlfn.XLOOKUP(MIS[[#This Row],[TRADING SYMBOL]],[1]Sheet1!$D:$D,[1]Sheet1!$C:$C)</f>
        <v>168.75</v>
      </c>
      <c r="AE5513">
        <f>MIS[[#This Row],[OrderAverageTradedPrice]]*MIS[[#This Row],[OrderQuantity]]</f>
        <v>24007.5</v>
      </c>
      <c r="AF5513">
        <f>MIS[[#This Row],[LTP]]*MIS[[#This Row],[OrderQuantity]]</f>
        <v>25312.5</v>
      </c>
      <c r="AG5513">
        <f>IF(MIS[[#This Row],[OrderSide]]="SELL",MIS[[#This Row],[VALUE]]-MIS[[#This Row],[LIVE_VALUE]],MIS[[#This Row],[LIVE_VALUE]]-MIS[[#This Row],[VALUE]])</f>
        <v>-1305</v>
      </c>
      <c r="AH5513" t="str" cm="1">
        <f t="array" ref="AH5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3" t="str">
        <f>MIS[[#This Row],[TRADING SYMBOL]]</f>
        <v>NIFTY2552225050CE</v>
      </c>
      <c r="AJ5513" t="str">
        <f>IF(RIGHT(MIS[[#This Row],[Main/Hedge]],4)="MAIN","MAIN","HEDGE")</f>
        <v>MAIN</v>
      </c>
      <c r="AK5513" t="str" cm="1">
        <f t="array" ref="AK5513">_xlfn._xlws.FILTER(Table4[Column1],ISNUMBER(SEARCH(Table4[Column1],MIS[[#This Row],[OrderUniqueIdentifier]])),"")</f>
        <v>VWAP</v>
      </c>
    </row>
    <row r="5514" spans="1:37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>
        <f>_xlfn.XLOOKUP(MIS[[#This Row],[TRADING SYMBOL]],[1]Sheet1!$D:$D,[1]Sheet1!$C:$C)</f>
        <v>168.75</v>
      </c>
      <c r="AE5514">
        <f>MIS[[#This Row],[OrderAverageTradedPrice]]*MIS[[#This Row],[OrderQuantity]]</f>
        <v>36405</v>
      </c>
      <c r="AF5514">
        <f>MIS[[#This Row],[LTP]]*MIS[[#This Row],[OrderQuantity]]</f>
        <v>37968.75</v>
      </c>
      <c r="AG5514">
        <f>IF(MIS[[#This Row],[OrderSide]]="SELL",MIS[[#This Row],[VALUE]]-MIS[[#This Row],[LIVE_VALUE]],MIS[[#This Row],[LIVE_VALUE]]-MIS[[#This Row],[VALUE]])</f>
        <v>-1563.75</v>
      </c>
      <c r="AH5514" t="str" cm="1">
        <f t="array" ref="AH5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4" t="str">
        <f>MIS[[#This Row],[TRADING SYMBOL]]</f>
        <v>NIFTY2552225050CE</v>
      </c>
      <c r="AJ5514" t="str">
        <f>IF(RIGHT(MIS[[#This Row],[Main/Hedge]],4)="MAIN","MAIN","HEDGE")</f>
        <v>MAIN</v>
      </c>
      <c r="AK5514" t="str" cm="1">
        <f t="array" ref="AK5514">_xlfn._xlws.FILTER(Table4[Column1],ISNUMBER(SEARCH(Table4[Column1],MIS[[#This Row],[OrderUniqueIdentifier]])),"")</f>
        <v>VWAP</v>
      </c>
    </row>
    <row r="5515" spans="1:37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>
        <f>_xlfn.XLOOKUP(MIS[[#This Row],[TRADING SYMBOL]],[1]Sheet1!$D:$D,[1]Sheet1!$C:$C)</f>
        <v>168.75</v>
      </c>
      <c r="AE5515">
        <f>MIS[[#This Row],[OrderAverageTradedPrice]]*MIS[[#This Row],[OrderQuantity]]</f>
        <v>48408.75</v>
      </c>
      <c r="AF5515">
        <f>MIS[[#This Row],[LTP]]*MIS[[#This Row],[OrderQuantity]]</f>
        <v>50625</v>
      </c>
      <c r="AG5515">
        <f>IF(MIS[[#This Row],[OrderSide]]="SELL",MIS[[#This Row],[VALUE]]-MIS[[#This Row],[LIVE_VALUE]],MIS[[#This Row],[LIVE_VALUE]]-MIS[[#This Row],[VALUE]])</f>
        <v>-2216.25</v>
      </c>
      <c r="AH5515" t="str" cm="1">
        <f t="array" ref="AH5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5" t="str">
        <f>MIS[[#This Row],[TRADING SYMBOL]]</f>
        <v>NIFTY2552225050CE</v>
      </c>
      <c r="AJ5515" t="str">
        <f>IF(RIGHT(MIS[[#This Row],[Main/Hedge]],4)="MAIN","MAIN","HEDGE")</f>
        <v>MAIN</v>
      </c>
      <c r="AK5515" t="str" cm="1">
        <f t="array" ref="AK5515">_xlfn._xlws.FILTER(Table4[Column1],ISNUMBER(SEARCH(Table4[Column1],MIS[[#This Row],[OrderUniqueIdentifier]])),"")</f>
        <v>VWAP</v>
      </c>
    </row>
    <row r="5516" spans="1:37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>
        <f>_xlfn.XLOOKUP(MIS[[#This Row],[TRADING SYMBOL]],[1]Sheet1!$D:$D,[1]Sheet1!$C:$C)</f>
        <v>168.75</v>
      </c>
      <c r="AE5516">
        <f>MIS[[#This Row],[OrderAverageTradedPrice]]*MIS[[#This Row],[OrderQuantity]]</f>
        <v>12052.5</v>
      </c>
      <c r="AF5516">
        <f>MIS[[#This Row],[LTP]]*MIS[[#This Row],[OrderQuantity]]</f>
        <v>12656.25</v>
      </c>
      <c r="AG5516">
        <f>IF(MIS[[#This Row],[OrderSide]]="SELL",MIS[[#This Row],[VALUE]]-MIS[[#This Row],[LIVE_VALUE]],MIS[[#This Row],[LIVE_VALUE]]-MIS[[#This Row],[VALUE]])</f>
        <v>-603.75</v>
      </c>
      <c r="AH5516" t="str" cm="1">
        <f t="array" ref="AH5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6" t="str">
        <f>MIS[[#This Row],[TRADING SYMBOL]]</f>
        <v>NIFTY2552225050CE</v>
      </c>
      <c r="AJ5516" t="str">
        <f>IF(RIGHT(MIS[[#This Row],[Main/Hedge]],4)="MAIN","MAIN","HEDGE")</f>
        <v>MAIN</v>
      </c>
      <c r="AK5516" t="str" cm="1">
        <f t="array" ref="AK5516">_xlfn._xlws.FILTER(Table4[Column1],ISNUMBER(SEARCH(Table4[Column1],MIS[[#This Row],[OrderUniqueIdentifier]])),"")</f>
        <v>VWAP</v>
      </c>
    </row>
    <row r="5517" spans="1:37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>
        <f>_xlfn.XLOOKUP(MIS[[#This Row],[TRADING SYMBOL]],[1]Sheet1!$D:$D,[1]Sheet1!$C:$C)</f>
        <v>168.75</v>
      </c>
      <c r="AE5517">
        <f>MIS[[#This Row],[OrderAverageTradedPrice]]*MIS[[#This Row],[OrderQuantity]]</f>
        <v>24180</v>
      </c>
      <c r="AF5517">
        <f>MIS[[#This Row],[LTP]]*MIS[[#This Row],[OrderQuantity]]</f>
        <v>25312.5</v>
      </c>
      <c r="AG5517">
        <f>IF(MIS[[#This Row],[OrderSide]]="SELL",MIS[[#This Row],[VALUE]]-MIS[[#This Row],[LIVE_VALUE]],MIS[[#This Row],[LIVE_VALUE]]-MIS[[#This Row],[VALUE]])</f>
        <v>-1132.5</v>
      </c>
      <c r="AH5517" t="str" cm="1">
        <f t="array" ref="AH5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7" t="str">
        <f>MIS[[#This Row],[TRADING SYMBOL]]</f>
        <v>NIFTY2552225050CE</v>
      </c>
      <c r="AJ5517" t="str">
        <f>IF(RIGHT(MIS[[#This Row],[Main/Hedge]],4)="MAIN","MAIN","HEDGE")</f>
        <v>MAIN</v>
      </c>
      <c r="AK5517" t="str" cm="1">
        <f t="array" ref="AK5517">_xlfn._xlws.FILTER(Table4[Column1],ISNUMBER(SEARCH(Table4[Column1],MIS[[#This Row],[OrderUniqueIdentifier]])),"")</f>
        <v>VWAP</v>
      </c>
    </row>
    <row r="5518" spans="1:37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>
        <f>_xlfn.XLOOKUP(MIS[[#This Row],[TRADING SYMBOL]],[1]Sheet1!$D:$D,[1]Sheet1!$C:$C)</f>
        <v>168.75</v>
      </c>
      <c r="AE5518">
        <f>MIS[[#This Row],[OrderAverageTradedPrice]]*MIS[[#This Row],[OrderQuantity]]</f>
        <v>83932.499999999694</v>
      </c>
      <c r="AF5518">
        <f>MIS[[#This Row],[LTP]]*MIS[[#This Row],[OrderQuantity]]</f>
        <v>88593.75</v>
      </c>
      <c r="AG5518">
        <f>IF(MIS[[#This Row],[OrderSide]]="SELL",MIS[[#This Row],[VALUE]]-MIS[[#This Row],[LIVE_VALUE]],MIS[[#This Row],[LIVE_VALUE]]-MIS[[#This Row],[VALUE]])</f>
        <v>-4661.2500000003056</v>
      </c>
      <c r="AH5518" t="str" cm="1">
        <f t="array" ref="AH5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8" t="str">
        <f>MIS[[#This Row],[TRADING SYMBOL]]</f>
        <v>NIFTY2552225050CE</v>
      </c>
      <c r="AJ5518" t="str">
        <f>IF(RIGHT(MIS[[#This Row],[Main/Hedge]],4)="MAIN","MAIN","HEDGE")</f>
        <v>MAIN</v>
      </c>
      <c r="AK5518" t="str" cm="1">
        <f t="array" ref="AK5518">_xlfn._xlws.FILTER(Table4[Column1],ISNUMBER(SEARCH(Table4[Column1],MIS[[#This Row],[OrderUniqueIdentifier]])),"")</f>
        <v>VWAP</v>
      </c>
    </row>
    <row r="5519" spans="1:37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>
        <f>_xlfn.XLOOKUP(MIS[[#This Row],[TRADING SYMBOL]],[1]Sheet1!$D:$D,[1]Sheet1!$C:$C)</f>
        <v>168.75</v>
      </c>
      <c r="AE5519">
        <f>MIS[[#This Row],[OrderAverageTradedPrice]]*MIS[[#This Row],[OrderQuantity]]</f>
        <v>23992.5</v>
      </c>
      <c r="AF5519">
        <f>MIS[[#This Row],[LTP]]*MIS[[#This Row],[OrderQuantity]]</f>
        <v>25312.5</v>
      </c>
      <c r="AG5519">
        <f>IF(MIS[[#This Row],[OrderSide]]="SELL",MIS[[#This Row],[VALUE]]-MIS[[#This Row],[LIVE_VALUE]],MIS[[#This Row],[LIVE_VALUE]]-MIS[[#This Row],[VALUE]])</f>
        <v>-1320</v>
      </c>
      <c r="AH5519" t="str" cm="1">
        <f t="array" ref="AH5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9" t="str">
        <f>MIS[[#This Row],[TRADING SYMBOL]]</f>
        <v>NIFTY2552225050CE</v>
      </c>
      <c r="AJ5519" t="str">
        <f>IF(RIGHT(MIS[[#This Row],[Main/Hedge]],4)="MAIN","MAIN","HEDGE")</f>
        <v>MAIN</v>
      </c>
      <c r="AK5519" t="str" cm="1">
        <f t="array" ref="AK5519">_xlfn._xlws.FILTER(Table4[Column1],ISNUMBER(SEARCH(Table4[Column1],MIS[[#This Row],[OrderUniqueIdentifier]])),"")</f>
        <v>VWAP</v>
      </c>
    </row>
    <row r="5520" spans="1:37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>
        <f>_xlfn.XLOOKUP(MIS[[#This Row],[TRADING SYMBOL]],[1]Sheet1!$D:$D,[1]Sheet1!$C:$C)</f>
        <v>168.75</v>
      </c>
      <c r="AE5520">
        <f>MIS[[#This Row],[OrderAverageTradedPrice]]*MIS[[#This Row],[OrderQuantity]]</f>
        <v>24273.75</v>
      </c>
      <c r="AF5520">
        <f>MIS[[#This Row],[LTP]]*MIS[[#This Row],[OrderQuantity]]</f>
        <v>25312.5</v>
      </c>
      <c r="AG5520">
        <f>IF(MIS[[#This Row],[OrderSide]]="SELL",MIS[[#This Row],[VALUE]]-MIS[[#This Row],[LIVE_VALUE]],MIS[[#This Row],[LIVE_VALUE]]-MIS[[#This Row],[VALUE]])</f>
        <v>-1038.75</v>
      </c>
      <c r="AH5520" t="str" cm="1">
        <f t="array" ref="AH5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0" t="str">
        <f>MIS[[#This Row],[TRADING SYMBOL]]</f>
        <v>NIFTY2552225050CE</v>
      </c>
      <c r="AJ5520" t="str">
        <f>IF(RIGHT(MIS[[#This Row],[Main/Hedge]],4)="MAIN","MAIN","HEDGE")</f>
        <v>MAIN</v>
      </c>
      <c r="AK5520" t="str" cm="1">
        <f t="array" ref="AK5520">_xlfn._xlws.FILTER(Table4[Column1],ISNUMBER(SEARCH(Table4[Column1],MIS[[#This Row],[OrderUniqueIdentifier]])),"")</f>
        <v>VWAP</v>
      </c>
    </row>
    <row r="5521" spans="1:37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>
        <f>_xlfn.XLOOKUP(MIS[[#This Row],[TRADING SYMBOL]],[1]Sheet1!$D:$D,[1]Sheet1!$C:$C)</f>
        <v>168.75</v>
      </c>
      <c r="AE5521">
        <f>MIS[[#This Row],[OrderAverageTradedPrice]]*MIS[[#This Row],[OrderQuantity]]</f>
        <v>23992.5</v>
      </c>
      <c r="AF5521">
        <f>MIS[[#This Row],[LTP]]*MIS[[#This Row],[OrderQuantity]]</f>
        <v>25312.5</v>
      </c>
      <c r="AG5521">
        <f>IF(MIS[[#This Row],[OrderSide]]="SELL",MIS[[#This Row],[VALUE]]-MIS[[#This Row],[LIVE_VALUE]],MIS[[#This Row],[LIVE_VALUE]]-MIS[[#This Row],[VALUE]])</f>
        <v>-1320</v>
      </c>
      <c r="AH5521" t="str" cm="1">
        <f t="array" ref="AH5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1" t="str">
        <f>MIS[[#This Row],[TRADING SYMBOL]]</f>
        <v>NIFTY2552225050CE</v>
      </c>
      <c r="AJ5521" t="str">
        <f>IF(RIGHT(MIS[[#This Row],[Main/Hedge]],4)="MAIN","MAIN","HEDGE")</f>
        <v>MAIN</v>
      </c>
      <c r="AK5521" t="str" cm="1">
        <f t="array" ref="AK5521">_xlfn._xlws.FILTER(Table4[Column1],ISNUMBER(SEARCH(Table4[Column1],MIS[[#This Row],[OrderUniqueIdentifier]])),"")</f>
        <v>VWAP</v>
      </c>
    </row>
    <row r="5522" spans="1:37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>
        <f>_xlfn.XLOOKUP(MIS[[#This Row],[TRADING SYMBOL]],[1]Sheet1!$D:$D,[1]Sheet1!$C:$C)</f>
        <v>168.75</v>
      </c>
      <c r="AE5522">
        <f>MIS[[#This Row],[OrderAverageTradedPrice]]*MIS[[#This Row],[OrderQuantity]]</f>
        <v>84093.749999999767</v>
      </c>
      <c r="AF5522">
        <f>MIS[[#This Row],[LTP]]*MIS[[#This Row],[OrderQuantity]]</f>
        <v>88593.75</v>
      </c>
      <c r="AG5522">
        <f>IF(MIS[[#This Row],[OrderSide]]="SELL",MIS[[#This Row],[VALUE]]-MIS[[#This Row],[LIVE_VALUE]],MIS[[#This Row],[LIVE_VALUE]]-MIS[[#This Row],[VALUE]])</f>
        <v>-4500.0000000002328</v>
      </c>
      <c r="AH5522" t="str" cm="1">
        <f t="array" ref="AH5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2" t="str">
        <f>MIS[[#This Row],[TRADING SYMBOL]]</f>
        <v>NIFTY2552225050CE</v>
      </c>
      <c r="AJ5522" t="str">
        <f>IF(RIGHT(MIS[[#This Row],[Main/Hedge]],4)="MAIN","MAIN","HEDGE")</f>
        <v>MAIN</v>
      </c>
      <c r="AK5522" t="str" cm="1">
        <f t="array" ref="AK5522">_xlfn._xlws.FILTER(Table4[Column1],ISNUMBER(SEARCH(Table4[Column1],MIS[[#This Row],[OrderUniqueIdentifier]])),"")</f>
        <v>VWAP</v>
      </c>
    </row>
    <row r="5523" spans="1:37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>
        <f>_xlfn.XLOOKUP(MIS[[#This Row],[TRADING SYMBOL]],[1]Sheet1!$D:$D,[1]Sheet1!$C:$C)</f>
        <v>168.75</v>
      </c>
      <c r="AE5523">
        <f>MIS[[#This Row],[OrderAverageTradedPrice]]*MIS[[#This Row],[OrderQuantity]]</f>
        <v>24165</v>
      </c>
      <c r="AF5523">
        <f>MIS[[#This Row],[LTP]]*MIS[[#This Row],[OrderQuantity]]</f>
        <v>25312.5</v>
      </c>
      <c r="AG5523">
        <f>IF(MIS[[#This Row],[OrderSide]]="SELL",MIS[[#This Row],[VALUE]]-MIS[[#This Row],[LIVE_VALUE]],MIS[[#This Row],[LIVE_VALUE]]-MIS[[#This Row],[VALUE]])</f>
        <v>-1147.5</v>
      </c>
      <c r="AH5523" t="str" cm="1">
        <f t="array" ref="AH5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3" t="str">
        <f>MIS[[#This Row],[TRADING SYMBOL]]</f>
        <v>NIFTY2552225050CE</v>
      </c>
      <c r="AJ5523" t="str">
        <f>IF(RIGHT(MIS[[#This Row],[Main/Hedge]],4)="MAIN","MAIN","HEDGE")</f>
        <v>MAIN</v>
      </c>
      <c r="AK5523" t="str" cm="1">
        <f t="array" ref="AK5523">_xlfn._xlws.FILTER(Table4[Column1],ISNUMBER(SEARCH(Table4[Column1],MIS[[#This Row],[OrderUniqueIdentifier]])),"")</f>
        <v>VWAP</v>
      </c>
    </row>
    <row r="5524" spans="1:37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>
        <f>_xlfn.XLOOKUP(MIS[[#This Row],[TRADING SYMBOL]],[1]Sheet1!$D:$D,[1]Sheet1!$C:$C)</f>
        <v>168.75</v>
      </c>
      <c r="AE5524">
        <f>MIS[[#This Row],[OrderAverageTradedPrice]]*MIS[[#This Row],[OrderQuantity]]</f>
        <v>36247.5</v>
      </c>
      <c r="AF5524">
        <f>MIS[[#This Row],[LTP]]*MIS[[#This Row],[OrderQuantity]]</f>
        <v>37968.75</v>
      </c>
      <c r="AG5524">
        <f>IF(MIS[[#This Row],[OrderSide]]="SELL",MIS[[#This Row],[VALUE]]-MIS[[#This Row],[LIVE_VALUE]],MIS[[#This Row],[LIVE_VALUE]]-MIS[[#This Row],[VALUE]])</f>
        <v>-1721.25</v>
      </c>
      <c r="AH5524" t="str" cm="1">
        <f t="array" ref="AH5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4" t="str">
        <f>MIS[[#This Row],[TRADING SYMBOL]]</f>
        <v>NIFTY2552225050CE</v>
      </c>
      <c r="AJ5524" t="str">
        <f>IF(RIGHT(MIS[[#This Row],[Main/Hedge]],4)="MAIN","MAIN","HEDGE")</f>
        <v>MAIN</v>
      </c>
      <c r="AK5524" t="str" cm="1">
        <f t="array" ref="AK5524">_xlfn._xlws.FILTER(Table4[Column1],ISNUMBER(SEARCH(Table4[Column1],MIS[[#This Row],[OrderUniqueIdentifier]])),"")</f>
        <v>VWAP</v>
      </c>
    </row>
    <row r="5525" spans="1:37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>
        <f>_xlfn.XLOOKUP(MIS[[#This Row],[TRADING SYMBOL]],[1]Sheet1!$D:$D,[1]Sheet1!$C:$C)</f>
        <v>168.75</v>
      </c>
      <c r="AE5525">
        <f>MIS[[#This Row],[OrderAverageTradedPrice]]*MIS[[#This Row],[OrderQuantity]]</f>
        <v>12000</v>
      </c>
      <c r="AF5525">
        <f>MIS[[#This Row],[LTP]]*MIS[[#This Row],[OrderQuantity]]</f>
        <v>12656.25</v>
      </c>
      <c r="AG5525">
        <f>IF(MIS[[#This Row],[OrderSide]]="SELL",MIS[[#This Row],[VALUE]]-MIS[[#This Row],[LIVE_VALUE]],MIS[[#This Row],[LIVE_VALUE]]-MIS[[#This Row],[VALUE]])</f>
        <v>-656.25</v>
      </c>
      <c r="AH5525" t="str" cm="1">
        <f t="array" ref="AH5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5" t="str">
        <f>MIS[[#This Row],[TRADING SYMBOL]]</f>
        <v>NIFTY2552225050CE</v>
      </c>
      <c r="AJ5525" t="str">
        <f>IF(RIGHT(MIS[[#This Row],[Main/Hedge]],4)="MAIN","MAIN","HEDGE")</f>
        <v>MAIN</v>
      </c>
      <c r="AK5525" t="str" cm="1">
        <f t="array" ref="AK5525">_xlfn._xlws.FILTER(Table4[Column1],ISNUMBER(SEARCH(Table4[Column1],MIS[[#This Row],[OrderUniqueIdentifier]])),"")</f>
        <v>VWAP</v>
      </c>
    </row>
    <row r="5526" spans="1:37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>
        <f>_xlfn.XLOOKUP(MIS[[#This Row],[TRADING SYMBOL]],[1]Sheet1!$D:$D,[1]Sheet1!$C:$C)</f>
        <v>168.75</v>
      </c>
      <c r="AE5526">
        <f>MIS[[#This Row],[OrderAverageTradedPrice]]*MIS[[#This Row],[OrderQuantity]]</f>
        <v>11996.25</v>
      </c>
      <c r="AF5526">
        <f>MIS[[#This Row],[LTP]]*MIS[[#This Row],[OrderQuantity]]</f>
        <v>12656.25</v>
      </c>
      <c r="AG5526">
        <f>IF(MIS[[#This Row],[OrderSide]]="SELL",MIS[[#This Row],[VALUE]]-MIS[[#This Row],[LIVE_VALUE]],MIS[[#This Row],[LIVE_VALUE]]-MIS[[#This Row],[VALUE]])</f>
        <v>-660</v>
      </c>
      <c r="AH5526" t="str" cm="1">
        <f t="array" ref="AH5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6" t="str">
        <f>MIS[[#This Row],[TRADING SYMBOL]]</f>
        <v>NIFTY2552225050CE</v>
      </c>
      <c r="AJ5526" t="str">
        <f>IF(RIGHT(MIS[[#This Row],[Main/Hedge]],4)="MAIN","MAIN","HEDGE")</f>
        <v>MAIN</v>
      </c>
      <c r="AK5526" t="str" cm="1">
        <f t="array" ref="AK5526">_xlfn._xlws.FILTER(Table4[Column1],ISNUMBER(SEARCH(Table4[Column1],MIS[[#This Row],[OrderUniqueIdentifier]])),"")</f>
        <v>VWAP</v>
      </c>
    </row>
    <row r="5527" spans="1:37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>
        <f>_xlfn.XLOOKUP(MIS[[#This Row],[TRADING SYMBOL]],[1]Sheet1!$D:$D,[1]Sheet1!$C:$C)</f>
        <v>168.75</v>
      </c>
      <c r="AE5527">
        <f>MIS[[#This Row],[OrderAverageTradedPrice]]*MIS[[#This Row],[OrderQuantity]]</f>
        <v>35973.749999999927</v>
      </c>
      <c r="AF5527">
        <f>MIS[[#This Row],[LTP]]*MIS[[#This Row],[OrderQuantity]]</f>
        <v>37968.75</v>
      </c>
      <c r="AG5527">
        <f>IF(MIS[[#This Row],[OrderSide]]="SELL",MIS[[#This Row],[VALUE]]-MIS[[#This Row],[LIVE_VALUE]],MIS[[#This Row],[LIVE_VALUE]]-MIS[[#This Row],[VALUE]])</f>
        <v>-1995.0000000000728</v>
      </c>
      <c r="AH5527" t="str" cm="1">
        <f t="array" ref="AH5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7" t="str">
        <f>MIS[[#This Row],[TRADING SYMBOL]]</f>
        <v>NIFTY2552225050CE</v>
      </c>
      <c r="AJ5527" t="str">
        <f>IF(RIGHT(MIS[[#This Row],[Main/Hedge]],4)="MAIN","MAIN","HEDGE")</f>
        <v>MAIN</v>
      </c>
      <c r="AK5527" t="str" cm="1">
        <f t="array" ref="AK5527">_xlfn._xlws.FILTER(Table4[Column1],ISNUMBER(SEARCH(Table4[Column1],MIS[[#This Row],[OrderUniqueIdentifier]])),"")</f>
        <v>VWAP</v>
      </c>
    </row>
    <row r="5528" spans="1:37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>
        <f>_xlfn.XLOOKUP(MIS[[#This Row],[TRADING SYMBOL]],[1]Sheet1!$D:$D,[1]Sheet1!$C:$C)</f>
        <v>168.75</v>
      </c>
      <c r="AE5528">
        <f>MIS[[#This Row],[OrderAverageTradedPrice]]*MIS[[#This Row],[OrderQuantity]]</f>
        <v>35977.5</v>
      </c>
      <c r="AF5528">
        <f>MIS[[#This Row],[LTP]]*MIS[[#This Row],[OrderQuantity]]</f>
        <v>37968.75</v>
      </c>
      <c r="AG5528">
        <f>IF(MIS[[#This Row],[OrderSide]]="SELL",MIS[[#This Row],[VALUE]]-MIS[[#This Row],[LIVE_VALUE]],MIS[[#This Row],[LIVE_VALUE]]-MIS[[#This Row],[VALUE]])</f>
        <v>-1991.25</v>
      </c>
      <c r="AH5528" t="str" cm="1">
        <f t="array" ref="AH5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8" t="str">
        <f>MIS[[#This Row],[TRADING SYMBOL]]</f>
        <v>NIFTY2552225050CE</v>
      </c>
      <c r="AJ5528" t="str">
        <f>IF(RIGHT(MIS[[#This Row],[Main/Hedge]],4)="MAIN","MAIN","HEDGE")</f>
        <v>MAIN</v>
      </c>
      <c r="AK5528" t="str" cm="1">
        <f t="array" ref="AK5528">_xlfn._xlws.FILTER(Table4[Column1],ISNUMBER(SEARCH(Table4[Column1],MIS[[#This Row],[OrderUniqueIdentifier]])),"")</f>
        <v>VWAP</v>
      </c>
    </row>
    <row r="5529" spans="1:37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>
        <f>_xlfn.XLOOKUP(MIS[[#This Row],[TRADING SYMBOL]],[1]Sheet1!$D:$D,[1]Sheet1!$C:$C)</f>
        <v>168.75</v>
      </c>
      <c r="AE5529">
        <f>MIS[[#This Row],[OrderAverageTradedPrice]]*MIS[[#This Row],[OrderQuantity]]</f>
        <v>24015</v>
      </c>
      <c r="AF5529">
        <f>MIS[[#This Row],[LTP]]*MIS[[#This Row],[OrderQuantity]]</f>
        <v>25312.5</v>
      </c>
      <c r="AG5529">
        <f>IF(MIS[[#This Row],[OrderSide]]="SELL",MIS[[#This Row],[VALUE]]-MIS[[#This Row],[LIVE_VALUE]],MIS[[#This Row],[LIVE_VALUE]]-MIS[[#This Row],[VALUE]])</f>
        <v>-1297.5</v>
      </c>
      <c r="AH5529" t="str" cm="1">
        <f t="array" ref="AH5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9" t="str">
        <f>MIS[[#This Row],[TRADING SYMBOL]]</f>
        <v>NIFTY2552225050CE</v>
      </c>
      <c r="AJ5529" t="str">
        <f>IF(RIGHT(MIS[[#This Row],[Main/Hedge]],4)="MAIN","MAIN","HEDGE")</f>
        <v>MAIN</v>
      </c>
      <c r="AK5529" t="str" cm="1">
        <f t="array" ref="AK5529">_xlfn._xlws.FILTER(Table4[Column1],ISNUMBER(SEARCH(Table4[Column1],MIS[[#This Row],[OrderUniqueIdentifier]])),"")</f>
        <v>VWAP</v>
      </c>
    </row>
    <row r="5530" spans="1:37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>
        <f>_xlfn.XLOOKUP(MIS[[#This Row],[TRADING SYMBOL]],[1]Sheet1!$D:$D,[1]Sheet1!$C:$C)</f>
        <v>168.75</v>
      </c>
      <c r="AE5530">
        <f>MIS[[#This Row],[OrderAverageTradedPrice]]*MIS[[#This Row],[OrderQuantity]]</f>
        <v>12033.75</v>
      </c>
      <c r="AF5530">
        <f>MIS[[#This Row],[LTP]]*MIS[[#This Row],[OrderQuantity]]</f>
        <v>12656.25</v>
      </c>
      <c r="AG5530">
        <f>IF(MIS[[#This Row],[OrderSide]]="SELL",MIS[[#This Row],[VALUE]]-MIS[[#This Row],[LIVE_VALUE]],MIS[[#This Row],[LIVE_VALUE]]-MIS[[#This Row],[VALUE]])</f>
        <v>-622.5</v>
      </c>
      <c r="AH5530" t="str" cm="1">
        <f t="array" ref="AH5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0" t="str">
        <f>MIS[[#This Row],[TRADING SYMBOL]]</f>
        <v>NIFTY2552225050CE</v>
      </c>
      <c r="AJ5530" t="str">
        <f>IF(RIGHT(MIS[[#This Row],[Main/Hedge]],4)="MAIN","MAIN","HEDGE")</f>
        <v>MAIN</v>
      </c>
      <c r="AK5530" t="str" cm="1">
        <f t="array" ref="AK5530">_xlfn._xlws.FILTER(Table4[Column1],ISNUMBER(SEARCH(Table4[Column1],MIS[[#This Row],[OrderUniqueIdentifier]])),"")</f>
        <v>VWAP</v>
      </c>
    </row>
    <row r="5531" spans="1:37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>
        <f>_xlfn.XLOOKUP(MIS[[#This Row],[TRADING SYMBOL]],[1]Sheet1!$D:$D,[1]Sheet1!$C:$C)</f>
        <v>168.75</v>
      </c>
      <c r="AE5531">
        <f>MIS[[#This Row],[OrderAverageTradedPrice]]*MIS[[#This Row],[OrderQuantity]]</f>
        <v>36397.499999999847</v>
      </c>
      <c r="AF5531">
        <f>MIS[[#This Row],[LTP]]*MIS[[#This Row],[OrderQuantity]]</f>
        <v>37968.75</v>
      </c>
      <c r="AG5531">
        <f>IF(MIS[[#This Row],[OrderSide]]="SELL",MIS[[#This Row],[VALUE]]-MIS[[#This Row],[LIVE_VALUE]],MIS[[#This Row],[LIVE_VALUE]]-MIS[[#This Row],[VALUE]])</f>
        <v>-1571.2500000001528</v>
      </c>
      <c r="AH5531" t="str" cm="1">
        <f t="array" ref="AH5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1" t="str">
        <f>MIS[[#This Row],[TRADING SYMBOL]]</f>
        <v>NIFTY2552225050CE</v>
      </c>
      <c r="AJ5531" t="str">
        <f>IF(RIGHT(MIS[[#This Row],[Main/Hedge]],4)="MAIN","MAIN","HEDGE")</f>
        <v>MAIN</v>
      </c>
      <c r="AK5531" t="str" cm="1">
        <f t="array" ref="AK5531">_xlfn._xlws.FILTER(Table4[Column1],ISNUMBER(SEARCH(Table4[Column1],MIS[[#This Row],[OrderUniqueIdentifier]])),"")</f>
        <v>VWAP</v>
      </c>
    </row>
    <row r="5532" spans="1:37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>
        <f>_xlfn.XLOOKUP(MIS[[#This Row],[TRADING SYMBOL]],[1]Sheet1!$D:$D,[1]Sheet1!$C:$C)</f>
        <v>168.75</v>
      </c>
      <c r="AE5532">
        <f>MIS[[#This Row],[OrderAverageTradedPrice]]*MIS[[#This Row],[OrderQuantity]]</f>
        <v>24187.5</v>
      </c>
      <c r="AF5532">
        <f>MIS[[#This Row],[LTP]]*MIS[[#This Row],[OrderQuantity]]</f>
        <v>25312.5</v>
      </c>
      <c r="AG5532">
        <f>IF(MIS[[#This Row],[OrderSide]]="SELL",MIS[[#This Row],[VALUE]]-MIS[[#This Row],[LIVE_VALUE]],MIS[[#This Row],[LIVE_VALUE]]-MIS[[#This Row],[VALUE]])</f>
        <v>-1125</v>
      </c>
      <c r="AH5532" t="str" cm="1">
        <f t="array" ref="AH5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2" t="str">
        <f>MIS[[#This Row],[TRADING SYMBOL]]</f>
        <v>NIFTY2552225050CE</v>
      </c>
      <c r="AJ5532" t="str">
        <f>IF(RIGHT(MIS[[#This Row],[Main/Hedge]],4)="MAIN","MAIN","HEDGE")</f>
        <v>MAIN</v>
      </c>
      <c r="AK5532" t="str" cm="1">
        <f t="array" ref="AK5532">_xlfn._xlws.FILTER(Table4[Column1],ISNUMBER(SEARCH(Table4[Column1],MIS[[#This Row],[OrderUniqueIdentifier]])),"")</f>
        <v>VWAP</v>
      </c>
    </row>
    <row r="5533" spans="1:37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>
        <f>_xlfn.XLOOKUP(MIS[[#This Row],[TRADING SYMBOL]],[1]Sheet1!$D:$D,[1]Sheet1!$C:$C)</f>
        <v>168.75</v>
      </c>
      <c r="AE5533">
        <f>MIS[[#This Row],[OrderAverageTradedPrice]]*MIS[[#This Row],[OrderQuantity]]</f>
        <v>11996.25</v>
      </c>
      <c r="AF5533">
        <f>MIS[[#This Row],[LTP]]*MIS[[#This Row],[OrderQuantity]]</f>
        <v>12656.25</v>
      </c>
      <c r="AG5533">
        <f>IF(MIS[[#This Row],[OrderSide]]="SELL",MIS[[#This Row],[VALUE]]-MIS[[#This Row],[LIVE_VALUE]],MIS[[#This Row],[LIVE_VALUE]]-MIS[[#This Row],[VALUE]])</f>
        <v>-660</v>
      </c>
      <c r="AH5533" t="str" cm="1">
        <f t="array" ref="AH5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3" t="str">
        <f>MIS[[#This Row],[TRADING SYMBOL]]</f>
        <v>NIFTY2552225050CE</v>
      </c>
      <c r="AJ5533" t="str">
        <f>IF(RIGHT(MIS[[#This Row],[Main/Hedge]],4)="MAIN","MAIN","HEDGE")</f>
        <v>MAIN</v>
      </c>
      <c r="AK5533" t="str" cm="1">
        <f t="array" ref="AK5533">_xlfn._xlws.FILTER(Table4[Column1],ISNUMBER(SEARCH(Table4[Column1],MIS[[#This Row],[OrderUniqueIdentifier]])),"")</f>
        <v>VWAP</v>
      </c>
    </row>
    <row r="5534" spans="1:37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>
        <f>_xlfn.XLOOKUP(MIS[[#This Row],[TRADING SYMBOL]],[1]Sheet1!$D:$D,[1]Sheet1!$C:$C)</f>
        <v>168.75</v>
      </c>
      <c r="AE5534">
        <f>MIS[[#This Row],[OrderAverageTradedPrice]]*MIS[[#This Row],[OrderQuantity]]</f>
        <v>24270</v>
      </c>
      <c r="AF5534">
        <f>MIS[[#This Row],[LTP]]*MIS[[#This Row],[OrderQuantity]]</f>
        <v>25312.5</v>
      </c>
      <c r="AG5534">
        <f>IF(MIS[[#This Row],[OrderSide]]="SELL",MIS[[#This Row],[VALUE]]-MIS[[#This Row],[LIVE_VALUE]],MIS[[#This Row],[LIVE_VALUE]]-MIS[[#This Row],[VALUE]])</f>
        <v>-1042.5</v>
      </c>
      <c r="AH5534" t="str" cm="1">
        <f t="array" ref="AH5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4" t="str">
        <f>MIS[[#This Row],[TRADING SYMBOL]]</f>
        <v>NIFTY2552225050CE</v>
      </c>
      <c r="AJ5534" t="str">
        <f>IF(RIGHT(MIS[[#This Row],[Main/Hedge]],4)="MAIN","MAIN","HEDGE")</f>
        <v>MAIN</v>
      </c>
      <c r="AK5534" t="str" cm="1">
        <f t="array" ref="AK5534">_xlfn._xlws.FILTER(Table4[Column1],ISNUMBER(SEARCH(Table4[Column1],MIS[[#This Row],[OrderUniqueIdentifier]])),"")</f>
        <v>VWAP</v>
      </c>
    </row>
    <row r="5535" spans="1:37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>
        <f>_xlfn.XLOOKUP(MIS[[#This Row],[TRADING SYMBOL]],[1]Sheet1!$D:$D,[1]Sheet1!$C:$C)</f>
        <v>168.75</v>
      </c>
      <c r="AE5535">
        <f>MIS[[#This Row],[OrderAverageTradedPrice]]*MIS[[#This Row],[OrderQuantity]]</f>
        <v>36011.25</v>
      </c>
      <c r="AF5535">
        <f>MIS[[#This Row],[LTP]]*MIS[[#This Row],[OrderQuantity]]</f>
        <v>37968.75</v>
      </c>
      <c r="AG5535">
        <f>IF(MIS[[#This Row],[OrderSide]]="SELL",MIS[[#This Row],[VALUE]]-MIS[[#This Row],[LIVE_VALUE]],MIS[[#This Row],[LIVE_VALUE]]-MIS[[#This Row],[VALUE]])</f>
        <v>-1957.5</v>
      </c>
      <c r="AH5535" t="str" cm="1">
        <f t="array" ref="AH5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5" t="str">
        <f>MIS[[#This Row],[TRADING SYMBOL]]</f>
        <v>NIFTY2552225050CE</v>
      </c>
      <c r="AJ5535" t="str">
        <f>IF(RIGHT(MIS[[#This Row],[Main/Hedge]],4)="MAIN","MAIN","HEDGE")</f>
        <v>MAIN</v>
      </c>
      <c r="AK5535" t="str" cm="1">
        <f t="array" ref="AK5535">_xlfn._xlws.FILTER(Table4[Column1],ISNUMBER(SEARCH(Table4[Column1],MIS[[#This Row],[OrderUniqueIdentifier]])),"")</f>
        <v>VWAP</v>
      </c>
    </row>
    <row r="5536" spans="1:37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>
        <f>_xlfn.XLOOKUP(MIS[[#This Row],[TRADING SYMBOL]],[1]Sheet1!$D:$D,[1]Sheet1!$C:$C)</f>
        <v>168.75</v>
      </c>
      <c r="AE5536">
        <f>MIS[[#This Row],[OrderAverageTradedPrice]]*MIS[[#This Row],[OrderQuantity]]</f>
        <v>60682.5</v>
      </c>
      <c r="AF5536">
        <f>MIS[[#This Row],[LTP]]*MIS[[#This Row],[OrderQuantity]]</f>
        <v>63281.25</v>
      </c>
      <c r="AG5536">
        <f>IF(MIS[[#This Row],[OrderSide]]="SELL",MIS[[#This Row],[VALUE]]-MIS[[#This Row],[LIVE_VALUE]],MIS[[#This Row],[LIVE_VALUE]]-MIS[[#This Row],[VALUE]])</f>
        <v>-2598.75</v>
      </c>
      <c r="AH5536" t="str" cm="1">
        <f t="array" ref="AH5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6" t="str">
        <f>MIS[[#This Row],[TRADING SYMBOL]]</f>
        <v>NIFTY2552225050CE</v>
      </c>
      <c r="AJ5536" t="str">
        <f>IF(RIGHT(MIS[[#This Row],[Main/Hedge]],4)="MAIN","MAIN","HEDGE")</f>
        <v>MAIN</v>
      </c>
      <c r="AK5536" t="str" cm="1">
        <f t="array" ref="AK5536">_xlfn._xlws.FILTER(Table4[Column1],ISNUMBER(SEARCH(Table4[Column1],MIS[[#This Row],[OrderUniqueIdentifier]])),"")</f>
        <v>VWAP</v>
      </c>
    </row>
    <row r="5537" spans="1:37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>
        <f>_xlfn.XLOOKUP(MIS[[#This Row],[TRADING SYMBOL]],[1]Sheet1!$D:$D,[1]Sheet1!$C:$C)</f>
        <v>168.75</v>
      </c>
      <c r="AE5537">
        <f>MIS[[#This Row],[OrderAverageTradedPrice]]*MIS[[#This Row],[OrderQuantity]]</f>
        <v>59981.249999999993</v>
      </c>
      <c r="AF5537">
        <f>MIS[[#This Row],[LTP]]*MIS[[#This Row],[OrderQuantity]]</f>
        <v>63281.25</v>
      </c>
      <c r="AG5537">
        <f>IF(MIS[[#This Row],[OrderSide]]="SELL",MIS[[#This Row],[VALUE]]-MIS[[#This Row],[LIVE_VALUE]],MIS[[#This Row],[LIVE_VALUE]]-MIS[[#This Row],[VALUE]])</f>
        <v>-3300.0000000000073</v>
      </c>
      <c r="AH5537" t="str" cm="1">
        <f t="array" ref="AH5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7" t="str">
        <f>MIS[[#This Row],[TRADING SYMBOL]]</f>
        <v>NIFTY2552225050CE</v>
      </c>
      <c r="AJ5537" t="str">
        <f>IF(RIGHT(MIS[[#This Row],[Main/Hedge]],4)="MAIN","MAIN","HEDGE")</f>
        <v>MAIN</v>
      </c>
      <c r="AK5537" t="str" cm="1">
        <f t="array" ref="AK5537">_xlfn._xlws.FILTER(Table4[Column1],ISNUMBER(SEARCH(Table4[Column1],MIS[[#This Row],[OrderUniqueIdentifier]])),"")</f>
        <v>VWAP</v>
      </c>
    </row>
    <row r="5538" spans="1:37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>
        <f>_xlfn.XLOOKUP(MIS[[#This Row],[TRADING SYMBOL]],[1]Sheet1!$D:$D,[1]Sheet1!$C:$C)</f>
        <v>168.75</v>
      </c>
      <c r="AE5538">
        <f>MIS[[#This Row],[OrderAverageTradedPrice]]*MIS[[#This Row],[OrderQuantity]]</f>
        <v>287996.24999999878</v>
      </c>
      <c r="AF5538">
        <f>MIS[[#This Row],[LTP]]*MIS[[#This Row],[OrderQuantity]]</f>
        <v>303750</v>
      </c>
      <c r="AG5538">
        <f>IF(MIS[[#This Row],[OrderSide]]="SELL",MIS[[#This Row],[VALUE]]-MIS[[#This Row],[LIVE_VALUE]],MIS[[#This Row],[LIVE_VALUE]]-MIS[[#This Row],[VALUE]])</f>
        <v>-15753.750000001222</v>
      </c>
      <c r="AH5538" t="str" cm="1">
        <f t="array" ref="AH5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8" t="str">
        <f>MIS[[#This Row],[TRADING SYMBOL]]</f>
        <v>NIFTY2552225050CE</v>
      </c>
      <c r="AJ5538" t="str">
        <f>IF(RIGHT(MIS[[#This Row],[Main/Hedge]],4)="MAIN","MAIN","HEDGE")</f>
        <v>MAIN</v>
      </c>
      <c r="AK5538" t="str" cm="1">
        <f t="array" ref="AK5538">_xlfn._xlws.FILTER(Table4[Column1],ISNUMBER(SEARCH(Table4[Column1],MIS[[#This Row],[OrderUniqueIdentifier]])),"")</f>
        <v>VWAP</v>
      </c>
    </row>
    <row r="5539" spans="1:37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>
        <f>_xlfn.XLOOKUP(MIS[[#This Row],[TRADING SYMBOL]],[1]Sheet1!$D:$D,[1]Sheet1!$C:$C)</f>
        <v>168.75</v>
      </c>
      <c r="AE5539">
        <f>MIS[[#This Row],[OrderAverageTradedPrice]]*MIS[[#This Row],[OrderQuantity]]</f>
        <v>287692.49999999878</v>
      </c>
      <c r="AF5539">
        <f>MIS[[#This Row],[LTP]]*MIS[[#This Row],[OrderQuantity]]</f>
        <v>303750</v>
      </c>
      <c r="AG5539">
        <f>IF(MIS[[#This Row],[OrderSide]]="SELL",MIS[[#This Row],[VALUE]]-MIS[[#This Row],[LIVE_VALUE]],MIS[[#This Row],[LIVE_VALUE]]-MIS[[#This Row],[VALUE]])</f>
        <v>-16057.500000001222</v>
      </c>
      <c r="AH5539" t="str" cm="1">
        <f t="array" ref="AH5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9" t="str">
        <f>MIS[[#This Row],[TRADING SYMBOL]]</f>
        <v>NIFTY2552225050CE</v>
      </c>
      <c r="AJ5539" t="str">
        <f>IF(RIGHT(MIS[[#This Row],[Main/Hedge]],4)="MAIN","MAIN","HEDGE")</f>
        <v>MAIN</v>
      </c>
      <c r="AK5539" t="str" cm="1">
        <f t="array" ref="AK5539">_xlfn._xlws.FILTER(Table4[Column1],ISNUMBER(SEARCH(Table4[Column1],MIS[[#This Row],[OrderUniqueIdentifier]])),"")</f>
        <v>VWAP</v>
      </c>
    </row>
    <row r="5540" spans="1:37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>
        <f>_xlfn.XLOOKUP(MIS[[#This Row],[TRADING SYMBOL]],[1]Sheet1!$D:$D,[1]Sheet1!$C:$C)</f>
        <v>168.75</v>
      </c>
      <c r="AE5540">
        <f>MIS[[#This Row],[OrderAverageTradedPrice]]*MIS[[#This Row],[OrderQuantity]]</f>
        <v>48435</v>
      </c>
      <c r="AF5540">
        <f>MIS[[#This Row],[LTP]]*MIS[[#This Row],[OrderQuantity]]</f>
        <v>50625</v>
      </c>
      <c r="AG5540">
        <f>IF(MIS[[#This Row],[OrderSide]]="SELL",MIS[[#This Row],[VALUE]]-MIS[[#This Row],[LIVE_VALUE]],MIS[[#This Row],[LIVE_VALUE]]-MIS[[#This Row],[VALUE]])</f>
        <v>-2190</v>
      </c>
      <c r="AH5540" t="str" cm="1">
        <f t="array" ref="AH5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0" t="str">
        <f>MIS[[#This Row],[TRADING SYMBOL]]</f>
        <v>NIFTY2552225050CE</v>
      </c>
      <c r="AJ5540" t="str">
        <f>IF(RIGHT(MIS[[#This Row],[Main/Hedge]],4)="MAIN","MAIN","HEDGE")</f>
        <v>MAIN</v>
      </c>
      <c r="AK5540" t="str" cm="1">
        <f t="array" ref="AK5540">_xlfn._xlws.FILTER(Table4[Column1],ISNUMBER(SEARCH(Table4[Column1],MIS[[#This Row],[OrderUniqueIdentifier]])),"")</f>
        <v>VWAP</v>
      </c>
    </row>
    <row r="5541" spans="1:37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>
        <f>_xlfn.XLOOKUP(MIS[[#This Row],[TRADING SYMBOL]],[1]Sheet1!$D:$D,[1]Sheet1!$C:$C)</f>
        <v>168.75</v>
      </c>
      <c r="AE5541">
        <f>MIS[[#This Row],[OrderAverageTradedPrice]]*MIS[[#This Row],[OrderQuantity]]</f>
        <v>83932.499999999694</v>
      </c>
      <c r="AF5541">
        <f>MIS[[#This Row],[LTP]]*MIS[[#This Row],[OrderQuantity]]</f>
        <v>88593.75</v>
      </c>
      <c r="AG5541">
        <f>IF(MIS[[#This Row],[OrderSide]]="SELL",MIS[[#This Row],[VALUE]]-MIS[[#This Row],[LIVE_VALUE]],MIS[[#This Row],[LIVE_VALUE]]-MIS[[#This Row],[VALUE]])</f>
        <v>-4661.2500000003056</v>
      </c>
      <c r="AH5541" t="str" cm="1">
        <f t="array" ref="AH5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1" t="str">
        <f>MIS[[#This Row],[TRADING SYMBOL]]</f>
        <v>NIFTY2552225050CE</v>
      </c>
      <c r="AJ5541" t="str">
        <f>IF(RIGHT(MIS[[#This Row],[Main/Hedge]],4)="MAIN","MAIN","HEDGE")</f>
        <v>MAIN</v>
      </c>
      <c r="AK5541" t="str" cm="1">
        <f t="array" ref="AK5541">_xlfn._xlws.FILTER(Table4[Column1],ISNUMBER(SEARCH(Table4[Column1],MIS[[#This Row],[OrderUniqueIdentifier]])),"")</f>
        <v>VWAP</v>
      </c>
    </row>
    <row r="5542" spans="1:37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>
        <f>_xlfn.XLOOKUP(MIS[[#This Row],[TRADING SYMBOL]],[1]Sheet1!$D:$D,[1]Sheet1!$C:$C)</f>
        <v>168.75</v>
      </c>
      <c r="AE5542">
        <f>MIS[[#This Row],[OrderAverageTradedPrice]]*MIS[[#This Row],[OrderQuantity]]</f>
        <v>97050</v>
      </c>
      <c r="AF5542">
        <f>MIS[[#This Row],[LTP]]*MIS[[#This Row],[OrderQuantity]]</f>
        <v>101250</v>
      </c>
      <c r="AG5542">
        <f>IF(MIS[[#This Row],[OrderSide]]="SELL",MIS[[#This Row],[VALUE]]-MIS[[#This Row],[LIVE_VALUE]],MIS[[#This Row],[LIVE_VALUE]]-MIS[[#This Row],[VALUE]])</f>
        <v>-4200</v>
      </c>
      <c r="AH5542" t="str" cm="1">
        <f t="array" ref="AH5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2" t="str">
        <f>MIS[[#This Row],[TRADING SYMBOL]]</f>
        <v>NIFTY2552225050CE</v>
      </c>
      <c r="AJ5542" t="str">
        <f>IF(RIGHT(MIS[[#This Row],[Main/Hedge]],4)="MAIN","MAIN","HEDGE")</f>
        <v>MAIN</v>
      </c>
      <c r="AK5542" t="str" cm="1">
        <f t="array" ref="AK5542">_xlfn._xlws.FILTER(Table4[Column1],ISNUMBER(SEARCH(Table4[Column1],MIS[[#This Row],[OrderUniqueIdentifier]])),"")</f>
        <v>VWAP</v>
      </c>
    </row>
    <row r="5543" spans="1:37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>
        <f>_xlfn.XLOOKUP(MIS[[#This Row],[TRADING SYMBOL]],[1]Sheet1!$D:$D,[1]Sheet1!$C:$C)</f>
        <v>168.75</v>
      </c>
      <c r="AE5543">
        <f>MIS[[#This Row],[OrderAverageTradedPrice]]*MIS[[#This Row],[OrderQuantity]]</f>
        <v>96900</v>
      </c>
      <c r="AF5543">
        <f>MIS[[#This Row],[LTP]]*MIS[[#This Row],[OrderQuantity]]</f>
        <v>101250</v>
      </c>
      <c r="AG5543">
        <f>IF(MIS[[#This Row],[OrderSide]]="SELL",MIS[[#This Row],[VALUE]]-MIS[[#This Row],[LIVE_VALUE]],MIS[[#This Row],[LIVE_VALUE]]-MIS[[#This Row],[VALUE]])</f>
        <v>-4350</v>
      </c>
      <c r="AH5543" t="str" cm="1">
        <f t="array" ref="AH5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3" t="str">
        <f>MIS[[#This Row],[TRADING SYMBOL]]</f>
        <v>NIFTY2552225050CE</v>
      </c>
      <c r="AJ5543" t="str">
        <f>IF(RIGHT(MIS[[#This Row],[Main/Hedge]],4)="MAIN","MAIN","HEDGE")</f>
        <v>MAIN</v>
      </c>
      <c r="AK5543" t="str" cm="1">
        <f t="array" ref="AK5543">_xlfn._xlws.FILTER(Table4[Column1],ISNUMBER(SEARCH(Table4[Column1],MIS[[#This Row],[OrderUniqueIdentifier]])),"")</f>
        <v>VWAP</v>
      </c>
    </row>
    <row r="5544" spans="1:37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>
        <f>_xlfn.XLOOKUP(MIS[[#This Row],[TRADING SYMBOL]],[1]Sheet1!$D:$D,[1]Sheet1!$C:$C)</f>
        <v>168.75</v>
      </c>
      <c r="AE5544">
        <f>MIS[[#This Row],[OrderAverageTradedPrice]]*MIS[[#This Row],[OrderQuantity]]</f>
        <v>72472.5</v>
      </c>
      <c r="AF5544">
        <f>MIS[[#This Row],[LTP]]*MIS[[#This Row],[OrderQuantity]]</f>
        <v>75937.5</v>
      </c>
      <c r="AG5544">
        <f>IF(MIS[[#This Row],[OrderSide]]="SELL",MIS[[#This Row],[VALUE]]-MIS[[#This Row],[LIVE_VALUE]],MIS[[#This Row],[LIVE_VALUE]]-MIS[[#This Row],[VALUE]])</f>
        <v>-3465</v>
      </c>
      <c r="AH5544" t="str" cm="1">
        <f t="array" ref="AH5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4" t="str">
        <f>MIS[[#This Row],[TRADING SYMBOL]]</f>
        <v>NIFTY2552225050CE</v>
      </c>
      <c r="AJ5544" t="str">
        <f>IF(RIGHT(MIS[[#This Row],[Main/Hedge]],4)="MAIN","MAIN","HEDGE")</f>
        <v>MAIN</v>
      </c>
      <c r="AK5544" t="str" cm="1">
        <f t="array" ref="AK5544">_xlfn._xlws.FILTER(Table4[Column1],ISNUMBER(SEARCH(Table4[Column1],MIS[[#This Row],[OrderUniqueIdentifier]])),"")</f>
        <v>VWAP</v>
      </c>
    </row>
    <row r="5545" spans="1:37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>
        <f>_xlfn.XLOOKUP(MIS[[#This Row],[TRADING SYMBOL]],[1]Sheet1!$D:$D,[1]Sheet1!$C:$C)</f>
        <v>168.75</v>
      </c>
      <c r="AE5545">
        <f>MIS[[#This Row],[OrderAverageTradedPrice]]*MIS[[#This Row],[OrderQuantity]]</f>
        <v>36495</v>
      </c>
      <c r="AF5545">
        <f>MIS[[#This Row],[LTP]]*MIS[[#This Row],[OrderQuantity]]</f>
        <v>37968.75</v>
      </c>
      <c r="AG5545">
        <f>IF(MIS[[#This Row],[OrderSide]]="SELL",MIS[[#This Row],[VALUE]]-MIS[[#This Row],[LIVE_VALUE]],MIS[[#This Row],[LIVE_VALUE]]-MIS[[#This Row],[VALUE]])</f>
        <v>-1473.75</v>
      </c>
      <c r="AH5545" t="str" cm="1">
        <f t="array" ref="AH5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5" t="str">
        <f>MIS[[#This Row],[TRADING SYMBOL]]</f>
        <v>NIFTY2552225050CE</v>
      </c>
      <c r="AJ5545" t="str">
        <f>IF(RIGHT(MIS[[#This Row],[Main/Hedge]],4)="MAIN","MAIN","HEDGE")</f>
        <v>MAIN</v>
      </c>
      <c r="AK5545" t="str" cm="1">
        <f t="array" ref="AK5545">_xlfn._xlws.FILTER(Table4[Column1],ISNUMBER(SEARCH(Table4[Column1],MIS[[#This Row],[OrderUniqueIdentifier]])),"")</f>
        <v>VWAP</v>
      </c>
    </row>
    <row r="5546" spans="1:37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>
        <f>_xlfn.XLOOKUP(MIS[[#This Row],[TRADING SYMBOL]],[1]Sheet1!$D:$D,[1]Sheet1!$C:$C)</f>
        <v>168.75</v>
      </c>
      <c r="AE5546">
        <f>MIS[[#This Row],[OrderAverageTradedPrice]]*MIS[[#This Row],[OrderQuantity]]</f>
        <v>36558.749999999927</v>
      </c>
      <c r="AF5546">
        <f>MIS[[#This Row],[LTP]]*MIS[[#This Row],[OrderQuantity]]</f>
        <v>37968.75</v>
      </c>
      <c r="AG5546">
        <f>IF(MIS[[#This Row],[OrderSide]]="SELL",MIS[[#This Row],[VALUE]]-MIS[[#This Row],[LIVE_VALUE]],MIS[[#This Row],[LIVE_VALUE]]-MIS[[#This Row],[VALUE]])</f>
        <v>-1410.0000000000728</v>
      </c>
      <c r="AH5546" t="str" cm="1">
        <f t="array" ref="AH5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6" t="str">
        <f>MIS[[#This Row],[TRADING SYMBOL]]</f>
        <v>NIFTY2552225050CE</v>
      </c>
      <c r="AJ5546" t="str">
        <f>IF(RIGHT(MIS[[#This Row],[Main/Hedge]],4)="MAIN","MAIN","HEDGE")</f>
        <v>MAIN</v>
      </c>
      <c r="AK5546" t="str" cm="1">
        <f t="array" ref="AK5546">_xlfn._xlws.FILTER(Table4[Column1],ISNUMBER(SEARCH(Table4[Column1],MIS[[#This Row],[OrderUniqueIdentifier]])),"")</f>
        <v>VWAP</v>
      </c>
    </row>
    <row r="5547" spans="1:37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>
        <f>_xlfn.XLOOKUP(MIS[[#This Row],[TRADING SYMBOL]],[1]Sheet1!$D:$D,[1]Sheet1!$C:$C)</f>
        <v>168.75</v>
      </c>
      <c r="AE5547">
        <f>MIS[[#This Row],[OrderAverageTradedPrice]]*MIS[[#This Row],[OrderQuantity]]</f>
        <v>36506.25</v>
      </c>
      <c r="AF5547">
        <f>MIS[[#This Row],[LTP]]*MIS[[#This Row],[OrderQuantity]]</f>
        <v>37968.75</v>
      </c>
      <c r="AG5547">
        <f>IF(MIS[[#This Row],[OrderSide]]="SELL",MIS[[#This Row],[VALUE]]-MIS[[#This Row],[LIVE_VALUE]],MIS[[#This Row],[LIVE_VALUE]]-MIS[[#This Row],[VALUE]])</f>
        <v>-1462.5</v>
      </c>
      <c r="AH5547" t="str" cm="1">
        <f t="array" ref="AH5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7" t="str">
        <f>MIS[[#This Row],[TRADING SYMBOL]]</f>
        <v>NIFTY2552225050CE</v>
      </c>
      <c r="AJ5547" t="str">
        <f>IF(RIGHT(MIS[[#This Row],[Main/Hedge]],4)="MAIN","MAIN","HEDGE")</f>
        <v>MAIN</v>
      </c>
      <c r="AK5547" t="str" cm="1">
        <f t="array" ref="AK5547">_xlfn._xlws.FILTER(Table4[Column1],ISNUMBER(SEARCH(Table4[Column1],MIS[[#This Row],[OrderUniqueIdentifier]])),"")</f>
        <v>VWAP</v>
      </c>
    </row>
    <row r="5548" spans="1:37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>
        <f>_xlfn.XLOOKUP(MIS[[#This Row],[TRADING SYMBOL]],[1]Sheet1!$D:$D,[1]Sheet1!$C:$C)</f>
        <v>168.75</v>
      </c>
      <c r="AE5548">
        <f>MIS[[#This Row],[OrderAverageTradedPrice]]*MIS[[#This Row],[OrderQuantity]]</f>
        <v>24292.5</v>
      </c>
      <c r="AF5548">
        <f>MIS[[#This Row],[LTP]]*MIS[[#This Row],[OrderQuantity]]</f>
        <v>25312.5</v>
      </c>
      <c r="AG5548">
        <f>IF(MIS[[#This Row],[OrderSide]]="SELL",MIS[[#This Row],[VALUE]]-MIS[[#This Row],[LIVE_VALUE]],MIS[[#This Row],[LIVE_VALUE]]-MIS[[#This Row],[VALUE]])</f>
        <v>-1020</v>
      </c>
      <c r="AH5548" t="str" cm="1">
        <f t="array" ref="AH5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8" t="str">
        <f>MIS[[#This Row],[TRADING SYMBOL]]</f>
        <v>NIFTY2552225050CE</v>
      </c>
      <c r="AJ5548" t="str">
        <f>IF(RIGHT(MIS[[#This Row],[Main/Hedge]],4)="MAIN","MAIN","HEDGE")</f>
        <v>MAIN</v>
      </c>
      <c r="AK5548" t="str" cm="1">
        <f t="array" ref="AK5548">_xlfn._xlws.FILTER(Table4[Column1],ISNUMBER(SEARCH(Table4[Column1],MIS[[#This Row],[OrderUniqueIdentifier]])),"")</f>
        <v>VWAP</v>
      </c>
    </row>
    <row r="5549" spans="1:37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>
        <f>_xlfn.XLOOKUP(MIS[[#This Row],[TRADING SYMBOL]],[1]Sheet1!$D:$D,[1]Sheet1!$C:$C)</f>
        <v>168.75</v>
      </c>
      <c r="AE5549">
        <f>MIS[[#This Row],[OrderAverageTradedPrice]]*MIS[[#This Row],[OrderQuantity]]</f>
        <v>24307.5</v>
      </c>
      <c r="AF5549">
        <f>MIS[[#This Row],[LTP]]*MIS[[#This Row],[OrderQuantity]]</f>
        <v>25312.5</v>
      </c>
      <c r="AG5549">
        <f>IF(MIS[[#This Row],[OrderSide]]="SELL",MIS[[#This Row],[VALUE]]-MIS[[#This Row],[LIVE_VALUE]],MIS[[#This Row],[LIVE_VALUE]]-MIS[[#This Row],[VALUE]])</f>
        <v>-1005</v>
      </c>
      <c r="AH5549" t="str" cm="1">
        <f t="array" ref="AH5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9" t="str">
        <f>MIS[[#This Row],[TRADING SYMBOL]]</f>
        <v>NIFTY2552225050CE</v>
      </c>
      <c r="AJ5549" t="str">
        <f>IF(RIGHT(MIS[[#This Row],[Main/Hedge]],4)="MAIN","MAIN","HEDGE")</f>
        <v>MAIN</v>
      </c>
      <c r="AK5549" t="str" cm="1">
        <f t="array" ref="AK5549">_xlfn._xlws.FILTER(Table4[Column1],ISNUMBER(SEARCH(Table4[Column1],MIS[[#This Row],[OrderUniqueIdentifier]])),"")</f>
        <v>VWAP</v>
      </c>
    </row>
    <row r="5550" spans="1:37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>
        <f>_xlfn.XLOOKUP(MIS[[#This Row],[TRADING SYMBOL]],[1]Sheet1!$D:$D,[1]Sheet1!$C:$C)</f>
        <v>168.75</v>
      </c>
      <c r="AE5550">
        <f>MIS[[#This Row],[OrderAverageTradedPrice]]*MIS[[#This Row],[OrderQuantity]]</f>
        <v>24382.5</v>
      </c>
      <c r="AF5550">
        <f>MIS[[#This Row],[LTP]]*MIS[[#This Row],[OrderQuantity]]</f>
        <v>25312.5</v>
      </c>
      <c r="AG5550">
        <f>IF(MIS[[#This Row],[OrderSide]]="SELL",MIS[[#This Row],[VALUE]]-MIS[[#This Row],[LIVE_VALUE]],MIS[[#This Row],[LIVE_VALUE]]-MIS[[#This Row],[VALUE]])</f>
        <v>-930</v>
      </c>
      <c r="AH5550" t="str" cm="1">
        <f t="array" ref="AH5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0" t="str">
        <f>MIS[[#This Row],[TRADING SYMBOL]]</f>
        <v>NIFTY2552225050CE</v>
      </c>
      <c r="AJ5550" t="str">
        <f>IF(RIGHT(MIS[[#This Row],[Main/Hedge]],4)="MAIN","MAIN","HEDGE")</f>
        <v>MAIN</v>
      </c>
      <c r="AK5550" t="str" cm="1">
        <f t="array" ref="AK5550">_xlfn._xlws.FILTER(Table4[Column1],ISNUMBER(SEARCH(Table4[Column1],MIS[[#This Row],[OrderUniqueIdentifier]])),"")</f>
        <v>VWAP</v>
      </c>
    </row>
    <row r="5551" spans="1:37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>
        <f>_xlfn.XLOOKUP(MIS[[#This Row],[TRADING SYMBOL]],[1]Sheet1!$D:$D,[1]Sheet1!$C:$C)</f>
        <v>168.75</v>
      </c>
      <c r="AE5551">
        <f>MIS[[#This Row],[OrderAverageTradedPrice]]*MIS[[#This Row],[OrderQuantity]]</f>
        <v>12168.75</v>
      </c>
      <c r="AF5551">
        <f>MIS[[#This Row],[LTP]]*MIS[[#This Row],[OrderQuantity]]</f>
        <v>12656.25</v>
      </c>
      <c r="AG5551">
        <f>IF(MIS[[#This Row],[OrderSide]]="SELL",MIS[[#This Row],[VALUE]]-MIS[[#This Row],[LIVE_VALUE]],MIS[[#This Row],[LIVE_VALUE]]-MIS[[#This Row],[VALUE]])</f>
        <v>-487.5</v>
      </c>
      <c r="AH5551" t="str" cm="1">
        <f t="array" ref="AH5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1" t="str">
        <f>MIS[[#This Row],[TRADING SYMBOL]]</f>
        <v>NIFTY2552225050CE</v>
      </c>
      <c r="AJ5551" t="str">
        <f>IF(RIGHT(MIS[[#This Row],[Main/Hedge]],4)="MAIN","MAIN","HEDGE")</f>
        <v>MAIN</v>
      </c>
      <c r="AK5551" t="str" cm="1">
        <f t="array" ref="AK5551">_xlfn._xlws.FILTER(Table4[Column1],ISNUMBER(SEARCH(Table4[Column1],MIS[[#This Row],[OrderUniqueIdentifier]])),"")</f>
        <v>VWAP</v>
      </c>
    </row>
    <row r="5552" spans="1:37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>
        <f>_xlfn.XLOOKUP(MIS[[#This Row],[TRADING SYMBOL]],[1]Sheet1!$D:$D,[1]Sheet1!$C:$C)</f>
        <v>168.75</v>
      </c>
      <c r="AE5552">
        <f>MIS[[#This Row],[OrderAverageTradedPrice]]*MIS[[#This Row],[OrderQuantity]]</f>
        <v>12187.5</v>
      </c>
      <c r="AF5552">
        <f>MIS[[#This Row],[LTP]]*MIS[[#This Row],[OrderQuantity]]</f>
        <v>12656.25</v>
      </c>
      <c r="AG5552">
        <f>IF(MIS[[#This Row],[OrderSide]]="SELL",MIS[[#This Row],[VALUE]]-MIS[[#This Row],[LIVE_VALUE]],MIS[[#This Row],[LIVE_VALUE]]-MIS[[#This Row],[VALUE]])</f>
        <v>-468.75</v>
      </c>
      <c r="AH5552" t="str" cm="1">
        <f t="array" ref="AH5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2" t="str">
        <f>MIS[[#This Row],[TRADING SYMBOL]]</f>
        <v>NIFTY2552225050CE</v>
      </c>
      <c r="AJ5552" t="str">
        <f>IF(RIGHT(MIS[[#This Row],[Main/Hedge]],4)="MAIN","MAIN","HEDGE")</f>
        <v>MAIN</v>
      </c>
      <c r="AK5552" t="str" cm="1">
        <f t="array" ref="AK5552">_xlfn._xlws.FILTER(Table4[Column1],ISNUMBER(SEARCH(Table4[Column1],MIS[[#This Row],[OrderUniqueIdentifier]])),"")</f>
        <v>VWAP</v>
      </c>
    </row>
    <row r="5553" spans="1:37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>
        <f>_xlfn.XLOOKUP(MIS[[#This Row],[TRADING SYMBOL]],[1]Sheet1!$D:$D,[1]Sheet1!$C:$C)</f>
        <v>168.75</v>
      </c>
      <c r="AE5553">
        <f>MIS[[#This Row],[OrderAverageTradedPrice]]*MIS[[#This Row],[OrderQuantity]]</f>
        <v>24307.5</v>
      </c>
      <c r="AF5553">
        <f>MIS[[#This Row],[LTP]]*MIS[[#This Row],[OrderQuantity]]</f>
        <v>25312.5</v>
      </c>
      <c r="AG5553">
        <f>IF(MIS[[#This Row],[OrderSide]]="SELL",MIS[[#This Row],[VALUE]]-MIS[[#This Row],[LIVE_VALUE]],MIS[[#This Row],[LIVE_VALUE]]-MIS[[#This Row],[VALUE]])</f>
        <v>-1005</v>
      </c>
      <c r="AH5553" t="str" cm="1">
        <f t="array" ref="AH5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3" t="str">
        <f>MIS[[#This Row],[TRADING SYMBOL]]</f>
        <v>NIFTY2552225050CE</v>
      </c>
      <c r="AJ5553" t="str">
        <f>IF(RIGHT(MIS[[#This Row],[Main/Hedge]],4)="MAIN","MAIN","HEDGE")</f>
        <v>MAIN</v>
      </c>
      <c r="AK5553" t="str" cm="1">
        <f t="array" ref="AK5553">_xlfn._xlws.FILTER(Table4[Column1],ISNUMBER(SEARCH(Table4[Column1],MIS[[#This Row],[OrderUniqueIdentifier]])),"")</f>
        <v>VWAP</v>
      </c>
    </row>
    <row r="5554" spans="1:37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>
        <f>_xlfn.XLOOKUP(MIS[[#This Row],[TRADING SYMBOL]],[1]Sheet1!$D:$D,[1]Sheet1!$C:$C)</f>
        <v>168.75</v>
      </c>
      <c r="AE5554">
        <f>MIS[[#This Row],[OrderAverageTradedPrice]]*MIS[[#This Row],[OrderQuantity]]</f>
        <v>24247.5</v>
      </c>
      <c r="AF5554">
        <f>MIS[[#This Row],[LTP]]*MIS[[#This Row],[OrderQuantity]]</f>
        <v>25312.5</v>
      </c>
      <c r="AG5554">
        <f>IF(MIS[[#This Row],[OrderSide]]="SELL",MIS[[#This Row],[VALUE]]-MIS[[#This Row],[LIVE_VALUE]],MIS[[#This Row],[LIVE_VALUE]]-MIS[[#This Row],[VALUE]])</f>
        <v>-1065</v>
      </c>
      <c r="AH5554" t="str" cm="1">
        <f t="array" ref="AH5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4" t="str">
        <f>MIS[[#This Row],[TRADING SYMBOL]]</f>
        <v>NIFTY2552225050CE</v>
      </c>
      <c r="AJ5554" t="str">
        <f>IF(RIGHT(MIS[[#This Row],[Main/Hedge]],4)="MAIN","MAIN","HEDGE")</f>
        <v>MAIN</v>
      </c>
      <c r="AK5554" t="str" cm="1">
        <f t="array" ref="AK5554">_xlfn._xlws.FILTER(Table4[Column1],ISNUMBER(SEARCH(Table4[Column1],MIS[[#This Row],[OrderUniqueIdentifier]])),"")</f>
        <v>VWAP</v>
      </c>
    </row>
    <row r="5555" spans="1:37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>
        <f>_xlfn.XLOOKUP(MIS[[#This Row],[TRADING SYMBOL]],[1]Sheet1!$D:$D,[1]Sheet1!$C:$C)</f>
        <v>168.75</v>
      </c>
      <c r="AE5555">
        <f>MIS[[#This Row],[OrderAverageTradedPrice]]*MIS[[#This Row],[OrderQuantity]]</f>
        <v>36464.999999999854</v>
      </c>
      <c r="AF5555">
        <f>MIS[[#This Row],[LTP]]*MIS[[#This Row],[OrderQuantity]]</f>
        <v>37968.75</v>
      </c>
      <c r="AG5555">
        <f>IF(MIS[[#This Row],[OrderSide]]="SELL",MIS[[#This Row],[VALUE]]-MIS[[#This Row],[LIVE_VALUE]],MIS[[#This Row],[LIVE_VALUE]]-MIS[[#This Row],[VALUE]])</f>
        <v>-1503.7500000001455</v>
      </c>
      <c r="AH5555" t="str" cm="1">
        <f t="array" ref="AH5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5" t="str">
        <f>MIS[[#This Row],[TRADING SYMBOL]]</f>
        <v>NIFTY2552225050CE</v>
      </c>
      <c r="AJ5555" t="str">
        <f>IF(RIGHT(MIS[[#This Row],[Main/Hedge]],4)="MAIN","MAIN","HEDGE")</f>
        <v>MAIN</v>
      </c>
      <c r="AK5555" t="str" cm="1">
        <f t="array" ref="AK5555">_xlfn._xlws.FILTER(Table4[Column1],ISNUMBER(SEARCH(Table4[Column1],MIS[[#This Row],[OrderUniqueIdentifier]])),"")</f>
        <v>VWAP</v>
      </c>
    </row>
    <row r="5556" spans="1:37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>
        <f>_xlfn.XLOOKUP(MIS[[#This Row],[TRADING SYMBOL]],[1]Sheet1!$D:$D,[1]Sheet1!$C:$C)</f>
        <v>168.75</v>
      </c>
      <c r="AE5556">
        <f>MIS[[#This Row],[OrderAverageTradedPrice]]*MIS[[#This Row],[OrderQuantity]]</f>
        <v>12168.75</v>
      </c>
      <c r="AF5556">
        <f>MIS[[#This Row],[LTP]]*MIS[[#This Row],[OrderQuantity]]</f>
        <v>12656.25</v>
      </c>
      <c r="AG5556">
        <f>IF(MIS[[#This Row],[OrderSide]]="SELL",MIS[[#This Row],[VALUE]]-MIS[[#This Row],[LIVE_VALUE]],MIS[[#This Row],[LIVE_VALUE]]-MIS[[#This Row],[VALUE]])</f>
        <v>-487.5</v>
      </c>
      <c r="AH5556" t="str" cm="1">
        <f t="array" ref="AH5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6" t="str">
        <f>MIS[[#This Row],[TRADING SYMBOL]]</f>
        <v>NIFTY2552225050CE</v>
      </c>
      <c r="AJ5556" t="str">
        <f>IF(RIGHT(MIS[[#This Row],[Main/Hedge]],4)="MAIN","MAIN","HEDGE")</f>
        <v>MAIN</v>
      </c>
      <c r="AK5556" t="str" cm="1">
        <f t="array" ref="AK5556">_xlfn._xlws.FILTER(Table4[Column1],ISNUMBER(SEARCH(Table4[Column1],MIS[[#This Row],[OrderUniqueIdentifier]])),"")</f>
        <v>VWAP</v>
      </c>
    </row>
    <row r="5557" spans="1:37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>
        <f>_xlfn.XLOOKUP(MIS[[#This Row],[TRADING SYMBOL]],[1]Sheet1!$D:$D,[1]Sheet1!$C:$C)</f>
        <v>168.75</v>
      </c>
      <c r="AE5557">
        <f>MIS[[#This Row],[OrderAverageTradedPrice]]*MIS[[#This Row],[OrderQuantity]]</f>
        <v>72967.5</v>
      </c>
      <c r="AF5557">
        <f>MIS[[#This Row],[LTP]]*MIS[[#This Row],[OrderQuantity]]</f>
        <v>75937.5</v>
      </c>
      <c r="AG5557">
        <f>IF(MIS[[#This Row],[OrderSide]]="SELL",MIS[[#This Row],[VALUE]]-MIS[[#This Row],[LIVE_VALUE]],MIS[[#This Row],[LIVE_VALUE]]-MIS[[#This Row],[VALUE]])</f>
        <v>-2970</v>
      </c>
      <c r="AH5557" t="str" cm="1">
        <f t="array" ref="AH5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7" t="str">
        <f>MIS[[#This Row],[TRADING SYMBOL]]</f>
        <v>NIFTY2552225050CE</v>
      </c>
      <c r="AJ5557" t="str">
        <f>IF(RIGHT(MIS[[#This Row],[Main/Hedge]],4)="MAIN","MAIN","HEDGE")</f>
        <v>MAIN</v>
      </c>
      <c r="AK5557" t="str" cm="1">
        <f t="array" ref="AK5557">_xlfn._xlws.FILTER(Table4[Column1],ISNUMBER(SEARCH(Table4[Column1],MIS[[#This Row],[OrderUniqueIdentifier]])),"")</f>
        <v>VWAP</v>
      </c>
    </row>
    <row r="5558" spans="1:37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>
        <f>_xlfn.XLOOKUP(MIS[[#This Row],[TRADING SYMBOL]],[1]Sheet1!$D:$D,[1]Sheet1!$C:$C)</f>
        <v>168.75</v>
      </c>
      <c r="AE5558">
        <f>MIS[[#This Row],[OrderAverageTradedPrice]]*MIS[[#This Row],[OrderQuantity]]</f>
        <v>12135</v>
      </c>
      <c r="AF5558">
        <f>MIS[[#This Row],[LTP]]*MIS[[#This Row],[OrderQuantity]]</f>
        <v>12656.25</v>
      </c>
      <c r="AG5558">
        <f>IF(MIS[[#This Row],[OrderSide]]="SELL",MIS[[#This Row],[VALUE]]-MIS[[#This Row],[LIVE_VALUE]],MIS[[#This Row],[LIVE_VALUE]]-MIS[[#This Row],[VALUE]])</f>
        <v>-521.25</v>
      </c>
      <c r="AH5558" t="str" cm="1">
        <f t="array" ref="AH5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8" t="str">
        <f>MIS[[#This Row],[TRADING SYMBOL]]</f>
        <v>NIFTY2552225050CE</v>
      </c>
      <c r="AJ5558" t="str">
        <f>IF(RIGHT(MIS[[#This Row],[Main/Hedge]],4)="MAIN","MAIN","HEDGE")</f>
        <v>MAIN</v>
      </c>
      <c r="AK5558" t="str" cm="1">
        <f t="array" ref="AK5558">_xlfn._xlws.FILTER(Table4[Column1],ISNUMBER(SEARCH(Table4[Column1],MIS[[#This Row],[OrderUniqueIdentifier]])),"")</f>
        <v>VWAP</v>
      </c>
    </row>
    <row r="5559" spans="1:37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>
        <f>_xlfn.XLOOKUP(MIS[[#This Row],[TRADING SYMBOL]],[1]Sheet1!$D:$D,[1]Sheet1!$C:$C)</f>
        <v>168.75</v>
      </c>
      <c r="AE5559">
        <f>MIS[[#This Row],[OrderAverageTradedPrice]]*MIS[[#This Row],[OrderQuantity]]</f>
        <v>85042.499999999854</v>
      </c>
      <c r="AF5559">
        <f>MIS[[#This Row],[LTP]]*MIS[[#This Row],[OrderQuantity]]</f>
        <v>88593.75</v>
      </c>
      <c r="AG5559">
        <f>IF(MIS[[#This Row],[OrderSide]]="SELL",MIS[[#This Row],[VALUE]]-MIS[[#This Row],[LIVE_VALUE]],MIS[[#This Row],[LIVE_VALUE]]-MIS[[#This Row],[VALUE]])</f>
        <v>-3551.2500000001455</v>
      </c>
      <c r="AH5559" t="str" cm="1">
        <f t="array" ref="AH5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9" t="str">
        <f>MIS[[#This Row],[TRADING SYMBOL]]</f>
        <v>NIFTY2552225050CE</v>
      </c>
      <c r="AJ5559" t="str">
        <f>IF(RIGHT(MIS[[#This Row],[Main/Hedge]],4)="MAIN","MAIN","HEDGE")</f>
        <v>MAIN</v>
      </c>
      <c r="AK5559" t="str" cm="1">
        <f t="array" ref="AK5559">_xlfn._xlws.FILTER(Table4[Column1],ISNUMBER(SEARCH(Table4[Column1],MIS[[#This Row],[OrderUniqueIdentifier]])),"")</f>
        <v>VWAP</v>
      </c>
    </row>
    <row r="5560" spans="1:37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>
        <f>_xlfn.XLOOKUP(MIS[[#This Row],[TRADING SYMBOL]],[1]Sheet1!$D:$D,[1]Sheet1!$C:$C)</f>
        <v>168.75</v>
      </c>
      <c r="AE5560">
        <f>MIS[[#This Row],[OrderAverageTradedPrice]]*MIS[[#This Row],[OrderQuantity]]</f>
        <v>60780.000000000007</v>
      </c>
      <c r="AF5560">
        <f>MIS[[#This Row],[LTP]]*MIS[[#This Row],[OrderQuantity]]</f>
        <v>63281.25</v>
      </c>
      <c r="AG5560">
        <f>IF(MIS[[#This Row],[OrderSide]]="SELL",MIS[[#This Row],[VALUE]]-MIS[[#This Row],[LIVE_VALUE]],MIS[[#This Row],[LIVE_VALUE]]-MIS[[#This Row],[VALUE]])</f>
        <v>-2501.2499999999927</v>
      </c>
      <c r="AH5560" t="str" cm="1">
        <f t="array" ref="AH5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0" t="str">
        <f>MIS[[#This Row],[TRADING SYMBOL]]</f>
        <v>NIFTY2552225050CE</v>
      </c>
      <c r="AJ5560" t="str">
        <f>IF(RIGHT(MIS[[#This Row],[Main/Hedge]],4)="MAIN","MAIN","HEDGE")</f>
        <v>MAIN</v>
      </c>
      <c r="AK5560" t="str" cm="1">
        <f t="array" ref="AK5560">_xlfn._xlws.FILTER(Table4[Column1],ISNUMBER(SEARCH(Table4[Column1],MIS[[#This Row],[OrderUniqueIdentifier]])),"")</f>
        <v>VWAP</v>
      </c>
    </row>
    <row r="5561" spans="1:37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>
        <f>_xlfn.XLOOKUP(MIS[[#This Row],[TRADING SYMBOL]],[1]Sheet1!$D:$D,[1]Sheet1!$C:$C)</f>
        <v>168.75</v>
      </c>
      <c r="AE5561">
        <f>MIS[[#This Row],[OrderAverageTradedPrice]]*MIS[[#This Row],[OrderQuantity]]</f>
        <v>73023.75</v>
      </c>
      <c r="AF5561">
        <f>MIS[[#This Row],[LTP]]*MIS[[#This Row],[OrderQuantity]]</f>
        <v>75937.5</v>
      </c>
      <c r="AG5561">
        <f>IF(MIS[[#This Row],[OrderSide]]="SELL",MIS[[#This Row],[VALUE]]-MIS[[#This Row],[LIVE_VALUE]],MIS[[#This Row],[LIVE_VALUE]]-MIS[[#This Row],[VALUE]])</f>
        <v>-2913.75</v>
      </c>
      <c r="AH5561" t="str" cm="1">
        <f t="array" ref="AH5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1" t="str">
        <f>MIS[[#This Row],[TRADING SYMBOL]]</f>
        <v>NIFTY2552225050CE</v>
      </c>
      <c r="AJ5561" t="str">
        <f>IF(RIGHT(MIS[[#This Row],[Main/Hedge]],4)="MAIN","MAIN","HEDGE")</f>
        <v>MAIN</v>
      </c>
      <c r="AK5561" t="str" cm="1">
        <f t="array" ref="AK5561">_xlfn._xlws.FILTER(Table4[Column1],ISNUMBER(SEARCH(Table4[Column1],MIS[[#This Row],[OrderUniqueIdentifier]])),"")</f>
        <v>VWAP</v>
      </c>
    </row>
    <row r="5562" spans="1:37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>
        <f>_xlfn.XLOOKUP(MIS[[#This Row],[TRADING SYMBOL]],[1]Sheet1!$D:$D,[1]Sheet1!$C:$C)</f>
        <v>168.75</v>
      </c>
      <c r="AE5562">
        <f>MIS[[#This Row],[OrderAverageTradedPrice]]*MIS[[#This Row],[OrderQuantity]]</f>
        <v>12187.5</v>
      </c>
      <c r="AF5562">
        <f>MIS[[#This Row],[LTP]]*MIS[[#This Row],[OrderQuantity]]</f>
        <v>12656.25</v>
      </c>
      <c r="AG5562">
        <f>IF(MIS[[#This Row],[OrderSide]]="SELL",MIS[[#This Row],[VALUE]]-MIS[[#This Row],[LIVE_VALUE]],MIS[[#This Row],[LIVE_VALUE]]-MIS[[#This Row],[VALUE]])</f>
        <v>-468.75</v>
      </c>
      <c r="AH5562" t="str" cm="1">
        <f t="array" ref="AH5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2" t="str">
        <f>MIS[[#This Row],[TRADING SYMBOL]]</f>
        <v>NIFTY2552225050CE</v>
      </c>
      <c r="AJ5562" t="str">
        <f>IF(RIGHT(MIS[[#This Row],[Main/Hedge]],4)="MAIN","MAIN","HEDGE")</f>
        <v>MAIN</v>
      </c>
      <c r="AK5562" t="str" cm="1">
        <f t="array" ref="AK5562">_xlfn._xlws.FILTER(Table4[Column1],ISNUMBER(SEARCH(Table4[Column1],MIS[[#This Row],[OrderUniqueIdentifier]])),"")</f>
        <v>VWAP</v>
      </c>
    </row>
    <row r="5563" spans="1:37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>
        <f>_xlfn.XLOOKUP(MIS[[#This Row],[TRADING SYMBOL]],[1]Sheet1!$D:$D,[1]Sheet1!$C:$C)</f>
        <v>168.75</v>
      </c>
      <c r="AE5563">
        <f>MIS[[#This Row],[OrderAverageTradedPrice]]*MIS[[#This Row],[OrderQuantity]]</f>
        <v>133462.49999999977</v>
      </c>
      <c r="AF5563">
        <f>MIS[[#This Row],[LTP]]*MIS[[#This Row],[OrderQuantity]]</f>
        <v>139218.75</v>
      </c>
      <c r="AG5563">
        <f>IF(MIS[[#This Row],[OrderSide]]="SELL",MIS[[#This Row],[VALUE]]-MIS[[#This Row],[LIVE_VALUE]],MIS[[#This Row],[LIVE_VALUE]]-MIS[[#This Row],[VALUE]])</f>
        <v>-5756.2500000002328</v>
      </c>
      <c r="AH5563" t="str" cm="1">
        <f t="array" ref="AH5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3" t="str">
        <f>MIS[[#This Row],[TRADING SYMBOL]]</f>
        <v>NIFTY2552225050CE</v>
      </c>
      <c r="AJ5563" t="str">
        <f>IF(RIGHT(MIS[[#This Row],[Main/Hedge]],4)="MAIN","MAIN","HEDGE")</f>
        <v>MAIN</v>
      </c>
      <c r="AK5563" t="str" cm="1">
        <f t="array" ref="AK5563">_xlfn._xlws.FILTER(Table4[Column1],ISNUMBER(SEARCH(Table4[Column1],MIS[[#This Row],[OrderUniqueIdentifier]])),"")</f>
        <v>VWAP</v>
      </c>
    </row>
    <row r="5564" spans="1:37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>
        <f>_xlfn.XLOOKUP(MIS[[#This Row],[TRADING SYMBOL]],[1]Sheet1!$D:$D,[1]Sheet1!$C:$C)</f>
        <v>168.75</v>
      </c>
      <c r="AE5564">
        <f>MIS[[#This Row],[OrderAverageTradedPrice]]*MIS[[#This Row],[OrderQuantity]]</f>
        <v>12180</v>
      </c>
      <c r="AF5564">
        <f>MIS[[#This Row],[LTP]]*MIS[[#This Row],[OrderQuantity]]</f>
        <v>12656.25</v>
      </c>
      <c r="AG5564">
        <f>IF(MIS[[#This Row],[OrderSide]]="SELL",MIS[[#This Row],[VALUE]]-MIS[[#This Row],[LIVE_VALUE]],MIS[[#This Row],[LIVE_VALUE]]-MIS[[#This Row],[VALUE]])</f>
        <v>-476.25</v>
      </c>
      <c r="AH5564" t="str" cm="1">
        <f t="array" ref="AH5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4" t="str">
        <f>MIS[[#This Row],[TRADING SYMBOL]]</f>
        <v>NIFTY2552225050CE</v>
      </c>
      <c r="AJ5564" t="str">
        <f>IF(RIGHT(MIS[[#This Row],[Main/Hedge]],4)="MAIN","MAIN","HEDGE")</f>
        <v>MAIN</v>
      </c>
      <c r="AK5564" t="str" cm="1">
        <f t="array" ref="AK5564">_xlfn._xlws.FILTER(Table4[Column1],ISNUMBER(SEARCH(Table4[Column1],MIS[[#This Row],[OrderUniqueIdentifier]])),"")</f>
        <v>VWAP</v>
      </c>
    </row>
    <row r="5565" spans="1:37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>
        <f>_xlfn.XLOOKUP(MIS[[#This Row],[TRADING SYMBOL]],[1]Sheet1!$D:$D,[1]Sheet1!$C:$C)</f>
        <v>168.75</v>
      </c>
      <c r="AE5565">
        <f>MIS[[#This Row],[OrderAverageTradedPrice]]*MIS[[#This Row],[OrderQuantity]]</f>
        <v>48660</v>
      </c>
      <c r="AF5565">
        <f>MIS[[#This Row],[LTP]]*MIS[[#This Row],[OrderQuantity]]</f>
        <v>50625</v>
      </c>
      <c r="AG5565">
        <f>IF(MIS[[#This Row],[OrderSide]]="SELL",MIS[[#This Row],[VALUE]]-MIS[[#This Row],[LIVE_VALUE]],MIS[[#This Row],[LIVE_VALUE]]-MIS[[#This Row],[VALUE]])</f>
        <v>-1965</v>
      </c>
      <c r="AH5565" t="str" cm="1">
        <f t="array" ref="AH5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5" t="str">
        <f>MIS[[#This Row],[TRADING SYMBOL]]</f>
        <v>NIFTY2552225050CE</v>
      </c>
      <c r="AJ5565" t="str">
        <f>IF(RIGHT(MIS[[#This Row],[Main/Hedge]],4)="MAIN","MAIN","HEDGE")</f>
        <v>MAIN</v>
      </c>
      <c r="AK5565" t="str" cm="1">
        <f t="array" ref="AK5565">_xlfn._xlws.FILTER(Table4[Column1],ISNUMBER(SEARCH(Table4[Column1],MIS[[#This Row],[OrderUniqueIdentifier]])),"")</f>
        <v>VWAP</v>
      </c>
    </row>
    <row r="5566" spans="1:37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>
        <f>_xlfn.XLOOKUP(MIS[[#This Row],[TRADING SYMBOL]],[1]Sheet1!$D:$D,[1]Sheet1!$C:$C)</f>
        <v>168.75</v>
      </c>
      <c r="AE5566">
        <f>MIS[[#This Row],[OrderAverageTradedPrice]]*MIS[[#This Row],[OrderQuantity]]</f>
        <v>12157.5</v>
      </c>
      <c r="AF5566">
        <f>MIS[[#This Row],[LTP]]*MIS[[#This Row],[OrderQuantity]]</f>
        <v>12656.25</v>
      </c>
      <c r="AG5566">
        <f>IF(MIS[[#This Row],[OrderSide]]="SELL",MIS[[#This Row],[VALUE]]-MIS[[#This Row],[LIVE_VALUE]],MIS[[#This Row],[LIVE_VALUE]]-MIS[[#This Row],[VALUE]])</f>
        <v>-498.75</v>
      </c>
      <c r="AH5566" t="str" cm="1">
        <f t="array" ref="AH5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6" t="str">
        <f>MIS[[#This Row],[TRADING SYMBOL]]</f>
        <v>NIFTY2552225050CE</v>
      </c>
      <c r="AJ5566" t="str">
        <f>IF(RIGHT(MIS[[#This Row],[Main/Hedge]],4)="MAIN","MAIN","HEDGE")</f>
        <v>MAIN</v>
      </c>
      <c r="AK5566" t="str" cm="1">
        <f t="array" ref="AK5566">_xlfn._xlws.FILTER(Table4[Column1],ISNUMBER(SEARCH(Table4[Column1],MIS[[#This Row],[OrderUniqueIdentifier]])),"")</f>
        <v>VWAP</v>
      </c>
    </row>
    <row r="5567" spans="1:37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>
        <f>_xlfn.XLOOKUP(MIS[[#This Row],[TRADING SYMBOL]],[1]Sheet1!$D:$D,[1]Sheet1!$C:$C)</f>
        <v>168.75</v>
      </c>
      <c r="AE5567">
        <f>MIS[[#This Row],[OrderAverageTradedPrice]]*MIS[[#This Row],[OrderQuantity]]</f>
        <v>12153.75</v>
      </c>
      <c r="AF5567">
        <f>MIS[[#This Row],[LTP]]*MIS[[#This Row],[OrderQuantity]]</f>
        <v>12656.25</v>
      </c>
      <c r="AG5567">
        <f>IF(MIS[[#This Row],[OrderSide]]="SELL",MIS[[#This Row],[VALUE]]-MIS[[#This Row],[LIVE_VALUE]],MIS[[#This Row],[LIVE_VALUE]]-MIS[[#This Row],[VALUE]])</f>
        <v>-502.5</v>
      </c>
      <c r="AH5567" t="str" cm="1">
        <f t="array" ref="AH5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7" t="str">
        <f>MIS[[#This Row],[TRADING SYMBOL]]</f>
        <v>NIFTY2552225050CE</v>
      </c>
      <c r="AJ5567" t="str">
        <f>IF(RIGHT(MIS[[#This Row],[Main/Hedge]],4)="MAIN","MAIN","HEDGE")</f>
        <v>MAIN</v>
      </c>
      <c r="AK5567" t="str" cm="1">
        <f t="array" ref="AK5567">_xlfn._xlws.FILTER(Table4[Column1],ISNUMBER(SEARCH(Table4[Column1],MIS[[#This Row],[OrderUniqueIdentifier]])),"")</f>
        <v>VWAP</v>
      </c>
    </row>
    <row r="5568" spans="1:37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>
        <f>_xlfn.XLOOKUP(MIS[[#This Row],[TRADING SYMBOL]],[1]Sheet1!$D:$D,[1]Sheet1!$C:$C)</f>
        <v>168.75</v>
      </c>
      <c r="AE5568">
        <f>MIS[[#This Row],[OrderAverageTradedPrice]]*MIS[[#This Row],[OrderQuantity]]</f>
        <v>12165</v>
      </c>
      <c r="AF5568">
        <f>MIS[[#This Row],[LTP]]*MIS[[#This Row],[OrderQuantity]]</f>
        <v>12656.25</v>
      </c>
      <c r="AG5568">
        <f>IF(MIS[[#This Row],[OrderSide]]="SELL",MIS[[#This Row],[VALUE]]-MIS[[#This Row],[LIVE_VALUE]],MIS[[#This Row],[LIVE_VALUE]]-MIS[[#This Row],[VALUE]])</f>
        <v>-491.25</v>
      </c>
      <c r="AH5568" t="str" cm="1">
        <f t="array" ref="AH5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8" t="str">
        <f>MIS[[#This Row],[TRADING SYMBOL]]</f>
        <v>NIFTY2552225050CE</v>
      </c>
      <c r="AJ5568" t="str">
        <f>IF(RIGHT(MIS[[#This Row],[Main/Hedge]],4)="MAIN","MAIN","HEDGE")</f>
        <v>MAIN</v>
      </c>
      <c r="AK5568" t="str" cm="1">
        <f t="array" ref="AK5568">_xlfn._xlws.FILTER(Table4[Column1],ISNUMBER(SEARCH(Table4[Column1],MIS[[#This Row],[OrderUniqueIdentifier]])),"")</f>
        <v>VWAP</v>
      </c>
    </row>
    <row r="5569" spans="1:37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>
        <f>_xlfn.XLOOKUP(MIS[[#This Row],[TRADING SYMBOL]],[1]Sheet1!$D:$D,[1]Sheet1!$C:$C)</f>
        <v>168.75</v>
      </c>
      <c r="AE5569">
        <f>MIS[[#This Row],[OrderAverageTradedPrice]]*MIS[[#This Row],[OrderQuantity]]</f>
        <v>24315</v>
      </c>
      <c r="AF5569">
        <f>MIS[[#This Row],[LTP]]*MIS[[#This Row],[OrderQuantity]]</f>
        <v>25312.5</v>
      </c>
      <c r="AG5569">
        <f>IF(MIS[[#This Row],[OrderSide]]="SELL",MIS[[#This Row],[VALUE]]-MIS[[#This Row],[LIVE_VALUE]],MIS[[#This Row],[LIVE_VALUE]]-MIS[[#This Row],[VALUE]])</f>
        <v>-997.5</v>
      </c>
      <c r="AH5569" t="str" cm="1">
        <f t="array" ref="AH5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9" t="str">
        <f>MIS[[#This Row],[TRADING SYMBOL]]</f>
        <v>NIFTY2552225050CE</v>
      </c>
      <c r="AJ5569" t="str">
        <f>IF(RIGHT(MIS[[#This Row],[Main/Hedge]],4)="MAIN","MAIN","HEDGE")</f>
        <v>MAIN</v>
      </c>
      <c r="AK5569" t="str" cm="1">
        <f t="array" ref="AK5569">_xlfn._xlws.FILTER(Table4[Column1],ISNUMBER(SEARCH(Table4[Column1],MIS[[#This Row],[OrderUniqueIdentifier]])),"")</f>
        <v>VWAP</v>
      </c>
    </row>
    <row r="5570" spans="1:37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>
        <f>_xlfn.XLOOKUP(MIS[[#This Row],[TRADING SYMBOL]],[1]Sheet1!$D:$D,[1]Sheet1!$C:$C)</f>
        <v>168.75</v>
      </c>
      <c r="AE5570">
        <f>MIS[[#This Row],[OrderAverageTradedPrice]]*MIS[[#This Row],[OrderQuantity]]</f>
        <v>12131.25</v>
      </c>
      <c r="AF5570">
        <f>MIS[[#This Row],[LTP]]*MIS[[#This Row],[OrderQuantity]]</f>
        <v>12656.25</v>
      </c>
      <c r="AG5570">
        <f>IF(MIS[[#This Row],[OrderSide]]="SELL",MIS[[#This Row],[VALUE]]-MIS[[#This Row],[LIVE_VALUE]],MIS[[#This Row],[LIVE_VALUE]]-MIS[[#This Row],[VALUE]])</f>
        <v>-525</v>
      </c>
      <c r="AH5570" t="str" cm="1">
        <f t="array" ref="AH5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0" t="str">
        <f>MIS[[#This Row],[TRADING SYMBOL]]</f>
        <v>NIFTY2552225050CE</v>
      </c>
      <c r="AJ5570" t="str">
        <f>IF(RIGHT(MIS[[#This Row],[Main/Hedge]],4)="MAIN","MAIN","HEDGE")</f>
        <v>MAIN</v>
      </c>
      <c r="AK5570" t="str" cm="1">
        <f t="array" ref="AK5570">_xlfn._xlws.FILTER(Table4[Column1],ISNUMBER(SEARCH(Table4[Column1],MIS[[#This Row],[OrderUniqueIdentifier]])),"")</f>
        <v>VWAP</v>
      </c>
    </row>
    <row r="5571" spans="1:37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>
        <f>_xlfn.XLOOKUP(MIS[[#This Row],[TRADING SYMBOL]],[1]Sheet1!$D:$D,[1]Sheet1!$C:$C)</f>
        <v>168.75</v>
      </c>
      <c r="AE5571">
        <f>MIS[[#This Row],[OrderAverageTradedPrice]]*MIS[[#This Row],[OrderQuantity]]</f>
        <v>12131.25</v>
      </c>
      <c r="AF5571">
        <f>MIS[[#This Row],[LTP]]*MIS[[#This Row],[OrderQuantity]]</f>
        <v>12656.25</v>
      </c>
      <c r="AG5571">
        <f>IF(MIS[[#This Row],[OrderSide]]="SELL",MIS[[#This Row],[VALUE]]-MIS[[#This Row],[LIVE_VALUE]],MIS[[#This Row],[LIVE_VALUE]]-MIS[[#This Row],[VALUE]])</f>
        <v>-525</v>
      </c>
      <c r="AH5571" t="str" cm="1">
        <f t="array" ref="AH5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1" t="str">
        <f>MIS[[#This Row],[TRADING SYMBOL]]</f>
        <v>NIFTY2552225050CE</v>
      </c>
      <c r="AJ5571" t="str">
        <f>IF(RIGHT(MIS[[#This Row],[Main/Hedge]],4)="MAIN","MAIN","HEDGE")</f>
        <v>MAIN</v>
      </c>
      <c r="AK5571" t="str" cm="1">
        <f t="array" ref="AK5571">_xlfn._xlws.FILTER(Table4[Column1],ISNUMBER(SEARCH(Table4[Column1],MIS[[#This Row],[OrderUniqueIdentifier]])),"")</f>
        <v>VWAP</v>
      </c>
    </row>
    <row r="5572" spans="1:37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>
        <f>_xlfn.XLOOKUP(MIS[[#This Row],[TRADING SYMBOL]],[1]Sheet1!$D:$D,[1]Sheet1!$C:$C)</f>
        <v>168.75</v>
      </c>
      <c r="AE5572">
        <f>MIS[[#This Row],[OrderAverageTradedPrice]]*MIS[[#This Row],[OrderQuantity]]</f>
        <v>24390</v>
      </c>
      <c r="AF5572">
        <f>MIS[[#This Row],[LTP]]*MIS[[#This Row],[OrderQuantity]]</f>
        <v>25312.5</v>
      </c>
      <c r="AG5572">
        <f>IF(MIS[[#This Row],[OrderSide]]="SELL",MIS[[#This Row],[VALUE]]-MIS[[#This Row],[LIVE_VALUE]],MIS[[#This Row],[LIVE_VALUE]]-MIS[[#This Row],[VALUE]])</f>
        <v>-922.5</v>
      </c>
      <c r="AH5572" t="str" cm="1">
        <f t="array" ref="AH5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2" t="str">
        <f>MIS[[#This Row],[TRADING SYMBOL]]</f>
        <v>NIFTY2552225050CE</v>
      </c>
      <c r="AJ5572" t="str">
        <f>IF(RIGHT(MIS[[#This Row],[Main/Hedge]],4)="MAIN","MAIN","HEDGE")</f>
        <v>MAIN</v>
      </c>
      <c r="AK5572" t="str" cm="1">
        <f t="array" ref="AK5572">_xlfn._xlws.FILTER(Table4[Column1],ISNUMBER(SEARCH(Table4[Column1],MIS[[#This Row],[OrderUniqueIdentifier]])),"")</f>
        <v>VWAP</v>
      </c>
    </row>
    <row r="5573" spans="1:37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>
        <f>_xlfn.XLOOKUP(MIS[[#This Row],[TRADING SYMBOL]],[1]Sheet1!$D:$D,[1]Sheet1!$C:$C)</f>
        <v>168.75</v>
      </c>
      <c r="AE5573">
        <f>MIS[[#This Row],[OrderAverageTradedPrice]]*MIS[[#This Row],[OrderQuantity]]</f>
        <v>24307.5</v>
      </c>
      <c r="AF5573">
        <f>MIS[[#This Row],[LTP]]*MIS[[#This Row],[OrderQuantity]]</f>
        <v>25312.5</v>
      </c>
      <c r="AG5573">
        <f>IF(MIS[[#This Row],[OrderSide]]="SELL",MIS[[#This Row],[VALUE]]-MIS[[#This Row],[LIVE_VALUE]],MIS[[#This Row],[LIVE_VALUE]]-MIS[[#This Row],[VALUE]])</f>
        <v>-1005</v>
      </c>
      <c r="AH5573" t="str" cm="1">
        <f t="array" ref="AH5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3" t="str">
        <f>MIS[[#This Row],[TRADING SYMBOL]]</f>
        <v>NIFTY2552225050CE</v>
      </c>
      <c r="AJ5573" t="str">
        <f>IF(RIGHT(MIS[[#This Row],[Main/Hedge]],4)="MAIN","MAIN","HEDGE")</f>
        <v>MAIN</v>
      </c>
      <c r="AK5573" t="str" cm="1">
        <f t="array" ref="AK5573">_xlfn._xlws.FILTER(Table4[Column1],ISNUMBER(SEARCH(Table4[Column1],MIS[[#This Row],[OrderUniqueIdentifier]])),"")</f>
        <v>VWAP</v>
      </c>
    </row>
    <row r="5574" spans="1:37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>
        <f>_xlfn.XLOOKUP(MIS[[#This Row],[TRADING SYMBOL]],[1]Sheet1!$D:$D,[1]Sheet1!$C:$C)</f>
        <v>168.75</v>
      </c>
      <c r="AE5574">
        <f>MIS[[#This Row],[OrderAverageTradedPrice]]*MIS[[#This Row],[OrderQuantity]]</f>
        <v>12146.25</v>
      </c>
      <c r="AF5574">
        <f>MIS[[#This Row],[LTP]]*MIS[[#This Row],[OrderQuantity]]</f>
        <v>12656.25</v>
      </c>
      <c r="AG5574">
        <f>IF(MIS[[#This Row],[OrderSide]]="SELL",MIS[[#This Row],[VALUE]]-MIS[[#This Row],[LIVE_VALUE]],MIS[[#This Row],[LIVE_VALUE]]-MIS[[#This Row],[VALUE]])</f>
        <v>-510</v>
      </c>
      <c r="AH5574" t="str" cm="1">
        <f t="array" ref="AH5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4" t="str">
        <f>MIS[[#This Row],[TRADING SYMBOL]]</f>
        <v>NIFTY2552225050CE</v>
      </c>
      <c r="AJ5574" t="str">
        <f>IF(RIGHT(MIS[[#This Row],[Main/Hedge]],4)="MAIN","MAIN","HEDGE")</f>
        <v>MAIN</v>
      </c>
      <c r="AK5574" t="str" cm="1">
        <f t="array" ref="AK5574">_xlfn._xlws.FILTER(Table4[Column1],ISNUMBER(SEARCH(Table4[Column1],MIS[[#This Row],[OrderUniqueIdentifier]])),"")</f>
        <v>VWAP</v>
      </c>
    </row>
    <row r="5575" spans="1:37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>
        <f>_xlfn.XLOOKUP(MIS[[#This Row],[TRADING SYMBOL]],[1]Sheet1!$D:$D,[1]Sheet1!$C:$C)</f>
        <v>168.75</v>
      </c>
      <c r="AE5575">
        <f>MIS[[#This Row],[OrderAverageTradedPrice]]*MIS[[#This Row],[OrderQuantity]]</f>
        <v>97290</v>
      </c>
      <c r="AF5575">
        <f>MIS[[#This Row],[LTP]]*MIS[[#This Row],[OrderQuantity]]</f>
        <v>101250</v>
      </c>
      <c r="AG5575">
        <f>IF(MIS[[#This Row],[OrderSide]]="SELL",MIS[[#This Row],[VALUE]]-MIS[[#This Row],[LIVE_VALUE]],MIS[[#This Row],[LIVE_VALUE]]-MIS[[#This Row],[VALUE]])</f>
        <v>-3960</v>
      </c>
      <c r="AH5575" t="str" cm="1">
        <f t="array" ref="AH5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5" t="str">
        <f>MIS[[#This Row],[TRADING SYMBOL]]</f>
        <v>NIFTY2552225050CE</v>
      </c>
      <c r="AJ5575" t="str">
        <f>IF(RIGHT(MIS[[#This Row],[Main/Hedge]],4)="MAIN","MAIN","HEDGE")</f>
        <v>MAIN</v>
      </c>
      <c r="AK5575" t="str" cm="1">
        <f t="array" ref="AK5575">_xlfn._xlws.FILTER(Table4[Column1],ISNUMBER(SEARCH(Table4[Column1],MIS[[#This Row],[OrderUniqueIdentifier]])),"")</f>
        <v>VWAP</v>
      </c>
    </row>
    <row r="5576" spans="1:37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>
        <f>_xlfn.XLOOKUP(MIS[[#This Row],[TRADING SYMBOL]],[1]Sheet1!$D:$D,[1]Sheet1!$C:$C)</f>
        <v>168.75</v>
      </c>
      <c r="AE5576">
        <f>MIS[[#This Row],[OrderAverageTradedPrice]]*MIS[[#This Row],[OrderQuantity]]</f>
        <v>24315</v>
      </c>
      <c r="AF5576">
        <f>MIS[[#This Row],[LTP]]*MIS[[#This Row],[OrderQuantity]]</f>
        <v>25312.5</v>
      </c>
      <c r="AG5576">
        <f>IF(MIS[[#This Row],[OrderSide]]="SELL",MIS[[#This Row],[VALUE]]-MIS[[#This Row],[LIVE_VALUE]],MIS[[#This Row],[LIVE_VALUE]]-MIS[[#This Row],[VALUE]])</f>
        <v>-997.5</v>
      </c>
      <c r="AH5576" t="str" cm="1">
        <f t="array" ref="AH5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6" t="str">
        <f>MIS[[#This Row],[TRADING SYMBOL]]</f>
        <v>NIFTY2552225050CE</v>
      </c>
      <c r="AJ5576" t="str">
        <f>IF(RIGHT(MIS[[#This Row],[Main/Hedge]],4)="MAIN","MAIN","HEDGE")</f>
        <v>MAIN</v>
      </c>
      <c r="AK5576" t="str" cm="1">
        <f t="array" ref="AK5576">_xlfn._xlws.FILTER(Table4[Column1],ISNUMBER(SEARCH(Table4[Column1],MIS[[#This Row],[OrderUniqueIdentifier]])),"")</f>
        <v>VWAP</v>
      </c>
    </row>
    <row r="5577" spans="1:37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>
        <f>_xlfn.XLOOKUP(MIS[[#This Row],[TRADING SYMBOL]],[1]Sheet1!$D:$D,[1]Sheet1!$C:$C)</f>
        <v>168.75</v>
      </c>
      <c r="AE5577">
        <f>MIS[[#This Row],[OrderAverageTradedPrice]]*MIS[[#This Row],[OrderQuantity]]</f>
        <v>24262.5</v>
      </c>
      <c r="AF5577">
        <f>MIS[[#This Row],[LTP]]*MIS[[#This Row],[OrderQuantity]]</f>
        <v>25312.5</v>
      </c>
      <c r="AG5577">
        <f>IF(MIS[[#This Row],[OrderSide]]="SELL",MIS[[#This Row],[VALUE]]-MIS[[#This Row],[LIVE_VALUE]],MIS[[#This Row],[LIVE_VALUE]]-MIS[[#This Row],[VALUE]])</f>
        <v>-1050</v>
      </c>
      <c r="AH5577" t="str" cm="1">
        <f t="array" ref="AH5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7" t="str">
        <f>MIS[[#This Row],[TRADING SYMBOL]]</f>
        <v>NIFTY2552225050CE</v>
      </c>
      <c r="AJ5577" t="str">
        <f>IF(RIGHT(MIS[[#This Row],[Main/Hedge]],4)="MAIN","MAIN","HEDGE")</f>
        <v>MAIN</v>
      </c>
      <c r="AK5577" t="str" cm="1">
        <f t="array" ref="AK5577">_xlfn._xlws.FILTER(Table4[Column1],ISNUMBER(SEARCH(Table4[Column1],MIS[[#This Row],[OrderUniqueIdentifier]])),"")</f>
        <v>VWAP</v>
      </c>
    </row>
    <row r="5578" spans="1:37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>
        <f>_xlfn.XLOOKUP(MIS[[#This Row],[TRADING SYMBOL]],[1]Sheet1!$D:$D,[1]Sheet1!$C:$C)</f>
        <v>168.75</v>
      </c>
      <c r="AE5578">
        <f>MIS[[#This Row],[OrderAverageTradedPrice]]*MIS[[#This Row],[OrderQuantity]]</f>
        <v>12142.5</v>
      </c>
      <c r="AF5578">
        <f>MIS[[#This Row],[LTP]]*MIS[[#This Row],[OrderQuantity]]</f>
        <v>12656.25</v>
      </c>
      <c r="AG5578">
        <f>IF(MIS[[#This Row],[OrderSide]]="SELL",MIS[[#This Row],[VALUE]]-MIS[[#This Row],[LIVE_VALUE]],MIS[[#This Row],[LIVE_VALUE]]-MIS[[#This Row],[VALUE]])</f>
        <v>-513.75</v>
      </c>
      <c r="AH5578" t="str" cm="1">
        <f t="array" ref="AH5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8" t="str">
        <f>MIS[[#This Row],[TRADING SYMBOL]]</f>
        <v>NIFTY2552225050CE</v>
      </c>
      <c r="AJ5578" t="str">
        <f>IF(RIGHT(MIS[[#This Row],[Main/Hedge]],4)="MAIN","MAIN","HEDGE")</f>
        <v>MAIN</v>
      </c>
      <c r="AK5578" t="str" cm="1">
        <f t="array" ref="AK5578">_xlfn._xlws.FILTER(Table4[Column1],ISNUMBER(SEARCH(Table4[Column1],MIS[[#This Row],[OrderUniqueIdentifier]])),"")</f>
        <v>VWAP</v>
      </c>
    </row>
    <row r="5579" spans="1:37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>
        <f>_xlfn.XLOOKUP(MIS[[#This Row],[TRADING SYMBOL]],[1]Sheet1!$D:$D,[1]Sheet1!$C:$C)</f>
        <v>168.75</v>
      </c>
      <c r="AE5579">
        <f>MIS[[#This Row],[OrderAverageTradedPrice]]*MIS[[#This Row],[OrderQuantity]]</f>
        <v>121398.75</v>
      </c>
      <c r="AF5579">
        <f>MIS[[#This Row],[LTP]]*MIS[[#This Row],[OrderQuantity]]</f>
        <v>126562.5</v>
      </c>
      <c r="AG5579">
        <f>IF(MIS[[#This Row],[OrderSide]]="SELL",MIS[[#This Row],[VALUE]]-MIS[[#This Row],[LIVE_VALUE]],MIS[[#This Row],[LIVE_VALUE]]-MIS[[#This Row],[VALUE]])</f>
        <v>-5163.75</v>
      </c>
      <c r="AH5579" t="str" cm="1">
        <f t="array" ref="AH5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9" t="str">
        <f>MIS[[#This Row],[TRADING SYMBOL]]</f>
        <v>NIFTY2552225050CE</v>
      </c>
      <c r="AJ5579" t="str">
        <f>IF(RIGHT(MIS[[#This Row],[Main/Hedge]],4)="MAIN","MAIN","HEDGE")</f>
        <v>MAIN</v>
      </c>
      <c r="AK5579" t="str" cm="1">
        <f t="array" ref="AK5579">_xlfn._xlws.FILTER(Table4[Column1],ISNUMBER(SEARCH(Table4[Column1],MIS[[#This Row],[OrderUniqueIdentifier]])),"")</f>
        <v>VWAP</v>
      </c>
    </row>
    <row r="5580" spans="1:37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>
        <f>_xlfn.XLOOKUP(MIS[[#This Row],[TRADING SYMBOL]],[1]Sheet1!$D:$D,[1]Sheet1!$C:$C)</f>
        <v>168.75</v>
      </c>
      <c r="AE5580">
        <f>MIS[[#This Row],[OrderAverageTradedPrice]]*MIS[[#This Row],[OrderQuantity]]</f>
        <v>206519.99999999962</v>
      </c>
      <c r="AF5580">
        <f>MIS[[#This Row],[LTP]]*MIS[[#This Row],[OrderQuantity]]</f>
        <v>215156.25</v>
      </c>
      <c r="AG5580">
        <f>IF(MIS[[#This Row],[OrderSide]]="SELL",MIS[[#This Row],[VALUE]]-MIS[[#This Row],[LIVE_VALUE]],MIS[[#This Row],[LIVE_VALUE]]-MIS[[#This Row],[VALUE]])</f>
        <v>-8636.2500000003783</v>
      </c>
      <c r="AH5580" t="str" cm="1">
        <f t="array" ref="AH5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0" t="str">
        <f>MIS[[#This Row],[TRADING SYMBOL]]</f>
        <v>NIFTY2552225050CE</v>
      </c>
      <c r="AJ5580" t="str">
        <f>IF(RIGHT(MIS[[#This Row],[Main/Hedge]],4)="MAIN","MAIN","HEDGE")</f>
        <v>MAIN</v>
      </c>
      <c r="AK5580" t="str" cm="1">
        <f t="array" ref="AK5580">_xlfn._xlws.FILTER(Table4[Column1],ISNUMBER(SEARCH(Table4[Column1],MIS[[#This Row],[OrderUniqueIdentifier]])),"")</f>
        <v>VWAP</v>
      </c>
    </row>
    <row r="5581" spans="1:37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>
        <f>_xlfn.XLOOKUP(MIS[[#This Row],[TRADING SYMBOL]],[1]Sheet1!$D:$D,[1]Sheet1!$C:$C)</f>
        <v>168.75</v>
      </c>
      <c r="AE5581">
        <f>MIS[[#This Row],[OrderAverageTradedPrice]]*MIS[[#This Row],[OrderQuantity]]</f>
        <v>24472.5</v>
      </c>
      <c r="AF5581">
        <f>MIS[[#This Row],[LTP]]*MIS[[#This Row],[OrderQuantity]]</f>
        <v>25312.5</v>
      </c>
      <c r="AG5581">
        <f>IF(MIS[[#This Row],[OrderSide]]="SELL",MIS[[#This Row],[VALUE]]-MIS[[#This Row],[LIVE_VALUE]],MIS[[#This Row],[LIVE_VALUE]]-MIS[[#This Row],[VALUE]])</f>
        <v>-840</v>
      </c>
      <c r="AH5581" t="str" cm="1">
        <f t="array" ref="AH5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1" t="str">
        <f>MIS[[#This Row],[TRADING SYMBOL]]</f>
        <v>NIFTY2552225050CE</v>
      </c>
      <c r="AJ5581" t="str">
        <f>IF(RIGHT(MIS[[#This Row],[Main/Hedge]],4)="MAIN","MAIN","HEDGE")</f>
        <v>MAIN</v>
      </c>
      <c r="AK5581" t="str" cm="1">
        <f t="array" ref="AK5581">_xlfn._xlws.FILTER(Table4[Column1],ISNUMBER(SEARCH(Table4[Column1],MIS[[#This Row],[OrderUniqueIdentifier]])),"")</f>
        <v>VWAP</v>
      </c>
    </row>
    <row r="5582" spans="1:37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>
        <f>_xlfn.XLOOKUP(MIS[[#This Row],[TRADING SYMBOL]],[1]Sheet1!$D:$D,[1]Sheet1!$C:$C)</f>
        <v>168.75</v>
      </c>
      <c r="AE5582">
        <f>MIS[[#This Row],[OrderAverageTradedPrice]]*MIS[[#This Row],[OrderQuantity]]</f>
        <v>122377.49999999999</v>
      </c>
      <c r="AF5582">
        <f>MIS[[#This Row],[LTP]]*MIS[[#This Row],[OrderQuantity]]</f>
        <v>126562.5</v>
      </c>
      <c r="AG5582">
        <f>IF(MIS[[#This Row],[OrderSide]]="SELL",MIS[[#This Row],[VALUE]]-MIS[[#This Row],[LIVE_VALUE]],MIS[[#This Row],[LIVE_VALUE]]-MIS[[#This Row],[VALUE]])</f>
        <v>-4185.0000000000146</v>
      </c>
      <c r="AH5582" t="str" cm="1">
        <f t="array" ref="AH5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2" t="str">
        <f>MIS[[#This Row],[TRADING SYMBOL]]</f>
        <v>NIFTY2552225050CE</v>
      </c>
      <c r="AJ5582" t="str">
        <f>IF(RIGHT(MIS[[#This Row],[Main/Hedge]],4)="MAIN","MAIN","HEDGE")</f>
        <v>MAIN</v>
      </c>
      <c r="AK5582" t="str" cm="1">
        <f t="array" ref="AK5582">_xlfn._xlws.FILTER(Table4[Column1],ISNUMBER(SEARCH(Table4[Column1],MIS[[#This Row],[OrderUniqueIdentifier]])),"")</f>
        <v>VWAP</v>
      </c>
    </row>
    <row r="5583" spans="1:37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>
        <f>_xlfn.XLOOKUP(MIS[[#This Row],[TRADING SYMBOL]],[1]Sheet1!$D:$D,[1]Sheet1!$C:$C)</f>
        <v>168.75</v>
      </c>
      <c r="AE5583">
        <f>MIS[[#This Row],[OrderAverageTradedPrice]]*MIS[[#This Row],[OrderQuantity]]</f>
        <v>36675</v>
      </c>
      <c r="AF5583">
        <f>MIS[[#This Row],[LTP]]*MIS[[#This Row],[OrderQuantity]]</f>
        <v>37968.75</v>
      </c>
      <c r="AG5583">
        <f>IF(MIS[[#This Row],[OrderSide]]="SELL",MIS[[#This Row],[VALUE]]-MIS[[#This Row],[LIVE_VALUE]],MIS[[#This Row],[LIVE_VALUE]]-MIS[[#This Row],[VALUE]])</f>
        <v>-1293.75</v>
      </c>
      <c r="AH5583" t="str" cm="1">
        <f t="array" ref="AH5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3" t="str">
        <f>MIS[[#This Row],[TRADING SYMBOL]]</f>
        <v>NIFTY2552225050CE</v>
      </c>
      <c r="AJ5583" t="str">
        <f>IF(RIGHT(MIS[[#This Row],[Main/Hedge]],4)="MAIN","MAIN","HEDGE")</f>
        <v>MAIN</v>
      </c>
      <c r="AK5583" t="str" cm="1">
        <f t="array" ref="AK5583">_xlfn._xlws.FILTER(Table4[Column1],ISNUMBER(SEARCH(Table4[Column1],MIS[[#This Row],[OrderUniqueIdentifier]])),"")</f>
        <v>VWAP</v>
      </c>
    </row>
    <row r="5584" spans="1:37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>
        <f>_xlfn.XLOOKUP(MIS[[#This Row],[TRADING SYMBOL]],[1]Sheet1!$D:$D,[1]Sheet1!$C:$C)</f>
        <v>168.75</v>
      </c>
      <c r="AE5584">
        <f>MIS[[#This Row],[OrderAverageTradedPrice]]*MIS[[#This Row],[OrderQuantity]]</f>
        <v>231581.24999999881</v>
      </c>
      <c r="AF5584">
        <f>MIS[[#This Row],[LTP]]*MIS[[#This Row],[OrderQuantity]]</f>
        <v>240468.75</v>
      </c>
      <c r="AG5584">
        <f>IF(MIS[[#This Row],[OrderSide]]="SELL",MIS[[#This Row],[VALUE]]-MIS[[#This Row],[LIVE_VALUE]],MIS[[#This Row],[LIVE_VALUE]]-MIS[[#This Row],[VALUE]])</f>
        <v>-8887.5000000011933</v>
      </c>
      <c r="AH5584" t="str" cm="1">
        <f t="array" ref="AH5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4" t="str">
        <f>MIS[[#This Row],[TRADING SYMBOL]]</f>
        <v>NIFTY2552225050CE</v>
      </c>
      <c r="AJ5584" t="str">
        <f>IF(RIGHT(MIS[[#This Row],[Main/Hedge]],4)="MAIN","MAIN","HEDGE")</f>
        <v>MAIN</v>
      </c>
      <c r="AK5584" t="str" cm="1">
        <f t="array" ref="AK5584">_xlfn._xlws.FILTER(Table4[Column1],ISNUMBER(SEARCH(Table4[Column1],MIS[[#This Row],[OrderUniqueIdentifier]])),"")</f>
        <v>VWAP</v>
      </c>
    </row>
    <row r="5585" spans="1:37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>
        <f>_xlfn.XLOOKUP(MIS[[#This Row],[TRADING SYMBOL]],[1]Sheet1!$D:$D,[1]Sheet1!$C:$C)</f>
        <v>168.75</v>
      </c>
      <c r="AE5585">
        <f>MIS[[#This Row],[OrderAverageTradedPrice]]*MIS[[#This Row],[OrderQuantity]]</f>
        <v>24397.5</v>
      </c>
      <c r="AF5585">
        <f>MIS[[#This Row],[LTP]]*MIS[[#This Row],[OrderQuantity]]</f>
        <v>25312.5</v>
      </c>
      <c r="AG5585">
        <f>IF(MIS[[#This Row],[OrderSide]]="SELL",MIS[[#This Row],[VALUE]]-MIS[[#This Row],[LIVE_VALUE]],MIS[[#This Row],[LIVE_VALUE]]-MIS[[#This Row],[VALUE]])</f>
        <v>-915</v>
      </c>
      <c r="AH5585" t="str" cm="1">
        <f t="array" ref="AH5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5" t="str">
        <f>MIS[[#This Row],[TRADING SYMBOL]]</f>
        <v>NIFTY2552225050CE</v>
      </c>
      <c r="AJ5585" t="str">
        <f>IF(RIGHT(MIS[[#This Row],[Main/Hedge]],4)="MAIN","MAIN","HEDGE")</f>
        <v>MAIN</v>
      </c>
      <c r="AK5585" t="str" cm="1">
        <f t="array" ref="AK5585">_xlfn._xlws.FILTER(Table4[Column1],ISNUMBER(SEARCH(Table4[Column1],MIS[[#This Row],[OrderUniqueIdentifier]])),"")</f>
        <v>VWAP</v>
      </c>
    </row>
    <row r="5586" spans="1:37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>
        <f>_xlfn.XLOOKUP(MIS[[#This Row],[TRADING SYMBOL]],[1]Sheet1!$D:$D,[1]Sheet1!$C:$C)</f>
        <v>168.75</v>
      </c>
      <c r="AE5586">
        <f>MIS[[#This Row],[OrderAverageTradedPrice]]*MIS[[#This Row],[OrderQuantity]]</f>
        <v>36671.249999999927</v>
      </c>
      <c r="AF5586">
        <f>MIS[[#This Row],[LTP]]*MIS[[#This Row],[OrderQuantity]]</f>
        <v>37968.75</v>
      </c>
      <c r="AG5586">
        <f>IF(MIS[[#This Row],[OrderSide]]="SELL",MIS[[#This Row],[VALUE]]-MIS[[#This Row],[LIVE_VALUE]],MIS[[#This Row],[LIVE_VALUE]]-MIS[[#This Row],[VALUE]])</f>
        <v>-1297.5000000000728</v>
      </c>
      <c r="AH5586" t="str" cm="1">
        <f t="array" ref="AH5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6" t="str">
        <f>MIS[[#This Row],[TRADING SYMBOL]]</f>
        <v>NIFTY2552225050CE</v>
      </c>
      <c r="AJ5586" t="str">
        <f>IF(RIGHT(MIS[[#This Row],[Main/Hedge]],4)="MAIN","MAIN","HEDGE")</f>
        <v>MAIN</v>
      </c>
      <c r="AK5586" t="str" cm="1">
        <f t="array" ref="AK5586">_xlfn._xlws.FILTER(Table4[Column1],ISNUMBER(SEARCH(Table4[Column1],MIS[[#This Row],[OrderUniqueIdentifier]])),"")</f>
        <v>VWAP</v>
      </c>
    </row>
    <row r="5587" spans="1:37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>
        <f>_xlfn.XLOOKUP(MIS[[#This Row],[TRADING SYMBOL]],[1]Sheet1!$D:$D,[1]Sheet1!$C:$C)</f>
        <v>168.75</v>
      </c>
      <c r="AE5587">
        <f>MIS[[#This Row],[OrderAverageTradedPrice]]*MIS[[#This Row],[OrderQuantity]]</f>
        <v>292747.5</v>
      </c>
      <c r="AF5587">
        <f>MIS[[#This Row],[LTP]]*MIS[[#This Row],[OrderQuantity]]</f>
        <v>303750</v>
      </c>
      <c r="AG5587">
        <f>IF(MIS[[#This Row],[OrderSide]]="SELL",MIS[[#This Row],[VALUE]]-MIS[[#This Row],[LIVE_VALUE]],MIS[[#This Row],[LIVE_VALUE]]-MIS[[#This Row],[VALUE]])</f>
        <v>-11002.5</v>
      </c>
      <c r="AH5587" t="str" cm="1">
        <f t="array" ref="AH5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7" t="str">
        <f>MIS[[#This Row],[TRADING SYMBOL]]</f>
        <v>NIFTY2552225050CE</v>
      </c>
      <c r="AJ5587" t="str">
        <f>IF(RIGHT(MIS[[#This Row],[Main/Hedge]],4)="MAIN","MAIN","HEDGE")</f>
        <v>MAIN</v>
      </c>
      <c r="AK5587" t="str" cm="1">
        <f t="array" ref="AK5587">_xlfn._xlws.FILTER(Table4[Column1],ISNUMBER(SEARCH(Table4[Column1],MIS[[#This Row],[OrderUniqueIdentifier]])),"")</f>
        <v>VWAP</v>
      </c>
    </row>
    <row r="5588" spans="1:37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>
        <f>_xlfn.XLOOKUP(MIS[[#This Row],[TRADING SYMBOL]],[1]Sheet1!$D:$D,[1]Sheet1!$C:$C)</f>
        <v>168.75</v>
      </c>
      <c r="AE5588">
        <f>MIS[[#This Row],[OrderAverageTradedPrice]]*MIS[[#This Row],[OrderQuantity]]</f>
        <v>48941.25</v>
      </c>
      <c r="AF5588">
        <f>MIS[[#This Row],[LTP]]*MIS[[#This Row],[OrderQuantity]]</f>
        <v>50625</v>
      </c>
      <c r="AG5588">
        <f>IF(MIS[[#This Row],[OrderSide]]="SELL",MIS[[#This Row],[VALUE]]-MIS[[#This Row],[LIVE_VALUE]],MIS[[#This Row],[LIVE_VALUE]]-MIS[[#This Row],[VALUE]])</f>
        <v>-1683.75</v>
      </c>
      <c r="AH5588" t="str" cm="1">
        <f t="array" ref="AH5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8" t="str">
        <f>MIS[[#This Row],[TRADING SYMBOL]]</f>
        <v>NIFTY2552225050CE</v>
      </c>
      <c r="AJ5588" t="str">
        <f>IF(RIGHT(MIS[[#This Row],[Main/Hedge]],4)="MAIN","MAIN","HEDGE")</f>
        <v>MAIN</v>
      </c>
      <c r="AK5588" t="str" cm="1">
        <f t="array" ref="AK5588">_xlfn._xlws.FILTER(Table4[Column1],ISNUMBER(SEARCH(Table4[Column1],MIS[[#This Row],[OrderUniqueIdentifier]])),"")</f>
        <v>VWAP</v>
      </c>
    </row>
    <row r="5589" spans="1:37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>
        <f>_xlfn.XLOOKUP(MIS[[#This Row],[TRADING SYMBOL]],[1]Sheet1!$D:$D,[1]Sheet1!$C:$C)</f>
        <v>168.75</v>
      </c>
      <c r="AE5589">
        <f>MIS[[#This Row],[OrderAverageTradedPrice]]*MIS[[#This Row],[OrderQuantity]]</f>
        <v>24412.5</v>
      </c>
      <c r="AF5589">
        <f>MIS[[#This Row],[LTP]]*MIS[[#This Row],[OrderQuantity]]</f>
        <v>25312.5</v>
      </c>
      <c r="AG5589">
        <f>IF(MIS[[#This Row],[OrderSide]]="SELL",MIS[[#This Row],[VALUE]]-MIS[[#This Row],[LIVE_VALUE]],MIS[[#This Row],[LIVE_VALUE]]-MIS[[#This Row],[VALUE]])</f>
        <v>-900</v>
      </c>
      <c r="AH5589" t="str" cm="1">
        <f t="array" ref="AH5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9" t="str">
        <f>MIS[[#This Row],[TRADING SYMBOL]]</f>
        <v>NIFTY2552225050CE</v>
      </c>
      <c r="AJ5589" t="str">
        <f>IF(RIGHT(MIS[[#This Row],[Main/Hedge]],4)="MAIN","MAIN","HEDGE")</f>
        <v>MAIN</v>
      </c>
      <c r="AK5589" t="str" cm="1">
        <f t="array" ref="AK5589">_xlfn._xlws.FILTER(Table4[Column1],ISNUMBER(SEARCH(Table4[Column1],MIS[[#This Row],[OrderUniqueIdentifier]])),"")</f>
        <v>VWAP</v>
      </c>
    </row>
    <row r="5590" spans="1:37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>
        <f>_xlfn.XLOOKUP(MIS[[#This Row],[TRADING SYMBOL]],[1]Sheet1!$D:$D,[1]Sheet1!$C:$C)</f>
        <v>168.75</v>
      </c>
      <c r="AE5590">
        <f>MIS[[#This Row],[OrderAverageTradedPrice]]*MIS[[#This Row],[OrderQuantity]]</f>
        <v>24495</v>
      </c>
      <c r="AF5590">
        <f>MIS[[#This Row],[LTP]]*MIS[[#This Row],[OrderQuantity]]</f>
        <v>25312.5</v>
      </c>
      <c r="AG5590">
        <f>IF(MIS[[#This Row],[OrderSide]]="SELL",MIS[[#This Row],[VALUE]]-MIS[[#This Row],[LIVE_VALUE]],MIS[[#This Row],[LIVE_VALUE]]-MIS[[#This Row],[VALUE]])</f>
        <v>-817.5</v>
      </c>
      <c r="AH5590" t="str" cm="1">
        <f t="array" ref="AH5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0" t="str">
        <f>MIS[[#This Row],[TRADING SYMBOL]]</f>
        <v>NIFTY2552225050CE</v>
      </c>
      <c r="AJ5590" t="str">
        <f>IF(RIGHT(MIS[[#This Row],[Main/Hedge]],4)="MAIN","MAIN","HEDGE")</f>
        <v>MAIN</v>
      </c>
      <c r="AK5590" t="str" cm="1">
        <f t="array" ref="AK5590">_xlfn._xlws.FILTER(Table4[Column1],ISNUMBER(SEARCH(Table4[Column1],MIS[[#This Row],[OrderUniqueIdentifier]])),"")</f>
        <v>VWAP</v>
      </c>
    </row>
    <row r="5591" spans="1:37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>
        <f>_xlfn.XLOOKUP(MIS[[#This Row],[TRADING SYMBOL]],[1]Sheet1!$D:$D,[1]Sheet1!$C:$C)</f>
        <v>168.75</v>
      </c>
      <c r="AE5591">
        <f>MIS[[#This Row],[OrderAverageTradedPrice]]*MIS[[#This Row],[OrderQuantity]]</f>
        <v>24487.5</v>
      </c>
      <c r="AF5591">
        <f>MIS[[#This Row],[LTP]]*MIS[[#This Row],[OrderQuantity]]</f>
        <v>25312.5</v>
      </c>
      <c r="AG5591">
        <f>IF(MIS[[#This Row],[OrderSide]]="SELL",MIS[[#This Row],[VALUE]]-MIS[[#This Row],[LIVE_VALUE]],MIS[[#This Row],[LIVE_VALUE]]-MIS[[#This Row],[VALUE]])</f>
        <v>-825</v>
      </c>
      <c r="AH5591" t="str" cm="1">
        <f t="array" ref="AH5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1" t="str">
        <f>MIS[[#This Row],[TRADING SYMBOL]]</f>
        <v>NIFTY2552225050CE</v>
      </c>
      <c r="AJ5591" t="str">
        <f>IF(RIGHT(MIS[[#This Row],[Main/Hedge]],4)="MAIN","MAIN","HEDGE")</f>
        <v>MAIN</v>
      </c>
      <c r="AK5591" t="str" cm="1">
        <f t="array" ref="AK5591">_xlfn._xlws.FILTER(Table4[Column1],ISNUMBER(SEARCH(Table4[Column1],MIS[[#This Row],[OrderUniqueIdentifier]])),"")</f>
        <v>VWAP</v>
      </c>
    </row>
    <row r="5592" spans="1:37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>
        <f>_xlfn.XLOOKUP(MIS[[#This Row],[TRADING SYMBOL]],[1]Sheet1!$D:$D,[1]Sheet1!$C:$C)</f>
        <v>168.75</v>
      </c>
      <c r="AE5592">
        <f>MIS[[#This Row],[OrderAverageTradedPrice]]*MIS[[#This Row],[OrderQuantity]]</f>
        <v>74092.5</v>
      </c>
      <c r="AF5592">
        <f>MIS[[#This Row],[LTP]]*MIS[[#This Row],[OrderQuantity]]</f>
        <v>75937.5</v>
      </c>
      <c r="AG5592">
        <f>IF(MIS[[#This Row],[OrderSide]]="SELL",MIS[[#This Row],[VALUE]]-MIS[[#This Row],[LIVE_VALUE]],MIS[[#This Row],[LIVE_VALUE]]-MIS[[#This Row],[VALUE]])</f>
        <v>-1845</v>
      </c>
      <c r="AH5592" t="str" cm="1">
        <f t="array" ref="AH5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2" t="str">
        <f>MIS[[#This Row],[TRADING SYMBOL]]</f>
        <v>NIFTY2552225050CE</v>
      </c>
      <c r="AJ5592" t="str">
        <f>IF(RIGHT(MIS[[#This Row],[Main/Hedge]],4)="MAIN","MAIN","HEDGE")</f>
        <v>MAIN</v>
      </c>
      <c r="AK5592" t="str" cm="1">
        <f t="array" ref="AK5592">_xlfn._xlws.FILTER(Table4[Column1],ISNUMBER(SEARCH(Table4[Column1],MIS[[#This Row],[OrderUniqueIdentifier]])),"")</f>
        <v>VWAP</v>
      </c>
    </row>
    <row r="5593" spans="1:37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>
        <f>_xlfn.XLOOKUP(MIS[[#This Row],[TRADING SYMBOL]],[1]Sheet1!$D:$D,[1]Sheet1!$C:$C)</f>
        <v>168.75</v>
      </c>
      <c r="AE5593">
        <f>MIS[[#This Row],[OrderAverageTradedPrice]]*MIS[[#This Row],[OrderQuantity]]</f>
        <v>86441.25</v>
      </c>
      <c r="AF5593">
        <f>MIS[[#This Row],[LTP]]*MIS[[#This Row],[OrderQuantity]]</f>
        <v>88593.75</v>
      </c>
      <c r="AG5593">
        <f>IF(MIS[[#This Row],[OrderSide]]="SELL",MIS[[#This Row],[VALUE]]-MIS[[#This Row],[LIVE_VALUE]],MIS[[#This Row],[LIVE_VALUE]]-MIS[[#This Row],[VALUE]])</f>
        <v>-2152.5</v>
      </c>
      <c r="AH5593" t="str" cm="1">
        <f t="array" ref="AH5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3" t="str">
        <f>MIS[[#This Row],[TRADING SYMBOL]]</f>
        <v>NIFTY2552225050CE</v>
      </c>
      <c r="AJ5593" t="str">
        <f>IF(RIGHT(MIS[[#This Row],[Main/Hedge]],4)="MAIN","MAIN","HEDGE")</f>
        <v>MAIN</v>
      </c>
      <c r="AK5593" t="str" cm="1">
        <f t="array" ref="AK5593">_xlfn._xlws.FILTER(Table4[Column1],ISNUMBER(SEARCH(Table4[Column1],MIS[[#This Row],[OrderUniqueIdentifier]])),"")</f>
        <v>VWAP</v>
      </c>
    </row>
    <row r="5594" spans="1:37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>
        <f>_xlfn.XLOOKUP(MIS[[#This Row],[TRADING SYMBOL]],[1]Sheet1!$D:$D,[1]Sheet1!$C:$C)</f>
        <v>168.75</v>
      </c>
      <c r="AE5594">
        <f>MIS[[#This Row],[OrderAverageTradedPrice]]*MIS[[#This Row],[OrderQuantity]]</f>
        <v>296235</v>
      </c>
      <c r="AF5594">
        <f>MIS[[#This Row],[LTP]]*MIS[[#This Row],[OrderQuantity]]</f>
        <v>303750</v>
      </c>
      <c r="AG5594">
        <f>IF(MIS[[#This Row],[OrderSide]]="SELL",MIS[[#This Row],[VALUE]]-MIS[[#This Row],[LIVE_VALUE]],MIS[[#This Row],[LIVE_VALUE]]-MIS[[#This Row],[VALUE]])</f>
        <v>-7515</v>
      </c>
      <c r="AH5594" t="str" cm="1">
        <f t="array" ref="AH5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4" t="str">
        <f>MIS[[#This Row],[TRADING SYMBOL]]</f>
        <v>NIFTY2552225050CE</v>
      </c>
      <c r="AJ5594" t="str">
        <f>IF(RIGHT(MIS[[#This Row],[Main/Hedge]],4)="MAIN","MAIN","HEDGE")</f>
        <v>MAIN</v>
      </c>
      <c r="AK5594" t="str" cm="1">
        <f t="array" ref="AK5594">_xlfn._xlws.FILTER(Table4[Column1],ISNUMBER(SEARCH(Table4[Column1],MIS[[#This Row],[OrderUniqueIdentifier]])),"")</f>
        <v>VWAP</v>
      </c>
    </row>
    <row r="5595" spans="1:37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>
        <f>_xlfn.XLOOKUP(MIS[[#This Row],[TRADING SYMBOL]],[1]Sheet1!$D:$D,[1]Sheet1!$C:$C)</f>
        <v>168.75</v>
      </c>
      <c r="AE5595">
        <f>MIS[[#This Row],[OrderAverageTradedPrice]]*MIS[[#This Row],[OrderQuantity]]</f>
        <v>86415</v>
      </c>
      <c r="AF5595">
        <f>MIS[[#This Row],[LTP]]*MIS[[#This Row],[OrderQuantity]]</f>
        <v>88593.75</v>
      </c>
      <c r="AG5595">
        <f>IF(MIS[[#This Row],[OrderSide]]="SELL",MIS[[#This Row],[VALUE]]-MIS[[#This Row],[LIVE_VALUE]],MIS[[#This Row],[LIVE_VALUE]]-MIS[[#This Row],[VALUE]])</f>
        <v>-2178.75</v>
      </c>
      <c r="AH5595" t="str" cm="1">
        <f t="array" ref="AH5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5" t="str">
        <f>MIS[[#This Row],[TRADING SYMBOL]]</f>
        <v>NIFTY2552225050CE</v>
      </c>
      <c r="AJ5595" t="str">
        <f>IF(RIGHT(MIS[[#This Row],[Main/Hedge]],4)="MAIN","MAIN","HEDGE")</f>
        <v>MAIN</v>
      </c>
      <c r="AK5595" t="str" cm="1">
        <f t="array" ref="AK5595">_xlfn._xlws.FILTER(Table4[Column1],ISNUMBER(SEARCH(Table4[Column1],MIS[[#This Row],[OrderUniqueIdentifier]])),"")</f>
        <v>VWAP</v>
      </c>
    </row>
    <row r="5596" spans="1:37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>
        <f>_xlfn.XLOOKUP(MIS[[#This Row],[TRADING SYMBOL]],[1]Sheet1!$D:$D,[1]Sheet1!$C:$C)</f>
        <v>168.75</v>
      </c>
      <c r="AE5596">
        <f>MIS[[#This Row],[OrderAverageTradedPrice]]*MIS[[#This Row],[OrderQuantity]]</f>
        <v>148151.25</v>
      </c>
      <c r="AF5596">
        <f>MIS[[#This Row],[LTP]]*MIS[[#This Row],[OrderQuantity]]</f>
        <v>151875</v>
      </c>
      <c r="AG5596">
        <f>IF(MIS[[#This Row],[OrderSide]]="SELL",MIS[[#This Row],[VALUE]]-MIS[[#This Row],[LIVE_VALUE]],MIS[[#This Row],[LIVE_VALUE]]-MIS[[#This Row],[VALUE]])</f>
        <v>-3723.75</v>
      </c>
      <c r="AH5596" t="str" cm="1">
        <f t="array" ref="AH5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6" t="str">
        <f>MIS[[#This Row],[TRADING SYMBOL]]</f>
        <v>NIFTY2552225050CE</v>
      </c>
      <c r="AJ5596" t="str">
        <f>IF(RIGHT(MIS[[#This Row],[Main/Hedge]],4)="MAIN","MAIN","HEDGE")</f>
        <v>MAIN</v>
      </c>
      <c r="AK5596" t="str" cm="1">
        <f t="array" ref="AK5596">_xlfn._xlws.FILTER(Table4[Column1],ISNUMBER(SEARCH(Table4[Column1],MIS[[#This Row],[OrderUniqueIdentifier]])),"")</f>
        <v>VWAP</v>
      </c>
    </row>
    <row r="5597" spans="1:37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>
        <f>_xlfn.XLOOKUP(MIS[[#This Row],[TRADING SYMBOL]],[1]Sheet1!$D:$D,[1]Sheet1!$C:$C)</f>
        <v>168.75</v>
      </c>
      <c r="AE5597">
        <f>MIS[[#This Row],[OrderAverageTradedPrice]]*MIS[[#This Row],[OrderQuantity]]</f>
        <v>185317.49999999924</v>
      </c>
      <c r="AF5597">
        <f>MIS[[#This Row],[LTP]]*MIS[[#This Row],[OrderQuantity]]</f>
        <v>189843.75</v>
      </c>
      <c r="AG5597">
        <f>IF(MIS[[#This Row],[OrderSide]]="SELL",MIS[[#This Row],[VALUE]]-MIS[[#This Row],[LIVE_VALUE]],MIS[[#This Row],[LIVE_VALUE]]-MIS[[#This Row],[VALUE]])</f>
        <v>-4526.2500000007567</v>
      </c>
      <c r="AH5597" t="str" cm="1">
        <f t="array" ref="AH5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7" t="str">
        <f>MIS[[#This Row],[TRADING SYMBOL]]</f>
        <v>NIFTY2552225050CE</v>
      </c>
      <c r="AJ5597" t="str">
        <f>IF(RIGHT(MIS[[#This Row],[Main/Hedge]],4)="MAIN","MAIN","HEDGE")</f>
        <v>MAIN</v>
      </c>
      <c r="AK5597" t="str" cm="1">
        <f t="array" ref="AK5597">_xlfn._xlws.FILTER(Table4[Column1],ISNUMBER(SEARCH(Table4[Column1],MIS[[#This Row],[OrderUniqueIdentifier]])),"")</f>
        <v>VWAP</v>
      </c>
    </row>
    <row r="5598" spans="1:37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>
        <f>_xlfn.XLOOKUP(MIS[[#This Row],[TRADING SYMBOL]],[1]Sheet1!$D:$D,[1]Sheet1!$C:$C)</f>
        <v>168.75</v>
      </c>
      <c r="AE5598">
        <f>MIS[[#This Row],[OrderAverageTradedPrice]]*MIS[[#This Row],[OrderQuantity]]</f>
        <v>12862.5</v>
      </c>
      <c r="AF5598">
        <f>MIS[[#This Row],[LTP]]*MIS[[#This Row],[OrderQuantity]]</f>
        <v>12656.25</v>
      </c>
      <c r="AG5598">
        <f>IF(MIS[[#This Row],[OrderSide]]="SELL",MIS[[#This Row],[VALUE]]-MIS[[#This Row],[LIVE_VALUE]],MIS[[#This Row],[LIVE_VALUE]]-MIS[[#This Row],[VALUE]])</f>
        <v>-206.25</v>
      </c>
      <c r="AH5598" t="str" cm="1">
        <f t="array" ref="AH5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8" t="str">
        <f>MIS[[#This Row],[TRADING SYMBOL]]</f>
        <v>NIFTY2552225050CE</v>
      </c>
      <c r="AJ5598" t="str">
        <f>IF(RIGHT(MIS[[#This Row],[Main/Hedge]],4)="MAIN","MAIN","HEDGE")</f>
        <v>MAIN</v>
      </c>
      <c r="AK5598" t="str" cm="1">
        <f t="array" ref="AK5598">_xlfn._xlws.FILTER(Table4[Column1],ISNUMBER(SEARCH(Table4[Column1],MIS[[#This Row],[OrderUniqueIdentifier]])),"")</f>
        <v>VWAP</v>
      </c>
    </row>
    <row r="5599" spans="1:37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>
        <f>_xlfn.XLOOKUP(MIS[[#This Row],[TRADING SYMBOL]],[1]Sheet1!$D:$D,[1]Sheet1!$C:$C)</f>
        <v>168.75</v>
      </c>
      <c r="AE5599">
        <f>MIS[[#This Row],[OrderAverageTradedPrice]]*MIS[[#This Row],[OrderQuantity]]</f>
        <v>25695</v>
      </c>
      <c r="AF5599">
        <f>MIS[[#This Row],[LTP]]*MIS[[#This Row],[OrderQuantity]]</f>
        <v>25312.5</v>
      </c>
      <c r="AG5599">
        <f>IF(MIS[[#This Row],[OrderSide]]="SELL",MIS[[#This Row],[VALUE]]-MIS[[#This Row],[LIVE_VALUE]],MIS[[#This Row],[LIVE_VALUE]]-MIS[[#This Row],[VALUE]])</f>
        <v>-382.5</v>
      </c>
      <c r="AH5599" t="str" cm="1">
        <f t="array" ref="AH5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9" t="str">
        <f>MIS[[#This Row],[TRADING SYMBOL]]</f>
        <v>NIFTY2552225050CE</v>
      </c>
      <c r="AJ5599" t="str">
        <f>IF(RIGHT(MIS[[#This Row],[Main/Hedge]],4)="MAIN","MAIN","HEDGE")</f>
        <v>MAIN</v>
      </c>
      <c r="AK5599" t="str" cm="1">
        <f t="array" ref="AK5599">_xlfn._xlws.FILTER(Table4[Column1],ISNUMBER(SEARCH(Table4[Column1],MIS[[#This Row],[OrderUniqueIdentifier]])),"")</f>
        <v>VWAP</v>
      </c>
    </row>
    <row r="5600" spans="1:37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>
        <f>_xlfn.XLOOKUP(MIS[[#This Row],[TRADING SYMBOL]],[1]Sheet1!$D:$D,[1]Sheet1!$C:$C)</f>
        <v>168.75</v>
      </c>
      <c r="AE5600">
        <f>MIS[[#This Row],[OrderAverageTradedPrice]]*MIS[[#This Row],[OrderQuantity]]</f>
        <v>38565</v>
      </c>
      <c r="AF5600">
        <f>MIS[[#This Row],[LTP]]*MIS[[#This Row],[OrderQuantity]]</f>
        <v>37968.75</v>
      </c>
      <c r="AG5600">
        <f>IF(MIS[[#This Row],[OrderSide]]="SELL",MIS[[#This Row],[VALUE]]-MIS[[#This Row],[LIVE_VALUE]],MIS[[#This Row],[LIVE_VALUE]]-MIS[[#This Row],[VALUE]])</f>
        <v>-596.25</v>
      </c>
      <c r="AH5600" t="str" cm="1">
        <f t="array" ref="AH5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0" t="str">
        <f>MIS[[#This Row],[TRADING SYMBOL]]</f>
        <v>NIFTY2552225050CE</v>
      </c>
      <c r="AJ5600" t="str">
        <f>IF(RIGHT(MIS[[#This Row],[Main/Hedge]],4)="MAIN","MAIN","HEDGE")</f>
        <v>MAIN</v>
      </c>
      <c r="AK5600" t="str" cm="1">
        <f t="array" ref="AK5600">_xlfn._xlws.FILTER(Table4[Column1],ISNUMBER(SEARCH(Table4[Column1],MIS[[#This Row],[OrderUniqueIdentifier]])),"")</f>
        <v>VWAP</v>
      </c>
    </row>
    <row r="5601" spans="1:37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>
        <f>_xlfn.XLOOKUP(MIS[[#This Row],[TRADING SYMBOL]],[1]Sheet1!$D:$D,[1]Sheet1!$C:$C)</f>
        <v>168.75</v>
      </c>
      <c r="AE5601">
        <f>MIS[[#This Row],[OrderAverageTradedPrice]]*MIS[[#This Row],[OrderQuantity]]</f>
        <v>244098.7499999991</v>
      </c>
      <c r="AF5601">
        <f>MIS[[#This Row],[LTP]]*MIS[[#This Row],[OrderQuantity]]</f>
        <v>240468.75</v>
      </c>
      <c r="AG5601">
        <f>IF(MIS[[#This Row],[OrderSide]]="SELL",MIS[[#This Row],[VALUE]]-MIS[[#This Row],[LIVE_VALUE]],MIS[[#This Row],[LIVE_VALUE]]-MIS[[#This Row],[VALUE]])</f>
        <v>-3629.9999999990978</v>
      </c>
      <c r="AH5601" t="str" cm="1">
        <f t="array" ref="AH5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1" t="str">
        <f>MIS[[#This Row],[TRADING SYMBOL]]</f>
        <v>NIFTY2552225050CE</v>
      </c>
      <c r="AJ5601" t="str">
        <f>IF(RIGHT(MIS[[#This Row],[Main/Hedge]],4)="MAIN","MAIN","HEDGE")</f>
        <v>MAIN</v>
      </c>
      <c r="AK5601" t="str" cm="1">
        <f t="array" ref="AK5601">_xlfn._xlws.FILTER(Table4[Column1],ISNUMBER(SEARCH(Table4[Column1],MIS[[#This Row],[OrderUniqueIdentifier]])),"")</f>
        <v>VWAP</v>
      </c>
    </row>
    <row r="5602" spans="1:37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>
        <f>_xlfn.XLOOKUP(MIS[[#This Row],[TRADING SYMBOL]],[1]Sheet1!$D:$D,[1]Sheet1!$C:$C)</f>
        <v>168.75</v>
      </c>
      <c r="AE5602">
        <f>MIS[[#This Row],[OrderAverageTradedPrice]]*MIS[[#This Row],[OrderQuantity]]</f>
        <v>25695</v>
      </c>
      <c r="AF5602">
        <f>MIS[[#This Row],[LTP]]*MIS[[#This Row],[OrderQuantity]]</f>
        <v>25312.5</v>
      </c>
      <c r="AG5602">
        <f>IF(MIS[[#This Row],[OrderSide]]="SELL",MIS[[#This Row],[VALUE]]-MIS[[#This Row],[LIVE_VALUE]],MIS[[#This Row],[LIVE_VALUE]]-MIS[[#This Row],[VALUE]])</f>
        <v>-382.5</v>
      </c>
      <c r="AH5602" t="str" cm="1">
        <f t="array" ref="AH5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2" t="str">
        <f>MIS[[#This Row],[TRADING SYMBOL]]</f>
        <v>NIFTY2552225050CE</v>
      </c>
      <c r="AJ5602" t="str">
        <f>IF(RIGHT(MIS[[#This Row],[Main/Hedge]],4)="MAIN","MAIN","HEDGE")</f>
        <v>MAIN</v>
      </c>
      <c r="AK5602" t="str" cm="1">
        <f t="array" ref="AK5602">_xlfn._xlws.FILTER(Table4[Column1],ISNUMBER(SEARCH(Table4[Column1],MIS[[#This Row],[OrderUniqueIdentifier]])),"")</f>
        <v>VWAP</v>
      </c>
    </row>
    <row r="5603" spans="1:37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>
        <f>_xlfn.XLOOKUP(MIS[[#This Row],[TRADING SYMBOL]],[1]Sheet1!$D:$D,[1]Sheet1!$C:$C)</f>
        <v>168.75</v>
      </c>
      <c r="AE5603">
        <f>MIS[[#This Row],[OrderAverageTradedPrice]]*MIS[[#This Row],[OrderQuantity]]</f>
        <v>12862.5</v>
      </c>
      <c r="AF5603">
        <f>MIS[[#This Row],[LTP]]*MIS[[#This Row],[OrderQuantity]]</f>
        <v>12656.25</v>
      </c>
      <c r="AG5603">
        <f>IF(MIS[[#This Row],[OrderSide]]="SELL",MIS[[#This Row],[VALUE]]-MIS[[#This Row],[LIVE_VALUE]],MIS[[#This Row],[LIVE_VALUE]]-MIS[[#This Row],[VALUE]])</f>
        <v>-206.25</v>
      </c>
      <c r="AH5603" t="str" cm="1">
        <f t="array" ref="AH5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3" t="str">
        <f>MIS[[#This Row],[TRADING SYMBOL]]</f>
        <v>NIFTY2552225050CE</v>
      </c>
      <c r="AJ5603" t="str">
        <f>IF(RIGHT(MIS[[#This Row],[Main/Hedge]],4)="MAIN","MAIN","HEDGE")</f>
        <v>MAIN</v>
      </c>
      <c r="AK5603" t="str" cm="1">
        <f t="array" ref="AK5603">_xlfn._xlws.FILTER(Table4[Column1],ISNUMBER(SEARCH(Table4[Column1],MIS[[#This Row],[OrderUniqueIdentifier]])),"")</f>
        <v>VWAP</v>
      </c>
    </row>
    <row r="5604" spans="1:37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>
        <f>_xlfn.XLOOKUP(MIS[[#This Row],[TRADING SYMBOL]],[1]Sheet1!$D:$D,[1]Sheet1!$C:$C)</f>
        <v>168.75</v>
      </c>
      <c r="AE5604">
        <f>MIS[[#This Row],[OrderAverageTradedPrice]]*MIS[[#This Row],[OrderQuantity]]</f>
        <v>38655</v>
      </c>
      <c r="AF5604">
        <f>MIS[[#This Row],[LTP]]*MIS[[#This Row],[OrderQuantity]]</f>
        <v>37968.75</v>
      </c>
      <c r="AG5604">
        <f>IF(MIS[[#This Row],[OrderSide]]="SELL",MIS[[#This Row],[VALUE]]-MIS[[#This Row],[LIVE_VALUE]],MIS[[#This Row],[LIVE_VALUE]]-MIS[[#This Row],[VALUE]])</f>
        <v>-686.25</v>
      </c>
      <c r="AH5604" t="str" cm="1">
        <f t="array" ref="AH5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4" t="str">
        <f>MIS[[#This Row],[TRADING SYMBOL]]</f>
        <v>NIFTY2552225050CE</v>
      </c>
      <c r="AJ5604" t="str">
        <f>IF(RIGHT(MIS[[#This Row],[Main/Hedge]],4)="MAIN","MAIN","HEDGE")</f>
        <v>MAIN</v>
      </c>
      <c r="AK5604" t="str" cm="1">
        <f t="array" ref="AK5604">_xlfn._xlws.FILTER(Table4[Column1],ISNUMBER(SEARCH(Table4[Column1],MIS[[#This Row],[OrderUniqueIdentifier]])),"")</f>
        <v>VWAP</v>
      </c>
    </row>
    <row r="5605" spans="1:37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>
        <f>_xlfn.XLOOKUP(MIS[[#This Row],[TRADING SYMBOL]],[1]Sheet1!$D:$D,[1]Sheet1!$C:$C)</f>
        <v>168.75</v>
      </c>
      <c r="AE5605">
        <f>MIS[[#This Row],[OrderAverageTradedPrice]]*MIS[[#This Row],[OrderQuantity]]</f>
        <v>25770</v>
      </c>
      <c r="AF5605">
        <f>MIS[[#This Row],[LTP]]*MIS[[#This Row],[OrderQuantity]]</f>
        <v>25312.5</v>
      </c>
      <c r="AG5605">
        <f>IF(MIS[[#This Row],[OrderSide]]="SELL",MIS[[#This Row],[VALUE]]-MIS[[#This Row],[LIVE_VALUE]],MIS[[#This Row],[LIVE_VALUE]]-MIS[[#This Row],[VALUE]])</f>
        <v>-457.5</v>
      </c>
      <c r="AH5605" t="str" cm="1">
        <f t="array" ref="AH5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5" t="str">
        <f>MIS[[#This Row],[TRADING SYMBOL]]</f>
        <v>NIFTY2552225050CE</v>
      </c>
      <c r="AJ5605" t="str">
        <f>IF(RIGHT(MIS[[#This Row],[Main/Hedge]],4)="MAIN","MAIN","HEDGE")</f>
        <v>MAIN</v>
      </c>
      <c r="AK5605" t="str" cm="1">
        <f t="array" ref="AK5605">_xlfn._xlws.FILTER(Table4[Column1],ISNUMBER(SEARCH(Table4[Column1],MIS[[#This Row],[OrderUniqueIdentifier]])),"")</f>
        <v>VWAP</v>
      </c>
    </row>
    <row r="5606" spans="1:37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>
        <f>_xlfn.XLOOKUP(MIS[[#This Row],[TRADING SYMBOL]],[1]Sheet1!$D:$D,[1]Sheet1!$C:$C)</f>
        <v>168.75</v>
      </c>
      <c r="AE5606">
        <f>MIS[[#This Row],[OrderAverageTradedPrice]]*MIS[[#This Row],[OrderQuantity]]</f>
        <v>25710</v>
      </c>
      <c r="AF5606">
        <f>MIS[[#This Row],[LTP]]*MIS[[#This Row],[OrderQuantity]]</f>
        <v>25312.5</v>
      </c>
      <c r="AG5606">
        <f>IF(MIS[[#This Row],[OrderSide]]="SELL",MIS[[#This Row],[VALUE]]-MIS[[#This Row],[LIVE_VALUE]],MIS[[#This Row],[LIVE_VALUE]]-MIS[[#This Row],[VALUE]])</f>
        <v>-397.5</v>
      </c>
      <c r="AH5606" t="str" cm="1">
        <f t="array" ref="AH5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6" t="str">
        <f>MIS[[#This Row],[TRADING SYMBOL]]</f>
        <v>NIFTY2552225050CE</v>
      </c>
      <c r="AJ5606" t="str">
        <f>IF(RIGHT(MIS[[#This Row],[Main/Hedge]],4)="MAIN","MAIN","HEDGE")</f>
        <v>MAIN</v>
      </c>
      <c r="AK5606" t="str" cm="1">
        <f t="array" ref="AK5606">_xlfn._xlws.FILTER(Table4[Column1],ISNUMBER(SEARCH(Table4[Column1],MIS[[#This Row],[OrderUniqueIdentifier]])),"")</f>
        <v>VWAP</v>
      </c>
    </row>
    <row r="5607" spans="1:37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>
        <f>_xlfn.XLOOKUP(MIS[[#This Row],[TRADING SYMBOL]],[1]Sheet1!$D:$D,[1]Sheet1!$C:$C)</f>
        <v>168.75</v>
      </c>
      <c r="AE5607">
        <f>MIS[[#This Row],[OrderAverageTradedPrice]]*MIS[[#This Row],[OrderQuantity]]</f>
        <v>102791.25</v>
      </c>
      <c r="AF5607">
        <f>MIS[[#This Row],[LTP]]*MIS[[#This Row],[OrderQuantity]]</f>
        <v>101250</v>
      </c>
      <c r="AG5607">
        <f>IF(MIS[[#This Row],[OrderSide]]="SELL",MIS[[#This Row],[VALUE]]-MIS[[#This Row],[LIVE_VALUE]],MIS[[#This Row],[LIVE_VALUE]]-MIS[[#This Row],[VALUE]])</f>
        <v>-1541.25</v>
      </c>
      <c r="AH5607" t="str" cm="1">
        <f t="array" ref="AH5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7" t="str">
        <f>MIS[[#This Row],[TRADING SYMBOL]]</f>
        <v>NIFTY2552225050CE</v>
      </c>
      <c r="AJ5607" t="str">
        <f>IF(RIGHT(MIS[[#This Row],[Main/Hedge]],4)="MAIN","MAIN","HEDGE")</f>
        <v>MAIN</v>
      </c>
      <c r="AK5607" t="str" cm="1">
        <f t="array" ref="AK5607">_xlfn._xlws.FILTER(Table4[Column1],ISNUMBER(SEARCH(Table4[Column1],MIS[[#This Row],[OrderUniqueIdentifier]])),"")</f>
        <v>VWAP</v>
      </c>
    </row>
    <row r="5608" spans="1:37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>
        <f>_xlfn.XLOOKUP(MIS[[#This Row],[TRADING SYMBOL]],[1]Sheet1!$D:$D,[1]Sheet1!$C:$C)</f>
        <v>168.75</v>
      </c>
      <c r="AE5608">
        <f>MIS[[#This Row],[OrderAverageTradedPrice]]*MIS[[#This Row],[OrderQuantity]]</f>
        <v>308790</v>
      </c>
      <c r="AF5608">
        <f>MIS[[#This Row],[LTP]]*MIS[[#This Row],[OrderQuantity]]</f>
        <v>303750</v>
      </c>
      <c r="AG5608">
        <f>IF(MIS[[#This Row],[OrderSide]]="SELL",MIS[[#This Row],[VALUE]]-MIS[[#This Row],[LIVE_VALUE]],MIS[[#This Row],[LIVE_VALUE]]-MIS[[#This Row],[VALUE]])</f>
        <v>-5040</v>
      </c>
      <c r="AH5608" t="str" cm="1">
        <f t="array" ref="AH5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8" t="str">
        <f>MIS[[#This Row],[TRADING SYMBOL]]</f>
        <v>NIFTY2552225050CE</v>
      </c>
      <c r="AJ5608" t="str">
        <f>IF(RIGHT(MIS[[#This Row],[Main/Hedge]],4)="MAIN","MAIN","HEDGE")</f>
        <v>MAIN</v>
      </c>
      <c r="AK5608" t="str" cm="1">
        <f t="array" ref="AK5608">_xlfn._xlws.FILTER(Table4[Column1],ISNUMBER(SEARCH(Table4[Column1],MIS[[#This Row],[OrderUniqueIdentifier]])),"")</f>
        <v>VWAP</v>
      </c>
    </row>
    <row r="5609" spans="1:37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>
        <f>_xlfn.XLOOKUP(MIS[[#This Row],[TRADING SYMBOL]],[1]Sheet1!$D:$D,[1]Sheet1!$C:$C)</f>
        <v>168.75</v>
      </c>
      <c r="AE5609">
        <f>MIS[[#This Row],[OrderAverageTradedPrice]]*MIS[[#This Row],[OrderQuantity]]</f>
        <v>308939.99999999942</v>
      </c>
      <c r="AF5609">
        <f>MIS[[#This Row],[LTP]]*MIS[[#This Row],[OrderQuantity]]</f>
        <v>303750</v>
      </c>
      <c r="AG5609">
        <f>IF(MIS[[#This Row],[OrderSide]]="SELL",MIS[[#This Row],[VALUE]]-MIS[[#This Row],[LIVE_VALUE]],MIS[[#This Row],[LIVE_VALUE]]-MIS[[#This Row],[VALUE]])</f>
        <v>-5189.9999999994179</v>
      </c>
      <c r="AH5609" t="str" cm="1">
        <f t="array" ref="AH5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9" t="str">
        <f>MIS[[#This Row],[TRADING SYMBOL]]</f>
        <v>NIFTY2552225050CE</v>
      </c>
      <c r="AJ5609" t="str">
        <f>IF(RIGHT(MIS[[#This Row],[Main/Hedge]],4)="MAIN","MAIN","HEDGE")</f>
        <v>MAIN</v>
      </c>
      <c r="AK5609" t="str" cm="1">
        <f t="array" ref="AK5609">_xlfn._xlws.FILTER(Table4[Column1],ISNUMBER(SEARCH(Table4[Column1],MIS[[#This Row],[OrderUniqueIdentifier]])),"")</f>
        <v>VWAP</v>
      </c>
    </row>
    <row r="5610" spans="1:37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>
        <f>_xlfn.XLOOKUP(MIS[[#This Row],[TRADING SYMBOL]],[1]Sheet1!$D:$D,[1]Sheet1!$C:$C)</f>
        <v>168.75</v>
      </c>
      <c r="AE5610">
        <f>MIS[[#This Row],[OrderAverageTradedPrice]]*MIS[[#This Row],[OrderQuantity]]</f>
        <v>64331.250000000007</v>
      </c>
      <c r="AF5610">
        <f>MIS[[#This Row],[LTP]]*MIS[[#This Row],[OrderQuantity]]</f>
        <v>63281.25</v>
      </c>
      <c r="AG5610">
        <f>IF(MIS[[#This Row],[OrderSide]]="SELL",MIS[[#This Row],[VALUE]]-MIS[[#This Row],[LIVE_VALUE]],MIS[[#This Row],[LIVE_VALUE]]-MIS[[#This Row],[VALUE]])</f>
        <v>-1050.0000000000073</v>
      </c>
      <c r="AH5610" t="str" cm="1">
        <f t="array" ref="AH5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0" t="str">
        <f>MIS[[#This Row],[TRADING SYMBOL]]</f>
        <v>NIFTY2552225050CE</v>
      </c>
      <c r="AJ5610" t="str">
        <f>IF(RIGHT(MIS[[#This Row],[Main/Hedge]],4)="MAIN","MAIN","HEDGE")</f>
        <v>MAIN</v>
      </c>
      <c r="AK5610" t="str" cm="1">
        <f t="array" ref="AK5610">_xlfn._xlws.FILTER(Table4[Column1],ISNUMBER(SEARCH(Table4[Column1],MIS[[#This Row],[OrderUniqueIdentifier]])),"")</f>
        <v>VWAP</v>
      </c>
    </row>
    <row r="5611" spans="1:37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>
        <f>_xlfn.XLOOKUP(MIS[[#This Row],[TRADING SYMBOL]],[1]Sheet1!$D:$D,[1]Sheet1!$C:$C)</f>
        <v>168.75</v>
      </c>
      <c r="AE5611">
        <f>MIS[[#This Row],[OrderAverageTradedPrice]]*MIS[[#This Row],[OrderQuantity]]</f>
        <v>90029.999999999854</v>
      </c>
      <c r="AF5611">
        <f>MIS[[#This Row],[LTP]]*MIS[[#This Row],[OrderQuantity]]</f>
        <v>88593.75</v>
      </c>
      <c r="AG5611">
        <f>IF(MIS[[#This Row],[OrderSide]]="SELL",MIS[[#This Row],[VALUE]]-MIS[[#This Row],[LIVE_VALUE]],MIS[[#This Row],[LIVE_VALUE]]-MIS[[#This Row],[VALUE]])</f>
        <v>-1436.2499999998545</v>
      </c>
      <c r="AH5611" t="str" cm="1">
        <f t="array" ref="AH5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1" t="str">
        <f>MIS[[#This Row],[TRADING SYMBOL]]</f>
        <v>NIFTY2552225050CE</v>
      </c>
      <c r="AJ5611" t="str">
        <f>IF(RIGHT(MIS[[#This Row],[Main/Hedge]],4)="MAIN","MAIN","HEDGE")</f>
        <v>MAIN</v>
      </c>
      <c r="AK5611" t="str" cm="1">
        <f t="array" ref="AK5611">_xlfn._xlws.FILTER(Table4[Column1],ISNUMBER(SEARCH(Table4[Column1],MIS[[#This Row],[OrderUniqueIdentifier]])),"")</f>
        <v>VWAP</v>
      </c>
    </row>
    <row r="5612" spans="1:37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>
        <f>_xlfn.XLOOKUP(MIS[[#This Row],[TRADING SYMBOL]],[1]Sheet1!$D:$D,[1]Sheet1!$C:$C)</f>
        <v>168.75</v>
      </c>
      <c r="AE5612">
        <f>MIS[[#This Row],[OrderAverageTradedPrice]]*MIS[[#This Row],[OrderQuantity]]</f>
        <v>77103.749999999694</v>
      </c>
      <c r="AF5612">
        <f>MIS[[#This Row],[LTP]]*MIS[[#This Row],[OrderQuantity]]</f>
        <v>75937.5</v>
      </c>
      <c r="AG5612">
        <f>IF(MIS[[#This Row],[OrderSide]]="SELL",MIS[[#This Row],[VALUE]]-MIS[[#This Row],[LIVE_VALUE]],MIS[[#This Row],[LIVE_VALUE]]-MIS[[#This Row],[VALUE]])</f>
        <v>-1166.2499999996944</v>
      </c>
      <c r="AH5612" t="str" cm="1">
        <f t="array" ref="AH5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2" t="str">
        <f>MIS[[#This Row],[TRADING SYMBOL]]</f>
        <v>NIFTY2552225050CE</v>
      </c>
      <c r="AJ5612" t="str">
        <f>IF(RIGHT(MIS[[#This Row],[Main/Hedge]],4)="MAIN","MAIN","HEDGE")</f>
        <v>MAIN</v>
      </c>
      <c r="AK5612" t="str" cm="1">
        <f t="array" ref="AK5612">_xlfn._xlws.FILTER(Table4[Column1],ISNUMBER(SEARCH(Table4[Column1],MIS[[#This Row],[OrderUniqueIdentifier]])),"")</f>
        <v>VWAP</v>
      </c>
    </row>
    <row r="5613" spans="1:37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>
        <f>_xlfn.XLOOKUP(MIS[[#This Row],[TRADING SYMBOL]],[1]Sheet1!$D:$D,[1]Sheet1!$C:$C)</f>
        <v>168.75</v>
      </c>
      <c r="AE5613">
        <f>MIS[[#This Row],[OrderAverageTradedPrice]]*MIS[[#This Row],[OrderQuantity]]</f>
        <v>12862.5</v>
      </c>
      <c r="AF5613">
        <f>MIS[[#This Row],[LTP]]*MIS[[#This Row],[OrderQuantity]]</f>
        <v>12656.25</v>
      </c>
      <c r="AG5613">
        <f>IF(MIS[[#This Row],[OrderSide]]="SELL",MIS[[#This Row],[VALUE]]-MIS[[#This Row],[LIVE_VALUE]],MIS[[#This Row],[LIVE_VALUE]]-MIS[[#This Row],[VALUE]])</f>
        <v>-206.25</v>
      </c>
      <c r="AH5613" t="str" cm="1">
        <f t="array" ref="AH5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3" t="str">
        <f>MIS[[#This Row],[TRADING SYMBOL]]</f>
        <v>NIFTY2552225050CE</v>
      </c>
      <c r="AJ5613" t="str">
        <f>IF(RIGHT(MIS[[#This Row],[Main/Hedge]],4)="MAIN","MAIN","HEDGE")</f>
        <v>MAIN</v>
      </c>
      <c r="AK5613" t="str" cm="1">
        <f t="array" ref="AK5613">_xlfn._xlws.FILTER(Table4[Column1],ISNUMBER(SEARCH(Table4[Column1],MIS[[#This Row],[OrderUniqueIdentifier]])),"")</f>
        <v>VWAP</v>
      </c>
    </row>
    <row r="5614" spans="1:37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>
        <f>_xlfn.XLOOKUP(MIS[[#This Row],[TRADING SYMBOL]],[1]Sheet1!$D:$D,[1]Sheet1!$C:$C)</f>
        <v>168.75</v>
      </c>
      <c r="AE5614">
        <f>MIS[[#This Row],[OrderAverageTradedPrice]]*MIS[[#This Row],[OrderQuantity]]</f>
        <v>25732.5</v>
      </c>
      <c r="AF5614">
        <f>MIS[[#This Row],[LTP]]*MIS[[#This Row],[OrderQuantity]]</f>
        <v>25312.5</v>
      </c>
      <c r="AG5614">
        <f>IF(MIS[[#This Row],[OrderSide]]="SELL",MIS[[#This Row],[VALUE]]-MIS[[#This Row],[LIVE_VALUE]],MIS[[#This Row],[LIVE_VALUE]]-MIS[[#This Row],[VALUE]])</f>
        <v>-420</v>
      </c>
      <c r="AH5614" t="str" cm="1">
        <f t="array" ref="AH5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4" t="str">
        <f>MIS[[#This Row],[TRADING SYMBOL]]</f>
        <v>NIFTY2552225050CE</v>
      </c>
      <c r="AJ5614" t="str">
        <f>IF(RIGHT(MIS[[#This Row],[Main/Hedge]],4)="MAIN","MAIN","HEDGE")</f>
        <v>MAIN</v>
      </c>
      <c r="AK5614" t="str" cm="1">
        <f t="array" ref="AK5614">_xlfn._xlws.FILTER(Table4[Column1],ISNUMBER(SEARCH(Table4[Column1],MIS[[#This Row],[OrderUniqueIdentifier]])),"")</f>
        <v>VWAP</v>
      </c>
    </row>
    <row r="5615" spans="1:37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>
        <f>_xlfn.XLOOKUP(MIS[[#This Row],[TRADING SYMBOL]],[1]Sheet1!$D:$D,[1]Sheet1!$C:$C)</f>
        <v>168.75</v>
      </c>
      <c r="AE5615">
        <f>MIS[[#This Row],[OrderAverageTradedPrice]]*MIS[[#This Row],[OrderQuantity]]</f>
        <v>25710</v>
      </c>
      <c r="AF5615">
        <f>MIS[[#This Row],[LTP]]*MIS[[#This Row],[OrderQuantity]]</f>
        <v>25312.5</v>
      </c>
      <c r="AG5615">
        <f>IF(MIS[[#This Row],[OrderSide]]="SELL",MIS[[#This Row],[VALUE]]-MIS[[#This Row],[LIVE_VALUE]],MIS[[#This Row],[LIVE_VALUE]]-MIS[[#This Row],[VALUE]])</f>
        <v>-397.5</v>
      </c>
      <c r="AH5615" t="str" cm="1">
        <f t="array" ref="AH5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5" t="str">
        <f>MIS[[#This Row],[TRADING SYMBOL]]</f>
        <v>NIFTY2552225050CE</v>
      </c>
      <c r="AJ5615" t="str">
        <f>IF(RIGHT(MIS[[#This Row],[Main/Hedge]],4)="MAIN","MAIN","HEDGE")</f>
        <v>MAIN</v>
      </c>
      <c r="AK5615" t="str" cm="1">
        <f t="array" ref="AK5615">_xlfn._xlws.FILTER(Table4[Column1],ISNUMBER(SEARCH(Table4[Column1],MIS[[#This Row],[OrderUniqueIdentifier]])),"")</f>
        <v>VWAP</v>
      </c>
    </row>
    <row r="5616" spans="1:37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>
        <f>_xlfn.XLOOKUP(MIS[[#This Row],[TRADING SYMBOL]],[1]Sheet1!$D:$D,[1]Sheet1!$C:$C)</f>
        <v>168.75</v>
      </c>
      <c r="AE5616">
        <f>MIS[[#This Row],[OrderAverageTradedPrice]]*MIS[[#This Row],[OrderQuantity]]</f>
        <v>102772.5</v>
      </c>
      <c r="AF5616">
        <f>MIS[[#This Row],[LTP]]*MIS[[#This Row],[OrderQuantity]]</f>
        <v>101250</v>
      </c>
      <c r="AG5616">
        <f>IF(MIS[[#This Row],[OrderSide]]="SELL",MIS[[#This Row],[VALUE]]-MIS[[#This Row],[LIVE_VALUE]],MIS[[#This Row],[LIVE_VALUE]]-MIS[[#This Row],[VALUE]])</f>
        <v>-1522.5</v>
      </c>
      <c r="AH5616" t="str" cm="1">
        <f t="array" ref="AH5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6" t="str">
        <f>MIS[[#This Row],[TRADING SYMBOL]]</f>
        <v>NIFTY2552225050CE</v>
      </c>
      <c r="AJ5616" t="str">
        <f>IF(RIGHT(MIS[[#This Row],[Main/Hedge]],4)="MAIN","MAIN","HEDGE")</f>
        <v>MAIN</v>
      </c>
      <c r="AK5616" t="str" cm="1">
        <f t="array" ref="AK5616">_xlfn._xlws.FILTER(Table4[Column1],ISNUMBER(SEARCH(Table4[Column1],MIS[[#This Row],[OrderUniqueIdentifier]])),"")</f>
        <v>VWAP</v>
      </c>
    </row>
    <row r="5617" spans="1:37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>
        <f>_xlfn.XLOOKUP(MIS[[#This Row],[TRADING SYMBOL]],[1]Sheet1!$D:$D,[1]Sheet1!$C:$C)</f>
        <v>168.75</v>
      </c>
      <c r="AE5617">
        <f>MIS[[#This Row],[OrderAverageTradedPrice]]*MIS[[#This Row],[OrderQuantity]]</f>
        <v>102750</v>
      </c>
      <c r="AF5617">
        <f>MIS[[#This Row],[LTP]]*MIS[[#This Row],[OrderQuantity]]</f>
        <v>101250</v>
      </c>
      <c r="AG5617">
        <f>IF(MIS[[#This Row],[OrderSide]]="SELL",MIS[[#This Row],[VALUE]]-MIS[[#This Row],[LIVE_VALUE]],MIS[[#This Row],[LIVE_VALUE]]-MIS[[#This Row],[VALUE]])</f>
        <v>-1500</v>
      </c>
      <c r="AH5617" t="str" cm="1">
        <f t="array" ref="AH5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7" t="str">
        <f>MIS[[#This Row],[TRADING SYMBOL]]</f>
        <v>NIFTY2552225050CE</v>
      </c>
      <c r="AJ5617" t="str">
        <f>IF(RIGHT(MIS[[#This Row],[Main/Hedge]],4)="MAIN","MAIN","HEDGE")</f>
        <v>MAIN</v>
      </c>
      <c r="AK5617" t="str" cm="1">
        <f t="array" ref="AK5617">_xlfn._xlws.FILTER(Table4[Column1],ISNUMBER(SEARCH(Table4[Column1],MIS[[#This Row],[OrderUniqueIdentifier]])),"")</f>
        <v>VWAP</v>
      </c>
    </row>
    <row r="5618" spans="1:37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>
        <f>_xlfn.XLOOKUP(MIS[[#This Row],[TRADING SYMBOL]],[1]Sheet1!$D:$D,[1]Sheet1!$C:$C)</f>
        <v>168.75</v>
      </c>
      <c r="AE5618">
        <f>MIS[[#This Row],[OrderAverageTradedPrice]]*MIS[[#This Row],[OrderQuantity]]</f>
        <v>77186.25</v>
      </c>
      <c r="AF5618">
        <f>MIS[[#This Row],[LTP]]*MIS[[#This Row],[OrderQuantity]]</f>
        <v>75937.5</v>
      </c>
      <c r="AG5618">
        <f>IF(MIS[[#This Row],[OrderSide]]="SELL",MIS[[#This Row],[VALUE]]-MIS[[#This Row],[LIVE_VALUE]],MIS[[#This Row],[LIVE_VALUE]]-MIS[[#This Row],[VALUE]])</f>
        <v>-1248.75</v>
      </c>
      <c r="AH5618" t="str" cm="1">
        <f t="array" ref="AH5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8" t="str">
        <f>MIS[[#This Row],[TRADING SYMBOL]]</f>
        <v>NIFTY2552225050CE</v>
      </c>
      <c r="AJ5618" t="str">
        <f>IF(RIGHT(MIS[[#This Row],[Main/Hedge]],4)="MAIN","MAIN","HEDGE")</f>
        <v>MAIN</v>
      </c>
      <c r="AK5618" t="str" cm="1">
        <f t="array" ref="AK5618">_xlfn._xlws.FILTER(Table4[Column1],ISNUMBER(SEARCH(Table4[Column1],MIS[[#This Row],[OrderUniqueIdentifier]])),"")</f>
        <v>VWAP</v>
      </c>
    </row>
    <row r="5619" spans="1:37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>
        <f>_xlfn.XLOOKUP(MIS[[#This Row],[TRADING SYMBOL]],[1]Sheet1!$D:$D,[1]Sheet1!$C:$C)</f>
        <v>168.75</v>
      </c>
      <c r="AE5619">
        <f>MIS[[#This Row],[OrderAverageTradedPrice]]*MIS[[#This Row],[OrderQuantity]]</f>
        <v>141281.25</v>
      </c>
      <c r="AF5619">
        <f>MIS[[#This Row],[LTP]]*MIS[[#This Row],[OrderQuantity]]</f>
        <v>139218.75</v>
      </c>
      <c r="AG5619">
        <f>IF(MIS[[#This Row],[OrderSide]]="SELL",MIS[[#This Row],[VALUE]]-MIS[[#This Row],[LIVE_VALUE]],MIS[[#This Row],[LIVE_VALUE]]-MIS[[#This Row],[VALUE]])</f>
        <v>-2062.5</v>
      </c>
      <c r="AH5619" t="str" cm="1">
        <f t="array" ref="AH5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9" t="str">
        <f>MIS[[#This Row],[TRADING SYMBOL]]</f>
        <v>NIFTY2552225050CE</v>
      </c>
      <c r="AJ5619" t="str">
        <f>IF(RIGHT(MIS[[#This Row],[Main/Hedge]],4)="MAIN","MAIN","HEDGE")</f>
        <v>MAIN</v>
      </c>
      <c r="AK5619" t="str" cm="1">
        <f t="array" ref="AK5619">_xlfn._xlws.FILTER(Table4[Column1],ISNUMBER(SEARCH(Table4[Column1],MIS[[#This Row],[OrderUniqueIdentifier]])),"")</f>
        <v>VWAP</v>
      </c>
    </row>
    <row r="5620" spans="1:37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>
        <f>_xlfn.XLOOKUP(MIS[[#This Row],[TRADING SYMBOL]],[1]Sheet1!$D:$D,[1]Sheet1!$C:$C)</f>
        <v>168.75</v>
      </c>
      <c r="AE5620">
        <f>MIS[[#This Row],[OrderAverageTradedPrice]]*MIS[[#This Row],[OrderQuantity]]</f>
        <v>12862.5</v>
      </c>
      <c r="AF5620">
        <f>MIS[[#This Row],[LTP]]*MIS[[#This Row],[OrderQuantity]]</f>
        <v>12656.25</v>
      </c>
      <c r="AG5620">
        <f>IF(MIS[[#This Row],[OrderSide]]="SELL",MIS[[#This Row],[VALUE]]-MIS[[#This Row],[LIVE_VALUE]],MIS[[#This Row],[LIVE_VALUE]]-MIS[[#This Row],[VALUE]])</f>
        <v>-206.25</v>
      </c>
      <c r="AH5620" t="str" cm="1">
        <f t="array" ref="AH5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0" t="str">
        <f>MIS[[#This Row],[TRADING SYMBOL]]</f>
        <v>NIFTY2552225050CE</v>
      </c>
      <c r="AJ5620" t="str">
        <f>IF(RIGHT(MIS[[#This Row],[Main/Hedge]],4)="MAIN","MAIN","HEDGE")</f>
        <v>MAIN</v>
      </c>
      <c r="AK5620" t="str" cm="1">
        <f t="array" ref="AK5620">_xlfn._xlws.FILTER(Table4[Column1],ISNUMBER(SEARCH(Table4[Column1],MIS[[#This Row],[OrderUniqueIdentifier]])),"")</f>
        <v>VWAP</v>
      </c>
    </row>
    <row r="5621" spans="1:37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>
        <f>_xlfn.XLOOKUP(MIS[[#This Row],[TRADING SYMBOL]],[1]Sheet1!$D:$D,[1]Sheet1!$C:$C)</f>
        <v>168.75</v>
      </c>
      <c r="AE5621">
        <f>MIS[[#This Row],[OrderAverageTradedPrice]]*MIS[[#This Row],[OrderQuantity]]</f>
        <v>12847.5</v>
      </c>
      <c r="AF5621">
        <f>MIS[[#This Row],[LTP]]*MIS[[#This Row],[OrderQuantity]]</f>
        <v>12656.25</v>
      </c>
      <c r="AG5621">
        <f>IF(MIS[[#This Row],[OrderSide]]="SELL",MIS[[#This Row],[VALUE]]-MIS[[#This Row],[LIVE_VALUE]],MIS[[#This Row],[LIVE_VALUE]]-MIS[[#This Row],[VALUE]])</f>
        <v>-191.25</v>
      </c>
      <c r="AH5621" t="str" cm="1">
        <f t="array" ref="AH5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1" t="str">
        <f>MIS[[#This Row],[TRADING SYMBOL]]</f>
        <v>NIFTY2552225050CE</v>
      </c>
      <c r="AJ5621" t="str">
        <f>IF(RIGHT(MIS[[#This Row],[Main/Hedge]],4)="MAIN","MAIN","HEDGE")</f>
        <v>MAIN</v>
      </c>
      <c r="AK5621" t="str" cm="1">
        <f t="array" ref="AK5621">_xlfn._xlws.FILTER(Table4[Column1],ISNUMBER(SEARCH(Table4[Column1],MIS[[#This Row],[OrderUniqueIdentifier]])),"")</f>
        <v>VWAP</v>
      </c>
    </row>
    <row r="5622" spans="1:37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>
        <f>_xlfn.XLOOKUP(MIS[[#This Row],[TRADING SYMBOL]],[1]Sheet1!$D:$D,[1]Sheet1!$C:$C)</f>
        <v>168.75</v>
      </c>
      <c r="AE5622">
        <f>MIS[[#This Row],[OrderAverageTradedPrice]]*MIS[[#This Row],[OrderQuantity]]</f>
        <v>128700</v>
      </c>
      <c r="AF5622">
        <f>MIS[[#This Row],[LTP]]*MIS[[#This Row],[OrderQuantity]]</f>
        <v>126562.5</v>
      </c>
      <c r="AG5622">
        <f>IF(MIS[[#This Row],[OrderSide]]="SELL",MIS[[#This Row],[VALUE]]-MIS[[#This Row],[LIVE_VALUE]],MIS[[#This Row],[LIVE_VALUE]]-MIS[[#This Row],[VALUE]])</f>
        <v>-2137.5</v>
      </c>
      <c r="AH5622" t="str" cm="1">
        <f t="array" ref="AH5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2" t="str">
        <f>MIS[[#This Row],[TRADING SYMBOL]]</f>
        <v>NIFTY2552225050CE</v>
      </c>
      <c r="AJ5622" t="str">
        <f>IF(RIGHT(MIS[[#This Row],[Main/Hedge]],4)="MAIN","MAIN","HEDGE")</f>
        <v>MAIN</v>
      </c>
      <c r="AK5622" t="str" cm="1">
        <f t="array" ref="AK5622">_xlfn._xlws.FILTER(Table4[Column1],ISNUMBER(SEARCH(Table4[Column1],MIS[[#This Row],[OrderUniqueIdentifier]])),"")</f>
        <v>VWAP</v>
      </c>
    </row>
    <row r="5623" spans="1:37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>
        <f>_xlfn.XLOOKUP(MIS[[#This Row],[TRADING SYMBOL]],[1]Sheet1!$D:$D,[1]Sheet1!$C:$C)</f>
        <v>168.75</v>
      </c>
      <c r="AE5623">
        <f>MIS[[#This Row],[OrderAverageTradedPrice]]*MIS[[#This Row],[OrderQuantity]]</f>
        <v>218572.49999999889</v>
      </c>
      <c r="AF5623">
        <f>MIS[[#This Row],[LTP]]*MIS[[#This Row],[OrderQuantity]]</f>
        <v>215156.25</v>
      </c>
      <c r="AG5623">
        <f>IF(MIS[[#This Row],[OrderSide]]="SELL",MIS[[#This Row],[VALUE]]-MIS[[#This Row],[LIVE_VALUE]],MIS[[#This Row],[LIVE_VALUE]]-MIS[[#This Row],[VALUE]])</f>
        <v>-3416.2499999988941</v>
      </c>
      <c r="AH5623" t="str" cm="1">
        <f t="array" ref="AH5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3" t="str">
        <f>MIS[[#This Row],[TRADING SYMBOL]]</f>
        <v>NIFTY2552225050CE</v>
      </c>
      <c r="AJ5623" t="str">
        <f>IF(RIGHT(MIS[[#This Row],[Main/Hedge]],4)="MAIN","MAIN","HEDGE")</f>
        <v>MAIN</v>
      </c>
      <c r="AK5623" t="str" cm="1">
        <f t="array" ref="AK5623">_xlfn._xlws.FILTER(Table4[Column1],ISNUMBER(SEARCH(Table4[Column1],MIS[[#This Row],[OrderUniqueIdentifier]])),"")</f>
        <v>VWAP</v>
      </c>
    </row>
    <row r="5624" spans="1:37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>
        <f>_xlfn.XLOOKUP(MIS[[#This Row],[TRADING SYMBOL]],[1]Sheet1!$D:$D,[1]Sheet1!$C:$C)</f>
        <v>168.75</v>
      </c>
      <c r="AE5624">
        <f>MIS[[#This Row],[OrderAverageTradedPrice]]*MIS[[#This Row],[OrderQuantity]]</f>
        <v>38819.99999999992</v>
      </c>
      <c r="AF5624">
        <f>MIS[[#This Row],[LTP]]*MIS[[#This Row],[OrderQuantity]]</f>
        <v>37968.75</v>
      </c>
      <c r="AG5624">
        <f>IF(MIS[[#This Row],[OrderSide]]="SELL",MIS[[#This Row],[VALUE]]-MIS[[#This Row],[LIVE_VALUE]],MIS[[#This Row],[LIVE_VALUE]]-MIS[[#This Row],[VALUE]])</f>
        <v>-851.24999999991996</v>
      </c>
      <c r="AH5624" t="str" cm="1">
        <f t="array" ref="AH5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4" t="str">
        <f>MIS[[#This Row],[TRADING SYMBOL]]</f>
        <v>NIFTY2552225050CE</v>
      </c>
      <c r="AJ5624" t="str">
        <f>IF(RIGHT(MIS[[#This Row],[Main/Hedge]],4)="MAIN","MAIN","HEDGE")</f>
        <v>MAIN</v>
      </c>
      <c r="AK5624" t="str" cm="1">
        <f t="array" ref="AK5624">_xlfn._xlws.FILTER(Table4[Column1],ISNUMBER(SEARCH(Table4[Column1],MIS[[#This Row],[OrderUniqueIdentifier]])),"")</f>
        <v>VWAP</v>
      </c>
    </row>
    <row r="5625" spans="1:37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>
        <f>_xlfn.XLOOKUP(MIS[[#This Row],[TRADING SYMBOL]],[1]Sheet1!$D:$D,[1]Sheet1!$C:$C)</f>
        <v>168.75</v>
      </c>
      <c r="AE5625">
        <f>MIS[[#This Row],[OrderAverageTradedPrice]]*MIS[[#This Row],[OrderQuantity]]</f>
        <v>38804.999999999847</v>
      </c>
      <c r="AF5625">
        <f>MIS[[#This Row],[LTP]]*MIS[[#This Row],[OrderQuantity]]</f>
        <v>37968.75</v>
      </c>
      <c r="AG5625">
        <f>IF(MIS[[#This Row],[OrderSide]]="SELL",MIS[[#This Row],[VALUE]]-MIS[[#This Row],[LIVE_VALUE]],MIS[[#This Row],[LIVE_VALUE]]-MIS[[#This Row],[VALUE]])</f>
        <v>-836.2499999998472</v>
      </c>
      <c r="AH5625" t="str" cm="1">
        <f t="array" ref="AH5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5" t="str">
        <f>MIS[[#This Row],[TRADING SYMBOL]]</f>
        <v>NIFTY2552225050CE</v>
      </c>
      <c r="AJ5625" t="str">
        <f>IF(RIGHT(MIS[[#This Row],[Main/Hedge]],4)="MAIN","MAIN","HEDGE")</f>
        <v>MAIN</v>
      </c>
      <c r="AK5625" t="str" cm="1">
        <f t="array" ref="AK5625">_xlfn._xlws.FILTER(Table4[Column1],ISNUMBER(SEARCH(Table4[Column1],MIS[[#This Row],[OrderUniqueIdentifier]])),"")</f>
        <v>VWAP</v>
      </c>
    </row>
    <row r="5626" spans="1:37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>
        <f>_xlfn.XLOOKUP(MIS[[#This Row],[TRADING SYMBOL]],[1]Sheet1!$D:$D,[1]Sheet1!$C:$C)</f>
        <v>168.75</v>
      </c>
      <c r="AE5626">
        <f>MIS[[#This Row],[OrderAverageTradedPrice]]*MIS[[#This Row],[OrderQuantity]]</f>
        <v>116231.24999999969</v>
      </c>
      <c r="AF5626">
        <f>MIS[[#This Row],[LTP]]*MIS[[#This Row],[OrderQuantity]]</f>
        <v>113906.25</v>
      </c>
      <c r="AG5626">
        <f>IF(MIS[[#This Row],[OrderSide]]="SELL",MIS[[#This Row],[VALUE]]-MIS[[#This Row],[LIVE_VALUE]],MIS[[#This Row],[LIVE_VALUE]]-MIS[[#This Row],[VALUE]])</f>
        <v>-2324.9999999996944</v>
      </c>
      <c r="AH5626" t="str" cm="1">
        <f t="array" ref="AH5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6" t="str">
        <f>MIS[[#This Row],[TRADING SYMBOL]]</f>
        <v>NIFTY2552225050CE</v>
      </c>
      <c r="AJ5626" t="str">
        <f>IF(RIGHT(MIS[[#This Row],[Main/Hedge]],4)="MAIN","MAIN","HEDGE")</f>
        <v>MAIN</v>
      </c>
      <c r="AK5626" t="str" cm="1">
        <f t="array" ref="AK5626">_xlfn._xlws.FILTER(Table4[Column1],ISNUMBER(SEARCH(Table4[Column1],MIS[[#This Row],[OrderUniqueIdentifier]])),"")</f>
        <v>VWAP</v>
      </c>
    </row>
    <row r="5627" spans="1:37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>
        <f>_xlfn.XLOOKUP(MIS[[#This Row],[TRADING SYMBOL]],[1]Sheet1!$D:$D,[1]Sheet1!$C:$C)</f>
        <v>168.75</v>
      </c>
      <c r="AE5627">
        <f>MIS[[#This Row],[OrderAverageTradedPrice]]*MIS[[#This Row],[OrderQuantity]]</f>
        <v>180708.74999999956</v>
      </c>
      <c r="AF5627">
        <f>MIS[[#This Row],[LTP]]*MIS[[#This Row],[OrderQuantity]]</f>
        <v>177187.5</v>
      </c>
      <c r="AG5627">
        <f>IF(MIS[[#This Row],[OrderSide]]="SELL",MIS[[#This Row],[VALUE]]-MIS[[#This Row],[LIVE_VALUE]],MIS[[#This Row],[LIVE_VALUE]]-MIS[[#This Row],[VALUE]])</f>
        <v>-3521.2499999995634</v>
      </c>
      <c r="AH5627" t="str" cm="1">
        <f t="array" ref="AH5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7" t="str">
        <f>MIS[[#This Row],[TRADING SYMBOL]]</f>
        <v>NIFTY2552225050CE</v>
      </c>
      <c r="AJ5627" t="str">
        <f>IF(RIGHT(MIS[[#This Row],[Main/Hedge]],4)="MAIN","MAIN","HEDGE")</f>
        <v>MAIN</v>
      </c>
      <c r="AK5627" t="str" cm="1">
        <f t="array" ref="AK5627">_xlfn._xlws.FILTER(Table4[Column1],ISNUMBER(SEARCH(Table4[Column1],MIS[[#This Row],[OrderUniqueIdentifier]])),"")</f>
        <v>VWAP</v>
      </c>
    </row>
    <row r="5628" spans="1:37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>
        <f>_xlfn.XLOOKUP(MIS[[#This Row],[TRADING SYMBOL]],[1]Sheet1!$D:$D,[1]Sheet1!$C:$C)</f>
        <v>168.75</v>
      </c>
      <c r="AE5628">
        <f>MIS[[#This Row],[OrderAverageTradedPrice]]*MIS[[#This Row],[OrderQuantity]]</f>
        <v>77516.249999999854</v>
      </c>
      <c r="AF5628">
        <f>MIS[[#This Row],[LTP]]*MIS[[#This Row],[OrderQuantity]]</f>
        <v>75937.5</v>
      </c>
      <c r="AG5628">
        <f>IF(MIS[[#This Row],[OrderSide]]="SELL",MIS[[#This Row],[VALUE]]-MIS[[#This Row],[LIVE_VALUE]],MIS[[#This Row],[LIVE_VALUE]]-MIS[[#This Row],[VALUE]])</f>
        <v>-1578.7499999998545</v>
      </c>
      <c r="AH5628" t="str" cm="1">
        <f t="array" ref="AH5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8" t="str">
        <f>MIS[[#This Row],[TRADING SYMBOL]]</f>
        <v>NIFTY2552225050CE</v>
      </c>
      <c r="AJ5628" t="str">
        <f>IF(RIGHT(MIS[[#This Row],[Main/Hedge]],4)="MAIN","MAIN","HEDGE")</f>
        <v>MAIN</v>
      </c>
      <c r="AK5628" t="str" cm="1">
        <f t="array" ref="AK5628">_xlfn._xlws.FILTER(Table4[Column1],ISNUMBER(SEARCH(Table4[Column1],MIS[[#This Row],[OrderUniqueIdentifier]])),"")</f>
        <v>VWAP</v>
      </c>
    </row>
    <row r="5629" spans="1:37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>
        <f>_xlfn.XLOOKUP(MIS[[#This Row],[TRADING SYMBOL]],[1]Sheet1!$D:$D,[1]Sheet1!$C:$C)</f>
        <v>168.75</v>
      </c>
      <c r="AE5629">
        <f>MIS[[#This Row],[OrderAverageTradedPrice]]*MIS[[#This Row],[OrderQuantity]]</f>
        <v>38801.25</v>
      </c>
      <c r="AF5629">
        <f>MIS[[#This Row],[LTP]]*MIS[[#This Row],[OrderQuantity]]</f>
        <v>37968.75</v>
      </c>
      <c r="AG5629">
        <f>IF(MIS[[#This Row],[OrderSide]]="SELL",MIS[[#This Row],[VALUE]]-MIS[[#This Row],[LIVE_VALUE]],MIS[[#This Row],[LIVE_VALUE]]-MIS[[#This Row],[VALUE]])</f>
        <v>-832.5</v>
      </c>
      <c r="AH5629" t="str" cm="1">
        <f t="array" ref="AH5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9" t="str">
        <f>MIS[[#This Row],[TRADING SYMBOL]]</f>
        <v>NIFTY2552225050CE</v>
      </c>
      <c r="AJ5629" t="str">
        <f>IF(RIGHT(MIS[[#This Row],[Main/Hedge]],4)="MAIN","MAIN","HEDGE")</f>
        <v>MAIN</v>
      </c>
      <c r="AK5629" t="str" cm="1">
        <f t="array" ref="AK5629">_xlfn._xlws.FILTER(Table4[Column1],ISNUMBER(SEARCH(Table4[Column1],MIS[[#This Row],[OrderUniqueIdentifier]])),"")</f>
        <v>VWAP</v>
      </c>
    </row>
    <row r="5630" spans="1:37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>
        <f>_xlfn.XLOOKUP(MIS[[#This Row],[TRADING SYMBOL]],[1]Sheet1!$D:$D,[1]Sheet1!$C:$C)</f>
        <v>168.75</v>
      </c>
      <c r="AE5630">
        <f>MIS[[#This Row],[OrderAverageTradedPrice]]*MIS[[#This Row],[OrderQuantity]]</f>
        <v>25841.25</v>
      </c>
      <c r="AF5630">
        <f>MIS[[#This Row],[LTP]]*MIS[[#This Row],[OrderQuantity]]</f>
        <v>25312.5</v>
      </c>
      <c r="AG5630">
        <f>IF(MIS[[#This Row],[OrderSide]]="SELL",MIS[[#This Row],[VALUE]]-MIS[[#This Row],[LIVE_VALUE]],MIS[[#This Row],[LIVE_VALUE]]-MIS[[#This Row],[VALUE]])</f>
        <v>-528.75</v>
      </c>
      <c r="AH5630" t="str" cm="1">
        <f t="array" ref="AH5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0" t="str">
        <f>MIS[[#This Row],[TRADING SYMBOL]]</f>
        <v>NIFTY2552225050CE</v>
      </c>
      <c r="AJ5630" t="str">
        <f>IF(RIGHT(MIS[[#This Row],[Main/Hedge]],4)="MAIN","MAIN","HEDGE")</f>
        <v>MAIN</v>
      </c>
      <c r="AK5630" t="str" cm="1">
        <f t="array" ref="AK5630">_xlfn._xlws.FILTER(Table4[Column1],ISNUMBER(SEARCH(Table4[Column1],MIS[[#This Row],[OrderUniqueIdentifier]])),"")</f>
        <v>VWAP</v>
      </c>
    </row>
    <row r="5631" spans="1:37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>
        <f>_xlfn.XLOOKUP(MIS[[#This Row],[TRADING SYMBOL]],[1]Sheet1!$D:$D,[1]Sheet1!$C:$C)</f>
        <v>168.75</v>
      </c>
      <c r="AE5631">
        <f>MIS[[#This Row],[OrderAverageTradedPrice]]*MIS[[#This Row],[OrderQuantity]]</f>
        <v>38793.749999999847</v>
      </c>
      <c r="AF5631">
        <f>MIS[[#This Row],[LTP]]*MIS[[#This Row],[OrderQuantity]]</f>
        <v>37968.75</v>
      </c>
      <c r="AG5631">
        <f>IF(MIS[[#This Row],[OrderSide]]="SELL",MIS[[#This Row],[VALUE]]-MIS[[#This Row],[LIVE_VALUE]],MIS[[#This Row],[LIVE_VALUE]]-MIS[[#This Row],[VALUE]])</f>
        <v>-824.9999999998472</v>
      </c>
      <c r="AH5631" t="str" cm="1">
        <f t="array" ref="AH5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1" t="str">
        <f>MIS[[#This Row],[TRADING SYMBOL]]</f>
        <v>NIFTY2552225050CE</v>
      </c>
      <c r="AJ5631" t="str">
        <f>IF(RIGHT(MIS[[#This Row],[Main/Hedge]],4)="MAIN","MAIN","HEDGE")</f>
        <v>MAIN</v>
      </c>
      <c r="AK5631" t="str" cm="1">
        <f t="array" ref="AK5631">_xlfn._xlws.FILTER(Table4[Column1],ISNUMBER(SEARCH(Table4[Column1],MIS[[#This Row],[OrderUniqueIdentifier]])),"")</f>
        <v>VWAP</v>
      </c>
    </row>
    <row r="5632" spans="1:37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>
        <f>_xlfn.XLOOKUP(MIS[[#This Row],[TRADING SYMBOL]],[1]Sheet1!$D:$D,[1]Sheet1!$C:$C)</f>
        <v>8.1999999999999993</v>
      </c>
      <c r="AE5632">
        <f>MIS[[#This Row],[OrderAverageTradedPrice]]*MIS[[#This Row],[OrderQuantity]]</f>
        <v>2272.5</v>
      </c>
      <c r="AF5632">
        <f>MIS[[#This Row],[LTP]]*MIS[[#This Row],[OrderQuantity]]</f>
        <v>1844.9999999999998</v>
      </c>
      <c r="AG5632">
        <f>IF(MIS[[#This Row],[OrderSide]]="SELL",MIS[[#This Row],[VALUE]]-MIS[[#This Row],[LIVE_VALUE]],MIS[[#This Row],[LIVE_VALUE]]-MIS[[#This Row],[VALUE]])</f>
        <v>427.50000000000023</v>
      </c>
      <c r="AH5632" t="str" cm="1">
        <f t="array" ref="AH5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2" t="str">
        <f>MIS[[#This Row],[TRADING SYMBOL]]</f>
        <v>NIFTY2552223700PE</v>
      </c>
      <c r="AJ5632" t="str">
        <f>IF(RIGHT(MIS[[#This Row],[Main/Hedge]],4)="MAIN","MAIN","HEDGE")</f>
        <v>HEDGE</v>
      </c>
      <c r="AK5632" t="str" cm="1">
        <f t="array" ref="AK5632">_xlfn._xlws.FILTER(Table4[Column1],ISNUMBER(SEARCH(Table4[Column1],MIS[[#This Row],[OrderUniqueIdentifier]])),"")</f>
        <v>VWAP</v>
      </c>
    </row>
    <row r="5633" spans="1:37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>
        <f>_xlfn.XLOOKUP(MIS[[#This Row],[TRADING SYMBOL]],[1]Sheet1!$D:$D,[1]Sheet1!$C:$C)</f>
        <v>168.75</v>
      </c>
      <c r="AE5633">
        <f>MIS[[#This Row],[OrderAverageTradedPrice]]*MIS[[#This Row],[OrderQuantity]]</f>
        <v>12900</v>
      </c>
      <c r="AF5633">
        <f>MIS[[#This Row],[LTP]]*MIS[[#This Row],[OrderQuantity]]</f>
        <v>12656.25</v>
      </c>
      <c r="AG5633">
        <f>IF(MIS[[#This Row],[OrderSide]]="SELL",MIS[[#This Row],[VALUE]]-MIS[[#This Row],[LIVE_VALUE]],MIS[[#This Row],[LIVE_VALUE]]-MIS[[#This Row],[VALUE]])</f>
        <v>-243.75</v>
      </c>
      <c r="AH5633" t="str" cm="1">
        <f t="array" ref="AH5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3" t="str">
        <f>MIS[[#This Row],[TRADING SYMBOL]]</f>
        <v>NIFTY2552225050CE</v>
      </c>
      <c r="AJ5633" t="str">
        <f>IF(RIGHT(MIS[[#This Row],[Main/Hedge]],4)="MAIN","MAIN","HEDGE")</f>
        <v>MAIN</v>
      </c>
      <c r="AK5633" t="str" cm="1">
        <f t="array" ref="AK5633">_xlfn._xlws.FILTER(Table4[Column1],ISNUMBER(SEARCH(Table4[Column1],MIS[[#This Row],[OrderUniqueIdentifier]])),"")</f>
        <v>VWAP</v>
      </c>
    </row>
    <row r="5634" spans="1:37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>
        <f>_xlfn.XLOOKUP(MIS[[#This Row],[TRADING SYMBOL]],[1]Sheet1!$D:$D,[1]Sheet1!$C:$C)</f>
        <v>168.75</v>
      </c>
      <c r="AE5634">
        <f>MIS[[#This Row],[OrderAverageTradedPrice]]*MIS[[#This Row],[OrderQuantity]]</f>
        <v>51660</v>
      </c>
      <c r="AF5634">
        <f>MIS[[#This Row],[LTP]]*MIS[[#This Row],[OrderQuantity]]</f>
        <v>50625</v>
      </c>
      <c r="AG5634">
        <f>IF(MIS[[#This Row],[OrderSide]]="SELL",MIS[[#This Row],[VALUE]]-MIS[[#This Row],[LIVE_VALUE]],MIS[[#This Row],[LIVE_VALUE]]-MIS[[#This Row],[VALUE]])</f>
        <v>-1035</v>
      </c>
      <c r="AH5634" t="str" cm="1">
        <f t="array" ref="AH5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4" t="str">
        <f>MIS[[#This Row],[TRADING SYMBOL]]</f>
        <v>NIFTY2552225050CE</v>
      </c>
      <c r="AJ5634" t="str">
        <f>IF(RIGHT(MIS[[#This Row],[Main/Hedge]],4)="MAIN","MAIN","HEDGE")</f>
        <v>MAIN</v>
      </c>
      <c r="AK5634" t="str" cm="1">
        <f t="array" ref="AK5634">_xlfn._xlws.FILTER(Table4[Column1],ISNUMBER(SEARCH(Table4[Column1],MIS[[#This Row],[OrderUniqueIdentifier]])),"")</f>
        <v>VWAP</v>
      </c>
    </row>
    <row r="5635" spans="1:37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>
        <f>_xlfn.XLOOKUP(MIS[[#This Row],[TRADING SYMBOL]],[1]Sheet1!$D:$D,[1]Sheet1!$C:$C)</f>
        <v>168.75</v>
      </c>
      <c r="AE5635">
        <f>MIS[[#This Row],[OrderAverageTradedPrice]]*MIS[[#This Row],[OrderQuantity]]</f>
        <v>25837.5</v>
      </c>
      <c r="AF5635">
        <f>MIS[[#This Row],[LTP]]*MIS[[#This Row],[OrderQuantity]]</f>
        <v>25312.5</v>
      </c>
      <c r="AG5635">
        <f>IF(MIS[[#This Row],[OrderSide]]="SELL",MIS[[#This Row],[VALUE]]-MIS[[#This Row],[LIVE_VALUE]],MIS[[#This Row],[LIVE_VALUE]]-MIS[[#This Row],[VALUE]])</f>
        <v>-525</v>
      </c>
      <c r="AH5635" t="str" cm="1">
        <f t="array" ref="AH5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5" t="str">
        <f>MIS[[#This Row],[TRADING SYMBOL]]</f>
        <v>NIFTY2552225050CE</v>
      </c>
      <c r="AJ5635" t="str">
        <f>IF(RIGHT(MIS[[#This Row],[Main/Hedge]],4)="MAIN","MAIN","HEDGE")</f>
        <v>MAIN</v>
      </c>
      <c r="AK5635" t="str" cm="1">
        <f t="array" ref="AK5635">_xlfn._xlws.FILTER(Table4[Column1],ISNUMBER(SEARCH(Table4[Column1],MIS[[#This Row],[OrderUniqueIdentifier]])),"")</f>
        <v>VWAP</v>
      </c>
    </row>
    <row r="5636" spans="1:37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>
        <f>_xlfn.XLOOKUP(MIS[[#This Row],[TRADING SYMBOL]],[1]Sheet1!$D:$D,[1]Sheet1!$C:$C)</f>
        <v>168.75</v>
      </c>
      <c r="AE5636">
        <f>MIS[[#This Row],[OrderAverageTradedPrice]]*MIS[[#This Row],[OrderQuantity]]</f>
        <v>12915</v>
      </c>
      <c r="AF5636">
        <f>MIS[[#This Row],[LTP]]*MIS[[#This Row],[OrderQuantity]]</f>
        <v>12656.25</v>
      </c>
      <c r="AG5636">
        <f>IF(MIS[[#This Row],[OrderSide]]="SELL",MIS[[#This Row],[VALUE]]-MIS[[#This Row],[LIVE_VALUE]],MIS[[#This Row],[LIVE_VALUE]]-MIS[[#This Row],[VALUE]])</f>
        <v>-258.75</v>
      </c>
      <c r="AH5636" t="str" cm="1">
        <f t="array" ref="AH5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6" t="str">
        <f>MIS[[#This Row],[TRADING SYMBOL]]</f>
        <v>NIFTY2552225050CE</v>
      </c>
      <c r="AJ5636" t="str">
        <f>IF(RIGHT(MIS[[#This Row],[Main/Hedge]],4)="MAIN","MAIN","HEDGE")</f>
        <v>MAIN</v>
      </c>
      <c r="AK5636" t="str" cm="1">
        <f t="array" ref="AK5636">_xlfn._xlws.FILTER(Table4[Column1],ISNUMBER(SEARCH(Table4[Column1],MIS[[#This Row],[OrderUniqueIdentifier]])),"")</f>
        <v>VWAP</v>
      </c>
    </row>
    <row r="5637" spans="1:37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>
        <f>_xlfn.XLOOKUP(MIS[[#This Row],[TRADING SYMBOL]],[1]Sheet1!$D:$D,[1]Sheet1!$C:$C)</f>
        <v>168.75</v>
      </c>
      <c r="AE5637">
        <f>MIS[[#This Row],[OrderAverageTradedPrice]]*MIS[[#This Row],[OrderQuantity]]</f>
        <v>38808.749999999927</v>
      </c>
      <c r="AF5637">
        <f>MIS[[#This Row],[LTP]]*MIS[[#This Row],[OrderQuantity]]</f>
        <v>37968.75</v>
      </c>
      <c r="AG5637">
        <f>IF(MIS[[#This Row],[OrderSide]]="SELL",MIS[[#This Row],[VALUE]]-MIS[[#This Row],[LIVE_VALUE]],MIS[[#This Row],[LIVE_VALUE]]-MIS[[#This Row],[VALUE]])</f>
        <v>-839.99999999992724</v>
      </c>
      <c r="AH5637" t="str" cm="1">
        <f t="array" ref="AH5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7" t="str">
        <f>MIS[[#This Row],[TRADING SYMBOL]]</f>
        <v>NIFTY2552225050CE</v>
      </c>
      <c r="AJ5637" t="str">
        <f>IF(RIGHT(MIS[[#This Row],[Main/Hedge]],4)="MAIN","MAIN","HEDGE")</f>
        <v>MAIN</v>
      </c>
      <c r="AK5637" t="str" cm="1">
        <f t="array" ref="AK5637">_xlfn._xlws.FILTER(Table4[Column1],ISNUMBER(SEARCH(Table4[Column1],MIS[[#This Row],[OrderUniqueIdentifier]])),"")</f>
        <v>VWAP</v>
      </c>
    </row>
    <row r="5638" spans="1:37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>
        <f>_xlfn.XLOOKUP(MIS[[#This Row],[TRADING SYMBOL]],[1]Sheet1!$D:$D,[1]Sheet1!$C:$C)</f>
        <v>168.75</v>
      </c>
      <c r="AE5638">
        <f>MIS[[#This Row],[OrderAverageTradedPrice]]*MIS[[#This Row],[OrderQuantity]]</f>
        <v>51615</v>
      </c>
      <c r="AF5638">
        <f>MIS[[#This Row],[LTP]]*MIS[[#This Row],[OrderQuantity]]</f>
        <v>50625</v>
      </c>
      <c r="AG5638">
        <f>IF(MIS[[#This Row],[OrderSide]]="SELL",MIS[[#This Row],[VALUE]]-MIS[[#This Row],[LIVE_VALUE]],MIS[[#This Row],[LIVE_VALUE]]-MIS[[#This Row],[VALUE]])</f>
        <v>-990</v>
      </c>
      <c r="AH5638" t="str" cm="1">
        <f t="array" ref="AH5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8" t="str">
        <f>MIS[[#This Row],[TRADING SYMBOL]]</f>
        <v>NIFTY2552225050CE</v>
      </c>
      <c r="AJ5638" t="str">
        <f>IF(RIGHT(MIS[[#This Row],[Main/Hedge]],4)="MAIN","MAIN","HEDGE")</f>
        <v>MAIN</v>
      </c>
      <c r="AK5638" t="str" cm="1">
        <f t="array" ref="AK5638">_xlfn._xlws.FILTER(Table4[Column1],ISNUMBER(SEARCH(Table4[Column1],MIS[[#This Row],[OrderUniqueIdentifier]])),"")</f>
        <v>VWAP</v>
      </c>
    </row>
    <row r="5639" spans="1:37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>
        <f>_xlfn.XLOOKUP(MIS[[#This Row],[TRADING SYMBOL]],[1]Sheet1!$D:$D,[1]Sheet1!$C:$C)</f>
        <v>168.75</v>
      </c>
      <c r="AE5639">
        <f>MIS[[#This Row],[OrderAverageTradedPrice]]*MIS[[#This Row],[OrderQuantity]]</f>
        <v>12948.75</v>
      </c>
      <c r="AF5639">
        <f>MIS[[#This Row],[LTP]]*MIS[[#This Row],[OrderQuantity]]</f>
        <v>12656.25</v>
      </c>
      <c r="AG5639">
        <f>IF(MIS[[#This Row],[OrderSide]]="SELL",MIS[[#This Row],[VALUE]]-MIS[[#This Row],[LIVE_VALUE]],MIS[[#This Row],[LIVE_VALUE]]-MIS[[#This Row],[VALUE]])</f>
        <v>-292.5</v>
      </c>
      <c r="AH5639" t="str" cm="1">
        <f t="array" ref="AH5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9" t="str">
        <f>MIS[[#This Row],[TRADING SYMBOL]]</f>
        <v>NIFTY2552225050CE</v>
      </c>
      <c r="AJ5639" t="str">
        <f>IF(RIGHT(MIS[[#This Row],[Main/Hedge]],4)="MAIN","MAIN","HEDGE")</f>
        <v>MAIN</v>
      </c>
      <c r="AK5639" t="str" cm="1">
        <f t="array" ref="AK5639">_xlfn._xlws.FILTER(Table4[Column1],ISNUMBER(SEARCH(Table4[Column1],MIS[[#This Row],[OrderUniqueIdentifier]])),"")</f>
        <v>VWAP</v>
      </c>
    </row>
    <row r="5640" spans="1:37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>
        <f>_xlfn.XLOOKUP(MIS[[#This Row],[TRADING SYMBOL]],[1]Sheet1!$D:$D,[1]Sheet1!$C:$C)</f>
        <v>168.75</v>
      </c>
      <c r="AE5640">
        <f>MIS[[#This Row],[OrderAverageTradedPrice]]*MIS[[#This Row],[OrderQuantity]]</f>
        <v>77400</v>
      </c>
      <c r="AF5640">
        <f>MIS[[#This Row],[LTP]]*MIS[[#This Row],[OrderQuantity]]</f>
        <v>75937.5</v>
      </c>
      <c r="AG5640">
        <f>IF(MIS[[#This Row],[OrderSide]]="SELL",MIS[[#This Row],[VALUE]]-MIS[[#This Row],[LIVE_VALUE]],MIS[[#This Row],[LIVE_VALUE]]-MIS[[#This Row],[VALUE]])</f>
        <v>-1462.5</v>
      </c>
      <c r="AH5640" t="str" cm="1">
        <f t="array" ref="AH5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0" t="str">
        <f>MIS[[#This Row],[TRADING SYMBOL]]</f>
        <v>NIFTY2552225050CE</v>
      </c>
      <c r="AJ5640" t="str">
        <f>IF(RIGHT(MIS[[#This Row],[Main/Hedge]],4)="MAIN","MAIN","HEDGE")</f>
        <v>MAIN</v>
      </c>
      <c r="AK5640" t="str" cm="1">
        <f t="array" ref="AK5640">_xlfn._xlws.FILTER(Table4[Column1],ISNUMBER(SEARCH(Table4[Column1],MIS[[#This Row],[OrderUniqueIdentifier]])),"")</f>
        <v>VWAP</v>
      </c>
    </row>
    <row r="5641" spans="1:37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>
        <f>_xlfn.XLOOKUP(MIS[[#This Row],[TRADING SYMBOL]],[1]Sheet1!$D:$D,[1]Sheet1!$C:$C)</f>
        <v>168.75</v>
      </c>
      <c r="AE5641">
        <f>MIS[[#This Row],[OrderAverageTradedPrice]]*MIS[[#This Row],[OrderQuantity]]</f>
        <v>181507.49999999924</v>
      </c>
      <c r="AF5641">
        <f>MIS[[#This Row],[LTP]]*MIS[[#This Row],[OrderQuantity]]</f>
        <v>177187.5</v>
      </c>
      <c r="AG5641">
        <f>IF(MIS[[#This Row],[OrderSide]]="SELL",MIS[[#This Row],[VALUE]]-MIS[[#This Row],[LIVE_VALUE]],MIS[[#This Row],[LIVE_VALUE]]-MIS[[#This Row],[VALUE]])</f>
        <v>-4319.9999999992433</v>
      </c>
      <c r="AH5641" t="str" cm="1">
        <f t="array" ref="AH5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1" t="str">
        <f>MIS[[#This Row],[TRADING SYMBOL]]</f>
        <v>NIFTY2552225050CE</v>
      </c>
      <c r="AJ5641" t="str">
        <f>IF(RIGHT(MIS[[#This Row],[Main/Hedge]],4)="MAIN","MAIN","HEDGE")</f>
        <v>MAIN</v>
      </c>
      <c r="AK5641" t="str" cm="1">
        <f t="array" ref="AK5641">_xlfn._xlws.FILTER(Table4[Column1],ISNUMBER(SEARCH(Table4[Column1],MIS[[#This Row],[OrderUniqueIdentifier]])),"")</f>
        <v>VWAP</v>
      </c>
    </row>
    <row r="5642" spans="1:37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>
        <f>_xlfn.XLOOKUP(MIS[[#This Row],[TRADING SYMBOL]],[1]Sheet1!$D:$D,[1]Sheet1!$C:$C)</f>
        <v>168.75</v>
      </c>
      <c r="AE5642">
        <f>MIS[[#This Row],[OrderAverageTradedPrice]]*MIS[[#This Row],[OrderQuantity]]</f>
        <v>25837.5</v>
      </c>
      <c r="AF5642">
        <f>MIS[[#This Row],[LTP]]*MIS[[#This Row],[OrderQuantity]]</f>
        <v>25312.5</v>
      </c>
      <c r="AG5642">
        <f>IF(MIS[[#This Row],[OrderSide]]="SELL",MIS[[#This Row],[VALUE]]-MIS[[#This Row],[LIVE_VALUE]],MIS[[#This Row],[LIVE_VALUE]]-MIS[[#This Row],[VALUE]])</f>
        <v>-525</v>
      </c>
      <c r="AH5642" t="str" cm="1">
        <f t="array" ref="AH5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2" t="str">
        <f>MIS[[#This Row],[TRADING SYMBOL]]</f>
        <v>NIFTY2552225050CE</v>
      </c>
      <c r="AJ5642" t="str">
        <f>IF(RIGHT(MIS[[#This Row],[Main/Hedge]],4)="MAIN","MAIN","HEDGE")</f>
        <v>MAIN</v>
      </c>
      <c r="AK5642" t="str" cm="1">
        <f t="array" ref="AK5642">_xlfn._xlws.FILTER(Table4[Column1],ISNUMBER(SEARCH(Table4[Column1],MIS[[#This Row],[OrderUniqueIdentifier]])),"")</f>
        <v>VWAP</v>
      </c>
    </row>
    <row r="5643" spans="1:37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>
        <f>_xlfn.XLOOKUP(MIS[[#This Row],[TRADING SYMBOL]],[1]Sheet1!$D:$D,[1]Sheet1!$C:$C)</f>
        <v>168.75</v>
      </c>
      <c r="AE5643">
        <f>MIS[[#This Row],[OrderAverageTradedPrice]]*MIS[[#This Row],[OrderQuantity]]</f>
        <v>12933.75</v>
      </c>
      <c r="AF5643">
        <f>MIS[[#This Row],[LTP]]*MIS[[#This Row],[OrderQuantity]]</f>
        <v>12656.25</v>
      </c>
      <c r="AG5643">
        <f>IF(MIS[[#This Row],[OrderSide]]="SELL",MIS[[#This Row],[VALUE]]-MIS[[#This Row],[LIVE_VALUE]],MIS[[#This Row],[LIVE_VALUE]]-MIS[[#This Row],[VALUE]])</f>
        <v>-277.5</v>
      </c>
      <c r="AH5643" t="str" cm="1">
        <f t="array" ref="AH5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3" t="str">
        <f>MIS[[#This Row],[TRADING SYMBOL]]</f>
        <v>NIFTY2552225050CE</v>
      </c>
      <c r="AJ5643" t="str">
        <f>IF(RIGHT(MIS[[#This Row],[Main/Hedge]],4)="MAIN","MAIN","HEDGE")</f>
        <v>MAIN</v>
      </c>
      <c r="AK5643" t="str" cm="1">
        <f t="array" ref="AK5643">_xlfn._xlws.FILTER(Table4[Column1],ISNUMBER(SEARCH(Table4[Column1],MIS[[#This Row],[OrderUniqueIdentifier]])),"")</f>
        <v>VWAP</v>
      </c>
    </row>
    <row r="5644" spans="1:37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>
        <f>_xlfn.XLOOKUP(MIS[[#This Row],[TRADING SYMBOL]],[1]Sheet1!$D:$D,[1]Sheet1!$C:$C)</f>
        <v>168.75</v>
      </c>
      <c r="AE5644">
        <f>MIS[[#This Row],[OrderAverageTradedPrice]]*MIS[[#This Row],[OrderQuantity]]</f>
        <v>309611.25</v>
      </c>
      <c r="AF5644">
        <f>MIS[[#This Row],[LTP]]*MIS[[#This Row],[OrderQuantity]]</f>
        <v>303750</v>
      </c>
      <c r="AG5644">
        <f>IF(MIS[[#This Row],[OrderSide]]="SELL",MIS[[#This Row],[VALUE]]-MIS[[#This Row],[LIVE_VALUE]],MIS[[#This Row],[LIVE_VALUE]]-MIS[[#This Row],[VALUE]])</f>
        <v>-5861.25</v>
      </c>
      <c r="AH5644" t="str" cm="1">
        <f t="array" ref="AH5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4" t="str">
        <f>MIS[[#This Row],[TRADING SYMBOL]]</f>
        <v>NIFTY2552225050CE</v>
      </c>
      <c r="AJ5644" t="str">
        <f>IF(RIGHT(MIS[[#This Row],[Main/Hedge]],4)="MAIN","MAIN","HEDGE")</f>
        <v>MAIN</v>
      </c>
      <c r="AK5644" t="str" cm="1">
        <f t="array" ref="AK5644">_xlfn._xlws.FILTER(Table4[Column1],ISNUMBER(SEARCH(Table4[Column1],MIS[[#This Row],[OrderUniqueIdentifier]])),"")</f>
        <v>VWAP</v>
      </c>
    </row>
    <row r="5645" spans="1:37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>
        <f>_xlfn.XLOOKUP(MIS[[#This Row],[TRADING SYMBOL]],[1]Sheet1!$D:$D,[1]Sheet1!$C:$C)</f>
        <v>168.75</v>
      </c>
      <c r="AE5645">
        <f>MIS[[#This Row],[OrderAverageTradedPrice]]*MIS[[#This Row],[OrderQuantity]]</f>
        <v>12915</v>
      </c>
      <c r="AF5645">
        <f>MIS[[#This Row],[LTP]]*MIS[[#This Row],[OrderQuantity]]</f>
        <v>12656.25</v>
      </c>
      <c r="AG5645">
        <f>IF(MIS[[#This Row],[OrderSide]]="SELL",MIS[[#This Row],[VALUE]]-MIS[[#This Row],[LIVE_VALUE]],MIS[[#This Row],[LIVE_VALUE]]-MIS[[#This Row],[VALUE]])</f>
        <v>-258.75</v>
      </c>
      <c r="AH5645" t="str" cm="1">
        <f t="array" ref="AH5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5" t="str">
        <f>MIS[[#This Row],[TRADING SYMBOL]]</f>
        <v>NIFTY2552225050CE</v>
      </c>
      <c r="AJ5645" t="str">
        <f>IF(RIGHT(MIS[[#This Row],[Main/Hedge]],4)="MAIN","MAIN","HEDGE")</f>
        <v>MAIN</v>
      </c>
      <c r="AK5645" t="str" cm="1">
        <f t="array" ref="AK5645">_xlfn._xlws.FILTER(Table4[Column1],ISNUMBER(SEARCH(Table4[Column1],MIS[[#This Row],[OrderUniqueIdentifier]])),"")</f>
        <v>VWAP</v>
      </c>
    </row>
    <row r="5646" spans="1:37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>
        <f>_xlfn.XLOOKUP(MIS[[#This Row],[TRADING SYMBOL]],[1]Sheet1!$D:$D,[1]Sheet1!$C:$C)</f>
        <v>168.75</v>
      </c>
      <c r="AE5646">
        <f>MIS[[#This Row],[OrderAverageTradedPrice]]*MIS[[#This Row],[OrderQuantity]]</f>
        <v>116414.99999999953</v>
      </c>
      <c r="AF5646">
        <f>MIS[[#This Row],[LTP]]*MIS[[#This Row],[OrderQuantity]]</f>
        <v>113906.25</v>
      </c>
      <c r="AG5646">
        <f>IF(MIS[[#This Row],[OrderSide]]="SELL",MIS[[#This Row],[VALUE]]-MIS[[#This Row],[LIVE_VALUE]],MIS[[#This Row],[LIVE_VALUE]]-MIS[[#This Row],[VALUE]])</f>
        <v>-2508.7499999995343</v>
      </c>
      <c r="AH5646" t="str" cm="1">
        <f t="array" ref="AH5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6" t="str">
        <f>MIS[[#This Row],[TRADING SYMBOL]]</f>
        <v>NIFTY2552225050CE</v>
      </c>
      <c r="AJ5646" t="str">
        <f>IF(RIGHT(MIS[[#This Row],[Main/Hedge]],4)="MAIN","MAIN","HEDGE")</f>
        <v>MAIN</v>
      </c>
      <c r="AK5646" t="str" cm="1">
        <f t="array" ref="AK5646">_xlfn._xlws.FILTER(Table4[Column1],ISNUMBER(SEARCH(Table4[Column1],MIS[[#This Row],[OrderUniqueIdentifier]])),"")</f>
        <v>VWAP</v>
      </c>
    </row>
    <row r="5647" spans="1:37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>
        <f>_xlfn.XLOOKUP(MIS[[#This Row],[TRADING SYMBOL]],[1]Sheet1!$D:$D,[1]Sheet1!$C:$C)</f>
        <v>168.75</v>
      </c>
      <c r="AE5647">
        <f>MIS[[#This Row],[OrderAverageTradedPrice]]*MIS[[#This Row],[OrderQuantity]]</f>
        <v>25800</v>
      </c>
      <c r="AF5647">
        <f>MIS[[#This Row],[LTP]]*MIS[[#This Row],[OrderQuantity]]</f>
        <v>25312.5</v>
      </c>
      <c r="AG5647">
        <f>IF(MIS[[#This Row],[OrderSide]]="SELL",MIS[[#This Row],[VALUE]]-MIS[[#This Row],[LIVE_VALUE]],MIS[[#This Row],[LIVE_VALUE]]-MIS[[#This Row],[VALUE]])</f>
        <v>-487.5</v>
      </c>
      <c r="AH5647" t="str" cm="1">
        <f t="array" ref="AH5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7" t="str">
        <f>MIS[[#This Row],[TRADING SYMBOL]]</f>
        <v>NIFTY2552225050CE</v>
      </c>
      <c r="AJ5647" t="str">
        <f>IF(RIGHT(MIS[[#This Row],[Main/Hedge]],4)="MAIN","MAIN","HEDGE")</f>
        <v>MAIN</v>
      </c>
      <c r="AK5647" t="str" cm="1">
        <f t="array" ref="AK5647">_xlfn._xlws.FILTER(Table4[Column1],ISNUMBER(SEARCH(Table4[Column1],MIS[[#This Row],[OrderUniqueIdentifier]])),"")</f>
        <v>VWAP</v>
      </c>
    </row>
    <row r="5648" spans="1:37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>
        <f>_xlfn.XLOOKUP(MIS[[#This Row],[TRADING SYMBOL]],[1]Sheet1!$D:$D,[1]Sheet1!$C:$C)</f>
        <v>168.75</v>
      </c>
      <c r="AE5648">
        <f>MIS[[#This Row],[OrderAverageTradedPrice]]*MIS[[#This Row],[OrderQuantity]]</f>
        <v>51690</v>
      </c>
      <c r="AF5648">
        <f>MIS[[#This Row],[LTP]]*MIS[[#This Row],[OrderQuantity]]</f>
        <v>50625</v>
      </c>
      <c r="AG5648">
        <f>IF(MIS[[#This Row],[OrderSide]]="SELL",MIS[[#This Row],[VALUE]]-MIS[[#This Row],[LIVE_VALUE]],MIS[[#This Row],[LIVE_VALUE]]-MIS[[#This Row],[VALUE]])</f>
        <v>-1065</v>
      </c>
      <c r="AH5648" t="str" cm="1">
        <f t="array" ref="AH5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8" t="str">
        <f>MIS[[#This Row],[TRADING SYMBOL]]</f>
        <v>NIFTY2552225050CE</v>
      </c>
      <c r="AJ5648" t="str">
        <f>IF(RIGHT(MIS[[#This Row],[Main/Hedge]],4)="MAIN","MAIN","HEDGE")</f>
        <v>MAIN</v>
      </c>
      <c r="AK5648" t="str" cm="1">
        <f t="array" ref="AK5648">_xlfn._xlws.FILTER(Table4[Column1],ISNUMBER(SEARCH(Table4[Column1],MIS[[#This Row],[OrderUniqueIdentifier]])),"")</f>
        <v>VWAP</v>
      </c>
    </row>
    <row r="5649" spans="1:37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>
        <f>_xlfn.XLOOKUP(MIS[[#This Row],[TRADING SYMBOL]],[1]Sheet1!$D:$D,[1]Sheet1!$C:$C)</f>
        <v>168.75</v>
      </c>
      <c r="AE5649">
        <f>MIS[[#This Row],[OrderAverageTradedPrice]]*MIS[[#This Row],[OrderQuantity]]</f>
        <v>90457.5</v>
      </c>
      <c r="AF5649">
        <f>MIS[[#This Row],[LTP]]*MIS[[#This Row],[OrderQuantity]]</f>
        <v>88593.75</v>
      </c>
      <c r="AG5649">
        <f>IF(MIS[[#This Row],[OrderSide]]="SELL",MIS[[#This Row],[VALUE]]-MIS[[#This Row],[LIVE_VALUE]],MIS[[#This Row],[LIVE_VALUE]]-MIS[[#This Row],[VALUE]])</f>
        <v>-1863.75</v>
      </c>
      <c r="AH5649" t="str" cm="1">
        <f t="array" ref="AH5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9" t="str">
        <f>MIS[[#This Row],[TRADING SYMBOL]]</f>
        <v>NIFTY2552225050CE</v>
      </c>
      <c r="AJ5649" t="str">
        <f>IF(RIGHT(MIS[[#This Row],[Main/Hedge]],4)="MAIN","MAIN","HEDGE")</f>
        <v>MAIN</v>
      </c>
      <c r="AK5649" t="str" cm="1">
        <f t="array" ref="AK5649">_xlfn._xlws.FILTER(Table4[Column1],ISNUMBER(SEARCH(Table4[Column1],MIS[[#This Row],[OrderUniqueIdentifier]])),"")</f>
        <v>VWAP</v>
      </c>
    </row>
    <row r="5650" spans="1:37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>
        <f>_xlfn.XLOOKUP(MIS[[#This Row],[TRADING SYMBOL]],[1]Sheet1!$D:$D,[1]Sheet1!$C:$C)</f>
        <v>168.75</v>
      </c>
      <c r="AE5650">
        <f>MIS[[#This Row],[OrderAverageTradedPrice]]*MIS[[#This Row],[OrderQuantity]]</f>
        <v>25856.25</v>
      </c>
      <c r="AF5650">
        <f>MIS[[#This Row],[LTP]]*MIS[[#This Row],[OrderQuantity]]</f>
        <v>25312.5</v>
      </c>
      <c r="AG5650">
        <f>IF(MIS[[#This Row],[OrderSide]]="SELL",MIS[[#This Row],[VALUE]]-MIS[[#This Row],[LIVE_VALUE]],MIS[[#This Row],[LIVE_VALUE]]-MIS[[#This Row],[VALUE]])</f>
        <v>-543.75</v>
      </c>
      <c r="AH5650" t="str" cm="1">
        <f t="array" ref="AH5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0" t="str">
        <f>MIS[[#This Row],[TRADING SYMBOL]]</f>
        <v>NIFTY2552225050CE</v>
      </c>
      <c r="AJ5650" t="str">
        <f>IF(RIGHT(MIS[[#This Row],[Main/Hedge]],4)="MAIN","MAIN","HEDGE")</f>
        <v>MAIN</v>
      </c>
      <c r="AK5650" t="str" cm="1">
        <f t="array" ref="AK5650">_xlfn._xlws.FILTER(Table4[Column1],ISNUMBER(SEARCH(Table4[Column1],MIS[[#This Row],[OrderUniqueIdentifier]])),"")</f>
        <v>VWAP</v>
      </c>
    </row>
    <row r="5651" spans="1:37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>
        <f>_xlfn.XLOOKUP(MIS[[#This Row],[TRADING SYMBOL]],[1]Sheet1!$D:$D,[1]Sheet1!$C:$C)</f>
        <v>168.75</v>
      </c>
      <c r="AE5651">
        <f>MIS[[#This Row],[OrderAverageTradedPrice]]*MIS[[#This Row],[OrderQuantity]]</f>
        <v>103200</v>
      </c>
      <c r="AF5651">
        <f>MIS[[#This Row],[LTP]]*MIS[[#This Row],[OrderQuantity]]</f>
        <v>101250</v>
      </c>
      <c r="AG5651">
        <f>IF(MIS[[#This Row],[OrderSide]]="SELL",MIS[[#This Row],[VALUE]]-MIS[[#This Row],[LIVE_VALUE]],MIS[[#This Row],[LIVE_VALUE]]-MIS[[#This Row],[VALUE]])</f>
        <v>-1950</v>
      </c>
      <c r="AH5651" t="str" cm="1">
        <f t="array" ref="AH5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1" t="str">
        <f>MIS[[#This Row],[TRADING SYMBOL]]</f>
        <v>NIFTY2552225050CE</v>
      </c>
      <c r="AJ5651" t="str">
        <f>IF(RIGHT(MIS[[#This Row],[Main/Hedge]],4)="MAIN","MAIN","HEDGE")</f>
        <v>MAIN</v>
      </c>
      <c r="AK5651" t="str" cm="1">
        <f t="array" ref="AK5651">_xlfn._xlws.FILTER(Table4[Column1],ISNUMBER(SEARCH(Table4[Column1],MIS[[#This Row],[OrderUniqueIdentifier]])),"")</f>
        <v>VWAP</v>
      </c>
    </row>
    <row r="5652" spans="1:37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>
        <f>_xlfn.XLOOKUP(MIS[[#This Row],[TRADING SYMBOL]],[1]Sheet1!$D:$D,[1]Sheet1!$C:$C)</f>
        <v>168.75</v>
      </c>
      <c r="AE5652">
        <f>MIS[[#This Row],[OrderAverageTradedPrice]]*MIS[[#This Row],[OrderQuantity]]</f>
        <v>25830</v>
      </c>
      <c r="AF5652">
        <f>MIS[[#This Row],[LTP]]*MIS[[#This Row],[OrderQuantity]]</f>
        <v>25312.5</v>
      </c>
      <c r="AG5652">
        <f>IF(MIS[[#This Row],[OrderSide]]="SELL",MIS[[#This Row],[VALUE]]-MIS[[#This Row],[LIVE_VALUE]],MIS[[#This Row],[LIVE_VALUE]]-MIS[[#This Row],[VALUE]])</f>
        <v>-517.5</v>
      </c>
      <c r="AH5652" t="str" cm="1">
        <f t="array" ref="AH5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2" t="str">
        <f>MIS[[#This Row],[TRADING SYMBOL]]</f>
        <v>NIFTY2552225050CE</v>
      </c>
      <c r="AJ5652" t="str">
        <f>IF(RIGHT(MIS[[#This Row],[Main/Hedge]],4)="MAIN","MAIN","HEDGE")</f>
        <v>MAIN</v>
      </c>
      <c r="AK5652" t="str" cm="1">
        <f t="array" ref="AK5652">_xlfn._xlws.FILTER(Table4[Column1],ISNUMBER(SEARCH(Table4[Column1],MIS[[#This Row],[OrderUniqueIdentifier]])),"")</f>
        <v>VWAP</v>
      </c>
    </row>
    <row r="5653" spans="1:37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>
        <f>_xlfn.XLOOKUP(MIS[[#This Row],[TRADING SYMBOL]],[1]Sheet1!$D:$D,[1]Sheet1!$C:$C)</f>
        <v>168.75</v>
      </c>
      <c r="AE5653">
        <f>MIS[[#This Row],[OrderAverageTradedPrice]]*MIS[[#This Row],[OrderQuantity]]</f>
        <v>12922.5</v>
      </c>
      <c r="AF5653">
        <f>MIS[[#This Row],[LTP]]*MIS[[#This Row],[OrderQuantity]]</f>
        <v>12656.25</v>
      </c>
      <c r="AG5653">
        <f>IF(MIS[[#This Row],[OrderSide]]="SELL",MIS[[#This Row],[VALUE]]-MIS[[#This Row],[LIVE_VALUE]],MIS[[#This Row],[LIVE_VALUE]]-MIS[[#This Row],[VALUE]])</f>
        <v>-266.25</v>
      </c>
      <c r="AH5653" t="str" cm="1">
        <f t="array" ref="AH5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3" t="str">
        <f>MIS[[#This Row],[TRADING SYMBOL]]</f>
        <v>NIFTY2552225050CE</v>
      </c>
      <c r="AJ5653" t="str">
        <f>IF(RIGHT(MIS[[#This Row],[Main/Hedge]],4)="MAIN","MAIN","HEDGE")</f>
        <v>MAIN</v>
      </c>
      <c r="AK5653" t="str" cm="1">
        <f t="array" ref="AK5653">_xlfn._xlws.FILTER(Table4[Column1],ISNUMBER(SEARCH(Table4[Column1],MIS[[#This Row],[OrderUniqueIdentifier]])),"")</f>
        <v>VWAP</v>
      </c>
    </row>
    <row r="5654" spans="1:37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>
        <f>_xlfn.XLOOKUP(MIS[[#This Row],[TRADING SYMBOL]],[1]Sheet1!$D:$D,[1]Sheet1!$C:$C)</f>
        <v>168.75</v>
      </c>
      <c r="AE5654">
        <f>MIS[[#This Row],[OrderAverageTradedPrice]]*MIS[[#This Row],[OrderQuantity]]</f>
        <v>25845</v>
      </c>
      <c r="AF5654">
        <f>MIS[[#This Row],[LTP]]*MIS[[#This Row],[OrderQuantity]]</f>
        <v>25312.5</v>
      </c>
      <c r="AG5654">
        <f>IF(MIS[[#This Row],[OrderSide]]="SELL",MIS[[#This Row],[VALUE]]-MIS[[#This Row],[LIVE_VALUE]],MIS[[#This Row],[LIVE_VALUE]]-MIS[[#This Row],[VALUE]])</f>
        <v>-532.5</v>
      </c>
      <c r="AH5654" t="str" cm="1">
        <f t="array" ref="AH5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4" t="str">
        <f>MIS[[#This Row],[TRADING SYMBOL]]</f>
        <v>NIFTY2552225050CE</v>
      </c>
      <c r="AJ5654" t="str">
        <f>IF(RIGHT(MIS[[#This Row],[Main/Hedge]],4)="MAIN","MAIN","HEDGE")</f>
        <v>MAIN</v>
      </c>
      <c r="AK5654" t="str" cm="1">
        <f t="array" ref="AK5654">_xlfn._xlws.FILTER(Table4[Column1],ISNUMBER(SEARCH(Table4[Column1],MIS[[#This Row],[OrderUniqueIdentifier]])),"")</f>
        <v>VWAP</v>
      </c>
    </row>
    <row r="5655" spans="1:37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>
        <f>_xlfn.XLOOKUP(MIS[[#This Row],[TRADING SYMBOL]],[1]Sheet1!$D:$D,[1]Sheet1!$C:$C)</f>
        <v>168.75</v>
      </c>
      <c r="AE5655">
        <f>MIS[[#This Row],[OrderAverageTradedPrice]]*MIS[[#This Row],[OrderQuantity]]</f>
        <v>12937.5</v>
      </c>
      <c r="AF5655">
        <f>MIS[[#This Row],[LTP]]*MIS[[#This Row],[OrderQuantity]]</f>
        <v>12656.25</v>
      </c>
      <c r="AG5655">
        <f>IF(MIS[[#This Row],[OrderSide]]="SELL",MIS[[#This Row],[VALUE]]-MIS[[#This Row],[LIVE_VALUE]],MIS[[#This Row],[LIVE_VALUE]]-MIS[[#This Row],[VALUE]])</f>
        <v>-281.25</v>
      </c>
      <c r="AH5655" t="str" cm="1">
        <f t="array" ref="AH5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5" t="str">
        <f>MIS[[#This Row],[TRADING SYMBOL]]</f>
        <v>NIFTY2552225050CE</v>
      </c>
      <c r="AJ5655" t="str">
        <f>IF(RIGHT(MIS[[#This Row],[Main/Hedge]],4)="MAIN","MAIN","HEDGE")</f>
        <v>MAIN</v>
      </c>
      <c r="AK5655" t="str" cm="1">
        <f t="array" ref="AK5655">_xlfn._xlws.FILTER(Table4[Column1],ISNUMBER(SEARCH(Table4[Column1],MIS[[#This Row],[OrderUniqueIdentifier]])),"")</f>
        <v>VWAP</v>
      </c>
    </row>
    <row r="5656" spans="1:37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>
        <f>_xlfn.XLOOKUP(MIS[[#This Row],[TRADING SYMBOL]],[1]Sheet1!$D:$D,[1]Sheet1!$C:$C)</f>
        <v>168.75</v>
      </c>
      <c r="AE5656">
        <f>MIS[[#This Row],[OrderAverageTradedPrice]]*MIS[[#This Row],[OrderQuantity]]</f>
        <v>25837.5</v>
      </c>
      <c r="AF5656">
        <f>MIS[[#This Row],[LTP]]*MIS[[#This Row],[OrderQuantity]]</f>
        <v>25312.5</v>
      </c>
      <c r="AG5656">
        <f>IF(MIS[[#This Row],[OrderSide]]="SELL",MIS[[#This Row],[VALUE]]-MIS[[#This Row],[LIVE_VALUE]],MIS[[#This Row],[LIVE_VALUE]]-MIS[[#This Row],[VALUE]])</f>
        <v>-525</v>
      </c>
      <c r="AH5656" t="str" cm="1">
        <f t="array" ref="AH5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6" t="str">
        <f>MIS[[#This Row],[TRADING SYMBOL]]</f>
        <v>NIFTY2552225050CE</v>
      </c>
      <c r="AJ5656" t="str">
        <f>IF(RIGHT(MIS[[#This Row],[Main/Hedge]],4)="MAIN","MAIN","HEDGE")</f>
        <v>MAIN</v>
      </c>
      <c r="AK5656" t="str" cm="1">
        <f t="array" ref="AK5656">_xlfn._xlws.FILTER(Table4[Column1],ISNUMBER(SEARCH(Table4[Column1],MIS[[#This Row],[OrderUniqueIdentifier]])),"")</f>
        <v>VWAP</v>
      </c>
    </row>
    <row r="5657" spans="1:37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>
        <f>_xlfn.XLOOKUP(MIS[[#This Row],[TRADING SYMBOL]],[1]Sheet1!$D:$D,[1]Sheet1!$C:$C)</f>
        <v>168.75</v>
      </c>
      <c r="AE5657">
        <f>MIS[[#This Row],[OrderAverageTradedPrice]]*MIS[[#This Row],[OrderQuantity]]</f>
        <v>25916.25</v>
      </c>
      <c r="AF5657">
        <f>MIS[[#This Row],[LTP]]*MIS[[#This Row],[OrderQuantity]]</f>
        <v>25312.5</v>
      </c>
      <c r="AG5657">
        <f>IF(MIS[[#This Row],[OrderSide]]="SELL",MIS[[#This Row],[VALUE]]-MIS[[#This Row],[LIVE_VALUE]],MIS[[#This Row],[LIVE_VALUE]]-MIS[[#This Row],[VALUE]])</f>
        <v>-603.75</v>
      </c>
      <c r="AH5657" t="str" cm="1">
        <f t="array" ref="AH5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7" t="str">
        <f>MIS[[#This Row],[TRADING SYMBOL]]</f>
        <v>NIFTY2552225050CE</v>
      </c>
      <c r="AJ5657" t="str">
        <f>IF(RIGHT(MIS[[#This Row],[Main/Hedge]],4)="MAIN","MAIN","HEDGE")</f>
        <v>MAIN</v>
      </c>
      <c r="AK5657" t="str" cm="1">
        <f t="array" ref="AK5657">_xlfn._xlws.FILTER(Table4[Column1],ISNUMBER(SEARCH(Table4[Column1],MIS[[#This Row],[OrderUniqueIdentifier]])),"")</f>
        <v>VWAP</v>
      </c>
    </row>
    <row r="5658" spans="1:37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>
        <f>_xlfn.XLOOKUP(MIS[[#This Row],[TRADING SYMBOL]],[1]Sheet1!$D:$D,[1]Sheet1!$C:$C)</f>
        <v>168.75</v>
      </c>
      <c r="AE5658">
        <f>MIS[[#This Row],[OrderAverageTradedPrice]]*MIS[[#This Row],[OrderQuantity]]</f>
        <v>90483.75</v>
      </c>
      <c r="AF5658">
        <f>MIS[[#This Row],[LTP]]*MIS[[#This Row],[OrderQuantity]]</f>
        <v>88593.75</v>
      </c>
      <c r="AG5658">
        <f>IF(MIS[[#This Row],[OrderSide]]="SELL",MIS[[#This Row],[VALUE]]-MIS[[#This Row],[LIVE_VALUE]],MIS[[#This Row],[LIVE_VALUE]]-MIS[[#This Row],[VALUE]])</f>
        <v>-1890</v>
      </c>
      <c r="AH5658" t="str" cm="1">
        <f t="array" ref="AH5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8" t="str">
        <f>MIS[[#This Row],[TRADING SYMBOL]]</f>
        <v>NIFTY2552225050CE</v>
      </c>
      <c r="AJ5658" t="str">
        <f>IF(RIGHT(MIS[[#This Row],[Main/Hedge]],4)="MAIN","MAIN","HEDGE")</f>
        <v>MAIN</v>
      </c>
      <c r="AK5658" t="str" cm="1">
        <f t="array" ref="AK5658">_xlfn._xlws.FILTER(Table4[Column1],ISNUMBER(SEARCH(Table4[Column1],MIS[[#This Row],[OrderUniqueIdentifier]])),"")</f>
        <v>VWAP</v>
      </c>
    </row>
    <row r="5659" spans="1:37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>
        <f>_xlfn.XLOOKUP(MIS[[#This Row],[TRADING SYMBOL]],[1]Sheet1!$D:$D,[1]Sheet1!$C:$C)</f>
        <v>168.75</v>
      </c>
      <c r="AE5659">
        <f>MIS[[#This Row],[OrderAverageTradedPrice]]*MIS[[#This Row],[OrderQuantity]]</f>
        <v>12930</v>
      </c>
      <c r="AF5659">
        <f>MIS[[#This Row],[LTP]]*MIS[[#This Row],[OrderQuantity]]</f>
        <v>12656.25</v>
      </c>
      <c r="AG5659">
        <f>IF(MIS[[#This Row],[OrderSide]]="SELL",MIS[[#This Row],[VALUE]]-MIS[[#This Row],[LIVE_VALUE]],MIS[[#This Row],[LIVE_VALUE]]-MIS[[#This Row],[VALUE]])</f>
        <v>-273.75</v>
      </c>
      <c r="AH5659" t="str" cm="1">
        <f t="array" ref="AH5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9" t="str">
        <f>MIS[[#This Row],[TRADING SYMBOL]]</f>
        <v>NIFTY2552225050CE</v>
      </c>
      <c r="AJ5659" t="str">
        <f>IF(RIGHT(MIS[[#This Row],[Main/Hedge]],4)="MAIN","MAIN","HEDGE")</f>
        <v>MAIN</v>
      </c>
      <c r="AK5659" t="str" cm="1">
        <f t="array" ref="AK5659">_xlfn._xlws.FILTER(Table4[Column1],ISNUMBER(SEARCH(Table4[Column1],MIS[[#This Row],[OrderUniqueIdentifier]])),"")</f>
        <v>VWAP</v>
      </c>
    </row>
    <row r="5660" spans="1:37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>
        <f>_xlfn.XLOOKUP(MIS[[#This Row],[TRADING SYMBOL]],[1]Sheet1!$D:$D,[1]Sheet1!$C:$C)</f>
        <v>168.75</v>
      </c>
      <c r="AE5660">
        <f>MIS[[#This Row],[OrderAverageTradedPrice]]*MIS[[#This Row],[OrderQuantity]]</f>
        <v>181447.4999999991</v>
      </c>
      <c r="AF5660">
        <f>MIS[[#This Row],[LTP]]*MIS[[#This Row],[OrderQuantity]]</f>
        <v>177187.5</v>
      </c>
      <c r="AG5660">
        <f>IF(MIS[[#This Row],[OrderSide]]="SELL",MIS[[#This Row],[VALUE]]-MIS[[#This Row],[LIVE_VALUE]],MIS[[#This Row],[LIVE_VALUE]]-MIS[[#This Row],[VALUE]])</f>
        <v>-4259.9999999990978</v>
      </c>
      <c r="AH5660" t="str" cm="1">
        <f t="array" ref="AH5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0" t="str">
        <f>MIS[[#This Row],[TRADING SYMBOL]]</f>
        <v>NIFTY2552225050CE</v>
      </c>
      <c r="AJ5660" t="str">
        <f>IF(RIGHT(MIS[[#This Row],[Main/Hedge]],4)="MAIN","MAIN","HEDGE")</f>
        <v>MAIN</v>
      </c>
      <c r="AK5660" t="str" cm="1">
        <f t="array" ref="AK5660">_xlfn._xlws.FILTER(Table4[Column1],ISNUMBER(SEARCH(Table4[Column1],MIS[[#This Row],[OrderUniqueIdentifier]])),"")</f>
        <v>VWAP</v>
      </c>
    </row>
    <row r="5661" spans="1:37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>
        <f>_xlfn.XLOOKUP(MIS[[#This Row],[TRADING SYMBOL]],[1]Sheet1!$D:$D,[1]Sheet1!$C:$C)</f>
        <v>168.75</v>
      </c>
      <c r="AE5661">
        <f>MIS[[#This Row],[OrderAverageTradedPrice]]*MIS[[#This Row],[OrderQuantity]]</f>
        <v>12937.5</v>
      </c>
      <c r="AF5661">
        <f>MIS[[#This Row],[LTP]]*MIS[[#This Row],[OrderQuantity]]</f>
        <v>12656.25</v>
      </c>
      <c r="AG5661">
        <f>IF(MIS[[#This Row],[OrderSide]]="SELL",MIS[[#This Row],[VALUE]]-MIS[[#This Row],[LIVE_VALUE]],MIS[[#This Row],[LIVE_VALUE]]-MIS[[#This Row],[VALUE]])</f>
        <v>-281.25</v>
      </c>
      <c r="AH5661" t="str" cm="1">
        <f t="array" ref="AH5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1" t="str">
        <f>MIS[[#This Row],[TRADING SYMBOL]]</f>
        <v>NIFTY2552225050CE</v>
      </c>
      <c r="AJ5661" t="str">
        <f>IF(RIGHT(MIS[[#This Row],[Main/Hedge]],4)="MAIN","MAIN","HEDGE")</f>
        <v>MAIN</v>
      </c>
      <c r="AK5661" t="str" cm="1">
        <f t="array" ref="AK5661">_xlfn._xlws.FILTER(Table4[Column1],ISNUMBER(SEARCH(Table4[Column1],MIS[[#This Row],[OrderUniqueIdentifier]])),"")</f>
        <v>VWAP</v>
      </c>
    </row>
    <row r="5662" spans="1:37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>
        <f>_xlfn.XLOOKUP(MIS[[#This Row],[TRADING SYMBOL]],[1]Sheet1!$D:$D,[1]Sheet1!$C:$C)</f>
        <v>168.75</v>
      </c>
      <c r="AE5662">
        <f>MIS[[#This Row],[OrderAverageTradedPrice]]*MIS[[#This Row],[OrderQuantity]]</f>
        <v>25920</v>
      </c>
      <c r="AF5662">
        <f>MIS[[#This Row],[LTP]]*MIS[[#This Row],[OrderQuantity]]</f>
        <v>25312.5</v>
      </c>
      <c r="AG5662">
        <f>IF(MIS[[#This Row],[OrderSide]]="SELL",MIS[[#This Row],[VALUE]]-MIS[[#This Row],[LIVE_VALUE]],MIS[[#This Row],[LIVE_VALUE]]-MIS[[#This Row],[VALUE]])</f>
        <v>-607.5</v>
      </c>
      <c r="AH5662" t="str" cm="1">
        <f t="array" ref="AH5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2" t="str">
        <f>MIS[[#This Row],[TRADING SYMBOL]]</f>
        <v>NIFTY2552225050CE</v>
      </c>
      <c r="AJ5662" t="str">
        <f>IF(RIGHT(MIS[[#This Row],[Main/Hedge]],4)="MAIN","MAIN","HEDGE")</f>
        <v>MAIN</v>
      </c>
      <c r="AK5662" t="str" cm="1">
        <f t="array" ref="AK5662">_xlfn._xlws.FILTER(Table4[Column1],ISNUMBER(SEARCH(Table4[Column1],MIS[[#This Row],[OrderUniqueIdentifier]])),"")</f>
        <v>VWAP</v>
      </c>
    </row>
    <row r="5663" spans="1:37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>
        <f>_xlfn.XLOOKUP(MIS[[#This Row],[TRADING SYMBOL]],[1]Sheet1!$D:$D,[1]Sheet1!$C:$C)</f>
        <v>168.75</v>
      </c>
      <c r="AE5663">
        <f>MIS[[#This Row],[OrderAverageTradedPrice]]*MIS[[#This Row],[OrderQuantity]]</f>
        <v>25837.5</v>
      </c>
      <c r="AF5663">
        <f>MIS[[#This Row],[LTP]]*MIS[[#This Row],[OrderQuantity]]</f>
        <v>25312.5</v>
      </c>
      <c r="AG5663">
        <f>IF(MIS[[#This Row],[OrderSide]]="SELL",MIS[[#This Row],[VALUE]]-MIS[[#This Row],[LIVE_VALUE]],MIS[[#This Row],[LIVE_VALUE]]-MIS[[#This Row],[VALUE]])</f>
        <v>-525</v>
      </c>
      <c r="AH5663" t="str" cm="1">
        <f t="array" ref="AH5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3" t="str">
        <f>MIS[[#This Row],[TRADING SYMBOL]]</f>
        <v>NIFTY2552225050CE</v>
      </c>
      <c r="AJ5663" t="str">
        <f>IF(RIGHT(MIS[[#This Row],[Main/Hedge]],4)="MAIN","MAIN","HEDGE")</f>
        <v>MAIN</v>
      </c>
      <c r="AK5663" t="str" cm="1">
        <f t="array" ref="AK5663">_xlfn._xlws.FILTER(Table4[Column1],ISNUMBER(SEARCH(Table4[Column1],MIS[[#This Row],[OrderUniqueIdentifier]])),"")</f>
        <v>VWAP</v>
      </c>
    </row>
    <row r="5664" spans="1:37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>
        <f>_xlfn.XLOOKUP(MIS[[#This Row],[TRADING SYMBOL]],[1]Sheet1!$D:$D,[1]Sheet1!$C:$C)</f>
        <v>168.75</v>
      </c>
      <c r="AE5664">
        <f>MIS[[#This Row],[OrderAverageTradedPrice]]*MIS[[#This Row],[OrderQuantity]]</f>
        <v>38849.999999999847</v>
      </c>
      <c r="AF5664">
        <f>MIS[[#This Row],[LTP]]*MIS[[#This Row],[OrderQuantity]]</f>
        <v>37968.75</v>
      </c>
      <c r="AG5664">
        <f>IF(MIS[[#This Row],[OrderSide]]="SELL",MIS[[#This Row],[VALUE]]-MIS[[#This Row],[LIVE_VALUE]],MIS[[#This Row],[LIVE_VALUE]]-MIS[[#This Row],[VALUE]])</f>
        <v>-881.2499999998472</v>
      </c>
      <c r="AH5664" t="str" cm="1">
        <f t="array" ref="AH5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4" t="str">
        <f>MIS[[#This Row],[TRADING SYMBOL]]</f>
        <v>NIFTY2552225050CE</v>
      </c>
      <c r="AJ5664" t="str">
        <f>IF(RIGHT(MIS[[#This Row],[Main/Hedge]],4)="MAIN","MAIN","HEDGE")</f>
        <v>MAIN</v>
      </c>
      <c r="AK5664" t="str" cm="1">
        <f t="array" ref="AK5664">_xlfn._xlws.FILTER(Table4[Column1],ISNUMBER(SEARCH(Table4[Column1],MIS[[#This Row],[OrderUniqueIdentifier]])),"")</f>
        <v>VWAP</v>
      </c>
    </row>
    <row r="5665" spans="1:37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>
        <f>_xlfn.XLOOKUP(MIS[[#This Row],[TRADING SYMBOL]],[1]Sheet1!$D:$D,[1]Sheet1!$C:$C)</f>
        <v>168.75</v>
      </c>
      <c r="AE5665">
        <f>MIS[[#This Row],[OrderAverageTradedPrice]]*MIS[[#This Row],[OrderQuantity]]</f>
        <v>25867.5</v>
      </c>
      <c r="AF5665">
        <f>MIS[[#This Row],[LTP]]*MIS[[#This Row],[OrderQuantity]]</f>
        <v>25312.5</v>
      </c>
      <c r="AG5665">
        <f>IF(MIS[[#This Row],[OrderSide]]="SELL",MIS[[#This Row],[VALUE]]-MIS[[#This Row],[LIVE_VALUE]],MIS[[#This Row],[LIVE_VALUE]]-MIS[[#This Row],[VALUE]])</f>
        <v>-555</v>
      </c>
      <c r="AH5665" t="str" cm="1">
        <f t="array" ref="AH5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5" t="str">
        <f>MIS[[#This Row],[TRADING SYMBOL]]</f>
        <v>NIFTY2552225050CE</v>
      </c>
      <c r="AJ5665" t="str">
        <f>IF(RIGHT(MIS[[#This Row],[Main/Hedge]],4)="MAIN","MAIN","HEDGE")</f>
        <v>MAIN</v>
      </c>
      <c r="AK5665" t="str" cm="1">
        <f t="array" ref="AK5665">_xlfn._xlws.FILTER(Table4[Column1],ISNUMBER(SEARCH(Table4[Column1],MIS[[#This Row],[OrderUniqueIdentifier]])),"")</f>
        <v>VWAP</v>
      </c>
    </row>
    <row r="5666" spans="1:37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>
        <f>_xlfn.XLOOKUP(MIS[[#This Row],[TRADING SYMBOL]],[1]Sheet1!$D:$D,[1]Sheet1!$C:$C)</f>
        <v>168.75</v>
      </c>
      <c r="AE5666">
        <f>MIS[[#This Row],[OrderAverageTradedPrice]]*MIS[[#This Row],[OrderQuantity]]</f>
        <v>12937.5</v>
      </c>
      <c r="AF5666">
        <f>MIS[[#This Row],[LTP]]*MIS[[#This Row],[OrderQuantity]]</f>
        <v>12656.25</v>
      </c>
      <c r="AG5666">
        <f>IF(MIS[[#This Row],[OrderSide]]="SELL",MIS[[#This Row],[VALUE]]-MIS[[#This Row],[LIVE_VALUE]],MIS[[#This Row],[LIVE_VALUE]]-MIS[[#This Row],[VALUE]])</f>
        <v>-281.25</v>
      </c>
      <c r="AH5666" t="str" cm="1">
        <f t="array" ref="AH5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6" t="str">
        <f>MIS[[#This Row],[TRADING SYMBOL]]</f>
        <v>NIFTY2552225050CE</v>
      </c>
      <c r="AJ5666" t="str">
        <f>IF(RIGHT(MIS[[#This Row],[Main/Hedge]],4)="MAIN","MAIN","HEDGE")</f>
        <v>MAIN</v>
      </c>
      <c r="AK5666" t="str" cm="1">
        <f t="array" ref="AK5666">_xlfn._xlws.FILTER(Table4[Column1],ISNUMBER(SEARCH(Table4[Column1],MIS[[#This Row],[OrderUniqueIdentifier]])),"")</f>
        <v>VWAP</v>
      </c>
    </row>
    <row r="5667" spans="1:37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>
        <f>_xlfn.XLOOKUP(MIS[[#This Row],[TRADING SYMBOL]],[1]Sheet1!$D:$D,[1]Sheet1!$C:$C)</f>
        <v>168.75</v>
      </c>
      <c r="AE5667">
        <f>MIS[[#This Row],[OrderAverageTradedPrice]]*MIS[[#This Row],[OrderQuantity]]</f>
        <v>25837.5</v>
      </c>
      <c r="AF5667">
        <f>MIS[[#This Row],[LTP]]*MIS[[#This Row],[OrderQuantity]]</f>
        <v>25312.5</v>
      </c>
      <c r="AG5667">
        <f>IF(MIS[[#This Row],[OrderSide]]="SELL",MIS[[#This Row],[VALUE]]-MIS[[#This Row],[LIVE_VALUE]],MIS[[#This Row],[LIVE_VALUE]]-MIS[[#This Row],[VALUE]])</f>
        <v>-525</v>
      </c>
      <c r="AH5667" t="str" cm="1">
        <f t="array" ref="AH5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7" t="str">
        <f>MIS[[#This Row],[TRADING SYMBOL]]</f>
        <v>NIFTY2552225050CE</v>
      </c>
      <c r="AJ5667" t="str">
        <f>IF(RIGHT(MIS[[#This Row],[Main/Hedge]],4)="MAIN","MAIN","HEDGE")</f>
        <v>MAIN</v>
      </c>
      <c r="AK5667" t="str" cm="1">
        <f t="array" ref="AK5667">_xlfn._xlws.FILTER(Table4[Column1],ISNUMBER(SEARCH(Table4[Column1],MIS[[#This Row],[OrderUniqueIdentifier]])),"")</f>
        <v>VWAP</v>
      </c>
    </row>
    <row r="5668" spans="1:37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>
        <f>_xlfn.XLOOKUP(MIS[[#This Row],[TRADING SYMBOL]],[1]Sheet1!$D:$D,[1]Sheet1!$C:$C)</f>
        <v>168.75</v>
      </c>
      <c r="AE5668">
        <f>MIS[[#This Row],[OrderAverageTradedPrice]]*MIS[[#This Row],[OrderQuantity]]</f>
        <v>90629.999999999782</v>
      </c>
      <c r="AF5668">
        <f>MIS[[#This Row],[LTP]]*MIS[[#This Row],[OrderQuantity]]</f>
        <v>88593.75</v>
      </c>
      <c r="AG5668">
        <f>IF(MIS[[#This Row],[OrderSide]]="SELL",MIS[[#This Row],[VALUE]]-MIS[[#This Row],[LIVE_VALUE]],MIS[[#This Row],[LIVE_VALUE]]-MIS[[#This Row],[VALUE]])</f>
        <v>-2036.2499999997817</v>
      </c>
      <c r="AH5668" t="str" cm="1">
        <f t="array" ref="AH5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8" t="str">
        <f>MIS[[#This Row],[TRADING SYMBOL]]</f>
        <v>NIFTY2552225050CE</v>
      </c>
      <c r="AJ5668" t="str">
        <f>IF(RIGHT(MIS[[#This Row],[Main/Hedge]],4)="MAIN","MAIN","HEDGE")</f>
        <v>MAIN</v>
      </c>
      <c r="AK5668" t="str" cm="1">
        <f t="array" ref="AK5668">_xlfn._xlws.FILTER(Table4[Column1],ISNUMBER(SEARCH(Table4[Column1],MIS[[#This Row],[OrderUniqueIdentifier]])),"")</f>
        <v>VWAP</v>
      </c>
    </row>
    <row r="5669" spans="1:37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>
        <f>_xlfn.XLOOKUP(MIS[[#This Row],[TRADING SYMBOL]],[1]Sheet1!$D:$D,[1]Sheet1!$C:$C)</f>
        <v>168.75</v>
      </c>
      <c r="AE5669">
        <f>MIS[[#This Row],[OrderAverageTradedPrice]]*MIS[[#This Row],[OrderQuantity]]</f>
        <v>77512.5</v>
      </c>
      <c r="AF5669">
        <f>MIS[[#This Row],[LTP]]*MIS[[#This Row],[OrderQuantity]]</f>
        <v>75937.5</v>
      </c>
      <c r="AG5669">
        <f>IF(MIS[[#This Row],[OrderSide]]="SELL",MIS[[#This Row],[VALUE]]-MIS[[#This Row],[LIVE_VALUE]],MIS[[#This Row],[LIVE_VALUE]]-MIS[[#This Row],[VALUE]])</f>
        <v>-1575</v>
      </c>
      <c r="AH5669" t="str" cm="1">
        <f t="array" ref="AH5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9" t="str">
        <f>MIS[[#This Row],[TRADING SYMBOL]]</f>
        <v>NIFTY2552225050CE</v>
      </c>
      <c r="AJ5669" t="str">
        <f>IF(RIGHT(MIS[[#This Row],[Main/Hedge]],4)="MAIN","MAIN","HEDGE")</f>
        <v>MAIN</v>
      </c>
      <c r="AK5669" t="str" cm="1">
        <f t="array" ref="AK5669">_xlfn._xlws.FILTER(Table4[Column1],ISNUMBER(SEARCH(Table4[Column1],MIS[[#This Row],[OrderUniqueIdentifier]])),"")</f>
        <v>VWAP</v>
      </c>
    </row>
    <row r="5670" spans="1:37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>
        <f>_xlfn.XLOOKUP(MIS[[#This Row],[TRADING SYMBOL]],[1]Sheet1!$D:$D,[1]Sheet1!$C:$C)</f>
        <v>168.75</v>
      </c>
      <c r="AE5670">
        <f>MIS[[#This Row],[OrderAverageTradedPrice]]*MIS[[#This Row],[OrderQuantity]]</f>
        <v>77737.5</v>
      </c>
      <c r="AF5670">
        <f>MIS[[#This Row],[LTP]]*MIS[[#This Row],[OrderQuantity]]</f>
        <v>75937.5</v>
      </c>
      <c r="AG5670">
        <f>IF(MIS[[#This Row],[OrderSide]]="SELL",MIS[[#This Row],[VALUE]]-MIS[[#This Row],[LIVE_VALUE]],MIS[[#This Row],[LIVE_VALUE]]-MIS[[#This Row],[VALUE]])</f>
        <v>-1800</v>
      </c>
      <c r="AH5670" t="str" cm="1">
        <f t="array" ref="AH5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0" t="str">
        <f>MIS[[#This Row],[TRADING SYMBOL]]</f>
        <v>NIFTY2552225050CE</v>
      </c>
      <c r="AJ5670" t="str">
        <f>IF(RIGHT(MIS[[#This Row],[Main/Hedge]],4)="MAIN","MAIN","HEDGE")</f>
        <v>MAIN</v>
      </c>
      <c r="AK5670" t="str" cm="1">
        <f t="array" ref="AK5670">_xlfn._xlws.FILTER(Table4[Column1],ISNUMBER(SEARCH(Table4[Column1],MIS[[#This Row],[OrderUniqueIdentifier]])),"")</f>
        <v>VWAP</v>
      </c>
    </row>
    <row r="5671" spans="1:37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>
        <f>_xlfn.XLOOKUP(MIS[[#This Row],[TRADING SYMBOL]],[1]Sheet1!$D:$D,[1]Sheet1!$C:$C)</f>
        <v>168.75</v>
      </c>
      <c r="AE5671">
        <f>MIS[[#This Row],[OrderAverageTradedPrice]]*MIS[[#This Row],[OrderQuantity]]</f>
        <v>12941.25</v>
      </c>
      <c r="AF5671">
        <f>MIS[[#This Row],[LTP]]*MIS[[#This Row],[OrderQuantity]]</f>
        <v>12656.25</v>
      </c>
      <c r="AG5671">
        <f>IF(MIS[[#This Row],[OrderSide]]="SELL",MIS[[#This Row],[VALUE]]-MIS[[#This Row],[LIVE_VALUE]],MIS[[#This Row],[LIVE_VALUE]]-MIS[[#This Row],[VALUE]])</f>
        <v>-285</v>
      </c>
      <c r="AH5671" t="str" cm="1">
        <f t="array" ref="AH5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1" t="str">
        <f>MIS[[#This Row],[TRADING SYMBOL]]</f>
        <v>NIFTY2552225050CE</v>
      </c>
      <c r="AJ5671" t="str">
        <f>IF(RIGHT(MIS[[#This Row],[Main/Hedge]],4)="MAIN","MAIN","HEDGE")</f>
        <v>MAIN</v>
      </c>
      <c r="AK5671" t="str" cm="1">
        <f t="array" ref="AK5671">_xlfn._xlws.FILTER(Table4[Column1],ISNUMBER(SEARCH(Table4[Column1],MIS[[#This Row],[OrderUniqueIdentifier]])),"")</f>
        <v>VWAP</v>
      </c>
    </row>
    <row r="5672" spans="1:37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>
        <f>_xlfn.XLOOKUP(MIS[[#This Row],[TRADING SYMBOL]],[1]Sheet1!$D:$D,[1]Sheet1!$C:$C)</f>
        <v>168.75</v>
      </c>
      <c r="AE5672">
        <f>MIS[[#This Row],[OrderAverageTradedPrice]]*MIS[[#This Row],[OrderQuantity]]</f>
        <v>25871.25</v>
      </c>
      <c r="AF5672">
        <f>MIS[[#This Row],[LTP]]*MIS[[#This Row],[OrderQuantity]]</f>
        <v>25312.5</v>
      </c>
      <c r="AG5672">
        <f>IF(MIS[[#This Row],[OrderSide]]="SELL",MIS[[#This Row],[VALUE]]-MIS[[#This Row],[LIVE_VALUE]],MIS[[#This Row],[LIVE_VALUE]]-MIS[[#This Row],[VALUE]])</f>
        <v>-558.75</v>
      </c>
      <c r="AH5672" t="str" cm="1">
        <f t="array" ref="AH5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2" t="str">
        <f>MIS[[#This Row],[TRADING SYMBOL]]</f>
        <v>NIFTY2552225050CE</v>
      </c>
      <c r="AJ5672" t="str">
        <f>IF(RIGHT(MIS[[#This Row],[Main/Hedge]],4)="MAIN","MAIN","HEDGE")</f>
        <v>MAIN</v>
      </c>
      <c r="AK5672" t="str" cm="1">
        <f t="array" ref="AK5672">_xlfn._xlws.FILTER(Table4[Column1],ISNUMBER(SEARCH(Table4[Column1],MIS[[#This Row],[OrderUniqueIdentifier]])),"")</f>
        <v>VWAP</v>
      </c>
    </row>
    <row r="5673" spans="1:37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>
        <f>_xlfn.XLOOKUP(MIS[[#This Row],[TRADING SYMBOL]],[1]Sheet1!$D:$D,[1]Sheet1!$C:$C)</f>
        <v>168.75</v>
      </c>
      <c r="AE5673">
        <f>MIS[[#This Row],[OrderAverageTradedPrice]]*MIS[[#This Row],[OrderQuantity]]</f>
        <v>38808.749999999927</v>
      </c>
      <c r="AF5673">
        <f>MIS[[#This Row],[LTP]]*MIS[[#This Row],[OrderQuantity]]</f>
        <v>37968.75</v>
      </c>
      <c r="AG5673">
        <f>IF(MIS[[#This Row],[OrderSide]]="SELL",MIS[[#This Row],[VALUE]]-MIS[[#This Row],[LIVE_VALUE]],MIS[[#This Row],[LIVE_VALUE]]-MIS[[#This Row],[VALUE]])</f>
        <v>-839.99999999992724</v>
      </c>
      <c r="AH5673" t="str" cm="1">
        <f t="array" ref="AH5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3" t="str">
        <f>MIS[[#This Row],[TRADING SYMBOL]]</f>
        <v>NIFTY2552225050CE</v>
      </c>
      <c r="AJ5673" t="str">
        <f>IF(RIGHT(MIS[[#This Row],[Main/Hedge]],4)="MAIN","MAIN","HEDGE")</f>
        <v>MAIN</v>
      </c>
      <c r="AK5673" t="str" cm="1">
        <f t="array" ref="AK5673">_xlfn._xlws.FILTER(Table4[Column1],ISNUMBER(SEARCH(Table4[Column1],MIS[[#This Row],[OrderUniqueIdentifier]])),"")</f>
        <v>VWAP</v>
      </c>
    </row>
    <row r="5674" spans="1:37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>
        <f>_xlfn.XLOOKUP(MIS[[#This Row],[TRADING SYMBOL]],[1]Sheet1!$D:$D,[1]Sheet1!$C:$C)</f>
        <v>168.75</v>
      </c>
      <c r="AE5674">
        <f>MIS[[#This Row],[OrderAverageTradedPrice]]*MIS[[#This Row],[OrderQuantity]]</f>
        <v>206955</v>
      </c>
      <c r="AF5674">
        <f>MIS[[#This Row],[LTP]]*MIS[[#This Row],[OrderQuantity]]</f>
        <v>202500</v>
      </c>
      <c r="AG5674">
        <f>IF(MIS[[#This Row],[OrderSide]]="SELL",MIS[[#This Row],[VALUE]]-MIS[[#This Row],[LIVE_VALUE]],MIS[[#This Row],[LIVE_VALUE]]-MIS[[#This Row],[VALUE]])</f>
        <v>-4455</v>
      </c>
      <c r="AH5674" t="str" cm="1">
        <f t="array" ref="AH5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4" t="str">
        <f>MIS[[#This Row],[TRADING SYMBOL]]</f>
        <v>NIFTY2552225050CE</v>
      </c>
      <c r="AJ5674" t="str">
        <f>IF(RIGHT(MIS[[#This Row],[Main/Hedge]],4)="MAIN","MAIN","HEDGE")</f>
        <v>MAIN</v>
      </c>
      <c r="AK5674" t="str" cm="1">
        <f t="array" ref="AK5674">_xlfn._xlws.FILTER(Table4[Column1],ISNUMBER(SEARCH(Table4[Column1],MIS[[#This Row],[OrderUniqueIdentifier]])),"")</f>
        <v>VWAP</v>
      </c>
    </row>
    <row r="5675" spans="1:37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>
        <f>_xlfn.XLOOKUP(MIS[[#This Row],[TRADING SYMBOL]],[1]Sheet1!$D:$D,[1]Sheet1!$C:$C)</f>
        <v>168.75</v>
      </c>
      <c r="AE5675">
        <f>MIS[[#This Row],[OrderAverageTradedPrice]]*MIS[[#This Row],[OrderQuantity]]</f>
        <v>25875</v>
      </c>
      <c r="AF5675">
        <f>MIS[[#This Row],[LTP]]*MIS[[#This Row],[OrderQuantity]]</f>
        <v>25312.5</v>
      </c>
      <c r="AG5675">
        <f>IF(MIS[[#This Row],[OrderSide]]="SELL",MIS[[#This Row],[VALUE]]-MIS[[#This Row],[LIVE_VALUE]],MIS[[#This Row],[LIVE_VALUE]]-MIS[[#This Row],[VALUE]])</f>
        <v>-562.5</v>
      </c>
      <c r="AH5675" t="str" cm="1">
        <f t="array" ref="AH5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5" t="str">
        <f>MIS[[#This Row],[TRADING SYMBOL]]</f>
        <v>NIFTY2552225050CE</v>
      </c>
      <c r="AJ5675" t="str">
        <f>IF(RIGHT(MIS[[#This Row],[Main/Hedge]],4)="MAIN","MAIN","HEDGE")</f>
        <v>MAIN</v>
      </c>
      <c r="AK5675" t="str" cm="1">
        <f t="array" ref="AK5675">_xlfn._xlws.FILTER(Table4[Column1],ISNUMBER(SEARCH(Table4[Column1],MIS[[#This Row],[OrderUniqueIdentifier]])),"")</f>
        <v>VWAP</v>
      </c>
    </row>
    <row r="5676" spans="1:37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>
        <f>_xlfn.XLOOKUP(MIS[[#This Row],[TRADING SYMBOL]],[1]Sheet1!$D:$D,[1]Sheet1!$C:$C)</f>
        <v>168.75</v>
      </c>
      <c r="AE5676">
        <f>MIS[[#This Row],[OrderAverageTradedPrice]]*MIS[[#This Row],[OrderQuantity]]</f>
        <v>25852.5</v>
      </c>
      <c r="AF5676">
        <f>MIS[[#This Row],[LTP]]*MIS[[#This Row],[OrderQuantity]]</f>
        <v>25312.5</v>
      </c>
      <c r="AG5676">
        <f>IF(MIS[[#This Row],[OrderSide]]="SELL",MIS[[#This Row],[VALUE]]-MIS[[#This Row],[LIVE_VALUE]],MIS[[#This Row],[LIVE_VALUE]]-MIS[[#This Row],[VALUE]])</f>
        <v>-540</v>
      </c>
      <c r="AH5676" t="str" cm="1">
        <f t="array" ref="AH5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6" t="str">
        <f>MIS[[#This Row],[TRADING SYMBOL]]</f>
        <v>NIFTY2552225050CE</v>
      </c>
      <c r="AJ5676" t="str">
        <f>IF(RIGHT(MIS[[#This Row],[Main/Hedge]],4)="MAIN","MAIN","HEDGE")</f>
        <v>MAIN</v>
      </c>
      <c r="AK5676" t="str" cm="1">
        <f t="array" ref="AK5676">_xlfn._xlws.FILTER(Table4[Column1],ISNUMBER(SEARCH(Table4[Column1],MIS[[#This Row],[OrderUniqueIdentifier]])),"")</f>
        <v>VWAP</v>
      </c>
    </row>
    <row r="5677" spans="1:37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>
        <f>_xlfn.XLOOKUP(MIS[[#This Row],[TRADING SYMBOL]],[1]Sheet1!$D:$D,[1]Sheet1!$C:$C)</f>
        <v>168.75</v>
      </c>
      <c r="AE5677">
        <f>MIS[[#This Row],[OrderAverageTradedPrice]]*MIS[[#This Row],[OrderQuantity]]</f>
        <v>12933.75</v>
      </c>
      <c r="AF5677">
        <f>MIS[[#This Row],[LTP]]*MIS[[#This Row],[OrderQuantity]]</f>
        <v>12656.25</v>
      </c>
      <c r="AG5677">
        <f>IF(MIS[[#This Row],[OrderSide]]="SELL",MIS[[#This Row],[VALUE]]-MIS[[#This Row],[LIVE_VALUE]],MIS[[#This Row],[LIVE_VALUE]]-MIS[[#This Row],[VALUE]])</f>
        <v>-277.5</v>
      </c>
      <c r="AH5677" t="str" cm="1">
        <f t="array" ref="AH5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7" t="str">
        <f>MIS[[#This Row],[TRADING SYMBOL]]</f>
        <v>NIFTY2552225050CE</v>
      </c>
      <c r="AJ5677" t="str">
        <f>IF(RIGHT(MIS[[#This Row],[Main/Hedge]],4)="MAIN","MAIN","HEDGE")</f>
        <v>MAIN</v>
      </c>
      <c r="AK5677" t="str" cm="1">
        <f t="array" ref="AK5677">_xlfn._xlws.FILTER(Table4[Column1],ISNUMBER(SEARCH(Table4[Column1],MIS[[#This Row],[OrderUniqueIdentifier]])),"")</f>
        <v>VWAP</v>
      </c>
    </row>
    <row r="5678" spans="1:37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>
        <f>_xlfn.XLOOKUP(MIS[[#This Row],[TRADING SYMBOL]],[1]Sheet1!$D:$D,[1]Sheet1!$C:$C)</f>
        <v>168.75</v>
      </c>
      <c r="AE5678">
        <f>MIS[[#This Row],[OrderAverageTradedPrice]]*MIS[[#This Row],[OrderQuantity]]</f>
        <v>25845</v>
      </c>
      <c r="AF5678">
        <f>MIS[[#This Row],[LTP]]*MIS[[#This Row],[OrderQuantity]]</f>
        <v>25312.5</v>
      </c>
      <c r="AG5678">
        <f>IF(MIS[[#This Row],[OrderSide]]="SELL",MIS[[#This Row],[VALUE]]-MIS[[#This Row],[LIVE_VALUE]],MIS[[#This Row],[LIVE_VALUE]]-MIS[[#This Row],[VALUE]])</f>
        <v>-532.5</v>
      </c>
      <c r="AH5678" t="str" cm="1">
        <f t="array" ref="AH5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8" t="str">
        <f>MIS[[#This Row],[TRADING SYMBOL]]</f>
        <v>NIFTY2552225050CE</v>
      </c>
      <c r="AJ5678" t="str">
        <f>IF(RIGHT(MIS[[#This Row],[Main/Hedge]],4)="MAIN","MAIN","HEDGE")</f>
        <v>MAIN</v>
      </c>
      <c r="AK5678" t="str" cm="1">
        <f t="array" ref="AK5678">_xlfn._xlws.FILTER(Table4[Column1],ISNUMBER(SEARCH(Table4[Column1],MIS[[#This Row],[OrderUniqueIdentifier]])),"")</f>
        <v>VWAP</v>
      </c>
    </row>
    <row r="5679" spans="1:37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>
        <f>_xlfn.XLOOKUP(MIS[[#This Row],[TRADING SYMBOL]],[1]Sheet1!$D:$D,[1]Sheet1!$C:$C)</f>
        <v>168.75</v>
      </c>
      <c r="AE5679">
        <f>MIS[[#This Row],[OrderAverageTradedPrice]]*MIS[[#This Row],[OrderQuantity]]</f>
        <v>12948.75</v>
      </c>
      <c r="AF5679">
        <f>MIS[[#This Row],[LTP]]*MIS[[#This Row],[OrderQuantity]]</f>
        <v>12656.25</v>
      </c>
      <c r="AG5679">
        <f>IF(MIS[[#This Row],[OrderSide]]="SELL",MIS[[#This Row],[VALUE]]-MIS[[#This Row],[LIVE_VALUE]],MIS[[#This Row],[LIVE_VALUE]]-MIS[[#This Row],[VALUE]])</f>
        <v>-292.5</v>
      </c>
      <c r="AH5679" t="str" cm="1">
        <f t="array" ref="AH5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9" t="str">
        <f>MIS[[#This Row],[TRADING SYMBOL]]</f>
        <v>NIFTY2552225050CE</v>
      </c>
      <c r="AJ5679" t="str">
        <f>IF(RIGHT(MIS[[#This Row],[Main/Hedge]],4)="MAIN","MAIN","HEDGE")</f>
        <v>MAIN</v>
      </c>
      <c r="AK5679" t="str" cm="1">
        <f t="array" ref="AK5679">_xlfn._xlws.FILTER(Table4[Column1],ISNUMBER(SEARCH(Table4[Column1],MIS[[#This Row],[OrderUniqueIdentifier]])),"")</f>
        <v>VWAP</v>
      </c>
    </row>
    <row r="5680" spans="1:37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>
        <f>_xlfn.XLOOKUP(MIS[[#This Row],[TRADING SYMBOL]],[1]Sheet1!$D:$D,[1]Sheet1!$C:$C)</f>
        <v>168.75</v>
      </c>
      <c r="AE5680">
        <f>MIS[[#This Row],[OrderAverageTradedPrice]]*MIS[[#This Row],[OrderQuantity]]</f>
        <v>77564.999999999694</v>
      </c>
      <c r="AF5680">
        <f>MIS[[#This Row],[LTP]]*MIS[[#This Row],[OrderQuantity]]</f>
        <v>75937.5</v>
      </c>
      <c r="AG5680">
        <f>IF(MIS[[#This Row],[OrderSide]]="SELL",MIS[[#This Row],[VALUE]]-MIS[[#This Row],[LIVE_VALUE]],MIS[[#This Row],[LIVE_VALUE]]-MIS[[#This Row],[VALUE]])</f>
        <v>-1627.4999999996944</v>
      </c>
      <c r="AH5680" t="str" cm="1">
        <f t="array" ref="AH5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0" t="str">
        <f>MIS[[#This Row],[TRADING SYMBOL]]</f>
        <v>NIFTY2552225050CE</v>
      </c>
      <c r="AJ5680" t="str">
        <f>IF(RIGHT(MIS[[#This Row],[Main/Hedge]],4)="MAIN","MAIN","HEDGE")</f>
        <v>MAIN</v>
      </c>
      <c r="AK5680" t="str" cm="1">
        <f t="array" ref="AK5680">_xlfn._xlws.FILTER(Table4[Column1],ISNUMBER(SEARCH(Table4[Column1],MIS[[#This Row],[OrderUniqueIdentifier]])),"")</f>
        <v>VWAP</v>
      </c>
    </row>
    <row r="5681" spans="1:37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>
        <f>_xlfn.XLOOKUP(MIS[[#This Row],[TRADING SYMBOL]],[1]Sheet1!$D:$D,[1]Sheet1!$C:$C)</f>
        <v>168.75</v>
      </c>
      <c r="AE5681">
        <f>MIS[[#This Row],[OrderAverageTradedPrice]]*MIS[[#This Row],[OrderQuantity]]</f>
        <v>38812.5</v>
      </c>
      <c r="AF5681">
        <f>MIS[[#This Row],[LTP]]*MIS[[#This Row],[OrderQuantity]]</f>
        <v>37968.75</v>
      </c>
      <c r="AG5681">
        <f>IF(MIS[[#This Row],[OrderSide]]="SELL",MIS[[#This Row],[VALUE]]-MIS[[#This Row],[LIVE_VALUE]],MIS[[#This Row],[LIVE_VALUE]]-MIS[[#This Row],[VALUE]])</f>
        <v>-843.75</v>
      </c>
      <c r="AH5681" t="str" cm="1">
        <f t="array" ref="AH5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1" t="str">
        <f>MIS[[#This Row],[TRADING SYMBOL]]</f>
        <v>NIFTY2552225050CE</v>
      </c>
      <c r="AJ5681" t="str">
        <f>IF(RIGHT(MIS[[#This Row],[Main/Hedge]],4)="MAIN","MAIN","HEDGE")</f>
        <v>MAIN</v>
      </c>
      <c r="AK5681" t="str" cm="1">
        <f t="array" ref="AK5681">_xlfn._xlws.FILTER(Table4[Column1],ISNUMBER(SEARCH(Table4[Column1],MIS[[#This Row],[OrderUniqueIdentifier]])),"")</f>
        <v>VWAP</v>
      </c>
    </row>
    <row r="5682" spans="1:37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>
        <f>_xlfn.XLOOKUP(MIS[[#This Row],[TRADING SYMBOL]],[1]Sheet1!$D:$D,[1]Sheet1!$C:$C)</f>
        <v>168.75</v>
      </c>
      <c r="AE5682">
        <f>MIS[[#This Row],[OrderAverageTradedPrice]]*MIS[[#This Row],[OrderQuantity]]</f>
        <v>38790</v>
      </c>
      <c r="AF5682">
        <f>MIS[[#This Row],[LTP]]*MIS[[#This Row],[OrderQuantity]]</f>
        <v>37968.75</v>
      </c>
      <c r="AG5682">
        <f>IF(MIS[[#This Row],[OrderSide]]="SELL",MIS[[#This Row],[VALUE]]-MIS[[#This Row],[LIVE_VALUE]],MIS[[#This Row],[LIVE_VALUE]]-MIS[[#This Row],[VALUE]])</f>
        <v>-821.25</v>
      </c>
      <c r="AH5682" t="str" cm="1">
        <f t="array" ref="AH5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2" t="str">
        <f>MIS[[#This Row],[TRADING SYMBOL]]</f>
        <v>NIFTY2552225050CE</v>
      </c>
      <c r="AJ5682" t="str">
        <f>IF(RIGHT(MIS[[#This Row],[Main/Hedge]],4)="MAIN","MAIN","HEDGE")</f>
        <v>MAIN</v>
      </c>
      <c r="AK5682" t="str" cm="1">
        <f t="array" ref="AK5682">_xlfn._xlws.FILTER(Table4[Column1],ISNUMBER(SEARCH(Table4[Column1],MIS[[#This Row],[OrderUniqueIdentifier]])),"")</f>
        <v>VWAP</v>
      </c>
    </row>
    <row r="5683" spans="1:37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>
        <f>_xlfn.XLOOKUP(MIS[[#This Row],[TRADING SYMBOL]],[1]Sheet1!$D:$D,[1]Sheet1!$C:$C)</f>
        <v>168.75</v>
      </c>
      <c r="AE5683">
        <f>MIS[[#This Row],[OrderAverageTradedPrice]]*MIS[[#This Row],[OrderQuantity]]</f>
        <v>25852.5</v>
      </c>
      <c r="AF5683">
        <f>MIS[[#This Row],[LTP]]*MIS[[#This Row],[OrderQuantity]]</f>
        <v>25312.5</v>
      </c>
      <c r="AG5683">
        <f>IF(MIS[[#This Row],[OrderSide]]="SELL",MIS[[#This Row],[VALUE]]-MIS[[#This Row],[LIVE_VALUE]],MIS[[#This Row],[LIVE_VALUE]]-MIS[[#This Row],[VALUE]])</f>
        <v>-540</v>
      </c>
      <c r="AH5683" t="str" cm="1">
        <f t="array" ref="AH5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3" t="str">
        <f>MIS[[#This Row],[TRADING SYMBOL]]</f>
        <v>NIFTY2552225050CE</v>
      </c>
      <c r="AJ5683" t="str">
        <f>IF(RIGHT(MIS[[#This Row],[Main/Hedge]],4)="MAIN","MAIN","HEDGE")</f>
        <v>MAIN</v>
      </c>
      <c r="AK5683" t="str" cm="1">
        <f t="array" ref="AK5683">_xlfn._xlws.FILTER(Table4[Column1],ISNUMBER(SEARCH(Table4[Column1],MIS[[#This Row],[OrderUniqueIdentifier]])),"")</f>
        <v>VWAP</v>
      </c>
    </row>
    <row r="5684" spans="1:37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>
        <f>_xlfn.XLOOKUP(MIS[[#This Row],[TRADING SYMBOL]],[1]Sheet1!$D:$D,[1]Sheet1!$C:$C)</f>
        <v>168.75</v>
      </c>
      <c r="AE5684">
        <f>MIS[[#This Row],[OrderAverageTradedPrice]]*MIS[[#This Row],[OrderQuantity]]</f>
        <v>51750</v>
      </c>
      <c r="AF5684">
        <f>MIS[[#This Row],[LTP]]*MIS[[#This Row],[OrderQuantity]]</f>
        <v>50625</v>
      </c>
      <c r="AG5684">
        <f>IF(MIS[[#This Row],[OrderSide]]="SELL",MIS[[#This Row],[VALUE]]-MIS[[#This Row],[LIVE_VALUE]],MIS[[#This Row],[LIVE_VALUE]]-MIS[[#This Row],[VALUE]])</f>
        <v>-1125</v>
      </c>
      <c r="AH5684" t="str" cm="1">
        <f t="array" ref="AH5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4" t="str">
        <f>MIS[[#This Row],[TRADING SYMBOL]]</f>
        <v>NIFTY2552225050CE</v>
      </c>
      <c r="AJ5684" t="str">
        <f>IF(RIGHT(MIS[[#This Row],[Main/Hedge]],4)="MAIN","MAIN","HEDGE")</f>
        <v>MAIN</v>
      </c>
      <c r="AK5684" t="str" cm="1">
        <f t="array" ref="AK5684">_xlfn._xlws.FILTER(Table4[Column1],ISNUMBER(SEARCH(Table4[Column1],MIS[[#This Row],[OrderUniqueIdentifier]])),"")</f>
        <v>VWAP</v>
      </c>
    </row>
    <row r="5685" spans="1:37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>
        <f>_xlfn.XLOOKUP(MIS[[#This Row],[TRADING SYMBOL]],[1]Sheet1!$D:$D,[1]Sheet1!$C:$C)</f>
        <v>168.75</v>
      </c>
      <c r="AE5685">
        <f>MIS[[#This Row],[OrderAverageTradedPrice]]*MIS[[#This Row],[OrderQuantity]]</f>
        <v>12926.25</v>
      </c>
      <c r="AF5685">
        <f>MIS[[#This Row],[LTP]]*MIS[[#This Row],[OrderQuantity]]</f>
        <v>12656.25</v>
      </c>
      <c r="AG5685">
        <f>IF(MIS[[#This Row],[OrderSide]]="SELL",MIS[[#This Row],[VALUE]]-MIS[[#This Row],[LIVE_VALUE]],MIS[[#This Row],[LIVE_VALUE]]-MIS[[#This Row],[VALUE]])</f>
        <v>-270</v>
      </c>
      <c r="AH5685" t="str" cm="1">
        <f t="array" ref="AH5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5" t="str">
        <f>MIS[[#This Row],[TRADING SYMBOL]]</f>
        <v>NIFTY2552225050CE</v>
      </c>
      <c r="AJ5685" t="str">
        <f>IF(RIGHT(MIS[[#This Row],[Main/Hedge]],4)="MAIN","MAIN","HEDGE")</f>
        <v>MAIN</v>
      </c>
      <c r="AK5685" t="str" cm="1">
        <f t="array" ref="AK5685">_xlfn._xlws.FILTER(Table4[Column1],ISNUMBER(SEARCH(Table4[Column1],MIS[[#This Row],[OrderUniqueIdentifier]])),"")</f>
        <v>VWAP</v>
      </c>
    </row>
    <row r="5686" spans="1:37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>
        <f>_xlfn.XLOOKUP(MIS[[#This Row],[TRADING SYMBOL]],[1]Sheet1!$D:$D,[1]Sheet1!$C:$C)</f>
        <v>168.75</v>
      </c>
      <c r="AE5686">
        <f>MIS[[#This Row],[OrderAverageTradedPrice]]*MIS[[#This Row],[OrderQuantity]]</f>
        <v>38808.749999999927</v>
      </c>
      <c r="AF5686">
        <f>MIS[[#This Row],[LTP]]*MIS[[#This Row],[OrderQuantity]]</f>
        <v>37968.75</v>
      </c>
      <c r="AG5686">
        <f>IF(MIS[[#This Row],[OrderSide]]="SELL",MIS[[#This Row],[VALUE]]-MIS[[#This Row],[LIVE_VALUE]],MIS[[#This Row],[LIVE_VALUE]]-MIS[[#This Row],[VALUE]])</f>
        <v>-839.99999999992724</v>
      </c>
      <c r="AH5686" t="str" cm="1">
        <f t="array" ref="AH5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6" t="str">
        <f>MIS[[#This Row],[TRADING SYMBOL]]</f>
        <v>NIFTY2552225050CE</v>
      </c>
      <c r="AJ5686" t="str">
        <f>IF(RIGHT(MIS[[#This Row],[Main/Hedge]],4)="MAIN","MAIN","HEDGE")</f>
        <v>MAIN</v>
      </c>
      <c r="AK5686" t="str" cm="1">
        <f t="array" ref="AK5686">_xlfn._xlws.FILTER(Table4[Column1],ISNUMBER(SEARCH(Table4[Column1],MIS[[#This Row],[OrderUniqueIdentifier]])),"")</f>
        <v>VWAP</v>
      </c>
    </row>
    <row r="5687" spans="1:37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>
        <f>_xlfn.XLOOKUP(MIS[[#This Row],[TRADING SYMBOL]],[1]Sheet1!$D:$D,[1]Sheet1!$C:$C)</f>
        <v>168.75</v>
      </c>
      <c r="AE5687">
        <f>MIS[[#This Row],[OrderAverageTradedPrice]]*MIS[[#This Row],[OrderQuantity]]</f>
        <v>12933.75</v>
      </c>
      <c r="AF5687">
        <f>MIS[[#This Row],[LTP]]*MIS[[#This Row],[OrderQuantity]]</f>
        <v>12656.25</v>
      </c>
      <c r="AG5687">
        <f>IF(MIS[[#This Row],[OrderSide]]="SELL",MIS[[#This Row],[VALUE]]-MIS[[#This Row],[LIVE_VALUE]],MIS[[#This Row],[LIVE_VALUE]]-MIS[[#This Row],[VALUE]])</f>
        <v>-277.5</v>
      </c>
      <c r="AH5687" t="str" cm="1">
        <f t="array" ref="AH5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7" t="str">
        <f>MIS[[#This Row],[TRADING SYMBOL]]</f>
        <v>NIFTY2552225050CE</v>
      </c>
      <c r="AJ5687" t="str">
        <f>IF(RIGHT(MIS[[#This Row],[Main/Hedge]],4)="MAIN","MAIN","HEDGE")</f>
        <v>MAIN</v>
      </c>
      <c r="AK5687" t="str" cm="1">
        <f t="array" ref="AK5687">_xlfn._xlws.FILTER(Table4[Column1],ISNUMBER(SEARCH(Table4[Column1],MIS[[#This Row],[OrderUniqueIdentifier]])),"")</f>
        <v>VWAP</v>
      </c>
    </row>
    <row r="5688" spans="1:37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>
        <f>_xlfn.XLOOKUP(MIS[[#This Row],[TRADING SYMBOL]],[1]Sheet1!$D:$D,[1]Sheet1!$C:$C)</f>
        <v>168.75</v>
      </c>
      <c r="AE5688">
        <f>MIS[[#This Row],[OrderAverageTradedPrice]]*MIS[[#This Row],[OrderQuantity]]</f>
        <v>155115</v>
      </c>
      <c r="AF5688">
        <f>MIS[[#This Row],[LTP]]*MIS[[#This Row],[OrderQuantity]]</f>
        <v>151875</v>
      </c>
      <c r="AG5688">
        <f>IF(MIS[[#This Row],[OrderSide]]="SELL",MIS[[#This Row],[VALUE]]-MIS[[#This Row],[LIVE_VALUE]],MIS[[#This Row],[LIVE_VALUE]]-MIS[[#This Row],[VALUE]])</f>
        <v>-3240</v>
      </c>
      <c r="AH5688" t="str" cm="1">
        <f t="array" ref="AH5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8" t="str">
        <f>MIS[[#This Row],[TRADING SYMBOL]]</f>
        <v>NIFTY2552225050CE</v>
      </c>
      <c r="AJ5688" t="str">
        <f>IF(RIGHT(MIS[[#This Row],[Main/Hedge]],4)="MAIN","MAIN","HEDGE")</f>
        <v>MAIN</v>
      </c>
      <c r="AK5688" t="str" cm="1">
        <f t="array" ref="AK5688">_xlfn._xlws.FILTER(Table4[Column1],ISNUMBER(SEARCH(Table4[Column1],MIS[[#This Row],[OrderUniqueIdentifier]])),"")</f>
        <v>VWAP</v>
      </c>
    </row>
    <row r="5689" spans="1:37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>
        <f>_xlfn.XLOOKUP(MIS[[#This Row],[TRADING SYMBOL]],[1]Sheet1!$D:$D,[1]Sheet1!$C:$C)</f>
        <v>168.75</v>
      </c>
      <c r="AE5689">
        <f>MIS[[#This Row],[OrderAverageTradedPrice]]*MIS[[#This Row],[OrderQuantity]]</f>
        <v>38891.25</v>
      </c>
      <c r="AF5689">
        <f>MIS[[#This Row],[LTP]]*MIS[[#This Row],[OrderQuantity]]</f>
        <v>37968.75</v>
      </c>
      <c r="AG5689">
        <f>IF(MIS[[#This Row],[OrderSide]]="SELL",MIS[[#This Row],[VALUE]]-MIS[[#This Row],[LIVE_VALUE]],MIS[[#This Row],[LIVE_VALUE]]-MIS[[#This Row],[VALUE]])</f>
        <v>-922.5</v>
      </c>
      <c r="AH5689" t="str" cm="1">
        <f t="array" ref="AH5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9" t="str">
        <f>MIS[[#This Row],[TRADING SYMBOL]]</f>
        <v>NIFTY2552225050CE</v>
      </c>
      <c r="AJ5689" t="str">
        <f>IF(RIGHT(MIS[[#This Row],[Main/Hedge]],4)="MAIN","MAIN","HEDGE")</f>
        <v>MAIN</v>
      </c>
      <c r="AK5689" t="str" cm="1">
        <f t="array" ref="AK5689">_xlfn._xlws.FILTER(Table4[Column1],ISNUMBER(SEARCH(Table4[Column1],MIS[[#This Row],[OrderUniqueIdentifier]])),"")</f>
        <v>VWAP</v>
      </c>
    </row>
    <row r="5690" spans="1:37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>
        <f>_xlfn.XLOOKUP(MIS[[#This Row],[TRADING SYMBOL]],[1]Sheet1!$D:$D,[1]Sheet1!$C:$C)</f>
        <v>168.75</v>
      </c>
      <c r="AE5690">
        <f>MIS[[#This Row],[OrderAverageTradedPrice]]*MIS[[#This Row],[OrderQuantity]]</f>
        <v>90791.249999999854</v>
      </c>
      <c r="AF5690">
        <f>MIS[[#This Row],[LTP]]*MIS[[#This Row],[OrderQuantity]]</f>
        <v>88593.75</v>
      </c>
      <c r="AG5690">
        <f>IF(MIS[[#This Row],[OrderSide]]="SELL",MIS[[#This Row],[VALUE]]-MIS[[#This Row],[LIVE_VALUE]],MIS[[#This Row],[LIVE_VALUE]]-MIS[[#This Row],[VALUE]])</f>
        <v>-2197.4999999998545</v>
      </c>
      <c r="AH5690" t="str" cm="1">
        <f t="array" ref="AH5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0" t="str">
        <f>MIS[[#This Row],[TRADING SYMBOL]]</f>
        <v>NIFTY2552225050CE</v>
      </c>
      <c r="AJ5690" t="str">
        <f>IF(RIGHT(MIS[[#This Row],[Main/Hedge]],4)="MAIN","MAIN","HEDGE")</f>
        <v>MAIN</v>
      </c>
      <c r="AK5690" t="str" cm="1">
        <f t="array" ref="AK5690">_xlfn._xlws.FILTER(Table4[Column1],ISNUMBER(SEARCH(Table4[Column1],MIS[[#This Row],[OrderUniqueIdentifier]])),"")</f>
        <v>VWAP</v>
      </c>
    </row>
    <row r="5691" spans="1:37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>
        <f>_xlfn.XLOOKUP(MIS[[#This Row],[TRADING SYMBOL]],[1]Sheet1!$D:$D,[1]Sheet1!$C:$C)</f>
        <v>168.75</v>
      </c>
      <c r="AE5691">
        <f>MIS[[#This Row],[OrderAverageTradedPrice]]*MIS[[#This Row],[OrderQuantity]]</f>
        <v>12933.75</v>
      </c>
      <c r="AF5691">
        <f>MIS[[#This Row],[LTP]]*MIS[[#This Row],[OrderQuantity]]</f>
        <v>12656.25</v>
      </c>
      <c r="AG5691">
        <f>IF(MIS[[#This Row],[OrderSide]]="SELL",MIS[[#This Row],[VALUE]]-MIS[[#This Row],[LIVE_VALUE]],MIS[[#This Row],[LIVE_VALUE]]-MIS[[#This Row],[VALUE]])</f>
        <v>-277.5</v>
      </c>
      <c r="AH5691" t="str" cm="1">
        <f t="array" ref="AH5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1" t="str">
        <f>MIS[[#This Row],[TRADING SYMBOL]]</f>
        <v>NIFTY2552225050CE</v>
      </c>
      <c r="AJ5691" t="str">
        <f>IF(RIGHT(MIS[[#This Row],[Main/Hedge]],4)="MAIN","MAIN","HEDGE")</f>
        <v>MAIN</v>
      </c>
      <c r="AK5691" t="str" cm="1">
        <f t="array" ref="AK5691">_xlfn._xlws.FILTER(Table4[Column1],ISNUMBER(SEARCH(Table4[Column1],MIS[[#This Row],[OrderUniqueIdentifier]])),"")</f>
        <v>VWAP</v>
      </c>
    </row>
    <row r="5692" spans="1:37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>
        <f>_xlfn.XLOOKUP(MIS[[#This Row],[TRADING SYMBOL]],[1]Sheet1!$D:$D,[1]Sheet1!$C:$C)</f>
        <v>168.75</v>
      </c>
      <c r="AE5692">
        <f>MIS[[#This Row],[OrderAverageTradedPrice]]*MIS[[#This Row],[OrderQuantity]]</f>
        <v>38925</v>
      </c>
      <c r="AF5692">
        <f>MIS[[#This Row],[LTP]]*MIS[[#This Row],[OrderQuantity]]</f>
        <v>37968.75</v>
      </c>
      <c r="AG5692">
        <f>IF(MIS[[#This Row],[OrderSide]]="SELL",MIS[[#This Row],[VALUE]]-MIS[[#This Row],[LIVE_VALUE]],MIS[[#This Row],[LIVE_VALUE]]-MIS[[#This Row],[VALUE]])</f>
        <v>-956.25</v>
      </c>
      <c r="AH5692" t="str" cm="1">
        <f t="array" ref="AH5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2" t="str">
        <f>MIS[[#This Row],[TRADING SYMBOL]]</f>
        <v>NIFTY2552225050CE</v>
      </c>
      <c r="AJ5692" t="str">
        <f>IF(RIGHT(MIS[[#This Row],[Main/Hedge]],4)="MAIN","MAIN","HEDGE")</f>
        <v>MAIN</v>
      </c>
      <c r="AK5692" t="str" cm="1">
        <f t="array" ref="AK5692">_xlfn._xlws.FILTER(Table4[Column1],ISNUMBER(SEARCH(Table4[Column1],MIS[[#This Row],[OrderUniqueIdentifier]])),"")</f>
        <v>VWAP</v>
      </c>
    </row>
    <row r="5693" spans="1:37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>
        <f>_xlfn.XLOOKUP(MIS[[#This Row],[TRADING SYMBOL]],[1]Sheet1!$D:$D,[1]Sheet1!$C:$C)</f>
        <v>168.75</v>
      </c>
      <c r="AE5693">
        <f>MIS[[#This Row],[OrderAverageTradedPrice]]*MIS[[#This Row],[OrderQuantity]]</f>
        <v>12967.5</v>
      </c>
      <c r="AF5693">
        <f>MIS[[#This Row],[LTP]]*MIS[[#This Row],[OrderQuantity]]</f>
        <v>12656.25</v>
      </c>
      <c r="AG5693">
        <f>IF(MIS[[#This Row],[OrderSide]]="SELL",MIS[[#This Row],[VALUE]]-MIS[[#This Row],[LIVE_VALUE]],MIS[[#This Row],[LIVE_VALUE]]-MIS[[#This Row],[VALUE]])</f>
        <v>-311.25</v>
      </c>
      <c r="AH5693" t="str" cm="1">
        <f t="array" ref="AH5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3" t="str">
        <f>MIS[[#This Row],[TRADING SYMBOL]]</f>
        <v>NIFTY2552225050CE</v>
      </c>
      <c r="AJ5693" t="str">
        <f>IF(RIGHT(MIS[[#This Row],[Main/Hedge]],4)="MAIN","MAIN","HEDGE")</f>
        <v>MAIN</v>
      </c>
      <c r="AK5693" t="str" cm="1">
        <f t="array" ref="AK5693">_xlfn._xlws.FILTER(Table4[Column1],ISNUMBER(SEARCH(Table4[Column1],MIS[[#This Row],[OrderUniqueIdentifier]])),"")</f>
        <v>VWAP</v>
      </c>
    </row>
    <row r="5694" spans="1:37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>
        <f>_xlfn.XLOOKUP(MIS[[#This Row],[TRADING SYMBOL]],[1]Sheet1!$D:$D,[1]Sheet1!$C:$C)</f>
        <v>168.75</v>
      </c>
      <c r="AE5694">
        <f>MIS[[#This Row],[OrderAverageTradedPrice]]*MIS[[#This Row],[OrderQuantity]]</f>
        <v>12948.75</v>
      </c>
      <c r="AF5694">
        <f>MIS[[#This Row],[LTP]]*MIS[[#This Row],[OrderQuantity]]</f>
        <v>12656.25</v>
      </c>
      <c r="AG5694">
        <f>IF(MIS[[#This Row],[OrderSide]]="SELL",MIS[[#This Row],[VALUE]]-MIS[[#This Row],[LIVE_VALUE]],MIS[[#This Row],[LIVE_VALUE]]-MIS[[#This Row],[VALUE]])</f>
        <v>-292.5</v>
      </c>
      <c r="AH5694" t="str" cm="1">
        <f t="array" ref="AH5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4" t="str">
        <f>MIS[[#This Row],[TRADING SYMBOL]]</f>
        <v>NIFTY2552225050CE</v>
      </c>
      <c r="AJ5694" t="str">
        <f>IF(RIGHT(MIS[[#This Row],[Main/Hedge]],4)="MAIN","MAIN","HEDGE")</f>
        <v>MAIN</v>
      </c>
      <c r="AK5694" t="str" cm="1">
        <f t="array" ref="AK5694">_xlfn._xlws.FILTER(Table4[Column1],ISNUMBER(SEARCH(Table4[Column1],MIS[[#This Row],[OrderUniqueIdentifier]])),"")</f>
        <v>VWAP</v>
      </c>
    </row>
    <row r="5695" spans="1:37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>
        <f>_xlfn.XLOOKUP(MIS[[#This Row],[TRADING SYMBOL]],[1]Sheet1!$D:$D,[1]Sheet1!$C:$C)</f>
        <v>168.75</v>
      </c>
      <c r="AE5695">
        <f>MIS[[#This Row],[OrderAverageTradedPrice]]*MIS[[#This Row],[OrderQuantity]]</f>
        <v>12930</v>
      </c>
      <c r="AF5695">
        <f>MIS[[#This Row],[LTP]]*MIS[[#This Row],[OrderQuantity]]</f>
        <v>12656.25</v>
      </c>
      <c r="AG5695">
        <f>IF(MIS[[#This Row],[OrderSide]]="SELL",MIS[[#This Row],[VALUE]]-MIS[[#This Row],[LIVE_VALUE]],MIS[[#This Row],[LIVE_VALUE]]-MIS[[#This Row],[VALUE]])</f>
        <v>-273.75</v>
      </c>
      <c r="AH5695" t="str" cm="1">
        <f t="array" ref="AH5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5" t="str">
        <f>MIS[[#This Row],[TRADING SYMBOL]]</f>
        <v>NIFTY2552225050CE</v>
      </c>
      <c r="AJ5695" t="str">
        <f>IF(RIGHT(MIS[[#This Row],[Main/Hedge]],4)="MAIN","MAIN","HEDGE")</f>
        <v>MAIN</v>
      </c>
      <c r="AK5695" t="str" cm="1">
        <f t="array" ref="AK5695">_xlfn._xlws.FILTER(Table4[Column1],ISNUMBER(SEARCH(Table4[Column1],MIS[[#This Row],[OrderUniqueIdentifier]])),"")</f>
        <v>VWAP</v>
      </c>
    </row>
    <row r="5696" spans="1:37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>
        <f>_xlfn.XLOOKUP(MIS[[#This Row],[TRADING SYMBOL]],[1]Sheet1!$D:$D,[1]Sheet1!$C:$C)</f>
        <v>168.75</v>
      </c>
      <c r="AE5696">
        <f>MIS[[#This Row],[OrderAverageTradedPrice]]*MIS[[#This Row],[OrderQuantity]]</f>
        <v>142395</v>
      </c>
      <c r="AF5696">
        <f>MIS[[#This Row],[LTP]]*MIS[[#This Row],[OrderQuantity]]</f>
        <v>139218.75</v>
      </c>
      <c r="AG5696">
        <f>IF(MIS[[#This Row],[OrderSide]]="SELL",MIS[[#This Row],[VALUE]]-MIS[[#This Row],[LIVE_VALUE]],MIS[[#This Row],[LIVE_VALUE]]-MIS[[#This Row],[VALUE]])</f>
        <v>-3176.25</v>
      </c>
      <c r="AH5696" t="str" cm="1">
        <f t="array" ref="AH5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6" t="str">
        <f>MIS[[#This Row],[TRADING SYMBOL]]</f>
        <v>NIFTY2552225050CE</v>
      </c>
      <c r="AJ5696" t="str">
        <f>IF(RIGHT(MIS[[#This Row],[Main/Hedge]],4)="MAIN","MAIN","HEDGE")</f>
        <v>MAIN</v>
      </c>
      <c r="AK5696" t="str" cm="1">
        <f t="array" ref="AK5696">_xlfn._xlws.FILTER(Table4[Column1],ISNUMBER(SEARCH(Table4[Column1],MIS[[#This Row],[OrderUniqueIdentifier]])),"")</f>
        <v>VWAP</v>
      </c>
    </row>
    <row r="5697" spans="1:37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>
        <f>_xlfn.XLOOKUP(MIS[[#This Row],[TRADING SYMBOL]],[1]Sheet1!$D:$D,[1]Sheet1!$C:$C)</f>
        <v>168.75</v>
      </c>
      <c r="AE5697">
        <f>MIS[[#This Row],[OrderAverageTradedPrice]]*MIS[[#This Row],[OrderQuantity]]</f>
        <v>25901.25</v>
      </c>
      <c r="AF5697">
        <f>MIS[[#This Row],[LTP]]*MIS[[#This Row],[OrderQuantity]]</f>
        <v>25312.5</v>
      </c>
      <c r="AG5697">
        <f>IF(MIS[[#This Row],[OrderSide]]="SELL",MIS[[#This Row],[VALUE]]-MIS[[#This Row],[LIVE_VALUE]],MIS[[#This Row],[LIVE_VALUE]]-MIS[[#This Row],[VALUE]])</f>
        <v>-588.75</v>
      </c>
      <c r="AH5697" t="str" cm="1">
        <f t="array" ref="AH5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7" t="str">
        <f>MIS[[#This Row],[TRADING SYMBOL]]</f>
        <v>NIFTY2552225050CE</v>
      </c>
      <c r="AJ5697" t="str">
        <f>IF(RIGHT(MIS[[#This Row],[Main/Hedge]],4)="MAIN","MAIN","HEDGE")</f>
        <v>MAIN</v>
      </c>
      <c r="AK5697" t="str" cm="1">
        <f t="array" ref="AK5697">_xlfn._xlws.FILTER(Table4[Column1],ISNUMBER(SEARCH(Table4[Column1],MIS[[#This Row],[OrderUniqueIdentifier]])),"")</f>
        <v>VWAP</v>
      </c>
    </row>
    <row r="5698" spans="1:37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>
        <f>_xlfn.XLOOKUP(MIS[[#This Row],[TRADING SYMBOL]],[1]Sheet1!$D:$D,[1]Sheet1!$C:$C)</f>
        <v>168.75</v>
      </c>
      <c r="AE5698">
        <f>MIS[[#This Row],[OrderAverageTradedPrice]]*MIS[[#This Row],[OrderQuantity]]</f>
        <v>38797.499999999927</v>
      </c>
      <c r="AF5698">
        <f>MIS[[#This Row],[LTP]]*MIS[[#This Row],[OrderQuantity]]</f>
        <v>37968.75</v>
      </c>
      <c r="AG5698">
        <f>IF(MIS[[#This Row],[OrderSide]]="SELL",MIS[[#This Row],[VALUE]]-MIS[[#This Row],[LIVE_VALUE]],MIS[[#This Row],[LIVE_VALUE]]-MIS[[#This Row],[VALUE]])</f>
        <v>-828.74999999992724</v>
      </c>
      <c r="AH5698" t="str" cm="1">
        <f t="array" ref="AH5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8" t="str">
        <f>MIS[[#This Row],[TRADING SYMBOL]]</f>
        <v>NIFTY2552225050CE</v>
      </c>
      <c r="AJ5698" t="str">
        <f>IF(RIGHT(MIS[[#This Row],[Main/Hedge]],4)="MAIN","MAIN","HEDGE")</f>
        <v>MAIN</v>
      </c>
      <c r="AK5698" t="str" cm="1">
        <f t="array" ref="AK5698">_xlfn._xlws.FILTER(Table4[Column1],ISNUMBER(SEARCH(Table4[Column1],MIS[[#This Row],[OrderUniqueIdentifier]])),"")</f>
        <v>VWAP</v>
      </c>
    </row>
    <row r="5699" spans="1:37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>
        <f>_xlfn.XLOOKUP(MIS[[#This Row],[TRADING SYMBOL]],[1]Sheet1!$D:$D,[1]Sheet1!$C:$C)</f>
        <v>168.75</v>
      </c>
      <c r="AE5699">
        <f>MIS[[#This Row],[OrderAverageTradedPrice]]*MIS[[#This Row],[OrderQuantity]]</f>
        <v>12926.25</v>
      </c>
      <c r="AF5699">
        <f>MIS[[#This Row],[LTP]]*MIS[[#This Row],[OrderQuantity]]</f>
        <v>12656.25</v>
      </c>
      <c r="AG5699">
        <f>IF(MIS[[#This Row],[OrderSide]]="SELL",MIS[[#This Row],[VALUE]]-MIS[[#This Row],[LIVE_VALUE]],MIS[[#This Row],[LIVE_VALUE]]-MIS[[#This Row],[VALUE]])</f>
        <v>-270</v>
      </c>
      <c r="AH5699" t="str" cm="1">
        <f t="array" ref="AH5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9" t="str">
        <f>MIS[[#This Row],[TRADING SYMBOL]]</f>
        <v>NIFTY2552225050CE</v>
      </c>
      <c r="AJ5699" t="str">
        <f>IF(RIGHT(MIS[[#This Row],[Main/Hedge]],4)="MAIN","MAIN","HEDGE")</f>
        <v>MAIN</v>
      </c>
      <c r="AK5699" t="str" cm="1">
        <f t="array" ref="AK5699">_xlfn._xlws.FILTER(Table4[Column1],ISNUMBER(SEARCH(Table4[Column1],MIS[[#This Row],[OrderUniqueIdentifier]])),"")</f>
        <v>VWAP</v>
      </c>
    </row>
    <row r="5700" spans="1:37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>
        <f>_xlfn.XLOOKUP(MIS[[#This Row],[TRADING SYMBOL]],[1]Sheet1!$D:$D,[1]Sheet1!$C:$C)</f>
        <v>168.75</v>
      </c>
      <c r="AE5700">
        <f>MIS[[#This Row],[OrderAverageTradedPrice]]*MIS[[#This Row],[OrderQuantity]]</f>
        <v>12960</v>
      </c>
      <c r="AF5700">
        <f>MIS[[#This Row],[LTP]]*MIS[[#This Row],[OrderQuantity]]</f>
        <v>12656.25</v>
      </c>
      <c r="AG5700">
        <f>IF(MIS[[#This Row],[OrderSide]]="SELL",MIS[[#This Row],[VALUE]]-MIS[[#This Row],[LIVE_VALUE]],MIS[[#This Row],[LIVE_VALUE]]-MIS[[#This Row],[VALUE]])</f>
        <v>-303.75</v>
      </c>
      <c r="AH5700" t="str" cm="1">
        <f t="array" ref="AH5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0" t="str">
        <f>MIS[[#This Row],[TRADING SYMBOL]]</f>
        <v>NIFTY2552225050CE</v>
      </c>
      <c r="AJ5700" t="str">
        <f>IF(RIGHT(MIS[[#This Row],[Main/Hedge]],4)="MAIN","MAIN","HEDGE")</f>
        <v>MAIN</v>
      </c>
      <c r="AK5700" t="str" cm="1">
        <f t="array" ref="AK5700">_xlfn._xlws.FILTER(Table4[Column1],ISNUMBER(SEARCH(Table4[Column1],MIS[[#This Row],[OrderUniqueIdentifier]])),"")</f>
        <v>VWAP</v>
      </c>
    </row>
    <row r="5701" spans="1:37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>
        <f>_xlfn.XLOOKUP(MIS[[#This Row],[TRADING SYMBOL]],[1]Sheet1!$D:$D,[1]Sheet1!$C:$C)</f>
        <v>168.75</v>
      </c>
      <c r="AE5701">
        <f>MIS[[#This Row],[OrderAverageTradedPrice]]*MIS[[#This Row],[OrderQuantity]]</f>
        <v>129408.74999999999</v>
      </c>
      <c r="AF5701">
        <f>MIS[[#This Row],[LTP]]*MIS[[#This Row],[OrderQuantity]]</f>
        <v>126562.5</v>
      </c>
      <c r="AG5701">
        <f>IF(MIS[[#This Row],[OrderSide]]="SELL",MIS[[#This Row],[VALUE]]-MIS[[#This Row],[LIVE_VALUE]],MIS[[#This Row],[LIVE_VALUE]]-MIS[[#This Row],[VALUE]])</f>
        <v>-2846.2499999999854</v>
      </c>
      <c r="AH5701" t="str" cm="1">
        <f t="array" ref="AH5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1" t="str">
        <f>MIS[[#This Row],[TRADING SYMBOL]]</f>
        <v>NIFTY2552225050CE</v>
      </c>
      <c r="AJ5701" t="str">
        <f>IF(RIGHT(MIS[[#This Row],[Main/Hedge]],4)="MAIN","MAIN","HEDGE")</f>
        <v>MAIN</v>
      </c>
      <c r="AK5701" t="str" cm="1">
        <f t="array" ref="AK5701">_xlfn._xlws.FILTER(Table4[Column1],ISNUMBER(SEARCH(Table4[Column1],MIS[[#This Row],[OrderUniqueIdentifier]])),"")</f>
        <v>VWAP</v>
      </c>
    </row>
    <row r="5702" spans="1:37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>
        <f>_xlfn.XLOOKUP(MIS[[#This Row],[TRADING SYMBOL]],[1]Sheet1!$D:$D,[1]Sheet1!$C:$C)</f>
        <v>168.75</v>
      </c>
      <c r="AE5702">
        <f>MIS[[#This Row],[OrderAverageTradedPrice]]*MIS[[#This Row],[OrderQuantity]]</f>
        <v>25931.25</v>
      </c>
      <c r="AF5702">
        <f>MIS[[#This Row],[LTP]]*MIS[[#This Row],[OrderQuantity]]</f>
        <v>25312.5</v>
      </c>
      <c r="AG5702">
        <f>IF(MIS[[#This Row],[OrderSide]]="SELL",MIS[[#This Row],[VALUE]]-MIS[[#This Row],[LIVE_VALUE]],MIS[[#This Row],[LIVE_VALUE]]-MIS[[#This Row],[VALUE]])</f>
        <v>-618.75</v>
      </c>
      <c r="AH5702" t="str" cm="1">
        <f t="array" ref="AH5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2" t="str">
        <f>MIS[[#This Row],[TRADING SYMBOL]]</f>
        <v>NIFTY2552225050CE</v>
      </c>
      <c r="AJ5702" t="str">
        <f>IF(RIGHT(MIS[[#This Row],[Main/Hedge]],4)="MAIN","MAIN","HEDGE")</f>
        <v>MAIN</v>
      </c>
      <c r="AK5702" t="str" cm="1">
        <f t="array" ref="AK5702">_xlfn._xlws.FILTER(Table4[Column1],ISNUMBER(SEARCH(Table4[Column1],MIS[[#This Row],[OrderUniqueIdentifier]])),"")</f>
        <v>VWAP</v>
      </c>
    </row>
    <row r="5703" spans="1:37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>
        <f>_xlfn.XLOOKUP(MIS[[#This Row],[TRADING SYMBOL]],[1]Sheet1!$D:$D,[1]Sheet1!$C:$C)</f>
        <v>168.75</v>
      </c>
      <c r="AE5703">
        <f>MIS[[#This Row],[OrderAverageTradedPrice]]*MIS[[#This Row],[OrderQuantity]]</f>
        <v>25841.25</v>
      </c>
      <c r="AF5703">
        <f>MIS[[#This Row],[LTP]]*MIS[[#This Row],[OrderQuantity]]</f>
        <v>25312.5</v>
      </c>
      <c r="AG5703">
        <f>IF(MIS[[#This Row],[OrderSide]]="SELL",MIS[[#This Row],[VALUE]]-MIS[[#This Row],[LIVE_VALUE]],MIS[[#This Row],[LIVE_VALUE]]-MIS[[#This Row],[VALUE]])</f>
        <v>-528.75</v>
      </c>
      <c r="AH5703" t="str" cm="1">
        <f t="array" ref="AH5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3" t="str">
        <f>MIS[[#This Row],[TRADING SYMBOL]]</f>
        <v>NIFTY2552225050CE</v>
      </c>
      <c r="AJ5703" t="str">
        <f>IF(RIGHT(MIS[[#This Row],[Main/Hedge]],4)="MAIN","MAIN","HEDGE")</f>
        <v>MAIN</v>
      </c>
      <c r="AK5703" t="str" cm="1">
        <f t="array" ref="AK5703">_xlfn._xlws.FILTER(Table4[Column1],ISNUMBER(SEARCH(Table4[Column1],MIS[[#This Row],[OrderUniqueIdentifier]])),"")</f>
        <v>VWAP</v>
      </c>
    </row>
    <row r="5704" spans="1:37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>
        <f>_xlfn.XLOOKUP(MIS[[#This Row],[TRADING SYMBOL]],[1]Sheet1!$D:$D,[1]Sheet1!$C:$C)</f>
        <v>168.75</v>
      </c>
      <c r="AE5704">
        <f>MIS[[#This Row],[OrderAverageTradedPrice]]*MIS[[#This Row],[OrderQuantity]]</f>
        <v>25942.5</v>
      </c>
      <c r="AF5704">
        <f>MIS[[#This Row],[LTP]]*MIS[[#This Row],[OrderQuantity]]</f>
        <v>25312.5</v>
      </c>
      <c r="AG5704">
        <f>IF(MIS[[#This Row],[OrderSide]]="SELL",MIS[[#This Row],[VALUE]]-MIS[[#This Row],[LIVE_VALUE]],MIS[[#This Row],[LIVE_VALUE]]-MIS[[#This Row],[VALUE]])</f>
        <v>-630</v>
      </c>
      <c r="AH5704" t="str" cm="1">
        <f t="array" ref="AH5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4" t="str">
        <f>MIS[[#This Row],[TRADING SYMBOL]]</f>
        <v>NIFTY2552225050CE</v>
      </c>
      <c r="AJ5704" t="str">
        <f>IF(RIGHT(MIS[[#This Row],[Main/Hedge]],4)="MAIN","MAIN","HEDGE")</f>
        <v>MAIN</v>
      </c>
      <c r="AK5704" t="str" cm="1">
        <f t="array" ref="AK5704">_xlfn._xlws.FILTER(Table4[Column1],ISNUMBER(SEARCH(Table4[Column1],MIS[[#This Row],[OrderUniqueIdentifier]])),"")</f>
        <v>VWAP</v>
      </c>
    </row>
    <row r="5705" spans="1:37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>
        <f>_xlfn.XLOOKUP(MIS[[#This Row],[TRADING SYMBOL]],[1]Sheet1!$D:$D,[1]Sheet1!$C:$C)</f>
        <v>168.75</v>
      </c>
      <c r="AE5705">
        <f>MIS[[#This Row],[OrderAverageTradedPrice]]*MIS[[#This Row],[OrderQuantity]]</f>
        <v>25927.5</v>
      </c>
      <c r="AF5705">
        <f>MIS[[#This Row],[LTP]]*MIS[[#This Row],[OrderQuantity]]</f>
        <v>25312.5</v>
      </c>
      <c r="AG5705">
        <f>IF(MIS[[#This Row],[OrderSide]]="SELL",MIS[[#This Row],[VALUE]]-MIS[[#This Row],[LIVE_VALUE]],MIS[[#This Row],[LIVE_VALUE]]-MIS[[#This Row],[VALUE]])</f>
        <v>-615</v>
      </c>
      <c r="AH5705" t="str" cm="1">
        <f t="array" ref="AH5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5" t="str">
        <f>MIS[[#This Row],[TRADING SYMBOL]]</f>
        <v>NIFTY2552225050CE</v>
      </c>
      <c r="AJ5705" t="str">
        <f>IF(RIGHT(MIS[[#This Row],[Main/Hedge]],4)="MAIN","MAIN","HEDGE")</f>
        <v>MAIN</v>
      </c>
      <c r="AK5705" t="str" cm="1">
        <f t="array" ref="AK5705">_xlfn._xlws.FILTER(Table4[Column1],ISNUMBER(SEARCH(Table4[Column1],MIS[[#This Row],[OrderUniqueIdentifier]])),"")</f>
        <v>VWAP</v>
      </c>
    </row>
    <row r="5706" spans="1:37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>
        <f>_xlfn.XLOOKUP(MIS[[#This Row],[TRADING SYMBOL]],[1]Sheet1!$D:$D,[1]Sheet1!$C:$C)</f>
        <v>168.75</v>
      </c>
      <c r="AE5706">
        <f>MIS[[#This Row],[OrderAverageTradedPrice]]*MIS[[#This Row],[OrderQuantity]]</f>
        <v>25920</v>
      </c>
      <c r="AF5706">
        <f>MIS[[#This Row],[LTP]]*MIS[[#This Row],[OrderQuantity]]</f>
        <v>25312.5</v>
      </c>
      <c r="AG5706">
        <f>IF(MIS[[#This Row],[OrderSide]]="SELL",MIS[[#This Row],[VALUE]]-MIS[[#This Row],[LIVE_VALUE]],MIS[[#This Row],[LIVE_VALUE]]-MIS[[#This Row],[VALUE]])</f>
        <v>-607.5</v>
      </c>
      <c r="AH5706" t="str" cm="1">
        <f t="array" ref="AH5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6" t="str">
        <f>MIS[[#This Row],[TRADING SYMBOL]]</f>
        <v>NIFTY2552225050CE</v>
      </c>
      <c r="AJ5706" t="str">
        <f>IF(RIGHT(MIS[[#This Row],[Main/Hedge]],4)="MAIN","MAIN","HEDGE")</f>
        <v>MAIN</v>
      </c>
      <c r="AK5706" t="str" cm="1">
        <f t="array" ref="AK5706">_xlfn._xlws.FILTER(Table4[Column1],ISNUMBER(SEARCH(Table4[Column1],MIS[[#This Row],[OrderUniqueIdentifier]])),"")</f>
        <v>VWAP</v>
      </c>
    </row>
    <row r="5707" spans="1:37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>
        <f>_xlfn.XLOOKUP(MIS[[#This Row],[TRADING SYMBOL]],[1]Sheet1!$D:$D,[1]Sheet1!$C:$C)</f>
        <v>168.75</v>
      </c>
      <c r="AE5707">
        <f>MIS[[#This Row],[OrderAverageTradedPrice]]*MIS[[#This Row],[OrderQuantity]]</f>
        <v>12967.5</v>
      </c>
      <c r="AF5707">
        <f>MIS[[#This Row],[LTP]]*MIS[[#This Row],[OrderQuantity]]</f>
        <v>12656.25</v>
      </c>
      <c r="AG5707">
        <f>IF(MIS[[#This Row],[OrderSide]]="SELL",MIS[[#This Row],[VALUE]]-MIS[[#This Row],[LIVE_VALUE]],MIS[[#This Row],[LIVE_VALUE]]-MIS[[#This Row],[VALUE]])</f>
        <v>-311.25</v>
      </c>
      <c r="AH5707" t="str" cm="1">
        <f t="array" ref="AH5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7" t="str">
        <f>MIS[[#This Row],[TRADING SYMBOL]]</f>
        <v>NIFTY2552225050CE</v>
      </c>
      <c r="AJ5707" t="str">
        <f>IF(RIGHT(MIS[[#This Row],[Main/Hedge]],4)="MAIN","MAIN","HEDGE")</f>
        <v>MAIN</v>
      </c>
      <c r="AK5707" t="str" cm="1">
        <f t="array" ref="AK5707">_xlfn._xlws.FILTER(Table4[Column1],ISNUMBER(SEARCH(Table4[Column1],MIS[[#This Row],[OrderUniqueIdentifier]])),"")</f>
        <v>VWAP</v>
      </c>
    </row>
    <row r="5708" spans="1:37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>
        <f>_xlfn.XLOOKUP(MIS[[#This Row],[TRADING SYMBOL]],[1]Sheet1!$D:$D,[1]Sheet1!$C:$C)</f>
        <v>168.75</v>
      </c>
      <c r="AE5708">
        <f>MIS[[#This Row],[OrderAverageTradedPrice]]*MIS[[#This Row],[OrderQuantity]]</f>
        <v>25867.5</v>
      </c>
      <c r="AF5708">
        <f>MIS[[#This Row],[LTP]]*MIS[[#This Row],[OrderQuantity]]</f>
        <v>25312.5</v>
      </c>
      <c r="AG5708">
        <f>IF(MIS[[#This Row],[OrderSide]]="SELL",MIS[[#This Row],[VALUE]]-MIS[[#This Row],[LIVE_VALUE]],MIS[[#This Row],[LIVE_VALUE]]-MIS[[#This Row],[VALUE]])</f>
        <v>-555</v>
      </c>
      <c r="AH5708" t="str" cm="1">
        <f t="array" ref="AH5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8" t="str">
        <f>MIS[[#This Row],[TRADING SYMBOL]]</f>
        <v>NIFTY2552225050CE</v>
      </c>
      <c r="AJ5708" t="str">
        <f>IF(RIGHT(MIS[[#This Row],[Main/Hedge]],4)="MAIN","MAIN","HEDGE")</f>
        <v>MAIN</v>
      </c>
      <c r="AK5708" t="str" cm="1">
        <f t="array" ref="AK5708">_xlfn._xlws.FILTER(Table4[Column1],ISNUMBER(SEARCH(Table4[Column1],MIS[[#This Row],[OrderUniqueIdentifier]])),"")</f>
        <v>VWAP</v>
      </c>
    </row>
    <row r="5709" spans="1:37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>
        <f>_xlfn.XLOOKUP(MIS[[#This Row],[TRADING SYMBOL]],[1]Sheet1!$D:$D,[1]Sheet1!$C:$C)</f>
        <v>168.75</v>
      </c>
      <c r="AE5709">
        <f>MIS[[#This Row],[OrderAverageTradedPrice]]*MIS[[#This Row],[OrderQuantity]]</f>
        <v>77621.249999999694</v>
      </c>
      <c r="AF5709">
        <f>MIS[[#This Row],[LTP]]*MIS[[#This Row],[OrderQuantity]]</f>
        <v>75937.5</v>
      </c>
      <c r="AG5709">
        <f>IF(MIS[[#This Row],[OrderSide]]="SELL",MIS[[#This Row],[VALUE]]-MIS[[#This Row],[LIVE_VALUE]],MIS[[#This Row],[LIVE_VALUE]]-MIS[[#This Row],[VALUE]])</f>
        <v>-1683.7499999996944</v>
      </c>
      <c r="AH5709" t="str" cm="1">
        <f t="array" ref="AH5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9" t="str">
        <f>MIS[[#This Row],[TRADING SYMBOL]]</f>
        <v>NIFTY2552225050CE</v>
      </c>
      <c r="AJ5709" t="str">
        <f>IF(RIGHT(MIS[[#This Row],[Main/Hedge]],4)="MAIN","MAIN","HEDGE")</f>
        <v>MAIN</v>
      </c>
      <c r="AK5709" t="str" cm="1">
        <f t="array" ref="AK5709">_xlfn._xlws.FILTER(Table4[Column1],ISNUMBER(SEARCH(Table4[Column1],MIS[[#This Row],[OrderUniqueIdentifier]])),"")</f>
        <v>VWAP</v>
      </c>
    </row>
    <row r="5710" spans="1:37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>
        <f>_xlfn.XLOOKUP(MIS[[#This Row],[TRADING SYMBOL]],[1]Sheet1!$D:$D,[1]Sheet1!$C:$C)</f>
        <v>168.75</v>
      </c>
      <c r="AE5710">
        <f>MIS[[#This Row],[OrderAverageTradedPrice]]*MIS[[#This Row],[OrderQuantity]]</f>
        <v>12967.5</v>
      </c>
      <c r="AF5710">
        <f>MIS[[#This Row],[LTP]]*MIS[[#This Row],[OrderQuantity]]</f>
        <v>12656.25</v>
      </c>
      <c r="AG5710">
        <f>IF(MIS[[#This Row],[OrderSide]]="SELL",MIS[[#This Row],[VALUE]]-MIS[[#This Row],[LIVE_VALUE]],MIS[[#This Row],[LIVE_VALUE]]-MIS[[#This Row],[VALUE]])</f>
        <v>-311.25</v>
      </c>
      <c r="AH5710" t="str" cm="1">
        <f t="array" ref="AH5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0" t="str">
        <f>MIS[[#This Row],[TRADING SYMBOL]]</f>
        <v>NIFTY2552225050CE</v>
      </c>
      <c r="AJ5710" t="str">
        <f>IF(RIGHT(MIS[[#This Row],[Main/Hedge]],4)="MAIN","MAIN","HEDGE")</f>
        <v>MAIN</v>
      </c>
      <c r="AK5710" t="str" cm="1">
        <f t="array" ref="AK5710">_xlfn._xlws.FILTER(Table4[Column1],ISNUMBER(SEARCH(Table4[Column1],MIS[[#This Row],[OrderUniqueIdentifier]])),"")</f>
        <v>VWAP</v>
      </c>
    </row>
    <row r="5711" spans="1:37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>
        <f>_xlfn.XLOOKUP(MIS[[#This Row],[TRADING SYMBOL]],[1]Sheet1!$D:$D,[1]Sheet1!$C:$C)</f>
        <v>168.75</v>
      </c>
      <c r="AE5711">
        <f>MIS[[#This Row],[OrderAverageTradedPrice]]*MIS[[#This Row],[OrderQuantity]]</f>
        <v>25882.5</v>
      </c>
      <c r="AF5711">
        <f>MIS[[#This Row],[LTP]]*MIS[[#This Row],[OrderQuantity]]</f>
        <v>25312.5</v>
      </c>
      <c r="AG5711">
        <f>IF(MIS[[#This Row],[OrderSide]]="SELL",MIS[[#This Row],[VALUE]]-MIS[[#This Row],[LIVE_VALUE]],MIS[[#This Row],[LIVE_VALUE]]-MIS[[#This Row],[VALUE]])</f>
        <v>-570</v>
      </c>
      <c r="AH5711" t="str" cm="1">
        <f t="array" ref="AH5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1" t="str">
        <f>MIS[[#This Row],[TRADING SYMBOL]]</f>
        <v>NIFTY2552225050CE</v>
      </c>
      <c r="AJ5711" t="str">
        <f>IF(RIGHT(MIS[[#This Row],[Main/Hedge]],4)="MAIN","MAIN","HEDGE")</f>
        <v>MAIN</v>
      </c>
      <c r="AK5711" t="str" cm="1">
        <f t="array" ref="AK5711">_xlfn._xlws.FILTER(Table4[Column1],ISNUMBER(SEARCH(Table4[Column1],MIS[[#This Row],[OrderUniqueIdentifier]])),"")</f>
        <v>VWAP</v>
      </c>
    </row>
    <row r="5712" spans="1:37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>
        <f>_xlfn.XLOOKUP(MIS[[#This Row],[TRADING SYMBOL]],[1]Sheet1!$D:$D,[1]Sheet1!$C:$C)</f>
        <v>168.75</v>
      </c>
      <c r="AE5712">
        <f>MIS[[#This Row],[OrderAverageTradedPrice]]*MIS[[#This Row],[OrderQuantity]]</f>
        <v>25845</v>
      </c>
      <c r="AF5712">
        <f>MIS[[#This Row],[LTP]]*MIS[[#This Row],[OrderQuantity]]</f>
        <v>25312.5</v>
      </c>
      <c r="AG5712">
        <f>IF(MIS[[#This Row],[OrderSide]]="SELL",MIS[[#This Row],[VALUE]]-MIS[[#This Row],[LIVE_VALUE]],MIS[[#This Row],[LIVE_VALUE]]-MIS[[#This Row],[VALUE]])</f>
        <v>-532.5</v>
      </c>
      <c r="AH5712" t="str" cm="1">
        <f t="array" ref="AH5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2" t="str">
        <f>MIS[[#This Row],[TRADING SYMBOL]]</f>
        <v>NIFTY2552225050CE</v>
      </c>
      <c r="AJ5712" t="str">
        <f>IF(RIGHT(MIS[[#This Row],[Main/Hedge]],4)="MAIN","MAIN","HEDGE")</f>
        <v>MAIN</v>
      </c>
      <c r="AK5712" t="str" cm="1">
        <f t="array" ref="AK5712">_xlfn._xlws.FILTER(Table4[Column1],ISNUMBER(SEARCH(Table4[Column1],MIS[[#This Row],[OrderUniqueIdentifier]])),"")</f>
        <v>VWAP</v>
      </c>
    </row>
    <row r="5713" spans="1:37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>
        <f>_xlfn.XLOOKUP(MIS[[#This Row],[TRADING SYMBOL]],[1]Sheet1!$D:$D,[1]Sheet1!$C:$C)</f>
        <v>168.75</v>
      </c>
      <c r="AE5713">
        <f>MIS[[#This Row],[OrderAverageTradedPrice]]*MIS[[#This Row],[OrderQuantity]]</f>
        <v>38913.75</v>
      </c>
      <c r="AF5713">
        <f>MIS[[#This Row],[LTP]]*MIS[[#This Row],[OrderQuantity]]</f>
        <v>37968.75</v>
      </c>
      <c r="AG5713">
        <f>IF(MIS[[#This Row],[OrderSide]]="SELL",MIS[[#This Row],[VALUE]]-MIS[[#This Row],[LIVE_VALUE]],MIS[[#This Row],[LIVE_VALUE]]-MIS[[#This Row],[VALUE]])</f>
        <v>-945</v>
      </c>
      <c r="AH5713" t="str" cm="1">
        <f t="array" ref="AH5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3" t="str">
        <f>MIS[[#This Row],[TRADING SYMBOL]]</f>
        <v>NIFTY2552225050CE</v>
      </c>
      <c r="AJ5713" t="str">
        <f>IF(RIGHT(MIS[[#This Row],[Main/Hedge]],4)="MAIN","MAIN","HEDGE")</f>
        <v>MAIN</v>
      </c>
      <c r="AK5713" t="str" cm="1">
        <f t="array" ref="AK5713">_xlfn._xlws.FILTER(Table4[Column1],ISNUMBER(SEARCH(Table4[Column1],MIS[[#This Row],[OrderUniqueIdentifier]])),"")</f>
        <v>VWAP</v>
      </c>
    </row>
    <row r="5714" spans="1:37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>
        <f>_xlfn.XLOOKUP(MIS[[#This Row],[TRADING SYMBOL]],[1]Sheet1!$D:$D,[1]Sheet1!$C:$C)</f>
        <v>168.75</v>
      </c>
      <c r="AE5714">
        <f>MIS[[#This Row],[OrderAverageTradedPrice]]*MIS[[#This Row],[OrderQuantity]]</f>
        <v>38812.5</v>
      </c>
      <c r="AF5714">
        <f>MIS[[#This Row],[LTP]]*MIS[[#This Row],[OrderQuantity]]</f>
        <v>37968.75</v>
      </c>
      <c r="AG5714">
        <f>IF(MIS[[#This Row],[OrderSide]]="SELL",MIS[[#This Row],[VALUE]]-MIS[[#This Row],[LIVE_VALUE]],MIS[[#This Row],[LIVE_VALUE]]-MIS[[#This Row],[VALUE]])</f>
        <v>-843.75</v>
      </c>
      <c r="AH5714" t="str" cm="1">
        <f t="array" ref="AH5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4" t="str">
        <f>MIS[[#This Row],[TRADING SYMBOL]]</f>
        <v>NIFTY2552225050CE</v>
      </c>
      <c r="AJ5714" t="str">
        <f>IF(RIGHT(MIS[[#This Row],[Main/Hedge]],4)="MAIN","MAIN","HEDGE")</f>
        <v>MAIN</v>
      </c>
      <c r="AK5714" t="str" cm="1">
        <f t="array" ref="AK5714">_xlfn._xlws.FILTER(Table4[Column1],ISNUMBER(SEARCH(Table4[Column1],MIS[[#This Row],[OrderUniqueIdentifier]])),"")</f>
        <v>VWAP</v>
      </c>
    </row>
    <row r="5715" spans="1:37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>
        <f>_xlfn.XLOOKUP(MIS[[#This Row],[TRADING SYMBOL]],[1]Sheet1!$D:$D,[1]Sheet1!$C:$C)</f>
        <v>168.75</v>
      </c>
      <c r="AE5715">
        <f>MIS[[#This Row],[OrderAverageTradedPrice]]*MIS[[#This Row],[OrderQuantity]]</f>
        <v>38902.5</v>
      </c>
      <c r="AF5715">
        <f>MIS[[#This Row],[LTP]]*MIS[[#This Row],[OrderQuantity]]</f>
        <v>37968.75</v>
      </c>
      <c r="AG5715">
        <f>IF(MIS[[#This Row],[OrderSide]]="SELL",MIS[[#This Row],[VALUE]]-MIS[[#This Row],[LIVE_VALUE]],MIS[[#This Row],[LIVE_VALUE]]-MIS[[#This Row],[VALUE]])</f>
        <v>-933.75</v>
      </c>
      <c r="AH5715" t="str" cm="1">
        <f t="array" ref="AH5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5" t="str">
        <f>MIS[[#This Row],[TRADING SYMBOL]]</f>
        <v>NIFTY2552225050CE</v>
      </c>
      <c r="AJ5715" t="str">
        <f>IF(RIGHT(MIS[[#This Row],[Main/Hedge]],4)="MAIN","MAIN","HEDGE")</f>
        <v>MAIN</v>
      </c>
      <c r="AK5715" t="str" cm="1">
        <f t="array" ref="AK5715">_xlfn._xlws.FILTER(Table4[Column1],ISNUMBER(SEARCH(Table4[Column1],MIS[[#This Row],[OrderUniqueIdentifier]])),"")</f>
        <v>VWAP</v>
      </c>
    </row>
    <row r="5716" spans="1:37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>
        <f>_xlfn.XLOOKUP(MIS[[#This Row],[TRADING SYMBOL]],[1]Sheet1!$D:$D,[1]Sheet1!$C:$C)</f>
        <v>168.75</v>
      </c>
      <c r="AE5716">
        <f>MIS[[#This Row],[OrderAverageTradedPrice]]*MIS[[#This Row],[OrderQuantity]]</f>
        <v>64687.5</v>
      </c>
      <c r="AF5716">
        <f>MIS[[#This Row],[LTP]]*MIS[[#This Row],[OrderQuantity]]</f>
        <v>63281.25</v>
      </c>
      <c r="AG5716">
        <f>IF(MIS[[#This Row],[OrderSide]]="SELL",MIS[[#This Row],[VALUE]]-MIS[[#This Row],[LIVE_VALUE]],MIS[[#This Row],[LIVE_VALUE]]-MIS[[#This Row],[VALUE]])</f>
        <v>-1406.25</v>
      </c>
      <c r="AH5716" t="str" cm="1">
        <f t="array" ref="AH5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6" t="str">
        <f>MIS[[#This Row],[TRADING SYMBOL]]</f>
        <v>NIFTY2552225050CE</v>
      </c>
      <c r="AJ5716" t="str">
        <f>IF(RIGHT(MIS[[#This Row],[Main/Hedge]],4)="MAIN","MAIN","HEDGE")</f>
        <v>MAIN</v>
      </c>
      <c r="AK5716" t="str" cm="1">
        <f t="array" ref="AK5716">_xlfn._xlws.FILTER(Table4[Column1],ISNUMBER(SEARCH(Table4[Column1],MIS[[#This Row],[OrderUniqueIdentifier]])),"")</f>
        <v>VWAP</v>
      </c>
    </row>
    <row r="5717" spans="1:37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>
        <f>_xlfn.XLOOKUP(MIS[[#This Row],[TRADING SYMBOL]],[1]Sheet1!$D:$D,[1]Sheet1!$C:$C)</f>
        <v>168.75</v>
      </c>
      <c r="AE5717">
        <f>MIS[[#This Row],[OrderAverageTradedPrice]]*MIS[[#This Row],[OrderQuantity]]</f>
        <v>64837.5</v>
      </c>
      <c r="AF5717">
        <f>MIS[[#This Row],[LTP]]*MIS[[#This Row],[OrderQuantity]]</f>
        <v>63281.25</v>
      </c>
      <c r="AG5717">
        <f>IF(MIS[[#This Row],[OrderSide]]="SELL",MIS[[#This Row],[VALUE]]-MIS[[#This Row],[LIVE_VALUE]],MIS[[#This Row],[LIVE_VALUE]]-MIS[[#This Row],[VALUE]])</f>
        <v>-1556.25</v>
      </c>
      <c r="AH5717" t="str" cm="1">
        <f t="array" ref="AH5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7" t="str">
        <f>MIS[[#This Row],[TRADING SYMBOL]]</f>
        <v>NIFTY2552225050CE</v>
      </c>
      <c r="AJ5717" t="str">
        <f>IF(RIGHT(MIS[[#This Row],[Main/Hedge]],4)="MAIN","MAIN","HEDGE")</f>
        <v>MAIN</v>
      </c>
      <c r="AK5717" t="str" cm="1">
        <f t="array" ref="AK5717">_xlfn._xlws.FILTER(Table4[Column1],ISNUMBER(SEARCH(Table4[Column1],MIS[[#This Row],[OrderUniqueIdentifier]])),"")</f>
        <v>VWAP</v>
      </c>
    </row>
    <row r="5718" spans="1:37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>
        <f>_xlfn.XLOOKUP(MIS[[#This Row],[TRADING SYMBOL]],[1]Sheet1!$D:$D,[1]Sheet1!$C:$C)</f>
        <v>168.75</v>
      </c>
      <c r="AE5718">
        <f>MIS[[#This Row],[OrderAverageTradedPrice]]*MIS[[#This Row],[OrderQuantity]]</f>
        <v>12915</v>
      </c>
      <c r="AF5718">
        <f>MIS[[#This Row],[LTP]]*MIS[[#This Row],[OrderQuantity]]</f>
        <v>12656.25</v>
      </c>
      <c r="AG5718">
        <f>IF(MIS[[#This Row],[OrderSide]]="SELL",MIS[[#This Row],[VALUE]]-MIS[[#This Row],[LIVE_VALUE]],MIS[[#This Row],[LIVE_VALUE]]-MIS[[#This Row],[VALUE]])</f>
        <v>-258.75</v>
      </c>
      <c r="AH5718" t="str" cm="1">
        <f t="array" ref="AH5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8" t="str">
        <f>MIS[[#This Row],[TRADING SYMBOL]]</f>
        <v>NIFTY2552225050CE</v>
      </c>
      <c r="AJ5718" t="str">
        <f>IF(RIGHT(MIS[[#This Row],[Main/Hedge]],4)="MAIN","MAIN","HEDGE")</f>
        <v>MAIN</v>
      </c>
      <c r="AK5718" t="str" cm="1">
        <f t="array" ref="AK5718">_xlfn._xlws.FILTER(Table4[Column1],ISNUMBER(SEARCH(Table4[Column1],MIS[[#This Row],[OrderUniqueIdentifier]])),"")</f>
        <v>VWAP</v>
      </c>
    </row>
    <row r="5719" spans="1:37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>
        <f>_xlfn.XLOOKUP(MIS[[#This Row],[TRADING SYMBOL]],[1]Sheet1!$D:$D,[1]Sheet1!$C:$C)</f>
        <v>168.75</v>
      </c>
      <c r="AE5719">
        <f>MIS[[#This Row],[OrderAverageTradedPrice]]*MIS[[#This Row],[OrderQuantity]]</f>
        <v>25860</v>
      </c>
      <c r="AF5719">
        <f>MIS[[#This Row],[LTP]]*MIS[[#This Row],[OrderQuantity]]</f>
        <v>25312.5</v>
      </c>
      <c r="AG5719">
        <f>IF(MIS[[#This Row],[OrderSide]]="SELL",MIS[[#This Row],[VALUE]]-MIS[[#This Row],[LIVE_VALUE]],MIS[[#This Row],[LIVE_VALUE]]-MIS[[#This Row],[VALUE]])</f>
        <v>-547.5</v>
      </c>
      <c r="AH5719" t="str" cm="1">
        <f t="array" ref="AH5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9" t="str">
        <f>MIS[[#This Row],[TRADING SYMBOL]]</f>
        <v>NIFTY2552225050CE</v>
      </c>
      <c r="AJ5719" t="str">
        <f>IF(RIGHT(MIS[[#This Row],[Main/Hedge]],4)="MAIN","MAIN","HEDGE")</f>
        <v>MAIN</v>
      </c>
      <c r="AK5719" t="str" cm="1">
        <f t="array" ref="AK5719">_xlfn._xlws.FILTER(Table4[Column1],ISNUMBER(SEARCH(Table4[Column1],MIS[[#This Row],[OrderUniqueIdentifier]])),"")</f>
        <v>VWAP</v>
      </c>
    </row>
    <row r="5720" spans="1:37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>
        <f>_xlfn.XLOOKUP(MIS[[#This Row],[TRADING SYMBOL]],[1]Sheet1!$D:$D,[1]Sheet1!$C:$C)</f>
        <v>168.75</v>
      </c>
      <c r="AE5720">
        <f>MIS[[#This Row],[OrderAverageTradedPrice]]*MIS[[#This Row],[OrderQuantity]]</f>
        <v>77576.249999999694</v>
      </c>
      <c r="AF5720">
        <f>MIS[[#This Row],[LTP]]*MIS[[#This Row],[OrderQuantity]]</f>
        <v>75937.5</v>
      </c>
      <c r="AG5720">
        <f>IF(MIS[[#This Row],[OrderSide]]="SELL",MIS[[#This Row],[VALUE]]-MIS[[#This Row],[LIVE_VALUE]],MIS[[#This Row],[LIVE_VALUE]]-MIS[[#This Row],[VALUE]])</f>
        <v>-1638.7499999996944</v>
      </c>
      <c r="AH5720" t="str" cm="1">
        <f t="array" ref="AH5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0" t="str">
        <f>MIS[[#This Row],[TRADING SYMBOL]]</f>
        <v>NIFTY2552225050CE</v>
      </c>
      <c r="AJ5720" t="str">
        <f>IF(RIGHT(MIS[[#This Row],[Main/Hedge]],4)="MAIN","MAIN","HEDGE")</f>
        <v>MAIN</v>
      </c>
      <c r="AK5720" t="str" cm="1">
        <f t="array" ref="AK5720">_xlfn._xlws.FILTER(Table4[Column1],ISNUMBER(SEARCH(Table4[Column1],MIS[[#This Row],[OrderUniqueIdentifier]])),"")</f>
        <v>VWAP</v>
      </c>
    </row>
    <row r="5721" spans="1:37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>
        <f>_xlfn.XLOOKUP(MIS[[#This Row],[TRADING SYMBOL]],[1]Sheet1!$D:$D,[1]Sheet1!$C:$C)</f>
        <v>168.75</v>
      </c>
      <c r="AE5721">
        <f>MIS[[#This Row],[OrderAverageTradedPrice]]*MIS[[#This Row],[OrderQuantity]]</f>
        <v>64650</v>
      </c>
      <c r="AF5721">
        <f>MIS[[#This Row],[LTP]]*MIS[[#This Row],[OrderQuantity]]</f>
        <v>63281.25</v>
      </c>
      <c r="AG5721">
        <f>IF(MIS[[#This Row],[OrderSide]]="SELL",MIS[[#This Row],[VALUE]]-MIS[[#This Row],[LIVE_VALUE]],MIS[[#This Row],[LIVE_VALUE]]-MIS[[#This Row],[VALUE]])</f>
        <v>-1368.75</v>
      </c>
      <c r="AH5721" t="str" cm="1">
        <f t="array" ref="AH5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1" t="str">
        <f>MIS[[#This Row],[TRADING SYMBOL]]</f>
        <v>NIFTY2552225050CE</v>
      </c>
      <c r="AJ5721" t="str">
        <f>IF(RIGHT(MIS[[#This Row],[Main/Hedge]],4)="MAIN","MAIN","HEDGE")</f>
        <v>MAIN</v>
      </c>
      <c r="AK5721" t="str" cm="1">
        <f t="array" ref="AK5721">_xlfn._xlws.FILTER(Table4[Column1],ISNUMBER(SEARCH(Table4[Column1],MIS[[#This Row],[OrderUniqueIdentifier]])),"")</f>
        <v>VWAP</v>
      </c>
    </row>
    <row r="5722" spans="1:37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>
        <f>_xlfn.XLOOKUP(MIS[[#This Row],[TRADING SYMBOL]],[1]Sheet1!$D:$D,[1]Sheet1!$C:$C)</f>
        <v>168.75</v>
      </c>
      <c r="AE5722">
        <f>MIS[[#This Row],[OrderAverageTradedPrice]]*MIS[[#This Row],[OrderQuantity]]</f>
        <v>12930</v>
      </c>
      <c r="AF5722">
        <f>MIS[[#This Row],[LTP]]*MIS[[#This Row],[OrderQuantity]]</f>
        <v>12656.25</v>
      </c>
      <c r="AG5722">
        <f>IF(MIS[[#This Row],[OrderSide]]="SELL",MIS[[#This Row],[VALUE]]-MIS[[#This Row],[LIVE_VALUE]],MIS[[#This Row],[LIVE_VALUE]]-MIS[[#This Row],[VALUE]])</f>
        <v>-273.75</v>
      </c>
      <c r="AH5722" t="str" cm="1">
        <f t="array" ref="AH5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2" t="str">
        <f>MIS[[#This Row],[TRADING SYMBOL]]</f>
        <v>NIFTY2552225050CE</v>
      </c>
      <c r="AJ5722" t="str">
        <f>IF(RIGHT(MIS[[#This Row],[Main/Hedge]],4)="MAIN","MAIN","HEDGE")</f>
        <v>MAIN</v>
      </c>
      <c r="AK5722" t="str" cm="1">
        <f t="array" ref="AK5722">_xlfn._xlws.FILTER(Table4[Column1],ISNUMBER(SEARCH(Table4[Column1],MIS[[#This Row],[OrderUniqueIdentifier]])),"")</f>
        <v>VWAP</v>
      </c>
    </row>
    <row r="5723" spans="1:37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>
        <f>_xlfn.XLOOKUP(MIS[[#This Row],[TRADING SYMBOL]],[1]Sheet1!$D:$D,[1]Sheet1!$C:$C)</f>
        <v>8.1999999999999993</v>
      </c>
      <c r="AE5723">
        <f>MIS[[#This Row],[OrderAverageTradedPrice]]*MIS[[#This Row],[OrderQuantity]]</f>
        <v>757.5</v>
      </c>
      <c r="AF5723">
        <f>MIS[[#This Row],[LTP]]*MIS[[#This Row],[OrderQuantity]]</f>
        <v>615</v>
      </c>
      <c r="AG5723">
        <f>IF(MIS[[#This Row],[OrderSide]]="SELL",MIS[[#This Row],[VALUE]]-MIS[[#This Row],[LIVE_VALUE]],MIS[[#This Row],[LIVE_VALUE]]-MIS[[#This Row],[VALUE]])</f>
        <v>142.5</v>
      </c>
      <c r="AH5723" t="str" cm="1">
        <f t="array" ref="AH5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3" t="str">
        <f>MIS[[#This Row],[TRADING SYMBOL]]</f>
        <v>NIFTY2552223700PE</v>
      </c>
      <c r="AJ5723" t="str">
        <f>IF(RIGHT(MIS[[#This Row],[Main/Hedge]],4)="MAIN","MAIN","HEDGE")</f>
        <v>HEDGE</v>
      </c>
      <c r="AK5723" t="str" cm="1">
        <f t="array" ref="AK5723">_xlfn._xlws.FILTER(Table4[Column1],ISNUMBER(SEARCH(Table4[Column1],MIS[[#This Row],[OrderUniqueIdentifier]])),"")</f>
        <v>VWAP</v>
      </c>
    </row>
    <row r="5724" spans="1:37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>
        <f>_xlfn.XLOOKUP(MIS[[#This Row],[TRADING SYMBOL]],[1]Sheet1!$D:$D,[1]Sheet1!$C:$C)</f>
        <v>8.1999999999999993</v>
      </c>
      <c r="AE5724">
        <f>MIS[[#This Row],[OrderAverageTradedPrice]]*MIS[[#This Row],[OrderQuantity]]</f>
        <v>1515</v>
      </c>
      <c r="AF5724">
        <f>MIS[[#This Row],[LTP]]*MIS[[#This Row],[OrderQuantity]]</f>
        <v>1230</v>
      </c>
      <c r="AG5724">
        <f>IF(MIS[[#This Row],[OrderSide]]="SELL",MIS[[#This Row],[VALUE]]-MIS[[#This Row],[LIVE_VALUE]],MIS[[#This Row],[LIVE_VALUE]]-MIS[[#This Row],[VALUE]])</f>
        <v>285</v>
      </c>
      <c r="AH5724" t="str" cm="1">
        <f t="array" ref="AH5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4" t="str">
        <f>MIS[[#This Row],[TRADING SYMBOL]]</f>
        <v>NIFTY2552223700PE</v>
      </c>
      <c r="AJ5724" t="str">
        <f>IF(RIGHT(MIS[[#This Row],[Main/Hedge]],4)="MAIN","MAIN","HEDGE")</f>
        <v>HEDGE</v>
      </c>
      <c r="AK5724" t="str" cm="1">
        <f t="array" ref="AK5724">_xlfn._xlws.FILTER(Table4[Column1],ISNUMBER(SEARCH(Table4[Column1],MIS[[#This Row],[OrderUniqueIdentifier]])),"")</f>
        <v>VWAP</v>
      </c>
    </row>
    <row r="5725" spans="1:37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>
        <f>_xlfn.XLOOKUP(MIS[[#This Row],[TRADING SYMBOL]],[1]Sheet1!$D:$D,[1]Sheet1!$C:$C)</f>
        <v>168.75</v>
      </c>
      <c r="AE5725">
        <f>MIS[[#This Row],[OrderAverageTradedPrice]]*MIS[[#This Row],[OrderQuantity]]</f>
        <v>129146.25</v>
      </c>
      <c r="AF5725">
        <f>MIS[[#This Row],[LTP]]*MIS[[#This Row],[OrderQuantity]]</f>
        <v>126562.5</v>
      </c>
      <c r="AG5725">
        <f>IF(MIS[[#This Row],[OrderSide]]="SELL",MIS[[#This Row],[VALUE]]-MIS[[#This Row],[LIVE_VALUE]],MIS[[#This Row],[LIVE_VALUE]]-MIS[[#This Row],[VALUE]])</f>
        <v>-2583.75</v>
      </c>
      <c r="AH5725" t="str" cm="1">
        <f t="array" ref="AH5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5" t="str">
        <f>MIS[[#This Row],[TRADING SYMBOL]]</f>
        <v>NIFTY2552225050CE</v>
      </c>
      <c r="AJ5725" t="str">
        <f>IF(RIGHT(MIS[[#This Row],[Main/Hedge]],4)="MAIN","MAIN","HEDGE")</f>
        <v>MAIN</v>
      </c>
      <c r="AK5725" t="str" cm="1">
        <f t="array" ref="AK5725">_xlfn._xlws.FILTER(Table4[Column1],ISNUMBER(SEARCH(Table4[Column1],MIS[[#This Row],[OrderUniqueIdentifier]])),"")</f>
        <v>VWAP</v>
      </c>
    </row>
    <row r="5726" spans="1:37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>
        <f>_xlfn.XLOOKUP(MIS[[#This Row],[TRADING SYMBOL]],[1]Sheet1!$D:$D,[1]Sheet1!$C:$C)</f>
        <v>8.1999999999999993</v>
      </c>
      <c r="AE5726">
        <f>MIS[[#This Row],[OrderAverageTradedPrice]]*MIS[[#This Row],[OrderQuantity]]</f>
        <v>2272.5</v>
      </c>
      <c r="AF5726">
        <f>MIS[[#This Row],[LTP]]*MIS[[#This Row],[OrderQuantity]]</f>
        <v>1844.9999999999998</v>
      </c>
      <c r="AG5726">
        <f>IF(MIS[[#This Row],[OrderSide]]="SELL",MIS[[#This Row],[VALUE]]-MIS[[#This Row],[LIVE_VALUE]],MIS[[#This Row],[LIVE_VALUE]]-MIS[[#This Row],[VALUE]])</f>
        <v>427.50000000000023</v>
      </c>
      <c r="AH5726" t="str" cm="1">
        <f t="array" ref="AH5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6" t="str">
        <f>MIS[[#This Row],[TRADING SYMBOL]]</f>
        <v>NIFTY2552223700PE</v>
      </c>
      <c r="AJ5726" t="str">
        <f>IF(RIGHT(MIS[[#This Row],[Main/Hedge]],4)="MAIN","MAIN","HEDGE")</f>
        <v>HEDGE</v>
      </c>
      <c r="AK5726" t="str" cm="1">
        <f t="array" ref="AK5726">_xlfn._xlws.FILTER(Table4[Column1],ISNUMBER(SEARCH(Table4[Column1],MIS[[#This Row],[OrderUniqueIdentifier]])),"")</f>
        <v>VWAP</v>
      </c>
    </row>
    <row r="5727" spans="1:37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>
        <f>_xlfn.XLOOKUP(MIS[[#This Row],[TRADING SYMBOL]],[1]Sheet1!$D:$D,[1]Sheet1!$C:$C)</f>
        <v>8.1999999999999993</v>
      </c>
      <c r="AE5727">
        <f>MIS[[#This Row],[OrderAverageTradedPrice]]*MIS[[#This Row],[OrderQuantity]]</f>
        <v>14384.999999999911</v>
      </c>
      <c r="AF5727">
        <f>MIS[[#This Row],[LTP]]*MIS[[#This Row],[OrderQuantity]]</f>
        <v>11684.999999999998</v>
      </c>
      <c r="AG5727">
        <f>IF(MIS[[#This Row],[OrderSide]]="SELL",MIS[[#This Row],[VALUE]]-MIS[[#This Row],[LIVE_VALUE]],MIS[[#This Row],[LIVE_VALUE]]-MIS[[#This Row],[VALUE]])</f>
        <v>2699.9999999999127</v>
      </c>
      <c r="AH5727" t="str" cm="1">
        <f t="array" ref="AH5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7" t="str">
        <f>MIS[[#This Row],[TRADING SYMBOL]]</f>
        <v>NIFTY2552223700PE</v>
      </c>
      <c r="AJ5727" t="str">
        <f>IF(RIGHT(MIS[[#This Row],[Main/Hedge]],4)="MAIN","MAIN","HEDGE")</f>
        <v>HEDGE</v>
      </c>
      <c r="AK5727" t="str" cm="1">
        <f t="array" ref="AK5727">_xlfn._xlws.FILTER(Table4[Column1],ISNUMBER(SEARCH(Table4[Column1],MIS[[#This Row],[OrderUniqueIdentifier]])),"")</f>
        <v>VWAP</v>
      </c>
    </row>
    <row r="5728" spans="1:37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>
        <f>_xlfn.XLOOKUP(MIS[[#This Row],[TRADING SYMBOL]],[1]Sheet1!$D:$D,[1]Sheet1!$C:$C)</f>
        <v>8.1999999999999993</v>
      </c>
      <c r="AE5728">
        <f>MIS[[#This Row],[OrderAverageTradedPrice]]*MIS[[#This Row],[OrderQuantity]]</f>
        <v>1515</v>
      </c>
      <c r="AF5728">
        <f>MIS[[#This Row],[LTP]]*MIS[[#This Row],[OrderQuantity]]</f>
        <v>1230</v>
      </c>
      <c r="AG5728">
        <f>IF(MIS[[#This Row],[OrderSide]]="SELL",MIS[[#This Row],[VALUE]]-MIS[[#This Row],[LIVE_VALUE]],MIS[[#This Row],[LIVE_VALUE]]-MIS[[#This Row],[VALUE]])</f>
        <v>285</v>
      </c>
      <c r="AH5728" t="str" cm="1">
        <f t="array" ref="AH5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8" t="str">
        <f>MIS[[#This Row],[TRADING SYMBOL]]</f>
        <v>NIFTY2552223700PE</v>
      </c>
      <c r="AJ5728" t="str">
        <f>IF(RIGHT(MIS[[#This Row],[Main/Hedge]],4)="MAIN","MAIN","HEDGE")</f>
        <v>HEDGE</v>
      </c>
      <c r="AK5728" t="str" cm="1">
        <f t="array" ref="AK5728">_xlfn._xlws.FILTER(Table4[Column1],ISNUMBER(SEARCH(Table4[Column1],MIS[[#This Row],[OrderUniqueIdentifier]])),"")</f>
        <v>VWAP</v>
      </c>
    </row>
    <row r="5729" spans="1:37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>
        <f>_xlfn.XLOOKUP(MIS[[#This Row],[TRADING SYMBOL]],[1]Sheet1!$D:$D,[1]Sheet1!$C:$C)</f>
        <v>8.1999999999999993</v>
      </c>
      <c r="AE5729">
        <f>MIS[[#This Row],[OrderAverageTradedPrice]]*MIS[[#This Row],[OrderQuantity]]</f>
        <v>757.5</v>
      </c>
      <c r="AF5729">
        <f>MIS[[#This Row],[LTP]]*MIS[[#This Row],[OrderQuantity]]</f>
        <v>615</v>
      </c>
      <c r="AG5729">
        <f>IF(MIS[[#This Row],[OrderSide]]="SELL",MIS[[#This Row],[VALUE]]-MIS[[#This Row],[LIVE_VALUE]],MIS[[#This Row],[LIVE_VALUE]]-MIS[[#This Row],[VALUE]])</f>
        <v>142.5</v>
      </c>
      <c r="AH5729" t="str" cm="1">
        <f t="array" ref="AH5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9" t="str">
        <f>MIS[[#This Row],[TRADING SYMBOL]]</f>
        <v>NIFTY2552223700PE</v>
      </c>
      <c r="AJ5729" t="str">
        <f>IF(RIGHT(MIS[[#This Row],[Main/Hedge]],4)="MAIN","MAIN","HEDGE")</f>
        <v>HEDGE</v>
      </c>
      <c r="AK5729" t="str" cm="1">
        <f t="array" ref="AK5729">_xlfn._xlws.FILTER(Table4[Column1],ISNUMBER(SEARCH(Table4[Column1],MIS[[#This Row],[OrderUniqueIdentifier]])),"")</f>
        <v>VWAP</v>
      </c>
    </row>
    <row r="5730" spans="1:37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>
        <f>_xlfn.XLOOKUP(MIS[[#This Row],[TRADING SYMBOL]],[1]Sheet1!$D:$D,[1]Sheet1!$C:$C)</f>
        <v>8.1999999999999993</v>
      </c>
      <c r="AE5730">
        <f>MIS[[#This Row],[OrderAverageTradedPrice]]*MIS[[#This Row],[OrderQuantity]]</f>
        <v>2272.5</v>
      </c>
      <c r="AF5730">
        <f>MIS[[#This Row],[LTP]]*MIS[[#This Row],[OrderQuantity]]</f>
        <v>1844.9999999999998</v>
      </c>
      <c r="AG5730">
        <f>IF(MIS[[#This Row],[OrderSide]]="SELL",MIS[[#This Row],[VALUE]]-MIS[[#This Row],[LIVE_VALUE]],MIS[[#This Row],[LIVE_VALUE]]-MIS[[#This Row],[VALUE]])</f>
        <v>427.50000000000023</v>
      </c>
      <c r="AH5730" t="str" cm="1">
        <f t="array" ref="AH5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0" t="str">
        <f>MIS[[#This Row],[TRADING SYMBOL]]</f>
        <v>NIFTY2552223700PE</v>
      </c>
      <c r="AJ5730" t="str">
        <f>IF(RIGHT(MIS[[#This Row],[Main/Hedge]],4)="MAIN","MAIN","HEDGE")</f>
        <v>HEDGE</v>
      </c>
      <c r="AK5730" t="str" cm="1">
        <f t="array" ref="AK5730">_xlfn._xlws.FILTER(Table4[Column1],ISNUMBER(SEARCH(Table4[Column1],MIS[[#This Row],[OrderUniqueIdentifier]])),"")</f>
        <v>VWAP</v>
      </c>
    </row>
    <row r="5731" spans="1:37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>
        <f>_xlfn.XLOOKUP(MIS[[#This Row],[TRADING SYMBOL]],[1]Sheet1!$D:$D,[1]Sheet1!$C:$C)</f>
        <v>8.1999999999999993</v>
      </c>
      <c r="AE5731">
        <f>MIS[[#This Row],[OrderAverageTradedPrice]]*MIS[[#This Row],[OrderQuantity]]</f>
        <v>1515</v>
      </c>
      <c r="AF5731">
        <f>MIS[[#This Row],[LTP]]*MIS[[#This Row],[OrderQuantity]]</f>
        <v>1230</v>
      </c>
      <c r="AG5731">
        <f>IF(MIS[[#This Row],[OrderSide]]="SELL",MIS[[#This Row],[VALUE]]-MIS[[#This Row],[LIVE_VALUE]],MIS[[#This Row],[LIVE_VALUE]]-MIS[[#This Row],[VALUE]])</f>
        <v>285</v>
      </c>
      <c r="AH5731" t="str" cm="1">
        <f t="array" ref="AH5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1" t="str">
        <f>MIS[[#This Row],[TRADING SYMBOL]]</f>
        <v>NIFTY2552223700PE</v>
      </c>
      <c r="AJ5731" t="str">
        <f>IF(RIGHT(MIS[[#This Row],[Main/Hedge]],4)="MAIN","MAIN","HEDGE")</f>
        <v>HEDGE</v>
      </c>
      <c r="AK5731" t="str" cm="1">
        <f t="array" ref="AK5731">_xlfn._xlws.FILTER(Table4[Column1],ISNUMBER(SEARCH(Table4[Column1],MIS[[#This Row],[OrderUniqueIdentifier]])),"")</f>
        <v>VWAP</v>
      </c>
    </row>
    <row r="5732" spans="1:37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>
        <f>_xlfn.XLOOKUP(MIS[[#This Row],[TRADING SYMBOL]],[1]Sheet1!$D:$D,[1]Sheet1!$C:$C)</f>
        <v>8.1999999999999993</v>
      </c>
      <c r="AE5732">
        <f>MIS[[#This Row],[OrderAverageTradedPrice]]*MIS[[#This Row],[OrderQuantity]]</f>
        <v>1507.5</v>
      </c>
      <c r="AF5732">
        <f>MIS[[#This Row],[LTP]]*MIS[[#This Row],[OrderQuantity]]</f>
        <v>1230</v>
      </c>
      <c r="AG5732">
        <f>IF(MIS[[#This Row],[OrderSide]]="SELL",MIS[[#This Row],[VALUE]]-MIS[[#This Row],[LIVE_VALUE]],MIS[[#This Row],[LIVE_VALUE]]-MIS[[#This Row],[VALUE]])</f>
        <v>277.5</v>
      </c>
      <c r="AH5732" t="str" cm="1">
        <f t="array" ref="AH5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2" t="str">
        <f>MIS[[#This Row],[TRADING SYMBOL]]</f>
        <v>NIFTY2552223700PE</v>
      </c>
      <c r="AJ5732" t="str">
        <f>IF(RIGHT(MIS[[#This Row],[Main/Hedge]],4)="MAIN","MAIN","HEDGE")</f>
        <v>HEDGE</v>
      </c>
      <c r="AK5732" t="str" cm="1">
        <f t="array" ref="AK5732">_xlfn._xlws.FILTER(Table4[Column1],ISNUMBER(SEARCH(Table4[Column1],MIS[[#This Row],[OrderUniqueIdentifier]])),"")</f>
        <v>VWAP</v>
      </c>
    </row>
    <row r="5733" spans="1:37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>
        <f>_xlfn.XLOOKUP(MIS[[#This Row],[TRADING SYMBOL]],[1]Sheet1!$D:$D,[1]Sheet1!$C:$C)</f>
        <v>8.1999999999999993</v>
      </c>
      <c r="AE5733">
        <f>MIS[[#This Row],[OrderAverageTradedPrice]]*MIS[[#This Row],[OrderQuantity]]</f>
        <v>6048.75</v>
      </c>
      <c r="AF5733">
        <f>MIS[[#This Row],[LTP]]*MIS[[#This Row],[OrderQuantity]]</f>
        <v>4920</v>
      </c>
      <c r="AG5733">
        <f>IF(MIS[[#This Row],[OrderSide]]="SELL",MIS[[#This Row],[VALUE]]-MIS[[#This Row],[LIVE_VALUE]],MIS[[#This Row],[LIVE_VALUE]]-MIS[[#This Row],[VALUE]])</f>
        <v>1128.75</v>
      </c>
      <c r="AH5733" t="str" cm="1">
        <f t="array" ref="AH5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3" t="str">
        <f>MIS[[#This Row],[TRADING SYMBOL]]</f>
        <v>NIFTY2552223700PE</v>
      </c>
      <c r="AJ5733" t="str">
        <f>IF(RIGHT(MIS[[#This Row],[Main/Hedge]],4)="MAIN","MAIN","HEDGE")</f>
        <v>HEDGE</v>
      </c>
      <c r="AK5733" t="str" cm="1">
        <f t="array" ref="AK5733">_xlfn._xlws.FILTER(Table4[Column1],ISNUMBER(SEARCH(Table4[Column1],MIS[[#This Row],[OrderUniqueIdentifier]])),"")</f>
        <v>VWAP</v>
      </c>
    </row>
    <row r="5734" spans="1:37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>
        <f>_xlfn.XLOOKUP(MIS[[#This Row],[TRADING SYMBOL]],[1]Sheet1!$D:$D,[1]Sheet1!$C:$C)</f>
        <v>168.75</v>
      </c>
      <c r="AE5734">
        <f>MIS[[#This Row],[OrderAverageTradedPrice]]*MIS[[#This Row],[OrderQuantity]]</f>
        <v>51795</v>
      </c>
      <c r="AF5734">
        <f>MIS[[#This Row],[LTP]]*MIS[[#This Row],[OrderQuantity]]</f>
        <v>50625</v>
      </c>
      <c r="AG5734">
        <f>IF(MIS[[#This Row],[OrderSide]]="SELL",MIS[[#This Row],[VALUE]]-MIS[[#This Row],[LIVE_VALUE]],MIS[[#This Row],[LIVE_VALUE]]-MIS[[#This Row],[VALUE]])</f>
        <v>-1170</v>
      </c>
      <c r="AH5734" t="str" cm="1">
        <f t="array" ref="AH5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4" t="str">
        <f>MIS[[#This Row],[TRADING SYMBOL]]</f>
        <v>NIFTY2552225050CE</v>
      </c>
      <c r="AJ5734" t="str">
        <f>IF(RIGHT(MIS[[#This Row],[Main/Hedge]],4)="MAIN","MAIN","HEDGE")</f>
        <v>MAIN</v>
      </c>
      <c r="AK5734" t="str" cm="1">
        <f t="array" ref="AK5734">_xlfn._xlws.FILTER(Table4[Column1],ISNUMBER(SEARCH(Table4[Column1],MIS[[#This Row],[OrderUniqueIdentifier]])),"")</f>
        <v>VWAP</v>
      </c>
    </row>
    <row r="5735" spans="1:37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>
        <f>_xlfn.XLOOKUP(MIS[[#This Row],[TRADING SYMBOL]],[1]Sheet1!$D:$D,[1]Sheet1!$C:$C)</f>
        <v>168.75</v>
      </c>
      <c r="AE5735">
        <f>MIS[[#This Row],[OrderAverageTradedPrice]]*MIS[[#This Row],[OrderQuantity]]</f>
        <v>90487.499999999549</v>
      </c>
      <c r="AF5735">
        <f>MIS[[#This Row],[LTP]]*MIS[[#This Row],[OrderQuantity]]</f>
        <v>88593.75</v>
      </c>
      <c r="AG5735">
        <f>IF(MIS[[#This Row],[OrderSide]]="SELL",MIS[[#This Row],[VALUE]]-MIS[[#This Row],[LIVE_VALUE]],MIS[[#This Row],[LIVE_VALUE]]-MIS[[#This Row],[VALUE]])</f>
        <v>-1893.7499999995489</v>
      </c>
      <c r="AH5735" t="str" cm="1">
        <f t="array" ref="AH5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5" t="str">
        <f>MIS[[#This Row],[TRADING SYMBOL]]</f>
        <v>NIFTY2552225050CE</v>
      </c>
      <c r="AJ5735" t="str">
        <f>IF(RIGHT(MIS[[#This Row],[Main/Hedge]],4)="MAIN","MAIN","HEDGE")</f>
        <v>MAIN</v>
      </c>
      <c r="AK5735" t="str" cm="1">
        <f t="array" ref="AK5735">_xlfn._xlws.FILTER(Table4[Column1],ISNUMBER(SEARCH(Table4[Column1],MIS[[#This Row],[OrderUniqueIdentifier]])),"")</f>
        <v>VWAP</v>
      </c>
    </row>
    <row r="5736" spans="1:37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>
        <f>_xlfn.XLOOKUP(MIS[[#This Row],[TRADING SYMBOL]],[1]Sheet1!$D:$D,[1]Sheet1!$C:$C)</f>
        <v>8.1999999999999993</v>
      </c>
      <c r="AE5736">
        <f>MIS[[#This Row],[OrderAverageTradedPrice]]*MIS[[#This Row],[OrderQuantity]]</f>
        <v>3768.7500000000005</v>
      </c>
      <c r="AF5736">
        <f>MIS[[#This Row],[LTP]]*MIS[[#This Row],[OrderQuantity]]</f>
        <v>3074.9999999999995</v>
      </c>
      <c r="AG5736">
        <f>IF(MIS[[#This Row],[OrderSide]]="SELL",MIS[[#This Row],[VALUE]]-MIS[[#This Row],[LIVE_VALUE]],MIS[[#This Row],[LIVE_VALUE]]-MIS[[#This Row],[VALUE]])</f>
        <v>693.75000000000091</v>
      </c>
      <c r="AH5736" t="str" cm="1">
        <f t="array" ref="AH5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6" t="str">
        <f>MIS[[#This Row],[TRADING SYMBOL]]</f>
        <v>NIFTY2552223700PE</v>
      </c>
      <c r="AJ5736" t="str">
        <f>IF(RIGHT(MIS[[#This Row],[Main/Hedge]],4)="MAIN","MAIN","HEDGE")</f>
        <v>HEDGE</v>
      </c>
      <c r="AK5736" t="str" cm="1">
        <f t="array" ref="AK5736">_xlfn._xlws.FILTER(Table4[Column1],ISNUMBER(SEARCH(Table4[Column1],MIS[[#This Row],[OrderUniqueIdentifier]])),"")</f>
        <v>VWAP</v>
      </c>
    </row>
    <row r="5737" spans="1:37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>
        <f>_xlfn.XLOOKUP(MIS[[#This Row],[TRADING SYMBOL]],[1]Sheet1!$D:$D,[1]Sheet1!$C:$C)</f>
        <v>168.75</v>
      </c>
      <c r="AE5737">
        <f>MIS[[#This Row],[OrderAverageTradedPrice]]*MIS[[#This Row],[OrderQuantity]]</f>
        <v>310098.74999999942</v>
      </c>
      <c r="AF5737">
        <f>MIS[[#This Row],[LTP]]*MIS[[#This Row],[OrderQuantity]]</f>
        <v>303750</v>
      </c>
      <c r="AG5737">
        <f>IF(MIS[[#This Row],[OrderSide]]="SELL",MIS[[#This Row],[VALUE]]-MIS[[#This Row],[LIVE_VALUE]],MIS[[#This Row],[LIVE_VALUE]]-MIS[[#This Row],[VALUE]])</f>
        <v>-6348.7499999994179</v>
      </c>
      <c r="AH5737" t="str" cm="1">
        <f t="array" ref="AH5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7" t="str">
        <f>MIS[[#This Row],[TRADING SYMBOL]]</f>
        <v>NIFTY2552225050CE</v>
      </c>
      <c r="AJ5737" t="str">
        <f>IF(RIGHT(MIS[[#This Row],[Main/Hedge]],4)="MAIN","MAIN","HEDGE")</f>
        <v>MAIN</v>
      </c>
      <c r="AK5737" t="str" cm="1">
        <f t="array" ref="AK5737">_xlfn._xlws.FILTER(Table4[Column1],ISNUMBER(SEARCH(Table4[Column1],MIS[[#This Row],[OrderUniqueIdentifier]])),"")</f>
        <v>VWAP</v>
      </c>
    </row>
    <row r="5738" spans="1:37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>
        <f>_xlfn.XLOOKUP(MIS[[#This Row],[TRADING SYMBOL]],[1]Sheet1!$D:$D,[1]Sheet1!$C:$C)</f>
        <v>168.75</v>
      </c>
      <c r="AE5738">
        <f>MIS[[#This Row],[OrderAverageTradedPrice]]*MIS[[#This Row],[OrderQuantity]]</f>
        <v>51705</v>
      </c>
      <c r="AF5738">
        <f>MIS[[#This Row],[LTP]]*MIS[[#This Row],[OrderQuantity]]</f>
        <v>50625</v>
      </c>
      <c r="AG5738">
        <f>IF(MIS[[#This Row],[OrderSide]]="SELL",MIS[[#This Row],[VALUE]]-MIS[[#This Row],[LIVE_VALUE]],MIS[[#This Row],[LIVE_VALUE]]-MIS[[#This Row],[VALUE]])</f>
        <v>-1080</v>
      </c>
      <c r="AH5738" t="str" cm="1">
        <f t="array" ref="AH5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8" t="str">
        <f>MIS[[#This Row],[TRADING SYMBOL]]</f>
        <v>NIFTY2552225050CE</v>
      </c>
      <c r="AJ5738" t="str">
        <f>IF(RIGHT(MIS[[#This Row],[Main/Hedge]],4)="MAIN","MAIN","HEDGE")</f>
        <v>MAIN</v>
      </c>
      <c r="AK5738" t="str" cm="1">
        <f t="array" ref="AK5738">_xlfn._xlws.FILTER(Table4[Column1],ISNUMBER(SEARCH(Table4[Column1],MIS[[#This Row],[OrderUniqueIdentifier]])),"")</f>
        <v>VWAP</v>
      </c>
    </row>
    <row r="5739" spans="1:37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>
        <f>_xlfn.XLOOKUP(MIS[[#This Row],[TRADING SYMBOL]],[1]Sheet1!$D:$D,[1]Sheet1!$C:$C)</f>
        <v>8.1999999999999993</v>
      </c>
      <c r="AE5739">
        <f>MIS[[#This Row],[OrderAverageTradedPrice]]*MIS[[#This Row],[OrderQuantity]]</f>
        <v>5302.5</v>
      </c>
      <c r="AF5739">
        <f>MIS[[#This Row],[LTP]]*MIS[[#This Row],[OrderQuantity]]</f>
        <v>4305</v>
      </c>
      <c r="AG5739">
        <f>IF(MIS[[#This Row],[OrderSide]]="SELL",MIS[[#This Row],[VALUE]]-MIS[[#This Row],[LIVE_VALUE]],MIS[[#This Row],[LIVE_VALUE]]-MIS[[#This Row],[VALUE]])</f>
        <v>997.5</v>
      </c>
      <c r="AH5739" t="str" cm="1">
        <f t="array" ref="AH5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9" t="str">
        <f>MIS[[#This Row],[TRADING SYMBOL]]</f>
        <v>NIFTY2552223700PE</v>
      </c>
      <c r="AJ5739" t="str">
        <f>IF(RIGHT(MIS[[#This Row],[Main/Hedge]],4)="MAIN","MAIN","HEDGE")</f>
        <v>HEDGE</v>
      </c>
      <c r="AK5739" t="str" cm="1">
        <f t="array" ref="AK5739">_xlfn._xlws.FILTER(Table4[Column1],ISNUMBER(SEARCH(Table4[Column1],MIS[[#This Row],[OrderUniqueIdentifier]])),"")</f>
        <v>VWAP</v>
      </c>
    </row>
    <row r="5740" spans="1:37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>
        <f>_xlfn.XLOOKUP(MIS[[#This Row],[TRADING SYMBOL]],[1]Sheet1!$D:$D,[1]Sheet1!$C:$C)</f>
        <v>8.1999999999999993</v>
      </c>
      <c r="AE5740">
        <f>MIS[[#This Row],[OrderAverageTradedPrice]]*MIS[[#This Row],[OrderQuantity]]</f>
        <v>4545</v>
      </c>
      <c r="AF5740">
        <f>MIS[[#This Row],[LTP]]*MIS[[#This Row],[OrderQuantity]]</f>
        <v>3689.9999999999995</v>
      </c>
      <c r="AG5740">
        <f>IF(MIS[[#This Row],[OrderSide]]="SELL",MIS[[#This Row],[VALUE]]-MIS[[#This Row],[LIVE_VALUE]],MIS[[#This Row],[LIVE_VALUE]]-MIS[[#This Row],[VALUE]])</f>
        <v>855.00000000000045</v>
      </c>
      <c r="AH5740" t="str" cm="1">
        <f t="array" ref="AH5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0" t="str">
        <f>MIS[[#This Row],[TRADING SYMBOL]]</f>
        <v>NIFTY2552223700PE</v>
      </c>
      <c r="AJ5740" t="str">
        <f>IF(RIGHT(MIS[[#This Row],[Main/Hedge]],4)="MAIN","MAIN","HEDGE")</f>
        <v>HEDGE</v>
      </c>
      <c r="AK5740" t="str" cm="1">
        <f t="array" ref="AK5740">_xlfn._xlws.FILTER(Table4[Column1],ISNUMBER(SEARCH(Table4[Column1],MIS[[#This Row],[OrderUniqueIdentifier]])),"")</f>
        <v>VWAP</v>
      </c>
    </row>
    <row r="5741" spans="1:37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>
        <f>_xlfn.XLOOKUP(MIS[[#This Row],[TRADING SYMBOL]],[1]Sheet1!$D:$D,[1]Sheet1!$C:$C)</f>
        <v>8.1999999999999993</v>
      </c>
      <c r="AE5741">
        <f>MIS[[#This Row],[OrderAverageTradedPrice]]*MIS[[#This Row],[OrderQuantity]]</f>
        <v>757.5</v>
      </c>
      <c r="AF5741">
        <f>MIS[[#This Row],[LTP]]*MIS[[#This Row],[OrderQuantity]]</f>
        <v>615</v>
      </c>
      <c r="AG5741">
        <f>IF(MIS[[#This Row],[OrderSide]]="SELL",MIS[[#This Row],[VALUE]]-MIS[[#This Row],[LIVE_VALUE]],MIS[[#This Row],[LIVE_VALUE]]-MIS[[#This Row],[VALUE]])</f>
        <v>142.5</v>
      </c>
      <c r="AH5741" t="str" cm="1">
        <f t="array" ref="AH5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1" t="str">
        <f>MIS[[#This Row],[TRADING SYMBOL]]</f>
        <v>NIFTY2552223700PE</v>
      </c>
      <c r="AJ5741" t="str">
        <f>IF(RIGHT(MIS[[#This Row],[Main/Hedge]],4)="MAIN","MAIN","HEDGE")</f>
        <v>HEDGE</v>
      </c>
      <c r="AK5741" t="str" cm="1">
        <f t="array" ref="AK5741">_xlfn._xlws.FILTER(Table4[Column1],ISNUMBER(SEARCH(Table4[Column1],MIS[[#This Row],[OrderUniqueIdentifier]])),"")</f>
        <v>VWAP</v>
      </c>
    </row>
    <row r="5742" spans="1:37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>
        <f>_xlfn.XLOOKUP(MIS[[#This Row],[TRADING SYMBOL]],[1]Sheet1!$D:$D,[1]Sheet1!$C:$C)</f>
        <v>8.1999999999999993</v>
      </c>
      <c r="AE5742">
        <f>MIS[[#This Row],[OrderAverageTradedPrice]]*MIS[[#This Row],[OrderQuantity]]</f>
        <v>1515</v>
      </c>
      <c r="AF5742">
        <f>MIS[[#This Row],[LTP]]*MIS[[#This Row],[OrderQuantity]]</f>
        <v>1230</v>
      </c>
      <c r="AG5742">
        <f>IF(MIS[[#This Row],[OrderSide]]="SELL",MIS[[#This Row],[VALUE]]-MIS[[#This Row],[LIVE_VALUE]],MIS[[#This Row],[LIVE_VALUE]]-MIS[[#This Row],[VALUE]])</f>
        <v>285</v>
      </c>
      <c r="AH5742" t="str" cm="1">
        <f t="array" ref="AH5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2" t="str">
        <f>MIS[[#This Row],[TRADING SYMBOL]]</f>
        <v>NIFTY2552223700PE</v>
      </c>
      <c r="AJ5742" t="str">
        <f>IF(RIGHT(MIS[[#This Row],[Main/Hedge]],4)="MAIN","MAIN","HEDGE")</f>
        <v>HEDGE</v>
      </c>
      <c r="AK5742" t="str" cm="1">
        <f t="array" ref="AK5742">_xlfn._xlws.FILTER(Table4[Column1],ISNUMBER(SEARCH(Table4[Column1],MIS[[#This Row],[OrderUniqueIdentifier]])),"")</f>
        <v>VWAP</v>
      </c>
    </row>
    <row r="5743" spans="1:37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>
        <f>_xlfn.XLOOKUP(MIS[[#This Row],[TRADING SYMBOL]],[1]Sheet1!$D:$D,[1]Sheet1!$C:$C)</f>
        <v>8.1999999999999993</v>
      </c>
      <c r="AE5743">
        <f>MIS[[#This Row],[OrderAverageTradedPrice]]*MIS[[#This Row],[OrderQuantity]]</f>
        <v>1515</v>
      </c>
      <c r="AF5743">
        <f>MIS[[#This Row],[LTP]]*MIS[[#This Row],[OrderQuantity]]</f>
        <v>1230</v>
      </c>
      <c r="AG5743">
        <f>IF(MIS[[#This Row],[OrderSide]]="SELL",MIS[[#This Row],[VALUE]]-MIS[[#This Row],[LIVE_VALUE]],MIS[[#This Row],[LIVE_VALUE]]-MIS[[#This Row],[VALUE]])</f>
        <v>285</v>
      </c>
      <c r="AH5743" t="str" cm="1">
        <f t="array" ref="AH5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3" t="str">
        <f>MIS[[#This Row],[TRADING SYMBOL]]</f>
        <v>NIFTY2552223700PE</v>
      </c>
      <c r="AJ5743" t="str">
        <f>IF(RIGHT(MIS[[#This Row],[Main/Hedge]],4)="MAIN","MAIN","HEDGE")</f>
        <v>HEDGE</v>
      </c>
      <c r="AK5743" t="str" cm="1">
        <f t="array" ref="AK5743">_xlfn._xlws.FILTER(Table4[Column1],ISNUMBER(SEARCH(Table4[Column1],MIS[[#This Row],[OrderUniqueIdentifier]])),"")</f>
        <v>VWAP</v>
      </c>
    </row>
    <row r="5744" spans="1:37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>
        <f>_xlfn.XLOOKUP(MIS[[#This Row],[TRADING SYMBOL]],[1]Sheet1!$D:$D,[1]Sheet1!$C:$C)</f>
        <v>8.1999999999999993</v>
      </c>
      <c r="AE5744">
        <f>MIS[[#This Row],[OrderAverageTradedPrice]]*MIS[[#This Row],[OrderQuantity]]</f>
        <v>6060</v>
      </c>
      <c r="AF5744">
        <f>MIS[[#This Row],[LTP]]*MIS[[#This Row],[OrderQuantity]]</f>
        <v>4920</v>
      </c>
      <c r="AG5744">
        <f>IF(MIS[[#This Row],[OrderSide]]="SELL",MIS[[#This Row],[VALUE]]-MIS[[#This Row],[LIVE_VALUE]],MIS[[#This Row],[LIVE_VALUE]]-MIS[[#This Row],[VALUE]])</f>
        <v>1140</v>
      </c>
      <c r="AH5744" t="str" cm="1">
        <f t="array" ref="AH5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4" t="str">
        <f>MIS[[#This Row],[TRADING SYMBOL]]</f>
        <v>NIFTY2552223700PE</v>
      </c>
      <c r="AJ5744" t="str">
        <f>IF(RIGHT(MIS[[#This Row],[Main/Hedge]],4)="MAIN","MAIN","HEDGE")</f>
        <v>HEDGE</v>
      </c>
      <c r="AK5744" t="str" cm="1">
        <f t="array" ref="AK5744">_xlfn._xlws.FILTER(Table4[Column1],ISNUMBER(SEARCH(Table4[Column1],MIS[[#This Row],[OrderUniqueIdentifier]])),"")</f>
        <v>VWAP</v>
      </c>
    </row>
    <row r="5745" spans="1:37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>
        <f>_xlfn.XLOOKUP(MIS[[#This Row],[TRADING SYMBOL]],[1]Sheet1!$D:$D,[1]Sheet1!$C:$C)</f>
        <v>8.1999999999999993</v>
      </c>
      <c r="AE5745">
        <f>MIS[[#This Row],[OrderAverageTradedPrice]]*MIS[[#This Row],[OrderQuantity]]</f>
        <v>6060</v>
      </c>
      <c r="AF5745">
        <f>MIS[[#This Row],[LTP]]*MIS[[#This Row],[OrderQuantity]]</f>
        <v>4920</v>
      </c>
      <c r="AG5745">
        <f>IF(MIS[[#This Row],[OrderSide]]="SELL",MIS[[#This Row],[VALUE]]-MIS[[#This Row],[LIVE_VALUE]],MIS[[#This Row],[LIVE_VALUE]]-MIS[[#This Row],[VALUE]])</f>
        <v>1140</v>
      </c>
      <c r="AH5745" t="str" cm="1">
        <f t="array" ref="AH5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5" t="str">
        <f>MIS[[#This Row],[TRADING SYMBOL]]</f>
        <v>NIFTY2552223700PE</v>
      </c>
      <c r="AJ5745" t="str">
        <f>IF(RIGHT(MIS[[#This Row],[Main/Hedge]],4)="MAIN","MAIN","HEDGE")</f>
        <v>HEDGE</v>
      </c>
      <c r="AK5745" t="str" cm="1">
        <f t="array" ref="AK5745">_xlfn._xlws.FILTER(Table4[Column1],ISNUMBER(SEARCH(Table4[Column1],MIS[[#This Row],[OrderUniqueIdentifier]])),"")</f>
        <v>VWAP</v>
      </c>
    </row>
    <row r="5746" spans="1:37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>
        <f>_xlfn.XLOOKUP(MIS[[#This Row],[TRADING SYMBOL]],[1]Sheet1!$D:$D,[1]Sheet1!$C:$C)</f>
        <v>8.1999999999999993</v>
      </c>
      <c r="AE5746">
        <f>MIS[[#This Row],[OrderAverageTradedPrice]]*MIS[[#This Row],[OrderQuantity]]</f>
        <v>4545</v>
      </c>
      <c r="AF5746">
        <f>MIS[[#This Row],[LTP]]*MIS[[#This Row],[OrderQuantity]]</f>
        <v>3689.9999999999995</v>
      </c>
      <c r="AG5746">
        <f>IF(MIS[[#This Row],[OrderSide]]="SELL",MIS[[#This Row],[VALUE]]-MIS[[#This Row],[LIVE_VALUE]],MIS[[#This Row],[LIVE_VALUE]]-MIS[[#This Row],[VALUE]])</f>
        <v>855.00000000000045</v>
      </c>
      <c r="AH5746" t="str" cm="1">
        <f t="array" ref="AH5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6" t="str">
        <f>MIS[[#This Row],[TRADING SYMBOL]]</f>
        <v>NIFTY2552223700PE</v>
      </c>
      <c r="AJ5746" t="str">
        <f>IF(RIGHT(MIS[[#This Row],[Main/Hedge]],4)="MAIN","MAIN","HEDGE")</f>
        <v>HEDGE</v>
      </c>
      <c r="AK5746" t="str" cm="1">
        <f t="array" ref="AK5746">_xlfn._xlws.FILTER(Table4[Column1],ISNUMBER(SEARCH(Table4[Column1],MIS[[#This Row],[OrderUniqueIdentifier]])),"")</f>
        <v>VWAP</v>
      </c>
    </row>
    <row r="5747" spans="1:37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>
        <f>_xlfn.XLOOKUP(MIS[[#This Row],[TRADING SYMBOL]],[1]Sheet1!$D:$D,[1]Sheet1!$C:$C)</f>
        <v>8.1999999999999993</v>
      </c>
      <c r="AE5747">
        <f>MIS[[#This Row],[OrderAverageTradedPrice]]*MIS[[#This Row],[OrderQuantity]]</f>
        <v>8291.25</v>
      </c>
      <c r="AF5747">
        <f>MIS[[#This Row],[LTP]]*MIS[[#This Row],[OrderQuantity]]</f>
        <v>6764.9999999999991</v>
      </c>
      <c r="AG5747">
        <f>IF(MIS[[#This Row],[OrderSide]]="SELL",MIS[[#This Row],[VALUE]]-MIS[[#This Row],[LIVE_VALUE]],MIS[[#This Row],[LIVE_VALUE]]-MIS[[#This Row],[VALUE]])</f>
        <v>1526.2500000000009</v>
      </c>
      <c r="AH5747" t="str" cm="1">
        <f t="array" ref="AH5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7" t="str">
        <f>MIS[[#This Row],[TRADING SYMBOL]]</f>
        <v>NIFTY2552223700PE</v>
      </c>
      <c r="AJ5747" t="str">
        <f>IF(RIGHT(MIS[[#This Row],[Main/Hedge]],4)="MAIN","MAIN","HEDGE")</f>
        <v>HEDGE</v>
      </c>
      <c r="AK5747" t="str" cm="1">
        <f t="array" ref="AK5747">_xlfn._xlws.FILTER(Table4[Column1],ISNUMBER(SEARCH(Table4[Column1],MIS[[#This Row],[OrderUniqueIdentifier]])),"")</f>
        <v>VWAP</v>
      </c>
    </row>
    <row r="5748" spans="1:37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>
        <f>_xlfn.XLOOKUP(MIS[[#This Row],[TRADING SYMBOL]],[1]Sheet1!$D:$D,[1]Sheet1!$C:$C)</f>
        <v>168.75</v>
      </c>
      <c r="AE5748">
        <f>MIS[[#This Row],[OrderAverageTradedPrice]]*MIS[[#This Row],[OrderQuantity]]</f>
        <v>25800</v>
      </c>
      <c r="AF5748">
        <f>MIS[[#This Row],[LTP]]*MIS[[#This Row],[OrderQuantity]]</f>
        <v>25312.5</v>
      </c>
      <c r="AG5748">
        <f>IF(MIS[[#This Row],[OrderSide]]="SELL",MIS[[#This Row],[VALUE]]-MIS[[#This Row],[LIVE_VALUE]],MIS[[#This Row],[LIVE_VALUE]]-MIS[[#This Row],[VALUE]])</f>
        <v>-487.5</v>
      </c>
      <c r="AH5748" t="str" cm="1">
        <f t="array" ref="AH5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8" t="str">
        <f>MIS[[#This Row],[TRADING SYMBOL]]</f>
        <v>NIFTY2552225050CE</v>
      </c>
      <c r="AJ5748" t="str">
        <f>IF(RIGHT(MIS[[#This Row],[Main/Hedge]],4)="MAIN","MAIN","HEDGE")</f>
        <v>MAIN</v>
      </c>
      <c r="AK5748" t="str" cm="1">
        <f t="array" ref="AK5748">_xlfn._xlws.FILTER(Table4[Column1],ISNUMBER(SEARCH(Table4[Column1],MIS[[#This Row],[OrderUniqueIdentifier]])),"")</f>
        <v>VWAP</v>
      </c>
    </row>
    <row r="5749" spans="1:37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>
        <f>_xlfn.XLOOKUP(MIS[[#This Row],[TRADING SYMBOL]],[1]Sheet1!$D:$D,[1]Sheet1!$C:$C)</f>
        <v>8.1999999999999993</v>
      </c>
      <c r="AE5749">
        <f>MIS[[#This Row],[OrderAverageTradedPrice]]*MIS[[#This Row],[OrderQuantity]]</f>
        <v>1515</v>
      </c>
      <c r="AF5749">
        <f>MIS[[#This Row],[LTP]]*MIS[[#This Row],[OrderQuantity]]</f>
        <v>1230</v>
      </c>
      <c r="AG5749">
        <f>IF(MIS[[#This Row],[OrderSide]]="SELL",MIS[[#This Row],[VALUE]]-MIS[[#This Row],[LIVE_VALUE]],MIS[[#This Row],[LIVE_VALUE]]-MIS[[#This Row],[VALUE]])</f>
        <v>285</v>
      </c>
      <c r="AH5749" t="str" cm="1">
        <f t="array" ref="AH5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9" t="str">
        <f>MIS[[#This Row],[TRADING SYMBOL]]</f>
        <v>NIFTY2552223700PE</v>
      </c>
      <c r="AJ5749" t="str">
        <f>IF(RIGHT(MIS[[#This Row],[Main/Hedge]],4)="MAIN","MAIN","HEDGE")</f>
        <v>HEDGE</v>
      </c>
      <c r="AK5749" t="str" cm="1">
        <f t="array" ref="AK5749">_xlfn._xlws.FILTER(Table4[Column1],ISNUMBER(SEARCH(Table4[Column1],MIS[[#This Row],[OrderUniqueIdentifier]])),"")</f>
        <v>VWAP</v>
      </c>
    </row>
    <row r="5750" spans="1:37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>
        <f>_xlfn.XLOOKUP(MIS[[#This Row],[TRADING SYMBOL]],[1]Sheet1!$D:$D,[1]Sheet1!$C:$C)</f>
        <v>8.1999999999999993</v>
      </c>
      <c r="AE5750">
        <f>MIS[[#This Row],[OrderAverageTradedPrice]]*MIS[[#This Row],[OrderQuantity]]</f>
        <v>757.5</v>
      </c>
      <c r="AF5750">
        <f>MIS[[#This Row],[LTP]]*MIS[[#This Row],[OrderQuantity]]</f>
        <v>615</v>
      </c>
      <c r="AG5750">
        <f>IF(MIS[[#This Row],[OrderSide]]="SELL",MIS[[#This Row],[VALUE]]-MIS[[#This Row],[LIVE_VALUE]],MIS[[#This Row],[LIVE_VALUE]]-MIS[[#This Row],[VALUE]])</f>
        <v>142.5</v>
      </c>
      <c r="AH5750" t="str" cm="1">
        <f t="array" ref="AH5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0" t="str">
        <f>MIS[[#This Row],[TRADING SYMBOL]]</f>
        <v>NIFTY2552223700PE</v>
      </c>
      <c r="AJ5750" t="str">
        <f>IF(RIGHT(MIS[[#This Row],[Main/Hedge]],4)="MAIN","MAIN","HEDGE")</f>
        <v>HEDGE</v>
      </c>
      <c r="AK5750" t="str" cm="1">
        <f t="array" ref="AK5750">_xlfn._xlws.FILTER(Table4[Column1],ISNUMBER(SEARCH(Table4[Column1],MIS[[#This Row],[OrderUniqueIdentifier]])),"")</f>
        <v>VWAP</v>
      </c>
    </row>
    <row r="5751" spans="1:37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>
        <f>_xlfn.XLOOKUP(MIS[[#This Row],[TRADING SYMBOL]],[1]Sheet1!$D:$D,[1]Sheet1!$C:$C)</f>
        <v>8.1999999999999993</v>
      </c>
      <c r="AE5751">
        <f>MIS[[#This Row],[OrderAverageTradedPrice]]*MIS[[#This Row],[OrderQuantity]]</f>
        <v>757.5</v>
      </c>
      <c r="AF5751">
        <f>MIS[[#This Row],[LTP]]*MIS[[#This Row],[OrderQuantity]]</f>
        <v>615</v>
      </c>
      <c r="AG5751">
        <f>IF(MIS[[#This Row],[OrderSide]]="SELL",MIS[[#This Row],[VALUE]]-MIS[[#This Row],[LIVE_VALUE]],MIS[[#This Row],[LIVE_VALUE]]-MIS[[#This Row],[VALUE]])</f>
        <v>142.5</v>
      </c>
      <c r="AH5751" t="str" cm="1">
        <f t="array" ref="AH5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1" t="str">
        <f>MIS[[#This Row],[TRADING SYMBOL]]</f>
        <v>NIFTY2552223700PE</v>
      </c>
      <c r="AJ5751" t="str">
        <f>IF(RIGHT(MIS[[#This Row],[Main/Hedge]],4)="MAIN","MAIN","HEDGE")</f>
        <v>HEDGE</v>
      </c>
      <c r="AK5751" t="str" cm="1">
        <f t="array" ref="AK5751">_xlfn._xlws.FILTER(Table4[Column1],ISNUMBER(SEARCH(Table4[Column1],MIS[[#This Row],[OrderUniqueIdentifier]])),"")</f>
        <v>VWAP</v>
      </c>
    </row>
    <row r="5752" spans="1:37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>
        <f>_xlfn.XLOOKUP(MIS[[#This Row],[TRADING SYMBOL]],[1]Sheet1!$D:$D,[1]Sheet1!$C:$C)</f>
        <v>8.1999999999999993</v>
      </c>
      <c r="AE5752">
        <f>MIS[[#This Row],[OrderAverageTradedPrice]]*MIS[[#This Row],[OrderQuantity]]</f>
        <v>7556.2499999999991</v>
      </c>
      <c r="AF5752">
        <f>MIS[[#This Row],[LTP]]*MIS[[#This Row],[OrderQuantity]]</f>
        <v>6149.9999999999991</v>
      </c>
      <c r="AG5752">
        <f>IF(MIS[[#This Row],[OrderSide]]="SELL",MIS[[#This Row],[VALUE]]-MIS[[#This Row],[LIVE_VALUE]],MIS[[#This Row],[LIVE_VALUE]]-MIS[[#This Row],[VALUE]])</f>
        <v>1406.25</v>
      </c>
      <c r="AH5752" t="str" cm="1">
        <f t="array" ref="AH5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2" t="str">
        <f>MIS[[#This Row],[TRADING SYMBOL]]</f>
        <v>NIFTY2552223700PE</v>
      </c>
      <c r="AJ5752" t="str">
        <f>IF(RIGHT(MIS[[#This Row],[Main/Hedge]],4)="MAIN","MAIN","HEDGE")</f>
        <v>HEDGE</v>
      </c>
      <c r="AK5752" t="str" cm="1">
        <f t="array" ref="AK5752">_xlfn._xlws.FILTER(Table4[Column1],ISNUMBER(SEARCH(Table4[Column1],MIS[[#This Row],[OrderUniqueIdentifier]])),"")</f>
        <v>VWAP</v>
      </c>
    </row>
    <row r="5753" spans="1:37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>
        <f>_xlfn.XLOOKUP(MIS[[#This Row],[TRADING SYMBOL]],[1]Sheet1!$D:$D,[1]Sheet1!$C:$C)</f>
        <v>8.1999999999999993</v>
      </c>
      <c r="AE5753">
        <f>MIS[[#This Row],[OrderAverageTradedPrice]]*MIS[[#This Row],[OrderQuantity]]</f>
        <v>12877.5</v>
      </c>
      <c r="AF5753">
        <f>MIS[[#This Row],[LTP]]*MIS[[#This Row],[OrderQuantity]]</f>
        <v>10455</v>
      </c>
      <c r="AG5753">
        <f>IF(MIS[[#This Row],[OrderSide]]="SELL",MIS[[#This Row],[VALUE]]-MIS[[#This Row],[LIVE_VALUE]],MIS[[#This Row],[LIVE_VALUE]]-MIS[[#This Row],[VALUE]])</f>
        <v>2422.5</v>
      </c>
      <c r="AH5753" t="str" cm="1">
        <f t="array" ref="AH5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3" t="str">
        <f>MIS[[#This Row],[TRADING SYMBOL]]</f>
        <v>NIFTY2552223700PE</v>
      </c>
      <c r="AJ5753" t="str">
        <f>IF(RIGHT(MIS[[#This Row],[Main/Hedge]],4)="MAIN","MAIN","HEDGE")</f>
        <v>HEDGE</v>
      </c>
      <c r="AK5753" t="str" cm="1">
        <f t="array" ref="AK5753">_xlfn._xlws.FILTER(Table4[Column1],ISNUMBER(SEARCH(Table4[Column1],MIS[[#This Row],[OrderUniqueIdentifier]])),"")</f>
        <v>VWAP</v>
      </c>
    </row>
    <row r="5754" spans="1:37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>
        <f>_xlfn.XLOOKUP(MIS[[#This Row],[TRADING SYMBOL]],[1]Sheet1!$D:$D,[1]Sheet1!$C:$C)</f>
        <v>8.1999999999999993</v>
      </c>
      <c r="AE5754">
        <f>MIS[[#This Row],[OrderAverageTradedPrice]]*MIS[[#This Row],[OrderQuantity]]</f>
        <v>2261.25</v>
      </c>
      <c r="AF5754">
        <f>MIS[[#This Row],[LTP]]*MIS[[#This Row],[OrderQuantity]]</f>
        <v>1844.9999999999998</v>
      </c>
      <c r="AG5754">
        <f>IF(MIS[[#This Row],[OrderSide]]="SELL",MIS[[#This Row],[VALUE]]-MIS[[#This Row],[LIVE_VALUE]],MIS[[#This Row],[LIVE_VALUE]]-MIS[[#This Row],[VALUE]])</f>
        <v>416.25000000000023</v>
      </c>
      <c r="AH5754" t="str" cm="1">
        <f t="array" ref="AH5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4" t="str">
        <f>MIS[[#This Row],[TRADING SYMBOL]]</f>
        <v>NIFTY2552223700PE</v>
      </c>
      <c r="AJ5754" t="str">
        <f>IF(RIGHT(MIS[[#This Row],[Main/Hedge]],4)="MAIN","MAIN","HEDGE")</f>
        <v>HEDGE</v>
      </c>
      <c r="AK5754" t="str" cm="1">
        <f t="array" ref="AK5754">_xlfn._xlws.FILTER(Table4[Column1],ISNUMBER(SEARCH(Table4[Column1],MIS[[#This Row],[OrderUniqueIdentifier]])),"")</f>
        <v>VWAP</v>
      </c>
    </row>
    <row r="5755" spans="1:37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>
        <f>_xlfn.XLOOKUP(MIS[[#This Row],[TRADING SYMBOL]],[1]Sheet1!$D:$D,[1]Sheet1!$C:$C)</f>
        <v>8.1999999999999993</v>
      </c>
      <c r="AE5755">
        <f>MIS[[#This Row],[OrderAverageTradedPrice]]*MIS[[#This Row],[OrderQuantity]]</f>
        <v>2261.25</v>
      </c>
      <c r="AF5755">
        <f>MIS[[#This Row],[LTP]]*MIS[[#This Row],[OrderQuantity]]</f>
        <v>1844.9999999999998</v>
      </c>
      <c r="AG5755">
        <f>IF(MIS[[#This Row],[OrderSide]]="SELL",MIS[[#This Row],[VALUE]]-MIS[[#This Row],[LIVE_VALUE]],MIS[[#This Row],[LIVE_VALUE]]-MIS[[#This Row],[VALUE]])</f>
        <v>416.25000000000023</v>
      </c>
      <c r="AH5755" t="str" cm="1">
        <f t="array" ref="AH5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5" t="str">
        <f>MIS[[#This Row],[TRADING SYMBOL]]</f>
        <v>NIFTY2552223700PE</v>
      </c>
      <c r="AJ5755" t="str">
        <f>IF(RIGHT(MIS[[#This Row],[Main/Hedge]],4)="MAIN","MAIN","HEDGE")</f>
        <v>HEDGE</v>
      </c>
      <c r="AK5755" t="str" cm="1">
        <f t="array" ref="AK5755">_xlfn._xlws.FILTER(Table4[Column1],ISNUMBER(SEARCH(Table4[Column1],MIS[[#This Row],[OrderUniqueIdentifier]])),"")</f>
        <v>VWAP</v>
      </c>
    </row>
    <row r="5756" spans="1:37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>
        <f>_xlfn.XLOOKUP(MIS[[#This Row],[TRADING SYMBOL]],[1]Sheet1!$D:$D,[1]Sheet1!$C:$C)</f>
        <v>8.1999999999999993</v>
      </c>
      <c r="AE5756">
        <f>MIS[[#This Row],[OrderAverageTradedPrice]]*MIS[[#This Row],[OrderQuantity]]</f>
        <v>6817.5</v>
      </c>
      <c r="AF5756">
        <f>MIS[[#This Row],[LTP]]*MIS[[#This Row],[OrderQuantity]]</f>
        <v>5534.9999999999991</v>
      </c>
      <c r="AG5756">
        <f>IF(MIS[[#This Row],[OrderSide]]="SELL",MIS[[#This Row],[VALUE]]-MIS[[#This Row],[LIVE_VALUE]],MIS[[#This Row],[LIVE_VALUE]]-MIS[[#This Row],[VALUE]])</f>
        <v>1282.5000000000009</v>
      </c>
      <c r="AH5756" t="str" cm="1">
        <f t="array" ref="AH5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6" t="str">
        <f>MIS[[#This Row],[TRADING SYMBOL]]</f>
        <v>NIFTY2552223700PE</v>
      </c>
      <c r="AJ5756" t="str">
        <f>IF(RIGHT(MIS[[#This Row],[Main/Hedge]],4)="MAIN","MAIN","HEDGE")</f>
        <v>HEDGE</v>
      </c>
      <c r="AK5756" t="str" cm="1">
        <f t="array" ref="AK5756">_xlfn._xlws.FILTER(Table4[Column1],ISNUMBER(SEARCH(Table4[Column1],MIS[[#This Row],[OrderUniqueIdentifier]])),"")</f>
        <v>VWAP</v>
      </c>
    </row>
    <row r="5757" spans="1:37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>
        <f>_xlfn.XLOOKUP(MIS[[#This Row],[TRADING SYMBOL]],[1]Sheet1!$D:$D,[1]Sheet1!$C:$C)</f>
        <v>8.1999999999999993</v>
      </c>
      <c r="AE5757">
        <f>MIS[[#This Row],[OrderAverageTradedPrice]]*MIS[[#This Row],[OrderQuantity]]</f>
        <v>10593.749999999984</v>
      </c>
      <c r="AF5757">
        <f>MIS[[#This Row],[LTP]]*MIS[[#This Row],[OrderQuantity]]</f>
        <v>8610</v>
      </c>
      <c r="AG5757">
        <f>IF(MIS[[#This Row],[OrderSide]]="SELL",MIS[[#This Row],[VALUE]]-MIS[[#This Row],[LIVE_VALUE]],MIS[[#This Row],[LIVE_VALUE]]-MIS[[#This Row],[VALUE]])</f>
        <v>1983.7499999999836</v>
      </c>
      <c r="AH5757" t="str" cm="1">
        <f t="array" ref="AH5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7" t="str">
        <f>MIS[[#This Row],[TRADING SYMBOL]]</f>
        <v>NIFTY2552223700PE</v>
      </c>
      <c r="AJ5757" t="str">
        <f>IF(RIGHT(MIS[[#This Row],[Main/Hedge]],4)="MAIN","MAIN","HEDGE")</f>
        <v>HEDGE</v>
      </c>
      <c r="AK5757" t="str" cm="1">
        <f t="array" ref="AK5757">_xlfn._xlws.FILTER(Table4[Column1],ISNUMBER(SEARCH(Table4[Column1],MIS[[#This Row],[OrderUniqueIdentifier]])),"")</f>
        <v>VWAP</v>
      </c>
    </row>
    <row r="5758" spans="1:37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>
        <f>_xlfn.XLOOKUP(MIS[[#This Row],[TRADING SYMBOL]],[1]Sheet1!$D:$D,[1]Sheet1!$C:$C)</f>
        <v>8.1999999999999993</v>
      </c>
      <c r="AE5758">
        <f>MIS[[#This Row],[OrderAverageTradedPrice]]*MIS[[#This Row],[OrderQuantity]]</f>
        <v>4545</v>
      </c>
      <c r="AF5758">
        <f>MIS[[#This Row],[LTP]]*MIS[[#This Row],[OrderQuantity]]</f>
        <v>3689.9999999999995</v>
      </c>
      <c r="AG5758">
        <f>IF(MIS[[#This Row],[OrderSide]]="SELL",MIS[[#This Row],[VALUE]]-MIS[[#This Row],[LIVE_VALUE]],MIS[[#This Row],[LIVE_VALUE]]-MIS[[#This Row],[VALUE]])</f>
        <v>855.00000000000045</v>
      </c>
      <c r="AH5758" t="str" cm="1">
        <f t="array" ref="AH5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8" t="str">
        <f>MIS[[#This Row],[TRADING SYMBOL]]</f>
        <v>NIFTY2552223700PE</v>
      </c>
      <c r="AJ5758" t="str">
        <f>IF(RIGHT(MIS[[#This Row],[Main/Hedge]],4)="MAIN","MAIN","HEDGE")</f>
        <v>HEDGE</v>
      </c>
      <c r="AK5758" t="str" cm="1">
        <f t="array" ref="AK5758">_xlfn._xlws.FILTER(Table4[Column1],ISNUMBER(SEARCH(Table4[Column1],MIS[[#This Row],[OrderUniqueIdentifier]])),"")</f>
        <v>VWAP</v>
      </c>
    </row>
    <row r="5759" spans="1:37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>
        <f>_xlfn.XLOOKUP(MIS[[#This Row],[TRADING SYMBOL]],[1]Sheet1!$D:$D,[1]Sheet1!$C:$C)</f>
        <v>8.1999999999999993</v>
      </c>
      <c r="AE5759">
        <f>MIS[[#This Row],[OrderAverageTradedPrice]]*MIS[[#This Row],[OrderQuantity]]</f>
        <v>2272.5</v>
      </c>
      <c r="AF5759">
        <f>MIS[[#This Row],[LTP]]*MIS[[#This Row],[OrderQuantity]]</f>
        <v>1844.9999999999998</v>
      </c>
      <c r="AG5759">
        <f>IF(MIS[[#This Row],[OrderSide]]="SELL",MIS[[#This Row],[VALUE]]-MIS[[#This Row],[LIVE_VALUE]],MIS[[#This Row],[LIVE_VALUE]]-MIS[[#This Row],[VALUE]])</f>
        <v>427.50000000000023</v>
      </c>
      <c r="AH5759" t="str" cm="1">
        <f t="array" ref="AH5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9" t="str">
        <f>MIS[[#This Row],[TRADING SYMBOL]]</f>
        <v>NIFTY2552223700PE</v>
      </c>
      <c r="AJ5759" t="str">
        <f>IF(RIGHT(MIS[[#This Row],[Main/Hedge]],4)="MAIN","MAIN","HEDGE")</f>
        <v>HEDGE</v>
      </c>
      <c r="AK5759" t="str" cm="1">
        <f t="array" ref="AK5759">_xlfn._xlws.FILTER(Table4[Column1],ISNUMBER(SEARCH(Table4[Column1],MIS[[#This Row],[OrderUniqueIdentifier]])),"")</f>
        <v>VWAP</v>
      </c>
    </row>
    <row r="5760" spans="1:37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>
        <f>_xlfn.XLOOKUP(MIS[[#This Row],[TRADING SYMBOL]],[1]Sheet1!$D:$D,[1]Sheet1!$C:$C)</f>
        <v>8.1999999999999993</v>
      </c>
      <c r="AE5760">
        <f>MIS[[#This Row],[OrderAverageTradedPrice]]*MIS[[#This Row],[OrderQuantity]]</f>
        <v>1515</v>
      </c>
      <c r="AF5760">
        <f>MIS[[#This Row],[LTP]]*MIS[[#This Row],[OrderQuantity]]</f>
        <v>1230</v>
      </c>
      <c r="AG5760">
        <f>IF(MIS[[#This Row],[OrderSide]]="SELL",MIS[[#This Row],[VALUE]]-MIS[[#This Row],[LIVE_VALUE]],MIS[[#This Row],[LIVE_VALUE]]-MIS[[#This Row],[VALUE]])</f>
        <v>285</v>
      </c>
      <c r="AH5760" t="str" cm="1">
        <f t="array" ref="AH5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0" t="str">
        <f>MIS[[#This Row],[TRADING SYMBOL]]</f>
        <v>NIFTY2552223700PE</v>
      </c>
      <c r="AJ5760" t="str">
        <f>IF(RIGHT(MIS[[#This Row],[Main/Hedge]],4)="MAIN","MAIN","HEDGE")</f>
        <v>HEDGE</v>
      </c>
      <c r="AK5760" t="str" cm="1">
        <f t="array" ref="AK5760">_xlfn._xlws.FILTER(Table4[Column1],ISNUMBER(SEARCH(Table4[Column1],MIS[[#This Row],[OrderUniqueIdentifier]])),"")</f>
        <v>VWAP</v>
      </c>
    </row>
    <row r="5761" spans="1:37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>
        <f>_xlfn.XLOOKUP(MIS[[#This Row],[TRADING SYMBOL]],[1]Sheet1!$D:$D,[1]Sheet1!$C:$C)</f>
        <v>8.1999999999999993</v>
      </c>
      <c r="AE5761">
        <f>MIS[[#This Row],[OrderAverageTradedPrice]]*MIS[[#This Row],[OrderQuantity]]</f>
        <v>753.75</v>
      </c>
      <c r="AF5761">
        <f>MIS[[#This Row],[LTP]]*MIS[[#This Row],[OrderQuantity]]</f>
        <v>615</v>
      </c>
      <c r="AG5761">
        <f>IF(MIS[[#This Row],[OrderSide]]="SELL",MIS[[#This Row],[VALUE]]-MIS[[#This Row],[LIVE_VALUE]],MIS[[#This Row],[LIVE_VALUE]]-MIS[[#This Row],[VALUE]])</f>
        <v>138.75</v>
      </c>
      <c r="AH5761" t="str" cm="1">
        <f t="array" ref="AH5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1" t="str">
        <f>MIS[[#This Row],[TRADING SYMBOL]]</f>
        <v>NIFTY2552223700PE</v>
      </c>
      <c r="AJ5761" t="str">
        <f>IF(RIGHT(MIS[[#This Row],[Main/Hedge]],4)="MAIN","MAIN","HEDGE")</f>
        <v>HEDGE</v>
      </c>
      <c r="AK5761" t="str" cm="1">
        <f t="array" ref="AK5761">_xlfn._xlws.FILTER(Table4[Column1],ISNUMBER(SEARCH(Table4[Column1],MIS[[#This Row],[OrderUniqueIdentifier]])),"")</f>
        <v>VWAP</v>
      </c>
    </row>
    <row r="5762" spans="1:37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>
        <f>_xlfn.XLOOKUP(MIS[[#This Row],[TRADING SYMBOL]],[1]Sheet1!$D:$D,[1]Sheet1!$C:$C)</f>
        <v>8.1999999999999993</v>
      </c>
      <c r="AE5762">
        <f>MIS[[#This Row],[OrderAverageTradedPrice]]*MIS[[#This Row],[OrderQuantity]]</f>
        <v>3018.75</v>
      </c>
      <c r="AF5762">
        <f>MIS[[#This Row],[LTP]]*MIS[[#This Row],[OrderQuantity]]</f>
        <v>2460</v>
      </c>
      <c r="AG5762">
        <f>IF(MIS[[#This Row],[OrderSide]]="SELL",MIS[[#This Row],[VALUE]]-MIS[[#This Row],[LIVE_VALUE]],MIS[[#This Row],[LIVE_VALUE]]-MIS[[#This Row],[VALUE]])</f>
        <v>558.75</v>
      </c>
      <c r="AH5762" t="str" cm="1">
        <f t="array" ref="AH5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2" t="str">
        <f>MIS[[#This Row],[TRADING SYMBOL]]</f>
        <v>NIFTY2552223700PE</v>
      </c>
      <c r="AJ5762" t="str">
        <f>IF(RIGHT(MIS[[#This Row],[Main/Hedge]],4)="MAIN","MAIN","HEDGE")</f>
        <v>HEDGE</v>
      </c>
      <c r="AK5762" t="str" cm="1">
        <f t="array" ref="AK5762">_xlfn._xlws.FILTER(Table4[Column1],ISNUMBER(SEARCH(Table4[Column1],MIS[[#This Row],[OrderUniqueIdentifier]])),"")</f>
        <v>VWAP</v>
      </c>
    </row>
    <row r="5763" spans="1:37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>
        <f>_xlfn.XLOOKUP(MIS[[#This Row],[TRADING SYMBOL]],[1]Sheet1!$D:$D,[1]Sheet1!$C:$C)</f>
        <v>8.1999999999999993</v>
      </c>
      <c r="AE5763">
        <f>MIS[[#This Row],[OrderAverageTradedPrice]]*MIS[[#This Row],[OrderQuantity]]</f>
        <v>1515</v>
      </c>
      <c r="AF5763">
        <f>MIS[[#This Row],[LTP]]*MIS[[#This Row],[OrderQuantity]]</f>
        <v>1230</v>
      </c>
      <c r="AG5763">
        <f>IF(MIS[[#This Row],[OrderSide]]="SELL",MIS[[#This Row],[VALUE]]-MIS[[#This Row],[LIVE_VALUE]],MIS[[#This Row],[LIVE_VALUE]]-MIS[[#This Row],[VALUE]])</f>
        <v>285</v>
      </c>
      <c r="AH5763" t="str" cm="1">
        <f t="array" ref="AH5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3" t="str">
        <f>MIS[[#This Row],[TRADING SYMBOL]]</f>
        <v>NIFTY2552223700PE</v>
      </c>
      <c r="AJ5763" t="str">
        <f>IF(RIGHT(MIS[[#This Row],[Main/Hedge]],4)="MAIN","MAIN","HEDGE")</f>
        <v>HEDGE</v>
      </c>
      <c r="AK5763" t="str" cm="1">
        <f t="array" ref="AK5763">_xlfn._xlws.FILTER(Table4[Column1],ISNUMBER(SEARCH(Table4[Column1],MIS[[#This Row],[OrderUniqueIdentifier]])),"")</f>
        <v>VWAP</v>
      </c>
    </row>
    <row r="5764" spans="1:37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>
        <f>_xlfn.XLOOKUP(MIS[[#This Row],[TRADING SYMBOL]],[1]Sheet1!$D:$D,[1]Sheet1!$C:$C)</f>
        <v>8.1999999999999993</v>
      </c>
      <c r="AE5764">
        <f>MIS[[#This Row],[OrderAverageTradedPrice]]*MIS[[#This Row],[OrderQuantity]]</f>
        <v>757.5</v>
      </c>
      <c r="AF5764">
        <f>MIS[[#This Row],[LTP]]*MIS[[#This Row],[OrderQuantity]]</f>
        <v>615</v>
      </c>
      <c r="AG5764">
        <f>IF(MIS[[#This Row],[OrderSide]]="SELL",MIS[[#This Row],[VALUE]]-MIS[[#This Row],[LIVE_VALUE]],MIS[[#This Row],[LIVE_VALUE]]-MIS[[#This Row],[VALUE]])</f>
        <v>142.5</v>
      </c>
      <c r="AH5764" t="str" cm="1">
        <f t="array" ref="AH5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4" t="str">
        <f>MIS[[#This Row],[TRADING SYMBOL]]</f>
        <v>NIFTY2552223700PE</v>
      </c>
      <c r="AJ5764" t="str">
        <f>IF(RIGHT(MIS[[#This Row],[Main/Hedge]],4)="MAIN","MAIN","HEDGE")</f>
        <v>HEDGE</v>
      </c>
      <c r="AK5764" t="str" cm="1">
        <f t="array" ref="AK5764">_xlfn._xlws.FILTER(Table4[Column1],ISNUMBER(SEARCH(Table4[Column1],MIS[[#This Row],[OrderUniqueIdentifier]])),"")</f>
        <v>VWAP</v>
      </c>
    </row>
    <row r="5765" spans="1:37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>
        <f>_xlfn.XLOOKUP(MIS[[#This Row],[TRADING SYMBOL]],[1]Sheet1!$D:$D,[1]Sheet1!$C:$C)</f>
        <v>8.1999999999999993</v>
      </c>
      <c r="AE5765">
        <f>MIS[[#This Row],[OrderAverageTradedPrice]]*MIS[[#This Row],[OrderQuantity]]</f>
        <v>2261.25</v>
      </c>
      <c r="AF5765">
        <f>MIS[[#This Row],[LTP]]*MIS[[#This Row],[OrderQuantity]]</f>
        <v>1844.9999999999998</v>
      </c>
      <c r="AG5765">
        <f>IF(MIS[[#This Row],[OrderSide]]="SELL",MIS[[#This Row],[VALUE]]-MIS[[#This Row],[LIVE_VALUE]],MIS[[#This Row],[LIVE_VALUE]]-MIS[[#This Row],[VALUE]])</f>
        <v>416.25000000000023</v>
      </c>
      <c r="AH5765" t="str" cm="1">
        <f t="array" ref="AH5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5" t="str">
        <f>MIS[[#This Row],[TRADING SYMBOL]]</f>
        <v>NIFTY2552223700PE</v>
      </c>
      <c r="AJ5765" t="str">
        <f>IF(RIGHT(MIS[[#This Row],[Main/Hedge]],4)="MAIN","MAIN","HEDGE")</f>
        <v>HEDGE</v>
      </c>
      <c r="AK5765" t="str" cm="1">
        <f t="array" ref="AK5765">_xlfn._xlws.FILTER(Table4[Column1],ISNUMBER(SEARCH(Table4[Column1],MIS[[#This Row],[OrderUniqueIdentifier]])),"")</f>
        <v>VWAP</v>
      </c>
    </row>
    <row r="5766" spans="1:37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>
        <f>_xlfn.XLOOKUP(MIS[[#This Row],[TRADING SYMBOL]],[1]Sheet1!$D:$D,[1]Sheet1!$C:$C)</f>
        <v>8.1999999999999993</v>
      </c>
      <c r="AE5766">
        <f>MIS[[#This Row],[OrderAverageTradedPrice]]*MIS[[#This Row],[OrderQuantity]]</f>
        <v>3015</v>
      </c>
      <c r="AF5766">
        <f>MIS[[#This Row],[LTP]]*MIS[[#This Row],[OrderQuantity]]</f>
        <v>2460</v>
      </c>
      <c r="AG5766">
        <f>IF(MIS[[#This Row],[OrderSide]]="SELL",MIS[[#This Row],[VALUE]]-MIS[[#This Row],[LIVE_VALUE]],MIS[[#This Row],[LIVE_VALUE]]-MIS[[#This Row],[VALUE]])</f>
        <v>555</v>
      </c>
      <c r="AH5766" t="str" cm="1">
        <f t="array" ref="AH5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6" t="str">
        <f>MIS[[#This Row],[TRADING SYMBOL]]</f>
        <v>NIFTY2552223700PE</v>
      </c>
      <c r="AJ5766" t="str">
        <f>IF(RIGHT(MIS[[#This Row],[Main/Hedge]],4)="MAIN","MAIN","HEDGE")</f>
        <v>HEDGE</v>
      </c>
      <c r="AK5766" t="str" cm="1">
        <f t="array" ref="AK5766">_xlfn._xlws.FILTER(Table4[Column1],ISNUMBER(SEARCH(Table4[Column1],MIS[[#This Row],[OrderUniqueIdentifier]])),"")</f>
        <v>VWAP</v>
      </c>
    </row>
    <row r="5767" spans="1:37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>
        <f>_xlfn.XLOOKUP(MIS[[#This Row],[TRADING SYMBOL]],[1]Sheet1!$D:$D,[1]Sheet1!$C:$C)</f>
        <v>8.1999999999999993</v>
      </c>
      <c r="AE5767">
        <f>MIS[[#This Row],[OrderAverageTradedPrice]]*MIS[[#This Row],[OrderQuantity]]</f>
        <v>753.75</v>
      </c>
      <c r="AF5767">
        <f>MIS[[#This Row],[LTP]]*MIS[[#This Row],[OrderQuantity]]</f>
        <v>615</v>
      </c>
      <c r="AG5767">
        <f>IF(MIS[[#This Row],[OrderSide]]="SELL",MIS[[#This Row],[VALUE]]-MIS[[#This Row],[LIVE_VALUE]],MIS[[#This Row],[LIVE_VALUE]]-MIS[[#This Row],[VALUE]])</f>
        <v>138.75</v>
      </c>
      <c r="AH5767" t="str" cm="1">
        <f t="array" ref="AH5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7" t="str">
        <f>MIS[[#This Row],[TRADING SYMBOL]]</f>
        <v>NIFTY2552223700PE</v>
      </c>
      <c r="AJ5767" t="str">
        <f>IF(RIGHT(MIS[[#This Row],[Main/Hedge]],4)="MAIN","MAIN","HEDGE")</f>
        <v>HEDGE</v>
      </c>
      <c r="AK5767" t="str" cm="1">
        <f t="array" ref="AK5767">_xlfn._xlws.FILTER(Table4[Column1],ISNUMBER(SEARCH(Table4[Column1],MIS[[#This Row],[OrderUniqueIdentifier]])),"")</f>
        <v>VWAP</v>
      </c>
    </row>
    <row r="5768" spans="1:37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>
        <f>_xlfn.XLOOKUP(MIS[[#This Row],[TRADING SYMBOL]],[1]Sheet1!$D:$D,[1]Sheet1!$C:$C)</f>
        <v>8.1999999999999993</v>
      </c>
      <c r="AE5768">
        <f>MIS[[#This Row],[OrderAverageTradedPrice]]*MIS[[#This Row],[OrderQuantity]]</f>
        <v>4537.4999999999854</v>
      </c>
      <c r="AF5768">
        <f>MIS[[#This Row],[LTP]]*MIS[[#This Row],[OrderQuantity]]</f>
        <v>3689.9999999999995</v>
      </c>
      <c r="AG5768">
        <f>IF(MIS[[#This Row],[OrderSide]]="SELL",MIS[[#This Row],[VALUE]]-MIS[[#This Row],[LIVE_VALUE]],MIS[[#This Row],[LIVE_VALUE]]-MIS[[#This Row],[VALUE]])</f>
        <v>847.4999999999859</v>
      </c>
      <c r="AH5768" t="str" cm="1">
        <f t="array" ref="AH5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8" t="str">
        <f>MIS[[#This Row],[TRADING SYMBOL]]</f>
        <v>NIFTY2552223700PE</v>
      </c>
      <c r="AJ5768" t="str">
        <f>IF(RIGHT(MIS[[#This Row],[Main/Hedge]],4)="MAIN","MAIN","HEDGE")</f>
        <v>HEDGE</v>
      </c>
      <c r="AK5768" t="str" cm="1">
        <f t="array" ref="AK5768">_xlfn._xlws.FILTER(Table4[Column1],ISNUMBER(SEARCH(Table4[Column1],MIS[[#This Row],[OrderUniqueIdentifier]])),"")</f>
        <v>VWAP</v>
      </c>
    </row>
    <row r="5769" spans="1:37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>
        <f>_xlfn.XLOOKUP(MIS[[#This Row],[TRADING SYMBOL]],[1]Sheet1!$D:$D,[1]Sheet1!$C:$C)</f>
        <v>8.1999999999999993</v>
      </c>
      <c r="AE5769">
        <f>MIS[[#This Row],[OrderAverageTradedPrice]]*MIS[[#This Row],[OrderQuantity]]</f>
        <v>10552.5</v>
      </c>
      <c r="AF5769">
        <f>MIS[[#This Row],[LTP]]*MIS[[#This Row],[OrderQuantity]]</f>
        <v>8610</v>
      </c>
      <c r="AG5769">
        <f>IF(MIS[[#This Row],[OrderSide]]="SELL",MIS[[#This Row],[VALUE]]-MIS[[#This Row],[LIVE_VALUE]],MIS[[#This Row],[LIVE_VALUE]]-MIS[[#This Row],[VALUE]])</f>
        <v>1942.5</v>
      </c>
      <c r="AH5769" t="str" cm="1">
        <f t="array" ref="AH5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9" t="str">
        <f>MIS[[#This Row],[TRADING SYMBOL]]</f>
        <v>NIFTY2552223700PE</v>
      </c>
      <c r="AJ5769" t="str">
        <f>IF(RIGHT(MIS[[#This Row],[Main/Hedge]],4)="MAIN","MAIN","HEDGE")</f>
        <v>HEDGE</v>
      </c>
      <c r="AK5769" t="str" cm="1">
        <f t="array" ref="AK5769">_xlfn._xlws.FILTER(Table4[Column1],ISNUMBER(SEARCH(Table4[Column1],MIS[[#This Row],[OrderUniqueIdentifier]])),"")</f>
        <v>VWAP</v>
      </c>
    </row>
    <row r="5770" spans="1:37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>
        <f>_xlfn.XLOOKUP(MIS[[#This Row],[TRADING SYMBOL]],[1]Sheet1!$D:$D,[1]Sheet1!$C:$C)</f>
        <v>8.1999999999999993</v>
      </c>
      <c r="AE5770">
        <f>MIS[[#This Row],[OrderAverageTradedPrice]]*MIS[[#This Row],[OrderQuantity]]</f>
        <v>1507.5</v>
      </c>
      <c r="AF5770">
        <f>MIS[[#This Row],[LTP]]*MIS[[#This Row],[OrderQuantity]]</f>
        <v>1230</v>
      </c>
      <c r="AG5770">
        <f>IF(MIS[[#This Row],[OrderSide]]="SELL",MIS[[#This Row],[VALUE]]-MIS[[#This Row],[LIVE_VALUE]],MIS[[#This Row],[LIVE_VALUE]]-MIS[[#This Row],[VALUE]])</f>
        <v>277.5</v>
      </c>
      <c r="AH5770" t="str" cm="1">
        <f t="array" ref="AH5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0" t="str">
        <f>MIS[[#This Row],[TRADING SYMBOL]]</f>
        <v>NIFTY2552223700PE</v>
      </c>
      <c r="AJ5770" t="str">
        <f>IF(RIGHT(MIS[[#This Row],[Main/Hedge]],4)="MAIN","MAIN","HEDGE")</f>
        <v>HEDGE</v>
      </c>
      <c r="AK5770" t="str" cm="1">
        <f t="array" ref="AK5770">_xlfn._xlws.FILTER(Table4[Column1],ISNUMBER(SEARCH(Table4[Column1],MIS[[#This Row],[OrderUniqueIdentifier]])),"")</f>
        <v>VWAP</v>
      </c>
    </row>
    <row r="5771" spans="1:37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>
        <f>_xlfn.XLOOKUP(MIS[[#This Row],[TRADING SYMBOL]],[1]Sheet1!$D:$D,[1]Sheet1!$C:$C)</f>
        <v>8.1999999999999993</v>
      </c>
      <c r="AE5771">
        <f>MIS[[#This Row],[OrderAverageTradedPrice]]*MIS[[#This Row],[OrderQuantity]]</f>
        <v>753.75</v>
      </c>
      <c r="AF5771">
        <f>MIS[[#This Row],[LTP]]*MIS[[#This Row],[OrderQuantity]]</f>
        <v>615</v>
      </c>
      <c r="AG5771">
        <f>IF(MIS[[#This Row],[OrderSide]]="SELL",MIS[[#This Row],[VALUE]]-MIS[[#This Row],[LIVE_VALUE]],MIS[[#This Row],[LIVE_VALUE]]-MIS[[#This Row],[VALUE]])</f>
        <v>138.75</v>
      </c>
      <c r="AH5771" t="str" cm="1">
        <f t="array" ref="AH5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1" t="str">
        <f>MIS[[#This Row],[TRADING SYMBOL]]</f>
        <v>NIFTY2552223700PE</v>
      </c>
      <c r="AJ5771" t="str">
        <f>IF(RIGHT(MIS[[#This Row],[Main/Hedge]],4)="MAIN","MAIN","HEDGE")</f>
        <v>HEDGE</v>
      </c>
      <c r="AK5771" t="str" cm="1">
        <f t="array" ref="AK5771">_xlfn._xlws.FILTER(Table4[Column1],ISNUMBER(SEARCH(Table4[Column1],MIS[[#This Row],[OrderUniqueIdentifier]])),"")</f>
        <v>VWAP</v>
      </c>
    </row>
    <row r="5772" spans="1:37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>
        <f>_xlfn.XLOOKUP(MIS[[#This Row],[TRADING SYMBOL]],[1]Sheet1!$D:$D,[1]Sheet1!$C:$C)</f>
        <v>168.75</v>
      </c>
      <c r="AE5772">
        <f>MIS[[#This Row],[OrderAverageTradedPrice]]*MIS[[#This Row],[OrderQuantity]]</f>
        <v>25792.5</v>
      </c>
      <c r="AF5772">
        <f>MIS[[#This Row],[LTP]]*MIS[[#This Row],[OrderQuantity]]</f>
        <v>25312.5</v>
      </c>
      <c r="AG5772">
        <f>IF(MIS[[#This Row],[OrderSide]]="SELL",MIS[[#This Row],[VALUE]]-MIS[[#This Row],[LIVE_VALUE]],MIS[[#This Row],[LIVE_VALUE]]-MIS[[#This Row],[VALUE]])</f>
        <v>-480</v>
      </c>
      <c r="AH5772" t="str" cm="1">
        <f t="array" ref="AH5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2" t="str">
        <f>MIS[[#This Row],[TRADING SYMBOL]]</f>
        <v>NIFTY2552225050CE</v>
      </c>
      <c r="AJ5772" t="str">
        <f>IF(RIGHT(MIS[[#This Row],[Main/Hedge]],4)="MAIN","MAIN","HEDGE")</f>
        <v>MAIN</v>
      </c>
      <c r="AK5772" t="str" cm="1">
        <f t="array" ref="AK5772">_xlfn._xlws.FILTER(Table4[Column1],ISNUMBER(SEARCH(Table4[Column1],MIS[[#This Row],[OrderUniqueIdentifier]])),"")</f>
        <v>VWAP</v>
      </c>
    </row>
    <row r="5773" spans="1:37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>
        <f>_xlfn.XLOOKUP(MIS[[#This Row],[TRADING SYMBOL]],[1]Sheet1!$D:$D,[1]Sheet1!$C:$C)</f>
        <v>8.1999999999999993</v>
      </c>
      <c r="AE5773">
        <f>MIS[[#This Row],[OrderAverageTradedPrice]]*MIS[[#This Row],[OrderQuantity]]</f>
        <v>753.75</v>
      </c>
      <c r="AF5773">
        <f>MIS[[#This Row],[LTP]]*MIS[[#This Row],[OrderQuantity]]</f>
        <v>615</v>
      </c>
      <c r="AG5773">
        <f>IF(MIS[[#This Row],[OrderSide]]="SELL",MIS[[#This Row],[VALUE]]-MIS[[#This Row],[LIVE_VALUE]],MIS[[#This Row],[LIVE_VALUE]]-MIS[[#This Row],[VALUE]])</f>
        <v>138.75</v>
      </c>
      <c r="AH5773" t="str" cm="1">
        <f t="array" ref="AH5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3" t="str">
        <f>MIS[[#This Row],[TRADING SYMBOL]]</f>
        <v>NIFTY2552223700PE</v>
      </c>
      <c r="AJ5773" t="str">
        <f>IF(RIGHT(MIS[[#This Row],[Main/Hedge]],4)="MAIN","MAIN","HEDGE")</f>
        <v>HEDGE</v>
      </c>
      <c r="AK5773" t="str" cm="1">
        <f t="array" ref="AK5773">_xlfn._xlws.FILTER(Table4[Column1],ISNUMBER(SEARCH(Table4[Column1],MIS[[#This Row],[OrderUniqueIdentifier]])),"")</f>
        <v>VWAP</v>
      </c>
    </row>
    <row r="5774" spans="1:37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>
        <f>_xlfn.XLOOKUP(MIS[[#This Row],[TRADING SYMBOL]],[1]Sheet1!$D:$D,[1]Sheet1!$C:$C)</f>
        <v>8.1999999999999993</v>
      </c>
      <c r="AE5774">
        <f>MIS[[#This Row],[OrderAverageTradedPrice]]*MIS[[#This Row],[OrderQuantity]]</f>
        <v>6783.7500000000009</v>
      </c>
      <c r="AF5774">
        <f>MIS[[#This Row],[LTP]]*MIS[[#This Row],[OrderQuantity]]</f>
        <v>5534.9999999999991</v>
      </c>
      <c r="AG5774">
        <f>IF(MIS[[#This Row],[OrderSide]]="SELL",MIS[[#This Row],[VALUE]]-MIS[[#This Row],[LIVE_VALUE]],MIS[[#This Row],[LIVE_VALUE]]-MIS[[#This Row],[VALUE]])</f>
        <v>1248.7500000000018</v>
      </c>
      <c r="AH5774" t="str" cm="1">
        <f t="array" ref="AH5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4" t="str">
        <f>MIS[[#This Row],[TRADING SYMBOL]]</f>
        <v>NIFTY2552223700PE</v>
      </c>
      <c r="AJ5774" t="str">
        <f>IF(RIGHT(MIS[[#This Row],[Main/Hedge]],4)="MAIN","MAIN","HEDGE")</f>
        <v>HEDGE</v>
      </c>
      <c r="AK5774" t="str" cm="1">
        <f t="array" ref="AK5774">_xlfn._xlws.FILTER(Table4[Column1],ISNUMBER(SEARCH(Table4[Column1],MIS[[#This Row],[OrderUniqueIdentifier]])),"")</f>
        <v>VWAP</v>
      </c>
    </row>
    <row r="5775" spans="1:37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>
        <f>_xlfn.XLOOKUP(MIS[[#This Row],[TRADING SYMBOL]],[1]Sheet1!$D:$D,[1]Sheet1!$C:$C)</f>
        <v>8.1999999999999993</v>
      </c>
      <c r="AE5775">
        <f>MIS[[#This Row],[OrderAverageTradedPrice]]*MIS[[#This Row],[OrderQuantity]]</f>
        <v>1507.5</v>
      </c>
      <c r="AF5775">
        <f>MIS[[#This Row],[LTP]]*MIS[[#This Row],[OrderQuantity]]</f>
        <v>1230</v>
      </c>
      <c r="AG5775">
        <f>IF(MIS[[#This Row],[OrderSide]]="SELL",MIS[[#This Row],[VALUE]]-MIS[[#This Row],[LIVE_VALUE]],MIS[[#This Row],[LIVE_VALUE]]-MIS[[#This Row],[VALUE]])</f>
        <v>277.5</v>
      </c>
      <c r="AH5775" t="str" cm="1">
        <f t="array" ref="AH5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5" t="str">
        <f>MIS[[#This Row],[TRADING SYMBOL]]</f>
        <v>NIFTY2552223700PE</v>
      </c>
      <c r="AJ5775" t="str">
        <f>IF(RIGHT(MIS[[#This Row],[Main/Hedge]],4)="MAIN","MAIN","HEDGE")</f>
        <v>HEDGE</v>
      </c>
      <c r="AK5775" t="str" cm="1">
        <f t="array" ref="AK5775">_xlfn._xlws.FILTER(Table4[Column1],ISNUMBER(SEARCH(Table4[Column1],MIS[[#This Row],[OrderUniqueIdentifier]])),"")</f>
        <v>VWAP</v>
      </c>
    </row>
    <row r="5776" spans="1:37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>
        <f>_xlfn.XLOOKUP(MIS[[#This Row],[TRADING SYMBOL]],[1]Sheet1!$D:$D,[1]Sheet1!$C:$C)</f>
        <v>8.1999999999999993</v>
      </c>
      <c r="AE5776">
        <f>MIS[[#This Row],[OrderAverageTradedPrice]]*MIS[[#This Row],[OrderQuantity]]</f>
        <v>3015</v>
      </c>
      <c r="AF5776">
        <f>MIS[[#This Row],[LTP]]*MIS[[#This Row],[OrderQuantity]]</f>
        <v>2460</v>
      </c>
      <c r="AG5776">
        <f>IF(MIS[[#This Row],[OrderSide]]="SELL",MIS[[#This Row],[VALUE]]-MIS[[#This Row],[LIVE_VALUE]],MIS[[#This Row],[LIVE_VALUE]]-MIS[[#This Row],[VALUE]])</f>
        <v>555</v>
      </c>
      <c r="AH5776" t="str" cm="1">
        <f t="array" ref="AH5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6" t="str">
        <f>MIS[[#This Row],[TRADING SYMBOL]]</f>
        <v>NIFTY2552223700PE</v>
      </c>
      <c r="AJ5776" t="str">
        <f>IF(RIGHT(MIS[[#This Row],[Main/Hedge]],4)="MAIN","MAIN","HEDGE")</f>
        <v>HEDGE</v>
      </c>
      <c r="AK5776" t="str" cm="1">
        <f t="array" ref="AK5776">_xlfn._xlws.FILTER(Table4[Column1],ISNUMBER(SEARCH(Table4[Column1],MIS[[#This Row],[OrderUniqueIdentifier]])),"")</f>
        <v>VWAP</v>
      </c>
    </row>
    <row r="5777" spans="1:37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>
        <f>_xlfn.XLOOKUP(MIS[[#This Row],[TRADING SYMBOL]],[1]Sheet1!$D:$D,[1]Sheet1!$C:$C)</f>
        <v>8.1999999999999993</v>
      </c>
      <c r="AE5777">
        <f>MIS[[#This Row],[OrderAverageTradedPrice]]*MIS[[#This Row],[OrderQuantity]]</f>
        <v>5276.25</v>
      </c>
      <c r="AF5777">
        <f>MIS[[#This Row],[LTP]]*MIS[[#This Row],[OrderQuantity]]</f>
        <v>4305</v>
      </c>
      <c r="AG5777">
        <f>IF(MIS[[#This Row],[OrderSide]]="SELL",MIS[[#This Row],[VALUE]]-MIS[[#This Row],[LIVE_VALUE]],MIS[[#This Row],[LIVE_VALUE]]-MIS[[#This Row],[VALUE]])</f>
        <v>971.25</v>
      </c>
      <c r="AH5777" t="str" cm="1">
        <f t="array" ref="AH5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7" t="str">
        <f>MIS[[#This Row],[TRADING SYMBOL]]</f>
        <v>NIFTY2552223700PE</v>
      </c>
      <c r="AJ5777" t="str">
        <f>IF(RIGHT(MIS[[#This Row],[Main/Hedge]],4)="MAIN","MAIN","HEDGE")</f>
        <v>HEDGE</v>
      </c>
      <c r="AK5777" t="str" cm="1">
        <f t="array" ref="AK5777">_xlfn._xlws.FILTER(Table4[Column1],ISNUMBER(SEARCH(Table4[Column1],MIS[[#This Row],[OrderUniqueIdentifier]])),"")</f>
        <v>VWAP</v>
      </c>
    </row>
    <row r="5778" spans="1:37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>
        <f>_xlfn.XLOOKUP(MIS[[#This Row],[TRADING SYMBOL]],[1]Sheet1!$D:$D,[1]Sheet1!$C:$C)</f>
        <v>8.1999999999999993</v>
      </c>
      <c r="AE5778">
        <f>MIS[[#This Row],[OrderAverageTradedPrice]]*MIS[[#This Row],[OrderQuantity]]</f>
        <v>1507.5</v>
      </c>
      <c r="AF5778">
        <f>MIS[[#This Row],[LTP]]*MIS[[#This Row],[OrderQuantity]]</f>
        <v>1230</v>
      </c>
      <c r="AG5778">
        <f>IF(MIS[[#This Row],[OrderSide]]="SELL",MIS[[#This Row],[VALUE]]-MIS[[#This Row],[LIVE_VALUE]],MIS[[#This Row],[LIVE_VALUE]]-MIS[[#This Row],[VALUE]])</f>
        <v>277.5</v>
      </c>
      <c r="AH5778" t="str" cm="1">
        <f t="array" ref="AH5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8" t="str">
        <f>MIS[[#This Row],[TRADING SYMBOL]]</f>
        <v>NIFTY2552223700PE</v>
      </c>
      <c r="AJ5778" t="str">
        <f>IF(RIGHT(MIS[[#This Row],[Main/Hedge]],4)="MAIN","MAIN","HEDGE")</f>
        <v>HEDGE</v>
      </c>
      <c r="AK5778" t="str" cm="1">
        <f t="array" ref="AK5778">_xlfn._xlws.FILTER(Table4[Column1],ISNUMBER(SEARCH(Table4[Column1],MIS[[#This Row],[OrderUniqueIdentifier]])),"")</f>
        <v>VWAP</v>
      </c>
    </row>
    <row r="5779" spans="1:37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>
        <f>_xlfn.XLOOKUP(MIS[[#This Row],[TRADING SYMBOL]],[1]Sheet1!$D:$D,[1]Sheet1!$C:$C)</f>
        <v>8.1999999999999993</v>
      </c>
      <c r="AE5779">
        <f>MIS[[#This Row],[OrderAverageTradedPrice]]*MIS[[#This Row],[OrderQuantity]]</f>
        <v>6045</v>
      </c>
      <c r="AF5779">
        <f>MIS[[#This Row],[LTP]]*MIS[[#This Row],[OrderQuantity]]</f>
        <v>4920</v>
      </c>
      <c r="AG5779">
        <f>IF(MIS[[#This Row],[OrderSide]]="SELL",MIS[[#This Row],[VALUE]]-MIS[[#This Row],[LIVE_VALUE]],MIS[[#This Row],[LIVE_VALUE]]-MIS[[#This Row],[VALUE]])</f>
        <v>1125</v>
      </c>
      <c r="AH5779" t="str" cm="1">
        <f t="array" ref="AH5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9" t="str">
        <f>MIS[[#This Row],[TRADING SYMBOL]]</f>
        <v>NIFTY2552223700PE</v>
      </c>
      <c r="AJ5779" t="str">
        <f>IF(RIGHT(MIS[[#This Row],[Main/Hedge]],4)="MAIN","MAIN","HEDGE")</f>
        <v>HEDGE</v>
      </c>
      <c r="AK5779" t="str" cm="1">
        <f t="array" ref="AK5779">_xlfn._xlws.FILTER(Table4[Column1],ISNUMBER(SEARCH(Table4[Column1],MIS[[#This Row],[OrderUniqueIdentifier]])),"")</f>
        <v>VWAP</v>
      </c>
    </row>
    <row r="5780" spans="1:37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>
        <f>_xlfn.XLOOKUP(MIS[[#This Row],[TRADING SYMBOL]],[1]Sheet1!$D:$D,[1]Sheet1!$C:$C)</f>
        <v>8.1999999999999993</v>
      </c>
      <c r="AE5780">
        <f>MIS[[#This Row],[OrderAverageTradedPrice]]*MIS[[#This Row],[OrderQuantity]]</f>
        <v>1507.5</v>
      </c>
      <c r="AF5780">
        <f>MIS[[#This Row],[LTP]]*MIS[[#This Row],[OrderQuantity]]</f>
        <v>1230</v>
      </c>
      <c r="AG5780">
        <f>IF(MIS[[#This Row],[OrderSide]]="SELL",MIS[[#This Row],[VALUE]]-MIS[[#This Row],[LIVE_VALUE]],MIS[[#This Row],[LIVE_VALUE]]-MIS[[#This Row],[VALUE]])</f>
        <v>277.5</v>
      </c>
      <c r="AH5780" t="str" cm="1">
        <f t="array" ref="AH5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0" t="str">
        <f>MIS[[#This Row],[TRADING SYMBOL]]</f>
        <v>NIFTY2552223700PE</v>
      </c>
      <c r="AJ5780" t="str">
        <f>IF(RIGHT(MIS[[#This Row],[Main/Hedge]],4)="MAIN","MAIN","HEDGE")</f>
        <v>HEDGE</v>
      </c>
      <c r="AK5780" t="str" cm="1">
        <f t="array" ref="AK5780">_xlfn._xlws.FILTER(Table4[Column1],ISNUMBER(SEARCH(Table4[Column1],MIS[[#This Row],[OrderUniqueIdentifier]])),"")</f>
        <v>VWAP</v>
      </c>
    </row>
    <row r="5781" spans="1:37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>
        <f>_xlfn.XLOOKUP(MIS[[#This Row],[TRADING SYMBOL]],[1]Sheet1!$D:$D,[1]Sheet1!$C:$C)</f>
        <v>8.1999999999999993</v>
      </c>
      <c r="AE5781">
        <f>MIS[[#This Row],[OrderAverageTradedPrice]]*MIS[[#This Row],[OrderQuantity]]</f>
        <v>753.75</v>
      </c>
      <c r="AF5781">
        <f>MIS[[#This Row],[LTP]]*MIS[[#This Row],[OrderQuantity]]</f>
        <v>615</v>
      </c>
      <c r="AG5781">
        <f>IF(MIS[[#This Row],[OrderSide]]="SELL",MIS[[#This Row],[VALUE]]-MIS[[#This Row],[LIVE_VALUE]],MIS[[#This Row],[LIVE_VALUE]]-MIS[[#This Row],[VALUE]])</f>
        <v>138.75</v>
      </c>
      <c r="AH5781" t="str" cm="1">
        <f t="array" ref="AH5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1" t="str">
        <f>MIS[[#This Row],[TRADING SYMBOL]]</f>
        <v>NIFTY2552223700PE</v>
      </c>
      <c r="AJ5781" t="str">
        <f>IF(RIGHT(MIS[[#This Row],[Main/Hedge]],4)="MAIN","MAIN","HEDGE")</f>
        <v>HEDGE</v>
      </c>
      <c r="AK5781" t="str" cm="1">
        <f t="array" ref="AK5781">_xlfn._xlws.FILTER(Table4[Column1],ISNUMBER(SEARCH(Table4[Column1],MIS[[#This Row],[OrderUniqueIdentifier]])),"")</f>
        <v>VWAP</v>
      </c>
    </row>
    <row r="5782" spans="1:37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>
        <f>_xlfn.XLOOKUP(MIS[[#This Row],[TRADING SYMBOL]],[1]Sheet1!$D:$D,[1]Sheet1!$C:$C)</f>
        <v>8.1999999999999993</v>
      </c>
      <c r="AE5782">
        <f>MIS[[#This Row],[OrderAverageTradedPrice]]*MIS[[#This Row],[OrderQuantity]]</f>
        <v>1507.5</v>
      </c>
      <c r="AF5782">
        <f>MIS[[#This Row],[LTP]]*MIS[[#This Row],[OrderQuantity]]</f>
        <v>1230</v>
      </c>
      <c r="AG5782">
        <f>IF(MIS[[#This Row],[OrderSide]]="SELL",MIS[[#This Row],[VALUE]]-MIS[[#This Row],[LIVE_VALUE]],MIS[[#This Row],[LIVE_VALUE]]-MIS[[#This Row],[VALUE]])</f>
        <v>277.5</v>
      </c>
      <c r="AH5782" t="str" cm="1">
        <f t="array" ref="AH5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2" t="str">
        <f>MIS[[#This Row],[TRADING SYMBOL]]</f>
        <v>NIFTY2552223700PE</v>
      </c>
      <c r="AJ5782" t="str">
        <f>IF(RIGHT(MIS[[#This Row],[Main/Hedge]],4)="MAIN","MAIN","HEDGE")</f>
        <v>HEDGE</v>
      </c>
      <c r="AK5782" t="str" cm="1">
        <f t="array" ref="AK5782">_xlfn._xlws.FILTER(Table4[Column1],ISNUMBER(SEARCH(Table4[Column1],MIS[[#This Row],[OrderUniqueIdentifier]])),"")</f>
        <v>VWAP</v>
      </c>
    </row>
    <row r="5783" spans="1:37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>
        <f>_xlfn.XLOOKUP(MIS[[#This Row],[TRADING SYMBOL]],[1]Sheet1!$D:$D,[1]Sheet1!$C:$C)</f>
        <v>8.1999999999999993</v>
      </c>
      <c r="AE5783">
        <f>MIS[[#This Row],[OrderAverageTradedPrice]]*MIS[[#This Row],[OrderQuantity]]</f>
        <v>757.5</v>
      </c>
      <c r="AF5783">
        <f>MIS[[#This Row],[LTP]]*MIS[[#This Row],[OrderQuantity]]</f>
        <v>615</v>
      </c>
      <c r="AG5783">
        <f>IF(MIS[[#This Row],[OrderSide]]="SELL",MIS[[#This Row],[VALUE]]-MIS[[#This Row],[LIVE_VALUE]],MIS[[#This Row],[LIVE_VALUE]]-MIS[[#This Row],[VALUE]])</f>
        <v>142.5</v>
      </c>
      <c r="AH5783" t="str" cm="1">
        <f t="array" ref="AH5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3" t="str">
        <f>MIS[[#This Row],[TRADING SYMBOL]]</f>
        <v>NIFTY2552223700PE</v>
      </c>
      <c r="AJ5783" t="str">
        <f>IF(RIGHT(MIS[[#This Row],[Main/Hedge]],4)="MAIN","MAIN","HEDGE")</f>
        <v>HEDGE</v>
      </c>
      <c r="AK5783" t="str" cm="1">
        <f t="array" ref="AK5783">_xlfn._xlws.FILTER(Table4[Column1],ISNUMBER(SEARCH(Table4[Column1],MIS[[#This Row],[OrderUniqueIdentifier]])),"")</f>
        <v>VWAP</v>
      </c>
    </row>
    <row r="5784" spans="1:37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>
        <f>_xlfn.XLOOKUP(MIS[[#This Row],[TRADING SYMBOL]],[1]Sheet1!$D:$D,[1]Sheet1!$C:$C)</f>
        <v>8.1999999999999993</v>
      </c>
      <c r="AE5784">
        <f>MIS[[#This Row],[OrderAverageTradedPrice]]*MIS[[#This Row],[OrderQuantity]]</f>
        <v>1515</v>
      </c>
      <c r="AF5784">
        <f>MIS[[#This Row],[LTP]]*MIS[[#This Row],[OrderQuantity]]</f>
        <v>1230</v>
      </c>
      <c r="AG5784">
        <f>IF(MIS[[#This Row],[OrderSide]]="SELL",MIS[[#This Row],[VALUE]]-MIS[[#This Row],[LIVE_VALUE]],MIS[[#This Row],[LIVE_VALUE]]-MIS[[#This Row],[VALUE]])</f>
        <v>285</v>
      </c>
      <c r="AH5784" t="str" cm="1">
        <f t="array" ref="AH5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4" t="str">
        <f>MIS[[#This Row],[TRADING SYMBOL]]</f>
        <v>NIFTY2552223700PE</v>
      </c>
      <c r="AJ5784" t="str">
        <f>IF(RIGHT(MIS[[#This Row],[Main/Hedge]],4)="MAIN","MAIN","HEDGE")</f>
        <v>HEDGE</v>
      </c>
      <c r="AK5784" t="str" cm="1">
        <f t="array" ref="AK5784">_xlfn._xlws.FILTER(Table4[Column1],ISNUMBER(SEARCH(Table4[Column1],MIS[[#This Row],[OrderUniqueIdentifier]])),"")</f>
        <v>VWAP</v>
      </c>
    </row>
    <row r="5785" spans="1:37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>
        <f>_xlfn.XLOOKUP(MIS[[#This Row],[TRADING SYMBOL]],[1]Sheet1!$D:$D,[1]Sheet1!$C:$C)</f>
        <v>8.1999999999999993</v>
      </c>
      <c r="AE5785">
        <f>MIS[[#This Row],[OrderAverageTradedPrice]]*MIS[[#This Row],[OrderQuantity]]</f>
        <v>1507.5</v>
      </c>
      <c r="AF5785">
        <f>MIS[[#This Row],[LTP]]*MIS[[#This Row],[OrderQuantity]]</f>
        <v>1230</v>
      </c>
      <c r="AG5785">
        <f>IF(MIS[[#This Row],[OrderSide]]="SELL",MIS[[#This Row],[VALUE]]-MIS[[#This Row],[LIVE_VALUE]],MIS[[#This Row],[LIVE_VALUE]]-MIS[[#This Row],[VALUE]])</f>
        <v>277.5</v>
      </c>
      <c r="AH5785" t="str" cm="1">
        <f t="array" ref="AH5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5" t="str">
        <f>MIS[[#This Row],[TRADING SYMBOL]]</f>
        <v>NIFTY2552223700PE</v>
      </c>
      <c r="AJ5785" t="str">
        <f>IF(RIGHT(MIS[[#This Row],[Main/Hedge]],4)="MAIN","MAIN","HEDGE")</f>
        <v>HEDGE</v>
      </c>
      <c r="AK5785" t="str" cm="1">
        <f t="array" ref="AK5785">_xlfn._xlws.FILTER(Table4[Column1],ISNUMBER(SEARCH(Table4[Column1],MIS[[#This Row],[OrderUniqueIdentifier]])),"")</f>
        <v>VWAP</v>
      </c>
    </row>
    <row r="5786" spans="1:37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>
        <f>_xlfn.XLOOKUP(MIS[[#This Row],[TRADING SYMBOL]],[1]Sheet1!$D:$D,[1]Sheet1!$C:$C)</f>
        <v>8.1999999999999993</v>
      </c>
      <c r="AE5786">
        <f>MIS[[#This Row],[OrderAverageTradedPrice]]*MIS[[#This Row],[OrderQuantity]]</f>
        <v>5276.25</v>
      </c>
      <c r="AF5786">
        <f>MIS[[#This Row],[LTP]]*MIS[[#This Row],[OrderQuantity]]</f>
        <v>4305</v>
      </c>
      <c r="AG5786">
        <f>IF(MIS[[#This Row],[OrderSide]]="SELL",MIS[[#This Row],[VALUE]]-MIS[[#This Row],[LIVE_VALUE]],MIS[[#This Row],[LIVE_VALUE]]-MIS[[#This Row],[VALUE]])</f>
        <v>971.25</v>
      </c>
      <c r="AH5786" t="str" cm="1">
        <f t="array" ref="AH5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6" t="str">
        <f>MIS[[#This Row],[TRADING SYMBOL]]</f>
        <v>NIFTY2552223700PE</v>
      </c>
      <c r="AJ5786" t="str">
        <f>IF(RIGHT(MIS[[#This Row],[Main/Hedge]],4)="MAIN","MAIN","HEDGE")</f>
        <v>HEDGE</v>
      </c>
      <c r="AK5786" t="str" cm="1">
        <f t="array" ref="AK5786">_xlfn._xlws.FILTER(Table4[Column1],ISNUMBER(SEARCH(Table4[Column1],MIS[[#This Row],[OrderUniqueIdentifier]])),"")</f>
        <v>VWAP</v>
      </c>
    </row>
    <row r="5787" spans="1:37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>
        <f>_xlfn.XLOOKUP(MIS[[#This Row],[TRADING SYMBOL]],[1]Sheet1!$D:$D,[1]Sheet1!$C:$C)</f>
        <v>3.15</v>
      </c>
      <c r="AE5787">
        <f>MIS[[#This Row],[OrderAverageTradedPrice]]*MIS[[#This Row],[OrderQuantity]]</f>
        <v>1968.75</v>
      </c>
      <c r="AF5787">
        <f>MIS[[#This Row],[LTP]]*MIS[[#This Row],[OrderQuantity]]</f>
        <v>1653.75</v>
      </c>
      <c r="AG5787">
        <f>IF(MIS[[#This Row],[OrderSide]]="SELL",MIS[[#This Row],[VALUE]]-MIS[[#This Row],[LIVE_VALUE]],MIS[[#This Row],[LIVE_VALUE]]-MIS[[#This Row],[VALUE]])</f>
        <v>315</v>
      </c>
      <c r="AH5787" t="str" cm="1">
        <f t="array" ref="AH5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7" t="str">
        <f>MIS[[#This Row],[TRADING SYMBOL]]</f>
        <v>NIFTY2552226300CE</v>
      </c>
      <c r="AJ5787" t="str">
        <f>IF(RIGHT(MIS[[#This Row],[Main/Hedge]],4)="MAIN","MAIN","HEDGE")</f>
        <v>HEDGE</v>
      </c>
      <c r="AK5787" t="str" cm="1">
        <f t="array" ref="AK5787">_xlfn._xlws.FILTER(Table4[Column1],ISNUMBER(SEARCH(Table4[Column1],MIS[[#This Row],[OrderUniqueIdentifier]])),"")</f>
        <v>VWAP</v>
      </c>
    </row>
    <row r="5788" spans="1:37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>
        <f>_xlfn.XLOOKUP(MIS[[#This Row],[TRADING SYMBOL]],[1]Sheet1!$D:$D,[1]Sheet1!$C:$C)</f>
        <v>8.1999999999999993</v>
      </c>
      <c r="AE5788">
        <f>MIS[[#This Row],[OrderAverageTradedPrice]]*MIS[[#This Row],[OrderQuantity]]</f>
        <v>753.75</v>
      </c>
      <c r="AF5788">
        <f>MIS[[#This Row],[LTP]]*MIS[[#This Row],[OrderQuantity]]</f>
        <v>615</v>
      </c>
      <c r="AG5788">
        <f>IF(MIS[[#This Row],[OrderSide]]="SELL",MIS[[#This Row],[VALUE]]-MIS[[#This Row],[LIVE_VALUE]],MIS[[#This Row],[LIVE_VALUE]]-MIS[[#This Row],[VALUE]])</f>
        <v>138.75</v>
      </c>
      <c r="AH5788" t="str" cm="1">
        <f t="array" ref="AH5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8" t="str">
        <f>MIS[[#This Row],[TRADING SYMBOL]]</f>
        <v>NIFTY2552223700PE</v>
      </c>
      <c r="AJ5788" t="str">
        <f>IF(RIGHT(MIS[[#This Row],[Main/Hedge]],4)="MAIN","MAIN","HEDGE")</f>
        <v>HEDGE</v>
      </c>
      <c r="AK5788" t="str" cm="1">
        <f t="array" ref="AK5788">_xlfn._xlws.FILTER(Table4[Column1],ISNUMBER(SEARCH(Table4[Column1],MIS[[#This Row],[OrderUniqueIdentifier]])),"")</f>
        <v>VWAP</v>
      </c>
    </row>
    <row r="5789" spans="1:37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>
        <f>_xlfn.XLOOKUP(MIS[[#This Row],[TRADING SYMBOL]],[1]Sheet1!$D:$D,[1]Sheet1!$C:$C)</f>
        <v>8.1999999999999993</v>
      </c>
      <c r="AE5789">
        <f>MIS[[#This Row],[OrderAverageTradedPrice]]*MIS[[#This Row],[OrderQuantity]]</f>
        <v>757.5</v>
      </c>
      <c r="AF5789">
        <f>MIS[[#This Row],[LTP]]*MIS[[#This Row],[OrderQuantity]]</f>
        <v>615</v>
      </c>
      <c r="AG5789">
        <f>IF(MIS[[#This Row],[OrderSide]]="SELL",MIS[[#This Row],[VALUE]]-MIS[[#This Row],[LIVE_VALUE]],MIS[[#This Row],[LIVE_VALUE]]-MIS[[#This Row],[VALUE]])</f>
        <v>142.5</v>
      </c>
      <c r="AH5789" t="str" cm="1">
        <f t="array" ref="AH5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9" t="str">
        <f>MIS[[#This Row],[TRADING SYMBOL]]</f>
        <v>NIFTY2552223700PE</v>
      </c>
      <c r="AJ5789" t="str">
        <f>IF(RIGHT(MIS[[#This Row],[Main/Hedge]],4)="MAIN","MAIN","HEDGE")</f>
        <v>HEDGE</v>
      </c>
      <c r="AK5789" t="str" cm="1">
        <f t="array" ref="AK5789">_xlfn._xlws.FILTER(Table4[Column1],ISNUMBER(SEARCH(Table4[Column1],MIS[[#This Row],[OrderUniqueIdentifier]])),"")</f>
        <v>VWAP</v>
      </c>
    </row>
    <row r="5790" spans="1:37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>
        <f>_xlfn.XLOOKUP(MIS[[#This Row],[TRADING SYMBOL]],[1]Sheet1!$D:$D,[1]Sheet1!$C:$C)</f>
        <v>8.1999999999999993</v>
      </c>
      <c r="AE5790">
        <f>MIS[[#This Row],[OrderAverageTradedPrice]]*MIS[[#This Row],[OrderQuantity]]</f>
        <v>1507.5</v>
      </c>
      <c r="AF5790">
        <f>MIS[[#This Row],[LTP]]*MIS[[#This Row],[OrderQuantity]]</f>
        <v>1230</v>
      </c>
      <c r="AG5790">
        <f>IF(MIS[[#This Row],[OrderSide]]="SELL",MIS[[#This Row],[VALUE]]-MIS[[#This Row],[LIVE_VALUE]],MIS[[#This Row],[LIVE_VALUE]]-MIS[[#This Row],[VALUE]])</f>
        <v>277.5</v>
      </c>
      <c r="AH5790" t="str" cm="1">
        <f t="array" ref="AH5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0" t="str">
        <f>MIS[[#This Row],[TRADING SYMBOL]]</f>
        <v>NIFTY2552223700PE</v>
      </c>
      <c r="AJ5790" t="str">
        <f>IF(RIGHT(MIS[[#This Row],[Main/Hedge]],4)="MAIN","MAIN","HEDGE")</f>
        <v>HEDGE</v>
      </c>
      <c r="AK5790" t="str" cm="1">
        <f t="array" ref="AK5790">_xlfn._xlws.FILTER(Table4[Column1],ISNUMBER(SEARCH(Table4[Column1],MIS[[#This Row],[OrderUniqueIdentifier]])),"")</f>
        <v>VWAP</v>
      </c>
    </row>
    <row r="5791" spans="1:37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>
        <f>_xlfn.XLOOKUP(MIS[[#This Row],[TRADING SYMBOL]],[1]Sheet1!$D:$D,[1]Sheet1!$C:$C)</f>
        <v>8.1999999999999993</v>
      </c>
      <c r="AE5791">
        <f>MIS[[#This Row],[OrderAverageTradedPrice]]*MIS[[#This Row],[OrderQuantity]]</f>
        <v>1511.25</v>
      </c>
      <c r="AF5791">
        <f>MIS[[#This Row],[LTP]]*MIS[[#This Row],[OrderQuantity]]</f>
        <v>1230</v>
      </c>
      <c r="AG5791">
        <f>IF(MIS[[#This Row],[OrderSide]]="SELL",MIS[[#This Row],[VALUE]]-MIS[[#This Row],[LIVE_VALUE]],MIS[[#This Row],[LIVE_VALUE]]-MIS[[#This Row],[VALUE]])</f>
        <v>281.25</v>
      </c>
      <c r="AH5791" t="str" cm="1">
        <f t="array" ref="AH5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1" t="str">
        <f>MIS[[#This Row],[TRADING SYMBOL]]</f>
        <v>NIFTY2552223700PE</v>
      </c>
      <c r="AJ5791" t="str">
        <f>IF(RIGHT(MIS[[#This Row],[Main/Hedge]],4)="MAIN","MAIN","HEDGE")</f>
        <v>HEDGE</v>
      </c>
      <c r="AK5791" t="str" cm="1">
        <f t="array" ref="AK5791">_xlfn._xlws.FILTER(Table4[Column1],ISNUMBER(SEARCH(Table4[Column1],MIS[[#This Row],[OrderUniqueIdentifier]])),"")</f>
        <v>VWAP</v>
      </c>
    </row>
    <row r="5792" spans="1:37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>
        <f>_xlfn.XLOOKUP(MIS[[#This Row],[TRADING SYMBOL]],[1]Sheet1!$D:$D,[1]Sheet1!$C:$C)</f>
        <v>8.1999999999999993</v>
      </c>
      <c r="AE5792">
        <f>MIS[[#This Row],[OrderAverageTradedPrice]]*MIS[[#This Row],[OrderQuantity]]</f>
        <v>2261.25</v>
      </c>
      <c r="AF5792">
        <f>MIS[[#This Row],[LTP]]*MIS[[#This Row],[OrderQuantity]]</f>
        <v>1844.9999999999998</v>
      </c>
      <c r="AG5792">
        <f>IF(MIS[[#This Row],[OrderSide]]="SELL",MIS[[#This Row],[VALUE]]-MIS[[#This Row],[LIVE_VALUE]],MIS[[#This Row],[LIVE_VALUE]]-MIS[[#This Row],[VALUE]])</f>
        <v>416.25000000000023</v>
      </c>
      <c r="AH5792" t="str" cm="1">
        <f t="array" ref="AH5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2" t="str">
        <f>MIS[[#This Row],[TRADING SYMBOL]]</f>
        <v>NIFTY2552223700PE</v>
      </c>
      <c r="AJ5792" t="str">
        <f>IF(RIGHT(MIS[[#This Row],[Main/Hedge]],4)="MAIN","MAIN","HEDGE")</f>
        <v>HEDGE</v>
      </c>
      <c r="AK5792" t="str" cm="1">
        <f t="array" ref="AK5792">_xlfn._xlws.FILTER(Table4[Column1],ISNUMBER(SEARCH(Table4[Column1],MIS[[#This Row],[OrderUniqueIdentifier]])),"")</f>
        <v>VWAP</v>
      </c>
    </row>
    <row r="5793" spans="1:37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>
        <f>_xlfn.XLOOKUP(MIS[[#This Row],[TRADING SYMBOL]],[1]Sheet1!$D:$D,[1]Sheet1!$C:$C)</f>
        <v>8.1999999999999993</v>
      </c>
      <c r="AE5793">
        <f>MIS[[#This Row],[OrderAverageTradedPrice]]*MIS[[#This Row],[OrderQuantity]]</f>
        <v>1507.5</v>
      </c>
      <c r="AF5793">
        <f>MIS[[#This Row],[LTP]]*MIS[[#This Row],[OrderQuantity]]</f>
        <v>1230</v>
      </c>
      <c r="AG5793">
        <f>IF(MIS[[#This Row],[OrderSide]]="SELL",MIS[[#This Row],[VALUE]]-MIS[[#This Row],[LIVE_VALUE]],MIS[[#This Row],[LIVE_VALUE]]-MIS[[#This Row],[VALUE]])</f>
        <v>277.5</v>
      </c>
      <c r="AH5793" t="str" cm="1">
        <f t="array" ref="AH5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3" t="str">
        <f>MIS[[#This Row],[TRADING SYMBOL]]</f>
        <v>NIFTY2552223700PE</v>
      </c>
      <c r="AJ5793" t="str">
        <f>IF(RIGHT(MIS[[#This Row],[Main/Hedge]],4)="MAIN","MAIN","HEDGE")</f>
        <v>HEDGE</v>
      </c>
      <c r="AK5793" t="str" cm="1">
        <f t="array" ref="AK5793">_xlfn._xlws.FILTER(Table4[Column1],ISNUMBER(SEARCH(Table4[Column1],MIS[[#This Row],[OrderUniqueIdentifier]])),"")</f>
        <v>VWAP</v>
      </c>
    </row>
    <row r="5794" spans="1:37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>
        <f>_xlfn.XLOOKUP(MIS[[#This Row],[TRADING SYMBOL]],[1]Sheet1!$D:$D,[1]Sheet1!$C:$C)</f>
        <v>8.1999999999999993</v>
      </c>
      <c r="AE5794">
        <f>MIS[[#This Row],[OrderAverageTradedPrice]]*MIS[[#This Row],[OrderQuantity]]</f>
        <v>757.5</v>
      </c>
      <c r="AF5794">
        <f>MIS[[#This Row],[LTP]]*MIS[[#This Row],[OrderQuantity]]</f>
        <v>615</v>
      </c>
      <c r="AG5794">
        <f>IF(MIS[[#This Row],[OrderSide]]="SELL",MIS[[#This Row],[VALUE]]-MIS[[#This Row],[LIVE_VALUE]],MIS[[#This Row],[LIVE_VALUE]]-MIS[[#This Row],[VALUE]])</f>
        <v>142.5</v>
      </c>
      <c r="AH5794" t="str" cm="1">
        <f t="array" ref="AH5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4" t="str">
        <f>MIS[[#This Row],[TRADING SYMBOL]]</f>
        <v>NIFTY2552223700PE</v>
      </c>
      <c r="AJ5794" t="str">
        <f>IF(RIGHT(MIS[[#This Row],[Main/Hedge]],4)="MAIN","MAIN","HEDGE")</f>
        <v>HEDGE</v>
      </c>
      <c r="AK5794" t="str" cm="1">
        <f t="array" ref="AK5794">_xlfn._xlws.FILTER(Table4[Column1],ISNUMBER(SEARCH(Table4[Column1],MIS[[#This Row],[OrderUniqueIdentifier]])),"")</f>
        <v>VWAP</v>
      </c>
    </row>
    <row r="5795" spans="1:37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>
        <f>_xlfn.XLOOKUP(MIS[[#This Row],[TRADING SYMBOL]],[1]Sheet1!$D:$D,[1]Sheet1!$C:$C)</f>
        <v>8.1999999999999993</v>
      </c>
      <c r="AE5795">
        <f>MIS[[#This Row],[OrderAverageTradedPrice]]*MIS[[#This Row],[OrderQuantity]]</f>
        <v>1507.5</v>
      </c>
      <c r="AF5795">
        <f>MIS[[#This Row],[LTP]]*MIS[[#This Row],[OrderQuantity]]</f>
        <v>1230</v>
      </c>
      <c r="AG5795">
        <f>IF(MIS[[#This Row],[OrderSide]]="SELL",MIS[[#This Row],[VALUE]]-MIS[[#This Row],[LIVE_VALUE]],MIS[[#This Row],[LIVE_VALUE]]-MIS[[#This Row],[VALUE]])</f>
        <v>277.5</v>
      </c>
      <c r="AH5795" t="str" cm="1">
        <f t="array" ref="AH5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5" t="str">
        <f>MIS[[#This Row],[TRADING SYMBOL]]</f>
        <v>NIFTY2552223700PE</v>
      </c>
      <c r="AJ5795" t="str">
        <f>IF(RIGHT(MIS[[#This Row],[Main/Hedge]],4)="MAIN","MAIN","HEDGE")</f>
        <v>HEDGE</v>
      </c>
      <c r="AK5795" t="str" cm="1">
        <f t="array" ref="AK5795">_xlfn._xlws.FILTER(Table4[Column1],ISNUMBER(SEARCH(Table4[Column1],MIS[[#This Row],[OrderUniqueIdentifier]])),"")</f>
        <v>VWAP</v>
      </c>
    </row>
    <row r="5796" spans="1:37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>
        <f>_xlfn.XLOOKUP(MIS[[#This Row],[TRADING SYMBOL]],[1]Sheet1!$D:$D,[1]Sheet1!$C:$C)</f>
        <v>8.1999999999999993</v>
      </c>
      <c r="AE5796">
        <f>MIS[[#This Row],[OrderAverageTradedPrice]]*MIS[[#This Row],[OrderQuantity]]</f>
        <v>5276.25</v>
      </c>
      <c r="AF5796">
        <f>MIS[[#This Row],[LTP]]*MIS[[#This Row],[OrderQuantity]]</f>
        <v>4305</v>
      </c>
      <c r="AG5796">
        <f>IF(MIS[[#This Row],[OrderSide]]="SELL",MIS[[#This Row],[VALUE]]-MIS[[#This Row],[LIVE_VALUE]],MIS[[#This Row],[LIVE_VALUE]]-MIS[[#This Row],[VALUE]])</f>
        <v>971.25</v>
      </c>
      <c r="AH5796" t="str" cm="1">
        <f t="array" ref="AH5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6" t="str">
        <f>MIS[[#This Row],[TRADING SYMBOL]]</f>
        <v>NIFTY2552223700PE</v>
      </c>
      <c r="AJ5796" t="str">
        <f>IF(RIGHT(MIS[[#This Row],[Main/Hedge]],4)="MAIN","MAIN","HEDGE")</f>
        <v>HEDGE</v>
      </c>
      <c r="AK5796" t="str" cm="1">
        <f t="array" ref="AK5796">_xlfn._xlws.FILTER(Table4[Column1],ISNUMBER(SEARCH(Table4[Column1],MIS[[#This Row],[OrderUniqueIdentifier]])),"")</f>
        <v>VWAP</v>
      </c>
    </row>
    <row r="5797" spans="1:37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>
        <f>_xlfn.XLOOKUP(MIS[[#This Row],[TRADING SYMBOL]],[1]Sheet1!$D:$D,[1]Sheet1!$C:$C)</f>
        <v>8.1999999999999993</v>
      </c>
      <c r="AE5797">
        <f>MIS[[#This Row],[OrderAverageTradedPrice]]*MIS[[#This Row],[OrderQuantity]]</f>
        <v>4545</v>
      </c>
      <c r="AF5797">
        <f>MIS[[#This Row],[LTP]]*MIS[[#This Row],[OrderQuantity]]</f>
        <v>3689.9999999999995</v>
      </c>
      <c r="AG5797">
        <f>IF(MIS[[#This Row],[OrderSide]]="SELL",MIS[[#This Row],[VALUE]]-MIS[[#This Row],[LIVE_VALUE]],MIS[[#This Row],[LIVE_VALUE]]-MIS[[#This Row],[VALUE]])</f>
        <v>855.00000000000045</v>
      </c>
      <c r="AH5797" t="str" cm="1">
        <f t="array" ref="AH5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7" t="str">
        <f>MIS[[#This Row],[TRADING SYMBOL]]</f>
        <v>NIFTY2552223700PE</v>
      </c>
      <c r="AJ5797" t="str">
        <f>IF(RIGHT(MIS[[#This Row],[Main/Hedge]],4)="MAIN","MAIN","HEDGE")</f>
        <v>HEDGE</v>
      </c>
      <c r="AK5797" t="str" cm="1">
        <f t="array" ref="AK5797">_xlfn._xlws.FILTER(Table4[Column1],ISNUMBER(SEARCH(Table4[Column1],MIS[[#This Row],[OrderUniqueIdentifier]])),"")</f>
        <v>VWAP</v>
      </c>
    </row>
    <row r="5798" spans="1:37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>
        <f>_xlfn.XLOOKUP(MIS[[#This Row],[TRADING SYMBOL]],[1]Sheet1!$D:$D,[1]Sheet1!$C:$C)</f>
        <v>8.1999999999999993</v>
      </c>
      <c r="AE5798">
        <f>MIS[[#This Row],[OrderAverageTradedPrice]]*MIS[[#This Row],[OrderQuantity]]</f>
        <v>4522.5</v>
      </c>
      <c r="AF5798">
        <f>MIS[[#This Row],[LTP]]*MIS[[#This Row],[OrderQuantity]]</f>
        <v>3689.9999999999995</v>
      </c>
      <c r="AG5798">
        <f>IF(MIS[[#This Row],[OrderSide]]="SELL",MIS[[#This Row],[VALUE]]-MIS[[#This Row],[LIVE_VALUE]],MIS[[#This Row],[LIVE_VALUE]]-MIS[[#This Row],[VALUE]])</f>
        <v>832.50000000000045</v>
      </c>
      <c r="AH5798" t="str" cm="1">
        <f t="array" ref="AH5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8" t="str">
        <f>MIS[[#This Row],[TRADING SYMBOL]]</f>
        <v>NIFTY2552223700PE</v>
      </c>
      <c r="AJ5798" t="str">
        <f>IF(RIGHT(MIS[[#This Row],[Main/Hedge]],4)="MAIN","MAIN","HEDGE")</f>
        <v>HEDGE</v>
      </c>
      <c r="AK5798" t="str" cm="1">
        <f t="array" ref="AK5798">_xlfn._xlws.FILTER(Table4[Column1],ISNUMBER(SEARCH(Table4[Column1],MIS[[#This Row],[OrderUniqueIdentifier]])),"")</f>
        <v>VWAP</v>
      </c>
    </row>
    <row r="5799" spans="1:37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>
        <f>_xlfn.XLOOKUP(MIS[[#This Row],[TRADING SYMBOL]],[1]Sheet1!$D:$D,[1]Sheet1!$C:$C)</f>
        <v>8.1999999999999993</v>
      </c>
      <c r="AE5799">
        <f>MIS[[#This Row],[OrderAverageTradedPrice]]*MIS[[#This Row],[OrderQuantity]]</f>
        <v>753.75</v>
      </c>
      <c r="AF5799">
        <f>MIS[[#This Row],[LTP]]*MIS[[#This Row],[OrderQuantity]]</f>
        <v>615</v>
      </c>
      <c r="AG5799">
        <f>IF(MIS[[#This Row],[OrderSide]]="SELL",MIS[[#This Row],[VALUE]]-MIS[[#This Row],[LIVE_VALUE]],MIS[[#This Row],[LIVE_VALUE]]-MIS[[#This Row],[VALUE]])</f>
        <v>138.75</v>
      </c>
      <c r="AH5799" t="str" cm="1">
        <f t="array" ref="AH5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9" t="str">
        <f>MIS[[#This Row],[TRADING SYMBOL]]</f>
        <v>NIFTY2552223700PE</v>
      </c>
      <c r="AJ5799" t="str">
        <f>IF(RIGHT(MIS[[#This Row],[Main/Hedge]],4)="MAIN","MAIN","HEDGE")</f>
        <v>HEDGE</v>
      </c>
      <c r="AK5799" t="str" cm="1">
        <f t="array" ref="AK5799">_xlfn._xlws.FILTER(Table4[Column1],ISNUMBER(SEARCH(Table4[Column1],MIS[[#This Row],[OrderUniqueIdentifier]])),"")</f>
        <v>VWAP</v>
      </c>
    </row>
    <row r="5800" spans="1:37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>
        <f>_xlfn.XLOOKUP(MIS[[#This Row],[TRADING SYMBOL]],[1]Sheet1!$D:$D,[1]Sheet1!$C:$C)</f>
        <v>8.1999999999999993</v>
      </c>
      <c r="AE5800">
        <f>MIS[[#This Row],[OrderAverageTradedPrice]]*MIS[[#This Row],[OrderQuantity]]</f>
        <v>1507.5</v>
      </c>
      <c r="AF5800">
        <f>MIS[[#This Row],[LTP]]*MIS[[#This Row],[OrderQuantity]]</f>
        <v>1230</v>
      </c>
      <c r="AG5800">
        <f>IF(MIS[[#This Row],[OrderSide]]="SELL",MIS[[#This Row],[VALUE]]-MIS[[#This Row],[LIVE_VALUE]],MIS[[#This Row],[LIVE_VALUE]]-MIS[[#This Row],[VALUE]])</f>
        <v>277.5</v>
      </c>
      <c r="AH5800" t="str" cm="1">
        <f t="array" ref="AH5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0" t="str">
        <f>MIS[[#This Row],[TRADING SYMBOL]]</f>
        <v>NIFTY2552223700PE</v>
      </c>
      <c r="AJ5800" t="str">
        <f>IF(RIGHT(MIS[[#This Row],[Main/Hedge]],4)="MAIN","MAIN","HEDGE")</f>
        <v>HEDGE</v>
      </c>
      <c r="AK5800" t="str" cm="1">
        <f t="array" ref="AK5800">_xlfn._xlws.FILTER(Table4[Column1],ISNUMBER(SEARCH(Table4[Column1],MIS[[#This Row],[OrderUniqueIdentifier]])),"")</f>
        <v>VWAP</v>
      </c>
    </row>
    <row r="5801" spans="1:37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>
        <f>_xlfn.XLOOKUP(MIS[[#This Row],[TRADING SYMBOL]],[1]Sheet1!$D:$D,[1]Sheet1!$C:$C)</f>
        <v>8.1999999999999993</v>
      </c>
      <c r="AE5801">
        <f>MIS[[#This Row],[OrderAverageTradedPrice]]*MIS[[#This Row],[OrderQuantity]]</f>
        <v>2261.25</v>
      </c>
      <c r="AF5801">
        <f>MIS[[#This Row],[LTP]]*MIS[[#This Row],[OrderQuantity]]</f>
        <v>1844.9999999999998</v>
      </c>
      <c r="AG5801">
        <f>IF(MIS[[#This Row],[OrderSide]]="SELL",MIS[[#This Row],[VALUE]]-MIS[[#This Row],[LIVE_VALUE]],MIS[[#This Row],[LIVE_VALUE]]-MIS[[#This Row],[VALUE]])</f>
        <v>416.25000000000023</v>
      </c>
      <c r="AH5801" t="str" cm="1">
        <f t="array" ref="AH5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1" t="str">
        <f>MIS[[#This Row],[TRADING SYMBOL]]</f>
        <v>NIFTY2552223700PE</v>
      </c>
      <c r="AJ5801" t="str">
        <f>IF(RIGHT(MIS[[#This Row],[Main/Hedge]],4)="MAIN","MAIN","HEDGE")</f>
        <v>HEDGE</v>
      </c>
      <c r="AK5801" t="str" cm="1">
        <f t="array" ref="AK5801">_xlfn._xlws.FILTER(Table4[Column1],ISNUMBER(SEARCH(Table4[Column1],MIS[[#This Row],[OrderUniqueIdentifier]])),"")</f>
        <v>VWAP</v>
      </c>
    </row>
    <row r="5802" spans="1:37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>
        <f>_xlfn.XLOOKUP(MIS[[#This Row],[TRADING SYMBOL]],[1]Sheet1!$D:$D,[1]Sheet1!$C:$C)</f>
        <v>8.1999999999999993</v>
      </c>
      <c r="AE5802">
        <f>MIS[[#This Row],[OrderAverageTradedPrice]]*MIS[[#This Row],[OrderQuantity]]</f>
        <v>12060</v>
      </c>
      <c r="AF5802">
        <f>MIS[[#This Row],[LTP]]*MIS[[#This Row],[OrderQuantity]]</f>
        <v>9840</v>
      </c>
      <c r="AG5802">
        <f>IF(MIS[[#This Row],[OrderSide]]="SELL",MIS[[#This Row],[VALUE]]-MIS[[#This Row],[LIVE_VALUE]],MIS[[#This Row],[LIVE_VALUE]]-MIS[[#This Row],[VALUE]])</f>
        <v>2220</v>
      </c>
      <c r="AH5802" t="str" cm="1">
        <f t="array" ref="AH5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2" t="str">
        <f>MIS[[#This Row],[TRADING SYMBOL]]</f>
        <v>NIFTY2552223700PE</v>
      </c>
      <c r="AJ5802" t="str">
        <f>IF(RIGHT(MIS[[#This Row],[Main/Hedge]],4)="MAIN","MAIN","HEDGE")</f>
        <v>HEDGE</v>
      </c>
      <c r="AK5802" t="str" cm="1">
        <f t="array" ref="AK5802">_xlfn._xlws.FILTER(Table4[Column1],ISNUMBER(SEARCH(Table4[Column1],MIS[[#This Row],[OrderUniqueIdentifier]])),"")</f>
        <v>VWAP</v>
      </c>
    </row>
    <row r="5803" spans="1:37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>
        <f>_xlfn.XLOOKUP(MIS[[#This Row],[TRADING SYMBOL]],[1]Sheet1!$D:$D,[1]Sheet1!$C:$C)</f>
        <v>8.1999999999999993</v>
      </c>
      <c r="AE5803">
        <f>MIS[[#This Row],[OrderAverageTradedPrice]]*MIS[[#This Row],[OrderQuantity]]</f>
        <v>1507.5</v>
      </c>
      <c r="AF5803">
        <f>MIS[[#This Row],[LTP]]*MIS[[#This Row],[OrderQuantity]]</f>
        <v>1230</v>
      </c>
      <c r="AG5803">
        <f>IF(MIS[[#This Row],[OrderSide]]="SELL",MIS[[#This Row],[VALUE]]-MIS[[#This Row],[LIVE_VALUE]],MIS[[#This Row],[LIVE_VALUE]]-MIS[[#This Row],[VALUE]])</f>
        <v>277.5</v>
      </c>
      <c r="AH5803" t="str" cm="1">
        <f t="array" ref="AH5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3" t="str">
        <f>MIS[[#This Row],[TRADING SYMBOL]]</f>
        <v>NIFTY2552223700PE</v>
      </c>
      <c r="AJ5803" t="str">
        <f>IF(RIGHT(MIS[[#This Row],[Main/Hedge]],4)="MAIN","MAIN","HEDGE")</f>
        <v>HEDGE</v>
      </c>
      <c r="AK5803" t="str" cm="1">
        <f t="array" ref="AK5803">_xlfn._xlws.FILTER(Table4[Column1],ISNUMBER(SEARCH(Table4[Column1],MIS[[#This Row],[OrderUniqueIdentifier]])),"")</f>
        <v>VWAP</v>
      </c>
    </row>
    <row r="5804" spans="1:37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>
        <f>_xlfn.XLOOKUP(MIS[[#This Row],[TRADING SYMBOL]],[1]Sheet1!$D:$D,[1]Sheet1!$C:$C)</f>
        <v>8.1999999999999993</v>
      </c>
      <c r="AE5804">
        <f>MIS[[#This Row],[OrderAverageTradedPrice]]*MIS[[#This Row],[OrderQuantity]]</f>
        <v>1507.5</v>
      </c>
      <c r="AF5804">
        <f>MIS[[#This Row],[LTP]]*MIS[[#This Row],[OrderQuantity]]</f>
        <v>1230</v>
      </c>
      <c r="AG5804">
        <f>IF(MIS[[#This Row],[OrderSide]]="SELL",MIS[[#This Row],[VALUE]]-MIS[[#This Row],[LIVE_VALUE]],MIS[[#This Row],[LIVE_VALUE]]-MIS[[#This Row],[VALUE]])</f>
        <v>277.5</v>
      </c>
      <c r="AH5804" t="str" cm="1">
        <f t="array" ref="AH5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4" t="str">
        <f>MIS[[#This Row],[TRADING SYMBOL]]</f>
        <v>NIFTY2552223700PE</v>
      </c>
      <c r="AJ5804" t="str">
        <f>IF(RIGHT(MIS[[#This Row],[Main/Hedge]],4)="MAIN","MAIN","HEDGE")</f>
        <v>HEDGE</v>
      </c>
      <c r="AK5804" t="str" cm="1">
        <f t="array" ref="AK5804">_xlfn._xlws.FILTER(Table4[Column1],ISNUMBER(SEARCH(Table4[Column1],MIS[[#This Row],[OrderUniqueIdentifier]])),"")</f>
        <v>VWAP</v>
      </c>
    </row>
    <row r="5805" spans="1:37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>
        <f>_xlfn.XLOOKUP(MIS[[#This Row],[TRADING SYMBOL]],[1]Sheet1!$D:$D,[1]Sheet1!$C:$C)</f>
        <v>8.1999999999999993</v>
      </c>
      <c r="AE5805">
        <f>MIS[[#This Row],[OrderAverageTradedPrice]]*MIS[[#This Row],[OrderQuantity]]</f>
        <v>753.75</v>
      </c>
      <c r="AF5805">
        <f>MIS[[#This Row],[LTP]]*MIS[[#This Row],[OrderQuantity]]</f>
        <v>615</v>
      </c>
      <c r="AG5805">
        <f>IF(MIS[[#This Row],[OrderSide]]="SELL",MIS[[#This Row],[VALUE]]-MIS[[#This Row],[LIVE_VALUE]],MIS[[#This Row],[LIVE_VALUE]]-MIS[[#This Row],[VALUE]])</f>
        <v>138.75</v>
      </c>
      <c r="AH5805" t="str" cm="1">
        <f t="array" ref="AH5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5" t="str">
        <f>MIS[[#This Row],[TRADING SYMBOL]]</f>
        <v>NIFTY2552223700PE</v>
      </c>
      <c r="AJ5805" t="str">
        <f>IF(RIGHT(MIS[[#This Row],[Main/Hedge]],4)="MAIN","MAIN","HEDGE")</f>
        <v>HEDGE</v>
      </c>
      <c r="AK5805" t="str" cm="1">
        <f t="array" ref="AK5805">_xlfn._xlws.FILTER(Table4[Column1],ISNUMBER(SEARCH(Table4[Column1],MIS[[#This Row],[OrderUniqueIdentifier]])),"")</f>
        <v>VWAP</v>
      </c>
    </row>
    <row r="5806" spans="1:37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>
        <f>_xlfn.XLOOKUP(MIS[[#This Row],[TRADING SYMBOL]],[1]Sheet1!$D:$D,[1]Sheet1!$C:$C)</f>
        <v>8.1999999999999993</v>
      </c>
      <c r="AE5806">
        <f>MIS[[#This Row],[OrderAverageTradedPrice]]*MIS[[#This Row],[OrderQuantity]]</f>
        <v>1507.5</v>
      </c>
      <c r="AF5806">
        <f>MIS[[#This Row],[LTP]]*MIS[[#This Row],[OrderQuantity]]</f>
        <v>1230</v>
      </c>
      <c r="AG5806">
        <f>IF(MIS[[#This Row],[OrderSide]]="SELL",MIS[[#This Row],[VALUE]]-MIS[[#This Row],[LIVE_VALUE]],MIS[[#This Row],[LIVE_VALUE]]-MIS[[#This Row],[VALUE]])</f>
        <v>277.5</v>
      </c>
      <c r="AH5806" t="str" cm="1">
        <f t="array" ref="AH5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6" t="str">
        <f>MIS[[#This Row],[TRADING SYMBOL]]</f>
        <v>NIFTY2552223700PE</v>
      </c>
      <c r="AJ5806" t="str">
        <f>IF(RIGHT(MIS[[#This Row],[Main/Hedge]],4)="MAIN","MAIN","HEDGE")</f>
        <v>HEDGE</v>
      </c>
      <c r="AK5806" t="str" cm="1">
        <f t="array" ref="AK5806">_xlfn._xlws.FILTER(Table4[Column1],ISNUMBER(SEARCH(Table4[Column1],MIS[[#This Row],[OrderUniqueIdentifier]])),"")</f>
        <v>VWAP</v>
      </c>
    </row>
    <row r="5807" spans="1:37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>
        <f>_xlfn.XLOOKUP(MIS[[#This Row],[TRADING SYMBOL]],[1]Sheet1!$D:$D,[1]Sheet1!$C:$C)</f>
        <v>8.1999999999999993</v>
      </c>
      <c r="AE5807">
        <f>MIS[[#This Row],[OrderAverageTradedPrice]]*MIS[[#This Row],[OrderQuantity]]</f>
        <v>753.75</v>
      </c>
      <c r="AF5807">
        <f>MIS[[#This Row],[LTP]]*MIS[[#This Row],[OrderQuantity]]</f>
        <v>615</v>
      </c>
      <c r="AG5807">
        <f>IF(MIS[[#This Row],[OrderSide]]="SELL",MIS[[#This Row],[VALUE]]-MIS[[#This Row],[LIVE_VALUE]],MIS[[#This Row],[LIVE_VALUE]]-MIS[[#This Row],[VALUE]])</f>
        <v>138.75</v>
      </c>
      <c r="AH5807" t="str" cm="1">
        <f t="array" ref="AH5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7" t="str">
        <f>MIS[[#This Row],[TRADING SYMBOL]]</f>
        <v>NIFTY2552223700PE</v>
      </c>
      <c r="AJ5807" t="str">
        <f>IF(RIGHT(MIS[[#This Row],[Main/Hedge]],4)="MAIN","MAIN","HEDGE")</f>
        <v>HEDGE</v>
      </c>
      <c r="AK5807" t="str" cm="1">
        <f t="array" ref="AK5807">_xlfn._xlws.FILTER(Table4[Column1],ISNUMBER(SEARCH(Table4[Column1],MIS[[#This Row],[OrderUniqueIdentifier]])),"")</f>
        <v>VWAP</v>
      </c>
    </row>
    <row r="5808" spans="1:37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>
        <f>_xlfn.XLOOKUP(MIS[[#This Row],[TRADING SYMBOL]],[1]Sheet1!$D:$D,[1]Sheet1!$C:$C)</f>
        <v>8.1999999999999993</v>
      </c>
      <c r="AE5808">
        <f>MIS[[#This Row],[OrderAverageTradedPrice]]*MIS[[#This Row],[OrderQuantity]]</f>
        <v>4545</v>
      </c>
      <c r="AF5808">
        <f>MIS[[#This Row],[LTP]]*MIS[[#This Row],[OrderQuantity]]</f>
        <v>3689.9999999999995</v>
      </c>
      <c r="AG5808">
        <f>IF(MIS[[#This Row],[OrderSide]]="SELL",MIS[[#This Row],[VALUE]]-MIS[[#This Row],[LIVE_VALUE]],MIS[[#This Row],[LIVE_VALUE]]-MIS[[#This Row],[VALUE]])</f>
        <v>855.00000000000045</v>
      </c>
      <c r="AH5808" t="str" cm="1">
        <f t="array" ref="AH5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8" t="str">
        <f>MIS[[#This Row],[TRADING SYMBOL]]</f>
        <v>NIFTY2552223700PE</v>
      </c>
      <c r="AJ5808" t="str">
        <f>IF(RIGHT(MIS[[#This Row],[Main/Hedge]],4)="MAIN","MAIN","HEDGE")</f>
        <v>HEDGE</v>
      </c>
      <c r="AK5808" t="str" cm="1">
        <f t="array" ref="AK5808">_xlfn._xlws.FILTER(Table4[Column1],ISNUMBER(SEARCH(Table4[Column1],MIS[[#This Row],[OrderUniqueIdentifier]])),"")</f>
        <v>VWAP</v>
      </c>
    </row>
    <row r="5809" spans="1:37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>
        <f>_xlfn.XLOOKUP(MIS[[#This Row],[TRADING SYMBOL]],[1]Sheet1!$D:$D,[1]Sheet1!$C:$C)</f>
        <v>8.1999999999999993</v>
      </c>
      <c r="AE5809">
        <f>MIS[[#This Row],[OrderAverageTradedPrice]]*MIS[[#This Row],[OrderQuantity]]</f>
        <v>2261.25</v>
      </c>
      <c r="AF5809">
        <f>MIS[[#This Row],[LTP]]*MIS[[#This Row],[OrderQuantity]]</f>
        <v>1844.9999999999998</v>
      </c>
      <c r="AG5809">
        <f>IF(MIS[[#This Row],[OrderSide]]="SELL",MIS[[#This Row],[VALUE]]-MIS[[#This Row],[LIVE_VALUE]],MIS[[#This Row],[LIVE_VALUE]]-MIS[[#This Row],[VALUE]])</f>
        <v>416.25000000000023</v>
      </c>
      <c r="AH5809" t="str" cm="1">
        <f t="array" ref="AH5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9" t="str">
        <f>MIS[[#This Row],[TRADING SYMBOL]]</f>
        <v>NIFTY2552223700PE</v>
      </c>
      <c r="AJ5809" t="str">
        <f>IF(RIGHT(MIS[[#This Row],[Main/Hedge]],4)="MAIN","MAIN","HEDGE")</f>
        <v>HEDGE</v>
      </c>
      <c r="AK5809" t="str" cm="1">
        <f t="array" ref="AK5809">_xlfn._xlws.FILTER(Table4[Column1],ISNUMBER(SEARCH(Table4[Column1],MIS[[#This Row],[OrderUniqueIdentifier]])),"")</f>
        <v>VWAP</v>
      </c>
    </row>
    <row r="5810" spans="1:37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>
        <f>_xlfn.XLOOKUP(MIS[[#This Row],[TRADING SYMBOL]],[1]Sheet1!$D:$D,[1]Sheet1!$C:$C)</f>
        <v>8.1999999999999993</v>
      </c>
      <c r="AE5810">
        <f>MIS[[#This Row],[OrderAverageTradedPrice]]*MIS[[#This Row],[OrderQuantity]]</f>
        <v>2261.25</v>
      </c>
      <c r="AF5810">
        <f>MIS[[#This Row],[LTP]]*MIS[[#This Row],[OrderQuantity]]</f>
        <v>1844.9999999999998</v>
      </c>
      <c r="AG5810">
        <f>IF(MIS[[#This Row],[OrderSide]]="SELL",MIS[[#This Row],[VALUE]]-MIS[[#This Row],[LIVE_VALUE]],MIS[[#This Row],[LIVE_VALUE]]-MIS[[#This Row],[VALUE]])</f>
        <v>416.25000000000023</v>
      </c>
      <c r="AH5810" t="str" cm="1">
        <f t="array" ref="AH5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0" t="str">
        <f>MIS[[#This Row],[TRADING SYMBOL]]</f>
        <v>NIFTY2552223700PE</v>
      </c>
      <c r="AJ5810" t="str">
        <f>IF(RIGHT(MIS[[#This Row],[Main/Hedge]],4)="MAIN","MAIN","HEDGE")</f>
        <v>HEDGE</v>
      </c>
      <c r="AK5810" t="str" cm="1">
        <f t="array" ref="AK5810">_xlfn._xlws.FILTER(Table4[Column1],ISNUMBER(SEARCH(Table4[Column1],MIS[[#This Row],[OrderUniqueIdentifier]])),"")</f>
        <v>VWAP</v>
      </c>
    </row>
    <row r="5811" spans="1:37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>
        <f>_xlfn.XLOOKUP(MIS[[#This Row],[TRADING SYMBOL]],[1]Sheet1!$D:$D,[1]Sheet1!$C:$C)</f>
        <v>8.1999999999999993</v>
      </c>
      <c r="AE5811">
        <f>MIS[[#This Row],[OrderAverageTradedPrice]]*MIS[[#This Row],[OrderQuantity]]</f>
        <v>1507.5</v>
      </c>
      <c r="AF5811">
        <f>MIS[[#This Row],[LTP]]*MIS[[#This Row],[OrderQuantity]]</f>
        <v>1230</v>
      </c>
      <c r="AG5811">
        <f>IF(MIS[[#This Row],[OrderSide]]="SELL",MIS[[#This Row],[VALUE]]-MIS[[#This Row],[LIVE_VALUE]],MIS[[#This Row],[LIVE_VALUE]]-MIS[[#This Row],[VALUE]])</f>
        <v>277.5</v>
      </c>
      <c r="AH5811" t="str" cm="1">
        <f t="array" ref="AH5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1" t="str">
        <f>MIS[[#This Row],[TRADING SYMBOL]]</f>
        <v>NIFTY2552223700PE</v>
      </c>
      <c r="AJ5811" t="str">
        <f>IF(RIGHT(MIS[[#This Row],[Main/Hedge]],4)="MAIN","MAIN","HEDGE")</f>
        <v>HEDGE</v>
      </c>
      <c r="AK5811" t="str" cm="1">
        <f t="array" ref="AK5811">_xlfn._xlws.FILTER(Table4[Column1],ISNUMBER(SEARCH(Table4[Column1],MIS[[#This Row],[OrderUniqueIdentifier]])),"")</f>
        <v>VWAP</v>
      </c>
    </row>
    <row r="5812" spans="1:37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>
        <f>_xlfn.XLOOKUP(MIS[[#This Row],[TRADING SYMBOL]],[1]Sheet1!$D:$D,[1]Sheet1!$C:$C)</f>
        <v>8.1999999999999993</v>
      </c>
      <c r="AE5812">
        <f>MIS[[#This Row],[OrderAverageTradedPrice]]*MIS[[#This Row],[OrderQuantity]]</f>
        <v>3015</v>
      </c>
      <c r="AF5812">
        <f>MIS[[#This Row],[LTP]]*MIS[[#This Row],[OrderQuantity]]</f>
        <v>2460</v>
      </c>
      <c r="AG5812">
        <f>IF(MIS[[#This Row],[OrderSide]]="SELL",MIS[[#This Row],[VALUE]]-MIS[[#This Row],[LIVE_VALUE]],MIS[[#This Row],[LIVE_VALUE]]-MIS[[#This Row],[VALUE]])</f>
        <v>555</v>
      </c>
      <c r="AH5812" t="str" cm="1">
        <f t="array" ref="AH5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2" t="str">
        <f>MIS[[#This Row],[TRADING SYMBOL]]</f>
        <v>NIFTY2552223700PE</v>
      </c>
      <c r="AJ5812" t="str">
        <f>IF(RIGHT(MIS[[#This Row],[Main/Hedge]],4)="MAIN","MAIN","HEDGE")</f>
        <v>HEDGE</v>
      </c>
      <c r="AK5812" t="str" cm="1">
        <f t="array" ref="AK5812">_xlfn._xlws.FILTER(Table4[Column1],ISNUMBER(SEARCH(Table4[Column1],MIS[[#This Row],[OrderUniqueIdentifier]])),"")</f>
        <v>VWAP</v>
      </c>
    </row>
    <row r="5813" spans="1:37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>
        <f>_xlfn.XLOOKUP(MIS[[#This Row],[TRADING SYMBOL]],[1]Sheet1!$D:$D,[1]Sheet1!$C:$C)</f>
        <v>8.1999999999999993</v>
      </c>
      <c r="AE5813">
        <f>MIS[[#This Row],[OrderAverageTradedPrice]]*MIS[[#This Row],[OrderQuantity]]</f>
        <v>753.75</v>
      </c>
      <c r="AF5813">
        <f>MIS[[#This Row],[LTP]]*MIS[[#This Row],[OrderQuantity]]</f>
        <v>615</v>
      </c>
      <c r="AG5813">
        <f>IF(MIS[[#This Row],[OrderSide]]="SELL",MIS[[#This Row],[VALUE]]-MIS[[#This Row],[LIVE_VALUE]],MIS[[#This Row],[LIVE_VALUE]]-MIS[[#This Row],[VALUE]])</f>
        <v>138.75</v>
      </c>
      <c r="AH5813" t="str" cm="1">
        <f t="array" ref="AH5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3" t="str">
        <f>MIS[[#This Row],[TRADING SYMBOL]]</f>
        <v>NIFTY2552223700PE</v>
      </c>
      <c r="AJ5813" t="str">
        <f>IF(RIGHT(MIS[[#This Row],[Main/Hedge]],4)="MAIN","MAIN","HEDGE")</f>
        <v>HEDGE</v>
      </c>
      <c r="AK5813" t="str" cm="1">
        <f t="array" ref="AK5813">_xlfn._xlws.FILTER(Table4[Column1],ISNUMBER(SEARCH(Table4[Column1],MIS[[#This Row],[OrderUniqueIdentifier]])),"")</f>
        <v>VWAP</v>
      </c>
    </row>
    <row r="5814" spans="1:37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>
        <f>_xlfn.XLOOKUP(MIS[[#This Row],[TRADING SYMBOL]],[1]Sheet1!$D:$D,[1]Sheet1!$C:$C)</f>
        <v>8.1999999999999993</v>
      </c>
      <c r="AE5814">
        <f>MIS[[#This Row],[OrderAverageTradedPrice]]*MIS[[#This Row],[OrderQuantity]]</f>
        <v>2261.25</v>
      </c>
      <c r="AF5814">
        <f>MIS[[#This Row],[LTP]]*MIS[[#This Row],[OrderQuantity]]</f>
        <v>1844.9999999999998</v>
      </c>
      <c r="AG5814">
        <f>IF(MIS[[#This Row],[OrderSide]]="SELL",MIS[[#This Row],[VALUE]]-MIS[[#This Row],[LIVE_VALUE]],MIS[[#This Row],[LIVE_VALUE]]-MIS[[#This Row],[VALUE]])</f>
        <v>416.25000000000023</v>
      </c>
      <c r="AH5814" t="str" cm="1">
        <f t="array" ref="AH5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4" t="str">
        <f>MIS[[#This Row],[TRADING SYMBOL]]</f>
        <v>NIFTY2552223700PE</v>
      </c>
      <c r="AJ5814" t="str">
        <f>IF(RIGHT(MIS[[#This Row],[Main/Hedge]],4)="MAIN","MAIN","HEDGE")</f>
        <v>HEDGE</v>
      </c>
      <c r="AK5814" t="str" cm="1">
        <f t="array" ref="AK5814">_xlfn._xlws.FILTER(Table4[Column1],ISNUMBER(SEARCH(Table4[Column1],MIS[[#This Row],[OrderUniqueIdentifier]])),"")</f>
        <v>VWAP</v>
      </c>
    </row>
    <row r="5815" spans="1:37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>
        <f>_xlfn.XLOOKUP(MIS[[#This Row],[TRADING SYMBOL]],[1]Sheet1!$D:$D,[1]Sheet1!$C:$C)</f>
        <v>8.1999999999999993</v>
      </c>
      <c r="AE5815">
        <f>MIS[[#This Row],[OrderAverageTradedPrice]]*MIS[[#This Row],[OrderQuantity]]</f>
        <v>753.75</v>
      </c>
      <c r="AF5815">
        <f>MIS[[#This Row],[LTP]]*MIS[[#This Row],[OrderQuantity]]</f>
        <v>615</v>
      </c>
      <c r="AG5815">
        <f>IF(MIS[[#This Row],[OrderSide]]="SELL",MIS[[#This Row],[VALUE]]-MIS[[#This Row],[LIVE_VALUE]],MIS[[#This Row],[LIVE_VALUE]]-MIS[[#This Row],[VALUE]])</f>
        <v>138.75</v>
      </c>
      <c r="AH5815" t="str" cm="1">
        <f t="array" ref="AH5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5" t="str">
        <f>MIS[[#This Row],[TRADING SYMBOL]]</f>
        <v>NIFTY2552223700PE</v>
      </c>
      <c r="AJ5815" t="str">
        <f>IF(RIGHT(MIS[[#This Row],[Main/Hedge]],4)="MAIN","MAIN","HEDGE")</f>
        <v>HEDGE</v>
      </c>
      <c r="AK5815" t="str" cm="1">
        <f t="array" ref="AK5815">_xlfn._xlws.FILTER(Table4[Column1],ISNUMBER(SEARCH(Table4[Column1],MIS[[#This Row],[OrderUniqueIdentifier]])),"")</f>
        <v>VWAP</v>
      </c>
    </row>
    <row r="5816" spans="1:37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>
        <f>_xlfn.XLOOKUP(MIS[[#This Row],[TRADING SYMBOL]],[1]Sheet1!$D:$D,[1]Sheet1!$C:$C)</f>
        <v>8.1999999999999993</v>
      </c>
      <c r="AE5816">
        <f>MIS[[#This Row],[OrderAverageTradedPrice]]*MIS[[#This Row],[OrderQuantity]]</f>
        <v>9045</v>
      </c>
      <c r="AF5816">
        <f>MIS[[#This Row],[LTP]]*MIS[[#This Row],[OrderQuantity]]</f>
        <v>7379.9999999999991</v>
      </c>
      <c r="AG5816">
        <f>IF(MIS[[#This Row],[OrderSide]]="SELL",MIS[[#This Row],[VALUE]]-MIS[[#This Row],[LIVE_VALUE]],MIS[[#This Row],[LIVE_VALUE]]-MIS[[#This Row],[VALUE]])</f>
        <v>1665.0000000000009</v>
      </c>
      <c r="AH5816" t="str" cm="1">
        <f t="array" ref="AH5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6" t="str">
        <f>MIS[[#This Row],[TRADING SYMBOL]]</f>
        <v>NIFTY2552223700PE</v>
      </c>
      <c r="AJ5816" t="str">
        <f>IF(RIGHT(MIS[[#This Row],[Main/Hedge]],4)="MAIN","MAIN","HEDGE")</f>
        <v>HEDGE</v>
      </c>
      <c r="AK5816" t="str" cm="1">
        <f t="array" ref="AK5816">_xlfn._xlws.FILTER(Table4[Column1],ISNUMBER(SEARCH(Table4[Column1],MIS[[#This Row],[OrderUniqueIdentifier]])),"")</f>
        <v>VWAP</v>
      </c>
    </row>
    <row r="5817" spans="1:37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>
        <f>_xlfn.XLOOKUP(MIS[[#This Row],[TRADING SYMBOL]],[1]Sheet1!$D:$D,[1]Sheet1!$C:$C)</f>
        <v>8.1999999999999993</v>
      </c>
      <c r="AE5817">
        <f>MIS[[#This Row],[OrderAverageTradedPrice]]*MIS[[#This Row],[OrderQuantity]]</f>
        <v>2261.25</v>
      </c>
      <c r="AF5817">
        <f>MIS[[#This Row],[LTP]]*MIS[[#This Row],[OrderQuantity]]</f>
        <v>1844.9999999999998</v>
      </c>
      <c r="AG5817">
        <f>IF(MIS[[#This Row],[OrderSide]]="SELL",MIS[[#This Row],[VALUE]]-MIS[[#This Row],[LIVE_VALUE]],MIS[[#This Row],[LIVE_VALUE]]-MIS[[#This Row],[VALUE]])</f>
        <v>416.25000000000023</v>
      </c>
      <c r="AH5817" t="str" cm="1">
        <f t="array" ref="AH5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7" t="str">
        <f>MIS[[#This Row],[TRADING SYMBOL]]</f>
        <v>NIFTY2552223700PE</v>
      </c>
      <c r="AJ5817" t="str">
        <f>IF(RIGHT(MIS[[#This Row],[Main/Hedge]],4)="MAIN","MAIN","HEDGE")</f>
        <v>HEDGE</v>
      </c>
      <c r="AK5817" t="str" cm="1">
        <f t="array" ref="AK5817">_xlfn._xlws.FILTER(Table4[Column1],ISNUMBER(SEARCH(Table4[Column1],MIS[[#This Row],[OrderUniqueIdentifier]])),"")</f>
        <v>VWAP</v>
      </c>
    </row>
    <row r="5818" spans="1:37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>
        <f>_xlfn.XLOOKUP(MIS[[#This Row],[TRADING SYMBOL]],[1]Sheet1!$D:$D,[1]Sheet1!$C:$C)</f>
        <v>8.1999999999999993</v>
      </c>
      <c r="AE5818">
        <f>MIS[[#This Row],[OrderAverageTradedPrice]]*MIS[[#This Row],[OrderQuantity]]</f>
        <v>5276.25</v>
      </c>
      <c r="AF5818">
        <f>MIS[[#This Row],[LTP]]*MIS[[#This Row],[OrderQuantity]]</f>
        <v>4305</v>
      </c>
      <c r="AG5818">
        <f>IF(MIS[[#This Row],[OrderSide]]="SELL",MIS[[#This Row],[VALUE]]-MIS[[#This Row],[LIVE_VALUE]],MIS[[#This Row],[LIVE_VALUE]]-MIS[[#This Row],[VALUE]])</f>
        <v>971.25</v>
      </c>
      <c r="AH5818" t="str" cm="1">
        <f t="array" ref="AH5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8" t="str">
        <f>MIS[[#This Row],[TRADING SYMBOL]]</f>
        <v>NIFTY2552223700PE</v>
      </c>
      <c r="AJ5818" t="str">
        <f>IF(RIGHT(MIS[[#This Row],[Main/Hedge]],4)="MAIN","MAIN","HEDGE")</f>
        <v>HEDGE</v>
      </c>
      <c r="AK5818" t="str" cm="1">
        <f t="array" ref="AK5818">_xlfn._xlws.FILTER(Table4[Column1],ISNUMBER(SEARCH(Table4[Column1],MIS[[#This Row],[OrderUniqueIdentifier]])),"")</f>
        <v>VWAP</v>
      </c>
    </row>
    <row r="5819" spans="1:37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>
        <f>_xlfn.XLOOKUP(MIS[[#This Row],[TRADING SYMBOL]],[1]Sheet1!$D:$D,[1]Sheet1!$C:$C)</f>
        <v>8.1999999999999993</v>
      </c>
      <c r="AE5819">
        <f>MIS[[#This Row],[OrderAverageTradedPrice]]*MIS[[#This Row],[OrderQuantity]]</f>
        <v>753.75</v>
      </c>
      <c r="AF5819">
        <f>MIS[[#This Row],[LTP]]*MIS[[#This Row],[OrderQuantity]]</f>
        <v>615</v>
      </c>
      <c r="AG5819">
        <f>IF(MIS[[#This Row],[OrderSide]]="SELL",MIS[[#This Row],[VALUE]]-MIS[[#This Row],[LIVE_VALUE]],MIS[[#This Row],[LIVE_VALUE]]-MIS[[#This Row],[VALUE]])</f>
        <v>138.75</v>
      </c>
      <c r="AH5819" t="str" cm="1">
        <f t="array" ref="AH5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9" t="str">
        <f>MIS[[#This Row],[TRADING SYMBOL]]</f>
        <v>NIFTY2552223700PE</v>
      </c>
      <c r="AJ5819" t="str">
        <f>IF(RIGHT(MIS[[#This Row],[Main/Hedge]],4)="MAIN","MAIN","HEDGE")</f>
        <v>HEDGE</v>
      </c>
      <c r="AK5819" t="str" cm="1">
        <f t="array" ref="AK5819">_xlfn._xlws.FILTER(Table4[Column1],ISNUMBER(SEARCH(Table4[Column1],MIS[[#This Row],[OrderUniqueIdentifier]])),"")</f>
        <v>VWAP</v>
      </c>
    </row>
    <row r="5820" spans="1:37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>
        <f>_xlfn.XLOOKUP(MIS[[#This Row],[TRADING SYMBOL]],[1]Sheet1!$D:$D,[1]Sheet1!$C:$C)</f>
        <v>8.1999999999999993</v>
      </c>
      <c r="AE5820">
        <f>MIS[[#This Row],[OrderAverageTradedPrice]]*MIS[[#This Row],[OrderQuantity]]</f>
        <v>753.75</v>
      </c>
      <c r="AF5820">
        <f>MIS[[#This Row],[LTP]]*MIS[[#This Row],[OrderQuantity]]</f>
        <v>615</v>
      </c>
      <c r="AG5820">
        <f>IF(MIS[[#This Row],[OrderSide]]="SELL",MIS[[#This Row],[VALUE]]-MIS[[#This Row],[LIVE_VALUE]],MIS[[#This Row],[LIVE_VALUE]]-MIS[[#This Row],[VALUE]])</f>
        <v>138.75</v>
      </c>
      <c r="AH5820" t="str" cm="1">
        <f t="array" ref="AH5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0" t="str">
        <f>MIS[[#This Row],[TRADING SYMBOL]]</f>
        <v>NIFTY2552223700PE</v>
      </c>
      <c r="AJ5820" t="str">
        <f>IF(RIGHT(MIS[[#This Row],[Main/Hedge]],4)="MAIN","MAIN","HEDGE")</f>
        <v>HEDGE</v>
      </c>
      <c r="AK5820" t="str" cm="1">
        <f t="array" ref="AK5820">_xlfn._xlws.FILTER(Table4[Column1],ISNUMBER(SEARCH(Table4[Column1],MIS[[#This Row],[OrderUniqueIdentifier]])),"")</f>
        <v>VWAP</v>
      </c>
    </row>
    <row r="5821" spans="1:37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>
        <f>_xlfn.XLOOKUP(MIS[[#This Row],[TRADING SYMBOL]],[1]Sheet1!$D:$D,[1]Sheet1!$C:$C)</f>
        <v>8.1999999999999993</v>
      </c>
      <c r="AE5821">
        <f>MIS[[#This Row],[OrderAverageTradedPrice]]*MIS[[#This Row],[OrderQuantity]]</f>
        <v>753.75</v>
      </c>
      <c r="AF5821">
        <f>MIS[[#This Row],[LTP]]*MIS[[#This Row],[OrderQuantity]]</f>
        <v>615</v>
      </c>
      <c r="AG5821">
        <f>IF(MIS[[#This Row],[OrderSide]]="SELL",MIS[[#This Row],[VALUE]]-MIS[[#This Row],[LIVE_VALUE]],MIS[[#This Row],[LIVE_VALUE]]-MIS[[#This Row],[VALUE]])</f>
        <v>138.75</v>
      </c>
      <c r="AH5821" t="str" cm="1">
        <f t="array" ref="AH5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1" t="str">
        <f>MIS[[#This Row],[TRADING SYMBOL]]</f>
        <v>NIFTY2552223700PE</v>
      </c>
      <c r="AJ5821" t="str">
        <f>IF(RIGHT(MIS[[#This Row],[Main/Hedge]],4)="MAIN","MAIN","HEDGE")</f>
        <v>HEDGE</v>
      </c>
      <c r="AK5821" t="str" cm="1">
        <f t="array" ref="AK5821">_xlfn._xlws.FILTER(Table4[Column1],ISNUMBER(SEARCH(Table4[Column1],MIS[[#This Row],[OrderUniqueIdentifier]])),"")</f>
        <v>VWAP</v>
      </c>
    </row>
    <row r="5822" spans="1:37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>
        <f>_xlfn.XLOOKUP(MIS[[#This Row],[TRADING SYMBOL]],[1]Sheet1!$D:$D,[1]Sheet1!$C:$C)</f>
        <v>8.1999999999999993</v>
      </c>
      <c r="AE5822">
        <f>MIS[[#This Row],[OrderAverageTradedPrice]]*MIS[[#This Row],[OrderQuantity]]</f>
        <v>757.5</v>
      </c>
      <c r="AF5822">
        <f>MIS[[#This Row],[LTP]]*MIS[[#This Row],[OrderQuantity]]</f>
        <v>615</v>
      </c>
      <c r="AG5822">
        <f>IF(MIS[[#This Row],[OrderSide]]="SELL",MIS[[#This Row],[VALUE]]-MIS[[#This Row],[LIVE_VALUE]],MIS[[#This Row],[LIVE_VALUE]]-MIS[[#This Row],[VALUE]])</f>
        <v>142.5</v>
      </c>
      <c r="AH5822" t="str" cm="1">
        <f t="array" ref="AH5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2" t="str">
        <f>MIS[[#This Row],[TRADING SYMBOL]]</f>
        <v>NIFTY2552223700PE</v>
      </c>
      <c r="AJ5822" t="str">
        <f>IF(RIGHT(MIS[[#This Row],[Main/Hedge]],4)="MAIN","MAIN","HEDGE")</f>
        <v>HEDGE</v>
      </c>
      <c r="AK5822" t="str" cm="1">
        <f t="array" ref="AK5822">_xlfn._xlws.FILTER(Table4[Column1],ISNUMBER(SEARCH(Table4[Column1],MIS[[#This Row],[OrderUniqueIdentifier]])),"")</f>
        <v>VWAP</v>
      </c>
    </row>
    <row r="5823" spans="1:37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>
        <f>_xlfn.XLOOKUP(MIS[[#This Row],[TRADING SYMBOL]],[1]Sheet1!$D:$D,[1]Sheet1!$C:$C)</f>
        <v>8.1999999999999993</v>
      </c>
      <c r="AE5823">
        <f>MIS[[#This Row],[OrderAverageTradedPrice]]*MIS[[#This Row],[OrderQuantity]]</f>
        <v>8324.9999999999236</v>
      </c>
      <c r="AF5823">
        <f>MIS[[#This Row],[LTP]]*MIS[[#This Row],[OrderQuantity]]</f>
        <v>6764.9999999999991</v>
      </c>
      <c r="AG5823">
        <f>IF(MIS[[#This Row],[OrderSide]]="SELL",MIS[[#This Row],[VALUE]]-MIS[[#This Row],[LIVE_VALUE]],MIS[[#This Row],[LIVE_VALUE]]-MIS[[#This Row],[VALUE]])</f>
        <v>1559.9999999999245</v>
      </c>
      <c r="AH5823" t="str" cm="1">
        <f t="array" ref="AH5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3" t="str">
        <f>MIS[[#This Row],[TRADING SYMBOL]]</f>
        <v>NIFTY2552223700PE</v>
      </c>
      <c r="AJ5823" t="str">
        <f>IF(RIGHT(MIS[[#This Row],[Main/Hedge]],4)="MAIN","MAIN","HEDGE")</f>
        <v>HEDGE</v>
      </c>
      <c r="AK5823" t="str" cm="1">
        <f t="array" ref="AK5823">_xlfn._xlws.FILTER(Table4[Column1],ISNUMBER(SEARCH(Table4[Column1],MIS[[#This Row],[OrderUniqueIdentifier]])),"")</f>
        <v>VWAP</v>
      </c>
    </row>
    <row r="5824" spans="1:37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>
        <f>_xlfn.XLOOKUP(MIS[[#This Row],[TRADING SYMBOL]],[1]Sheet1!$D:$D,[1]Sheet1!$C:$C)</f>
        <v>8.1999999999999993</v>
      </c>
      <c r="AE5824">
        <f>MIS[[#This Row],[OrderAverageTradedPrice]]*MIS[[#This Row],[OrderQuantity]]</f>
        <v>1507.5</v>
      </c>
      <c r="AF5824">
        <f>MIS[[#This Row],[LTP]]*MIS[[#This Row],[OrderQuantity]]</f>
        <v>1230</v>
      </c>
      <c r="AG5824">
        <f>IF(MIS[[#This Row],[OrderSide]]="SELL",MIS[[#This Row],[VALUE]]-MIS[[#This Row],[LIVE_VALUE]],MIS[[#This Row],[LIVE_VALUE]]-MIS[[#This Row],[VALUE]])</f>
        <v>277.5</v>
      </c>
      <c r="AH5824" t="str" cm="1">
        <f t="array" ref="AH5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4" t="str">
        <f>MIS[[#This Row],[TRADING SYMBOL]]</f>
        <v>NIFTY2552223700PE</v>
      </c>
      <c r="AJ5824" t="str">
        <f>IF(RIGHT(MIS[[#This Row],[Main/Hedge]],4)="MAIN","MAIN","HEDGE")</f>
        <v>HEDGE</v>
      </c>
      <c r="AK5824" t="str" cm="1">
        <f t="array" ref="AK5824">_xlfn._xlws.FILTER(Table4[Column1],ISNUMBER(SEARCH(Table4[Column1],MIS[[#This Row],[OrderUniqueIdentifier]])),"")</f>
        <v>VWAP</v>
      </c>
    </row>
    <row r="5825" spans="1:37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>
        <f>_xlfn.XLOOKUP(MIS[[#This Row],[TRADING SYMBOL]],[1]Sheet1!$D:$D,[1]Sheet1!$C:$C)</f>
        <v>8.1999999999999993</v>
      </c>
      <c r="AE5825">
        <f>MIS[[#This Row],[OrderAverageTradedPrice]]*MIS[[#This Row],[OrderQuantity]]</f>
        <v>2261.25</v>
      </c>
      <c r="AF5825">
        <f>MIS[[#This Row],[LTP]]*MIS[[#This Row],[OrderQuantity]]</f>
        <v>1844.9999999999998</v>
      </c>
      <c r="AG5825">
        <f>IF(MIS[[#This Row],[OrderSide]]="SELL",MIS[[#This Row],[VALUE]]-MIS[[#This Row],[LIVE_VALUE]],MIS[[#This Row],[LIVE_VALUE]]-MIS[[#This Row],[VALUE]])</f>
        <v>416.25000000000023</v>
      </c>
      <c r="AH5825" t="str" cm="1">
        <f t="array" ref="AH5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5" t="str">
        <f>MIS[[#This Row],[TRADING SYMBOL]]</f>
        <v>NIFTY2552223700PE</v>
      </c>
      <c r="AJ5825" t="str">
        <f>IF(RIGHT(MIS[[#This Row],[Main/Hedge]],4)="MAIN","MAIN","HEDGE")</f>
        <v>HEDGE</v>
      </c>
      <c r="AK5825" t="str" cm="1">
        <f t="array" ref="AK5825">_xlfn._xlws.FILTER(Table4[Column1],ISNUMBER(SEARCH(Table4[Column1],MIS[[#This Row],[OrderUniqueIdentifier]])),"")</f>
        <v>VWAP</v>
      </c>
    </row>
    <row r="5826" spans="1:37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>
        <f>_xlfn.XLOOKUP(MIS[[#This Row],[TRADING SYMBOL]],[1]Sheet1!$D:$D,[1]Sheet1!$C:$C)</f>
        <v>8.1999999999999993</v>
      </c>
      <c r="AE5826">
        <f>MIS[[#This Row],[OrderAverageTradedPrice]]*MIS[[#This Row],[OrderQuantity]]</f>
        <v>753.75</v>
      </c>
      <c r="AF5826">
        <f>MIS[[#This Row],[LTP]]*MIS[[#This Row],[OrderQuantity]]</f>
        <v>615</v>
      </c>
      <c r="AG5826">
        <f>IF(MIS[[#This Row],[OrderSide]]="SELL",MIS[[#This Row],[VALUE]]-MIS[[#This Row],[LIVE_VALUE]],MIS[[#This Row],[LIVE_VALUE]]-MIS[[#This Row],[VALUE]])</f>
        <v>138.75</v>
      </c>
      <c r="AH5826" t="str" cm="1">
        <f t="array" ref="AH5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6" t="str">
        <f>MIS[[#This Row],[TRADING SYMBOL]]</f>
        <v>NIFTY2552223700PE</v>
      </c>
      <c r="AJ5826" t="str">
        <f>IF(RIGHT(MIS[[#This Row],[Main/Hedge]],4)="MAIN","MAIN","HEDGE")</f>
        <v>HEDGE</v>
      </c>
      <c r="AK5826" t="str" cm="1">
        <f t="array" ref="AK5826">_xlfn._xlws.FILTER(Table4[Column1],ISNUMBER(SEARCH(Table4[Column1],MIS[[#This Row],[OrderUniqueIdentifier]])),"")</f>
        <v>VWAP</v>
      </c>
    </row>
    <row r="5827" spans="1:37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>
        <f>_xlfn.XLOOKUP(MIS[[#This Row],[TRADING SYMBOL]],[1]Sheet1!$D:$D,[1]Sheet1!$C:$C)</f>
        <v>8.1999999999999993</v>
      </c>
      <c r="AE5827">
        <f>MIS[[#This Row],[OrderAverageTradedPrice]]*MIS[[#This Row],[OrderQuantity]]</f>
        <v>753.75</v>
      </c>
      <c r="AF5827">
        <f>MIS[[#This Row],[LTP]]*MIS[[#This Row],[OrderQuantity]]</f>
        <v>615</v>
      </c>
      <c r="AG5827">
        <f>IF(MIS[[#This Row],[OrderSide]]="SELL",MIS[[#This Row],[VALUE]]-MIS[[#This Row],[LIVE_VALUE]],MIS[[#This Row],[LIVE_VALUE]]-MIS[[#This Row],[VALUE]])</f>
        <v>138.75</v>
      </c>
      <c r="AH5827" t="str" cm="1">
        <f t="array" ref="AH5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7" t="str">
        <f>MIS[[#This Row],[TRADING SYMBOL]]</f>
        <v>NIFTY2552223700PE</v>
      </c>
      <c r="AJ5827" t="str">
        <f>IF(RIGHT(MIS[[#This Row],[Main/Hedge]],4)="MAIN","MAIN","HEDGE")</f>
        <v>HEDGE</v>
      </c>
      <c r="AK5827" t="str" cm="1">
        <f t="array" ref="AK5827">_xlfn._xlws.FILTER(Table4[Column1],ISNUMBER(SEARCH(Table4[Column1],MIS[[#This Row],[OrderUniqueIdentifier]])),"")</f>
        <v>VWAP</v>
      </c>
    </row>
    <row r="5828" spans="1:37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>
        <f>_xlfn.XLOOKUP(MIS[[#This Row],[TRADING SYMBOL]],[1]Sheet1!$D:$D,[1]Sheet1!$C:$C)</f>
        <v>8.1999999999999993</v>
      </c>
      <c r="AE5828">
        <f>MIS[[#This Row],[OrderAverageTradedPrice]]*MIS[[#This Row],[OrderQuantity]]</f>
        <v>7537.5000000000009</v>
      </c>
      <c r="AF5828">
        <f>MIS[[#This Row],[LTP]]*MIS[[#This Row],[OrderQuantity]]</f>
        <v>6149.9999999999991</v>
      </c>
      <c r="AG5828">
        <f>IF(MIS[[#This Row],[OrderSide]]="SELL",MIS[[#This Row],[VALUE]]-MIS[[#This Row],[LIVE_VALUE]],MIS[[#This Row],[LIVE_VALUE]]-MIS[[#This Row],[VALUE]])</f>
        <v>1387.5000000000018</v>
      </c>
      <c r="AH5828" t="str" cm="1">
        <f t="array" ref="AH5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8" t="str">
        <f>MIS[[#This Row],[TRADING SYMBOL]]</f>
        <v>NIFTY2552223700PE</v>
      </c>
      <c r="AJ5828" t="str">
        <f>IF(RIGHT(MIS[[#This Row],[Main/Hedge]],4)="MAIN","MAIN","HEDGE")</f>
        <v>HEDGE</v>
      </c>
      <c r="AK5828" t="str" cm="1">
        <f t="array" ref="AK5828">_xlfn._xlws.FILTER(Table4[Column1],ISNUMBER(SEARCH(Table4[Column1],MIS[[#This Row],[OrderUniqueIdentifier]])),"")</f>
        <v>VWAP</v>
      </c>
    </row>
    <row r="5829" spans="1:37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>
        <f>_xlfn.XLOOKUP(MIS[[#This Row],[TRADING SYMBOL]],[1]Sheet1!$D:$D,[1]Sheet1!$C:$C)</f>
        <v>8.1999999999999993</v>
      </c>
      <c r="AE5829">
        <f>MIS[[#This Row],[OrderAverageTradedPrice]]*MIS[[#This Row],[OrderQuantity]]</f>
        <v>1507.5</v>
      </c>
      <c r="AF5829">
        <f>MIS[[#This Row],[LTP]]*MIS[[#This Row],[OrderQuantity]]</f>
        <v>1230</v>
      </c>
      <c r="AG5829">
        <f>IF(MIS[[#This Row],[OrderSide]]="SELL",MIS[[#This Row],[VALUE]]-MIS[[#This Row],[LIVE_VALUE]],MIS[[#This Row],[LIVE_VALUE]]-MIS[[#This Row],[VALUE]])</f>
        <v>277.5</v>
      </c>
      <c r="AH5829" t="str" cm="1">
        <f t="array" ref="AH5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9" t="str">
        <f>MIS[[#This Row],[TRADING SYMBOL]]</f>
        <v>NIFTY2552223700PE</v>
      </c>
      <c r="AJ5829" t="str">
        <f>IF(RIGHT(MIS[[#This Row],[Main/Hedge]],4)="MAIN","MAIN","HEDGE")</f>
        <v>HEDGE</v>
      </c>
      <c r="AK5829" t="str" cm="1">
        <f t="array" ref="AK5829">_xlfn._xlws.FILTER(Table4[Column1],ISNUMBER(SEARCH(Table4[Column1],MIS[[#This Row],[OrderUniqueIdentifier]])),"")</f>
        <v>VWAP</v>
      </c>
    </row>
    <row r="5830" spans="1:37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>
        <f>_xlfn.XLOOKUP(MIS[[#This Row],[TRADING SYMBOL]],[1]Sheet1!$D:$D,[1]Sheet1!$C:$C)</f>
        <v>8.1999999999999993</v>
      </c>
      <c r="AE5830">
        <f>MIS[[#This Row],[OrderAverageTradedPrice]]*MIS[[#This Row],[OrderQuantity]]</f>
        <v>1507.5</v>
      </c>
      <c r="AF5830">
        <f>MIS[[#This Row],[LTP]]*MIS[[#This Row],[OrderQuantity]]</f>
        <v>1230</v>
      </c>
      <c r="AG5830">
        <f>IF(MIS[[#This Row],[OrderSide]]="SELL",MIS[[#This Row],[VALUE]]-MIS[[#This Row],[LIVE_VALUE]],MIS[[#This Row],[LIVE_VALUE]]-MIS[[#This Row],[VALUE]])</f>
        <v>277.5</v>
      </c>
      <c r="AH5830" t="str" cm="1">
        <f t="array" ref="AH5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0" t="str">
        <f>MIS[[#This Row],[TRADING SYMBOL]]</f>
        <v>NIFTY2552223700PE</v>
      </c>
      <c r="AJ5830" t="str">
        <f>IF(RIGHT(MIS[[#This Row],[Main/Hedge]],4)="MAIN","MAIN","HEDGE")</f>
        <v>HEDGE</v>
      </c>
      <c r="AK5830" t="str" cm="1">
        <f t="array" ref="AK5830">_xlfn._xlws.FILTER(Table4[Column1],ISNUMBER(SEARCH(Table4[Column1],MIS[[#This Row],[OrderUniqueIdentifier]])),"")</f>
        <v>VWAP</v>
      </c>
    </row>
    <row r="5831" spans="1:37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>
        <f>_xlfn.XLOOKUP(MIS[[#This Row],[TRADING SYMBOL]],[1]Sheet1!$D:$D,[1]Sheet1!$C:$C)</f>
        <v>8.1999999999999993</v>
      </c>
      <c r="AE5831">
        <f>MIS[[#This Row],[OrderAverageTradedPrice]]*MIS[[#This Row],[OrderQuantity]]</f>
        <v>1507.5</v>
      </c>
      <c r="AF5831">
        <f>MIS[[#This Row],[LTP]]*MIS[[#This Row],[OrderQuantity]]</f>
        <v>1230</v>
      </c>
      <c r="AG5831">
        <f>IF(MIS[[#This Row],[OrderSide]]="SELL",MIS[[#This Row],[VALUE]]-MIS[[#This Row],[LIVE_VALUE]],MIS[[#This Row],[LIVE_VALUE]]-MIS[[#This Row],[VALUE]])</f>
        <v>277.5</v>
      </c>
      <c r="AH5831" t="str" cm="1">
        <f t="array" ref="AH5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1" t="str">
        <f>MIS[[#This Row],[TRADING SYMBOL]]</f>
        <v>NIFTY2552223700PE</v>
      </c>
      <c r="AJ5831" t="str">
        <f>IF(RIGHT(MIS[[#This Row],[Main/Hedge]],4)="MAIN","MAIN","HEDGE")</f>
        <v>HEDGE</v>
      </c>
      <c r="AK5831" t="str" cm="1">
        <f t="array" ref="AK5831">_xlfn._xlws.FILTER(Table4[Column1],ISNUMBER(SEARCH(Table4[Column1],MIS[[#This Row],[OrderUniqueIdentifier]])),"")</f>
        <v>VWAP</v>
      </c>
    </row>
    <row r="5832" spans="1:37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>
        <f>_xlfn.XLOOKUP(MIS[[#This Row],[TRADING SYMBOL]],[1]Sheet1!$D:$D,[1]Sheet1!$C:$C)</f>
        <v>8.1999999999999993</v>
      </c>
      <c r="AE5832">
        <f>MIS[[#This Row],[OrderAverageTradedPrice]]*MIS[[#This Row],[OrderQuantity]]</f>
        <v>1507.5</v>
      </c>
      <c r="AF5832">
        <f>MIS[[#This Row],[LTP]]*MIS[[#This Row],[OrderQuantity]]</f>
        <v>1230</v>
      </c>
      <c r="AG5832">
        <f>IF(MIS[[#This Row],[OrderSide]]="SELL",MIS[[#This Row],[VALUE]]-MIS[[#This Row],[LIVE_VALUE]],MIS[[#This Row],[LIVE_VALUE]]-MIS[[#This Row],[VALUE]])</f>
        <v>277.5</v>
      </c>
      <c r="AH5832" t="str" cm="1">
        <f t="array" ref="AH5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2" t="str">
        <f>MIS[[#This Row],[TRADING SYMBOL]]</f>
        <v>NIFTY2552223700PE</v>
      </c>
      <c r="AJ5832" t="str">
        <f>IF(RIGHT(MIS[[#This Row],[Main/Hedge]],4)="MAIN","MAIN","HEDGE")</f>
        <v>HEDGE</v>
      </c>
      <c r="AK5832" t="str" cm="1">
        <f t="array" ref="AK5832">_xlfn._xlws.FILTER(Table4[Column1],ISNUMBER(SEARCH(Table4[Column1],MIS[[#This Row],[OrderUniqueIdentifier]])),"")</f>
        <v>VWAP</v>
      </c>
    </row>
    <row r="5833" spans="1:37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>
        <f>_xlfn.XLOOKUP(MIS[[#This Row],[TRADING SYMBOL]],[1]Sheet1!$D:$D,[1]Sheet1!$C:$C)</f>
        <v>8.1999999999999993</v>
      </c>
      <c r="AE5833">
        <f>MIS[[#This Row],[OrderAverageTradedPrice]]*MIS[[#This Row],[OrderQuantity]]</f>
        <v>753.75</v>
      </c>
      <c r="AF5833">
        <f>MIS[[#This Row],[LTP]]*MIS[[#This Row],[OrderQuantity]]</f>
        <v>615</v>
      </c>
      <c r="AG5833">
        <f>IF(MIS[[#This Row],[OrderSide]]="SELL",MIS[[#This Row],[VALUE]]-MIS[[#This Row],[LIVE_VALUE]],MIS[[#This Row],[LIVE_VALUE]]-MIS[[#This Row],[VALUE]])</f>
        <v>138.75</v>
      </c>
      <c r="AH5833" t="str" cm="1">
        <f t="array" ref="AH5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3" t="str">
        <f>MIS[[#This Row],[TRADING SYMBOL]]</f>
        <v>NIFTY2552223700PE</v>
      </c>
      <c r="AJ5833" t="str">
        <f>IF(RIGHT(MIS[[#This Row],[Main/Hedge]],4)="MAIN","MAIN","HEDGE")</f>
        <v>HEDGE</v>
      </c>
      <c r="AK5833" t="str" cm="1">
        <f t="array" ref="AK5833">_xlfn._xlws.FILTER(Table4[Column1],ISNUMBER(SEARCH(Table4[Column1],MIS[[#This Row],[OrderUniqueIdentifier]])),"")</f>
        <v>VWAP</v>
      </c>
    </row>
    <row r="5834" spans="1:37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>
        <f>_xlfn.XLOOKUP(MIS[[#This Row],[TRADING SYMBOL]],[1]Sheet1!$D:$D,[1]Sheet1!$C:$C)</f>
        <v>8.1999999999999993</v>
      </c>
      <c r="AE5834">
        <f>MIS[[#This Row],[OrderAverageTradedPrice]]*MIS[[#This Row],[OrderQuantity]]</f>
        <v>1507.5</v>
      </c>
      <c r="AF5834">
        <f>MIS[[#This Row],[LTP]]*MIS[[#This Row],[OrderQuantity]]</f>
        <v>1230</v>
      </c>
      <c r="AG5834">
        <f>IF(MIS[[#This Row],[OrderSide]]="SELL",MIS[[#This Row],[VALUE]]-MIS[[#This Row],[LIVE_VALUE]],MIS[[#This Row],[LIVE_VALUE]]-MIS[[#This Row],[VALUE]])</f>
        <v>277.5</v>
      </c>
      <c r="AH5834" t="str" cm="1">
        <f t="array" ref="AH5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4" t="str">
        <f>MIS[[#This Row],[TRADING SYMBOL]]</f>
        <v>NIFTY2552223700PE</v>
      </c>
      <c r="AJ5834" t="str">
        <f>IF(RIGHT(MIS[[#This Row],[Main/Hedge]],4)="MAIN","MAIN","HEDGE")</f>
        <v>HEDGE</v>
      </c>
      <c r="AK5834" t="str" cm="1">
        <f t="array" ref="AK5834">_xlfn._xlws.FILTER(Table4[Column1],ISNUMBER(SEARCH(Table4[Column1],MIS[[#This Row],[OrderUniqueIdentifier]])),"")</f>
        <v>VWAP</v>
      </c>
    </row>
    <row r="5835" spans="1:37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>
        <f>_xlfn.XLOOKUP(MIS[[#This Row],[TRADING SYMBOL]],[1]Sheet1!$D:$D,[1]Sheet1!$C:$C)</f>
        <v>8.1999999999999993</v>
      </c>
      <c r="AE5835">
        <f>MIS[[#This Row],[OrderAverageTradedPrice]]*MIS[[#This Row],[OrderQuantity]]</f>
        <v>4522.5</v>
      </c>
      <c r="AF5835">
        <f>MIS[[#This Row],[LTP]]*MIS[[#This Row],[OrderQuantity]]</f>
        <v>3689.9999999999995</v>
      </c>
      <c r="AG5835">
        <f>IF(MIS[[#This Row],[OrderSide]]="SELL",MIS[[#This Row],[VALUE]]-MIS[[#This Row],[LIVE_VALUE]],MIS[[#This Row],[LIVE_VALUE]]-MIS[[#This Row],[VALUE]])</f>
        <v>832.50000000000045</v>
      </c>
      <c r="AH5835" t="str" cm="1">
        <f t="array" ref="AH5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5" t="str">
        <f>MIS[[#This Row],[TRADING SYMBOL]]</f>
        <v>NIFTY2552223700PE</v>
      </c>
      <c r="AJ5835" t="str">
        <f>IF(RIGHT(MIS[[#This Row],[Main/Hedge]],4)="MAIN","MAIN","HEDGE")</f>
        <v>HEDGE</v>
      </c>
      <c r="AK5835" t="str" cm="1">
        <f t="array" ref="AK5835">_xlfn._xlws.FILTER(Table4[Column1],ISNUMBER(SEARCH(Table4[Column1],MIS[[#This Row],[OrderUniqueIdentifier]])),"")</f>
        <v>VWAP</v>
      </c>
    </row>
    <row r="5836" spans="1:37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>
        <f>_xlfn.XLOOKUP(MIS[[#This Row],[TRADING SYMBOL]],[1]Sheet1!$D:$D,[1]Sheet1!$C:$C)</f>
        <v>8.1999999999999993</v>
      </c>
      <c r="AE5836">
        <f>MIS[[#This Row],[OrderAverageTradedPrice]]*MIS[[#This Row],[OrderQuantity]]</f>
        <v>757.5</v>
      </c>
      <c r="AF5836">
        <f>MIS[[#This Row],[LTP]]*MIS[[#This Row],[OrderQuantity]]</f>
        <v>615</v>
      </c>
      <c r="AG5836">
        <f>IF(MIS[[#This Row],[OrderSide]]="SELL",MIS[[#This Row],[VALUE]]-MIS[[#This Row],[LIVE_VALUE]],MIS[[#This Row],[LIVE_VALUE]]-MIS[[#This Row],[VALUE]])</f>
        <v>142.5</v>
      </c>
      <c r="AH5836" t="str" cm="1">
        <f t="array" ref="AH5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6" t="str">
        <f>MIS[[#This Row],[TRADING SYMBOL]]</f>
        <v>NIFTY2552223700PE</v>
      </c>
      <c r="AJ5836" t="str">
        <f>IF(RIGHT(MIS[[#This Row],[Main/Hedge]],4)="MAIN","MAIN","HEDGE")</f>
        <v>HEDGE</v>
      </c>
      <c r="AK5836" t="str" cm="1">
        <f t="array" ref="AK5836">_xlfn._xlws.FILTER(Table4[Column1],ISNUMBER(SEARCH(Table4[Column1],MIS[[#This Row],[OrderUniqueIdentifier]])),"")</f>
        <v>VWAP</v>
      </c>
    </row>
    <row r="5837" spans="1:37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>
        <f>_xlfn.XLOOKUP(MIS[[#This Row],[TRADING SYMBOL]],[1]Sheet1!$D:$D,[1]Sheet1!$C:$C)</f>
        <v>8.1999999999999993</v>
      </c>
      <c r="AE5837">
        <f>MIS[[#This Row],[OrderAverageTradedPrice]]*MIS[[#This Row],[OrderQuantity]]</f>
        <v>1507.5</v>
      </c>
      <c r="AF5837">
        <f>MIS[[#This Row],[LTP]]*MIS[[#This Row],[OrderQuantity]]</f>
        <v>1230</v>
      </c>
      <c r="AG5837">
        <f>IF(MIS[[#This Row],[OrderSide]]="SELL",MIS[[#This Row],[VALUE]]-MIS[[#This Row],[LIVE_VALUE]],MIS[[#This Row],[LIVE_VALUE]]-MIS[[#This Row],[VALUE]])</f>
        <v>277.5</v>
      </c>
      <c r="AH5837" t="str" cm="1">
        <f t="array" ref="AH5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7" t="str">
        <f>MIS[[#This Row],[TRADING SYMBOL]]</f>
        <v>NIFTY2552223700PE</v>
      </c>
      <c r="AJ5837" t="str">
        <f>IF(RIGHT(MIS[[#This Row],[Main/Hedge]],4)="MAIN","MAIN","HEDGE")</f>
        <v>HEDGE</v>
      </c>
      <c r="AK5837" t="str" cm="1">
        <f t="array" ref="AK5837">_xlfn._xlws.FILTER(Table4[Column1],ISNUMBER(SEARCH(Table4[Column1],MIS[[#This Row],[OrderUniqueIdentifier]])),"")</f>
        <v>VWAP</v>
      </c>
    </row>
    <row r="5838" spans="1:37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>
        <f>_xlfn.XLOOKUP(MIS[[#This Row],[TRADING SYMBOL]],[1]Sheet1!$D:$D,[1]Sheet1!$C:$C)</f>
        <v>8.1999999999999993</v>
      </c>
      <c r="AE5838">
        <f>MIS[[#This Row],[OrderAverageTradedPrice]]*MIS[[#This Row],[OrderQuantity]]</f>
        <v>1507.5</v>
      </c>
      <c r="AF5838">
        <f>MIS[[#This Row],[LTP]]*MIS[[#This Row],[OrderQuantity]]</f>
        <v>1230</v>
      </c>
      <c r="AG5838">
        <f>IF(MIS[[#This Row],[OrderSide]]="SELL",MIS[[#This Row],[VALUE]]-MIS[[#This Row],[LIVE_VALUE]],MIS[[#This Row],[LIVE_VALUE]]-MIS[[#This Row],[VALUE]])</f>
        <v>277.5</v>
      </c>
      <c r="AH5838" t="str" cm="1">
        <f t="array" ref="AH5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8" t="str">
        <f>MIS[[#This Row],[TRADING SYMBOL]]</f>
        <v>NIFTY2552223700PE</v>
      </c>
      <c r="AJ5838" t="str">
        <f>IF(RIGHT(MIS[[#This Row],[Main/Hedge]],4)="MAIN","MAIN","HEDGE")</f>
        <v>HEDGE</v>
      </c>
      <c r="AK5838" t="str" cm="1">
        <f t="array" ref="AK5838">_xlfn._xlws.FILTER(Table4[Column1],ISNUMBER(SEARCH(Table4[Column1],MIS[[#This Row],[OrderUniqueIdentifier]])),"")</f>
        <v>VWAP</v>
      </c>
    </row>
    <row r="5839" spans="1:37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>
        <f>_xlfn.XLOOKUP(MIS[[#This Row],[TRADING SYMBOL]],[1]Sheet1!$D:$D,[1]Sheet1!$C:$C)</f>
        <v>8.1999999999999993</v>
      </c>
      <c r="AE5839">
        <f>MIS[[#This Row],[OrderAverageTradedPrice]]*MIS[[#This Row],[OrderQuantity]]</f>
        <v>2261.25</v>
      </c>
      <c r="AF5839">
        <f>MIS[[#This Row],[LTP]]*MIS[[#This Row],[OrderQuantity]]</f>
        <v>1844.9999999999998</v>
      </c>
      <c r="AG5839">
        <f>IF(MIS[[#This Row],[OrderSide]]="SELL",MIS[[#This Row],[VALUE]]-MIS[[#This Row],[LIVE_VALUE]],MIS[[#This Row],[LIVE_VALUE]]-MIS[[#This Row],[VALUE]])</f>
        <v>416.25000000000023</v>
      </c>
      <c r="AH5839" t="str" cm="1">
        <f t="array" ref="AH5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9" t="str">
        <f>MIS[[#This Row],[TRADING SYMBOL]]</f>
        <v>NIFTY2552223700PE</v>
      </c>
      <c r="AJ5839" t="str">
        <f>IF(RIGHT(MIS[[#This Row],[Main/Hedge]],4)="MAIN","MAIN","HEDGE")</f>
        <v>HEDGE</v>
      </c>
      <c r="AK5839" t="str" cm="1">
        <f t="array" ref="AK5839">_xlfn._xlws.FILTER(Table4[Column1],ISNUMBER(SEARCH(Table4[Column1],MIS[[#This Row],[OrderUniqueIdentifier]])),"")</f>
        <v>VWAP</v>
      </c>
    </row>
    <row r="5840" spans="1:37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>
        <f>_xlfn.XLOOKUP(MIS[[#This Row],[TRADING SYMBOL]],[1]Sheet1!$D:$D,[1]Sheet1!$C:$C)</f>
        <v>8.1999999999999993</v>
      </c>
      <c r="AE5840">
        <f>MIS[[#This Row],[OrderAverageTradedPrice]]*MIS[[#This Row],[OrderQuantity]]</f>
        <v>2261.25</v>
      </c>
      <c r="AF5840">
        <f>MIS[[#This Row],[LTP]]*MIS[[#This Row],[OrderQuantity]]</f>
        <v>1844.9999999999998</v>
      </c>
      <c r="AG5840">
        <f>IF(MIS[[#This Row],[OrderSide]]="SELL",MIS[[#This Row],[VALUE]]-MIS[[#This Row],[LIVE_VALUE]],MIS[[#This Row],[LIVE_VALUE]]-MIS[[#This Row],[VALUE]])</f>
        <v>416.25000000000023</v>
      </c>
      <c r="AH5840" t="str" cm="1">
        <f t="array" ref="AH5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0" t="str">
        <f>MIS[[#This Row],[TRADING SYMBOL]]</f>
        <v>NIFTY2552223700PE</v>
      </c>
      <c r="AJ5840" t="str">
        <f>IF(RIGHT(MIS[[#This Row],[Main/Hedge]],4)="MAIN","MAIN","HEDGE")</f>
        <v>HEDGE</v>
      </c>
      <c r="AK5840" t="str" cm="1">
        <f t="array" ref="AK5840">_xlfn._xlws.FILTER(Table4[Column1],ISNUMBER(SEARCH(Table4[Column1],MIS[[#This Row],[OrderUniqueIdentifier]])),"")</f>
        <v>VWAP</v>
      </c>
    </row>
    <row r="5841" spans="1:37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>
        <f>_xlfn.XLOOKUP(MIS[[#This Row],[TRADING SYMBOL]],[1]Sheet1!$D:$D,[1]Sheet1!$C:$C)</f>
        <v>8.1999999999999993</v>
      </c>
      <c r="AE5841">
        <f>MIS[[#This Row],[OrderAverageTradedPrice]]*MIS[[#This Row],[OrderQuantity]]</f>
        <v>2261.25</v>
      </c>
      <c r="AF5841">
        <f>MIS[[#This Row],[LTP]]*MIS[[#This Row],[OrderQuantity]]</f>
        <v>1844.9999999999998</v>
      </c>
      <c r="AG5841">
        <f>IF(MIS[[#This Row],[OrderSide]]="SELL",MIS[[#This Row],[VALUE]]-MIS[[#This Row],[LIVE_VALUE]],MIS[[#This Row],[LIVE_VALUE]]-MIS[[#This Row],[VALUE]])</f>
        <v>416.25000000000023</v>
      </c>
      <c r="AH5841" t="str" cm="1">
        <f t="array" ref="AH5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1" t="str">
        <f>MIS[[#This Row],[TRADING SYMBOL]]</f>
        <v>NIFTY2552223700PE</v>
      </c>
      <c r="AJ5841" t="str">
        <f>IF(RIGHT(MIS[[#This Row],[Main/Hedge]],4)="MAIN","MAIN","HEDGE")</f>
        <v>HEDGE</v>
      </c>
      <c r="AK5841" t="str" cm="1">
        <f t="array" ref="AK5841">_xlfn._xlws.FILTER(Table4[Column1],ISNUMBER(SEARCH(Table4[Column1],MIS[[#This Row],[OrderUniqueIdentifier]])),"")</f>
        <v>VWAP</v>
      </c>
    </row>
    <row r="5842" spans="1:37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>
        <f>_xlfn.XLOOKUP(MIS[[#This Row],[TRADING SYMBOL]],[1]Sheet1!$D:$D,[1]Sheet1!$C:$C)</f>
        <v>8.1999999999999993</v>
      </c>
      <c r="AE5842">
        <f>MIS[[#This Row],[OrderAverageTradedPrice]]*MIS[[#This Row],[OrderQuantity]]</f>
        <v>3768.7500000000005</v>
      </c>
      <c r="AF5842">
        <f>MIS[[#This Row],[LTP]]*MIS[[#This Row],[OrderQuantity]]</f>
        <v>3074.9999999999995</v>
      </c>
      <c r="AG5842">
        <f>IF(MIS[[#This Row],[OrderSide]]="SELL",MIS[[#This Row],[VALUE]]-MIS[[#This Row],[LIVE_VALUE]],MIS[[#This Row],[LIVE_VALUE]]-MIS[[#This Row],[VALUE]])</f>
        <v>693.75000000000091</v>
      </c>
      <c r="AH5842" t="str" cm="1">
        <f t="array" ref="AH5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2" t="str">
        <f>MIS[[#This Row],[TRADING SYMBOL]]</f>
        <v>NIFTY2552223700PE</v>
      </c>
      <c r="AJ5842" t="str">
        <f>IF(RIGHT(MIS[[#This Row],[Main/Hedge]],4)="MAIN","MAIN","HEDGE")</f>
        <v>HEDGE</v>
      </c>
      <c r="AK5842" t="str" cm="1">
        <f t="array" ref="AK5842">_xlfn._xlws.FILTER(Table4[Column1],ISNUMBER(SEARCH(Table4[Column1],MIS[[#This Row],[OrderUniqueIdentifier]])),"")</f>
        <v>VWAP</v>
      </c>
    </row>
    <row r="5843" spans="1:37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>
        <f>_xlfn.XLOOKUP(MIS[[#This Row],[TRADING SYMBOL]],[1]Sheet1!$D:$D,[1]Sheet1!$C:$C)</f>
        <v>8.1999999999999993</v>
      </c>
      <c r="AE5843">
        <f>MIS[[#This Row],[OrderAverageTradedPrice]]*MIS[[#This Row],[OrderQuantity]]</f>
        <v>3768.7500000000005</v>
      </c>
      <c r="AF5843">
        <f>MIS[[#This Row],[LTP]]*MIS[[#This Row],[OrderQuantity]]</f>
        <v>3074.9999999999995</v>
      </c>
      <c r="AG5843">
        <f>IF(MIS[[#This Row],[OrderSide]]="SELL",MIS[[#This Row],[VALUE]]-MIS[[#This Row],[LIVE_VALUE]],MIS[[#This Row],[LIVE_VALUE]]-MIS[[#This Row],[VALUE]])</f>
        <v>693.75000000000091</v>
      </c>
      <c r="AH5843" t="str" cm="1">
        <f t="array" ref="AH5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3" t="str">
        <f>MIS[[#This Row],[TRADING SYMBOL]]</f>
        <v>NIFTY2552223700PE</v>
      </c>
      <c r="AJ5843" t="str">
        <f>IF(RIGHT(MIS[[#This Row],[Main/Hedge]],4)="MAIN","MAIN","HEDGE")</f>
        <v>HEDGE</v>
      </c>
      <c r="AK5843" t="str" cm="1">
        <f t="array" ref="AK5843">_xlfn._xlws.FILTER(Table4[Column1],ISNUMBER(SEARCH(Table4[Column1],MIS[[#This Row],[OrderUniqueIdentifier]])),"")</f>
        <v>VWAP</v>
      </c>
    </row>
    <row r="5844" spans="1:37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>
        <f>_xlfn.XLOOKUP(MIS[[#This Row],[TRADING SYMBOL]],[1]Sheet1!$D:$D,[1]Sheet1!$C:$C)</f>
        <v>8.1999999999999993</v>
      </c>
      <c r="AE5844">
        <f>MIS[[#This Row],[OrderAverageTradedPrice]]*MIS[[#This Row],[OrderQuantity]]</f>
        <v>753.75</v>
      </c>
      <c r="AF5844">
        <f>MIS[[#This Row],[LTP]]*MIS[[#This Row],[OrderQuantity]]</f>
        <v>615</v>
      </c>
      <c r="AG5844">
        <f>IF(MIS[[#This Row],[OrderSide]]="SELL",MIS[[#This Row],[VALUE]]-MIS[[#This Row],[LIVE_VALUE]],MIS[[#This Row],[LIVE_VALUE]]-MIS[[#This Row],[VALUE]])</f>
        <v>138.75</v>
      </c>
      <c r="AH5844" t="str" cm="1">
        <f t="array" ref="AH5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4" t="str">
        <f>MIS[[#This Row],[TRADING SYMBOL]]</f>
        <v>NIFTY2552223700PE</v>
      </c>
      <c r="AJ5844" t="str">
        <f>IF(RIGHT(MIS[[#This Row],[Main/Hedge]],4)="MAIN","MAIN","HEDGE")</f>
        <v>HEDGE</v>
      </c>
      <c r="AK5844" t="str" cm="1">
        <f t="array" ref="AK5844">_xlfn._xlws.FILTER(Table4[Column1],ISNUMBER(SEARCH(Table4[Column1],MIS[[#This Row],[OrderUniqueIdentifier]])),"")</f>
        <v>VWAP</v>
      </c>
    </row>
    <row r="5845" spans="1:37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>
        <f>_xlfn.XLOOKUP(MIS[[#This Row],[TRADING SYMBOL]],[1]Sheet1!$D:$D,[1]Sheet1!$C:$C)</f>
        <v>8.1999999999999993</v>
      </c>
      <c r="AE5845">
        <f>MIS[[#This Row],[OrderAverageTradedPrice]]*MIS[[#This Row],[OrderQuantity]]</f>
        <v>1507.5</v>
      </c>
      <c r="AF5845">
        <f>MIS[[#This Row],[LTP]]*MIS[[#This Row],[OrderQuantity]]</f>
        <v>1230</v>
      </c>
      <c r="AG5845">
        <f>IF(MIS[[#This Row],[OrderSide]]="SELL",MIS[[#This Row],[VALUE]]-MIS[[#This Row],[LIVE_VALUE]],MIS[[#This Row],[LIVE_VALUE]]-MIS[[#This Row],[VALUE]])</f>
        <v>277.5</v>
      </c>
      <c r="AH5845" t="str" cm="1">
        <f t="array" ref="AH5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5" t="str">
        <f>MIS[[#This Row],[TRADING SYMBOL]]</f>
        <v>NIFTY2552223700PE</v>
      </c>
      <c r="AJ5845" t="str">
        <f>IF(RIGHT(MIS[[#This Row],[Main/Hedge]],4)="MAIN","MAIN","HEDGE")</f>
        <v>HEDGE</v>
      </c>
      <c r="AK5845" t="str" cm="1">
        <f t="array" ref="AK5845">_xlfn._xlws.FILTER(Table4[Column1],ISNUMBER(SEARCH(Table4[Column1],MIS[[#This Row],[OrderUniqueIdentifier]])),"")</f>
        <v>VWAP</v>
      </c>
    </row>
    <row r="5846" spans="1:37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>
        <f>_xlfn.XLOOKUP(MIS[[#This Row],[TRADING SYMBOL]],[1]Sheet1!$D:$D,[1]Sheet1!$C:$C)</f>
        <v>8.1999999999999993</v>
      </c>
      <c r="AE5846">
        <f>MIS[[#This Row],[OrderAverageTradedPrice]]*MIS[[#This Row],[OrderQuantity]]</f>
        <v>4522.5</v>
      </c>
      <c r="AF5846">
        <f>MIS[[#This Row],[LTP]]*MIS[[#This Row],[OrderQuantity]]</f>
        <v>3689.9999999999995</v>
      </c>
      <c r="AG5846">
        <f>IF(MIS[[#This Row],[OrderSide]]="SELL",MIS[[#This Row],[VALUE]]-MIS[[#This Row],[LIVE_VALUE]],MIS[[#This Row],[LIVE_VALUE]]-MIS[[#This Row],[VALUE]])</f>
        <v>832.50000000000045</v>
      </c>
      <c r="AH5846" t="str" cm="1">
        <f t="array" ref="AH5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6" t="str">
        <f>MIS[[#This Row],[TRADING SYMBOL]]</f>
        <v>NIFTY2552223700PE</v>
      </c>
      <c r="AJ5846" t="str">
        <f>IF(RIGHT(MIS[[#This Row],[Main/Hedge]],4)="MAIN","MAIN","HEDGE")</f>
        <v>HEDGE</v>
      </c>
      <c r="AK5846" t="str" cm="1">
        <f t="array" ref="AK5846">_xlfn._xlws.FILTER(Table4[Column1],ISNUMBER(SEARCH(Table4[Column1],MIS[[#This Row],[OrderUniqueIdentifier]])),"")</f>
        <v>VWAP</v>
      </c>
    </row>
    <row r="5847" spans="1:37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>
        <f>_xlfn.XLOOKUP(MIS[[#This Row],[TRADING SYMBOL]],[1]Sheet1!$D:$D,[1]Sheet1!$C:$C)</f>
        <v>8.1999999999999993</v>
      </c>
      <c r="AE5847">
        <f>MIS[[#This Row],[OrderAverageTradedPrice]]*MIS[[#This Row],[OrderQuantity]]</f>
        <v>3768.7500000000005</v>
      </c>
      <c r="AF5847">
        <f>MIS[[#This Row],[LTP]]*MIS[[#This Row],[OrderQuantity]]</f>
        <v>3074.9999999999995</v>
      </c>
      <c r="AG5847">
        <f>IF(MIS[[#This Row],[OrderSide]]="SELL",MIS[[#This Row],[VALUE]]-MIS[[#This Row],[LIVE_VALUE]],MIS[[#This Row],[LIVE_VALUE]]-MIS[[#This Row],[VALUE]])</f>
        <v>693.75000000000091</v>
      </c>
      <c r="AH5847" t="str" cm="1">
        <f t="array" ref="AH5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7" t="str">
        <f>MIS[[#This Row],[TRADING SYMBOL]]</f>
        <v>NIFTY2552223700PE</v>
      </c>
      <c r="AJ5847" t="str">
        <f>IF(RIGHT(MIS[[#This Row],[Main/Hedge]],4)="MAIN","MAIN","HEDGE")</f>
        <v>HEDGE</v>
      </c>
      <c r="AK5847" t="str" cm="1">
        <f t="array" ref="AK5847">_xlfn._xlws.FILTER(Table4[Column1],ISNUMBER(SEARCH(Table4[Column1],MIS[[#This Row],[OrderUniqueIdentifier]])),"")</f>
        <v>VWAP</v>
      </c>
    </row>
    <row r="5848" spans="1:37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>
        <f>_xlfn.XLOOKUP(MIS[[#This Row],[TRADING SYMBOL]],[1]Sheet1!$D:$D,[1]Sheet1!$C:$C)</f>
        <v>8.1999999999999993</v>
      </c>
      <c r="AE5848">
        <f>MIS[[#This Row],[OrderAverageTradedPrice]]*MIS[[#This Row],[OrderQuantity]]</f>
        <v>753.75</v>
      </c>
      <c r="AF5848">
        <f>MIS[[#This Row],[LTP]]*MIS[[#This Row],[OrderQuantity]]</f>
        <v>615</v>
      </c>
      <c r="AG5848">
        <f>IF(MIS[[#This Row],[OrderSide]]="SELL",MIS[[#This Row],[VALUE]]-MIS[[#This Row],[LIVE_VALUE]],MIS[[#This Row],[LIVE_VALUE]]-MIS[[#This Row],[VALUE]])</f>
        <v>138.75</v>
      </c>
      <c r="AH5848" t="str" cm="1">
        <f t="array" ref="AH5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8" t="str">
        <f>MIS[[#This Row],[TRADING SYMBOL]]</f>
        <v>NIFTY2552223700PE</v>
      </c>
      <c r="AJ5848" t="str">
        <f>IF(RIGHT(MIS[[#This Row],[Main/Hedge]],4)="MAIN","MAIN","HEDGE")</f>
        <v>HEDGE</v>
      </c>
      <c r="AK5848" t="str" cm="1">
        <f t="array" ref="AK5848">_xlfn._xlws.FILTER(Table4[Column1],ISNUMBER(SEARCH(Table4[Column1],MIS[[#This Row],[OrderUniqueIdentifier]])),"")</f>
        <v>VWAP</v>
      </c>
    </row>
    <row r="5849" spans="1:37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>
        <f>_xlfn.XLOOKUP(MIS[[#This Row],[TRADING SYMBOL]],[1]Sheet1!$D:$D,[1]Sheet1!$C:$C)</f>
        <v>3.15</v>
      </c>
      <c r="AE5849">
        <f>MIS[[#This Row],[OrderAverageTradedPrice]]*MIS[[#This Row],[OrderQuantity]]</f>
        <v>285</v>
      </c>
      <c r="AF5849">
        <f>MIS[[#This Row],[LTP]]*MIS[[#This Row],[OrderQuantity]]</f>
        <v>236.25</v>
      </c>
      <c r="AG5849">
        <f>IF(MIS[[#This Row],[OrderSide]]="SELL",MIS[[#This Row],[VALUE]]-MIS[[#This Row],[LIVE_VALUE]],MIS[[#This Row],[LIVE_VALUE]]-MIS[[#This Row],[VALUE]])</f>
        <v>48.75</v>
      </c>
      <c r="AH5849" t="str" cm="1">
        <f t="array" ref="AH5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9" t="str">
        <f>MIS[[#This Row],[TRADING SYMBOL]]</f>
        <v>NIFTY2552226300CE</v>
      </c>
      <c r="AJ5849" t="str">
        <f>IF(RIGHT(MIS[[#This Row],[Main/Hedge]],4)="MAIN","MAIN","HEDGE")</f>
        <v>HEDGE</v>
      </c>
      <c r="AK5849" t="str" cm="1">
        <f t="array" ref="AK5849">_xlfn._xlws.FILTER(Table4[Column1],ISNUMBER(SEARCH(Table4[Column1],MIS[[#This Row],[OrderUniqueIdentifier]])),"")</f>
        <v>VWAP</v>
      </c>
    </row>
    <row r="5850" spans="1:37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>
        <f>_xlfn.XLOOKUP(MIS[[#This Row],[TRADING SYMBOL]],[1]Sheet1!$D:$D,[1]Sheet1!$C:$C)</f>
        <v>3.15</v>
      </c>
      <c r="AE5850">
        <f>MIS[[#This Row],[OrderAverageTradedPrice]]*MIS[[#This Row],[OrderQuantity]]</f>
        <v>570</v>
      </c>
      <c r="AF5850">
        <f>MIS[[#This Row],[LTP]]*MIS[[#This Row],[OrderQuantity]]</f>
        <v>472.5</v>
      </c>
      <c r="AG5850">
        <f>IF(MIS[[#This Row],[OrderSide]]="SELL",MIS[[#This Row],[VALUE]]-MIS[[#This Row],[LIVE_VALUE]],MIS[[#This Row],[LIVE_VALUE]]-MIS[[#This Row],[VALUE]])</f>
        <v>97.5</v>
      </c>
      <c r="AH5850" t="str" cm="1">
        <f t="array" ref="AH5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0" t="str">
        <f>MIS[[#This Row],[TRADING SYMBOL]]</f>
        <v>NIFTY2552226300CE</v>
      </c>
      <c r="AJ5850" t="str">
        <f>IF(RIGHT(MIS[[#This Row],[Main/Hedge]],4)="MAIN","MAIN","HEDGE")</f>
        <v>HEDGE</v>
      </c>
      <c r="AK5850" t="str" cm="1">
        <f t="array" ref="AK5850">_xlfn._xlws.FILTER(Table4[Column1],ISNUMBER(SEARCH(Table4[Column1],MIS[[#This Row],[OrderUniqueIdentifier]])),"")</f>
        <v>VWAP</v>
      </c>
    </row>
    <row r="5851" spans="1:37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>
        <f>_xlfn.XLOOKUP(MIS[[#This Row],[TRADING SYMBOL]],[1]Sheet1!$D:$D,[1]Sheet1!$C:$C)</f>
        <v>8.1999999999999993</v>
      </c>
      <c r="AE5851">
        <f>MIS[[#This Row],[OrderAverageTradedPrice]]*MIS[[#This Row],[OrderQuantity]]</f>
        <v>7571.2500000000009</v>
      </c>
      <c r="AF5851">
        <f>MIS[[#This Row],[LTP]]*MIS[[#This Row],[OrderQuantity]]</f>
        <v>6149.9999999999991</v>
      </c>
      <c r="AG5851">
        <f>IF(MIS[[#This Row],[OrderSide]]="SELL",MIS[[#This Row],[VALUE]]-MIS[[#This Row],[LIVE_VALUE]],MIS[[#This Row],[LIVE_VALUE]]-MIS[[#This Row],[VALUE]])</f>
        <v>1421.2500000000018</v>
      </c>
      <c r="AH5851" t="str" cm="1">
        <f t="array" ref="AH5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1" t="str">
        <f>MIS[[#This Row],[TRADING SYMBOL]]</f>
        <v>NIFTY2552223700PE</v>
      </c>
      <c r="AJ5851" t="str">
        <f>IF(RIGHT(MIS[[#This Row],[Main/Hedge]],4)="MAIN","MAIN","HEDGE")</f>
        <v>HEDGE</v>
      </c>
      <c r="AK5851" t="str" cm="1">
        <f t="array" ref="AK5851">_xlfn._xlws.FILTER(Table4[Column1],ISNUMBER(SEARCH(Table4[Column1],MIS[[#This Row],[OrderUniqueIdentifier]])),"")</f>
        <v>VWAP</v>
      </c>
    </row>
    <row r="5852" spans="1:37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>
        <f>_xlfn.XLOOKUP(MIS[[#This Row],[TRADING SYMBOL]],[1]Sheet1!$D:$D,[1]Sheet1!$C:$C)</f>
        <v>3.15</v>
      </c>
      <c r="AE5852">
        <f>MIS[[#This Row],[OrderAverageTradedPrice]]*MIS[[#This Row],[OrderQuantity]]</f>
        <v>2812.5</v>
      </c>
      <c r="AF5852">
        <f>MIS[[#This Row],[LTP]]*MIS[[#This Row],[OrderQuantity]]</f>
        <v>2362.5</v>
      </c>
      <c r="AG5852">
        <f>IF(MIS[[#This Row],[OrderSide]]="SELL",MIS[[#This Row],[VALUE]]-MIS[[#This Row],[LIVE_VALUE]],MIS[[#This Row],[LIVE_VALUE]]-MIS[[#This Row],[VALUE]])</f>
        <v>450</v>
      </c>
      <c r="AH5852" t="str" cm="1">
        <f t="array" ref="AH5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2" t="str">
        <f>MIS[[#This Row],[TRADING SYMBOL]]</f>
        <v>NIFTY2552226300CE</v>
      </c>
      <c r="AJ5852" t="str">
        <f>IF(RIGHT(MIS[[#This Row],[Main/Hedge]],4)="MAIN","MAIN","HEDGE")</f>
        <v>HEDGE</v>
      </c>
      <c r="AK5852" t="str" cm="1">
        <f t="array" ref="AK5852">_xlfn._xlws.FILTER(Table4[Column1],ISNUMBER(SEARCH(Table4[Column1],MIS[[#This Row],[OrderUniqueIdentifier]])),"")</f>
        <v>VWAP</v>
      </c>
    </row>
    <row r="5853" spans="1:37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>
        <f>_xlfn.XLOOKUP(MIS[[#This Row],[TRADING SYMBOL]],[1]Sheet1!$D:$D,[1]Sheet1!$C:$C)</f>
        <v>3.15</v>
      </c>
      <c r="AE5853">
        <f>MIS[[#This Row],[OrderAverageTradedPrice]]*MIS[[#This Row],[OrderQuantity]]</f>
        <v>5343.75</v>
      </c>
      <c r="AF5853">
        <f>MIS[[#This Row],[LTP]]*MIS[[#This Row],[OrderQuantity]]</f>
        <v>4488.75</v>
      </c>
      <c r="AG5853">
        <f>IF(MIS[[#This Row],[OrderSide]]="SELL",MIS[[#This Row],[VALUE]]-MIS[[#This Row],[LIVE_VALUE]],MIS[[#This Row],[LIVE_VALUE]]-MIS[[#This Row],[VALUE]])</f>
        <v>855</v>
      </c>
      <c r="AH5853" t="str" cm="1">
        <f t="array" ref="AH5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3" t="str">
        <f>MIS[[#This Row],[TRADING SYMBOL]]</f>
        <v>NIFTY2552226300CE</v>
      </c>
      <c r="AJ5853" t="str">
        <f>IF(RIGHT(MIS[[#This Row],[Main/Hedge]],4)="MAIN","MAIN","HEDGE")</f>
        <v>HEDGE</v>
      </c>
      <c r="AK5853" t="str" cm="1">
        <f t="array" ref="AK5853">_xlfn._xlws.FILTER(Table4[Column1],ISNUMBER(SEARCH(Table4[Column1],MIS[[#This Row],[OrderUniqueIdentifier]])),"")</f>
        <v>VWAP</v>
      </c>
    </row>
    <row r="5854" spans="1:37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>
        <f>_xlfn.XLOOKUP(MIS[[#This Row],[TRADING SYMBOL]],[1]Sheet1!$D:$D,[1]Sheet1!$C:$C)</f>
        <v>3.15</v>
      </c>
      <c r="AE5854">
        <f>MIS[[#This Row],[OrderAverageTradedPrice]]*MIS[[#This Row],[OrderQuantity]]</f>
        <v>562.5</v>
      </c>
      <c r="AF5854">
        <f>MIS[[#This Row],[LTP]]*MIS[[#This Row],[OrderQuantity]]</f>
        <v>472.5</v>
      </c>
      <c r="AG5854">
        <f>IF(MIS[[#This Row],[OrderSide]]="SELL",MIS[[#This Row],[VALUE]]-MIS[[#This Row],[LIVE_VALUE]],MIS[[#This Row],[LIVE_VALUE]]-MIS[[#This Row],[VALUE]])</f>
        <v>90</v>
      </c>
      <c r="AH5854" t="str" cm="1">
        <f t="array" ref="AH5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4" t="str">
        <f>MIS[[#This Row],[TRADING SYMBOL]]</f>
        <v>NIFTY2552226300CE</v>
      </c>
      <c r="AJ5854" t="str">
        <f>IF(RIGHT(MIS[[#This Row],[Main/Hedge]],4)="MAIN","MAIN","HEDGE")</f>
        <v>HEDGE</v>
      </c>
      <c r="AK5854" t="str" cm="1">
        <f t="array" ref="AK5854">_xlfn._xlws.FILTER(Table4[Column1],ISNUMBER(SEARCH(Table4[Column1],MIS[[#This Row],[OrderUniqueIdentifier]])),"")</f>
        <v>VWAP</v>
      </c>
    </row>
    <row r="5855" spans="1:37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>
        <f>_xlfn.XLOOKUP(MIS[[#This Row],[TRADING SYMBOL]],[1]Sheet1!$D:$D,[1]Sheet1!$C:$C)</f>
        <v>3.15</v>
      </c>
      <c r="AE5855">
        <f>MIS[[#This Row],[OrderAverageTradedPrice]]*MIS[[#This Row],[OrderQuantity]]</f>
        <v>843.75</v>
      </c>
      <c r="AF5855">
        <f>MIS[[#This Row],[LTP]]*MIS[[#This Row],[OrderQuantity]]</f>
        <v>708.75</v>
      </c>
      <c r="AG5855">
        <f>IF(MIS[[#This Row],[OrderSide]]="SELL",MIS[[#This Row],[VALUE]]-MIS[[#This Row],[LIVE_VALUE]],MIS[[#This Row],[LIVE_VALUE]]-MIS[[#This Row],[VALUE]])</f>
        <v>135</v>
      </c>
      <c r="AH5855" t="str" cm="1">
        <f t="array" ref="AH5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5" t="str">
        <f>MIS[[#This Row],[TRADING SYMBOL]]</f>
        <v>NIFTY2552226300CE</v>
      </c>
      <c r="AJ5855" t="str">
        <f>IF(RIGHT(MIS[[#This Row],[Main/Hedge]],4)="MAIN","MAIN","HEDGE")</f>
        <v>HEDGE</v>
      </c>
      <c r="AK5855" t="str" cm="1">
        <f t="array" ref="AK5855">_xlfn._xlws.FILTER(Table4[Column1],ISNUMBER(SEARCH(Table4[Column1],MIS[[#This Row],[OrderUniqueIdentifier]])),"")</f>
        <v>VWAP</v>
      </c>
    </row>
    <row r="5856" spans="1:37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>
        <f>_xlfn.XLOOKUP(MIS[[#This Row],[TRADING SYMBOL]],[1]Sheet1!$D:$D,[1]Sheet1!$C:$C)</f>
        <v>3.15</v>
      </c>
      <c r="AE5856">
        <f>MIS[[#This Row],[OrderAverageTradedPrice]]*MIS[[#This Row],[OrderQuantity]]</f>
        <v>562.5</v>
      </c>
      <c r="AF5856">
        <f>MIS[[#This Row],[LTP]]*MIS[[#This Row],[OrderQuantity]]</f>
        <v>472.5</v>
      </c>
      <c r="AG5856">
        <f>IF(MIS[[#This Row],[OrderSide]]="SELL",MIS[[#This Row],[VALUE]]-MIS[[#This Row],[LIVE_VALUE]],MIS[[#This Row],[LIVE_VALUE]]-MIS[[#This Row],[VALUE]])</f>
        <v>90</v>
      </c>
      <c r="AH5856" t="str" cm="1">
        <f t="array" ref="AH5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6" t="str">
        <f>MIS[[#This Row],[TRADING SYMBOL]]</f>
        <v>NIFTY2552226300CE</v>
      </c>
      <c r="AJ5856" t="str">
        <f>IF(RIGHT(MIS[[#This Row],[Main/Hedge]],4)="MAIN","MAIN","HEDGE")</f>
        <v>HEDGE</v>
      </c>
      <c r="AK5856" t="str" cm="1">
        <f t="array" ref="AK5856">_xlfn._xlws.FILTER(Table4[Column1],ISNUMBER(SEARCH(Table4[Column1],MIS[[#This Row],[OrderUniqueIdentifier]])),"")</f>
        <v>VWAP</v>
      </c>
    </row>
    <row r="5857" spans="1:37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>
        <f>_xlfn.XLOOKUP(MIS[[#This Row],[TRADING SYMBOL]],[1]Sheet1!$D:$D,[1]Sheet1!$C:$C)</f>
        <v>3.15</v>
      </c>
      <c r="AE5857">
        <f>MIS[[#This Row],[OrderAverageTradedPrice]]*MIS[[#This Row],[OrderQuantity]]</f>
        <v>562.5</v>
      </c>
      <c r="AF5857">
        <f>MIS[[#This Row],[LTP]]*MIS[[#This Row],[OrderQuantity]]</f>
        <v>472.5</v>
      </c>
      <c r="AG5857">
        <f>IF(MIS[[#This Row],[OrderSide]]="SELL",MIS[[#This Row],[VALUE]]-MIS[[#This Row],[LIVE_VALUE]],MIS[[#This Row],[LIVE_VALUE]]-MIS[[#This Row],[VALUE]])</f>
        <v>90</v>
      </c>
      <c r="AH5857" t="str" cm="1">
        <f t="array" ref="AH5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7" t="str">
        <f>MIS[[#This Row],[TRADING SYMBOL]]</f>
        <v>NIFTY2552226300CE</v>
      </c>
      <c r="AJ5857" t="str">
        <f>IF(RIGHT(MIS[[#This Row],[Main/Hedge]],4)="MAIN","MAIN","HEDGE")</f>
        <v>HEDGE</v>
      </c>
      <c r="AK5857" t="str" cm="1">
        <f t="array" ref="AK5857">_xlfn._xlws.FILTER(Table4[Column1],ISNUMBER(SEARCH(Table4[Column1],MIS[[#This Row],[OrderUniqueIdentifier]])),"")</f>
        <v>VWAP</v>
      </c>
    </row>
    <row r="5858" spans="1:37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>
        <f>_xlfn.XLOOKUP(MIS[[#This Row],[TRADING SYMBOL]],[1]Sheet1!$D:$D,[1]Sheet1!$C:$C)</f>
        <v>3.15</v>
      </c>
      <c r="AE5858">
        <f>MIS[[#This Row],[OrderAverageTradedPrice]]*MIS[[#This Row],[OrderQuantity]]</f>
        <v>2250</v>
      </c>
      <c r="AF5858">
        <f>MIS[[#This Row],[LTP]]*MIS[[#This Row],[OrderQuantity]]</f>
        <v>1890</v>
      </c>
      <c r="AG5858">
        <f>IF(MIS[[#This Row],[OrderSide]]="SELL",MIS[[#This Row],[VALUE]]-MIS[[#This Row],[LIVE_VALUE]],MIS[[#This Row],[LIVE_VALUE]]-MIS[[#This Row],[VALUE]])</f>
        <v>360</v>
      </c>
      <c r="AH5858" t="str" cm="1">
        <f t="array" ref="AH5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8" t="str">
        <f>MIS[[#This Row],[TRADING SYMBOL]]</f>
        <v>NIFTY2552226300CE</v>
      </c>
      <c r="AJ5858" t="str">
        <f>IF(RIGHT(MIS[[#This Row],[Main/Hedge]],4)="MAIN","MAIN","HEDGE")</f>
        <v>HEDGE</v>
      </c>
      <c r="AK5858" t="str" cm="1">
        <f t="array" ref="AK5858">_xlfn._xlws.FILTER(Table4[Column1],ISNUMBER(SEARCH(Table4[Column1],MIS[[#This Row],[OrderUniqueIdentifier]])),"")</f>
        <v>VWAP</v>
      </c>
    </row>
    <row r="5859" spans="1:37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>
        <f>_xlfn.XLOOKUP(MIS[[#This Row],[TRADING SYMBOL]],[1]Sheet1!$D:$D,[1]Sheet1!$C:$C)</f>
        <v>8.1999999999999993</v>
      </c>
      <c r="AE5859">
        <f>MIS[[#This Row],[OrderAverageTradedPrice]]*MIS[[#This Row],[OrderQuantity]]</f>
        <v>18090</v>
      </c>
      <c r="AF5859">
        <f>MIS[[#This Row],[LTP]]*MIS[[#This Row],[OrderQuantity]]</f>
        <v>14759.999999999998</v>
      </c>
      <c r="AG5859">
        <f>IF(MIS[[#This Row],[OrderSide]]="SELL",MIS[[#This Row],[VALUE]]-MIS[[#This Row],[LIVE_VALUE]],MIS[[#This Row],[LIVE_VALUE]]-MIS[[#This Row],[VALUE]])</f>
        <v>3330.0000000000018</v>
      </c>
      <c r="AH5859" t="str" cm="1">
        <f t="array" ref="AH5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9" t="str">
        <f>MIS[[#This Row],[TRADING SYMBOL]]</f>
        <v>NIFTY2552223700PE</v>
      </c>
      <c r="AJ5859" t="str">
        <f>IF(RIGHT(MIS[[#This Row],[Main/Hedge]],4)="MAIN","MAIN","HEDGE")</f>
        <v>HEDGE</v>
      </c>
      <c r="AK5859" t="str" cm="1">
        <f t="array" ref="AK5859">_xlfn._xlws.FILTER(Table4[Column1],ISNUMBER(SEARCH(Table4[Column1],MIS[[#This Row],[OrderUniqueIdentifier]])),"")</f>
        <v>VWAP</v>
      </c>
    </row>
    <row r="5860" spans="1:37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>
        <f>_xlfn.XLOOKUP(MIS[[#This Row],[TRADING SYMBOL]],[1]Sheet1!$D:$D,[1]Sheet1!$C:$C)</f>
        <v>8.1999999999999993</v>
      </c>
      <c r="AE5860">
        <f>MIS[[#This Row],[OrderAverageTradedPrice]]*MIS[[#This Row],[OrderQuantity]]</f>
        <v>18071.249999999942</v>
      </c>
      <c r="AF5860">
        <f>MIS[[#This Row],[LTP]]*MIS[[#This Row],[OrderQuantity]]</f>
        <v>14759.999999999998</v>
      </c>
      <c r="AG5860">
        <f>IF(MIS[[#This Row],[OrderSide]]="SELL",MIS[[#This Row],[VALUE]]-MIS[[#This Row],[LIVE_VALUE]],MIS[[#This Row],[LIVE_VALUE]]-MIS[[#This Row],[VALUE]])</f>
        <v>3311.2499999999436</v>
      </c>
      <c r="AH5860" t="str" cm="1">
        <f t="array" ref="AH5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0" t="str">
        <f>MIS[[#This Row],[TRADING SYMBOL]]</f>
        <v>NIFTY2552223700PE</v>
      </c>
      <c r="AJ5860" t="str">
        <f>IF(RIGHT(MIS[[#This Row],[Main/Hedge]],4)="MAIN","MAIN","HEDGE")</f>
        <v>HEDGE</v>
      </c>
      <c r="AK5860" t="str" cm="1">
        <f t="array" ref="AK5860">_xlfn._xlws.FILTER(Table4[Column1],ISNUMBER(SEARCH(Table4[Column1],MIS[[#This Row],[OrderUniqueIdentifier]])),"")</f>
        <v>VWAP</v>
      </c>
    </row>
    <row r="5861" spans="1:37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>
        <f>_xlfn.XLOOKUP(MIS[[#This Row],[TRADING SYMBOL]],[1]Sheet1!$D:$D,[1]Sheet1!$C:$C)</f>
        <v>3.15</v>
      </c>
      <c r="AE5861">
        <f>MIS[[#This Row],[OrderAverageTradedPrice]]*MIS[[#This Row],[OrderQuantity]]</f>
        <v>1406.25</v>
      </c>
      <c r="AF5861">
        <f>MIS[[#This Row],[LTP]]*MIS[[#This Row],[OrderQuantity]]</f>
        <v>1181.25</v>
      </c>
      <c r="AG5861">
        <f>IF(MIS[[#This Row],[OrderSide]]="SELL",MIS[[#This Row],[VALUE]]-MIS[[#This Row],[LIVE_VALUE]],MIS[[#This Row],[LIVE_VALUE]]-MIS[[#This Row],[VALUE]])</f>
        <v>225</v>
      </c>
      <c r="AH5861" t="str" cm="1">
        <f t="array" ref="AH5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1" t="str">
        <f>MIS[[#This Row],[TRADING SYMBOL]]</f>
        <v>NIFTY2552226300CE</v>
      </c>
      <c r="AJ5861" t="str">
        <f>IF(RIGHT(MIS[[#This Row],[Main/Hedge]],4)="MAIN","MAIN","HEDGE")</f>
        <v>HEDGE</v>
      </c>
      <c r="AK5861" t="str" cm="1">
        <f t="array" ref="AK5861">_xlfn._xlws.FILTER(Table4[Column1],ISNUMBER(SEARCH(Table4[Column1],MIS[[#This Row],[OrderUniqueIdentifier]])),"")</f>
        <v>VWAP</v>
      </c>
    </row>
    <row r="5862" spans="1:37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>
        <f>_xlfn.XLOOKUP(MIS[[#This Row],[TRADING SYMBOL]],[1]Sheet1!$D:$D,[1]Sheet1!$C:$C)</f>
        <v>8.1999999999999993</v>
      </c>
      <c r="AE5862">
        <f>MIS[[#This Row],[OrderAverageTradedPrice]]*MIS[[#This Row],[OrderQuantity]]</f>
        <v>18078.75</v>
      </c>
      <c r="AF5862">
        <f>MIS[[#This Row],[LTP]]*MIS[[#This Row],[OrderQuantity]]</f>
        <v>14759.999999999998</v>
      </c>
      <c r="AG5862">
        <f>IF(MIS[[#This Row],[OrderSide]]="SELL",MIS[[#This Row],[VALUE]]-MIS[[#This Row],[LIVE_VALUE]],MIS[[#This Row],[LIVE_VALUE]]-MIS[[#This Row],[VALUE]])</f>
        <v>3318.7500000000018</v>
      </c>
      <c r="AH5862" t="str" cm="1">
        <f t="array" ref="AH5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2" t="str">
        <f>MIS[[#This Row],[TRADING SYMBOL]]</f>
        <v>NIFTY2552223700PE</v>
      </c>
      <c r="AJ5862" t="str">
        <f>IF(RIGHT(MIS[[#This Row],[Main/Hedge]],4)="MAIN","MAIN","HEDGE")</f>
        <v>HEDGE</v>
      </c>
      <c r="AK5862" t="str" cm="1">
        <f t="array" ref="AK5862">_xlfn._xlws.FILTER(Table4[Column1],ISNUMBER(SEARCH(Table4[Column1],MIS[[#This Row],[OrderUniqueIdentifier]])),"")</f>
        <v>VWAP</v>
      </c>
    </row>
    <row r="5863" spans="1:37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>
        <f>_xlfn.XLOOKUP(MIS[[#This Row],[TRADING SYMBOL]],[1]Sheet1!$D:$D,[1]Sheet1!$C:$C)</f>
        <v>3.15</v>
      </c>
      <c r="AE5863">
        <f>MIS[[#This Row],[OrderAverageTradedPrice]]*MIS[[#This Row],[OrderQuantity]]</f>
        <v>1968.75</v>
      </c>
      <c r="AF5863">
        <f>MIS[[#This Row],[LTP]]*MIS[[#This Row],[OrderQuantity]]</f>
        <v>1653.75</v>
      </c>
      <c r="AG5863">
        <f>IF(MIS[[#This Row],[OrderSide]]="SELL",MIS[[#This Row],[VALUE]]-MIS[[#This Row],[LIVE_VALUE]],MIS[[#This Row],[LIVE_VALUE]]-MIS[[#This Row],[VALUE]])</f>
        <v>315</v>
      </c>
      <c r="AH5863" t="str" cm="1">
        <f t="array" ref="AH5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3" t="str">
        <f>MIS[[#This Row],[TRADING SYMBOL]]</f>
        <v>NIFTY2552226300CE</v>
      </c>
      <c r="AJ5863" t="str">
        <f>IF(RIGHT(MIS[[#This Row],[Main/Hedge]],4)="MAIN","MAIN","HEDGE")</f>
        <v>HEDGE</v>
      </c>
      <c r="AK5863" t="str" cm="1">
        <f t="array" ref="AK5863">_xlfn._xlws.FILTER(Table4[Column1],ISNUMBER(SEARCH(Table4[Column1],MIS[[#This Row],[OrderUniqueIdentifier]])),"")</f>
        <v>VWAP</v>
      </c>
    </row>
    <row r="5864" spans="1:37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>
        <f>_xlfn.XLOOKUP(MIS[[#This Row],[TRADING SYMBOL]],[1]Sheet1!$D:$D,[1]Sheet1!$C:$C)</f>
        <v>3.15</v>
      </c>
      <c r="AE5864">
        <f>MIS[[#This Row],[OrderAverageTradedPrice]]*MIS[[#This Row],[OrderQuantity]]</f>
        <v>1710</v>
      </c>
      <c r="AF5864">
        <f>MIS[[#This Row],[LTP]]*MIS[[#This Row],[OrderQuantity]]</f>
        <v>1417.5</v>
      </c>
      <c r="AG5864">
        <f>IF(MIS[[#This Row],[OrderSide]]="SELL",MIS[[#This Row],[VALUE]]-MIS[[#This Row],[LIVE_VALUE]],MIS[[#This Row],[LIVE_VALUE]]-MIS[[#This Row],[VALUE]])</f>
        <v>292.5</v>
      </c>
      <c r="AH5864" t="str" cm="1">
        <f t="array" ref="AH5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4" t="str">
        <f>MIS[[#This Row],[TRADING SYMBOL]]</f>
        <v>NIFTY2552226300CE</v>
      </c>
      <c r="AJ5864" t="str">
        <f>IF(RIGHT(MIS[[#This Row],[Main/Hedge]],4)="MAIN","MAIN","HEDGE")</f>
        <v>HEDGE</v>
      </c>
      <c r="AK5864" t="str" cm="1">
        <f t="array" ref="AK5864">_xlfn._xlws.FILTER(Table4[Column1],ISNUMBER(SEARCH(Table4[Column1],MIS[[#This Row],[OrderUniqueIdentifier]])),"")</f>
        <v>VWAP</v>
      </c>
    </row>
    <row r="5865" spans="1:37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>
        <f>_xlfn.XLOOKUP(MIS[[#This Row],[TRADING SYMBOL]],[1]Sheet1!$D:$D,[1]Sheet1!$C:$C)</f>
        <v>3.15</v>
      </c>
      <c r="AE5865">
        <f>MIS[[#This Row],[OrderAverageTradedPrice]]*MIS[[#This Row],[OrderQuantity]]</f>
        <v>281.25</v>
      </c>
      <c r="AF5865">
        <f>MIS[[#This Row],[LTP]]*MIS[[#This Row],[OrderQuantity]]</f>
        <v>236.25</v>
      </c>
      <c r="AG5865">
        <f>IF(MIS[[#This Row],[OrderSide]]="SELL",MIS[[#This Row],[VALUE]]-MIS[[#This Row],[LIVE_VALUE]],MIS[[#This Row],[LIVE_VALUE]]-MIS[[#This Row],[VALUE]])</f>
        <v>45</v>
      </c>
      <c r="AH5865" t="str" cm="1">
        <f t="array" ref="AH5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5" t="str">
        <f>MIS[[#This Row],[TRADING SYMBOL]]</f>
        <v>NIFTY2552226300CE</v>
      </c>
      <c r="AJ5865" t="str">
        <f>IF(RIGHT(MIS[[#This Row],[Main/Hedge]],4)="MAIN","MAIN","HEDGE")</f>
        <v>HEDGE</v>
      </c>
      <c r="AK5865" t="str" cm="1">
        <f t="array" ref="AK5865">_xlfn._xlws.FILTER(Table4[Column1],ISNUMBER(SEARCH(Table4[Column1],MIS[[#This Row],[OrderUniqueIdentifier]])),"")</f>
        <v>VWAP</v>
      </c>
    </row>
    <row r="5866" spans="1:37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>
        <f>_xlfn.XLOOKUP(MIS[[#This Row],[TRADING SYMBOL]],[1]Sheet1!$D:$D,[1]Sheet1!$C:$C)</f>
        <v>3.15</v>
      </c>
      <c r="AE5866">
        <f>MIS[[#This Row],[OrderAverageTradedPrice]]*MIS[[#This Row],[OrderQuantity]]</f>
        <v>562.5</v>
      </c>
      <c r="AF5866">
        <f>MIS[[#This Row],[LTP]]*MIS[[#This Row],[OrderQuantity]]</f>
        <v>472.5</v>
      </c>
      <c r="AG5866">
        <f>IF(MIS[[#This Row],[OrderSide]]="SELL",MIS[[#This Row],[VALUE]]-MIS[[#This Row],[LIVE_VALUE]],MIS[[#This Row],[LIVE_VALUE]]-MIS[[#This Row],[VALUE]])</f>
        <v>90</v>
      </c>
      <c r="AH5866" t="str" cm="1">
        <f t="array" ref="AH5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6" t="str">
        <f>MIS[[#This Row],[TRADING SYMBOL]]</f>
        <v>NIFTY2552226300CE</v>
      </c>
      <c r="AJ5866" t="str">
        <f>IF(RIGHT(MIS[[#This Row],[Main/Hedge]],4)="MAIN","MAIN","HEDGE")</f>
        <v>HEDGE</v>
      </c>
      <c r="AK5866" t="str" cm="1">
        <f t="array" ref="AK5866">_xlfn._xlws.FILTER(Table4[Column1],ISNUMBER(SEARCH(Table4[Column1],MIS[[#This Row],[OrderUniqueIdentifier]])),"")</f>
        <v>VWAP</v>
      </c>
    </row>
    <row r="5867" spans="1:37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>
        <f>_xlfn.XLOOKUP(MIS[[#This Row],[TRADING SYMBOL]],[1]Sheet1!$D:$D,[1]Sheet1!$C:$C)</f>
        <v>3.15</v>
      </c>
      <c r="AE5867">
        <f>MIS[[#This Row],[OrderAverageTradedPrice]]*MIS[[#This Row],[OrderQuantity]]</f>
        <v>562.5</v>
      </c>
      <c r="AF5867">
        <f>MIS[[#This Row],[LTP]]*MIS[[#This Row],[OrderQuantity]]</f>
        <v>472.5</v>
      </c>
      <c r="AG5867">
        <f>IF(MIS[[#This Row],[OrderSide]]="SELL",MIS[[#This Row],[VALUE]]-MIS[[#This Row],[LIVE_VALUE]],MIS[[#This Row],[LIVE_VALUE]]-MIS[[#This Row],[VALUE]])</f>
        <v>90</v>
      </c>
      <c r="AH5867" t="str" cm="1">
        <f t="array" ref="AH5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7" t="str">
        <f>MIS[[#This Row],[TRADING SYMBOL]]</f>
        <v>NIFTY2552226300CE</v>
      </c>
      <c r="AJ5867" t="str">
        <f>IF(RIGHT(MIS[[#This Row],[Main/Hedge]],4)="MAIN","MAIN","HEDGE")</f>
        <v>HEDGE</v>
      </c>
      <c r="AK5867" t="str" cm="1">
        <f t="array" ref="AK5867">_xlfn._xlws.FILTER(Table4[Column1],ISNUMBER(SEARCH(Table4[Column1],MIS[[#This Row],[OrderUniqueIdentifier]])),"")</f>
        <v>VWAP</v>
      </c>
    </row>
    <row r="5868" spans="1:37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>
        <f>_xlfn.XLOOKUP(MIS[[#This Row],[TRADING SYMBOL]],[1]Sheet1!$D:$D,[1]Sheet1!$C:$C)</f>
        <v>3.15</v>
      </c>
      <c r="AE5868">
        <f>MIS[[#This Row],[OrderAverageTradedPrice]]*MIS[[#This Row],[OrderQuantity]]</f>
        <v>2250</v>
      </c>
      <c r="AF5868">
        <f>MIS[[#This Row],[LTP]]*MIS[[#This Row],[OrderQuantity]]</f>
        <v>1890</v>
      </c>
      <c r="AG5868">
        <f>IF(MIS[[#This Row],[OrderSide]]="SELL",MIS[[#This Row],[VALUE]]-MIS[[#This Row],[LIVE_VALUE]],MIS[[#This Row],[LIVE_VALUE]]-MIS[[#This Row],[VALUE]])</f>
        <v>360</v>
      </c>
      <c r="AH5868" t="str" cm="1">
        <f t="array" ref="AH5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8" t="str">
        <f>MIS[[#This Row],[TRADING SYMBOL]]</f>
        <v>NIFTY2552226300CE</v>
      </c>
      <c r="AJ5868" t="str">
        <f>IF(RIGHT(MIS[[#This Row],[Main/Hedge]],4)="MAIN","MAIN","HEDGE")</f>
        <v>HEDGE</v>
      </c>
      <c r="AK5868" t="str" cm="1">
        <f t="array" ref="AK5868">_xlfn._xlws.FILTER(Table4[Column1],ISNUMBER(SEARCH(Table4[Column1],MIS[[#This Row],[OrderUniqueIdentifier]])),"")</f>
        <v>VWAP</v>
      </c>
    </row>
    <row r="5869" spans="1:37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>
        <f>_xlfn.XLOOKUP(MIS[[#This Row],[TRADING SYMBOL]],[1]Sheet1!$D:$D,[1]Sheet1!$C:$C)</f>
        <v>3.15</v>
      </c>
      <c r="AE5869">
        <f>MIS[[#This Row],[OrderAverageTradedPrice]]*MIS[[#This Row],[OrderQuantity]]</f>
        <v>2250</v>
      </c>
      <c r="AF5869">
        <f>MIS[[#This Row],[LTP]]*MIS[[#This Row],[OrderQuantity]]</f>
        <v>1890</v>
      </c>
      <c r="AG5869">
        <f>IF(MIS[[#This Row],[OrderSide]]="SELL",MIS[[#This Row],[VALUE]]-MIS[[#This Row],[LIVE_VALUE]],MIS[[#This Row],[LIVE_VALUE]]-MIS[[#This Row],[VALUE]])</f>
        <v>360</v>
      </c>
      <c r="AH5869" t="str" cm="1">
        <f t="array" ref="AH5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9" t="str">
        <f>MIS[[#This Row],[TRADING SYMBOL]]</f>
        <v>NIFTY2552226300CE</v>
      </c>
      <c r="AJ5869" t="str">
        <f>IF(RIGHT(MIS[[#This Row],[Main/Hedge]],4)="MAIN","MAIN","HEDGE")</f>
        <v>HEDGE</v>
      </c>
      <c r="AK5869" t="str" cm="1">
        <f t="array" ref="AK5869">_xlfn._xlws.FILTER(Table4[Column1],ISNUMBER(SEARCH(Table4[Column1],MIS[[#This Row],[OrderUniqueIdentifier]])),"")</f>
        <v>VWAP</v>
      </c>
    </row>
    <row r="5870" spans="1:37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>
        <f>_xlfn.XLOOKUP(MIS[[#This Row],[TRADING SYMBOL]],[1]Sheet1!$D:$D,[1]Sheet1!$C:$C)</f>
        <v>3.15</v>
      </c>
      <c r="AE5870">
        <f>MIS[[#This Row],[OrderAverageTradedPrice]]*MIS[[#This Row],[OrderQuantity]]</f>
        <v>1710</v>
      </c>
      <c r="AF5870">
        <f>MIS[[#This Row],[LTP]]*MIS[[#This Row],[OrderQuantity]]</f>
        <v>1417.5</v>
      </c>
      <c r="AG5870">
        <f>IF(MIS[[#This Row],[OrderSide]]="SELL",MIS[[#This Row],[VALUE]]-MIS[[#This Row],[LIVE_VALUE]],MIS[[#This Row],[LIVE_VALUE]]-MIS[[#This Row],[VALUE]])</f>
        <v>292.5</v>
      </c>
      <c r="AH5870" t="str" cm="1">
        <f t="array" ref="AH5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0" t="str">
        <f>MIS[[#This Row],[TRADING SYMBOL]]</f>
        <v>NIFTY2552226300CE</v>
      </c>
      <c r="AJ5870" t="str">
        <f>IF(RIGHT(MIS[[#This Row],[Main/Hedge]],4)="MAIN","MAIN","HEDGE")</f>
        <v>HEDGE</v>
      </c>
      <c r="AK5870" t="str" cm="1">
        <f t="array" ref="AK5870">_xlfn._xlws.FILTER(Table4[Column1],ISNUMBER(SEARCH(Table4[Column1],MIS[[#This Row],[OrderUniqueIdentifier]])),"")</f>
        <v>VWAP</v>
      </c>
    </row>
    <row r="5871" spans="1:37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>
        <f>_xlfn.XLOOKUP(MIS[[#This Row],[TRADING SYMBOL]],[1]Sheet1!$D:$D,[1]Sheet1!$C:$C)</f>
        <v>3.15</v>
      </c>
      <c r="AE5871">
        <f>MIS[[#This Row],[OrderAverageTradedPrice]]*MIS[[#This Row],[OrderQuantity]]</f>
        <v>3093.75</v>
      </c>
      <c r="AF5871">
        <f>MIS[[#This Row],[LTP]]*MIS[[#This Row],[OrderQuantity]]</f>
        <v>2598.75</v>
      </c>
      <c r="AG5871">
        <f>IF(MIS[[#This Row],[OrderSide]]="SELL",MIS[[#This Row],[VALUE]]-MIS[[#This Row],[LIVE_VALUE]],MIS[[#This Row],[LIVE_VALUE]]-MIS[[#This Row],[VALUE]])</f>
        <v>495</v>
      </c>
      <c r="AH5871" t="str" cm="1">
        <f t="array" ref="AH5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1" t="str">
        <f>MIS[[#This Row],[TRADING SYMBOL]]</f>
        <v>NIFTY2552226300CE</v>
      </c>
      <c r="AJ5871" t="str">
        <f>IF(RIGHT(MIS[[#This Row],[Main/Hedge]],4)="MAIN","MAIN","HEDGE")</f>
        <v>HEDGE</v>
      </c>
      <c r="AK5871" t="str" cm="1">
        <f t="array" ref="AK5871">_xlfn._xlws.FILTER(Table4[Column1],ISNUMBER(SEARCH(Table4[Column1],MIS[[#This Row],[OrderUniqueIdentifier]])),"")</f>
        <v>VWAP</v>
      </c>
    </row>
    <row r="5872" spans="1:37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>
        <f>_xlfn.XLOOKUP(MIS[[#This Row],[TRADING SYMBOL]],[1]Sheet1!$D:$D,[1]Sheet1!$C:$C)</f>
        <v>3.15</v>
      </c>
      <c r="AE5872">
        <f>MIS[[#This Row],[OrderAverageTradedPrice]]*MIS[[#This Row],[OrderQuantity]]</f>
        <v>562.5</v>
      </c>
      <c r="AF5872">
        <f>MIS[[#This Row],[LTP]]*MIS[[#This Row],[OrderQuantity]]</f>
        <v>472.5</v>
      </c>
      <c r="AG5872">
        <f>IF(MIS[[#This Row],[OrderSide]]="SELL",MIS[[#This Row],[VALUE]]-MIS[[#This Row],[LIVE_VALUE]],MIS[[#This Row],[LIVE_VALUE]]-MIS[[#This Row],[VALUE]])</f>
        <v>90</v>
      </c>
      <c r="AH5872" t="str" cm="1">
        <f t="array" ref="AH5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2" t="str">
        <f>MIS[[#This Row],[TRADING SYMBOL]]</f>
        <v>NIFTY2552226300CE</v>
      </c>
      <c r="AJ5872" t="str">
        <f>IF(RIGHT(MIS[[#This Row],[Main/Hedge]],4)="MAIN","MAIN","HEDGE")</f>
        <v>HEDGE</v>
      </c>
      <c r="AK5872" t="str" cm="1">
        <f t="array" ref="AK5872">_xlfn._xlws.FILTER(Table4[Column1],ISNUMBER(SEARCH(Table4[Column1],MIS[[#This Row],[OrderUniqueIdentifier]])),"")</f>
        <v>VWAP</v>
      </c>
    </row>
    <row r="5873" spans="1:37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>
        <f>_xlfn.XLOOKUP(MIS[[#This Row],[TRADING SYMBOL]],[1]Sheet1!$D:$D,[1]Sheet1!$C:$C)</f>
        <v>3.15</v>
      </c>
      <c r="AE5873">
        <f>MIS[[#This Row],[OrderAverageTradedPrice]]*MIS[[#This Row],[OrderQuantity]]</f>
        <v>281.25</v>
      </c>
      <c r="AF5873">
        <f>MIS[[#This Row],[LTP]]*MIS[[#This Row],[OrderQuantity]]</f>
        <v>236.25</v>
      </c>
      <c r="AG5873">
        <f>IF(MIS[[#This Row],[OrderSide]]="SELL",MIS[[#This Row],[VALUE]]-MIS[[#This Row],[LIVE_VALUE]],MIS[[#This Row],[LIVE_VALUE]]-MIS[[#This Row],[VALUE]])</f>
        <v>45</v>
      </c>
      <c r="AH5873" t="str" cm="1">
        <f t="array" ref="AH5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3" t="str">
        <f>MIS[[#This Row],[TRADING SYMBOL]]</f>
        <v>NIFTY2552226300CE</v>
      </c>
      <c r="AJ5873" t="str">
        <f>IF(RIGHT(MIS[[#This Row],[Main/Hedge]],4)="MAIN","MAIN","HEDGE")</f>
        <v>HEDGE</v>
      </c>
      <c r="AK5873" t="str" cm="1">
        <f t="array" ref="AK5873">_xlfn._xlws.FILTER(Table4[Column1],ISNUMBER(SEARCH(Table4[Column1],MIS[[#This Row],[OrderUniqueIdentifier]])),"")</f>
        <v>VWAP</v>
      </c>
    </row>
    <row r="5874" spans="1:37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>
        <f>_xlfn.XLOOKUP(MIS[[#This Row],[TRADING SYMBOL]],[1]Sheet1!$D:$D,[1]Sheet1!$C:$C)</f>
        <v>3.15</v>
      </c>
      <c r="AE5874">
        <f>MIS[[#This Row],[OrderAverageTradedPrice]]*MIS[[#This Row],[OrderQuantity]]</f>
        <v>281.25</v>
      </c>
      <c r="AF5874">
        <f>MIS[[#This Row],[LTP]]*MIS[[#This Row],[OrderQuantity]]</f>
        <v>236.25</v>
      </c>
      <c r="AG5874">
        <f>IF(MIS[[#This Row],[OrderSide]]="SELL",MIS[[#This Row],[VALUE]]-MIS[[#This Row],[LIVE_VALUE]],MIS[[#This Row],[LIVE_VALUE]]-MIS[[#This Row],[VALUE]])</f>
        <v>45</v>
      </c>
      <c r="AH5874" t="str" cm="1">
        <f t="array" ref="AH5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4" t="str">
        <f>MIS[[#This Row],[TRADING SYMBOL]]</f>
        <v>NIFTY2552226300CE</v>
      </c>
      <c r="AJ5874" t="str">
        <f>IF(RIGHT(MIS[[#This Row],[Main/Hedge]],4)="MAIN","MAIN","HEDGE")</f>
        <v>HEDGE</v>
      </c>
      <c r="AK5874" t="str" cm="1">
        <f t="array" ref="AK5874">_xlfn._xlws.FILTER(Table4[Column1],ISNUMBER(SEARCH(Table4[Column1],MIS[[#This Row],[OrderUniqueIdentifier]])),"")</f>
        <v>VWAP</v>
      </c>
    </row>
    <row r="5875" spans="1:37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>
        <f>_xlfn.XLOOKUP(MIS[[#This Row],[TRADING SYMBOL]],[1]Sheet1!$D:$D,[1]Sheet1!$C:$C)</f>
        <v>3.15</v>
      </c>
      <c r="AE5875">
        <f>MIS[[#This Row],[OrderAverageTradedPrice]]*MIS[[#This Row],[OrderQuantity]]</f>
        <v>2812.5</v>
      </c>
      <c r="AF5875">
        <f>MIS[[#This Row],[LTP]]*MIS[[#This Row],[OrderQuantity]]</f>
        <v>2362.5</v>
      </c>
      <c r="AG5875">
        <f>IF(MIS[[#This Row],[OrderSide]]="SELL",MIS[[#This Row],[VALUE]]-MIS[[#This Row],[LIVE_VALUE]],MIS[[#This Row],[LIVE_VALUE]]-MIS[[#This Row],[VALUE]])</f>
        <v>450</v>
      </c>
      <c r="AH5875" t="str" cm="1">
        <f t="array" ref="AH5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5" t="str">
        <f>MIS[[#This Row],[TRADING SYMBOL]]</f>
        <v>NIFTY2552226300CE</v>
      </c>
      <c r="AJ5875" t="str">
        <f>IF(RIGHT(MIS[[#This Row],[Main/Hedge]],4)="MAIN","MAIN","HEDGE")</f>
        <v>HEDGE</v>
      </c>
      <c r="AK5875" t="str" cm="1">
        <f t="array" ref="AK5875">_xlfn._xlws.FILTER(Table4[Column1],ISNUMBER(SEARCH(Table4[Column1],MIS[[#This Row],[OrderUniqueIdentifier]])),"")</f>
        <v>VWAP</v>
      </c>
    </row>
    <row r="5876" spans="1:37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>
        <f>_xlfn.XLOOKUP(MIS[[#This Row],[TRADING SYMBOL]],[1]Sheet1!$D:$D,[1]Sheet1!$C:$C)</f>
        <v>3.15</v>
      </c>
      <c r="AE5876">
        <f>MIS[[#This Row],[OrderAverageTradedPrice]]*MIS[[#This Row],[OrderQuantity]]</f>
        <v>4781.25</v>
      </c>
      <c r="AF5876">
        <f>MIS[[#This Row],[LTP]]*MIS[[#This Row],[OrderQuantity]]</f>
        <v>4016.25</v>
      </c>
      <c r="AG5876">
        <f>IF(MIS[[#This Row],[OrderSide]]="SELL",MIS[[#This Row],[VALUE]]-MIS[[#This Row],[LIVE_VALUE]],MIS[[#This Row],[LIVE_VALUE]]-MIS[[#This Row],[VALUE]])</f>
        <v>765</v>
      </c>
      <c r="AH5876" t="str" cm="1">
        <f t="array" ref="AH5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6" t="str">
        <f>MIS[[#This Row],[TRADING SYMBOL]]</f>
        <v>NIFTY2552226300CE</v>
      </c>
      <c r="AJ5876" t="str">
        <f>IF(RIGHT(MIS[[#This Row],[Main/Hedge]],4)="MAIN","MAIN","HEDGE")</f>
        <v>HEDGE</v>
      </c>
      <c r="AK5876" t="str" cm="1">
        <f t="array" ref="AK5876">_xlfn._xlws.FILTER(Table4[Column1],ISNUMBER(SEARCH(Table4[Column1],MIS[[#This Row],[OrderUniqueIdentifier]])),"")</f>
        <v>VWAP</v>
      </c>
    </row>
    <row r="5877" spans="1:37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>
        <f>_xlfn.XLOOKUP(MIS[[#This Row],[TRADING SYMBOL]],[1]Sheet1!$D:$D,[1]Sheet1!$C:$C)</f>
        <v>3.15</v>
      </c>
      <c r="AE5877">
        <f>MIS[[#This Row],[OrderAverageTradedPrice]]*MIS[[#This Row],[OrderQuantity]]</f>
        <v>843.75</v>
      </c>
      <c r="AF5877">
        <f>MIS[[#This Row],[LTP]]*MIS[[#This Row],[OrderQuantity]]</f>
        <v>708.75</v>
      </c>
      <c r="AG5877">
        <f>IF(MIS[[#This Row],[OrderSide]]="SELL",MIS[[#This Row],[VALUE]]-MIS[[#This Row],[LIVE_VALUE]],MIS[[#This Row],[LIVE_VALUE]]-MIS[[#This Row],[VALUE]])</f>
        <v>135</v>
      </c>
      <c r="AH5877" t="str" cm="1">
        <f t="array" ref="AH5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7" t="str">
        <f>MIS[[#This Row],[TRADING SYMBOL]]</f>
        <v>NIFTY2552226300CE</v>
      </c>
      <c r="AJ5877" t="str">
        <f>IF(RIGHT(MIS[[#This Row],[Main/Hedge]],4)="MAIN","MAIN","HEDGE")</f>
        <v>HEDGE</v>
      </c>
      <c r="AK5877" t="str" cm="1">
        <f t="array" ref="AK5877">_xlfn._xlws.FILTER(Table4[Column1],ISNUMBER(SEARCH(Table4[Column1],MIS[[#This Row],[OrderUniqueIdentifier]])),"")</f>
        <v>VWAP</v>
      </c>
    </row>
    <row r="5878" spans="1:37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>
        <f>_xlfn.XLOOKUP(MIS[[#This Row],[TRADING SYMBOL]],[1]Sheet1!$D:$D,[1]Sheet1!$C:$C)</f>
        <v>3.15</v>
      </c>
      <c r="AE5878">
        <f>MIS[[#This Row],[OrderAverageTradedPrice]]*MIS[[#This Row],[OrderQuantity]]</f>
        <v>832.5</v>
      </c>
      <c r="AF5878">
        <f>MIS[[#This Row],[LTP]]*MIS[[#This Row],[OrderQuantity]]</f>
        <v>708.75</v>
      </c>
      <c r="AG5878">
        <f>IF(MIS[[#This Row],[OrderSide]]="SELL",MIS[[#This Row],[VALUE]]-MIS[[#This Row],[LIVE_VALUE]],MIS[[#This Row],[LIVE_VALUE]]-MIS[[#This Row],[VALUE]])</f>
        <v>123.75</v>
      </c>
      <c r="AH5878" t="str" cm="1">
        <f t="array" ref="AH5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8" t="str">
        <f>MIS[[#This Row],[TRADING SYMBOL]]</f>
        <v>NIFTY2552226300CE</v>
      </c>
      <c r="AJ5878" t="str">
        <f>IF(RIGHT(MIS[[#This Row],[Main/Hedge]],4)="MAIN","MAIN","HEDGE")</f>
        <v>HEDGE</v>
      </c>
      <c r="AK5878" t="str" cm="1">
        <f t="array" ref="AK5878">_xlfn._xlws.FILTER(Table4[Column1],ISNUMBER(SEARCH(Table4[Column1],MIS[[#This Row],[OrderUniqueIdentifier]])),"")</f>
        <v>VWAP</v>
      </c>
    </row>
    <row r="5879" spans="1:37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>
        <f>_xlfn.XLOOKUP(MIS[[#This Row],[TRADING SYMBOL]],[1]Sheet1!$D:$D,[1]Sheet1!$C:$C)</f>
        <v>3.15</v>
      </c>
      <c r="AE5879">
        <f>MIS[[#This Row],[OrderAverageTradedPrice]]*MIS[[#This Row],[OrderQuantity]]</f>
        <v>2531.25</v>
      </c>
      <c r="AF5879">
        <f>MIS[[#This Row],[LTP]]*MIS[[#This Row],[OrderQuantity]]</f>
        <v>2126.25</v>
      </c>
      <c r="AG5879">
        <f>IF(MIS[[#This Row],[OrderSide]]="SELL",MIS[[#This Row],[VALUE]]-MIS[[#This Row],[LIVE_VALUE]],MIS[[#This Row],[LIVE_VALUE]]-MIS[[#This Row],[VALUE]])</f>
        <v>405</v>
      </c>
      <c r="AH5879" t="str" cm="1">
        <f t="array" ref="AH5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9" t="str">
        <f>MIS[[#This Row],[TRADING SYMBOL]]</f>
        <v>NIFTY2552226300CE</v>
      </c>
      <c r="AJ5879" t="str">
        <f>IF(RIGHT(MIS[[#This Row],[Main/Hedge]],4)="MAIN","MAIN","HEDGE")</f>
        <v>HEDGE</v>
      </c>
      <c r="AK5879" t="str" cm="1">
        <f t="array" ref="AK5879">_xlfn._xlws.FILTER(Table4[Column1],ISNUMBER(SEARCH(Table4[Column1],MIS[[#This Row],[OrderUniqueIdentifier]])),"")</f>
        <v>VWAP</v>
      </c>
    </row>
    <row r="5880" spans="1:37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>
        <f>_xlfn.XLOOKUP(MIS[[#This Row],[TRADING SYMBOL]],[1]Sheet1!$D:$D,[1]Sheet1!$C:$C)</f>
        <v>3.15</v>
      </c>
      <c r="AE5880">
        <f>MIS[[#This Row],[OrderAverageTradedPrice]]*MIS[[#This Row],[OrderQuantity]]</f>
        <v>3885</v>
      </c>
      <c r="AF5880">
        <f>MIS[[#This Row],[LTP]]*MIS[[#This Row],[OrderQuantity]]</f>
        <v>3307.5</v>
      </c>
      <c r="AG5880">
        <f>IF(MIS[[#This Row],[OrderSide]]="SELL",MIS[[#This Row],[VALUE]]-MIS[[#This Row],[LIVE_VALUE]],MIS[[#This Row],[LIVE_VALUE]]-MIS[[#This Row],[VALUE]])</f>
        <v>577.5</v>
      </c>
      <c r="AH5880" t="str" cm="1">
        <f t="array" ref="AH5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0" t="str">
        <f>MIS[[#This Row],[TRADING SYMBOL]]</f>
        <v>NIFTY2552226300CE</v>
      </c>
      <c r="AJ5880" t="str">
        <f>IF(RIGHT(MIS[[#This Row],[Main/Hedge]],4)="MAIN","MAIN","HEDGE")</f>
        <v>HEDGE</v>
      </c>
      <c r="AK5880" t="str" cm="1">
        <f t="array" ref="AK5880">_xlfn._xlws.FILTER(Table4[Column1],ISNUMBER(SEARCH(Table4[Column1],MIS[[#This Row],[OrderUniqueIdentifier]])),"")</f>
        <v>VWAP</v>
      </c>
    </row>
    <row r="5881" spans="1:37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>
        <f>_xlfn.XLOOKUP(MIS[[#This Row],[TRADING SYMBOL]],[1]Sheet1!$D:$D,[1]Sheet1!$C:$C)</f>
        <v>3.15</v>
      </c>
      <c r="AE5881">
        <f>MIS[[#This Row],[OrderAverageTradedPrice]]*MIS[[#This Row],[OrderQuantity]]</f>
        <v>1687.5</v>
      </c>
      <c r="AF5881">
        <f>MIS[[#This Row],[LTP]]*MIS[[#This Row],[OrderQuantity]]</f>
        <v>1417.5</v>
      </c>
      <c r="AG5881">
        <f>IF(MIS[[#This Row],[OrderSide]]="SELL",MIS[[#This Row],[VALUE]]-MIS[[#This Row],[LIVE_VALUE]],MIS[[#This Row],[LIVE_VALUE]]-MIS[[#This Row],[VALUE]])</f>
        <v>270</v>
      </c>
      <c r="AH5881" t="str" cm="1">
        <f t="array" ref="AH5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1" t="str">
        <f>MIS[[#This Row],[TRADING SYMBOL]]</f>
        <v>NIFTY2552226300CE</v>
      </c>
      <c r="AJ5881" t="str">
        <f>IF(RIGHT(MIS[[#This Row],[Main/Hedge]],4)="MAIN","MAIN","HEDGE")</f>
        <v>HEDGE</v>
      </c>
      <c r="AK5881" t="str" cm="1">
        <f t="array" ref="AK5881">_xlfn._xlws.FILTER(Table4[Column1],ISNUMBER(SEARCH(Table4[Column1],MIS[[#This Row],[OrderUniqueIdentifier]])),"")</f>
        <v>VWAP</v>
      </c>
    </row>
    <row r="5882" spans="1:37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>
        <f>_xlfn.XLOOKUP(MIS[[#This Row],[TRADING SYMBOL]],[1]Sheet1!$D:$D,[1]Sheet1!$C:$C)</f>
        <v>3.15</v>
      </c>
      <c r="AE5882">
        <f>MIS[[#This Row],[OrderAverageTradedPrice]]*MIS[[#This Row],[OrderQuantity]]</f>
        <v>832.5</v>
      </c>
      <c r="AF5882">
        <f>MIS[[#This Row],[LTP]]*MIS[[#This Row],[OrderQuantity]]</f>
        <v>708.75</v>
      </c>
      <c r="AG5882">
        <f>IF(MIS[[#This Row],[OrderSide]]="SELL",MIS[[#This Row],[VALUE]]-MIS[[#This Row],[LIVE_VALUE]],MIS[[#This Row],[LIVE_VALUE]]-MIS[[#This Row],[VALUE]])</f>
        <v>123.75</v>
      </c>
      <c r="AH5882" t="str" cm="1">
        <f t="array" ref="AH5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2" t="str">
        <f>MIS[[#This Row],[TRADING SYMBOL]]</f>
        <v>NIFTY2552226300CE</v>
      </c>
      <c r="AJ5882" t="str">
        <f>IF(RIGHT(MIS[[#This Row],[Main/Hedge]],4)="MAIN","MAIN","HEDGE")</f>
        <v>HEDGE</v>
      </c>
      <c r="AK5882" t="str" cm="1">
        <f t="array" ref="AK5882">_xlfn._xlws.FILTER(Table4[Column1],ISNUMBER(SEARCH(Table4[Column1],MIS[[#This Row],[OrderUniqueIdentifier]])),"")</f>
        <v>VWAP</v>
      </c>
    </row>
    <row r="5883" spans="1:37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>
        <f>_xlfn.XLOOKUP(MIS[[#This Row],[TRADING SYMBOL]],[1]Sheet1!$D:$D,[1]Sheet1!$C:$C)</f>
        <v>3.15</v>
      </c>
      <c r="AE5883">
        <f>MIS[[#This Row],[OrderAverageTradedPrice]]*MIS[[#This Row],[OrderQuantity]]</f>
        <v>555</v>
      </c>
      <c r="AF5883">
        <f>MIS[[#This Row],[LTP]]*MIS[[#This Row],[OrderQuantity]]</f>
        <v>472.5</v>
      </c>
      <c r="AG5883">
        <f>IF(MIS[[#This Row],[OrderSide]]="SELL",MIS[[#This Row],[VALUE]]-MIS[[#This Row],[LIVE_VALUE]],MIS[[#This Row],[LIVE_VALUE]]-MIS[[#This Row],[VALUE]])</f>
        <v>82.5</v>
      </c>
      <c r="AH5883" t="str" cm="1">
        <f t="array" ref="AH5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3" t="str">
        <f>MIS[[#This Row],[TRADING SYMBOL]]</f>
        <v>NIFTY2552226300CE</v>
      </c>
      <c r="AJ5883" t="str">
        <f>IF(RIGHT(MIS[[#This Row],[Main/Hedge]],4)="MAIN","MAIN","HEDGE")</f>
        <v>HEDGE</v>
      </c>
      <c r="AK5883" t="str" cm="1">
        <f t="array" ref="AK5883">_xlfn._xlws.FILTER(Table4[Column1],ISNUMBER(SEARCH(Table4[Column1],MIS[[#This Row],[OrderUniqueIdentifier]])),"")</f>
        <v>VWAP</v>
      </c>
    </row>
    <row r="5884" spans="1:37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>
        <f>_xlfn.XLOOKUP(MIS[[#This Row],[TRADING SYMBOL]],[1]Sheet1!$D:$D,[1]Sheet1!$C:$C)</f>
        <v>3.15</v>
      </c>
      <c r="AE5884">
        <f>MIS[[#This Row],[OrderAverageTradedPrice]]*MIS[[#This Row],[OrderQuantity]]</f>
        <v>843.75</v>
      </c>
      <c r="AF5884">
        <f>MIS[[#This Row],[LTP]]*MIS[[#This Row],[OrderQuantity]]</f>
        <v>708.75</v>
      </c>
      <c r="AG5884">
        <f>IF(MIS[[#This Row],[OrderSide]]="SELL",MIS[[#This Row],[VALUE]]-MIS[[#This Row],[LIVE_VALUE]],MIS[[#This Row],[LIVE_VALUE]]-MIS[[#This Row],[VALUE]])</f>
        <v>135</v>
      </c>
      <c r="AH5884" t="str" cm="1">
        <f t="array" ref="AH5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4" t="str">
        <f>MIS[[#This Row],[TRADING SYMBOL]]</f>
        <v>NIFTY2552226300CE</v>
      </c>
      <c r="AJ5884" t="str">
        <f>IF(RIGHT(MIS[[#This Row],[Main/Hedge]],4)="MAIN","MAIN","HEDGE")</f>
        <v>HEDGE</v>
      </c>
      <c r="AK5884" t="str" cm="1">
        <f t="array" ref="AK5884">_xlfn._xlws.FILTER(Table4[Column1],ISNUMBER(SEARCH(Table4[Column1],MIS[[#This Row],[OrderUniqueIdentifier]])),"")</f>
        <v>VWAP</v>
      </c>
    </row>
    <row r="5885" spans="1:37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>
        <f>_xlfn.XLOOKUP(MIS[[#This Row],[TRADING SYMBOL]],[1]Sheet1!$D:$D,[1]Sheet1!$C:$C)</f>
        <v>3.15</v>
      </c>
      <c r="AE5885">
        <f>MIS[[#This Row],[OrderAverageTradedPrice]]*MIS[[#This Row],[OrderQuantity]]</f>
        <v>281.25</v>
      </c>
      <c r="AF5885">
        <f>MIS[[#This Row],[LTP]]*MIS[[#This Row],[OrderQuantity]]</f>
        <v>236.25</v>
      </c>
      <c r="AG5885">
        <f>IF(MIS[[#This Row],[OrderSide]]="SELL",MIS[[#This Row],[VALUE]]-MIS[[#This Row],[LIVE_VALUE]],MIS[[#This Row],[LIVE_VALUE]]-MIS[[#This Row],[VALUE]])</f>
        <v>45</v>
      </c>
      <c r="AH5885" t="str" cm="1">
        <f t="array" ref="AH5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5" t="str">
        <f>MIS[[#This Row],[TRADING SYMBOL]]</f>
        <v>NIFTY2552226300CE</v>
      </c>
      <c r="AJ5885" t="str">
        <f>IF(RIGHT(MIS[[#This Row],[Main/Hedge]],4)="MAIN","MAIN","HEDGE")</f>
        <v>HEDGE</v>
      </c>
      <c r="AK5885" t="str" cm="1">
        <f t="array" ref="AK5885">_xlfn._xlws.FILTER(Table4[Column1],ISNUMBER(SEARCH(Table4[Column1],MIS[[#This Row],[OrderUniqueIdentifier]])),"")</f>
        <v>VWAP</v>
      </c>
    </row>
    <row r="5886" spans="1:37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>
        <f>_xlfn.XLOOKUP(MIS[[#This Row],[TRADING SYMBOL]],[1]Sheet1!$D:$D,[1]Sheet1!$C:$C)</f>
        <v>3.15</v>
      </c>
      <c r="AE5886">
        <f>MIS[[#This Row],[OrderAverageTradedPrice]]*MIS[[#This Row],[OrderQuantity]]</f>
        <v>1110</v>
      </c>
      <c r="AF5886">
        <f>MIS[[#This Row],[LTP]]*MIS[[#This Row],[OrderQuantity]]</f>
        <v>945</v>
      </c>
      <c r="AG5886">
        <f>IF(MIS[[#This Row],[OrderSide]]="SELL",MIS[[#This Row],[VALUE]]-MIS[[#This Row],[LIVE_VALUE]],MIS[[#This Row],[LIVE_VALUE]]-MIS[[#This Row],[VALUE]])</f>
        <v>165</v>
      </c>
      <c r="AH5886" t="str" cm="1">
        <f t="array" ref="AH5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6" t="str">
        <f>MIS[[#This Row],[TRADING SYMBOL]]</f>
        <v>NIFTY2552226300CE</v>
      </c>
      <c r="AJ5886" t="str">
        <f>IF(RIGHT(MIS[[#This Row],[Main/Hedge]],4)="MAIN","MAIN","HEDGE")</f>
        <v>HEDGE</v>
      </c>
      <c r="AK5886" t="str" cm="1">
        <f t="array" ref="AK5886">_xlfn._xlws.FILTER(Table4[Column1],ISNUMBER(SEARCH(Table4[Column1],MIS[[#This Row],[OrderUniqueIdentifier]])),"")</f>
        <v>VWAP</v>
      </c>
    </row>
    <row r="5887" spans="1:37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>
        <f>_xlfn.XLOOKUP(MIS[[#This Row],[TRADING SYMBOL]],[1]Sheet1!$D:$D,[1]Sheet1!$C:$C)</f>
        <v>3.15</v>
      </c>
      <c r="AE5887">
        <f>MIS[[#This Row],[OrderAverageTradedPrice]]*MIS[[#This Row],[OrderQuantity]]</f>
        <v>562.5</v>
      </c>
      <c r="AF5887">
        <f>MIS[[#This Row],[LTP]]*MIS[[#This Row],[OrderQuantity]]</f>
        <v>472.5</v>
      </c>
      <c r="AG5887">
        <f>IF(MIS[[#This Row],[OrderSide]]="SELL",MIS[[#This Row],[VALUE]]-MIS[[#This Row],[LIVE_VALUE]],MIS[[#This Row],[LIVE_VALUE]]-MIS[[#This Row],[VALUE]])</f>
        <v>90</v>
      </c>
      <c r="AH5887" t="str" cm="1">
        <f t="array" ref="AH5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7" t="str">
        <f>MIS[[#This Row],[TRADING SYMBOL]]</f>
        <v>NIFTY2552226300CE</v>
      </c>
      <c r="AJ5887" t="str">
        <f>IF(RIGHT(MIS[[#This Row],[Main/Hedge]],4)="MAIN","MAIN","HEDGE")</f>
        <v>HEDGE</v>
      </c>
      <c r="AK5887" t="str" cm="1">
        <f t="array" ref="AK5887">_xlfn._xlws.FILTER(Table4[Column1],ISNUMBER(SEARCH(Table4[Column1],MIS[[#This Row],[OrderUniqueIdentifier]])),"")</f>
        <v>VWAP</v>
      </c>
    </row>
    <row r="5888" spans="1:37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>
        <f>_xlfn.XLOOKUP(MIS[[#This Row],[TRADING SYMBOL]],[1]Sheet1!$D:$D,[1]Sheet1!$C:$C)</f>
        <v>3.15</v>
      </c>
      <c r="AE5888">
        <f>MIS[[#This Row],[OrderAverageTradedPrice]]*MIS[[#This Row],[OrderQuantity]]</f>
        <v>277.5</v>
      </c>
      <c r="AF5888">
        <f>MIS[[#This Row],[LTP]]*MIS[[#This Row],[OrderQuantity]]</f>
        <v>236.25</v>
      </c>
      <c r="AG5888">
        <f>IF(MIS[[#This Row],[OrderSide]]="SELL",MIS[[#This Row],[VALUE]]-MIS[[#This Row],[LIVE_VALUE]],MIS[[#This Row],[LIVE_VALUE]]-MIS[[#This Row],[VALUE]])</f>
        <v>41.25</v>
      </c>
      <c r="AH5888" t="str" cm="1">
        <f t="array" ref="AH5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8" t="str">
        <f>MIS[[#This Row],[TRADING SYMBOL]]</f>
        <v>NIFTY2552226300CE</v>
      </c>
      <c r="AJ5888" t="str">
        <f>IF(RIGHT(MIS[[#This Row],[Main/Hedge]],4)="MAIN","MAIN","HEDGE")</f>
        <v>HEDGE</v>
      </c>
      <c r="AK5888" t="str" cm="1">
        <f t="array" ref="AK5888">_xlfn._xlws.FILTER(Table4[Column1],ISNUMBER(SEARCH(Table4[Column1],MIS[[#This Row],[OrderUniqueIdentifier]])),"")</f>
        <v>VWAP</v>
      </c>
    </row>
    <row r="5889" spans="1:37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>
        <f>_xlfn.XLOOKUP(MIS[[#This Row],[TRADING SYMBOL]],[1]Sheet1!$D:$D,[1]Sheet1!$C:$C)</f>
        <v>3.15</v>
      </c>
      <c r="AE5889">
        <f>MIS[[#This Row],[OrderAverageTradedPrice]]*MIS[[#This Row],[OrderQuantity]]</f>
        <v>843.75</v>
      </c>
      <c r="AF5889">
        <f>MIS[[#This Row],[LTP]]*MIS[[#This Row],[OrderQuantity]]</f>
        <v>708.75</v>
      </c>
      <c r="AG5889">
        <f>IF(MIS[[#This Row],[OrderSide]]="SELL",MIS[[#This Row],[VALUE]]-MIS[[#This Row],[LIVE_VALUE]],MIS[[#This Row],[LIVE_VALUE]]-MIS[[#This Row],[VALUE]])</f>
        <v>135</v>
      </c>
      <c r="AH5889" t="str" cm="1">
        <f t="array" ref="AH5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9" t="str">
        <f>MIS[[#This Row],[TRADING SYMBOL]]</f>
        <v>NIFTY2552226300CE</v>
      </c>
      <c r="AJ5889" t="str">
        <f>IF(RIGHT(MIS[[#This Row],[Main/Hedge]],4)="MAIN","MAIN","HEDGE")</f>
        <v>HEDGE</v>
      </c>
      <c r="AK5889" t="str" cm="1">
        <f t="array" ref="AK5889">_xlfn._xlws.FILTER(Table4[Column1],ISNUMBER(SEARCH(Table4[Column1],MIS[[#This Row],[OrderUniqueIdentifier]])),"")</f>
        <v>VWAP</v>
      </c>
    </row>
    <row r="5890" spans="1:37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>
        <f>_xlfn.XLOOKUP(MIS[[#This Row],[TRADING SYMBOL]],[1]Sheet1!$D:$D,[1]Sheet1!$C:$C)</f>
        <v>3.15</v>
      </c>
      <c r="AE5890">
        <f>MIS[[#This Row],[OrderAverageTradedPrice]]*MIS[[#This Row],[OrderQuantity]]</f>
        <v>1125</v>
      </c>
      <c r="AF5890">
        <f>MIS[[#This Row],[LTP]]*MIS[[#This Row],[OrderQuantity]]</f>
        <v>945</v>
      </c>
      <c r="AG5890">
        <f>IF(MIS[[#This Row],[OrderSide]]="SELL",MIS[[#This Row],[VALUE]]-MIS[[#This Row],[LIVE_VALUE]],MIS[[#This Row],[LIVE_VALUE]]-MIS[[#This Row],[VALUE]])</f>
        <v>180</v>
      </c>
      <c r="AH5890" t="str" cm="1">
        <f t="array" ref="AH5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0" t="str">
        <f>MIS[[#This Row],[TRADING SYMBOL]]</f>
        <v>NIFTY2552226300CE</v>
      </c>
      <c r="AJ5890" t="str">
        <f>IF(RIGHT(MIS[[#This Row],[Main/Hedge]],4)="MAIN","MAIN","HEDGE")</f>
        <v>HEDGE</v>
      </c>
      <c r="AK5890" t="str" cm="1">
        <f t="array" ref="AK5890">_xlfn._xlws.FILTER(Table4[Column1],ISNUMBER(SEARCH(Table4[Column1],MIS[[#This Row],[OrderUniqueIdentifier]])),"")</f>
        <v>VWAP</v>
      </c>
    </row>
    <row r="5891" spans="1:37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>
        <f>_xlfn.XLOOKUP(MIS[[#This Row],[TRADING SYMBOL]],[1]Sheet1!$D:$D,[1]Sheet1!$C:$C)</f>
        <v>3.15</v>
      </c>
      <c r="AE5891">
        <f>MIS[[#This Row],[OrderAverageTradedPrice]]*MIS[[#This Row],[OrderQuantity]]</f>
        <v>277.5</v>
      </c>
      <c r="AF5891">
        <f>MIS[[#This Row],[LTP]]*MIS[[#This Row],[OrderQuantity]]</f>
        <v>236.25</v>
      </c>
      <c r="AG5891">
        <f>IF(MIS[[#This Row],[OrderSide]]="SELL",MIS[[#This Row],[VALUE]]-MIS[[#This Row],[LIVE_VALUE]],MIS[[#This Row],[LIVE_VALUE]]-MIS[[#This Row],[VALUE]])</f>
        <v>41.25</v>
      </c>
      <c r="AH5891" t="str" cm="1">
        <f t="array" ref="AH5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1" t="str">
        <f>MIS[[#This Row],[TRADING SYMBOL]]</f>
        <v>NIFTY2552226300CE</v>
      </c>
      <c r="AJ5891" t="str">
        <f>IF(RIGHT(MIS[[#This Row],[Main/Hedge]],4)="MAIN","MAIN","HEDGE")</f>
        <v>HEDGE</v>
      </c>
      <c r="AK5891" t="str" cm="1">
        <f t="array" ref="AK5891">_xlfn._xlws.FILTER(Table4[Column1],ISNUMBER(SEARCH(Table4[Column1],MIS[[#This Row],[OrderUniqueIdentifier]])),"")</f>
        <v>VWAP</v>
      </c>
    </row>
    <row r="5892" spans="1:37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>
        <f>_xlfn.XLOOKUP(MIS[[#This Row],[TRADING SYMBOL]],[1]Sheet1!$D:$D,[1]Sheet1!$C:$C)</f>
        <v>3.15</v>
      </c>
      <c r="AE5892">
        <f>MIS[[#This Row],[OrderAverageTradedPrice]]*MIS[[#This Row],[OrderQuantity]]</f>
        <v>1687.5</v>
      </c>
      <c r="AF5892">
        <f>MIS[[#This Row],[LTP]]*MIS[[#This Row],[OrderQuantity]]</f>
        <v>1417.5</v>
      </c>
      <c r="AG5892">
        <f>IF(MIS[[#This Row],[OrderSide]]="SELL",MIS[[#This Row],[VALUE]]-MIS[[#This Row],[LIVE_VALUE]],MIS[[#This Row],[LIVE_VALUE]]-MIS[[#This Row],[VALUE]])</f>
        <v>270</v>
      </c>
      <c r="AH5892" t="str" cm="1">
        <f t="array" ref="AH5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2" t="str">
        <f>MIS[[#This Row],[TRADING SYMBOL]]</f>
        <v>NIFTY2552226300CE</v>
      </c>
      <c r="AJ5892" t="str">
        <f>IF(RIGHT(MIS[[#This Row],[Main/Hedge]],4)="MAIN","MAIN","HEDGE")</f>
        <v>HEDGE</v>
      </c>
      <c r="AK5892" t="str" cm="1">
        <f t="array" ref="AK5892">_xlfn._xlws.FILTER(Table4[Column1],ISNUMBER(SEARCH(Table4[Column1],MIS[[#This Row],[OrderUniqueIdentifier]])),"")</f>
        <v>VWAP</v>
      </c>
    </row>
    <row r="5893" spans="1:37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>
        <f>_xlfn.XLOOKUP(MIS[[#This Row],[TRADING SYMBOL]],[1]Sheet1!$D:$D,[1]Sheet1!$C:$C)</f>
        <v>3.15</v>
      </c>
      <c r="AE5893">
        <f>MIS[[#This Row],[OrderAverageTradedPrice]]*MIS[[#This Row],[OrderQuantity]]</f>
        <v>3885</v>
      </c>
      <c r="AF5893">
        <f>MIS[[#This Row],[LTP]]*MIS[[#This Row],[OrderQuantity]]</f>
        <v>3307.5</v>
      </c>
      <c r="AG5893">
        <f>IF(MIS[[#This Row],[OrderSide]]="SELL",MIS[[#This Row],[VALUE]]-MIS[[#This Row],[LIVE_VALUE]],MIS[[#This Row],[LIVE_VALUE]]-MIS[[#This Row],[VALUE]])</f>
        <v>577.5</v>
      </c>
      <c r="AH5893" t="str" cm="1">
        <f t="array" ref="AH5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3" t="str">
        <f>MIS[[#This Row],[TRADING SYMBOL]]</f>
        <v>NIFTY2552226300CE</v>
      </c>
      <c r="AJ5893" t="str">
        <f>IF(RIGHT(MIS[[#This Row],[Main/Hedge]],4)="MAIN","MAIN","HEDGE")</f>
        <v>HEDGE</v>
      </c>
      <c r="AK5893" t="str" cm="1">
        <f t="array" ref="AK5893">_xlfn._xlws.FILTER(Table4[Column1],ISNUMBER(SEARCH(Table4[Column1],MIS[[#This Row],[OrderUniqueIdentifier]])),"")</f>
        <v>VWAP</v>
      </c>
    </row>
    <row r="5894" spans="1:37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>
        <f>_xlfn.XLOOKUP(MIS[[#This Row],[TRADING SYMBOL]],[1]Sheet1!$D:$D,[1]Sheet1!$C:$C)</f>
        <v>3.15</v>
      </c>
      <c r="AE5894">
        <f>MIS[[#This Row],[OrderAverageTradedPrice]]*MIS[[#This Row],[OrderQuantity]]</f>
        <v>562.5</v>
      </c>
      <c r="AF5894">
        <f>MIS[[#This Row],[LTP]]*MIS[[#This Row],[OrderQuantity]]</f>
        <v>472.5</v>
      </c>
      <c r="AG5894">
        <f>IF(MIS[[#This Row],[OrderSide]]="SELL",MIS[[#This Row],[VALUE]]-MIS[[#This Row],[LIVE_VALUE]],MIS[[#This Row],[LIVE_VALUE]]-MIS[[#This Row],[VALUE]])</f>
        <v>90</v>
      </c>
      <c r="AH5894" t="str" cm="1">
        <f t="array" ref="AH5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4" t="str">
        <f>MIS[[#This Row],[TRADING SYMBOL]]</f>
        <v>NIFTY2552226300CE</v>
      </c>
      <c r="AJ5894" t="str">
        <f>IF(RIGHT(MIS[[#This Row],[Main/Hedge]],4)="MAIN","MAIN","HEDGE")</f>
        <v>HEDGE</v>
      </c>
      <c r="AK5894" t="str" cm="1">
        <f t="array" ref="AK5894">_xlfn._xlws.FILTER(Table4[Column1],ISNUMBER(SEARCH(Table4[Column1],MIS[[#This Row],[OrderUniqueIdentifier]])),"")</f>
        <v>VWAP</v>
      </c>
    </row>
    <row r="5895" spans="1:37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>
        <f>_xlfn.XLOOKUP(MIS[[#This Row],[TRADING SYMBOL]],[1]Sheet1!$D:$D,[1]Sheet1!$C:$C)</f>
        <v>3.15</v>
      </c>
      <c r="AE5895">
        <f>MIS[[#This Row],[OrderAverageTradedPrice]]*MIS[[#This Row],[OrderQuantity]]</f>
        <v>277.5</v>
      </c>
      <c r="AF5895">
        <f>MIS[[#This Row],[LTP]]*MIS[[#This Row],[OrderQuantity]]</f>
        <v>236.25</v>
      </c>
      <c r="AG5895">
        <f>IF(MIS[[#This Row],[OrderSide]]="SELL",MIS[[#This Row],[VALUE]]-MIS[[#This Row],[LIVE_VALUE]],MIS[[#This Row],[LIVE_VALUE]]-MIS[[#This Row],[VALUE]])</f>
        <v>41.25</v>
      </c>
      <c r="AH5895" t="str" cm="1">
        <f t="array" ref="AH5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5" t="str">
        <f>MIS[[#This Row],[TRADING SYMBOL]]</f>
        <v>NIFTY2552226300CE</v>
      </c>
      <c r="AJ5895" t="str">
        <f>IF(RIGHT(MIS[[#This Row],[Main/Hedge]],4)="MAIN","MAIN","HEDGE")</f>
        <v>HEDGE</v>
      </c>
      <c r="AK5895" t="str" cm="1">
        <f t="array" ref="AK5895">_xlfn._xlws.FILTER(Table4[Column1],ISNUMBER(SEARCH(Table4[Column1],MIS[[#This Row],[OrderUniqueIdentifier]])),"")</f>
        <v>VWAP</v>
      </c>
    </row>
    <row r="5896" spans="1:37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>
        <f>_xlfn.XLOOKUP(MIS[[#This Row],[TRADING SYMBOL]],[1]Sheet1!$D:$D,[1]Sheet1!$C:$C)</f>
        <v>8.1999999999999993</v>
      </c>
      <c r="AE5896">
        <f>MIS[[#This Row],[OrderAverageTradedPrice]]*MIS[[#This Row],[OrderQuantity]]</f>
        <v>18090</v>
      </c>
      <c r="AF5896">
        <f>MIS[[#This Row],[LTP]]*MIS[[#This Row],[OrderQuantity]]</f>
        <v>14759.999999999998</v>
      </c>
      <c r="AG5896">
        <f>IF(MIS[[#This Row],[OrderSide]]="SELL",MIS[[#This Row],[VALUE]]-MIS[[#This Row],[LIVE_VALUE]],MIS[[#This Row],[LIVE_VALUE]]-MIS[[#This Row],[VALUE]])</f>
        <v>3330.0000000000018</v>
      </c>
      <c r="AH5896" t="str" cm="1">
        <f t="array" ref="AH5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6" t="str">
        <f>MIS[[#This Row],[TRADING SYMBOL]]</f>
        <v>NIFTY2552223700PE</v>
      </c>
      <c r="AJ5896" t="str">
        <f>IF(RIGHT(MIS[[#This Row],[Main/Hedge]],4)="MAIN","MAIN","HEDGE")</f>
        <v>HEDGE</v>
      </c>
      <c r="AK5896" t="str" cm="1">
        <f t="array" ref="AK5896">_xlfn._xlws.FILTER(Table4[Column1],ISNUMBER(SEARCH(Table4[Column1],MIS[[#This Row],[OrderUniqueIdentifier]])),"")</f>
        <v>VWAP</v>
      </c>
    </row>
    <row r="5897" spans="1:37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>
        <f>_xlfn.XLOOKUP(MIS[[#This Row],[TRADING SYMBOL]],[1]Sheet1!$D:$D,[1]Sheet1!$C:$C)</f>
        <v>8.1999999999999993</v>
      </c>
      <c r="AE5897">
        <f>MIS[[#This Row],[OrderAverageTradedPrice]]*MIS[[#This Row],[OrderQuantity]]</f>
        <v>1507.5</v>
      </c>
      <c r="AF5897">
        <f>MIS[[#This Row],[LTP]]*MIS[[#This Row],[OrderQuantity]]</f>
        <v>1230</v>
      </c>
      <c r="AG5897">
        <f>IF(MIS[[#This Row],[OrderSide]]="SELL",MIS[[#This Row],[VALUE]]-MIS[[#This Row],[LIVE_VALUE]],MIS[[#This Row],[LIVE_VALUE]]-MIS[[#This Row],[VALUE]])</f>
        <v>277.5</v>
      </c>
      <c r="AH5897" t="str" cm="1">
        <f t="array" ref="AH5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7" t="str">
        <f>MIS[[#This Row],[TRADING SYMBOL]]</f>
        <v>NIFTY2552223700PE</v>
      </c>
      <c r="AJ5897" t="str">
        <f>IF(RIGHT(MIS[[#This Row],[Main/Hedge]],4)="MAIN","MAIN","HEDGE")</f>
        <v>HEDGE</v>
      </c>
      <c r="AK5897" t="str" cm="1">
        <f t="array" ref="AK5897">_xlfn._xlws.FILTER(Table4[Column1],ISNUMBER(SEARCH(Table4[Column1],MIS[[#This Row],[OrderUniqueIdentifier]])),"")</f>
        <v>VWAP</v>
      </c>
    </row>
    <row r="5898" spans="1:37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>
        <f>_xlfn.XLOOKUP(MIS[[#This Row],[TRADING SYMBOL]],[1]Sheet1!$D:$D,[1]Sheet1!$C:$C)</f>
        <v>3.15</v>
      </c>
      <c r="AE5898">
        <f>MIS[[#This Row],[OrderAverageTradedPrice]]*MIS[[#This Row],[OrderQuantity]]</f>
        <v>281.25</v>
      </c>
      <c r="AF5898">
        <f>MIS[[#This Row],[LTP]]*MIS[[#This Row],[OrderQuantity]]</f>
        <v>236.25</v>
      </c>
      <c r="AG5898">
        <f>IF(MIS[[#This Row],[OrderSide]]="SELL",MIS[[#This Row],[VALUE]]-MIS[[#This Row],[LIVE_VALUE]],MIS[[#This Row],[LIVE_VALUE]]-MIS[[#This Row],[VALUE]])</f>
        <v>45</v>
      </c>
      <c r="AH5898" t="str" cm="1">
        <f t="array" ref="AH5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8" t="str">
        <f>MIS[[#This Row],[TRADING SYMBOL]]</f>
        <v>NIFTY2552226300CE</v>
      </c>
      <c r="AJ5898" t="str">
        <f>IF(RIGHT(MIS[[#This Row],[Main/Hedge]],4)="MAIN","MAIN","HEDGE")</f>
        <v>HEDGE</v>
      </c>
      <c r="AK5898" t="str" cm="1">
        <f t="array" ref="AK5898">_xlfn._xlws.FILTER(Table4[Column1],ISNUMBER(SEARCH(Table4[Column1],MIS[[#This Row],[OrderUniqueIdentifier]])),"")</f>
        <v>VWAP</v>
      </c>
    </row>
    <row r="5899" spans="1:37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>
        <f>_xlfn.XLOOKUP(MIS[[#This Row],[TRADING SYMBOL]],[1]Sheet1!$D:$D,[1]Sheet1!$C:$C)</f>
        <v>3.15</v>
      </c>
      <c r="AE5899">
        <f>MIS[[#This Row],[OrderAverageTradedPrice]]*MIS[[#This Row],[OrderQuantity]]</f>
        <v>2497.5</v>
      </c>
      <c r="AF5899">
        <f>MIS[[#This Row],[LTP]]*MIS[[#This Row],[OrderQuantity]]</f>
        <v>2126.25</v>
      </c>
      <c r="AG5899">
        <f>IF(MIS[[#This Row],[OrderSide]]="SELL",MIS[[#This Row],[VALUE]]-MIS[[#This Row],[LIVE_VALUE]],MIS[[#This Row],[LIVE_VALUE]]-MIS[[#This Row],[VALUE]])</f>
        <v>371.25</v>
      </c>
      <c r="AH5899" t="str" cm="1">
        <f t="array" ref="AH5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9" t="str">
        <f>MIS[[#This Row],[TRADING SYMBOL]]</f>
        <v>NIFTY2552226300CE</v>
      </c>
      <c r="AJ5899" t="str">
        <f>IF(RIGHT(MIS[[#This Row],[Main/Hedge]],4)="MAIN","MAIN","HEDGE")</f>
        <v>HEDGE</v>
      </c>
      <c r="AK5899" t="str" cm="1">
        <f t="array" ref="AK5899">_xlfn._xlws.FILTER(Table4[Column1],ISNUMBER(SEARCH(Table4[Column1],MIS[[#This Row],[OrderUniqueIdentifier]])),"")</f>
        <v>VWAP</v>
      </c>
    </row>
    <row r="5900" spans="1:37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>
        <f>_xlfn.XLOOKUP(MIS[[#This Row],[TRADING SYMBOL]],[1]Sheet1!$D:$D,[1]Sheet1!$C:$C)</f>
        <v>3.15</v>
      </c>
      <c r="AE5900">
        <f>MIS[[#This Row],[OrderAverageTradedPrice]]*MIS[[#This Row],[OrderQuantity]]</f>
        <v>555</v>
      </c>
      <c r="AF5900">
        <f>MIS[[#This Row],[LTP]]*MIS[[#This Row],[OrderQuantity]]</f>
        <v>472.5</v>
      </c>
      <c r="AG5900">
        <f>IF(MIS[[#This Row],[OrderSide]]="SELL",MIS[[#This Row],[VALUE]]-MIS[[#This Row],[LIVE_VALUE]],MIS[[#This Row],[LIVE_VALUE]]-MIS[[#This Row],[VALUE]])</f>
        <v>82.5</v>
      </c>
      <c r="AH5900" t="str" cm="1">
        <f t="array" ref="AH5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0" t="str">
        <f>MIS[[#This Row],[TRADING SYMBOL]]</f>
        <v>NIFTY2552226300CE</v>
      </c>
      <c r="AJ5900" t="str">
        <f>IF(RIGHT(MIS[[#This Row],[Main/Hedge]],4)="MAIN","MAIN","HEDGE")</f>
        <v>HEDGE</v>
      </c>
      <c r="AK5900" t="str" cm="1">
        <f t="array" ref="AK5900">_xlfn._xlws.FILTER(Table4[Column1],ISNUMBER(SEARCH(Table4[Column1],MIS[[#This Row],[OrderUniqueIdentifier]])),"")</f>
        <v>VWAP</v>
      </c>
    </row>
    <row r="5901" spans="1:37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>
        <f>_xlfn.XLOOKUP(MIS[[#This Row],[TRADING SYMBOL]],[1]Sheet1!$D:$D,[1]Sheet1!$C:$C)</f>
        <v>3.15</v>
      </c>
      <c r="AE5901">
        <f>MIS[[#This Row],[OrderAverageTradedPrice]]*MIS[[#This Row],[OrderQuantity]]</f>
        <v>1125</v>
      </c>
      <c r="AF5901">
        <f>MIS[[#This Row],[LTP]]*MIS[[#This Row],[OrderQuantity]]</f>
        <v>945</v>
      </c>
      <c r="AG5901">
        <f>IF(MIS[[#This Row],[OrderSide]]="SELL",MIS[[#This Row],[VALUE]]-MIS[[#This Row],[LIVE_VALUE]],MIS[[#This Row],[LIVE_VALUE]]-MIS[[#This Row],[VALUE]])</f>
        <v>180</v>
      </c>
      <c r="AH5901" t="str" cm="1">
        <f t="array" ref="AH5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1" t="str">
        <f>MIS[[#This Row],[TRADING SYMBOL]]</f>
        <v>NIFTY2552226300CE</v>
      </c>
      <c r="AJ5901" t="str">
        <f>IF(RIGHT(MIS[[#This Row],[Main/Hedge]],4)="MAIN","MAIN","HEDGE")</f>
        <v>HEDGE</v>
      </c>
      <c r="AK5901" t="str" cm="1">
        <f t="array" ref="AK5901">_xlfn._xlws.FILTER(Table4[Column1],ISNUMBER(SEARCH(Table4[Column1],MIS[[#This Row],[OrderUniqueIdentifier]])),"")</f>
        <v>VWAP</v>
      </c>
    </row>
    <row r="5902" spans="1:37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>
        <f>_xlfn.XLOOKUP(MIS[[#This Row],[TRADING SYMBOL]],[1]Sheet1!$D:$D,[1]Sheet1!$C:$C)</f>
        <v>3.15</v>
      </c>
      <c r="AE5902">
        <f>MIS[[#This Row],[OrderAverageTradedPrice]]*MIS[[#This Row],[OrderQuantity]]</f>
        <v>1942.5</v>
      </c>
      <c r="AF5902">
        <f>MIS[[#This Row],[LTP]]*MIS[[#This Row],[OrderQuantity]]</f>
        <v>1653.75</v>
      </c>
      <c r="AG5902">
        <f>IF(MIS[[#This Row],[OrderSide]]="SELL",MIS[[#This Row],[VALUE]]-MIS[[#This Row],[LIVE_VALUE]],MIS[[#This Row],[LIVE_VALUE]]-MIS[[#This Row],[VALUE]])</f>
        <v>288.75</v>
      </c>
      <c r="AH5902" t="str" cm="1">
        <f t="array" ref="AH59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2" t="str">
        <f>MIS[[#This Row],[TRADING SYMBOL]]</f>
        <v>NIFTY2552226300CE</v>
      </c>
      <c r="AJ5902" t="str">
        <f>IF(RIGHT(MIS[[#This Row],[Main/Hedge]],4)="MAIN","MAIN","HEDGE")</f>
        <v>HEDGE</v>
      </c>
      <c r="AK5902" t="str" cm="1">
        <f t="array" ref="AK5902">_xlfn._xlws.FILTER(Table4[Column1],ISNUMBER(SEARCH(Table4[Column1],MIS[[#This Row],[OrderUniqueIdentifier]])),"")</f>
        <v>VWAP</v>
      </c>
    </row>
    <row r="5903" spans="1:37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>
        <f>_xlfn.XLOOKUP(MIS[[#This Row],[TRADING SYMBOL]],[1]Sheet1!$D:$D,[1]Sheet1!$C:$C)</f>
        <v>3.15</v>
      </c>
      <c r="AE5903">
        <f>MIS[[#This Row],[OrderAverageTradedPrice]]*MIS[[#This Row],[OrderQuantity]]</f>
        <v>555</v>
      </c>
      <c r="AF5903">
        <f>MIS[[#This Row],[LTP]]*MIS[[#This Row],[OrderQuantity]]</f>
        <v>472.5</v>
      </c>
      <c r="AG5903">
        <f>IF(MIS[[#This Row],[OrderSide]]="SELL",MIS[[#This Row],[VALUE]]-MIS[[#This Row],[LIVE_VALUE]],MIS[[#This Row],[LIVE_VALUE]]-MIS[[#This Row],[VALUE]])</f>
        <v>82.5</v>
      </c>
      <c r="AH5903" t="str" cm="1">
        <f t="array" ref="AH59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3" t="str">
        <f>MIS[[#This Row],[TRADING SYMBOL]]</f>
        <v>NIFTY2552226300CE</v>
      </c>
      <c r="AJ5903" t="str">
        <f>IF(RIGHT(MIS[[#This Row],[Main/Hedge]],4)="MAIN","MAIN","HEDGE")</f>
        <v>HEDGE</v>
      </c>
      <c r="AK5903" t="str" cm="1">
        <f t="array" ref="AK5903">_xlfn._xlws.FILTER(Table4[Column1],ISNUMBER(SEARCH(Table4[Column1],MIS[[#This Row],[OrderUniqueIdentifier]])),"")</f>
        <v>VWAP</v>
      </c>
    </row>
    <row r="5904" spans="1:37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>
        <f>_xlfn.XLOOKUP(MIS[[#This Row],[TRADING SYMBOL]],[1]Sheet1!$D:$D,[1]Sheet1!$C:$C)</f>
        <v>3.15</v>
      </c>
      <c r="AE5904">
        <f>MIS[[#This Row],[OrderAverageTradedPrice]]*MIS[[#This Row],[OrderQuantity]]</f>
        <v>2250</v>
      </c>
      <c r="AF5904">
        <f>MIS[[#This Row],[LTP]]*MIS[[#This Row],[OrderQuantity]]</f>
        <v>1890</v>
      </c>
      <c r="AG5904">
        <f>IF(MIS[[#This Row],[OrderSide]]="SELL",MIS[[#This Row],[VALUE]]-MIS[[#This Row],[LIVE_VALUE]],MIS[[#This Row],[LIVE_VALUE]]-MIS[[#This Row],[VALUE]])</f>
        <v>360</v>
      </c>
      <c r="AH5904" t="str" cm="1">
        <f t="array" ref="AH59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4" t="str">
        <f>MIS[[#This Row],[TRADING SYMBOL]]</f>
        <v>NIFTY2552226300CE</v>
      </c>
      <c r="AJ5904" t="str">
        <f>IF(RIGHT(MIS[[#This Row],[Main/Hedge]],4)="MAIN","MAIN","HEDGE")</f>
        <v>HEDGE</v>
      </c>
      <c r="AK5904" t="str" cm="1">
        <f t="array" ref="AK5904">_xlfn._xlws.FILTER(Table4[Column1],ISNUMBER(SEARCH(Table4[Column1],MIS[[#This Row],[OrderUniqueIdentifier]])),"")</f>
        <v>VWAP</v>
      </c>
    </row>
    <row r="5905" spans="1:37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>
        <f>_xlfn.XLOOKUP(MIS[[#This Row],[TRADING SYMBOL]],[1]Sheet1!$D:$D,[1]Sheet1!$C:$C)</f>
        <v>3.15</v>
      </c>
      <c r="AE5905">
        <f>MIS[[#This Row],[OrderAverageTradedPrice]]*MIS[[#This Row],[OrderQuantity]]</f>
        <v>555</v>
      </c>
      <c r="AF5905">
        <f>MIS[[#This Row],[LTP]]*MIS[[#This Row],[OrderQuantity]]</f>
        <v>472.5</v>
      </c>
      <c r="AG5905">
        <f>IF(MIS[[#This Row],[OrderSide]]="SELL",MIS[[#This Row],[VALUE]]-MIS[[#This Row],[LIVE_VALUE]],MIS[[#This Row],[LIVE_VALUE]]-MIS[[#This Row],[VALUE]])</f>
        <v>82.5</v>
      </c>
      <c r="AH5905" t="str" cm="1">
        <f t="array" ref="AH59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5" t="str">
        <f>MIS[[#This Row],[TRADING SYMBOL]]</f>
        <v>NIFTY2552226300CE</v>
      </c>
      <c r="AJ5905" t="str">
        <f>IF(RIGHT(MIS[[#This Row],[Main/Hedge]],4)="MAIN","MAIN","HEDGE")</f>
        <v>HEDGE</v>
      </c>
      <c r="AK5905" t="str" cm="1">
        <f t="array" ref="AK5905">_xlfn._xlws.FILTER(Table4[Column1],ISNUMBER(SEARCH(Table4[Column1],MIS[[#This Row],[OrderUniqueIdentifier]])),"")</f>
        <v>VWAP</v>
      </c>
    </row>
    <row r="5906" spans="1:37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>
        <f>_xlfn.XLOOKUP(MIS[[#This Row],[TRADING SYMBOL]],[1]Sheet1!$D:$D,[1]Sheet1!$C:$C)</f>
        <v>3.15</v>
      </c>
      <c r="AE5906">
        <f>MIS[[#This Row],[OrderAverageTradedPrice]]*MIS[[#This Row],[OrderQuantity]]</f>
        <v>277.5</v>
      </c>
      <c r="AF5906">
        <f>MIS[[#This Row],[LTP]]*MIS[[#This Row],[OrderQuantity]]</f>
        <v>236.25</v>
      </c>
      <c r="AG5906">
        <f>IF(MIS[[#This Row],[OrderSide]]="SELL",MIS[[#This Row],[VALUE]]-MIS[[#This Row],[LIVE_VALUE]],MIS[[#This Row],[LIVE_VALUE]]-MIS[[#This Row],[VALUE]])</f>
        <v>41.25</v>
      </c>
      <c r="AH5906" t="str" cm="1">
        <f t="array" ref="AH59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6" t="str">
        <f>MIS[[#This Row],[TRADING SYMBOL]]</f>
        <v>NIFTY2552226300CE</v>
      </c>
      <c r="AJ5906" t="str">
        <f>IF(RIGHT(MIS[[#This Row],[Main/Hedge]],4)="MAIN","MAIN","HEDGE")</f>
        <v>HEDGE</v>
      </c>
      <c r="AK5906" t="str" cm="1">
        <f t="array" ref="AK5906">_xlfn._xlws.FILTER(Table4[Column1],ISNUMBER(SEARCH(Table4[Column1],MIS[[#This Row],[OrderUniqueIdentifier]])),"")</f>
        <v>VWAP</v>
      </c>
    </row>
    <row r="5907" spans="1:37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>
        <f>_xlfn.XLOOKUP(MIS[[#This Row],[TRADING SYMBOL]],[1]Sheet1!$D:$D,[1]Sheet1!$C:$C)</f>
        <v>3.15</v>
      </c>
      <c r="AE5907">
        <f>MIS[[#This Row],[OrderAverageTradedPrice]]*MIS[[#This Row],[OrderQuantity]]</f>
        <v>562.5</v>
      </c>
      <c r="AF5907">
        <f>MIS[[#This Row],[LTP]]*MIS[[#This Row],[OrderQuantity]]</f>
        <v>472.5</v>
      </c>
      <c r="AG5907">
        <f>IF(MIS[[#This Row],[OrderSide]]="SELL",MIS[[#This Row],[VALUE]]-MIS[[#This Row],[LIVE_VALUE]],MIS[[#This Row],[LIVE_VALUE]]-MIS[[#This Row],[VALUE]])</f>
        <v>90</v>
      </c>
      <c r="AH5907" t="str" cm="1">
        <f t="array" ref="AH59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7" t="str">
        <f>MIS[[#This Row],[TRADING SYMBOL]]</f>
        <v>NIFTY2552226300CE</v>
      </c>
      <c r="AJ5907" t="str">
        <f>IF(RIGHT(MIS[[#This Row],[Main/Hedge]],4)="MAIN","MAIN","HEDGE")</f>
        <v>HEDGE</v>
      </c>
      <c r="AK5907" t="str" cm="1">
        <f t="array" ref="AK5907">_xlfn._xlws.FILTER(Table4[Column1],ISNUMBER(SEARCH(Table4[Column1],MIS[[#This Row],[OrderUniqueIdentifier]])),"")</f>
        <v>VWAP</v>
      </c>
    </row>
    <row r="5908" spans="1:37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>
        <f>_xlfn.XLOOKUP(MIS[[#This Row],[TRADING SYMBOL]],[1]Sheet1!$D:$D,[1]Sheet1!$C:$C)</f>
        <v>3.15</v>
      </c>
      <c r="AE5908">
        <f>MIS[[#This Row],[OrderAverageTradedPrice]]*MIS[[#This Row],[OrderQuantity]]</f>
        <v>281.25</v>
      </c>
      <c r="AF5908">
        <f>MIS[[#This Row],[LTP]]*MIS[[#This Row],[OrderQuantity]]</f>
        <v>236.25</v>
      </c>
      <c r="AG5908">
        <f>IF(MIS[[#This Row],[OrderSide]]="SELL",MIS[[#This Row],[VALUE]]-MIS[[#This Row],[LIVE_VALUE]],MIS[[#This Row],[LIVE_VALUE]]-MIS[[#This Row],[VALUE]])</f>
        <v>45</v>
      </c>
      <c r="AH5908" t="str" cm="1">
        <f t="array" ref="AH59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8" t="str">
        <f>MIS[[#This Row],[TRADING SYMBOL]]</f>
        <v>NIFTY2552226300CE</v>
      </c>
      <c r="AJ5908" t="str">
        <f>IF(RIGHT(MIS[[#This Row],[Main/Hedge]],4)="MAIN","MAIN","HEDGE")</f>
        <v>HEDGE</v>
      </c>
      <c r="AK5908" t="str" cm="1">
        <f t="array" ref="AK5908">_xlfn._xlws.FILTER(Table4[Column1],ISNUMBER(SEARCH(Table4[Column1],MIS[[#This Row],[OrderUniqueIdentifier]])),"")</f>
        <v>VWAP</v>
      </c>
    </row>
    <row r="5909" spans="1:37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>
        <f>_xlfn.XLOOKUP(MIS[[#This Row],[TRADING SYMBOL]],[1]Sheet1!$D:$D,[1]Sheet1!$C:$C)</f>
        <v>3.15</v>
      </c>
      <c r="AE5909">
        <f>MIS[[#This Row],[OrderAverageTradedPrice]]*MIS[[#This Row],[OrderQuantity]]</f>
        <v>562.5</v>
      </c>
      <c r="AF5909">
        <f>MIS[[#This Row],[LTP]]*MIS[[#This Row],[OrderQuantity]]</f>
        <v>472.5</v>
      </c>
      <c r="AG5909">
        <f>IF(MIS[[#This Row],[OrderSide]]="SELL",MIS[[#This Row],[VALUE]]-MIS[[#This Row],[LIVE_VALUE]],MIS[[#This Row],[LIVE_VALUE]]-MIS[[#This Row],[VALUE]])</f>
        <v>90</v>
      </c>
      <c r="AH5909" t="str" cm="1">
        <f t="array" ref="AH59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9" t="str">
        <f>MIS[[#This Row],[TRADING SYMBOL]]</f>
        <v>NIFTY2552226300CE</v>
      </c>
      <c r="AJ5909" t="str">
        <f>IF(RIGHT(MIS[[#This Row],[Main/Hedge]],4)="MAIN","MAIN","HEDGE")</f>
        <v>HEDGE</v>
      </c>
      <c r="AK5909" t="str" cm="1">
        <f t="array" ref="AK5909">_xlfn._xlws.FILTER(Table4[Column1],ISNUMBER(SEARCH(Table4[Column1],MIS[[#This Row],[OrderUniqueIdentifier]])),"")</f>
        <v>VWAP</v>
      </c>
    </row>
    <row r="5910" spans="1:37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>
        <f>_xlfn.XLOOKUP(MIS[[#This Row],[TRADING SYMBOL]],[1]Sheet1!$D:$D,[1]Sheet1!$C:$C)</f>
        <v>3.15</v>
      </c>
      <c r="AE5910">
        <f>MIS[[#This Row],[OrderAverageTradedPrice]]*MIS[[#This Row],[OrderQuantity]]</f>
        <v>555</v>
      </c>
      <c r="AF5910">
        <f>MIS[[#This Row],[LTP]]*MIS[[#This Row],[OrderQuantity]]</f>
        <v>472.5</v>
      </c>
      <c r="AG5910">
        <f>IF(MIS[[#This Row],[OrderSide]]="SELL",MIS[[#This Row],[VALUE]]-MIS[[#This Row],[LIVE_VALUE]],MIS[[#This Row],[LIVE_VALUE]]-MIS[[#This Row],[VALUE]])</f>
        <v>82.5</v>
      </c>
      <c r="AH5910" t="str" cm="1">
        <f t="array" ref="AH59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0" t="str">
        <f>MIS[[#This Row],[TRADING SYMBOL]]</f>
        <v>NIFTY2552226300CE</v>
      </c>
      <c r="AJ5910" t="str">
        <f>IF(RIGHT(MIS[[#This Row],[Main/Hedge]],4)="MAIN","MAIN","HEDGE")</f>
        <v>HEDGE</v>
      </c>
      <c r="AK5910" t="str" cm="1">
        <f t="array" ref="AK5910">_xlfn._xlws.FILTER(Table4[Column1],ISNUMBER(SEARCH(Table4[Column1],MIS[[#This Row],[OrderUniqueIdentifier]])),"")</f>
        <v>VWAP</v>
      </c>
    </row>
    <row r="5911" spans="1:37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>
        <f>_xlfn.XLOOKUP(MIS[[#This Row],[TRADING SYMBOL]],[1]Sheet1!$D:$D,[1]Sheet1!$C:$C)</f>
        <v>3.15</v>
      </c>
      <c r="AE5911">
        <f>MIS[[#This Row],[OrderAverageTradedPrice]]*MIS[[#This Row],[OrderQuantity]]</f>
        <v>277.5</v>
      </c>
      <c r="AF5911">
        <f>MIS[[#This Row],[LTP]]*MIS[[#This Row],[OrderQuantity]]</f>
        <v>236.25</v>
      </c>
      <c r="AG5911">
        <f>IF(MIS[[#This Row],[OrderSide]]="SELL",MIS[[#This Row],[VALUE]]-MIS[[#This Row],[LIVE_VALUE]],MIS[[#This Row],[LIVE_VALUE]]-MIS[[#This Row],[VALUE]])</f>
        <v>41.25</v>
      </c>
      <c r="AH5911" t="str" cm="1">
        <f t="array" ref="AH59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1" t="str">
        <f>MIS[[#This Row],[TRADING SYMBOL]]</f>
        <v>NIFTY2552226300CE</v>
      </c>
      <c r="AJ5911" t="str">
        <f>IF(RIGHT(MIS[[#This Row],[Main/Hedge]],4)="MAIN","MAIN","HEDGE")</f>
        <v>HEDGE</v>
      </c>
      <c r="AK5911" t="str" cm="1">
        <f t="array" ref="AK5911">_xlfn._xlws.FILTER(Table4[Column1],ISNUMBER(SEARCH(Table4[Column1],MIS[[#This Row],[OrderUniqueIdentifier]])),"")</f>
        <v>VWAP</v>
      </c>
    </row>
    <row r="5912" spans="1:37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>
        <f>_xlfn.XLOOKUP(MIS[[#This Row],[TRADING SYMBOL]],[1]Sheet1!$D:$D,[1]Sheet1!$C:$C)</f>
        <v>8.1999999999999993</v>
      </c>
      <c r="AE5912">
        <f>MIS[[#This Row],[OrderAverageTradedPrice]]*MIS[[#This Row],[OrderQuantity]]</f>
        <v>10541.249999999985</v>
      </c>
      <c r="AF5912">
        <f>MIS[[#This Row],[LTP]]*MIS[[#This Row],[OrderQuantity]]</f>
        <v>8610</v>
      </c>
      <c r="AG5912">
        <f>IF(MIS[[#This Row],[OrderSide]]="SELL",MIS[[#This Row],[VALUE]]-MIS[[#This Row],[LIVE_VALUE]],MIS[[#This Row],[LIVE_VALUE]]-MIS[[#This Row],[VALUE]])</f>
        <v>1931.2499999999854</v>
      </c>
      <c r="AH5912" t="str" cm="1">
        <f t="array" ref="AH5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2" t="str">
        <f>MIS[[#This Row],[TRADING SYMBOL]]</f>
        <v>NIFTY2552223700PE</v>
      </c>
      <c r="AJ5912" t="str">
        <f>IF(RIGHT(MIS[[#This Row],[Main/Hedge]],4)="MAIN","MAIN","HEDGE")</f>
        <v>HEDGE</v>
      </c>
      <c r="AK5912" t="str" cm="1">
        <f t="array" ref="AK5912">_xlfn._xlws.FILTER(Table4[Column1],ISNUMBER(SEARCH(Table4[Column1],MIS[[#This Row],[OrderUniqueIdentifier]])),"")</f>
        <v>VWAP</v>
      </c>
    </row>
    <row r="5913" spans="1:37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>
        <f>_xlfn.XLOOKUP(MIS[[#This Row],[TRADING SYMBOL]],[1]Sheet1!$D:$D,[1]Sheet1!$C:$C)</f>
        <v>3.15</v>
      </c>
      <c r="AE5913">
        <f>MIS[[#This Row],[OrderAverageTradedPrice]]*MIS[[#This Row],[OrderQuantity]]</f>
        <v>3885</v>
      </c>
      <c r="AF5913">
        <f>MIS[[#This Row],[LTP]]*MIS[[#This Row],[OrderQuantity]]</f>
        <v>3307.5</v>
      </c>
      <c r="AG5913">
        <f>IF(MIS[[#This Row],[OrderSide]]="SELL",MIS[[#This Row],[VALUE]]-MIS[[#This Row],[LIVE_VALUE]],MIS[[#This Row],[LIVE_VALUE]]-MIS[[#This Row],[VALUE]])</f>
        <v>577.5</v>
      </c>
      <c r="AH5913" t="str" cm="1">
        <f t="array" ref="AH5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3" t="str">
        <f>MIS[[#This Row],[TRADING SYMBOL]]</f>
        <v>NIFTY2552226300CE</v>
      </c>
      <c r="AJ5913" t="str">
        <f>IF(RIGHT(MIS[[#This Row],[Main/Hedge]],4)="MAIN","MAIN","HEDGE")</f>
        <v>HEDGE</v>
      </c>
      <c r="AK5913" t="str" cm="1">
        <f t="array" ref="AK5913">_xlfn._xlws.FILTER(Table4[Column1],ISNUMBER(SEARCH(Table4[Column1],MIS[[#This Row],[OrderUniqueIdentifier]])),"")</f>
        <v>VWAP</v>
      </c>
    </row>
    <row r="5914" spans="1:37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>
        <f>_xlfn.XLOOKUP(MIS[[#This Row],[TRADING SYMBOL]],[1]Sheet1!$D:$D,[1]Sheet1!$C:$C)</f>
        <v>3.15</v>
      </c>
      <c r="AE5914">
        <f>MIS[[#This Row],[OrderAverageTradedPrice]]*MIS[[#This Row],[OrderQuantity]]</f>
        <v>281.25</v>
      </c>
      <c r="AF5914">
        <f>MIS[[#This Row],[LTP]]*MIS[[#This Row],[OrderQuantity]]</f>
        <v>236.25</v>
      </c>
      <c r="AG5914">
        <f>IF(MIS[[#This Row],[OrderSide]]="SELL",MIS[[#This Row],[VALUE]]-MIS[[#This Row],[LIVE_VALUE]],MIS[[#This Row],[LIVE_VALUE]]-MIS[[#This Row],[VALUE]])</f>
        <v>45</v>
      </c>
      <c r="AH5914" t="str" cm="1">
        <f t="array" ref="AH5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4" t="str">
        <f>MIS[[#This Row],[TRADING SYMBOL]]</f>
        <v>NIFTY2552226300CE</v>
      </c>
      <c r="AJ5914" t="str">
        <f>IF(RIGHT(MIS[[#This Row],[Main/Hedge]],4)="MAIN","MAIN","HEDGE")</f>
        <v>HEDGE</v>
      </c>
      <c r="AK5914" t="str" cm="1">
        <f t="array" ref="AK5914">_xlfn._xlws.FILTER(Table4[Column1],ISNUMBER(SEARCH(Table4[Column1],MIS[[#This Row],[OrderUniqueIdentifier]])),"")</f>
        <v>VWAP</v>
      </c>
    </row>
    <row r="5915" spans="1:37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>
        <f>_xlfn.XLOOKUP(MIS[[#This Row],[TRADING SYMBOL]],[1]Sheet1!$D:$D,[1]Sheet1!$C:$C)</f>
        <v>3.15</v>
      </c>
      <c r="AE5915">
        <f>MIS[[#This Row],[OrderAverageTradedPrice]]*MIS[[#This Row],[OrderQuantity]]</f>
        <v>555</v>
      </c>
      <c r="AF5915">
        <f>MIS[[#This Row],[LTP]]*MIS[[#This Row],[OrderQuantity]]</f>
        <v>472.5</v>
      </c>
      <c r="AG5915">
        <f>IF(MIS[[#This Row],[OrderSide]]="SELL",MIS[[#This Row],[VALUE]]-MIS[[#This Row],[LIVE_VALUE]],MIS[[#This Row],[LIVE_VALUE]]-MIS[[#This Row],[VALUE]])</f>
        <v>82.5</v>
      </c>
      <c r="AH5915" t="str" cm="1">
        <f t="array" ref="AH5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5" t="str">
        <f>MIS[[#This Row],[TRADING SYMBOL]]</f>
        <v>NIFTY2552226300CE</v>
      </c>
      <c r="AJ5915" t="str">
        <f>IF(RIGHT(MIS[[#This Row],[Main/Hedge]],4)="MAIN","MAIN","HEDGE")</f>
        <v>HEDGE</v>
      </c>
      <c r="AK5915" t="str" cm="1">
        <f t="array" ref="AK5915">_xlfn._xlws.FILTER(Table4[Column1],ISNUMBER(SEARCH(Table4[Column1],MIS[[#This Row],[OrderUniqueIdentifier]])),"")</f>
        <v>VWAP</v>
      </c>
    </row>
    <row r="5916" spans="1:37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>
        <f>_xlfn.XLOOKUP(MIS[[#This Row],[TRADING SYMBOL]],[1]Sheet1!$D:$D,[1]Sheet1!$C:$C)</f>
        <v>3.15</v>
      </c>
      <c r="AE5916">
        <f>MIS[[#This Row],[OrderAverageTradedPrice]]*MIS[[#This Row],[OrderQuantity]]</f>
        <v>562.5</v>
      </c>
      <c r="AF5916">
        <f>MIS[[#This Row],[LTP]]*MIS[[#This Row],[OrderQuantity]]</f>
        <v>472.5</v>
      </c>
      <c r="AG5916">
        <f>IF(MIS[[#This Row],[OrderSide]]="SELL",MIS[[#This Row],[VALUE]]-MIS[[#This Row],[LIVE_VALUE]],MIS[[#This Row],[LIVE_VALUE]]-MIS[[#This Row],[VALUE]])</f>
        <v>90</v>
      </c>
      <c r="AH5916" t="str" cm="1">
        <f t="array" ref="AH5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6" t="str">
        <f>MIS[[#This Row],[TRADING SYMBOL]]</f>
        <v>NIFTY2552226300CE</v>
      </c>
      <c r="AJ5916" t="str">
        <f>IF(RIGHT(MIS[[#This Row],[Main/Hedge]],4)="MAIN","MAIN","HEDGE")</f>
        <v>HEDGE</v>
      </c>
      <c r="AK5916" t="str" cm="1">
        <f t="array" ref="AK5916">_xlfn._xlws.FILTER(Table4[Column1],ISNUMBER(SEARCH(Table4[Column1],MIS[[#This Row],[OrderUniqueIdentifier]])),"")</f>
        <v>VWAP</v>
      </c>
    </row>
    <row r="5917" spans="1:37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>
        <f>_xlfn.XLOOKUP(MIS[[#This Row],[TRADING SYMBOL]],[1]Sheet1!$D:$D,[1]Sheet1!$C:$C)</f>
        <v>3.15</v>
      </c>
      <c r="AE5917">
        <f>MIS[[#This Row],[OrderAverageTradedPrice]]*MIS[[#This Row],[OrderQuantity]]</f>
        <v>832.5</v>
      </c>
      <c r="AF5917">
        <f>MIS[[#This Row],[LTP]]*MIS[[#This Row],[OrderQuantity]]</f>
        <v>708.75</v>
      </c>
      <c r="AG5917">
        <f>IF(MIS[[#This Row],[OrderSide]]="SELL",MIS[[#This Row],[VALUE]]-MIS[[#This Row],[LIVE_VALUE]],MIS[[#This Row],[LIVE_VALUE]]-MIS[[#This Row],[VALUE]])</f>
        <v>123.75</v>
      </c>
      <c r="AH5917" t="str" cm="1">
        <f t="array" ref="AH5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7" t="str">
        <f>MIS[[#This Row],[TRADING SYMBOL]]</f>
        <v>NIFTY2552226300CE</v>
      </c>
      <c r="AJ5917" t="str">
        <f>IF(RIGHT(MIS[[#This Row],[Main/Hedge]],4)="MAIN","MAIN","HEDGE")</f>
        <v>HEDGE</v>
      </c>
      <c r="AK5917" t="str" cm="1">
        <f t="array" ref="AK5917">_xlfn._xlws.FILTER(Table4[Column1],ISNUMBER(SEARCH(Table4[Column1],MIS[[#This Row],[OrderUniqueIdentifier]])),"")</f>
        <v>VWAP</v>
      </c>
    </row>
    <row r="5918" spans="1:37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>
        <f>_xlfn.XLOOKUP(MIS[[#This Row],[TRADING SYMBOL]],[1]Sheet1!$D:$D,[1]Sheet1!$C:$C)</f>
        <v>3.15</v>
      </c>
      <c r="AE5918">
        <f>MIS[[#This Row],[OrderAverageTradedPrice]]*MIS[[#This Row],[OrderQuantity]]</f>
        <v>555</v>
      </c>
      <c r="AF5918">
        <f>MIS[[#This Row],[LTP]]*MIS[[#This Row],[OrderQuantity]]</f>
        <v>472.5</v>
      </c>
      <c r="AG5918">
        <f>IF(MIS[[#This Row],[OrderSide]]="SELL",MIS[[#This Row],[VALUE]]-MIS[[#This Row],[LIVE_VALUE]],MIS[[#This Row],[LIVE_VALUE]]-MIS[[#This Row],[VALUE]])</f>
        <v>82.5</v>
      </c>
      <c r="AH5918" t="str" cm="1">
        <f t="array" ref="AH5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8" t="str">
        <f>MIS[[#This Row],[TRADING SYMBOL]]</f>
        <v>NIFTY2552226300CE</v>
      </c>
      <c r="AJ5918" t="str">
        <f>IF(RIGHT(MIS[[#This Row],[Main/Hedge]],4)="MAIN","MAIN","HEDGE")</f>
        <v>HEDGE</v>
      </c>
      <c r="AK5918" t="str" cm="1">
        <f t="array" ref="AK5918">_xlfn._xlws.FILTER(Table4[Column1],ISNUMBER(SEARCH(Table4[Column1],MIS[[#This Row],[OrderUniqueIdentifier]])),"")</f>
        <v>VWAP</v>
      </c>
    </row>
    <row r="5919" spans="1:37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>
        <f>_xlfn.XLOOKUP(MIS[[#This Row],[TRADING SYMBOL]],[1]Sheet1!$D:$D,[1]Sheet1!$C:$C)</f>
        <v>3.15</v>
      </c>
      <c r="AE5919">
        <f>MIS[[#This Row],[OrderAverageTradedPrice]]*MIS[[#This Row],[OrderQuantity]]</f>
        <v>281.25</v>
      </c>
      <c r="AF5919">
        <f>MIS[[#This Row],[LTP]]*MIS[[#This Row],[OrderQuantity]]</f>
        <v>236.25</v>
      </c>
      <c r="AG5919">
        <f>IF(MIS[[#This Row],[OrderSide]]="SELL",MIS[[#This Row],[VALUE]]-MIS[[#This Row],[LIVE_VALUE]],MIS[[#This Row],[LIVE_VALUE]]-MIS[[#This Row],[VALUE]])</f>
        <v>45</v>
      </c>
      <c r="AH5919" t="str" cm="1">
        <f t="array" ref="AH5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9" t="str">
        <f>MIS[[#This Row],[TRADING SYMBOL]]</f>
        <v>NIFTY2552226300CE</v>
      </c>
      <c r="AJ5919" t="str">
        <f>IF(RIGHT(MIS[[#This Row],[Main/Hedge]],4)="MAIN","MAIN","HEDGE")</f>
        <v>HEDGE</v>
      </c>
      <c r="AK5919" t="str" cm="1">
        <f t="array" ref="AK5919">_xlfn._xlws.FILTER(Table4[Column1],ISNUMBER(SEARCH(Table4[Column1],MIS[[#This Row],[OrderUniqueIdentifier]])),"")</f>
        <v>VWAP</v>
      </c>
    </row>
    <row r="5920" spans="1:37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>
        <f>_xlfn.XLOOKUP(MIS[[#This Row],[TRADING SYMBOL]],[1]Sheet1!$D:$D,[1]Sheet1!$C:$C)</f>
        <v>3.15</v>
      </c>
      <c r="AE5920">
        <f>MIS[[#This Row],[OrderAverageTradedPrice]]*MIS[[#This Row],[OrderQuantity]]</f>
        <v>555</v>
      </c>
      <c r="AF5920">
        <f>MIS[[#This Row],[LTP]]*MIS[[#This Row],[OrderQuantity]]</f>
        <v>472.5</v>
      </c>
      <c r="AG5920">
        <f>IF(MIS[[#This Row],[OrderSide]]="SELL",MIS[[#This Row],[VALUE]]-MIS[[#This Row],[LIVE_VALUE]],MIS[[#This Row],[LIVE_VALUE]]-MIS[[#This Row],[VALUE]])</f>
        <v>82.5</v>
      </c>
      <c r="AH5920" t="str" cm="1">
        <f t="array" ref="AH5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0" t="str">
        <f>MIS[[#This Row],[TRADING SYMBOL]]</f>
        <v>NIFTY2552226300CE</v>
      </c>
      <c r="AJ5920" t="str">
        <f>IF(RIGHT(MIS[[#This Row],[Main/Hedge]],4)="MAIN","MAIN","HEDGE")</f>
        <v>HEDGE</v>
      </c>
      <c r="AK5920" t="str" cm="1">
        <f t="array" ref="AK5920">_xlfn._xlws.FILTER(Table4[Column1],ISNUMBER(SEARCH(Table4[Column1],MIS[[#This Row],[OrderUniqueIdentifier]])),"")</f>
        <v>VWAP</v>
      </c>
    </row>
    <row r="5921" spans="1:37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>
        <f>_xlfn.XLOOKUP(MIS[[#This Row],[TRADING SYMBOL]],[1]Sheet1!$D:$D,[1]Sheet1!$C:$C)</f>
        <v>3.15</v>
      </c>
      <c r="AE5921">
        <f>MIS[[#This Row],[OrderAverageTradedPrice]]*MIS[[#This Row],[OrderQuantity]]</f>
        <v>1942.5</v>
      </c>
      <c r="AF5921">
        <f>MIS[[#This Row],[LTP]]*MIS[[#This Row],[OrderQuantity]]</f>
        <v>1653.75</v>
      </c>
      <c r="AG5921">
        <f>IF(MIS[[#This Row],[OrderSide]]="SELL",MIS[[#This Row],[VALUE]]-MIS[[#This Row],[LIVE_VALUE]],MIS[[#This Row],[LIVE_VALUE]]-MIS[[#This Row],[VALUE]])</f>
        <v>288.75</v>
      </c>
      <c r="AH5921" t="str" cm="1">
        <f t="array" ref="AH5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1" t="str">
        <f>MIS[[#This Row],[TRADING SYMBOL]]</f>
        <v>NIFTY2552226300CE</v>
      </c>
      <c r="AJ5921" t="str">
        <f>IF(RIGHT(MIS[[#This Row],[Main/Hedge]],4)="MAIN","MAIN","HEDGE")</f>
        <v>HEDGE</v>
      </c>
      <c r="AK5921" t="str" cm="1">
        <f t="array" ref="AK5921">_xlfn._xlws.FILTER(Table4[Column1],ISNUMBER(SEARCH(Table4[Column1],MIS[[#This Row],[OrderUniqueIdentifier]])),"")</f>
        <v>VWAP</v>
      </c>
    </row>
    <row r="5922" spans="1:37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>
        <f>_xlfn.XLOOKUP(MIS[[#This Row],[TRADING SYMBOL]],[1]Sheet1!$D:$D,[1]Sheet1!$C:$C)</f>
        <v>3.15</v>
      </c>
      <c r="AE5922">
        <f>MIS[[#This Row],[OrderAverageTradedPrice]]*MIS[[#This Row],[OrderQuantity]]</f>
        <v>1687.5</v>
      </c>
      <c r="AF5922">
        <f>MIS[[#This Row],[LTP]]*MIS[[#This Row],[OrderQuantity]]</f>
        <v>1417.5</v>
      </c>
      <c r="AG5922">
        <f>IF(MIS[[#This Row],[OrderSide]]="SELL",MIS[[#This Row],[VALUE]]-MIS[[#This Row],[LIVE_VALUE]],MIS[[#This Row],[LIVE_VALUE]]-MIS[[#This Row],[VALUE]])</f>
        <v>270</v>
      </c>
      <c r="AH5922" t="str" cm="1">
        <f t="array" ref="AH5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2" t="str">
        <f>MIS[[#This Row],[TRADING SYMBOL]]</f>
        <v>NIFTY2552226300CE</v>
      </c>
      <c r="AJ5922" t="str">
        <f>IF(RIGHT(MIS[[#This Row],[Main/Hedge]],4)="MAIN","MAIN","HEDGE")</f>
        <v>HEDGE</v>
      </c>
      <c r="AK5922" t="str" cm="1">
        <f t="array" ref="AK5922">_xlfn._xlws.FILTER(Table4[Column1],ISNUMBER(SEARCH(Table4[Column1],MIS[[#This Row],[OrderUniqueIdentifier]])),"")</f>
        <v>VWAP</v>
      </c>
    </row>
    <row r="5923" spans="1:37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>
        <f>_xlfn.XLOOKUP(MIS[[#This Row],[TRADING SYMBOL]],[1]Sheet1!$D:$D,[1]Sheet1!$C:$C)</f>
        <v>3.15</v>
      </c>
      <c r="AE5923">
        <f>MIS[[#This Row],[OrderAverageTradedPrice]]*MIS[[#This Row],[OrderQuantity]]</f>
        <v>1665</v>
      </c>
      <c r="AF5923">
        <f>MIS[[#This Row],[LTP]]*MIS[[#This Row],[OrderQuantity]]</f>
        <v>1417.5</v>
      </c>
      <c r="AG5923">
        <f>IF(MIS[[#This Row],[OrderSide]]="SELL",MIS[[#This Row],[VALUE]]-MIS[[#This Row],[LIVE_VALUE]],MIS[[#This Row],[LIVE_VALUE]]-MIS[[#This Row],[VALUE]])</f>
        <v>247.5</v>
      </c>
      <c r="AH5923" t="str" cm="1">
        <f t="array" ref="AH5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3" t="str">
        <f>MIS[[#This Row],[TRADING SYMBOL]]</f>
        <v>NIFTY2552226300CE</v>
      </c>
      <c r="AJ5923" t="str">
        <f>IF(RIGHT(MIS[[#This Row],[Main/Hedge]],4)="MAIN","MAIN","HEDGE")</f>
        <v>HEDGE</v>
      </c>
      <c r="AK5923" t="str" cm="1">
        <f t="array" ref="AK5923">_xlfn._xlws.FILTER(Table4[Column1],ISNUMBER(SEARCH(Table4[Column1],MIS[[#This Row],[OrderUniqueIdentifier]])),"")</f>
        <v>VWAP</v>
      </c>
    </row>
    <row r="5924" spans="1:37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>
        <f>_xlfn.XLOOKUP(MIS[[#This Row],[TRADING SYMBOL]],[1]Sheet1!$D:$D,[1]Sheet1!$C:$C)</f>
        <v>3.15</v>
      </c>
      <c r="AE5924">
        <f>MIS[[#This Row],[OrderAverageTradedPrice]]*MIS[[#This Row],[OrderQuantity]]</f>
        <v>277.5</v>
      </c>
      <c r="AF5924">
        <f>MIS[[#This Row],[LTP]]*MIS[[#This Row],[OrderQuantity]]</f>
        <v>236.25</v>
      </c>
      <c r="AG5924">
        <f>IF(MIS[[#This Row],[OrderSide]]="SELL",MIS[[#This Row],[VALUE]]-MIS[[#This Row],[LIVE_VALUE]],MIS[[#This Row],[LIVE_VALUE]]-MIS[[#This Row],[VALUE]])</f>
        <v>41.25</v>
      </c>
      <c r="AH5924" t="str" cm="1">
        <f t="array" ref="AH5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4" t="str">
        <f>MIS[[#This Row],[TRADING SYMBOL]]</f>
        <v>NIFTY2552226300CE</v>
      </c>
      <c r="AJ5924" t="str">
        <f>IF(RIGHT(MIS[[#This Row],[Main/Hedge]],4)="MAIN","MAIN","HEDGE")</f>
        <v>HEDGE</v>
      </c>
      <c r="AK5924" t="str" cm="1">
        <f t="array" ref="AK5924">_xlfn._xlws.FILTER(Table4[Column1],ISNUMBER(SEARCH(Table4[Column1],MIS[[#This Row],[OrderUniqueIdentifier]])),"")</f>
        <v>VWAP</v>
      </c>
    </row>
    <row r="5925" spans="1:37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>
        <f>_xlfn.XLOOKUP(MIS[[#This Row],[TRADING SYMBOL]],[1]Sheet1!$D:$D,[1]Sheet1!$C:$C)</f>
        <v>3.15</v>
      </c>
      <c r="AE5925">
        <f>MIS[[#This Row],[OrderAverageTradedPrice]]*MIS[[#This Row],[OrderQuantity]]</f>
        <v>555</v>
      </c>
      <c r="AF5925">
        <f>MIS[[#This Row],[LTP]]*MIS[[#This Row],[OrderQuantity]]</f>
        <v>472.5</v>
      </c>
      <c r="AG5925">
        <f>IF(MIS[[#This Row],[OrderSide]]="SELL",MIS[[#This Row],[VALUE]]-MIS[[#This Row],[LIVE_VALUE]],MIS[[#This Row],[LIVE_VALUE]]-MIS[[#This Row],[VALUE]])</f>
        <v>82.5</v>
      </c>
      <c r="AH5925" t="str" cm="1">
        <f t="array" ref="AH5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5" t="str">
        <f>MIS[[#This Row],[TRADING SYMBOL]]</f>
        <v>NIFTY2552226300CE</v>
      </c>
      <c r="AJ5925" t="str">
        <f>IF(RIGHT(MIS[[#This Row],[Main/Hedge]],4)="MAIN","MAIN","HEDGE")</f>
        <v>HEDGE</v>
      </c>
      <c r="AK5925" t="str" cm="1">
        <f t="array" ref="AK5925">_xlfn._xlws.FILTER(Table4[Column1],ISNUMBER(SEARCH(Table4[Column1],MIS[[#This Row],[OrderUniqueIdentifier]])),"")</f>
        <v>VWAP</v>
      </c>
    </row>
    <row r="5926" spans="1:37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>
        <f>_xlfn.XLOOKUP(MIS[[#This Row],[TRADING SYMBOL]],[1]Sheet1!$D:$D,[1]Sheet1!$C:$C)</f>
        <v>3.15</v>
      </c>
      <c r="AE5926">
        <f>MIS[[#This Row],[OrderAverageTradedPrice]]*MIS[[#This Row],[OrderQuantity]]</f>
        <v>832.5</v>
      </c>
      <c r="AF5926">
        <f>MIS[[#This Row],[LTP]]*MIS[[#This Row],[OrderQuantity]]</f>
        <v>708.75</v>
      </c>
      <c r="AG5926">
        <f>IF(MIS[[#This Row],[OrderSide]]="SELL",MIS[[#This Row],[VALUE]]-MIS[[#This Row],[LIVE_VALUE]],MIS[[#This Row],[LIVE_VALUE]]-MIS[[#This Row],[VALUE]])</f>
        <v>123.75</v>
      </c>
      <c r="AH5926" t="str" cm="1">
        <f t="array" ref="AH5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6" t="str">
        <f>MIS[[#This Row],[TRADING SYMBOL]]</f>
        <v>NIFTY2552226300CE</v>
      </c>
      <c r="AJ5926" t="str">
        <f>IF(RIGHT(MIS[[#This Row],[Main/Hedge]],4)="MAIN","MAIN","HEDGE")</f>
        <v>HEDGE</v>
      </c>
      <c r="AK5926" t="str" cm="1">
        <f t="array" ref="AK5926">_xlfn._xlws.FILTER(Table4[Column1],ISNUMBER(SEARCH(Table4[Column1],MIS[[#This Row],[OrderUniqueIdentifier]])),"")</f>
        <v>VWAP</v>
      </c>
    </row>
    <row r="5927" spans="1:37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>
        <f>_xlfn.XLOOKUP(MIS[[#This Row],[TRADING SYMBOL]],[1]Sheet1!$D:$D,[1]Sheet1!$C:$C)</f>
        <v>3.15</v>
      </c>
      <c r="AE5927">
        <f>MIS[[#This Row],[OrderAverageTradedPrice]]*MIS[[#This Row],[OrderQuantity]]</f>
        <v>4440</v>
      </c>
      <c r="AF5927">
        <f>MIS[[#This Row],[LTP]]*MIS[[#This Row],[OrderQuantity]]</f>
        <v>3780</v>
      </c>
      <c r="AG5927">
        <f>IF(MIS[[#This Row],[OrderSide]]="SELL",MIS[[#This Row],[VALUE]]-MIS[[#This Row],[LIVE_VALUE]],MIS[[#This Row],[LIVE_VALUE]]-MIS[[#This Row],[VALUE]])</f>
        <v>660</v>
      </c>
      <c r="AH5927" t="str" cm="1">
        <f t="array" ref="AH5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7" t="str">
        <f>MIS[[#This Row],[TRADING SYMBOL]]</f>
        <v>NIFTY2552226300CE</v>
      </c>
      <c r="AJ5927" t="str">
        <f>IF(RIGHT(MIS[[#This Row],[Main/Hedge]],4)="MAIN","MAIN","HEDGE")</f>
        <v>HEDGE</v>
      </c>
      <c r="AK5927" t="str" cm="1">
        <f t="array" ref="AK5927">_xlfn._xlws.FILTER(Table4[Column1],ISNUMBER(SEARCH(Table4[Column1],MIS[[#This Row],[OrderUniqueIdentifier]])),"")</f>
        <v>VWAP</v>
      </c>
    </row>
    <row r="5928" spans="1:37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>
        <f>_xlfn.XLOOKUP(MIS[[#This Row],[TRADING SYMBOL]],[1]Sheet1!$D:$D,[1]Sheet1!$C:$C)</f>
        <v>3.15</v>
      </c>
      <c r="AE5928">
        <f>MIS[[#This Row],[OrderAverageTradedPrice]]*MIS[[#This Row],[OrderQuantity]]</f>
        <v>555</v>
      </c>
      <c r="AF5928">
        <f>MIS[[#This Row],[LTP]]*MIS[[#This Row],[OrderQuantity]]</f>
        <v>472.5</v>
      </c>
      <c r="AG5928">
        <f>IF(MIS[[#This Row],[OrderSide]]="SELL",MIS[[#This Row],[VALUE]]-MIS[[#This Row],[LIVE_VALUE]],MIS[[#This Row],[LIVE_VALUE]]-MIS[[#This Row],[VALUE]])</f>
        <v>82.5</v>
      </c>
      <c r="AH5928" t="str" cm="1">
        <f t="array" ref="AH5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8" t="str">
        <f>MIS[[#This Row],[TRADING SYMBOL]]</f>
        <v>NIFTY2552226300CE</v>
      </c>
      <c r="AJ5928" t="str">
        <f>IF(RIGHT(MIS[[#This Row],[Main/Hedge]],4)="MAIN","MAIN","HEDGE")</f>
        <v>HEDGE</v>
      </c>
      <c r="AK5928" t="str" cm="1">
        <f t="array" ref="AK5928">_xlfn._xlws.FILTER(Table4[Column1],ISNUMBER(SEARCH(Table4[Column1],MIS[[#This Row],[OrderUniqueIdentifier]])),"")</f>
        <v>VWAP</v>
      </c>
    </row>
    <row r="5929" spans="1:37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>
        <f>_xlfn.XLOOKUP(MIS[[#This Row],[TRADING SYMBOL]],[1]Sheet1!$D:$D,[1]Sheet1!$C:$C)</f>
        <v>3.15</v>
      </c>
      <c r="AE5929">
        <f>MIS[[#This Row],[OrderAverageTradedPrice]]*MIS[[#This Row],[OrderQuantity]]</f>
        <v>555</v>
      </c>
      <c r="AF5929">
        <f>MIS[[#This Row],[LTP]]*MIS[[#This Row],[OrderQuantity]]</f>
        <v>472.5</v>
      </c>
      <c r="AG5929">
        <f>IF(MIS[[#This Row],[OrderSide]]="SELL",MIS[[#This Row],[VALUE]]-MIS[[#This Row],[LIVE_VALUE]],MIS[[#This Row],[LIVE_VALUE]]-MIS[[#This Row],[VALUE]])</f>
        <v>82.5</v>
      </c>
      <c r="AH5929" t="str" cm="1">
        <f t="array" ref="AH5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9" t="str">
        <f>MIS[[#This Row],[TRADING SYMBOL]]</f>
        <v>NIFTY2552226300CE</v>
      </c>
      <c r="AJ5929" t="str">
        <f>IF(RIGHT(MIS[[#This Row],[Main/Hedge]],4)="MAIN","MAIN","HEDGE")</f>
        <v>HEDGE</v>
      </c>
      <c r="AK5929" t="str" cm="1">
        <f t="array" ref="AK5929">_xlfn._xlws.FILTER(Table4[Column1],ISNUMBER(SEARCH(Table4[Column1],MIS[[#This Row],[OrderUniqueIdentifier]])),"")</f>
        <v>VWAP</v>
      </c>
    </row>
    <row r="5930" spans="1:37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>
        <f>_xlfn.XLOOKUP(MIS[[#This Row],[TRADING SYMBOL]],[1]Sheet1!$D:$D,[1]Sheet1!$C:$C)</f>
        <v>3.15</v>
      </c>
      <c r="AE5930">
        <f>MIS[[#This Row],[OrderAverageTradedPrice]]*MIS[[#This Row],[OrderQuantity]]</f>
        <v>277.5</v>
      </c>
      <c r="AF5930">
        <f>MIS[[#This Row],[LTP]]*MIS[[#This Row],[OrderQuantity]]</f>
        <v>236.25</v>
      </c>
      <c r="AG5930">
        <f>IF(MIS[[#This Row],[OrderSide]]="SELL",MIS[[#This Row],[VALUE]]-MIS[[#This Row],[LIVE_VALUE]],MIS[[#This Row],[LIVE_VALUE]]-MIS[[#This Row],[VALUE]])</f>
        <v>41.25</v>
      </c>
      <c r="AH5930" t="str" cm="1">
        <f t="array" ref="AH5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0" t="str">
        <f>MIS[[#This Row],[TRADING SYMBOL]]</f>
        <v>NIFTY2552226300CE</v>
      </c>
      <c r="AJ5930" t="str">
        <f>IF(RIGHT(MIS[[#This Row],[Main/Hedge]],4)="MAIN","MAIN","HEDGE")</f>
        <v>HEDGE</v>
      </c>
      <c r="AK5930" t="str" cm="1">
        <f t="array" ref="AK5930">_xlfn._xlws.FILTER(Table4[Column1],ISNUMBER(SEARCH(Table4[Column1],MIS[[#This Row],[OrderUniqueIdentifier]])),"")</f>
        <v>VWAP</v>
      </c>
    </row>
    <row r="5931" spans="1:37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>
        <f>_xlfn.XLOOKUP(MIS[[#This Row],[TRADING SYMBOL]],[1]Sheet1!$D:$D,[1]Sheet1!$C:$C)</f>
        <v>3.15</v>
      </c>
      <c r="AE5931">
        <f>MIS[[#This Row],[OrderAverageTradedPrice]]*MIS[[#This Row],[OrderQuantity]]</f>
        <v>555</v>
      </c>
      <c r="AF5931">
        <f>MIS[[#This Row],[LTP]]*MIS[[#This Row],[OrderQuantity]]</f>
        <v>472.5</v>
      </c>
      <c r="AG5931">
        <f>IF(MIS[[#This Row],[OrderSide]]="SELL",MIS[[#This Row],[VALUE]]-MIS[[#This Row],[LIVE_VALUE]],MIS[[#This Row],[LIVE_VALUE]]-MIS[[#This Row],[VALUE]])</f>
        <v>82.5</v>
      </c>
      <c r="AH5931" t="str" cm="1">
        <f t="array" ref="AH5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1" t="str">
        <f>MIS[[#This Row],[TRADING SYMBOL]]</f>
        <v>NIFTY2552226300CE</v>
      </c>
      <c r="AJ5931" t="str">
        <f>IF(RIGHT(MIS[[#This Row],[Main/Hedge]],4)="MAIN","MAIN","HEDGE")</f>
        <v>HEDGE</v>
      </c>
      <c r="AK5931" t="str" cm="1">
        <f t="array" ref="AK5931">_xlfn._xlws.FILTER(Table4[Column1],ISNUMBER(SEARCH(Table4[Column1],MIS[[#This Row],[OrderUniqueIdentifier]])),"")</f>
        <v>VWAP</v>
      </c>
    </row>
    <row r="5932" spans="1:37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>
        <f>_xlfn.XLOOKUP(MIS[[#This Row],[TRADING SYMBOL]],[1]Sheet1!$D:$D,[1]Sheet1!$C:$C)</f>
        <v>3.15</v>
      </c>
      <c r="AE5932">
        <f>MIS[[#This Row],[OrderAverageTradedPrice]]*MIS[[#This Row],[OrderQuantity]]</f>
        <v>277.5</v>
      </c>
      <c r="AF5932">
        <f>MIS[[#This Row],[LTP]]*MIS[[#This Row],[OrderQuantity]]</f>
        <v>236.25</v>
      </c>
      <c r="AG5932">
        <f>IF(MIS[[#This Row],[OrderSide]]="SELL",MIS[[#This Row],[VALUE]]-MIS[[#This Row],[LIVE_VALUE]],MIS[[#This Row],[LIVE_VALUE]]-MIS[[#This Row],[VALUE]])</f>
        <v>41.25</v>
      </c>
      <c r="AH5932" t="str" cm="1">
        <f t="array" ref="AH5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2" t="str">
        <f>MIS[[#This Row],[TRADING SYMBOL]]</f>
        <v>NIFTY2552226300CE</v>
      </c>
      <c r="AJ5932" t="str">
        <f>IF(RIGHT(MIS[[#This Row],[Main/Hedge]],4)="MAIN","MAIN","HEDGE")</f>
        <v>HEDGE</v>
      </c>
      <c r="AK5932" t="str" cm="1">
        <f t="array" ref="AK5932">_xlfn._xlws.FILTER(Table4[Column1],ISNUMBER(SEARCH(Table4[Column1],MIS[[#This Row],[OrderUniqueIdentifier]])),"")</f>
        <v>VWAP</v>
      </c>
    </row>
    <row r="5933" spans="1:37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>
        <f>_xlfn.XLOOKUP(MIS[[#This Row],[TRADING SYMBOL]],[1]Sheet1!$D:$D,[1]Sheet1!$C:$C)</f>
        <v>3.15</v>
      </c>
      <c r="AE5933">
        <f>MIS[[#This Row],[OrderAverageTradedPrice]]*MIS[[#This Row],[OrderQuantity]]</f>
        <v>1665</v>
      </c>
      <c r="AF5933">
        <f>MIS[[#This Row],[LTP]]*MIS[[#This Row],[OrderQuantity]]</f>
        <v>1417.5</v>
      </c>
      <c r="AG5933">
        <f>IF(MIS[[#This Row],[OrderSide]]="SELL",MIS[[#This Row],[VALUE]]-MIS[[#This Row],[LIVE_VALUE]],MIS[[#This Row],[LIVE_VALUE]]-MIS[[#This Row],[VALUE]])</f>
        <v>247.5</v>
      </c>
      <c r="AH5933" t="str" cm="1">
        <f t="array" ref="AH5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3" t="str">
        <f>MIS[[#This Row],[TRADING SYMBOL]]</f>
        <v>NIFTY2552226300CE</v>
      </c>
      <c r="AJ5933" t="str">
        <f>IF(RIGHT(MIS[[#This Row],[Main/Hedge]],4)="MAIN","MAIN","HEDGE")</f>
        <v>HEDGE</v>
      </c>
      <c r="AK5933" t="str" cm="1">
        <f t="array" ref="AK5933">_xlfn._xlws.FILTER(Table4[Column1],ISNUMBER(SEARCH(Table4[Column1],MIS[[#This Row],[OrderUniqueIdentifier]])),"")</f>
        <v>VWAP</v>
      </c>
    </row>
    <row r="5934" spans="1:37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>
        <f>_xlfn.XLOOKUP(MIS[[#This Row],[TRADING SYMBOL]],[1]Sheet1!$D:$D,[1]Sheet1!$C:$C)</f>
        <v>3.15</v>
      </c>
      <c r="AE5934">
        <f>MIS[[#This Row],[OrderAverageTradedPrice]]*MIS[[#This Row],[OrderQuantity]]</f>
        <v>832.5</v>
      </c>
      <c r="AF5934">
        <f>MIS[[#This Row],[LTP]]*MIS[[#This Row],[OrderQuantity]]</f>
        <v>708.75</v>
      </c>
      <c r="AG5934">
        <f>IF(MIS[[#This Row],[OrderSide]]="SELL",MIS[[#This Row],[VALUE]]-MIS[[#This Row],[LIVE_VALUE]],MIS[[#This Row],[LIVE_VALUE]]-MIS[[#This Row],[VALUE]])</f>
        <v>123.75</v>
      </c>
      <c r="AH5934" t="str" cm="1">
        <f t="array" ref="AH5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4" t="str">
        <f>MIS[[#This Row],[TRADING SYMBOL]]</f>
        <v>NIFTY2552226300CE</v>
      </c>
      <c r="AJ5934" t="str">
        <f>IF(RIGHT(MIS[[#This Row],[Main/Hedge]],4)="MAIN","MAIN","HEDGE")</f>
        <v>HEDGE</v>
      </c>
      <c r="AK5934" t="str" cm="1">
        <f t="array" ref="AK5934">_xlfn._xlws.FILTER(Table4[Column1],ISNUMBER(SEARCH(Table4[Column1],MIS[[#This Row],[OrderUniqueIdentifier]])),"")</f>
        <v>VWAP</v>
      </c>
    </row>
    <row r="5935" spans="1:37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>
        <f>_xlfn.XLOOKUP(MIS[[#This Row],[TRADING SYMBOL]],[1]Sheet1!$D:$D,[1]Sheet1!$C:$C)</f>
        <v>3.15</v>
      </c>
      <c r="AE5935">
        <f>MIS[[#This Row],[OrderAverageTradedPrice]]*MIS[[#This Row],[OrderQuantity]]</f>
        <v>832.5</v>
      </c>
      <c r="AF5935">
        <f>MIS[[#This Row],[LTP]]*MIS[[#This Row],[OrderQuantity]]</f>
        <v>708.75</v>
      </c>
      <c r="AG5935">
        <f>IF(MIS[[#This Row],[OrderSide]]="SELL",MIS[[#This Row],[VALUE]]-MIS[[#This Row],[LIVE_VALUE]],MIS[[#This Row],[LIVE_VALUE]]-MIS[[#This Row],[VALUE]])</f>
        <v>123.75</v>
      </c>
      <c r="AH5935" t="str" cm="1">
        <f t="array" ref="AH5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5" t="str">
        <f>MIS[[#This Row],[TRADING SYMBOL]]</f>
        <v>NIFTY2552226300CE</v>
      </c>
      <c r="AJ5935" t="str">
        <f>IF(RIGHT(MIS[[#This Row],[Main/Hedge]],4)="MAIN","MAIN","HEDGE")</f>
        <v>HEDGE</v>
      </c>
      <c r="AK5935" t="str" cm="1">
        <f t="array" ref="AK5935">_xlfn._xlws.FILTER(Table4[Column1],ISNUMBER(SEARCH(Table4[Column1],MIS[[#This Row],[OrderUniqueIdentifier]])),"")</f>
        <v>VWAP</v>
      </c>
    </row>
    <row r="5936" spans="1:37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>
        <f>_xlfn.XLOOKUP(MIS[[#This Row],[TRADING SYMBOL]],[1]Sheet1!$D:$D,[1]Sheet1!$C:$C)</f>
        <v>3.15</v>
      </c>
      <c r="AE5936">
        <f>MIS[[#This Row],[OrderAverageTradedPrice]]*MIS[[#This Row],[OrderQuantity]]</f>
        <v>555</v>
      </c>
      <c r="AF5936">
        <f>MIS[[#This Row],[LTP]]*MIS[[#This Row],[OrderQuantity]]</f>
        <v>472.5</v>
      </c>
      <c r="AG5936">
        <f>IF(MIS[[#This Row],[OrderSide]]="SELL",MIS[[#This Row],[VALUE]]-MIS[[#This Row],[LIVE_VALUE]],MIS[[#This Row],[LIVE_VALUE]]-MIS[[#This Row],[VALUE]])</f>
        <v>82.5</v>
      </c>
      <c r="AH5936" t="str" cm="1">
        <f t="array" ref="AH5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6" t="str">
        <f>MIS[[#This Row],[TRADING SYMBOL]]</f>
        <v>NIFTY2552226300CE</v>
      </c>
      <c r="AJ5936" t="str">
        <f>IF(RIGHT(MIS[[#This Row],[Main/Hedge]],4)="MAIN","MAIN","HEDGE")</f>
        <v>HEDGE</v>
      </c>
      <c r="AK5936" t="str" cm="1">
        <f t="array" ref="AK5936">_xlfn._xlws.FILTER(Table4[Column1],ISNUMBER(SEARCH(Table4[Column1],MIS[[#This Row],[OrderUniqueIdentifier]])),"")</f>
        <v>VWAP</v>
      </c>
    </row>
    <row r="5937" spans="1:37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>
        <f>_xlfn.XLOOKUP(MIS[[#This Row],[TRADING SYMBOL]],[1]Sheet1!$D:$D,[1]Sheet1!$C:$C)</f>
        <v>3.15</v>
      </c>
      <c r="AE5937">
        <f>MIS[[#This Row],[OrderAverageTradedPrice]]*MIS[[#This Row],[OrderQuantity]]</f>
        <v>1110</v>
      </c>
      <c r="AF5937">
        <f>MIS[[#This Row],[LTP]]*MIS[[#This Row],[OrderQuantity]]</f>
        <v>945</v>
      </c>
      <c r="AG5937">
        <f>IF(MIS[[#This Row],[OrderSide]]="SELL",MIS[[#This Row],[VALUE]]-MIS[[#This Row],[LIVE_VALUE]],MIS[[#This Row],[LIVE_VALUE]]-MIS[[#This Row],[VALUE]])</f>
        <v>165</v>
      </c>
      <c r="AH5937" t="str" cm="1">
        <f t="array" ref="AH5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7" t="str">
        <f>MIS[[#This Row],[TRADING SYMBOL]]</f>
        <v>NIFTY2552226300CE</v>
      </c>
      <c r="AJ5937" t="str">
        <f>IF(RIGHT(MIS[[#This Row],[Main/Hedge]],4)="MAIN","MAIN","HEDGE")</f>
        <v>HEDGE</v>
      </c>
      <c r="AK5937" t="str" cm="1">
        <f t="array" ref="AK5937">_xlfn._xlws.FILTER(Table4[Column1],ISNUMBER(SEARCH(Table4[Column1],MIS[[#This Row],[OrderUniqueIdentifier]])),"")</f>
        <v>VWAP</v>
      </c>
    </row>
    <row r="5938" spans="1:37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>
        <f>_xlfn.XLOOKUP(MIS[[#This Row],[TRADING SYMBOL]],[1]Sheet1!$D:$D,[1]Sheet1!$C:$C)</f>
        <v>3.15</v>
      </c>
      <c r="AE5938">
        <f>MIS[[#This Row],[OrderAverageTradedPrice]]*MIS[[#This Row],[OrderQuantity]]</f>
        <v>277.5</v>
      </c>
      <c r="AF5938">
        <f>MIS[[#This Row],[LTP]]*MIS[[#This Row],[OrderQuantity]]</f>
        <v>236.25</v>
      </c>
      <c r="AG5938">
        <f>IF(MIS[[#This Row],[OrderSide]]="SELL",MIS[[#This Row],[VALUE]]-MIS[[#This Row],[LIVE_VALUE]],MIS[[#This Row],[LIVE_VALUE]]-MIS[[#This Row],[VALUE]])</f>
        <v>41.25</v>
      </c>
      <c r="AH5938" t="str" cm="1">
        <f t="array" ref="AH5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8" t="str">
        <f>MIS[[#This Row],[TRADING SYMBOL]]</f>
        <v>NIFTY2552226300CE</v>
      </c>
      <c r="AJ5938" t="str">
        <f>IF(RIGHT(MIS[[#This Row],[Main/Hedge]],4)="MAIN","MAIN","HEDGE")</f>
        <v>HEDGE</v>
      </c>
      <c r="AK5938" t="str" cm="1">
        <f t="array" ref="AK5938">_xlfn._xlws.FILTER(Table4[Column1],ISNUMBER(SEARCH(Table4[Column1],MIS[[#This Row],[OrderUniqueIdentifier]])),"")</f>
        <v>VWAP</v>
      </c>
    </row>
    <row r="5939" spans="1:37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>
        <f>_xlfn.XLOOKUP(MIS[[#This Row],[TRADING SYMBOL]],[1]Sheet1!$D:$D,[1]Sheet1!$C:$C)</f>
        <v>3.15</v>
      </c>
      <c r="AE5939">
        <f>MIS[[#This Row],[OrderAverageTradedPrice]]*MIS[[#This Row],[OrderQuantity]]</f>
        <v>832.5</v>
      </c>
      <c r="AF5939">
        <f>MIS[[#This Row],[LTP]]*MIS[[#This Row],[OrderQuantity]]</f>
        <v>708.75</v>
      </c>
      <c r="AG5939">
        <f>IF(MIS[[#This Row],[OrderSide]]="SELL",MIS[[#This Row],[VALUE]]-MIS[[#This Row],[LIVE_VALUE]],MIS[[#This Row],[LIVE_VALUE]]-MIS[[#This Row],[VALUE]])</f>
        <v>123.75</v>
      </c>
      <c r="AH5939" t="str" cm="1">
        <f t="array" ref="AH5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9" t="str">
        <f>MIS[[#This Row],[TRADING SYMBOL]]</f>
        <v>NIFTY2552226300CE</v>
      </c>
      <c r="AJ5939" t="str">
        <f>IF(RIGHT(MIS[[#This Row],[Main/Hedge]],4)="MAIN","MAIN","HEDGE")</f>
        <v>HEDGE</v>
      </c>
      <c r="AK5939" t="str" cm="1">
        <f t="array" ref="AK5939">_xlfn._xlws.FILTER(Table4[Column1],ISNUMBER(SEARCH(Table4[Column1],MIS[[#This Row],[OrderUniqueIdentifier]])),"")</f>
        <v>VWAP</v>
      </c>
    </row>
    <row r="5940" spans="1:37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>
        <f>_xlfn.XLOOKUP(MIS[[#This Row],[TRADING SYMBOL]],[1]Sheet1!$D:$D,[1]Sheet1!$C:$C)</f>
        <v>3.15</v>
      </c>
      <c r="AE5940">
        <f>MIS[[#This Row],[OrderAverageTradedPrice]]*MIS[[#This Row],[OrderQuantity]]</f>
        <v>277.5</v>
      </c>
      <c r="AF5940">
        <f>MIS[[#This Row],[LTP]]*MIS[[#This Row],[OrderQuantity]]</f>
        <v>236.25</v>
      </c>
      <c r="AG5940">
        <f>IF(MIS[[#This Row],[OrderSide]]="SELL",MIS[[#This Row],[VALUE]]-MIS[[#This Row],[LIVE_VALUE]],MIS[[#This Row],[LIVE_VALUE]]-MIS[[#This Row],[VALUE]])</f>
        <v>41.25</v>
      </c>
      <c r="AH5940" t="str" cm="1">
        <f t="array" ref="AH5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0" t="str">
        <f>MIS[[#This Row],[TRADING SYMBOL]]</f>
        <v>NIFTY2552226300CE</v>
      </c>
      <c r="AJ5940" t="str">
        <f>IF(RIGHT(MIS[[#This Row],[Main/Hedge]],4)="MAIN","MAIN","HEDGE")</f>
        <v>HEDGE</v>
      </c>
      <c r="AK5940" t="str" cm="1">
        <f t="array" ref="AK5940">_xlfn._xlws.FILTER(Table4[Column1],ISNUMBER(SEARCH(Table4[Column1],MIS[[#This Row],[OrderUniqueIdentifier]])),"")</f>
        <v>VWAP</v>
      </c>
    </row>
    <row r="5941" spans="1:37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>
        <f>_xlfn.XLOOKUP(MIS[[#This Row],[TRADING SYMBOL]],[1]Sheet1!$D:$D,[1]Sheet1!$C:$C)</f>
        <v>3.15</v>
      </c>
      <c r="AE5941">
        <f>MIS[[#This Row],[OrderAverageTradedPrice]]*MIS[[#This Row],[OrderQuantity]]</f>
        <v>3330</v>
      </c>
      <c r="AF5941">
        <f>MIS[[#This Row],[LTP]]*MIS[[#This Row],[OrderQuantity]]</f>
        <v>2835</v>
      </c>
      <c r="AG5941">
        <f>IF(MIS[[#This Row],[OrderSide]]="SELL",MIS[[#This Row],[VALUE]]-MIS[[#This Row],[LIVE_VALUE]],MIS[[#This Row],[LIVE_VALUE]]-MIS[[#This Row],[VALUE]])</f>
        <v>495</v>
      </c>
      <c r="AH5941" t="str" cm="1">
        <f t="array" ref="AH5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1" t="str">
        <f>MIS[[#This Row],[TRADING SYMBOL]]</f>
        <v>NIFTY2552226300CE</v>
      </c>
      <c r="AJ5941" t="str">
        <f>IF(RIGHT(MIS[[#This Row],[Main/Hedge]],4)="MAIN","MAIN","HEDGE")</f>
        <v>HEDGE</v>
      </c>
      <c r="AK5941" t="str" cm="1">
        <f t="array" ref="AK5941">_xlfn._xlws.FILTER(Table4[Column1],ISNUMBER(SEARCH(Table4[Column1],MIS[[#This Row],[OrderUniqueIdentifier]])),"")</f>
        <v>VWAP</v>
      </c>
    </row>
    <row r="5942" spans="1:37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>
        <f>_xlfn.XLOOKUP(MIS[[#This Row],[TRADING SYMBOL]],[1]Sheet1!$D:$D,[1]Sheet1!$C:$C)</f>
        <v>3.15</v>
      </c>
      <c r="AE5942">
        <f>MIS[[#This Row],[OrderAverageTradedPrice]]*MIS[[#This Row],[OrderQuantity]]</f>
        <v>832.5</v>
      </c>
      <c r="AF5942">
        <f>MIS[[#This Row],[LTP]]*MIS[[#This Row],[OrderQuantity]]</f>
        <v>708.75</v>
      </c>
      <c r="AG5942">
        <f>IF(MIS[[#This Row],[OrderSide]]="SELL",MIS[[#This Row],[VALUE]]-MIS[[#This Row],[LIVE_VALUE]],MIS[[#This Row],[LIVE_VALUE]]-MIS[[#This Row],[VALUE]])</f>
        <v>123.75</v>
      </c>
      <c r="AH5942" t="str" cm="1">
        <f t="array" ref="AH5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2" t="str">
        <f>MIS[[#This Row],[TRADING SYMBOL]]</f>
        <v>NIFTY2552226300CE</v>
      </c>
      <c r="AJ5942" t="str">
        <f>IF(RIGHT(MIS[[#This Row],[Main/Hedge]],4)="MAIN","MAIN","HEDGE")</f>
        <v>HEDGE</v>
      </c>
      <c r="AK5942" t="str" cm="1">
        <f t="array" ref="AK5942">_xlfn._xlws.FILTER(Table4[Column1],ISNUMBER(SEARCH(Table4[Column1],MIS[[#This Row],[OrderUniqueIdentifier]])),"")</f>
        <v>VWAP</v>
      </c>
    </row>
    <row r="5943" spans="1:37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>
        <f>_xlfn.XLOOKUP(MIS[[#This Row],[TRADING SYMBOL]],[1]Sheet1!$D:$D,[1]Sheet1!$C:$C)</f>
        <v>3.15</v>
      </c>
      <c r="AE5943">
        <f>MIS[[#This Row],[OrderAverageTradedPrice]]*MIS[[#This Row],[OrderQuantity]]</f>
        <v>1942.5</v>
      </c>
      <c r="AF5943">
        <f>MIS[[#This Row],[LTP]]*MIS[[#This Row],[OrderQuantity]]</f>
        <v>1653.75</v>
      </c>
      <c r="AG5943">
        <f>IF(MIS[[#This Row],[OrderSide]]="SELL",MIS[[#This Row],[VALUE]]-MIS[[#This Row],[LIVE_VALUE]],MIS[[#This Row],[LIVE_VALUE]]-MIS[[#This Row],[VALUE]])</f>
        <v>288.75</v>
      </c>
      <c r="AH5943" t="str" cm="1">
        <f t="array" ref="AH5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3" t="str">
        <f>MIS[[#This Row],[TRADING SYMBOL]]</f>
        <v>NIFTY2552226300CE</v>
      </c>
      <c r="AJ5943" t="str">
        <f>IF(RIGHT(MIS[[#This Row],[Main/Hedge]],4)="MAIN","MAIN","HEDGE")</f>
        <v>HEDGE</v>
      </c>
      <c r="AK5943" t="str" cm="1">
        <f t="array" ref="AK5943">_xlfn._xlws.FILTER(Table4[Column1],ISNUMBER(SEARCH(Table4[Column1],MIS[[#This Row],[OrderUniqueIdentifier]])),"")</f>
        <v>VWAP</v>
      </c>
    </row>
    <row r="5944" spans="1:37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>
        <f>_xlfn.XLOOKUP(MIS[[#This Row],[TRADING SYMBOL]],[1]Sheet1!$D:$D,[1]Sheet1!$C:$C)</f>
        <v>3.15</v>
      </c>
      <c r="AE5944">
        <f>MIS[[#This Row],[OrderAverageTradedPrice]]*MIS[[#This Row],[OrderQuantity]]</f>
        <v>277.5</v>
      </c>
      <c r="AF5944">
        <f>MIS[[#This Row],[LTP]]*MIS[[#This Row],[OrderQuantity]]</f>
        <v>236.25</v>
      </c>
      <c r="AG5944">
        <f>IF(MIS[[#This Row],[OrderSide]]="SELL",MIS[[#This Row],[VALUE]]-MIS[[#This Row],[LIVE_VALUE]],MIS[[#This Row],[LIVE_VALUE]]-MIS[[#This Row],[VALUE]])</f>
        <v>41.25</v>
      </c>
      <c r="AH5944" t="str" cm="1">
        <f t="array" ref="AH5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4" t="str">
        <f>MIS[[#This Row],[TRADING SYMBOL]]</f>
        <v>NIFTY2552226300CE</v>
      </c>
      <c r="AJ5944" t="str">
        <f>IF(RIGHT(MIS[[#This Row],[Main/Hedge]],4)="MAIN","MAIN","HEDGE")</f>
        <v>HEDGE</v>
      </c>
      <c r="AK5944" t="str" cm="1">
        <f t="array" ref="AK5944">_xlfn._xlws.FILTER(Table4[Column1],ISNUMBER(SEARCH(Table4[Column1],MIS[[#This Row],[OrderUniqueIdentifier]])),"")</f>
        <v>VWAP</v>
      </c>
    </row>
    <row r="5945" spans="1:37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>
        <f>_xlfn.XLOOKUP(MIS[[#This Row],[TRADING SYMBOL]],[1]Sheet1!$D:$D,[1]Sheet1!$C:$C)</f>
        <v>8.1999999999999993</v>
      </c>
      <c r="AE5945">
        <f>MIS[[#This Row],[OrderAverageTradedPrice]]*MIS[[#This Row],[OrderQuantity]]</f>
        <v>2261.25</v>
      </c>
      <c r="AF5945">
        <f>MIS[[#This Row],[LTP]]*MIS[[#This Row],[OrderQuantity]]</f>
        <v>1844.9999999999998</v>
      </c>
      <c r="AG5945">
        <f>IF(MIS[[#This Row],[OrderSide]]="SELL",MIS[[#This Row],[VALUE]]-MIS[[#This Row],[LIVE_VALUE]],MIS[[#This Row],[LIVE_VALUE]]-MIS[[#This Row],[VALUE]])</f>
        <v>416.25000000000023</v>
      </c>
      <c r="AH5945" t="str" cm="1">
        <f t="array" ref="AH5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5" t="str">
        <f>MIS[[#This Row],[TRADING SYMBOL]]</f>
        <v>NIFTY2552223700PE</v>
      </c>
      <c r="AJ5945" t="str">
        <f>IF(RIGHT(MIS[[#This Row],[Main/Hedge]],4)="MAIN","MAIN","HEDGE")</f>
        <v>HEDGE</v>
      </c>
      <c r="AK5945" t="str" cm="1">
        <f t="array" ref="AK5945">_xlfn._xlws.FILTER(Table4[Column1],ISNUMBER(SEARCH(Table4[Column1],MIS[[#This Row],[OrderUniqueIdentifier]])),"")</f>
        <v>VWAP</v>
      </c>
    </row>
    <row r="5946" spans="1:37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>
        <f>_xlfn.XLOOKUP(MIS[[#This Row],[TRADING SYMBOL]],[1]Sheet1!$D:$D,[1]Sheet1!$C:$C)</f>
        <v>3.15</v>
      </c>
      <c r="AE5946">
        <f>MIS[[#This Row],[OrderAverageTradedPrice]]*MIS[[#This Row],[OrderQuantity]]</f>
        <v>832.5</v>
      </c>
      <c r="AF5946">
        <f>MIS[[#This Row],[LTP]]*MIS[[#This Row],[OrderQuantity]]</f>
        <v>708.75</v>
      </c>
      <c r="AG5946">
        <f>IF(MIS[[#This Row],[OrderSide]]="SELL",MIS[[#This Row],[VALUE]]-MIS[[#This Row],[LIVE_VALUE]],MIS[[#This Row],[LIVE_VALUE]]-MIS[[#This Row],[VALUE]])</f>
        <v>123.75</v>
      </c>
      <c r="AH5946" t="str" cm="1">
        <f t="array" ref="AH5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6" t="str">
        <f>MIS[[#This Row],[TRADING SYMBOL]]</f>
        <v>NIFTY2552226300CE</v>
      </c>
      <c r="AJ5946" t="str">
        <f>IF(RIGHT(MIS[[#This Row],[Main/Hedge]],4)="MAIN","MAIN","HEDGE")</f>
        <v>HEDGE</v>
      </c>
      <c r="AK5946" t="str" cm="1">
        <f t="array" ref="AK5946">_xlfn._xlws.FILTER(Table4[Column1],ISNUMBER(SEARCH(Table4[Column1],MIS[[#This Row],[OrderUniqueIdentifier]])),"")</f>
        <v>VWAP</v>
      </c>
    </row>
    <row r="5947" spans="1:37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>
        <f>_xlfn.XLOOKUP(MIS[[#This Row],[TRADING SYMBOL]],[1]Sheet1!$D:$D,[1]Sheet1!$C:$C)</f>
        <v>3.15</v>
      </c>
      <c r="AE5947">
        <f>MIS[[#This Row],[OrderAverageTradedPrice]]*MIS[[#This Row],[OrderQuantity]]</f>
        <v>281.25</v>
      </c>
      <c r="AF5947">
        <f>MIS[[#This Row],[LTP]]*MIS[[#This Row],[OrderQuantity]]</f>
        <v>236.25</v>
      </c>
      <c r="AG5947">
        <f>IF(MIS[[#This Row],[OrderSide]]="SELL",MIS[[#This Row],[VALUE]]-MIS[[#This Row],[LIVE_VALUE]],MIS[[#This Row],[LIVE_VALUE]]-MIS[[#This Row],[VALUE]])</f>
        <v>45</v>
      </c>
      <c r="AH5947" t="str" cm="1">
        <f t="array" ref="AH5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7" t="str">
        <f>MIS[[#This Row],[TRADING SYMBOL]]</f>
        <v>NIFTY2552226300CE</v>
      </c>
      <c r="AJ5947" t="str">
        <f>IF(RIGHT(MIS[[#This Row],[Main/Hedge]],4)="MAIN","MAIN","HEDGE")</f>
        <v>HEDGE</v>
      </c>
      <c r="AK5947" t="str" cm="1">
        <f t="array" ref="AK5947">_xlfn._xlws.FILTER(Table4[Column1],ISNUMBER(SEARCH(Table4[Column1],MIS[[#This Row],[OrderUniqueIdentifier]])),"")</f>
        <v>VWAP</v>
      </c>
    </row>
    <row r="5948" spans="1:37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>
        <f>_xlfn.XLOOKUP(MIS[[#This Row],[TRADING SYMBOL]],[1]Sheet1!$D:$D,[1]Sheet1!$C:$C)</f>
        <v>3.15</v>
      </c>
      <c r="AE5948">
        <f>MIS[[#This Row],[OrderAverageTradedPrice]]*MIS[[#This Row],[OrderQuantity]]</f>
        <v>277.5</v>
      </c>
      <c r="AF5948">
        <f>MIS[[#This Row],[LTP]]*MIS[[#This Row],[OrderQuantity]]</f>
        <v>236.25</v>
      </c>
      <c r="AG5948">
        <f>IF(MIS[[#This Row],[OrderSide]]="SELL",MIS[[#This Row],[VALUE]]-MIS[[#This Row],[LIVE_VALUE]],MIS[[#This Row],[LIVE_VALUE]]-MIS[[#This Row],[VALUE]])</f>
        <v>41.25</v>
      </c>
      <c r="AH5948" t="str" cm="1">
        <f t="array" ref="AH5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8" t="str">
        <f>MIS[[#This Row],[TRADING SYMBOL]]</f>
        <v>NIFTY2552226300CE</v>
      </c>
      <c r="AJ5948" t="str">
        <f>IF(RIGHT(MIS[[#This Row],[Main/Hedge]],4)="MAIN","MAIN","HEDGE")</f>
        <v>HEDGE</v>
      </c>
      <c r="AK5948" t="str" cm="1">
        <f t="array" ref="AK5948">_xlfn._xlws.FILTER(Table4[Column1],ISNUMBER(SEARCH(Table4[Column1],MIS[[#This Row],[OrderUniqueIdentifier]])),"")</f>
        <v>VWAP</v>
      </c>
    </row>
    <row r="5949" spans="1:37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>
        <f>_xlfn.XLOOKUP(MIS[[#This Row],[TRADING SYMBOL]],[1]Sheet1!$D:$D,[1]Sheet1!$C:$C)</f>
        <v>3.15</v>
      </c>
      <c r="AE5949">
        <f>MIS[[#This Row],[OrderAverageTradedPrice]]*MIS[[#This Row],[OrderQuantity]]</f>
        <v>281.25</v>
      </c>
      <c r="AF5949">
        <f>MIS[[#This Row],[LTP]]*MIS[[#This Row],[OrderQuantity]]</f>
        <v>236.25</v>
      </c>
      <c r="AG5949">
        <f>IF(MIS[[#This Row],[OrderSide]]="SELL",MIS[[#This Row],[VALUE]]-MIS[[#This Row],[LIVE_VALUE]],MIS[[#This Row],[LIVE_VALUE]]-MIS[[#This Row],[VALUE]])</f>
        <v>45</v>
      </c>
      <c r="AH5949" t="str" cm="1">
        <f t="array" ref="AH5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9" t="str">
        <f>MIS[[#This Row],[TRADING SYMBOL]]</f>
        <v>NIFTY2552226300CE</v>
      </c>
      <c r="AJ5949" t="str">
        <f>IF(RIGHT(MIS[[#This Row],[Main/Hedge]],4)="MAIN","MAIN","HEDGE")</f>
        <v>HEDGE</v>
      </c>
      <c r="AK5949" t="str" cm="1">
        <f t="array" ref="AK5949">_xlfn._xlws.FILTER(Table4[Column1],ISNUMBER(SEARCH(Table4[Column1],MIS[[#This Row],[OrderUniqueIdentifier]])),"")</f>
        <v>VWAP</v>
      </c>
    </row>
    <row r="5950" spans="1:37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>
        <f>_xlfn.XLOOKUP(MIS[[#This Row],[TRADING SYMBOL]],[1]Sheet1!$D:$D,[1]Sheet1!$C:$C)</f>
        <v>3.15</v>
      </c>
      <c r="AE5950">
        <f>MIS[[#This Row],[OrderAverageTradedPrice]]*MIS[[#This Row],[OrderQuantity]]</f>
        <v>3052.5</v>
      </c>
      <c r="AF5950">
        <f>MIS[[#This Row],[LTP]]*MIS[[#This Row],[OrderQuantity]]</f>
        <v>2598.75</v>
      </c>
      <c r="AG5950">
        <f>IF(MIS[[#This Row],[OrderSide]]="SELL",MIS[[#This Row],[VALUE]]-MIS[[#This Row],[LIVE_VALUE]],MIS[[#This Row],[LIVE_VALUE]]-MIS[[#This Row],[VALUE]])</f>
        <v>453.75</v>
      </c>
      <c r="AH5950" t="str" cm="1">
        <f t="array" ref="AH5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0" t="str">
        <f>MIS[[#This Row],[TRADING SYMBOL]]</f>
        <v>NIFTY2552226300CE</v>
      </c>
      <c r="AJ5950" t="str">
        <f>IF(RIGHT(MIS[[#This Row],[Main/Hedge]],4)="MAIN","MAIN","HEDGE")</f>
        <v>HEDGE</v>
      </c>
      <c r="AK5950" t="str" cm="1">
        <f t="array" ref="AK5950">_xlfn._xlws.FILTER(Table4[Column1],ISNUMBER(SEARCH(Table4[Column1],MIS[[#This Row],[OrderUniqueIdentifier]])),"")</f>
        <v>VWAP</v>
      </c>
    </row>
    <row r="5951" spans="1:37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>
        <f>_xlfn.XLOOKUP(MIS[[#This Row],[TRADING SYMBOL]],[1]Sheet1!$D:$D,[1]Sheet1!$C:$C)</f>
        <v>3.15</v>
      </c>
      <c r="AE5951">
        <f>MIS[[#This Row],[OrderAverageTradedPrice]]*MIS[[#This Row],[OrderQuantity]]</f>
        <v>555</v>
      </c>
      <c r="AF5951">
        <f>MIS[[#This Row],[LTP]]*MIS[[#This Row],[OrderQuantity]]</f>
        <v>472.5</v>
      </c>
      <c r="AG5951">
        <f>IF(MIS[[#This Row],[OrderSide]]="SELL",MIS[[#This Row],[VALUE]]-MIS[[#This Row],[LIVE_VALUE]],MIS[[#This Row],[LIVE_VALUE]]-MIS[[#This Row],[VALUE]])</f>
        <v>82.5</v>
      </c>
      <c r="AH5951" t="str" cm="1">
        <f t="array" ref="AH5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1" t="str">
        <f>MIS[[#This Row],[TRADING SYMBOL]]</f>
        <v>NIFTY2552226300CE</v>
      </c>
      <c r="AJ5951" t="str">
        <f>IF(RIGHT(MIS[[#This Row],[Main/Hedge]],4)="MAIN","MAIN","HEDGE")</f>
        <v>HEDGE</v>
      </c>
      <c r="AK5951" t="str" cm="1">
        <f t="array" ref="AK5951">_xlfn._xlws.FILTER(Table4[Column1],ISNUMBER(SEARCH(Table4[Column1],MIS[[#This Row],[OrderUniqueIdentifier]])),"")</f>
        <v>VWAP</v>
      </c>
    </row>
    <row r="5952" spans="1:37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>
        <f>_xlfn.XLOOKUP(MIS[[#This Row],[TRADING SYMBOL]],[1]Sheet1!$D:$D,[1]Sheet1!$C:$C)</f>
        <v>3.15</v>
      </c>
      <c r="AE5952">
        <f>MIS[[#This Row],[OrderAverageTradedPrice]]*MIS[[#This Row],[OrderQuantity]]</f>
        <v>832.5</v>
      </c>
      <c r="AF5952">
        <f>MIS[[#This Row],[LTP]]*MIS[[#This Row],[OrderQuantity]]</f>
        <v>708.75</v>
      </c>
      <c r="AG5952">
        <f>IF(MIS[[#This Row],[OrderSide]]="SELL",MIS[[#This Row],[VALUE]]-MIS[[#This Row],[LIVE_VALUE]],MIS[[#This Row],[LIVE_VALUE]]-MIS[[#This Row],[VALUE]])</f>
        <v>123.75</v>
      </c>
      <c r="AH5952" t="str" cm="1">
        <f t="array" ref="AH5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2" t="str">
        <f>MIS[[#This Row],[TRADING SYMBOL]]</f>
        <v>NIFTY2552226300CE</v>
      </c>
      <c r="AJ5952" t="str">
        <f>IF(RIGHT(MIS[[#This Row],[Main/Hedge]],4)="MAIN","MAIN","HEDGE")</f>
        <v>HEDGE</v>
      </c>
      <c r="AK5952" t="str" cm="1">
        <f t="array" ref="AK5952">_xlfn._xlws.FILTER(Table4[Column1],ISNUMBER(SEARCH(Table4[Column1],MIS[[#This Row],[OrderUniqueIdentifier]])),"")</f>
        <v>VWAP</v>
      </c>
    </row>
    <row r="5953" spans="1:37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>
        <f>_xlfn.XLOOKUP(MIS[[#This Row],[TRADING SYMBOL]],[1]Sheet1!$D:$D,[1]Sheet1!$C:$C)</f>
        <v>3.15</v>
      </c>
      <c r="AE5953">
        <f>MIS[[#This Row],[OrderAverageTradedPrice]]*MIS[[#This Row],[OrderQuantity]]</f>
        <v>277.5</v>
      </c>
      <c r="AF5953">
        <f>MIS[[#This Row],[LTP]]*MIS[[#This Row],[OrderQuantity]]</f>
        <v>236.25</v>
      </c>
      <c r="AG5953">
        <f>IF(MIS[[#This Row],[OrderSide]]="SELL",MIS[[#This Row],[VALUE]]-MIS[[#This Row],[LIVE_VALUE]],MIS[[#This Row],[LIVE_VALUE]]-MIS[[#This Row],[VALUE]])</f>
        <v>41.25</v>
      </c>
      <c r="AH5953" t="str" cm="1">
        <f t="array" ref="AH5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3" t="str">
        <f>MIS[[#This Row],[TRADING SYMBOL]]</f>
        <v>NIFTY2552226300CE</v>
      </c>
      <c r="AJ5953" t="str">
        <f>IF(RIGHT(MIS[[#This Row],[Main/Hedge]],4)="MAIN","MAIN","HEDGE")</f>
        <v>HEDGE</v>
      </c>
      <c r="AK5953" t="str" cm="1">
        <f t="array" ref="AK5953">_xlfn._xlws.FILTER(Table4[Column1],ISNUMBER(SEARCH(Table4[Column1],MIS[[#This Row],[OrderUniqueIdentifier]])),"")</f>
        <v>VWAP</v>
      </c>
    </row>
    <row r="5954" spans="1:37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>
        <f>_xlfn.XLOOKUP(MIS[[#This Row],[TRADING SYMBOL]],[1]Sheet1!$D:$D,[1]Sheet1!$C:$C)</f>
        <v>3.15</v>
      </c>
      <c r="AE5954">
        <f>MIS[[#This Row],[OrderAverageTradedPrice]]*MIS[[#This Row],[OrderQuantity]]</f>
        <v>281.25</v>
      </c>
      <c r="AF5954">
        <f>MIS[[#This Row],[LTP]]*MIS[[#This Row],[OrderQuantity]]</f>
        <v>236.25</v>
      </c>
      <c r="AG5954">
        <f>IF(MIS[[#This Row],[OrderSide]]="SELL",MIS[[#This Row],[VALUE]]-MIS[[#This Row],[LIVE_VALUE]],MIS[[#This Row],[LIVE_VALUE]]-MIS[[#This Row],[VALUE]])</f>
        <v>45</v>
      </c>
      <c r="AH5954" t="str" cm="1">
        <f t="array" ref="AH5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4" t="str">
        <f>MIS[[#This Row],[TRADING SYMBOL]]</f>
        <v>NIFTY2552226300CE</v>
      </c>
      <c r="AJ5954" t="str">
        <f>IF(RIGHT(MIS[[#This Row],[Main/Hedge]],4)="MAIN","MAIN","HEDGE")</f>
        <v>HEDGE</v>
      </c>
      <c r="AK5954" t="str" cm="1">
        <f t="array" ref="AK5954">_xlfn._xlws.FILTER(Table4[Column1],ISNUMBER(SEARCH(Table4[Column1],MIS[[#This Row],[OrderUniqueIdentifier]])),"")</f>
        <v>VWAP</v>
      </c>
    </row>
    <row r="5955" spans="1:37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>
        <f>_xlfn.XLOOKUP(MIS[[#This Row],[TRADING SYMBOL]],[1]Sheet1!$D:$D,[1]Sheet1!$C:$C)</f>
        <v>3.15</v>
      </c>
      <c r="AE5955">
        <f>MIS[[#This Row],[OrderAverageTradedPrice]]*MIS[[#This Row],[OrderQuantity]]</f>
        <v>2775</v>
      </c>
      <c r="AF5955">
        <f>MIS[[#This Row],[LTP]]*MIS[[#This Row],[OrderQuantity]]</f>
        <v>2362.5</v>
      </c>
      <c r="AG5955">
        <f>IF(MIS[[#This Row],[OrderSide]]="SELL",MIS[[#This Row],[VALUE]]-MIS[[#This Row],[LIVE_VALUE]],MIS[[#This Row],[LIVE_VALUE]]-MIS[[#This Row],[VALUE]])</f>
        <v>412.5</v>
      </c>
      <c r="AH5955" t="str" cm="1">
        <f t="array" ref="AH5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5" t="str">
        <f>MIS[[#This Row],[TRADING SYMBOL]]</f>
        <v>NIFTY2552226300CE</v>
      </c>
      <c r="AJ5955" t="str">
        <f>IF(RIGHT(MIS[[#This Row],[Main/Hedge]],4)="MAIN","MAIN","HEDGE")</f>
        <v>HEDGE</v>
      </c>
      <c r="AK5955" t="str" cm="1">
        <f t="array" ref="AK5955">_xlfn._xlws.FILTER(Table4[Column1],ISNUMBER(SEARCH(Table4[Column1],MIS[[#This Row],[OrderUniqueIdentifier]])),"")</f>
        <v>VWAP</v>
      </c>
    </row>
    <row r="5956" spans="1:37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>
        <f>_xlfn.XLOOKUP(MIS[[#This Row],[TRADING SYMBOL]],[1]Sheet1!$D:$D,[1]Sheet1!$C:$C)</f>
        <v>8.1999999999999993</v>
      </c>
      <c r="AE5956">
        <f>MIS[[#This Row],[OrderAverageTradedPrice]]*MIS[[#This Row],[OrderQuantity]]</f>
        <v>1507.5</v>
      </c>
      <c r="AF5956">
        <f>MIS[[#This Row],[LTP]]*MIS[[#This Row],[OrderQuantity]]</f>
        <v>1230</v>
      </c>
      <c r="AG5956">
        <f>IF(MIS[[#This Row],[OrderSide]]="SELL",MIS[[#This Row],[VALUE]]-MIS[[#This Row],[LIVE_VALUE]],MIS[[#This Row],[LIVE_VALUE]]-MIS[[#This Row],[VALUE]])</f>
        <v>277.5</v>
      </c>
      <c r="AH5956" t="str" cm="1">
        <f t="array" ref="AH5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6" t="str">
        <f>MIS[[#This Row],[TRADING SYMBOL]]</f>
        <v>NIFTY2552223700PE</v>
      </c>
      <c r="AJ5956" t="str">
        <f>IF(RIGHT(MIS[[#This Row],[Main/Hedge]],4)="MAIN","MAIN","HEDGE")</f>
        <v>HEDGE</v>
      </c>
      <c r="AK5956" t="str" cm="1">
        <f t="array" ref="AK5956">_xlfn._xlws.FILTER(Table4[Column1],ISNUMBER(SEARCH(Table4[Column1],MIS[[#This Row],[OrderUniqueIdentifier]])),"")</f>
        <v>VWAP</v>
      </c>
    </row>
    <row r="5957" spans="1:37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>
        <f>_xlfn.XLOOKUP(MIS[[#This Row],[TRADING SYMBOL]],[1]Sheet1!$D:$D,[1]Sheet1!$C:$C)</f>
        <v>3.15</v>
      </c>
      <c r="AE5957">
        <f>MIS[[#This Row],[OrderAverageTradedPrice]]*MIS[[#This Row],[OrderQuantity]]</f>
        <v>555</v>
      </c>
      <c r="AF5957">
        <f>MIS[[#This Row],[LTP]]*MIS[[#This Row],[OrderQuantity]]</f>
        <v>472.5</v>
      </c>
      <c r="AG5957">
        <f>IF(MIS[[#This Row],[OrderSide]]="SELL",MIS[[#This Row],[VALUE]]-MIS[[#This Row],[LIVE_VALUE]],MIS[[#This Row],[LIVE_VALUE]]-MIS[[#This Row],[VALUE]])</f>
        <v>82.5</v>
      </c>
      <c r="AH5957" t="str" cm="1">
        <f t="array" ref="AH5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7" t="str">
        <f>MIS[[#This Row],[TRADING SYMBOL]]</f>
        <v>NIFTY2552226300CE</v>
      </c>
      <c r="AJ5957" t="str">
        <f>IF(RIGHT(MIS[[#This Row],[Main/Hedge]],4)="MAIN","MAIN","HEDGE")</f>
        <v>HEDGE</v>
      </c>
      <c r="AK5957" t="str" cm="1">
        <f t="array" ref="AK5957">_xlfn._xlws.FILTER(Table4[Column1],ISNUMBER(SEARCH(Table4[Column1],MIS[[#This Row],[OrderUniqueIdentifier]])),"")</f>
        <v>VWAP</v>
      </c>
    </row>
    <row r="5958" spans="1:37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>
        <f>_xlfn.XLOOKUP(MIS[[#This Row],[TRADING SYMBOL]],[1]Sheet1!$D:$D,[1]Sheet1!$C:$C)</f>
        <v>3.15</v>
      </c>
      <c r="AE5958">
        <f>MIS[[#This Row],[OrderAverageTradedPrice]]*MIS[[#This Row],[OrderQuantity]]</f>
        <v>555</v>
      </c>
      <c r="AF5958">
        <f>MIS[[#This Row],[LTP]]*MIS[[#This Row],[OrderQuantity]]</f>
        <v>472.5</v>
      </c>
      <c r="AG5958">
        <f>IF(MIS[[#This Row],[OrderSide]]="SELL",MIS[[#This Row],[VALUE]]-MIS[[#This Row],[LIVE_VALUE]],MIS[[#This Row],[LIVE_VALUE]]-MIS[[#This Row],[VALUE]])</f>
        <v>82.5</v>
      </c>
      <c r="AH5958" t="str" cm="1">
        <f t="array" ref="AH5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8" t="str">
        <f>MIS[[#This Row],[TRADING SYMBOL]]</f>
        <v>NIFTY2552226300CE</v>
      </c>
      <c r="AJ5958" t="str">
        <f>IF(RIGHT(MIS[[#This Row],[Main/Hedge]],4)="MAIN","MAIN","HEDGE")</f>
        <v>HEDGE</v>
      </c>
      <c r="AK5958" t="str" cm="1">
        <f t="array" ref="AK5958">_xlfn._xlws.FILTER(Table4[Column1],ISNUMBER(SEARCH(Table4[Column1],MIS[[#This Row],[OrderUniqueIdentifier]])),"")</f>
        <v>VWAP</v>
      </c>
    </row>
    <row r="5959" spans="1:37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>
        <f>_xlfn.XLOOKUP(MIS[[#This Row],[TRADING SYMBOL]],[1]Sheet1!$D:$D,[1]Sheet1!$C:$C)</f>
        <v>3.15</v>
      </c>
      <c r="AE5959">
        <f>MIS[[#This Row],[OrderAverageTradedPrice]]*MIS[[#This Row],[OrderQuantity]]</f>
        <v>555</v>
      </c>
      <c r="AF5959">
        <f>MIS[[#This Row],[LTP]]*MIS[[#This Row],[OrderQuantity]]</f>
        <v>472.5</v>
      </c>
      <c r="AG5959">
        <f>IF(MIS[[#This Row],[OrderSide]]="SELL",MIS[[#This Row],[VALUE]]-MIS[[#This Row],[LIVE_VALUE]],MIS[[#This Row],[LIVE_VALUE]]-MIS[[#This Row],[VALUE]])</f>
        <v>82.5</v>
      </c>
      <c r="AH5959" t="str" cm="1">
        <f t="array" ref="AH5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9" t="str">
        <f>MIS[[#This Row],[TRADING SYMBOL]]</f>
        <v>NIFTY2552226300CE</v>
      </c>
      <c r="AJ5959" t="str">
        <f>IF(RIGHT(MIS[[#This Row],[Main/Hedge]],4)="MAIN","MAIN","HEDGE")</f>
        <v>HEDGE</v>
      </c>
      <c r="AK5959" t="str" cm="1">
        <f t="array" ref="AK5959">_xlfn._xlws.FILTER(Table4[Column1],ISNUMBER(SEARCH(Table4[Column1],MIS[[#This Row],[OrderUniqueIdentifier]])),"")</f>
        <v>VWAP</v>
      </c>
    </row>
    <row r="5960" spans="1:37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>
        <f>_xlfn.XLOOKUP(MIS[[#This Row],[TRADING SYMBOL]],[1]Sheet1!$D:$D,[1]Sheet1!$C:$C)</f>
        <v>3.15</v>
      </c>
      <c r="AE5960">
        <f>MIS[[#This Row],[OrderAverageTradedPrice]]*MIS[[#This Row],[OrderQuantity]]</f>
        <v>555</v>
      </c>
      <c r="AF5960">
        <f>MIS[[#This Row],[LTP]]*MIS[[#This Row],[OrderQuantity]]</f>
        <v>472.5</v>
      </c>
      <c r="AG5960">
        <f>IF(MIS[[#This Row],[OrderSide]]="SELL",MIS[[#This Row],[VALUE]]-MIS[[#This Row],[LIVE_VALUE]],MIS[[#This Row],[LIVE_VALUE]]-MIS[[#This Row],[VALUE]])</f>
        <v>82.5</v>
      </c>
      <c r="AH5960" t="str" cm="1">
        <f t="array" ref="AH5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0" t="str">
        <f>MIS[[#This Row],[TRADING SYMBOL]]</f>
        <v>NIFTY2552226300CE</v>
      </c>
      <c r="AJ5960" t="str">
        <f>IF(RIGHT(MIS[[#This Row],[Main/Hedge]],4)="MAIN","MAIN","HEDGE")</f>
        <v>HEDGE</v>
      </c>
      <c r="AK5960" t="str" cm="1">
        <f t="array" ref="AK5960">_xlfn._xlws.FILTER(Table4[Column1],ISNUMBER(SEARCH(Table4[Column1],MIS[[#This Row],[OrderUniqueIdentifier]])),"")</f>
        <v>VWAP</v>
      </c>
    </row>
    <row r="5961" spans="1:37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>
        <f>_xlfn.XLOOKUP(MIS[[#This Row],[TRADING SYMBOL]],[1]Sheet1!$D:$D,[1]Sheet1!$C:$C)</f>
        <v>3.15</v>
      </c>
      <c r="AE5961">
        <f>MIS[[#This Row],[OrderAverageTradedPrice]]*MIS[[#This Row],[OrderQuantity]]</f>
        <v>555</v>
      </c>
      <c r="AF5961">
        <f>MIS[[#This Row],[LTP]]*MIS[[#This Row],[OrderQuantity]]</f>
        <v>472.5</v>
      </c>
      <c r="AG5961">
        <f>IF(MIS[[#This Row],[OrderSide]]="SELL",MIS[[#This Row],[VALUE]]-MIS[[#This Row],[LIVE_VALUE]],MIS[[#This Row],[LIVE_VALUE]]-MIS[[#This Row],[VALUE]])</f>
        <v>82.5</v>
      </c>
      <c r="AH5961" t="str" cm="1">
        <f t="array" ref="AH5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1" t="str">
        <f>MIS[[#This Row],[TRADING SYMBOL]]</f>
        <v>NIFTY2552226300CE</v>
      </c>
      <c r="AJ5961" t="str">
        <f>IF(RIGHT(MIS[[#This Row],[Main/Hedge]],4)="MAIN","MAIN","HEDGE")</f>
        <v>HEDGE</v>
      </c>
      <c r="AK5961" t="str" cm="1">
        <f t="array" ref="AK5961">_xlfn._xlws.FILTER(Table4[Column1],ISNUMBER(SEARCH(Table4[Column1],MIS[[#This Row],[OrderUniqueIdentifier]])),"")</f>
        <v>VWAP</v>
      </c>
    </row>
    <row r="5962" spans="1:37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>
        <f>_xlfn.XLOOKUP(MIS[[#This Row],[TRADING SYMBOL]],[1]Sheet1!$D:$D,[1]Sheet1!$C:$C)</f>
        <v>3.15</v>
      </c>
      <c r="AE5962">
        <f>MIS[[#This Row],[OrderAverageTradedPrice]]*MIS[[#This Row],[OrderQuantity]]</f>
        <v>277.5</v>
      </c>
      <c r="AF5962">
        <f>MIS[[#This Row],[LTP]]*MIS[[#This Row],[OrderQuantity]]</f>
        <v>236.25</v>
      </c>
      <c r="AG5962">
        <f>IF(MIS[[#This Row],[OrderSide]]="SELL",MIS[[#This Row],[VALUE]]-MIS[[#This Row],[LIVE_VALUE]],MIS[[#This Row],[LIVE_VALUE]]-MIS[[#This Row],[VALUE]])</f>
        <v>41.25</v>
      </c>
      <c r="AH5962" t="str" cm="1">
        <f t="array" ref="AH5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2" t="str">
        <f>MIS[[#This Row],[TRADING SYMBOL]]</f>
        <v>NIFTY2552226300CE</v>
      </c>
      <c r="AJ5962" t="str">
        <f>IF(RIGHT(MIS[[#This Row],[Main/Hedge]],4)="MAIN","MAIN","HEDGE")</f>
        <v>HEDGE</v>
      </c>
      <c r="AK5962" t="str" cm="1">
        <f t="array" ref="AK5962">_xlfn._xlws.FILTER(Table4[Column1],ISNUMBER(SEARCH(Table4[Column1],MIS[[#This Row],[OrderUniqueIdentifier]])),"")</f>
        <v>VWAP</v>
      </c>
    </row>
    <row r="5963" spans="1:37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>
        <f>_xlfn.XLOOKUP(MIS[[#This Row],[TRADING SYMBOL]],[1]Sheet1!$D:$D,[1]Sheet1!$C:$C)</f>
        <v>3.15</v>
      </c>
      <c r="AE5963">
        <f>MIS[[#This Row],[OrderAverageTradedPrice]]*MIS[[#This Row],[OrderQuantity]]</f>
        <v>555</v>
      </c>
      <c r="AF5963">
        <f>MIS[[#This Row],[LTP]]*MIS[[#This Row],[OrderQuantity]]</f>
        <v>472.5</v>
      </c>
      <c r="AG5963">
        <f>IF(MIS[[#This Row],[OrderSide]]="SELL",MIS[[#This Row],[VALUE]]-MIS[[#This Row],[LIVE_VALUE]],MIS[[#This Row],[LIVE_VALUE]]-MIS[[#This Row],[VALUE]])</f>
        <v>82.5</v>
      </c>
      <c r="AH5963" t="str" cm="1">
        <f t="array" ref="AH5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3" t="str">
        <f>MIS[[#This Row],[TRADING SYMBOL]]</f>
        <v>NIFTY2552226300CE</v>
      </c>
      <c r="AJ5963" t="str">
        <f>IF(RIGHT(MIS[[#This Row],[Main/Hedge]],4)="MAIN","MAIN","HEDGE")</f>
        <v>HEDGE</v>
      </c>
      <c r="AK5963" t="str" cm="1">
        <f t="array" ref="AK5963">_xlfn._xlws.FILTER(Table4[Column1],ISNUMBER(SEARCH(Table4[Column1],MIS[[#This Row],[OrderUniqueIdentifier]])),"")</f>
        <v>VWAP</v>
      </c>
    </row>
    <row r="5964" spans="1:37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>
        <f>_xlfn.XLOOKUP(MIS[[#This Row],[TRADING SYMBOL]],[1]Sheet1!$D:$D,[1]Sheet1!$C:$C)</f>
        <v>3.15</v>
      </c>
      <c r="AE5964">
        <f>MIS[[#This Row],[OrderAverageTradedPrice]]*MIS[[#This Row],[OrderQuantity]]</f>
        <v>1665</v>
      </c>
      <c r="AF5964">
        <f>MIS[[#This Row],[LTP]]*MIS[[#This Row],[OrderQuantity]]</f>
        <v>1417.5</v>
      </c>
      <c r="AG5964">
        <f>IF(MIS[[#This Row],[OrderSide]]="SELL",MIS[[#This Row],[VALUE]]-MIS[[#This Row],[LIVE_VALUE]],MIS[[#This Row],[LIVE_VALUE]]-MIS[[#This Row],[VALUE]])</f>
        <v>247.5</v>
      </c>
      <c r="AH5964" t="str" cm="1">
        <f t="array" ref="AH5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4" t="str">
        <f>MIS[[#This Row],[TRADING SYMBOL]]</f>
        <v>NIFTY2552226300CE</v>
      </c>
      <c r="AJ5964" t="str">
        <f>IF(RIGHT(MIS[[#This Row],[Main/Hedge]],4)="MAIN","MAIN","HEDGE")</f>
        <v>HEDGE</v>
      </c>
      <c r="AK5964" t="str" cm="1">
        <f t="array" ref="AK5964">_xlfn._xlws.FILTER(Table4[Column1],ISNUMBER(SEARCH(Table4[Column1],MIS[[#This Row],[OrderUniqueIdentifier]])),"")</f>
        <v>VWAP</v>
      </c>
    </row>
    <row r="5965" spans="1:37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>
        <f>_xlfn.XLOOKUP(MIS[[#This Row],[TRADING SYMBOL]],[1]Sheet1!$D:$D,[1]Sheet1!$C:$C)</f>
        <v>3.15</v>
      </c>
      <c r="AE5965">
        <f>MIS[[#This Row],[OrderAverageTradedPrice]]*MIS[[#This Row],[OrderQuantity]]</f>
        <v>277.5</v>
      </c>
      <c r="AF5965">
        <f>MIS[[#This Row],[LTP]]*MIS[[#This Row],[OrderQuantity]]</f>
        <v>236.25</v>
      </c>
      <c r="AG5965">
        <f>IF(MIS[[#This Row],[OrderSide]]="SELL",MIS[[#This Row],[VALUE]]-MIS[[#This Row],[LIVE_VALUE]],MIS[[#This Row],[LIVE_VALUE]]-MIS[[#This Row],[VALUE]])</f>
        <v>41.25</v>
      </c>
      <c r="AH5965" t="str" cm="1">
        <f t="array" ref="AH5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5" t="str">
        <f>MIS[[#This Row],[TRADING SYMBOL]]</f>
        <v>NIFTY2552226300CE</v>
      </c>
      <c r="AJ5965" t="str">
        <f>IF(RIGHT(MIS[[#This Row],[Main/Hedge]],4)="MAIN","MAIN","HEDGE")</f>
        <v>HEDGE</v>
      </c>
      <c r="AK5965" t="str" cm="1">
        <f t="array" ref="AK5965">_xlfn._xlws.FILTER(Table4[Column1],ISNUMBER(SEARCH(Table4[Column1],MIS[[#This Row],[OrderUniqueIdentifier]])),"")</f>
        <v>VWAP</v>
      </c>
    </row>
    <row r="5966" spans="1:37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>
        <f>_xlfn.XLOOKUP(MIS[[#This Row],[TRADING SYMBOL]],[1]Sheet1!$D:$D,[1]Sheet1!$C:$C)</f>
        <v>3.15</v>
      </c>
      <c r="AE5966">
        <f>MIS[[#This Row],[OrderAverageTradedPrice]]*MIS[[#This Row],[OrderQuantity]]</f>
        <v>555</v>
      </c>
      <c r="AF5966">
        <f>MIS[[#This Row],[LTP]]*MIS[[#This Row],[OrderQuantity]]</f>
        <v>472.5</v>
      </c>
      <c r="AG5966">
        <f>IF(MIS[[#This Row],[OrderSide]]="SELL",MIS[[#This Row],[VALUE]]-MIS[[#This Row],[LIVE_VALUE]],MIS[[#This Row],[LIVE_VALUE]]-MIS[[#This Row],[VALUE]])</f>
        <v>82.5</v>
      </c>
      <c r="AH5966" t="str" cm="1">
        <f t="array" ref="AH5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6" t="str">
        <f>MIS[[#This Row],[TRADING SYMBOL]]</f>
        <v>NIFTY2552226300CE</v>
      </c>
      <c r="AJ5966" t="str">
        <f>IF(RIGHT(MIS[[#This Row],[Main/Hedge]],4)="MAIN","MAIN","HEDGE")</f>
        <v>HEDGE</v>
      </c>
      <c r="AK5966" t="str" cm="1">
        <f t="array" ref="AK5966">_xlfn._xlws.FILTER(Table4[Column1],ISNUMBER(SEARCH(Table4[Column1],MIS[[#This Row],[OrderUniqueIdentifier]])),"")</f>
        <v>VWAP</v>
      </c>
    </row>
    <row r="5967" spans="1:37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>
        <f>_xlfn.XLOOKUP(MIS[[#This Row],[TRADING SYMBOL]],[1]Sheet1!$D:$D,[1]Sheet1!$C:$C)</f>
        <v>3.15</v>
      </c>
      <c r="AE5967">
        <f>MIS[[#This Row],[OrderAverageTradedPrice]]*MIS[[#This Row],[OrderQuantity]]</f>
        <v>562.5</v>
      </c>
      <c r="AF5967">
        <f>MIS[[#This Row],[LTP]]*MIS[[#This Row],[OrderQuantity]]</f>
        <v>472.5</v>
      </c>
      <c r="AG5967">
        <f>IF(MIS[[#This Row],[OrderSide]]="SELL",MIS[[#This Row],[VALUE]]-MIS[[#This Row],[LIVE_VALUE]],MIS[[#This Row],[LIVE_VALUE]]-MIS[[#This Row],[VALUE]])</f>
        <v>90</v>
      </c>
      <c r="AH5967" t="str" cm="1">
        <f t="array" ref="AH5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7" t="str">
        <f>MIS[[#This Row],[TRADING SYMBOL]]</f>
        <v>NIFTY2552226300CE</v>
      </c>
      <c r="AJ5967" t="str">
        <f>IF(RIGHT(MIS[[#This Row],[Main/Hedge]],4)="MAIN","MAIN","HEDGE")</f>
        <v>HEDGE</v>
      </c>
      <c r="AK5967" t="str" cm="1">
        <f t="array" ref="AK5967">_xlfn._xlws.FILTER(Table4[Column1],ISNUMBER(SEARCH(Table4[Column1],MIS[[#This Row],[OrderUniqueIdentifier]])),"")</f>
        <v>VWAP</v>
      </c>
    </row>
    <row r="5968" spans="1:37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>
        <f>_xlfn.XLOOKUP(MIS[[#This Row],[TRADING SYMBOL]],[1]Sheet1!$D:$D,[1]Sheet1!$C:$C)</f>
        <v>3.15</v>
      </c>
      <c r="AE5968">
        <f>MIS[[#This Row],[OrderAverageTradedPrice]]*MIS[[#This Row],[OrderQuantity]]</f>
        <v>832.5</v>
      </c>
      <c r="AF5968">
        <f>MIS[[#This Row],[LTP]]*MIS[[#This Row],[OrderQuantity]]</f>
        <v>708.75</v>
      </c>
      <c r="AG5968">
        <f>IF(MIS[[#This Row],[OrderSide]]="SELL",MIS[[#This Row],[VALUE]]-MIS[[#This Row],[LIVE_VALUE]],MIS[[#This Row],[LIVE_VALUE]]-MIS[[#This Row],[VALUE]])</f>
        <v>123.75</v>
      </c>
      <c r="AH5968" t="str" cm="1">
        <f t="array" ref="AH5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8" t="str">
        <f>MIS[[#This Row],[TRADING SYMBOL]]</f>
        <v>NIFTY2552226300CE</v>
      </c>
      <c r="AJ5968" t="str">
        <f>IF(RIGHT(MIS[[#This Row],[Main/Hedge]],4)="MAIN","MAIN","HEDGE")</f>
        <v>HEDGE</v>
      </c>
      <c r="AK5968" t="str" cm="1">
        <f t="array" ref="AK5968">_xlfn._xlws.FILTER(Table4[Column1],ISNUMBER(SEARCH(Table4[Column1],MIS[[#This Row],[OrderUniqueIdentifier]])),"")</f>
        <v>VWAP</v>
      </c>
    </row>
    <row r="5969" spans="1:37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>
        <f>_xlfn.XLOOKUP(MIS[[#This Row],[TRADING SYMBOL]],[1]Sheet1!$D:$D,[1]Sheet1!$C:$C)</f>
        <v>3.15</v>
      </c>
      <c r="AE5969">
        <f>MIS[[#This Row],[OrderAverageTradedPrice]]*MIS[[#This Row],[OrderQuantity]]</f>
        <v>832.5</v>
      </c>
      <c r="AF5969">
        <f>MIS[[#This Row],[LTP]]*MIS[[#This Row],[OrderQuantity]]</f>
        <v>708.75</v>
      </c>
      <c r="AG5969">
        <f>IF(MIS[[#This Row],[OrderSide]]="SELL",MIS[[#This Row],[VALUE]]-MIS[[#This Row],[LIVE_VALUE]],MIS[[#This Row],[LIVE_VALUE]]-MIS[[#This Row],[VALUE]])</f>
        <v>123.75</v>
      </c>
      <c r="AH5969" t="str" cm="1">
        <f t="array" ref="AH5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9" t="str">
        <f>MIS[[#This Row],[TRADING SYMBOL]]</f>
        <v>NIFTY2552226300CE</v>
      </c>
      <c r="AJ5969" t="str">
        <f>IF(RIGHT(MIS[[#This Row],[Main/Hedge]],4)="MAIN","MAIN","HEDGE")</f>
        <v>HEDGE</v>
      </c>
      <c r="AK5969" t="str" cm="1">
        <f t="array" ref="AK5969">_xlfn._xlws.FILTER(Table4[Column1],ISNUMBER(SEARCH(Table4[Column1],MIS[[#This Row],[OrderUniqueIdentifier]])),"")</f>
        <v>VWAP</v>
      </c>
    </row>
    <row r="5970" spans="1:37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>
        <f>_xlfn.XLOOKUP(MIS[[#This Row],[TRADING SYMBOL]],[1]Sheet1!$D:$D,[1]Sheet1!$C:$C)</f>
        <v>3.15</v>
      </c>
      <c r="AE5970">
        <f>MIS[[#This Row],[OrderAverageTradedPrice]]*MIS[[#This Row],[OrderQuantity]]</f>
        <v>832.5</v>
      </c>
      <c r="AF5970">
        <f>MIS[[#This Row],[LTP]]*MIS[[#This Row],[OrderQuantity]]</f>
        <v>708.75</v>
      </c>
      <c r="AG5970">
        <f>IF(MIS[[#This Row],[OrderSide]]="SELL",MIS[[#This Row],[VALUE]]-MIS[[#This Row],[LIVE_VALUE]],MIS[[#This Row],[LIVE_VALUE]]-MIS[[#This Row],[VALUE]])</f>
        <v>123.75</v>
      </c>
      <c r="AH5970" t="str" cm="1">
        <f t="array" ref="AH5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0" t="str">
        <f>MIS[[#This Row],[TRADING SYMBOL]]</f>
        <v>NIFTY2552226300CE</v>
      </c>
      <c r="AJ5970" t="str">
        <f>IF(RIGHT(MIS[[#This Row],[Main/Hedge]],4)="MAIN","MAIN","HEDGE")</f>
        <v>HEDGE</v>
      </c>
      <c r="AK5970" t="str" cm="1">
        <f t="array" ref="AK5970">_xlfn._xlws.FILTER(Table4[Column1],ISNUMBER(SEARCH(Table4[Column1],MIS[[#This Row],[OrderUniqueIdentifier]])),"")</f>
        <v>VWAP</v>
      </c>
    </row>
    <row r="5971" spans="1:37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>
        <f>_xlfn.XLOOKUP(MIS[[#This Row],[TRADING SYMBOL]],[1]Sheet1!$D:$D,[1]Sheet1!$C:$C)</f>
        <v>3.15</v>
      </c>
      <c r="AE5971">
        <f>MIS[[#This Row],[OrderAverageTradedPrice]]*MIS[[#This Row],[OrderQuantity]]</f>
        <v>1387.5</v>
      </c>
      <c r="AF5971">
        <f>MIS[[#This Row],[LTP]]*MIS[[#This Row],[OrderQuantity]]</f>
        <v>1181.25</v>
      </c>
      <c r="AG5971">
        <f>IF(MIS[[#This Row],[OrderSide]]="SELL",MIS[[#This Row],[VALUE]]-MIS[[#This Row],[LIVE_VALUE]],MIS[[#This Row],[LIVE_VALUE]]-MIS[[#This Row],[VALUE]])</f>
        <v>206.25</v>
      </c>
      <c r="AH5971" t="str" cm="1">
        <f t="array" ref="AH5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1" t="str">
        <f>MIS[[#This Row],[TRADING SYMBOL]]</f>
        <v>NIFTY2552226300CE</v>
      </c>
      <c r="AJ5971" t="str">
        <f>IF(RIGHT(MIS[[#This Row],[Main/Hedge]],4)="MAIN","MAIN","HEDGE")</f>
        <v>HEDGE</v>
      </c>
      <c r="AK5971" t="str" cm="1">
        <f t="array" ref="AK5971">_xlfn._xlws.FILTER(Table4[Column1],ISNUMBER(SEARCH(Table4[Column1],MIS[[#This Row],[OrderUniqueIdentifier]])),"")</f>
        <v>VWAP</v>
      </c>
    </row>
    <row r="5972" spans="1:37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>
        <f>_xlfn.XLOOKUP(MIS[[#This Row],[TRADING SYMBOL]],[1]Sheet1!$D:$D,[1]Sheet1!$C:$C)</f>
        <v>3.15</v>
      </c>
      <c r="AE5972">
        <f>MIS[[#This Row],[OrderAverageTradedPrice]]*MIS[[#This Row],[OrderQuantity]]</f>
        <v>1387.5</v>
      </c>
      <c r="AF5972">
        <f>MIS[[#This Row],[LTP]]*MIS[[#This Row],[OrderQuantity]]</f>
        <v>1181.25</v>
      </c>
      <c r="AG5972">
        <f>IF(MIS[[#This Row],[OrderSide]]="SELL",MIS[[#This Row],[VALUE]]-MIS[[#This Row],[LIVE_VALUE]],MIS[[#This Row],[LIVE_VALUE]]-MIS[[#This Row],[VALUE]])</f>
        <v>206.25</v>
      </c>
      <c r="AH5972" t="str" cm="1">
        <f t="array" ref="AH5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2" t="str">
        <f>MIS[[#This Row],[TRADING SYMBOL]]</f>
        <v>NIFTY2552226300CE</v>
      </c>
      <c r="AJ5972" t="str">
        <f>IF(RIGHT(MIS[[#This Row],[Main/Hedge]],4)="MAIN","MAIN","HEDGE")</f>
        <v>HEDGE</v>
      </c>
      <c r="AK5972" t="str" cm="1">
        <f t="array" ref="AK5972">_xlfn._xlws.FILTER(Table4[Column1],ISNUMBER(SEARCH(Table4[Column1],MIS[[#This Row],[OrderUniqueIdentifier]])),"")</f>
        <v>VWAP</v>
      </c>
    </row>
    <row r="5973" spans="1:37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>
        <f>_xlfn.XLOOKUP(MIS[[#This Row],[TRADING SYMBOL]],[1]Sheet1!$D:$D,[1]Sheet1!$C:$C)</f>
        <v>3.15</v>
      </c>
      <c r="AE5973">
        <f>MIS[[#This Row],[OrderAverageTradedPrice]]*MIS[[#This Row],[OrderQuantity]]</f>
        <v>277.5</v>
      </c>
      <c r="AF5973">
        <f>MIS[[#This Row],[LTP]]*MIS[[#This Row],[OrderQuantity]]</f>
        <v>236.25</v>
      </c>
      <c r="AG5973">
        <f>IF(MIS[[#This Row],[OrderSide]]="SELL",MIS[[#This Row],[VALUE]]-MIS[[#This Row],[LIVE_VALUE]],MIS[[#This Row],[LIVE_VALUE]]-MIS[[#This Row],[VALUE]])</f>
        <v>41.25</v>
      </c>
      <c r="AH5973" t="str" cm="1">
        <f t="array" ref="AH5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3" t="str">
        <f>MIS[[#This Row],[TRADING SYMBOL]]</f>
        <v>NIFTY2552226300CE</v>
      </c>
      <c r="AJ5973" t="str">
        <f>IF(RIGHT(MIS[[#This Row],[Main/Hedge]],4)="MAIN","MAIN","HEDGE")</f>
        <v>HEDGE</v>
      </c>
      <c r="AK5973" t="str" cm="1">
        <f t="array" ref="AK5973">_xlfn._xlws.FILTER(Table4[Column1],ISNUMBER(SEARCH(Table4[Column1],MIS[[#This Row],[OrderUniqueIdentifier]])),"")</f>
        <v>VWAP</v>
      </c>
    </row>
    <row r="5974" spans="1:37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>
        <f>_xlfn.XLOOKUP(MIS[[#This Row],[TRADING SYMBOL]],[1]Sheet1!$D:$D,[1]Sheet1!$C:$C)</f>
        <v>3.15</v>
      </c>
      <c r="AE5974">
        <f>MIS[[#This Row],[OrderAverageTradedPrice]]*MIS[[#This Row],[OrderQuantity]]</f>
        <v>555</v>
      </c>
      <c r="AF5974">
        <f>MIS[[#This Row],[LTP]]*MIS[[#This Row],[OrderQuantity]]</f>
        <v>472.5</v>
      </c>
      <c r="AG5974">
        <f>IF(MIS[[#This Row],[OrderSide]]="SELL",MIS[[#This Row],[VALUE]]-MIS[[#This Row],[LIVE_VALUE]],MIS[[#This Row],[LIVE_VALUE]]-MIS[[#This Row],[VALUE]])</f>
        <v>82.5</v>
      </c>
      <c r="AH5974" t="str" cm="1">
        <f t="array" ref="AH5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4" t="str">
        <f>MIS[[#This Row],[TRADING SYMBOL]]</f>
        <v>NIFTY2552226300CE</v>
      </c>
      <c r="AJ5974" t="str">
        <f>IF(RIGHT(MIS[[#This Row],[Main/Hedge]],4)="MAIN","MAIN","HEDGE")</f>
        <v>HEDGE</v>
      </c>
      <c r="AK5974" t="str" cm="1">
        <f t="array" ref="AK5974">_xlfn._xlws.FILTER(Table4[Column1],ISNUMBER(SEARCH(Table4[Column1],MIS[[#This Row],[OrderUniqueIdentifier]])),"")</f>
        <v>VWAP</v>
      </c>
    </row>
    <row r="5975" spans="1:37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>
        <f>_xlfn.XLOOKUP(MIS[[#This Row],[TRADING SYMBOL]],[1]Sheet1!$D:$D,[1]Sheet1!$C:$C)</f>
        <v>3.15</v>
      </c>
      <c r="AE5975">
        <f>MIS[[#This Row],[OrderAverageTradedPrice]]*MIS[[#This Row],[OrderQuantity]]</f>
        <v>1665</v>
      </c>
      <c r="AF5975">
        <f>MIS[[#This Row],[LTP]]*MIS[[#This Row],[OrderQuantity]]</f>
        <v>1417.5</v>
      </c>
      <c r="AG5975">
        <f>IF(MIS[[#This Row],[OrderSide]]="SELL",MIS[[#This Row],[VALUE]]-MIS[[#This Row],[LIVE_VALUE]],MIS[[#This Row],[LIVE_VALUE]]-MIS[[#This Row],[VALUE]])</f>
        <v>247.5</v>
      </c>
      <c r="AH5975" t="str" cm="1">
        <f t="array" ref="AH5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5" t="str">
        <f>MIS[[#This Row],[TRADING SYMBOL]]</f>
        <v>NIFTY2552226300CE</v>
      </c>
      <c r="AJ5975" t="str">
        <f>IF(RIGHT(MIS[[#This Row],[Main/Hedge]],4)="MAIN","MAIN","HEDGE")</f>
        <v>HEDGE</v>
      </c>
      <c r="AK5975" t="str" cm="1">
        <f t="array" ref="AK5975">_xlfn._xlws.FILTER(Table4[Column1],ISNUMBER(SEARCH(Table4[Column1],MIS[[#This Row],[OrderUniqueIdentifier]])),"")</f>
        <v>VWAP</v>
      </c>
    </row>
    <row r="5976" spans="1:37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>
        <f>_xlfn.XLOOKUP(MIS[[#This Row],[TRADING SYMBOL]],[1]Sheet1!$D:$D,[1]Sheet1!$C:$C)</f>
        <v>3.15</v>
      </c>
      <c r="AE5976">
        <f>MIS[[#This Row],[OrderAverageTradedPrice]]*MIS[[#This Row],[OrderQuantity]]</f>
        <v>1387.5</v>
      </c>
      <c r="AF5976">
        <f>MIS[[#This Row],[LTP]]*MIS[[#This Row],[OrderQuantity]]</f>
        <v>1181.25</v>
      </c>
      <c r="AG5976">
        <f>IF(MIS[[#This Row],[OrderSide]]="SELL",MIS[[#This Row],[VALUE]]-MIS[[#This Row],[LIVE_VALUE]],MIS[[#This Row],[LIVE_VALUE]]-MIS[[#This Row],[VALUE]])</f>
        <v>206.25</v>
      </c>
      <c r="AH5976" t="str" cm="1">
        <f t="array" ref="AH5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6" t="str">
        <f>MIS[[#This Row],[TRADING SYMBOL]]</f>
        <v>NIFTY2552226300CE</v>
      </c>
      <c r="AJ5976" t="str">
        <f>IF(RIGHT(MIS[[#This Row],[Main/Hedge]],4)="MAIN","MAIN","HEDGE")</f>
        <v>HEDGE</v>
      </c>
      <c r="AK5976" t="str" cm="1">
        <f t="array" ref="AK5976">_xlfn._xlws.FILTER(Table4[Column1],ISNUMBER(SEARCH(Table4[Column1],MIS[[#This Row],[OrderUniqueIdentifier]])),"")</f>
        <v>VWAP</v>
      </c>
    </row>
    <row r="5977" spans="1:37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>
        <f>_xlfn.XLOOKUP(MIS[[#This Row],[TRADING SYMBOL]],[1]Sheet1!$D:$D,[1]Sheet1!$C:$C)</f>
        <v>3.15</v>
      </c>
      <c r="AE5977">
        <f>MIS[[#This Row],[OrderAverageTradedPrice]]*MIS[[#This Row],[OrderQuantity]]</f>
        <v>277.5</v>
      </c>
      <c r="AF5977">
        <f>MIS[[#This Row],[LTP]]*MIS[[#This Row],[OrderQuantity]]</f>
        <v>236.25</v>
      </c>
      <c r="AG5977">
        <f>IF(MIS[[#This Row],[OrderSide]]="SELL",MIS[[#This Row],[VALUE]]-MIS[[#This Row],[LIVE_VALUE]],MIS[[#This Row],[LIVE_VALUE]]-MIS[[#This Row],[VALUE]])</f>
        <v>41.25</v>
      </c>
      <c r="AH5977" t="str" cm="1">
        <f t="array" ref="AH5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7" t="str">
        <f>MIS[[#This Row],[TRADING SYMBOL]]</f>
        <v>NIFTY2552226300CE</v>
      </c>
      <c r="AJ5977" t="str">
        <f>IF(RIGHT(MIS[[#This Row],[Main/Hedge]],4)="MAIN","MAIN","HEDGE")</f>
        <v>HEDGE</v>
      </c>
      <c r="AK5977" t="str" cm="1">
        <f t="array" ref="AK5977">_xlfn._xlws.FILTER(Table4[Column1],ISNUMBER(SEARCH(Table4[Column1],MIS[[#This Row],[OrderUniqueIdentifier]])),"")</f>
        <v>VWAP</v>
      </c>
    </row>
    <row r="5978" spans="1:37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>
        <f>_xlfn.XLOOKUP(MIS[[#This Row],[TRADING SYMBOL]],[1]Sheet1!$D:$D,[1]Sheet1!$C:$C)</f>
        <v>3.15</v>
      </c>
      <c r="AE5978">
        <f>MIS[[#This Row],[OrderAverageTradedPrice]]*MIS[[#This Row],[OrderQuantity]]</f>
        <v>843.75</v>
      </c>
      <c r="AF5978">
        <f>MIS[[#This Row],[LTP]]*MIS[[#This Row],[OrderQuantity]]</f>
        <v>708.75</v>
      </c>
      <c r="AG5978">
        <f>IF(MIS[[#This Row],[OrderSide]]="SELL",MIS[[#This Row],[VALUE]]-MIS[[#This Row],[LIVE_VALUE]],MIS[[#This Row],[LIVE_VALUE]]-MIS[[#This Row],[VALUE]])</f>
        <v>135</v>
      </c>
      <c r="AH5978" t="str" cm="1">
        <f t="array" ref="AH5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8" t="str">
        <f>MIS[[#This Row],[TRADING SYMBOL]]</f>
        <v>NIFTY2552226300CE</v>
      </c>
      <c r="AJ5978" t="str">
        <f>IF(RIGHT(MIS[[#This Row],[Main/Hedge]],4)="MAIN","MAIN","HEDGE")</f>
        <v>HEDGE</v>
      </c>
      <c r="AK5978" t="str" cm="1">
        <f t="array" ref="AK5978">_xlfn._xlws.FILTER(Table4[Column1],ISNUMBER(SEARCH(Table4[Column1],MIS[[#This Row],[OrderUniqueIdentifier]])),"")</f>
        <v>VWAP</v>
      </c>
    </row>
    <row r="5979" spans="1:37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>
        <f>_xlfn.XLOOKUP(MIS[[#This Row],[TRADING SYMBOL]],[1]Sheet1!$D:$D,[1]Sheet1!$C:$C)</f>
        <v>3.15</v>
      </c>
      <c r="AE5979">
        <f>MIS[[#This Row],[OrderAverageTradedPrice]]*MIS[[#This Row],[OrderQuantity]]</f>
        <v>281.25</v>
      </c>
      <c r="AF5979">
        <f>MIS[[#This Row],[LTP]]*MIS[[#This Row],[OrderQuantity]]</f>
        <v>236.25</v>
      </c>
      <c r="AG5979">
        <f>IF(MIS[[#This Row],[OrderSide]]="SELL",MIS[[#This Row],[VALUE]]-MIS[[#This Row],[LIVE_VALUE]],MIS[[#This Row],[LIVE_VALUE]]-MIS[[#This Row],[VALUE]])</f>
        <v>45</v>
      </c>
      <c r="AH5979" t="str" cm="1">
        <f t="array" ref="AH5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9" t="str">
        <f>MIS[[#This Row],[TRADING SYMBOL]]</f>
        <v>NIFTY2552226300CE</v>
      </c>
      <c r="AJ5979" t="str">
        <f>IF(RIGHT(MIS[[#This Row],[Main/Hedge]],4)="MAIN","MAIN","HEDGE")</f>
        <v>HEDGE</v>
      </c>
      <c r="AK5979" t="str" cm="1">
        <f t="array" ref="AK5979">_xlfn._xlws.FILTER(Table4[Column1],ISNUMBER(SEARCH(Table4[Column1],MIS[[#This Row],[OrderUniqueIdentifier]])),"")</f>
        <v>VWAP</v>
      </c>
    </row>
    <row r="5980" spans="1:37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>
        <f>_xlfn.XLOOKUP(MIS[[#This Row],[TRADING SYMBOL]],[1]Sheet1!$D:$D,[1]Sheet1!$C:$C)</f>
        <v>8.1999999999999993</v>
      </c>
      <c r="AE5980">
        <f>MIS[[#This Row],[OrderAverageTradedPrice]]*MIS[[#This Row],[OrderQuantity]]</f>
        <v>3015</v>
      </c>
      <c r="AF5980">
        <f>MIS[[#This Row],[LTP]]*MIS[[#This Row],[OrderQuantity]]</f>
        <v>2460</v>
      </c>
      <c r="AG5980">
        <f>IF(MIS[[#This Row],[OrderSide]]="SELL",MIS[[#This Row],[VALUE]]-MIS[[#This Row],[LIVE_VALUE]],MIS[[#This Row],[LIVE_VALUE]]-MIS[[#This Row],[VALUE]])</f>
        <v>555</v>
      </c>
      <c r="AH5980" t="str" cm="1">
        <f t="array" ref="AH5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0" t="str">
        <f>MIS[[#This Row],[TRADING SYMBOL]]</f>
        <v>NIFTY2552223700PE</v>
      </c>
      <c r="AJ5980" t="str">
        <f>IF(RIGHT(MIS[[#This Row],[Main/Hedge]],4)="MAIN","MAIN","HEDGE")</f>
        <v>HEDGE</v>
      </c>
      <c r="AK5980" t="str" cm="1">
        <f t="array" ref="AK5980">_xlfn._xlws.FILTER(Table4[Column1],ISNUMBER(SEARCH(Table4[Column1],MIS[[#This Row],[OrderUniqueIdentifier]])),"")</f>
        <v>VWAP</v>
      </c>
    </row>
    <row r="5981" spans="1:37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>
        <f>_xlfn.XLOOKUP(MIS[[#This Row],[TRADING SYMBOL]],[1]Sheet1!$D:$D,[1]Sheet1!$C:$C)</f>
        <v>8.1999999999999993</v>
      </c>
      <c r="AE5981">
        <f>MIS[[#This Row],[OrderAverageTradedPrice]]*MIS[[#This Row],[OrderQuantity]]</f>
        <v>5276.25</v>
      </c>
      <c r="AF5981">
        <f>MIS[[#This Row],[LTP]]*MIS[[#This Row],[OrderQuantity]]</f>
        <v>4305</v>
      </c>
      <c r="AG5981">
        <f>IF(MIS[[#This Row],[OrderSide]]="SELL",MIS[[#This Row],[VALUE]]-MIS[[#This Row],[LIVE_VALUE]],MIS[[#This Row],[LIVE_VALUE]]-MIS[[#This Row],[VALUE]])</f>
        <v>971.25</v>
      </c>
      <c r="AH5981" t="str" cm="1">
        <f t="array" ref="AH5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1" t="str">
        <f>MIS[[#This Row],[TRADING SYMBOL]]</f>
        <v>NIFTY2552223700PE</v>
      </c>
      <c r="AJ5981" t="str">
        <f>IF(RIGHT(MIS[[#This Row],[Main/Hedge]],4)="MAIN","MAIN","HEDGE")</f>
        <v>HEDGE</v>
      </c>
      <c r="AK5981" t="str" cm="1">
        <f t="array" ref="AK5981">_xlfn._xlws.FILTER(Table4[Column1],ISNUMBER(SEARCH(Table4[Column1],MIS[[#This Row],[OrderUniqueIdentifier]])),"")</f>
        <v>VWAP</v>
      </c>
    </row>
    <row r="5982" spans="1:37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>
        <f>_xlfn.XLOOKUP(MIS[[#This Row],[TRADING SYMBOL]],[1]Sheet1!$D:$D,[1]Sheet1!$C:$C)</f>
        <v>8.1999999999999993</v>
      </c>
      <c r="AE5982">
        <f>MIS[[#This Row],[OrderAverageTradedPrice]]*MIS[[#This Row],[OrderQuantity]]</f>
        <v>3015</v>
      </c>
      <c r="AF5982">
        <f>MIS[[#This Row],[LTP]]*MIS[[#This Row],[OrderQuantity]]</f>
        <v>2460</v>
      </c>
      <c r="AG5982">
        <f>IF(MIS[[#This Row],[OrderSide]]="SELL",MIS[[#This Row],[VALUE]]-MIS[[#This Row],[LIVE_VALUE]],MIS[[#This Row],[LIVE_VALUE]]-MIS[[#This Row],[VALUE]])</f>
        <v>555</v>
      </c>
      <c r="AH5982" t="str" cm="1">
        <f t="array" ref="AH5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2" t="str">
        <f>MIS[[#This Row],[TRADING SYMBOL]]</f>
        <v>NIFTY2552223700PE</v>
      </c>
      <c r="AJ5982" t="str">
        <f>IF(RIGHT(MIS[[#This Row],[Main/Hedge]],4)="MAIN","MAIN","HEDGE")</f>
        <v>HEDGE</v>
      </c>
      <c r="AK5982" t="str" cm="1">
        <f t="array" ref="AK5982">_xlfn._xlws.FILTER(Table4[Column1],ISNUMBER(SEARCH(Table4[Column1],MIS[[#This Row],[OrderUniqueIdentifier]])),"")</f>
        <v>VWAP</v>
      </c>
    </row>
    <row r="5983" spans="1:37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>
        <f>_xlfn.XLOOKUP(MIS[[#This Row],[TRADING SYMBOL]],[1]Sheet1!$D:$D,[1]Sheet1!$C:$C)</f>
        <v>3.15</v>
      </c>
      <c r="AE5983">
        <f>MIS[[#This Row],[OrderAverageTradedPrice]]*MIS[[#This Row],[OrderQuantity]]</f>
        <v>6660</v>
      </c>
      <c r="AF5983">
        <f>MIS[[#This Row],[LTP]]*MIS[[#This Row],[OrderQuantity]]</f>
        <v>5670</v>
      </c>
      <c r="AG5983">
        <f>IF(MIS[[#This Row],[OrderSide]]="SELL",MIS[[#This Row],[VALUE]]-MIS[[#This Row],[LIVE_VALUE]],MIS[[#This Row],[LIVE_VALUE]]-MIS[[#This Row],[VALUE]])</f>
        <v>990</v>
      </c>
      <c r="AH5983" t="str" cm="1">
        <f t="array" ref="AH5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3" t="str">
        <f>MIS[[#This Row],[TRADING SYMBOL]]</f>
        <v>NIFTY2552226300CE</v>
      </c>
      <c r="AJ5983" t="str">
        <f>IF(RIGHT(MIS[[#This Row],[Main/Hedge]],4)="MAIN","MAIN","HEDGE")</f>
        <v>HEDGE</v>
      </c>
      <c r="AK5983" t="str" cm="1">
        <f t="array" ref="AK5983">_xlfn._xlws.FILTER(Table4[Column1],ISNUMBER(SEARCH(Table4[Column1],MIS[[#This Row],[OrderUniqueIdentifier]])),"")</f>
        <v>VWAP</v>
      </c>
    </row>
    <row r="5984" spans="1:37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>
        <f>_xlfn.XLOOKUP(MIS[[#This Row],[TRADING SYMBOL]],[1]Sheet1!$D:$D,[1]Sheet1!$C:$C)</f>
        <v>3.15</v>
      </c>
      <c r="AE5984">
        <f>MIS[[#This Row],[OrderAverageTradedPrice]]*MIS[[#This Row],[OrderQuantity]]</f>
        <v>6660</v>
      </c>
      <c r="AF5984">
        <f>MIS[[#This Row],[LTP]]*MIS[[#This Row],[OrderQuantity]]</f>
        <v>5670</v>
      </c>
      <c r="AG5984">
        <f>IF(MIS[[#This Row],[OrderSide]]="SELL",MIS[[#This Row],[VALUE]]-MIS[[#This Row],[LIVE_VALUE]],MIS[[#This Row],[LIVE_VALUE]]-MIS[[#This Row],[VALUE]])</f>
        <v>990</v>
      </c>
      <c r="AH5984" t="str" cm="1">
        <f t="array" ref="AH5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4" t="str">
        <f>MIS[[#This Row],[TRADING SYMBOL]]</f>
        <v>NIFTY2552226300CE</v>
      </c>
      <c r="AJ5984" t="str">
        <f>IF(RIGHT(MIS[[#This Row],[Main/Hedge]],4)="MAIN","MAIN","HEDGE")</f>
        <v>HEDGE</v>
      </c>
      <c r="AK5984" t="str" cm="1">
        <f t="array" ref="AK5984">_xlfn._xlws.FILTER(Table4[Column1],ISNUMBER(SEARCH(Table4[Column1],MIS[[#This Row],[OrderUniqueIdentifier]])),"")</f>
        <v>VWAP</v>
      </c>
    </row>
    <row r="5985" spans="1:37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>
        <f>_xlfn.XLOOKUP(MIS[[#This Row],[TRADING SYMBOL]],[1]Sheet1!$D:$D,[1]Sheet1!$C:$C)</f>
        <v>3.15</v>
      </c>
      <c r="AE5985">
        <f>MIS[[#This Row],[OrderAverageTradedPrice]]*MIS[[#This Row],[OrderQuantity]]</f>
        <v>6660</v>
      </c>
      <c r="AF5985">
        <f>MIS[[#This Row],[LTP]]*MIS[[#This Row],[OrderQuantity]]</f>
        <v>5670</v>
      </c>
      <c r="AG5985">
        <f>IF(MIS[[#This Row],[OrderSide]]="SELL",MIS[[#This Row],[VALUE]]-MIS[[#This Row],[LIVE_VALUE]],MIS[[#This Row],[LIVE_VALUE]]-MIS[[#This Row],[VALUE]])</f>
        <v>990</v>
      </c>
      <c r="AH5985" t="str" cm="1">
        <f t="array" ref="AH5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5" t="str">
        <f>MIS[[#This Row],[TRADING SYMBOL]]</f>
        <v>NIFTY2552226300CE</v>
      </c>
      <c r="AJ5985" t="str">
        <f>IF(RIGHT(MIS[[#This Row],[Main/Hedge]],4)="MAIN","MAIN","HEDGE")</f>
        <v>HEDGE</v>
      </c>
      <c r="AK5985" t="str" cm="1">
        <f t="array" ref="AK5985">_xlfn._xlws.FILTER(Table4[Column1],ISNUMBER(SEARCH(Table4[Column1],MIS[[#This Row],[OrderUniqueIdentifier]])),"")</f>
        <v>VWAP</v>
      </c>
    </row>
    <row r="5986" spans="1:37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>
        <f>_xlfn.XLOOKUP(MIS[[#This Row],[TRADING SYMBOL]],[1]Sheet1!$D:$D,[1]Sheet1!$C:$C)</f>
        <v>3.15</v>
      </c>
      <c r="AE5986">
        <f>MIS[[#This Row],[OrderAverageTradedPrice]]*MIS[[#This Row],[OrderQuantity]]</f>
        <v>6660</v>
      </c>
      <c r="AF5986">
        <f>MIS[[#This Row],[LTP]]*MIS[[#This Row],[OrderQuantity]]</f>
        <v>5670</v>
      </c>
      <c r="AG5986">
        <f>IF(MIS[[#This Row],[OrderSide]]="SELL",MIS[[#This Row],[VALUE]]-MIS[[#This Row],[LIVE_VALUE]],MIS[[#This Row],[LIVE_VALUE]]-MIS[[#This Row],[VALUE]])</f>
        <v>990</v>
      </c>
      <c r="AH5986" t="str" cm="1">
        <f t="array" ref="AH5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6" t="str">
        <f>MIS[[#This Row],[TRADING SYMBOL]]</f>
        <v>NIFTY2552226300CE</v>
      </c>
      <c r="AJ5986" t="str">
        <f>IF(RIGHT(MIS[[#This Row],[Main/Hedge]],4)="MAIN","MAIN","HEDGE")</f>
        <v>HEDGE</v>
      </c>
      <c r="AK5986" t="str" cm="1">
        <f t="array" ref="AK5986">_xlfn._xlws.FILTER(Table4[Column1],ISNUMBER(SEARCH(Table4[Column1],MIS[[#This Row],[OrderUniqueIdentifier]])),"")</f>
        <v>VWAP</v>
      </c>
    </row>
    <row r="5987" spans="1:37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>
        <f>_xlfn.XLOOKUP(MIS[[#This Row],[TRADING SYMBOL]],[1]Sheet1!$D:$D,[1]Sheet1!$C:$C)</f>
        <v>3.15</v>
      </c>
      <c r="AE5987">
        <f>MIS[[#This Row],[OrderAverageTradedPrice]]*MIS[[#This Row],[OrderQuantity]]</f>
        <v>555</v>
      </c>
      <c r="AF5987">
        <f>MIS[[#This Row],[LTP]]*MIS[[#This Row],[OrderQuantity]]</f>
        <v>472.5</v>
      </c>
      <c r="AG5987">
        <f>IF(MIS[[#This Row],[OrderSide]]="SELL",MIS[[#This Row],[VALUE]]-MIS[[#This Row],[LIVE_VALUE]],MIS[[#This Row],[LIVE_VALUE]]-MIS[[#This Row],[VALUE]])</f>
        <v>82.5</v>
      </c>
      <c r="AH5987" t="str" cm="1">
        <f t="array" ref="AH5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7" t="str">
        <f>MIS[[#This Row],[TRADING SYMBOL]]</f>
        <v>NIFTY2552226300CE</v>
      </c>
      <c r="AJ5987" t="str">
        <f>IF(RIGHT(MIS[[#This Row],[Main/Hedge]],4)="MAIN","MAIN","HEDGE")</f>
        <v>HEDGE</v>
      </c>
      <c r="AK5987" t="str" cm="1">
        <f t="array" ref="AK5987">_xlfn._xlws.FILTER(Table4[Column1],ISNUMBER(SEARCH(Table4[Column1],MIS[[#This Row],[OrderUniqueIdentifier]])),"")</f>
        <v>VWAP</v>
      </c>
    </row>
    <row r="5988" spans="1:37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>
        <f>_xlfn.XLOOKUP(MIS[[#This Row],[TRADING SYMBOL]],[1]Sheet1!$D:$D,[1]Sheet1!$C:$C)</f>
        <v>3.15</v>
      </c>
      <c r="AE5988">
        <f>MIS[[#This Row],[OrderAverageTradedPrice]]*MIS[[#This Row],[OrderQuantity]]</f>
        <v>1110</v>
      </c>
      <c r="AF5988">
        <f>MIS[[#This Row],[LTP]]*MIS[[#This Row],[OrderQuantity]]</f>
        <v>945</v>
      </c>
      <c r="AG5988">
        <f>IF(MIS[[#This Row],[OrderSide]]="SELL",MIS[[#This Row],[VALUE]]-MIS[[#This Row],[LIVE_VALUE]],MIS[[#This Row],[LIVE_VALUE]]-MIS[[#This Row],[VALUE]])</f>
        <v>165</v>
      </c>
      <c r="AH5988" t="str" cm="1">
        <f t="array" ref="AH5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8" t="str">
        <f>MIS[[#This Row],[TRADING SYMBOL]]</f>
        <v>NIFTY2552226300CE</v>
      </c>
      <c r="AJ5988" t="str">
        <f>IF(RIGHT(MIS[[#This Row],[Main/Hedge]],4)="MAIN","MAIN","HEDGE")</f>
        <v>HEDGE</v>
      </c>
      <c r="AK5988" t="str" cm="1">
        <f t="array" ref="AK5988">_xlfn._xlws.FILTER(Table4[Column1],ISNUMBER(SEARCH(Table4[Column1],MIS[[#This Row],[OrderUniqueIdentifier]])),"")</f>
        <v>VWAP</v>
      </c>
    </row>
    <row r="5989" spans="1:37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>
        <f>_xlfn.XLOOKUP(MIS[[#This Row],[TRADING SYMBOL]],[1]Sheet1!$D:$D,[1]Sheet1!$C:$C)</f>
        <v>3.15</v>
      </c>
      <c r="AE5989">
        <f>MIS[[#This Row],[OrderAverageTradedPrice]]*MIS[[#This Row],[OrderQuantity]]</f>
        <v>1942.5</v>
      </c>
      <c r="AF5989">
        <f>MIS[[#This Row],[LTP]]*MIS[[#This Row],[OrderQuantity]]</f>
        <v>1653.75</v>
      </c>
      <c r="AG5989">
        <f>IF(MIS[[#This Row],[OrderSide]]="SELL",MIS[[#This Row],[VALUE]]-MIS[[#This Row],[LIVE_VALUE]],MIS[[#This Row],[LIVE_VALUE]]-MIS[[#This Row],[VALUE]])</f>
        <v>288.75</v>
      </c>
      <c r="AH5989" t="str" cm="1">
        <f t="array" ref="AH5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9" t="str">
        <f>MIS[[#This Row],[TRADING SYMBOL]]</f>
        <v>NIFTY2552226300CE</v>
      </c>
      <c r="AJ5989" t="str">
        <f>IF(RIGHT(MIS[[#This Row],[Main/Hedge]],4)="MAIN","MAIN","HEDGE")</f>
        <v>HEDGE</v>
      </c>
      <c r="AK5989" t="str" cm="1">
        <f t="array" ref="AK5989">_xlfn._xlws.FILTER(Table4[Column1],ISNUMBER(SEARCH(Table4[Column1],MIS[[#This Row],[OrderUniqueIdentifier]])),"")</f>
        <v>VWAP</v>
      </c>
    </row>
    <row r="5990" spans="1:37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>
        <f>_xlfn.XLOOKUP(MIS[[#This Row],[TRADING SYMBOL]],[1]Sheet1!$D:$D,[1]Sheet1!$C:$C)</f>
        <v>3.15</v>
      </c>
      <c r="AE5990">
        <f>MIS[[#This Row],[OrderAverageTradedPrice]]*MIS[[#This Row],[OrderQuantity]]</f>
        <v>1110</v>
      </c>
      <c r="AF5990">
        <f>MIS[[#This Row],[LTP]]*MIS[[#This Row],[OrderQuantity]]</f>
        <v>945</v>
      </c>
      <c r="AG5990">
        <f>IF(MIS[[#This Row],[OrderSide]]="SELL",MIS[[#This Row],[VALUE]]-MIS[[#This Row],[LIVE_VALUE]],MIS[[#This Row],[LIVE_VALUE]]-MIS[[#This Row],[VALUE]])</f>
        <v>165</v>
      </c>
      <c r="AH5990" t="str" cm="1">
        <f t="array" ref="AH5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0" t="str">
        <f>MIS[[#This Row],[TRADING SYMBOL]]</f>
        <v>NIFTY2552226300CE</v>
      </c>
      <c r="AJ5990" t="str">
        <f>IF(RIGHT(MIS[[#This Row],[Main/Hedge]],4)="MAIN","MAIN","HEDGE")</f>
        <v>HEDGE</v>
      </c>
      <c r="AK5990" t="str" cm="1">
        <f t="array" ref="AK5990">_xlfn._xlws.FILTER(Table4[Column1],ISNUMBER(SEARCH(Table4[Column1],MIS[[#This Row],[OrderUniqueIdentifier]])),"")</f>
        <v>VWAP</v>
      </c>
    </row>
    <row r="5991" spans="1:37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>
        <f>_xlfn.XLOOKUP(MIS[[#This Row],[TRADING SYMBOL]],[1]Sheet1!$D:$D,[1]Sheet1!$C:$C)</f>
        <v>168.75</v>
      </c>
      <c r="AE5991">
        <f>MIS[[#This Row],[OrderAverageTradedPrice]]*MIS[[#This Row],[OrderQuantity]]</f>
        <v>197996.24999999924</v>
      </c>
      <c r="AF5991">
        <f>MIS[[#This Row],[LTP]]*MIS[[#This Row],[OrderQuantity]]</f>
        <v>189843.75</v>
      </c>
      <c r="AG5991">
        <f>IF(MIS[[#This Row],[OrderSide]]="SELL",MIS[[#This Row],[VALUE]]-MIS[[#This Row],[LIVE_VALUE]],MIS[[#This Row],[LIVE_VALUE]]-MIS[[#This Row],[VALUE]])</f>
        <v>-8152.4999999992433</v>
      </c>
      <c r="AH5991" t="str" cm="1">
        <f t="array" ref="AH5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1" t="str">
        <f>MIS[[#This Row],[TRADING SYMBOL]]</f>
        <v>NIFTY2552225050CE</v>
      </c>
      <c r="AJ5991" t="str">
        <f>IF(RIGHT(MIS[[#This Row],[Main/Hedge]],4)="MAIN","MAIN","HEDGE")</f>
        <v>MAIN</v>
      </c>
      <c r="AK5991" t="str" cm="1">
        <f t="array" ref="AK5991">_xlfn._xlws.FILTER(Table4[Column1],ISNUMBER(SEARCH(Table4[Column1],MIS[[#This Row],[OrderUniqueIdentifier]])),"")</f>
        <v>VWAP</v>
      </c>
    </row>
    <row r="5992" spans="1:37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>
        <f>_xlfn.XLOOKUP(MIS[[#This Row],[TRADING SYMBOL]],[1]Sheet1!$D:$D,[1]Sheet1!$C:$C)</f>
        <v>37.299999999999997</v>
      </c>
      <c r="AE5992">
        <f>MIS[[#This Row],[OrderAverageTradedPrice]]*MIS[[#This Row],[OrderQuantity]]</f>
        <v>48262.5</v>
      </c>
      <c r="AF5992">
        <f>MIS[[#This Row],[LTP]]*MIS[[#This Row],[OrderQuantity]]</f>
        <v>41962.5</v>
      </c>
      <c r="AG5992">
        <f>IF(MIS[[#This Row],[OrderSide]]="SELL",MIS[[#This Row],[VALUE]]-MIS[[#This Row],[LIVE_VALUE]],MIS[[#This Row],[LIVE_VALUE]]-MIS[[#This Row],[VALUE]])</f>
        <v>6300</v>
      </c>
      <c r="AH5992" t="str" cm="1">
        <f t="array" ref="AH5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2" t="str">
        <f>MIS[[#This Row],[TRADING SYMBOL]]</f>
        <v>NIFTY2552225500CE</v>
      </c>
      <c r="AJ5992" t="str">
        <f>IF(RIGHT(MIS[[#This Row],[Main/Hedge]],4)="MAIN","MAIN","HEDGE")</f>
        <v>HEDGE</v>
      </c>
      <c r="AK5992" t="str" cm="1">
        <f t="array" ref="AK5992">_xlfn._xlws.FILTER(Table4[Column1],ISNUMBER(SEARCH(Table4[Column1],MIS[[#This Row],[OrderUniqueIdentifier]])),"")</f>
        <v>VWAP</v>
      </c>
    </row>
    <row r="5993" spans="1:37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>
        <f>_xlfn.XLOOKUP(MIS[[#This Row],[TRADING SYMBOL]],[1]Sheet1!$D:$D,[1]Sheet1!$C:$C)</f>
        <v>42.9</v>
      </c>
      <c r="AE5993">
        <f>MIS[[#This Row],[OrderAverageTradedPrice]]*MIS[[#This Row],[OrderQuantity]]</f>
        <v>51300</v>
      </c>
      <c r="AF5993">
        <f>MIS[[#This Row],[LTP]]*MIS[[#This Row],[OrderQuantity]]</f>
        <v>48262.5</v>
      </c>
      <c r="AG5993">
        <f>IF(MIS[[#This Row],[OrderSide]]="SELL",MIS[[#This Row],[VALUE]]-MIS[[#This Row],[LIVE_VALUE]],MIS[[#This Row],[LIVE_VALUE]]-MIS[[#This Row],[VALUE]])</f>
        <v>3037.5</v>
      </c>
      <c r="AH5993" t="str" cm="1">
        <f t="array" ref="AH5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3" t="str">
        <f>MIS[[#This Row],[TRADING SYMBOL]]</f>
        <v>NIFTY2552224500PE</v>
      </c>
      <c r="AJ5993" t="str">
        <f>IF(RIGHT(MIS[[#This Row],[Main/Hedge]],4)="MAIN","MAIN","HEDGE")</f>
        <v>HEDGE</v>
      </c>
      <c r="AK5993" t="str" cm="1">
        <f t="array" ref="AK5993">_xlfn._xlws.FILTER(Table4[Column1],ISNUMBER(SEARCH(Table4[Column1],MIS[[#This Row],[OrderUniqueIdentifier]])),"")</f>
        <v>VWAP</v>
      </c>
    </row>
    <row r="5994" spans="1:37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>
        <f>_xlfn.XLOOKUP(MIS[[#This Row],[TRADING SYMBOL]],[1]Sheet1!$D:$D,[1]Sheet1!$C:$C)</f>
        <v>168.75</v>
      </c>
      <c r="AE5994">
        <f>MIS[[#This Row],[OrderAverageTradedPrice]]*MIS[[#This Row],[OrderQuantity]]</f>
        <v>92872.5</v>
      </c>
      <c r="AF5994">
        <f>MIS[[#This Row],[LTP]]*MIS[[#This Row],[OrderQuantity]]</f>
        <v>88593.75</v>
      </c>
      <c r="AG5994">
        <f>IF(MIS[[#This Row],[OrderSide]]="SELL",MIS[[#This Row],[VALUE]]-MIS[[#This Row],[LIVE_VALUE]],MIS[[#This Row],[LIVE_VALUE]]-MIS[[#This Row],[VALUE]])</f>
        <v>-4278.75</v>
      </c>
      <c r="AH5994" t="str" cm="1">
        <f t="array" ref="AH5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4" t="str">
        <f>MIS[[#This Row],[TRADING SYMBOL]]</f>
        <v>NIFTY2552225050CE</v>
      </c>
      <c r="AJ5994" t="str">
        <f>IF(RIGHT(MIS[[#This Row],[Main/Hedge]],4)="MAIN","MAIN","HEDGE")</f>
        <v>MAIN</v>
      </c>
      <c r="AK5994" t="str" cm="1">
        <f t="array" ref="AK5994">_xlfn._xlws.FILTER(Table4[Column1],ISNUMBER(SEARCH(Table4[Column1],MIS[[#This Row],[OrderUniqueIdentifier]])),"")</f>
        <v>VWAP</v>
      </c>
    </row>
    <row r="5995" spans="1:37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>
        <f>_xlfn.XLOOKUP(MIS[[#This Row],[TRADING SYMBOL]],[1]Sheet1!$D:$D,[1]Sheet1!$C:$C)</f>
        <v>37.299999999999997</v>
      </c>
      <c r="AE5995">
        <f>MIS[[#This Row],[OrderAverageTradedPrice]]*MIS[[#This Row],[OrderQuantity]]</f>
        <v>22601.25</v>
      </c>
      <c r="AF5995">
        <f>MIS[[#This Row],[LTP]]*MIS[[#This Row],[OrderQuantity]]</f>
        <v>19582.5</v>
      </c>
      <c r="AG5995">
        <f>IF(MIS[[#This Row],[OrderSide]]="SELL",MIS[[#This Row],[VALUE]]-MIS[[#This Row],[LIVE_VALUE]],MIS[[#This Row],[LIVE_VALUE]]-MIS[[#This Row],[VALUE]])</f>
        <v>3018.75</v>
      </c>
      <c r="AH5995" t="str" cm="1">
        <f t="array" ref="AH5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5" t="str">
        <f>MIS[[#This Row],[TRADING SYMBOL]]</f>
        <v>NIFTY2552225500CE</v>
      </c>
      <c r="AJ5995" t="str">
        <f>IF(RIGHT(MIS[[#This Row],[Main/Hedge]],4)="MAIN","MAIN","HEDGE")</f>
        <v>HEDGE</v>
      </c>
      <c r="AK5995" t="str" cm="1">
        <f t="array" ref="AK5995">_xlfn._xlws.FILTER(Table4[Column1],ISNUMBER(SEARCH(Table4[Column1],MIS[[#This Row],[OrderUniqueIdentifier]])),"")</f>
        <v>VWAP</v>
      </c>
    </row>
    <row r="5996" spans="1:37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>
        <f>_xlfn.XLOOKUP(MIS[[#This Row],[TRADING SYMBOL]],[1]Sheet1!$D:$D,[1]Sheet1!$C:$C)</f>
        <v>42.9</v>
      </c>
      <c r="AE5996">
        <f>MIS[[#This Row],[OrderAverageTradedPrice]]*MIS[[#This Row],[OrderQuantity]]</f>
        <v>23861.25</v>
      </c>
      <c r="AF5996">
        <f>MIS[[#This Row],[LTP]]*MIS[[#This Row],[OrderQuantity]]</f>
        <v>22522.5</v>
      </c>
      <c r="AG5996">
        <f>IF(MIS[[#This Row],[OrderSide]]="SELL",MIS[[#This Row],[VALUE]]-MIS[[#This Row],[LIVE_VALUE]],MIS[[#This Row],[LIVE_VALUE]]-MIS[[#This Row],[VALUE]])</f>
        <v>1338.75</v>
      </c>
      <c r="AH5996" t="str" cm="1">
        <f t="array" ref="AH5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6" t="str">
        <f>MIS[[#This Row],[TRADING SYMBOL]]</f>
        <v>NIFTY2552224500PE</v>
      </c>
      <c r="AJ5996" t="str">
        <f>IF(RIGHT(MIS[[#This Row],[Main/Hedge]],4)="MAIN","MAIN","HEDGE")</f>
        <v>HEDGE</v>
      </c>
      <c r="AK5996" t="str" cm="1">
        <f t="array" ref="AK5996">_xlfn._xlws.FILTER(Table4[Column1],ISNUMBER(SEARCH(Table4[Column1],MIS[[#This Row],[OrderUniqueIdentifier]])),"")</f>
        <v>VWAP</v>
      </c>
    </row>
    <row r="5997" spans="1:37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>
        <f>_xlfn.XLOOKUP(MIS[[#This Row],[TRADING SYMBOL]],[1]Sheet1!$D:$D,[1]Sheet1!$C:$C)</f>
        <v>168.75</v>
      </c>
      <c r="AE5997">
        <f>MIS[[#This Row],[OrderAverageTradedPrice]]*MIS[[#This Row],[OrderQuantity]]</f>
        <v>317887.49999999878</v>
      </c>
      <c r="AF5997">
        <f>MIS[[#This Row],[LTP]]*MIS[[#This Row],[OrderQuantity]]</f>
        <v>303750</v>
      </c>
      <c r="AG5997">
        <f>IF(MIS[[#This Row],[OrderSide]]="SELL",MIS[[#This Row],[VALUE]]-MIS[[#This Row],[LIVE_VALUE]],MIS[[#This Row],[LIVE_VALUE]]-MIS[[#This Row],[VALUE]])</f>
        <v>-14137.499999998778</v>
      </c>
      <c r="AH5997" t="str" cm="1">
        <f t="array" ref="AH5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7" t="str">
        <f>MIS[[#This Row],[TRADING SYMBOL]]</f>
        <v>NIFTY2552225050CE</v>
      </c>
      <c r="AJ5997" t="str">
        <f>IF(RIGHT(MIS[[#This Row],[Main/Hedge]],4)="MAIN","MAIN","HEDGE")</f>
        <v>MAIN</v>
      </c>
      <c r="AK5997" t="str" cm="1">
        <f t="array" ref="AK5997">_xlfn._xlws.FILTER(Table4[Column1],ISNUMBER(SEARCH(Table4[Column1],MIS[[#This Row],[OrderUniqueIdentifier]])),"")</f>
        <v>VWAP</v>
      </c>
    </row>
    <row r="5998" spans="1:37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>
        <f>_xlfn.XLOOKUP(MIS[[#This Row],[TRADING SYMBOL]],[1]Sheet1!$D:$D,[1]Sheet1!$C:$C)</f>
        <v>42.9</v>
      </c>
      <c r="AE5998">
        <f>MIS[[#This Row],[OrderAverageTradedPrice]]*MIS[[#This Row],[OrderQuantity]]</f>
        <v>13665</v>
      </c>
      <c r="AF5998">
        <f>MIS[[#This Row],[LTP]]*MIS[[#This Row],[OrderQuantity]]</f>
        <v>12870</v>
      </c>
      <c r="AG5998">
        <f>IF(MIS[[#This Row],[OrderSide]]="SELL",MIS[[#This Row],[VALUE]]-MIS[[#This Row],[LIVE_VALUE]],MIS[[#This Row],[LIVE_VALUE]]-MIS[[#This Row],[VALUE]])</f>
        <v>795</v>
      </c>
      <c r="AH5998" t="str" cm="1">
        <f t="array" ref="AH5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8" t="str">
        <f>MIS[[#This Row],[TRADING SYMBOL]]</f>
        <v>NIFTY2552224500PE</v>
      </c>
      <c r="AJ5998" t="str">
        <f>IF(RIGHT(MIS[[#This Row],[Main/Hedge]],4)="MAIN","MAIN","HEDGE")</f>
        <v>HEDGE</v>
      </c>
      <c r="AK5998" t="str" cm="1">
        <f t="array" ref="AK5998">_xlfn._xlws.FILTER(Table4[Column1],ISNUMBER(SEARCH(Table4[Column1],MIS[[#This Row],[OrderUniqueIdentifier]])),"")</f>
        <v>VWAP</v>
      </c>
    </row>
    <row r="5999" spans="1:37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>
        <f>_xlfn.XLOOKUP(MIS[[#This Row],[TRADING SYMBOL]],[1]Sheet1!$D:$D,[1]Sheet1!$C:$C)</f>
        <v>168.75</v>
      </c>
      <c r="AE5999">
        <f>MIS[[#This Row],[OrderAverageTradedPrice]]*MIS[[#This Row],[OrderQuantity]]</f>
        <v>159674.99999999939</v>
      </c>
      <c r="AF5999">
        <f>MIS[[#This Row],[LTP]]*MIS[[#This Row],[OrderQuantity]]</f>
        <v>151875</v>
      </c>
      <c r="AG5999">
        <f>IF(MIS[[#This Row],[OrderSide]]="SELL",MIS[[#This Row],[VALUE]]-MIS[[#This Row],[LIVE_VALUE]],MIS[[#This Row],[LIVE_VALUE]]-MIS[[#This Row],[VALUE]])</f>
        <v>-7799.9999999993888</v>
      </c>
      <c r="AH5999" t="str" cm="1">
        <f t="array" ref="AH5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9" t="str">
        <f>MIS[[#This Row],[TRADING SYMBOL]]</f>
        <v>NIFTY2552225050CE</v>
      </c>
      <c r="AJ5999" t="str">
        <f>IF(RIGHT(MIS[[#This Row],[Main/Hedge]],4)="MAIN","MAIN","HEDGE")</f>
        <v>MAIN</v>
      </c>
      <c r="AK5999" t="str" cm="1">
        <f t="array" ref="AK5999">_xlfn._xlws.FILTER(Table4[Column1],ISNUMBER(SEARCH(Table4[Column1],MIS[[#This Row],[OrderUniqueIdentifier]])),"")</f>
        <v>VWAP</v>
      </c>
    </row>
    <row r="6000" spans="1:37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>
        <f>_xlfn.XLOOKUP(MIS[[#This Row],[TRADING SYMBOL]],[1]Sheet1!$D:$D,[1]Sheet1!$C:$C)</f>
        <v>37.299999999999997</v>
      </c>
      <c r="AE6000">
        <f>MIS[[#This Row],[OrderAverageTradedPrice]]*MIS[[#This Row],[OrderQuantity]]</f>
        <v>13001.25</v>
      </c>
      <c r="AF6000">
        <f>MIS[[#This Row],[LTP]]*MIS[[#This Row],[OrderQuantity]]</f>
        <v>11190</v>
      </c>
      <c r="AG6000">
        <f>IF(MIS[[#This Row],[OrderSide]]="SELL",MIS[[#This Row],[VALUE]]-MIS[[#This Row],[LIVE_VALUE]],MIS[[#This Row],[LIVE_VALUE]]-MIS[[#This Row],[VALUE]])</f>
        <v>1811.25</v>
      </c>
      <c r="AH6000" t="str" cm="1">
        <f t="array" ref="AH6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0" t="str">
        <f>MIS[[#This Row],[TRADING SYMBOL]]</f>
        <v>NIFTY2552225500CE</v>
      </c>
      <c r="AJ6000" t="str">
        <f>IF(RIGHT(MIS[[#This Row],[Main/Hedge]],4)="MAIN","MAIN","HEDGE")</f>
        <v>HEDGE</v>
      </c>
      <c r="AK6000" t="str" cm="1">
        <f t="array" ref="AK6000">_xlfn._xlws.FILTER(Table4[Column1],ISNUMBER(SEARCH(Table4[Column1],MIS[[#This Row],[OrderUniqueIdentifier]])),"")</f>
        <v>VWAP</v>
      </c>
    </row>
    <row r="6001" spans="1:37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>
        <f>_xlfn.XLOOKUP(MIS[[#This Row],[TRADING SYMBOL]],[1]Sheet1!$D:$D,[1]Sheet1!$C:$C)</f>
        <v>37.299999999999997</v>
      </c>
      <c r="AE6001">
        <f>MIS[[#This Row],[OrderAverageTradedPrice]]*MIS[[#This Row],[OrderQuantity]]</f>
        <v>78191.249999999942</v>
      </c>
      <c r="AF6001">
        <f>MIS[[#This Row],[LTP]]*MIS[[#This Row],[OrderQuantity]]</f>
        <v>67140</v>
      </c>
      <c r="AG6001">
        <f>IF(MIS[[#This Row],[OrderSide]]="SELL",MIS[[#This Row],[VALUE]]-MIS[[#This Row],[LIVE_VALUE]],MIS[[#This Row],[LIVE_VALUE]]-MIS[[#This Row],[VALUE]])</f>
        <v>11051.249999999942</v>
      </c>
      <c r="AH6001" t="str" cm="1">
        <f t="array" ref="AH6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1" t="str">
        <f>MIS[[#This Row],[TRADING SYMBOL]]</f>
        <v>NIFTY2552225500CE</v>
      </c>
      <c r="AJ6001" t="str">
        <f>IF(RIGHT(MIS[[#This Row],[Main/Hedge]],4)="MAIN","MAIN","HEDGE")</f>
        <v>HEDGE</v>
      </c>
      <c r="AK6001" t="str" cm="1">
        <f t="array" ref="AK6001">_xlfn._xlws.FILTER(Table4[Column1],ISNUMBER(SEARCH(Table4[Column1],MIS[[#This Row],[OrderUniqueIdentifier]])),"")</f>
        <v>VWAP</v>
      </c>
    </row>
    <row r="6002" spans="1:37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>
        <f>_xlfn.XLOOKUP(MIS[[#This Row],[TRADING SYMBOL]],[1]Sheet1!$D:$D,[1]Sheet1!$C:$C)</f>
        <v>37.299999999999997</v>
      </c>
      <c r="AE6002">
        <f>MIS[[#This Row],[OrderAverageTradedPrice]]*MIS[[#This Row],[OrderQuantity]]</f>
        <v>39168.749999999971</v>
      </c>
      <c r="AF6002">
        <f>MIS[[#This Row],[LTP]]*MIS[[#This Row],[OrderQuantity]]</f>
        <v>33570</v>
      </c>
      <c r="AG6002">
        <f>IF(MIS[[#This Row],[OrderSide]]="SELL",MIS[[#This Row],[VALUE]]-MIS[[#This Row],[LIVE_VALUE]],MIS[[#This Row],[LIVE_VALUE]]-MIS[[#This Row],[VALUE]])</f>
        <v>5598.7499999999709</v>
      </c>
      <c r="AH6002" t="str" cm="1">
        <f t="array" ref="AH6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2" t="str">
        <f>MIS[[#This Row],[TRADING SYMBOL]]</f>
        <v>NIFTY2552225500CE</v>
      </c>
      <c r="AJ6002" t="str">
        <f>IF(RIGHT(MIS[[#This Row],[Main/Hedge]],4)="MAIN","MAIN","HEDGE")</f>
        <v>HEDGE</v>
      </c>
      <c r="AK6002" t="str" cm="1">
        <f t="array" ref="AK6002">_xlfn._xlws.FILTER(Table4[Column1],ISNUMBER(SEARCH(Table4[Column1],MIS[[#This Row],[OrderUniqueIdentifier]])),"")</f>
        <v>VWAP</v>
      </c>
    </row>
    <row r="6003" spans="1:37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>
        <f>_xlfn.XLOOKUP(MIS[[#This Row],[TRADING SYMBOL]],[1]Sheet1!$D:$D,[1]Sheet1!$C:$C)</f>
        <v>168.75</v>
      </c>
      <c r="AE6003">
        <f>MIS[[#This Row],[OrderAverageTradedPrice]]*MIS[[#This Row],[OrderQuantity]]</f>
        <v>53355</v>
      </c>
      <c r="AF6003">
        <f>MIS[[#This Row],[LTP]]*MIS[[#This Row],[OrderQuantity]]</f>
        <v>50625</v>
      </c>
      <c r="AG6003">
        <f>IF(MIS[[#This Row],[OrderSide]]="SELL",MIS[[#This Row],[VALUE]]-MIS[[#This Row],[LIVE_VALUE]],MIS[[#This Row],[LIVE_VALUE]]-MIS[[#This Row],[VALUE]])</f>
        <v>-2730</v>
      </c>
      <c r="AH6003" t="str" cm="1">
        <f t="array" ref="AH6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3" t="str">
        <f>MIS[[#This Row],[TRADING SYMBOL]]</f>
        <v>NIFTY2552225050CE</v>
      </c>
      <c r="AJ6003" t="str">
        <f>IF(RIGHT(MIS[[#This Row],[Main/Hedge]],4)="MAIN","MAIN","HEDGE")</f>
        <v>MAIN</v>
      </c>
      <c r="AK6003" t="str" cm="1">
        <f t="array" ref="AK6003">_xlfn._xlws.FILTER(Table4[Column1],ISNUMBER(SEARCH(Table4[Column1],MIS[[#This Row],[OrderUniqueIdentifier]])),"")</f>
        <v>VWAP</v>
      </c>
    </row>
    <row r="6004" spans="1:37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>
        <f>_xlfn.XLOOKUP(MIS[[#This Row],[TRADING SYMBOL]],[1]Sheet1!$D:$D,[1]Sheet1!$C:$C)</f>
        <v>42.9</v>
      </c>
      <c r="AE6004">
        <f>MIS[[#This Row],[OrderAverageTradedPrice]]*MIS[[#This Row],[OrderQuantity]]</f>
        <v>81918.749999999884</v>
      </c>
      <c r="AF6004">
        <f>MIS[[#This Row],[LTP]]*MIS[[#This Row],[OrderQuantity]]</f>
        <v>77220</v>
      </c>
      <c r="AG6004">
        <f>IF(MIS[[#This Row],[OrderSide]]="SELL",MIS[[#This Row],[VALUE]]-MIS[[#This Row],[LIVE_VALUE]],MIS[[#This Row],[LIVE_VALUE]]-MIS[[#This Row],[VALUE]])</f>
        <v>4698.7499999998836</v>
      </c>
      <c r="AH6004" t="str" cm="1">
        <f t="array" ref="AH6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4" t="str">
        <f>MIS[[#This Row],[TRADING SYMBOL]]</f>
        <v>NIFTY2552224500PE</v>
      </c>
      <c r="AJ6004" t="str">
        <f>IF(RIGHT(MIS[[#This Row],[Main/Hedge]],4)="MAIN","MAIN","HEDGE")</f>
        <v>HEDGE</v>
      </c>
      <c r="AK6004" t="str" cm="1">
        <f t="array" ref="AK6004">_xlfn._xlws.FILTER(Table4[Column1],ISNUMBER(SEARCH(Table4[Column1],MIS[[#This Row],[OrderUniqueIdentifier]])),"")</f>
        <v>VWAP</v>
      </c>
    </row>
    <row r="6005" spans="1:37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>
        <f>_xlfn.XLOOKUP(MIS[[#This Row],[TRADING SYMBOL]],[1]Sheet1!$D:$D,[1]Sheet1!$C:$C)</f>
        <v>42.9</v>
      </c>
      <c r="AE6005">
        <f>MIS[[#This Row],[OrderAverageTradedPrice]]*MIS[[#This Row],[OrderQuantity]]</f>
        <v>40905</v>
      </c>
      <c r="AF6005">
        <f>MIS[[#This Row],[LTP]]*MIS[[#This Row],[OrderQuantity]]</f>
        <v>38610</v>
      </c>
      <c r="AG6005">
        <f>IF(MIS[[#This Row],[OrderSide]]="SELL",MIS[[#This Row],[VALUE]]-MIS[[#This Row],[LIVE_VALUE]],MIS[[#This Row],[LIVE_VALUE]]-MIS[[#This Row],[VALUE]])</f>
        <v>2295</v>
      </c>
      <c r="AH6005" t="str" cm="1">
        <f t="array" ref="AH6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5" t="str">
        <f>MIS[[#This Row],[TRADING SYMBOL]]</f>
        <v>NIFTY2552224500PE</v>
      </c>
      <c r="AJ6005" t="str">
        <f>IF(RIGHT(MIS[[#This Row],[Main/Hedge]],4)="MAIN","MAIN","HEDGE")</f>
        <v>HEDGE</v>
      </c>
      <c r="AK6005" t="str" cm="1">
        <f t="array" ref="AK6005">_xlfn._xlws.FILTER(Table4[Column1],ISNUMBER(SEARCH(Table4[Column1],MIS[[#This Row],[OrderUniqueIdentifier]])),"")</f>
        <v>VWAP</v>
      </c>
    </row>
    <row r="6006" spans="1:37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>
        <f>_xlfn.XLOOKUP(MIS[[#This Row],[TRADING SYMBOL]],[1]Sheet1!$D:$D,[1]Sheet1!$C:$C)</f>
        <v>168.75</v>
      </c>
      <c r="AE6006">
        <f>MIS[[#This Row],[OrderAverageTradedPrice]]*MIS[[#This Row],[OrderQuantity]]</f>
        <v>93738.75</v>
      </c>
      <c r="AF6006">
        <f>MIS[[#This Row],[LTP]]*MIS[[#This Row],[OrderQuantity]]</f>
        <v>88593.75</v>
      </c>
      <c r="AG6006">
        <f>IF(MIS[[#This Row],[OrderSide]]="SELL",MIS[[#This Row],[VALUE]]-MIS[[#This Row],[LIVE_VALUE]],MIS[[#This Row],[LIVE_VALUE]]-MIS[[#This Row],[VALUE]])</f>
        <v>-5145</v>
      </c>
      <c r="AH6006" t="str" cm="1">
        <f t="array" ref="AH6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6" t="str">
        <f>MIS[[#This Row],[TRADING SYMBOL]]</f>
        <v>NIFTY2552225050CE</v>
      </c>
      <c r="AJ6006" t="str">
        <f>IF(RIGHT(MIS[[#This Row],[Main/Hedge]],4)="MAIN","MAIN","HEDGE")</f>
        <v>MAIN</v>
      </c>
      <c r="AK6006" t="str" cm="1">
        <f t="array" ref="AK6006">_xlfn._xlws.FILTER(Table4[Column1],ISNUMBER(SEARCH(Table4[Column1],MIS[[#This Row],[OrderUniqueIdentifier]])),"")</f>
        <v>VWAP</v>
      </c>
    </row>
    <row r="6007" spans="1:37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>
        <f>_xlfn.XLOOKUP(MIS[[#This Row],[TRADING SYMBOL]],[1]Sheet1!$D:$D,[1]Sheet1!$C:$C)</f>
        <v>37.299999999999997</v>
      </c>
      <c r="AE6007">
        <f>MIS[[#This Row],[OrderAverageTradedPrice]]*MIS[[#This Row],[OrderQuantity]]</f>
        <v>22916.25</v>
      </c>
      <c r="AF6007">
        <f>MIS[[#This Row],[LTP]]*MIS[[#This Row],[OrderQuantity]]</f>
        <v>19582.5</v>
      </c>
      <c r="AG6007">
        <f>IF(MIS[[#This Row],[OrderSide]]="SELL",MIS[[#This Row],[VALUE]]-MIS[[#This Row],[LIVE_VALUE]],MIS[[#This Row],[LIVE_VALUE]]-MIS[[#This Row],[VALUE]])</f>
        <v>3333.75</v>
      </c>
      <c r="AH6007" t="str" cm="1">
        <f t="array" ref="AH6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7" t="str">
        <f>MIS[[#This Row],[TRADING SYMBOL]]</f>
        <v>NIFTY2552225500CE</v>
      </c>
      <c r="AJ6007" t="str">
        <f>IF(RIGHT(MIS[[#This Row],[Main/Hedge]],4)="MAIN","MAIN","HEDGE")</f>
        <v>HEDGE</v>
      </c>
      <c r="AK6007" t="str" cm="1">
        <f t="array" ref="AK6007">_xlfn._xlws.FILTER(Table4[Column1],ISNUMBER(SEARCH(Table4[Column1],MIS[[#This Row],[OrderUniqueIdentifier]])),"")</f>
        <v>VWAP</v>
      </c>
    </row>
    <row r="6008" spans="1:37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>
        <f>_xlfn.XLOOKUP(MIS[[#This Row],[TRADING SYMBOL]],[1]Sheet1!$D:$D,[1]Sheet1!$C:$C)</f>
        <v>42.9</v>
      </c>
      <c r="AE6008">
        <f>MIS[[#This Row],[OrderAverageTradedPrice]]*MIS[[#This Row],[OrderQuantity]]</f>
        <v>23940</v>
      </c>
      <c r="AF6008">
        <f>MIS[[#This Row],[LTP]]*MIS[[#This Row],[OrderQuantity]]</f>
        <v>22522.5</v>
      </c>
      <c r="AG6008">
        <f>IF(MIS[[#This Row],[OrderSide]]="SELL",MIS[[#This Row],[VALUE]]-MIS[[#This Row],[LIVE_VALUE]],MIS[[#This Row],[LIVE_VALUE]]-MIS[[#This Row],[VALUE]])</f>
        <v>1417.5</v>
      </c>
      <c r="AH6008" t="str" cm="1">
        <f t="array" ref="AH6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8" t="str">
        <f>MIS[[#This Row],[TRADING SYMBOL]]</f>
        <v>NIFTY2552224500PE</v>
      </c>
      <c r="AJ6008" t="str">
        <f>IF(RIGHT(MIS[[#This Row],[Main/Hedge]],4)="MAIN","MAIN","HEDGE")</f>
        <v>HEDGE</v>
      </c>
      <c r="AK6008" t="str" cm="1">
        <f t="array" ref="AK6008">_xlfn._xlws.FILTER(Table4[Column1],ISNUMBER(SEARCH(Table4[Column1],MIS[[#This Row],[OrderUniqueIdentifier]])),"")</f>
        <v>VWAP</v>
      </c>
    </row>
    <row r="6009" spans="1:37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>
        <f>_xlfn.XLOOKUP(MIS[[#This Row],[TRADING SYMBOL]],[1]Sheet1!$D:$D,[1]Sheet1!$C:$C)</f>
        <v>168.75</v>
      </c>
      <c r="AE6009">
        <f>MIS[[#This Row],[OrderAverageTradedPrice]]*MIS[[#This Row],[OrderQuantity]]</f>
        <v>79717.5</v>
      </c>
      <c r="AF6009">
        <f>MIS[[#This Row],[LTP]]*MIS[[#This Row],[OrderQuantity]]</f>
        <v>75937.5</v>
      </c>
      <c r="AG6009">
        <f>IF(MIS[[#This Row],[OrderSide]]="SELL",MIS[[#This Row],[VALUE]]-MIS[[#This Row],[LIVE_VALUE]],MIS[[#This Row],[LIVE_VALUE]]-MIS[[#This Row],[VALUE]])</f>
        <v>-3780</v>
      </c>
      <c r="AH6009" t="str" cm="1">
        <f t="array" ref="AH6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9" t="str">
        <f>MIS[[#This Row],[TRADING SYMBOL]]</f>
        <v>NIFTY2552225050CE</v>
      </c>
      <c r="AJ6009" t="str">
        <f>IF(RIGHT(MIS[[#This Row],[Main/Hedge]],4)="MAIN","MAIN","HEDGE")</f>
        <v>MAIN</v>
      </c>
      <c r="AK6009" t="str" cm="1">
        <f t="array" ref="AK6009">_xlfn._xlws.FILTER(Table4[Column1],ISNUMBER(SEARCH(Table4[Column1],MIS[[#This Row],[OrderUniqueIdentifier]])),"")</f>
        <v>VWAP</v>
      </c>
    </row>
    <row r="6010" spans="1:37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>
        <f>_xlfn.XLOOKUP(MIS[[#This Row],[TRADING SYMBOL]],[1]Sheet1!$D:$D,[1]Sheet1!$C:$C)</f>
        <v>168.75</v>
      </c>
      <c r="AE6010">
        <f>MIS[[#This Row],[OrderAverageTradedPrice]]*MIS[[#This Row],[OrderQuantity]]</f>
        <v>146081.2499999993</v>
      </c>
      <c r="AF6010">
        <f>MIS[[#This Row],[LTP]]*MIS[[#This Row],[OrderQuantity]]</f>
        <v>139218.75</v>
      </c>
      <c r="AG6010">
        <f>IF(MIS[[#This Row],[OrderSide]]="SELL",MIS[[#This Row],[VALUE]]-MIS[[#This Row],[LIVE_VALUE]],MIS[[#This Row],[LIVE_VALUE]]-MIS[[#This Row],[VALUE]])</f>
        <v>-6862.4999999993015</v>
      </c>
      <c r="AH6010" t="str" cm="1">
        <f t="array" ref="AH6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0" t="str">
        <f>MIS[[#This Row],[TRADING SYMBOL]]</f>
        <v>NIFTY2552225050CE</v>
      </c>
      <c r="AJ6010" t="str">
        <f>IF(RIGHT(MIS[[#This Row],[Main/Hedge]],4)="MAIN","MAIN","HEDGE")</f>
        <v>MAIN</v>
      </c>
      <c r="AK6010" t="str" cm="1">
        <f t="array" ref="AK6010">_xlfn._xlws.FILTER(Table4[Column1],ISNUMBER(SEARCH(Table4[Column1],MIS[[#This Row],[OrderUniqueIdentifier]])),"")</f>
        <v>VWAP</v>
      </c>
    </row>
    <row r="6011" spans="1:37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>
        <f>_xlfn.XLOOKUP(MIS[[#This Row],[TRADING SYMBOL]],[1]Sheet1!$D:$D,[1]Sheet1!$C:$C)</f>
        <v>3.15</v>
      </c>
      <c r="AE6011">
        <f>MIS[[#This Row],[OrderAverageTradedPrice]]*MIS[[#This Row],[OrderQuantity]]</f>
        <v>3093.75</v>
      </c>
      <c r="AF6011">
        <f>MIS[[#This Row],[LTP]]*MIS[[#This Row],[OrderQuantity]]</f>
        <v>2598.75</v>
      </c>
      <c r="AG6011">
        <f>IF(MIS[[#This Row],[OrderSide]]="SELL",MIS[[#This Row],[VALUE]]-MIS[[#This Row],[LIVE_VALUE]],MIS[[#This Row],[LIVE_VALUE]]-MIS[[#This Row],[VALUE]])</f>
        <v>495</v>
      </c>
      <c r="AH6011" t="str" cm="1">
        <f t="array" ref="AH6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1" t="str">
        <f>MIS[[#This Row],[TRADING SYMBOL]]</f>
        <v>NIFTY2552226300CE</v>
      </c>
      <c r="AJ6011" t="str">
        <f>IF(RIGHT(MIS[[#This Row],[Main/Hedge]],4)="MAIN","MAIN","HEDGE")</f>
        <v>HEDGE</v>
      </c>
      <c r="AK6011" t="str" cm="1">
        <f t="array" ref="AK6011">_xlfn._xlws.FILTER(Table4[Column1],ISNUMBER(SEARCH(Table4[Column1],MIS[[#This Row],[OrderUniqueIdentifier]])),"")</f>
        <v>VWAP</v>
      </c>
    </row>
    <row r="6012" spans="1:37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>
        <f>_xlfn.XLOOKUP(MIS[[#This Row],[TRADING SYMBOL]],[1]Sheet1!$D:$D,[1]Sheet1!$C:$C)</f>
        <v>37.299999999999997</v>
      </c>
      <c r="AE6012">
        <f>MIS[[#This Row],[OrderAverageTradedPrice]]*MIS[[#This Row],[OrderQuantity]]</f>
        <v>19417.5</v>
      </c>
      <c r="AF6012">
        <f>MIS[[#This Row],[LTP]]*MIS[[#This Row],[OrderQuantity]]</f>
        <v>16785</v>
      </c>
      <c r="AG6012">
        <f>IF(MIS[[#This Row],[OrderSide]]="SELL",MIS[[#This Row],[VALUE]]-MIS[[#This Row],[LIVE_VALUE]],MIS[[#This Row],[LIVE_VALUE]]-MIS[[#This Row],[VALUE]])</f>
        <v>2632.5</v>
      </c>
      <c r="AH6012" t="str" cm="1">
        <f t="array" ref="AH6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2" t="str">
        <f>MIS[[#This Row],[TRADING SYMBOL]]</f>
        <v>NIFTY2552225500CE</v>
      </c>
      <c r="AJ6012" t="str">
        <f>IF(RIGHT(MIS[[#This Row],[Main/Hedge]],4)="MAIN","MAIN","HEDGE")</f>
        <v>HEDGE</v>
      </c>
      <c r="AK6012" t="str" cm="1">
        <f t="array" ref="AK6012">_xlfn._xlws.FILTER(Table4[Column1],ISNUMBER(SEARCH(Table4[Column1],MIS[[#This Row],[OrderUniqueIdentifier]])),"")</f>
        <v>VWAP</v>
      </c>
    </row>
    <row r="6013" spans="1:37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>
        <f>_xlfn.XLOOKUP(MIS[[#This Row],[TRADING SYMBOL]],[1]Sheet1!$D:$D,[1]Sheet1!$C:$C)</f>
        <v>8.1999999999999993</v>
      </c>
      <c r="AE6013">
        <f>MIS[[#This Row],[OrderAverageTradedPrice]]*MIS[[#This Row],[OrderQuantity]]</f>
        <v>8332.5</v>
      </c>
      <c r="AF6013">
        <f>MIS[[#This Row],[LTP]]*MIS[[#This Row],[OrderQuantity]]</f>
        <v>6764.9999999999991</v>
      </c>
      <c r="AG6013">
        <f>IF(MIS[[#This Row],[OrderSide]]="SELL",MIS[[#This Row],[VALUE]]-MIS[[#This Row],[LIVE_VALUE]],MIS[[#This Row],[LIVE_VALUE]]-MIS[[#This Row],[VALUE]])</f>
        <v>1567.5000000000009</v>
      </c>
      <c r="AH6013" t="str" cm="1">
        <f t="array" ref="AH6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3" t="str">
        <f>MIS[[#This Row],[TRADING SYMBOL]]</f>
        <v>NIFTY2552223700PE</v>
      </c>
      <c r="AJ6013" t="str">
        <f>IF(RIGHT(MIS[[#This Row],[Main/Hedge]],4)="MAIN","MAIN","HEDGE")</f>
        <v>HEDGE</v>
      </c>
      <c r="AK6013" t="str" cm="1">
        <f t="array" ref="AK6013">_xlfn._xlws.FILTER(Table4[Column1],ISNUMBER(SEARCH(Table4[Column1],MIS[[#This Row],[OrderUniqueIdentifier]])),"")</f>
        <v>VWAP</v>
      </c>
    </row>
    <row r="6014" spans="1:37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>
        <f>_xlfn.XLOOKUP(MIS[[#This Row],[TRADING SYMBOL]],[1]Sheet1!$D:$D,[1]Sheet1!$C:$C)</f>
        <v>42.9</v>
      </c>
      <c r="AE6014">
        <f>MIS[[#This Row],[OrderAverageTradedPrice]]*MIS[[#This Row],[OrderQuantity]]</f>
        <v>20497.5</v>
      </c>
      <c r="AF6014">
        <f>MIS[[#This Row],[LTP]]*MIS[[#This Row],[OrderQuantity]]</f>
        <v>19305</v>
      </c>
      <c r="AG6014">
        <f>IF(MIS[[#This Row],[OrderSide]]="SELL",MIS[[#This Row],[VALUE]]-MIS[[#This Row],[LIVE_VALUE]],MIS[[#This Row],[LIVE_VALUE]]-MIS[[#This Row],[VALUE]])</f>
        <v>1192.5</v>
      </c>
      <c r="AH6014" t="str" cm="1">
        <f t="array" ref="AH6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4" t="str">
        <f>MIS[[#This Row],[TRADING SYMBOL]]</f>
        <v>NIFTY2552224500PE</v>
      </c>
      <c r="AJ6014" t="str">
        <f>IF(RIGHT(MIS[[#This Row],[Main/Hedge]],4)="MAIN","MAIN","HEDGE")</f>
        <v>HEDGE</v>
      </c>
      <c r="AK6014" t="str" cm="1">
        <f t="array" ref="AK6014">_xlfn._xlws.FILTER(Table4[Column1],ISNUMBER(SEARCH(Table4[Column1],MIS[[#This Row],[OrderUniqueIdentifier]])),"")</f>
        <v>VWAP</v>
      </c>
    </row>
    <row r="6015" spans="1:37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>
        <f>_xlfn.XLOOKUP(MIS[[#This Row],[TRADING SYMBOL]],[1]Sheet1!$D:$D,[1]Sheet1!$C:$C)</f>
        <v>168.75</v>
      </c>
      <c r="AE6015">
        <f>MIS[[#This Row],[OrderAverageTradedPrice]]*MIS[[#This Row],[OrderQuantity]]</f>
        <v>26460</v>
      </c>
      <c r="AF6015">
        <f>MIS[[#This Row],[LTP]]*MIS[[#This Row],[OrderQuantity]]</f>
        <v>25312.5</v>
      </c>
      <c r="AG6015">
        <f>IF(MIS[[#This Row],[OrderSide]]="SELL",MIS[[#This Row],[VALUE]]-MIS[[#This Row],[LIVE_VALUE]],MIS[[#This Row],[LIVE_VALUE]]-MIS[[#This Row],[VALUE]])</f>
        <v>-1147.5</v>
      </c>
      <c r="AH6015" t="str" cm="1">
        <f t="array" ref="AH6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5" t="str">
        <f>MIS[[#This Row],[TRADING SYMBOL]]</f>
        <v>NIFTY2552225050CE</v>
      </c>
      <c r="AJ6015" t="str">
        <f>IF(RIGHT(MIS[[#This Row],[Main/Hedge]],4)="MAIN","MAIN","HEDGE")</f>
        <v>MAIN</v>
      </c>
      <c r="AK6015" t="str" cm="1">
        <f t="array" ref="AK6015">_xlfn._xlws.FILTER(Table4[Column1],ISNUMBER(SEARCH(Table4[Column1],MIS[[#This Row],[OrderUniqueIdentifier]])),"")</f>
        <v>VWAP</v>
      </c>
    </row>
    <row r="6016" spans="1:37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>
        <f>_xlfn.XLOOKUP(MIS[[#This Row],[TRADING SYMBOL]],[1]Sheet1!$D:$D,[1]Sheet1!$C:$C)</f>
        <v>3.15</v>
      </c>
      <c r="AE6016">
        <f>MIS[[#This Row],[OrderAverageTradedPrice]]*MIS[[#This Row],[OrderQuantity]]</f>
        <v>555</v>
      </c>
      <c r="AF6016">
        <f>MIS[[#This Row],[LTP]]*MIS[[#This Row],[OrderQuantity]]</f>
        <v>472.5</v>
      </c>
      <c r="AG6016">
        <f>IF(MIS[[#This Row],[OrderSide]]="SELL",MIS[[#This Row],[VALUE]]-MIS[[#This Row],[LIVE_VALUE]],MIS[[#This Row],[LIVE_VALUE]]-MIS[[#This Row],[VALUE]])</f>
        <v>82.5</v>
      </c>
      <c r="AH6016" t="str" cm="1">
        <f t="array" ref="AH6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6" t="str">
        <f>MIS[[#This Row],[TRADING SYMBOL]]</f>
        <v>NIFTY2552226300CE</v>
      </c>
      <c r="AJ6016" t="str">
        <f>IF(RIGHT(MIS[[#This Row],[Main/Hedge]],4)="MAIN","MAIN","HEDGE")</f>
        <v>HEDGE</v>
      </c>
      <c r="AK6016" t="str" cm="1">
        <f t="array" ref="AK6016">_xlfn._xlws.FILTER(Table4[Column1],ISNUMBER(SEARCH(Table4[Column1],MIS[[#This Row],[OrderUniqueIdentifier]])),"")</f>
        <v>VWAP</v>
      </c>
    </row>
    <row r="6017" spans="1:37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>
        <f>_xlfn.XLOOKUP(MIS[[#This Row],[TRADING SYMBOL]],[1]Sheet1!$D:$D,[1]Sheet1!$C:$C)</f>
        <v>8.1999999999999993</v>
      </c>
      <c r="AE6017">
        <f>MIS[[#This Row],[OrderAverageTradedPrice]]*MIS[[#This Row],[OrderQuantity]]</f>
        <v>1515</v>
      </c>
      <c r="AF6017">
        <f>MIS[[#This Row],[LTP]]*MIS[[#This Row],[OrderQuantity]]</f>
        <v>1230</v>
      </c>
      <c r="AG6017">
        <f>IF(MIS[[#This Row],[OrderSide]]="SELL",MIS[[#This Row],[VALUE]]-MIS[[#This Row],[LIVE_VALUE]],MIS[[#This Row],[LIVE_VALUE]]-MIS[[#This Row],[VALUE]])</f>
        <v>285</v>
      </c>
      <c r="AH6017" t="str" cm="1">
        <f t="array" ref="AH6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7" t="str">
        <f>MIS[[#This Row],[TRADING SYMBOL]]</f>
        <v>NIFTY2552223700PE</v>
      </c>
      <c r="AJ6017" t="str">
        <f>IF(RIGHT(MIS[[#This Row],[Main/Hedge]],4)="MAIN","MAIN","HEDGE")</f>
        <v>HEDGE</v>
      </c>
      <c r="AK6017" t="str" cm="1">
        <f t="array" ref="AK6017">_xlfn._xlws.FILTER(Table4[Column1],ISNUMBER(SEARCH(Table4[Column1],MIS[[#This Row],[OrderUniqueIdentifier]])),"")</f>
        <v>VWAP</v>
      </c>
    </row>
    <row r="6018" spans="1:37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>
        <f>_xlfn.XLOOKUP(MIS[[#This Row],[TRADING SYMBOL]],[1]Sheet1!$D:$D,[1]Sheet1!$C:$C)</f>
        <v>168.75</v>
      </c>
      <c r="AE6018">
        <f>MIS[[#This Row],[OrderAverageTradedPrice]]*MIS[[#This Row],[OrderQuantity]]</f>
        <v>26362.5</v>
      </c>
      <c r="AF6018">
        <f>MIS[[#This Row],[LTP]]*MIS[[#This Row],[OrderQuantity]]</f>
        <v>25312.5</v>
      </c>
      <c r="AG6018">
        <f>IF(MIS[[#This Row],[OrderSide]]="SELL",MIS[[#This Row],[VALUE]]-MIS[[#This Row],[LIVE_VALUE]],MIS[[#This Row],[LIVE_VALUE]]-MIS[[#This Row],[VALUE]])</f>
        <v>-1050</v>
      </c>
      <c r="AH6018" t="str" cm="1">
        <f t="array" ref="AH6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8" t="str">
        <f>MIS[[#This Row],[TRADING SYMBOL]]</f>
        <v>NIFTY2552225050CE</v>
      </c>
      <c r="AJ6018" t="str">
        <f>IF(RIGHT(MIS[[#This Row],[Main/Hedge]],4)="MAIN","MAIN","HEDGE")</f>
        <v>MAIN</v>
      </c>
      <c r="AK6018" t="str" cm="1">
        <f t="array" ref="AK6018">_xlfn._xlws.FILTER(Table4[Column1],ISNUMBER(SEARCH(Table4[Column1],MIS[[#This Row],[OrderUniqueIdentifier]])),"")</f>
        <v>VWAP</v>
      </c>
    </row>
    <row r="6019" spans="1:37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>
        <f>_xlfn.XLOOKUP(MIS[[#This Row],[TRADING SYMBOL]],[1]Sheet1!$D:$D,[1]Sheet1!$C:$C)</f>
        <v>3.15</v>
      </c>
      <c r="AE6019">
        <f>MIS[[#This Row],[OrderAverageTradedPrice]]*MIS[[#This Row],[OrderQuantity]]</f>
        <v>555</v>
      </c>
      <c r="AF6019">
        <f>MIS[[#This Row],[LTP]]*MIS[[#This Row],[OrderQuantity]]</f>
        <v>472.5</v>
      </c>
      <c r="AG6019">
        <f>IF(MIS[[#This Row],[OrderSide]]="SELL",MIS[[#This Row],[VALUE]]-MIS[[#This Row],[LIVE_VALUE]],MIS[[#This Row],[LIVE_VALUE]]-MIS[[#This Row],[VALUE]])</f>
        <v>82.5</v>
      </c>
      <c r="AH6019" t="str" cm="1">
        <f t="array" ref="AH6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9" t="str">
        <f>MIS[[#This Row],[TRADING SYMBOL]]</f>
        <v>NIFTY2552226300CE</v>
      </c>
      <c r="AJ6019" t="str">
        <f>IF(RIGHT(MIS[[#This Row],[Main/Hedge]],4)="MAIN","MAIN","HEDGE")</f>
        <v>HEDGE</v>
      </c>
      <c r="AK6019" t="str" cm="1">
        <f t="array" ref="AK6019">_xlfn._xlws.FILTER(Table4[Column1],ISNUMBER(SEARCH(Table4[Column1],MIS[[#This Row],[OrderUniqueIdentifier]])),"")</f>
        <v>VWAP</v>
      </c>
    </row>
    <row r="6020" spans="1:37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>
        <f>_xlfn.XLOOKUP(MIS[[#This Row],[TRADING SYMBOL]],[1]Sheet1!$D:$D,[1]Sheet1!$C:$C)</f>
        <v>8.1999999999999993</v>
      </c>
      <c r="AE6020">
        <f>MIS[[#This Row],[OrderAverageTradedPrice]]*MIS[[#This Row],[OrderQuantity]]</f>
        <v>1522.5</v>
      </c>
      <c r="AF6020">
        <f>MIS[[#This Row],[LTP]]*MIS[[#This Row],[OrderQuantity]]</f>
        <v>1230</v>
      </c>
      <c r="AG6020">
        <f>IF(MIS[[#This Row],[OrderSide]]="SELL",MIS[[#This Row],[VALUE]]-MIS[[#This Row],[LIVE_VALUE]],MIS[[#This Row],[LIVE_VALUE]]-MIS[[#This Row],[VALUE]])</f>
        <v>292.5</v>
      </c>
      <c r="AH6020" t="str" cm="1">
        <f t="array" ref="AH6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0" t="str">
        <f>MIS[[#This Row],[TRADING SYMBOL]]</f>
        <v>NIFTY2552223700PE</v>
      </c>
      <c r="AJ6020" t="str">
        <f>IF(RIGHT(MIS[[#This Row],[Main/Hedge]],4)="MAIN","MAIN","HEDGE")</f>
        <v>HEDGE</v>
      </c>
      <c r="AK6020" t="str" cm="1">
        <f t="array" ref="AK6020">_xlfn._xlws.FILTER(Table4[Column1],ISNUMBER(SEARCH(Table4[Column1],MIS[[#This Row],[OrderUniqueIdentifier]])),"")</f>
        <v>VWAP</v>
      </c>
    </row>
    <row r="6021" spans="1:37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>
        <f>_xlfn.XLOOKUP(MIS[[#This Row],[TRADING SYMBOL]],[1]Sheet1!$D:$D,[1]Sheet1!$C:$C)</f>
        <v>196</v>
      </c>
      <c r="AE6021">
        <f>MIS[[#This Row],[OrderAverageTradedPrice]]*MIS[[#This Row],[OrderQuantity]]</f>
        <v>13897.5</v>
      </c>
      <c r="AF6021">
        <f>MIS[[#This Row],[LTP]]*MIS[[#This Row],[OrderQuantity]]</f>
        <v>14700</v>
      </c>
      <c r="AG6021">
        <f>IF(MIS[[#This Row],[OrderSide]]="SELL",MIS[[#This Row],[VALUE]]-MIS[[#This Row],[LIVE_VALUE]],MIS[[#This Row],[LIVE_VALUE]]-MIS[[#This Row],[VALUE]])</f>
        <v>-802.5</v>
      </c>
      <c r="AH6021" t="str" cm="1">
        <f t="array" ref="AH6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1" t="str">
        <f>MIS[[#This Row],[TRADING SYMBOL]]</f>
        <v>NIFTY2552225000CE</v>
      </c>
      <c r="AJ6021" t="str">
        <f>IF(RIGHT(MIS[[#This Row],[Main/Hedge]],4)="MAIN","MAIN","HEDGE")</f>
        <v>MAIN</v>
      </c>
      <c r="AK6021" t="str" cm="1">
        <f t="array" ref="AK6021">_xlfn._xlws.FILTER(Table4[Column1],ISNUMBER(SEARCH(Table4[Column1],MIS[[#This Row],[OrderUniqueIdentifier]])),"")</f>
        <v>LONGSHORT</v>
      </c>
    </row>
    <row r="6022" spans="1:37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>
        <f>_xlfn.XLOOKUP(MIS[[#This Row],[TRADING SYMBOL]],[1]Sheet1!$D:$D,[1]Sheet1!$C:$C)</f>
        <v>196</v>
      </c>
      <c r="AE6022">
        <f>MIS[[#This Row],[OrderAverageTradedPrice]]*MIS[[#This Row],[OrderQuantity]]</f>
        <v>27742.5</v>
      </c>
      <c r="AF6022">
        <f>MIS[[#This Row],[LTP]]*MIS[[#This Row],[OrderQuantity]]</f>
        <v>29400</v>
      </c>
      <c r="AG6022">
        <f>IF(MIS[[#This Row],[OrderSide]]="SELL",MIS[[#This Row],[VALUE]]-MIS[[#This Row],[LIVE_VALUE]],MIS[[#This Row],[LIVE_VALUE]]-MIS[[#This Row],[VALUE]])</f>
        <v>-1657.5</v>
      </c>
      <c r="AH6022" t="str" cm="1">
        <f t="array" ref="AH6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2" t="str">
        <f>MIS[[#This Row],[TRADING SYMBOL]]</f>
        <v>NIFTY2552225000CE</v>
      </c>
      <c r="AJ6022" t="str">
        <f>IF(RIGHT(MIS[[#This Row],[Main/Hedge]],4)="MAIN","MAIN","HEDGE")</f>
        <v>MAIN</v>
      </c>
      <c r="AK6022" t="str" cm="1">
        <f t="array" ref="AK6022">_xlfn._xlws.FILTER(Table4[Column1],ISNUMBER(SEARCH(Table4[Column1],MIS[[#This Row],[OrderUniqueIdentifier]])),"")</f>
        <v>LONGSHORT</v>
      </c>
    </row>
    <row r="6023" spans="1:37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>
        <f>_xlfn.XLOOKUP(MIS[[#This Row],[TRADING SYMBOL]],[1]Sheet1!$D:$D,[1]Sheet1!$C:$C)</f>
        <v>196</v>
      </c>
      <c r="AE6023">
        <f>MIS[[#This Row],[OrderAverageTradedPrice]]*MIS[[#This Row],[OrderQuantity]]</f>
        <v>13905</v>
      </c>
      <c r="AF6023">
        <f>MIS[[#This Row],[LTP]]*MIS[[#This Row],[OrderQuantity]]</f>
        <v>14700</v>
      </c>
      <c r="AG6023">
        <f>IF(MIS[[#This Row],[OrderSide]]="SELL",MIS[[#This Row],[VALUE]]-MIS[[#This Row],[LIVE_VALUE]],MIS[[#This Row],[LIVE_VALUE]]-MIS[[#This Row],[VALUE]])</f>
        <v>-795</v>
      </c>
      <c r="AH6023" t="str" cm="1">
        <f t="array" ref="AH6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3" t="str">
        <f>MIS[[#This Row],[TRADING SYMBOL]]</f>
        <v>NIFTY2552225000CE</v>
      </c>
      <c r="AJ6023" t="str">
        <f>IF(RIGHT(MIS[[#This Row],[Main/Hedge]],4)="MAIN","MAIN","HEDGE")</f>
        <v>MAIN</v>
      </c>
      <c r="AK6023" t="str" cm="1">
        <f t="array" ref="AK6023">_xlfn._xlws.FILTER(Table4[Column1],ISNUMBER(SEARCH(Table4[Column1],MIS[[#This Row],[OrderUniqueIdentifier]])),"")</f>
        <v>LONGSHORT</v>
      </c>
    </row>
    <row r="6024" spans="1:37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>
        <f>_xlfn.XLOOKUP(MIS[[#This Row],[TRADING SYMBOL]],[1]Sheet1!$D:$D,[1]Sheet1!$C:$C)</f>
        <v>196</v>
      </c>
      <c r="AE6024">
        <f>MIS[[#This Row],[OrderAverageTradedPrice]]*MIS[[#This Row],[OrderQuantity]]</f>
        <v>13871.25</v>
      </c>
      <c r="AF6024">
        <f>MIS[[#This Row],[LTP]]*MIS[[#This Row],[OrderQuantity]]</f>
        <v>14700</v>
      </c>
      <c r="AG6024">
        <f>IF(MIS[[#This Row],[OrderSide]]="SELL",MIS[[#This Row],[VALUE]]-MIS[[#This Row],[LIVE_VALUE]],MIS[[#This Row],[LIVE_VALUE]]-MIS[[#This Row],[VALUE]])</f>
        <v>-828.75</v>
      </c>
      <c r="AH6024" t="str" cm="1">
        <f t="array" ref="AH6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4" t="str">
        <f>MIS[[#This Row],[TRADING SYMBOL]]</f>
        <v>NIFTY2552225000CE</v>
      </c>
      <c r="AJ6024" t="str">
        <f>IF(RIGHT(MIS[[#This Row],[Main/Hedge]],4)="MAIN","MAIN","HEDGE")</f>
        <v>MAIN</v>
      </c>
      <c r="AK6024" t="str" cm="1">
        <f t="array" ref="AK6024">_xlfn._xlws.FILTER(Table4[Column1],ISNUMBER(SEARCH(Table4[Column1],MIS[[#This Row],[OrderUniqueIdentifier]])),"")</f>
        <v>LONGSHORT</v>
      </c>
    </row>
    <row r="6025" spans="1:37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>
        <f>_xlfn.XLOOKUP(MIS[[#This Row],[TRADING SYMBOL]],[1]Sheet1!$D:$D,[1]Sheet1!$C:$C)</f>
        <v>196</v>
      </c>
      <c r="AE6025">
        <f>MIS[[#This Row],[OrderAverageTradedPrice]]*MIS[[#This Row],[OrderQuantity]]</f>
        <v>27742.5</v>
      </c>
      <c r="AF6025">
        <f>MIS[[#This Row],[LTP]]*MIS[[#This Row],[OrderQuantity]]</f>
        <v>29400</v>
      </c>
      <c r="AG6025">
        <f>IF(MIS[[#This Row],[OrderSide]]="SELL",MIS[[#This Row],[VALUE]]-MIS[[#This Row],[LIVE_VALUE]],MIS[[#This Row],[LIVE_VALUE]]-MIS[[#This Row],[VALUE]])</f>
        <v>-1657.5</v>
      </c>
      <c r="AH6025" t="str" cm="1">
        <f t="array" ref="AH6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5" t="str">
        <f>MIS[[#This Row],[TRADING SYMBOL]]</f>
        <v>NIFTY2552225000CE</v>
      </c>
      <c r="AJ6025" t="str">
        <f>IF(RIGHT(MIS[[#This Row],[Main/Hedge]],4)="MAIN","MAIN","HEDGE")</f>
        <v>MAIN</v>
      </c>
      <c r="AK6025" t="str" cm="1">
        <f t="array" ref="AK6025">_xlfn._xlws.FILTER(Table4[Column1],ISNUMBER(SEARCH(Table4[Column1],MIS[[#This Row],[OrderUniqueIdentifier]])),"")</f>
        <v>LONGSHORT</v>
      </c>
    </row>
    <row r="6026" spans="1:37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>
        <f>_xlfn.XLOOKUP(MIS[[#This Row],[TRADING SYMBOL]],[1]Sheet1!$D:$D,[1]Sheet1!$C:$C)</f>
        <v>196</v>
      </c>
      <c r="AE6026">
        <f>MIS[[#This Row],[OrderAverageTradedPrice]]*MIS[[#This Row],[OrderQuantity]]</f>
        <v>13882.5</v>
      </c>
      <c r="AF6026">
        <f>MIS[[#This Row],[LTP]]*MIS[[#This Row],[OrderQuantity]]</f>
        <v>14700</v>
      </c>
      <c r="AG6026">
        <f>IF(MIS[[#This Row],[OrderSide]]="SELL",MIS[[#This Row],[VALUE]]-MIS[[#This Row],[LIVE_VALUE]],MIS[[#This Row],[LIVE_VALUE]]-MIS[[#This Row],[VALUE]])</f>
        <v>-817.5</v>
      </c>
      <c r="AH6026" t="str" cm="1">
        <f t="array" ref="AH6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6" t="str">
        <f>MIS[[#This Row],[TRADING SYMBOL]]</f>
        <v>NIFTY2552225000CE</v>
      </c>
      <c r="AJ6026" t="str">
        <f>IF(RIGHT(MIS[[#This Row],[Main/Hedge]],4)="MAIN","MAIN","HEDGE")</f>
        <v>MAIN</v>
      </c>
      <c r="AK6026" t="str" cm="1">
        <f t="array" ref="AK6026">_xlfn._xlws.FILTER(Table4[Column1],ISNUMBER(SEARCH(Table4[Column1],MIS[[#This Row],[OrderUniqueIdentifier]])),"")</f>
        <v>LONGSHORT</v>
      </c>
    </row>
    <row r="6027" spans="1:37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>
        <f>_xlfn.XLOOKUP(MIS[[#This Row],[TRADING SYMBOL]],[1]Sheet1!$D:$D,[1]Sheet1!$C:$C)</f>
        <v>196</v>
      </c>
      <c r="AE6027">
        <f>MIS[[#This Row],[OrderAverageTradedPrice]]*MIS[[#This Row],[OrderQuantity]]</f>
        <v>55635</v>
      </c>
      <c r="AF6027">
        <f>MIS[[#This Row],[LTP]]*MIS[[#This Row],[OrderQuantity]]</f>
        <v>58800</v>
      </c>
      <c r="AG6027">
        <f>IF(MIS[[#This Row],[OrderSide]]="SELL",MIS[[#This Row],[VALUE]]-MIS[[#This Row],[LIVE_VALUE]],MIS[[#This Row],[LIVE_VALUE]]-MIS[[#This Row],[VALUE]])</f>
        <v>-3165</v>
      </c>
      <c r="AH6027" t="str" cm="1">
        <f t="array" ref="AH6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7" t="str">
        <f>MIS[[#This Row],[TRADING SYMBOL]]</f>
        <v>NIFTY2552225000CE</v>
      </c>
      <c r="AJ6027" t="str">
        <f>IF(RIGHT(MIS[[#This Row],[Main/Hedge]],4)="MAIN","MAIN","HEDGE")</f>
        <v>MAIN</v>
      </c>
      <c r="AK6027" t="str" cm="1">
        <f t="array" ref="AK6027">_xlfn._xlws.FILTER(Table4[Column1],ISNUMBER(SEARCH(Table4[Column1],MIS[[#This Row],[OrderUniqueIdentifier]])),"")</f>
        <v>LONGSHORT</v>
      </c>
    </row>
    <row r="6028" spans="1:37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>
        <f>_xlfn.XLOOKUP(MIS[[#This Row],[TRADING SYMBOL]],[1]Sheet1!$D:$D,[1]Sheet1!$C:$C)</f>
        <v>196</v>
      </c>
      <c r="AE6028">
        <f>MIS[[#This Row],[OrderAverageTradedPrice]]*MIS[[#This Row],[OrderQuantity]]</f>
        <v>41651.249999999847</v>
      </c>
      <c r="AF6028">
        <f>MIS[[#This Row],[LTP]]*MIS[[#This Row],[OrderQuantity]]</f>
        <v>44100</v>
      </c>
      <c r="AG6028">
        <f>IF(MIS[[#This Row],[OrderSide]]="SELL",MIS[[#This Row],[VALUE]]-MIS[[#This Row],[LIVE_VALUE]],MIS[[#This Row],[LIVE_VALUE]]-MIS[[#This Row],[VALUE]])</f>
        <v>-2448.7500000001528</v>
      </c>
      <c r="AH6028" t="str" cm="1">
        <f t="array" ref="AH6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8" t="str">
        <f>MIS[[#This Row],[TRADING SYMBOL]]</f>
        <v>NIFTY2552225000CE</v>
      </c>
      <c r="AJ6028" t="str">
        <f>IF(RIGHT(MIS[[#This Row],[Main/Hedge]],4)="MAIN","MAIN","HEDGE")</f>
        <v>MAIN</v>
      </c>
      <c r="AK6028" t="str" cm="1">
        <f t="array" ref="AK6028">_xlfn._xlws.FILTER(Table4[Column1],ISNUMBER(SEARCH(Table4[Column1],MIS[[#This Row],[OrderUniqueIdentifier]])),"")</f>
        <v>LONGSHORT</v>
      </c>
    </row>
    <row r="6029" spans="1:37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>
        <f>_xlfn.XLOOKUP(MIS[[#This Row],[TRADING SYMBOL]],[1]Sheet1!$D:$D,[1]Sheet1!$C:$C)</f>
        <v>196</v>
      </c>
      <c r="AE6029">
        <f>MIS[[#This Row],[OrderAverageTradedPrice]]*MIS[[#This Row],[OrderQuantity]]</f>
        <v>13875</v>
      </c>
      <c r="AF6029">
        <f>MIS[[#This Row],[LTP]]*MIS[[#This Row],[OrderQuantity]]</f>
        <v>14700</v>
      </c>
      <c r="AG6029">
        <f>IF(MIS[[#This Row],[OrderSide]]="SELL",MIS[[#This Row],[VALUE]]-MIS[[#This Row],[LIVE_VALUE]],MIS[[#This Row],[LIVE_VALUE]]-MIS[[#This Row],[VALUE]])</f>
        <v>-825</v>
      </c>
      <c r="AH6029" t="str" cm="1">
        <f t="array" ref="AH6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9" t="str">
        <f>MIS[[#This Row],[TRADING SYMBOL]]</f>
        <v>NIFTY2552225000CE</v>
      </c>
      <c r="AJ6029" t="str">
        <f>IF(RIGHT(MIS[[#This Row],[Main/Hedge]],4)="MAIN","MAIN","HEDGE")</f>
        <v>MAIN</v>
      </c>
      <c r="AK6029" t="str" cm="1">
        <f t="array" ref="AK6029">_xlfn._xlws.FILTER(Table4[Column1],ISNUMBER(SEARCH(Table4[Column1],MIS[[#This Row],[OrderUniqueIdentifier]])),"")</f>
        <v>LONGSHORT</v>
      </c>
    </row>
    <row r="6030" spans="1:37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>
        <f>_xlfn.XLOOKUP(MIS[[#This Row],[TRADING SYMBOL]],[1]Sheet1!$D:$D,[1]Sheet1!$C:$C)</f>
        <v>196</v>
      </c>
      <c r="AE6030">
        <f>MIS[[#This Row],[OrderAverageTradedPrice]]*MIS[[#This Row],[OrderQuantity]]</f>
        <v>41445</v>
      </c>
      <c r="AF6030">
        <f>MIS[[#This Row],[LTP]]*MIS[[#This Row],[OrderQuantity]]</f>
        <v>44100</v>
      </c>
      <c r="AG6030">
        <f>IF(MIS[[#This Row],[OrderSide]]="SELL",MIS[[#This Row],[VALUE]]-MIS[[#This Row],[LIVE_VALUE]],MIS[[#This Row],[LIVE_VALUE]]-MIS[[#This Row],[VALUE]])</f>
        <v>-2655</v>
      </c>
      <c r="AH6030" t="str" cm="1">
        <f t="array" ref="AH6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0" t="str">
        <f>MIS[[#This Row],[TRADING SYMBOL]]</f>
        <v>NIFTY2552225000CE</v>
      </c>
      <c r="AJ6030" t="str">
        <f>IF(RIGHT(MIS[[#This Row],[Main/Hedge]],4)="MAIN","MAIN","HEDGE")</f>
        <v>MAIN</v>
      </c>
      <c r="AK6030" t="str" cm="1">
        <f t="array" ref="AK6030">_xlfn._xlws.FILTER(Table4[Column1],ISNUMBER(SEARCH(Table4[Column1],MIS[[#This Row],[OrderUniqueIdentifier]])),"")</f>
        <v>LONGSHORT</v>
      </c>
    </row>
    <row r="6031" spans="1:37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>
        <f>_xlfn.XLOOKUP(MIS[[#This Row],[TRADING SYMBOL]],[1]Sheet1!$D:$D,[1]Sheet1!$C:$C)</f>
        <v>196</v>
      </c>
      <c r="AE6031">
        <f>MIS[[#This Row],[OrderAverageTradedPrice]]*MIS[[#This Row],[OrderQuantity]]</f>
        <v>13818.75</v>
      </c>
      <c r="AF6031">
        <f>MIS[[#This Row],[LTP]]*MIS[[#This Row],[OrderQuantity]]</f>
        <v>14700</v>
      </c>
      <c r="AG6031">
        <f>IF(MIS[[#This Row],[OrderSide]]="SELL",MIS[[#This Row],[VALUE]]-MIS[[#This Row],[LIVE_VALUE]],MIS[[#This Row],[LIVE_VALUE]]-MIS[[#This Row],[VALUE]])</f>
        <v>-881.25</v>
      </c>
      <c r="AH6031" t="str" cm="1">
        <f t="array" ref="AH6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1" t="str">
        <f>MIS[[#This Row],[TRADING SYMBOL]]</f>
        <v>NIFTY2552225000CE</v>
      </c>
      <c r="AJ6031" t="str">
        <f>IF(RIGHT(MIS[[#This Row],[Main/Hedge]],4)="MAIN","MAIN","HEDGE")</f>
        <v>MAIN</v>
      </c>
      <c r="AK6031" t="str" cm="1">
        <f t="array" ref="AK6031">_xlfn._xlws.FILTER(Table4[Column1],ISNUMBER(SEARCH(Table4[Column1],MIS[[#This Row],[OrderUniqueIdentifier]])),"")</f>
        <v>LONGSHORT</v>
      </c>
    </row>
    <row r="6032" spans="1:37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>
        <f>_xlfn.XLOOKUP(MIS[[#This Row],[TRADING SYMBOL]],[1]Sheet1!$D:$D,[1]Sheet1!$C:$C)</f>
        <v>196</v>
      </c>
      <c r="AE6032">
        <f>MIS[[#This Row],[OrderAverageTradedPrice]]*MIS[[#This Row],[OrderQuantity]]</f>
        <v>13818.75</v>
      </c>
      <c r="AF6032">
        <f>MIS[[#This Row],[LTP]]*MIS[[#This Row],[OrderQuantity]]</f>
        <v>14700</v>
      </c>
      <c r="AG6032">
        <f>IF(MIS[[#This Row],[OrderSide]]="SELL",MIS[[#This Row],[VALUE]]-MIS[[#This Row],[LIVE_VALUE]],MIS[[#This Row],[LIVE_VALUE]]-MIS[[#This Row],[VALUE]])</f>
        <v>-881.25</v>
      </c>
      <c r="AH6032" t="str" cm="1">
        <f t="array" ref="AH6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2" t="str">
        <f>MIS[[#This Row],[TRADING SYMBOL]]</f>
        <v>NIFTY2552225000CE</v>
      </c>
      <c r="AJ6032" t="str">
        <f>IF(RIGHT(MIS[[#This Row],[Main/Hedge]],4)="MAIN","MAIN","HEDGE")</f>
        <v>MAIN</v>
      </c>
      <c r="AK6032" t="str" cm="1">
        <f t="array" ref="AK6032">_xlfn._xlws.FILTER(Table4[Column1],ISNUMBER(SEARCH(Table4[Column1],MIS[[#This Row],[OrderUniqueIdentifier]])),"")</f>
        <v>LONGSHORT</v>
      </c>
    </row>
    <row r="6033" spans="1:37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>
        <f>_xlfn.XLOOKUP(MIS[[#This Row],[TRADING SYMBOL]],[1]Sheet1!$D:$D,[1]Sheet1!$C:$C)</f>
        <v>196</v>
      </c>
      <c r="AE6033">
        <f>MIS[[#This Row],[OrderAverageTradedPrice]]*MIS[[#This Row],[OrderQuantity]]</f>
        <v>13818.75</v>
      </c>
      <c r="AF6033">
        <f>MIS[[#This Row],[LTP]]*MIS[[#This Row],[OrderQuantity]]</f>
        <v>14700</v>
      </c>
      <c r="AG6033">
        <f>IF(MIS[[#This Row],[OrderSide]]="SELL",MIS[[#This Row],[VALUE]]-MIS[[#This Row],[LIVE_VALUE]],MIS[[#This Row],[LIVE_VALUE]]-MIS[[#This Row],[VALUE]])</f>
        <v>-881.25</v>
      </c>
      <c r="AH6033" t="str" cm="1">
        <f t="array" ref="AH6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3" t="str">
        <f>MIS[[#This Row],[TRADING SYMBOL]]</f>
        <v>NIFTY2552225000CE</v>
      </c>
      <c r="AJ6033" t="str">
        <f>IF(RIGHT(MIS[[#This Row],[Main/Hedge]],4)="MAIN","MAIN","HEDGE")</f>
        <v>MAIN</v>
      </c>
      <c r="AK6033" t="str" cm="1">
        <f t="array" ref="AK6033">_xlfn._xlws.FILTER(Table4[Column1],ISNUMBER(SEARCH(Table4[Column1],MIS[[#This Row],[OrderUniqueIdentifier]])),"")</f>
        <v>LONGSHORT</v>
      </c>
    </row>
    <row r="6034" spans="1:37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>
        <f>_xlfn.XLOOKUP(MIS[[#This Row],[TRADING SYMBOL]],[1]Sheet1!$D:$D,[1]Sheet1!$C:$C)</f>
        <v>196</v>
      </c>
      <c r="AE6034">
        <f>MIS[[#This Row],[OrderAverageTradedPrice]]*MIS[[#This Row],[OrderQuantity]]</f>
        <v>13818.75</v>
      </c>
      <c r="AF6034">
        <f>MIS[[#This Row],[LTP]]*MIS[[#This Row],[OrderQuantity]]</f>
        <v>14700</v>
      </c>
      <c r="AG6034">
        <f>IF(MIS[[#This Row],[OrderSide]]="SELL",MIS[[#This Row],[VALUE]]-MIS[[#This Row],[LIVE_VALUE]],MIS[[#This Row],[LIVE_VALUE]]-MIS[[#This Row],[VALUE]])</f>
        <v>-881.25</v>
      </c>
      <c r="AH6034" t="str" cm="1">
        <f t="array" ref="AH6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4" t="str">
        <f>MIS[[#This Row],[TRADING SYMBOL]]</f>
        <v>NIFTY2552225000CE</v>
      </c>
      <c r="AJ6034" t="str">
        <f>IF(RIGHT(MIS[[#This Row],[Main/Hedge]],4)="MAIN","MAIN","HEDGE")</f>
        <v>MAIN</v>
      </c>
      <c r="AK6034" t="str" cm="1">
        <f t="array" ref="AK6034">_xlfn._xlws.FILTER(Table4[Column1],ISNUMBER(SEARCH(Table4[Column1],MIS[[#This Row],[OrderUniqueIdentifier]])),"")</f>
        <v>LONGSHORT</v>
      </c>
    </row>
    <row r="6035" spans="1:37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>
        <f>_xlfn.XLOOKUP(MIS[[#This Row],[TRADING SYMBOL]],[1]Sheet1!$D:$D,[1]Sheet1!$C:$C)</f>
        <v>196</v>
      </c>
      <c r="AE6035">
        <f>MIS[[#This Row],[OrderAverageTradedPrice]]*MIS[[#This Row],[OrderQuantity]]</f>
        <v>13818.75</v>
      </c>
      <c r="AF6035">
        <f>MIS[[#This Row],[LTP]]*MIS[[#This Row],[OrderQuantity]]</f>
        <v>14700</v>
      </c>
      <c r="AG6035">
        <f>IF(MIS[[#This Row],[OrderSide]]="SELL",MIS[[#This Row],[VALUE]]-MIS[[#This Row],[LIVE_VALUE]],MIS[[#This Row],[LIVE_VALUE]]-MIS[[#This Row],[VALUE]])</f>
        <v>-881.25</v>
      </c>
      <c r="AH6035" t="str" cm="1">
        <f t="array" ref="AH6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5" t="str">
        <f>MIS[[#This Row],[TRADING SYMBOL]]</f>
        <v>NIFTY2552225000CE</v>
      </c>
      <c r="AJ6035" t="str">
        <f>IF(RIGHT(MIS[[#This Row],[Main/Hedge]],4)="MAIN","MAIN","HEDGE")</f>
        <v>MAIN</v>
      </c>
      <c r="AK6035" t="str" cm="1">
        <f t="array" ref="AK6035">_xlfn._xlws.FILTER(Table4[Column1],ISNUMBER(SEARCH(Table4[Column1],MIS[[#This Row],[OrderUniqueIdentifier]])),"")</f>
        <v>LONGSHORT</v>
      </c>
    </row>
    <row r="6036" spans="1:37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>
        <f>_xlfn.XLOOKUP(MIS[[#This Row],[TRADING SYMBOL]],[1]Sheet1!$D:$D,[1]Sheet1!$C:$C)</f>
        <v>196</v>
      </c>
      <c r="AE6036">
        <f>MIS[[#This Row],[OrderAverageTradedPrice]]*MIS[[#This Row],[OrderQuantity]]</f>
        <v>55290</v>
      </c>
      <c r="AF6036">
        <f>MIS[[#This Row],[LTP]]*MIS[[#This Row],[OrderQuantity]]</f>
        <v>58800</v>
      </c>
      <c r="AG6036">
        <f>IF(MIS[[#This Row],[OrderSide]]="SELL",MIS[[#This Row],[VALUE]]-MIS[[#This Row],[LIVE_VALUE]],MIS[[#This Row],[LIVE_VALUE]]-MIS[[#This Row],[VALUE]])</f>
        <v>-3510</v>
      </c>
      <c r="AH6036" t="str" cm="1">
        <f t="array" ref="AH6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6" t="str">
        <f>MIS[[#This Row],[TRADING SYMBOL]]</f>
        <v>NIFTY2552225000CE</v>
      </c>
      <c r="AJ6036" t="str">
        <f>IF(RIGHT(MIS[[#This Row],[Main/Hedge]],4)="MAIN","MAIN","HEDGE")</f>
        <v>MAIN</v>
      </c>
      <c r="AK6036" t="str" cm="1">
        <f t="array" ref="AK6036">_xlfn._xlws.FILTER(Table4[Column1],ISNUMBER(SEARCH(Table4[Column1],MIS[[#This Row],[OrderUniqueIdentifier]])),"")</f>
        <v>LONGSHORT</v>
      </c>
    </row>
    <row r="6037" spans="1:37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>
        <f>_xlfn.XLOOKUP(MIS[[#This Row],[TRADING SYMBOL]],[1]Sheet1!$D:$D,[1]Sheet1!$C:$C)</f>
        <v>196</v>
      </c>
      <c r="AE6037">
        <f>MIS[[#This Row],[OrderAverageTradedPrice]]*MIS[[#This Row],[OrderQuantity]]</f>
        <v>27652.5</v>
      </c>
      <c r="AF6037">
        <f>MIS[[#This Row],[LTP]]*MIS[[#This Row],[OrderQuantity]]</f>
        <v>29400</v>
      </c>
      <c r="AG6037">
        <f>IF(MIS[[#This Row],[OrderSide]]="SELL",MIS[[#This Row],[VALUE]]-MIS[[#This Row],[LIVE_VALUE]],MIS[[#This Row],[LIVE_VALUE]]-MIS[[#This Row],[VALUE]])</f>
        <v>-1747.5</v>
      </c>
      <c r="AH6037" t="str" cm="1">
        <f t="array" ref="AH6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7" t="str">
        <f>MIS[[#This Row],[TRADING SYMBOL]]</f>
        <v>NIFTY2552225000CE</v>
      </c>
      <c r="AJ6037" t="str">
        <f>IF(RIGHT(MIS[[#This Row],[Main/Hedge]],4)="MAIN","MAIN","HEDGE")</f>
        <v>MAIN</v>
      </c>
      <c r="AK6037" t="str" cm="1">
        <f t="array" ref="AK6037">_xlfn._xlws.FILTER(Table4[Column1],ISNUMBER(SEARCH(Table4[Column1],MIS[[#This Row],[OrderUniqueIdentifier]])),"")</f>
        <v>LONGSHORT</v>
      </c>
    </row>
    <row r="6038" spans="1:37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>
        <f>_xlfn.XLOOKUP(MIS[[#This Row],[TRADING SYMBOL]],[1]Sheet1!$D:$D,[1]Sheet1!$C:$C)</f>
        <v>196</v>
      </c>
      <c r="AE6038">
        <f>MIS[[#This Row],[OrderAverageTradedPrice]]*MIS[[#This Row],[OrderQuantity]]</f>
        <v>13830</v>
      </c>
      <c r="AF6038">
        <f>MIS[[#This Row],[LTP]]*MIS[[#This Row],[OrderQuantity]]</f>
        <v>14700</v>
      </c>
      <c r="AG6038">
        <f>IF(MIS[[#This Row],[OrderSide]]="SELL",MIS[[#This Row],[VALUE]]-MIS[[#This Row],[LIVE_VALUE]],MIS[[#This Row],[LIVE_VALUE]]-MIS[[#This Row],[VALUE]])</f>
        <v>-870</v>
      </c>
      <c r="AH6038" t="str" cm="1">
        <f t="array" ref="AH6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8" t="str">
        <f>MIS[[#This Row],[TRADING SYMBOL]]</f>
        <v>NIFTY2552225000CE</v>
      </c>
      <c r="AJ6038" t="str">
        <f>IF(RIGHT(MIS[[#This Row],[Main/Hedge]],4)="MAIN","MAIN","HEDGE")</f>
        <v>MAIN</v>
      </c>
      <c r="AK6038" t="str" cm="1">
        <f t="array" ref="AK6038">_xlfn._xlws.FILTER(Table4[Column1],ISNUMBER(SEARCH(Table4[Column1],MIS[[#This Row],[OrderUniqueIdentifier]])),"")</f>
        <v>LONGSHORT</v>
      </c>
    </row>
    <row r="6039" spans="1:37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>
        <f>_xlfn.XLOOKUP(MIS[[#This Row],[TRADING SYMBOL]],[1]Sheet1!$D:$D,[1]Sheet1!$C:$C)</f>
        <v>196</v>
      </c>
      <c r="AE6039">
        <f>MIS[[#This Row],[OrderAverageTradedPrice]]*MIS[[#This Row],[OrderQuantity]]</f>
        <v>13818.75</v>
      </c>
      <c r="AF6039">
        <f>MIS[[#This Row],[LTP]]*MIS[[#This Row],[OrderQuantity]]</f>
        <v>14700</v>
      </c>
      <c r="AG6039">
        <f>IF(MIS[[#This Row],[OrderSide]]="SELL",MIS[[#This Row],[VALUE]]-MIS[[#This Row],[LIVE_VALUE]],MIS[[#This Row],[LIVE_VALUE]]-MIS[[#This Row],[VALUE]])</f>
        <v>-881.25</v>
      </c>
      <c r="AH6039" t="str" cm="1">
        <f t="array" ref="AH6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9" t="str">
        <f>MIS[[#This Row],[TRADING SYMBOL]]</f>
        <v>NIFTY2552225000CE</v>
      </c>
      <c r="AJ6039" t="str">
        <f>IF(RIGHT(MIS[[#This Row],[Main/Hedge]],4)="MAIN","MAIN","HEDGE")</f>
        <v>MAIN</v>
      </c>
      <c r="AK6039" t="str" cm="1">
        <f t="array" ref="AK6039">_xlfn._xlws.FILTER(Table4[Column1],ISNUMBER(SEARCH(Table4[Column1],MIS[[#This Row],[OrderUniqueIdentifier]])),"")</f>
        <v>LONGSHORT</v>
      </c>
    </row>
    <row r="6040" spans="1:37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>
        <f>_xlfn.XLOOKUP(MIS[[#This Row],[TRADING SYMBOL]],[1]Sheet1!$D:$D,[1]Sheet1!$C:$C)</f>
        <v>196</v>
      </c>
      <c r="AE6040">
        <f>MIS[[#This Row],[OrderAverageTradedPrice]]*MIS[[#This Row],[OrderQuantity]]</f>
        <v>41467.5</v>
      </c>
      <c r="AF6040">
        <f>MIS[[#This Row],[LTP]]*MIS[[#This Row],[OrderQuantity]]</f>
        <v>44100</v>
      </c>
      <c r="AG6040">
        <f>IF(MIS[[#This Row],[OrderSide]]="SELL",MIS[[#This Row],[VALUE]]-MIS[[#This Row],[LIVE_VALUE]],MIS[[#This Row],[LIVE_VALUE]]-MIS[[#This Row],[VALUE]])</f>
        <v>-2632.5</v>
      </c>
      <c r="AH6040" t="str" cm="1">
        <f t="array" ref="AH6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0" t="str">
        <f>MIS[[#This Row],[TRADING SYMBOL]]</f>
        <v>NIFTY2552225000CE</v>
      </c>
      <c r="AJ6040" t="str">
        <f>IF(RIGHT(MIS[[#This Row],[Main/Hedge]],4)="MAIN","MAIN","HEDGE")</f>
        <v>MAIN</v>
      </c>
      <c r="AK6040" t="str" cm="1">
        <f t="array" ref="AK6040">_xlfn._xlws.FILTER(Table4[Column1],ISNUMBER(SEARCH(Table4[Column1],MIS[[#This Row],[OrderUniqueIdentifier]])),"")</f>
        <v>LONGSHORT</v>
      </c>
    </row>
    <row r="6041" spans="1:37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>
        <f>_xlfn.XLOOKUP(MIS[[#This Row],[TRADING SYMBOL]],[1]Sheet1!$D:$D,[1]Sheet1!$C:$C)</f>
        <v>196</v>
      </c>
      <c r="AE6041">
        <f>MIS[[#This Row],[OrderAverageTradedPrice]]*MIS[[#This Row],[OrderQuantity]]</f>
        <v>13818.75</v>
      </c>
      <c r="AF6041">
        <f>MIS[[#This Row],[LTP]]*MIS[[#This Row],[OrderQuantity]]</f>
        <v>14700</v>
      </c>
      <c r="AG6041">
        <f>IF(MIS[[#This Row],[OrderSide]]="SELL",MIS[[#This Row],[VALUE]]-MIS[[#This Row],[LIVE_VALUE]],MIS[[#This Row],[LIVE_VALUE]]-MIS[[#This Row],[VALUE]])</f>
        <v>-881.25</v>
      </c>
      <c r="AH6041" t="str" cm="1">
        <f t="array" ref="AH6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1" t="str">
        <f>MIS[[#This Row],[TRADING SYMBOL]]</f>
        <v>NIFTY2552225000CE</v>
      </c>
      <c r="AJ6041" t="str">
        <f>IF(RIGHT(MIS[[#This Row],[Main/Hedge]],4)="MAIN","MAIN","HEDGE")</f>
        <v>MAIN</v>
      </c>
      <c r="AK6041" t="str" cm="1">
        <f t="array" ref="AK6041">_xlfn._xlws.FILTER(Table4[Column1],ISNUMBER(SEARCH(Table4[Column1],MIS[[#This Row],[OrderUniqueIdentifier]])),"")</f>
        <v>LONGSHORT</v>
      </c>
    </row>
    <row r="6042" spans="1:37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>
        <f>_xlfn.XLOOKUP(MIS[[#This Row],[TRADING SYMBOL]],[1]Sheet1!$D:$D,[1]Sheet1!$C:$C)</f>
        <v>196</v>
      </c>
      <c r="AE6042">
        <f>MIS[[#This Row],[OrderAverageTradedPrice]]*MIS[[#This Row],[OrderQuantity]]</f>
        <v>13871.25</v>
      </c>
      <c r="AF6042">
        <f>MIS[[#This Row],[LTP]]*MIS[[#This Row],[OrderQuantity]]</f>
        <v>14700</v>
      </c>
      <c r="AG6042">
        <f>IF(MIS[[#This Row],[OrderSide]]="SELL",MIS[[#This Row],[VALUE]]-MIS[[#This Row],[LIVE_VALUE]],MIS[[#This Row],[LIVE_VALUE]]-MIS[[#This Row],[VALUE]])</f>
        <v>-828.75</v>
      </c>
      <c r="AH6042" t="str" cm="1">
        <f t="array" ref="AH6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2" t="str">
        <f>MIS[[#This Row],[TRADING SYMBOL]]</f>
        <v>NIFTY2552225000CE</v>
      </c>
      <c r="AJ6042" t="str">
        <f>IF(RIGHT(MIS[[#This Row],[Main/Hedge]],4)="MAIN","MAIN","HEDGE")</f>
        <v>MAIN</v>
      </c>
      <c r="AK6042" t="str" cm="1">
        <f t="array" ref="AK6042">_xlfn._xlws.FILTER(Table4[Column1],ISNUMBER(SEARCH(Table4[Column1],MIS[[#This Row],[OrderUniqueIdentifier]])),"")</f>
        <v>LONGSHORT</v>
      </c>
    </row>
    <row r="6043" spans="1:37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>
        <f>_xlfn.XLOOKUP(MIS[[#This Row],[TRADING SYMBOL]],[1]Sheet1!$D:$D,[1]Sheet1!$C:$C)</f>
        <v>196</v>
      </c>
      <c r="AE6043">
        <f>MIS[[#This Row],[OrderAverageTradedPrice]]*MIS[[#This Row],[OrderQuantity]]</f>
        <v>13875</v>
      </c>
      <c r="AF6043">
        <f>MIS[[#This Row],[LTP]]*MIS[[#This Row],[OrderQuantity]]</f>
        <v>14700</v>
      </c>
      <c r="AG6043">
        <f>IF(MIS[[#This Row],[OrderSide]]="SELL",MIS[[#This Row],[VALUE]]-MIS[[#This Row],[LIVE_VALUE]],MIS[[#This Row],[LIVE_VALUE]]-MIS[[#This Row],[VALUE]])</f>
        <v>-825</v>
      </c>
      <c r="AH6043" t="str" cm="1">
        <f t="array" ref="AH6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3" t="str">
        <f>MIS[[#This Row],[TRADING SYMBOL]]</f>
        <v>NIFTY2552225000CE</v>
      </c>
      <c r="AJ6043" t="str">
        <f>IF(RIGHT(MIS[[#This Row],[Main/Hedge]],4)="MAIN","MAIN","HEDGE")</f>
        <v>MAIN</v>
      </c>
      <c r="AK6043" t="str" cm="1">
        <f t="array" ref="AK6043">_xlfn._xlws.FILTER(Table4[Column1],ISNUMBER(SEARCH(Table4[Column1],MIS[[#This Row],[OrderUniqueIdentifier]])),"")</f>
        <v>LONGSHORT</v>
      </c>
    </row>
    <row r="6044" spans="1:37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>
        <f>_xlfn.XLOOKUP(MIS[[#This Row],[TRADING SYMBOL]],[1]Sheet1!$D:$D,[1]Sheet1!$C:$C)</f>
        <v>196</v>
      </c>
      <c r="AE6044">
        <f>MIS[[#This Row],[OrderAverageTradedPrice]]*MIS[[#This Row],[OrderQuantity]]</f>
        <v>13822.5</v>
      </c>
      <c r="AF6044">
        <f>MIS[[#This Row],[LTP]]*MIS[[#This Row],[OrderQuantity]]</f>
        <v>14700</v>
      </c>
      <c r="AG6044">
        <f>IF(MIS[[#This Row],[OrderSide]]="SELL",MIS[[#This Row],[VALUE]]-MIS[[#This Row],[LIVE_VALUE]],MIS[[#This Row],[LIVE_VALUE]]-MIS[[#This Row],[VALUE]])</f>
        <v>-877.5</v>
      </c>
      <c r="AH6044" t="str" cm="1">
        <f t="array" ref="AH6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4" t="str">
        <f>MIS[[#This Row],[TRADING SYMBOL]]</f>
        <v>NIFTY2552225000CE</v>
      </c>
      <c r="AJ6044" t="str">
        <f>IF(RIGHT(MIS[[#This Row],[Main/Hedge]],4)="MAIN","MAIN","HEDGE")</f>
        <v>MAIN</v>
      </c>
      <c r="AK6044" t="str" cm="1">
        <f t="array" ref="AK6044">_xlfn._xlws.FILTER(Table4[Column1],ISNUMBER(SEARCH(Table4[Column1],MIS[[#This Row],[OrderUniqueIdentifier]])),"")</f>
        <v>LONGSHORT</v>
      </c>
    </row>
    <row r="6045" spans="1:37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>
        <f>_xlfn.XLOOKUP(MIS[[#This Row],[TRADING SYMBOL]],[1]Sheet1!$D:$D,[1]Sheet1!$C:$C)</f>
        <v>196</v>
      </c>
      <c r="AE6045">
        <f>MIS[[#This Row],[OrderAverageTradedPrice]]*MIS[[#This Row],[OrderQuantity]]</f>
        <v>55275</v>
      </c>
      <c r="AF6045">
        <f>MIS[[#This Row],[LTP]]*MIS[[#This Row],[OrderQuantity]]</f>
        <v>58800</v>
      </c>
      <c r="AG6045">
        <f>IF(MIS[[#This Row],[OrderSide]]="SELL",MIS[[#This Row],[VALUE]]-MIS[[#This Row],[LIVE_VALUE]],MIS[[#This Row],[LIVE_VALUE]]-MIS[[#This Row],[VALUE]])</f>
        <v>-3525</v>
      </c>
      <c r="AH6045" t="str" cm="1">
        <f t="array" ref="AH6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5" t="str">
        <f>MIS[[#This Row],[TRADING SYMBOL]]</f>
        <v>NIFTY2552225000CE</v>
      </c>
      <c r="AJ6045" t="str">
        <f>IF(RIGHT(MIS[[#This Row],[Main/Hedge]],4)="MAIN","MAIN","HEDGE")</f>
        <v>MAIN</v>
      </c>
      <c r="AK6045" t="str" cm="1">
        <f t="array" ref="AK6045">_xlfn._xlws.FILTER(Table4[Column1],ISNUMBER(SEARCH(Table4[Column1],MIS[[#This Row],[OrderUniqueIdentifier]])),"")</f>
        <v>LONGSHORT</v>
      </c>
    </row>
    <row r="6046" spans="1:37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>
        <f>_xlfn.XLOOKUP(MIS[[#This Row],[TRADING SYMBOL]],[1]Sheet1!$D:$D,[1]Sheet1!$C:$C)</f>
        <v>196</v>
      </c>
      <c r="AE6046">
        <f>MIS[[#This Row],[OrderAverageTradedPrice]]*MIS[[#This Row],[OrderQuantity]]</f>
        <v>13818.75</v>
      </c>
      <c r="AF6046">
        <f>MIS[[#This Row],[LTP]]*MIS[[#This Row],[OrderQuantity]]</f>
        <v>14700</v>
      </c>
      <c r="AG6046">
        <f>IF(MIS[[#This Row],[OrderSide]]="SELL",MIS[[#This Row],[VALUE]]-MIS[[#This Row],[LIVE_VALUE]],MIS[[#This Row],[LIVE_VALUE]]-MIS[[#This Row],[VALUE]])</f>
        <v>-881.25</v>
      </c>
      <c r="AH6046" t="str" cm="1">
        <f t="array" ref="AH6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6" t="str">
        <f>MIS[[#This Row],[TRADING SYMBOL]]</f>
        <v>NIFTY2552225000CE</v>
      </c>
      <c r="AJ6046" t="str">
        <f>IF(RIGHT(MIS[[#This Row],[Main/Hedge]],4)="MAIN","MAIN","HEDGE")</f>
        <v>MAIN</v>
      </c>
      <c r="AK6046" t="str" cm="1">
        <f t="array" ref="AK6046">_xlfn._xlws.FILTER(Table4[Column1],ISNUMBER(SEARCH(Table4[Column1],MIS[[#This Row],[OrderUniqueIdentifier]])),"")</f>
        <v>LONGSHORT</v>
      </c>
    </row>
    <row r="6047" spans="1:37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>
        <f>_xlfn.XLOOKUP(MIS[[#This Row],[TRADING SYMBOL]],[1]Sheet1!$D:$D,[1]Sheet1!$C:$C)</f>
        <v>196</v>
      </c>
      <c r="AE6047">
        <f>MIS[[#This Row],[OrderAverageTradedPrice]]*MIS[[#This Row],[OrderQuantity]]</f>
        <v>41490</v>
      </c>
      <c r="AF6047">
        <f>MIS[[#This Row],[LTP]]*MIS[[#This Row],[OrderQuantity]]</f>
        <v>44100</v>
      </c>
      <c r="AG6047">
        <f>IF(MIS[[#This Row],[OrderSide]]="SELL",MIS[[#This Row],[VALUE]]-MIS[[#This Row],[LIVE_VALUE]],MIS[[#This Row],[LIVE_VALUE]]-MIS[[#This Row],[VALUE]])</f>
        <v>-2610</v>
      </c>
      <c r="AH6047" t="str" cm="1">
        <f t="array" ref="AH6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7" t="str">
        <f>MIS[[#This Row],[TRADING SYMBOL]]</f>
        <v>NIFTY2552225000CE</v>
      </c>
      <c r="AJ6047" t="str">
        <f>IF(RIGHT(MIS[[#This Row],[Main/Hedge]],4)="MAIN","MAIN","HEDGE")</f>
        <v>MAIN</v>
      </c>
      <c r="AK6047" t="str" cm="1">
        <f t="array" ref="AK6047">_xlfn._xlws.FILTER(Table4[Column1],ISNUMBER(SEARCH(Table4[Column1],MIS[[#This Row],[OrderUniqueIdentifier]])),"")</f>
        <v>LONGSHORT</v>
      </c>
    </row>
    <row r="6048" spans="1:37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>
        <f>_xlfn.XLOOKUP(MIS[[#This Row],[TRADING SYMBOL]],[1]Sheet1!$D:$D,[1]Sheet1!$C:$C)</f>
        <v>196</v>
      </c>
      <c r="AE6048">
        <f>MIS[[#This Row],[OrderAverageTradedPrice]]*MIS[[#This Row],[OrderQuantity]]</f>
        <v>13830</v>
      </c>
      <c r="AF6048">
        <f>MIS[[#This Row],[LTP]]*MIS[[#This Row],[OrderQuantity]]</f>
        <v>14700</v>
      </c>
      <c r="AG6048">
        <f>IF(MIS[[#This Row],[OrderSide]]="SELL",MIS[[#This Row],[VALUE]]-MIS[[#This Row],[LIVE_VALUE]],MIS[[#This Row],[LIVE_VALUE]]-MIS[[#This Row],[VALUE]])</f>
        <v>-870</v>
      </c>
      <c r="AH6048" t="str" cm="1">
        <f t="array" ref="AH6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8" t="str">
        <f>MIS[[#This Row],[TRADING SYMBOL]]</f>
        <v>NIFTY2552225000CE</v>
      </c>
      <c r="AJ6048" t="str">
        <f>IF(RIGHT(MIS[[#This Row],[Main/Hedge]],4)="MAIN","MAIN","HEDGE")</f>
        <v>MAIN</v>
      </c>
      <c r="AK6048" t="str" cm="1">
        <f t="array" ref="AK6048">_xlfn._xlws.FILTER(Table4[Column1],ISNUMBER(SEARCH(Table4[Column1],MIS[[#This Row],[OrderUniqueIdentifier]])),"")</f>
        <v>LONGSHORT</v>
      </c>
    </row>
    <row r="6049" spans="1:37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>
        <f>_xlfn.XLOOKUP(MIS[[#This Row],[TRADING SYMBOL]],[1]Sheet1!$D:$D,[1]Sheet1!$C:$C)</f>
        <v>196</v>
      </c>
      <c r="AE6049">
        <f>MIS[[#This Row],[OrderAverageTradedPrice]]*MIS[[#This Row],[OrderQuantity]]</f>
        <v>69078.75</v>
      </c>
      <c r="AF6049">
        <f>MIS[[#This Row],[LTP]]*MIS[[#This Row],[OrderQuantity]]</f>
        <v>73500</v>
      </c>
      <c r="AG6049">
        <f>IF(MIS[[#This Row],[OrderSide]]="SELL",MIS[[#This Row],[VALUE]]-MIS[[#This Row],[LIVE_VALUE]],MIS[[#This Row],[LIVE_VALUE]]-MIS[[#This Row],[VALUE]])</f>
        <v>-4421.25</v>
      </c>
      <c r="AH6049" t="str" cm="1">
        <f t="array" ref="AH6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9" t="str">
        <f>MIS[[#This Row],[TRADING SYMBOL]]</f>
        <v>NIFTY2552225000CE</v>
      </c>
      <c r="AJ6049" t="str">
        <f>IF(RIGHT(MIS[[#This Row],[Main/Hedge]],4)="MAIN","MAIN","HEDGE")</f>
        <v>MAIN</v>
      </c>
      <c r="AK6049" t="str" cm="1">
        <f t="array" ref="AK6049">_xlfn._xlws.FILTER(Table4[Column1],ISNUMBER(SEARCH(Table4[Column1],MIS[[#This Row],[OrderUniqueIdentifier]])),"")</f>
        <v>LONGSHORT</v>
      </c>
    </row>
    <row r="6050" spans="1:37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>
        <f>_xlfn.XLOOKUP(MIS[[#This Row],[TRADING SYMBOL]],[1]Sheet1!$D:$D,[1]Sheet1!$C:$C)</f>
        <v>196</v>
      </c>
      <c r="AE6050">
        <f>MIS[[#This Row],[OrderAverageTradedPrice]]*MIS[[#This Row],[OrderQuantity]]</f>
        <v>138292.5</v>
      </c>
      <c r="AF6050">
        <f>MIS[[#This Row],[LTP]]*MIS[[#This Row],[OrderQuantity]]</f>
        <v>147000</v>
      </c>
      <c r="AG6050">
        <f>IF(MIS[[#This Row],[OrderSide]]="SELL",MIS[[#This Row],[VALUE]]-MIS[[#This Row],[LIVE_VALUE]],MIS[[#This Row],[LIVE_VALUE]]-MIS[[#This Row],[VALUE]])</f>
        <v>-8707.5</v>
      </c>
      <c r="AH6050" t="str" cm="1">
        <f t="array" ref="AH6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0" t="str">
        <f>MIS[[#This Row],[TRADING SYMBOL]]</f>
        <v>NIFTY2552225000CE</v>
      </c>
      <c r="AJ6050" t="str">
        <f>IF(RIGHT(MIS[[#This Row],[Main/Hedge]],4)="MAIN","MAIN","HEDGE")</f>
        <v>MAIN</v>
      </c>
      <c r="AK6050" t="str" cm="1">
        <f t="array" ref="AK6050">_xlfn._xlws.FILTER(Table4[Column1],ISNUMBER(SEARCH(Table4[Column1],MIS[[#This Row],[OrderUniqueIdentifier]])),"")</f>
        <v>LONGSHORT</v>
      </c>
    </row>
    <row r="6051" spans="1:37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>
        <f>_xlfn.XLOOKUP(MIS[[#This Row],[TRADING SYMBOL]],[1]Sheet1!$D:$D,[1]Sheet1!$C:$C)</f>
        <v>196</v>
      </c>
      <c r="AE6051">
        <f>MIS[[#This Row],[OrderAverageTradedPrice]]*MIS[[#This Row],[OrderQuantity]]</f>
        <v>82867.5</v>
      </c>
      <c r="AF6051">
        <f>MIS[[#This Row],[LTP]]*MIS[[#This Row],[OrderQuantity]]</f>
        <v>88200</v>
      </c>
      <c r="AG6051">
        <f>IF(MIS[[#This Row],[OrderSide]]="SELL",MIS[[#This Row],[VALUE]]-MIS[[#This Row],[LIVE_VALUE]],MIS[[#This Row],[LIVE_VALUE]]-MIS[[#This Row],[VALUE]])</f>
        <v>-5332.5</v>
      </c>
      <c r="AH6051" t="str" cm="1">
        <f t="array" ref="AH6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1" t="str">
        <f>MIS[[#This Row],[TRADING SYMBOL]]</f>
        <v>NIFTY2552225000CE</v>
      </c>
      <c r="AJ6051" t="str">
        <f>IF(RIGHT(MIS[[#This Row],[Main/Hedge]],4)="MAIN","MAIN","HEDGE")</f>
        <v>MAIN</v>
      </c>
      <c r="AK6051" t="str" cm="1">
        <f t="array" ref="AK6051">_xlfn._xlws.FILTER(Table4[Column1],ISNUMBER(SEARCH(Table4[Column1],MIS[[#This Row],[OrderUniqueIdentifier]])),"")</f>
        <v>LONGSHORT</v>
      </c>
    </row>
    <row r="6052" spans="1:37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>
        <f>_xlfn.XLOOKUP(MIS[[#This Row],[TRADING SYMBOL]],[1]Sheet1!$D:$D,[1]Sheet1!$C:$C)</f>
        <v>196</v>
      </c>
      <c r="AE6052">
        <f>MIS[[#This Row],[OrderAverageTradedPrice]]*MIS[[#This Row],[OrderQuantity]]</f>
        <v>55290</v>
      </c>
      <c r="AF6052">
        <f>MIS[[#This Row],[LTP]]*MIS[[#This Row],[OrderQuantity]]</f>
        <v>58800</v>
      </c>
      <c r="AG6052">
        <f>IF(MIS[[#This Row],[OrderSide]]="SELL",MIS[[#This Row],[VALUE]]-MIS[[#This Row],[LIVE_VALUE]],MIS[[#This Row],[LIVE_VALUE]]-MIS[[#This Row],[VALUE]])</f>
        <v>-3510</v>
      </c>
      <c r="AH6052" t="str" cm="1">
        <f t="array" ref="AH6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2" t="str">
        <f>MIS[[#This Row],[TRADING SYMBOL]]</f>
        <v>NIFTY2552225000CE</v>
      </c>
      <c r="AJ6052" t="str">
        <f>IF(RIGHT(MIS[[#This Row],[Main/Hedge]],4)="MAIN","MAIN","HEDGE")</f>
        <v>MAIN</v>
      </c>
      <c r="AK6052" t="str" cm="1">
        <f t="array" ref="AK6052">_xlfn._xlws.FILTER(Table4[Column1],ISNUMBER(SEARCH(Table4[Column1],MIS[[#This Row],[OrderUniqueIdentifier]])),"")</f>
        <v>LONGSHORT</v>
      </c>
    </row>
    <row r="6053" spans="1:37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>
        <f>_xlfn.XLOOKUP(MIS[[#This Row],[TRADING SYMBOL]],[1]Sheet1!$D:$D,[1]Sheet1!$C:$C)</f>
        <v>196</v>
      </c>
      <c r="AE6053">
        <f>MIS[[#This Row],[OrderAverageTradedPrice]]*MIS[[#This Row],[OrderQuantity]]</f>
        <v>55286.25</v>
      </c>
      <c r="AF6053">
        <f>MIS[[#This Row],[LTP]]*MIS[[#This Row],[OrderQuantity]]</f>
        <v>58800</v>
      </c>
      <c r="AG6053">
        <f>IF(MIS[[#This Row],[OrderSide]]="SELL",MIS[[#This Row],[VALUE]]-MIS[[#This Row],[LIVE_VALUE]],MIS[[#This Row],[LIVE_VALUE]]-MIS[[#This Row],[VALUE]])</f>
        <v>-3513.75</v>
      </c>
      <c r="AH6053" t="str" cm="1">
        <f t="array" ref="AH6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3" t="str">
        <f>MIS[[#This Row],[TRADING SYMBOL]]</f>
        <v>NIFTY2552225000CE</v>
      </c>
      <c r="AJ6053" t="str">
        <f>IF(RIGHT(MIS[[#This Row],[Main/Hedge]],4)="MAIN","MAIN","HEDGE")</f>
        <v>MAIN</v>
      </c>
      <c r="AK6053" t="str" cm="1">
        <f t="array" ref="AK6053">_xlfn._xlws.FILTER(Table4[Column1],ISNUMBER(SEARCH(Table4[Column1],MIS[[#This Row],[OrderUniqueIdentifier]])),"")</f>
        <v>LONGSHORT</v>
      </c>
    </row>
    <row r="6054" spans="1:37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>
        <f>_xlfn.XLOOKUP(MIS[[#This Row],[TRADING SYMBOL]],[1]Sheet1!$D:$D,[1]Sheet1!$C:$C)</f>
        <v>196</v>
      </c>
      <c r="AE6054">
        <f>MIS[[#This Row],[OrderAverageTradedPrice]]*MIS[[#This Row],[OrderQuantity]]</f>
        <v>234963.74999999991</v>
      </c>
      <c r="AF6054">
        <f>MIS[[#This Row],[LTP]]*MIS[[#This Row],[OrderQuantity]]</f>
        <v>249900</v>
      </c>
      <c r="AG6054">
        <f>IF(MIS[[#This Row],[OrderSide]]="SELL",MIS[[#This Row],[VALUE]]-MIS[[#This Row],[LIVE_VALUE]],MIS[[#This Row],[LIVE_VALUE]]-MIS[[#This Row],[VALUE]])</f>
        <v>-14936.250000000087</v>
      </c>
      <c r="AH6054" t="str" cm="1">
        <f t="array" ref="AH6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4" t="str">
        <f>MIS[[#This Row],[TRADING SYMBOL]]</f>
        <v>NIFTY2552225000CE</v>
      </c>
      <c r="AJ6054" t="str">
        <f>IF(RIGHT(MIS[[#This Row],[Main/Hedge]],4)="MAIN","MAIN","HEDGE")</f>
        <v>MAIN</v>
      </c>
      <c r="AK6054" t="str" cm="1">
        <f t="array" ref="AK6054">_xlfn._xlws.FILTER(Table4[Column1],ISNUMBER(SEARCH(Table4[Column1],MIS[[#This Row],[OrderUniqueIdentifier]])),"")</f>
        <v>LONGSHORT</v>
      </c>
    </row>
    <row r="6055" spans="1:37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>
        <f>_xlfn.XLOOKUP(MIS[[#This Row],[TRADING SYMBOL]],[1]Sheet1!$D:$D,[1]Sheet1!$C:$C)</f>
        <v>196</v>
      </c>
      <c r="AE6055">
        <f>MIS[[#This Row],[OrderAverageTradedPrice]]*MIS[[#This Row],[OrderQuantity]]</f>
        <v>82912.5</v>
      </c>
      <c r="AF6055">
        <f>MIS[[#This Row],[LTP]]*MIS[[#This Row],[OrderQuantity]]</f>
        <v>88200</v>
      </c>
      <c r="AG6055">
        <f>IF(MIS[[#This Row],[OrderSide]]="SELL",MIS[[#This Row],[VALUE]]-MIS[[#This Row],[LIVE_VALUE]],MIS[[#This Row],[LIVE_VALUE]]-MIS[[#This Row],[VALUE]])</f>
        <v>-5287.5</v>
      </c>
      <c r="AH6055" t="str" cm="1">
        <f t="array" ref="AH6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5" t="str">
        <f>MIS[[#This Row],[TRADING SYMBOL]]</f>
        <v>NIFTY2552225000CE</v>
      </c>
      <c r="AJ6055" t="str">
        <f>IF(RIGHT(MIS[[#This Row],[Main/Hedge]],4)="MAIN","MAIN","HEDGE")</f>
        <v>MAIN</v>
      </c>
      <c r="AK6055" t="str" cm="1">
        <f t="array" ref="AK6055">_xlfn._xlws.FILTER(Table4[Column1],ISNUMBER(SEARCH(Table4[Column1],MIS[[#This Row],[OrderUniqueIdentifier]])),"")</f>
        <v>LONGSHORT</v>
      </c>
    </row>
    <row r="6056" spans="1:37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>
        <f>_xlfn.XLOOKUP(MIS[[#This Row],[TRADING SYMBOL]],[1]Sheet1!$D:$D,[1]Sheet1!$C:$C)</f>
        <v>196</v>
      </c>
      <c r="AE6056">
        <f>MIS[[#This Row],[OrderAverageTradedPrice]]*MIS[[#This Row],[OrderQuantity]]</f>
        <v>13830</v>
      </c>
      <c r="AF6056">
        <f>MIS[[#This Row],[LTP]]*MIS[[#This Row],[OrderQuantity]]</f>
        <v>14700</v>
      </c>
      <c r="AG6056">
        <f>IF(MIS[[#This Row],[OrderSide]]="SELL",MIS[[#This Row],[VALUE]]-MIS[[#This Row],[LIVE_VALUE]],MIS[[#This Row],[LIVE_VALUE]]-MIS[[#This Row],[VALUE]])</f>
        <v>-870</v>
      </c>
      <c r="AH6056" t="str" cm="1">
        <f t="array" ref="AH6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6" t="str">
        <f>MIS[[#This Row],[TRADING SYMBOL]]</f>
        <v>NIFTY2552225000CE</v>
      </c>
      <c r="AJ6056" t="str">
        <f>IF(RIGHT(MIS[[#This Row],[Main/Hedge]],4)="MAIN","MAIN","HEDGE")</f>
        <v>MAIN</v>
      </c>
      <c r="AK6056" t="str" cm="1">
        <f t="array" ref="AK6056">_xlfn._xlws.FILTER(Table4[Column1],ISNUMBER(SEARCH(Table4[Column1],MIS[[#This Row],[OrderUniqueIdentifier]])),"")</f>
        <v>LONGSHORT</v>
      </c>
    </row>
    <row r="6057" spans="1:37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>
        <f>_xlfn.XLOOKUP(MIS[[#This Row],[TRADING SYMBOL]],[1]Sheet1!$D:$D,[1]Sheet1!$C:$C)</f>
        <v>196</v>
      </c>
      <c r="AE6057">
        <f>MIS[[#This Row],[OrderAverageTradedPrice]]*MIS[[#This Row],[OrderQuantity]]</f>
        <v>110467.5</v>
      </c>
      <c r="AF6057">
        <f>MIS[[#This Row],[LTP]]*MIS[[#This Row],[OrderQuantity]]</f>
        <v>117600</v>
      </c>
      <c r="AG6057">
        <f>IF(MIS[[#This Row],[OrderSide]]="SELL",MIS[[#This Row],[VALUE]]-MIS[[#This Row],[LIVE_VALUE]],MIS[[#This Row],[LIVE_VALUE]]-MIS[[#This Row],[VALUE]])</f>
        <v>-7132.5</v>
      </c>
      <c r="AH6057" t="str" cm="1">
        <f t="array" ref="AH6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7" t="str">
        <f>MIS[[#This Row],[TRADING SYMBOL]]</f>
        <v>NIFTY2552225000CE</v>
      </c>
      <c r="AJ6057" t="str">
        <f>IF(RIGHT(MIS[[#This Row],[Main/Hedge]],4)="MAIN","MAIN","HEDGE")</f>
        <v>MAIN</v>
      </c>
      <c r="AK6057" t="str" cm="1">
        <f t="array" ref="AK6057">_xlfn._xlws.FILTER(Table4[Column1],ISNUMBER(SEARCH(Table4[Column1],MIS[[#This Row],[OrderUniqueIdentifier]])),"")</f>
        <v>LONGSHORT</v>
      </c>
    </row>
    <row r="6058" spans="1:37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>
        <f>_xlfn.XLOOKUP(MIS[[#This Row],[TRADING SYMBOL]],[1]Sheet1!$D:$D,[1]Sheet1!$C:$C)</f>
        <v>196</v>
      </c>
      <c r="AE6058">
        <f>MIS[[#This Row],[OrderAverageTradedPrice]]*MIS[[#This Row],[OrderQuantity]]</f>
        <v>13818.75</v>
      </c>
      <c r="AF6058">
        <f>MIS[[#This Row],[LTP]]*MIS[[#This Row],[OrderQuantity]]</f>
        <v>14700</v>
      </c>
      <c r="AG6058">
        <f>IF(MIS[[#This Row],[OrderSide]]="SELL",MIS[[#This Row],[VALUE]]-MIS[[#This Row],[LIVE_VALUE]],MIS[[#This Row],[LIVE_VALUE]]-MIS[[#This Row],[VALUE]])</f>
        <v>-881.25</v>
      </c>
      <c r="AH6058" t="str" cm="1">
        <f t="array" ref="AH6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8" t="str">
        <f>MIS[[#This Row],[TRADING SYMBOL]]</f>
        <v>NIFTY2552225000CE</v>
      </c>
      <c r="AJ6058" t="str">
        <f>IF(RIGHT(MIS[[#This Row],[Main/Hedge]],4)="MAIN","MAIN","HEDGE")</f>
        <v>MAIN</v>
      </c>
      <c r="AK6058" t="str" cm="1">
        <f t="array" ref="AK6058">_xlfn._xlws.FILTER(Table4[Column1],ISNUMBER(SEARCH(Table4[Column1],MIS[[#This Row],[OrderUniqueIdentifier]])),"")</f>
        <v>LONGSHORT</v>
      </c>
    </row>
    <row r="6059" spans="1:37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>
        <f>_xlfn.XLOOKUP(MIS[[#This Row],[TRADING SYMBOL]],[1]Sheet1!$D:$D,[1]Sheet1!$C:$C)</f>
        <v>196</v>
      </c>
      <c r="AE6059">
        <f>MIS[[#This Row],[OrderAverageTradedPrice]]*MIS[[#This Row],[OrderQuantity]]</f>
        <v>13815</v>
      </c>
      <c r="AF6059">
        <f>MIS[[#This Row],[LTP]]*MIS[[#This Row],[OrderQuantity]]</f>
        <v>14700</v>
      </c>
      <c r="AG6059">
        <f>IF(MIS[[#This Row],[OrderSide]]="SELL",MIS[[#This Row],[VALUE]]-MIS[[#This Row],[LIVE_VALUE]],MIS[[#This Row],[LIVE_VALUE]]-MIS[[#This Row],[VALUE]])</f>
        <v>-885</v>
      </c>
      <c r="AH6059" t="str" cm="1">
        <f t="array" ref="AH6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9" t="str">
        <f>MIS[[#This Row],[TRADING SYMBOL]]</f>
        <v>NIFTY2552225000CE</v>
      </c>
      <c r="AJ6059" t="str">
        <f>IF(RIGHT(MIS[[#This Row],[Main/Hedge]],4)="MAIN","MAIN","HEDGE")</f>
        <v>MAIN</v>
      </c>
      <c r="AK6059" t="str" cm="1">
        <f t="array" ref="AK6059">_xlfn._xlws.FILTER(Table4[Column1],ISNUMBER(SEARCH(Table4[Column1],MIS[[#This Row],[OrderUniqueIdentifier]])),"")</f>
        <v>LONGSHORT</v>
      </c>
    </row>
    <row r="6060" spans="1:37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>
        <f>_xlfn.XLOOKUP(MIS[[#This Row],[TRADING SYMBOL]],[1]Sheet1!$D:$D,[1]Sheet1!$C:$C)</f>
        <v>196</v>
      </c>
      <c r="AE6060">
        <f>MIS[[#This Row],[OrderAverageTradedPrice]]*MIS[[#This Row],[OrderQuantity]]</f>
        <v>13818.75</v>
      </c>
      <c r="AF6060">
        <f>MIS[[#This Row],[LTP]]*MIS[[#This Row],[OrderQuantity]]</f>
        <v>14700</v>
      </c>
      <c r="AG6060">
        <f>IF(MIS[[#This Row],[OrderSide]]="SELL",MIS[[#This Row],[VALUE]]-MIS[[#This Row],[LIVE_VALUE]],MIS[[#This Row],[LIVE_VALUE]]-MIS[[#This Row],[VALUE]])</f>
        <v>-881.25</v>
      </c>
      <c r="AH6060" t="str" cm="1">
        <f t="array" ref="AH6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0" t="str">
        <f>MIS[[#This Row],[TRADING SYMBOL]]</f>
        <v>NIFTY2552225000CE</v>
      </c>
      <c r="AJ6060" t="str">
        <f>IF(RIGHT(MIS[[#This Row],[Main/Hedge]],4)="MAIN","MAIN","HEDGE")</f>
        <v>MAIN</v>
      </c>
      <c r="AK6060" t="str" cm="1">
        <f t="array" ref="AK6060">_xlfn._xlws.FILTER(Table4[Column1],ISNUMBER(SEARCH(Table4[Column1],MIS[[#This Row],[OrderUniqueIdentifier]])),"")</f>
        <v>LONGSHORT</v>
      </c>
    </row>
    <row r="6061" spans="1:37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>
        <f>_xlfn.XLOOKUP(MIS[[#This Row],[TRADING SYMBOL]],[1]Sheet1!$D:$D,[1]Sheet1!$C:$C)</f>
        <v>196</v>
      </c>
      <c r="AE6061">
        <f>MIS[[#This Row],[OrderAverageTradedPrice]]*MIS[[#This Row],[OrderQuantity]]</f>
        <v>55293.75</v>
      </c>
      <c r="AF6061">
        <f>MIS[[#This Row],[LTP]]*MIS[[#This Row],[OrderQuantity]]</f>
        <v>58800</v>
      </c>
      <c r="AG6061">
        <f>IF(MIS[[#This Row],[OrderSide]]="SELL",MIS[[#This Row],[VALUE]]-MIS[[#This Row],[LIVE_VALUE]],MIS[[#This Row],[LIVE_VALUE]]-MIS[[#This Row],[VALUE]])</f>
        <v>-3506.25</v>
      </c>
      <c r="AH6061" t="str" cm="1">
        <f t="array" ref="AH6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1" t="str">
        <f>MIS[[#This Row],[TRADING SYMBOL]]</f>
        <v>NIFTY2552225000CE</v>
      </c>
      <c r="AJ6061" t="str">
        <f>IF(RIGHT(MIS[[#This Row],[Main/Hedge]],4)="MAIN","MAIN","HEDGE")</f>
        <v>MAIN</v>
      </c>
      <c r="AK6061" t="str" cm="1">
        <f t="array" ref="AK6061">_xlfn._xlws.FILTER(Table4[Column1],ISNUMBER(SEARCH(Table4[Column1],MIS[[#This Row],[OrderUniqueIdentifier]])),"")</f>
        <v>LONGSHORT</v>
      </c>
    </row>
    <row r="6062" spans="1:37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>
        <f>_xlfn.XLOOKUP(MIS[[#This Row],[TRADING SYMBOL]],[1]Sheet1!$D:$D,[1]Sheet1!$C:$C)</f>
        <v>196</v>
      </c>
      <c r="AE6062">
        <f>MIS[[#This Row],[OrderAverageTradedPrice]]*MIS[[#This Row],[OrderQuantity]]</f>
        <v>13818.75</v>
      </c>
      <c r="AF6062">
        <f>MIS[[#This Row],[LTP]]*MIS[[#This Row],[OrderQuantity]]</f>
        <v>14700</v>
      </c>
      <c r="AG6062">
        <f>IF(MIS[[#This Row],[OrderSide]]="SELL",MIS[[#This Row],[VALUE]]-MIS[[#This Row],[LIVE_VALUE]],MIS[[#This Row],[LIVE_VALUE]]-MIS[[#This Row],[VALUE]])</f>
        <v>-881.25</v>
      </c>
      <c r="AH6062" t="str" cm="1">
        <f t="array" ref="AH60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2" t="str">
        <f>MIS[[#This Row],[TRADING SYMBOL]]</f>
        <v>NIFTY2552225000CE</v>
      </c>
      <c r="AJ6062" t="str">
        <f>IF(RIGHT(MIS[[#This Row],[Main/Hedge]],4)="MAIN","MAIN","HEDGE")</f>
        <v>MAIN</v>
      </c>
      <c r="AK6062" t="str" cm="1">
        <f t="array" ref="AK6062">_xlfn._xlws.FILTER(Table4[Column1],ISNUMBER(SEARCH(Table4[Column1],MIS[[#This Row],[OrderUniqueIdentifier]])),"")</f>
        <v>LONGSHORT</v>
      </c>
    </row>
    <row r="6063" spans="1:37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>
        <f>_xlfn.XLOOKUP(MIS[[#This Row],[TRADING SYMBOL]],[1]Sheet1!$D:$D,[1]Sheet1!$C:$C)</f>
        <v>196</v>
      </c>
      <c r="AE6063">
        <f>MIS[[#This Row],[OrderAverageTradedPrice]]*MIS[[#This Row],[OrderQuantity]]</f>
        <v>13811.25</v>
      </c>
      <c r="AF6063">
        <f>MIS[[#This Row],[LTP]]*MIS[[#This Row],[OrderQuantity]]</f>
        <v>14700</v>
      </c>
      <c r="AG6063">
        <f>IF(MIS[[#This Row],[OrderSide]]="SELL",MIS[[#This Row],[VALUE]]-MIS[[#This Row],[LIVE_VALUE]],MIS[[#This Row],[LIVE_VALUE]]-MIS[[#This Row],[VALUE]])</f>
        <v>-888.75</v>
      </c>
      <c r="AH6063" t="str" cm="1">
        <f t="array" ref="AH60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3" t="str">
        <f>MIS[[#This Row],[TRADING SYMBOL]]</f>
        <v>NIFTY2552225000CE</v>
      </c>
      <c r="AJ6063" t="str">
        <f>IF(RIGHT(MIS[[#This Row],[Main/Hedge]],4)="MAIN","MAIN","HEDGE")</f>
        <v>MAIN</v>
      </c>
      <c r="AK6063" t="str" cm="1">
        <f t="array" ref="AK6063">_xlfn._xlws.FILTER(Table4[Column1],ISNUMBER(SEARCH(Table4[Column1],MIS[[#This Row],[OrderUniqueIdentifier]])),"")</f>
        <v>LONGSHORT</v>
      </c>
    </row>
    <row r="6064" spans="1:37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>
        <f>_xlfn.XLOOKUP(MIS[[#This Row],[TRADING SYMBOL]],[1]Sheet1!$D:$D,[1]Sheet1!$C:$C)</f>
        <v>196</v>
      </c>
      <c r="AE6064">
        <f>MIS[[#This Row],[OrderAverageTradedPrice]]*MIS[[#This Row],[OrderQuantity]]</f>
        <v>55320</v>
      </c>
      <c r="AF6064">
        <f>MIS[[#This Row],[LTP]]*MIS[[#This Row],[OrderQuantity]]</f>
        <v>58800</v>
      </c>
      <c r="AG6064">
        <f>IF(MIS[[#This Row],[OrderSide]]="SELL",MIS[[#This Row],[VALUE]]-MIS[[#This Row],[LIVE_VALUE]],MIS[[#This Row],[LIVE_VALUE]]-MIS[[#This Row],[VALUE]])</f>
        <v>-3480</v>
      </c>
      <c r="AH6064" t="str" cm="1">
        <f t="array" ref="AH6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4" t="str">
        <f>MIS[[#This Row],[TRADING SYMBOL]]</f>
        <v>NIFTY2552225000CE</v>
      </c>
      <c r="AJ6064" t="str">
        <f>IF(RIGHT(MIS[[#This Row],[Main/Hedge]],4)="MAIN","MAIN","HEDGE")</f>
        <v>MAIN</v>
      </c>
      <c r="AK6064" t="str" cm="1">
        <f t="array" ref="AK6064">_xlfn._xlws.FILTER(Table4[Column1],ISNUMBER(SEARCH(Table4[Column1],MIS[[#This Row],[OrderUniqueIdentifier]])),"")</f>
        <v>LONGSHORT</v>
      </c>
    </row>
    <row r="6065" spans="1:37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>
        <f>_xlfn.XLOOKUP(MIS[[#This Row],[TRADING SYMBOL]],[1]Sheet1!$D:$D,[1]Sheet1!$C:$C)</f>
        <v>196</v>
      </c>
      <c r="AE6065">
        <f>MIS[[#This Row],[OrderAverageTradedPrice]]*MIS[[#This Row],[OrderQuantity]]</f>
        <v>27630</v>
      </c>
      <c r="AF6065">
        <f>MIS[[#This Row],[LTP]]*MIS[[#This Row],[OrderQuantity]]</f>
        <v>29400</v>
      </c>
      <c r="AG6065">
        <f>IF(MIS[[#This Row],[OrderSide]]="SELL",MIS[[#This Row],[VALUE]]-MIS[[#This Row],[LIVE_VALUE]],MIS[[#This Row],[LIVE_VALUE]]-MIS[[#This Row],[VALUE]])</f>
        <v>-1770</v>
      </c>
      <c r="AH6065" t="str" cm="1">
        <f t="array" ref="AH60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5" t="str">
        <f>MIS[[#This Row],[TRADING SYMBOL]]</f>
        <v>NIFTY2552225000CE</v>
      </c>
      <c r="AJ6065" t="str">
        <f>IF(RIGHT(MIS[[#This Row],[Main/Hedge]],4)="MAIN","MAIN","HEDGE")</f>
        <v>MAIN</v>
      </c>
      <c r="AK6065" t="str" cm="1">
        <f t="array" ref="AK6065">_xlfn._xlws.FILTER(Table4[Column1],ISNUMBER(SEARCH(Table4[Column1],MIS[[#This Row],[OrderUniqueIdentifier]])),"")</f>
        <v>LONGSHORT</v>
      </c>
    </row>
    <row r="6066" spans="1:37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>
        <f>_xlfn.XLOOKUP(MIS[[#This Row],[TRADING SYMBOL]],[1]Sheet1!$D:$D,[1]Sheet1!$C:$C)</f>
        <v>196</v>
      </c>
      <c r="AE6066">
        <f>MIS[[#This Row],[OrderAverageTradedPrice]]*MIS[[#This Row],[OrderQuantity]]</f>
        <v>13833.75</v>
      </c>
      <c r="AF6066">
        <f>MIS[[#This Row],[LTP]]*MIS[[#This Row],[OrderQuantity]]</f>
        <v>14700</v>
      </c>
      <c r="AG6066">
        <f>IF(MIS[[#This Row],[OrderSide]]="SELL",MIS[[#This Row],[VALUE]]-MIS[[#This Row],[LIVE_VALUE]],MIS[[#This Row],[LIVE_VALUE]]-MIS[[#This Row],[VALUE]])</f>
        <v>-866.25</v>
      </c>
      <c r="AH6066" t="str" cm="1">
        <f t="array" ref="AH60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6" t="str">
        <f>MIS[[#This Row],[TRADING SYMBOL]]</f>
        <v>NIFTY2552225000CE</v>
      </c>
      <c r="AJ6066" t="str">
        <f>IF(RIGHT(MIS[[#This Row],[Main/Hedge]],4)="MAIN","MAIN","HEDGE")</f>
        <v>MAIN</v>
      </c>
      <c r="AK6066" t="str" cm="1">
        <f t="array" ref="AK6066">_xlfn._xlws.FILTER(Table4[Column1],ISNUMBER(SEARCH(Table4[Column1],MIS[[#This Row],[OrderUniqueIdentifier]])),"")</f>
        <v>LONGSHORT</v>
      </c>
    </row>
    <row r="6067" spans="1:37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>
        <f>_xlfn.XLOOKUP(MIS[[#This Row],[TRADING SYMBOL]],[1]Sheet1!$D:$D,[1]Sheet1!$C:$C)</f>
        <v>196</v>
      </c>
      <c r="AE6067">
        <f>MIS[[#This Row],[OrderAverageTradedPrice]]*MIS[[#This Row],[OrderQuantity]]</f>
        <v>27637.5</v>
      </c>
      <c r="AF6067">
        <f>MIS[[#This Row],[LTP]]*MIS[[#This Row],[OrderQuantity]]</f>
        <v>29400</v>
      </c>
      <c r="AG6067">
        <f>IF(MIS[[#This Row],[OrderSide]]="SELL",MIS[[#This Row],[VALUE]]-MIS[[#This Row],[LIVE_VALUE]],MIS[[#This Row],[LIVE_VALUE]]-MIS[[#This Row],[VALUE]])</f>
        <v>-1762.5</v>
      </c>
      <c r="AH6067" t="str" cm="1">
        <f t="array" ref="AH60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7" t="str">
        <f>MIS[[#This Row],[TRADING SYMBOL]]</f>
        <v>NIFTY2552225000CE</v>
      </c>
      <c r="AJ6067" t="str">
        <f>IF(RIGHT(MIS[[#This Row],[Main/Hedge]],4)="MAIN","MAIN","HEDGE")</f>
        <v>MAIN</v>
      </c>
      <c r="AK6067" t="str" cm="1">
        <f t="array" ref="AK6067">_xlfn._xlws.FILTER(Table4[Column1],ISNUMBER(SEARCH(Table4[Column1],MIS[[#This Row],[OrderUniqueIdentifier]])),"")</f>
        <v>LONGSHORT</v>
      </c>
    </row>
    <row r="6068" spans="1:37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>
        <f>_xlfn.XLOOKUP(MIS[[#This Row],[TRADING SYMBOL]],[1]Sheet1!$D:$D,[1]Sheet1!$C:$C)</f>
        <v>196</v>
      </c>
      <c r="AE6068">
        <f>MIS[[#This Row],[OrderAverageTradedPrice]]*MIS[[#This Row],[OrderQuantity]]</f>
        <v>13830</v>
      </c>
      <c r="AF6068">
        <f>MIS[[#This Row],[LTP]]*MIS[[#This Row],[OrderQuantity]]</f>
        <v>14700</v>
      </c>
      <c r="AG6068">
        <f>IF(MIS[[#This Row],[OrderSide]]="SELL",MIS[[#This Row],[VALUE]]-MIS[[#This Row],[LIVE_VALUE]],MIS[[#This Row],[LIVE_VALUE]]-MIS[[#This Row],[VALUE]])</f>
        <v>-870</v>
      </c>
      <c r="AH6068" t="str" cm="1">
        <f t="array" ref="AH60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8" t="str">
        <f>MIS[[#This Row],[TRADING SYMBOL]]</f>
        <v>NIFTY2552225000CE</v>
      </c>
      <c r="AJ6068" t="str">
        <f>IF(RIGHT(MIS[[#This Row],[Main/Hedge]],4)="MAIN","MAIN","HEDGE")</f>
        <v>MAIN</v>
      </c>
      <c r="AK6068" t="str" cm="1">
        <f t="array" ref="AK6068">_xlfn._xlws.FILTER(Table4[Column1],ISNUMBER(SEARCH(Table4[Column1],MIS[[#This Row],[OrderUniqueIdentifier]])),"")</f>
        <v>LONGSHORT</v>
      </c>
    </row>
    <row r="6069" spans="1:37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>
        <f>_xlfn.XLOOKUP(MIS[[#This Row],[TRADING SYMBOL]],[1]Sheet1!$D:$D,[1]Sheet1!$C:$C)</f>
        <v>196</v>
      </c>
      <c r="AE6069">
        <f>MIS[[#This Row],[OrderAverageTradedPrice]]*MIS[[#This Row],[OrderQuantity]]</f>
        <v>27645</v>
      </c>
      <c r="AF6069">
        <f>MIS[[#This Row],[LTP]]*MIS[[#This Row],[OrderQuantity]]</f>
        <v>29400</v>
      </c>
      <c r="AG6069">
        <f>IF(MIS[[#This Row],[OrderSide]]="SELL",MIS[[#This Row],[VALUE]]-MIS[[#This Row],[LIVE_VALUE]],MIS[[#This Row],[LIVE_VALUE]]-MIS[[#This Row],[VALUE]])</f>
        <v>-1755</v>
      </c>
      <c r="AH6069" t="str" cm="1">
        <f t="array" ref="AH60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9" t="str">
        <f>MIS[[#This Row],[TRADING SYMBOL]]</f>
        <v>NIFTY2552225000CE</v>
      </c>
      <c r="AJ6069" t="str">
        <f>IF(RIGHT(MIS[[#This Row],[Main/Hedge]],4)="MAIN","MAIN","HEDGE")</f>
        <v>MAIN</v>
      </c>
      <c r="AK6069" t="str" cm="1">
        <f t="array" ref="AK6069">_xlfn._xlws.FILTER(Table4[Column1],ISNUMBER(SEARCH(Table4[Column1],MIS[[#This Row],[OrderUniqueIdentifier]])),"")</f>
        <v>LONGSHORT</v>
      </c>
    </row>
    <row r="6070" spans="1:37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>
        <f>_xlfn.XLOOKUP(MIS[[#This Row],[TRADING SYMBOL]],[1]Sheet1!$D:$D,[1]Sheet1!$C:$C)</f>
        <v>196</v>
      </c>
      <c r="AE6070">
        <f>MIS[[#This Row],[OrderAverageTradedPrice]]*MIS[[#This Row],[OrderQuantity]]</f>
        <v>13830</v>
      </c>
      <c r="AF6070">
        <f>MIS[[#This Row],[LTP]]*MIS[[#This Row],[OrderQuantity]]</f>
        <v>14700</v>
      </c>
      <c r="AG6070">
        <f>IF(MIS[[#This Row],[OrderSide]]="SELL",MIS[[#This Row],[VALUE]]-MIS[[#This Row],[LIVE_VALUE]],MIS[[#This Row],[LIVE_VALUE]]-MIS[[#This Row],[VALUE]])</f>
        <v>-870</v>
      </c>
      <c r="AH6070" t="str" cm="1">
        <f t="array" ref="AH60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0" t="str">
        <f>MIS[[#This Row],[TRADING SYMBOL]]</f>
        <v>NIFTY2552225000CE</v>
      </c>
      <c r="AJ6070" t="str">
        <f>IF(RIGHT(MIS[[#This Row],[Main/Hedge]],4)="MAIN","MAIN","HEDGE")</f>
        <v>MAIN</v>
      </c>
      <c r="AK6070" t="str" cm="1">
        <f t="array" ref="AK6070">_xlfn._xlws.FILTER(Table4[Column1],ISNUMBER(SEARCH(Table4[Column1],MIS[[#This Row],[OrderUniqueIdentifier]])),"")</f>
        <v>LONGSHORT</v>
      </c>
    </row>
    <row r="6071" spans="1:37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>
        <f>_xlfn.XLOOKUP(MIS[[#This Row],[TRADING SYMBOL]],[1]Sheet1!$D:$D,[1]Sheet1!$C:$C)</f>
        <v>196</v>
      </c>
      <c r="AE6071">
        <f>MIS[[#This Row],[OrderAverageTradedPrice]]*MIS[[#This Row],[OrderQuantity]]</f>
        <v>13815</v>
      </c>
      <c r="AF6071">
        <f>MIS[[#This Row],[LTP]]*MIS[[#This Row],[OrderQuantity]]</f>
        <v>14700</v>
      </c>
      <c r="AG6071">
        <f>IF(MIS[[#This Row],[OrderSide]]="SELL",MIS[[#This Row],[VALUE]]-MIS[[#This Row],[LIVE_VALUE]],MIS[[#This Row],[LIVE_VALUE]]-MIS[[#This Row],[VALUE]])</f>
        <v>-885</v>
      </c>
      <c r="AH6071" t="str" cm="1">
        <f t="array" ref="AH60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1" t="str">
        <f>MIS[[#This Row],[TRADING SYMBOL]]</f>
        <v>NIFTY2552225000CE</v>
      </c>
      <c r="AJ6071" t="str">
        <f>IF(RIGHT(MIS[[#This Row],[Main/Hedge]],4)="MAIN","MAIN","HEDGE")</f>
        <v>MAIN</v>
      </c>
      <c r="AK6071" t="str" cm="1">
        <f t="array" ref="AK6071">_xlfn._xlws.FILTER(Table4[Column1],ISNUMBER(SEARCH(Table4[Column1],MIS[[#This Row],[OrderUniqueIdentifier]])),"")</f>
        <v>LONGSHORT</v>
      </c>
    </row>
    <row r="6072" spans="1:37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>
        <f>_xlfn.XLOOKUP(MIS[[#This Row],[TRADING SYMBOL]],[1]Sheet1!$D:$D,[1]Sheet1!$C:$C)</f>
        <v>196</v>
      </c>
      <c r="AE6072">
        <f>MIS[[#This Row],[OrderAverageTradedPrice]]*MIS[[#This Row],[OrderQuantity]]</f>
        <v>27618.75</v>
      </c>
      <c r="AF6072">
        <f>MIS[[#This Row],[LTP]]*MIS[[#This Row],[OrderQuantity]]</f>
        <v>29400</v>
      </c>
      <c r="AG6072">
        <f>IF(MIS[[#This Row],[OrderSide]]="SELL",MIS[[#This Row],[VALUE]]-MIS[[#This Row],[LIVE_VALUE]],MIS[[#This Row],[LIVE_VALUE]]-MIS[[#This Row],[VALUE]])</f>
        <v>-1781.25</v>
      </c>
      <c r="AH6072" t="str" cm="1">
        <f t="array" ref="AH60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2" t="str">
        <f>MIS[[#This Row],[TRADING SYMBOL]]</f>
        <v>NIFTY2552225000CE</v>
      </c>
      <c r="AJ6072" t="str">
        <f>IF(RIGHT(MIS[[#This Row],[Main/Hedge]],4)="MAIN","MAIN","HEDGE")</f>
        <v>MAIN</v>
      </c>
      <c r="AK6072" t="str" cm="1">
        <f t="array" ref="AK6072">_xlfn._xlws.FILTER(Table4[Column1],ISNUMBER(SEARCH(Table4[Column1],MIS[[#This Row],[OrderUniqueIdentifier]])),"")</f>
        <v>LONGSHORT</v>
      </c>
    </row>
    <row r="6073" spans="1:37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>
        <f>_xlfn.XLOOKUP(MIS[[#This Row],[TRADING SYMBOL]],[1]Sheet1!$D:$D,[1]Sheet1!$C:$C)</f>
        <v>196</v>
      </c>
      <c r="AE6073">
        <f>MIS[[#This Row],[OrderAverageTradedPrice]]*MIS[[#This Row],[OrderQuantity]]</f>
        <v>317553.74999999895</v>
      </c>
      <c r="AF6073">
        <f>MIS[[#This Row],[LTP]]*MIS[[#This Row],[OrderQuantity]]</f>
        <v>338100</v>
      </c>
      <c r="AG6073">
        <f>IF(MIS[[#This Row],[OrderSide]]="SELL",MIS[[#This Row],[VALUE]]-MIS[[#This Row],[LIVE_VALUE]],MIS[[#This Row],[LIVE_VALUE]]-MIS[[#This Row],[VALUE]])</f>
        <v>-20546.250000001048</v>
      </c>
      <c r="AH6073" t="str" cm="1">
        <f t="array" ref="AH60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3" t="str">
        <f>MIS[[#This Row],[TRADING SYMBOL]]</f>
        <v>NIFTY2552225000CE</v>
      </c>
      <c r="AJ6073" t="str">
        <f>IF(RIGHT(MIS[[#This Row],[Main/Hedge]],4)="MAIN","MAIN","HEDGE")</f>
        <v>MAIN</v>
      </c>
      <c r="AK6073" t="str" cm="1">
        <f t="array" ref="AK6073">_xlfn._xlws.FILTER(Table4[Column1],ISNUMBER(SEARCH(Table4[Column1],MIS[[#This Row],[OrderUniqueIdentifier]])),"")</f>
        <v>LONGSHORT</v>
      </c>
    </row>
    <row r="6074" spans="1:37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>
        <f>_xlfn.XLOOKUP(MIS[[#This Row],[TRADING SYMBOL]],[1]Sheet1!$D:$D,[1]Sheet1!$C:$C)</f>
        <v>196</v>
      </c>
      <c r="AE6074">
        <f>MIS[[#This Row],[OrderAverageTradedPrice]]*MIS[[#This Row],[OrderQuantity]]</f>
        <v>69138.75</v>
      </c>
      <c r="AF6074">
        <f>MIS[[#This Row],[LTP]]*MIS[[#This Row],[OrderQuantity]]</f>
        <v>73500</v>
      </c>
      <c r="AG6074">
        <f>IF(MIS[[#This Row],[OrderSide]]="SELL",MIS[[#This Row],[VALUE]]-MIS[[#This Row],[LIVE_VALUE]],MIS[[#This Row],[LIVE_VALUE]]-MIS[[#This Row],[VALUE]])</f>
        <v>-4361.25</v>
      </c>
      <c r="AH6074" t="str" cm="1">
        <f t="array" ref="AH6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4" t="str">
        <f>MIS[[#This Row],[TRADING SYMBOL]]</f>
        <v>NIFTY2552225000CE</v>
      </c>
      <c r="AJ6074" t="str">
        <f>IF(RIGHT(MIS[[#This Row],[Main/Hedge]],4)="MAIN","MAIN","HEDGE")</f>
        <v>MAIN</v>
      </c>
      <c r="AK6074" t="str" cm="1">
        <f t="array" ref="AK6074">_xlfn._xlws.FILTER(Table4[Column1],ISNUMBER(SEARCH(Table4[Column1],MIS[[#This Row],[OrderUniqueIdentifier]])),"")</f>
        <v>LONGSHORT</v>
      </c>
    </row>
    <row r="6075" spans="1:37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>
        <f>_xlfn.XLOOKUP(MIS[[#This Row],[TRADING SYMBOL]],[1]Sheet1!$D:$D,[1]Sheet1!$C:$C)</f>
        <v>196</v>
      </c>
      <c r="AE6075">
        <f>MIS[[#This Row],[OrderAverageTradedPrice]]*MIS[[#This Row],[OrderQuantity]]</f>
        <v>27682.5</v>
      </c>
      <c r="AF6075">
        <f>MIS[[#This Row],[LTP]]*MIS[[#This Row],[OrderQuantity]]</f>
        <v>29400</v>
      </c>
      <c r="AG6075">
        <f>IF(MIS[[#This Row],[OrderSide]]="SELL",MIS[[#This Row],[VALUE]]-MIS[[#This Row],[LIVE_VALUE]],MIS[[#This Row],[LIVE_VALUE]]-MIS[[#This Row],[VALUE]])</f>
        <v>-1717.5</v>
      </c>
      <c r="AH6075" t="str" cm="1">
        <f t="array" ref="AH6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5" t="str">
        <f>MIS[[#This Row],[TRADING SYMBOL]]</f>
        <v>NIFTY2552225000CE</v>
      </c>
      <c r="AJ6075" t="str">
        <f>IF(RIGHT(MIS[[#This Row],[Main/Hedge]],4)="MAIN","MAIN","HEDGE")</f>
        <v>MAIN</v>
      </c>
      <c r="AK6075" t="str" cm="1">
        <f t="array" ref="AK6075">_xlfn._xlws.FILTER(Table4[Column1],ISNUMBER(SEARCH(Table4[Column1],MIS[[#This Row],[OrderUniqueIdentifier]])),"")</f>
        <v>LONGSHORT</v>
      </c>
    </row>
    <row r="6076" spans="1:37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>
        <f>_xlfn.XLOOKUP(MIS[[#This Row],[TRADING SYMBOL]],[1]Sheet1!$D:$D,[1]Sheet1!$C:$C)</f>
        <v>196</v>
      </c>
      <c r="AE6076">
        <f>MIS[[#This Row],[OrderAverageTradedPrice]]*MIS[[#This Row],[OrderQuantity]]</f>
        <v>13841.25</v>
      </c>
      <c r="AF6076">
        <f>MIS[[#This Row],[LTP]]*MIS[[#This Row],[OrderQuantity]]</f>
        <v>14700</v>
      </c>
      <c r="AG6076">
        <f>IF(MIS[[#This Row],[OrderSide]]="SELL",MIS[[#This Row],[VALUE]]-MIS[[#This Row],[LIVE_VALUE]],MIS[[#This Row],[LIVE_VALUE]]-MIS[[#This Row],[VALUE]])</f>
        <v>-858.75</v>
      </c>
      <c r="AH6076" t="str" cm="1">
        <f t="array" ref="AH60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6" t="str">
        <f>MIS[[#This Row],[TRADING SYMBOL]]</f>
        <v>NIFTY2552225000CE</v>
      </c>
      <c r="AJ6076" t="str">
        <f>IF(RIGHT(MIS[[#This Row],[Main/Hedge]],4)="MAIN","MAIN","HEDGE")</f>
        <v>MAIN</v>
      </c>
      <c r="AK6076" t="str" cm="1">
        <f t="array" ref="AK6076">_xlfn._xlws.FILTER(Table4[Column1],ISNUMBER(SEARCH(Table4[Column1],MIS[[#This Row],[OrderUniqueIdentifier]])),"")</f>
        <v>LONGSHORT</v>
      </c>
    </row>
    <row r="6077" spans="1:37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>
        <f>_xlfn.XLOOKUP(MIS[[#This Row],[TRADING SYMBOL]],[1]Sheet1!$D:$D,[1]Sheet1!$C:$C)</f>
        <v>196</v>
      </c>
      <c r="AE6077">
        <f>MIS[[#This Row],[OrderAverageTradedPrice]]*MIS[[#This Row],[OrderQuantity]]</f>
        <v>27660</v>
      </c>
      <c r="AF6077">
        <f>MIS[[#This Row],[LTP]]*MIS[[#This Row],[OrderQuantity]]</f>
        <v>29400</v>
      </c>
      <c r="AG6077">
        <f>IF(MIS[[#This Row],[OrderSide]]="SELL",MIS[[#This Row],[VALUE]]-MIS[[#This Row],[LIVE_VALUE]],MIS[[#This Row],[LIVE_VALUE]]-MIS[[#This Row],[VALUE]])</f>
        <v>-1740</v>
      </c>
      <c r="AH6077" t="str" cm="1">
        <f t="array" ref="AH60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7" t="str">
        <f>MIS[[#This Row],[TRADING SYMBOL]]</f>
        <v>NIFTY2552225000CE</v>
      </c>
      <c r="AJ6077" t="str">
        <f>IF(RIGHT(MIS[[#This Row],[Main/Hedge]],4)="MAIN","MAIN","HEDGE")</f>
        <v>MAIN</v>
      </c>
      <c r="AK6077" t="str" cm="1">
        <f t="array" ref="AK6077">_xlfn._xlws.FILTER(Table4[Column1],ISNUMBER(SEARCH(Table4[Column1],MIS[[#This Row],[OrderUniqueIdentifier]])),"")</f>
        <v>LONGSHORT</v>
      </c>
    </row>
    <row r="6078" spans="1:37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>
        <f>_xlfn.XLOOKUP(MIS[[#This Row],[TRADING SYMBOL]],[1]Sheet1!$D:$D,[1]Sheet1!$C:$C)</f>
        <v>196</v>
      </c>
      <c r="AE6078">
        <f>MIS[[#This Row],[OrderAverageTradedPrice]]*MIS[[#This Row],[OrderQuantity]]</f>
        <v>13818.75</v>
      </c>
      <c r="AF6078">
        <f>MIS[[#This Row],[LTP]]*MIS[[#This Row],[OrderQuantity]]</f>
        <v>14700</v>
      </c>
      <c r="AG6078">
        <f>IF(MIS[[#This Row],[OrderSide]]="SELL",MIS[[#This Row],[VALUE]]-MIS[[#This Row],[LIVE_VALUE]],MIS[[#This Row],[LIVE_VALUE]]-MIS[[#This Row],[VALUE]])</f>
        <v>-881.25</v>
      </c>
      <c r="AH6078" t="str" cm="1">
        <f t="array" ref="AH60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8" t="str">
        <f>MIS[[#This Row],[TRADING SYMBOL]]</f>
        <v>NIFTY2552225000CE</v>
      </c>
      <c r="AJ6078" t="str">
        <f>IF(RIGHT(MIS[[#This Row],[Main/Hedge]],4)="MAIN","MAIN","HEDGE")</f>
        <v>MAIN</v>
      </c>
      <c r="AK6078" t="str" cm="1">
        <f t="array" ref="AK6078">_xlfn._xlws.FILTER(Table4[Column1],ISNUMBER(SEARCH(Table4[Column1],MIS[[#This Row],[OrderUniqueIdentifier]])),"")</f>
        <v>LONGSHORT</v>
      </c>
    </row>
    <row r="6079" spans="1:37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>
        <f>_xlfn.XLOOKUP(MIS[[#This Row],[TRADING SYMBOL]],[1]Sheet1!$D:$D,[1]Sheet1!$C:$C)</f>
        <v>196</v>
      </c>
      <c r="AE6079">
        <f>MIS[[#This Row],[OrderAverageTradedPrice]]*MIS[[#This Row],[OrderQuantity]]</f>
        <v>124522.49999999948</v>
      </c>
      <c r="AF6079">
        <f>MIS[[#This Row],[LTP]]*MIS[[#This Row],[OrderQuantity]]</f>
        <v>132300</v>
      </c>
      <c r="AG6079">
        <f>IF(MIS[[#This Row],[OrderSide]]="SELL",MIS[[#This Row],[VALUE]]-MIS[[#This Row],[LIVE_VALUE]],MIS[[#This Row],[LIVE_VALUE]]-MIS[[#This Row],[VALUE]])</f>
        <v>-7777.5000000005239</v>
      </c>
      <c r="AH6079" t="str" cm="1">
        <f t="array" ref="AH60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9" t="str">
        <f>MIS[[#This Row],[TRADING SYMBOL]]</f>
        <v>NIFTY2552225000CE</v>
      </c>
      <c r="AJ6079" t="str">
        <f>IF(RIGHT(MIS[[#This Row],[Main/Hedge]],4)="MAIN","MAIN","HEDGE")</f>
        <v>MAIN</v>
      </c>
      <c r="AK6079" t="str" cm="1">
        <f t="array" ref="AK6079">_xlfn._xlws.FILTER(Table4[Column1],ISNUMBER(SEARCH(Table4[Column1],MIS[[#This Row],[OrderUniqueIdentifier]])),"")</f>
        <v>LONGSHORT</v>
      </c>
    </row>
    <row r="6080" spans="1:37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>
        <f>_xlfn.XLOOKUP(MIS[[#This Row],[TRADING SYMBOL]],[1]Sheet1!$D:$D,[1]Sheet1!$C:$C)</f>
        <v>196</v>
      </c>
      <c r="AE6080">
        <f>MIS[[#This Row],[OrderAverageTradedPrice]]*MIS[[#This Row],[OrderQuantity]]</f>
        <v>13830</v>
      </c>
      <c r="AF6080">
        <f>MIS[[#This Row],[LTP]]*MIS[[#This Row],[OrderQuantity]]</f>
        <v>14700</v>
      </c>
      <c r="AG6080">
        <f>IF(MIS[[#This Row],[OrderSide]]="SELL",MIS[[#This Row],[VALUE]]-MIS[[#This Row],[LIVE_VALUE]],MIS[[#This Row],[LIVE_VALUE]]-MIS[[#This Row],[VALUE]])</f>
        <v>-870</v>
      </c>
      <c r="AH6080" t="str" cm="1">
        <f t="array" ref="AH60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0" t="str">
        <f>MIS[[#This Row],[TRADING SYMBOL]]</f>
        <v>NIFTY2552225000CE</v>
      </c>
      <c r="AJ6080" t="str">
        <f>IF(RIGHT(MIS[[#This Row],[Main/Hedge]],4)="MAIN","MAIN","HEDGE")</f>
        <v>MAIN</v>
      </c>
      <c r="AK6080" t="str" cm="1">
        <f t="array" ref="AK6080">_xlfn._xlws.FILTER(Table4[Column1],ISNUMBER(SEARCH(Table4[Column1],MIS[[#This Row],[OrderUniqueIdentifier]])),"")</f>
        <v>LONGSHORT</v>
      </c>
    </row>
    <row r="6081" spans="1:37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>
        <f>_xlfn.XLOOKUP(MIS[[#This Row],[TRADING SYMBOL]],[1]Sheet1!$D:$D,[1]Sheet1!$C:$C)</f>
        <v>196</v>
      </c>
      <c r="AE6081">
        <f>MIS[[#This Row],[OrderAverageTradedPrice]]*MIS[[#This Row],[OrderQuantity]]</f>
        <v>69007.5</v>
      </c>
      <c r="AF6081">
        <f>MIS[[#This Row],[LTP]]*MIS[[#This Row],[OrderQuantity]]</f>
        <v>73500</v>
      </c>
      <c r="AG6081">
        <f>IF(MIS[[#This Row],[OrderSide]]="SELL",MIS[[#This Row],[VALUE]]-MIS[[#This Row],[LIVE_VALUE]],MIS[[#This Row],[LIVE_VALUE]]-MIS[[#This Row],[VALUE]])</f>
        <v>-4492.5</v>
      </c>
      <c r="AH6081" t="str" cm="1">
        <f t="array" ref="AH60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1" t="str">
        <f>MIS[[#This Row],[TRADING SYMBOL]]</f>
        <v>NIFTY2552225000CE</v>
      </c>
      <c r="AJ6081" t="str">
        <f>IF(RIGHT(MIS[[#This Row],[Main/Hedge]],4)="MAIN","MAIN","HEDGE")</f>
        <v>MAIN</v>
      </c>
      <c r="AK6081" t="str" cm="1">
        <f t="array" ref="AK6081">_xlfn._xlws.FILTER(Table4[Column1],ISNUMBER(SEARCH(Table4[Column1],MIS[[#This Row],[OrderUniqueIdentifier]])),"")</f>
        <v>LONGSHORT</v>
      </c>
    </row>
    <row r="6082" spans="1:37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>
        <f>_xlfn.XLOOKUP(MIS[[#This Row],[TRADING SYMBOL]],[1]Sheet1!$D:$D,[1]Sheet1!$C:$C)</f>
        <v>196</v>
      </c>
      <c r="AE6082">
        <f>MIS[[#This Row],[OrderAverageTradedPrice]]*MIS[[#This Row],[OrderQuantity]]</f>
        <v>27675</v>
      </c>
      <c r="AF6082">
        <f>MIS[[#This Row],[LTP]]*MIS[[#This Row],[OrderQuantity]]</f>
        <v>29400</v>
      </c>
      <c r="AG6082">
        <f>IF(MIS[[#This Row],[OrderSide]]="SELL",MIS[[#This Row],[VALUE]]-MIS[[#This Row],[LIVE_VALUE]],MIS[[#This Row],[LIVE_VALUE]]-MIS[[#This Row],[VALUE]])</f>
        <v>-1725</v>
      </c>
      <c r="AH6082" t="str" cm="1">
        <f t="array" ref="AH60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2" t="str">
        <f>MIS[[#This Row],[TRADING SYMBOL]]</f>
        <v>NIFTY2552225000CE</v>
      </c>
      <c r="AJ6082" t="str">
        <f>IF(RIGHT(MIS[[#This Row],[Main/Hedge]],4)="MAIN","MAIN","HEDGE")</f>
        <v>MAIN</v>
      </c>
      <c r="AK6082" t="str" cm="1">
        <f t="array" ref="AK6082">_xlfn._xlws.FILTER(Table4[Column1],ISNUMBER(SEARCH(Table4[Column1],MIS[[#This Row],[OrderUniqueIdentifier]])),"")</f>
        <v>LONGSHORT</v>
      </c>
    </row>
    <row r="6083" spans="1:37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>
        <f>_xlfn.XLOOKUP(MIS[[#This Row],[TRADING SYMBOL]],[1]Sheet1!$D:$D,[1]Sheet1!$C:$C)</f>
        <v>196</v>
      </c>
      <c r="AE6083">
        <f>MIS[[#This Row],[OrderAverageTradedPrice]]*MIS[[#This Row],[OrderQuantity]]</f>
        <v>13830</v>
      </c>
      <c r="AF6083">
        <f>MIS[[#This Row],[LTP]]*MIS[[#This Row],[OrderQuantity]]</f>
        <v>14700</v>
      </c>
      <c r="AG6083">
        <f>IF(MIS[[#This Row],[OrderSide]]="SELL",MIS[[#This Row],[VALUE]]-MIS[[#This Row],[LIVE_VALUE]],MIS[[#This Row],[LIVE_VALUE]]-MIS[[#This Row],[VALUE]])</f>
        <v>-870</v>
      </c>
      <c r="AH6083" t="str" cm="1">
        <f t="array" ref="AH60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3" t="str">
        <f>MIS[[#This Row],[TRADING SYMBOL]]</f>
        <v>NIFTY2552225000CE</v>
      </c>
      <c r="AJ6083" t="str">
        <f>IF(RIGHT(MIS[[#This Row],[Main/Hedge]],4)="MAIN","MAIN","HEDGE")</f>
        <v>MAIN</v>
      </c>
      <c r="AK6083" t="str" cm="1">
        <f t="array" ref="AK6083">_xlfn._xlws.FILTER(Table4[Column1],ISNUMBER(SEARCH(Table4[Column1],MIS[[#This Row],[OrderUniqueIdentifier]])),"")</f>
        <v>LONGSHORT</v>
      </c>
    </row>
    <row r="6084" spans="1:37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>
        <f>_xlfn.XLOOKUP(MIS[[#This Row],[TRADING SYMBOL]],[1]Sheet1!$D:$D,[1]Sheet1!$C:$C)</f>
        <v>196</v>
      </c>
      <c r="AE6084">
        <f>MIS[[#This Row],[OrderAverageTradedPrice]]*MIS[[#This Row],[OrderQuantity]]</f>
        <v>124470</v>
      </c>
      <c r="AF6084">
        <f>MIS[[#This Row],[LTP]]*MIS[[#This Row],[OrderQuantity]]</f>
        <v>132300</v>
      </c>
      <c r="AG6084">
        <f>IF(MIS[[#This Row],[OrderSide]]="SELL",MIS[[#This Row],[VALUE]]-MIS[[#This Row],[LIVE_VALUE]],MIS[[#This Row],[LIVE_VALUE]]-MIS[[#This Row],[VALUE]])</f>
        <v>-7830</v>
      </c>
      <c r="AH6084" t="str" cm="1">
        <f t="array" ref="AH60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4" t="str">
        <f>MIS[[#This Row],[TRADING SYMBOL]]</f>
        <v>NIFTY2552225000CE</v>
      </c>
      <c r="AJ6084" t="str">
        <f>IF(RIGHT(MIS[[#This Row],[Main/Hedge]],4)="MAIN","MAIN","HEDGE")</f>
        <v>MAIN</v>
      </c>
      <c r="AK6084" t="str" cm="1">
        <f t="array" ref="AK6084">_xlfn._xlws.FILTER(Table4[Column1],ISNUMBER(SEARCH(Table4[Column1],MIS[[#This Row],[OrderUniqueIdentifier]])),"")</f>
        <v>LONGSHORT</v>
      </c>
    </row>
    <row r="6085" spans="1:37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>
        <f>_xlfn.XLOOKUP(MIS[[#This Row],[TRADING SYMBOL]],[1]Sheet1!$D:$D,[1]Sheet1!$C:$C)</f>
        <v>196</v>
      </c>
      <c r="AE6085">
        <f>MIS[[#This Row],[OrderAverageTradedPrice]]*MIS[[#This Row],[OrderQuantity]]</f>
        <v>13841.25</v>
      </c>
      <c r="AF6085">
        <f>MIS[[#This Row],[LTP]]*MIS[[#This Row],[OrderQuantity]]</f>
        <v>14700</v>
      </c>
      <c r="AG6085">
        <f>IF(MIS[[#This Row],[OrderSide]]="SELL",MIS[[#This Row],[VALUE]]-MIS[[#This Row],[LIVE_VALUE]],MIS[[#This Row],[LIVE_VALUE]]-MIS[[#This Row],[VALUE]])</f>
        <v>-858.75</v>
      </c>
      <c r="AH6085" t="str" cm="1">
        <f t="array" ref="AH60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5" t="str">
        <f>MIS[[#This Row],[TRADING SYMBOL]]</f>
        <v>NIFTY2552225000CE</v>
      </c>
      <c r="AJ6085" t="str">
        <f>IF(RIGHT(MIS[[#This Row],[Main/Hedge]],4)="MAIN","MAIN","HEDGE")</f>
        <v>MAIN</v>
      </c>
      <c r="AK6085" t="str" cm="1">
        <f t="array" ref="AK6085">_xlfn._xlws.FILTER(Table4[Column1],ISNUMBER(SEARCH(Table4[Column1],MIS[[#This Row],[OrderUniqueIdentifier]])),"")</f>
        <v>LONGSHORT</v>
      </c>
    </row>
    <row r="6086" spans="1:37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>
        <f>_xlfn.XLOOKUP(MIS[[#This Row],[TRADING SYMBOL]],[1]Sheet1!$D:$D,[1]Sheet1!$C:$C)</f>
        <v>196</v>
      </c>
      <c r="AE6086">
        <f>MIS[[#This Row],[OrderAverageTradedPrice]]*MIS[[#This Row],[OrderQuantity]]</f>
        <v>27645</v>
      </c>
      <c r="AF6086">
        <f>MIS[[#This Row],[LTP]]*MIS[[#This Row],[OrderQuantity]]</f>
        <v>29400</v>
      </c>
      <c r="AG6086">
        <f>IF(MIS[[#This Row],[OrderSide]]="SELL",MIS[[#This Row],[VALUE]]-MIS[[#This Row],[LIVE_VALUE]],MIS[[#This Row],[LIVE_VALUE]]-MIS[[#This Row],[VALUE]])</f>
        <v>-1755</v>
      </c>
      <c r="AH6086" t="str" cm="1">
        <f t="array" ref="AH60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6" t="str">
        <f>MIS[[#This Row],[TRADING SYMBOL]]</f>
        <v>NIFTY2552225000CE</v>
      </c>
      <c r="AJ6086" t="str">
        <f>IF(RIGHT(MIS[[#This Row],[Main/Hedge]],4)="MAIN","MAIN","HEDGE")</f>
        <v>MAIN</v>
      </c>
      <c r="AK6086" t="str" cm="1">
        <f t="array" ref="AK6086">_xlfn._xlws.FILTER(Table4[Column1],ISNUMBER(SEARCH(Table4[Column1],MIS[[#This Row],[OrderUniqueIdentifier]])),"")</f>
        <v>LONGSHORT</v>
      </c>
    </row>
    <row r="6087" spans="1:37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>
        <f>_xlfn.XLOOKUP(MIS[[#This Row],[TRADING SYMBOL]],[1]Sheet1!$D:$D,[1]Sheet1!$C:$C)</f>
        <v>196</v>
      </c>
      <c r="AE6087">
        <f>MIS[[#This Row],[OrderAverageTradedPrice]]*MIS[[#This Row],[OrderQuantity]]</f>
        <v>69146.25</v>
      </c>
      <c r="AF6087">
        <f>MIS[[#This Row],[LTP]]*MIS[[#This Row],[OrderQuantity]]</f>
        <v>73500</v>
      </c>
      <c r="AG6087">
        <f>IF(MIS[[#This Row],[OrderSide]]="SELL",MIS[[#This Row],[VALUE]]-MIS[[#This Row],[LIVE_VALUE]],MIS[[#This Row],[LIVE_VALUE]]-MIS[[#This Row],[VALUE]])</f>
        <v>-4353.75</v>
      </c>
      <c r="AH6087" t="str" cm="1">
        <f t="array" ref="AH60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7" t="str">
        <f>MIS[[#This Row],[TRADING SYMBOL]]</f>
        <v>NIFTY2552225000CE</v>
      </c>
      <c r="AJ6087" t="str">
        <f>IF(RIGHT(MIS[[#This Row],[Main/Hedge]],4)="MAIN","MAIN","HEDGE")</f>
        <v>MAIN</v>
      </c>
      <c r="AK6087" t="str" cm="1">
        <f t="array" ref="AK6087">_xlfn._xlws.FILTER(Table4[Column1],ISNUMBER(SEARCH(Table4[Column1],MIS[[#This Row],[OrderUniqueIdentifier]])),"")</f>
        <v>LONGSHORT</v>
      </c>
    </row>
    <row r="6088" spans="1:37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>
        <f>_xlfn.XLOOKUP(MIS[[#This Row],[TRADING SYMBOL]],[1]Sheet1!$D:$D,[1]Sheet1!$C:$C)</f>
        <v>196</v>
      </c>
      <c r="AE6088">
        <f>MIS[[#This Row],[OrderAverageTradedPrice]]*MIS[[#This Row],[OrderQuantity]]</f>
        <v>138300</v>
      </c>
      <c r="AF6088">
        <f>MIS[[#This Row],[LTP]]*MIS[[#This Row],[OrderQuantity]]</f>
        <v>147000</v>
      </c>
      <c r="AG6088">
        <f>IF(MIS[[#This Row],[OrderSide]]="SELL",MIS[[#This Row],[VALUE]]-MIS[[#This Row],[LIVE_VALUE]],MIS[[#This Row],[LIVE_VALUE]]-MIS[[#This Row],[VALUE]])</f>
        <v>-8700</v>
      </c>
      <c r="AH6088" t="str" cm="1">
        <f t="array" ref="AH60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8" t="str">
        <f>MIS[[#This Row],[TRADING SYMBOL]]</f>
        <v>NIFTY2552225000CE</v>
      </c>
      <c r="AJ6088" t="str">
        <f>IF(RIGHT(MIS[[#This Row],[Main/Hedge]],4)="MAIN","MAIN","HEDGE")</f>
        <v>MAIN</v>
      </c>
      <c r="AK6088" t="str" cm="1">
        <f t="array" ref="AK6088">_xlfn._xlws.FILTER(Table4[Column1],ISNUMBER(SEARCH(Table4[Column1],MIS[[#This Row],[OrderUniqueIdentifier]])),"")</f>
        <v>LONGSHORT</v>
      </c>
    </row>
    <row r="6089" spans="1:37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>
        <f>_xlfn.XLOOKUP(MIS[[#This Row],[TRADING SYMBOL]],[1]Sheet1!$D:$D,[1]Sheet1!$C:$C)</f>
        <v>196</v>
      </c>
      <c r="AE6089">
        <f>MIS[[#This Row],[OrderAverageTradedPrice]]*MIS[[#This Row],[OrderQuantity]]</f>
        <v>27645</v>
      </c>
      <c r="AF6089">
        <f>MIS[[#This Row],[LTP]]*MIS[[#This Row],[OrderQuantity]]</f>
        <v>29400</v>
      </c>
      <c r="AG6089">
        <f>IF(MIS[[#This Row],[OrderSide]]="SELL",MIS[[#This Row],[VALUE]]-MIS[[#This Row],[LIVE_VALUE]],MIS[[#This Row],[LIVE_VALUE]]-MIS[[#This Row],[VALUE]])</f>
        <v>-1755</v>
      </c>
      <c r="AH6089" t="str" cm="1">
        <f t="array" ref="AH60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9" t="str">
        <f>MIS[[#This Row],[TRADING SYMBOL]]</f>
        <v>NIFTY2552225000CE</v>
      </c>
      <c r="AJ6089" t="str">
        <f>IF(RIGHT(MIS[[#This Row],[Main/Hedge]],4)="MAIN","MAIN","HEDGE")</f>
        <v>MAIN</v>
      </c>
      <c r="AK6089" t="str" cm="1">
        <f t="array" ref="AK6089">_xlfn._xlws.FILTER(Table4[Column1],ISNUMBER(SEARCH(Table4[Column1],MIS[[#This Row],[OrderUniqueIdentifier]])),"")</f>
        <v>LONGSHORT</v>
      </c>
    </row>
    <row r="6090" spans="1:37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>
        <f>_xlfn.XLOOKUP(MIS[[#This Row],[TRADING SYMBOL]],[1]Sheet1!$D:$D,[1]Sheet1!$C:$C)</f>
        <v>196</v>
      </c>
      <c r="AE6090">
        <f>MIS[[#This Row],[OrderAverageTradedPrice]]*MIS[[#This Row],[OrderQuantity]]</f>
        <v>110632.5</v>
      </c>
      <c r="AF6090">
        <f>MIS[[#This Row],[LTP]]*MIS[[#This Row],[OrderQuantity]]</f>
        <v>117600</v>
      </c>
      <c r="AG6090">
        <f>IF(MIS[[#This Row],[OrderSide]]="SELL",MIS[[#This Row],[VALUE]]-MIS[[#This Row],[LIVE_VALUE]],MIS[[#This Row],[LIVE_VALUE]]-MIS[[#This Row],[VALUE]])</f>
        <v>-6967.5</v>
      </c>
      <c r="AH6090" t="str" cm="1">
        <f t="array" ref="AH60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0" t="str">
        <f>MIS[[#This Row],[TRADING SYMBOL]]</f>
        <v>NIFTY2552225000CE</v>
      </c>
      <c r="AJ6090" t="str">
        <f>IF(RIGHT(MIS[[#This Row],[Main/Hedge]],4)="MAIN","MAIN","HEDGE")</f>
        <v>MAIN</v>
      </c>
      <c r="AK6090" t="str" cm="1">
        <f t="array" ref="AK6090">_xlfn._xlws.FILTER(Table4[Column1],ISNUMBER(SEARCH(Table4[Column1],MIS[[#This Row],[OrderUniqueIdentifier]])),"")</f>
        <v>LONGSHORT</v>
      </c>
    </row>
    <row r="6091" spans="1:37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>
        <f>_xlfn.XLOOKUP(MIS[[#This Row],[TRADING SYMBOL]],[1]Sheet1!$D:$D,[1]Sheet1!$C:$C)</f>
        <v>196</v>
      </c>
      <c r="AE6091">
        <f>MIS[[#This Row],[OrderAverageTradedPrice]]*MIS[[#This Row],[OrderQuantity]]</f>
        <v>55282.5</v>
      </c>
      <c r="AF6091">
        <f>MIS[[#This Row],[LTP]]*MIS[[#This Row],[OrderQuantity]]</f>
        <v>58800</v>
      </c>
      <c r="AG6091">
        <f>IF(MIS[[#This Row],[OrderSide]]="SELL",MIS[[#This Row],[VALUE]]-MIS[[#This Row],[LIVE_VALUE]],MIS[[#This Row],[LIVE_VALUE]]-MIS[[#This Row],[VALUE]])</f>
        <v>-3517.5</v>
      </c>
      <c r="AH6091" t="str" cm="1">
        <f t="array" ref="AH60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1" t="str">
        <f>MIS[[#This Row],[TRADING SYMBOL]]</f>
        <v>NIFTY2552225000CE</v>
      </c>
      <c r="AJ6091" t="str">
        <f>IF(RIGHT(MIS[[#This Row],[Main/Hedge]],4)="MAIN","MAIN","HEDGE")</f>
        <v>MAIN</v>
      </c>
      <c r="AK6091" t="str" cm="1">
        <f t="array" ref="AK6091">_xlfn._xlws.FILTER(Table4[Column1],ISNUMBER(SEARCH(Table4[Column1],MIS[[#This Row],[OrderUniqueIdentifier]])),"")</f>
        <v>LONGSHORT</v>
      </c>
    </row>
    <row r="6092" spans="1:37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>
        <f>_xlfn.XLOOKUP(MIS[[#This Row],[TRADING SYMBOL]],[1]Sheet1!$D:$D,[1]Sheet1!$C:$C)</f>
        <v>196</v>
      </c>
      <c r="AE6092">
        <f>MIS[[#This Row],[OrderAverageTradedPrice]]*MIS[[#This Row],[OrderQuantity]]</f>
        <v>27675</v>
      </c>
      <c r="AF6092">
        <f>MIS[[#This Row],[LTP]]*MIS[[#This Row],[OrderQuantity]]</f>
        <v>29400</v>
      </c>
      <c r="AG6092">
        <f>IF(MIS[[#This Row],[OrderSide]]="SELL",MIS[[#This Row],[VALUE]]-MIS[[#This Row],[LIVE_VALUE]],MIS[[#This Row],[LIVE_VALUE]]-MIS[[#This Row],[VALUE]])</f>
        <v>-1725</v>
      </c>
      <c r="AH6092" t="str" cm="1">
        <f t="array" ref="AH60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2" t="str">
        <f>MIS[[#This Row],[TRADING SYMBOL]]</f>
        <v>NIFTY2552225000CE</v>
      </c>
      <c r="AJ6092" t="str">
        <f>IF(RIGHT(MIS[[#This Row],[Main/Hedge]],4)="MAIN","MAIN","HEDGE")</f>
        <v>MAIN</v>
      </c>
      <c r="AK6092" t="str" cm="1">
        <f t="array" ref="AK6092">_xlfn._xlws.FILTER(Table4[Column1],ISNUMBER(SEARCH(Table4[Column1],MIS[[#This Row],[OrderUniqueIdentifier]])),"")</f>
        <v>LONGSHORT</v>
      </c>
    </row>
    <row r="6093" spans="1:37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>
        <f>_xlfn.XLOOKUP(MIS[[#This Row],[TRADING SYMBOL]],[1]Sheet1!$D:$D,[1]Sheet1!$C:$C)</f>
        <v>196</v>
      </c>
      <c r="AE6093">
        <f>MIS[[#This Row],[OrderAverageTradedPrice]]*MIS[[#This Row],[OrderQuantity]]</f>
        <v>13837.5</v>
      </c>
      <c r="AF6093">
        <f>MIS[[#This Row],[LTP]]*MIS[[#This Row],[OrderQuantity]]</f>
        <v>14700</v>
      </c>
      <c r="AG6093">
        <f>IF(MIS[[#This Row],[OrderSide]]="SELL",MIS[[#This Row],[VALUE]]-MIS[[#This Row],[LIVE_VALUE]],MIS[[#This Row],[LIVE_VALUE]]-MIS[[#This Row],[VALUE]])</f>
        <v>-862.5</v>
      </c>
      <c r="AH6093" t="str" cm="1">
        <f t="array" ref="AH60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3" t="str">
        <f>MIS[[#This Row],[TRADING SYMBOL]]</f>
        <v>NIFTY2552225000CE</v>
      </c>
      <c r="AJ6093" t="str">
        <f>IF(RIGHT(MIS[[#This Row],[Main/Hedge]],4)="MAIN","MAIN","HEDGE")</f>
        <v>MAIN</v>
      </c>
      <c r="AK6093" t="str" cm="1">
        <f t="array" ref="AK6093">_xlfn._xlws.FILTER(Table4[Column1],ISNUMBER(SEARCH(Table4[Column1],MIS[[#This Row],[OrderUniqueIdentifier]])),"")</f>
        <v>LONGSHORT</v>
      </c>
    </row>
    <row r="6094" spans="1:37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>
        <f>_xlfn.XLOOKUP(MIS[[#This Row],[TRADING SYMBOL]],[1]Sheet1!$D:$D,[1]Sheet1!$C:$C)</f>
        <v>196</v>
      </c>
      <c r="AE6094">
        <f>MIS[[#This Row],[OrderAverageTradedPrice]]*MIS[[#This Row],[OrderQuantity]]</f>
        <v>27667.5</v>
      </c>
      <c r="AF6094">
        <f>MIS[[#This Row],[LTP]]*MIS[[#This Row],[OrderQuantity]]</f>
        <v>29400</v>
      </c>
      <c r="AG6094">
        <f>IF(MIS[[#This Row],[OrderSide]]="SELL",MIS[[#This Row],[VALUE]]-MIS[[#This Row],[LIVE_VALUE]],MIS[[#This Row],[LIVE_VALUE]]-MIS[[#This Row],[VALUE]])</f>
        <v>-1732.5</v>
      </c>
      <c r="AH6094" t="str" cm="1">
        <f t="array" ref="AH60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4" t="str">
        <f>MIS[[#This Row],[TRADING SYMBOL]]</f>
        <v>NIFTY2552225000CE</v>
      </c>
      <c r="AJ6094" t="str">
        <f>IF(RIGHT(MIS[[#This Row],[Main/Hedge]],4)="MAIN","MAIN","HEDGE")</f>
        <v>MAIN</v>
      </c>
      <c r="AK6094" t="str" cm="1">
        <f t="array" ref="AK6094">_xlfn._xlws.FILTER(Table4[Column1],ISNUMBER(SEARCH(Table4[Column1],MIS[[#This Row],[OrderUniqueIdentifier]])),"")</f>
        <v>LONGSHORT</v>
      </c>
    </row>
    <row r="6095" spans="1:37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>
        <f>_xlfn.XLOOKUP(MIS[[#This Row],[TRADING SYMBOL]],[1]Sheet1!$D:$D,[1]Sheet1!$C:$C)</f>
        <v>196</v>
      </c>
      <c r="AE6095">
        <f>MIS[[#This Row],[OrderAverageTradedPrice]]*MIS[[#This Row],[OrderQuantity]]</f>
        <v>13815</v>
      </c>
      <c r="AF6095">
        <f>MIS[[#This Row],[LTP]]*MIS[[#This Row],[OrderQuantity]]</f>
        <v>14700</v>
      </c>
      <c r="AG6095">
        <f>IF(MIS[[#This Row],[OrderSide]]="SELL",MIS[[#This Row],[VALUE]]-MIS[[#This Row],[LIVE_VALUE]],MIS[[#This Row],[LIVE_VALUE]]-MIS[[#This Row],[VALUE]])</f>
        <v>-885</v>
      </c>
      <c r="AH6095" t="str" cm="1">
        <f t="array" ref="AH60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5" t="str">
        <f>MIS[[#This Row],[TRADING SYMBOL]]</f>
        <v>NIFTY2552225000CE</v>
      </c>
      <c r="AJ6095" t="str">
        <f>IF(RIGHT(MIS[[#This Row],[Main/Hedge]],4)="MAIN","MAIN","HEDGE")</f>
        <v>MAIN</v>
      </c>
      <c r="AK6095" t="str" cm="1">
        <f t="array" ref="AK6095">_xlfn._xlws.FILTER(Table4[Column1],ISNUMBER(SEARCH(Table4[Column1],MIS[[#This Row],[OrderUniqueIdentifier]])),"")</f>
        <v>LONGSHORT</v>
      </c>
    </row>
    <row r="6096" spans="1:37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>
        <f>_xlfn.XLOOKUP(MIS[[#This Row],[TRADING SYMBOL]],[1]Sheet1!$D:$D,[1]Sheet1!$C:$C)</f>
        <v>196</v>
      </c>
      <c r="AE6096">
        <f>MIS[[#This Row],[OrderAverageTradedPrice]]*MIS[[#This Row],[OrderQuantity]]</f>
        <v>27660</v>
      </c>
      <c r="AF6096">
        <f>MIS[[#This Row],[LTP]]*MIS[[#This Row],[OrderQuantity]]</f>
        <v>29400</v>
      </c>
      <c r="AG6096">
        <f>IF(MIS[[#This Row],[OrderSide]]="SELL",MIS[[#This Row],[VALUE]]-MIS[[#This Row],[LIVE_VALUE]],MIS[[#This Row],[LIVE_VALUE]]-MIS[[#This Row],[VALUE]])</f>
        <v>-1740</v>
      </c>
      <c r="AH6096" t="str" cm="1">
        <f t="array" ref="AH60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6" t="str">
        <f>MIS[[#This Row],[TRADING SYMBOL]]</f>
        <v>NIFTY2552225000CE</v>
      </c>
      <c r="AJ6096" t="str">
        <f>IF(RIGHT(MIS[[#This Row],[Main/Hedge]],4)="MAIN","MAIN","HEDGE")</f>
        <v>MAIN</v>
      </c>
      <c r="AK6096" t="str" cm="1">
        <f t="array" ref="AK6096">_xlfn._xlws.FILTER(Table4[Column1],ISNUMBER(SEARCH(Table4[Column1],MIS[[#This Row],[OrderUniqueIdentifier]])),"")</f>
        <v>LONGSHORT</v>
      </c>
    </row>
    <row r="6097" spans="1:37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>
        <f>_xlfn.XLOOKUP(MIS[[#This Row],[TRADING SYMBOL]],[1]Sheet1!$D:$D,[1]Sheet1!$C:$C)</f>
        <v>196</v>
      </c>
      <c r="AE6097">
        <f>MIS[[#This Row],[OrderAverageTradedPrice]]*MIS[[#This Row],[OrderQuantity]]</f>
        <v>13818.75</v>
      </c>
      <c r="AF6097">
        <f>MIS[[#This Row],[LTP]]*MIS[[#This Row],[OrderQuantity]]</f>
        <v>14700</v>
      </c>
      <c r="AG6097">
        <f>IF(MIS[[#This Row],[OrderSide]]="SELL",MIS[[#This Row],[VALUE]]-MIS[[#This Row],[LIVE_VALUE]],MIS[[#This Row],[LIVE_VALUE]]-MIS[[#This Row],[VALUE]])</f>
        <v>-881.25</v>
      </c>
      <c r="AH6097" t="str" cm="1">
        <f t="array" ref="AH60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7" t="str">
        <f>MIS[[#This Row],[TRADING SYMBOL]]</f>
        <v>NIFTY2552225000CE</v>
      </c>
      <c r="AJ6097" t="str">
        <f>IF(RIGHT(MIS[[#This Row],[Main/Hedge]],4)="MAIN","MAIN","HEDGE")</f>
        <v>MAIN</v>
      </c>
      <c r="AK6097" t="str" cm="1">
        <f t="array" ref="AK6097">_xlfn._xlws.FILTER(Table4[Column1],ISNUMBER(SEARCH(Table4[Column1],MIS[[#This Row],[OrderUniqueIdentifier]])),"")</f>
        <v>LONGSHORT</v>
      </c>
    </row>
    <row r="6098" spans="1:37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>
        <f>_xlfn.XLOOKUP(MIS[[#This Row],[TRADING SYMBOL]],[1]Sheet1!$D:$D,[1]Sheet1!$C:$C)</f>
        <v>196</v>
      </c>
      <c r="AE6098">
        <f>MIS[[#This Row],[OrderAverageTradedPrice]]*MIS[[#This Row],[OrderQuantity]]</f>
        <v>13833.75</v>
      </c>
      <c r="AF6098">
        <f>MIS[[#This Row],[LTP]]*MIS[[#This Row],[OrderQuantity]]</f>
        <v>14700</v>
      </c>
      <c r="AG6098">
        <f>IF(MIS[[#This Row],[OrderSide]]="SELL",MIS[[#This Row],[VALUE]]-MIS[[#This Row],[LIVE_VALUE]],MIS[[#This Row],[LIVE_VALUE]]-MIS[[#This Row],[VALUE]])</f>
        <v>-866.25</v>
      </c>
      <c r="AH6098" t="str" cm="1">
        <f t="array" ref="AH6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8" t="str">
        <f>MIS[[#This Row],[TRADING SYMBOL]]</f>
        <v>NIFTY2552225000CE</v>
      </c>
      <c r="AJ6098" t="str">
        <f>IF(RIGHT(MIS[[#This Row],[Main/Hedge]],4)="MAIN","MAIN","HEDGE")</f>
        <v>MAIN</v>
      </c>
      <c r="AK6098" t="str" cm="1">
        <f t="array" ref="AK6098">_xlfn._xlws.FILTER(Table4[Column1],ISNUMBER(SEARCH(Table4[Column1],MIS[[#This Row],[OrderUniqueIdentifier]])),"")</f>
        <v>LONGSHORT</v>
      </c>
    </row>
    <row r="6099" spans="1:37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>
        <f>_xlfn.XLOOKUP(MIS[[#This Row],[TRADING SYMBOL]],[1]Sheet1!$D:$D,[1]Sheet1!$C:$C)</f>
        <v>196</v>
      </c>
      <c r="AE6099">
        <f>MIS[[#This Row],[OrderAverageTradedPrice]]*MIS[[#This Row],[OrderQuantity]]</f>
        <v>13822.5</v>
      </c>
      <c r="AF6099">
        <f>MIS[[#This Row],[LTP]]*MIS[[#This Row],[OrderQuantity]]</f>
        <v>14700</v>
      </c>
      <c r="AG6099">
        <f>IF(MIS[[#This Row],[OrderSide]]="SELL",MIS[[#This Row],[VALUE]]-MIS[[#This Row],[LIVE_VALUE]],MIS[[#This Row],[LIVE_VALUE]]-MIS[[#This Row],[VALUE]])</f>
        <v>-877.5</v>
      </c>
      <c r="AH6099" t="str" cm="1">
        <f t="array" ref="AH60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9" t="str">
        <f>MIS[[#This Row],[TRADING SYMBOL]]</f>
        <v>NIFTY2552225000CE</v>
      </c>
      <c r="AJ6099" t="str">
        <f>IF(RIGHT(MIS[[#This Row],[Main/Hedge]],4)="MAIN","MAIN","HEDGE")</f>
        <v>MAIN</v>
      </c>
      <c r="AK6099" t="str" cm="1">
        <f t="array" ref="AK6099">_xlfn._xlws.FILTER(Table4[Column1],ISNUMBER(SEARCH(Table4[Column1],MIS[[#This Row],[OrderUniqueIdentifier]])),"")</f>
        <v>LONGSHORT</v>
      </c>
    </row>
    <row r="6100" spans="1:37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>
        <f>_xlfn.XLOOKUP(MIS[[#This Row],[TRADING SYMBOL]],[1]Sheet1!$D:$D,[1]Sheet1!$C:$C)</f>
        <v>196</v>
      </c>
      <c r="AE6100">
        <f>MIS[[#This Row],[OrderAverageTradedPrice]]*MIS[[#This Row],[OrderQuantity]]</f>
        <v>13830</v>
      </c>
      <c r="AF6100">
        <f>MIS[[#This Row],[LTP]]*MIS[[#This Row],[OrderQuantity]]</f>
        <v>14700</v>
      </c>
      <c r="AG6100">
        <f>IF(MIS[[#This Row],[OrderSide]]="SELL",MIS[[#This Row],[VALUE]]-MIS[[#This Row],[LIVE_VALUE]],MIS[[#This Row],[LIVE_VALUE]]-MIS[[#This Row],[VALUE]])</f>
        <v>-870</v>
      </c>
      <c r="AH6100" t="str" cm="1">
        <f t="array" ref="AH6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0" t="str">
        <f>MIS[[#This Row],[TRADING SYMBOL]]</f>
        <v>NIFTY2552225000CE</v>
      </c>
      <c r="AJ6100" t="str">
        <f>IF(RIGHT(MIS[[#This Row],[Main/Hedge]],4)="MAIN","MAIN","HEDGE")</f>
        <v>MAIN</v>
      </c>
      <c r="AK6100" t="str" cm="1">
        <f t="array" ref="AK6100">_xlfn._xlws.FILTER(Table4[Column1],ISNUMBER(SEARCH(Table4[Column1],MIS[[#This Row],[OrderUniqueIdentifier]])),"")</f>
        <v>LONGSHORT</v>
      </c>
    </row>
    <row r="6101" spans="1:37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>
        <f>_xlfn.XLOOKUP(MIS[[#This Row],[TRADING SYMBOL]],[1]Sheet1!$D:$D,[1]Sheet1!$C:$C)</f>
        <v>196</v>
      </c>
      <c r="AE6101">
        <f>MIS[[#This Row],[OrderAverageTradedPrice]]*MIS[[#This Row],[OrderQuantity]]</f>
        <v>27735</v>
      </c>
      <c r="AF6101">
        <f>MIS[[#This Row],[LTP]]*MIS[[#This Row],[OrderQuantity]]</f>
        <v>29400</v>
      </c>
      <c r="AG6101">
        <f>IF(MIS[[#This Row],[OrderSide]]="SELL",MIS[[#This Row],[VALUE]]-MIS[[#This Row],[LIVE_VALUE]],MIS[[#This Row],[LIVE_VALUE]]-MIS[[#This Row],[VALUE]])</f>
        <v>-1665</v>
      </c>
      <c r="AH6101" t="str" cm="1">
        <f t="array" ref="AH6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1" t="str">
        <f>MIS[[#This Row],[TRADING SYMBOL]]</f>
        <v>NIFTY2552225000CE</v>
      </c>
      <c r="AJ6101" t="str">
        <f>IF(RIGHT(MIS[[#This Row],[Main/Hedge]],4)="MAIN","MAIN","HEDGE")</f>
        <v>MAIN</v>
      </c>
      <c r="AK6101" t="str" cm="1">
        <f t="array" ref="AK6101">_xlfn._xlws.FILTER(Table4[Column1],ISNUMBER(SEARCH(Table4[Column1],MIS[[#This Row],[OrderUniqueIdentifier]])),"")</f>
        <v>LONGSHORT</v>
      </c>
    </row>
    <row r="6102" spans="1:37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>
        <f>_xlfn.XLOOKUP(MIS[[#This Row],[TRADING SYMBOL]],[1]Sheet1!$D:$D,[1]Sheet1!$C:$C)</f>
        <v>196</v>
      </c>
      <c r="AE6102">
        <f>MIS[[#This Row],[OrderAverageTradedPrice]]*MIS[[#This Row],[OrderQuantity]]</f>
        <v>27772.5</v>
      </c>
      <c r="AF6102">
        <f>MIS[[#This Row],[LTP]]*MIS[[#This Row],[OrderQuantity]]</f>
        <v>29400</v>
      </c>
      <c r="AG6102">
        <f>IF(MIS[[#This Row],[OrderSide]]="SELL",MIS[[#This Row],[VALUE]]-MIS[[#This Row],[LIVE_VALUE]],MIS[[#This Row],[LIVE_VALUE]]-MIS[[#This Row],[VALUE]])</f>
        <v>-1627.5</v>
      </c>
      <c r="AH6102" t="str" cm="1">
        <f t="array" ref="AH6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2" t="str">
        <f>MIS[[#This Row],[TRADING SYMBOL]]</f>
        <v>NIFTY2552225000CE</v>
      </c>
      <c r="AJ6102" t="str">
        <f>IF(RIGHT(MIS[[#This Row],[Main/Hedge]],4)="MAIN","MAIN","HEDGE")</f>
        <v>MAIN</v>
      </c>
      <c r="AK6102" t="str" cm="1">
        <f t="array" ref="AK6102">_xlfn._xlws.FILTER(Table4[Column1],ISNUMBER(SEARCH(Table4[Column1],MIS[[#This Row],[OrderUniqueIdentifier]])),"")</f>
        <v>LONGSHORT</v>
      </c>
    </row>
    <row r="6103" spans="1:37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>
        <f>_xlfn.XLOOKUP(MIS[[#This Row],[TRADING SYMBOL]],[1]Sheet1!$D:$D,[1]Sheet1!$C:$C)</f>
        <v>196</v>
      </c>
      <c r="AE6103">
        <f>MIS[[#This Row],[OrderAverageTradedPrice]]*MIS[[#This Row],[OrderQuantity]]</f>
        <v>124807.5</v>
      </c>
      <c r="AF6103">
        <f>MIS[[#This Row],[LTP]]*MIS[[#This Row],[OrderQuantity]]</f>
        <v>132300</v>
      </c>
      <c r="AG6103">
        <f>IF(MIS[[#This Row],[OrderSide]]="SELL",MIS[[#This Row],[VALUE]]-MIS[[#This Row],[LIVE_VALUE]],MIS[[#This Row],[LIVE_VALUE]]-MIS[[#This Row],[VALUE]])</f>
        <v>-7492.5</v>
      </c>
      <c r="AH6103" t="str" cm="1">
        <f t="array" ref="AH6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3" t="str">
        <f>MIS[[#This Row],[TRADING SYMBOL]]</f>
        <v>NIFTY2552225000CE</v>
      </c>
      <c r="AJ6103" t="str">
        <f>IF(RIGHT(MIS[[#This Row],[Main/Hedge]],4)="MAIN","MAIN","HEDGE")</f>
        <v>MAIN</v>
      </c>
      <c r="AK6103" t="str" cm="1">
        <f t="array" ref="AK6103">_xlfn._xlws.FILTER(Table4[Column1],ISNUMBER(SEARCH(Table4[Column1],MIS[[#This Row],[OrderUniqueIdentifier]])),"")</f>
        <v>LONGSHORT</v>
      </c>
    </row>
    <row r="6104" spans="1:37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>
        <f>_xlfn.XLOOKUP(MIS[[#This Row],[TRADING SYMBOL]],[1]Sheet1!$D:$D,[1]Sheet1!$C:$C)</f>
        <v>196</v>
      </c>
      <c r="AE6104">
        <f>MIS[[#This Row],[OrderAverageTradedPrice]]*MIS[[#This Row],[OrderQuantity]]</f>
        <v>27735</v>
      </c>
      <c r="AF6104">
        <f>MIS[[#This Row],[LTP]]*MIS[[#This Row],[OrderQuantity]]</f>
        <v>29400</v>
      </c>
      <c r="AG6104">
        <f>IF(MIS[[#This Row],[OrderSide]]="SELL",MIS[[#This Row],[VALUE]]-MIS[[#This Row],[LIVE_VALUE]],MIS[[#This Row],[LIVE_VALUE]]-MIS[[#This Row],[VALUE]])</f>
        <v>-1665</v>
      </c>
      <c r="AH6104" t="str" cm="1">
        <f t="array" ref="AH6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4" t="str">
        <f>MIS[[#This Row],[TRADING SYMBOL]]</f>
        <v>NIFTY2552225000CE</v>
      </c>
      <c r="AJ6104" t="str">
        <f>IF(RIGHT(MIS[[#This Row],[Main/Hedge]],4)="MAIN","MAIN","HEDGE")</f>
        <v>MAIN</v>
      </c>
      <c r="AK6104" t="str" cm="1">
        <f t="array" ref="AK6104">_xlfn._xlws.FILTER(Table4[Column1],ISNUMBER(SEARCH(Table4[Column1],MIS[[#This Row],[OrderUniqueIdentifier]])),"")</f>
        <v>LONGSHORT</v>
      </c>
    </row>
    <row r="6105" spans="1:37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>
        <f>_xlfn.XLOOKUP(MIS[[#This Row],[TRADING SYMBOL]],[1]Sheet1!$D:$D,[1]Sheet1!$C:$C)</f>
        <v>196</v>
      </c>
      <c r="AE6105">
        <f>MIS[[#This Row],[OrderAverageTradedPrice]]*MIS[[#This Row],[OrderQuantity]]</f>
        <v>27735</v>
      </c>
      <c r="AF6105">
        <f>MIS[[#This Row],[LTP]]*MIS[[#This Row],[OrderQuantity]]</f>
        <v>29400</v>
      </c>
      <c r="AG6105">
        <f>IF(MIS[[#This Row],[OrderSide]]="SELL",MIS[[#This Row],[VALUE]]-MIS[[#This Row],[LIVE_VALUE]],MIS[[#This Row],[LIVE_VALUE]]-MIS[[#This Row],[VALUE]])</f>
        <v>-1665</v>
      </c>
      <c r="AH6105" t="str" cm="1">
        <f t="array" ref="AH6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5" t="str">
        <f>MIS[[#This Row],[TRADING SYMBOL]]</f>
        <v>NIFTY2552225000CE</v>
      </c>
      <c r="AJ6105" t="str">
        <f>IF(RIGHT(MIS[[#This Row],[Main/Hedge]],4)="MAIN","MAIN","HEDGE")</f>
        <v>MAIN</v>
      </c>
      <c r="AK6105" t="str" cm="1">
        <f t="array" ref="AK6105">_xlfn._xlws.FILTER(Table4[Column1],ISNUMBER(SEARCH(Table4[Column1],MIS[[#This Row],[OrderUniqueIdentifier]])),"")</f>
        <v>LONGSHORT</v>
      </c>
    </row>
    <row r="6106" spans="1:37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>
        <f>_xlfn.XLOOKUP(MIS[[#This Row],[TRADING SYMBOL]],[1]Sheet1!$D:$D,[1]Sheet1!$C:$C)</f>
        <v>196</v>
      </c>
      <c r="AE6106">
        <f>MIS[[#This Row],[OrderAverageTradedPrice]]*MIS[[#This Row],[OrderQuantity]]</f>
        <v>13875</v>
      </c>
      <c r="AF6106">
        <f>MIS[[#This Row],[LTP]]*MIS[[#This Row],[OrderQuantity]]</f>
        <v>14700</v>
      </c>
      <c r="AG6106">
        <f>IF(MIS[[#This Row],[OrderSide]]="SELL",MIS[[#This Row],[VALUE]]-MIS[[#This Row],[LIVE_VALUE]],MIS[[#This Row],[LIVE_VALUE]]-MIS[[#This Row],[VALUE]])</f>
        <v>-825</v>
      </c>
      <c r="AH6106" t="str" cm="1">
        <f t="array" ref="AH6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6" t="str">
        <f>MIS[[#This Row],[TRADING SYMBOL]]</f>
        <v>NIFTY2552225000CE</v>
      </c>
      <c r="AJ6106" t="str">
        <f>IF(RIGHT(MIS[[#This Row],[Main/Hedge]],4)="MAIN","MAIN","HEDGE")</f>
        <v>MAIN</v>
      </c>
      <c r="AK6106" t="str" cm="1">
        <f t="array" ref="AK6106">_xlfn._xlws.FILTER(Table4[Column1],ISNUMBER(SEARCH(Table4[Column1],MIS[[#This Row],[OrderUniqueIdentifier]])),"")</f>
        <v>LONGSHORT</v>
      </c>
    </row>
    <row r="6107" spans="1:37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>
        <f>_xlfn.XLOOKUP(MIS[[#This Row],[TRADING SYMBOL]],[1]Sheet1!$D:$D,[1]Sheet1!$C:$C)</f>
        <v>196</v>
      </c>
      <c r="AE6107">
        <f>MIS[[#This Row],[OrderAverageTradedPrice]]*MIS[[#This Row],[OrderQuantity]]</f>
        <v>96776.249999999854</v>
      </c>
      <c r="AF6107">
        <f>MIS[[#This Row],[LTP]]*MIS[[#This Row],[OrderQuantity]]</f>
        <v>102900</v>
      </c>
      <c r="AG6107">
        <f>IF(MIS[[#This Row],[OrderSide]]="SELL",MIS[[#This Row],[VALUE]]-MIS[[#This Row],[LIVE_VALUE]],MIS[[#This Row],[LIVE_VALUE]]-MIS[[#This Row],[VALUE]])</f>
        <v>-6123.7500000001455</v>
      </c>
      <c r="AH6107" t="str" cm="1">
        <f t="array" ref="AH61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7" t="str">
        <f>MIS[[#This Row],[TRADING SYMBOL]]</f>
        <v>NIFTY2552225000CE</v>
      </c>
      <c r="AJ6107" t="str">
        <f>IF(RIGHT(MIS[[#This Row],[Main/Hedge]],4)="MAIN","MAIN","HEDGE")</f>
        <v>MAIN</v>
      </c>
      <c r="AK6107" t="str" cm="1">
        <f t="array" ref="AK6107">_xlfn._xlws.FILTER(Table4[Column1],ISNUMBER(SEARCH(Table4[Column1],MIS[[#This Row],[OrderUniqueIdentifier]])),"")</f>
        <v>LONGSHORT</v>
      </c>
    </row>
    <row r="6108" spans="1:37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>
        <f>_xlfn.XLOOKUP(MIS[[#This Row],[TRADING SYMBOL]],[1]Sheet1!$D:$D,[1]Sheet1!$C:$C)</f>
        <v>196</v>
      </c>
      <c r="AE6108">
        <f>MIS[[#This Row],[OrderAverageTradedPrice]]*MIS[[#This Row],[OrderQuantity]]</f>
        <v>13878.75</v>
      </c>
      <c r="AF6108">
        <f>MIS[[#This Row],[LTP]]*MIS[[#This Row],[OrderQuantity]]</f>
        <v>14700</v>
      </c>
      <c r="AG6108">
        <f>IF(MIS[[#This Row],[OrderSide]]="SELL",MIS[[#This Row],[VALUE]]-MIS[[#This Row],[LIVE_VALUE]],MIS[[#This Row],[LIVE_VALUE]]-MIS[[#This Row],[VALUE]])</f>
        <v>-821.25</v>
      </c>
      <c r="AH6108" t="str" cm="1">
        <f t="array" ref="AH6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8" t="str">
        <f>MIS[[#This Row],[TRADING SYMBOL]]</f>
        <v>NIFTY2552225000CE</v>
      </c>
      <c r="AJ6108" t="str">
        <f>IF(RIGHT(MIS[[#This Row],[Main/Hedge]],4)="MAIN","MAIN","HEDGE")</f>
        <v>MAIN</v>
      </c>
      <c r="AK6108" t="str" cm="1">
        <f t="array" ref="AK6108">_xlfn._xlws.FILTER(Table4[Column1],ISNUMBER(SEARCH(Table4[Column1],MIS[[#This Row],[OrderUniqueIdentifier]])),"")</f>
        <v>LONGSHORT</v>
      </c>
    </row>
    <row r="6109" spans="1:37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>
        <f>_xlfn.XLOOKUP(MIS[[#This Row],[TRADING SYMBOL]],[1]Sheet1!$D:$D,[1]Sheet1!$C:$C)</f>
        <v>196</v>
      </c>
      <c r="AE6109">
        <f>MIS[[#This Row],[OrderAverageTradedPrice]]*MIS[[#This Row],[OrderQuantity]]</f>
        <v>83238.75</v>
      </c>
      <c r="AF6109">
        <f>MIS[[#This Row],[LTP]]*MIS[[#This Row],[OrderQuantity]]</f>
        <v>88200</v>
      </c>
      <c r="AG6109">
        <f>IF(MIS[[#This Row],[OrderSide]]="SELL",MIS[[#This Row],[VALUE]]-MIS[[#This Row],[LIVE_VALUE]],MIS[[#This Row],[LIVE_VALUE]]-MIS[[#This Row],[VALUE]])</f>
        <v>-4961.25</v>
      </c>
      <c r="AH6109" t="str" cm="1">
        <f t="array" ref="AH61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9" t="str">
        <f>MIS[[#This Row],[TRADING SYMBOL]]</f>
        <v>NIFTY2552225000CE</v>
      </c>
      <c r="AJ6109" t="str">
        <f>IF(RIGHT(MIS[[#This Row],[Main/Hedge]],4)="MAIN","MAIN","HEDGE")</f>
        <v>MAIN</v>
      </c>
      <c r="AK6109" t="str" cm="1">
        <f t="array" ref="AK6109">_xlfn._xlws.FILTER(Table4[Column1],ISNUMBER(SEARCH(Table4[Column1],MIS[[#This Row],[OrderUniqueIdentifier]])),"")</f>
        <v>LONGSHORT</v>
      </c>
    </row>
    <row r="6110" spans="1:37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>
        <f>_xlfn.XLOOKUP(MIS[[#This Row],[TRADING SYMBOL]],[1]Sheet1!$D:$D,[1]Sheet1!$C:$C)</f>
        <v>196</v>
      </c>
      <c r="AE6110">
        <f>MIS[[#This Row],[OrderAverageTradedPrice]]*MIS[[#This Row],[OrderQuantity]]</f>
        <v>55451.25</v>
      </c>
      <c r="AF6110">
        <f>MIS[[#This Row],[LTP]]*MIS[[#This Row],[OrderQuantity]]</f>
        <v>58800</v>
      </c>
      <c r="AG6110">
        <f>IF(MIS[[#This Row],[OrderSide]]="SELL",MIS[[#This Row],[VALUE]]-MIS[[#This Row],[LIVE_VALUE]],MIS[[#This Row],[LIVE_VALUE]]-MIS[[#This Row],[VALUE]])</f>
        <v>-3348.75</v>
      </c>
      <c r="AH6110" t="str" cm="1">
        <f t="array" ref="AH61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0" t="str">
        <f>MIS[[#This Row],[TRADING SYMBOL]]</f>
        <v>NIFTY2552225000CE</v>
      </c>
      <c r="AJ6110" t="str">
        <f>IF(RIGHT(MIS[[#This Row],[Main/Hedge]],4)="MAIN","MAIN","HEDGE")</f>
        <v>MAIN</v>
      </c>
      <c r="AK6110" t="str" cm="1">
        <f t="array" ref="AK6110">_xlfn._xlws.FILTER(Table4[Column1],ISNUMBER(SEARCH(Table4[Column1],MIS[[#This Row],[OrderUniqueIdentifier]])),"")</f>
        <v>LONGSHORT</v>
      </c>
    </row>
    <row r="6111" spans="1:37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>
        <f>_xlfn.XLOOKUP(MIS[[#This Row],[TRADING SYMBOL]],[1]Sheet1!$D:$D,[1]Sheet1!$C:$C)</f>
        <v>196</v>
      </c>
      <c r="AE6111">
        <f>MIS[[#This Row],[OrderAverageTradedPrice]]*MIS[[#This Row],[OrderQuantity]]</f>
        <v>13875</v>
      </c>
      <c r="AF6111">
        <f>MIS[[#This Row],[LTP]]*MIS[[#This Row],[OrderQuantity]]</f>
        <v>14700</v>
      </c>
      <c r="AG6111">
        <f>IF(MIS[[#This Row],[OrderSide]]="SELL",MIS[[#This Row],[VALUE]]-MIS[[#This Row],[LIVE_VALUE]],MIS[[#This Row],[LIVE_VALUE]]-MIS[[#This Row],[VALUE]])</f>
        <v>-825</v>
      </c>
      <c r="AH6111" t="str" cm="1">
        <f t="array" ref="AH61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1" t="str">
        <f>MIS[[#This Row],[TRADING SYMBOL]]</f>
        <v>NIFTY2552225000CE</v>
      </c>
      <c r="AJ6111" t="str">
        <f>IF(RIGHT(MIS[[#This Row],[Main/Hedge]],4)="MAIN","MAIN","HEDGE")</f>
        <v>MAIN</v>
      </c>
      <c r="AK6111" t="str" cm="1">
        <f t="array" ref="AK6111">_xlfn._xlws.FILTER(Table4[Column1],ISNUMBER(SEARCH(Table4[Column1],MIS[[#This Row],[OrderUniqueIdentifier]])),"")</f>
        <v>LONGSHORT</v>
      </c>
    </row>
    <row r="6112" spans="1:37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>
        <f>_xlfn.XLOOKUP(MIS[[#This Row],[TRADING SYMBOL]],[1]Sheet1!$D:$D,[1]Sheet1!$C:$C)</f>
        <v>196</v>
      </c>
      <c r="AE6112">
        <f>MIS[[#This Row],[OrderAverageTradedPrice]]*MIS[[#This Row],[OrderQuantity]]</f>
        <v>291314.99999999884</v>
      </c>
      <c r="AF6112">
        <f>MIS[[#This Row],[LTP]]*MIS[[#This Row],[OrderQuantity]]</f>
        <v>308700</v>
      </c>
      <c r="AG6112">
        <f>IF(MIS[[#This Row],[OrderSide]]="SELL",MIS[[#This Row],[VALUE]]-MIS[[#This Row],[LIVE_VALUE]],MIS[[#This Row],[LIVE_VALUE]]-MIS[[#This Row],[VALUE]])</f>
        <v>-17385.000000001164</v>
      </c>
      <c r="AH6112" t="str" cm="1">
        <f t="array" ref="AH61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2" t="str">
        <f>MIS[[#This Row],[TRADING SYMBOL]]</f>
        <v>NIFTY2552225000CE</v>
      </c>
      <c r="AJ6112" t="str">
        <f>IF(RIGHT(MIS[[#This Row],[Main/Hedge]],4)="MAIN","MAIN","HEDGE")</f>
        <v>MAIN</v>
      </c>
      <c r="AK6112" t="str" cm="1">
        <f t="array" ref="AK6112">_xlfn._xlws.FILTER(Table4[Column1],ISNUMBER(SEARCH(Table4[Column1],MIS[[#This Row],[OrderUniqueIdentifier]])),"")</f>
        <v>LONGSHORT</v>
      </c>
    </row>
    <row r="6113" spans="1:37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>
        <f>_xlfn.XLOOKUP(MIS[[#This Row],[TRADING SYMBOL]],[1]Sheet1!$D:$D,[1]Sheet1!$C:$C)</f>
        <v>196</v>
      </c>
      <c r="AE6113">
        <f>MIS[[#This Row],[OrderAverageTradedPrice]]*MIS[[#This Row],[OrderQuantity]]</f>
        <v>41613.75</v>
      </c>
      <c r="AF6113">
        <f>MIS[[#This Row],[LTP]]*MIS[[#This Row],[OrderQuantity]]</f>
        <v>44100</v>
      </c>
      <c r="AG6113">
        <f>IF(MIS[[#This Row],[OrderSide]]="SELL",MIS[[#This Row],[VALUE]]-MIS[[#This Row],[LIVE_VALUE]],MIS[[#This Row],[LIVE_VALUE]]-MIS[[#This Row],[VALUE]])</f>
        <v>-2486.25</v>
      </c>
      <c r="AH6113" t="str" cm="1">
        <f t="array" ref="AH61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3" t="str">
        <f>MIS[[#This Row],[TRADING SYMBOL]]</f>
        <v>NIFTY2552225000CE</v>
      </c>
      <c r="AJ6113" t="str">
        <f>IF(RIGHT(MIS[[#This Row],[Main/Hedge]],4)="MAIN","MAIN","HEDGE")</f>
        <v>MAIN</v>
      </c>
      <c r="AK6113" t="str" cm="1">
        <f t="array" ref="AK6113">_xlfn._xlws.FILTER(Table4[Column1],ISNUMBER(SEARCH(Table4[Column1],MIS[[#This Row],[OrderUniqueIdentifier]])),"")</f>
        <v>LONGSHORT</v>
      </c>
    </row>
    <row r="6114" spans="1:37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>
        <f>_xlfn.XLOOKUP(MIS[[#This Row],[TRADING SYMBOL]],[1]Sheet1!$D:$D,[1]Sheet1!$C:$C)</f>
        <v>196</v>
      </c>
      <c r="AE6114">
        <f>MIS[[#This Row],[OrderAverageTradedPrice]]*MIS[[#This Row],[OrderQuantity]]</f>
        <v>249123.74999999985</v>
      </c>
      <c r="AF6114">
        <f>MIS[[#This Row],[LTP]]*MIS[[#This Row],[OrderQuantity]]</f>
        <v>264600</v>
      </c>
      <c r="AG6114">
        <f>IF(MIS[[#This Row],[OrderSide]]="SELL",MIS[[#This Row],[VALUE]]-MIS[[#This Row],[LIVE_VALUE]],MIS[[#This Row],[LIVE_VALUE]]-MIS[[#This Row],[VALUE]])</f>
        <v>-15476.250000000146</v>
      </c>
      <c r="AH6114" t="str" cm="1">
        <f t="array" ref="AH61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4" t="str">
        <f>MIS[[#This Row],[TRADING SYMBOL]]</f>
        <v>NIFTY2552225000CE</v>
      </c>
      <c r="AJ6114" t="str">
        <f>IF(RIGHT(MIS[[#This Row],[Main/Hedge]],4)="MAIN","MAIN","HEDGE")</f>
        <v>MAIN</v>
      </c>
      <c r="AK6114" t="str" cm="1">
        <f t="array" ref="AK6114">_xlfn._xlws.FILTER(Table4[Column1],ISNUMBER(SEARCH(Table4[Column1],MIS[[#This Row],[OrderUniqueIdentifier]])),"")</f>
        <v>LONGSHORT</v>
      </c>
    </row>
    <row r="6115" spans="1:37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>
        <f>_xlfn.XLOOKUP(MIS[[#This Row],[TRADING SYMBOL]],[1]Sheet1!$D:$D,[1]Sheet1!$C:$C)</f>
        <v>196</v>
      </c>
      <c r="AE6115">
        <f>MIS[[#This Row],[OrderAverageTradedPrice]]*MIS[[#This Row],[OrderQuantity]]</f>
        <v>55470</v>
      </c>
      <c r="AF6115">
        <f>MIS[[#This Row],[LTP]]*MIS[[#This Row],[OrderQuantity]]</f>
        <v>58800</v>
      </c>
      <c r="AG6115">
        <f>IF(MIS[[#This Row],[OrderSide]]="SELL",MIS[[#This Row],[VALUE]]-MIS[[#This Row],[LIVE_VALUE]],MIS[[#This Row],[LIVE_VALUE]]-MIS[[#This Row],[VALUE]])</f>
        <v>-3330</v>
      </c>
      <c r="AH6115" t="str" cm="1">
        <f t="array" ref="AH61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5" t="str">
        <f>MIS[[#This Row],[TRADING SYMBOL]]</f>
        <v>NIFTY2552225000CE</v>
      </c>
      <c r="AJ6115" t="str">
        <f>IF(RIGHT(MIS[[#This Row],[Main/Hedge]],4)="MAIN","MAIN","HEDGE")</f>
        <v>MAIN</v>
      </c>
      <c r="AK6115" t="str" cm="1">
        <f t="array" ref="AK6115">_xlfn._xlws.FILTER(Table4[Column1],ISNUMBER(SEARCH(Table4[Column1],MIS[[#This Row],[OrderUniqueIdentifier]])),"")</f>
        <v>LONGSHORT</v>
      </c>
    </row>
    <row r="6116" spans="1:37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>
        <f>_xlfn.XLOOKUP(MIS[[#This Row],[TRADING SYMBOL]],[1]Sheet1!$D:$D,[1]Sheet1!$C:$C)</f>
        <v>196</v>
      </c>
      <c r="AE6116">
        <f>MIS[[#This Row],[OrderAverageTradedPrice]]*MIS[[#This Row],[OrderQuantity]]</f>
        <v>55455</v>
      </c>
      <c r="AF6116">
        <f>MIS[[#This Row],[LTP]]*MIS[[#This Row],[OrderQuantity]]</f>
        <v>58800</v>
      </c>
      <c r="AG6116">
        <f>IF(MIS[[#This Row],[OrderSide]]="SELL",MIS[[#This Row],[VALUE]]-MIS[[#This Row],[LIVE_VALUE]],MIS[[#This Row],[LIVE_VALUE]]-MIS[[#This Row],[VALUE]])</f>
        <v>-3345</v>
      </c>
      <c r="AH6116" t="str" cm="1">
        <f t="array" ref="AH61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6" t="str">
        <f>MIS[[#This Row],[TRADING SYMBOL]]</f>
        <v>NIFTY2552225000CE</v>
      </c>
      <c r="AJ6116" t="str">
        <f>IF(RIGHT(MIS[[#This Row],[Main/Hedge]],4)="MAIN","MAIN","HEDGE")</f>
        <v>MAIN</v>
      </c>
      <c r="AK6116" t="str" cm="1">
        <f t="array" ref="AK6116">_xlfn._xlws.FILTER(Table4[Column1],ISNUMBER(SEARCH(Table4[Column1],MIS[[#This Row],[OrderUniqueIdentifier]])),"")</f>
        <v>LONGSHORT</v>
      </c>
    </row>
    <row r="6117" spans="1:37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>
        <f>_xlfn.XLOOKUP(MIS[[#This Row],[TRADING SYMBOL]],[1]Sheet1!$D:$D,[1]Sheet1!$C:$C)</f>
        <v>196</v>
      </c>
      <c r="AE6117">
        <f>MIS[[#This Row],[OrderAverageTradedPrice]]*MIS[[#This Row],[OrderQuantity]]</f>
        <v>83137.5</v>
      </c>
      <c r="AF6117">
        <f>MIS[[#This Row],[LTP]]*MIS[[#This Row],[OrderQuantity]]</f>
        <v>88200</v>
      </c>
      <c r="AG6117">
        <f>IF(MIS[[#This Row],[OrderSide]]="SELL",MIS[[#This Row],[VALUE]]-MIS[[#This Row],[LIVE_VALUE]],MIS[[#This Row],[LIVE_VALUE]]-MIS[[#This Row],[VALUE]])</f>
        <v>-5062.5</v>
      </c>
      <c r="AH6117" t="str" cm="1">
        <f t="array" ref="AH61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7" t="str">
        <f>MIS[[#This Row],[TRADING SYMBOL]]</f>
        <v>NIFTY2552225000CE</v>
      </c>
      <c r="AJ6117" t="str">
        <f>IF(RIGHT(MIS[[#This Row],[Main/Hedge]],4)="MAIN","MAIN","HEDGE")</f>
        <v>MAIN</v>
      </c>
      <c r="AK6117" t="str" cm="1">
        <f t="array" ref="AK6117">_xlfn._xlws.FILTER(Table4[Column1],ISNUMBER(SEARCH(Table4[Column1],MIS[[#This Row],[OrderUniqueIdentifier]])),"")</f>
        <v>LONGSHORT</v>
      </c>
    </row>
    <row r="6118" spans="1:37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>
        <f>_xlfn.XLOOKUP(MIS[[#This Row],[TRADING SYMBOL]],[1]Sheet1!$D:$D,[1]Sheet1!$C:$C)</f>
        <v>196</v>
      </c>
      <c r="AE6118">
        <f>MIS[[#This Row],[OrderAverageTradedPrice]]*MIS[[#This Row],[OrderQuantity]]</f>
        <v>69375</v>
      </c>
      <c r="AF6118">
        <f>MIS[[#This Row],[LTP]]*MIS[[#This Row],[OrderQuantity]]</f>
        <v>73500</v>
      </c>
      <c r="AG6118">
        <f>IF(MIS[[#This Row],[OrderSide]]="SELL",MIS[[#This Row],[VALUE]]-MIS[[#This Row],[LIVE_VALUE]],MIS[[#This Row],[LIVE_VALUE]]-MIS[[#This Row],[VALUE]])</f>
        <v>-4125</v>
      </c>
      <c r="AH6118" t="str" cm="1">
        <f t="array" ref="AH61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8" t="str">
        <f>MIS[[#This Row],[TRADING SYMBOL]]</f>
        <v>NIFTY2552225000CE</v>
      </c>
      <c r="AJ6118" t="str">
        <f>IF(RIGHT(MIS[[#This Row],[Main/Hedge]],4)="MAIN","MAIN","HEDGE")</f>
        <v>MAIN</v>
      </c>
      <c r="AK6118" t="str" cm="1">
        <f t="array" ref="AK6118">_xlfn._xlws.FILTER(Table4[Column1],ISNUMBER(SEARCH(Table4[Column1],MIS[[#This Row],[OrderUniqueIdentifier]])),"")</f>
        <v>LONGSHORT</v>
      </c>
    </row>
    <row r="6119" spans="1:37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>
        <f>_xlfn.XLOOKUP(MIS[[#This Row],[TRADING SYMBOL]],[1]Sheet1!$D:$D,[1]Sheet1!$C:$C)</f>
        <v>196</v>
      </c>
      <c r="AE6119">
        <f>MIS[[#This Row],[OrderAverageTradedPrice]]*MIS[[#This Row],[OrderQuantity]]</f>
        <v>55462.5</v>
      </c>
      <c r="AF6119">
        <f>MIS[[#This Row],[LTP]]*MIS[[#This Row],[OrderQuantity]]</f>
        <v>58800</v>
      </c>
      <c r="AG6119">
        <f>IF(MIS[[#This Row],[OrderSide]]="SELL",MIS[[#This Row],[VALUE]]-MIS[[#This Row],[LIVE_VALUE]],MIS[[#This Row],[LIVE_VALUE]]-MIS[[#This Row],[VALUE]])</f>
        <v>-3337.5</v>
      </c>
      <c r="AH6119" t="str" cm="1">
        <f t="array" ref="AH61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9" t="str">
        <f>MIS[[#This Row],[TRADING SYMBOL]]</f>
        <v>NIFTY2552225000CE</v>
      </c>
      <c r="AJ6119" t="str">
        <f>IF(RIGHT(MIS[[#This Row],[Main/Hedge]],4)="MAIN","MAIN","HEDGE")</f>
        <v>MAIN</v>
      </c>
      <c r="AK6119" t="str" cm="1">
        <f t="array" ref="AK6119">_xlfn._xlws.FILTER(Table4[Column1],ISNUMBER(SEARCH(Table4[Column1],MIS[[#This Row],[OrderUniqueIdentifier]])),"")</f>
        <v>LONGSHORT</v>
      </c>
    </row>
    <row r="6120" spans="1:37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>
        <f>_xlfn.XLOOKUP(MIS[[#This Row],[TRADING SYMBOL]],[1]Sheet1!$D:$D,[1]Sheet1!$C:$C)</f>
        <v>196</v>
      </c>
      <c r="AE6120">
        <f>MIS[[#This Row],[OrderAverageTradedPrice]]*MIS[[#This Row],[OrderQuantity]]</f>
        <v>13875</v>
      </c>
      <c r="AF6120">
        <f>MIS[[#This Row],[LTP]]*MIS[[#This Row],[OrderQuantity]]</f>
        <v>14700</v>
      </c>
      <c r="AG6120">
        <f>IF(MIS[[#This Row],[OrderSide]]="SELL",MIS[[#This Row],[VALUE]]-MIS[[#This Row],[LIVE_VALUE]],MIS[[#This Row],[LIVE_VALUE]]-MIS[[#This Row],[VALUE]])</f>
        <v>-825</v>
      </c>
      <c r="AH6120" t="str" cm="1">
        <f t="array" ref="AH61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0" t="str">
        <f>MIS[[#This Row],[TRADING SYMBOL]]</f>
        <v>NIFTY2552225000CE</v>
      </c>
      <c r="AJ6120" t="str">
        <f>IF(RIGHT(MIS[[#This Row],[Main/Hedge]],4)="MAIN","MAIN","HEDGE")</f>
        <v>MAIN</v>
      </c>
      <c r="AK6120" t="str" cm="1">
        <f t="array" ref="AK6120">_xlfn._xlws.FILTER(Table4[Column1],ISNUMBER(SEARCH(Table4[Column1],MIS[[#This Row],[OrderUniqueIdentifier]])),"")</f>
        <v>LONGSHORT</v>
      </c>
    </row>
    <row r="6121" spans="1:37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>
        <f>_xlfn.XLOOKUP(MIS[[#This Row],[TRADING SYMBOL]],[1]Sheet1!$D:$D,[1]Sheet1!$C:$C)</f>
        <v>196</v>
      </c>
      <c r="AE6121">
        <f>MIS[[#This Row],[OrderAverageTradedPrice]]*MIS[[#This Row],[OrderQuantity]]</f>
        <v>27600</v>
      </c>
      <c r="AF6121">
        <f>MIS[[#This Row],[LTP]]*MIS[[#This Row],[OrderQuantity]]</f>
        <v>29400</v>
      </c>
      <c r="AG6121">
        <f>IF(MIS[[#This Row],[OrderSide]]="SELL",MIS[[#This Row],[VALUE]]-MIS[[#This Row],[LIVE_VALUE]],MIS[[#This Row],[LIVE_VALUE]]-MIS[[#This Row],[VALUE]])</f>
        <v>-1800</v>
      </c>
      <c r="AH6121" t="str" cm="1">
        <f t="array" ref="AH61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1" t="str">
        <f>MIS[[#This Row],[TRADING SYMBOL]]</f>
        <v>NIFTY2552225000CE</v>
      </c>
      <c r="AJ6121" t="str">
        <f>IF(RIGHT(MIS[[#This Row],[Main/Hedge]],4)="MAIN","MAIN","HEDGE")</f>
        <v>MAIN</v>
      </c>
      <c r="AK6121" t="str" cm="1">
        <f t="array" ref="AK6121">_xlfn._xlws.FILTER(Table4[Column1],ISNUMBER(SEARCH(Table4[Column1],MIS[[#This Row],[OrderUniqueIdentifier]])),"")</f>
        <v>LONGSHORT</v>
      </c>
    </row>
    <row r="6122" spans="1:37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>
        <f>_xlfn.XLOOKUP(MIS[[#This Row],[TRADING SYMBOL]],[1]Sheet1!$D:$D,[1]Sheet1!$C:$C)</f>
        <v>196</v>
      </c>
      <c r="AE6122">
        <f>MIS[[#This Row],[OrderAverageTradedPrice]]*MIS[[#This Row],[OrderQuantity]]</f>
        <v>55425</v>
      </c>
      <c r="AF6122">
        <f>MIS[[#This Row],[LTP]]*MIS[[#This Row],[OrderQuantity]]</f>
        <v>58800</v>
      </c>
      <c r="AG6122">
        <f>IF(MIS[[#This Row],[OrderSide]]="SELL",MIS[[#This Row],[VALUE]]-MIS[[#This Row],[LIVE_VALUE]],MIS[[#This Row],[LIVE_VALUE]]-MIS[[#This Row],[VALUE]])</f>
        <v>-3375</v>
      </c>
      <c r="AH6122" t="str" cm="1">
        <f t="array" ref="AH61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2" t="str">
        <f>MIS[[#This Row],[TRADING SYMBOL]]</f>
        <v>NIFTY2552225000CE</v>
      </c>
      <c r="AJ6122" t="str">
        <f>IF(RIGHT(MIS[[#This Row],[Main/Hedge]],4)="MAIN","MAIN","HEDGE")</f>
        <v>MAIN</v>
      </c>
      <c r="AK6122" t="str" cm="1">
        <f t="array" ref="AK6122">_xlfn._xlws.FILTER(Table4[Column1],ISNUMBER(SEARCH(Table4[Column1],MIS[[#This Row],[OrderUniqueIdentifier]])),"")</f>
        <v>LONGSHORT</v>
      </c>
    </row>
    <row r="6123" spans="1:37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>
        <f>_xlfn.XLOOKUP(MIS[[#This Row],[TRADING SYMBOL]],[1]Sheet1!$D:$D,[1]Sheet1!$C:$C)</f>
        <v>196</v>
      </c>
      <c r="AE6123">
        <f>MIS[[#This Row],[OrderAverageTradedPrice]]*MIS[[#This Row],[OrderQuantity]]</f>
        <v>69206.25</v>
      </c>
      <c r="AF6123">
        <f>MIS[[#This Row],[LTP]]*MIS[[#This Row],[OrderQuantity]]</f>
        <v>73500</v>
      </c>
      <c r="AG6123">
        <f>IF(MIS[[#This Row],[OrderSide]]="SELL",MIS[[#This Row],[VALUE]]-MIS[[#This Row],[LIVE_VALUE]],MIS[[#This Row],[LIVE_VALUE]]-MIS[[#This Row],[VALUE]])</f>
        <v>-4293.75</v>
      </c>
      <c r="AH6123" t="str" cm="1">
        <f t="array" ref="AH61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3" t="str">
        <f>MIS[[#This Row],[TRADING SYMBOL]]</f>
        <v>NIFTY2552225000CE</v>
      </c>
      <c r="AJ6123" t="str">
        <f>IF(RIGHT(MIS[[#This Row],[Main/Hedge]],4)="MAIN","MAIN","HEDGE")</f>
        <v>MAIN</v>
      </c>
      <c r="AK6123" t="str" cm="1">
        <f t="array" ref="AK6123">_xlfn._xlws.FILTER(Table4[Column1],ISNUMBER(SEARCH(Table4[Column1],MIS[[#This Row],[OrderUniqueIdentifier]])),"")</f>
        <v>LONGSHORT</v>
      </c>
    </row>
    <row r="6124" spans="1:37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>
        <f>_xlfn.XLOOKUP(MIS[[#This Row],[TRADING SYMBOL]],[1]Sheet1!$D:$D,[1]Sheet1!$C:$C)</f>
        <v>196</v>
      </c>
      <c r="AE6124">
        <f>MIS[[#This Row],[OrderAverageTradedPrice]]*MIS[[#This Row],[OrderQuantity]]</f>
        <v>13815</v>
      </c>
      <c r="AF6124">
        <f>MIS[[#This Row],[LTP]]*MIS[[#This Row],[OrderQuantity]]</f>
        <v>14700</v>
      </c>
      <c r="AG6124">
        <f>IF(MIS[[#This Row],[OrderSide]]="SELL",MIS[[#This Row],[VALUE]]-MIS[[#This Row],[LIVE_VALUE]],MIS[[#This Row],[LIVE_VALUE]]-MIS[[#This Row],[VALUE]])</f>
        <v>-885</v>
      </c>
      <c r="AH6124" t="str" cm="1">
        <f t="array" ref="AH61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4" t="str">
        <f>MIS[[#This Row],[TRADING SYMBOL]]</f>
        <v>NIFTY2552225000CE</v>
      </c>
      <c r="AJ6124" t="str">
        <f>IF(RIGHT(MIS[[#This Row],[Main/Hedge]],4)="MAIN","MAIN","HEDGE")</f>
        <v>MAIN</v>
      </c>
      <c r="AK6124" t="str" cm="1">
        <f t="array" ref="AK6124">_xlfn._xlws.FILTER(Table4[Column1],ISNUMBER(SEARCH(Table4[Column1],MIS[[#This Row],[OrderUniqueIdentifier]])),"")</f>
        <v>LONGSHORT</v>
      </c>
    </row>
    <row r="6125" spans="1:37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>
        <f>_xlfn.XLOOKUP(MIS[[#This Row],[TRADING SYMBOL]],[1]Sheet1!$D:$D,[1]Sheet1!$C:$C)</f>
        <v>196</v>
      </c>
      <c r="AE6125">
        <f>MIS[[#This Row],[OrderAverageTradedPrice]]*MIS[[#This Row],[OrderQuantity]]</f>
        <v>13860</v>
      </c>
      <c r="AF6125">
        <f>MIS[[#This Row],[LTP]]*MIS[[#This Row],[OrderQuantity]]</f>
        <v>14700</v>
      </c>
      <c r="AG6125">
        <f>IF(MIS[[#This Row],[OrderSide]]="SELL",MIS[[#This Row],[VALUE]]-MIS[[#This Row],[LIVE_VALUE]],MIS[[#This Row],[LIVE_VALUE]]-MIS[[#This Row],[VALUE]])</f>
        <v>-840</v>
      </c>
      <c r="AH6125" t="str" cm="1">
        <f t="array" ref="AH61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5" t="str">
        <f>MIS[[#This Row],[TRADING SYMBOL]]</f>
        <v>NIFTY2552225000CE</v>
      </c>
      <c r="AJ6125" t="str">
        <f>IF(RIGHT(MIS[[#This Row],[Main/Hedge]],4)="MAIN","MAIN","HEDGE")</f>
        <v>MAIN</v>
      </c>
      <c r="AK6125" t="str" cm="1">
        <f t="array" ref="AK6125">_xlfn._xlws.FILTER(Table4[Column1],ISNUMBER(SEARCH(Table4[Column1],MIS[[#This Row],[OrderUniqueIdentifier]])),"")</f>
        <v>LONGSHORT</v>
      </c>
    </row>
    <row r="6126" spans="1:37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>
        <f>_xlfn.XLOOKUP(MIS[[#This Row],[TRADING SYMBOL]],[1]Sheet1!$D:$D,[1]Sheet1!$C:$C)</f>
        <v>196</v>
      </c>
      <c r="AE6126">
        <f>MIS[[#This Row],[OrderAverageTradedPrice]]*MIS[[#This Row],[OrderQuantity]]</f>
        <v>13815</v>
      </c>
      <c r="AF6126">
        <f>MIS[[#This Row],[LTP]]*MIS[[#This Row],[OrderQuantity]]</f>
        <v>14700</v>
      </c>
      <c r="AG6126">
        <f>IF(MIS[[#This Row],[OrderSide]]="SELL",MIS[[#This Row],[VALUE]]-MIS[[#This Row],[LIVE_VALUE]],MIS[[#This Row],[LIVE_VALUE]]-MIS[[#This Row],[VALUE]])</f>
        <v>-885</v>
      </c>
      <c r="AH6126" t="str" cm="1">
        <f t="array" ref="AH61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6" t="str">
        <f>MIS[[#This Row],[TRADING SYMBOL]]</f>
        <v>NIFTY2552225000CE</v>
      </c>
      <c r="AJ6126" t="str">
        <f>IF(RIGHT(MIS[[#This Row],[Main/Hedge]],4)="MAIN","MAIN","HEDGE")</f>
        <v>MAIN</v>
      </c>
      <c r="AK6126" t="str" cm="1">
        <f t="array" ref="AK6126">_xlfn._xlws.FILTER(Table4[Column1],ISNUMBER(SEARCH(Table4[Column1],MIS[[#This Row],[OrderUniqueIdentifier]])),"")</f>
        <v>LONGSHORT</v>
      </c>
    </row>
    <row r="6127" spans="1:37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>
        <f>_xlfn.XLOOKUP(MIS[[#This Row],[TRADING SYMBOL]],[1]Sheet1!$D:$D,[1]Sheet1!$C:$C)</f>
        <v>196</v>
      </c>
      <c r="AE6127">
        <f>MIS[[#This Row],[OrderAverageTradedPrice]]*MIS[[#This Row],[OrderQuantity]]</f>
        <v>55267.5</v>
      </c>
      <c r="AF6127">
        <f>MIS[[#This Row],[LTP]]*MIS[[#This Row],[OrderQuantity]]</f>
        <v>58800</v>
      </c>
      <c r="AG6127">
        <f>IF(MIS[[#This Row],[OrderSide]]="SELL",MIS[[#This Row],[VALUE]]-MIS[[#This Row],[LIVE_VALUE]],MIS[[#This Row],[LIVE_VALUE]]-MIS[[#This Row],[VALUE]])</f>
        <v>-3532.5</v>
      </c>
      <c r="AH6127" t="str" cm="1">
        <f t="array" ref="AH61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7" t="str">
        <f>MIS[[#This Row],[TRADING SYMBOL]]</f>
        <v>NIFTY2552225000CE</v>
      </c>
      <c r="AJ6127" t="str">
        <f>IF(RIGHT(MIS[[#This Row],[Main/Hedge]],4)="MAIN","MAIN","HEDGE")</f>
        <v>MAIN</v>
      </c>
      <c r="AK6127" t="str" cm="1">
        <f t="array" ref="AK6127">_xlfn._xlws.FILTER(Table4[Column1],ISNUMBER(SEARCH(Table4[Column1],MIS[[#This Row],[OrderUniqueIdentifier]])),"")</f>
        <v>LONGSHORT</v>
      </c>
    </row>
    <row r="6128" spans="1:37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>
        <f>_xlfn.XLOOKUP(MIS[[#This Row],[TRADING SYMBOL]],[1]Sheet1!$D:$D,[1]Sheet1!$C:$C)</f>
        <v>196</v>
      </c>
      <c r="AE6128">
        <f>MIS[[#This Row],[OrderAverageTradedPrice]]*MIS[[#This Row],[OrderQuantity]]</f>
        <v>13852.5</v>
      </c>
      <c r="AF6128">
        <f>MIS[[#This Row],[LTP]]*MIS[[#This Row],[OrderQuantity]]</f>
        <v>14700</v>
      </c>
      <c r="AG6128">
        <f>IF(MIS[[#This Row],[OrderSide]]="SELL",MIS[[#This Row],[VALUE]]-MIS[[#This Row],[LIVE_VALUE]],MIS[[#This Row],[LIVE_VALUE]]-MIS[[#This Row],[VALUE]])</f>
        <v>-847.5</v>
      </c>
      <c r="AH6128" t="str" cm="1">
        <f t="array" ref="AH61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8" t="str">
        <f>MIS[[#This Row],[TRADING SYMBOL]]</f>
        <v>NIFTY2552225000CE</v>
      </c>
      <c r="AJ6128" t="str">
        <f>IF(RIGHT(MIS[[#This Row],[Main/Hedge]],4)="MAIN","MAIN","HEDGE")</f>
        <v>MAIN</v>
      </c>
      <c r="AK6128" t="str" cm="1">
        <f t="array" ref="AK6128">_xlfn._xlws.FILTER(Table4[Column1],ISNUMBER(SEARCH(Table4[Column1],MIS[[#This Row],[OrderUniqueIdentifier]])),"")</f>
        <v>LONGSHORT</v>
      </c>
    </row>
    <row r="6129" spans="1:37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>
        <f>_xlfn.XLOOKUP(MIS[[#This Row],[TRADING SYMBOL]],[1]Sheet1!$D:$D,[1]Sheet1!$C:$C)</f>
        <v>196</v>
      </c>
      <c r="AE6129">
        <f>MIS[[#This Row],[OrderAverageTradedPrice]]*MIS[[#This Row],[OrderQuantity]]</f>
        <v>13815</v>
      </c>
      <c r="AF6129">
        <f>MIS[[#This Row],[LTP]]*MIS[[#This Row],[OrderQuantity]]</f>
        <v>14700</v>
      </c>
      <c r="AG6129">
        <f>IF(MIS[[#This Row],[OrderSide]]="SELL",MIS[[#This Row],[VALUE]]-MIS[[#This Row],[LIVE_VALUE]],MIS[[#This Row],[LIVE_VALUE]]-MIS[[#This Row],[VALUE]])</f>
        <v>-885</v>
      </c>
      <c r="AH6129" t="str" cm="1">
        <f t="array" ref="AH61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9" t="str">
        <f>MIS[[#This Row],[TRADING SYMBOL]]</f>
        <v>NIFTY2552225000CE</v>
      </c>
      <c r="AJ6129" t="str">
        <f>IF(RIGHT(MIS[[#This Row],[Main/Hedge]],4)="MAIN","MAIN","HEDGE")</f>
        <v>MAIN</v>
      </c>
      <c r="AK6129" t="str" cm="1">
        <f t="array" ref="AK6129">_xlfn._xlws.FILTER(Table4[Column1],ISNUMBER(SEARCH(Table4[Column1],MIS[[#This Row],[OrderUniqueIdentifier]])),"")</f>
        <v>LONGSHORT</v>
      </c>
    </row>
    <row r="6130" spans="1:37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>
        <f>_xlfn.XLOOKUP(MIS[[#This Row],[TRADING SYMBOL]],[1]Sheet1!$D:$D,[1]Sheet1!$C:$C)</f>
        <v>196</v>
      </c>
      <c r="AE6130">
        <f>MIS[[#This Row],[OrderAverageTradedPrice]]*MIS[[#This Row],[OrderQuantity]]</f>
        <v>13818.75</v>
      </c>
      <c r="AF6130">
        <f>MIS[[#This Row],[LTP]]*MIS[[#This Row],[OrderQuantity]]</f>
        <v>14700</v>
      </c>
      <c r="AG6130">
        <f>IF(MIS[[#This Row],[OrderSide]]="SELL",MIS[[#This Row],[VALUE]]-MIS[[#This Row],[LIVE_VALUE]],MIS[[#This Row],[LIVE_VALUE]]-MIS[[#This Row],[VALUE]])</f>
        <v>-881.25</v>
      </c>
      <c r="AH6130" t="str" cm="1">
        <f t="array" ref="AH6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0" t="str">
        <f>MIS[[#This Row],[TRADING SYMBOL]]</f>
        <v>NIFTY2552225000CE</v>
      </c>
      <c r="AJ6130" t="str">
        <f>IF(RIGHT(MIS[[#This Row],[Main/Hedge]],4)="MAIN","MAIN","HEDGE")</f>
        <v>MAIN</v>
      </c>
      <c r="AK6130" t="str" cm="1">
        <f t="array" ref="AK6130">_xlfn._xlws.FILTER(Table4[Column1],ISNUMBER(SEARCH(Table4[Column1],MIS[[#This Row],[OrderUniqueIdentifier]])),"")</f>
        <v>LONGSHORT</v>
      </c>
    </row>
    <row r="6131" spans="1:37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>
        <f>_xlfn.XLOOKUP(MIS[[#This Row],[TRADING SYMBOL]],[1]Sheet1!$D:$D,[1]Sheet1!$C:$C)</f>
        <v>196</v>
      </c>
      <c r="AE6131">
        <f>MIS[[#This Row],[OrderAverageTradedPrice]]*MIS[[#This Row],[OrderQuantity]]</f>
        <v>13860</v>
      </c>
      <c r="AF6131">
        <f>MIS[[#This Row],[LTP]]*MIS[[#This Row],[OrderQuantity]]</f>
        <v>14700</v>
      </c>
      <c r="AG6131">
        <f>IF(MIS[[#This Row],[OrderSide]]="SELL",MIS[[#This Row],[VALUE]]-MIS[[#This Row],[LIVE_VALUE]],MIS[[#This Row],[LIVE_VALUE]]-MIS[[#This Row],[VALUE]])</f>
        <v>-840</v>
      </c>
      <c r="AH6131" t="str" cm="1">
        <f t="array" ref="AH6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1" t="str">
        <f>MIS[[#This Row],[TRADING SYMBOL]]</f>
        <v>NIFTY2552225000CE</v>
      </c>
      <c r="AJ6131" t="str">
        <f>IF(RIGHT(MIS[[#This Row],[Main/Hedge]],4)="MAIN","MAIN","HEDGE")</f>
        <v>MAIN</v>
      </c>
      <c r="AK6131" t="str" cm="1">
        <f t="array" ref="AK6131">_xlfn._xlws.FILTER(Table4[Column1],ISNUMBER(SEARCH(Table4[Column1],MIS[[#This Row],[OrderUniqueIdentifier]])),"")</f>
        <v>LONGSHORT</v>
      </c>
    </row>
    <row r="6132" spans="1:37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>
        <f>_xlfn.XLOOKUP(MIS[[#This Row],[TRADING SYMBOL]],[1]Sheet1!$D:$D,[1]Sheet1!$C:$C)</f>
        <v>196</v>
      </c>
      <c r="AE6132">
        <f>MIS[[#This Row],[OrderAverageTradedPrice]]*MIS[[#This Row],[OrderQuantity]]</f>
        <v>41580</v>
      </c>
      <c r="AF6132">
        <f>MIS[[#This Row],[LTP]]*MIS[[#This Row],[OrderQuantity]]</f>
        <v>44100</v>
      </c>
      <c r="AG6132">
        <f>IF(MIS[[#This Row],[OrderSide]]="SELL",MIS[[#This Row],[VALUE]]-MIS[[#This Row],[LIVE_VALUE]],MIS[[#This Row],[LIVE_VALUE]]-MIS[[#This Row],[VALUE]])</f>
        <v>-2520</v>
      </c>
      <c r="AH6132" t="str" cm="1">
        <f t="array" ref="AH61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2" t="str">
        <f>MIS[[#This Row],[TRADING SYMBOL]]</f>
        <v>NIFTY2552225000CE</v>
      </c>
      <c r="AJ6132" t="str">
        <f>IF(RIGHT(MIS[[#This Row],[Main/Hedge]],4)="MAIN","MAIN","HEDGE")</f>
        <v>MAIN</v>
      </c>
      <c r="AK6132" t="str" cm="1">
        <f t="array" ref="AK6132">_xlfn._xlws.FILTER(Table4[Column1],ISNUMBER(SEARCH(Table4[Column1],MIS[[#This Row],[OrderUniqueIdentifier]])),"")</f>
        <v>LONGSHORT</v>
      </c>
    </row>
    <row r="6133" spans="1:37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>
        <f>_xlfn.XLOOKUP(MIS[[#This Row],[TRADING SYMBOL]],[1]Sheet1!$D:$D,[1]Sheet1!$C:$C)</f>
        <v>196</v>
      </c>
      <c r="AE6133">
        <f>MIS[[#This Row],[OrderAverageTradedPrice]]*MIS[[#This Row],[OrderQuantity]]</f>
        <v>96915</v>
      </c>
      <c r="AF6133">
        <f>MIS[[#This Row],[LTP]]*MIS[[#This Row],[OrderQuantity]]</f>
        <v>102900</v>
      </c>
      <c r="AG6133">
        <f>IF(MIS[[#This Row],[OrderSide]]="SELL",MIS[[#This Row],[VALUE]]-MIS[[#This Row],[LIVE_VALUE]],MIS[[#This Row],[LIVE_VALUE]]-MIS[[#This Row],[VALUE]])</f>
        <v>-5985</v>
      </c>
      <c r="AH6133" t="str" cm="1">
        <f t="array" ref="AH61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3" t="str">
        <f>MIS[[#This Row],[TRADING SYMBOL]]</f>
        <v>NIFTY2552225000CE</v>
      </c>
      <c r="AJ6133" t="str">
        <f>IF(RIGHT(MIS[[#This Row],[Main/Hedge]],4)="MAIN","MAIN","HEDGE")</f>
        <v>MAIN</v>
      </c>
      <c r="AK6133" t="str" cm="1">
        <f t="array" ref="AK6133">_xlfn._xlws.FILTER(Table4[Column1],ISNUMBER(SEARCH(Table4[Column1],MIS[[#This Row],[OrderUniqueIdentifier]])),"")</f>
        <v>LONGSHORT</v>
      </c>
    </row>
    <row r="6134" spans="1:37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>
        <f>_xlfn.XLOOKUP(MIS[[#This Row],[TRADING SYMBOL]],[1]Sheet1!$D:$D,[1]Sheet1!$C:$C)</f>
        <v>196</v>
      </c>
      <c r="AE6134">
        <f>MIS[[#This Row],[OrderAverageTradedPrice]]*MIS[[#This Row],[OrderQuantity]]</f>
        <v>151946.24999999939</v>
      </c>
      <c r="AF6134">
        <f>MIS[[#This Row],[LTP]]*MIS[[#This Row],[OrderQuantity]]</f>
        <v>161700</v>
      </c>
      <c r="AG6134">
        <f>IF(MIS[[#This Row],[OrderSide]]="SELL",MIS[[#This Row],[VALUE]]-MIS[[#This Row],[LIVE_VALUE]],MIS[[#This Row],[LIVE_VALUE]]-MIS[[#This Row],[VALUE]])</f>
        <v>-9753.7500000006112</v>
      </c>
      <c r="AH6134" t="str" cm="1">
        <f t="array" ref="AH61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4" t="str">
        <f>MIS[[#This Row],[TRADING SYMBOL]]</f>
        <v>NIFTY2552225000CE</v>
      </c>
      <c r="AJ6134" t="str">
        <f>IF(RIGHT(MIS[[#This Row],[Main/Hedge]],4)="MAIN","MAIN","HEDGE")</f>
        <v>MAIN</v>
      </c>
      <c r="AK6134" t="str" cm="1">
        <f t="array" ref="AK6134">_xlfn._xlws.FILTER(Table4[Column1],ISNUMBER(SEARCH(Table4[Column1],MIS[[#This Row],[OrderUniqueIdentifier]])),"")</f>
        <v>LONGSHORT</v>
      </c>
    </row>
    <row r="6135" spans="1:37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>
        <f>_xlfn.XLOOKUP(MIS[[#This Row],[TRADING SYMBOL]],[1]Sheet1!$D:$D,[1]Sheet1!$C:$C)</f>
        <v>196</v>
      </c>
      <c r="AE6135">
        <f>MIS[[#This Row],[OrderAverageTradedPrice]]*MIS[[#This Row],[OrderQuantity]]</f>
        <v>27645</v>
      </c>
      <c r="AF6135">
        <f>MIS[[#This Row],[LTP]]*MIS[[#This Row],[OrderQuantity]]</f>
        <v>29400</v>
      </c>
      <c r="AG6135">
        <f>IF(MIS[[#This Row],[OrderSide]]="SELL",MIS[[#This Row],[VALUE]]-MIS[[#This Row],[LIVE_VALUE]],MIS[[#This Row],[LIVE_VALUE]]-MIS[[#This Row],[VALUE]])</f>
        <v>-1755</v>
      </c>
      <c r="AH6135" t="str" cm="1">
        <f t="array" ref="AH61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5" t="str">
        <f>MIS[[#This Row],[TRADING SYMBOL]]</f>
        <v>NIFTY2552225000CE</v>
      </c>
      <c r="AJ6135" t="str">
        <f>IF(RIGHT(MIS[[#This Row],[Main/Hedge]],4)="MAIN","MAIN","HEDGE")</f>
        <v>MAIN</v>
      </c>
      <c r="AK6135" t="str" cm="1">
        <f t="array" ref="AK6135">_xlfn._xlws.FILTER(Table4[Column1],ISNUMBER(SEARCH(Table4[Column1],MIS[[#This Row],[OrderUniqueIdentifier]])),"")</f>
        <v>LONGSHORT</v>
      </c>
    </row>
    <row r="6136" spans="1:37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>
        <f>_xlfn.XLOOKUP(MIS[[#This Row],[TRADING SYMBOL]],[1]Sheet1!$D:$D,[1]Sheet1!$C:$C)</f>
        <v>196</v>
      </c>
      <c r="AE6136">
        <f>MIS[[#This Row],[OrderAverageTradedPrice]]*MIS[[#This Row],[OrderQuantity]]</f>
        <v>55350</v>
      </c>
      <c r="AF6136">
        <f>MIS[[#This Row],[LTP]]*MIS[[#This Row],[OrderQuantity]]</f>
        <v>58800</v>
      </c>
      <c r="AG6136">
        <f>IF(MIS[[#This Row],[OrderSide]]="SELL",MIS[[#This Row],[VALUE]]-MIS[[#This Row],[LIVE_VALUE]],MIS[[#This Row],[LIVE_VALUE]]-MIS[[#This Row],[VALUE]])</f>
        <v>-3450</v>
      </c>
      <c r="AH6136" t="str" cm="1">
        <f t="array" ref="AH61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6" t="str">
        <f>MIS[[#This Row],[TRADING SYMBOL]]</f>
        <v>NIFTY2552225000CE</v>
      </c>
      <c r="AJ6136" t="str">
        <f>IF(RIGHT(MIS[[#This Row],[Main/Hedge]],4)="MAIN","MAIN","HEDGE")</f>
        <v>MAIN</v>
      </c>
      <c r="AK6136" t="str" cm="1">
        <f t="array" ref="AK6136">_xlfn._xlws.FILTER(Table4[Column1],ISNUMBER(SEARCH(Table4[Column1],MIS[[#This Row],[OrderUniqueIdentifier]])),"")</f>
        <v>LONGSHORT</v>
      </c>
    </row>
    <row r="6137" spans="1:37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>
        <f>_xlfn.XLOOKUP(MIS[[#This Row],[TRADING SYMBOL]],[1]Sheet1!$D:$D,[1]Sheet1!$C:$C)</f>
        <v>196</v>
      </c>
      <c r="AE6137">
        <f>MIS[[#This Row],[OrderAverageTradedPrice]]*MIS[[#This Row],[OrderQuantity]]</f>
        <v>13818.75</v>
      </c>
      <c r="AF6137">
        <f>MIS[[#This Row],[LTP]]*MIS[[#This Row],[OrderQuantity]]</f>
        <v>14700</v>
      </c>
      <c r="AG6137">
        <f>IF(MIS[[#This Row],[OrderSide]]="SELL",MIS[[#This Row],[VALUE]]-MIS[[#This Row],[LIVE_VALUE]],MIS[[#This Row],[LIVE_VALUE]]-MIS[[#This Row],[VALUE]])</f>
        <v>-881.25</v>
      </c>
      <c r="AH6137" t="str" cm="1">
        <f t="array" ref="AH6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7" t="str">
        <f>MIS[[#This Row],[TRADING SYMBOL]]</f>
        <v>NIFTY2552225000CE</v>
      </c>
      <c r="AJ6137" t="str">
        <f>IF(RIGHT(MIS[[#This Row],[Main/Hedge]],4)="MAIN","MAIN","HEDGE")</f>
        <v>MAIN</v>
      </c>
      <c r="AK6137" t="str" cm="1">
        <f t="array" ref="AK6137">_xlfn._xlws.FILTER(Table4[Column1],ISNUMBER(SEARCH(Table4[Column1],MIS[[#This Row],[OrderUniqueIdentifier]])),"")</f>
        <v>LONGSHORT</v>
      </c>
    </row>
    <row r="6138" spans="1:37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>
        <f>_xlfn.XLOOKUP(MIS[[#This Row],[TRADING SYMBOL]],[1]Sheet1!$D:$D,[1]Sheet1!$C:$C)</f>
        <v>196</v>
      </c>
      <c r="AE6138">
        <f>MIS[[#This Row],[OrderAverageTradedPrice]]*MIS[[#This Row],[OrderQuantity]]</f>
        <v>82980</v>
      </c>
      <c r="AF6138">
        <f>MIS[[#This Row],[LTP]]*MIS[[#This Row],[OrderQuantity]]</f>
        <v>88200</v>
      </c>
      <c r="AG6138">
        <f>IF(MIS[[#This Row],[OrderSide]]="SELL",MIS[[#This Row],[VALUE]]-MIS[[#This Row],[LIVE_VALUE]],MIS[[#This Row],[LIVE_VALUE]]-MIS[[#This Row],[VALUE]])</f>
        <v>-5220</v>
      </c>
      <c r="AH6138" t="str" cm="1">
        <f t="array" ref="AH6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8" t="str">
        <f>MIS[[#This Row],[TRADING SYMBOL]]</f>
        <v>NIFTY2552225000CE</v>
      </c>
      <c r="AJ6138" t="str">
        <f>IF(RIGHT(MIS[[#This Row],[Main/Hedge]],4)="MAIN","MAIN","HEDGE")</f>
        <v>MAIN</v>
      </c>
      <c r="AK6138" t="str" cm="1">
        <f t="array" ref="AK6138">_xlfn._xlws.FILTER(Table4[Column1],ISNUMBER(SEARCH(Table4[Column1],MIS[[#This Row],[OrderUniqueIdentifier]])),"")</f>
        <v>LONGSHORT</v>
      </c>
    </row>
    <row r="6139" spans="1:37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>
        <f>_xlfn.XLOOKUP(MIS[[#This Row],[TRADING SYMBOL]],[1]Sheet1!$D:$D,[1]Sheet1!$C:$C)</f>
        <v>196</v>
      </c>
      <c r="AE6139">
        <f>MIS[[#This Row],[OrderAverageTradedPrice]]*MIS[[#This Row],[OrderQuantity]]</f>
        <v>27705</v>
      </c>
      <c r="AF6139">
        <f>MIS[[#This Row],[LTP]]*MIS[[#This Row],[OrderQuantity]]</f>
        <v>29400</v>
      </c>
      <c r="AG6139">
        <f>IF(MIS[[#This Row],[OrderSide]]="SELL",MIS[[#This Row],[VALUE]]-MIS[[#This Row],[LIVE_VALUE]],MIS[[#This Row],[LIVE_VALUE]]-MIS[[#This Row],[VALUE]])</f>
        <v>-1695</v>
      </c>
      <c r="AH6139" t="str" cm="1">
        <f t="array" ref="AH6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9" t="str">
        <f>MIS[[#This Row],[TRADING SYMBOL]]</f>
        <v>NIFTY2552225000CE</v>
      </c>
      <c r="AJ6139" t="str">
        <f>IF(RIGHT(MIS[[#This Row],[Main/Hedge]],4)="MAIN","MAIN","HEDGE")</f>
        <v>MAIN</v>
      </c>
      <c r="AK6139" t="str" cm="1">
        <f t="array" ref="AK6139">_xlfn._xlws.FILTER(Table4[Column1],ISNUMBER(SEARCH(Table4[Column1],MIS[[#This Row],[OrderUniqueIdentifier]])),"")</f>
        <v>LONGSHORT</v>
      </c>
    </row>
    <row r="6140" spans="1:37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>
        <f>_xlfn.XLOOKUP(MIS[[#This Row],[TRADING SYMBOL]],[1]Sheet1!$D:$D,[1]Sheet1!$C:$C)</f>
        <v>196</v>
      </c>
      <c r="AE6140">
        <f>MIS[[#This Row],[OrderAverageTradedPrice]]*MIS[[#This Row],[OrderQuantity]]</f>
        <v>180048.74999999939</v>
      </c>
      <c r="AF6140">
        <f>MIS[[#This Row],[LTP]]*MIS[[#This Row],[OrderQuantity]]</f>
        <v>191100</v>
      </c>
      <c r="AG6140">
        <f>IF(MIS[[#This Row],[OrderSide]]="SELL",MIS[[#This Row],[VALUE]]-MIS[[#This Row],[LIVE_VALUE]],MIS[[#This Row],[LIVE_VALUE]]-MIS[[#This Row],[VALUE]])</f>
        <v>-11051.250000000611</v>
      </c>
      <c r="AH6140" t="str" cm="1">
        <f t="array" ref="AH6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0" t="str">
        <f>MIS[[#This Row],[TRADING SYMBOL]]</f>
        <v>NIFTY2552225000CE</v>
      </c>
      <c r="AJ6140" t="str">
        <f>IF(RIGHT(MIS[[#This Row],[Main/Hedge]],4)="MAIN","MAIN","HEDGE")</f>
        <v>MAIN</v>
      </c>
      <c r="AK6140" t="str" cm="1">
        <f t="array" ref="AK6140">_xlfn._xlws.FILTER(Table4[Column1],ISNUMBER(SEARCH(Table4[Column1],MIS[[#This Row],[OrderUniqueIdentifier]])),"")</f>
        <v>LONGSHORT</v>
      </c>
    </row>
    <row r="6141" spans="1:37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>
        <f>_xlfn.XLOOKUP(MIS[[#This Row],[TRADING SYMBOL]],[1]Sheet1!$D:$D,[1]Sheet1!$C:$C)</f>
        <v>196</v>
      </c>
      <c r="AE6141">
        <f>MIS[[#This Row],[OrderAverageTradedPrice]]*MIS[[#This Row],[OrderQuantity]]</f>
        <v>27705</v>
      </c>
      <c r="AF6141">
        <f>MIS[[#This Row],[LTP]]*MIS[[#This Row],[OrderQuantity]]</f>
        <v>29400</v>
      </c>
      <c r="AG6141">
        <f>IF(MIS[[#This Row],[OrderSide]]="SELL",MIS[[#This Row],[VALUE]]-MIS[[#This Row],[LIVE_VALUE]],MIS[[#This Row],[LIVE_VALUE]]-MIS[[#This Row],[VALUE]])</f>
        <v>-1695</v>
      </c>
      <c r="AH6141" t="str" cm="1">
        <f t="array" ref="AH6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1" t="str">
        <f>MIS[[#This Row],[TRADING SYMBOL]]</f>
        <v>NIFTY2552225000CE</v>
      </c>
      <c r="AJ6141" t="str">
        <f>IF(RIGHT(MIS[[#This Row],[Main/Hedge]],4)="MAIN","MAIN","HEDGE")</f>
        <v>MAIN</v>
      </c>
      <c r="AK6141" t="str" cm="1">
        <f t="array" ref="AK6141">_xlfn._xlws.FILTER(Table4[Column1],ISNUMBER(SEARCH(Table4[Column1],MIS[[#This Row],[OrderUniqueIdentifier]])),"")</f>
        <v>LONGSHORT</v>
      </c>
    </row>
    <row r="6142" spans="1:37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>
        <f>_xlfn.XLOOKUP(MIS[[#This Row],[TRADING SYMBOL]],[1]Sheet1!$D:$D,[1]Sheet1!$C:$C)</f>
        <v>196</v>
      </c>
      <c r="AE6142">
        <f>MIS[[#This Row],[OrderAverageTradedPrice]]*MIS[[#This Row],[OrderQuantity]]</f>
        <v>27690</v>
      </c>
      <c r="AF6142">
        <f>MIS[[#This Row],[LTP]]*MIS[[#This Row],[OrderQuantity]]</f>
        <v>29400</v>
      </c>
      <c r="AG6142">
        <f>IF(MIS[[#This Row],[OrderSide]]="SELL",MIS[[#This Row],[VALUE]]-MIS[[#This Row],[LIVE_VALUE]],MIS[[#This Row],[LIVE_VALUE]]-MIS[[#This Row],[VALUE]])</f>
        <v>-1710</v>
      </c>
      <c r="AH6142" t="str" cm="1">
        <f t="array" ref="AH6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2" t="str">
        <f>MIS[[#This Row],[TRADING SYMBOL]]</f>
        <v>NIFTY2552225000CE</v>
      </c>
      <c r="AJ6142" t="str">
        <f>IF(RIGHT(MIS[[#This Row],[Main/Hedge]],4)="MAIN","MAIN","HEDGE")</f>
        <v>MAIN</v>
      </c>
      <c r="AK6142" t="str" cm="1">
        <f t="array" ref="AK6142">_xlfn._xlws.FILTER(Table4[Column1],ISNUMBER(SEARCH(Table4[Column1],MIS[[#This Row],[OrderUniqueIdentifier]])),"")</f>
        <v>LONGSHORT</v>
      </c>
    </row>
    <row r="6143" spans="1:37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>
        <f>_xlfn.XLOOKUP(MIS[[#This Row],[TRADING SYMBOL]],[1]Sheet1!$D:$D,[1]Sheet1!$C:$C)</f>
        <v>196</v>
      </c>
      <c r="AE6143">
        <f>MIS[[#This Row],[OrderAverageTradedPrice]]*MIS[[#This Row],[OrderQuantity]]</f>
        <v>248699.99999999971</v>
      </c>
      <c r="AF6143">
        <f>MIS[[#This Row],[LTP]]*MIS[[#This Row],[OrderQuantity]]</f>
        <v>264600</v>
      </c>
      <c r="AG6143">
        <f>IF(MIS[[#This Row],[OrderSide]]="SELL",MIS[[#This Row],[VALUE]]-MIS[[#This Row],[LIVE_VALUE]],MIS[[#This Row],[LIVE_VALUE]]-MIS[[#This Row],[VALUE]])</f>
        <v>-15900.000000000291</v>
      </c>
      <c r="AH6143" t="str" cm="1">
        <f t="array" ref="AH6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3" t="str">
        <f>MIS[[#This Row],[TRADING SYMBOL]]</f>
        <v>NIFTY2552225000CE</v>
      </c>
      <c r="AJ6143" t="str">
        <f>IF(RIGHT(MIS[[#This Row],[Main/Hedge]],4)="MAIN","MAIN","HEDGE")</f>
        <v>MAIN</v>
      </c>
      <c r="AK6143" t="str" cm="1">
        <f t="array" ref="AK6143">_xlfn._xlws.FILTER(Table4[Column1],ISNUMBER(SEARCH(Table4[Column1],MIS[[#This Row],[OrderUniqueIdentifier]])),"")</f>
        <v>LONGSHORT</v>
      </c>
    </row>
    <row r="6144" spans="1:37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>
        <f>_xlfn.XLOOKUP(MIS[[#This Row],[TRADING SYMBOL]],[1]Sheet1!$D:$D,[1]Sheet1!$C:$C)</f>
        <v>196</v>
      </c>
      <c r="AE6144">
        <f>MIS[[#This Row],[OrderAverageTradedPrice]]*MIS[[#This Row],[OrderQuantity]]</f>
        <v>83073.749999999854</v>
      </c>
      <c r="AF6144">
        <f>MIS[[#This Row],[LTP]]*MIS[[#This Row],[OrderQuantity]]</f>
        <v>88200</v>
      </c>
      <c r="AG6144">
        <f>IF(MIS[[#This Row],[OrderSide]]="SELL",MIS[[#This Row],[VALUE]]-MIS[[#This Row],[LIVE_VALUE]],MIS[[#This Row],[LIVE_VALUE]]-MIS[[#This Row],[VALUE]])</f>
        <v>-5126.2500000001455</v>
      </c>
      <c r="AH6144" t="str" cm="1">
        <f t="array" ref="AH6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4" t="str">
        <f>MIS[[#This Row],[TRADING SYMBOL]]</f>
        <v>NIFTY2552225000CE</v>
      </c>
      <c r="AJ6144" t="str">
        <f>IF(RIGHT(MIS[[#This Row],[Main/Hedge]],4)="MAIN","MAIN","HEDGE")</f>
        <v>MAIN</v>
      </c>
      <c r="AK6144" t="str" cm="1">
        <f t="array" ref="AK6144">_xlfn._xlws.FILTER(Table4[Column1],ISNUMBER(SEARCH(Table4[Column1],MIS[[#This Row],[OrderUniqueIdentifier]])),"")</f>
        <v>LONGSHORT</v>
      </c>
    </row>
    <row r="6145" spans="1:37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>
        <f>_xlfn.XLOOKUP(MIS[[#This Row],[TRADING SYMBOL]],[1]Sheet1!$D:$D,[1]Sheet1!$C:$C)</f>
        <v>196</v>
      </c>
      <c r="AE6145">
        <f>MIS[[#This Row],[OrderAverageTradedPrice]]*MIS[[#This Row],[OrderQuantity]]</f>
        <v>69168.75</v>
      </c>
      <c r="AF6145">
        <f>MIS[[#This Row],[LTP]]*MIS[[#This Row],[OrderQuantity]]</f>
        <v>73500</v>
      </c>
      <c r="AG6145">
        <f>IF(MIS[[#This Row],[OrderSide]]="SELL",MIS[[#This Row],[VALUE]]-MIS[[#This Row],[LIVE_VALUE]],MIS[[#This Row],[LIVE_VALUE]]-MIS[[#This Row],[VALUE]])</f>
        <v>-4331.25</v>
      </c>
      <c r="AH6145" t="str" cm="1">
        <f t="array" ref="AH6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5" t="str">
        <f>MIS[[#This Row],[TRADING SYMBOL]]</f>
        <v>NIFTY2552225000CE</v>
      </c>
      <c r="AJ6145" t="str">
        <f>IF(RIGHT(MIS[[#This Row],[Main/Hedge]],4)="MAIN","MAIN","HEDGE")</f>
        <v>MAIN</v>
      </c>
      <c r="AK6145" t="str" cm="1">
        <f t="array" ref="AK6145">_xlfn._xlws.FILTER(Table4[Column1],ISNUMBER(SEARCH(Table4[Column1],MIS[[#This Row],[OrderUniqueIdentifier]])),"")</f>
        <v>LONGSHORT</v>
      </c>
    </row>
    <row r="6146" spans="1:37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>
        <f>_xlfn.XLOOKUP(MIS[[#This Row],[TRADING SYMBOL]],[1]Sheet1!$D:$D,[1]Sheet1!$C:$C)</f>
        <v>490.65</v>
      </c>
      <c r="AE6146">
        <f>MIS[[#This Row],[OrderAverageTradedPrice]]*MIS[[#This Row],[OrderQuantity]]</f>
        <v>8684</v>
      </c>
      <c r="AF6146">
        <f>MIS[[#This Row],[LTP]]*MIS[[#This Row],[OrderQuantity]]</f>
        <v>9813</v>
      </c>
      <c r="AG6146">
        <f>IF(MIS[[#This Row],[OrderSide]]="SELL",MIS[[#This Row],[VALUE]]-MIS[[#This Row],[LIVE_VALUE]],MIS[[#This Row],[LIVE_VALUE]]-MIS[[#This Row],[VALUE]])</f>
        <v>1129</v>
      </c>
      <c r="AH6146" t="str" cm="1">
        <f t="array" ref="AH6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6" t="str">
        <f>MIS[[#This Row],[TRADING SYMBOL]]</f>
        <v>SENSEX2552082300CE</v>
      </c>
      <c r="AJ6146" t="str">
        <f>IF(RIGHT(MIS[[#This Row],[Main/Hedge]],4)="MAIN","MAIN","HEDGE")</f>
        <v>MAIN</v>
      </c>
      <c r="AK6146" t="str" cm="1">
        <f t="array" ref="AK6146">_xlfn._xlws.FILTER(Table4[Column1],ISNUMBER(SEARCH(Table4[Column1],MIS[[#This Row],[OrderUniqueIdentifier]])),"")</f>
        <v>XYT</v>
      </c>
    </row>
    <row r="6147" spans="1:37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>
        <f>_xlfn.XLOOKUP(MIS[[#This Row],[TRADING SYMBOL]],[1]Sheet1!$D:$D,[1]Sheet1!$C:$C)</f>
        <v>490.65</v>
      </c>
      <c r="AE6147">
        <f>MIS[[#This Row],[OrderAverageTradedPrice]]*MIS[[#This Row],[OrderQuantity]]</f>
        <v>95554.999999999985</v>
      </c>
      <c r="AF6147">
        <f>MIS[[#This Row],[LTP]]*MIS[[#This Row],[OrderQuantity]]</f>
        <v>107943</v>
      </c>
      <c r="AG6147">
        <f>IF(MIS[[#This Row],[OrderSide]]="SELL",MIS[[#This Row],[VALUE]]-MIS[[#This Row],[LIVE_VALUE]],MIS[[#This Row],[LIVE_VALUE]]-MIS[[#This Row],[VALUE]])</f>
        <v>12388.000000000015</v>
      </c>
      <c r="AH6147" t="str" cm="1">
        <f t="array" ref="AH6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7" t="str">
        <f>MIS[[#This Row],[TRADING SYMBOL]]</f>
        <v>SENSEX2552082300CE</v>
      </c>
      <c r="AJ6147" t="str">
        <f>IF(RIGHT(MIS[[#This Row],[Main/Hedge]],4)="MAIN","MAIN","HEDGE")</f>
        <v>MAIN</v>
      </c>
      <c r="AK6147" t="str" cm="1">
        <f t="array" ref="AK6147">_xlfn._xlws.FILTER(Table4[Column1],ISNUMBER(SEARCH(Table4[Column1],MIS[[#This Row],[OrderUniqueIdentifier]])),"")</f>
        <v>XYT</v>
      </c>
    </row>
    <row r="6148" spans="1:37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>
        <f>_xlfn.XLOOKUP(MIS[[#This Row],[TRADING SYMBOL]],[1]Sheet1!$D:$D,[1]Sheet1!$C:$C)</f>
        <v>490.65</v>
      </c>
      <c r="AE6148">
        <f>MIS[[#This Row],[OrderAverageTradedPrice]]*MIS[[#This Row],[OrderQuantity]]</f>
        <v>34765</v>
      </c>
      <c r="AF6148">
        <f>MIS[[#This Row],[LTP]]*MIS[[#This Row],[OrderQuantity]]</f>
        <v>39252</v>
      </c>
      <c r="AG6148">
        <f>IF(MIS[[#This Row],[OrderSide]]="SELL",MIS[[#This Row],[VALUE]]-MIS[[#This Row],[LIVE_VALUE]],MIS[[#This Row],[LIVE_VALUE]]-MIS[[#This Row],[VALUE]])</f>
        <v>4487</v>
      </c>
      <c r="AH6148" t="str" cm="1">
        <f t="array" ref="AH6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8" t="str">
        <f>MIS[[#This Row],[TRADING SYMBOL]]</f>
        <v>SENSEX2552082300CE</v>
      </c>
      <c r="AJ6148" t="str">
        <f>IF(RIGHT(MIS[[#This Row],[Main/Hedge]],4)="MAIN","MAIN","HEDGE")</f>
        <v>MAIN</v>
      </c>
      <c r="AK6148" t="str" cm="1">
        <f t="array" ref="AK6148">_xlfn._xlws.FILTER(Table4[Column1],ISNUMBER(SEARCH(Table4[Column1],MIS[[#This Row],[OrderUniqueIdentifier]])),"")</f>
        <v>XYT</v>
      </c>
    </row>
    <row r="6149" spans="1:37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>
        <f>_xlfn.XLOOKUP(MIS[[#This Row],[TRADING SYMBOL]],[1]Sheet1!$D:$D,[1]Sheet1!$C:$C)</f>
        <v>490.65</v>
      </c>
      <c r="AE6149">
        <f>MIS[[#This Row],[OrderAverageTradedPrice]]*MIS[[#This Row],[OrderQuantity]]</f>
        <v>43484</v>
      </c>
      <c r="AF6149">
        <f>MIS[[#This Row],[LTP]]*MIS[[#This Row],[OrderQuantity]]</f>
        <v>49065</v>
      </c>
      <c r="AG6149">
        <f>IF(MIS[[#This Row],[OrderSide]]="SELL",MIS[[#This Row],[VALUE]]-MIS[[#This Row],[LIVE_VALUE]],MIS[[#This Row],[LIVE_VALUE]]-MIS[[#This Row],[VALUE]])</f>
        <v>5581</v>
      </c>
      <c r="AH6149" t="str" cm="1">
        <f t="array" ref="AH6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9" t="str">
        <f>MIS[[#This Row],[TRADING SYMBOL]]</f>
        <v>SENSEX2552082300CE</v>
      </c>
      <c r="AJ6149" t="str">
        <f>IF(RIGHT(MIS[[#This Row],[Main/Hedge]],4)="MAIN","MAIN","HEDGE")</f>
        <v>MAIN</v>
      </c>
      <c r="AK6149" t="str" cm="1">
        <f t="array" ref="AK6149">_xlfn._xlws.FILTER(Table4[Column1],ISNUMBER(SEARCH(Table4[Column1],MIS[[#This Row],[OrderUniqueIdentifier]])),"")</f>
        <v>XYT</v>
      </c>
    </row>
    <row r="6150" spans="1:37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>
        <f>_xlfn.XLOOKUP(MIS[[#This Row],[TRADING SYMBOL]],[1]Sheet1!$D:$D,[1]Sheet1!$C:$C)</f>
        <v>490.65</v>
      </c>
      <c r="AE6150">
        <f>MIS[[#This Row],[OrderAverageTradedPrice]]*MIS[[#This Row],[OrderQuantity]]</f>
        <v>26053.999999999982</v>
      </c>
      <c r="AF6150">
        <f>MIS[[#This Row],[LTP]]*MIS[[#This Row],[OrderQuantity]]</f>
        <v>29439</v>
      </c>
      <c r="AG6150">
        <f>IF(MIS[[#This Row],[OrderSide]]="SELL",MIS[[#This Row],[VALUE]]-MIS[[#This Row],[LIVE_VALUE]],MIS[[#This Row],[LIVE_VALUE]]-MIS[[#This Row],[VALUE]])</f>
        <v>3385.0000000000182</v>
      </c>
      <c r="AH6150" t="str" cm="1">
        <f t="array" ref="AH6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0" t="str">
        <f>MIS[[#This Row],[TRADING SYMBOL]]</f>
        <v>SENSEX2552082300CE</v>
      </c>
      <c r="AJ6150" t="str">
        <f>IF(RIGHT(MIS[[#This Row],[Main/Hedge]],4)="MAIN","MAIN","HEDGE")</f>
        <v>MAIN</v>
      </c>
      <c r="AK6150" t="str" cm="1">
        <f t="array" ref="AK6150">_xlfn._xlws.FILTER(Table4[Column1],ISNUMBER(SEARCH(Table4[Column1],MIS[[#This Row],[OrderUniqueIdentifier]])),"")</f>
        <v>XYT</v>
      </c>
    </row>
    <row r="6151" spans="1:37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>
        <f>_xlfn.XLOOKUP(MIS[[#This Row],[TRADING SYMBOL]],[1]Sheet1!$D:$D,[1]Sheet1!$C:$C)</f>
        <v>490.65</v>
      </c>
      <c r="AE6151">
        <f>MIS[[#This Row],[OrderAverageTradedPrice]]*MIS[[#This Row],[OrderQuantity]]</f>
        <v>8698</v>
      </c>
      <c r="AF6151">
        <f>MIS[[#This Row],[LTP]]*MIS[[#This Row],[OrderQuantity]]</f>
        <v>9813</v>
      </c>
      <c r="AG6151">
        <f>IF(MIS[[#This Row],[OrderSide]]="SELL",MIS[[#This Row],[VALUE]]-MIS[[#This Row],[LIVE_VALUE]],MIS[[#This Row],[LIVE_VALUE]]-MIS[[#This Row],[VALUE]])</f>
        <v>1115</v>
      </c>
      <c r="AH6151" t="str" cm="1">
        <f t="array" ref="AH6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1" t="str">
        <f>MIS[[#This Row],[TRADING SYMBOL]]</f>
        <v>SENSEX2552082300CE</v>
      </c>
      <c r="AJ6151" t="str">
        <f>IF(RIGHT(MIS[[#This Row],[Main/Hedge]],4)="MAIN","MAIN","HEDGE")</f>
        <v>MAIN</v>
      </c>
      <c r="AK6151" t="str" cm="1">
        <f t="array" ref="AK6151">_xlfn._xlws.FILTER(Table4[Column1],ISNUMBER(SEARCH(Table4[Column1],MIS[[#This Row],[OrderUniqueIdentifier]])),"")</f>
        <v>XYT</v>
      </c>
    </row>
    <row r="6152" spans="1:37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>
        <f>_xlfn.XLOOKUP(MIS[[#This Row],[TRADING SYMBOL]],[1]Sheet1!$D:$D,[1]Sheet1!$C:$C)</f>
        <v>490.65</v>
      </c>
      <c r="AE6152">
        <f>MIS[[#This Row],[OrderAverageTradedPrice]]*MIS[[#This Row],[OrderQuantity]]</f>
        <v>17368</v>
      </c>
      <c r="AF6152">
        <f>MIS[[#This Row],[LTP]]*MIS[[#This Row],[OrderQuantity]]</f>
        <v>19626</v>
      </c>
      <c r="AG6152">
        <f>IF(MIS[[#This Row],[OrderSide]]="SELL",MIS[[#This Row],[VALUE]]-MIS[[#This Row],[LIVE_VALUE]],MIS[[#This Row],[LIVE_VALUE]]-MIS[[#This Row],[VALUE]])</f>
        <v>2258</v>
      </c>
      <c r="AH6152" t="str" cm="1">
        <f t="array" ref="AH6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2" t="str">
        <f>MIS[[#This Row],[TRADING SYMBOL]]</f>
        <v>SENSEX2552082300CE</v>
      </c>
      <c r="AJ6152" t="str">
        <f>IF(RIGHT(MIS[[#This Row],[Main/Hedge]],4)="MAIN","MAIN","HEDGE")</f>
        <v>MAIN</v>
      </c>
      <c r="AK6152" t="str" cm="1">
        <f t="array" ref="AK6152">_xlfn._xlws.FILTER(Table4[Column1],ISNUMBER(SEARCH(Table4[Column1],MIS[[#This Row],[OrderUniqueIdentifier]])),"")</f>
        <v>XYT</v>
      </c>
    </row>
    <row r="6153" spans="1:37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>
        <f>_xlfn.XLOOKUP(MIS[[#This Row],[TRADING SYMBOL]],[1]Sheet1!$D:$D,[1]Sheet1!$C:$C)</f>
        <v>490.65</v>
      </c>
      <c r="AE6153">
        <f>MIS[[#This Row],[OrderAverageTradedPrice]]*MIS[[#This Row],[OrderQuantity]]</f>
        <v>34644</v>
      </c>
      <c r="AF6153">
        <f>MIS[[#This Row],[LTP]]*MIS[[#This Row],[OrderQuantity]]</f>
        <v>39252</v>
      </c>
      <c r="AG6153">
        <f>IF(MIS[[#This Row],[OrderSide]]="SELL",MIS[[#This Row],[VALUE]]-MIS[[#This Row],[LIVE_VALUE]],MIS[[#This Row],[LIVE_VALUE]]-MIS[[#This Row],[VALUE]])</f>
        <v>4608</v>
      </c>
      <c r="AH6153" t="str" cm="1">
        <f t="array" ref="AH6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3" t="str">
        <f>MIS[[#This Row],[TRADING SYMBOL]]</f>
        <v>SENSEX2552082300CE</v>
      </c>
      <c r="AJ6153" t="str">
        <f>IF(RIGHT(MIS[[#This Row],[Main/Hedge]],4)="MAIN","MAIN","HEDGE")</f>
        <v>MAIN</v>
      </c>
      <c r="AK6153" t="str" cm="1">
        <f t="array" ref="AK6153">_xlfn._xlws.FILTER(Table4[Column1],ISNUMBER(SEARCH(Table4[Column1],MIS[[#This Row],[OrderUniqueIdentifier]])),"")</f>
        <v>XYT</v>
      </c>
    </row>
    <row r="6154" spans="1:37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>
        <f>_xlfn.XLOOKUP(MIS[[#This Row],[TRADING SYMBOL]],[1]Sheet1!$D:$D,[1]Sheet1!$C:$C)</f>
        <v>490.65</v>
      </c>
      <c r="AE6154">
        <f>MIS[[#This Row],[OrderAverageTradedPrice]]*MIS[[#This Row],[OrderQuantity]]</f>
        <v>8657</v>
      </c>
      <c r="AF6154">
        <f>MIS[[#This Row],[LTP]]*MIS[[#This Row],[OrderQuantity]]</f>
        <v>9813</v>
      </c>
      <c r="AG6154">
        <f>IF(MIS[[#This Row],[OrderSide]]="SELL",MIS[[#This Row],[VALUE]]-MIS[[#This Row],[LIVE_VALUE]],MIS[[#This Row],[LIVE_VALUE]]-MIS[[#This Row],[VALUE]])</f>
        <v>1156</v>
      </c>
      <c r="AH6154" t="str" cm="1">
        <f t="array" ref="AH6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4" t="str">
        <f>MIS[[#This Row],[TRADING SYMBOL]]</f>
        <v>SENSEX2552082300CE</v>
      </c>
      <c r="AJ6154" t="str">
        <f>IF(RIGHT(MIS[[#This Row],[Main/Hedge]],4)="MAIN","MAIN","HEDGE")</f>
        <v>MAIN</v>
      </c>
      <c r="AK6154" t="str" cm="1">
        <f t="array" ref="AK6154">_xlfn._xlws.FILTER(Table4[Column1],ISNUMBER(SEARCH(Table4[Column1],MIS[[#This Row],[OrderUniqueIdentifier]])),"")</f>
        <v>XYT</v>
      </c>
    </row>
    <row r="6155" spans="1:37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>
        <f>_xlfn.XLOOKUP(MIS[[#This Row],[TRADING SYMBOL]],[1]Sheet1!$D:$D,[1]Sheet1!$C:$C)</f>
        <v>490.65</v>
      </c>
      <c r="AE6155">
        <f>MIS[[#This Row],[OrderAverageTradedPrice]]*MIS[[#This Row],[OrderQuantity]]</f>
        <v>52035</v>
      </c>
      <c r="AF6155">
        <f>MIS[[#This Row],[LTP]]*MIS[[#This Row],[OrderQuantity]]</f>
        <v>58878</v>
      </c>
      <c r="AG6155">
        <f>IF(MIS[[#This Row],[OrderSide]]="SELL",MIS[[#This Row],[VALUE]]-MIS[[#This Row],[LIVE_VALUE]],MIS[[#This Row],[LIVE_VALUE]]-MIS[[#This Row],[VALUE]])</f>
        <v>6843</v>
      </c>
      <c r="AH6155" t="str" cm="1">
        <f t="array" ref="AH6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5" t="str">
        <f>MIS[[#This Row],[TRADING SYMBOL]]</f>
        <v>SENSEX2552082300CE</v>
      </c>
      <c r="AJ6155" t="str">
        <f>IF(RIGHT(MIS[[#This Row],[Main/Hedge]],4)="MAIN","MAIN","HEDGE")</f>
        <v>MAIN</v>
      </c>
      <c r="AK6155" t="str" cm="1">
        <f t="array" ref="AK6155">_xlfn._xlws.FILTER(Table4[Column1],ISNUMBER(SEARCH(Table4[Column1],MIS[[#This Row],[OrderUniqueIdentifier]])),"")</f>
        <v>XYT</v>
      </c>
    </row>
    <row r="6156" spans="1:37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>
        <f>_xlfn.XLOOKUP(MIS[[#This Row],[TRADING SYMBOL]],[1]Sheet1!$D:$D,[1]Sheet1!$C:$C)</f>
        <v>490.65</v>
      </c>
      <c r="AE6156">
        <f>MIS[[#This Row],[OrderAverageTradedPrice]]*MIS[[#This Row],[OrderQuantity]]</f>
        <v>8674</v>
      </c>
      <c r="AF6156">
        <f>MIS[[#This Row],[LTP]]*MIS[[#This Row],[OrderQuantity]]</f>
        <v>9813</v>
      </c>
      <c r="AG6156">
        <f>IF(MIS[[#This Row],[OrderSide]]="SELL",MIS[[#This Row],[VALUE]]-MIS[[#This Row],[LIVE_VALUE]],MIS[[#This Row],[LIVE_VALUE]]-MIS[[#This Row],[VALUE]])</f>
        <v>1139</v>
      </c>
      <c r="AH6156" t="str" cm="1">
        <f t="array" ref="AH6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6" t="str">
        <f>MIS[[#This Row],[TRADING SYMBOL]]</f>
        <v>SENSEX2552082300CE</v>
      </c>
      <c r="AJ6156" t="str">
        <f>IF(RIGHT(MIS[[#This Row],[Main/Hedge]],4)="MAIN","MAIN","HEDGE")</f>
        <v>MAIN</v>
      </c>
      <c r="AK6156" t="str" cm="1">
        <f t="array" ref="AK6156">_xlfn._xlws.FILTER(Table4[Column1],ISNUMBER(SEARCH(Table4[Column1],MIS[[#This Row],[OrderUniqueIdentifier]])),"")</f>
        <v>XYT</v>
      </c>
    </row>
    <row r="6157" spans="1:37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>
        <f>_xlfn.XLOOKUP(MIS[[#This Row],[TRADING SYMBOL]],[1]Sheet1!$D:$D,[1]Sheet1!$C:$C)</f>
        <v>490.65</v>
      </c>
      <c r="AE6157">
        <f>MIS[[#This Row],[OrderAverageTradedPrice]]*MIS[[#This Row],[OrderQuantity]]</f>
        <v>17334</v>
      </c>
      <c r="AF6157">
        <f>MIS[[#This Row],[LTP]]*MIS[[#This Row],[OrderQuantity]]</f>
        <v>19626</v>
      </c>
      <c r="AG6157">
        <f>IF(MIS[[#This Row],[OrderSide]]="SELL",MIS[[#This Row],[VALUE]]-MIS[[#This Row],[LIVE_VALUE]],MIS[[#This Row],[LIVE_VALUE]]-MIS[[#This Row],[VALUE]])</f>
        <v>2292</v>
      </c>
      <c r="AH6157" t="str" cm="1">
        <f t="array" ref="AH6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7" t="str">
        <f>MIS[[#This Row],[TRADING SYMBOL]]</f>
        <v>SENSEX2552082300CE</v>
      </c>
      <c r="AJ6157" t="str">
        <f>IF(RIGHT(MIS[[#This Row],[Main/Hedge]],4)="MAIN","MAIN","HEDGE")</f>
        <v>MAIN</v>
      </c>
      <c r="AK6157" t="str" cm="1">
        <f t="array" ref="AK6157">_xlfn._xlws.FILTER(Table4[Column1],ISNUMBER(SEARCH(Table4[Column1],MIS[[#This Row],[OrderUniqueIdentifier]])),"")</f>
        <v>XYT</v>
      </c>
    </row>
    <row r="6158" spans="1:37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>
        <f>_xlfn.XLOOKUP(MIS[[#This Row],[TRADING SYMBOL]],[1]Sheet1!$D:$D,[1]Sheet1!$C:$C)</f>
        <v>490.65</v>
      </c>
      <c r="AE6158">
        <f>MIS[[#This Row],[OrderAverageTradedPrice]]*MIS[[#This Row],[OrderQuantity]]</f>
        <v>52057.99999999992</v>
      </c>
      <c r="AF6158">
        <f>MIS[[#This Row],[LTP]]*MIS[[#This Row],[OrderQuantity]]</f>
        <v>58878</v>
      </c>
      <c r="AG6158">
        <f>IF(MIS[[#This Row],[OrderSide]]="SELL",MIS[[#This Row],[VALUE]]-MIS[[#This Row],[LIVE_VALUE]],MIS[[#This Row],[LIVE_VALUE]]-MIS[[#This Row],[VALUE]])</f>
        <v>6820.00000000008</v>
      </c>
      <c r="AH6158" t="str" cm="1">
        <f t="array" ref="AH6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8" t="str">
        <f>MIS[[#This Row],[TRADING SYMBOL]]</f>
        <v>SENSEX2552082300CE</v>
      </c>
      <c r="AJ6158" t="str">
        <f>IF(RIGHT(MIS[[#This Row],[Main/Hedge]],4)="MAIN","MAIN","HEDGE")</f>
        <v>MAIN</v>
      </c>
      <c r="AK6158" t="str" cm="1">
        <f t="array" ref="AK6158">_xlfn._xlws.FILTER(Table4[Column1],ISNUMBER(SEARCH(Table4[Column1],MIS[[#This Row],[OrderUniqueIdentifier]])),"")</f>
        <v>XYT</v>
      </c>
    </row>
    <row r="6159" spans="1:37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>
        <f>_xlfn.XLOOKUP(MIS[[#This Row],[TRADING SYMBOL]],[1]Sheet1!$D:$D,[1]Sheet1!$C:$C)</f>
        <v>490.65</v>
      </c>
      <c r="AE6159">
        <f>MIS[[#This Row],[OrderAverageTradedPrice]]*MIS[[#This Row],[OrderQuantity]]</f>
        <v>8691</v>
      </c>
      <c r="AF6159">
        <f>MIS[[#This Row],[LTP]]*MIS[[#This Row],[OrderQuantity]]</f>
        <v>9813</v>
      </c>
      <c r="AG6159">
        <f>IF(MIS[[#This Row],[OrderSide]]="SELL",MIS[[#This Row],[VALUE]]-MIS[[#This Row],[LIVE_VALUE]],MIS[[#This Row],[LIVE_VALUE]]-MIS[[#This Row],[VALUE]])</f>
        <v>1122</v>
      </c>
      <c r="AH6159" t="str" cm="1">
        <f t="array" ref="AH6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9" t="str">
        <f>MIS[[#This Row],[TRADING SYMBOL]]</f>
        <v>SENSEX2552082300CE</v>
      </c>
      <c r="AJ6159" t="str">
        <f>IF(RIGHT(MIS[[#This Row],[Main/Hedge]],4)="MAIN","MAIN","HEDGE")</f>
        <v>MAIN</v>
      </c>
      <c r="AK6159" t="str" cm="1">
        <f t="array" ref="AK6159">_xlfn._xlws.FILTER(Table4[Column1],ISNUMBER(SEARCH(Table4[Column1],MIS[[#This Row],[OrderUniqueIdentifier]])),"")</f>
        <v>XYT</v>
      </c>
    </row>
    <row r="6160" spans="1:37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>
        <f>_xlfn.XLOOKUP(MIS[[#This Row],[TRADING SYMBOL]],[1]Sheet1!$D:$D,[1]Sheet1!$C:$C)</f>
        <v>490.65</v>
      </c>
      <c r="AE6160">
        <f>MIS[[#This Row],[OrderAverageTradedPrice]]*MIS[[#This Row],[OrderQuantity]]</f>
        <v>25977</v>
      </c>
      <c r="AF6160">
        <f>MIS[[#This Row],[LTP]]*MIS[[#This Row],[OrderQuantity]]</f>
        <v>29439</v>
      </c>
      <c r="AG6160">
        <f>IF(MIS[[#This Row],[OrderSide]]="SELL",MIS[[#This Row],[VALUE]]-MIS[[#This Row],[LIVE_VALUE]],MIS[[#This Row],[LIVE_VALUE]]-MIS[[#This Row],[VALUE]])</f>
        <v>3462</v>
      </c>
      <c r="AH6160" t="str" cm="1">
        <f t="array" ref="AH6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0" t="str">
        <f>MIS[[#This Row],[TRADING SYMBOL]]</f>
        <v>SENSEX2552082300CE</v>
      </c>
      <c r="AJ6160" t="str">
        <f>IF(RIGHT(MIS[[#This Row],[Main/Hedge]],4)="MAIN","MAIN","HEDGE")</f>
        <v>MAIN</v>
      </c>
      <c r="AK6160" t="str" cm="1">
        <f t="array" ref="AK6160">_xlfn._xlws.FILTER(Table4[Column1],ISNUMBER(SEARCH(Table4[Column1],MIS[[#This Row],[OrderUniqueIdentifier]])),"")</f>
        <v>XYT</v>
      </c>
    </row>
    <row r="6161" spans="1:37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>
        <f>_xlfn.XLOOKUP(MIS[[#This Row],[TRADING SYMBOL]],[1]Sheet1!$D:$D,[1]Sheet1!$C:$C)</f>
        <v>490.65</v>
      </c>
      <c r="AE6161">
        <f>MIS[[#This Row],[OrderAverageTradedPrice]]*MIS[[#This Row],[OrderQuantity]]</f>
        <v>8659</v>
      </c>
      <c r="AF6161">
        <f>MIS[[#This Row],[LTP]]*MIS[[#This Row],[OrderQuantity]]</f>
        <v>9813</v>
      </c>
      <c r="AG6161">
        <f>IF(MIS[[#This Row],[OrderSide]]="SELL",MIS[[#This Row],[VALUE]]-MIS[[#This Row],[LIVE_VALUE]],MIS[[#This Row],[LIVE_VALUE]]-MIS[[#This Row],[VALUE]])</f>
        <v>1154</v>
      </c>
      <c r="AH6161" t="str" cm="1">
        <f t="array" ref="AH6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1" t="str">
        <f>MIS[[#This Row],[TRADING SYMBOL]]</f>
        <v>SENSEX2552082300CE</v>
      </c>
      <c r="AJ6161" t="str">
        <f>IF(RIGHT(MIS[[#This Row],[Main/Hedge]],4)="MAIN","MAIN","HEDGE")</f>
        <v>MAIN</v>
      </c>
      <c r="AK6161" t="str" cm="1">
        <f t="array" ref="AK6161">_xlfn._xlws.FILTER(Table4[Column1],ISNUMBER(SEARCH(Table4[Column1],MIS[[#This Row],[OrderUniqueIdentifier]])),"")</f>
        <v>XYT</v>
      </c>
    </row>
    <row r="6162" spans="1:37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>
        <f>_xlfn.XLOOKUP(MIS[[#This Row],[TRADING SYMBOL]],[1]Sheet1!$D:$D,[1]Sheet1!$C:$C)</f>
        <v>490.65</v>
      </c>
      <c r="AE6162">
        <f>MIS[[#This Row],[OrderAverageTradedPrice]]*MIS[[#This Row],[OrderQuantity]]</f>
        <v>8672</v>
      </c>
      <c r="AF6162">
        <f>MIS[[#This Row],[LTP]]*MIS[[#This Row],[OrderQuantity]]</f>
        <v>9813</v>
      </c>
      <c r="AG6162">
        <f>IF(MIS[[#This Row],[OrderSide]]="SELL",MIS[[#This Row],[VALUE]]-MIS[[#This Row],[LIVE_VALUE]],MIS[[#This Row],[LIVE_VALUE]]-MIS[[#This Row],[VALUE]])</f>
        <v>1141</v>
      </c>
      <c r="AH6162" t="str" cm="1">
        <f t="array" ref="AH6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2" t="str">
        <f>MIS[[#This Row],[TRADING SYMBOL]]</f>
        <v>SENSEX2552082300CE</v>
      </c>
      <c r="AJ6162" t="str">
        <f>IF(RIGHT(MIS[[#This Row],[Main/Hedge]],4)="MAIN","MAIN","HEDGE")</f>
        <v>MAIN</v>
      </c>
      <c r="AK6162" t="str" cm="1">
        <f t="array" ref="AK6162">_xlfn._xlws.FILTER(Table4[Column1],ISNUMBER(SEARCH(Table4[Column1],MIS[[#This Row],[OrderUniqueIdentifier]])),"")</f>
        <v>XYT</v>
      </c>
    </row>
    <row r="6163" spans="1:37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>
        <f>_xlfn.XLOOKUP(MIS[[#This Row],[TRADING SYMBOL]],[1]Sheet1!$D:$D,[1]Sheet1!$C:$C)</f>
        <v>490.65</v>
      </c>
      <c r="AE6163">
        <f>MIS[[#This Row],[OrderAverageTradedPrice]]*MIS[[#This Row],[OrderQuantity]]</f>
        <v>17378</v>
      </c>
      <c r="AF6163">
        <f>MIS[[#This Row],[LTP]]*MIS[[#This Row],[OrderQuantity]]</f>
        <v>19626</v>
      </c>
      <c r="AG6163">
        <f>IF(MIS[[#This Row],[OrderSide]]="SELL",MIS[[#This Row],[VALUE]]-MIS[[#This Row],[LIVE_VALUE]],MIS[[#This Row],[LIVE_VALUE]]-MIS[[#This Row],[VALUE]])</f>
        <v>2248</v>
      </c>
      <c r="AH6163" t="str" cm="1">
        <f t="array" ref="AH6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3" t="str">
        <f>MIS[[#This Row],[TRADING SYMBOL]]</f>
        <v>SENSEX2552082300CE</v>
      </c>
      <c r="AJ6163" t="str">
        <f>IF(RIGHT(MIS[[#This Row],[Main/Hedge]],4)="MAIN","MAIN","HEDGE")</f>
        <v>MAIN</v>
      </c>
      <c r="AK6163" t="str" cm="1">
        <f t="array" ref="AK6163">_xlfn._xlws.FILTER(Table4[Column1],ISNUMBER(SEARCH(Table4[Column1],MIS[[#This Row],[OrderUniqueIdentifier]])),"")</f>
        <v>XYT</v>
      </c>
    </row>
    <row r="6164" spans="1:37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>
        <f>_xlfn.XLOOKUP(MIS[[#This Row],[TRADING SYMBOL]],[1]Sheet1!$D:$D,[1]Sheet1!$C:$C)</f>
        <v>490.65</v>
      </c>
      <c r="AE6164">
        <f>MIS[[#This Row],[OrderAverageTradedPrice]]*MIS[[#This Row],[OrderQuantity]]</f>
        <v>8689</v>
      </c>
      <c r="AF6164">
        <f>MIS[[#This Row],[LTP]]*MIS[[#This Row],[OrderQuantity]]</f>
        <v>9813</v>
      </c>
      <c r="AG6164">
        <f>IF(MIS[[#This Row],[OrderSide]]="SELL",MIS[[#This Row],[VALUE]]-MIS[[#This Row],[LIVE_VALUE]],MIS[[#This Row],[LIVE_VALUE]]-MIS[[#This Row],[VALUE]])</f>
        <v>1124</v>
      </c>
      <c r="AH6164" t="str" cm="1">
        <f t="array" ref="AH6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4" t="str">
        <f>MIS[[#This Row],[TRADING SYMBOL]]</f>
        <v>SENSEX2552082300CE</v>
      </c>
      <c r="AJ6164" t="str">
        <f>IF(RIGHT(MIS[[#This Row],[Main/Hedge]],4)="MAIN","MAIN","HEDGE")</f>
        <v>MAIN</v>
      </c>
      <c r="AK6164" t="str" cm="1">
        <f t="array" ref="AK6164">_xlfn._xlws.FILTER(Table4[Column1],ISNUMBER(SEARCH(Table4[Column1],MIS[[#This Row],[OrderUniqueIdentifier]])),"")</f>
        <v>XYT</v>
      </c>
    </row>
    <row r="6165" spans="1:37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>
        <f>_xlfn.XLOOKUP(MIS[[#This Row],[TRADING SYMBOL]],[1]Sheet1!$D:$D,[1]Sheet1!$C:$C)</f>
        <v>490.65</v>
      </c>
      <c r="AE6165">
        <f>MIS[[#This Row],[OrderAverageTradedPrice]]*MIS[[#This Row],[OrderQuantity]]</f>
        <v>52159.99999999992</v>
      </c>
      <c r="AF6165">
        <f>MIS[[#This Row],[LTP]]*MIS[[#This Row],[OrderQuantity]]</f>
        <v>58878</v>
      </c>
      <c r="AG6165">
        <f>IF(MIS[[#This Row],[OrderSide]]="SELL",MIS[[#This Row],[VALUE]]-MIS[[#This Row],[LIVE_VALUE]],MIS[[#This Row],[LIVE_VALUE]]-MIS[[#This Row],[VALUE]])</f>
        <v>6718.00000000008</v>
      </c>
      <c r="AH6165" t="str" cm="1">
        <f t="array" ref="AH6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5" t="str">
        <f>MIS[[#This Row],[TRADING SYMBOL]]</f>
        <v>SENSEX2552082300CE</v>
      </c>
      <c r="AJ6165" t="str">
        <f>IF(RIGHT(MIS[[#This Row],[Main/Hedge]],4)="MAIN","MAIN","HEDGE")</f>
        <v>MAIN</v>
      </c>
      <c r="AK6165" t="str" cm="1">
        <f t="array" ref="AK6165">_xlfn._xlws.FILTER(Table4[Column1],ISNUMBER(SEARCH(Table4[Column1],MIS[[#This Row],[OrderUniqueIdentifier]])),"")</f>
        <v>XYT</v>
      </c>
    </row>
    <row r="6166" spans="1:37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>
        <f>_xlfn.XLOOKUP(MIS[[#This Row],[TRADING SYMBOL]],[1]Sheet1!$D:$D,[1]Sheet1!$C:$C)</f>
        <v>490.65</v>
      </c>
      <c r="AE6166">
        <f>MIS[[#This Row],[OrderAverageTradedPrice]]*MIS[[#This Row],[OrderQuantity]]</f>
        <v>17408</v>
      </c>
      <c r="AF6166">
        <f>MIS[[#This Row],[LTP]]*MIS[[#This Row],[OrderQuantity]]</f>
        <v>19626</v>
      </c>
      <c r="AG6166">
        <f>IF(MIS[[#This Row],[OrderSide]]="SELL",MIS[[#This Row],[VALUE]]-MIS[[#This Row],[LIVE_VALUE]],MIS[[#This Row],[LIVE_VALUE]]-MIS[[#This Row],[VALUE]])</f>
        <v>2218</v>
      </c>
      <c r="AH6166" t="str" cm="1">
        <f t="array" ref="AH6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6" t="str">
        <f>MIS[[#This Row],[TRADING SYMBOL]]</f>
        <v>SENSEX2552082300CE</v>
      </c>
      <c r="AJ6166" t="str">
        <f>IF(RIGHT(MIS[[#This Row],[Main/Hedge]],4)="MAIN","MAIN","HEDGE")</f>
        <v>MAIN</v>
      </c>
      <c r="AK6166" t="str" cm="1">
        <f t="array" ref="AK6166">_xlfn._xlws.FILTER(Table4[Column1],ISNUMBER(SEARCH(Table4[Column1],MIS[[#This Row],[OrderUniqueIdentifier]])),"")</f>
        <v>XYT</v>
      </c>
    </row>
    <row r="6167" spans="1:37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>
        <f>_xlfn.XLOOKUP(MIS[[#This Row],[TRADING SYMBOL]],[1]Sheet1!$D:$D,[1]Sheet1!$C:$C)</f>
        <v>490.65</v>
      </c>
      <c r="AE6167">
        <f>MIS[[#This Row],[OrderAverageTradedPrice]]*MIS[[#This Row],[OrderQuantity]]</f>
        <v>8688</v>
      </c>
      <c r="AF6167">
        <f>MIS[[#This Row],[LTP]]*MIS[[#This Row],[OrderQuantity]]</f>
        <v>9813</v>
      </c>
      <c r="AG6167">
        <f>IF(MIS[[#This Row],[OrderSide]]="SELL",MIS[[#This Row],[VALUE]]-MIS[[#This Row],[LIVE_VALUE]],MIS[[#This Row],[LIVE_VALUE]]-MIS[[#This Row],[VALUE]])</f>
        <v>1125</v>
      </c>
      <c r="AH6167" t="str" cm="1">
        <f t="array" ref="AH6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7" t="str">
        <f>MIS[[#This Row],[TRADING SYMBOL]]</f>
        <v>SENSEX2552082300CE</v>
      </c>
      <c r="AJ6167" t="str">
        <f>IF(RIGHT(MIS[[#This Row],[Main/Hedge]],4)="MAIN","MAIN","HEDGE")</f>
        <v>MAIN</v>
      </c>
      <c r="AK6167" t="str" cm="1">
        <f t="array" ref="AK6167">_xlfn._xlws.FILTER(Table4[Column1],ISNUMBER(SEARCH(Table4[Column1],MIS[[#This Row],[OrderUniqueIdentifier]])),"")</f>
        <v>XYT</v>
      </c>
    </row>
    <row r="6168" spans="1:37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>
        <f>_xlfn.XLOOKUP(MIS[[#This Row],[TRADING SYMBOL]],[1]Sheet1!$D:$D,[1]Sheet1!$C:$C)</f>
        <v>490.65</v>
      </c>
      <c r="AE6168">
        <f>MIS[[#This Row],[OrderAverageTradedPrice]]*MIS[[#This Row],[OrderQuantity]]</f>
        <v>8689</v>
      </c>
      <c r="AF6168">
        <f>MIS[[#This Row],[LTP]]*MIS[[#This Row],[OrderQuantity]]</f>
        <v>9813</v>
      </c>
      <c r="AG6168">
        <f>IF(MIS[[#This Row],[OrderSide]]="SELL",MIS[[#This Row],[VALUE]]-MIS[[#This Row],[LIVE_VALUE]],MIS[[#This Row],[LIVE_VALUE]]-MIS[[#This Row],[VALUE]])</f>
        <v>1124</v>
      </c>
      <c r="AH6168" t="str" cm="1">
        <f t="array" ref="AH6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8" t="str">
        <f>MIS[[#This Row],[TRADING SYMBOL]]</f>
        <v>SENSEX2552082300CE</v>
      </c>
      <c r="AJ6168" t="str">
        <f>IF(RIGHT(MIS[[#This Row],[Main/Hedge]],4)="MAIN","MAIN","HEDGE")</f>
        <v>MAIN</v>
      </c>
      <c r="AK6168" t="str" cm="1">
        <f t="array" ref="AK6168">_xlfn._xlws.FILTER(Table4[Column1],ISNUMBER(SEARCH(Table4[Column1],MIS[[#This Row],[OrderUniqueIdentifier]])),"")</f>
        <v>XYT</v>
      </c>
    </row>
    <row r="6169" spans="1:37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>
        <f>_xlfn.XLOOKUP(MIS[[#This Row],[TRADING SYMBOL]],[1]Sheet1!$D:$D,[1]Sheet1!$C:$C)</f>
        <v>490.65</v>
      </c>
      <c r="AE6169">
        <f>MIS[[#This Row],[OrderAverageTradedPrice]]*MIS[[#This Row],[OrderQuantity]]</f>
        <v>34700</v>
      </c>
      <c r="AF6169">
        <f>MIS[[#This Row],[LTP]]*MIS[[#This Row],[OrderQuantity]]</f>
        <v>39252</v>
      </c>
      <c r="AG6169">
        <f>IF(MIS[[#This Row],[OrderSide]]="SELL",MIS[[#This Row],[VALUE]]-MIS[[#This Row],[LIVE_VALUE]],MIS[[#This Row],[LIVE_VALUE]]-MIS[[#This Row],[VALUE]])</f>
        <v>4552</v>
      </c>
      <c r="AH6169" t="str" cm="1">
        <f t="array" ref="AH6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9" t="str">
        <f>MIS[[#This Row],[TRADING SYMBOL]]</f>
        <v>SENSEX2552082300CE</v>
      </c>
      <c r="AJ6169" t="str">
        <f>IF(RIGHT(MIS[[#This Row],[Main/Hedge]],4)="MAIN","MAIN","HEDGE")</f>
        <v>MAIN</v>
      </c>
      <c r="AK6169" t="str" cm="1">
        <f t="array" ref="AK6169">_xlfn._xlws.FILTER(Table4[Column1],ISNUMBER(SEARCH(Table4[Column1],MIS[[#This Row],[OrderUniqueIdentifier]])),"")</f>
        <v>XYT</v>
      </c>
    </row>
    <row r="6170" spans="1:37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>
        <f>_xlfn.XLOOKUP(MIS[[#This Row],[TRADING SYMBOL]],[1]Sheet1!$D:$D,[1]Sheet1!$C:$C)</f>
        <v>490.65</v>
      </c>
      <c r="AE6170">
        <f>MIS[[#This Row],[OrderAverageTradedPrice]]*MIS[[#This Row],[OrderQuantity]]</f>
        <v>8689</v>
      </c>
      <c r="AF6170">
        <f>MIS[[#This Row],[LTP]]*MIS[[#This Row],[OrderQuantity]]</f>
        <v>9813</v>
      </c>
      <c r="AG6170">
        <f>IF(MIS[[#This Row],[OrderSide]]="SELL",MIS[[#This Row],[VALUE]]-MIS[[#This Row],[LIVE_VALUE]],MIS[[#This Row],[LIVE_VALUE]]-MIS[[#This Row],[VALUE]])</f>
        <v>1124</v>
      </c>
      <c r="AH6170" t="str" cm="1">
        <f t="array" ref="AH6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0" t="str">
        <f>MIS[[#This Row],[TRADING SYMBOL]]</f>
        <v>SENSEX2552082300CE</v>
      </c>
      <c r="AJ6170" t="str">
        <f>IF(RIGHT(MIS[[#This Row],[Main/Hedge]],4)="MAIN","MAIN","HEDGE")</f>
        <v>MAIN</v>
      </c>
      <c r="AK6170" t="str" cm="1">
        <f t="array" ref="AK6170">_xlfn._xlws.FILTER(Table4[Column1],ISNUMBER(SEARCH(Table4[Column1],MIS[[#This Row],[OrderUniqueIdentifier]])),"")</f>
        <v>XYT</v>
      </c>
    </row>
    <row r="6171" spans="1:37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>
        <f>_xlfn.XLOOKUP(MIS[[#This Row],[TRADING SYMBOL]],[1]Sheet1!$D:$D,[1]Sheet1!$C:$C)</f>
        <v>490.65</v>
      </c>
      <c r="AE6171">
        <f>MIS[[#This Row],[OrderAverageTradedPrice]]*MIS[[#This Row],[OrderQuantity]]</f>
        <v>8676</v>
      </c>
      <c r="AF6171">
        <f>MIS[[#This Row],[LTP]]*MIS[[#This Row],[OrderQuantity]]</f>
        <v>9813</v>
      </c>
      <c r="AG6171">
        <f>IF(MIS[[#This Row],[OrderSide]]="SELL",MIS[[#This Row],[VALUE]]-MIS[[#This Row],[LIVE_VALUE]],MIS[[#This Row],[LIVE_VALUE]]-MIS[[#This Row],[VALUE]])</f>
        <v>1137</v>
      </c>
      <c r="AH6171" t="str" cm="1">
        <f t="array" ref="AH6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1" t="str">
        <f>MIS[[#This Row],[TRADING SYMBOL]]</f>
        <v>SENSEX2552082300CE</v>
      </c>
      <c r="AJ6171" t="str">
        <f>IF(RIGHT(MIS[[#This Row],[Main/Hedge]],4)="MAIN","MAIN","HEDGE")</f>
        <v>MAIN</v>
      </c>
      <c r="AK6171" t="str" cm="1">
        <f t="array" ref="AK6171">_xlfn._xlws.FILTER(Table4[Column1],ISNUMBER(SEARCH(Table4[Column1],MIS[[#This Row],[OrderUniqueIdentifier]])),"")</f>
        <v>XYT</v>
      </c>
    </row>
    <row r="6172" spans="1:37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>
        <f>_xlfn.XLOOKUP(MIS[[#This Row],[TRADING SYMBOL]],[1]Sheet1!$D:$D,[1]Sheet1!$C:$C)</f>
        <v>490.65</v>
      </c>
      <c r="AE6172">
        <f>MIS[[#This Row],[OrderAverageTradedPrice]]*MIS[[#This Row],[OrderQuantity]]</f>
        <v>17368</v>
      </c>
      <c r="AF6172">
        <f>MIS[[#This Row],[LTP]]*MIS[[#This Row],[OrderQuantity]]</f>
        <v>19626</v>
      </c>
      <c r="AG6172">
        <f>IF(MIS[[#This Row],[OrderSide]]="SELL",MIS[[#This Row],[VALUE]]-MIS[[#This Row],[LIVE_VALUE]],MIS[[#This Row],[LIVE_VALUE]]-MIS[[#This Row],[VALUE]])</f>
        <v>2258</v>
      </c>
      <c r="AH6172" t="str" cm="1">
        <f t="array" ref="AH6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2" t="str">
        <f>MIS[[#This Row],[TRADING SYMBOL]]</f>
        <v>SENSEX2552082300CE</v>
      </c>
      <c r="AJ6172" t="str">
        <f>IF(RIGHT(MIS[[#This Row],[Main/Hedge]],4)="MAIN","MAIN","HEDGE")</f>
        <v>MAIN</v>
      </c>
      <c r="AK6172" t="str" cm="1">
        <f t="array" ref="AK6172">_xlfn._xlws.FILTER(Table4[Column1],ISNUMBER(SEARCH(Table4[Column1],MIS[[#This Row],[OrderUniqueIdentifier]])),"")</f>
        <v>XYT</v>
      </c>
    </row>
    <row r="6173" spans="1:37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>
        <f>_xlfn.XLOOKUP(MIS[[#This Row],[TRADING SYMBOL]],[1]Sheet1!$D:$D,[1]Sheet1!$C:$C)</f>
        <v>490.65</v>
      </c>
      <c r="AE6173">
        <f>MIS[[#This Row],[OrderAverageTradedPrice]]*MIS[[#This Row],[OrderQuantity]]</f>
        <v>43408</v>
      </c>
      <c r="AF6173">
        <f>MIS[[#This Row],[LTP]]*MIS[[#This Row],[OrderQuantity]]</f>
        <v>49065</v>
      </c>
      <c r="AG6173">
        <f>IF(MIS[[#This Row],[OrderSide]]="SELL",MIS[[#This Row],[VALUE]]-MIS[[#This Row],[LIVE_VALUE]],MIS[[#This Row],[LIVE_VALUE]]-MIS[[#This Row],[VALUE]])</f>
        <v>5657</v>
      </c>
      <c r="AH6173" t="str" cm="1">
        <f t="array" ref="AH6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3" t="str">
        <f>MIS[[#This Row],[TRADING SYMBOL]]</f>
        <v>SENSEX2552082300CE</v>
      </c>
      <c r="AJ6173" t="str">
        <f>IF(RIGHT(MIS[[#This Row],[Main/Hedge]],4)="MAIN","MAIN","HEDGE")</f>
        <v>MAIN</v>
      </c>
      <c r="AK6173" t="str" cm="1">
        <f t="array" ref="AK6173">_xlfn._xlws.FILTER(Table4[Column1],ISNUMBER(SEARCH(Table4[Column1],MIS[[#This Row],[OrderUniqueIdentifier]])),"")</f>
        <v>XYT</v>
      </c>
    </row>
    <row r="6174" spans="1:37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>
        <f>_xlfn.XLOOKUP(MIS[[#This Row],[TRADING SYMBOL]],[1]Sheet1!$D:$D,[1]Sheet1!$C:$C)</f>
        <v>490.65</v>
      </c>
      <c r="AE6174">
        <f>MIS[[#This Row],[OrderAverageTradedPrice]]*MIS[[#This Row],[OrderQuantity]]</f>
        <v>17364</v>
      </c>
      <c r="AF6174">
        <f>MIS[[#This Row],[LTP]]*MIS[[#This Row],[OrderQuantity]]</f>
        <v>19626</v>
      </c>
      <c r="AG6174">
        <f>IF(MIS[[#This Row],[OrderSide]]="SELL",MIS[[#This Row],[VALUE]]-MIS[[#This Row],[LIVE_VALUE]],MIS[[#This Row],[LIVE_VALUE]]-MIS[[#This Row],[VALUE]])</f>
        <v>2262</v>
      </c>
      <c r="AH6174" t="str" cm="1">
        <f t="array" ref="AH6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4" t="str">
        <f>MIS[[#This Row],[TRADING SYMBOL]]</f>
        <v>SENSEX2552082300CE</v>
      </c>
      <c r="AJ6174" t="str">
        <f>IF(RIGHT(MIS[[#This Row],[Main/Hedge]],4)="MAIN","MAIN","HEDGE")</f>
        <v>MAIN</v>
      </c>
      <c r="AK6174" t="str" cm="1">
        <f t="array" ref="AK6174">_xlfn._xlws.FILTER(Table4[Column1],ISNUMBER(SEARCH(Table4[Column1],MIS[[#This Row],[OrderUniqueIdentifier]])),"")</f>
        <v>XYT</v>
      </c>
    </row>
    <row r="6175" spans="1:37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>
        <f>_xlfn.XLOOKUP(MIS[[#This Row],[TRADING SYMBOL]],[1]Sheet1!$D:$D,[1]Sheet1!$C:$C)</f>
        <v>490.65</v>
      </c>
      <c r="AE6175">
        <f>MIS[[#This Row],[OrderAverageTradedPrice]]*MIS[[#This Row],[OrderQuantity]]</f>
        <v>17376</v>
      </c>
      <c r="AF6175">
        <f>MIS[[#This Row],[LTP]]*MIS[[#This Row],[OrderQuantity]]</f>
        <v>19626</v>
      </c>
      <c r="AG6175">
        <f>IF(MIS[[#This Row],[OrderSide]]="SELL",MIS[[#This Row],[VALUE]]-MIS[[#This Row],[LIVE_VALUE]],MIS[[#This Row],[LIVE_VALUE]]-MIS[[#This Row],[VALUE]])</f>
        <v>2250</v>
      </c>
      <c r="AH6175" t="str" cm="1">
        <f t="array" ref="AH6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5" t="str">
        <f>MIS[[#This Row],[TRADING SYMBOL]]</f>
        <v>SENSEX2552082300CE</v>
      </c>
      <c r="AJ6175" t="str">
        <f>IF(RIGHT(MIS[[#This Row],[Main/Hedge]],4)="MAIN","MAIN","HEDGE")</f>
        <v>MAIN</v>
      </c>
      <c r="AK6175" t="str" cm="1">
        <f t="array" ref="AK6175">_xlfn._xlws.FILTER(Table4[Column1],ISNUMBER(SEARCH(Table4[Column1],MIS[[#This Row],[OrderUniqueIdentifier]])),"")</f>
        <v>XYT</v>
      </c>
    </row>
    <row r="6176" spans="1:37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>
        <f>_xlfn.XLOOKUP(MIS[[#This Row],[TRADING SYMBOL]],[1]Sheet1!$D:$D,[1]Sheet1!$C:$C)</f>
        <v>490.65</v>
      </c>
      <c r="AE6176">
        <f>MIS[[#This Row],[OrderAverageTradedPrice]]*MIS[[#This Row],[OrderQuantity]]</f>
        <v>8672</v>
      </c>
      <c r="AF6176">
        <f>MIS[[#This Row],[LTP]]*MIS[[#This Row],[OrderQuantity]]</f>
        <v>9813</v>
      </c>
      <c r="AG6176">
        <f>IF(MIS[[#This Row],[OrderSide]]="SELL",MIS[[#This Row],[VALUE]]-MIS[[#This Row],[LIVE_VALUE]],MIS[[#This Row],[LIVE_VALUE]]-MIS[[#This Row],[VALUE]])</f>
        <v>1141</v>
      </c>
      <c r="AH6176" t="str" cm="1">
        <f t="array" ref="AH6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6" t="str">
        <f>MIS[[#This Row],[TRADING SYMBOL]]</f>
        <v>SENSEX2552082300CE</v>
      </c>
      <c r="AJ6176" t="str">
        <f>IF(RIGHT(MIS[[#This Row],[Main/Hedge]],4)="MAIN","MAIN","HEDGE")</f>
        <v>MAIN</v>
      </c>
      <c r="AK6176" t="str" cm="1">
        <f t="array" ref="AK6176">_xlfn._xlws.FILTER(Table4[Column1],ISNUMBER(SEARCH(Table4[Column1],MIS[[#This Row],[OrderUniqueIdentifier]])),"")</f>
        <v>XYT</v>
      </c>
    </row>
    <row r="6177" spans="1:37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>
        <f>_xlfn.XLOOKUP(MIS[[#This Row],[TRADING SYMBOL]],[1]Sheet1!$D:$D,[1]Sheet1!$C:$C)</f>
        <v>490.65</v>
      </c>
      <c r="AE6177">
        <f>MIS[[#This Row],[OrderAverageTradedPrice]]*MIS[[#This Row],[OrderQuantity]]</f>
        <v>52239</v>
      </c>
      <c r="AF6177">
        <f>MIS[[#This Row],[LTP]]*MIS[[#This Row],[OrderQuantity]]</f>
        <v>58878</v>
      </c>
      <c r="AG6177">
        <f>IF(MIS[[#This Row],[OrderSide]]="SELL",MIS[[#This Row],[VALUE]]-MIS[[#This Row],[LIVE_VALUE]],MIS[[#This Row],[LIVE_VALUE]]-MIS[[#This Row],[VALUE]])</f>
        <v>6639</v>
      </c>
      <c r="AH6177" t="str" cm="1">
        <f t="array" ref="AH6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7" t="str">
        <f>MIS[[#This Row],[TRADING SYMBOL]]</f>
        <v>SENSEX2552082300CE</v>
      </c>
      <c r="AJ6177" t="str">
        <f>IF(RIGHT(MIS[[#This Row],[Main/Hedge]],4)="MAIN","MAIN","HEDGE")</f>
        <v>MAIN</v>
      </c>
      <c r="AK6177" t="str" cm="1">
        <f t="array" ref="AK6177">_xlfn._xlws.FILTER(Table4[Column1],ISNUMBER(SEARCH(Table4[Column1],MIS[[#This Row],[OrderUniqueIdentifier]])),"")</f>
        <v>XYT</v>
      </c>
    </row>
    <row r="6178" spans="1:37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>
        <f>_xlfn.XLOOKUP(MIS[[#This Row],[TRADING SYMBOL]],[1]Sheet1!$D:$D,[1]Sheet1!$C:$C)</f>
        <v>490.65</v>
      </c>
      <c r="AE6178">
        <f>MIS[[#This Row],[OrderAverageTradedPrice]]*MIS[[#This Row],[OrderQuantity]]</f>
        <v>17432</v>
      </c>
      <c r="AF6178">
        <f>MIS[[#This Row],[LTP]]*MIS[[#This Row],[OrderQuantity]]</f>
        <v>19626</v>
      </c>
      <c r="AG6178">
        <f>IF(MIS[[#This Row],[OrderSide]]="SELL",MIS[[#This Row],[VALUE]]-MIS[[#This Row],[LIVE_VALUE]],MIS[[#This Row],[LIVE_VALUE]]-MIS[[#This Row],[VALUE]])</f>
        <v>2194</v>
      </c>
      <c r="AH6178" t="str" cm="1">
        <f t="array" ref="AH6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8" t="str">
        <f>MIS[[#This Row],[TRADING SYMBOL]]</f>
        <v>SENSEX2552082300CE</v>
      </c>
      <c r="AJ6178" t="str">
        <f>IF(RIGHT(MIS[[#This Row],[Main/Hedge]],4)="MAIN","MAIN","HEDGE")</f>
        <v>MAIN</v>
      </c>
      <c r="AK6178" t="str" cm="1">
        <f t="array" ref="AK6178">_xlfn._xlws.FILTER(Table4[Column1],ISNUMBER(SEARCH(Table4[Column1],MIS[[#This Row],[OrderUniqueIdentifier]])),"")</f>
        <v>XYT</v>
      </c>
    </row>
    <row r="6179" spans="1:37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>
        <f>_xlfn.XLOOKUP(MIS[[#This Row],[TRADING SYMBOL]],[1]Sheet1!$D:$D,[1]Sheet1!$C:$C)</f>
        <v>490.65</v>
      </c>
      <c r="AE6179">
        <f>MIS[[#This Row],[OrderAverageTradedPrice]]*MIS[[#This Row],[OrderQuantity]]</f>
        <v>8712</v>
      </c>
      <c r="AF6179">
        <f>MIS[[#This Row],[LTP]]*MIS[[#This Row],[OrderQuantity]]</f>
        <v>9813</v>
      </c>
      <c r="AG6179">
        <f>IF(MIS[[#This Row],[OrderSide]]="SELL",MIS[[#This Row],[VALUE]]-MIS[[#This Row],[LIVE_VALUE]],MIS[[#This Row],[LIVE_VALUE]]-MIS[[#This Row],[VALUE]])</f>
        <v>1101</v>
      </c>
      <c r="AH6179" t="str" cm="1">
        <f t="array" ref="AH6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9" t="str">
        <f>MIS[[#This Row],[TRADING SYMBOL]]</f>
        <v>SENSEX2552082300CE</v>
      </c>
      <c r="AJ6179" t="str">
        <f>IF(RIGHT(MIS[[#This Row],[Main/Hedge]],4)="MAIN","MAIN","HEDGE")</f>
        <v>MAIN</v>
      </c>
      <c r="AK6179" t="str" cm="1">
        <f t="array" ref="AK6179">_xlfn._xlws.FILTER(Table4[Column1],ISNUMBER(SEARCH(Table4[Column1],MIS[[#This Row],[OrderUniqueIdentifier]])),"")</f>
        <v>XYT</v>
      </c>
    </row>
    <row r="6180" spans="1:37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>
        <f>_xlfn.XLOOKUP(MIS[[#This Row],[TRADING SYMBOL]],[1]Sheet1!$D:$D,[1]Sheet1!$C:$C)</f>
        <v>490.65</v>
      </c>
      <c r="AE6180">
        <f>MIS[[#This Row],[OrderAverageTradedPrice]]*MIS[[#This Row],[OrderQuantity]]</f>
        <v>17404</v>
      </c>
      <c r="AF6180">
        <f>MIS[[#This Row],[LTP]]*MIS[[#This Row],[OrderQuantity]]</f>
        <v>19626</v>
      </c>
      <c r="AG6180">
        <f>IF(MIS[[#This Row],[OrderSide]]="SELL",MIS[[#This Row],[VALUE]]-MIS[[#This Row],[LIVE_VALUE]],MIS[[#This Row],[LIVE_VALUE]]-MIS[[#This Row],[VALUE]])</f>
        <v>2222</v>
      </c>
      <c r="AH6180" t="str" cm="1">
        <f t="array" ref="AH6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0" t="str">
        <f>MIS[[#This Row],[TRADING SYMBOL]]</f>
        <v>SENSEX2552082300CE</v>
      </c>
      <c r="AJ6180" t="str">
        <f>IF(RIGHT(MIS[[#This Row],[Main/Hedge]],4)="MAIN","MAIN","HEDGE")</f>
        <v>MAIN</v>
      </c>
      <c r="AK6180" t="str" cm="1">
        <f t="array" ref="AK6180">_xlfn._xlws.FILTER(Table4[Column1],ISNUMBER(SEARCH(Table4[Column1],MIS[[#This Row],[OrderUniqueIdentifier]])),"")</f>
        <v>XYT</v>
      </c>
    </row>
    <row r="6181" spans="1:37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>
        <f>_xlfn.XLOOKUP(MIS[[#This Row],[TRADING SYMBOL]],[1]Sheet1!$D:$D,[1]Sheet1!$C:$C)</f>
        <v>490.65</v>
      </c>
      <c r="AE6181">
        <f>MIS[[#This Row],[OrderAverageTradedPrice]]*MIS[[#This Row],[OrderQuantity]]</f>
        <v>8711</v>
      </c>
      <c r="AF6181">
        <f>MIS[[#This Row],[LTP]]*MIS[[#This Row],[OrderQuantity]]</f>
        <v>9813</v>
      </c>
      <c r="AG6181">
        <f>IF(MIS[[#This Row],[OrderSide]]="SELL",MIS[[#This Row],[VALUE]]-MIS[[#This Row],[LIVE_VALUE]],MIS[[#This Row],[LIVE_VALUE]]-MIS[[#This Row],[VALUE]])</f>
        <v>1102</v>
      </c>
      <c r="AH6181" t="str" cm="1">
        <f t="array" ref="AH6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1" t="str">
        <f>MIS[[#This Row],[TRADING SYMBOL]]</f>
        <v>SENSEX2552082300CE</v>
      </c>
      <c r="AJ6181" t="str">
        <f>IF(RIGHT(MIS[[#This Row],[Main/Hedge]],4)="MAIN","MAIN","HEDGE")</f>
        <v>MAIN</v>
      </c>
      <c r="AK6181" t="str" cm="1">
        <f t="array" ref="AK6181">_xlfn._xlws.FILTER(Table4[Column1],ISNUMBER(SEARCH(Table4[Column1],MIS[[#This Row],[OrderUniqueIdentifier]])),"")</f>
        <v>XYT</v>
      </c>
    </row>
    <row r="6182" spans="1:37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>
        <f>_xlfn.XLOOKUP(MIS[[#This Row],[TRADING SYMBOL]],[1]Sheet1!$D:$D,[1]Sheet1!$C:$C)</f>
        <v>490.65</v>
      </c>
      <c r="AE6182">
        <f>MIS[[#This Row],[OrderAverageTradedPrice]]*MIS[[#This Row],[OrderQuantity]]</f>
        <v>8711</v>
      </c>
      <c r="AF6182">
        <f>MIS[[#This Row],[LTP]]*MIS[[#This Row],[OrderQuantity]]</f>
        <v>9813</v>
      </c>
      <c r="AG6182">
        <f>IF(MIS[[#This Row],[OrderSide]]="SELL",MIS[[#This Row],[VALUE]]-MIS[[#This Row],[LIVE_VALUE]],MIS[[#This Row],[LIVE_VALUE]]-MIS[[#This Row],[VALUE]])</f>
        <v>1102</v>
      </c>
      <c r="AH6182" t="str" cm="1">
        <f t="array" ref="AH6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2" t="str">
        <f>MIS[[#This Row],[TRADING SYMBOL]]</f>
        <v>SENSEX2552082300CE</v>
      </c>
      <c r="AJ6182" t="str">
        <f>IF(RIGHT(MIS[[#This Row],[Main/Hedge]],4)="MAIN","MAIN","HEDGE")</f>
        <v>MAIN</v>
      </c>
      <c r="AK6182" t="str" cm="1">
        <f t="array" ref="AK6182">_xlfn._xlws.FILTER(Table4[Column1],ISNUMBER(SEARCH(Table4[Column1],MIS[[#This Row],[OrderUniqueIdentifier]])),"")</f>
        <v>XYT</v>
      </c>
    </row>
    <row r="6183" spans="1:37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>
        <f>_xlfn.XLOOKUP(MIS[[#This Row],[TRADING SYMBOL]],[1]Sheet1!$D:$D,[1]Sheet1!$C:$C)</f>
        <v>490.65</v>
      </c>
      <c r="AE6183">
        <f>MIS[[#This Row],[OrderAverageTradedPrice]]*MIS[[#This Row],[OrderQuantity]]</f>
        <v>43478</v>
      </c>
      <c r="AF6183">
        <f>MIS[[#This Row],[LTP]]*MIS[[#This Row],[OrderQuantity]]</f>
        <v>49065</v>
      </c>
      <c r="AG6183">
        <f>IF(MIS[[#This Row],[OrderSide]]="SELL",MIS[[#This Row],[VALUE]]-MIS[[#This Row],[LIVE_VALUE]],MIS[[#This Row],[LIVE_VALUE]]-MIS[[#This Row],[VALUE]])</f>
        <v>5587</v>
      </c>
      <c r="AH6183" t="str" cm="1">
        <f t="array" ref="AH6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3" t="str">
        <f>MIS[[#This Row],[TRADING SYMBOL]]</f>
        <v>SENSEX2552082300CE</v>
      </c>
      <c r="AJ6183" t="str">
        <f>IF(RIGHT(MIS[[#This Row],[Main/Hedge]],4)="MAIN","MAIN","HEDGE")</f>
        <v>MAIN</v>
      </c>
      <c r="AK6183" t="str" cm="1">
        <f t="array" ref="AK6183">_xlfn._xlws.FILTER(Table4[Column1],ISNUMBER(SEARCH(Table4[Column1],MIS[[#This Row],[OrderUniqueIdentifier]])),"")</f>
        <v>XYT</v>
      </c>
    </row>
    <row r="6184" spans="1:37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>
        <f>_xlfn.XLOOKUP(MIS[[#This Row],[TRADING SYMBOL]],[1]Sheet1!$D:$D,[1]Sheet1!$C:$C)</f>
        <v>490.65</v>
      </c>
      <c r="AE6184">
        <f>MIS[[#This Row],[OrderAverageTradedPrice]]*MIS[[#This Row],[OrderQuantity]]</f>
        <v>34804</v>
      </c>
      <c r="AF6184">
        <f>MIS[[#This Row],[LTP]]*MIS[[#This Row],[OrderQuantity]]</f>
        <v>39252</v>
      </c>
      <c r="AG6184">
        <f>IF(MIS[[#This Row],[OrderSide]]="SELL",MIS[[#This Row],[VALUE]]-MIS[[#This Row],[LIVE_VALUE]],MIS[[#This Row],[LIVE_VALUE]]-MIS[[#This Row],[VALUE]])</f>
        <v>4448</v>
      </c>
      <c r="AH6184" t="str" cm="1">
        <f t="array" ref="AH6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4" t="str">
        <f>MIS[[#This Row],[TRADING SYMBOL]]</f>
        <v>SENSEX2552082300CE</v>
      </c>
      <c r="AJ6184" t="str">
        <f>IF(RIGHT(MIS[[#This Row],[Main/Hedge]],4)="MAIN","MAIN","HEDGE")</f>
        <v>MAIN</v>
      </c>
      <c r="AK6184" t="str" cm="1">
        <f t="array" ref="AK6184">_xlfn._xlws.FILTER(Table4[Column1],ISNUMBER(SEARCH(Table4[Column1],MIS[[#This Row],[OrderUniqueIdentifier]])),"")</f>
        <v>XYT</v>
      </c>
    </row>
    <row r="6185" spans="1:37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>
        <f>_xlfn.XLOOKUP(MIS[[#This Row],[TRADING SYMBOL]],[1]Sheet1!$D:$D,[1]Sheet1!$C:$C)</f>
        <v>490.65</v>
      </c>
      <c r="AE6185">
        <f>MIS[[#This Row],[OrderAverageTradedPrice]]*MIS[[#This Row],[OrderQuantity]]</f>
        <v>8697</v>
      </c>
      <c r="AF6185">
        <f>MIS[[#This Row],[LTP]]*MIS[[#This Row],[OrderQuantity]]</f>
        <v>9813</v>
      </c>
      <c r="AG6185">
        <f>IF(MIS[[#This Row],[OrderSide]]="SELL",MIS[[#This Row],[VALUE]]-MIS[[#This Row],[LIVE_VALUE]],MIS[[#This Row],[LIVE_VALUE]]-MIS[[#This Row],[VALUE]])</f>
        <v>1116</v>
      </c>
      <c r="AH6185" t="str" cm="1">
        <f t="array" ref="AH6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5" t="str">
        <f>MIS[[#This Row],[TRADING SYMBOL]]</f>
        <v>SENSEX2552082300CE</v>
      </c>
      <c r="AJ6185" t="str">
        <f>IF(RIGHT(MIS[[#This Row],[Main/Hedge]],4)="MAIN","MAIN","HEDGE")</f>
        <v>MAIN</v>
      </c>
      <c r="AK6185" t="str" cm="1">
        <f t="array" ref="AK6185">_xlfn._xlws.FILTER(Table4[Column1],ISNUMBER(SEARCH(Table4[Column1],MIS[[#This Row],[OrderUniqueIdentifier]])),"")</f>
        <v>XYT</v>
      </c>
    </row>
    <row r="6186" spans="1:37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>
        <f>_xlfn.XLOOKUP(MIS[[#This Row],[TRADING SYMBOL]],[1]Sheet1!$D:$D,[1]Sheet1!$C:$C)</f>
        <v>490.65</v>
      </c>
      <c r="AE6186">
        <f>MIS[[#This Row],[OrderAverageTradedPrice]]*MIS[[#This Row],[OrderQuantity]]</f>
        <v>8700</v>
      </c>
      <c r="AF6186">
        <f>MIS[[#This Row],[LTP]]*MIS[[#This Row],[OrderQuantity]]</f>
        <v>9813</v>
      </c>
      <c r="AG6186">
        <f>IF(MIS[[#This Row],[OrderSide]]="SELL",MIS[[#This Row],[VALUE]]-MIS[[#This Row],[LIVE_VALUE]],MIS[[#This Row],[LIVE_VALUE]]-MIS[[#This Row],[VALUE]])</f>
        <v>1113</v>
      </c>
      <c r="AH6186" t="str" cm="1">
        <f t="array" ref="AH6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6" t="str">
        <f>MIS[[#This Row],[TRADING SYMBOL]]</f>
        <v>SENSEX2552082300CE</v>
      </c>
      <c r="AJ6186" t="str">
        <f>IF(RIGHT(MIS[[#This Row],[Main/Hedge]],4)="MAIN","MAIN","HEDGE")</f>
        <v>MAIN</v>
      </c>
      <c r="AK6186" t="str" cm="1">
        <f t="array" ref="AK6186">_xlfn._xlws.FILTER(Table4[Column1],ISNUMBER(SEARCH(Table4[Column1],MIS[[#This Row],[OrderUniqueIdentifier]])),"")</f>
        <v>XYT</v>
      </c>
    </row>
    <row r="6187" spans="1:37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>
        <f>_xlfn.XLOOKUP(MIS[[#This Row],[TRADING SYMBOL]],[1]Sheet1!$D:$D,[1]Sheet1!$C:$C)</f>
        <v>490.65</v>
      </c>
      <c r="AE6187">
        <f>MIS[[#This Row],[OrderAverageTradedPrice]]*MIS[[#This Row],[OrderQuantity]]</f>
        <v>8710</v>
      </c>
      <c r="AF6187">
        <f>MIS[[#This Row],[LTP]]*MIS[[#This Row],[OrderQuantity]]</f>
        <v>9813</v>
      </c>
      <c r="AG6187">
        <f>IF(MIS[[#This Row],[OrderSide]]="SELL",MIS[[#This Row],[VALUE]]-MIS[[#This Row],[LIVE_VALUE]],MIS[[#This Row],[LIVE_VALUE]]-MIS[[#This Row],[VALUE]])</f>
        <v>1103</v>
      </c>
      <c r="AH6187" t="str" cm="1">
        <f t="array" ref="AH6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7" t="str">
        <f>MIS[[#This Row],[TRADING SYMBOL]]</f>
        <v>SENSEX2552082300CE</v>
      </c>
      <c r="AJ6187" t="str">
        <f>IF(RIGHT(MIS[[#This Row],[Main/Hedge]],4)="MAIN","MAIN","HEDGE")</f>
        <v>MAIN</v>
      </c>
      <c r="AK6187" t="str" cm="1">
        <f t="array" ref="AK6187">_xlfn._xlws.FILTER(Table4[Column1],ISNUMBER(SEARCH(Table4[Column1],MIS[[#This Row],[OrderUniqueIdentifier]])),"")</f>
        <v>XYT</v>
      </c>
    </row>
    <row r="6188" spans="1:37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>
        <f>_xlfn.XLOOKUP(MIS[[#This Row],[TRADING SYMBOL]],[1]Sheet1!$D:$D,[1]Sheet1!$C:$C)</f>
        <v>490.65</v>
      </c>
      <c r="AE6188">
        <f>MIS[[#This Row],[OrderAverageTradedPrice]]*MIS[[#This Row],[OrderQuantity]]</f>
        <v>121843.99999999975</v>
      </c>
      <c r="AF6188">
        <f>MIS[[#This Row],[LTP]]*MIS[[#This Row],[OrderQuantity]]</f>
        <v>137382</v>
      </c>
      <c r="AG6188">
        <f>IF(MIS[[#This Row],[OrderSide]]="SELL",MIS[[#This Row],[VALUE]]-MIS[[#This Row],[LIVE_VALUE]],MIS[[#This Row],[LIVE_VALUE]]-MIS[[#This Row],[VALUE]])</f>
        <v>15538.000000000247</v>
      </c>
      <c r="AH6188" t="str" cm="1">
        <f t="array" ref="AH6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8" t="str">
        <f>MIS[[#This Row],[TRADING SYMBOL]]</f>
        <v>SENSEX2552082300CE</v>
      </c>
      <c r="AJ6188" t="str">
        <f>IF(RIGHT(MIS[[#This Row],[Main/Hedge]],4)="MAIN","MAIN","HEDGE")</f>
        <v>MAIN</v>
      </c>
      <c r="AK6188" t="str" cm="1">
        <f t="array" ref="AK6188">_xlfn._xlws.FILTER(Table4[Column1],ISNUMBER(SEARCH(Table4[Column1],MIS[[#This Row],[OrderUniqueIdentifier]])),"")</f>
        <v>XYT</v>
      </c>
    </row>
    <row r="6189" spans="1:37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>
        <f>_xlfn.XLOOKUP(MIS[[#This Row],[TRADING SYMBOL]],[1]Sheet1!$D:$D,[1]Sheet1!$C:$C)</f>
        <v>490.65</v>
      </c>
      <c r="AE6189">
        <f>MIS[[#This Row],[OrderAverageTradedPrice]]*MIS[[#This Row],[OrderQuantity]]</f>
        <v>26124.99999999996</v>
      </c>
      <c r="AF6189">
        <f>MIS[[#This Row],[LTP]]*MIS[[#This Row],[OrderQuantity]]</f>
        <v>29439</v>
      </c>
      <c r="AG6189">
        <f>IF(MIS[[#This Row],[OrderSide]]="SELL",MIS[[#This Row],[VALUE]]-MIS[[#This Row],[LIVE_VALUE]],MIS[[#This Row],[LIVE_VALUE]]-MIS[[#This Row],[VALUE]])</f>
        <v>3314.00000000004</v>
      </c>
      <c r="AH6189" t="str" cm="1">
        <f t="array" ref="AH6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9" t="str">
        <f>MIS[[#This Row],[TRADING SYMBOL]]</f>
        <v>SENSEX2552082300CE</v>
      </c>
      <c r="AJ6189" t="str">
        <f>IF(RIGHT(MIS[[#This Row],[Main/Hedge]],4)="MAIN","MAIN","HEDGE")</f>
        <v>MAIN</v>
      </c>
      <c r="AK6189" t="str" cm="1">
        <f t="array" ref="AK6189">_xlfn._xlws.FILTER(Table4[Column1],ISNUMBER(SEARCH(Table4[Column1],MIS[[#This Row],[OrderUniqueIdentifier]])),"")</f>
        <v>XYT</v>
      </c>
    </row>
    <row r="6190" spans="1:37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>
        <f>_xlfn.XLOOKUP(MIS[[#This Row],[TRADING SYMBOL]],[1]Sheet1!$D:$D,[1]Sheet1!$C:$C)</f>
        <v>490.65</v>
      </c>
      <c r="AE6190">
        <f>MIS[[#This Row],[OrderAverageTradedPrice]]*MIS[[#This Row],[OrderQuantity]]</f>
        <v>26148</v>
      </c>
      <c r="AF6190">
        <f>MIS[[#This Row],[LTP]]*MIS[[#This Row],[OrderQuantity]]</f>
        <v>29439</v>
      </c>
      <c r="AG6190">
        <f>IF(MIS[[#This Row],[OrderSide]]="SELL",MIS[[#This Row],[VALUE]]-MIS[[#This Row],[LIVE_VALUE]],MIS[[#This Row],[LIVE_VALUE]]-MIS[[#This Row],[VALUE]])</f>
        <v>3291</v>
      </c>
      <c r="AH6190" t="str" cm="1">
        <f t="array" ref="AH6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0" t="str">
        <f>MIS[[#This Row],[TRADING SYMBOL]]</f>
        <v>SENSEX2552082300CE</v>
      </c>
      <c r="AJ6190" t="str">
        <f>IF(RIGHT(MIS[[#This Row],[Main/Hedge]],4)="MAIN","MAIN","HEDGE")</f>
        <v>MAIN</v>
      </c>
      <c r="AK6190" t="str" cm="1">
        <f t="array" ref="AK6190">_xlfn._xlws.FILTER(Table4[Column1],ISNUMBER(SEARCH(Table4[Column1],MIS[[#This Row],[OrderUniqueIdentifier]])),"")</f>
        <v>XYT</v>
      </c>
    </row>
    <row r="6191" spans="1:37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>
        <f>_xlfn.XLOOKUP(MIS[[#This Row],[TRADING SYMBOL]],[1]Sheet1!$D:$D,[1]Sheet1!$C:$C)</f>
        <v>490.65</v>
      </c>
      <c r="AE6191">
        <f>MIS[[#This Row],[OrderAverageTradedPrice]]*MIS[[#This Row],[OrderQuantity]]</f>
        <v>17371</v>
      </c>
      <c r="AF6191">
        <f>MIS[[#This Row],[LTP]]*MIS[[#This Row],[OrderQuantity]]</f>
        <v>19626</v>
      </c>
      <c r="AG6191">
        <f>IF(MIS[[#This Row],[OrderSide]]="SELL",MIS[[#This Row],[VALUE]]-MIS[[#This Row],[LIVE_VALUE]],MIS[[#This Row],[LIVE_VALUE]]-MIS[[#This Row],[VALUE]])</f>
        <v>2255</v>
      </c>
      <c r="AH6191" t="str" cm="1">
        <f t="array" ref="AH6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1" t="str">
        <f>MIS[[#This Row],[TRADING SYMBOL]]</f>
        <v>SENSEX2552082300CE</v>
      </c>
      <c r="AJ6191" t="str">
        <f>IF(RIGHT(MIS[[#This Row],[Main/Hedge]],4)="MAIN","MAIN","HEDGE")</f>
        <v>MAIN</v>
      </c>
      <c r="AK6191" t="str" cm="1">
        <f t="array" ref="AK6191">_xlfn._xlws.FILTER(Table4[Column1],ISNUMBER(SEARCH(Table4[Column1],MIS[[#This Row],[OrderUniqueIdentifier]])),"")</f>
        <v>XYT</v>
      </c>
    </row>
    <row r="6192" spans="1:37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>
        <f>_xlfn.XLOOKUP(MIS[[#This Row],[TRADING SYMBOL]],[1]Sheet1!$D:$D,[1]Sheet1!$C:$C)</f>
        <v>490.65</v>
      </c>
      <c r="AE6192">
        <f>MIS[[#This Row],[OrderAverageTradedPrice]]*MIS[[#This Row],[OrderQuantity]]</f>
        <v>8719</v>
      </c>
      <c r="AF6192">
        <f>MIS[[#This Row],[LTP]]*MIS[[#This Row],[OrderQuantity]]</f>
        <v>9813</v>
      </c>
      <c r="AG6192">
        <f>IF(MIS[[#This Row],[OrderSide]]="SELL",MIS[[#This Row],[VALUE]]-MIS[[#This Row],[LIVE_VALUE]],MIS[[#This Row],[LIVE_VALUE]]-MIS[[#This Row],[VALUE]])</f>
        <v>1094</v>
      </c>
      <c r="AH6192" t="str" cm="1">
        <f t="array" ref="AH6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2" t="str">
        <f>MIS[[#This Row],[TRADING SYMBOL]]</f>
        <v>SENSEX2552082300CE</v>
      </c>
      <c r="AJ6192" t="str">
        <f>IF(RIGHT(MIS[[#This Row],[Main/Hedge]],4)="MAIN","MAIN","HEDGE")</f>
        <v>MAIN</v>
      </c>
      <c r="AK6192" t="str" cm="1">
        <f t="array" ref="AK6192">_xlfn._xlws.FILTER(Table4[Column1],ISNUMBER(SEARCH(Table4[Column1],MIS[[#This Row],[OrderUniqueIdentifier]])),"")</f>
        <v>XYT</v>
      </c>
    </row>
    <row r="6193" spans="1:37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>
        <f>_xlfn.XLOOKUP(MIS[[#This Row],[TRADING SYMBOL]],[1]Sheet1!$D:$D,[1]Sheet1!$C:$C)</f>
        <v>490.65</v>
      </c>
      <c r="AE6193">
        <f>MIS[[#This Row],[OrderAverageTradedPrice]]*MIS[[#This Row],[OrderQuantity]]</f>
        <v>8709</v>
      </c>
      <c r="AF6193">
        <f>MIS[[#This Row],[LTP]]*MIS[[#This Row],[OrderQuantity]]</f>
        <v>9813</v>
      </c>
      <c r="AG6193">
        <f>IF(MIS[[#This Row],[OrderSide]]="SELL",MIS[[#This Row],[VALUE]]-MIS[[#This Row],[LIVE_VALUE]],MIS[[#This Row],[LIVE_VALUE]]-MIS[[#This Row],[VALUE]])</f>
        <v>1104</v>
      </c>
      <c r="AH6193" t="str" cm="1">
        <f t="array" ref="AH6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3" t="str">
        <f>MIS[[#This Row],[TRADING SYMBOL]]</f>
        <v>SENSEX2552082300CE</v>
      </c>
      <c r="AJ6193" t="str">
        <f>IF(RIGHT(MIS[[#This Row],[Main/Hedge]],4)="MAIN","MAIN","HEDGE")</f>
        <v>MAIN</v>
      </c>
      <c r="AK6193" t="str" cm="1">
        <f t="array" ref="AK6193">_xlfn._xlws.FILTER(Table4[Column1],ISNUMBER(SEARCH(Table4[Column1],MIS[[#This Row],[OrderUniqueIdentifier]])),"")</f>
        <v>XYT</v>
      </c>
    </row>
    <row r="6194" spans="1:37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>
        <f>_xlfn.XLOOKUP(MIS[[#This Row],[TRADING SYMBOL]],[1]Sheet1!$D:$D,[1]Sheet1!$C:$C)</f>
        <v>490.65</v>
      </c>
      <c r="AE6194">
        <f>MIS[[#This Row],[OrderAverageTradedPrice]]*MIS[[#This Row],[OrderQuantity]]</f>
        <v>17438</v>
      </c>
      <c r="AF6194">
        <f>MIS[[#This Row],[LTP]]*MIS[[#This Row],[OrderQuantity]]</f>
        <v>19626</v>
      </c>
      <c r="AG6194">
        <f>IF(MIS[[#This Row],[OrderSide]]="SELL",MIS[[#This Row],[VALUE]]-MIS[[#This Row],[LIVE_VALUE]],MIS[[#This Row],[LIVE_VALUE]]-MIS[[#This Row],[VALUE]])</f>
        <v>2188</v>
      </c>
      <c r="AH6194" t="str" cm="1">
        <f t="array" ref="AH6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4" t="str">
        <f>MIS[[#This Row],[TRADING SYMBOL]]</f>
        <v>SENSEX2552082300CE</v>
      </c>
      <c r="AJ6194" t="str">
        <f>IF(RIGHT(MIS[[#This Row],[Main/Hedge]],4)="MAIN","MAIN","HEDGE")</f>
        <v>MAIN</v>
      </c>
      <c r="AK6194" t="str" cm="1">
        <f t="array" ref="AK6194">_xlfn._xlws.FILTER(Table4[Column1],ISNUMBER(SEARCH(Table4[Column1],MIS[[#This Row],[OrderUniqueIdentifier]])),"")</f>
        <v>XYT</v>
      </c>
    </row>
    <row r="6195" spans="1:37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>
        <f>_xlfn.XLOOKUP(MIS[[#This Row],[TRADING SYMBOL]],[1]Sheet1!$D:$D,[1]Sheet1!$C:$C)</f>
        <v>490.65</v>
      </c>
      <c r="AE6195">
        <f>MIS[[#This Row],[OrderAverageTradedPrice]]*MIS[[#This Row],[OrderQuantity]]</f>
        <v>8691</v>
      </c>
      <c r="AF6195">
        <f>MIS[[#This Row],[LTP]]*MIS[[#This Row],[OrderQuantity]]</f>
        <v>9813</v>
      </c>
      <c r="AG6195">
        <f>IF(MIS[[#This Row],[OrderSide]]="SELL",MIS[[#This Row],[VALUE]]-MIS[[#This Row],[LIVE_VALUE]],MIS[[#This Row],[LIVE_VALUE]]-MIS[[#This Row],[VALUE]])</f>
        <v>1122</v>
      </c>
      <c r="AH6195" t="str" cm="1">
        <f t="array" ref="AH6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5" t="str">
        <f>MIS[[#This Row],[TRADING SYMBOL]]</f>
        <v>SENSEX2552082300CE</v>
      </c>
      <c r="AJ6195" t="str">
        <f>IF(RIGHT(MIS[[#This Row],[Main/Hedge]],4)="MAIN","MAIN","HEDGE")</f>
        <v>MAIN</v>
      </c>
      <c r="AK6195" t="str" cm="1">
        <f t="array" ref="AK6195">_xlfn._xlws.FILTER(Table4[Column1],ISNUMBER(SEARCH(Table4[Column1],MIS[[#This Row],[OrderUniqueIdentifier]])),"")</f>
        <v>XYT</v>
      </c>
    </row>
    <row r="6196" spans="1:37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>
        <f>_xlfn.XLOOKUP(MIS[[#This Row],[TRADING SYMBOL]],[1]Sheet1!$D:$D,[1]Sheet1!$C:$C)</f>
        <v>490.65</v>
      </c>
      <c r="AE6196">
        <f>MIS[[#This Row],[OrderAverageTradedPrice]]*MIS[[#This Row],[OrderQuantity]]</f>
        <v>26064</v>
      </c>
      <c r="AF6196">
        <f>MIS[[#This Row],[LTP]]*MIS[[#This Row],[OrderQuantity]]</f>
        <v>29439</v>
      </c>
      <c r="AG6196">
        <f>IF(MIS[[#This Row],[OrderSide]]="SELL",MIS[[#This Row],[VALUE]]-MIS[[#This Row],[LIVE_VALUE]],MIS[[#This Row],[LIVE_VALUE]]-MIS[[#This Row],[VALUE]])</f>
        <v>3375</v>
      </c>
      <c r="AH6196" t="str" cm="1">
        <f t="array" ref="AH6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6" t="str">
        <f>MIS[[#This Row],[TRADING SYMBOL]]</f>
        <v>SENSEX2552082300CE</v>
      </c>
      <c r="AJ6196" t="str">
        <f>IF(RIGHT(MIS[[#This Row],[Main/Hedge]],4)="MAIN","MAIN","HEDGE")</f>
        <v>MAIN</v>
      </c>
      <c r="AK6196" t="str" cm="1">
        <f t="array" ref="AK6196">_xlfn._xlws.FILTER(Table4[Column1],ISNUMBER(SEARCH(Table4[Column1],MIS[[#This Row],[OrderUniqueIdentifier]])),"")</f>
        <v>XYT</v>
      </c>
    </row>
    <row r="6197" spans="1:37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>
        <f>_xlfn.XLOOKUP(MIS[[#This Row],[TRADING SYMBOL]],[1]Sheet1!$D:$D,[1]Sheet1!$C:$C)</f>
        <v>490.65</v>
      </c>
      <c r="AE6197">
        <f>MIS[[#This Row],[OrderAverageTradedPrice]]*MIS[[#This Row],[OrderQuantity]]</f>
        <v>52125</v>
      </c>
      <c r="AF6197">
        <f>MIS[[#This Row],[LTP]]*MIS[[#This Row],[OrderQuantity]]</f>
        <v>58878</v>
      </c>
      <c r="AG6197">
        <f>IF(MIS[[#This Row],[OrderSide]]="SELL",MIS[[#This Row],[VALUE]]-MIS[[#This Row],[LIVE_VALUE]],MIS[[#This Row],[LIVE_VALUE]]-MIS[[#This Row],[VALUE]])</f>
        <v>6753</v>
      </c>
      <c r="AH6197" t="str" cm="1">
        <f t="array" ref="AH6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7" t="str">
        <f>MIS[[#This Row],[TRADING SYMBOL]]</f>
        <v>SENSEX2552082300CE</v>
      </c>
      <c r="AJ6197" t="str">
        <f>IF(RIGHT(MIS[[#This Row],[Main/Hedge]],4)="MAIN","MAIN","HEDGE")</f>
        <v>MAIN</v>
      </c>
      <c r="AK6197" t="str" cm="1">
        <f t="array" ref="AK6197">_xlfn._xlws.FILTER(Table4[Column1],ISNUMBER(SEARCH(Table4[Column1],MIS[[#This Row],[OrderUniqueIdentifier]])),"")</f>
        <v>XYT</v>
      </c>
    </row>
    <row r="6198" spans="1:37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>
        <f>_xlfn.XLOOKUP(MIS[[#This Row],[TRADING SYMBOL]],[1]Sheet1!$D:$D,[1]Sheet1!$C:$C)</f>
        <v>490.65</v>
      </c>
      <c r="AE6198">
        <f>MIS[[#This Row],[OrderAverageTradedPrice]]*MIS[[#This Row],[OrderQuantity]]</f>
        <v>8682</v>
      </c>
      <c r="AF6198">
        <f>MIS[[#This Row],[LTP]]*MIS[[#This Row],[OrderQuantity]]</f>
        <v>9813</v>
      </c>
      <c r="AG6198">
        <f>IF(MIS[[#This Row],[OrderSide]]="SELL",MIS[[#This Row],[VALUE]]-MIS[[#This Row],[LIVE_VALUE]],MIS[[#This Row],[LIVE_VALUE]]-MIS[[#This Row],[VALUE]])</f>
        <v>1131</v>
      </c>
      <c r="AH6198" t="str" cm="1">
        <f t="array" ref="AH6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8" t="str">
        <f>MIS[[#This Row],[TRADING SYMBOL]]</f>
        <v>SENSEX2552082300CE</v>
      </c>
      <c r="AJ6198" t="str">
        <f>IF(RIGHT(MIS[[#This Row],[Main/Hedge]],4)="MAIN","MAIN","HEDGE")</f>
        <v>MAIN</v>
      </c>
      <c r="AK6198" t="str" cm="1">
        <f t="array" ref="AK6198">_xlfn._xlws.FILTER(Table4[Column1],ISNUMBER(SEARCH(Table4[Column1],MIS[[#This Row],[OrderUniqueIdentifier]])),"")</f>
        <v>XYT</v>
      </c>
    </row>
    <row r="6199" spans="1:37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>
        <f>_xlfn.XLOOKUP(MIS[[#This Row],[TRADING SYMBOL]],[1]Sheet1!$D:$D,[1]Sheet1!$C:$C)</f>
        <v>490.65</v>
      </c>
      <c r="AE6199">
        <f>MIS[[#This Row],[OrderAverageTradedPrice]]*MIS[[#This Row],[OrderQuantity]]</f>
        <v>34736</v>
      </c>
      <c r="AF6199">
        <f>MIS[[#This Row],[LTP]]*MIS[[#This Row],[OrderQuantity]]</f>
        <v>39252</v>
      </c>
      <c r="AG6199">
        <f>IF(MIS[[#This Row],[OrderSide]]="SELL",MIS[[#This Row],[VALUE]]-MIS[[#This Row],[LIVE_VALUE]],MIS[[#This Row],[LIVE_VALUE]]-MIS[[#This Row],[VALUE]])</f>
        <v>4516</v>
      </c>
      <c r="AH6199" t="str" cm="1">
        <f t="array" ref="AH6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9" t="str">
        <f>MIS[[#This Row],[TRADING SYMBOL]]</f>
        <v>SENSEX2552082300CE</v>
      </c>
      <c r="AJ6199" t="str">
        <f>IF(RIGHT(MIS[[#This Row],[Main/Hedge]],4)="MAIN","MAIN","HEDGE")</f>
        <v>MAIN</v>
      </c>
      <c r="AK6199" t="str" cm="1">
        <f t="array" ref="AK6199">_xlfn._xlws.FILTER(Table4[Column1],ISNUMBER(SEARCH(Table4[Column1],MIS[[#This Row],[OrderUniqueIdentifier]])),"")</f>
        <v>XYT</v>
      </c>
    </row>
    <row r="6200" spans="1:37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>
        <f>_xlfn.XLOOKUP(MIS[[#This Row],[TRADING SYMBOL]],[1]Sheet1!$D:$D,[1]Sheet1!$C:$C)</f>
        <v>490.65</v>
      </c>
      <c r="AE6200">
        <f>MIS[[#This Row],[OrderAverageTradedPrice]]*MIS[[#This Row],[OrderQuantity]]</f>
        <v>26154</v>
      </c>
      <c r="AF6200">
        <f>MIS[[#This Row],[LTP]]*MIS[[#This Row],[OrderQuantity]]</f>
        <v>29439</v>
      </c>
      <c r="AG6200">
        <f>IF(MIS[[#This Row],[OrderSide]]="SELL",MIS[[#This Row],[VALUE]]-MIS[[#This Row],[LIVE_VALUE]],MIS[[#This Row],[LIVE_VALUE]]-MIS[[#This Row],[VALUE]])</f>
        <v>3285</v>
      </c>
      <c r="AH6200" t="str" cm="1">
        <f t="array" ref="AH6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0" t="str">
        <f>MIS[[#This Row],[TRADING SYMBOL]]</f>
        <v>SENSEX2552082300CE</v>
      </c>
      <c r="AJ6200" t="str">
        <f>IF(RIGHT(MIS[[#This Row],[Main/Hedge]],4)="MAIN","MAIN","HEDGE")</f>
        <v>MAIN</v>
      </c>
      <c r="AK6200" t="str" cm="1">
        <f t="array" ref="AK6200">_xlfn._xlws.FILTER(Table4[Column1],ISNUMBER(SEARCH(Table4[Column1],MIS[[#This Row],[OrderUniqueIdentifier]])),"")</f>
        <v>XYT</v>
      </c>
    </row>
    <row r="6201" spans="1:37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>
        <f>_xlfn.XLOOKUP(MIS[[#This Row],[TRADING SYMBOL]],[1]Sheet1!$D:$D,[1]Sheet1!$C:$C)</f>
        <v>490.65</v>
      </c>
      <c r="AE6201">
        <f>MIS[[#This Row],[OrderAverageTradedPrice]]*MIS[[#This Row],[OrderQuantity]]</f>
        <v>17398</v>
      </c>
      <c r="AF6201">
        <f>MIS[[#This Row],[LTP]]*MIS[[#This Row],[OrderQuantity]]</f>
        <v>19626</v>
      </c>
      <c r="AG6201">
        <f>IF(MIS[[#This Row],[OrderSide]]="SELL",MIS[[#This Row],[VALUE]]-MIS[[#This Row],[LIVE_VALUE]],MIS[[#This Row],[LIVE_VALUE]]-MIS[[#This Row],[VALUE]])</f>
        <v>2228</v>
      </c>
      <c r="AH6201" t="str" cm="1">
        <f t="array" ref="AH6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1" t="str">
        <f>MIS[[#This Row],[TRADING SYMBOL]]</f>
        <v>SENSEX2552082300CE</v>
      </c>
      <c r="AJ6201" t="str">
        <f>IF(RIGHT(MIS[[#This Row],[Main/Hedge]],4)="MAIN","MAIN","HEDGE")</f>
        <v>MAIN</v>
      </c>
      <c r="AK6201" t="str" cm="1">
        <f t="array" ref="AK6201">_xlfn._xlws.FILTER(Table4[Column1],ISNUMBER(SEARCH(Table4[Column1],MIS[[#This Row],[OrderUniqueIdentifier]])),"")</f>
        <v>XYT</v>
      </c>
    </row>
    <row r="6202" spans="1:37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>
        <f>_xlfn.XLOOKUP(MIS[[#This Row],[TRADING SYMBOL]],[1]Sheet1!$D:$D,[1]Sheet1!$C:$C)</f>
        <v>490.65</v>
      </c>
      <c r="AE6202">
        <f>MIS[[#This Row],[OrderAverageTradedPrice]]*MIS[[#This Row],[OrderQuantity]]</f>
        <v>26025</v>
      </c>
      <c r="AF6202">
        <f>MIS[[#This Row],[LTP]]*MIS[[#This Row],[OrderQuantity]]</f>
        <v>29439</v>
      </c>
      <c r="AG6202">
        <f>IF(MIS[[#This Row],[OrderSide]]="SELL",MIS[[#This Row],[VALUE]]-MIS[[#This Row],[LIVE_VALUE]],MIS[[#This Row],[LIVE_VALUE]]-MIS[[#This Row],[VALUE]])</f>
        <v>3414</v>
      </c>
      <c r="AH6202" t="str" cm="1">
        <f t="array" ref="AH6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2" t="str">
        <f>MIS[[#This Row],[TRADING SYMBOL]]</f>
        <v>SENSEX2552082300CE</v>
      </c>
      <c r="AJ6202" t="str">
        <f>IF(RIGHT(MIS[[#This Row],[Main/Hedge]],4)="MAIN","MAIN","HEDGE")</f>
        <v>MAIN</v>
      </c>
      <c r="AK6202" t="str" cm="1">
        <f t="array" ref="AK6202">_xlfn._xlws.FILTER(Table4[Column1],ISNUMBER(SEARCH(Table4[Column1],MIS[[#This Row],[OrderUniqueIdentifier]])),"")</f>
        <v>XYT</v>
      </c>
    </row>
    <row r="6203" spans="1:37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>
        <f>_xlfn.XLOOKUP(MIS[[#This Row],[TRADING SYMBOL]],[1]Sheet1!$D:$D,[1]Sheet1!$C:$C)</f>
        <v>490.65</v>
      </c>
      <c r="AE6203">
        <f>MIS[[#This Row],[OrderAverageTradedPrice]]*MIS[[#This Row],[OrderQuantity]]</f>
        <v>26052</v>
      </c>
      <c r="AF6203">
        <f>MIS[[#This Row],[LTP]]*MIS[[#This Row],[OrderQuantity]]</f>
        <v>29439</v>
      </c>
      <c r="AG6203">
        <f>IF(MIS[[#This Row],[OrderSide]]="SELL",MIS[[#This Row],[VALUE]]-MIS[[#This Row],[LIVE_VALUE]],MIS[[#This Row],[LIVE_VALUE]]-MIS[[#This Row],[VALUE]])</f>
        <v>3387</v>
      </c>
      <c r="AH6203" t="str" cm="1">
        <f t="array" ref="AH6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3" t="str">
        <f>MIS[[#This Row],[TRADING SYMBOL]]</f>
        <v>SENSEX2552082300CE</v>
      </c>
      <c r="AJ6203" t="str">
        <f>IF(RIGHT(MIS[[#This Row],[Main/Hedge]],4)="MAIN","MAIN","HEDGE")</f>
        <v>MAIN</v>
      </c>
      <c r="AK6203" t="str" cm="1">
        <f t="array" ref="AK6203">_xlfn._xlws.FILTER(Table4[Column1],ISNUMBER(SEARCH(Table4[Column1],MIS[[#This Row],[OrderUniqueIdentifier]])),"")</f>
        <v>XYT</v>
      </c>
    </row>
    <row r="6204" spans="1:37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>
        <f>_xlfn.XLOOKUP(MIS[[#This Row],[TRADING SYMBOL]],[1]Sheet1!$D:$D,[1]Sheet1!$C:$C)</f>
        <v>490.65</v>
      </c>
      <c r="AE6204">
        <f>MIS[[#This Row],[OrderAverageTradedPrice]]*MIS[[#This Row],[OrderQuantity]]</f>
        <v>8697</v>
      </c>
      <c r="AF6204">
        <f>MIS[[#This Row],[LTP]]*MIS[[#This Row],[OrderQuantity]]</f>
        <v>9813</v>
      </c>
      <c r="AG6204">
        <f>IF(MIS[[#This Row],[OrderSide]]="SELL",MIS[[#This Row],[VALUE]]-MIS[[#This Row],[LIVE_VALUE]],MIS[[#This Row],[LIVE_VALUE]]-MIS[[#This Row],[VALUE]])</f>
        <v>1116</v>
      </c>
      <c r="AH6204" t="str" cm="1">
        <f t="array" ref="AH6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4" t="str">
        <f>MIS[[#This Row],[TRADING SYMBOL]]</f>
        <v>SENSEX2552082300CE</v>
      </c>
      <c r="AJ6204" t="str">
        <f>IF(RIGHT(MIS[[#This Row],[Main/Hedge]],4)="MAIN","MAIN","HEDGE")</f>
        <v>MAIN</v>
      </c>
      <c r="AK6204" t="str" cm="1">
        <f t="array" ref="AK6204">_xlfn._xlws.FILTER(Table4[Column1],ISNUMBER(SEARCH(Table4[Column1],MIS[[#This Row],[OrderUniqueIdentifier]])),"")</f>
        <v>XYT</v>
      </c>
    </row>
    <row r="6205" spans="1:37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>
        <f>_xlfn.XLOOKUP(MIS[[#This Row],[TRADING SYMBOL]],[1]Sheet1!$D:$D,[1]Sheet1!$C:$C)</f>
        <v>490.65</v>
      </c>
      <c r="AE6205">
        <f>MIS[[#This Row],[OrderAverageTradedPrice]]*MIS[[#This Row],[OrderQuantity]]</f>
        <v>8685</v>
      </c>
      <c r="AF6205">
        <f>MIS[[#This Row],[LTP]]*MIS[[#This Row],[OrderQuantity]]</f>
        <v>9813</v>
      </c>
      <c r="AG6205">
        <f>IF(MIS[[#This Row],[OrderSide]]="SELL",MIS[[#This Row],[VALUE]]-MIS[[#This Row],[LIVE_VALUE]],MIS[[#This Row],[LIVE_VALUE]]-MIS[[#This Row],[VALUE]])</f>
        <v>1128</v>
      </c>
      <c r="AH6205" t="str" cm="1">
        <f t="array" ref="AH6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5" t="str">
        <f>MIS[[#This Row],[TRADING SYMBOL]]</f>
        <v>SENSEX2552082300CE</v>
      </c>
      <c r="AJ6205" t="str">
        <f>IF(RIGHT(MIS[[#This Row],[Main/Hedge]],4)="MAIN","MAIN","HEDGE")</f>
        <v>MAIN</v>
      </c>
      <c r="AK6205" t="str" cm="1">
        <f t="array" ref="AK6205">_xlfn._xlws.FILTER(Table4[Column1],ISNUMBER(SEARCH(Table4[Column1],MIS[[#This Row],[OrderUniqueIdentifier]])),"")</f>
        <v>XYT</v>
      </c>
    </row>
    <row r="6206" spans="1:37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>
        <f>_xlfn.XLOOKUP(MIS[[#This Row],[TRADING SYMBOL]],[1]Sheet1!$D:$D,[1]Sheet1!$C:$C)</f>
        <v>490.65</v>
      </c>
      <c r="AE6206">
        <f>MIS[[#This Row],[OrderAverageTradedPrice]]*MIS[[#This Row],[OrderQuantity]]</f>
        <v>8675</v>
      </c>
      <c r="AF6206">
        <f>MIS[[#This Row],[LTP]]*MIS[[#This Row],[OrderQuantity]]</f>
        <v>9813</v>
      </c>
      <c r="AG6206">
        <f>IF(MIS[[#This Row],[OrderSide]]="SELL",MIS[[#This Row],[VALUE]]-MIS[[#This Row],[LIVE_VALUE]],MIS[[#This Row],[LIVE_VALUE]]-MIS[[#This Row],[VALUE]])</f>
        <v>1138</v>
      </c>
      <c r="AH6206" t="str" cm="1">
        <f t="array" ref="AH6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6" t="str">
        <f>MIS[[#This Row],[TRADING SYMBOL]]</f>
        <v>SENSEX2552082300CE</v>
      </c>
      <c r="AJ6206" t="str">
        <f>IF(RIGHT(MIS[[#This Row],[Main/Hedge]],4)="MAIN","MAIN","HEDGE")</f>
        <v>MAIN</v>
      </c>
      <c r="AK6206" t="str" cm="1">
        <f t="array" ref="AK6206">_xlfn._xlws.FILTER(Table4[Column1],ISNUMBER(SEARCH(Table4[Column1],MIS[[#This Row],[OrderUniqueIdentifier]])),"")</f>
        <v>XYT</v>
      </c>
    </row>
    <row r="6207" spans="1:37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>
        <f>_xlfn.XLOOKUP(MIS[[#This Row],[TRADING SYMBOL]],[1]Sheet1!$D:$D,[1]Sheet1!$C:$C)</f>
        <v>490.65</v>
      </c>
      <c r="AE6207">
        <f>MIS[[#This Row],[OrderAverageTradedPrice]]*MIS[[#This Row],[OrderQuantity]]</f>
        <v>8689</v>
      </c>
      <c r="AF6207">
        <f>MIS[[#This Row],[LTP]]*MIS[[#This Row],[OrderQuantity]]</f>
        <v>9813</v>
      </c>
      <c r="AG6207">
        <f>IF(MIS[[#This Row],[OrderSide]]="SELL",MIS[[#This Row],[VALUE]]-MIS[[#This Row],[LIVE_VALUE]],MIS[[#This Row],[LIVE_VALUE]]-MIS[[#This Row],[VALUE]])</f>
        <v>1124</v>
      </c>
      <c r="AH6207" t="str" cm="1">
        <f t="array" ref="AH6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7" t="str">
        <f>MIS[[#This Row],[TRADING SYMBOL]]</f>
        <v>SENSEX2552082300CE</v>
      </c>
      <c r="AJ6207" t="str">
        <f>IF(RIGHT(MIS[[#This Row],[Main/Hedge]],4)="MAIN","MAIN","HEDGE")</f>
        <v>MAIN</v>
      </c>
      <c r="AK6207" t="str" cm="1">
        <f t="array" ref="AK6207">_xlfn._xlws.FILTER(Table4[Column1],ISNUMBER(SEARCH(Table4[Column1],MIS[[#This Row],[OrderUniqueIdentifier]])),"")</f>
        <v>XYT</v>
      </c>
    </row>
    <row r="6208" spans="1:37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>
        <f>_xlfn.XLOOKUP(MIS[[#This Row],[TRADING SYMBOL]],[1]Sheet1!$D:$D,[1]Sheet1!$C:$C)</f>
        <v>490.65</v>
      </c>
      <c r="AE6208">
        <f>MIS[[#This Row],[OrderAverageTradedPrice]]*MIS[[#This Row],[OrderQuantity]]</f>
        <v>8686</v>
      </c>
      <c r="AF6208">
        <f>MIS[[#This Row],[LTP]]*MIS[[#This Row],[OrderQuantity]]</f>
        <v>9813</v>
      </c>
      <c r="AG6208">
        <f>IF(MIS[[#This Row],[OrderSide]]="SELL",MIS[[#This Row],[VALUE]]-MIS[[#This Row],[LIVE_VALUE]],MIS[[#This Row],[LIVE_VALUE]]-MIS[[#This Row],[VALUE]])</f>
        <v>1127</v>
      </c>
      <c r="AH6208" t="str" cm="1">
        <f t="array" ref="AH6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8" t="str">
        <f>MIS[[#This Row],[TRADING SYMBOL]]</f>
        <v>SENSEX2552082300CE</v>
      </c>
      <c r="AJ6208" t="str">
        <f>IF(RIGHT(MIS[[#This Row],[Main/Hedge]],4)="MAIN","MAIN","HEDGE")</f>
        <v>MAIN</v>
      </c>
      <c r="AK6208" t="str" cm="1">
        <f t="array" ref="AK6208">_xlfn._xlws.FILTER(Table4[Column1],ISNUMBER(SEARCH(Table4[Column1],MIS[[#This Row],[OrderUniqueIdentifier]])),"")</f>
        <v>XYT</v>
      </c>
    </row>
    <row r="6209" spans="1:37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>
        <f>_xlfn.XLOOKUP(MIS[[#This Row],[TRADING SYMBOL]],[1]Sheet1!$D:$D,[1]Sheet1!$C:$C)</f>
        <v>490.65</v>
      </c>
      <c r="AE6209">
        <f>MIS[[#This Row],[OrderAverageTradedPrice]]*MIS[[#This Row],[OrderQuantity]]</f>
        <v>8687</v>
      </c>
      <c r="AF6209">
        <f>MIS[[#This Row],[LTP]]*MIS[[#This Row],[OrderQuantity]]</f>
        <v>9813</v>
      </c>
      <c r="AG6209">
        <f>IF(MIS[[#This Row],[OrderSide]]="SELL",MIS[[#This Row],[VALUE]]-MIS[[#This Row],[LIVE_VALUE]],MIS[[#This Row],[LIVE_VALUE]]-MIS[[#This Row],[VALUE]])</f>
        <v>1126</v>
      </c>
      <c r="AH6209" t="str" cm="1">
        <f t="array" ref="AH6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9" t="str">
        <f>MIS[[#This Row],[TRADING SYMBOL]]</f>
        <v>SENSEX2552082300CE</v>
      </c>
      <c r="AJ6209" t="str">
        <f>IF(RIGHT(MIS[[#This Row],[Main/Hedge]],4)="MAIN","MAIN","HEDGE")</f>
        <v>MAIN</v>
      </c>
      <c r="AK6209" t="str" cm="1">
        <f t="array" ref="AK6209">_xlfn._xlws.FILTER(Table4[Column1],ISNUMBER(SEARCH(Table4[Column1],MIS[[#This Row],[OrderUniqueIdentifier]])),"")</f>
        <v>XYT</v>
      </c>
    </row>
    <row r="6210" spans="1:37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>
        <f>_xlfn.XLOOKUP(MIS[[#This Row],[TRADING SYMBOL]],[1]Sheet1!$D:$D,[1]Sheet1!$C:$C)</f>
        <v>490.65</v>
      </c>
      <c r="AE6210">
        <f>MIS[[#This Row],[OrderAverageTradedPrice]]*MIS[[#This Row],[OrderQuantity]]</f>
        <v>43440</v>
      </c>
      <c r="AF6210">
        <f>MIS[[#This Row],[LTP]]*MIS[[#This Row],[OrderQuantity]]</f>
        <v>49065</v>
      </c>
      <c r="AG6210">
        <f>IF(MIS[[#This Row],[OrderSide]]="SELL",MIS[[#This Row],[VALUE]]-MIS[[#This Row],[LIVE_VALUE]],MIS[[#This Row],[LIVE_VALUE]]-MIS[[#This Row],[VALUE]])</f>
        <v>5625</v>
      </c>
      <c r="AH6210" t="str" cm="1">
        <f t="array" ref="AH6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0" t="str">
        <f>MIS[[#This Row],[TRADING SYMBOL]]</f>
        <v>SENSEX2552082300CE</v>
      </c>
      <c r="AJ6210" t="str">
        <f>IF(RIGHT(MIS[[#This Row],[Main/Hedge]],4)="MAIN","MAIN","HEDGE")</f>
        <v>MAIN</v>
      </c>
      <c r="AK6210" t="str" cm="1">
        <f t="array" ref="AK6210">_xlfn._xlws.FILTER(Table4[Column1],ISNUMBER(SEARCH(Table4[Column1],MIS[[#This Row],[OrderUniqueIdentifier]])),"")</f>
        <v>XYT</v>
      </c>
    </row>
    <row r="6211" spans="1:37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>
        <f>_xlfn.XLOOKUP(MIS[[#This Row],[TRADING SYMBOL]],[1]Sheet1!$D:$D,[1]Sheet1!$C:$C)</f>
        <v>490.65</v>
      </c>
      <c r="AE6211">
        <f>MIS[[#This Row],[OrderAverageTradedPrice]]*MIS[[#This Row],[OrderQuantity]]</f>
        <v>17376</v>
      </c>
      <c r="AF6211">
        <f>MIS[[#This Row],[LTP]]*MIS[[#This Row],[OrderQuantity]]</f>
        <v>19626</v>
      </c>
      <c r="AG6211">
        <f>IF(MIS[[#This Row],[OrderSide]]="SELL",MIS[[#This Row],[VALUE]]-MIS[[#This Row],[LIVE_VALUE]],MIS[[#This Row],[LIVE_VALUE]]-MIS[[#This Row],[VALUE]])</f>
        <v>2250</v>
      </c>
      <c r="AH6211" t="str" cm="1">
        <f t="array" ref="AH6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1" t="str">
        <f>MIS[[#This Row],[TRADING SYMBOL]]</f>
        <v>SENSEX2552082300CE</v>
      </c>
      <c r="AJ6211" t="str">
        <f>IF(RIGHT(MIS[[#This Row],[Main/Hedge]],4)="MAIN","MAIN","HEDGE")</f>
        <v>MAIN</v>
      </c>
      <c r="AK6211" t="str" cm="1">
        <f t="array" ref="AK6211">_xlfn._xlws.FILTER(Table4[Column1],ISNUMBER(SEARCH(Table4[Column1],MIS[[#This Row],[OrderUniqueIdentifier]])),"")</f>
        <v>XYT</v>
      </c>
    </row>
    <row r="6212" spans="1:37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>
        <f>_xlfn.XLOOKUP(MIS[[#This Row],[TRADING SYMBOL]],[1]Sheet1!$D:$D,[1]Sheet1!$C:$C)</f>
        <v>490.65</v>
      </c>
      <c r="AE6212">
        <f>MIS[[#This Row],[OrderAverageTradedPrice]]*MIS[[#This Row],[OrderQuantity]]</f>
        <v>8701</v>
      </c>
      <c r="AF6212">
        <f>MIS[[#This Row],[LTP]]*MIS[[#This Row],[OrderQuantity]]</f>
        <v>9813</v>
      </c>
      <c r="AG6212">
        <f>IF(MIS[[#This Row],[OrderSide]]="SELL",MIS[[#This Row],[VALUE]]-MIS[[#This Row],[LIVE_VALUE]],MIS[[#This Row],[LIVE_VALUE]]-MIS[[#This Row],[VALUE]])</f>
        <v>1112</v>
      </c>
      <c r="AH6212" t="str" cm="1">
        <f t="array" ref="AH6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2" t="str">
        <f>MIS[[#This Row],[TRADING SYMBOL]]</f>
        <v>SENSEX2552082300CE</v>
      </c>
      <c r="AJ6212" t="str">
        <f>IF(RIGHT(MIS[[#This Row],[Main/Hedge]],4)="MAIN","MAIN","HEDGE")</f>
        <v>MAIN</v>
      </c>
      <c r="AK6212" t="str" cm="1">
        <f t="array" ref="AK6212">_xlfn._xlws.FILTER(Table4[Column1],ISNUMBER(SEARCH(Table4[Column1],MIS[[#This Row],[OrderUniqueIdentifier]])),"")</f>
        <v>XYT</v>
      </c>
    </row>
    <row r="6213" spans="1:37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>
        <f>_xlfn.XLOOKUP(MIS[[#This Row],[TRADING SYMBOL]],[1]Sheet1!$D:$D,[1]Sheet1!$C:$C)</f>
        <v>490.65</v>
      </c>
      <c r="AE6213">
        <f>MIS[[#This Row],[OrderAverageTradedPrice]]*MIS[[#This Row],[OrderQuantity]]</f>
        <v>8685</v>
      </c>
      <c r="AF6213">
        <f>MIS[[#This Row],[LTP]]*MIS[[#This Row],[OrderQuantity]]</f>
        <v>9813</v>
      </c>
      <c r="AG6213">
        <f>IF(MIS[[#This Row],[OrderSide]]="SELL",MIS[[#This Row],[VALUE]]-MIS[[#This Row],[LIVE_VALUE]],MIS[[#This Row],[LIVE_VALUE]]-MIS[[#This Row],[VALUE]])</f>
        <v>1128</v>
      </c>
      <c r="AH6213" t="str" cm="1">
        <f t="array" ref="AH6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3" t="str">
        <f>MIS[[#This Row],[TRADING SYMBOL]]</f>
        <v>SENSEX2552082300CE</v>
      </c>
      <c r="AJ6213" t="str">
        <f>IF(RIGHT(MIS[[#This Row],[Main/Hedge]],4)="MAIN","MAIN","HEDGE")</f>
        <v>MAIN</v>
      </c>
      <c r="AK6213" t="str" cm="1">
        <f t="array" ref="AK6213">_xlfn._xlws.FILTER(Table4[Column1],ISNUMBER(SEARCH(Table4[Column1],MIS[[#This Row],[OrderUniqueIdentifier]])),"")</f>
        <v>XYT</v>
      </c>
    </row>
    <row r="6214" spans="1:37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>
        <f>_xlfn.XLOOKUP(MIS[[#This Row],[TRADING SYMBOL]],[1]Sheet1!$D:$D,[1]Sheet1!$C:$C)</f>
        <v>490.65</v>
      </c>
      <c r="AE6214">
        <f>MIS[[#This Row],[OrderAverageTradedPrice]]*MIS[[#This Row],[OrderQuantity]]</f>
        <v>8689</v>
      </c>
      <c r="AF6214">
        <f>MIS[[#This Row],[LTP]]*MIS[[#This Row],[OrderQuantity]]</f>
        <v>9813</v>
      </c>
      <c r="AG6214">
        <f>IF(MIS[[#This Row],[OrderSide]]="SELL",MIS[[#This Row],[VALUE]]-MIS[[#This Row],[LIVE_VALUE]],MIS[[#This Row],[LIVE_VALUE]]-MIS[[#This Row],[VALUE]])</f>
        <v>1124</v>
      </c>
      <c r="AH6214" t="str" cm="1">
        <f t="array" ref="AH6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4" t="str">
        <f>MIS[[#This Row],[TRADING SYMBOL]]</f>
        <v>SENSEX2552082300CE</v>
      </c>
      <c r="AJ6214" t="str">
        <f>IF(RIGHT(MIS[[#This Row],[Main/Hedge]],4)="MAIN","MAIN","HEDGE")</f>
        <v>MAIN</v>
      </c>
      <c r="AK6214" t="str" cm="1">
        <f t="array" ref="AK6214">_xlfn._xlws.FILTER(Table4[Column1],ISNUMBER(SEARCH(Table4[Column1],MIS[[#This Row],[OrderUniqueIdentifier]])),"")</f>
        <v>XYT</v>
      </c>
    </row>
    <row r="6215" spans="1:37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>
        <f>_xlfn.XLOOKUP(MIS[[#This Row],[TRADING SYMBOL]],[1]Sheet1!$D:$D,[1]Sheet1!$C:$C)</f>
        <v>490.65</v>
      </c>
      <c r="AE6215">
        <f>MIS[[#This Row],[OrderAverageTradedPrice]]*MIS[[#This Row],[OrderQuantity]]</f>
        <v>8686</v>
      </c>
      <c r="AF6215">
        <f>MIS[[#This Row],[LTP]]*MIS[[#This Row],[OrderQuantity]]</f>
        <v>9813</v>
      </c>
      <c r="AG6215">
        <f>IF(MIS[[#This Row],[OrderSide]]="SELL",MIS[[#This Row],[VALUE]]-MIS[[#This Row],[LIVE_VALUE]],MIS[[#This Row],[LIVE_VALUE]]-MIS[[#This Row],[VALUE]])</f>
        <v>1127</v>
      </c>
      <c r="AH6215" t="str" cm="1">
        <f t="array" ref="AH6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5" t="str">
        <f>MIS[[#This Row],[TRADING SYMBOL]]</f>
        <v>SENSEX2552082300CE</v>
      </c>
      <c r="AJ6215" t="str">
        <f>IF(RIGHT(MIS[[#This Row],[Main/Hedge]],4)="MAIN","MAIN","HEDGE")</f>
        <v>MAIN</v>
      </c>
      <c r="AK6215" t="str" cm="1">
        <f t="array" ref="AK6215">_xlfn._xlws.FILTER(Table4[Column1],ISNUMBER(SEARCH(Table4[Column1],MIS[[#This Row],[OrderUniqueIdentifier]])),"")</f>
        <v>XYT</v>
      </c>
    </row>
    <row r="6216" spans="1:37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>
        <f>_xlfn.XLOOKUP(MIS[[#This Row],[TRADING SYMBOL]],[1]Sheet1!$D:$D,[1]Sheet1!$C:$C)</f>
        <v>490.65</v>
      </c>
      <c r="AE6216">
        <f>MIS[[#This Row],[OrderAverageTradedPrice]]*MIS[[#This Row],[OrderQuantity]]</f>
        <v>17362</v>
      </c>
      <c r="AF6216">
        <f>MIS[[#This Row],[LTP]]*MIS[[#This Row],[OrderQuantity]]</f>
        <v>19626</v>
      </c>
      <c r="AG6216">
        <f>IF(MIS[[#This Row],[OrderSide]]="SELL",MIS[[#This Row],[VALUE]]-MIS[[#This Row],[LIVE_VALUE]],MIS[[#This Row],[LIVE_VALUE]]-MIS[[#This Row],[VALUE]])</f>
        <v>2264</v>
      </c>
      <c r="AH6216" t="str" cm="1">
        <f t="array" ref="AH6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6" t="str">
        <f>MIS[[#This Row],[TRADING SYMBOL]]</f>
        <v>SENSEX2552082300CE</v>
      </c>
      <c r="AJ6216" t="str">
        <f>IF(RIGHT(MIS[[#This Row],[Main/Hedge]],4)="MAIN","MAIN","HEDGE")</f>
        <v>MAIN</v>
      </c>
      <c r="AK6216" t="str" cm="1">
        <f t="array" ref="AK6216">_xlfn._xlws.FILTER(Table4[Column1],ISNUMBER(SEARCH(Table4[Column1],MIS[[#This Row],[OrderUniqueIdentifier]])),"")</f>
        <v>XYT</v>
      </c>
    </row>
    <row r="6217" spans="1:37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>
        <f>_xlfn.XLOOKUP(MIS[[#This Row],[TRADING SYMBOL]],[1]Sheet1!$D:$D,[1]Sheet1!$C:$C)</f>
        <v>490.65</v>
      </c>
      <c r="AE6217">
        <f>MIS[[#This Row],[OrderAverageTradedPrice]]*MIS[[#This Row],[OrderQuantity]]</f>
        <v>26103</v>
      </c>
      <c r="AF6217">
        <f>MIS[[#This Row],[LTP]]*MIS[[#This Row],[OrderQuantity]]</f>
        <v>29439</v>
      </c>
      <c r="AG6217">
        <f>IF(MIS[[#This Row],[OrderSide]]="SELL",MIS[[#This Row],[VALUE]]-MIS[[#This Row],[LIVE_VALUE]],MIS[[#This Row],[LIVE_VALUE]]-MIS[[#This Row],[VALUE]])</f>
        <v>3336</v>
      </c>
      <c r="AH6217" t="str" cm="1">
        <f t="array" ref="AH6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7" t="str">
        <f>MIS[[#This Row],[TRADING SYMBOL]]</f>
        <v>SENSEX2552082300CE</v>
      </c>
      <c r="AJ6217" t="str">
        <f>IF(RIGHT(MIS[[#This Row],[Main/Hedge]],4)="MAIN","MAIN","HEDGE")</f>
        <v>MAIN</v>
      </c>
      <c r="AK6217" t="str" cm="1">
        <f t="array" ref="AK6217">_xlfn._xlws.FILTER(Table4[Column1],ISNUMBER(SEARCH(Table4[Column1],MIS[[#This Row],[OrderUniqueIdentifier]])),"")</f>
        <v>XYT</v>
      </c>
    </row>
    <row r="6218" spans="1:37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>
        <f>_xlfn.XLOOKUP(MIS[[#This Row],[TRADING SYMBOL]],[1]Sheet1!$D:$D,[1]Sheet1!$C:$C)</f>
        <v>490.65</v>
      </c>
      <c r="AE6218">
        <f>MIS[[#This Row],[OrderAverageTradedPrice]]*MIS[[#This Row],[OrderQuantity]]</f>
        <v>139092</v>
      </c>
      <c r="AF6218">
        <f>MIS[[#This Row],[LTP]]*MIS[[#This Row],[OrderQuantity]]</f>
        <v>157008</v>
      </c>
      <c r="AG6218">
        <f>IF(MIS[[#This Row],[OrderSide]]="SELL",MIS[[#This Row],[VALUE]]-MIS[[#This Row],[LIVE_VALUE]],MIS[[#This Row],[LIVE_VALUE]]-MIS[[#This Row],[VALUE]])</f>
        <v>17916</v>
      </c>
      <c r="AH6218" t="str" cm="1">
        <f t="array" ref="AH6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8" t="str">
        <f>MIS[[#This Row],[TRADING SYMBOL]]</f>
        <v>SENSEX2552082300CE</v>
      </c>
      <c r="AJ6218" t="str">
        <f>IF(RIGHT(MIS[[#This Row],[Main/Hedge]],4)="MAIN","MAIN","HEDGE")</f>
        <v>MAIN</v>
      </c>
      <c r="AK6218" t="str" cm="1">
        <f t="array" ref="AK6218">_xlfn._xlws.FILTER(Table4[Column1],ISNUMBER(SEARCH(Table4[Column1],MIS[[#This Row],[OrderUniqueIdentifier]])),"")</f>
        <v>XYT</v>
      </c>
    </row>
    <row r="6219" spans="1:37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>
        <f>_xlfn.XLOOKUP(MIS[[#This Row],[TRADING SYMBOL]],[1]Sheet1!$D:$D,[1]Sheet1!$C:$C)</f>
        <v>490.65</v>
      </c>
      <c r="AE6219">
        <f>MIS[[#This Row],[OrderAverageTradedPrice]]*MIS[[#This Row],[OrderQuantity]]</f>
        <v>60860.99999999992</v>
      </c>
      <c r="AF6219">
        <f>MIS[[#This Row],[LTP]]*MIS[[#This Row],[OrderQuantity]]</f>
        <v>68691</v>
      </c>
      <c r="AG6219">
        <f>IF(MIS[[#This Row],[OrderSide]]="SELL",MIS[[#This Row],[VALUE]]-MIS[[#This Row],[LIVE_VALUE]],MIS[[#This Row],[LIVE_VALUE]]-MIS[[#This Row],[VALUE]])</f>
        <v>7830.00000000008</v>
      </c>
      <c r="AH6219" t="str" cm="1">
        <f t="array" ref="AH6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9" t="str">
        <f>MIS[[#This Row],[TRADING SYMBOL]]</f>
        <v>SENSEX2552082300CE</v>
      </c>
      <c r="AJ6219" t="str">
        <f>IF(RIGHT(MIS[[#This Row],[Main/Hedge]],4)="MAIN","MAIN","HEDGE")</f>
        <v>MAIN</v>
      </c>
      <c r="AK6219" t="str" cm="1">
        <f t="array" ref="AK6219">_xlfn._xlws.FILTER(Table4[Column1],ISNUMBER(SEARCH(Table4[Column1],MIS[[#This Row],[OrderUniqueIdentifier]])),"")</f>
        <v>XYT</v>
      </c>
    </row>
    <row r="6220" spans="1:37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>
        <f>_xlfn.XLOOKUP(MIS[[#This Row],[TRADING SYMBOL]],[1]Sheet1!$D:$D,[1]Sheet1!$C:$C)</f>
        <v>490.65</v>
      </c>
      <c r="AE6220">
        <f>MIS[[#This Row],[OrderAverageTradedPrice]]*MIS[[#This Row],[OrderQuantity]]</f>
        <v>8684</v>
      </c>
      <c r="AF6220">
        <f>MIS[[#This Row],[LTP]]*MIS[[#This Row],[OrderQuantity]]</f>
        <v>9813</v>
      </c>
      <c r="AG6220">
        <f>IF(MIS[[#This Row],[OrderSide]]="SELL",MIS[[#This Row],[VALUE]]-MIS[[#This Row],[LIVE_VALUE]],MIS[[#This Row],[LIVE_VALUE]]-MIS[[#This Row],[VALUE]])</f>
        <v>1129</v>
      </c>
      <c r="AH6220" t="str" cm="1">
        <f t="array" ref="AH6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0" t="str">
        <f>MIS[[#This Row],[TRADING SYMBOL]]</f>
        <v>SENSEX2552082300CE</v>
      </c>
      <c r="AJ6220" t="str">
        <f>IF(RIGHT(MIS[[#This Row],[Main/Hedge]],4)="MAIN","MAIN","HEDGE")</f>
        <v>MAIN</v>
      </c>
      <c r="AK6220" t="str" cm="1">
        <f t="array" ref="AK6220">_xlfn._xlws.FILTER(Table4[Column1],ISNUMBER(SEARCH(Table4[Column1],MIS[[#This Row],[OrderUniqueIdentifier]])),"")</f>
        <v>XYT</v>
      </c>
    </row>
    <row r="6221" spans="1:37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>
        <f>_xlfn.XLOOKUP(MIS[[#This Row],[TRADING SYMBOL]],[1]Sheet1!$D:$D,[1]Sheet1!$C:$C)</f>
        <v>490.65</v>
      </c>
      <c r="AE6221">
        <f>MIS[[#This Row],[OrderAverageTradedPrice]]*MIS[[#This Row],[OrderQuantity]]</f>
        <v>8685</v>
      </c>
      <c r="AF6221">
        <f>MIS[[#This Row],[LTP]]*MIS[[#This Row],[OrderQuantity]]</f>
        <v>9813</v>
      </c>
      <c r="AG6221">
        <f>IF(MIS[[#This Row],[OrderSide]]="SELL",MIS[[#This Row],[VALUE]]-MIS[[#This Row],[LIVE_VALUE]],MIS[[#This Row],[LIVE_VALUE]]-MIS[[#This Row],[VALUE]])</f>
        <v>1128</v>
      </c>
      <c r="AH6221" t="str" cm="1">
        <f t="array" ref="AH6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1" t="str">
        <f>MIS[[#This Row],[TRADING SYMBOL]]</f>
        <v>SENSEX2552082300CE</v>
      </c>
      <c r="AJ6221" t="str">
        <f>IF(RIGHT(MIS[[#This Row],[Main/Hedge]],4)="MAIN","MAIN","HEDGE")</f>
        <v>MAIN</v>
      </c>
      <c r="AK6221" t="str" cm="1">
        <f t="array" ref="AK6221">_xlfn._xlws.FILTER(Table4[Column1],ISNUMBER(SEARCH(Table4[Column1],MIS[[#This Row],[OrderUniqueIdentifier]])),"")</f>
        <v>XYT</v>
      </c>
    </row>
    <row r="6222" spans="1:37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>
        <f>_xlfn.XLOOKUP(MIS[[#This Row],[TRADING SYMBOL]],[1]Sheet1!$D:$D,[1]Sheet1!$C:$C)</f>
        <v>490.65</v>
      </c>
      <c r="AE6222">
        <f>MIS[[#This Row],[OrderAverageTradedPrice]]*MIS[[#This Row],[OrderQuantity]]</f>
        <v>17364</v>
      </c>
      <c r="AF6222">
        <f>MIS[[#This Row],[LTP]]*MIS[[#This Row],[OrderQuantity]]</f>
        <v>19626</v>
      </c>
      <c r="AG6222">
        <f>IF(MIS[[#This Row],[OrderSide]]="SELL",MIS[[#This Row],[VALUE]]-MIS[[#This Row],[LIVE_VALUE]],MIS[[#This Row],[LIVE_VALUE]]-MIS[[#This Row],[VALUE]])</f>
        <v>2262</v>
      </c>
      <c r="AH6222" t="str" cm="1">
        <f t="array" ref="AH6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2" t="str">
        <f>MIS[[#This Row],[TRADING SYMBOL]]</f>
        <v>SENSEX2552082300CE</v>
      </c>
      <c r="AJ6222" t="str">
        <f>IF(RIGHT(MIS[[#This Row],[Main/Hedge]],4)="MAIN","MAIN","HEDGE")</f>
        <v>MAIN</v>
      </c>
      <c r="AK6222" t="str" cm="1">
        <f t="array" ref="AK6222">_xlfn._xlws.FILTER(Table4[Column1],ISNUMBER(SEARCH(Table4[Column1],MIS[[#This Row],[OrderUniqueIdentifier]])),"")</f>
        <v>XYT</v>
      </c>
    </row>
    <row r="6223" spans="1:37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>
        <f>_xlfn.XLOOKUP(MIS[[#This Row],[TRADING SYMBOL]],[1]Sheet1!$D:$D,[1]Sheet1!$C:$C)</f>
        <v>490.65</v>
      </c>
      <c r="AE6223">
        <f>MIS[[#This Row],[OrderAverageTradedPrice]]*MIS[[#This Row],[OrderQuantity]]</f>
        <v>8683</v>
      </c>
      <c r="AF6223">
        <f>MIS[[#This Row],[LTP]]*MIS[[#This Row],[OrderQuantity]]</f>
        <v>9813</v>
      </c>
      <c r="AG6223">
        <f>IF(MIS[[#This Row],[OrderSide]]="SELL",MIS[[#This Row],[VALUE]]-MIS[[#This Row],[LIVE_VALUE]],MIS[[#This Row],[LIVE_VALUE]]-MIS[[#This Row],[VALUE]])</f>
        <v>1130</v>
      </c>
      <c r="AH6223" t="str" cm="1">
        <f t="array" ref="AH6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3" t="str">
        <f>MIS[[#This Row],[TRADING SYMBOL]]</f>
        <v>SENSEX2552082300CE</v>
      </c>
      <c r="AJ6223" t="str">
        <f>IF(RIGHT(MIS[[#This Row],[Main/Hedge]],4)="MAIN","MAIN","HEDGE")</f>
        <v>MAIN</v>
      </c>
      <c r="AK6223" t="str" cm="1">
        <f t="array" ref="AK6223">_xlfn._xlws.FILTER(Table4[Column1],ISNUMBER(SEARCH(Table4[Column1],MIS[[#This Row],[OrderUniqueIdentifier]])),"")</f>
        <v>XYT</v>
      </c>
    </row>
    <row r="6224" spans="1:37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>
        <f>_xlfn.XLOOKUP(MIS[[#This Row],[TRADING SYMBOL]],[1]Sheet1!$D:$D,[1]Sheet1!$C:$C)</f>
        <v>490.65</v>
      </c>
      <c r="AE6224">
        <f>MIS[[#This Row],[OrderAverageTradedPrice]]*MIS[[#This Row],[OrderQuantity]]</f>
        <v>69444</v>
      </c>
      <c r="AF6224">
        <f>MIS[[#This Row],[LTP]]*MIS[[#This Row],[OrderQuantity]]</f>
        <v>78504</v>
      </c>
      <c r="AG6224">
        <f>IF(MIS[[#This Row],[OrderSide]]="SELL",MIS[[#This Row],[VALUE]]-MIS[[#This Row],[LIVE_VALUE]],MIS[[#This Row],[LIVE_VALUE]]-MIS[[#This Row],[VALUE]])</f>
        <v>9060</v>
      </c>
      <c r="AH6224" t="str" cm="1">
        <f t="array" ref="AH6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4" t="str">
        <f>MIS[[#This Row],[TRADING SYMBOL]]</f>
        <v>SENSEX2552082300CE</v>
      </c>
      <c r="AJ6224" t="str">
        <f>IF(RIGHT(MIS[[#This Row],[Main/Hedge]],4)="MAIN","MAIN","HEDGE")</f>
        <v>MAIN</v>
      </c>
      <c r="AK6224" t="str" cm="1">
        <f t="array" ref="AK6224">_xlfn._xlws.FILTER(Table4[Column1],ISNUMBER(SEARCH(Table4[Column1],MIS[[#This Row],[OrderUniqueIdentifier]])),"")</f>
        <v>XYT</v>
      </c>
    </row>
    <row r="6225" spans="1:37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>
        <f>_xlfn.XLOOKUP(MIS[[#This Row],[TRADING SYMBOL]],[1]Sheet1!$D:$D,[1]Sheet1!$C:$C)</f>
        <v>490.65</v>
      </c>
      <c r="AE6225">
        <f>MIS[[#This Row],[OrderAverageTradedPrice]]*MIS[[#This Row],[OrderQuantity]]</f>
        <v>26040</v>
      </c>
      <c r="AF6225">
        <f>MIS[[#This Row],[LTP]]*MIS[[#This Row],[OrderQuantity]]</f>
        <v>29439</v>
      </c>
      <c r="AG6225">
        <f>IF(MIS[[#This Row],[OrderSide]]="SELL",MIS[[#This Row],[VALUE]]-MIS[[#This Row],[LIVE_VALUE]],MIS[[#This Row],[LIVE_VALUE]]-MIS[[#This Row],[VALUE]])</f>
        <v>3399</v>
      </c>
      <c r="AH6225" t="str" cm="1">
        <f t="array" ref="AH6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5" t="str">
        <f>MIS[[#This Row],[TRADING SYMBOL]]</f>
        <v>SENSEX2552082300CE</v>
      </c>
      <c r="AJ6225" t="str">
        <f>IF(RIGHT(MIS[[#This Row],[Main/Hedge]],4)="MAIN","MAIN","HEDGE")</f>
        <v>MAIN</v>
      </c>
      <c r="AK6225" t="str" cm="1">
        <f t="array" ref="AK6225">_xlfn._xlws.FILTER(Table4[Column1],ISNUMBER(SEARCH(Table4[Column1],MIS[[#This Row],[OrderUniqueIdentifier]])),"")</f>
        <v>XYT</v>
      </c>
    </row>
    <row r="6226" spans="1:37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>
        <f>_xlfn.XLOOKUP(MIS[[#This Row],[TRADING SYMBOL]],[1]Sheet1!$D:$D,[1]Sheet1!$C:$C)</f>
        <v>490.65</v>
      </c>
      <c r="AE6226">
        <f>MIS[[#This Row],[OrderAverageTradedPrice]]*MIS[[#This Row],[OrderQuantity]]</f>
        <v>17368</v>
      </c>
      <c r="AF6226">
        <f>MIS[[#This Row],[LTP]]*MIS[[#This Row],[OrderQuantity]]</f>
        <v>19626</v>
      </c>
      <c r="AG6226">
        <f>IF(MIS[[#This Row],[OrderSide]]="SELL",MIS[[#This Row],[VALUE]]-MIS[[#This Row],[LIVE_VALUE]],MIS[[#This Row],[LIVE_VALUE]]-MIS[[#This Row],[VALUE]])</f>
        <v>2258</v>
      </c>
      <c r="AH6226" t="str" cm="1">
        <f t="array" ref="AH6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6" t="str">
        <f>MIS[[#This Row],[TRADING SYMBOL]]</f>
        <v>SENSEX2552082300CE</v>
      </c>
      <c r="AJ6226" t="str">
        <f>IF(RIGHT(MIS[[#This Row],[Main/Hedge]],4)="MAIN","MAIN","HEDGE")</f>
        <v>MAIN</v>
      </c>
      <c r="AK6226" t="str" cm="1">
        <f t="array" ref="AK6226">_xlfn._xlws.FILTER(Table4[Column1],ISNUMBER(SEARCH(Table4[Column1],MIS[[#This Row],[OrderUniqueIdentifier]])),"")</f>
        <v>XYT</v>
      </c>
    </row>
    <row r="6227" spans="1:37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>
        <f>_xlfn.XLOOKUP(MIS[[#This Row],[TRADING SYMBOL]],[1]Sheet1!$D:$D,[1]Sheet1!$C:$C)</f>
        <v>490.65</v>
      </c>
      <c r="AE6227">
        <f>MIS[[#This Row],[OrderAverageTradedPrice]]*MIS[[#This Row],[OrderQuantity]]</f>
        <v>17351</v>
      </c>
      <c r="AF6227">
        <f>MIS[[#This Row],[LTP]]*MIS[[#This Row],[OrderQuantity]]</f>
        <v>19626</v>
      </c>
      <c r="AG6227">
        <f>IF(MIS[[#This Row],[OrderSide]]="SELL",MIS[[#This Row],[VALUE]]-MIS[[#This Row],[LIVE_VALUE]],MIS[[#This Row],[LIVE_VALUE]]-MIS[[#This Row],[VALUE]])</f>
        <v>2275</v>
      </c>
      <c r="AH6227" t="str" cm="1">
        <f t="array" ref="AH6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7" t="str">
        <f>MIS[[#This Row],[TRADING SYMBOL]]</f>
        <v>SENSEX2552082300CE</v>
      </c>
      <c r="AJ6227" t="str">
        <f>IF(RIGHT(MIS[[#This Row],[Main/Hedge]],4)="MAIN","MAIN","HEDGE")</f>
        <v>MAIN</v>
      </c>
      <c r="AK6227" t="str" cm="1">
        <f t="array" ref="AK6227">_xlfn._xlws.FILTER(Table4[Column1],ISNUMBER(SEARCH(Table4[Column1],MIS[[#This Row],[OrderUniqueIdentifier]])),"")</f>
        <v>XYT</v>
      </c>
    </row>
    <row r="6228" spans="1:37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>
        <f>_xlfn.XLOOKUP(MIS[[#This Row],[TRADING SYMBOL]],[1]Sheet1!$D:$D,[1]Sheet1!$C:$C)</f>
        <v>490.65</v>
      </c>
      <c r="AE6228">
        <f>MIS[[#This Row],[OrderAverageTradedPrice]]*MIS[[#This Row],[OrderQuantity]]</f>
        <v>8679</v>
      </c>
      <c r="AF6228">
        <f>MIS[[#This Row],[LTP]]*MIS[[#This Row],[OrderQuantity]]</f>
        <v>9813</v>
      </c>
      <c r="AG6228">
        <f>IF(MIS[[#This Row],[OrderSide]]="SELL",MIS[[#This Row],[VALUE]]-MIS[[#This Row],[LIVE_VALUE]],MIS[[#This Row],[LIVE_VALUE]]-MIS[[#This Row],[VALUE]])</f>
        <v>1134</v>
      </c>
      <c r="AH6228" t="str" cm="1">
        <f t="array" ref="AH6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8" t="str">
        <f>MIS[[#This Row],[TRADING SYMBOL]]</f>
        <v>SENSEX2552082300CE</v>
      </c>
      <c r="AJ6228" t="str">
        <f>IF(RIGHT(MIS[[#This Row],[Main/Hedge]],4)="MAIN","MAIN","HEDGE")</f>
        <v>MAIN</v>
      </c>
      <c r="AK6228" t="str" cm="1">
        <f t="array" ref="AK6228">_xlfn._xlws.FILTER(Table4[Column1],ISNUMBER(SEARCH(Table4[Column1],MIS[[#This Row],[OrderUniqueIdentifier]])),"")</f>
        <v>XYT</v>
      </c>
    </row>
    <row r="6229" spans="1:37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>
        <f>_xlfn.XLOOKUP(MIS[[#This Row],[TRADING SYMBOL]],[1]Sheet1!$D:$D,[1]Sheet1!$C:$C)</f>
        <v>490.65</v>
      </c>
      <c r="AE6229">
        <f>MIS[[#This Row],[OrderAverageTradedPrice]]*MIS[[#This Row],[OrderQuantity]]</f>
        <v>8683</v>
      </c>
      <c r="AF6229">
        <f>MIS[[#This Row],[LTP]]*MIS[[#This Row],[OrderQuantity]]</f>
        <v>9813</v>
      </c>
      <c r="AG6229">
        <f>IF(MIS[[#This Row],[OrderSide]]="SELL",MIS[[#This Row],[VALUE]]-MIS[[#This Row],[LIVE_VALUE]],MIS[[#This Row],[LIVE_VALUE]]-MIS[[#This Row],[VALUE]])</f>
        <v>1130</v>
      </c>
      <c r="AH6229" t="str" cm="1">
        <f t="array" ref="AH6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9" t="str">
        <f>MIS[[#This Row],[TRADING SYMBOL]]</f>
        <v>SENSEX2552082300CE</v>
      </c>
      <c r="AJ6229" t="str">
        <f>IF(RIGHT(MIS[[#This Row],[Main/Hedge]],4)="MAIN","MAIN","HEDGE")</f>
        <v>MAIN</v>
      </c>
      <c r="AK6229" t="str" cm="1">
        <f t="array" ref="AK6229">_xlfn._xlws.FILTER(Table4[Column1],ISNUMBER(SEARCH(Table4[Column1],MIS[[#This Row],[OrderUniqueIdentifier]])),"")</f>
        <v>XYT</v>
      </c>
    </row>
    <row r="6230" spans="1:37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>
        <f>_xlfn.XLOOKUP(MIS[[#This Row],[TRADING SYMBOL]],[1]Sheet1!$D:$D,[1]Sheet1!$C:$C)</f>
        <v>490.65</v>
      </c>
      <c r="AE6230">
        <f>MIS[[#This Row],[OrderAverageTradedPrice]]*MIS[[#This Row],[OrderQuantity]]</f>
        <v>26064.99999999996</v>
      </c>
      <c r="AF6230">
        <f>MIS[[#This Row],[LTP]]*MIS[[#This Row],[OrderQuantity]]</f>
        <v>29439</v>
      </c>
      <c r="AG6230">
        <f>IF(MIS[[#This Row],[OrderSide]]="SELL",MIS[[#This Row],[VALUE]]-MIS[[#This Row],[LIVE_VALUE]],MIS[[#This Row],[LIVE_VALUE]]-MIS[[#This Row],[VALUE]])</f>
        <v>3374.00000000004</v>
      </c>
      <c r="AH6230" t="str" cm="1">
        <f t="array" ref="AH6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0" t="str">
        <f>MIS[[#This Row],[TRADING SYMBOL]]</f>
        <v>SENSEX2552082300CE</v>
      </c>
      <c r="AJ6230" t="str">
        <f>IF(RIGHT(MIS[[#This Row],[Main/Hedge]],4)="MAIN","MAIN","HEDGE")</f>
        <v>MAIN</v>
      </c>
      <c r="AK6230" t="str" cm="1">
        <f t="array" ref="AK6230">_xlfn._xlws.FILTER(Table4[Column1],ISNUMBER(SEARCH(Table4[Column1],MIS[[#This Row],[OrderUniqueIdentifier]])),"")</f>
        <v>XYT</v>
      </c>
    </row>
    <row r="6231" spans="1:37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>
        <f>_xlfn.XLOOKUP(MIS[[#This Row],[TRADING SYMBOL]],[1]Sheet1!$D:$D,[1]Sheet1!$C:$C)</f>
        <v>490.65</v>
      </c>
      <c r="AE6231">
        <f>MIS[[#This Row],[OrderAverageTradedPrice]]*MIS[[#This Row],[OrderQuantity]]</f>
        <v>104200.99999999993</v>
      </c>
      <c r="AF6231">
        <f>MIS[[#This Row],[LTP]]*MIS[[#This Row],[OrderQuantity]]</f>
        <v>117756</v>
      </c>
      <c r="AG6231">
        <f>IF(MIS[[#This Row],[OrderSide]]="SELL",MIS[[#This Row],[VALUE]]-MIS[[#This Row],[LIVE_VALUE]],MIS[[#This Row],[LIVE_VALUE]]-MIS[[#This Row],[VALUE]])</f>
        <v>13555.000000000073</v>
      </c>
      <c r="AH6231" t="str" cm="1">
        <f t="array" ref="AH6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1" t="str">
        <f>MIS[[#This Row],[TRADING SYMBOL]]</f>
        <v>SENSEX2552082300CE</v>
      </c>
      <c r="AJ6231" t="str">
        <f>IF(RIGHT(MIS[[#This Row],[Main/Hedge]],4)="MAIN","MAIN","HEDGE")</f>
        <v>MAIN</v>
      </c>
      <c r="AK6231" t="str" cm="1">
        <f t="array" ref="AK6231">_xlfn._xlws.FILTER(Table4[Column1],ISNUMBER(SEARCH(Table4[Column1],MIS[[#This Row],[OrderUniqueIdentifier]])),"")</f>
        <v>XYT</v>
      </c>
    </row>
    <row r="6232" spans="1:37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>
        <f>_xlfn.XLOOKUP(MIS[[#This Row],[TRADING SYMBOL]],[1]Sheet1!$D:$D,[1]Sheet1!$C:$C)</f>
        <v>490.65</v>
      </c>
      <c r="AE6232">
        <f>MIS[[#This Row],[OrderAverageTradedPrice]]*MIS[[#This Row],[OrderQuantity]]</f>
        <v>8679</v>
      </c>
      <c r="AF6232">
        <f>MIS[[#This Row],[LTP]]*MIS[[#This Row],[OrderQuantity]]</f>
        <v>9813</v>
      </c>
      <c r="AG6232">
        <f>IF(MIS[[#This Row],[OrderSide]]="SELL",MIS[[#This Row],[VALUE]]-MIS[[#This Row],[LIVE_VALUE]],MIS[[#This Row],[LIVE_VALUE]]-MIS[[#This Row],[VALUE]])</f>
        <v>1134</v>
      </c>
      <c r="AH6232" t="str" cm="1">
        <f t="array" ref="AH6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2" t="str">
        <f>MIS[[#This Row],[TRADING SYMBOL]]</f>
        <v>SENSEX2552082300CE</v>
      </c>
      <c r="AJ6232" t="str">
        <f>IF(RIGHT(MIS[[#This Row],[Main/Hedge]],4)="MAIN","MAIN","HEDGE")</f>
        <v>MAIN</v>
      </c>
      <c r="AK6232" t="str" cm="1">
        <f t="array" ref="AK6232">_xlfn._xlws.FILTER(Table4[Column1],ISNUMBER(SEARCH(Table4[Column1],MIS[[#This Row],[OrderUniqueIdentifier]])),"")</f>
        <v>XYT</v>
      </c>
    </row>
    <row r="6233" spans="1:37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>
        <f>_xlfn.XLOOKUP(MIS[[#This Row],[TRADING SYMBOL]],[1]Sheet1!$D:$D,[1]Sheet1!$C:$C)</f>
        <v>490.65</v>
      </c>
      <c r="AE6233">
        <f>MIS[[#This Row],[OrderAverageTradedPrice]]*MIS[[#This Row],[OrderQuantity]]</f>
        <v>34740</v>
      </c>
      <c r="AF6233">
        <f>MIS[[#This Row],[LTP]]*MIS[[#This Row],[OrderQuantity]]</f>
        <v>39252</v>
      </c>
      <c r="AG6233">
        <f>IF(MIS[[#This Row],[OrderSide]]="SELL",MIS[[#This Row],[VALUE]]-MIS[[#This Row],[LIVE_VALUE]],MIS[[#This Row],[LIVE_VALUE]]-MIS[[#This Row],[VALUE]])</f>
        <v>4512</v>
      </c>
      <c r="AH6233" t="str" cm="1">
        <f t="array" ref="AH6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3" t="str">
        <f>MIS[[#This Row],[TRADING SYMBOL]]</f>
        <v>SENSEX2552082300CE</v>
      </c>
      <c r="AJ6233" t="str">
        <f>IF(RIGHT(MIS[[#This Row],[Main/Hedge]],4)="MAIN","MAIN","HEDGE")</f>
        <v>MAIN</v>
      </c>
      <c r="AK6233" t="str" cm="1">
        <f t="array" ref="AK6233">_xlfn._xlws.FILTER(Table4[Column1],ISNUMBER(SEARCH(Table4[Column1],MIS[[#This Row],[OrderUniqueIdentifier]])),"")</f>
        <v>XYT</v>
      </c>
    </row>
    <row r="6234" spans="1:37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>
        <f>_xlfn.XLOOKUP(MIS[[#This Row],[TRADING SYMBOL]],[1]Sheet1!$D:$D,[1]Sheet1!$C:$C)</f>
        <v>490.65</v>
      </c>
      <c r="AE6234">
        <f>MIS[[#This Row],[OrderAverageTradedPrice]]*MIS[[#This Row],[OrderQuantity]]</f>
        <v>8691</v>
      </c>
      <c r="AF6234">
        <f>MIS[[#This Row],[LTP]]*MIS[[#This Row],[OrderQuantity]]</f>
        <v>9813</v>
      </c>
      <c r="AG6234">
        <f>IF(MIS[[#This Row],[OrderSide]]="SELL",MIS[[#This Row],[VALUE]]-MIS[[#This Row],[LIVE_VALUE]],MIS[[#This Row],[LIVE_VALUE]]-MIS[[#This Row],[VALUE]])</f>
        <v>1122</v>
      </c>
      <c r="AH6234" t="str" cm="1">
        <f t="array" ref="AH6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4" t="str">
        <f>MIS[[#This Row],[TRADING SYMBOL]]</f>
        <v>SENSEX2552082300CE</v>
      </c>
      <c r="AJ6234" t="str">
        <f>IF(RIGHT(MIS[[#This Row],[Main/Hedge]],4)="MAIN","MAIN","HEDGE")</f>
        <v>MAIN</v>
      </c>
      <c r="AK6234" t="str" cm="1">
        <f t="array" ref="AK6234">_xlfn._xlws.FILTER(Table4[Column1],ISNUMBER(SEARCH(Table4[Column1],MIS[[#This Row],[OrderUniqueIdentifier]])),"")</f>
        <v>XYT</v>
      </c>
    </row>
    <row r="6235" spans="1:37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>
        <f>_xlfn.XLOOKUP(MIS[[#This Row],[TRADING SYMBOL]],[1]Sheet1!$D:$D,[1]Sheet1!$C:$C)</f>
        <v>490.65</v>
      </c>
      <c r="AE6235">
        <f>MIS[[#This Row],[OrderAverageTradedPrice]]*MIS[[#This Row],[OrderQuantity]]</f>
        <v>8686</v>
      </c>
      <c r="AF6235">
        <f>MIS[[#This Row],[LTP]]*MIS[[#This Row],[OrderQuantity]]</f>
        <v>9813</v>
      </c>
      <c r="AG6235">
        <f>IF(MIS[[#This Row],[OrderSide]]="SELL",MIS[[#This Row],[VALUE]]-MIS[[#This Row],[LIVE_VALUE]],MIS[[#This Row],[LIVE_VALUE]]-MIS[[#This Row],[VALUE]])</f>
        <v>1127</v>
      </c>
      <c r="AH6235" t="str" cm="1">
        <f t="array" ref="AH6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5" t="str">
        <f>MIS[[#This Row],[TRADING SYMBOL]]</f>
        <v>SENSEX2552082300CE</v>
      </c>
      <c r="AJ6235" t="str">
        <f>IF(RIGHT(MIS[[#This Row],[Main/Hedge]],4)="MAIN","MAIN","HEDGE")</f>
        <v>MAIN</v>
      </c>
      <c r="AK6235" t="str" cm="1">
        <f t="array" ref="AK6235">_xlfn._xlws.FILTER(Table4[Column1],ISNUMBER(SEARCH(Table4[Column1],MIS[[#This Row],[OrderUniqueIdentifier]])),"")</f>
        <v>XYT</v>
      </c>
    </row>
    <row r="6236" spans="1:37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>
        <f>_xlfn.XLOOKUP(MIS[[#This Row],[TRADING SYMBOL]],[1]Sheet1!$D:$D,[1]Sheet1!$C:$C)</f>
        <v>490.65</v>
      </c>
      <c r="AE6236">
        <f>MIS[[#This Row],[OrderAverageTradedPrice]]*MIS[[#This Row],[OrderQuantity]]</f>
        <v>26073</v>
      </c>
      <c r="AF6236">
        <f>MIS[[#This Row],[LTP]]*MIS[[#This Row],[OrderQuantity]]</f>
        <v>29439</v>
      </c>
      <c r="AG6236">
        <f>IF(MIS[[#This Row],[OrderSide]]="SELL",MIS[[#This Row],[VALUE]]-MIS[[#This Row],[LIVE_VALUE]],MIS[[#This Row],[LIVE_VALUE]]-MIS[[#This Row],[VALUE]])</f>
        <v>3366</v>
      </c>
      <c r="AH6236" t="str" cm="1">
        <f t="array" ref="AH6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6" t="str">
        <f>MIS[[#This Row],[TRADING SYMBOL]]</f>
        <v>SENSEX2552082300CE</v>
      </c>
      <c r="AJ6236" t="str">
        <f>IF(RIGHT(MIS[[#This Row],[Main/Hedge]],4)="MAIN","MAIN","HEDGE")</f>
        <v>MAIN</v>
      </c>
      <c r="AK6236" t="str" cm="1">
        <f t="array" ref="AK6236">_xlfn._xlws.FILTER(Table4[Column1],ISNUMBER(SEARCH(Table4[Column1],MIS[[#This Row],[OrderUniqueIdentifier]])),"")</f>
        <v>XYT</v>
      </c>
    </row>
    <row r="6237" spans="1:37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>
        <f>_xlfn.XLOOKUP(MIS[[#This Row],[TRADING SYMBOL]],[1]Sheet1!$D:$D,[1]Sheet1!$C:$C)</f>
        <v>490.65</v>
      </c>
      <c r="AE6237">
        <f>MIS[[#This Row],[OrderAverageTradedPrice]]*MIS[[#This Row],[OrderQuantity]]</f>
        <v>8649</v>
      </c>
      <c r="AF6237">
        <f>MIS[[#This Row],[LTP]]*MIS[[#This Row],[OrderQuantity]]</f>
        <v>9813</v>
      </c>
      <c r="AG6237">
        <f>IF(MIS[[#This Row],[OrderSide]]="SELL",MIS[[#This Row],[VALUE]]-MIS[[#This Row],[LIVE_VALUE]],MIS[[#This Row],[LIVE_VALUE]]-MIS[[#This Row],[VALUE]])</f>
        <v>1164</v>
      </c>
      <c r="AH6237" t="str" cm="1">
        <f t="array" ref="AH6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7" t="str">
        <f>MIS[[#This Row],[TRADING SYMBOL]]</f>
        <v>SENSEX2552082300CE</v>
      </c>
      <c r="AJ6237" t="str">
        <f>IF(RIGHT(MIS[[#This Row],[Main/Hedge]],4)="MAIN","MAIN","HEDGE")</f>
        <v>MAIN</v>
      </c>
      <c r="AK6237" t="str" cm="1">
        <f t="array" ref="AK6237">_xlfn._xlws.FILTER(Table4[Column1],ISNUMBER(SEARCH(Table4[Column1],MIS[[#This Row],[OrderUniqueIdentifier]])),"")</f>
        <v>XYT</v>
      </c>
    </row>
    <row r="6238" spans="1:37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>
        <f>_xlfn.XLOOKUP(MIS[[#This Row],[TRADING SYMBOL]],[1]Sheet1!$D:$D,[1]Sheet1!$C:$C)</f>
        <v>490.65</v>
      </c>
      <c r="AE6238">
        <f>MIS[[#This Row],[OrderAverageTradedPrice]]*MIS[[#This Row],[OrderQuantity]]</f>
        <v>8616</v>
      </c>
      <c r="AF6238">
        <f>MIS[[#This Row],[LTP]]*MIS[[#This Row],[OrderQuantity]]</f>
        <v>9813</v>
      </c>
      <c r="AG6238">
        <f>IF(MIS[[#This Row],[OrderSide]]="SELL",MIS[[#This Row],[VALUE]]-MIS[[#This Row],[LIVE_VALUE]],MIS[[#This Row],[LIVE_VALUE]]-MIS[[#This Row],[VALUE]])</f>
        <v>1197</v>
      </c>
      <c r="AH6238" t="str" cm="1">
        <f t="array" ref="AH6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8" t="str">
        <f>MIS[[#This Row],[TRADING SYMBOL]]</f>
        <v>SENSEX2552082300CE</v>
      </c>
      <c r="AJ6238" t="str">
        <f>IF(RIGHT(MIS[[#This Row],[Main/Hedge]],4)="MAIN","MAIN","HEDGE")</f>
        <v>MAIN</v>
      </c>
      <c r="AK6238" t="str" cm="1">
        <f t="array" ref="AK6238">_xlfn._xlws.FILTER(Table4[Column1],ISNUMBER(SEARCH(Table4[Column1],MIS[[#This Row],[OrderUniqueIdentifier]])),"")</f>
        <v>XYT</v>
      </c>
    </row>
    <row r="6239" spans="1:37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>
        <f>_xlfn.XLOOKUP(MIS[[#This Row],[TRADING SYMBOL]],[1]Sheet1!$D:$D,[1]Sheet1!$C:$C)</f>
        <v>490.65</v>
      </c>
      <c r="AE6239">
        <f>MIS[[#This Row],[OrderAverageTradedPrice]]*MIS[[#This Row],[OrderQuantity]]</f>
        <v>8614</v>
      </c>
      <c r="AF6239">
        <f>MIS[[#This Row],[LTP]]*MIS[[#This Row],[OrderQuantity]]</f>
        <v>9813</v>
      </c>
      <c r="AG6239">
        <f>IF(MIS[[#This Row],[OrderSide]]="SELL",MIS[[#This Row],[VALUE]]-MIS[[#This Row],[LIVE_VALUE]],MIS[[#This Row],[LIVE_VALUE]]-MIS[[#This Row],[VALUE]])</f>
        <v>1199</v>
      </c>
      <c r="AH6239" t="str" cm="1">
        <f t="array" ref="AH6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9" t="str">
        <f>MIS[[#This Row],[TRADING SYMBOL]]</f>
        <v>SENSEX2552082300CE</v>
      </c>
      <c r="AJ6239" t="str">
        <f>IF(RIGHT(MIS[[#This Row],[Main/Hedge]],4)="MAIN","MAIN","HEDGE")</f>
        <v>MAIN</v>
      </c>
      <c r="AK6239" t="str" cm="1">
        <f t="array" ref="AK6239">_xlfn._xlws.FILTER(Table4[Column1],ISNUMBER(SEARCH(Table4[Column1],MIS[[#This Row],[OrderUniqueIdentifier]])),"")</f>
        <v>XYT</v>
      </c>
    </row>
    <row r="6240" spans="1:37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>
        <f>_xlfn.XLOOKUP(MIS[[#This Row],[TRADING SYMBOL]],[1]Sheet1!$D:$D,[1]Sheet1!$C:$C)</f>
        <v>490.65</v>
      </c>
      <c r="AE6240">
        <f>MIS[[#This Row],[OrderAverageTradedPrice]]*MIS[[#This Row],[OrderQuantity]]</f>
        <v>9380</v>
      </c>
      <c r="AF6240">
        <f>MIS[[#This Row],[LTP]]*MIS[[#This Row],[OrderQuantity]]</f>
        <v>9813</v>
      </c>
      <c r="AG6240">
        <f>IF(MIS[[#This Row],[OrderSide]]="SELL",MIS[[#This Row],[VALUE]]-MIS[[#This Row],[LIVE_VALUE]],MIS[[#This Row],[LIVE_VALUE]]-MIS[[#This Row],[VALUE]])</f>
        <v>433</v>
      </c>
      <c r="AH6240" t="str" cm="1">
        <f t="array" ref="AH6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0" t="str">
        <f>MIS[[#This Row],[TRADING SYMBOL]]</f>
        <v>SENSEX2552082300CE</v>
      </c>
      <c r="AJ6240" t="str">
        <f>IF(RIGHT(MIS[[#This Row],[Main/Hedge]],4)="MAIN","MAIN","HEDGE")</f>
        <v>MAIN</v>
      </c>
      <c r="AK6240" t="str" cm="1">
        <f t="array" ref="AK6240">_xlfn._xlws.FILTER(Table4[Column1],ISNUMBER(SEARCH(Table4[Column1],MIS[[#This Row],[OrderUniqueIdentifier]])),"")</f>
        <v>XYT</v>
      </c>
    </row>
    <row r="6241" spans="1:37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>
        <f>_xlfn.XLOOKUP(MIS[[#This Row],[TRADING SYMBOL]],[1]Sheet1!$D:$D,[1]Sheet1!$C:$C)</f>
        <v>490.65</v>
      </c>
      <c r="AE6241">
        <f>MIS[[#This Row],[OrderAverageTradedPrice]]*MIS[[#This Row],[OrderQuantity]]</f>
        <v>9387</v>
      </c>
      <c r="AF6241">
        <f>MIS[[#This Row],[LTP]]*MIS[[#This Row],[OrderQuantity]]</f>
        <v>9813</v>
      </c>
      <c r="AG6241">
        <f>IF(MIS[[#This Row],[OrderSide]]="SELL",MIS[[#This Row],[VALUE]]-MIS[[#This Row],[LIVE_VALUE]],MIS[[#This Row],[LIVE_VALUE]]-MIS[[#This Row],[VALUE]])</f>
        <v>426</v>
      </c>
      <c r="AH6241" t="str" cm="1">
        <f t="array" ref="AH6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1" t="str">
        <f>MIS[[#This Row],[TRADING SYMBOL]]</f>
        <v>SENSEX2552082300CE</v>
      </c>
      <c r="AJ6241" t="str">
        <f>IF(RIGHT(MIS[[#This Row],[Main/Hedge]],4)="MAIN","MAIN","HEDGE")</f>
        <v>MAIN</v>
      </c>
      <c r="AK6241" t="str" cm="1">
        <f t="array" ref="AK6241">_xlfn._xlws.FILTER(Table4[Column1],ISNUMBER(SEARCH(Table4[Column1],MIS[[#This Row],[OrderUniqueIdentifier]])),"")</f>
        <v>XYT</v>
      </c>
    </row>
    <row r="6242" spans="1:37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>
        <f>_xlfn.XLOOKUP(MIS[[#This Row],[TRADING SYMBOL]],[1]Sheet1!$D:$D,[1]Sheet1!$C:$C)</f>
        <v>490.65</v>
      </c>
      <c r="AE6242">
        <f>MIS[[#This Row],[OrderAverageTradedPrice]]*MIS[[#This Row],[OrderQuantity]]</f>
        <v>112626.99999999984</v>
      </c>
      <c r="AF6242">
        <f>MIS[[#This Row],[LTP]]*MIS[[#This Row],[OrderQuantity]]</f>
        <v>117756</v>
      </c>
      <c r="AG6242">
        <f>IF(MIS[[#This Row],[OrderSide]]="SELL",MIS[[#This Row],[VALUE]]-MIS[[#This Row],[LIVE_VALUE]],MIS[[#This Row],[LIVE_VALUE]]-MIS[[#This Row],[VALUE]])</f>
        <v>5129.0000000001601</v>
      </c>
      <c r="AH6242" t="str" cm="1">
        <f t="array" ref="AH6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2" t="str">
        <f>MIS[[#This Row],[TRADING SYMBOL]]</f>
        <v>SENSEX2552082300CE</v>
      </c>
      <c r="AJ6242" t="str">
        <f>IF(RIGHT(MIS[[#This Row],[Main/Hedge]],4)="MAIN","MAIN","HEDGE")</f>
        <v>MAIN</v>
      </c>
      <c r="AK6242" t="str" cm="1">
        <f t="array" ref="AK6242">_xlfn._xlws.FILTER(Table4[Column1],ISNUMBER(SEARCH(Table4[Column1],MIS[[#This Row],[OrderUniqueIdentifier]])),"")</f>
        <v>XYT</v>
      </c>
    </row>
    <row r="6243" spans="1:37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>
        <f>_xlfn.XLOOKUP(MIS[[#This Row],[TRADING SYMBOL]],[1]Sheet1!$D:$D,[1]Sheet1!$C:$C)</f>
        <v>490.65</v>
      </c>
      <c r="AE6243">
        <f>MIS[[#This Row],[OrderAverageTradedPrice]]*MIS[[#This Row],[OrderQuantity]]</f>
        <v>18522</v>
      </c>
      <c r="AF6243">
        <f>MIS[[#This Row],[LTP]]*MIS[[#This Row],[OrderQuantity]]</f>
        <v>19626</v>
      </c>
      <c r="AG6243">
        <f>IF(MIS[[#This Row],[OrderSide]]="SELL",MIS[[#This Row],[VALUE]]-MIS[[#This Row],[LIVE_VALUE]],MIS[[#This Row],[LIVE_VALUE]]-MIS[[#This Row],[VALUE]])</f>
        <v>-1104</v>
      </c>
      <c r="AH6243" t="str" cm="1">
        <f t="array" ref="AH6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3" t="str">
        <f>MIS[[#This Row],[TRADING SYMBOL]]</f>
        <v>SENSEX2552082300CE</v>
      </c>
      <c r="AJ6243" t="str">
        <f>IF(RIGHT(MIS[[#This Row],[Main/Hedge]],4)="MAIN","MAIN","HEDGE")</f>
        <v>MAIN</v>
      </c>
      <c r="AK6243" t="str" cm="1">
        <f t="array" ref="AK6243">_xlfn._xlws.FILTER(Table4[Column1],ISNUMBER(SEARCH(Table4[Column1],MIS[[#This Row],[OrderUniqueIdentifier]])),"")</f>
        <v>XYT</v>
      </c>
    </row>
    <row r="6244" spans="1:37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>
        <f>_xlfn.XLOOKUP(MIS[[#This Row],[TRADING SYMBOL]],[1]Sheet1!$D:$D,[1]Sheet1!$C:$C)</f>
        <v>409.5</v>
      </c>
      <c r="AE6244">
        <f>MIS[[#This Row],[OrderAverageTradedPrice]]*MIS[[#This Row],[OrderQuantity]]</f>
        <v>16708</v>
      </c>
      <c r="AF6244">
        <f>MIS[[#This Row],[LTP]]*MIS[[#This Row],[OrderQuantity]]</f>
        <v>16380</v>
      </c>
      <c r="AG6244">
        <f>IF(MIS[[#This Row],[OrderSide]]="SELL",MIS[[#This Row],[VALUE]]-MIS[[#This Row],[LIVE_VALUE]],MIS[[#This Row],[LIVE_VALUE]]-MIS[[#This Row],[VALUE]])</f>
        <v>328</v>
      </c>
      <c r="AH6244" t="str" cm="1">
        <f t="array" ref="AH6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4" t="str">
        <f>MIS[[#This Row],[TRADING SYMBOL]]</f>
        <v>SENSEX2552082300PE</v>
      </c>
      <c r="AJ6244" t="str">
        <f>IF(RIGHT(MIS[[#This Row],[Main/Hedge]],4)="MAIN","MAIN","HEDGE")</f>
        <v>MAIN</v>
      </c>
      <c r="AK6244" t="str" cm="1">
        <f t="array" ref="AK6244">_xlfn._xlws.FILTER(Table4[Column1],ISNUMBER(SEARCH(Table4[Column1],MIS[[#This Row],[OrderUniqueIdentifier]])),"")</f>
        <v>XYT</v>
      </c>
    </row>
    <row r="6245" spans="1:37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>
        <f>_xlfn.XLOOKUP(MIS[[#This Row],[TRADING SYMBOL]],[1]Sheet1!$D:$D,[1]Sheet1!$C:$C)</f>
        <v>490.65</v>
      </c>
      <c r="AE6245">
        <f>MIS[[#This Row],[OrderAverageTradedPrice]]*MIS[[#This Row],[OrderQuantity]]</f>
        <v>46249</v>
      </c>
      <c r="AF6245">
        <f>MIS[[#This Row],[LTP]]*MIS[[#This Row],[OrderQuantity]]</f>
        <v>49065</v>
      </c>
      <c r="AG6245">
        <f>IF(MIS[[#This Row],[OrderSide]]="SELL",MIS[[#This Row],[VALUE]]-MIS[[#This Row],[LIVE_VALUE]],MIS[[#This Row],[LIVE_VALUE]]-MIS[[#This Row],[VALUE]])</f>
        <v>-2816</v>
      </c>
      <c r="AH6245" t="str" cm="1">
        <f t="array" ref="AH6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5" t="str">
        <f>MIS[[#This Row],[TRADING SYMBOL]]</f>
        <v>SENSEX2552082300CE</v>
      </c>
      <c r="AJ6245" t="str">
        <f>IF(RIGHT(MIS[[#This Row],[Main/Hedge]],4)="MAIN","MAIN","HEDGE")</f>
        <v>MAIN</v>
      </c>
      <c r="AK6245" t="str" cm="1">
        <f t="array" ref="AK6245">_xlfn._xlws.FILTER(Table4[Column1],ISNUMBER(SEARCH(Table4[Column1],MIS[[#This Row],[OrderUniqueIdentifier]])),"")</f>
        <v>XYT</v>
      </c>
    </row>
    <row r="6246" spans="1:37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>
        <f>_xlfn.XLOOKUP(MIS[[#This Row],[TRADING SYMBOL]],[1]Sheet1!$D:$D,[1]Sheet1!$C:$C)</f>
        <v>490.65</v>
      </c>
      <c r="AE6246">
        <f>MIS[[#This Row],[OrderAverageTradedPrice]]*MIS[[#This Row],[OrderQuantity]]</f>
        <v>9241</v>
      </c>
      <c r="AF6246">
        <f>MIS[[#This Row],[LTP]]*MIS[[#This Row],[OrderQuantity]]</f>
        <v>9813</v>
      </c>
      <c r="AG6246">
        <f>IF(MIS[[#This Row],[OrderSide]]="SELL",MIS[[#This Row],[VALUE]]-MIS[[#This Row],[LIVE_VALUE]],MIS[[#This Row],[LIVE_VALUE]]-MIS[[#This Row],[VALUE]])</f>
        <v>-572</v>
      </c>
      <c r="AH6246" t="str" cm="1">
        <f t="array" ref="AH6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6" t="str">
        <f>MIS[[#This Row],[TRADING SYMBOL]]</f>
        <v>SENSEX2552082300CE</v>
      </c>
      <c r="AJ6246" t="str">
        <f>IF(RIGHT(MIS[[#This Row],[Main/Hedge]],4)="MAIN","MAIN","HEDGE")</f>
        <v>MAIN</v>
      </c>
      <c r="AK6246" t="str" cm="1">
        <f t="array" ref="AK6246">_xlfn._xlws.FILTER(Table4[Column1],ISNUMBER(SEARCH(Table4[Column1],MIS[[#This Row],[OrderUniqueIdentifier]])),"")</f>
        <v>XYT</v>
      </c>
    </row>
    <row r="6247" spans="1:37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>
        <f>_xlfn.XLOOKUP(MIS[[#This Row],[TRADING SYMBOL]],[1]Sheet1!$D:$D,[1]Sheet1!$C:$C)</f>
        <v>490.65</v>
      </c>
      <c r="AE6247">
        <f>MIS[[#This Row],[OrderAverageTradedPrice]]*MIS[[#This Row],[OrderQuantity]]</f>
        <v>55455</v>
      </c>
      <c r="AF6247">
        <f>MIS[[#This Row],[LTP]]*MIS[[#This Row],[OrderQuantity]]</f>
        <v>58878</v>
      </c>
      <c r="AG6247">
        <f>IF(MIS[[#This Row],[OrderSide]]="SELL",MIS[[#This Row],[VALUE]]-MIS[[#This Row],[LIVE_VALUE]],MIS[[#This Row],[LIVE_VALUE]]-MIS[[#This Row],[VALUE]])</f>
        <v>-3423</v>
      </c>
      <c r="AH6247" t="str" cm="1">
        <f t="array" ref="AH6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7" t="str">
        <f>MIS[[#This Row],[TRADING SYMBOL]]</f>
        <v>SENSEX2552082300CE</v>
      </c>
      <c r="AJ6247" t="str">
        <f>IF(RIGHT(MIS[[#This Row],[Main/Hedge]],4)="MAIN","MAIN","HEDGE")</f>
        <v>MAIN</v>
      </c>
      <c r="AK6247" t="str" cm="1">
        <f t="array" ref="AK6247">_xlfn._xlws.FILTER(Table4[Column1],ISNUMBER(SEARCH(Table4[Column1],MIS[[#This Row],[OrderUniqueIdentifier]])),"")</f>
        <v>XYT</v>
      </c>
    </row>
    <row r="6248" spans="1:37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>
        <f>_xlfn.XLOOKUP(MIS[[#This Row],[TRADING SYMBOL]],[1]Sheet1!$D:$D,[1]Sheet1!$C:$C)</f>
        <v>409.5</v>
      </c>
      <c r="AE6248">
        <f>MIS[[#This Row],[OrderAverageTradedPrice]]*MIS[[#This Row],[OrderQuantity]]</f>
        <v>41854</v>
      </c>
      <c r="AF6248">
        <f>MIS[[#This Row],[LTP]]*MIS[[#This Row],[OrderQuantity]]</f>
        <v>40950</v>
      </c>
      <c r="AG6248">
        <f>IF(MIS[[#This Row],[OrderSide]]="SELL",MIS[[#This Row],[VALUE]]-MIS[[#This Row],[LIVE_VALUE]],MIS[[#This Row],[LIVE_VALUE]]-MIS[[#This Row],[VALUE]])</f>
        <v>904</v>
      </c>
      <c r="AH6248" t="str" cm="1">
        <f t="array" ref="AH6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8" t="str">
        <f>MIS[[#This Row],[TRADING SYMBOL]]</f>
        <v>SENSEX2552082300PE</v>
      </c>
      <c r="AJ6248" t="str">
        <f>IF(RIGHT(MIS[[#This Row],[Main/Hedge]],4)="MAIN","MAIN","HEDGE")</f>
        <v>MAIN</v>
      </c>
      <c r="AK6248" t="str" cm="1">
        <f t="array" ref="AK6248">_xlfn._xlws.FILTER(Table4[Column1],ISNUMBER(SEARCH(Table4[Column1],MIS[[#This Row],[OrderUniqueIdentifier]])),"")</f>
        <v>XYT</v>
      </c>
    </row>
    <row r="6249" spans="1:37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>
        <f>_xlfn.XLOOKUP(MIS[[#This Row],[TRADING SYMBOL]],[1]Sheet1!$D:$D,[1]Sheet1!$C:$C)</f>
        <v>409.5</v>
      </c>
      <c r="AE6249">
        <f>MIS[[#This Row],[OrderAverageTradedPrice]]*MIS[[#This Row],[OrderQuantity]]</f>
        <v>8379</v>
      </c>
      <c r="AF6249">
        <f>MIS[[#This Row],[LTP]]*MIS[[#This Row],[OrderQuantity]]</f>
        <v>8190</v>
      </c>
      <c r="AG6249">
        <f>IF(MIS[[#This Row],[OrderSide]]="SELL",MIS[[#This Row],[VALUE]]-MIS[[#This Row],[LIVE_VALUE]],MIS[[#This Row],[LIVE_VALUE]]-MIS[[#This Row],[VALUE]])</f>
        <v>189</v>
      </c>
      <c r="AH6249" t="str" cm="1">
        <f t="array" ref="AH6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9" t="str">
        <f>MIS[[#This Row],[TRADING SYMBOL]]</f>
        <v>SENSEX2552082300PE</v>
      </c>
      <c r="AJ6249" t="str">
        <f>IF(RIGHT(MIS[[#This Row],[Main/Hedge]],4)="MAIN","MAIN","HEDGE")</f>
        <v>MAIN</v>
      </c>
      <c r="AK6249" t="str" cm="1">
        <f t="array" ref="AK6249">_xlfn._xlws.FILTER(Table4[Column1],ISNUMBER(SEARCH(Table4[Column1],MIS[[#This Row],[OrderUniqueIdentifier]])),"")</f>
        <v>XYT</v>
      </c>
    </row>
    <row r="6250" spans="1:37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>
        <f>_xlfn.XLOOKUP(MIS[[#This Row],[TRADING SYMBOL]],[1]Sheet1!$D:$D,[1]Sheet1!$C:$C)</f>
        <v>409.5</v>
      </c>
      <c r="AE6250">
        <f>MIS[[#This Row],[OrderAverageTradedPrice]]*MIS[[#This Row],[OrderQuantity]]</f>
        <v>50211</v>
      </c>
      <c r="AF6250">
        <f>MIS[[#This Row],[LTP]]*MIS[[#This Row],[OrderQuantity]]</f>
        <v>49140</v>
      </c>
      <c r="AG6250">
        <f>IF(MIS[[#This Row],[OrderSide]]="SELL",MIS[[#This Row],[VALUE]]-MIS[[#This Row],[LIVE_VALUE]],MIS[[#This Row],[LIVE_VALUE]]-MIS[[#This Row],[VALUE]])</f>
        <v>1071</v>
      </c>
      <c r="AH6250" t="str" cm="1">
        <f t="array" ref="AH6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0" t="str">
        <f>MIS[[#This Row],[TRADING SYMBOL]]</f>
        <v>SENSEX2552082300PE</v>
      </c>
      <c r="AJ6250" t="str">
        <f>IF(RIGHT(MIS[[#This Row],[Main/Hedge]],4)="MAIN","MAIN","HEDGE")</f>
        <v>MAIN</v>
      </c>
      <c r="AK6250" t="str" cm="1">
        <f t="array" ref="AK6250">_xlfn._xlws.FILTER(Table4[Column1],ISNUMBER(SEARCH(Table4[Column1],MIS[[#This Row],[OrderUniqueIdentifier]])),"")</f>
        <v>XYT</v>
      </c>
    </row>
    <row r="6251" spans="1:37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>
        <f>_xlfn.XLOOKUP(MIS[[#This Row],[TRADING SYMBOL]],[1]Sheet1!$D:$D,[1]Sheet1!$C:$C)</f>
        <v>490.65</v>
      </c>
      <c r="AE6251">
        <f>MIS[[#This Row],[OrderAverageTradedPrice]]*MIS[[#This Row],[OrderQuantity]]</f>
        <v>27720</v>
      </c>
      <c r="AF6251">
        <f>MIS[[#This Row],[LTP]]*MIS[[#This Row],[OrderQuantity]]</f>
        <v>29439</v>
      </c>
      <c r="AG6251">
        <f>IF(MIS[[#This Row],[OrderSide]]="SELL",MIS[[#This Row],[VALUE]]-MIS[[#This Row],[LIVE_VALUE]],MIS[[#This Row],[LIVE_VALUE]]-MIS[[#This Row],[VALUE]])</f>
        <v>-1719</v>
      </c>
      <c r="AH6251" t="str" cm="1">
        <f t="array" ref="AH6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1" t="str">
        <f>MIS[[#This Row],[TRADING SYMBOL]]</f>
        <v>SENSEX2552082300CE</v>
      </c>
      <c r="AJ6251" t="str">
        <f>IF(RIGHT(MIS[[#This Row],[Main/Hedge]],4)="MAIN","MAIN","HEDGE")</f>
        <v>MAIN</v>
      </c>
      <c r="AK6251" t="str" cm="1">
        <f t="array" ref="AK6251">_xlfn._xlws.FILTER(Table4[Column1],ISNUMBER(SEARCH(Table4[Column1],MIS[[#This Row],[OrderUniqueIdentifier]])),"")</f>
        <v>XYT</v>
      </c>
    </row>
    <row r="6252" spans="1:37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>
        <f>_xlfn.XLOOKUP(MIS[[#This Row],[TRADING SYMBOL]],[1]Sheet1!$D:$D,[1]Sheet1!$C:$C)</f>
        <v>409.5</v>
      </c>
      <c r="AE6252">
        <f>MIS[[#This Row],[OrderAverageTradedPrice]]*MIS[[#This Row],[OrderQuantity]]</f>
        <v>25117.999999999978</v>
      </c>
      <c r="AF6252">
        <f>MIS[[#This Row],[LTP]]*MIS[[#This Row],[OrderQuantity]]</f>
        <v>24570</v>
      </c>
      <c r="AG6252">
        <f>IF(MIS[[#This Row],[OrderSide]]="SELL",MIS[[#This Row],[VALUE]]-MIS[[#This Row],[LIVE_VALUE]],MIS[[#This Row],[LIVE_VALUE]]-MIS[[#This Row],[VALUE]])</f>
        <v>547.99999999997817</v>
      </c>
      <c r="AH6252" t="str" cm="1">
        <f t="array" ref="AH6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2" t="str">
        <f>MIS[[#This Row],[TRADING SYMBOL]]</f>
        <v>SENSEX2552082300PE</v>
      </c>
      <c r="AJ6252" t="str">
        <f>IF(RIGHT(MIS[[#This Row],[Main/Hedge]],4)="MAIN","MAIN","HEDGE")</f>
        <v>MAIN</v>
      </c>
      <c r="AK6252" t="str" cm="1">
        <f t="array" ref="AK6252">_xlfn._xlws.FILTER(Table4[Column1],ISNUMBER(SEARCH(Table4[Column1],MIS[[#This Row],[OrderUniqueIdentifier]])),"")</f>
        <v>XYT</v>
      </c>
    </row>
    <row r="6253" spans="1:37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>
        <f>_xlfn.XLOOKUP(MIS[[#This Row],[TRADING SYMBOL]],[1]Sheet1!$D:$D,[1]Sheet1!$C:$C)</f>
        <v>490.65</v>
      </c>
      <c r="AE6253">
        <f>MIS[[#This Row],[OrderAverageTradedPrice]]*MIS[[#This Row],[OrderQuantity]]</f>
        <v>147840</v>
      </c>
      <c r="AF6253">
        <f>MIS[[#This Row],[LTP]]*MIS[[#This Row],[OrderQuantity]]</f>
        <v>157008</v>
      </c>
      <c r="AG6253">
        <f>IF(MIS[[#This Row],[OrderSide]]="SELL",MIS[[#This Row],[VALUE]]-MIS[[#This Row],[LIVE_VALUE]],MIS[[#This Row],[LIVE_VALUE]]-MIS[[#This Row],[VALUE]])</f>
        <v>-9168</v>
      </c>
      <c r="AH6253" t="str" cm="1">
        <f t="array" ref="AH6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3" t="str">
        <f>MIS[[#This Row],[TRADING SYMBOL]]</f>
        <v>SENSEX2552082300CE</v>
      </c>
      <c r="AJ6253" t="str">
        <f>IF(RIGHT(MIS[[#This Row],[Main/Hedge]],4)="MAIN","MAIN","HEDGE")</f>
        <v>MAIN</v>
      </c>
      <c r="AK6253" t="str" cm="1">
        <f t="array" ref="AK6253">_xlfn._xlws.FILTER(Table4[Column1],ISNUMBER(SEARCH(Table4[Column1],MIS[[#This Row],[OrderUniqueIdentifier]])),"")</f>
        <v>XYT</v>
      </c>
    </row>
    <row r="6254" spans="1:37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>
        <f>_xlfn.XLOOKUP(MIS[[#This Row],[TRADING SYMBOL]],[1]Sheet1!$D:$D,[1]Sheet1!$C:$C)</f>
        <v>409.5</v>
      </c>
      <c r="AE6254">
        <f>MIS[[#This Row],[OrderAverageTradedPrice]]*MIS[[#This Row],[OrderQuantity]]</f>
        <v>133894</v>
      </c>
      <c r="AF6254">
        <f>MIS[[#This Row],[LTP]]*MIS[[#This Row],[OrderQuantity]]</f>
        <v>131040</v>
      </c>
      <c r="AG6254">
        <f>IF(MIS[[#This Row],[OrderSide]]="SELL",MIS[[#This Row],[VALUE]]-MIS[[#This Row],[LIVE_VALUE]],MIS[[#This Row],[LIVE_VALUE]]-MIS[[#This Row],[VALUE]])</f>
        <v>2854</v>
      </c>
      <c r="AH6254" t="str" cm="1">
        <f t="array" ref="AH6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4" t="str">
        <f>MIS[[#This Row],[TRADING SYMBOL]]</f>
        <v>SENSEX2552082300PE</v>
      </c>
      <c r="AJ6254" t="str">
        <f>IF(RIGHT(MIS[[#This Row],[Main/Hedge]],4)="MAIN","MAIN","HEDGE")</f>
        <v>MAIN</v>
      </c>
      <c r="AK6254" t="str" cm="1">
        <f t="array" ref="AK6254">_xlfn._xlws.FILTER(Table4[Column1],ISNUMBER(SEARCH(Table4[Column1],MIS[[#This Row],[OrderUniqueIdentifier]])),"")</f>
        <v>XYT</v>
      </c>
    </row>
    <row r="6255" spans="1:37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>
        <f>_xlfn.XLOOKUP(MIS[[#This Row],[TRADING SYMBOL]],[1]Sheet1!$D:$D,[1]Sheet1!$C:$C)</f>
        <v>490.65</v>
      </c>
      <c r="AE6255">
        <f>MIS[[#This Row],[OrderAverageTradedPrice]]*MIS[[#This Row],[OrderQuantity]]</f>
        <v>9240</v>
      </c>
      <c r="AF6255">
        <f>MIS[[#This Row],[LTP]]*MIS[[#This Row],[OrderQuantity]]</f>
        <v>9813</v>
      </c>
      <c r="AG6255">
        <f>IF(MIS[[#This Row],[OrderSide]]="SELL",MIS[[#This Row],[VALUE]]-MIS[[#This Row],[LIVE_VALUE]],MIS[[#This Row],[LIVE_VALUE]]-MIS[[#This Row],[VALUE]])</f>
        <v>-573</v>
      </c>
      <c r="AH6255" t="str" cm="1">
        <f t="array" ref="AH6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5" t="str">
        <f>MIS[[#This Row],[TRADING SYMBOL]]</f>
        <v>SENSEX2552082300CE</v>
      </c>
      <c r="AJ6255" t="str">
        <f>IF(RIGHT(MIS[[#This Row],[Main/Hedge]],4)="MAIN","MAIN","HEDGE")</f>
        <v>MAIN</v>
      </c>
      <c r="AK6255" t="str" cm="1">
        <f t="array" ref="AK6255">_xlfn._xlws.FILTER(Table4[Column1],ISNUMBER(SEARCH(Table4[Column1],MIS[[#This Row],[OrderUniqueIdentifier]])),"")</f>
        <v>XYT</v>
      </c>
    </row>
    <row r="6256" spans="1:37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>
        <f>_xlfn.XLOOKUP(MIS[[#This Row],[TRADING SYMBOL]],[1]Sheet1!$D:$D,[1]Sheet1!$C:$C)</f>
        <v>409.5</v>
      </c>
      <c r="AE6256">
        <f>MIS[[#This Row],[OrderAverageTradedPrice]]*MIS[[#This Row],[OrderQuantity]]</f>
        <v>8367</v>
      </c>
      <c r="AF6256">
        <f>MIS[[#This Row],[LTP]]*MIS[[#This Row],[OrderQuantity]]</f>
        <v>8190</v>
      </c>
      <c r="AG6256">
        <f>IF(MIS[[#This Row],[OrderSide]]="SELL",MIS[[#This Row],[VALUE]]-MIS[[#This Row],[LIVE_VALUE]],MIS[[#This Row],[LIVE_VALUE]]-MIS[[#This Row],[VALUE]])</f>
        <v>177</v>
      </c>
      <c r="AH6256" t="str" cm="1">
        <f t="array" ref="AH6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6" t="str">
        <f>MIS[[#This Row],[TRADING SYMBOL]]</f>
        <v>SENSEX2552082300PE</v>
      </c>
      <c r="AJ6256" t="str">
        <f>IF(RIGHT(MIS[[#This Row],[Main/Hedge]],4)="MAIN","MAIN","HEDGE")</f>
        <v>MAIN</v>
      </c>
      <c r="AK6256" t="str" cm="1">
        <f t="array" ref="AK6256">_xlfn._xlws.FILTER(Table4[Column1],ISNUMBER(SEARCH(Table4[Column1],MIS[[#This Row],[OrderUniqueIdentifier]])),"")</f>
        <v>XYT</v>
      </c>
    </row>
    <row r="6257" spans="1:37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>
        <f>_xlfn.XLOOKUP(MIS[[#This Row],[TRADING SYMBOL]],[1]Sheet1!$D:$D,[1]Sheet1!$C:$C)</f>
        <v>490.65</v>
      </c>
      <c r="AE6257">
        <f>MIS[[#This Row],[OrderAverageTradedPrice]]*MIS[[#This Row],[OrderQuantity]]</f>
        <v>27867.99999999996</v>
      </c>
      <c r="AF6257">
        <f>MIS[[#This Row],[LTP]]*MIS[[#This Row],[OrderQuantity]]</f>
        <v>29439</v>
      </c>
      <c r="AG6257">
        <f>IF(MIS[[#This Row],[OrderSide]]="SELL",MIS[[#This Row],[VALUE]]-MIS[[#This Row],[LIVE_VALUE]],MIS[[#This Row],[LIVE_VALUE]]-MIS[[#This Row],[VALUE]])</f>
        <v>-1571.00000000004</v>
      </c>
      <c r="AH6257" t="str" cm="1">
        <f t="array" ref="AH6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7" t="str">
        <f>MIS[[#This Row],[TRADING SYMBOL]]</f>
        <v>SENSEX2552082300CE</v>
      </c>
      <c r="AJ6257" t="str">
        <f>IF(RIGHT(MIS[[#This Row],[Main/Hedge]],4)="MAIN","MAIN","HEDGE")</f>
        <v>MAIN</v>
      </c>
      <c r="AK6257" t="str" cm="1">
        <f t="array" ref="AK6257">_xlfn._xlws.FILTER(Table4[Column1],ISNUMBER(SEARCH(Table4[Column1],MIS[[#This Row],[OrderUniqueIdentifier]])),"")</f>
        <v>XYT</v>
      </c>
    </row>
    <row r="6258" spans="1:37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>
        <f>_xlfn.XLOOKUP(MIS[[#This Row],[TRADING SYMBOL]],[1]Sheet1!$D:$D,[1]Sheet1!$C:$C)</f>
        <v>409.5</v>
      </c>
      <c r="AE6258">
        <f>MIS[[#This Row],[OrderAverageTradedPrice]]*MIS[[#This Row],[OrderQuantity]]</f>
        <v>24984</v>
      </c>
      <c r="AF6258">
        <f>MIS[[#This Row],[LTP]]*MIS[[#This Row],[OrderQuantity]]</f>
        <v>24570</v>
      </c>
      <c r="AG6258">
        <f>IF(MIS[[#This Row],[OrderSide]]="SELL",MIS[[#This Row],[VALUE]]-MIS[[#This Row],[LIVE_VALUE]],MIS[[#This Row],[LIVE_VALUE]]-MIS[[#This Row],[VALUE]])</f>
        <v>414</v>
      </c>
      <c r="AH6258" t="str" cm="1">
        <f t="array" ref="AH6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8" t="str">
        <f>MIS[[#This Row],[TRADING SYMBOL]]</f>
        <v>SENSEX2552082300PE</v>
      </c>
      <c r="AJ6258" t="str">
        <f>IF(RIGHT(MIS[[#This Row],[Main/Hedge]],4)="MAIN","MAIN","HEDGE")</f>
        <v>MAIN</v>
      </c>
      <c r="AK6258" t="str" cm="1">
        <f t="array" ref="AK6258">_xlfn._xlws.FILTER(Table4[Column1],ISNUMBER(SEARCH(Table4[Column1],MIS[[#This Row],[OrderUniqueIdentifier]])),"")</f>
        <v>XYT</v>
      </c>
    </row>
    <row r="6259" spans="1:37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>
        <f>_xlfn.XLOOKUP(MIS[[#This Row],[TRADING SYMBOL]],[1]Sheet1!$D:$D,[1]Sheet1!$C:$C)</f>
        <v>490.65</v>
      </c>
      <c r="AE6259">
        <f>MIS[[#This Row],[OrderAverageTradedPrice]]*MIS[[#This Row],[OrderQuantity]]</f>
        <v>37398</v>
      </c>
      <c r="AF6259">
        <f>MIS[[#This Row],[LTP]]*MIS[[#This Row],[OrderQuantity]]</f>
        <v>39252</v>
      </c>
      <c r="AG6259">
        <f>IF(MIS[[#This Row],[OrderSide]]="SELL",MIS[[#This Row],[VALUE]]-MIS[[#This Row],[LIVE_VALUE]],MIS[[#This Row],[LIVE_VALUE]]-MIS[[#This Row],[VALUE]])</f>
        <v>-1854</v>
      </c>
      <c r="AH6259" t="str" cm="1">
        <f t="array" ref="AH6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9" t="str">
        <f>MIS[[#This Row],[TRADING SYMBOL]]</f>
        <v>SENSEX2552082300CE</v>
      </c>
      <c r="AJ6259" t="str">
        <f>IF(RIGHT(MIS[[#This Row],[Main/Hedge]],4)="MAIN","MAIN","HEDGE")</f>
        <v>MAIN</v>
      </c>
      <c r="AK6259" t="str" cm="1">
        <f t="array" ref="AK6259">_xlfn._xlws.FILTER(Table4[Column1],ISNUMBER(SEARCH(Table4[Column1],MIS[[#This Row],[OrderUniqueIdentifier]])),"")</f>
        <v>XYT</v>
      </c>
    </row>
    <row r="6260" spans="1:37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>
        <f>_xlfn.XLOOKUP(MIS[[#This Row],[TRADING SYMBOL]],[1]Sheet1!$D:$D,[1]Sheet1!$C:$C)</f>
        <v>490.65</v>
      </c>
      <c r="AE6260">
        <f>MIS[[#This Row],[OrderAverageTradedPrice]]*MIS[[#This Row],[OrderQuantity]]</f>
        <v>56068.99999999992</v>
      </c>
      <c r="AF6260">
        <f>MIS[[#This Row],[LTP]]*MIS[[#This Row],[OrderQuantity]]</f>
        <v>58878</v>
      </c>
      <c r="AG6260">
        <f>IF(MIS[[#This Row],[OrderSide]]="SELL",MIS[[#This Row],[VALUE]]-MIS[[#This Row],[LIVE_VALUE]],MIS[[#This Row],[LIVE_VALUE]]-MIS[[#This Row],[VALUE]])</f>
        <v>-2809.00000000008</v>
      </c>
      <c r="AH6260" t="str" cm="1">
        <f t="array" ref="AH6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0" t="str">
        <f>MIS[[#This Row],[TRADING SYMBOL]]</f>
        <v>SENSEX2552082300CE</v>
      </c>
      <c r="AJ6260" t="str">
        <f>IF(RIGHT(MIS[[#This Row],[Main/Hedge]],4)="MAIN","MAIN","HEDGE")</f>
        <v>MAIN</v>
      </c>
      <c r="AK6260" t="str" cm="1">
        <f t="array" ref="AK6260">_xlfn._xlws.FILTER(Table4[Column1],ISNUMBER(SEARCH(Table4[Column1],MIS[[#This Row],[OrderUniqueIdentifier]])),"")</f>
        <v>XYT</v>
      </c>
    </row>
    <row r="6261" spans="1:37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>
        <f>_xlfn.XLOOKUP(MIS[[#This Row],[TRADING SYMBOL]],[1]Sheet1!$D:$D,[1]Sheet1!$C:$C)</f>
        <v>490.65</v>
      </c>
      <c r="AE6261">
        <f>MIS[[#This Row],[OrderAverageTradedPrice]]*MIS[[#This Row],[OrderQuantity]]</f>
        <v>102776.99999999981</v>
      </c>
      <c r="AF6261">
        <f>MIS[[#This Row],[LTP]]*MIS[[#This Row],[OrderQuantity]]</f>
        <v>107943</v>
      </c>
      <c r="AG6261">
        <f>IF(MIS[[#This Row],[OrderSide]]="SELL",MIS[[#This Row],[VALUE]]-MIS[[#This Row],[LIVE_VALUE]],MIS[[#This Row],[LIVE_VALUE]]-MIS[[#This Row],[VALUE]])</f>
        <v>-5166.0000000001892</v>
      </c>
      <c r="AH6261" t="str" cm="1">
        <f t="array" ref="AH6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1" t="str">
        <f>MIS[[#This Row],[TRADING SYMBOL]]</f>
        <v>SENSEX2552082300CE</v>
      </c>
      <c r="AJ6261" t="str">
        <f>IF(RIGHT(MIS[[#This Row],[Main/Hedge]],4)="MAIN","MAIN","HEDGE")</f>
        <v>MAIN</v>
      </c>
      <c r="AK6261" t="str" cm="1">
        <f t="array" ref="AK6261">_xlfn._xlws.FILTER(Table4[Column1],ISNUMBER(SEARCH(Table4[Column1],MIS[[#This Row],[OrderUniqueIdentifier]])),"")</f>
        <v>XYT</v>
      </c>
    </row>
    <row r="6262" spans="1:37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>
        <f>_xlfn.XLOOKUP(MIS[[#This Row],[TRADING SYMBOL]],[1]Sheet1!$D:$D,[1]Sheet1!$C:$C)</f>
        <v>490.65</v>
      </c>
      <c r="AE6262">
        <f>MIS[[#This Row],[OrderAverageTradedPrice]]*MIS[[#This Row],[OrderQuantity]]</f>
        <v>37400</v>
      </c>
      <c r="AF6262">
        <f>MIS[[#This Row],[LTP]]*MIS[[#This Row],[OrderQuantity]]</f>
        <v>39252</v>
      </c>
      <c r="AG6262">
        <f>IF(MIS[[#This Row],[OrderSide]]="SELL",MIS[[#This Row],[VALUE]]-MIS[[#This Row],[LIVE_VALUE]],MIS[[#This Row],[LIVE_VALUE]]-MIS[[#This Row],[VALUE]])</f>
        <v>-1852</v>
      </c>
      <c r="AH6262" t="str" cm="1">
        <f t="array" ref="AH6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2" t="str">
        <f>MIS[[#This Row],[TRADING SYMBOL]]</f>
        <v>SENSEX2552082300CE</v>
      </c>
      <c r="AJ6262" t="str">
        <f>IF(RIGHT(MIS[[#This Row],[Main/Hedge]],4)="MAIN","MAIN","HEDGE")</f>
        <v>MAIN</v>
      </c>
      <c r="AK6262" t="str" cm="1">
        <f t="array" ref="AK6262">_xlfn._xlws.FILTER(Table4[Column1],ISNUMBER(SEARCH(Table4[Column1],MIS[[#This Row],[OrderUniqueIdentifier]])),"")</f>
        <v>XYT</v>
      </c>
    </row>
    <row r="6263" spans="1:37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>
        <f>_xlfn.XLOOKUP(MIS[[#This Row],[TRADING SYMBOL]],[1]Sheet1!$D:$D,[1]Sheet1!$C:$C)</f>
        <v>409.5</v>
      </c>
      <c r="AE6263">
        <f>MIS[[#This Row],[OrderAverageTradedPrice]]*MIS[[#This Row],[OrderQuantity]]</f>
        <v>32961</v>
      </c>
      <c r="AF6263">
        <f>MIS[[#This Row],[LTP]]*MIS[[#This Row],[OrderQuantity]]</f>
        <v>32760</v>
      </c>
      <c r="AG6263">
        <f>IF(MIS[[#This Row],[OrderSide]]="SELL",MIS[[#This Row],[VALUE]]-MIS[[#This Row],[LIVE_VALUE]],MIS[[#This Row],[LIVE_VALUE]]-MIS[[#This Row],[VALUE]])</f>
        <v>201</v>
      </c>
      <c r="AH6263" t="str" cm="1">
        <f t="array" ref="AH6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3" t="str">
        <f>MIS[[#This Row],[TRADING SYMBOL]]</f>
        <v>SENSEX2552082300PE</v>
      </c>
      <c r="AJ6263" t="str">
        <f>IF(RIGHT(MIS[[#This Row],[Main/Hedge]],4)="MAIN","MAIN","HEDGE")</f>
        <v>MAIN</v>
      </c>
      <c r="AK6263" t="str" cm="1">
        <f t="array" ref="AK6263">_xlfn._xlws.FILTER(Table4[Column1],ISNUMBER(SEARCH(Table4[Column1],MIS[[#This Row],[OrderUniqueIdentifier]])),"")</f>
        <v>XYT</v>
      </c>
    </row>
    <row r="6264" spans="1:37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>
        <f>_xlfn.XLOOKUP(MIS[[#This Row],[TRADING SYMBOL]],[1]Sheet1!$D:$D,[1]Sheet1!$C:$C)</f>
        <v>490.65</v>
      </c>
      <c r="AE6264">
        <f>MIS[[#This Row],[OrderAverageTradedPrice]]*MIS[[#This Row],[OrderQuantity]]</f>
        <v>9350</v>
      </c>
      <c r="AF6264">
        <f>MIS[[#This Row],[LTP]]*MIS[[#This Row],[OrderQuantity]]</f>
        <v>9813</v>
      </c>
      <c r="AG6264">
        <f>IF(MIS[[#This Row],[OrderSide]]="SELL",MIS[[#This Row],[VALUE]]-MIS[[#This Row],[LIVE_VALUE]],MIS[[#This Row],[LIVE_VALUE]]-MIS[[#This Row],[VALUE]])</f>
        <v>-463</v>
      </c>
      <c r="AH6264" t="str" cm="1">
        <f t="array" ref="AH6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4" t="str">
        <f>MIS[[#This Row],[TRADING SYMBOL]]</f>
        <v>SENSEX2552082300CE</v>
      </c>
      <c r="AJ6264" t="str">
        <f>IF(RIGHT(MIS[[#This Row],[Main/Hedge]],4)="MAIN","MAIN","HEDGE")</f>
        <v>MAIN</v>
      </c>
      <c r="AK6264" t="str" cm="1">
        <f t="array" ref="AK6264">_xlfn._xlws.FILTER(Table4[Column1],ISNUMBER(SEARCH(Table4[Column1],MIS[[#This Row],[OrderUniqueIdentifier]])),"")</f>
        <v>XYT</v>
      </c>
    </row>
    <row r="6265" spans="1:37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>
        <f>_xlfn.XLOOKUP(MIS[[#This Row],[TRADING SYMBOL]],[1]Sheet1!$D:$D,[1]Sheet1!$C:$C)</f>
        <v>490.65</v>
      </c>
      <c r="AE6265">
        <f>MIS[[#This Row],[OrderAverageTradedPrice]]*MIS[[#This Row],[OrderQuantity]]</f>
        <v>28060.999999999978</v>
      </c>
      <c r="AF6265">
        <f>MIS[[#This Row],[LTP]]*MIS[[#This Row],[OrderQuantity]]</f>
        <v>29439</v>
      </c>
      <c r="AG6265">
        <f>IF(MIS[[#This Row],[OrderSide]]="SELL",MIS[[#This Row],[VALUE]]-MIS[[#This Row],[LIVE_VALUE]],MIS[[#This Row],[LIVE_VALUE]]-MIS[[#This Row],[VALUE]])</f>
        <v>-1378.0000000000218</v>
      </c>
      <c r="AH6265" t="str" cm="1">
        <f t="array" ref="AH6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5" t="str">
        <f>MIS[[#This Row],[TRADING SYMBOL]]</f>
        <v>SENSEX2552082300CE</v>
      </c>
      <c r="AJ6265" t="str">
        <f>IF(RIGHT(MIS[[#This Row],[Main/Hedge]],4)="MAIN","MAIN","HEDGE")</f>
        <v>MAIN</v>
      </c>
      <c r="AK6265" t="str" cm="1">
        <f t="array" ref="AK6265">_xlfn._xlws.FILTER(Table4[Column1],ISNUMBER(SEARCH(Table4[Column1],MIS[[#This Row],[OrderUniqueIdentifier]])),"")</f>
        <v>XYT</v>
      </c>
    </row>
    <row r="6266" spans="1:37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>
        <f>_xlfn.XLOOKUP(MIS[[#This Row],[TRADING SYMBOL]],[1]Sheet1!$D:$D,[1]Sheet1!$C:$C)</f>
        <v>490.65</v>
      </c>
      <c r="AE6266">
        <f>MIS[[#This Row],[OrderAverageTradedPrice]]*MIS[[#This Row],[OrderQuantity]]</f>
        <v>9356</v>
      </c>
      <c r="AF6266">
        <f>MIS[[#This Row],[LTP]]*MIS[[#This Row],[OrderQuantity]]</f>
        <v>9813</v>
      </c>
      <c r="AG6266">
        <f>IF(MIS[[#This Row],[OrderSide]]="SELL",MIS[[#This Row],[VALUE]]-MIS[[#This Row],[LIVE_VALUE]],MIS[[#This Row],[LIVE_VALUE]]-MIS[[#This Row],[VALUE]])</f>
        <v>-457</v>
      </c>
      <c r="AH6266" t="str" cm="1">
        <f t="array" ref="AH6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6" t="str">
        <f>MIS[[#This Row],[TRADING SYMBOL]]</f>
        <v>SENSEX2552082300CE</v>
      </c>
      <c r="AJ6266" t="str">
        <f>IF(RIGHT(MIS[[#This Row],[Main/Hedge]],4)="MAIN","MAIN","HEDGE")</f>
        <v>MAIN</v>
      </c>
      <c r="AK6266" t="str" cm="1">
        <f t="array" ref="AK6266">_xlfn._xlws.FILTER(Table4[Column1],ISNUMBER(SEARCH(Table4[Column1],MIS[[#This Row],[OrderUniqueIdentifier]])),"")</f>
        <v>XYT</v>
      </c>
    </row>
    <row r="6267" spans="1:37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>
        <f>_xlfn.XLOOKUP(MIS[[#This Row],[TRADING SYMBOL]],[1]Sheet1!$D:$D,[1]Sheet1!$C:$C)</f>
        <v>490.65</v>
      </c>
      <c r="AE6267">
        <f>MIS[[#This Row],[OrderAverageTradedPrice]]*MIS[[#This Row],[OrderQuantity]]</f>
        <v>56046</v>
      </c>
      <c r="AF6267">
        <f>MIS[[#This Row],[LTP]]*MIS[[#This Row],[OrderQuantity]]</f>
        <v>58878</v>
      </c>
      <c r="AG6267">
        <f>IF(MIS[[#This Row],[OrderSide]]="SELL",MIS[[#This Row],[VALUE]]-MIS[[#This Row],[LIVE_VALUE]],MIS[[#This Row],[LIVE_VALUE]]-MIS[[#This Row],[VALUE]])</f>
        <v>-2832</v>
      </c>
      <c r="AH6267" t="str" cm="1">
        <f t="array" ref="AH6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7" t="str">
        <f>MIS[[#This Row],[TRADING SYMBOL]]</f>
        <v>SENSEX2552082300CE</v>
      </c>
      <c r="AJ6267" t="str">
        <f>IF(RIGHT(MIS[[#This Row],[Main/Hedge]],4)="MAIN","MAIN","HEDGE")</f>
        <v>MAIN</v>
      </c>
      <c r="AK6267" t="str" cm="1">
        <f t="array" ref="AK6267">_xlfn._xlws.FILTER(Table4[Column1],ISNUMBER(SEARCH(Table4[Column1],MIS[[#This Row],[OrderUniqueIdentifier]])),"")</f>
        <v>XYT</v>
      </c>
    </row>
    <row r="6268" spans="1:37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>
        <f>_xlfn.XLOOKUP(MIS[[#This Row],[TRADING SYMBOL]],[1]Sheet1!$D:$D,[1]Sheet1!$C:$C)</f>
        <v>490.65</v>
      </c>
      <c r="AE6268">
        <f>MIS[[#This Row],[OrderAverageTradedPrice]]*MIS[[#This Row],[OrderQuantity]]</f>
        <v>18678</v>
      </c>
      <c r="AF6268">
        <f>MIS[[#This Row],[LTP]]*MIS[[#This Row],[OrderQuantity]]</f>
        <v>19626</v>
      </c>
      <c r="AG6268">
        <f>IF(MIS[[#This Row],[OrderSide]]="SELL",MIS[[#This Row],[VALUE]]-MIS[[#This Row],[LIVE_VALUE]],MIS[[#This Row],[LIVE_VALUE]]-MIS[[#This Row],[VALUE]])</f>
        <v>-948</v>
      </c>
      <c r="AH6268" t="str" cm="1">
        <f t="array" ref="AH6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8" t="str">
        <f>MIS[[#This Row],[TRADING SYMBOL]]</f>
        <v>SENSEX2552082300CE</v>
      </c>
      <c r="AJ6268" t="str">
        <f>IF(RIGHT(MIS[[#This Row],[Main/Hedge]],4)="MAIN","MAIN","HEDGE")</f>
        <v>MAIN</v>
      </c>
      <c r="AK6268" t="str" cm="1">
        <f t="array" ref="AK6268">_xlfn._xlws.FILTER(Table4[Column1],ISNUMBER(SEARCH(Table4[Column1],MIS[[#This Row],[OrderUniqueIdentifier]])),"")</f>
        <v>XYT</v>
      </c>
    </row>
    <row r="6269" spans="1:37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>
        <f>_xlfn.XLOOKUP(MIS[[#This Row],[TRADING SYMBOL]],[1]Sheet1!$D:$D,[1]Sheet1!$C:$C)</f>
        <v>490.65</v>
      </c>
      <c r="AE6269">
        <f>MIS[[#This Row],[OrderAverageTradedPrice]]*MIS[[#This Row],[OrderQuantity]]</f>
        <v>9347</v>
      </c>
      <c r="AF6269">
        <f>MIS[[#This Row],[LTP]]*MIS[[#This Row],[OrderQuantity]]</f>
        <v>9813</v>
      </c>
      <c r="AG6269">
        <f>IF(MIS[[#This Row],[OrderSide]]="SELL",MIS[[#This Row],[VALUE]]-MIS[[#This Row],[LIVE_VALUE]],MIS[[#This Row],[LIVE_VALUE]]-MIS[[#This Row],[VALUE]])</f>
        <v>-466</v>
      </c>
      <c r="AH6269" t="str" cm="1">
        <f t="array" ref="AH6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9" t="str">
        <f>MIS[[#This Row],[TRADING SYMBOL]]</f>
        <v>SENSEX2552082300CE</v>
      </c>
      <c r="AJ6269" t="str">
        <f>IF(RIGHT(MIS[[#This Row],[Main/Hedge]],4)="MAIN","MAIN","HEDGE")</f>
        <v>MAIN</v>
      </c>
      <c r="AK6269" t="str" cm="1">
        <f t="array" ref="AK6269">_xlfn._xlws.FILTER(Table4[Column1],ISNUMBER(SEARCH(Table4[Column1],MIS[[#This Row],[OrderUniqueIdentifier]])),"")</f>
        <v>XYT</v>
      </c>
    </row>
    <row r="6270" spans="1:37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>
        <f>_xlfn.XLOOKUP(MIS[[#This Row],[TRADING SYMBOL]],[1]Sheet1!$D:$D,[1]Sheet1!$C:$C)</f>
        <v>490.65</v>
      </c>
      <c r="AE6270">
        <f>MIS[[#This Row],[OrderAverageTradedPrice]]*MIS[[#This Row],[OrderQuantity]]</f>
        <v>18700</v>
      </c>
      <c r="AF6270">
        <f>MIS[[#This Row],[LTP]]*MIS[[#This Row],[OrderQuantity]]</f>
        <v>19626</v>
      </c>
      <c r="AG6270">
        <f>IF(MIS[[#This Row],[OrderSide]]="SELL",MIS[[#This Row],[VALUE]]-MIS[[#This Row],[LIVE_VALUE]],MIS[[#This Row],[LIVE_VALUE]]-MIS[[#This Row],[VALUE]])</f>
        <v>-926</v>
      </c>
      <c r="AH6270" t="str" cm="1">
        <f t="array" ref="AH6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0" t="str">
        <f>MIS[[#This Row],[TRADING SYMBOL]]</f>
        <v>SENSEX2552082300CE</v>
      </c>
      <c r="AJ6270" t="str">
        <f>IF(RIGHT(MIS[[#This Row],[Main/Hedge]],4)="MAIN","MAIN","HEDGE")</f>
        <v>MAIN</v>
      </c>
      <c r="AK6270" t="str" cm="1">
        <f t="array" ref="AK6270">_xlfn._xlws.FILTER(Table4[Column1],ISNUMBER(SEARCH(Table4[Column1],MIS[[#This Row],[OrderUniqueIdentifier]])),"")</f>
        <v>XYT</v>
      </c>
    </row>
    <row r="6271" spans="1:37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>
        <f>_xlfn.XLOOKUP(MIS[[#This Row],[TRADING SYMBOL]],[1]Sheet1!$D:$D,[1]Sheet1!$C:$C)</f>
        <v>490.65</v>
      </c>
      <c r="AE6271">
        <f>MIS[[#This Row],[OrderAverageTradedPrice]]*MIS[[#This Row],[OrderQuantity]]</f>
        <v>9352</v>
      </c>
      <c r="AF6271">
        <f>MIS[[#This Row],[LTP]]*MIS[[#This Row],[OrderQuantity]]</f>
        <v>9813</v>
      </c>
      <c r="AG6271">
        <f>IF(MIS[[#This Row],[OrderSide]]="SELL",MIS[[#This Row],[VALUE]]-MIS[[#This Row],[LIVE_VALUE]],MIS[[#This Row],[LIVE_VALUE]]-MIS[[#This Row],[VALUE]])</f>
        <v>-461</v>
      </c>
      <c r="AH6271" t="str" cm="1">
        <f t="array" ref="AH6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1" t="str">
        <f>MIS[[#This Row],[TRADING SYMBOL]]</f>
        <v>SENSEX2552082300CE</v>
      </c>
      <c r="AJ6271" t="str">
        <f>IF(RIGHT(MIS[[#This Row],[Main/Hedge]],4)="MAIN","MAIN","HEDGE")</f>
        <v>MAIN</v>
      </c>
      <c r="AK6271" t="str" cm="1">
        <f t="array" ref="AK6271">_xlfn._xlws.FILTER(Table4[Column1],ISNUMBER(SEARCH(Table4[Column1],MIS[[#This Row],[OrderUniqueIdentifier]])),"")</f>
        <v>XYT</v>
      </c>
    </row>
    <row r="6272" spans="1:37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>
        <f>_xlfn.XLOOKUP(MIS[[#This Row],[TRADING SYMBOL]],[1]Sheet1!$D:$D,[1]Sheet1!$C:$C)</f>
        <v>490.65</v>
      </c>
      <c r="AE6272">
        <f>MIS[[#This Row],[OrderAverageTradedPrice]]*MIS[[#This Row],[OrderQuantity]]</f>
        <v>46702</v>
      </c>
      <c r="AF6272">
        <f>MIS[[#This Row],[LTP]]*MIS[[#This Row],[OrderQuantity]]</f>
        <v>49065</v>
      </c>
      <c r="AG6272">
        <f>IF(MIS[[#This Row],[OrderSide]]="SELL",MIS[[#This Row],[VALUE]]-MIS[[#This Row],[LIVE_VALUE]],MIS[[#This Row],[LIVE_VALUE]]-MIS[[#This Row],[VALUE]])</f>
        <v>-2363</v>
      </c>
      <c r="AH6272" t="str" cm="1">
        <f t="array" ref="AH6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2" t="str">
        <f>MIS[[#This Row],[TRADING SYMBOL]]</f>
        <v>SENSEX2552082300CE</v>
      </c>
      <c r="AJ6272" t="str">
        <f>IF(RIGHT(MIS[[#This Row],[Main/Hedge]],4)="MAIN","MAIN","HEDGE")</f>
        <v>MAIN</v>
      </c>
      <c r="AK6272" t="str" cm="1">
        <f t="array" ref="AK6272">_xlfn._xlws.FILTER(Table4[Column1],ISNUMBER(SEARCH(Table4[Column1],MIS[[#This Row],[OrderUniqueIdentifier]])),"")</f>
        <v>XYT</v>
      </c>
    </row>
    <row r="6273" spans="1:37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>
        <f>_xlfn.XLOOKUP(MIS[[#This Row],[TRADING SYMBOL]],[1]Sheet1!$D:$D,[1]Sheet1!$C:$C)</f>
        <v>490.65</v>
      </c>
      <c r="AE6273">
        <f>MIS[[#This Row],[OrderAverageTradedPrice]]*MIS[[#This Row],[OrderQuantity]]</f>
        <v>28068</v>
      </c>
      <c r="AF6273">
        <f>MIS[[#This Row],[LTP]]*MIS[[#This Row],[OrderQuantity]]</f>
        <v>29439</v>
      </c>
      <c r="AG6273">
        <f>IF(MIS[[#This Row],[OrderSide]]="SELL",MIS[[#This Row],[VALUE]]-MIS[[#This Row],[LIVE_VALUE]],MIS[[#This Row],[LIVE_VALUE]]-MIS[[#This Row],[VALUE]])</f>
        <v>-1371</v>
      </c>
      <c r="AH6273" t="str" cm="1">
        <f t="array" ref="AH6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3" t="str">
        <f>MIS[[#This Row],[TRADING SYMBOL]]</f>
        <v>SENSEX2552082300CE</v>
      </c>
      <c r="AJ6273" t="str">
        <f>IF(RIGHT(MIS[[#This Row],[Main/Hedge]],4)="MAIN","MAIN","HEDGE")</f>
        <v>MAIN</v>
      </c>
      <c r="AK6273" t="str" cm="1">
        <f t="array" ref="AK6273">_xlfn._xlws.FILTER(Table4[Column1],ISNUMBER(SEARCH(Table4[Column1],MIS[[#This Row],[OrderUniqueIdentifier]])),"")</f>
        <v>XYT</v>
      </c>
    </row>
    <row r="6274" spans="1:37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>
        <f>_xlfn.XLOOKUP(MIS[[#This Row],[TRADING SYMBOL]],[1]Sheet1!$D:$D,[1]Sheet1!$C:$C)</f>
        <v>490.65</v>
      </c>
      <c r="AE6274">
        <f>MIS[[#This Row],[OrderAverageTradedPrice]]*MIS[[#This Row],[OrderQuantity]]</f>
        <v>18690</v>
      </c>
      <c r="AF6274">
        <f>MIS[[#This Row],[LTP]]*MIS[[#This Row],[OrderQuantity]]</f>
        <v>19626</v>
      </c>
      <c r="AG6274">
        <f>IF(MIS[[#This Row],[OrderSide]]="SELL",MIS[[#This Row],[VALUE]]-MIS[[#This Row],[LIVE_VALUE]],MIS[[#This Row],[LIVE_VALUE]]-MIS[[#This Row],[VALUE]])</f>
        <v>-936</v>
      </c>
      <c r="AH6274" t="str" cm="1">
        <f t="array" ref="AH6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4" t="str">
        <f>MIS[[#This Row],[TRADING SYMBOL]]</f>
        <v>SENSEX2552082300CE</v>
      </c>
      <c r="AJ6274" t="str">
        <f>IF(RIGHT(MIS[[#This Row],[Main/Hedge]],4)="MAIN","MAIN","HEDGE")</f>
        <v>MAIN</v>
      </c>
      <c r="AK6274" t="str" cm="1">
        <f t="array" ref="AK6274">_xlfn._xlws.FILTER(Table4[Column1],ISNUMBER(SEARCH(Table4[Column1],MIS[[#This Row],[OrderUniqueIdentifier]])),"")</f>
        <v>XYT</v>
      </c>
    </row>
    <row r="6275" spans="1:37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>
        <f>_xlfn.XLOOKUP(MIS[[#This Row],[TRADING SYMBOL]],[1]Sheet1!$D:$D,[1]Sheet1!$C:$C)</f>
        <v>490.65</v>
      </c>
      <c r="AE6275">
        <f>MIS[[#This Row],[OrderAverageTradedPrice]]*MIS[[#This Row],[OrderQuantity]]</f>
        <v>9343</v>
      </c>
      <c r="AF6275">
        <f>MIS[[#This Row],[LTP]]*MIS[[#This Row],[OrderQuantity]]</f>
        <v>9813</v>
      </c>
      <c r="AG6275">
        <f>IF(MIS[[#This Row],[OrderSide]]="SELL",MIS[[#This Row],[VALUE]]-MIS[[#This Row],[LIVE_VALUE]],MIS[[#This Row],[LIVE_VALUE]]-MIS[[#This Row],[VALUE]])</f>
        <v>-470</v>
      </c>
      <c r="AH6275" t="str" cm="1">
        <f t="array" ref="AH6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5" t="str">
        <f>MIS[[#This Row],[TRADING SYMBOL]]</f>
        <v>SENSEX2552082300CE</v>
      </c>
      <c r="AJ6275" t="str">
        <f>IF(RIGHT(MIS[[#This Row],[Main/Hedge]],4)="MAIN","MAIN","HEDGE")</f>
        <v>MAIN</v>
      </c>
      <c r="AK6275" t="str" cm="1">
        <f t="array" ref="AK6275">_xlfn._xlws.FILTER(Table4[Column1],ISNUMBER(SEARCH(Table4[Column1],MIS[[#This Row],[OrderUniqueIdentifier]])),"")</f>
        <v>XYT</v>
      </c>
    </row>
    <row r="6276" spans="1:37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>
        <f>_xlfn.XLOOKUP(MIS[[#This Row],[TRADING SYMBOL]],[1]Sheet1!$D:$D,[1]Sheet1!$C:$C)</f>
        <v>490.65</v>
      </c>
      <c r="AE6276">
        <f>MIS[[#This Row],[OrderAverageTradedPrice]]*MIS[[#This Row],[OrderQuantity]]</f>
        <v>18700</v>
      </c>
      <c r="AF6276">
        <f>MIS[[#This Row],[LTP]]*MIS[[#This Row],[OrderQuantity]]</f>
        <v>19626</v>
      </c>
      <c r="AG6276">
        <f>IF(MIS[[#This Row],[OrderSide]]="SELL",MIS[[#This Row],[VALUE]]-MIS[[#This Row],[LIVE_VALUE]],MIS[[#This Row],[LIVE_VALUE]]-MIS[[#This Row],[VALUE]])</f>
        <v>-926</v>
      </c>
      <c r="AH6276" t="str" cm="1">
        <f t="array" ref="AH6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6" t="str">
        <f>MIS[[#This Row],[TRADING SYMBOL]]</f>
        <v>SENSEX2552082300CE</v>
      </c>
      <c r="AJ6276" t="str">
        <f>IF(RIGHT(MIS[[#This Row],[Main/Hedge]],4)="MAIN","MAIN","HEDGE")</f>
        <v>MAIN</v>
      </c>
      <c r="AK6276" t="str" cm="1">
        <f t="array" ref="AK6276">_xlfn._xlws.FILTER(Table4[Column1],ISNUMBER(SEARCH(Table4[Column1],MIS[[#This Row],[OrderUniqueIdentifier]])),"")</f>
        <v>XYT</v>
      </c>
    </row>
    <row r="6277" spans="1:37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>
        <f>_xlfn.XLOOKUP(MIS[[#This Row],[TRADING SYMBOL]],[1]Sheet1!$D:$D,[1]Sheet1!$C:$C)</f>
        <v>409.5</v>
      </c>
      <c r="AE6277">
        <f>MIS[[#This Row],[OrderAverageTradedPrice]]*MIS[[#This Row],[OrderQuantity]]</f>
        <v>32916</v>
      </c>
      <c r="AF6277">
        <f>MIS[[#This Row],[LTP]]*MIS[[#This Row],[OrderQuantity]]</f>
        <v>32760</v>
      </c>
      <c r="AG6277">
        <f>IF(MIS[[#This Row],[OrderSide]]="SELL",MIS[[#This Row],[VALUE]]-MIS[[#This Row],[LIVE_VALUE]],MIS[[#This Row],[LIVE_VALUE]]-MIS[[#This Row],[VALUE]])</f>
        <v>156</v>
      </c>
      <c r="AH6277" t="str" cm="1">
        <f t="array" ref="AH6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7" t="str">
        <f>MIS[[#This Row],[TRADING SYMBOL]]</f>
        <v>SENSEX2552082300PE</v>
      </c>
      <c r="AJ6277" t="str">
        <f>IF(RIGHT(MIS[[#This Row],[Main/Hedge]],4)="MAIN","MAIN","HEDGE")</f>
        <v>MAIN</v>
      </c>
      <c r="AK6277" t="str" cm="1">
        <f t="array" ref="AK6277">_xlfn._xlws.FILTER(Table4[Column1],ISNUMBER(SEARCH(Table4[Column1],MIS[[#This Row],[OrderUniqueIdentifier]])),"")</f>
        <v>XYT</v>
      </c>
    </row>
    <row r="6278" spans="1:37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>
        <f>_xlfn.XLOOKUP(MIS[[#This Row],[TRADING SYMBOL]],[1]Sheet1!$D:$D,[1]Sheet1!$C:$C)</f>
        <v>490.65</v>
      </c>
      <c r="AE6278">
        <f>MIS[[#This Row],[OrderAverageTradedPrice]]*MIS[[#This Row],[OrderQuantity]]</f>
        <v>56046</v>
      </c>
      <c r="AF6278">
        <f>MIS[[#This Row],[LTP]]*MIS[[#This Row],[OrderQuantity]]</f>
        <v>58878</v>
      </c>
      <c r="AG6278">
        <f>IF(MIS[[#This Row],[OrderSide]]="SELL",MIS[[#This Row],[VALUE]]-MIS[[#This Row],[LIVE_VALUE]],MIS[[#This Row],[LIVE_VALUE]]-MIS[[#This Row],[VALUE]])</f>
        <v>-2832</v>
      </c>
      <c r="AH6278" t="str" cm="1">
        <f t="array" ref="AH6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8" t="str">
        <f>MIS[[#This Row],[TRADING SYMBOL]]</f>
        <v>SENSEX2552082300CE</v>
      </c>
      <c r="AJ6278" t="str">
        <f>IF(RIGHT(MIS[[#This Row],[Main/Hedge]],4)="MAIN","MAIN","HEDGE")</f>
        <v>MAIN</v>
      </c>
      <c r="AK6278" t="str" cm="1">
        <f t="array" ref="AK6278">_xlfn._xlws.FILTER(Table4[Column1],ISNUMBER(SEARCH(Table4[Column1],MIS[[#This Row],[OrderUniqueIdentifier]])),"")</f>
        <v>XYT</v>
      </c>
    </row>
    <row r="6279" spans="1:37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>
        <f>_xlfn.XLOOKUP(MIS[[#This Row],[TRADING SYMBOL]],[1]Sheet1!$D:$D,[1]Sheet1!$C:$C)</f>
        <v>490.65</v>
      </c>
      <c r="AE6279">
        <f>MIS[[#This Row],[OrderAverageTradedPrice]]*MIS[[#This Row],[OrderQuantity]]</f>
        <v>9346</v>
      </c>
      <c r="AF6279">
        <f>MIS[[#This Row],[LTP]]*MIS[[#This Row],[OrderQuantity]]</f>
        <v>9813</v>
      </c>
      <c r="AG6279">
        <f>IF(MIS[[#This Row],[OrderSide]]="SELL",MIS[[#This Row],[VALUE]]-MIS[[#This Row],[LIVE_VALUE]],MIS[[#This Row],[LIVE_VALUE]]-MIS[[#This Row],[VALUE]])</f>
        <v>-467</v>
      </c>
      <c r="AH6279" t="str" cm="1">
        <f t="array" ref="AH6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9" t="str">
        <f>MIS[[#This Row],[TRADING SYMBOL]]</f>
        <v>SENSEX2552082300CE</v>
      </c>
      <c r="AJ6279" t="str">
        <f>IF(RIGHT(MIS[[#This Row],[Main/Hedge]],4)="MAIN","MAIN","HEDGE")</f>
        <v>MAIN</v>
      </c>
      <c r="AK6279" t="str" cm="1">
        <f t="array" ref="AK6279">_xlfn._xlws.FILTER(Table4[Column1],ISNUMBER(SEARCH(Table4[Column1],MIS[[#This Row],[OrderUniqueIdentifier]])),"")</f>
        <v>XYT</v>
      </c>
    </row>
    <row r="6280" spans="1:37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>
        <f>_xlfn.XLOOKUP(MIS[[#This Row],[TRADING SYMBOL]],[1]Sheet1!$D:$D,[1]Sheet1!$C:$C)</f>
        <v>490.65</v>
      </c>
      <c r="AE6280">
        <f>MIS[[#This Row],[OrderAverageTradedPrice]]*MIS[[#This Row],[OrderQuantity]]</f>
        <v>18690</v>
      </c>
      <c r="AF6280">
        <f>MIS[[#This Row],[LTP]]*MIS[[#This Row],[OrderQuantity]]</f>
        <v>19626</v>
      </c>
      <c r="AG6280">
        <f>IF(MIS[[#This Row],[OrderSide]]="SELL",MIS[[#This Row],[VALUE]]-MIS[[#This Row],[LIVE_VALUE]],MIS[[#This Row],[LIVE_VALUE]]-MIS[[#This Row],[VALUE]])</f>
        <v>-936</v>
      </c>
      <c r="AH6280" t="str" cm="1">
        <f t="array" ref="AH6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0" t="str">
        <f>MIS[[#This Row],[TRADING SYMBOL]]</f>
        <v>SENSEX2552082300CE</v>
      </c>
      <c r="AJ6280" t="str">
        <f>IF(RIGHT(MIS[[#This Row],[Main/Hedge]],4)="MAIN","MAIN","HEDGE")</f>
        <v>MAIN</v>
      </c>
      <c r="AK6280" t="str" cm="1">
        <f t="array" ref="AK6280">_xlfn._xlws.FILTER(Table4[Column1],ISNUMBER(SEARCH(Table4[Column1],MIS[[#This Row],[OrderUniqueIdentifier]])),"")</f>
        <v>XYT</v>
      </c>
    </row>
    <row r="6281" spans="1:37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>
        <f>_xlfn.XLOOKUP(MIS[[#This Row],[TRADING SYMBOL]],[1]Sheet1!$D:$D,[1]Sheet1!$C:$C)</f>
        <v>409.5</v>
      </c>
      <c r="AE6281">
        <f>MIS[[#This Row],[OrderAverageTradedPrice]]*MIS[[#This Row],[OrderQuantity]]</f>
        <v>49366.99999999992</v>
      </c>
      <c r="AF6281">
        <f>MIS[[#This Row],[LTP]]*MIS[[#This Row],[OrderQuantity]]</f>
        <v>49140</v>
      </c>
      <c r="AG6281">
        <f>IF(MIS[[#This Row],[OrderSide]]="SELL",MIS[[#This Row],[VALUE]]-MIS[[#This Row],[LIVE_VALUE]],MIS[[#This Row],[LIVE_VALUE]]-MIS[[#This Row],[VALUE]])</f>
        <v>226.99999999991996</v>
      </c>
      <c r="AH6281" t="str" cm="1">
        <f t="array" ref="AH6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1" t="str">
        <f>MIS[[#This Row],[TRADING SYMBOL]]</f>
        <v>SENSEX2552082300PE</v>
      </c>
      <c r="AJ6281" t="str">
        <f>IF(RIGHT(MIS[[#This Row],[Main/Hedge]],4)="MAIN","MAIN","HEDGE")</f>
        <v>MAIN</v>
      </c>
      <c r="AK6281" t="str" cm="1">
        <f t="array" ref="AK6281">_xlfn._xlws.FILTER(Table4[Column1],ISNUMBER(SEARCH(Table4[Column1],MIS[[#This Row],[OrderUniqueIdentifier]])),"")</f>
        <v>XYT</v>
      </c>
    </row>
    <row r="6282" spans="1:37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>
        <f>_xlfn.XLOOKUP(MIS[[#This Row],[TRADING SYMBOL]],[1]Sheet1!$D:$D,[1]Sheet1!$C:$C)</f>
        <v>409.5</v>
      </c>
      <c r="AE6282">
        <f>MIS[[#This Row],[OrderAverageTradedPrice]]*MIS[[#This Row],[OrderQuantity]]</f>
        <v>90598.999999999927</v>
      </c>
      <c r="AF6282">
        <f>MIS[[#This Row],[LTP]]*MIS[[#This Row],[OrderQuantity]]</f>
        <v>90090</v>
      </c>
      <c r="AG6282">
        <f>IF(MIS[[#This Row],[OrderSide]]="SELL",MIS[[#This Row],[VALUE]]-MIS[[#This Row],[LIVE_VALUE]],MIS[[#This Row],[LIVE_VALUE]]-MIS[[#This Row],[VALUE]])</f>
        <v>508.99999999992724</v>
      </c>
      <c r="AH6282" t="str" cm="1">
        <f t="array" ref="AH6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2" t="str">
        <f>MIS[[#This Row],[TRADING SYMBOL]]</f>
        <v>SENSEX2552082300PE</v>
      </c>
      <c r="AJ6282" t="str">
        <f>IF(RIGHT(MIS[[#This Row],[Main/Hedge]],4)="MAIN","MAIN","HEDGE")</f>
        <v>MAIN</v>
      </c>
      <c r="AK6282" t="str" cm="1">
        <f t="array" ref="AK6282">_xlfn._xlws.FILTER(Table4[Column1],ISNUMBER(SEARCH(Table4[Column1],MIS[[#This Row],[OrderUniqueIdentifier]])),"")</f>
        <v>XYT</v>
      </c>
    </row>
    <row r="6283" spans="1:37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>
        <f>_xlfn.XLOOKUP(MIS[[#This Row],[TRADING SYMBOL]],[1]Sheet1!$D:$D,[1]Sheet1!$C:$C)</f>
        <v>490.65</v>
      </c>
      <c r="AE6283">
        <f>MIS[[#This Row],[OrderAverageTradedPrice]]*MIS[[#This Row],[OrderQuantity]]</f>
        <v>18700</v>
      </c>
      <c r="AF6283">
        <f>MIS[[#This Row],[LTP]]*MIS[[#This Row],[OrderQuantity]]</f>
        <v>19626</v>
      </c>
      <c r="AG6283">
        <f>IF(MIS[[#This Row],[OrderSide]]="SELL",MIS[[#This Row],[VALUE]]-MIS[[#This Row],[LIVE_VALUE]],MIS[[#This Row],[LIVE_VALUE]]-MIS[[#This Row],[VALUE]])</f>
        <v>-926</v>
      </c>
      <c r="AH6283" t="str" cm="1">
        <f t="array" ref="AH6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3" t="str">
        <f>MIS[[#This Row],[TRADING SYMBOL]]</f>
        <v>SENSEX2552082300CE</v>
      </c>
      <c r="AJ6283" t="str">
        <f>IF(RIGHT(MIS[[#This Row],[Main/Hedge]],4)="MAIN","MAIN","HEDGE")</f>
        <v>MAIN</v>
      </c>
      <c r="AK6283" t="str" cm="1">
        <f t="array" ref="AK6283">_xlfn._xlws.FILTER(Table4[Column1],ISNUMBER(SEARCH(Table4[Column1],MIS[[#This Row],[OrderUniqueIdentifier]])),"")</f>
        <v>XYT</v>
      </c>
    </row>
    <row r="6284" spans="1:37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>
        <f>_xlfn.XLOOKUP(MIS[[#This Row],[TRADING SYMBOL]],[1]Sheet1!$D:$D,[1]Sheet1!$C:$C)</f>
        <v>409.5</v>
      </c>
      <c r="AE6284">
        <f>MIS[[#This Row],[OrderAverageTradedPrice]]*MIS[[#This Row],[OrderQuantity]]</f>
        <v>8233</v>
      </c>
      <c r="AF6284">
        <f>MIS[[#This Row],[LTP]]*MIS[[#This Row],[OrderQuantity]]</f>
        <v>8190</v>
      </c>
      <c r="AG6284">
        <f>IF(MIS[[#This Row],[OrderSide]]="SELL",MIS[[#This Row],[VALUE]]-MIS[[#This Row],[LIVE_VALUE]],MIS[[#This Row],[LIVE_VALUE]]-MIS[[#This Row],[VALUE]])</f>
        <v>43</v>
      </c>
      <c r="AH6284" t="str" cm="1">
        <f t="array" ref="AH6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4" t="str">
        <f>MIS[[#This Row],[TRADING SYMBOL]]</f>
        <v>SENSEX2552082300PE</v>
      </c>
      <c r="AJ6284" t="str">
        <f>IF(RIGHT(MIS[[#This Row],[Main/Hedge]],4)="MAIN","MAIN","HEDGE")</f>
        <v>MAIN</v>
      </c>
      <c r="AK6284" t="str" cm="1">
        <f t="array" ref="AK6284">_xlfn._xlws.FILTER(Table4[Column1],ISNUMBER(SEARCH(Table4[Column1],MIS[[#This Row],[OrderUniqueIdentifier]])),"")</f>
        <v>XYT</v>
      </c>
    </row>
    <row r="6285" spans="1:37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>
        <f>_xlfn.XLOOKUP(MIS[[#This Row],[TRADING SYMBOL]],[1]Sheet1!$D:$D,[1]Sheet1!$C:$C)</f>
        <v>409.5</v>
      </c>
      <c r="AE6285">
        <f>MIS[[#This Row],[OrderAverageTradedPrice]]*MIS[[#This Row],[OrderQuantity]]</f>
        <v>24711</v>
      </c>
      <c r="AF6285">
        <f>MIS[[#This Row],[LTP]]*MIS[[#This Row],[OrderQuantity]]</f>
        <v>24570</v>
      </c>
      <c r="AG6285">
        <f>IF(MIS[[#This Row],[OrderSide]]="SELL",MIS[[#This Row],[VALUE]]-MIS[[#This Row],[LIVE_VALUE]],MIS[[#This Row],[LIVE_VALUE]]-MIS[[#This Row],[VALUE]])</f>
        <v>141</v>
      </c>
      <c r="AH6285" t="str" cm="1">
        <f t="array" ref="AH6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5" t="str">
        <f>MIS[[#This Row],[TRADING SYMBOL]]</f>
        <v>SENSEX2552082300PE</v>
      </c>
      <c r="AJ6285" t="str">
        <f>IF(RIGHT(MIS[[#This Row],[Main/Hedge]],4)="MAIN","MAIN","HEDGE")</f>
        <v>MAIN</v>
      </c>
      <c r="AK6285" t="str" cm="1">
        <f t="array" ref="AK6285">_xlfn._xlws.FILTER(Table4[Column1],ISNUMBER(SEARCH(Table4[Column1],MIS[[#This Row],[OrderUniqueIdentifier]])),"")</f>
        <v>XYT</v>
      </c>
    </row>
    <row r="6286" spans="1:37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>
        <f>_xlfn.XLOOKUP(MIS[[#This Row],[TRADING SYMBOL]],[1]Sheet1!$D:$D,[1]Sheet1!$C:$C)</f>
        <v>409.5</v>
      </c>
      <c r="AE6286">
        <f>MIS[[#This Row],[OrderAverageTradedPrice]]*MIS[[#This Row],[OrderQuantity]]</f>
        <v>8235</v>
      </c>
      <c r="AF6286">
        <f>MIS[[#This Row],[LTP]]*MIS[[#This Row],[OrderQuantity]]</f>
        <v>8190</v>
      </c>
      <c r="AG6286">
        <f>IF(MIS[[#This Row],[OrderSide]]="SELL",MIS[[#This Row],[VALUE]]-MIS[[#This Row],[LIVE_VALUE]],MIS[[#This Row],[LIVE_VALUE]]-MIS[[#This Row],[VALUE]])</f>
        <v>45</v>
      </c>
      <c r="AH6286" t="str" cm="1">
        <f t="array" ref="AH6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6" t="str">
        <f>MIS[[#This Row],[TRADING SYMBOL]]</f>
        <v>SENSEX2552082300PE</v>
      </c>
      <c r="AJ6286" t="str">
        <f>IF(RIGHT(MIS[[#This Row],[Main/Hedge]],4)="MAIN","MAIN","HEDGE")</f>
        <v>MAIN</v>
      </c>
      <c r="AK6286" t="str" cm="1">
        <f t="array" ref="AK6286">_xlfn._xlws.FILTER(Table4[Column1],ISNUMBER(SEARCH(Table4[Column1],MIS[[#This Row],[OrderUniqueIdentifier]])),"")</f>
        <v>XYT</v>
      </c>
    </row>
    <row r="6287" spans="1:37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>
        <f>_xlfn.XLOOKUP(MIS[[#This Row],[TRADING SYMBOL]],[1]Sheet1!$D:$D,[1]Sheet1!$C:$C)</f>
        <v>490.65</v>
      </c>
      <c r="AE6287">
        <f>MIS[[#This Row],[OrderAverageTradedPrice]]*MIS[[#This Row],[OrderQuantity]]</f>
        <v>9345</v>
      </c>
      <c r="AF6287">
        <f>MIS[[#This Row],[LTP]]*MIS[[#This Row],[OrderQuantity]]</f>
        <v>9813</v>
      </c>
      <c r="AG6287">
        <f>IF(MIS[[#This Row],[OrderSide]]="SELL",MIS[[#This Row],[VALUE]]-MIS[[#This Row],[LIVE_VALUE]],MIS[[#This Row],[LIVE_VALUE]]-MIS[[#This Row],[VALUE]])</f>
        <v>-468</v>
      </c>
      <c r="AH6287" t="str" cm="1">
        <f t="array" ref="AH6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7" t="str">
        <f>MIS[[#This Row],[TRADING SYMBOL]]</f>
        <v>SENSEX2552082300CE</v>
      </c>
      <c r="AJ6287" t="str">
        <f>IF(RIGHT(MIS[[#This Row],[Main/Hedge]],4)="MAIN","MAIN","HEDGE")</f>
        <v>MAIN</v>
      </c>
      <c r="AK6287" t="str" cm="1">
        <f t="array" ref="AK6287">_xlfn._xlws.FILTER(Table4[Column1],ISNUMBER(SEARCH(Table4[Column1],MIS[[#This Row],[OrderUniqueIdentifier]])),"")</f>
        <v>XYT</v>
      </c>
    </row>
    <row r="6288" spans="1:37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>
        <f>_xlfn.XLOOKUP(MIS[[#This Row],[TRADING SYMBOL]],[1]Sheet1!$D:$D,[1]Sheet1!$C:$C)</f>
        <v>409.5</v>
      </c>
      <c r="AE6288">
        <f>MIS[[#This Row],[OrderAverageTradedPrice]]*MIS[[#This Row],[OrderQuantity]]</f>
        <v>49387.99999999992</v>
      </c>
      <c r="AF6288">
        <f>MIS[[#This Row],[LTP]]*MIS[[#This Row],[OrderQuantity]]</f>
        <v>49140</v>
      </c>
      <c r="AG6288">
        <f>IF(MIS[[#This Row],[OrderSide]]="SELL",MIS[[#This Row],[VALUE]]-MIS[[#This Row],[LIVE_VALUE]],MIS[[#This Row],[LIVE_VALUE]]-MIS[[#This Row],[VALUE]])</f>
        <v>247.99999999991996</v>
      </c>
      <c r="AH6288" t="str" cm="1">
        <f t="array" ref="AH6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8" t="str">
        <f>MIS[[#This Row],[TRADING SYMBOL]]</f>
        <v>SENSEX2552082300PE</v>
      </c>
      <c r="AJ6288" t="str">
        <f>IF(RIGHT(MIS[[#This Row],[Main/Hedge]],4)="MAIN","MAIN","HEDGE")</f>
        <v>MAIN</v>
      </c>
      <c r="AK6288" t="str" cm="1">
        <f t="array" ref="AK6288">_xlfn._xlws.FILTER(Table4[Column1],ISNUMBER(SEARCH(Table4[Column1],MIS[[#This Row],[OrderUniqueIdentifier]])),"")</f>
        <v>XYT</v>
      </c>
    </row>
    <row r="6289" spans="1:37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>
        <f>_xlfn.XLOOKUP(MIS[[#This Row],[TRADING SYMBOL]],[1]Sheet1!$D:$D,[1]Sheet1!$C:$C)</f>
        <v>490.65</v>
      </c>
      <c r="AE6289">
        <f>MIS[[#This Row],[OrderAverageTradedPrice]]*MIS[[#This Row],[OrderQuantity]]</f>
        <v>37380</v>
      </c>
      <c r="AF6289">
        <f>MIS[[#This Row],[LTP]]*MIS[[#This Row],[OrderQuantity]]</f>
        <v>39252</v>
      </c>
      <c r="AG6289">
        <f>IF(MIS[[#This Row],[OrderSide]]="SELL",MIS[[#This Row],[VALUE]]-MIS[[#This Row],[LIVE_VALUE]],MIS[[#This Row],[LIVE_VALUE]]-MIS[[#This Row],[VALUE]])</f>
        <v>-1872</v>
      </c>
      <c r="AH6289" t="str" cm="1">
        <f t="array" ref="AH6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9" t="str">
        <f>MIS[[#This Row],[TRADING SYMBOL]]</f>
        <v>SENSEX2552082300CE</v>
      </c>
      <c r="AJ6289" t="str">
        <f>IF(RIGHT(MIS[[#This Row],[Main/Hedge]],4)="MAIN","MAIN","HEDGE")</f>
        <v>MAIN</v>
      </c>
      <c r="AK6289" t="str" cm="1">
        <f t="array" ref="AK6289">_xlfn._xlws.FILTER(Table4[Column1],ISNUMBER(SEARCH(Table4[Column1],MIS[[#This Row],[OrderUniqueIdentifier]])),"")</f>
        <v>XYT</v>
      </c>
    </row>
    <row r="6290" spans="1:37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>
        <f>_xlfn.XLOOKUP(MIS[[#This Row],[TRADING SYMBOL]],[1]Sheet1!$D:$D,[1]Sheet1!$C:$C)</f>
        <v>490.65</v>
      </c>
      <c r="AE6290">
        <f>MIS[[#This Row],[OrderAverageTradedPrice]]*MIS[[#This Row],[OrderQuantity]]</f>
        <v>18684</v>
      </c>
      <c r="AF6290">
        <f>MIS[[#This Row],[LTP]]*MIS[[#This Row],[OrderQuantity]]</f>
        <v>19626</v>
      </c>
      <c r="AG6290">
        <f>IF(MIS[[#This Row],[OrderSide]]="SELL",MIS[[#This Row],[VALUE]]-MIS[[#This Row],[LIVE_VALUE]],MIS[[#This Row],[LIVE_VALUE]]-MIS[[#This Row],[VALUE]])</f>
        <v>-942</v>
      </c>
      <c r="AH6290" t="str" cm="1">
        <f t="array" ref="AH6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0" t="str">
        <f>MIS[[#This Row],[TRADING SYMBOL]]</f>
        <v>SENSEX2552082300CE</v>
      </c>
      <c r="AJ6290" t="str">
        <f>IF(RIGHT(MIS[[#This Row],[Main/Hedge]],4)="MAIN","MAIN","HEDGE")</f>
        <v>MAIN</v>
      </c>
      <c r="AK6290" t="str" cm="1">
        <f t="array" ref="AK6290">_xlfn._xlws.FILTER(Table4[Column1],ISNUMBER(SEARCH(Table4[Column1],MIS[[#This Row],[OrderUniqueIdentifier]])),"")</f>
        <v>XYT</v>
      </c>
    </row>
    <row r="6291" spans="1:37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>
        <f>_xlfn.XLOOKUP(MIS[[#This Row],[TRADING SYMBOL]],[1]Sheet1!$D:$D,[1]Sheet1!$C:$C)</f>
        <v>409.5</v>
      </c>
      <c r="AE6291">
        <f>MIS[[#This Row],[OrderAverageTradedPrice]]*MIS[[#This Row],[OrderQuantity]]</f>
        <v>16474</v>
      </c>
      <c r="AF6291">
        <f>MIS[[#This Row],[LTP]]*MIS[[#This Row],[OrderQuantity]]</f>
        <v>16380</v>
      </c>
      <c r="AG6291">
        <f>IF(MIS[[#This Row],[OrderSide]]="SELL",MIS[[#This Row],[VALUE]]-MIS[[#This Row],[LIVE_VALUE]],MIS[[#This Row],[LIVE_VALUE]]-MIS[[#This Row],[VALUE]])</f>
        <v>94</v>
      </c>
      <c r="AH6291" t="str" cm="1">
        <f t="array" ref="AH6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1" t="str">
        <f>MIS[[#This Row],[TRADING SYMBOL]]</f>
        <v>SENSEX2552082300PE</v>
      </c>
      <c r="AJ6291" t="str">
        <f>IF(RIGHT(MIS[[#This Row],[Main/Hedge]],4)="MAIN","MAIN","HEDGE")</f>
        <v>MAIN</v>
      </c>
      <c r="AK6291" t="str" cm="1">
        <f t="array" ref="AK6291">_xlfn._xlws.FILTER(Table4[Column1],ISNUMBER(SEARCH(Table4[Column1],MIS[[#This Row],[OrderUniqueIdentifier]])),"")</f>
        <v>XYT</v>
      </c>
    </row>
    <row r="6292" spans="1:37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>
        <f>_xlfn.XLOOKUP(MIS[[#This Row],[TRADING SYMBOL]],[1]Sheet1!$D:$D,[1]Sheet1!$C:$C)</f>
        <v>490.65</v>
      </c>
      <c r="AE6292">
        <f>MIS[[#This Row],[OrderAverageTradedPrice]]*MIS[[#This Row],[OrderQuantity]]</f>
        <v>56082</v>
      </c>
      <c r="AF6292">
        <f>MIS[[#This Row],[LTP]]*MIS[[#This Row],[OrderQuantity]]</f>
        <v>58878</v>
      </c>
      <c r="AG6292">
        <f>IF(MIS[[#This Row],[OrderSide]]="SELL",MIS[[#This Row],[VALUE]]-MIS[[#This Row],[LIVE_VALUE]],MIS[[#This Row],[LIVE_VALUE]]-MIS[[#This Row],[VALUE]])</f>
        <v>-2796</v>
      </c>
      <c r="AH6292" t="str" cm="1">
        <f t="array" ref="AH6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2" t="str">
        <f>MIS[[#This Row],[TRADING SYMBOL]]</f>
        <v>SENSEX2552082300CE</v>
      </c>
      <c r="AJ6292" t="str">
        <f>IF(RIGHT(MIS[[#This Row],[Main/Hedge]],4)="MAIN","MAIN","HEDGE")</f>
        <v>MAIN</v>
      </c>
      <c r="AK6292" t="str" cm="1">
        <f t="array" ref="AK6292">_xlfn._xlws.FILTER(Table4[Column1],ISNUMBER(SEARCH(Table4[Column1],MIS[[#This Row],[OrderUniqueIdentifier]])),"")</f>
        <v>XYT</v>
      </c>
    </row>
    <row r="6293" spans="1:37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>
        <f>_xlfn.XLOOKUP(MIS[[#This Row],[TRADING SYMBOL]],[1]Sheet1!$D:$D,[1]Sheet1!$C:$C)</f>
        <v>409.5</v>
      </c>
      <c r="AE6293">
        <f>MIS[[#This Row],[OrderAverageTradedPrice]]*MIS[[#This Row],[OrderQuantity]]</f>
        <v>49311</v>
      </c>
      <c r="AF6293">
        <f>MIS[[#This Row],[LTP]]*MIS[[#This Row],[OrderQuantity]]</f>
        <v>49140</v>
      </c>
      <c r="AG6293">
        <f>IF(MIS[[#This Row],[OrderSide]]="SELL",MIS[[#This Row],[VALUE]]-MIS[[#This Row],[LIVE_VALUE]],MIS[[#This Row],[LIVE_VALUE]]-MIS[[#This Row],[VALUE]])</f>
        <v>171</v>
      </c>
      <c r="AH6293" t="str" cm="1">
        <f t="array" ref="AH6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3" t="str">
        <f>MIS[[#This Row],[TRADING SYMBOL]]</f>
        <v>SENSEX2552082300PE</v>
      </c>
      <c r="AJ6293" t="str">
        <f>IF(RIGHT(MIS[[#This Row],[Main/Hedge]],4)="MAIN","MAIN","HEDGE")</f>
        <v>MAIN</v>
      </c>
      <c r="AK6293" t="str" cm="1">
        <f t="array" ref="AK6293">_xlfn._xlws.FILTER(Table4[Column1],ISNUMBER(SEARCH(Table4[Column1],MIS[[#This Row],[OrderUniqueIdentifier]])),"")</f>
        <v>XYT</v>
      </c>
    </row>
    <row r="6294" spans="1:37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>
        <f>_xlfn.XLOOKUP(MIS[[#This Row],[TRADING SYMBOL]],[1]Sheet1!$D:$D,[1]Sheet1!$C:$C)</f>
        <v>409.5</v>
      </c>
      <c r="AE6294">
        <f>MIS[[#This Row],[OrderAverageTradedPrice]]*MIS[[#This Row],[OrderQuantity]]</f>
        <v>8238</v>
      </c>
      <c r="AF6294">
        <f>MIS[[#This Row],[LTP]]*MIS[[#This Row],[OrderQuantity]]</f>
        <v>8190</v>
      </c>
      <c r="AG6294">
        <f>IF(MIS[[#This Row],[OrderSide]]="SELL",MIS[[#This Row],[VALUE]]-MIS[[#This Row],[LIVE_VALUE]],MIS[[#This Row],[LIVE_VALUE]]-MIS[[#This Row],[VALUE]])</f>
        <v>48</v>
      </c>
      <c r="AH6294" t="str" cm="1">
        <f t="array" ref="AH6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4" t="str">
        <f>MIS[[#This Row],[TRADING SYMBOL]]</f>
        <v>SENSEX2552082300PE</v>
      </c>
      <c r="AJ6294" t="str">
        <f>IF(RIGHT(MIS[[#This Row],[Main/Hedge]],4)="MAIN","MAIN","HEDGE")</f>
        <v>MAIN</v>
      </c>
      <c r="AK6294" t="str" cm="1">
        <f t="array" ref="AK6294">_xlfn._xlws.FILTER(Table4[Column1],ISNUMBER(SEARCH(Table4[Column1],MIS[[#This Row],[OrderUniqueIdentifier]])),"")</f>
        <v>XYT</v>
      </c>
    </row>
    <row r="6295" spans="1:37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>
        <f>_xlfn.XLOOKUP(MIS[[#This Row],[TRADING SYMBOL]],[1]Sheet1!$D:$D,[1]Sheet1!$C:$C)</f>
        <v>490.65</v>
      </c>
      <c r="AE6295">
        <f>MIS[[#This Row],[OrderAverageTradedPrice]]*MIS[[#This Row],[OrderQuantity]]</f>
        <v>9342</v>
      </c>
      <c r="AF6295">
        <f>MIS[[#This Row],[LTP]]*MIS[[#This Row],[OrderQuantity]]</f>
        <v>9813</v>
      </c>
      <c r="AG6295">
        <f>IF(MIS[[#This Row],[OrderSide]]="SELL",MIS[[#This Row],[VALUE]]-MIS[[#This Row],[LIVE_VALUE]],MIS[[#This Row],[LIVE_VALUE]]-MIS[[#This Row],[VALUE]])</f>
        <v>-471</v>
      </c>
      <c r="AH6295" t="str" cm="1">
        <f t="array" ref="AH6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5" t="str">
        <f>MIS[[#This Row],[TRADING SYMBOL]]</f>
        <v>SENSEX2552082300CE</v>
      </c>
      <c r="AJ6295" t="str">
        <f>IF(RIGHT(MIS[[#This Row],[Main/Hedge]],4)="MAIN","MAIN","HEDGE")</f>
        <v>MAIN</v>
      </c>
      <c r="AK6295" t="str" cm="1">
        <f t="array" ref="AK6295">_xlfn._xlws.FILTER(Table4[Column1],ISNUMBER(SEARCH(Table4[Column1],MIS[[#This Row],[OrderUniqueIdentifier]])),"")</f>
        <v>XYT</v>
      </c>
    </row>
    <row r="6296" spans="1:37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>
        <f>_xlfn.XLOOKUP(MIS[[#This Row],[TRADING SYMBOL]],[1]Sheet1!$D:$D,[1]Sheet1!$C:$C)</f>
        <v>490.65</v>
      </c>
      <c r="AE6296">
        <f>MIS[[#This Row],[OrderAverageTradedPrice]]*MIS[[#This Row],[OrderQuantity]]</f>
        <v>18708</v>
      </c>
      <c r="AF6296">
        <f>MIS[[#This Row],[LTP]]*MIS[[#This Row],[OrderQuantity]]</f>
        <v>19626</v>
      </c>
      <c r="AG6296">
        <f>IF(MIS[[#This Row],[OrderSide]]="SELL",MIS[[#This Row],[VALUE]]-MIS[[#This Row],[LIVE_VALUE]],MIS[[#This Row],[LIVE_VALUE]]-MIS[[#This Row],[VALUE]])</f>
        <v>-918</v>
      </c>
      <c r="AH6296" t="str" cm="1">
        <f t="array" ref="AH6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6" t="str">
        <f>MIS[[#This Row],[TRADING SYMBOL]]</f>
        <v>SENSEX2552082300CE</v>
      </c>
      <c r="AJ6296" t="str">
        <f>IF(RIGHT(MIS[[#This Row],[Main/Hedge]],4)="MAIN","MAIN","HEDGE")</f>
        <v>MAIN</v>
      </c>
      <c r="AK6296" t="str" cm="1">
        <f t="array" ref="AK6296">_xlfn._xlws.FILTER(Table4[Column1],ISNUMBER(SEARCH(Table4[Column1],MIS[[#This Row],[OrderUniqueIdentifier]])),"")</f>
        <v>XYT</v>
      </c>
    </row>
    <row r="6297" spans="1:37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>
        <f>_xlfn.XLOOKUP(MIS[[#This Row],[TRADING SYMBOL]],[1]Sheet1!$D:$D,[1]Sheet1!$C:$C)</f>
        <v>409.5</v>
      </c>
      <c r="AE6297">
        <f>MIS[[#This Row],[OrderAverageTradedPrice]]*MIS[[#This Row],[OrderQuantity]]</f>
        <v>16460</v>
      </c>
      <c r="AF6297">
        <f>MIS[[#This Row],[LTP]]*MIS[[#This Row],[OrderQuantity]]</f>
        <v>16380</v>
      </c>
      <c r="AG6297">
        <f>IF(MIS[[#This Row],[OrderSide]]="SELL",MIS[[#This Row],[VALUE]]-MIS[[#This Row],[LIVE_VALUE]],MIS[[#This Row],[LIVE_VALUE]]-MIS[[#This Row],[VALUE]])</f>
        <v>80</v>
      </c>
      <c r="AH6297" t="str" cm="1">
        <f t="array" ref="AH6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7" t="str">
        <f>MIS[[#This Row],[TRADING SYMBOL]]</f>
        <v>SENSEX2552082300PE</v>
      </c>
      <c r="AJ6297" t="str">
        <f>IF(RIGHT(MIS[[#This Row],[Main/Hedge]],4)="MAIN","MAIN","HEDGE")</f>
        <v>MAIN</v>
      </c>
      <c r="AK6297" t="str" cm="1">
        <f t="array" ref="AK6297">_xlfn._xlws.FILTER(Table4[Column1],ISNUMBER(SEARCH(Table4[Column1],MIS[[#This Row],[OrderUniqueIdentifier]])),"")</f>
        <v>XYT</v>
      </c>
    </row>
    <row r="6298" spans="1:37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>
        <f>_xlfn.XLOOKUP(MIS[[#This Row],[TRADING SYMBOL]],[1]Sheet1!$D:$D,[1]Sheet1!$C:$C)</f>
        <v>409.5</v>
      </c>
      <c r="AE6298">
        <f>MIS[[#This Row],[OrderAverageTradedPrice]]*MIS[[#This Row],[OrderQuantity]]</f>
        <v>8235</v>
      </c>
      <c r="AF6298">
        <f>MIS[[#This Row],[LTP]]*MIS[[#This Row],[OrderQuantity]]</f>
        <v>8190</v>
      </c>
      <c r="AG6298">
        <f>IF(MIS[[#This Row],[OrderSide]]="SELL",MIS[[#This Row],[VALUE]]-MIS[[#This Row],[LIVE_VALUE]],MIS[[#This Row],[LIVE_VALUE]]-MIS[[#This Row],[VALUE]])</f>
        <v>45</v>
      </c>
      <c r="AH6298" t="str" cm="1">
        <f t="array" ref="AH6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8" t="str">
        <f>MIS[[#This Row],[TRADING SYMBOL]]</f>
        <v>SENSEX2552082300PE</v>
      </c>
      <c r="AJ6298" t="str">
        <f>IF(RIGHT(MIS[[#This Row],[Main/Hedge]],4)="MAIN","MAIN","HEDGE")</f>
        <v>MAIN</v>
      </c>
      <c r="AK6298" t="str" cm="1">
        <f t="array" ref="AK6298">_xlfn._xlws.FILTER(Table4[Column1],ISNUMBER(SEARCH(Table4[Column1],MIS[[#This Row],[OrderUniqueIdentifier]])),"")</f>
        <v>XYT</v>
      </c>
    </row>
    <row r="6299" spans="1:37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>
        <f>_xlfn.XLOOKUP(MIS[[#This Row],[TRADING SYMBOL]],[1]Sheet1!$D:$D,[1]Sheet1!$C:$C)</f>
        <v>409.5</v>
      </c>
      <c r="AE6299">
        <f>MIS[[#This Row],[OrderAverageTradedPrice]]*MIS[[#This Row],[OrderQuantity]]</f>
        <v>41171</v>
      </c>
      <c r="AF6299">
        <f>MIS[[#This Row],[LTP]]*MIS[[#This Row],[OrderQuantity]]</f>
        <v>40950</v>
      </c>
      <c r="AG6299">
        <f>IF(MIS[[#This Row],[OrderSide]]="SELL",MIS[[#This Row],[VALUE]]-MIS[[#This Row],[LIVE_VALUE]],MIS[[#This Row],[LIVE_VALUE]]-MIS[[#This Row],[VALUE]])</f>
        <v>221</v>
      </c>
      <c r="AH6299" t="str" cm="1">
        <f t="array" ref="AH6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9" t="str">
        <f>MIS[[#This Row],[TRADING SYMBOL]]</f>
        <v>SENSEX2552082300PE</v>
      </c>
      <c r="AJ6299" t="str">
        <f>IF(RIGHT(MIS[[#This Row],[Main/Hedge]],4)="MAIN","MAIN","HEDGE")</f>
        <v>MAIN</v>
      </c>
      <c r="AK6299" t="str" cm="1">
        <f t="array" ref="AK6299">_xlfn._xlws.FILTER(Table4[Column1],ISNUMBER(SEARCH(Table4[Column1],MIS[[#This Row],[OrderUniqueIdentifier]])),"")</f>
        <v>XYT</v>
      </c>
    </row>
    <row r="6300" spans="1:37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>
        <f>_xlfn.XLOOKUP(MIS[[#This Row],[TRADING SYMBOL]],[1]Sheet1!$D:$D,[1]Sheet1!$C:$C)</f>
        <v>409.5</v>
      </c>
      <c r="AE6300">
        <f>MIS[[#This Row],[OrderAverageTradedPrice]]*MIS[[#This Row],[OrderQuantity]]</f>
        <v>24708</v>
      </c>
      <c r="AF6300">
        <f>MIS[[#This Row],[LTP]]*MIS[[#This Row],[OrderQuantity]]</f>
        <v>24570</v>
      </c>
      <c r="AG6300">
        <f>IF(MIS[[#This Row],[OrderSide]]="SELL",MIS[[#This Row],[VALUE]]-MIS[[#This Row],[LIVE_VALUE]],MIS[[#This Row],[LIVE_VALUE]]-MIS[[#This Row],[VALUE]])</f>
        <v>138</v>
      </c>
      <c r="AH6300" t="str" cm="1">
        <f t="array" ref="AH6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0" t="str">
        <f>MIS[[#This Row],[TRADING SYMBOL]]</f>
        <v>SENSEX2552082300PE</v>
      </c>
      <c r="AJ6300" t="str">
        <f>IF(RIGHT(MIS[[#This Row],[Main/Hedge]],4)="MAIN","MAIN","HEDGE")</f>
        <v>MAIN</v>
      </c>
      <c r="AK6300" t="str" cm="1">
        <f t="array" ref="AK6300">_xlfn._xlws.FILTER(Table4[Column1],ISNUMBER(SEARCH(Table4[Column1],MIS[[#This Row],[OrderUniqueIdentifier]])),"")</f>
        <v>XYT</v>
      </c>
    </row>
    <row r="6301" spans="1:37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>
        <f>_xlfn.XLOOKUP(MIS[[#This Row],[TRADING SYMBOL]],[1]Sheet1!$D:$D,[1]Sheet1!$C:$C)</f>
        <v>490.65</v>
      </c>
      <c r="AE6301">
        <f>MIS[[#This Row],[OrderAverageTradedPrice]]*MIS[[#This Row],[OrderQuantity]]</f>
        <v>46722</v>
      </c>
      <c r="AF6301">
        <f>MIS[[#This Row],[LTP]]*MIS[[#This Row],[OrderQuantity]]</f>
        <v>49065</v>
      </c>
      <c r="AG6301">
        <f>IF(MIS[[#This Row],[OrderSide]]="SELL",MIS[[#This Row],[VALUE]]-MIS[[#This Row],[LIVE_VALUE]],MIS[[#This Row],[LIVE_VALUE]]-MIS[[#This Row],[VALUE]])</f>
        <v>-2343</v>
      </c>
      <c r="AH6301" t="str" cm="1">
        <f t="array" ref="AH6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1" t="str">
        <f>MIS[[#This Row],[TRADING SYMBOL]]</f>
        <v>SENSEX2552082300CE</v>
      </c>
      <c r="AJ6301" t="str">
        <f>IF(RIGHT(MIS[[#This Row],[Main/Hedge]],4)="MAIN","MAIN","HEDGE")</f>
        <v>MAIN</v>
      </c>
      <c r="AK6301" t="str" cm="1">
        <f t="array" ref="AK6301">_xlfn._xlws.FILTER(Table4[Column1],ISNUMBER(SEARCH(Table4[Column1],MIS[[#This Row],[OrderUniqueIdentifier]])),"")</f>
        <v>XYT</v>
      </c>
    </row>
    <row r="6302" spans="1:37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>
        <f>_xlfn.XLOOKUP(MIS[[#This Row],[TRADING SYMBOL]],[1]Sheet1!$D:$D,[1]Sheet1!$C:$C)</f>
        <v>409.5</v>
      </c>
      <c r="AE6302">
        <f>MIS[[#This Row],[OrderAverageTradedPrice]]*MIS[[#This Row],[OrderQuantity]]</f>
        <v>16466</v>
      </c>
      <c r="AF6302">
        <f>MIS[[#This Row],[LTP]]*MIS[[#This Row],[OrderQuantity]]</f>
        <v>16380</v>
      </c>
      <c r="AG6302">
        <f>IF(MIS[[#This Row],[OrderSide]]="SELL",MIS[[#This Row],[VALUE]]-MIS[[#This Row],[LIVE_VALUE]],MIS[[#This Row],[LIVE_VALUE]]-MIS[[#This Row],[VALUE]])</f>
        <v>86</v>
      </c>
      <c r="AH6302" t="str" cm="1">
        <f t="array" ref="AH6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2" t="str">
        <f>MIS[[#This Row],[TRADING SYMBOL]]</f>
        <v>SENSEX2552082300PE</v>
      </c>
      <c r="AJ6302" t="str">
        <f>IF(RIGHT(MIS[[#This Row],[Main/Hedge]],4)="MAIN","MAIN","HEDGE")</f>
        <v>MAIN</v>
      </c>
      <c r="AK6302" t="str" cm="1">
        <f t="array" ref="AK6302">_xlfn._xlws.FILTER(Table4[Column1],ISNUMBER(SEARCH(Table4[Column1],MIS[[#This Row],[OrderUniqueIdentifier]])),"")</f>
        <v>XYT</v>
      </c>
    </row>
    <row r="6303" spans="1:37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>
        <f>_xlfn.XLOOKUP(MIS[[#This Row],[TRADING SYMBOL]],[1]Sheet1!$D:$D,[1]Sheet1!$C:$C)</f>
        <v>490.65</v>
      </c>
      <c r="AE6303">
        <f>MIS[[#This Row],[OrderAverageTradedPrice]]*MIS[[#This Row],[OrderQuantity]]</f>
        <v>37379</v>
      </c>
      <c r="AF6303">
        <f>MIS[[#This Row],[LTP]]*MIS[[#This Row],[OrderQuantity]]</f>
        <v>39252</v>
      </c>
      <c r="AG6303">
        <f>IF(MIS[[#This Row],[OrderSide]]="SELL",MIS[[#This Row],[VALUE]]-MIS[[#This Row],[LIVE_VALUE]],MIS[[#This Row],[LIVE_VALUE]]-MIS[[#This Row],[VALUE]])</f>
        <v>-1873</v>
      </c>
      <c r="AH6303" t="str" cm="1">
        <f t="array" ref="AH6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3" t="str">
        <f>MIS[[#This Row],[TRADING SYMBOL]]</f>
        <v>SENSEX2552082300CE</v>
      </c>
      <c r="AJ6303" t="str">
        <f>IF(RIGHT(MIS[[#This Row],[Main/Hedge]],4)="MAIN","MAIN","HEDGE")</f>
        <v>MAIN</v>
      </c>
      <c r="AK6303" t="str" cm="1">
        <f t="array" ref="AK6303">_xlfn._xlws.FILTER(Table4[Column1],ISNUMBER(SEARCH(Table4[Column1],MIS[[#This Row],[OrderUniqueIdentifier]])),"")</f>
        <v>XYT</v>
      </c>
    </row>
    <row r="6304" spans="1:37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>
        <f>_xlfn.XLOOKUP(MIS[[#This Row],[TRADING SYMBOL]],[1]Sheet1!$D:$D,[1]Sheet1!$C:$C)</f>
        <v>409.5</v>
      </c>
      <c r="AE6304">
        <f>MIS[[#This Row],[OrderAverageTradedPrice]]*MIS[[#This Row],[OrderQuantity]]</f>
        <v>8240</v>
      </c>
      <c r="AF6304">
        <f>MIS[[#This Row],[LTP]]*MIS[[#This Row],[OrderQuantity]]</f>
        <v>8190</v>
      </c>
      <c r="AG6304">
        <f>IF(MIS[[#This Row],[OrderSide]]="SELL",MIS[[#This Row],[VALUE]]-MIS[[#This Row],[LIVE_VALUE]],MIS[[#This Row],[LIVE_VALUE]]-MIS[[#This Row],[VALUE]])</f>
        <v>50</v>
      </c>
      <c r="AH6304" t="str" cm="1">
        <f t="array" ref="AH6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4" t="str">
        <f>MIS[[#This Row],[TRADING SYMBOL]]</f>
        <v>SENSEX2552082300PE</v>
      </c>
      <c r="AJ6304" t="str">
        <f>IF(RIGHT(MIS[[#This Row],[Main/Hedge]],4)="MAIN","MAIN","HEDGE")</f>
        <v>MAIN</v>
      </c>
      <c r="AK6304" t="str" cm="1">
        <f t="array" ref="AK6304">_xlfn._xlws.FILTER(Table4[Column1],ISNUMBER(SEARCH(Table4[Column1],MIS[[#This Row],[OrderUniqueIdentifier]])),"")</f>
        <v>XYT</v>
      </c>
    </row>
    <row r="6305" spans="1:37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>
        <f>_xlfn.XLOOKUP(MIS[[#This Row],[TRADING SYMBOL]],[1]Sheet1!$D:$D,[1]Sheet1!$C:$C)</f>
        <v>490.65</v>
      </c>
      <c r="AE6305">
        <f>MIS[[#This Row],[OrderAverageTradedPrice]]*MIS[[#This Row],[OrderQuantity]]</f>
        <v>9343</v>
      </c>
      <c r="AF6305">
        <f>MIS[[#This Row],[LTP]]*MIS[[#This Row],[OrderQuantity]]</f>
        <v>9813</v>
      </c>
      <c r="AG6305">
        <f>IF(MIS[[#This Row],[OrderSide]]="SELL",MIS[[#This Row],[VALUE]]-MIS[[#This Row],[LIVE_VALUE]],MIS[[#This Row],[LIVE_VALUE]]-MIS[[#This Row],[VALUE]])</f>
        <v>-470</v>
      </c>
      <c r="AH6305" t="str" cm="1">
        <f t="array" ref="AH6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5" t="str">
        <f>MIS[[#This Row],[TRADING SYMBOL]]</f>
        <v>SENSEX2552082300CE</v>
      </c>
      <c r="AJ6305" t="str">
        <f>IF(RIGHT(MIS[[#This Row],[Main/Hedge]],4)="MAIN","MAIN","HEDGE")</f>
        <v>MAIN</v>
      </c>
      <c r="AK6305" t="str" cm="1">
        <f t="array" ref="AK6305">_xlfn._xlws.FILTER(Table4[Column1],ISNUMBER(SEARCH(Table4[Column1],MIS[[#This Row],[OrderUniqueIdentifier]])),"")</f>
        <v>XYT</v>
      </c>
    </row>
    <row r="6306" spans="1:37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>
        <f>_xlfn.XLOOKUP(MIS[[#This Row],[TRADING SYMBOL]],[1]Sheet1!$D:$D,[1]Sheet1!$C:$C)</f>
        <v>409.5</v>
      </c>
      <c r="AE6306">
        <f>MIS[[#This Row],[OrderAverageTradedPrice]]*MIS[[#This Row],[OrderQuantity]]</f>
        <v>8231</v>
      </c>
      <c r="AF6306">
        <f>MIS[[#This Row],[LTP]]*MIS[[#This Row],[OrderQuantity]]</f>
        <v>8190</v>
      </c>
      <c r="AG6306">
        <f>IF(MIS[[#This Row],[OrderSide]]="SELL",MIS[[#This Row],[VALUE]]-MIS[[#This Row],[LIVE_VALUE]],MIS[[#This Row],[LIVE_VALUE]]-MIS[[#This Row],[VALUE]])</f>
        <v>41</v>
      </c>
      <c r="AH6306" t="str" cm="1">
        <f t="array" ref="AH6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6" t="str">
        <f>MIS[[#This Row],[TRADING SYMBOL]]</f>
        <v>SENSEX2552082300PE</v>
      </c>
      <c r="AJ6306" t="str">
        <f>IF(RIGHT(MIS[[#This Row],[Main/Hedge]],4)="MAIN","MAIN","HEDGE")</f>
        <v>MAIN</v>
      </c>
      <c r="AK6306" t="str" cm="1">
        <f t="array" ref="AK6306">_xlfn._xlws.FILTER(Table4[Column1],ISNUMBER(SEARCH(Table4[Column1],MIS[[#This Row],[OrderUniqueIdentifier]])),"")</f>
        <v>XYT</v>
      </c>
    </row>
    <row r="6307" spans="1:37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>
        <f>_xlfn.XLOOKUP(MIS[[#This Row],[TRADING SYMBOL]],[1]Sheet1!$D:$D,[1]Sheet1!$C:$C)</f>
        <v>490.65</v>
      </c>
      <c r="AE6307">
        <f>MIS[[#This Row],[OrderAverageTradedPrice]]*MIS[[#This Row],[OrderQuantity]]</f>
        <v>18690</v>
      </c>
      <c r="AF6307">
        <f>MIS[[#This Row],[LTP]]*MIS[[#This Row],[OrderQuantity]]</f>
        <v>19626</v>
      </c>
      <c r="AG6307">
        <f>IF(MIS[[#This Row],[OrderSide]]="SELL",MIS[[#This Row],[VALUE]]-MIS[[#This Row],[LIVE_VALUE]],MIS[[#This Row],[LIVE_VALUE]]-MIS[[#This Row],[VALUE]])</f>
        <v>-936</v>
      </c>
      <c r="AH6307" t="str" cm="1">
        <f t="array" ref="AH6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7" t="str">
        <f>MIS[[#This Row],[TRADING SYMBOL]]</f>
        <v>SENSEX2552082300CE</v>
      </c>
      <c r="AJ6307" t="str">
        <f>IF(RIGHT(MIS[[#This Row],[Main/Hedge]],4)="MAIN","MAIN","HEDGE")</f>
        <v>MAIN</v>
      </c>
      <c r="AK6307" t="str" cm="1">
        <f t="array" ref="AK6307">_xlfn._xlws.FILTER(Table4[Column1],ISNUMBER(SEARCH(Table4[Column1],MIS[[#This Row],[OrderUniqueIdentifier]])),"")</f>
        <v>XYT</v>
      </c>
    </row>
    <row r="6308" spans="1:37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>
        <f>_xlfn.XLOOKUP(MIS[[#This Row],[TRADING SYMBOL]],[1]Sheet1!$D:$D,[1]Sheet1!$C:$C)</f>
        <v>409.5</v>
      </c>
      <c r="AE6308">
        <f>MIS[[#This Row],[OrderAverageTradedPrice]]*MIS[[#This Row],[OrderQuantity]]</f>
        <v>16438</v>
      </c>
      <c r="AF6308">
        <f>MIS[[#This Row],[LTP]]*MIS[[#This Row],[OrderQuantity]]</f>
        <v>16380</v>
      </c>
      <c r="AG6308">
        <f>IF(MIS[[#This Row],[OrderSide]]="SELL",MIS[[#This Row],[VALUE]]-MIS[[#This Row],[LIVE_VALUE]],MIS[[#This Row],[LIVE_VALUE]]-MIS[[#This Row],[VALUE]])</f>
        <v>58</v>
      </c>
      <c r="AH6308" t="str" cm="1">
        <f t="array" ref="AH6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8" t="str">
        <f>MIS[[#This Row],[TRADING SYMBOL]]</f>
        <v>SENSEX2552082300PE</v>
      </c>
      <c r="AJ6308" t="str">
        <f>IF(RIGHT(MIS[[#This Row],[Main/Hedge]],4)="MAIN","MAIN","HEDGE")</f>
        <v>MAIN</v>
      </c>
      <c r="AK6308" t="str" cm="1">
        <f t="array" ref="AK6308">_xlfn._xlws.FILTER(Table4[Column1],ISNUMBER(SEARCH(Table4[Column1],MIS[[#This Row],[OrderUniqueIdentifier]])),"")</f>
        <v>XYT</v>
      </c>
    </row>
    <row r="6309" spans="1:37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>
        <f>_xlfn.XLOOKUP(MIS[[#This Row],[TRADING SYMBOL]],[1]Sheet1!$D:$D,[1]Sheet1!$C:$C)</f>
        <v>490.65</v>
      </c>
      <c r="AE6309">
        <f>MIS[[#This Row],[OrderAverageTradedPrice]]*MIS[[#This Row],[OrderQuantity]]</f>
        <v>28059</v>
      </c>
      <c r="AF6309">
        <f>MIS[[#This Row],[LTP]]*MIS[[#This Row],[OrderQuantity]]</f>
        <v>29439</v>
      </c>
      <c r="AG6309">
        <f>IF(MIS[[#This Row],[OrderSide]]="SELL",MIS[[#This Row],[VALUE]]-MIS[[#This Row],[LIVE_VALUE]],MIS[[#This Row],[LIVE_VALUE]]-MIS[[#This Row],[VALUE]])</f>
        <v>-1380</v>
      </c>
      <c r="AH6309" t="str" cm="1">
        <f t="array" ref="AH6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9" t="str">
        <f>MIS[[#This Row],[TRADING SYMBOL]]</f>
        <v>SENSEX2552082300CE</v>
      </c>
      <c r="AJ6309" t="str">
        <f>IF(RIGHT(MIS[[#This Row],[Main/Hedge]],4)="MAIN","MAIN","HEDGE")</f>
        <v>MAIN</v>
      </c>
      <c r="AK6309" t="str" cm="1">
        <f t="array" ref="AK6309">_xlfn._xlws.FILTER(Table4[Column1],ISNUMBER(SEARCH(Table4[Column1],MIS[[#This Row],[OrderUniqueIdentifier]])),"")</f>
        <v>XYT</v>
      </c>
    </row>
    <row r="6310" spans="1:37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>
        <f>_xlfn.XLOOKUP(MIS[[#This Row],[TRADING SYMBOL]],[1]Sheet1!$D:$D,[1]Sheet1!$C:$C)</f>
        <v>409.5</v>
      </c>
      <c r="AE6310">
        <f>MIS[[#This Row],[OrderAverageTradedPrice]]*MIS[[#This Row],[OrderQuantity]]</f>
        <v>16480</v>
      </c>
      <c r="AF6310">
        <f>MIS[[#This Row],[LTP]]*MIS[[#This Row],[OrderQuantity]]</f>
        <v>16380</v>
      </c>
      <c r="AG6310">
        <f>IF(MIS[[#This Row],[OrderSide]]="SELL",MIS[[#This Row],[VALUE]]-MIS[[#This Row],[LIVE_VALUE]],MIS[[#This Row],[LIVE_VALUE]]-MIS[[#This Row],[VALUE]])</f>
        <v>100</v>
      </c>
      <c r="AH6310" t="str" cm="1">
        <f t="array" ref="AH6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0" t="str">
        <f>MIS[[#This Row],[TRADING SYMBOL]]</f>
        <v>SENSEX2552082300PE</v>
      </c>
      <c r="AJ6310" t="str">
        <f>IF(RIGHT(MIS[[#This Row],[Main/Hedge]],4)="MAIN","MAIN","HEDGE")</f>
        <v>MAIN</v>
      </c>
      <c r="AK6310" t="str" cm="1">
        <f t="array" ref="AK6310">_xlfn._xlws.FILTER(Table4[Column1],ISNUMBER(SEARCH(Table4[Column1],MIS[[#This Row],[OrderUniqueIdentifier]])),"")</f>
        <v>XYT</v>
      </c>
    </row>
    <row r="6311" spans="1:37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>
        <f>_xlfn.XLOOKUP(MIS[[#This Row],[TRADING SYMBOL]],[1]Sheet1!$D:$D,[1]Sheet1!$C:$C)</f>
        <v>409.5</v>
      </c>
      <c r="AE6311">
        <f>MIS[[#This Row],[OrderAverageTradedPrice]]*MIS[[#This Row],[OrderQuantity]]</f>
        <v>48973.99999999992</v>
      </c>
      <c r="AF6311">
        <f>MIS[[#This Row],[LTP]]*MIS[[#This Row],[OrderQuantity]]</f>
        <v>49140</v>
      </c>
      <c r="AG6311">
        <f>IF(MIS[[#This Row],[OrderSide]]="SELL",MIS[[#This Row],[VALUE]]-MIS[[#This Row],[LIVE_VALUE]],MIS[[#This Row],[LIVE_VALUE]]-MIS[[#This Row],[VALUE]])</f>
        <v>-166.00000000008004</v>
      </c>
      <c r="AH6311" t="str" cm="1">
        <f t="array" ref="AH6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1" t="str">
        <f>MIS[[#This Row],[TRADING SYMBOL]]</f>
        <v>SENSEX2552082300PE</v>
      </c>
      <c r="AJ6311" t="str">
        <f>IF(RIGHT(MIS[[#This Row],[Main/Hedge]],4)="MAIN","MAIN","HEDGE")</f>
        <v>MAIN</v>
      </c>
      <c r="AK6311" t="str" cm="1">
        <f t="array" ref="AK6311">_xlfn._xlws.FILTER(Table4[Column1],ISNUMBER(SEARCH(Table4[Column1],MIS[[#This Row],[OrderUniqueIdentifier]])),"")</f>
        <v>XYT</v>
      </c>
    </row>
    <row r="6312" spans="1:37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>
        <f>_xlfn.XLOOKUP(MIS[[#This Row],[TRADING SYMBOL]],[1]Sheet1!$D:$D,[1]Sheet1!$C:$C)</f>
        <v>490.65</v>
      </c>
      <c r="AE6312">
        <f>MIS[[#This Row],[OrderAverageTradedPrice]]*MIS[[#This Row],[OrderQuantity]]</f>
        <v>18744</v>
      </c>
      <c r="AF6312">
        <f>MIS[[#This Row],[LTP]]*MIS[[#This Row],[OrderQuantity]]</f>
        <v>19626</v>
      </c>
      <c r="AG6312">
        <f>IF(MIS[[#This Row],[OrderSide]]="SELL",MIS[[#This Row],[VALUE]]-MIS[[#This Row],[LIVE_VALUE]],MIS[[#This Row],[LIVE_VALUE]]-MIS[[#This Row],[VALUE]])</f>
        <v>-882</v>
      </c>
      <c r="AH6312" t="str" cm="1">
        <f t="array" ref="AH6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2" t="str">
        <f>MIS[[#This Row],[TRADING SYMBOL]]</f>
        <v>SENSEX2552082300CE</v>
      </c>
      <c r="AJ6312" t="str">
        <f>IF(RIGHT(MIS[[#This Row],[Main/Hedge]],4)="MAIN","MAIN","HEDGE")</f>
        <v>MAIN</v>
      </c>
      <c r="AK6312" t="str" cm="1">
        <f t="array" ref="AK6312">_xlfn._xlws.FILTER(Table4[Column1],ISNUMBER(SEARCH(Table4[Column1],MIS[[#This Row],[OrderUniqueIdentifier]])),"")</f>
        <v>XYT</v>
      </c>
    </row>
    <row r="6313" spans="1:37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>
        <f>_xlfn.XLOOKUP(MIS[[#This Row],[TRADING SYMBOL]],[1]Sheet1!$D:$D,[1]Sheet1!$C:$C)</f>
        <v>490.65</v>
      </c>
      <c r="AE6313">
        <f>MIS[[#This Row],[OrderAverageTradedPrice]]*MIS[[#This Row],[OrderQuantity]]</f>
        <v>19118</v>
      </c>
      <c r="AF6313">
        <f>MIS[[#This Row],[LTP]]*MIS[[#This Row],[OrderQuantity]]</f>
        <v>19626</v>
      </c>
      <c r="AG6313">
        <f>IF(MIS[[#This Row],[OrderSide]]="SELL",MIS[[#This Row],[VALUE]]-MIS[[#This Row],[LIVE_VALUE]],MIS[[#This Row],[LIVE_VALUE]]-MIS[[#This Row],[VALUE]])</f>
        <v>-508</v>
      </c>
      <c r="AH6313" t="str" cm="1">
        <f t="array" ref="AH6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3" t="str">
        <f>MIS[[#This Row],[TRADING SYMBOL]]</f>
        <v>SENSEX2552082300CE</v>
      </c>
      <c r="AJ6313" t="str">
        <f>IF(RIGHT(MIS[[#This Row],[Main/Hedge]],4)="MAIN","MAIN","HEDGE")</f>
        <v>MAIN</v>
      </c>
      <c r="AK6313" t="str" cm="1">
        <f t="array" ref="AK6313">_xlfn._xlws.FILTER(Table4[Column1],ISNUMBER(SEARCH(Table4[Column1],MIS[[#This Row],[OrderUniqueIdentifier]])),"")</f>
        <v>XYT</v>
      </c>
    </row>
    <row r="6314" spans="1:37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>
        <f>_xlfn.XLOOKUP(MIS[[#This Row],[TRADING SYMBOL]],[1]Sheet1!$D:$D,[1]Sheet1!$C:$C)</f>
        <v>409.5</v>
      </c>
      <c r="AE6314">
        <f>MIS[[#This Row],[OrderAverageTradedPrice]]*MIS[[#This Row],[OrderQuantity]]</f>
        <v>8146</v>
      </c>
      <c r="AF6314">
        <f>MIS[[#This Row],[LTP]]*MIS[[#This Row],[OrderQuantity]]</f>
        <v>8190</v>
      </c>
      <c r="AG6314">
        <f>IF(MIS[[#This Row],[OrderSide]]="SELL",MIS[[#This Row],[VALUE]]-MIS[[#This Row],[LIVE_VALUE]],MIS[[#This Row],[LIVE_VALUE]]-MIS[[#This Row],[VALUE]])</f>
        <v>-44</v>
      </c>
      <c r="AH6314" t="str" cm="1">
        <f t="array" ref="AH6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4" t="str">
        <f>MIS[[#This Row],[TRADING SYMBOL]]</f>
        <v>SENSEX2552082300PE</v>
      </c>
      <c r="AJ6314" t="str">
        <f>IF(RIGHT(MIS[[#This Row],[Main/Hedge]],4)="MAIN","MAIN","HEDGE")</f>
        <v>MAIN</v>
      </c>
      <c r="AK6314" t="str" cm="1">
        <f t="array" ref="AK6314">_xlfn._xlws.FILTER(Table4[Column1],ISNUMBER(SEARCH(Table4[Column1],MIS[[#This Row],[OrderUniqueIdentifier]])),"")</f>
        <v>XYT</v>
      </c>
    </row>
    <row r="6315" spans="1:37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>
        <f>_xlfn.XLOOKUP(MIS[[#This Row],[TRADING SYMBOL]],[1]Sheet1!$D:$D,[1]Sheet1!$C:$C)</f>
        <v>490.65</v>
      </c>
      <c r="AE6315">
        <f>MIS[[#This Row],[OrderAverageTradedPrice]]*MIS[[#This Row],[OrderQuantity]]</f>
        <v>19094</v>
      </c>
      <c r="AF6315">
        <f>MIS[[#This Row],[LTP]]*MIS[[#This Row],[OrderQuantity]]</f>
        <v>19626</v>
      </c>
      <c r="AG6315">
        <f>IF(MIS[[#This Row],[OrderSide]]="SELL",MIS[[#This Row],[VALUE]]-MIS[[#This Row],[LIVE_VALUE]],MIS[[#This Row],[LIVE_VALUE]]-MIS[[#This Row],[VALUE]])</f>
        <v>-532</v>
      </c>
      <c r="AH6315" t="str" cm="1">
        <f t="array" ref="AH6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5" t="str">
        <f>MIS[[#This Row],[TRADING SYMBOL]]</f>
        <v>SENSEX2552082300CE</v>
      </c>
      <c r="AJ6315" t="str">
        <f>IF(RIGHT(MIS[[#This Row],[Main/Hedge]],4)="MAIN","MAIN","HEDGE")</f>
        <v>MAIN</v>
      </c>
      <c r="AK6315" t="str" cm="1">
        <f t="array" ref="AK6315">_xlfn._xlws.FILTER(Table4[Column1],ISNUMBER(SEARCH(Table4[Column1],MIS[[#This Row],[OrderUniqueIdentifier]])),"")</f>
        <v>XYT</v>
      </c>
    </row>
    <row r="6316" spans="1:37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>
        <f>_xlfn.XLOOKUP(MIS[[#This Row],[TRADING SYMBOL]],[1]Sheet1!$D:$D,[1]Sheet1!$C:$C)</f>
        <v>409.5</v>
      </c>
      <c r="AE6316">
        <f>MIS[[#This Row],[OrderAverageTradedPrice]]*MIS[[#This Row],[OrderQuantity]]</f>
        <v>16294</v>
      </c>
      <c r="AF6316">
        <f>MIS[[#This Row],[LTP]]*MIS[[#This Row],[OrderQuantity]]</f>
        <v>16380</v>
      </c>
      <c r="AG6316">
        <f>IF(MIS[[#This Row],[OrderSide]]="SELL",MIS[[#This Row],[VALUE]]-MIS[[#This Row],[LIVE_VALUE]],MIS[[#This Row],[LIVE_VALUE]]-MIS[[#This Row],[VALUE]])</f>
        <v>-86</v>
      </c>
      <c r="AH6316" t="str" cm="1">
        <f t="array" ref="AH6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6" t="str">
        <f>MIS[[#This Row],[TRADING SYMBOL]]</f>
        <v>SENSEX2552082300PE</v>
      </c>
      <c r="AJ6316" t="str">
        <f>IF(RIGHT(MIS[[#This Row],[Main/Hedge]],4)="MAIN","MAIN","HEDGE")</f>
        <v>MAIN</v>
      </c>
      <c r="AK6316" t="str" cm="1">
        <f t="array" ref="AK6316">_xlfn._xlws.FILTER(Table4[Column1],ISNUMBER(SEARCH(Table4[Column1],MIS[[#This Row],[OrderUniqueIdentifier]])),"")</f>
        <v>XYT</v>
      </c>
    </row>
    <row r="6317" spans="1:37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>
        <f>_xlfn.XLOOKUP(MIS[[#This Row],[TRADING SYMBOL]],[1]Sheet1!$D:$D,[1]Sheet1!$C:$C)</f>
        <v>409.5</v>
      </c>
      <c r="AE6317">
        <f>MIS[[#This Row],[OrderAverageTradedPrice]]*MIS[[#This Row],[OrderQuantity]]</f>
        <v>16322</v>
      </c>
      <c r="AF6317">
        <f>MIS[[#This Row],[LTP]]*MIS[[#This Row],[OrderQuantity]]</f>
        <v>16380</v>
      </c>
      <c r="AG6317">
        <f>IF(MIS[[#This Row],[OrderSide]]="SELL",MIS[[#This Row],[VALUE]]-MIS[[#This Row],[LIVE_VALUE]],MIS[[#This Row],[LIVE_VALUE]]-MIS[[#This Row],[VALUE]])</f>
        <v>-58</v>
      </c>
      <c r="AH6317" t="str" cm="1">
        <f t="array" ref="AH6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7" t="str">
        <f>MIS[[#This Row],[TRADING SYMBOL]]</f>
        <v>SENSEX2552082300PE</v>
      </c>
      <c r="AJ6317" t="str">
        <f>IF(RIGHT(MIS[[#This Row],[Main/Hedge]],4)="MAIN","MAIN","HEDGE")</f>
        <v>MAIN</v>
      </c>
      <c r="AK6317" t="str" cm="1">
        <f t="array" ref="AK6317">_xlfn._xlws.FILTER(Table4[Column1],ISNUMBER(SEARCH(Table4[Column1],MIS[[#This Row],[OrderUniqueIdentifier]])),"")</f>
        <v>XYT</v>
      </c>
    </row>
    <row r="6318" spans="1:37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>
        <f>_xlfn.XLOOKUP(MIS[[#This Row],[TRADING SYMBOL]],[1]Sheet1!$D:$D,[1]Sheet1!$C:$C)</f>
        <v>490.65</v>
      </c>
      <c r="AE6318">
        <f>MIS[[#This Row],[OrderAverageTradedPrice]]*MIS[[#This Row],[OrderQuantity]]</f>
        <v>28164</v>
      </c>
      <c r="AF6318">
        <f>MIS[[#This Row],[LTP]]*MIS[[#This Row],[OrderQuantity]]</f>
        <v>29439</v>
      </c>
      <c r="AG6318">
        <f>IF(MIS[[#This Row],[OrderSide]]="SELL",MIS[[#This Row],[VALUE]]-MIS[[#This Row],[LIVE_VALUE]],MIS[[#This Row],[LIVE_VALUE]]-MIS[[#This Row],[VALUE]])</f>
        <v>-1275</v>
      </c>
      <c r="AH6318" t="str" cm="1">
        <f t="array" ref="AH6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8" t="str">
        <f>MIS[[#This Row],[TRADING SYMBOL]]</f>
        <v>SENSEX2552082300CE</v>
      </c>
      <c r="AJ6318" t="str">
        <f>IF(RIGHT(MIS[[#This Row],[Main/Hedge]],4)="MAIN","MAIN","HEDGE")</f>
        <v>MAIN</v>
      </c>
      <c r="AK6318" t="str" cm="1">
        <f t="array" ref="AK6318">_xlfn._xlws.FILTER(Table4[Column1],ISNUMBER(SEARCH(Table4[Column1],MIS[[#This Row],[OrderUniqueIdentifier]])),"")</f>
        <v>XYT</v>
      </c>
    </row>
    <row r="6319" spans="1:37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>
        <f>_xlfn.XLOOKUP(MIS[[#This Row],[TRADING SYMBOL]],[1]Sheet1!$D:$D,[1]Sheet1!$C:$C)</f>
        <v>490.65</v>
      </c>
      <c r="AE6319">
        <f>MIS[[#This Row],[OrderAverageTradedPrice]]*MIS[[#This Row],[OrderQuantity]]</f>
        <v>9557</v>
      </c>
      <c r="AF6319">
        <f>MIS[[#This Row],[LTP]]*MIS[[#This Row],[OrderQuantity]]</f>
        <v>9813</v>
      </c>
      <c r="AG6319">
        <f>IF(MIS[[#This Row],[OrderSide]]="SELL",MIS[[#This Row],[VALUE]]-MIS[[#This Row],[LIVE_VALUE]],MIS[[#This Row],[LIVE_VALUE]]-MIS[[#This Row],[VALUE]])</f>
        <v>-256</v>
      </c>
      <c r="AH6319" t="str" cm="1">
        <f t="array" ref="AH6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9" t="str">
        <f>MIS[[#This Row],[TRADING SYMBOL]]</f>
        <v>SENSEX2552082300CE</v>
      </c>
      <c r="AJ6319" t="str">
        <f>IF(RIGHT(MIS[[#This Row],[Main/Hedge]],4)="MAIN","MAIN","HEDGE")</f>
        <v>MAIN</v>
      </c>
      <c r="AK6319" t="str" cm="1">
        <f t="array" ref="AK6319">_xlfn._xlws.FILTER(Table4[Column1],ISNUMBER(SEARCH(Table4[Column1],MIS[[#This Row],[OrderUniqueIdentifier]])),"")</f>
        <v>XYT</v>
      </c>
    </row>
    <row r="6320" spans="1:37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>
        <f>_xlfn.XLOOKUP(MIS[[#This Row],[TRADING SYMBOL]],[1]Sheet1!$D:$D,[1]Sheet1!$C:$C)</f>
        <v>409.5</v>
      </c>
      <c r="AE6320">
        <f>MIS[[#This Row],[OrderAverageTradedPrice]]*MIS[[#This Row],[OrderQuantity]]</f>
        <v>8216</v>
      </c>
      <c r="AF6320">
        <f>MIS[[#This Row],[LTP]]*MIS[[#This Row],[OrderQuantity]]</f>
        <v>8190</v>
      </c>
      <c r="AG6320">
        <f>IF(MIS[[#This Row],[OrderSide]]="SELL",MIS[[#This Row],[VALUE]]-MIS[[#This Row],[LIVE_VALUE]],MIS[[#This Row],[LIVE_VALUE]]-MIS[[#This Row],[VALUE]])</f>
        <v>26</v>
      </c>
      <c r="AH6320" t="str" cm="1">
        <f t="array" ref="AH6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0" t="str">
        <f>MIS[[#This Row],[TRADING SYMBOL]]</f>
        <v>SENSEX2552082300PE</v>
      </c>
      <c r="AJ6320" t="str">
        <f>IF(RIGHT(MIS[[#This Row],[Main/Hedge]],4)="MAIN","MAIN","HEDGE")</f>
        <v>MAIN</v>
      </c>
      <c r="AK6320" t="str" cm="1">
        <f t="array" ref="AK6320">_xlfn._xlws.FILTER(Table4[Column1],ISNUMBER(SEARCH(Table4[Column1],MIS[[#This Row],[OrderUniqueIdentifier]])),"")</f>
        <v>XYT</v>
      </c>
    </row>
    <row r="6321" spans="1:37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>
        <f>_xlfn.XLOOKUP(MIS[[#This Row],[TRADING SYMBOL]],[1]Sheet1!$D:$D,[1]Sheet1!$C:$C)</f>
        <v>490.65</v>
      </c>
      <c r="AE6321">
        <f>MIS[[#This Row],[OrderAverageTradedPrice]]*MIS[[#This Row],[OrderQuantity]]</f>
        <v>28284</v>
      </c>
      <c r="AF6321">
        <f>MIS[[#This Row],[LTP]]*MIS[[#This Row],[OrderQuantity]]</f>
        <v>29439</v>
      </c>
      <c r="AG6321">
        <f>IF(MIS[[#This Row],[OrderSide]]="SELL",MIS[[#This Row],[VALUE]]-MIS[[#This Row],[LIVE_VALUE]],MIS[[#This Row],[LIVE_VALUE]]-MIS[[#This Row],[VALUE]])</f>
        <v>-1155</v>
      </c>
      <c r="AH6321" t="str" cm="1">
        <f t="array" ref="AH6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1" t="str">
        <f>MIS[[#This Row],[TRADING SYMBOL]]</f>
        <v>SENSEX2552082300CE</v>
      </c>
      <c r="AJ6321" t="str">
        <f>IF(RIGHT(MIS[[#This Row],[Main/Hedge]],4)="MAIN","MAIN","HEDGE")</f>
        <v>MAIN</v>
      </c>
      <c r="AK6321" t="str" cm="1">
        <f t="array" ref="AK6321">_xlfn._xlws.FILTER(Table4[Column1],ISNUMBER(SEARCH(Table4[Column1],MIS[[#This Row],[OrderUniqueIdentifier]])),"")</f>
        <v>XYT</v>
      </c>
    </row>
    <row r="6322" spans="1:37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>
        <f>_xlfn.XLOOKUP(MIS[[#This Row],[TRADING SYMBOL]],[1]Sheet1!$D:$D,[1]Sheet1!$C:$C)</f>
        <v>490.65</v>
      </c>
      <c r="AE6322">
        <f>MIS[[#This Row],[OrderAverageTradedPrice]]*MIS[[#This Row],[OrderQuantity]]</f>
        <v>9456</v>
      </c>
      <c r="AF6322">
        <f>MIS[[#This Row],[LTP]]*MIS[[#This Row],[OrderQuantity]]</f>
        <v>9813</v>
      </c>
      <c r="AG6322">
        <f>IF(MIS[[#This Row],[OrderSide]]="SELL",MIS[[#This Row],[VALUE]]-MIS[[#This Row],[LIVE_VALUE]],MIS[[#This Row],[LIVE_VALUE]]-MIS[[#This Row],[VALUE]])</f>
        <v>-357</v>
      </c>
      <c r="AH6322" t="str" cm="1">
        <f t="array" ref="AH6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2" t="str">
        <f>MIS[[#This Row],[TRADING SYMBOL]]</f>
        <v>SENSEX2552082300CE</v>
      </c>
      <c r="AJ6322" t="str">
        <f>IF(RIGHT(MIS[[#This Row],[Main/Hedge]],4)="MAIN","MAIN","HEDGE")</f>
        <v>MAIN</v>
      </c>
      <c r="AK6322" t="str" cm="1">
        <f t="array" ref="AK6322">_xlfn._xlws.FILTER(Table4[Column1],ISNUMBER(SEARCH(Table4[Column1],MIS[[#This Row],[OrderUniqueIdentifier]])),"")</f>
        <v>XYT</v>
      </c>
    </row>
    <row r="6323" spans="1:37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>
        <f>_xlfn.XLOOKUP(MIS[[#This Row],[TRADING SYMBOL]],[1]Sheet1!$D:$D,[1]Sheet1!$C:$C)</f>
        <v>409.5</v>
      </c>
      <c r="AE6323">
        <f>MIS[[#This Row],[OrderAverageTradedPrice]]*MIS[[#This Row],[OrderQuantity]]</f>
        <v>32671</v>
      </c>
      <c r="AF6323">
        <f>MIS[[#This Row],[LTP]]*MIS[[#This Row],[OrderQuantity]]</f>
        <v>32760</v>
      </c>
      <c r="AG6323">
        <f>IF(MIS[[#This Row],[OrderSide]]="SELL",MIS[[#This Row],[VALUE]]-MIS[[#This Row],[LIVE_VALUE]],MIS[[#This Row],[LIVE_VALUE]]-MIS[[#This Row],[VALUE]])</f>
        <v>-89</v>
      </c>
      <c r="AH6323" t="str" cm="1">
        <f t="array" ref="AH6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3" t="str">
        <f>MIS[[#This Row],[TRADING SYMBOL]]</f>
        <v>SENSEX2552082300PE</v>
      </c>
      <c r="AJ6323" t="str">
        <f>IF(RIGHT(MIS[[#This Row],[Main/Hedge]],4)="MAIN","MAIN","HEDGE")</f>
        <v>MAIN</v>
      </c>
      <c r="AK6323" t="str" cm="1">
        <f t="array" ref="AK6323">_xlfn._xlws.FILTER(Table4[Column1],ISNUMBER(SEARCH(Table4[Column1],MIS[[#This Row],[OrderUniqueIdentifier]])),"")</f>
        <v>XYT</v>
      </c>
    </row>
    <row r="6324" spans="1:37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>
        <f>_xlfn.XLOOKUP(MIS[[#This Row],[TRADING SYMBOL]],[1]Sheet1!$D:$D,[1]Sheet1!$C:$C)</f>
        <v>409.5</v>
      </c>
      <c r="AE6324">
        <f>MIS[[#This Row],[OrderAverageTradedPrice]]*MIS[[#This Row],[OrderQuantity]]</f>
        <v>16322</v>
      </c>
      <c r="AF6324">
        <f>MIS[[#This Row],[LTP]]*MIS[[#This Row],[OrderQuantity]]</f>
        <v>16380</v>
      </c>
      <c r="AG6324">
        <f>IF(MIS[[#This Row],[OrderSide]]="SELL",MIS[[#This Row],[VALUE]]-MIS[[#This Row],[LIVE_VALUE]],MIS[[#This Row],[LIVE_VALUE]]-MIS[[#This Row],[VALUE]])</f>
        <v>-58</v>
      </c>
      <c r="AH6324" t="str" cm="1">
        <f t="array" ref="AH6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4" t="str">
        <f>MIS[[#This Row],[TRADING SYMBOL]]</f>
        <v>SENSEX2552082300PE</v>
      </c>
      <c r="AJ6324" t="str">
        <f>IF(RIGHT(MIS[[#This Row],[Main/Hedge]],4)="MAIN","MAIN","HEDGE")</f>
        <v>MAIN</v>
      </c>
      <c r="AK6324" t="str" cm="1">
        <f t="array" ref="AK6324">_xlfn._xlws.FILTER(Table4[Column1],ISNUMBER(SEARCH(Table4[Column1],MIS[[#This Row],[OrderUniqueIdentifier]])),"")</f>
        <v>XYT</v>
      </c>
    </row>
    <row r="6325" spans="1:37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>
        <f>_xlfn.XLOOKUP(MIS[[#This Row],[TRADING SYMBOL]],[1]Sheet1!$D:$D,[1]Sheet1!$C:$C)</f>
        <v>409.5</v>
      </c>
      <c r="AE6325">
        <f>MIS[[#This Row],[OrderAverageTradedPrice]]*MIS[[#This Row],[OrderQuantity]]</f>
        <v>8160</v>
      </c>
      <c r="AF6325">
        <f>MIS[[#This Row],[LTP]]*MIS[[#This Row],[OrderQuantity]]</f>
        <v>8190</v>
      </c>
      <c r="AG6325">
        <f>IF(MIS[[#This Row],[OrderSide]]="SELL",MIS[[#This Row],[VALUE]]-MIS[[#This Row],[LIVE_VALUE]],MIS[[#This Row],[LIVE_VALUE]]-MIS[[#This Row],[VALUE]])</f>
        <v>-30</v>
      </c>
      <c r="AH6325" t="str" cm="1">
        <f t="array" ref="AH6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5" t="str">
        <f>MIS[[#This Row],[TRADING SYMBOL]]</f>
        <v>SENSEX2552082300PE</v>
      </c>
      <c r="AJ6325" t="str">
        <f>IF(RIGHT(MIS[[#This Row],[Main/Hedge]],4)="MAIN","MAIN","HEDGE")</f>
        <v>MAIN</v>
      </c>
      <c r="AK6325" t="str" cm="1">
        <f t="array" ref="AK6325">_xlfn._xlws.FILTER(Table4[Column1],ISNUMBER(SEARCH(Table4[Column1],MIS[[#This Row],[OrderUniqueIdentifier]])),"")</f>
        <v>XYT</v>
      </c>
    </row>
    <row r="6326" spans="1:37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>
        <f>_xlfn.XLOOKUP(MIS[[#This Row],[TRADING SYMBOL]],[1]Sheet1!$D:$D,[1]Sheet1!$C:$C)</f>
        <v>409.5</v>
      </c>
      <c r="AE6326">
        <f>MIS[[#This Row],[OrderAverageTradedPrice]]*MIS[[#This Row],[OrderQuantity]]</f>
        <v>16156</v>
      </c>
      <c r="AF6326">
        <f>MIS[[#This Row],[LTP]]*MIS[[#This Row],[OrderQuantity]]</f>
        <v>16380</v>
      </c>
      <c r="AG6326">
        <f>IF(MIS[[#This Row],[OrderSide]]="SELL",MIS[[#This Row],[VALUE]]-MIS[[#This Row],[LIVE_VALUE]],MIS[[#This Row],[LIVE_VALUE]]-MIS[[#This Row],[VALUE]])</f>
        <v>-224</v>
      </c>
      <c r="AH6326" t="str" cm="1">
        <f t="array" ref="AH6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6" t="str">
        <f>MIS[[#This Row],[TRADING SYMBOL]]</f>
        <v>SENSEX2552082300PE</v>
      </c>
      <c r="AJ6326" t="str">
        <f>IF(RIGHT(MIS[[#This Row],[Main/Hedge]],4)="MAIN","MAIN","HEDGE")</f>
        <v>MAIN</v>
      </c>
      <c r="AK6326" t="str" cm="1">
        <f t="array" ref="AK6326">_xlfn._xlws.FILTER(Table4[Column1],ISNUMBER(SEARCH(Table4[Column1],MIS[[#This Row],[OrderUniqueIdentifier]])),"")</f>
        <v>XYT</v>
      </c>
    </row>
    <row r="6327" spans="1:37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>
        <f>_xlfn.XLOOKUP(MIS[[#This Row],[TRADING SYMBOL]],[1]Sheet1!$D:$D,[1]Sheet1!$C:$C)</f>
        <v>490.65</v>
      </c>
      <c r="AE6327">
        <f>MIS[[#This Row],[OrderAverageTradedPrice]]*MIS[[#This Row],[OrderQuantity]]</f>
        <v>9428</v>
      </c>
      <c r="AF6327">
        <f>MIS[[#This Row],[LTP]]*MIS[[#This Row],[OrderQuantity]]</f>
        <v>9813</v>
      </c>
      <c r="AG6327">
        <f>IF(MIS[[#This Row],[OrderSide]]="SELL",MIS[[#This Row],[VALUE]]-MIS[[#This Row],[LIVE_VALUE]],MIS[[#This Row],[LIVE_VALUE]]-MIS[[#This Row],[VALUE]])</f>
        <v>-385</v>
      </c>
      <c r="AH6327" t="str" cm="1">
        <f t="array" ref="AH6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7" t="str">
        <f>MIS[[#This Row],[TRADING SYMBOL]]</f>
        <v>SENSEX2552082300CE</v>
      </c>
      <c r="AJ6327" t="str">
        <f>IF(RIGHT(MIS[[#This Row],[Main/Hedge]],4)="MAIN","MAIN","HEDGE")</f>
        <v>MAIN</v>
      </c>
      <c r="AK6327" t="str" cm="1">
        <f t="array" ref="AK6327">_xlfn._xlws.FILTER(Table4[Column1],ISNUMBER(SEARCH(Table4[Column1],MIS[[#This Row],[OrderUniqueIdentifier]])),"")</f>
        <v>XYT</v>
      </c>
    </row>
    <row r="6328" spans="1:37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>
        <f>_xlfn.XLOOKUP(MIS[[#This Row],[TRADING SYMBOL]],[1]Sheet1!$D:$D,[1]Sheet1!$C:$C)</f>
        <v>409.5</v>
      </c>
      <c r="AE6328">
        <f>MIS[[#This Row],[OrderAverageTradedPrice]]*MIS[[#This Row],[OrderQuantity]]</f>
        <v>41132</v>
      </c>
      <c r="AF6328">
        <f>MIS[[#This Row],[LTP]]*MIS[[#This Row],[OrderQuantity]]</f>
        <v>40950</v>
      </c>
      <c r="AG6328">
        <f>IF(MIS[[#This Row],[OrderSide]]="SELL",MIS[[#This Row],[VALUE]]-MIS[[#This Row],[LIVE_VALUE]],MIS[[#This Row],[LIVE_VALUE]]-MIS[[#This Row],[VALUE]])</f>
        <v>182</v>
      </c>
      <c r="AH6328" t="str" cm="1">
        <f t="array" ref="AH6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8" t="str">
        <f>MIS[[#This Row],[TRADING SYMBOL]]</f>
        <v>SENSEX2552082300PE</v>
      </c>
      <c r="AJ6328" t="str">
        <f>IF(RIGHT(MIS[[#This Row],[Main/Hedge]],4)="MAIN","MAIN","HEDGE")</f>
        <v>MAIN</v>
      </c>
      <c r="AK6328" t="str" cm="1">
        <f t="array" ref="AK6328">_xlfn._xlws.FILTER(Table4[Column1],ISNUMBER(SEARCH(Table4[Column1],MIS[[#This Row],[OrderUniqueIdentifier]])),"")</f>
        <v>XYT</v>
      </c>
    </row>
    <row r="6329" spans="1:37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>
        <f>_xlfn.XLOOKUP(MIS[[#This Row],[TRADING SYMBOL]],[1]Sheet1!$D:$D,[1]Sheet1!$C:$C)</f>
        <v>409.5</v>
      </c>
      <c r="AE6329">
        <f>MIS[[#This Row],[OrderAverageTradedPrice]]*MIS[[#This Row],[OrderQuantity]]</f>
        <v>32653</v>
      </c>
      <c r="AF6329">
        <f>MIS[[#This Row],[LTP]]*MIS[[#This Row],[OrderQuantity]]</f>
        <v>32760</v>
      </c>
      <c r="AG6329">
        <f>IF(MIS[[#This Row],[OrderSide]]="SELL",MIS[[#This Row],[VALUE]]-MIS[[#This Row],[LIVE_VALUE]],MIS[[#This Row],[LIVE_VALUE]]-MIS[[#This Row],[VALUE]])</f>
        <v>-107</v>
      </c>
      <c r="AH6329" t="str" cm="1">
        <f t="array" ref="AH6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9" t="str">
        <f>MIS[[#This Row],[TRADING SYMBOL]]</f>
        <v>SENSEX2552082300PE</v>
      </c>
      <c r="AJ6329" t="str">
        <f>IF(RIGHT(MIS[[#This Row],[Main/Hedge]],4)="MAIN","MAIN","HEDGE")</f>
        <v>MAIN</v>
      </c>
      <c r="AK6329" t="str" cm="1">
        <f t="array" ref="AK6329">_xlfn._xlws.FILTER(Table4[Column1],ISNUMBER(SEARCH(Table4[Column1],MIS[[#This Row],[OrderUniqueIdentifier]])),"")</f>
        <v>XYT</v>
      </c>
    </row>
    <row r="6330" spans="1:37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>
        <f>_xlfn.XLOOKUP(MIS[[#This Row],[TRADING SYMBOL]],[1]Sheet1!$D:$D,[1]Sheet1!$C:$C)</f>
        <v>490.65</v>
      </c>
      <c r="AE6330">
        <f>MIS[[#This Row],[OrderAverageTradedPrice]]*MIS[[#This Row],[OrderQuantity]]</f>
        <v>9455</v>
      </c>
      <c r="AF6330">
        <f>MIS[[#This Row],[LTP]]*MIS[[#This Row],[OrderQuantity]]</f>
        <v>9813</v>
      </c>
      <c r="AG6330">
        <f>IF(MIS[[#This Row],[OrderSide]]="SELL",MIS[[#This Row],[VALUE]]-MIS[[#This Row],[LIVE_VALUE]],MIS[[#This Row],[LIVE_VALUE]]-MIS[[#This Row],[VALUE]])</f>
        <v>-358</v>
      </c>
      <c r="AH6330" t="str" cm="1">
        <f t="array" ref="AH6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0" t="str">
        <f>MIS[[#This Row],[TRADING SYMBOL]]</f>
        <v>SENSEX2552082300CE</v>
      </c>
      <c r="AJ6330" t="str">
        <f>IF(RIGHT(MIS[[#This Row],[Main/Hedge]],4)="MAIN","MAIN","HEDGE")</f>
        <v>MAIN</v>
      </c>
      <c r="AK6330" t="str" cm="1">
        <f t="array" ref="AK6330">_xlfn._xlws.FILTER(Table4[Column1],ISNUMBER(SEARCH(Table4[Column1],MIS[[#This Row],[OrderUniqueIdentifier]])),"")</f>
        <v>XYT</v>
      </c>
    </row>
    <row r="6331" spans="1:37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>
        <f>_xlfn.XLOOKUP(MIS[[#This Row],[TRADING SYMBOL]],[1]Sheet1!$D:$D,[1]Sheet1!$C:$C)</f>
        <v>490.65</v>
      </c>
      <c r="AE6331">
        <f>MIS[[#This Row],[OrderAverageTradedPrice]]*MIS[[#This Row],[OrderQuantity]]</f>
        <v>19150</v>
      </c>
      <c r="AF6331">
        <f>MIS[[#This Row],[LTP]]*MIS[[#This Row],[OrderQuantity]]</f>
        <v>19626</v>
      </c>
      <c r="AG6331">
        <f>IF(MIS[[#This Row],[OrderSide]]="SELL",MIS[[#This Row],[VALUE]]-MIS[[#This Row],[LIVE_VALUE]],MIS[[#This Row],[LIVE_VALUE]]-MIS[[#This Row],[VALUE]])</f>
        <v>-476</v>
      </c>
      <c r="AH6331" t="str" cm="1">
        <f t="array" ref="AH6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1" t="str">
        <f>MIS[[#This Row],[TRADING SYMBOL]]</f>
        <v>SENSEX2552082300CE</v>
      </c>
      <c r="AJ6331" t="str">
        <f>IF(RIGHT(MIS[[#This Row],[Main/Hedge]],4)="MAIN","MAIN","HEDGE")</f>
        <v>MAIN</v>
      </c>
      <c r="AK6331" t="str" cm="1">
        <f t="array" ref="AK6331">_xlfn._xlws.FILTER(Table4[Column1],ISNUMBER(SEARCH(Table4[Column1],MIS[[#This Row],[OrderUniqueIdentifier]])),"")</f>
        <v>XYT</v>
      </c>
    </row>
    <row r="6332" spans="1:37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>
        <f>_xlfn.XLOOKUP(MIS[[#This Row],[TRADING SYMBOL]],[1]Sheet1!$D:$D,[1]Sheet1!$C:$C)</f>
        <v>409.5</v>
      </c>
      <c r="AE6332">
        <f>MIS[[#This Row],[OrderAverageTradedPrice]]*MIS[[#This Row],[OrderQuantity]]</f>
        <v>24216.99999999996</v>
      </c>
      <c r="AF6332">
        <f>MIS[[#This Row],[LTP]]*MIS[[#This Row],[OrderQuantity]]</f>
        <v>24570</v>
      </c>
      <c r="AG6332">
        <f>IF(MIS[[#This Row],[OrderSide]]="SELL",MIS[[#This Row],[VALUE]]-MIS[[#This Row],[LIVE_VALUE]],MIS[[#This Row],[LIVE_VALUE]]-MIS[[#This Row],[VALUE]])</f>
        <v>-353.00000000004002</v>
      </c>
      <c r="AH6332" t="str" cm="1">
        <f t="array" ref="AH6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2" t="str">
        <f>MIS[[#This Row],[TRADING SYMBOL]]</f>
        <v>SENSEX2552082300PE</v>
      </c>
      <c r="AJ6332" t="str">
        <f>IF(RIGHT(MIS[[#This Row],[Main/Hedge]],4)="MAIN","MAIN","HEDGE")</f>
        <v>MAIN</v>
      </c>
      <c r="AK6332" t="str" cm="1">
        <f t="array" ref="AK6332">_xlfn._xlws.FILTER(Table4[Column1],ISNUMBER(SEARCH(Table4[Column1],MIS[[#This Row],[OrderUniqueIdentifier]])),"")</f>
        <v>XYT</v>
      </c>
    </row>
    <row r="6333" spans="1:37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>
        <f>_xlfn.XLOOKUP(MIS[[#This Row],[TRADING SYMBOL]],[1]Sheet1!$D:$D,[1]Sheet1!$C:$C)</f>
        <v>490.65</v>
      </c>
      <c r="AE6333">
        <f>MIS[[#This Row],[OrderAverageTradedPrice]]*MIS[[#This Row],[OrderQuantity]]</f>
        <v>114717.99999999984</v>
      </c>
      <c r="AF6333">
        <f>MIS[[#This Row],[LTP]]*MIS[[#This Row],[OrderQuantity]]</f>
        <v>117756</v>
      </c>
      <c r="AG6333">
        <f>IF(MIS[[#This Row],[OrderSide]]="SELL",MIS[[#This Row],[VALUE]]-MIS[[#This Row],[LIVE_VALUE]],MIS[[#This Row],[LIVE_VALUE]]-MIS[[#This Row],[VALUE]])</f>
        <v>-3038.0000000001601</v>
      </c>
      <c r="AH6333" t="str" cm="1">
        <f t="array" ref="AH6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3" t="str">
        <f>MIS[[#This Row],[TRADING SYMBOL]]</f>
        <v>SENSEX2552082300CE</v>
      </c>
      <c r="AJ6333" t="str">
        <f>IF(RIGHT(MIS[[#This Row],[Main/Hedge]],4)="MAIN","MAIN","HEDGE")</f>
        <v>MAIN</v>
      </c>
      <c r="AK6333" t="str" cm="1">
        <f t="array" ref="AK6333">_xlfn._xlws.FILTER(Table4[Column1],ISNUMBER(SEARCH(Table4[Column1],MIS[[#This Row],[OrderUniqueIdentifier]])),"")</f>
        <v>XYT</v>
      </c>
    </row>
    <row r="6334" spans="1:37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>
        <f>_xlfn.XLOOKUP(MIS[[#This Row],[TRADING SYMBOL]],[1]Sheet1!$D:$D,[1]Sheet1!$C:$C)</f>
        <v>409.5</v>
      </c>
      <c r="AE6334">
        <f>MIS[[#This Row],[OrderAverageTradedPrice]]*MIS[[#This Row],[OrderQuantity]]</f>
        <v>16131</v>
      </c>
      <c r="AF6334">
        <f>MIS[[#This Row],[LTP]]*MIS[[#This Row],[OrderQuantity]]</f>
        <v>16380</v>
      </c>
      <c r="AG6334">
        <f>IF(MIS[[#This Row],[OrderSide]]="SELL",MIS[[#This Row],[VALUE]]-MIS[[#This Row],[LIVE_VALUE]],MIS[[#This Row],[LIVE_VALUE]]-MIS[[#This Row],[VALUE]])</f>
        <v>-249</v>
      </c>
      <c r="AH6334" t="str" cm="1">
        <f t="array" ref="AH6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4" t="str">
        <f>MIS[[#This Row],[TRADING SYMBOL]]</f>
        <v>SENSEX2552082300PE</v>
      </c>
      <c r="AJ6334" t="str">
        <f>IF(RIGHT(MIS[[#This Row],[Main/Hedge]],4)="MAIN","MAIN","HEDGE")</f>
        <v>MAIN</v>
      </c>
      <c r="AK6334" t="str" cm="1">
        <f t="array" ref="AK6334">_xlfn._xlws.FILTER(Table4[Column1],ISNUMBER(SEARCH(Table4[Column1],MIS[[#This Row],[OrderUniqueIdentifier]])),"")</f>
        <v>XYT</v>
      </c>
    </row>
    <row r="6335" spans="1:37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>
        <f>_xlfn.XLOOKUP(MIS[[#This Row],[TRADING SYMBOL]],[1]Sheet1!$D:$D,[1]Sheet1!$C:$C)</f>
        <v>409.5</v>
      </c>
      <c r="AE6335">
        <f>MIS[[#This Row],[OrderAverageTradedPrice]]*MIS[[#This Row],[OrderQuantity]]</f>
        <v>16126</v>
      </c>
      <c r="AF6335">
        <f>MIS[[#This Row],[LTP]]*MIS[[#This Row],[OrderQuantity]]</f>
        <v>16380</v>
      </c>
      <c r="AG6335">
        <f>IF(MIS[[#This Row],[OrderSide]]="SELL",MIS[[#This Row],[VALUE]]-MIS[[#This Row],[LIVE_VALUE]],MIS[[#This Row],[LIVE_VALUE]]-MIS[[#This Row],[VALUE]])</f>
        <v>-254</v>
      </c>
      <c r="AH6335" t="str" cm="1">
        <f t="array" ref="AH6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5" t="str">
        <f>MIS[[#This Row],[TRADING SYMBOL]]</f>
        <v>SENSEX2552082300PE</v>
      </c>
      <c r="AJ6335" t="str">
        <f>IF(RIGHT(MIS[[#This Row],[Main/Hedge]],4)="MAIN","MAIN","HEDGE")</f>
        <v>MAIN</v>
      </c>
      <c r="AK6335" t="str" cm="1">
        <f t="array" ref="AK6335">_xlfn._xlws.FILTER(Table4[Column1],ISNUMBER(SEARCH(Table4[Column1],MIS[[#This Row],[OrderUniqueIdentifier]])),"")</f>
        <v>XYT</v>
      </c>
    </row>
    <row r="6336" spans="1:37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>
        <f>_xlfn.XLOOKUP(MIS[[#This Row],[TRADING SYMBOL]],[1]Sheet1!$D:$D,[1]Sheet1!$C:$C)</f>
        <v>409.5</v>
      </c>
      <c r="AE6336">
        <f>MIS[[#This Row],[OrderAverageTradedPrice]]*MIS[[#This Row],[OrderQuantity]]</f>
        <v>16130</v>
      </c>
      <c r="AF6336">
        <f>MIS[[#This Row],[LTP]]*MIS[[#This Row],[OrderQuantity]]</f>
        <v>16380</v>
      </c>
      <c r="AG6336">
        <f>IF(MIS[[#This Row],[OrderSide]]="SELL",MIS[[#This Row],[VALUE]]-MIS[[#This Row],[LIVE_VALUE]],MIS[[#This Row],[LIVE_VALUE]]-MIS[[#This Row],[VALUE]])</f>
        <v>-250</v>
      </c>
      <c r="AH6336" t="str" cm="1">
        <f t="array" ref="AH6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6" t="str">
        <f>MIS[[#This Row],[TRADING SYMBOL]]</f>
        <v>SENSEX2552082300PE</v>
      </c>
      <c r="AJ6336" t="str">
        <f>IF(RIGHT(MIS[[#This Row],[Main/Hedge]],4)="MAIN","MAIN","HEDGE")</f>
        <v>MAIN</v>
      </c>
      <c r="AK6336" t="str" cm="1">
        <f t="array" ref="AK6336">_xlfn._xlws.FILTER(Table4[Column1],ISNUMBER(SEARCH(Table4[Column1],MIS[[#This Row],[OrderUniqueIdentifier]])),"")</f>
        <v>XYT</v>
      </c>
    </row>
    <row r="6337" spans="1:37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>
        <f>_xlfn.XLOOKUP(MIS[[#This Row],[TRADING SYMBOL]],[1]Sheet1!$D:$D,[1]Sheet1!$C:$C)</f>
        <v>409.5</v>
      </c>
      <c r="AE6337">
        <f>MIS[[#This Row],[OrderAverageTradedPrice]]*MIS[[#This Row],[OrderQuantity]]</f>
        <v>24240</v>
      </c>
      <c r="AF6337">
        <f>MIS[[#This Row],[LTP]]*MIS[[#This Row],[OrderQuantity]]</f>
        <v>24570</v>
      </c>
      <c r="AG6337">
        <f>IF(MIS[[#This Row],[OrderSide]]="SELL",MIS[[#This Row],[VALUE]]-MIS[[#This Row],[LIVE_VALUE]],MIS[[#This Row],[LIVE_VALUE]]-MIS[[#This Row],[VALUE]])</f>
        <v>-330</v>
      </c>
      <c r="AH6337" t="str" cm="1">
        <f t="array" ref="AH6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7" t="str">
        <f>MIS[[#This Row],[TRADING SYMBOL]]</f>
        <v>SENSEX2552082300PE</v>
      </c>
      <c r="AJ6337" t="str">
        <f>IF(RIGHT(MIS[[#This Row],[Main/Hedge]],4)="MAIN","MAIN","HEDGE")</f>
        <v>MAIN</v>
      </c>
      <c r="AK6337" t="str" cm="1">
        <f t="array" ref="AK6337">_xlfn._xlws.FILTER(Table4[Column1],ISNUMBER(SEARCH(Table4[Column1],MIS[[#This Row],[OrderUniqueIdentifier]])),"")</f>
        <v>XYT</v>
      </c>
    </row>
    <row r="6338" spans="1:37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>
        <f>_xlfn.XLOOKUP(MIS[[#This Row],[TRADING SYMBOL]],[1]Sheet1!$D:$D,[1]Sheet1!$C:$C)</f>
        <v>409.5</v>
      </c>
      <c r="AE6338">
        <f>MIS[[#This Row],[OrderAverageTradedPrice]]*MIS[[#This Row],[OrderQuantity]]</f>
        <v>8060</v>
      </c>
      <c r="AF6338">
        <f>MIS[[#This Row],[LTP]]*MIS[[#This Row],[OrderQuantity]]</f>
        <v>8190</v>
      </c>
      <c r="AG6338">
        <f>IF(MIS[[#This Row],[OrderSide]]="SELL",MIS[[#This Row],[VALUE]]-MIS[[#This Row],[LIVE_VALUE]],MIS[[#This Row],[LIVE_VALUE]]-MIS[[#This Row],[VALUE]])</f>
        <v>-130</v>
      </c>
      <c r="AH6338" t="str" cm="1">
        <f t="array" ref="AH6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8" t="str">
        <f>MIS[[#This Row],[TRADING SYMBOL]]</f>
        <v>SENSEX2552082300PE</v>
      </c>
      <c r="AJ6338" t="str">
        <f>IF(RIGHT(MIS[[#This Row],[Main/Hedge]],4)="MAIN","MAIN","HEDGE")</f>
        <v>MAIN</v>
      </c>
      <c r="AK6338" t="str" cm="1">
        <f t="array" ref="AK6338">_xlfn._xlws.FILTER(Table4[Column1],ISNUMBER(SEARCH(Table4[Column1],MIS[[#This Row],[OrderUniqueIdentifier]])),"")</f>
        <v>XYT</v>
      </c>
    </row>
    <row r="6339" spans="1:37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>
        <f>_xlfn.XLOOKUP(MIS[[#This Row],[TRADING SYMBOL]],[1]Sheet1!$D:$D,[1]Sheet1!$C:$C)</f>
        <v>409.5</v>
      </c>
      <c r="AE6339">
        <f>MIS[[#This Row],[OrderAverageTradedPrice]]*MIS[[#This Row],[OrderQuantity]]</f>
        <v>24222</v>
      </c>
      <c r="AF6339">
        <f>MIS[[#This Row],[LTP]]*MIS[[#This Row],[OrderQuantity]]</f>
        <v>24570</v>
      </c>
      <c r="AG6339">
        <f>IF(MIS[[#This Row],[OrderSide]]="SELL",MIS[[#This Row],[VALUE]]-MIS[[#This Row],[LIVE_VALUE]],MIS[[#This Row],[LIVE_VALUE]]-MIS[[#This Row],[VALUE]])</f>
        <v>-348</v>
      </c>
      <c r="AH6339" t="str" cm="1">
        <f t="array" ref="AH6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9" t="str">
        <f>MIS[[#This Row],[TRADING SYMBOL]]</f>
        <v>SENSEX2552082300PE</v>
      </c>
      <c r="AJ6339" t="str">
        <f>IF(RIGHT(MIS[[#This Row],[Main/Hedge]],4)="MAIN","MAIN","HEDGE")</f>
        <v>MAIN</v>
      </c>
      <c r="AK6339" t="str" cm="1">
        <f t="array" ref="AK6339">_xlfn._xlws.FILTER(Table4[Column1],ISNUMBER(SEARCH(Table4[Column1],MIS[[#This Row],[OrderUniqueIdentifier]])),"")</f>
        <v>XYT</v>
      </c>
    </row>
    <row r="6340" spans="1:37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>
        <f>_xlfn.XLOOKUP(MIS[[#This Row],[TRADING SYMBOL]],[1]Sheet1!$D:$D,[1]Sheet1!$C:$C)</f>
        <v>409.5</v>
      </c>
      <c r="AE6340">
        <f>MIS[[#This Row],[OrderAverageTradedPrice]]*MIS[[#This Row],[OrderQuantity]]</f>
        <v>8070</v>
      </c>
      <c r="AF6340">
        <f>MIS[[#This Row],[LTP]]*MIS[[#This Row],[OrderQuantity]]</f>
        <v>8190</v>
      </c>
      <c r="AG6340">
        <f>IF(MIS[[#This Row],[OrderSide]]="SELL",MIS[[#This Row],[VALUE]]-MIS[[#This Row],[LIVE_VALUE]],MIS[[#This Row],[LIVE_VALUE]]-MIS[[#This Row],[VALUE]])</f>
        <v>-120</v>
      </c>
      <c r="AH6340" t="str" cm="1">
        <f t="array" ref="AH6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0" t="str">
        <f>MIS[[#This Row],[TRADING SYMBOL]]</f>
        <v>SENSEX2552082300PE</v>
      </c>
      <c r="AJ6340" t="str">
        <f>IF(RIGHT(MIS[[#This Row],[Main/Hedge]],4)="MAIN","MAIN","HEDGE")</f>
        <v>MAIN</v>
      </c>
      <c r="AK6340" t="str" cm="1">
        <f t="array" ref="AK6340">_xlfn._xlws.FILTER(Table4[Column1],ISNUMBER(SEARCH(Table4[Column1],MIS[[#This Row],[OrderUniqueIdentifier]])),"")</f>
        <v>XYT</v>
      </c>
    </row>
    <row r="6341" spans="1:37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>
        <f>_xlfn.XLOOKUP(MIS[[#This Row],[TRADING SYMBOL]],[1]Sheet1!$D:$D,[1]Sheet1!$C:$C)</f>
        <v>409.5</v>
      </c>
      <c r="AE6341">
        <f>MIS[[#This Row],[OrderAverageTradedPrice]]*MIS[[#This Row],[OrderQuantity]]</f>
        <v>8079</v>
      </c>
      <c r="AF6341">
        <f>MIS[[#This Row],[LTP]]*MIS[[#This Row],[OrderQuantity]]</f>
        <v>8190</v>
      </c>
      <c r="AG6341">
        <f>IF(MIS[[#This Row],[OrderSide]]="SELL",MIS[[#This Row],[VALUE]]-MIS[[#This Row],[LIVE_VALUE]],MIS[[#This Row],[LIVE_VALUE]]-MIS[[#This Row],[VALUE]])</f>
        <v>-111</v>
      </c>
      <c r="AH6341" t="str" cm="1">
        <f t="array" ref="AH6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1" t="str">
        <f>MIS[[#This Row],[TRADING SYMBOL]]</f>
        <v>SENSEX2552082300PE</v>
      </c>
      <c r="AJ6341" t="str">
        <f>IF(RIGHT(MIS[[#This Row],[Main/Hedge]],4)="MAIN","MAIN","HEDGE")</f>
        <v>MAIN</v>
      </c>
      <c r="AK6341" t="str" cm="1">
        <f t="array" ref="AK6341">_xlfn._xlws.FILTER(Table4[Column1],ISNUMBER(SEARCH(Table4[Column1],MIS[[#This Row],[OrderUniqueIdentifier]])),"")</f>
        <v>XYT</v>
      </c>
    </row>
    <row r="6342" spans="1:37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>
        <f>_xlfn.XLOOKUP(MIS[[#This Row],[TRADING SYMBOL]],[1]Sheet1!$D:$D,[1]Sheet1!$C:$C)</f>
        <v>490.65</v>
      </c>
      <c r="AE6342">
        <f>MIS[[#This Row],[OrderAverageTradedPrice]]*MIS[[#This Row],[OrderQuantity]]</f>
        <v>9522</v>
      </c>
      <c r="AF6342">
        <f>MIS[[#This Row],[LTP]]*MIS[[#This Row],[OrderQuantity]]</f>
        <v>9813</v>
      </c>
      <c r="AG6342">
        <f>IF(MIS[[#This Row],[OrderSide]]="SELL",MIS[[#This Row],[VALUE]]-MIS[[#This Row],[LIVE_VALUE]],MIS[[#This Row],[LIVE_VALUE]]-MIS[[#This Row],[VALUE]])</f>
        <v>-291</v>
      </c>
      <c r="AH6342" t="str" cm="1">
        <f t="array" ref="AH6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2" t="str">
        <f>MIS[[#This Row],[TRADING SYMBOL]]</f>
        <v>SENSEX2552082300CE</v>
      </c>
      <c r="AJ6342" t="str">
        <f>IF(RIGHT(MIS[[#This Row],[Main/Hedge]],4)="MAIN","MAIN","HEDGE")</f>
        <v>MAIN</v>
      </c>
      <c r="AK6342" t="str" cm="1">
        <f t="array" ref="AK6342">_xlfn._xlws.FILTER(Table4[Column1],ISNUMBER(SEARCH(Table4[Column1],MIS[[#This Row],[OrderUniqueIdentifier]])),"")</f>
        <v>XYT</v>
      </c>
    </row>
    <row r="6343" spans="1:37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>
        <f>_xlfn.XLOOKUP(MIS[[#This Row],[TRADING SYMBOL]],[1]Sheet1!$D:$D,[1]Sheet1!$C:$C)</f>
        <v>409.5</v>
      </c>
      <c r="AE6343">
        <f>MIS[[#This Row],[OrderAverageTradedPrice]]*MIS[[#This Row],[OrderQuantity]]</f>
        <v>8076</v>
      </c>
      <c r="AF6343">
        <f>MIS[[#This Row],[LTP]]*MIS[[#This Row],[OrderQuantity]]</f>
        <v>8190</v>
      </c>
      <c r="AG6343">
        <f>IF(MIS[[#This Row],[OrderSide]]="SELL",MIS[[#This Row],[VALUE]]-MIS[[#This Row],[LIVE_VALUE]],MIS[[#This Row],[LIVE_VALUE]]-MIS[[#This Row],[VALUE]])</f>
        <v>-114</v>
      </c>
      <c r="AH6343" t="str" cm="1">
        <f t="array" ref="AH6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3" t="str">
        <f>MIS[[#This Row],[TRADING SYMBOL]]</f>
        <v>SENSEX2552082300PE</v>
      </c>
      <c r="AJ6343" t="str">
        <f>IF(RIGHT(MIS[[#This Row],[Main/Hedge]],4)="MAIN","MAIN","HEDGE")</f>
        <v>MAIN</v>
      </c>
      <c r="AK6343" t="str" cm="1">
        <f t="array" ref="AK6343">_xlfn._xlws.FILTER(Table4[Column1],ISNUMBER(SEARCH(Table4[Column1],MIS[[#This Row],[OrderUniqueIdentifier]])),"")</f>
        <v>XYT</v>
      </c>
    </row>
    <row r="6344" spans="1:37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>
        <f>_xlfn.XLOOKUP(MIS[[#This Row],[TRADING SYMBOL]],[1]Sheet1!$D:$D,[1]Sheet1!$C:$C)</f>
        <v>490.65</v>
      </c>
      <c r="AE6344">
        <f>MIS[[#This Row],[OrderAverageTradedPrice]]*MIS[[#This Row],[OrderQuantity]]</f>
        <v>19046</v>
      </c>
      <c r="AF6344">
        <f>MIS[[#This Row],[LTP]]*MIS[[#This Row],[OrderQuantity]]</f>
        <v>19626</v>
      </c>
      <c r="AG6344">
        <f>IF(MIS[[#This Row],[OrderSide]]="SELL",MIS[[#This Row],[VALUE]]-MIS[[#This Row],[LIVE_VALUE]],MIS[[#This Row],[LIVE_VALUE]]-MIS[[#This Row],[VALUE]])</f>
        <v>-580</v>
      </c>
      <c r="AH6344" t="str" cm="1">
        <f t="array" ref="AH6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4" t="str">
        <f>MIS[[#This Row],[TRADING SYMBOL]]</f>
        <v>SENSEX2552082300CE</v>
      </c>
      <c r="AJ6344" t="str">
        <f>IF(RIGHT(MIS[[#This Row],[Main/Hedge]],4)="MAIN","MAIN","HEDGE")</f>
        <v>MAIN</v>
      </c>
      <c r="AK6344" t="str" cm="1">
        <f t="array" ref="AK6344">_xlfn._xlws.FILTER(Table4[Column1],ISNUMBER(SEARCH(Table4[Column1],MIS[[#This Row],[OrderUniqueIdentifier]])),"")</f>
        <v>XYT</v>
      </c>
    </row>
    <row r="6345" spans="1:37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>
        <f>_xlfn.XLOOKUP(MIS[[#This Row],[TRADING SYMBOL]],[1]Sheet1!$D:$D,[1]Sheet1!$C:$C)</f>
        <v>409.5</v>
      </c>
      <c r="AE6345">
        <f>MIS[[#This Row],[OrderAverageTradedPrice]]*MIS[[#This Row],[OrderQuantity]]</f>
        <v>16144</v>
      </c>
      <c r="AF6345">
        <f>MIS[[#This Row],[LTP]]*MIS[[#This Row],[OrderQuantity]]</f>
        <v>16380</v>
      </c>
      <c r="AG6345">
        <f>IF(MIS[[#This Row],[OrderSide]]="SELL",MIS[[#This Row],[VALUE]]-MIS[[#This Row],[LIVE_VALUE]],MIS[[#This Row],[LIVE_VALUE]]-MIS[[#This Row],[VALUE]])</f>
        <v>-236</v>
      </c>
      <c r="AH6345" t="str" cm="1">
        <f t="array" ref="AH6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5" t="str">
        <f>MIS[[#This Row],[TRADING SYMBOL]]</f>
        <v>SENSEX2552082300PE</v>
      </c>
      <c r="AJ6345" t="str">
        <f>IF(RIGHT(MIS[[#This Row],[Main/Hedge]],4)="MAIN","MAIN","HEDGE")</f>
        <v>MAIN</v>
      </c>
      <c r="AK6345" t="str" cm="1">
        <f t="array" ref="AK6345">_xlfn._xlws.FILTER(Table4[Column1],ISNUMBER(SEARCH(Table4[Column1],MIS[[#This Row],[OrderUniqueIdentifier]])),"")</f>
        <v>XYT</v>
      </c>
    </row>
    <row r="6346" spans="1:37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>
        <f>_xlfn.XLOOKUP(MIS[[#This Row],[TRADING SYMBOL]],[1]Sheet1!$D:$D,[1]Sheet1!$C:$C)</f>
        <v>490.65</v>
      </c>
      <c r="AE6346">
        <f>MIS[[#This Row],[OrderAverageTradedPrice]]*MIS[[#This Row],[OrderQuantity]]</f>
        <v>9528</v>
      </c>
      <c r="AF6346">
        <f>MIS[[#This Row],[LTP]]*MIS[[#This Row],[OrderQuantity]]</f>
        <v>9813</v>
      </c>
      <c r="AG6346">
        <f>IF(MIS[[#This Row],[OrderSide]]="SELL",MIS[[#This Row],[VALUE]]-MIS[[#This Row],[LIVE_VALUE]],MIS[[#This Row],[LIVE_VALUE]]-MIS[[#This Row],[VALUE]])</f>
        <v>-285</v>
      </c>
      <c r="AH6346" t="str" cm="1">
        <f t="array" ref="AH6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6" t="str">
        <f>MIS[[#This Row],[TRADING SYMBOL]]</f>
        <v>SENSEX2552082300CE</v>
      </c>
      <c r="AJ6346" t="str">
        <f>IF(RIGHT(MIS[[#This Row],[Main/Hedge]],4)="MAIN","MAIN","HEDGE")</f>
        <v>MAIN</v>
      </c>
      <c r="AK6346" t="str" cm="1">
        <f t="array" ref="AK6346">_xlfn._xlws.FILTER(Table4[Column1],ISNUMBER(SEARCH(Table4[Column1],MIS[[#This Row],[OrderUniqueIdentifier]])),"")</f>
        <v>XYT</v>
      </c>
    </row>
    <row r="6347" spans="1:37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>
        <f>_xlfn.XLOOKUP(MIS[[#This Row],[TRADING SYMBOL]],[1]Sheet1!$D:$D,[1]Sheet1!$C:$C)</f>
        <v>490.65</v>
      </c>
      <c r="AE6347">
        <f>MIS[[#This Row],[OrderAverageTradedPrice]]*MIS[[#This Row],[OrderQuantity]]</f>
        <v>133567</v>
      </c>
      <c r="AF6347">
        <f>MIS[[#This Row],[LTP]]*MIS[[#This Row],[OrderQuantity]]</f>
        <v>137382</v>
      </c>
      <c r="AG6347">
        <f>IF(MIS[[#This Row],[OrderSide]]="SELL",MIS[[#This Row],[VALUE]]-MIS[[#This Row],[LIVE_VALUE]],MIS[[#This Row],[LIVE_VALUE]]-MIS[[#This Row],[VALUE]])</f>
        <v>-3815</v>
      </c>
      <c r="AH6347" t="str" cm="1">
        <f t="array" ref="AH6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7" t="str">
        <f>MIS[[#This Row],[TRADING SYMBOL]]</f>
        <v>SENSEX2552082300CE</v>
      </c>
      <c r="AJ6347" t="str">
        <f>IF(RIGHT(MIS[[#This Row],[Main/Hedge]],4)="MAIN","MAIN","HEDGE")</f>
        <v>MAIN</v>
      </c>
      <c r="AK6347" t="str" cm="1">
        <f t="array" ref="AK6347">_xlfn._xlws.FILTER(Table4[Column1],ISNUMBER(SEARCH(Table4[Column1],MIS[[#This Row],[OrderUniqueIdentifier]])),"")</f>
        <v>XYT</v>
      </c>
    </row>
    <row r="6348" spans="1:37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>
        <f>_xlfn.XLOOKUP(MIS[[#This Row],[TRADING SYMBOL]],[1]Sheet1!$D:$D,[1]Sheet1!$C:$C)</f>
        <v>409.5</v>
      </c>
      <c r="AE6348">
        <f>MIS[[#This Row],[OrderAverageTradedPrice]]*MIS[[#This Row],[OrderQuantity]]</f>
        <v>96721.999999999913</v>
      </c>
      <c r="AF6348">
        <f>MIS[[#This Row],[LTP]]*MIS[[#This Row],[OrderQuantity]]</f>
        <v>98280</v>
      </c>
      <c r="AG6348">
        <f>IF(MIS[[#This Row],[OrderSide]]="SELL",MIS[[#This Row],[VALUE]]-MIS[[#This Row],[LIVE_VALUE]],MIS[[#This Row],[LIVE_VALUE]]-MIS[[#This Row],[VALUE]])</f>
        <v>-1558.0000000000873</v>
      </c>
      <c r="AH6348" t="str" cm="1">
        <f t="array" ref="AH6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8" t="str">
        <f>MIS[[#This Row],[TRADING SYMBOL]]</f>
        <v>SENSEX2552082300PE</v>
      </c>
      <c r="AJ6348" t="str">
        <f>IF(RIGHT(MIS[[#This Row],[Main/Hedge]],4)="MAIN","MAIN","HEDGE")</f>
        <v>MAIN</v>
      </c>
      <c r="AK6348" t="str" cm="1">
        <f t="array" ref="AK6348">_xlfn._xlws.FILTER(Table4[Column1],ISNUMBER(SEARCH(Table4[Column1],MIS[[#This Row],[OrderUniqueIdentifier]])),"")</f>
        <v>XYT</v>
      </c>
    </row>
    <row r="6349" spans="1:37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>
        <f>_xlfn.XLOOKUP(MIS[[#This Row],[TRADING SYMBOL]],[1]Sheet1!$D:$D,[1]Sheet1!$C:$C)</f>
        <v>490.65</v>
      </c>
      <c r="AE6349">
        <f>MIS[[#This Row],[OrderAverageTradedPrice]]*MIS[[#This Row],[OrderQuantity]]</f>
        <v>28674</v>
      </c>
      <c r="AF6349">
        <f>MIS[[#This Row],[LTP]]*MIS[[#This Row],[OrderQuantity]]</f>
        <v>29439</v>
      </c>
      <c r="AG6349">
        <f>IF(MIS[[#This Row],[OrderSide]]="SELL",MIS[[#This Row],[VALUE]]-MIS[[#This Row],[LIVE_VALUE]],MIS[[#This Row],[LIVE_VALUE]]-MIS[[#This Row],[VALUE]])</f>
        <v>-765</v>
      </c>
      <c r="AH6349" t="str" cm="1">
        <f t="array" ref="AH6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9" t="str">
        <f>MIS[[#This Row],[TRADING SYMBOL]]</f>
        <v>SENSEX2552082300CE</v>
      </c>
      <c r="AJ6349" t="str">
        <f>IF(RIGHT(MIS[[#This Row],[Main/Hedge]],4)="MAIN","MAIN","HEDGE")</f>
        <v>MAIN</v>
      </c>
      <c r="AK6349" t="str" cm="1">
        <f t="array" ref="AK6349">_xlfn._xlws.FILTER(Table4[Column1],ISNUMBER(SEARCH(Table4[Column1],MIS[[#This Row],[OrderUniqueIdentifier]])),"")</f>
        <v>XYT</v>
      </c>
    </row>
    <row r="6350" spans="1:37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>
        <f>_xlfn.XLOOKUP(MIS[[#This Row],[TRADING SYMBOL]],[1]Sheet1!$D:$D,[1]Sheet1!$C:$C)</f>
        <v>409.5</v>
      </c>
      <c r="AE6350">
        <f>MIS[[#This Row],[OrderAverageTradedPrice]]*MIS[[#This Row],[OrderQuantity]]</f>
        <v>24180</v>
      </c>
      <c r="AF6350">
        <f>MIS[[#This Row],[LTP]]*MIS[[#This Row],[OrderQuantity]]</f>
        <v>24570</v>
      </c>
      <c r="AG6350">
        <f>IF(MIS[[#This Row],[OrderSide]]="SELL",MIS[[#This Row],[VALUE]]-MIS[[#This Row],[LIVE_VALUE]],MIS[[#This Row],[LIVE_VALUE]]-MIS[[#This Row],[VALUE]])</f>
        <v>-390</v>
      </c>
      <c r="AH6350" t="str" cm="1">
        <f t="array" ref="AH6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0" t="str">
        <f>MIS[[#This Row],[TRADING SYMBOL]]</f>
        <v>SENSEX2552082300PE</v>
      </c>
      <c r="AJ6350" t="str">
        <f>IF(RIGHT(MIS[[#This Row],[Main/Hedge]],4)="MAIN","MAIN","HEDGE")</f>
        <v>MAIN</v>
      </c>
      <c r="AK6350" t="str" cm="1">
        <f t="array" ref="AK6350">_xlfn._xlws.FILTER(Table4[Column1],ISNUMBER(SEARCH(Table4[Column1],MIS[[#This Row],[OrderUniqueIdentifier]])),"")</f>
        <v>XYT</v>
      </c>
    </row>
    <row r="6351" spans="1:37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>
        <f>_xlfn.XLOOKUP(MIS[[#This Row],[TRADING SYMBOL]],[1]Sheet1!$D:$D,[1]Sheet1!$C:$C)</f>
        <v>490.65</v>
      </c>
      <c r="AE6351">
        <f>MIS[[#This Row],[OrderAverageTradedPrice]]*MIS[[#This Row],[OrderQuantity]]</f>
        <v>9535</v>
      </c>
      <c r="AF6351">
        <f>MIS[[#This Row],[LTP]]*MIS[[#This Row],[OrderQuantity]]</f>
        <v>9813</v>
      </c>
      <c r="AG6351">
        <f>IF(MIS[[#This Row],[OrderSide]]="SELL",MIS[[#This Row],[VALUE]]-MIS[[#This Row],[LIVE_VALUE]],MIS[[#This Row],[LIVE_VALUE]]-MIS[[#This Row],[VALUE]])</f>
        <v>-278</v>
      </c>
      <c r="AH6351" t="str" cm="1">
        <f t="array" ref="AH6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1" t="str">
        <f>MIS[[#This Row],[TRADING SYMBOL]]</f>
        <v>SENSEX2552082300CE</v>
      </c>
      <c r="AJ6351" t="str">
        <f>IF(RIGHT(MIS[[#This Row],[Main/Hedge]],4)="MAIN","MAIN","HEDGE")</f>
        <v>MAIN</v>
      </c>
      <c r="AK6351" t="str" cm="1">
        <f t="array" ref="AK6351">_xlfn._xlws.FILTER(Table4[Column1],ISNUMBER(SEARCH(Table4[Column1],MIS[[#This Row],[OrderUniqueIdentifier]])),"")</f>
        <v>XYT</v>
      </c>
    </row>
    <row r="6352" spans="1:37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>
        <f>_xlfn.XLOOKUP(MIS[[#This Row],[TRADING SYMBOL]],[1]Sheet1!$D:$D,[1]Sheet1!$C:$C)</f>
        <v>490.65</v>
      </c>
      <c r="AE6352">
        <f>MIS[[#This Row],[OrderAverageTradedPrice]]*MIS[[#This Row],[OrderQuantity]]</f>
        <v>38108</v>
      </c>
      <c r="AF6352">
        <f>MIS[[#This Row],[LTP]]*MIS[[#This Row],[OrderQuantity]]</f>
        <v>39252</v>
      </c>
      <c r="AG6352">
        <f>IF(MIS[[#This Row],[OrderSide]]="SELL",MIS[[#This Row],[VALUE]]-MIS[[#This Row],[LIVE_VALUE]],MIS[[#This Row],[LIVE_VALUE]]-MIS[[#This Row],[VALUE]])</f>
        <v>-1144</v>
      </c>
      <c r="AH6352" t="str" cm="1">
        <f t="array" ref="AH6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2" t="str">
        <f>MIS[[#This Row],[TRADING SYMBOL]]</f>
        <v>SENSEX2552082300CE</v>
      </c>
      <c r="AJ6352" t="str">
        <f>IF(RIGHT(MIS[[#This Row],[Main/Hedge]],4)="MAIN","MAIN","HEDGE")</f>
        <v>MAIN</v>
      </c>
      <c r="AK6352" t="str" cm="1">
        <f t="array" ref="AK6352">_xlfn._xlws.FILTER(Table4[Column1],ISNUMBER(SEARCH(Table4[Column1],MIS[[#This Row],[OrderUniqueIdentifier]])),"")</f>
        <v>XYT</v>
      </c>
    </row>
    <row r="6353" spans="1:37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>
        <f>_xlfn.XLOOKUP(MIS[[#This Row],[TRADING SYMBOL]],[1]Sheet1!$D:$D,[1]Sheet1!$C:$C)</f>
        <v>490.65</v>
      </c>
      <c r="AE6353">
        <f>MIS[[#This Row],[OrderAverageTradedPrice]]*MIS[[#This Row],[OrderQuantity]]</f>
        <v>28584</v>
      </c>
      <c r="AF6353">
        <f>MIS[[#This Row],[LTP]]*MIS[[#This Row],[OrderQuantity]]</f>
        <v>29439</v>
      </c>
      <c r="AG6353">
        <f>IF(MIS[[#This Row],[OrderSide]]="SELL",MIS[[#This Row],[VALUE]]-MIS[[#This Row],[LIVE_VALUE]],MIS[[#This Row],[LIVE_VALUE]]-MIS[[#This Row],[VALUE]])</f>
        <v>-855</v>
      </c>
      <c r="AH6353" t="str" cm="1">
        <f t="array" ref="AH6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3" t="str">
        <f>MIS[[#This Row],[TRADING SYMBOL]]</f>
        <v>SENSEX2552082300CE</v>
      </c>
      <c r="AJ6353" t="str">
        <f>IF(RIGHT(MIS[[#This Row],[Main/Hedge]],4)="MAIN","MAIN","HEDGE")</f>
        <v>MAIN</v>
      </c>
      <c r="AK6353" t="str" cm="1">
        <f t="array" ref="AK6353">_xlfn._xlws.FILTER(Table4[Column1],ISNUMBER(SEARCH(Table4[Column1],MIS[[#This Row],[OrderUniqueIdentifier]])),"")</f>
        <v>XYT</v>
      </c>
    </row>
    <row r="6354" spans="1:37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>
        <f>_xlfn.XLOOKUP(MIS[[#This Row],[TRADING SYMBOL]],[1]Sheet1!$D:$D,[1]Sheet1!$C:$C)</f>
        <v>490.65</v>
      </c>
      <c r="AE6354">
        <f>MIS[[#This Row],[OrderAverageTradedPrice]]*MIS[[#This Row],[OrderQuantity]]</f>
        <v>28575</v>
      </c>
      <c r="AF6354">
        <f>MIS[[#This Row],[LTP]]*MIS[[#This Row],[OrderQuantity]]</f>
        <v>29439</v>
      </c>
      <c r="AG6354">
        <f>IF(MIS[[#This Row],[OrderSide]]="SELL",MIS[[#This Row],[VALUE]]-MIS[[#This Row],[LIVE_VALUE]],MIS[[#This Row],[LIVE_VALUE]]-MIS[[#This Row],[VALUE]])</f>
        <v>-864</v>
      </c>
      <c r="AH6354" t="str" cm="1">
        <f t="array" ref="AH6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4" t="str">
        <f>MIS[[#This Row],[TRADING SYMBOL]]</f>
        <v>SENSEX2552082300CE</v>
      </c>
      <c r="AJ6354" t="str">
        <f>IF(RIGHT(MIS[[#This Row],[Main/Hedge]],4)="MAIN","MAIN","HEDGE")</f>
        <v>MAIN</v>
      </c>
      <c r="AK6354" t="str" cm="1">
        <f t="array" ref="AK6354">_xlfn._xlws.FILTER(Table4[Column1],ISNUMBER(SEARCH(Table4[Column1],MIS[[#This Row],[OrderUniqueIdentifier]])),"")</f>
        <v>XYT</v>
      </c>
    </row>
    <row r="6355" spans="1:37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>
        <f>_xlfn.XLOOKUP(MIS[[#This Row],[TRADING SYMBOL]],[1]Sheet1!$D:$D,[1]Sheet1!$C:$C)</f>
        <v>490.65</v>
      </c>
      <c r="AE6355">
        <f>MIS[[#This Row],[OrderAverageTradedPrice]]*MIS[[#This Row],[OrderQuantity]]</f>
        <v>9590</v>
      </c>
      <c r="AF6355">
        <f>MIS[[#This Row],[LTP]]*MIS[[#This Row],[OrderQuantity]]</f>
        <v>9813</v>
      </c>
      <c r="AG6355">
        <f>IF(MIS[[#This Row],[OrderSide]]="SELL",MIS[[#This Row],[VALUE]]-MIS[[#This Row],[LIVE_VALUE]],MIS[[#This Row],[LIVE_VALUE]]-MIS[[#This Row],[VALUE]])</f>
        <v>-223</v>
      </c>
      <c r="AH6355" t="str" cm="1">
        <f t="array" ref="AH6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5" t="str">
        <f>MIS[[#This Row],[TRADING SYMBOL]]</f>
        <v>SENSEX2552082300CE</v>
      </c>
      <c r="AJ6355" t="str">
        <f>IF(RIGHT(MIS[[#This Row],[Main/Hedge]],4)="MAIN","MAIN","HEDGE")</f>
        <v>MAIN</v>
      </c>
      <c r="AK6355" t="str" cm="1">
        <f t="array" ref="AK6355">_xlfn._xlws.FILTER(Table4[Column1],ISNUMBER(SEARCH(Table4[Column1],MIS[[#This Row],[OrderUniqueIdentifier]])),"")</f>
        <v>XYT</v>
      </c>
    </row>
    <row r="6356" spans="1:37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>
        <f>_xlfn.XLOOKUP(MIS[[#This Row],[TRADING SYMBOL]],[1]Sheet1!$D:$D,[1]Sheet1!$C:$C)</f>
        <v>490.65</v>
      </c>
      <c r="AE6356">
        <f>MIS[[#This Row],[OrderAverageTradedPrice]]*MIS[[#This Row],[OrderQuantity]]</f>
        <v>9623</v>
      </c>
      <c r="AF6356">
        <f>MIS[[#This Row],[LTP]]*MIS[[#This Row],[OrderQuantity]]</f>
        <v>9813</v>
      </c>
      <c r="AG6356">
        <f>IF(MIS[[#This Row],[OrderSide]]="SELL",MIS[[#This Row],[VALUE]]-MIS[[#This Row],[LIVE_VALUE]],MIS[[#This Row],[LIVE_VALUE]]-MIS[[#This Row],[VALUE]])</f>
        <v>-190</v>
      </c>
      <c r="AH6356" t="str" cm="1">
        <f t="array" ref="AH6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6" t="str">
        <f>MIS[[#This Row],[TRADING SYMBOL]]</f>
        <v>SENSEX2552082300CE</v>
      </c>
      <c r="AJ6356" t="str">
        <f>IF(RIGHT(MIS[[#This Row],[Main/Hedge]],4)="MAIN","MAIN","HEDGE")</f>
        <v>MAIN</v>
      </c>
      <c r="AK6356" t="str" cm="1">
        <f t="array" ref="AK6356">_xlfn._xlws.FILTER(Table4[Column1],ISNUMBER(SEARCH(Table4[Column1],MIS[[#This Row],[OrderUniqueIdentifier]])),"")</f>
        <v>XYT</v>
      </c>
    </row>
    <row r="6357" spans="1:37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>
        <f>_xlfn.XLOOKUP(MIS[[#This Row],[TRADING SYMBOL]],[1]Sheet1!$D:$D,[1]Sheet1!$C:$C)</f>
        <v>490.65</v>
      </c>
      <c r="AE6357">
        <f>MIS[[#This Row],[OrderAverageTradedPrice]]*MIS[[#This Row],[OrderQuantity]]</f>
        <v>9635</v>
      </c>
      <c r="AF6357">
        <f>MIS[[#This Row],[LTP]]*MIS[[#This Row],[OrderQuantity]]</f>
        <v>9813</v>
      </c>
      <c r="AG6357">
        <f>IF(MIS[[#This Row],[OrderSide]]="SELL",MIS[[#This Row],[VALUE]]-MIS[[#This Row],[LIVE_VALUE]],MIS[[#This Row],[LIVE_VALUE]]-MIS[[#This Row],[VALUE]])</f>
        <v>-178</v>
      </c>
      <c r="AH6357" t="str" cm="1">
        <f t="array" ref="AH6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7" t="str">
        <f>MIS[[#This Row],[TRADING SYMBOL]]</f>
        <v>SENSEX2552082300CE</v>
      </c>
      <c r="AJ6357" t="str">
        <f>IF(RIGHT(MIS[[#This Row],[Main/Hedge]],4)="MAIN","MAIN","HEDGE")</f>
        <v>MAIN</v>
      </c>
      <c r="AK6357" t="str" cm="1">
        <f t="array" ref="AK6357">_xlfn._xlws.FILTER(Table4[Column1],ISNUMBER(SEARCH(Table4[Column1],MIS[[#This Row],[OrderUniqueIdentifier]])),"")</f>
        <v>XYT</v>
      </c>
    </row>
    <row r="6358" spans="1:37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>
        <f>_xlfn.XLOOKUP(MIS[[#This Row],[TRADING SYMBOL]],[1]Sheet1!$D:$D,[1]Sheet1!$C:$C)</f>
        <v>490.65</v>
      </c>
      <c r="AE6358">
        <f>MIS[[#This Row],[OrderAverageTradedPrice]]*MIS[[#This Row],[OrderQuantity]]</f>
        <v>9611</v>
      </c>
      <c r="AF6358">
        <f>MIS[[#This Row],[LTP]]*MIS[[#This Row],[OrderQuantity]]</f>
        <v>9813</v>
      </c>
      <c r="AG6358">
        <f>IF(MIS[[#This Row],[OrderSide]]="SELL",MIS[[#This Row],[VALUE]]-MIS[[#This Row],[LIVE_VALUE]],MIS[[#This Row],[LIVE_VALUE]]-MIS[[#This Row],[VALUE]])</f>
        <v>-202</v>
      </c>
      <c r="AH6358" t="str" cm="1">
        <f t="array" ref="AH6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8" t="str">
        <f>MIS[[#This Row],[TRADING SYMBOL]]</f>
        <v>SENSEX2552082300CE</v>
      </c>
      <c r="AJ6358" t="str">
        <f>IF(RIGHT(MIS[[#This Row],[Main/Hedge]],4)="MAIN","MAIN","HEDGE")</f>
        <v>MAIN</v>
      </c>
      <c r="AK6358" t="str" cm="1">
        <f t="array" ref="AK6358">_xlfn._xlws.FILTER(Table4[Column1],ISNUMBER(SEARCH(Table4[Column1],MIS[[#This Row],[OrderUniqueIdentifier]])),"")</f>
        <v>XYT</v>
      </c>
    </row>
    <row r="6359" spans="1:37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>
        <f>_xlfn.XLOOKUP(MIS[[#This Row],[TRADING SYMBOL]],[1]Sheet1!$D:$D,[1]Sheet1!$C:$C)</f>
        <v>409.5</v>
      </c>
      <c r="AE6359">
        <f>MIS[[#This Row],[OrderAverageTradedPrice]]*MIS[[#This Row],[OrderQuantity]]</f>
        <v>8061</v>
      </c>
      <c r="AF6359">
        <f>MIS[[#This Row],[LTP]]*MIS[[#This Row],[OrderQuantity]]</f>
        <v>8190</v>
      </c>
      <c r="AG6359">
        <f>IF(MIS[[#This Row],[OrderSide]]="SELL",MIS[[#This Row],[VALUE]]-MIS[[#This Row],[LIVE_VALUE]],MIS[[#This Row],[LIVE_VALUE]]-MIS[[#This Row],[VALUE]])</f>
        <v>-129</v>
      </c>
      <c r="AH6359" t="str" cm="1">
        <f t="array" ref="AH6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9" t="str">
        <f>MIS[[#This Row],[TRADING SYMBOL]]</f>
        <v>SENSEX2552082300PE</v>
      </c>
      <c r="AJ6359" t="str">
        <f>IF(RIGHT(MIS[[#This Row],[Main/Hedge]],4)="MAIN","MAIN","HEDGE")</f>
        <v>MAIN</v>
      </c>
      <c r="AK6359" t="str" cm="1">
        <f t="array" ref="AK6359">_xlfn._xlws.FILTER(Table4[Column1],ISNUMBER(SEARCH(Table4[Column1],MIS[[#This Row],[OrderUniqueIdentifier]])),"")</f>
        <v>XYT</v>
      </c>
    </row>
    <row r="6360" spans="1:37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>
        <f>_xlfn.XLOOKUP(MIS[[#This Row],[TRADING SYMBOL]],[1]Sheet1!$D:$D,[1]Sheet1!$C:$C)</f>
        <v>409.5</v>
      </c>
      <c r="AE6360">
        <f>MIS[[#This Row],[OrderAverageTradedPrice]]*MIS[[#This Row],[OrderQuantity]]</f>
        <v>16122</v>
      </c>
      <c r="AF6360">
        <f>MIS[[#This Row],[LTP]]*MIS[[#This Row],[OrderQuantity]]</f>
        <v>16380</v>
      </c>
      <c r="AG6360">
        <f>IF(MIS[[#This Row],[OrderSide]]="SELL",MIS[[#This Row],[VALUE]]-MIS[[#This Row],[LIVE_VALUE]],MIS[[#This Row],[LIVE_VALUE]]-MIS[[#This Row],[VALUE]])</f>
        <v>-258</v>
      </c>
      <c r="AH6360" t="str" cm="1">
        <f t="array" ref="AH6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0" t="str">
        <f>MIS[[#This Row],[TRADING SYMBOL]]</f>
        <v>SENSEX2552082300PE</v>
      </c>
      <c r="AJ6360" t="str">
        <f>IF(RIGHT(MIS[[#This Row],[Main/Hedge]],4)="MAIN","MAIN","HEDGE")</f>
        <v>MAIN</v>
      </c>
      <c r="AK6360" t="str" cm="1">
        <f t="array" ref="AK6360">_xlfn._xlws.FILTER(Table4[Column1],ISNUMBER(SEARCH(Table4[Column1],MIS[[#This Row],[OrderUniqueIdentifier]])),"")</f>
        <v>XYT</v>
      </c>
    </row>
    <row r="6361" spans="1:37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>
        <f>_xlfn.XLOOKUP(MIS[[#This Row],[TRADING SYMBOL]],[1]Sheet1!$D:$D,[1]Sheet1!$C:$C)</f>
        <v>409.5</v>
      </c>
      <c r="AE6361">
        <f>MIS[[#This Row],[OrderAverageTradedPrice]]*MIS[[#This Row],[OrderQuantity]]</f>
        <v>8058</v>
      </c>
      <c r="AF6361">
        <f>MIS[[#This Row],[LTP]]*MIS[[#This Row],[OrderQuantity]]</f>
        <v>8190</v>
      </c>
      <c r="AG6361">
        <f>IF(MIS[[#This Row],[OrderSide]]="SELL",MIS[[#This Row],[VALUE]]-MIS[[#This Row],[LIVE_VALUE]],MIS[[#This Row],[LIVE_VALUE]]-MIS[[#This Row],[VALUE]])</f>
        <v>-132</v>
      </c>
      <c r="AH6361" t="str" cm="1">
        <f t="array" ref="AH6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1" t="str">
        <f>MIS[[#This Row],[TRADING SYMBOL]]</f>
        <v>SENSEX2552082300PE</v>
      </c>
      <c r="AJ6361" t="str">
        <f>IF(RIGHT(MIS[[#This Row],[Main/Hedge]],4)="MAIN","MAIN","HEDGE")</f>
        <v>MAIN</v>
      </c>
      <c r="AK6361" t="str" cm="1">
        <f t="array" ref="AK6361">_xlfn._xlws.FILTER(Table4[Column1],ISNUMBER(SEARCH(Table4[Column1],MIS[[#This Row],[OrderUniqueIdentifier]])),"")</f>
        <v>XYT</v>
      </c>
    </row>
    <row r="6362" spans="1:37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>
        <f>_xlfn.XLOOKUP(MIS[[#This Row],[TRADING SYMBOL]],[1]Sheet1!$D:$D,[1]Sheet1!$C:$C)</f>
        <v>409.5</v>
      </c>
      <c r="AE6362">
        <f>MIS[[#This Row],[OrderAverageTradedPrice]]*MIS[[#This Row],[OrderQuantity]]</f>
        <v>112840</v>
      </c>
      <c r="AF6362">
        <f>MIS[[#This Row],[LTP]]*MIS[[#This Row],[OrderQuantity]]</f>
        <v>114660</v>
      </c>
      <c r="AG6362">
        <f>IF(MIS[[#This Row],[OrderSide]]="SELL",MIS[[#This Row],[VALUE]]-MIS[[#This Row],[LIVE_VALUE]],MIS[[#This Row],[LIVE_VALUE]]-MIS[[#This Row],[VALUE]])</f>
        <v>-1820</v>
      </c>
      <c r="AH6362" t="str" cm="1">
        <f t="array" ref="AH6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2" t="str">
        <f>MIS[[#This Row],[TRADING SYMBOL]]</f>
        <v>SENSEX2552082300PE</v>
      </c>
      <c r="AJ6362" t="str">
        <f>IF(RIGHT(MIS[[#This Row],[Main/Hedge]],4)="MAIN","MAIN","HEDGE")</f>
        <v>MAIN</v>
      </c>
      <c r="AK6362" t="str" cm="1">
        <f t="array" ref="AK6362">_xlfn._xlws.FILTER(Table4[Column1],ISNUMBER(SEARCH(Table4[Column1],MIS[[#This Row],[OrderUniqueIdentifier]])),"")</f>
        <v>XYT</v>
      </c>
    </row>
    <row r="6363" spans="1:37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>
        <f>_xlfn.XLOOKUP(MIS[[#This Row],[TRADING SYMBOL]],[1]Sheet1!$D:$D,[1]Sheet1!$C:$C)</f>
        <v>490.65</v>
      </c>
      <c r="AE6363">
        <f>MIS[[#This Row],[OrderAverageTradedPrice]]*MIS[[#This Row],[OrderQuantity]]</f>
        <v>19258</v>
      </c>
      <c r="AF6363">
        <f>MIS[[#This Row],[LTP]]*MIS[[#This Row],[OrderQuantity]]</f>
        <v>19626</v>
      </c>
      <c r="AG6363">
        <f>IF(MIS[[#This Row],[OrderSide]]="SELL",MIS[[#This Row],[VALUE]]-MIS[[#This Row],[LIVE_VALUE]],MIS[[#This Row],[LIVE_VALUE]]-MIS[[#This Row],[VALUE]])</f>
        <v>-368</v>
      </c>
      <c r="AH6363" t="str" cm="1">
        <f t="array" ref="AH6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3" t="str">
        <f>MIS[[#This Row],[TRADING SYMBOL]]</f>
        <v>SENSEX2552082300CE</v>
      </c>
      <c r="AJ6363" t="str">
        <f>IF(RIGHT(MIS[[#This Row],[Main/Hedge]],4)="MAIN","MAIN","HEDGE")</f>
        <v>MAIN</v>
      </c>
      <c r="AK6363" t="str" cm="1">
        <f t="array" ref="AK6363">_xlfn._xlws.FILTER(Table4[Column1],ISNUMBER(SEARCH(Table4[Column1],MIS[[#This Row],[OrderUniqueIdentifier]])),"")</f>
        <v>XYT</v>
      </c>
    </row>
    <row r="6364" spans="1:37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>
        <f>_xlfn.XLOOKUP(MIS[[#This Row],[TRADING SYMBOL]],[1]Sheet1!$D:$D,[1]Sheet1!$C:$C)</f>
        <v>490.65</v>
      </c>
      <c r="AE6364">
        <f>MIS[[#This Row],[OrderAverageTradedPrice]]*MIS[[#This Row],[OrderQuantity]]</f>
        <v>19267</v>
      </c>
      <c r="AF6364">
        <f>MIS[[#This Row],[LTP]]*MIS[[#This Row],[OrderQuantity]]</f>
        <v>19626</v>
      </c>
      <c r="AG6364">
        <f>IF(MIS[[#This Row],[OrderSide]]="SELL",MIS[[#This Row],[VALUE]]-MIS[[#This Row],[LIVE_VALUE]],MIS[[#This Row],[LIVE_VALUE]]-MIS[[#This Row],[VALUE]])</f>
        <v>-359</v>
      </c>
      <c r="AH6364" t="str" cm="1">
        <f t="array" ref="AH6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4" t="str">
        <f>MIS[[#This Row],[TRADING SYMBOL]]</f>
        <v>SENSEX2552082300CE</v>
      </c>
      <c r="AJ6364" t="str">
        <f>IF(RIGHT(MIS[[#This Row],[Main/Hedge]],4)="MAIN","MAIN","HEDGE")</f>
        <v>MAIN</v>
      </c>
      <c r="AK6364" t="str" cm="1">
        <f t="array" ref="AK6364">_xlfn._xlws.FILTER(Table4[Column1],ISNUMBER(SEARCH(Table4[Column1],MIS[[#This Row],[OrderUniqueIdentifier]])),"")</f>
        <v>XYT</v>
      </c>
    </row>
    <row r="6365" spans="1:37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>
        <f>_xlfn.XLOOKUP(MIS[[#This Row],[TRADING SYMBOL]],[1]Sheet1!$D:$D,[1]Sheet1!$C:$C)</f>
        <v>409.5</v>
      </c>
      <c r="AE6365">
        <f>MIS[[#This Row],[OrderAverageTradedPrice]]*MIS[[#This Row],[OrderQuantity]]</f>
        <v>8055</v>
      </c>
      <c r="AF6365">
        <f>MIS[[#This Row],[LTP]]*MIS[[#This Row],[OrderQuantity]]</f>
        <v>8190</v>
      </c>
      <c r="AG6365">
        <f>IF(MIS[[#This Row],[OrderSide]]="SELL",MIS[[#This Row],[VALUE]]-MIS[[#This Row],[LIVE_VALUE]],MIS[[#This Row],[LIVE_VALUE]]-MIS[[#This Row],[VALUE]])</f>
        <v>-135</v>
      </c>
      <c r="AH6365" t="str" cm="1">
        <f t="array" ref="AH6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5" t="str">
        <f>MIS[[#This Row],[TRADING SYMBOL]]</f>
        <v>SENSEX2552082300PE</v>
      </c>
      <c r="AJ6365" t="str">
        <f>IF(RIGHT(MIS[[#This Row],[Main/Hedge]],4)="MAIN","MAIN","HEDGE")</f>
        <v>MAIN</v>
      </c>
      <c r="AK6365" t="str" cm="1">
        <f t="array" ref="AK6365">_xlfn._xlws.FILTER(Table4[Column1],ISNUMBER(SEARCH(Table4[Column1],MIS[[#This Row],[OrderUniqueIdentifier]])),"")</f>
        <v>XYT</v>
      </c>
    </row>
    <row r="6366" spans="1:37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>
        <f>_xlfn.XLOOKUP(MIS[[#This Row],[TRADING SYMBOL]],[1]Sheet1!$D:$D,[1]Sheet1!$C:$C)</f>
        <v>409.5</v>
      </c>
      <c r="AE6366">
        <f>MIS[[#This Row],[OrderAverageTradedPrice]]*MIS[[#This Row],[OrderQuantity]]</f>
        <v>32012</v>
      </c>
      <c r="AF6366">
        <f>MIS[[#This Row],[LTP]]*MIS[[#This Row],[OrderQuantity]]</f>
        <v>32760</v>
      </c>
      <c r="AG6366">
        <f>IF(MIS[[#This Row],[OrderSide]]="SELL",MIS[[#This Row],[VALUE]]-MIS[[#This Row],[LIVE_VALUE]],MIS[[#This Row],[LIVE_VALUE]]-MIS[[#This Row],[VALUE]])</f>
        <v>-748</v>
      </c>
      <c r="AH6366" t="str" cm="1">
        <f t="array" ref="AH6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6" t="str">
        <f>MIS[[#This Row],[TRADING SYMBOL]]</f>
        <v>SENSEX2552082300PE</v>
      </c>
      <c r="AJ6366" t="str">
        <f>IF(RIGHT(MIS[[#This Row],[Main/Hedge]],4)="MAIN","MAIN","HEDGE")</f>
        <v>MAIN</v>
      </c>
      <c r="AK6366" t="str" cm="1">
        <f t="array" ref="AK6366">_xlfn._xlws.FILTER(Table4[Column1],ISNUMBER(SEARCH(Table4[Column1],MIS[[#This Row],[OrderUniqueIdentifier]])),"")</f>
        <v>XYT</v>
      </c>
    </row>
    <row r="6367" spans="1:37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>
        <f>_xlfn.XLOOKUP(MIS[[#This Row],[TRADING SYMBOL]],[1]Sheet1!$D:$D,[1]Sheet1!$C:$C)</f>
        <v>409.5</v>
      </c>
      <c r="AE6367">
        <f>MIS[[#This Row],[OrderAverageTradedPrice]]*MIS[[#This Row],[OrderQuantity]]</f>
        <v>24045.99999999996</v>
      </c>
      <c r="AF6367">
        <f>MIS[[#This Row],[LTP]]*MIS[[#This Row],[OrderQuantity]]</f>
        <v>24570</v>
      </c>
      <c r="AG6367">
        <f>IF(MIS[[#This Row],[OrderSide]]="SELL",MIS[[#This Row],[VALUE]]-MIS[[#This Row],[LIVE_VALUE]],MIS[[#This Row],[LIVE_VALUE]]-MIS[[#This Row],[VALUE]])</f>
        <v>-524.00000000004002</v>
      </c>
      <c r="AH6367" t="str" cm="1">
        <f t="array" ref="AH6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7" t="str">
        <f>MIS[[#This Row],[TRADING SYMBOL]]</f>
        <v>SENSEX2552082300PE</v>
      </c>
      <c r="AJ6367" t="str">
        <f>IF(RIGHT(MIS[[#This Row],[Main/Hedge]],4)="MAIN","MAIN","HEDGE")</f>
        <v>MAIN</v>
      </c>
      <c r="AK6367" t="str" cm="1">
        <f t="array" ref="AK6367">_xlfn._xlws.FILTER(Table4[Column1],ISNUMBER(SEARCH(Table4[Column1],MIS[[#This Row],[OrderUniqueIdentifier]])),"")</f>
        <v>XYT</v>
      </c>
    </row>
    <row r="6368" spans="1:37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>
        <f>_xlfn.XLOOKUP(MIS[[#This Row],[TRADING SYMBOL]],[1]Sheet1!$D:$D,[1]Sheet1!$C:$C)</f>
        <v>409.5</v>
      </c>
      <c r="AE6368">
        <f>MIS[[#This Row],[OrderAverageTradedPrice]]*MIS[[#This Row],[OrderQuantity]]</f>
        <v>24168</v>
      </c>
      <c r="AF6368">
        <f>MIS[[#This Row],[LTP]]*MIS[[#This Row],[OrderQuantity]]</f>
        <v>24570</v>
      </c>
      <c r="AG6368">
        <f>IF(MIS[[#This Row],[OrderSide]]="SELL",MIS[[#This Row],[VALUE]]-MIS[[#This Row],[LIVE_VALUE]],MIS[[#This Row],[LIVE_VALUE]]-MIS[[#This Row],[VALUE]])</f>
        <v>-402</v>
      </c>
      <c r="AH6368" t="str" cm="1">
        <f t="array" ref="AH6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8" t="str">
        <f>MIS[[#This Row],[TRADING SYMBOL]]</f>
        <v>SENSEX2552082300PE</v>
      </c>
      <c r="AJ6368" t="str">
        <f>IF(RIGHT(MIS[[#This Row],[Main/Hedge]],4)="MAIN","MAIN","HEDGE")</f>
        <v>MAIN</v>
      </c>
      <c r="AK6368" t="str" cm="1">
        <f t="array" ref="AK6368">_xlfn._xlws.FILTER(Table4[Column1],ISNUMBER(SEARCH(Table4[Column1],MIS[[#This Row],[OrderUniqueIdentifier]])),"")</f>
        <v>XYT</v>
      </c>
    </row>
    <row r="6369" spans="1:37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>
        <f>_xlfn.XLOOKUP(MIS[[#This Row],[TRADING SYMBOL]],[1]Sheet1!$D:$D,[1]Sheet1!$C:$C)</f>
        <v>490.65</v>
      </c>
      <c r="AE6369">
        <f>MIS[[#This Row],[OrderAverageTradedPrice]]*MIS[[#This Row],[OrderQuantity]]</f>
        <v>47650</v>
      </c>
      <c r="AF6369">
        <f>MIS[[#This Row],[LTP]]*MIS[[#This Row],[OrderQuantity]]</f>
        <v>49065</v>
      </c>
      <c r="AG6369">
        <f>IF(MIS[[#This Row],[OrderSide]]="SELL",MIS[[#This Row],[VALUE]]-MIS[[#This Row],[LIVE_VALUE]],MIS[[#This Row],[LIVE_VALUE]]-MIS[[#This Row],[VALUE]])</f>
        <v>-1415</v>
      </c>
      <c r="AH6369" t="str" cm="1">
        <f t="array" ref="AH6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9" t="str">
        <f>MIS[[#This Row],[TRADING SYMBOL]]</f>
        <v>SENSEX2552082300CE</v>
      </c>
      <c r="AJ6369" t="str">
        <f>IF(RIGHT(MIS[[#This Row],[Main/Hedge]],4)="MAIN","MAIN","HEDGE")</f>
        <v>MAIN</v>
      </c>
      <c r="AK6369" t="str" cm="1">
        <f t="array" ref="AK6369">_xlfn._xlws.FILTER(Table4[Column1],ISNUMBER(SEARCH(Table4[Column1],MIS[[#This Row],[OrderUniqueIdentifier]])),"")</f>
        <v>XYT</v>
      </c>
    </row>
    <row r="6370" spans="1:37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>
        <f>_xlfn.XLOOKUP(MIS[[#This Row],[TRADING SYMBOL]],[1]Sheet1!$D:$D,[1]Sheet1!$C:$C)</f>
        <v>409.5</v>
      </c>
      <c r="AE6370">
        <f>MIS[[#This Row],[OrderAverageTradedPrice]]*MIS[[#This Row],[OrderQuantity]]</f>
        <v>39824</v>
      </c>
      <c r="AF6370">
        <f>MIS[[#This Row],[LTP]]*MIS[[#This Row],[OrderQuantity]]</f>
        <v>40950</v>
      </c>
      <c r="AG6370">
        <f>IF(MIS[[#This Row],[OrderSide]]="SELL",MIS[[#This Row],[VALUE]]-MIS[[#This Row],[LIVE_VALUE]],MIS[[#This Row],[LIVE_VALUE]]-MIS[[#This Row],[VALUE]])</f>
        <v>-1126</v>
      </c>
      <c r="AH6370" t="str" cm="1">
        <f t="array" ref="AH6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0" t="str">
        <f>MIS[[#This Row],[TRADING SYMBOL]]</f>
        <v>SENSEX2552082300PE</v>
      </c>
      <c r="AJ6370" t="str">
        <f>IF(RIGHT(MIS[[#This Row],[Main/Hedge]],4)="MAIN","MAIN","HEDGE")</f>
        <v>MAIN</v>
      </c>
      <c r="AK6370" t="str" cm="1">
        <f t="array" ref="AK6370">_xlfn._xlws.FILTER(Table4[Column1],ISNUMBER(SEARCH(Table4[Column1],MIS[[#This Row],[OrderUniqueIdentifier]])),"")</f>
        <v>XYT</v>
      </c>
    </row>
    <row r="6371" spans="1:37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>
        <f>_xlfn.XLOOKUP(MIS[[#This Row],[TRADING SYMBOL]],[1]Sheet1!$D:$D,[1]Sheet1!$C:$C)</f>
        <v>409.5</v>
      </c>
      <c r="AE6371">
        <f>MIS[[#This Row],[OrderAverageTradedPrice]]*MIS[[#This Row],[OrderQuantity]]</f>
        <v>7973</v>
      </c>
      <c r="AF6371">
        <f>MIS[[#This Row],[LTP]]*MIS[[#This Row],[OrderQuantity]]</f>
        <v>8190</v>
      </c>
      <c r="AG6371">
        <f>IF(MIS[[#This Row],[OrderSide]]="SELL",MIS[[#This Row],[VALUE]]-MIS[[#This Row],[LIVE_VALUE]],MIS[[#This Row],[LIVE_VALUE]]-MIS[[#This Row],[VALUE]])</f>
        <v>-217</v>
      </c>
      <c r="AH6371" t="str" cm="1">
        <f t="array" ref="AH6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1" t="str">
        <f>MIS[[#This Row],[TRADING SYMBOL]]</f>
        <v>SENSEX2552082300PE</v>
      </c>
      <c r="AJ6371" t="str">
        <f>IF(RIGHT(MIS[[#This Row],[Main/Hedge]],4)="MAIN","MAIN","HEDGE")</f>
        <v>MAIN</v>
      </c>
      <c r="AK6371" t="str" cm="1">
        <f t="array" ref="AK6371">_xlfn._xlws.FILTER(Table4[Column1],ISNUMBER(SEARCH(Table4[Column1],MIS[[#This Row],[OrderUniqueIdentifier]])),"")</f>
        <v>XYT</v>
      </c>
    </row>
    <row r="6372" spans="1:37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>
        <f>_xlfn.XLOOKUP(MIS[[#This Row],[TRADING SYMBOL]],[1]Sheet1!$D:$D,[1]Sheet1!$C:$C)</f>
        <v>490.65</v>
      </c>
      <c r="AE6372">
        <f>MIS[[#This Row],[OrderAverageTradedPrice]]*MIS[[#This Row],[OrderQuantity]]</f>
        <v>9638</v>
      </c>
      <c r="AF6372">
        <f>MIS[[#This Row],[LTP]]*MIS[[#This Row],[OrderQuantity]]</f>
        <v>9813</v>
      </c>
      <c r="AG6372">
        <f>IF(MIS[[#This Row],[OrderSide]]="SELL",MIS[[#This Row],[VALUE]]-MIS[[#This Row],[LIVE_VALUE]],MIS[[#This Row],[LIVE_VALUE]]-MIS[[#This Row],[VALUE]])</f>
        <v>-175</v>
      </c>
      <c r="AH6372" t="str" cm="1">
        <f t="array" ref="AH6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2" t="str">
        <f>MIS[[#This Row],[TRADING SYMBOL]]</f>
        <v>SENSEX2552082300CE</v>
      </c>
      <c r="AJ6372" t="str">
        <f>IF(RIGHT(MIS[[#This Row],[Main/Hedge]],4)="MAIN","MAIN","HEDGE")</f>
        <v>MAIN</v>
      </c>
      <c r="AK6372" t="str" cm="1">
        <f t="array" ref="AK6372">_xlfn._xlws.FILTER(Table4[Column1],ISNUMBER(SEARCH(Table4[Column1],MIS[[#This Row],[OrderUniqueIdentifier]])),"")</f>
        <v>XYT</v>
      </c>
    </row>
    <row r="6373" spans="1:37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>
        <f>_xlfn.XLOOKUP(MIS[[#This Row],[TRADING SYMBOL]],[1]Sheet1!$D:$D,[1]Sheet1!$C:$C)</f>
        <v>409.5</v>
      </c>
      <c r="AE6373">
        <f>MIS[[#This Row],[OrderAverageTradedPrice]]*MIS[[#This Row],[OrderQuantity]]</f>
        <v>7940</v>
      </c>
      <c r="AF6373">
        <f>MIS[[#This Row],[LTP]]*MIS[[#This Row],[OrderQuantity]]</f>
        <v>8190</v>
      </c>
      <c r="AG6373">
        <f>IF(MIS[[#This Row],[OrderSide]]="SELL",MIS[[#This Row],[VALUE]]-MIS[[#This Row],[LIVE_VALUE]],MIS[[#This Row],[LIVE_VALUE]]-MIS[[#This Row],[VALUE]])</f>
        <v>-250</v>
      </c>
      <c r="AH6373" t="str" cm="1">
        <f t="array" ref="AH6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3" t="str">
        <f>MIS[[#This Row],[TRADING SYMBOL]]</f>
        <v>SENSEX2552082300PE</v>
      </c>
      <c r="AJ6373" t="str">
        <f>IF(RIGHT(MIS[[#This Row],[Main/Hedge]],4)="MAIN","MAIN","HEDGE")</f>
        <v>MAIN</v>
      </c>
      <c r="AK6373" t="str" cm="1">
        <f t="array" ref="AK6373">_xlfn._xlws.FILTER(Table4[Column1],ISNUMBER(SEARCH(Table4[Column1],MIS[[#This Row],[OrderUniqueIdentifier]])),"")</f>
        <v>XYT</v>
      </c>
    </row>
    <row r="6374" spans="1:37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>
        <f>_xlfn.XLOOKUP(MIS[[#This Row],[TRADING SYMBOL]],[1]Sheet1!$D:$D,[1]Sheet1!$C:$C)</f>
        <v>409.5</v>
      </c>
      <c r="AE6374">
        <f>MIS[[#This Row],[OrderAverageTradedPrice]]*MIS[[#This Row],[OrderQuantity]]</f>
        <v>7964</v>
      </c>
      <c r="AF6374">
        <f>MIS[[#This Row],[LTP]]*MIS[[#This Row],[OrderQuantity]]</f>
        <v>8190</v>
      </c>
      <c r="AG6374">
        <f>IF(MIS[[#This Row],[OrderSide]]="SELL",MIS[[#This Row],[VALUE]]-MIS[[#This Row],[LIVE_VALUE]],MIS[[#This Row],[LIVE_VALUE]]-MIS[[#This Row],[VALUE]])</f>
        <v>-226</v>
      </c>
      <c r="AH6374" t="str" cm="1">
        <f t="array" ref="AH6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4" t="str">
        <f>MIS[[#This Row],[TRADING SYMBOL]]</f>
        <v>SENSEX2552082300PE</v>
      </c>
      <c r="AJ6374" t="str">
        <f>IF(RIGHT(MIS[[#This Row],[Main/Hedge]],4)="MAIN","MAIN","HEDGE")</f>
        <v>MAIN</v>
      </c>
      <c r="AK6374" t="str" cm="1">
        <f t="array" ref="AK6374">_xlfn._xlws.FILTER(Table4[Column1],ISNUMBER(SEARCH(Table4[Column1],MIS[[#This Row],[OrderUniqueIdentifier]])),"")</f>
        <v>XYT</v>
      </c>
    </row>
    <row r="6375" spans="1:37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>
        <f>_xlfn.XLOOKUP(MIS[[#This Row],[TRADING SYMBOL]],[1]Sheet1!$D:$D,[1]Sheet1!$C:$C)</f>
        <v>490.65</v>
      </c>
      <c r="AE6375">
        <f>MIS[[#This Row],[OrderAverageTradedPrice]]*MIS[[#This Row],[OrderQuantity]]</f>
        <v>9651</v>
      </c>
      <c r="AF6375">
        <f>MIS[[#This Row],[LTP]]*MIS[[#This Row],[OrderQuantity]]</f>
        <v>9813</v>
      </c>
      <c r="AG6375">
        <f>IF(MIS[[#This Row],[OrderSide]]="SELL",MIS[[#This Row],[VALUE]]-MIS[[#This Row],[LIVE_VALUE]],MIS[[#This Row],[LIVE_VALUE]]-MIS[[#This Row],[VALUE]])</f>
        <v>-162</v>
      </c>
      <c r="AH6375" t="str" cm="1">
        <f t="array" ref="AH6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5" t="str">
        <f>MIS[[#This Row],[TRADING SYMBOL]]</f>
        <v>SENSEX2552082300CE</v>
      </c>
      <c r="AJ6375" t="str">
        <f>IF(RIGHT(MIS[[#This Row],[Main/Hedge]],4)="MAIN","MAIN","HEDGE")</f>
        <v>MAIN</v>
      </c>
      <c r="AK6375" t="str" cm="1">
        <f t="array" ref="AK6375">_xlfn._xlws.FILTER(Table4[Column1],ISNUMBER(SEARCH(Table4[Column1],MIS[[#This Row],[OrderUniqueIdentifier]])),"")</f>
        <v>XYT</v>
      </c>
    </row>
    <row r="6376" spans="1:37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>
        <f>_xlfn.XLOOKUP(MIS[[#This Row],[TRADING SYMBOL]],[1]Sheet1!$D:$D,[1]Sheet1!$C:$C)</f>
        <v>409.5</v>
      </c>
      <c r="AE6376">
        <f>MIS[[#This Row],[OrderAverageTradedPrice]]*MIS[[#This Row],[OrderQuantity]]</f>
        <v>7978</v>
      </c>
      <c r="AF6376">
        <f>MIS[[#This Row],[LTP]]*MIS[[#This Row],[OrderQuantity]]</f>
        <v>8190</v>
      </c>
      <c r="AG6376">
        <f>IF(MIS[[#This Row],[OrderSide]]="SELL",MIS[[#This Row],[VALUE]]-MIS[[#This Row],[LIVE_VALUE]],MIS[[#This Row],[LIVE_VALUE]]-MIS[[#This Row],[VALUE]])</f>
        <v>-212</v>
      </c>
      <c r="AH6376" t="str" cm="1">
        <f t="array" ref="AH6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6" t="str">
        <f>MIS[[#This Row],[TRADING SYMBOL]]</f>
        <v>SENSEX2552082300PE</v>
      </c>
      <c r="AJ6376" t="str">
        <f>IF(RIGHT(MIS[[#This Row],[Main/Hedge]],4)="MAIN","MAIN","HEDGE")</f>
        <v>MAIN</v>
      </c>
      <c r="AK6376" t="str" cm="1">
        <f t="array" ref="AK6376">_xlfn._xlws.FILTER(Table4[Column1],ISNUMBER(SEARCH(Table4[Column1],MIS[[#This Row],[OrderUniqueIdentifier]])),"")</f>
        <v>XYT</v>
      </c>
    </row>
    <row r="6377" spans="1:37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>
        <f>_xlfn.XLOOKUP(MIS[[#This Row],[TRADING SYMBOL]],[1]Sheet1!$D:$D,[1]Sheet1!$C:$C)</f>
        <v>490.65</v>
      </c>
      <c r="AE6377">
        <f>MIS[[#This Row],[OrderAverageTradedPrice]]*MIS[[#This Row],[OrderQuantity]]</f>
        <v>9617</v>
      </c>
      <c r="AF6377">
        <f>MIS[[#This Row],[LTP]]*MIS[[#This Row],[OrderQuantity]]</f>
        <v>9813</v>
      </c>
      <c r="AG6377">
        <f>IF(MIS[[#This Row],[OrderSide]]="SELL",MIS[[#This Row],[VALUE]]-MIS[[#This Row],[LIVE_VALUE]],MIS[[#This Row],[LIVE_VALUE]]-MIS[[#This Row],[VALUE]])</f>
        <v>-196</v>
      </c>
      <c r="AH6377" t="str" cm="1">
        <f t="array" ref="AH6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7" t="str">
        <f>MIS[[#This Row],[TRADING SYMBOL]]</f>
        <v>SENSEX2552082300CE</v>
      </c>
      <c r="AJ6377" t="str">
        <f>IF(RIGHT(MIS[[#This Row],[Main/Hedge]],4)="MAIN","MAIN","HEDGE")</f>
        <v>MAIN</v>
      </c>
      <c r="AK6377" t="str" cm="1">
        <f t="array" ref="AK6377">_xlfn._xlws.FILTER(Table4[Column1],ISNUMBER(SEARCH(Table4[Column1],MIS[[#This Row],[OrderUniqueIdentifier]])),"")</f>
        <v>XYT</v>
      </c>
    </row>
    <row r="6378" spans="1:37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>
        <f>_xlfn.XLOOKUP(MIS[[#This Row],[TRADING SYMBOL]],[1]Sheet1!$D:$D,[1]Sheet1!$C:$C)</f>
        <v>490.65</v>
      </c>
      <c r="AE6378">
        <f>MIS[[#This Row],[OrderAverageTradedPrice]]*MIS[[#This Row],[OrderQuantity]]</f>
        <v>9634</v>
      </c>
      <c r="AF6378">
        <f>MIS[[#This Row],[LTP]]*MIS[[#This Row],[OrderQuantity]]</f>
        <v>9813</v>
      </c>
      <c r="AG6378">
        <f>IF(MIS[[#This Row],[OrderSide]]="SELL",MIS[[#This Row],[VALUE]]-MIS[[#This Row],[LIVE_VALUE]],MIS[[#This Row],[LIVE_VALUE]]-MIS[[#This Row],[VALUE]])</f>
        <v>-179</v>
      </c>
      <c r="AH6378" t="str" cm="1">
        <f t="array" ref="AH6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8" t="str">
        <f>MIS[[#This Row],[TRADING SYMBOL]]</f>
        <v>SENSEX2552082300CE</v>
      </c>
      <c r="AJ6378" t="str">
        <f>IF(RIGHT(MIS[[#This Row],[Main/Hedge]],4)="MAIN","MAIN","HEDGE")</f>
        <v>MAIN</v>
      </c>
      <c r="AK6378" t="str" cm="1">
        <f t="array" ref="AK6378">_xlfn._xlws.FILTER(Table4[Column1],ISNUMBER(SEARCH(Table4[Column1],MIS[[#This Row],[OrderUniqueIdentifier]])),"")</f>
        <v>XYT</v>
      </c>
    </row>
    <row r="6379" spans="1:37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>
        <f>_xlfn.XLOOKUP(MIS[[#This Row],[TRADING SYMBOL]],[1]Sheet1!$D:$D,[1]Sheet1!$C:$C)</f>
        <v>490.65</v>
      </c>
      <c r="AE6379">
        <f>MIS[[#This Row],[OrderAverageTradedPrice]]*MIS[[#This Row],[OrderQuantity]]</f>
        <v>9635</v>
      </c>
      <c r="AF6379">
        <f>MIS[[#This Row],[LTP]]*MIS[[#This Row],[OrderQuantity]]</f>
        <v>9813</v>
      </c>
      <c r="AG6379">
        <f>IF(MIS[[#This Row],[OrderSide]]="SELL",MIS[[#This Row],[VALUE]]-MIS[[#This Row],[LIVE_VALUE]],MIS[[#This Row],[LIVE_VALUE]]-MIS[[#This Row],[VALUE]])</f>
        <v>-178</v>
      </c>
      <c r="AH6379" t="str" cm="1">
        <f t="array" ref="AH6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9" t="str">
        <f>MIS[[#This Row],[TRADING SYMBOL]]</f>
        <v>SENSEX2552082300CE</v>
      </c>
      <c r="AJ6379" t="str">
        <f>IF(RIGHT(MIS[[#This Row],[Main/Hedge]],4)="MAIN","MAIN","HEDGE")</f>
        <v>MAIN</v>
      </c>
      <c r="AK6379" t="str" cm="1">
        <f t="array" ref="AK6379">_xlfn._xlws.FILTER(Table4[Column1],ISNUMBER(SEARCH(Table4[Column1],MIS[[#This Row],[OrderUniqueIdentifier]])),"")</f>
        <v>XYT</v>
      </c>
    </row>
    <row r="6380" spans="1:37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>
        <f>_xlfn.XLOOKUP(MIS[[#This Row],[TRADING SYMBOL]],[1]Sheet1!$D:$D,[1]Sheet1!$C:$C)</f>
        <v>409.5</v>
      </c>
      <c r="AE6380">
        <f>MIS[[#This Row],[OrderAverageTradedPrice]]*MIS[[#This Row],[OrderQuantity]]</f>
        <v>15859</v>
      </c>
      <c r="AF6380">
        <f>MIS[[#This Row],[LTP]]*MIS[[#This Row],[OrderQuantity]]</f>
        <v>16380</v>
      </c>
      <c r="AG6380">
        <f>IF(MIS[[#This Row],[OrderSide]]="SELL",MIS[[#This Row],[VALUE]]-MIS[[#This Row],[LIVE_VALUE]],MIS[[#This Row],[LIVE_VALUE]]-MIS[[#This Row],[VALUE]])</f>
        <v>-521</v>
      </c>
      <c r="AH6380" t="str" cm="1">
        <f t="array" ref="AH6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0" t="str">
        <f>MIS[[#This Row],[TRADING SYMBOL]]</f>
        <v>SENSEX2552082300PE</v>
      </c>
      <c r="AJ6380" t="str">
        <f>IF(RIGHT(MIS[[#This Row],[Main/Hedge]],4)="MAIN","MAIN","HEDGE")</f>
        <v>MAIN</v>
      </c>
      <c r="AK6380" t="str" cm="1">
        <f t="array" ref="AK6380">_xlfn._xlws.FILTER(Table4[Column1],ISNUMBER(SEARCH(Table4[Column1],MIS[[#This Row],[OrderUniqueIdentifier]])),"")</f>
        <v>XYT</v>
      </c>
    </row>
    <row r="6381" spans="1:37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>
        <f>_xlfn.XLOOKUP(MIS[[#This Row],[TRADING SYMBOL]],[1]Sheet1!$D:$D,[1]Sheet1!$C:$C)</f>
        <v>409.5</v>
      </c>
      <c r="AE6381">
        <f>MIS[[#This Row],[OrderAverageTradedPrice]]*MIS[[#This Row],[OrderQuantity]]</f>
        <v>15859</v>
      </c>
      <c r="AF6381">
        <f>MIS[[#This Row],[LTP]]*MIS[[#This Row],[OrderQuantity]]</f>
        <v>16380</v>
      </c>
      <c r="AG6381">
        <f>IF(MIS[[#This Row],[OrderSide]]="SELL",MIS[[#This Row],[VALUE]]-MIS[[#This Row],[LIVE_VALUE]],MIS[[#This Row],[LIVE_VALUE]]-MIS[[#This Row],[VALUE]])</f>
        <v>-521</v>
      </c>
      <c r="AH6381" t="str" cm="1">
        <f t="array" ref="AH6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1" t="str">
        <f>MIS[[#This Row],[TRADING SYMBOL]]</f>
        <v>SENSEX2552082300PE</v>
      </c>
      <c r="AJ6381" t="str">
        <f>IF(RIGHT(MIS[[#This Row],[Main/Hedge]],4)="MAIN","MAIN","HEDGE")</f>
        <v>MAIN</v>
      </c>
      <c r="AK6381" t="str" cm="1">
        <f t="array" ref="AK6381">_xlfn._xlws.FILTER(Table4[Column1],ISNUMBER(SEARCH(Table4[Column1],MIS[[#This Row],[OrderUniqueIdentifier]])),"")</f>
        <v>XYT</v>
      </c>
    </row>
    <row r="6382" spans="1:37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>
        <f>_xlfn.XLOOKUP(MIS[[#This Row],[TRADING SYMBOL]],[1]Sheet1!$D:$D,[1]Sheet1!$C:$C)</f>
        <v>490.65</v>
      </c>
      <c r="AE6382">
        <f>MIS[[#This Row],[OrderAverageTradedPrice]]*MIS[[#This Row],[OrderQuantity]]</f>
        <v>9632</v>
      </c>
      <c r="AF6382">
        <f>MIS[[#This Row],[LTP]]*MIS[[#This Row],[OrderQuantity]]</f>
        <v>9813</v>
      </c>
      <c r="AG6382">
        <f>IF(MIS[[#This Row],[OrderSide]]="SELL",MIS[[#This Row],[VALUE]]-MIS[[#This Row],[LIVE_VALUE]],MIS[[#This Row],[LIVE_VALUE]]-MIS[[#This Row],[VALUE]])</f>
        <v>-181</v>
      </c>
      <c r="AH6382" t="str" cm="1">
        <f t="array" ref="AH6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2" t="str">
        <f>MIS[[#This Row],[TRADING SYMBOL]]</f>
        <v>SENSEX2552082300CE</v>
      </c>
      <c r="AJ6382" t="str">
        <f>IF(RIGHT(MIS[[#This Row],[Main/Hedge]],4)="MAIN","MAIN","HEDGE")</f>
        <v>MAIN</v>
      </c>
      <c r="AK6382" t="str" cm="1">
        <f t="array" ref="AK6382">_xlfn._xlws.FILTER(Table4[Column1],ISNUMBER(SEARCH(Table4[Column1],MIS[[#This Row],[OrderUniqueIdentifier]])),"")</f>
        <v>XYT</v>
      </c>
    </row>
    <row r="6383" spans="1:37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>
        <f>_xlfn.XLOOKUP(MIS[[#This Row],[TRADING SYMBOL]],[1]Sheet1!$D:$D,[1]Sheet1!$C:$C)</f>
        <v>490.65</v>
      </c>
      <c r="AE6383">
        <f>MIS[[#This Row],[OrderAverageTradedPrice]]*MIS[[#This Row],[OrderQuantity]]</f>
        <v>38518</v>
      </c>
      <c r="AF6383">
        <f>MIS[[#This Row],[LTP]]*MIS[[#This Row],[OrderQuantity]]</f>
        <v>39252</v>
      </c>
      <c r="AG6383">
        <f>IF(MIS[[#This Row],[OrderSide]]="SELL",MIS[[#This Row],[VALUE]]-MIS[[#This Row],[LIVE_VALUE]],MIS[[#This Row],[LIVE_VALUE]]-MIS[[#This Row],[VALUE]])</f>
        <v>-734</v>
      </c>
      <c r="AH6383" t="str" cm="1">
        <f t="array" ref="AH6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3" t="str">
        <f>MIS[[#This Row],[TRADING SYMBOL]]</f>
        <v>SENSEX2552082300CE</v>
      </c>
      <c r="AJ6383" t="str">
        <f>IF(RIGHT(MIS[[#This Row],[Main/Hedge]],4)="MAIN","MAIN","HEDGE")</f>
        <v>MAIN</v>
      </c>
      <c r="AK6383" t="str" cm="1">
        <f t="array" ref="AK6383">_xlfn._xlws.FILTER(Table4[Column1],ISNUMBER(SEARCH(Table4[Column1],MIS[[#This Row],[OrderUniqueIdentifier]])),"")</f>
        <v>XYT</v>
      </c>
    </row>
    <row r="6384" spans="1:37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>
        <f>_xlfn.XLOOKUP(MIS[[#This Row],[TRADING SYMBOL]],[1]Sheet1!$D:$D,[1]Sheet1!$C:$C)</f>
        <v>490.65</v>
      </c>
      <c r="AE6384">
        <f>MIS[[#This Row],[OrderAverageTradedPrice]]*MIS[[#This Row],[OrderQuantity]]</f>
        <v>9617</v>
      </c>
      <c r="AF6384">
        <f>MIS[[#This Row],[LTP]]*MIS[[#This Row],[OrderQuantity]]</f>
        <v>9813</v>
      </c>
      <c r="AG6384">
        <f>IF(MIS[[#This Row],[OrderSide]]="SELL",MIS[[#This Row],[VALUE]]-MIS[[#This Row],[LIVE_VALUE]],MIS[[#This Row],[LIVE_VALUE]]-MIS[[#This Row],[VALUE]])</f>
        <v>-196</v>
      </c>
      <c r="AH6384" t="str" cm="1">
        <f t="array" ref="AH6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4" t="str">
        <f>MIS[[#This Row],[TRADING SYMBOL]]</f>
        <v>SENSEX2552082300CE</v>
      </c>
      <c r="AJ6384" t="str">
        <f>IF(RIGHT(MIS[[#This Row],[Main/Hedge]],4)="MAIN","MAIN","HEDGE")</f>
        <v>MAIN</v>
      </c>
      <c r="AK6384" t="str" cm="1">
        <f t="array" ref="AK6384">_xlfn._xlws.FILTER(Table4[Column1],ISNUMBER(SEARCH(Table4[Column1],MIS[[#This Row],[OrderUniqueIdentifier]])),"")</f>
        <v>XYT</v>
      </c>
    </row>
    <row r="6385" spans="1:37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>
        <f>_xlfn.XLOOKUP(MIS[[#This Row],[TRADING SYMBOL]],[1]Sheet1!$D:$D,[1]Sheet1!$C:$C)</f>
        <v>490.65</v>
      </c>
      <c r="AE6385">
        <f>MIS[[#This Row],[OrderAverageTradedPrice]]*MIS[[#This Row],[OrderQuantity]]</f>
        <v>67515.999999999884</v>
      </c>
      <c r="AF6385">
        <f>MIS[[#This Row],[LTP]]*MIS[[#This Row],[OrderQuantity]]</f>
        <v>68691</v>
      </c>
      <c r="AG6385">
        <f>IF(MIS[[#This Row],[OrderSide]]="SELL",MIS[[#This Row],[VALUE]]-MIS[[#This Row],[LIVE_VALUE]],MIS[[#This Row],[LIVE_VALUE]]-MIS[[#This Row],[VALUE]])</f>
        <v>-1175.0000000001164</v>
      </c>
      <c r="AH6385" t="str" cm="1">
        <f t="array" ref="AH6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5" t="str">
        <f>MIS[[#This Row],[TRADING SYMBOL]]</f>
        <v>SENSEX2552082300CE</v>
      </c>
      <c r="AJ6385" t="str">
        <f>IF(RIGHT(MIS[[#This Row],[Main/Hedge]],4)="MAIN","MAIN","HEDGE")</f>
        <v>MAIN</v>
      </c>
      <c r="AK6385" t="str" cm="1">
        <f t="array" ref="AK6385">_xlfn._xlws.FILTER(Table4[Column1],ISNUMBER(SEARCH(Table4[Column1],MIS[[#This Row],[OrderUniqueIdentifier]])),"")</f>
        <v>XYT</v>
      </c>
    </row>
    <row r="6386" spans="1:37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>
        <f>_xlfn.XLOOKUP(MIS[[#This Row],[TRADING SYMBOL]],[1]Sheet1!$D:$D,[1]Sheet1!$C:$C)</f>
        <v>409.5</v>
      </c>
      <c r="AE6386">
        <f>MIS[[#This Row],[OrderAverageTradedPrice]]*MIS[[#This Row],[OrderQuantity]]</f>
        <v>7945</v>
      </c>
      <c r="AF6386">
        <f>MIS[[#This Row],[LTP]]*MIS[[#This Row],[OrderQuantity]]</f>
        <v>8190</v>
      </c>
      <c r="AG6386">
        <f>IF(MIS[[#This Row],[OrderSide]]="SELL",MIS[[#This Row],[VALUE]]-MIS[[#This Row],[LIVE_VALUE]],MIS[[#This Row],[LIVE_VALUE]]-MIS[[#This Row],[VALUE]])</f>
        <v>-245</v>
      </c>
      <c r="AH6386" t="str" cm="1">
        <f t="array" ref="AH6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6" t="str">
        <f>MIS[[#This Row],[TRADING SYMBOL]]</f>
        <v>SENSEX2552082300PE</v>
      </c>
      <c r="AJ6386" t="str">
        <f>IF(RIGHT(MIS[[#This Row],[Main/Hedge]],4)="MAIN","MAIN","HEDGE")</f>
        <v>MAIN</v>
      </c>
      <c r="AK6386" t="str" cm="1">
        <f t="array" ref="AK6386">_xlfn._xlws.FILTER(Table4[Column1],ISNUMBER(SEARCH(Table4[Column1],MIS[[#This Row],[OrderUniqueIdentifier]])),"")</f>
        <v>XYT</v>
      </c>
    </row>
    <row r="6387" spans="1:37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>
        <f>_xlfn.XLOOKUP(MIS[[#This Row],[TRADING SYMBOL]],[1]Sheet1!$D:$D,[1]Sheet1!$C:$C)</f>
        <v>490.65</v>
      </c>
      <c r="AE6387">
        <f>MIS[[#This Row],[OrderAverageTradedPrice]]*MIS[[#This Row],[OrderQuantity]]</f>
        <v>9631</v>
      </c>
      <c r="AF6387">
        <f>MIS[[#This Row],[LTP]]*MIS[[#This Row],[OrderQuantity]]</f>
        <v>9813</v>
      </c>
      <c r="AG6387">
        <f>IF(MIS[[#This Row],[OrderSide]]="SELL",MIS[[#This Row],[VALUE]]-MIS[[#This Row],[LIVE_VALUE]],MIS[[#This Row],[LIVE_VALUE]]-MIS[[#This Row],[VALUE]])</f>
        <v>-182</v>
      </c>
      <c r="AH6387" t="str" cm="1">
        <f t="array" ref="AH6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7" t="str">
        <f>MIS[[#This Row],[TRADING SYMBOL]]</f>
        <v>SENSEX2552082300CE</v>
      </c>
      <c r="AJ6387" t="str">
        <f>IF(RIGHT(MIS[[#This Row],[Main/Hedge]],4)="MAIN","MAIN","HEDGE")</f>
        <v>MAIN</v>
      </c>
      <c r="AK6387" t="str" cm="1">
        <f t="array" ref="AK6387">_xlfn._xlws.FILTER(Table4[Column1],ISNUMBER(SEARCH(Table4[Column1],MIS[[#This Row],[OrderUniqueIdentifier]])),"")</f>
        <v>XYT</v>
      </c>
    </row>
    <row r="6388" spans="1:37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>
        <f>_xlfn.XLOOKUP(MIS[[#This Row],[TRADING SYMBOL]],[1]Sheet1!$D:$D,[1]Sheet1!$C:$C)</f>
        <v>490.65</v>
      </c>
      <c r="AE6388">
        <f>MIS[[#This Row],[OrderAverageTradedPrice]]*MIS[[#This Row],[OrderQuantity]]</f>
        <v>9659</v>
      </c>
      <c r="AF6388">
        <f>MIS[[#This Row],[LTP]]*MIS[[#This Row],[OrderQuantity]]</f>
        <v>9813</v>
      </c>
      <c r="AG6388">
        <f>IF(MIS[[#This Row],[OrderSide]]="SELL",MIS[[#This Row],[VALUE]]-MIS[[#This Row],[LIVE_VALUE]],MIS[[#This Row],[LIVE_VALUE]]-MIS[[#This Row],[VALUE]])</f>
        <v>-154</v>
      </c>
      <c r="AH6388" t="str" cm="1">
        <f t="array" ref="AH6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8" t="str">
        <f>MIS[[#This Row],[TRADING SYMBOL]]</f>
        <v>SENSEX2552082300CE</v>
      </c>
      <c r="AJ6388" t="str">
        <f>IF(RIGHT(MIS[[#This Row],[Main/Hedge]],4)="MAIN","MAIN","HEDGE")</f>
        <v>MAIN</v>
      </c>
      <c r="AK6388" t="str" cm="1">
        <f t="array" ref="AK6388">_xlfn._xlws.FILTER(Table4[Column1],ISNUMBER(SEARCH(Table4[Column1],MIS[[#This Row],[OrderUniqueIdentifier]])),"")</f>
        <v>XYT</v>
      </c>
    </row>
    <row r="6389" spans="1:37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>
        <f>_xlfn.XLOOKUP(MIS[[#This Row],[TRADING SYMBOL]],[1]Sheet1!$D:$D,[1]Sheet1!$C:$C)</f>
        <v>409.5</v>
      </c>
      <c r="AE6389">
        <f>MIS[[#This Row],[OrderAverageTradedPrice]]*MIS[[#This Row],[OrderQuantity]]</f>
        <v>7969</v>
      </c>
      <c r="AF6389">
        <f>MIS[[#This Row],[LTP]]*MIS[[#This Row],[OrderQuantity]]</f>
        <v>8190</v>
      </c>
      <c r="AG6389">
        <f>IF(MIS[[#This Row],[OrderSide]]="SELL",MIS[[#This Row],[VALUE]]-MIS[[#This Row],[LIVE_VALUE]],MIS[[#This Row],[LIVE_VALUE]]-MIS[[#This Row],[VALUE]])</f>
        <v>-221</v>
      </c>
      <c r="AH6389" t="str" cm="1">
        <f t="array" ref="AH6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9" t="str">
        <f>MIS[[#This Row],[TRADING SYMBOL]]</f>
        <v>SENSEX2552082300PE</v>
      </c>
      <c r="AJ6389" t="str">
        <f>IF(RIGHT(MIS[[#This Row],[Main/Hedge]],4)="MAIN","MAIN","HEDGE")</f>
        <v>MAIN</v>
      </c>
      <c r="AK6389" t="str" cm="1">
        <f t="array" ref="AK6389">_xlfn._xlws.FILTER(Table4[Column1],ISNUMBER(SEARCH(Table4[Column1],MIS[[#This Row],[OrderUniqueIdentifier]])),"")</f>
        <v>XYT</v>
      </c>
    </row>
    <row r="6390" spans="1:37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>
        <f>_xlfn.XLOOKUP(MIS[[#This Row],[TRADING SYMBOL]],[1]Sheet1!$D:$D,[1]Sheet1!$C:$C)</f>
        <v>490.65</v>
      </c>
      <c r="AE6390">
        <f>MIS[[#This Row],[OrderAverageTradedPrice]]*MIS[[#This Row],[OrderQuantity]]</f>
        <v>9645</v>
      </c>
      <c r="AF6390">
        <f>MIS[[#This Row],[LTP]]*MIS[[#This Row],[OrderQuantity]]</f>
        <v>9813</v>
      </c>
      <c r="AG6390">
        <f>IF(MIS[[#This Row],[OrderSide]]="SELL",MIS[[#This Row],[VALUE]]-MIS[[#This Row],[LIVE_VALUE]],MIS[[#This Row],[LIVE_VALUE]]-MIS[[#This Row],[VALUE]])</f>
        <v>-168</v>
      </c>
      <c r="AH6390" t="str" cm="1">
        <f t="array" ref="AH6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0" t="str">
        <f>MIS[[#This Row],[TRADING SYMBOL]]</f>
        <v>SENSEX2552082300CE</v>
      </c>
      <c r="AJ6390" t="str">
        <f>IF(RIGHT(MIS[[#This Row],[Main/Hedge]],4)="MAIN","MAIN","HEDGE")</f>
        <v>MAIN</v>
      </c>
      <c r="AK6390" t="str" cm="1">
        <f t="array" ref="AK6390">_xlfn._xlws.FILTER(Table4[Column1],ISNUMBER(SEARCH(Table4[Column1],MIS[[#This Row],[OrderUniqueIdentifier]])),"")</f>
        <v>XYT</v>
      </c>
    </row>
    <row r="6391" spans="1:37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>
        <f>_xlfn.XLOOKUP(MIS[[#This Row],[TRADING SYMBOL]],[1]Sheet1!$D:$D,[1]Sheet1!$C:$C)</f>
        <v>409.5</v>
      </c>
      <c r="AE6391">
        <f>MIS[[#This Row],[OrderAverageTradedPrice]]*MIS[[#This Row],[OrderQuantity]]</f>
        <v>7969</v>
      </c>
      <c r="AF6391">
        <f>MIS[[#This Row],[LTP]]*MIS[[#This Row],[OrderQuantity]]</f>
        <v>8190</v>
      </c>
      <c r="AG6391">
        <f>IF(MIS[[#This Row],[OrderSide]]="SELL",MIS[[#This Row],[VALUE]]-MIS[[#This Row],[LIVE_VALUE]],MIS[[#This Row],[LIVE_VALUE]]-MIS[[#This Row],[VALUE]])</f>
        <v>-221</v>
      </c>
      <c r="AH6391" t="str" cm="1">
        <f t="array" ref="AH6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1" t="str">
        <f>MIS[[#This Row],[TRADING SYMBOL]]</f>
        <v>SENSEX2552082300PE</v>
      </c>
      <c r="AJ6391" t="str">
        <f>IF(RIGHT(MIS[[#This Row],[Main/Hedge]],4)="MAIN","MAIN","HEDGE")</f>
        <v>MAIN</v>
      </c>
      <c r="AK6391" t="str" cm="1">
        <f t="array" ref="AK6391">_xlfn._xlws.FILTER(Table4[Column1],ISNUMBER(SEARCH(Table4[Column1],MIS[[#This Row],[OrderUniqueIdentifier]])),"")</f>
        <v>XYT</v>
      </c>
    </row>
    <row r="6392" spans="1:37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>
        <f>_xlfn.XLOOKUP(MIS[[#This Row],[TRADING SYMBOL]],[1]Sheet1!$D:$D,[1]Sheet1!$C:$C)</f>
        <v>490.65</v>
      </c>
      <c r="AE6392">
        <f>MIS[[#This Row],[OrderAverageTradedPrice]]*MIS[[#This Row],[OrderQuantity]]</f>
        <v>9657</v>
      </c>
      <c r="AF6392">
        <f>MIS[[#This Row],[LTP]]*MIS[[#This Row],[OrderQuantity]]</f>
        <v>9813</v>
      </c>
      <c r="AG6392">
        <f>IF(MIS[[#This Row],[OrderSide]]="SELL",MIS[[#This Row],[VALUE]]-MIS[[#This Row],[LIVE_VALUE]],MIS[[#This Row],[LIVE_VALUE]]-MIS[[#This Row],[VALUE]])</f>
        <v>-156</v>
      </c>
      <c r="AH6392" t="str" cm="1">
        <f t="array" ref="AH6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2" t="str">
        <f>MIS[[#This Row],[TRADING SYMBOL]]</f>
        <v>SENSEX2552082300CE</v>
      </c>
      <c r="AJ6392" t="str">
        <f>IF(RIGHT(MIS[[#This Row],[Main/Hedge]],4)="MAIN","MAIN","HEDGE")</f>
        <v>MAIN</v>
      </c>
      <c r="AK6392" t="str" cm="1">
        <f t="array" ref="AK6392">_xlfn._xlws.FILTER(Table4[Column1],ISNUMBER(SEARCH(Table4[Column1],MIS[[#This Row],[OrderUniqueIdentifier]])),"")</f>
        <v>XYT</v>
      </c>
    </row>
    <row r="6393" spans="1:37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>
        <f>_xlfn.XLOOKUP(MIS[[#This Row],[TRADING SYMBOL]],[1]Sheet1!$D:$D,[1]Sheet1!$C:$C)</f>
        <v>490.65</v>
      </c>
      <c r="AE6393">
        <f>MIS[[#This Row],[OrderAverageTradedPrice]]*MIS[[#This Row],[OrderQuantity]]</f>
        <v>9622</v>
      </c>
      <c r="AF6393">
        <f>MIS[[#This Row],[LTP]]*MIS[[#This Row],[OrderQuantity]]</f>
        <v>9813</v>
      </c>
      <c r="AG6393">
        <f>IF(MIS[[#This Row],[OrderSide]]="SELL",MIS[[#This Row],[VALUE]]-MIS[[#This Row],[LIVE_VALUE]],MIS[[#This Row],[LIVE_VALUE]]-MIS[[#This Row],[VALUE]])</f>
        <v>-191</v>
      </c>
      <c r="AH6393" t="str" cm="1">
        <f t="array" ref="AH6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3" t="str">
        <f>MIS[[#This Row],[TRADING SYMBOL]]</f>
        <v>SENSEX2552082300CE</v>
      </c>
      <c r="AJ6393" t="str">
        <f>IF(RIGHT(MIS[[#This Row],[Main/Hedge]],4)="MAIN","MAIN","HEDGE")</f>
        <v>MAIN</v>
      </c>
      <c r="AK6393" t="str" cm="1">
        <f t="array" ref="AK6393">_xlfn._xlws.FILTER(Table4[Column1],ISNUMBER(SEARCH(Table4[Column1],MIS[[#This Row],[OrderUniqueIdentifier]])),"")</f>
        <v>XYT</v>
      </c>
    </row>
    <row r="6394" spans="1:37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>
        <f>_xlfn.XLOOKUP(MIS[[#This Row],[TRADING SYMBOL]],[1]Sheet1!$D:$D,[1]Sheet1!$C:$C)</f>
        <v>409.5</v>
      </c>
      <c r="AE6394">
        <f>MIS[[#This Row],[OrderAverageTradedPrice]]*MIS[[#This Row],[OrderQuantity]]</f>
        <v>7945</v>
      </c>
      <c r="AF6394">
        <f>MIS[[#This Row],[LTP]]*MIS[[#This Row],[OrderQuantity]]</f>
        <v>8190</v>
      </c>
      <c r="AG6394">
        <f>IF(MIS[[#This Row],[OrderSide]]="SELL",MIS[[#This Row],[VALUE]]-MIS[[#This Row],[LIVE_VALUE]],MIS[[#This Row],[LIVE_VALUE]]-MIS[[#This Row],[VALUE]])</f>
        <v>-245</v>
      </c>
      <c r="AH6394" t="str" cm="1">
        <f t="array" ref="AH6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4" t="str">
        <f>MIS[[#This Row],[TRADING SYMBOL]]</f>
        <v>SENSEX2552082300PE</v>
      </c>
      <c r="AJ6394" t="str">
        <f>IF(RIGHT(MIS[[#This Row],[Main/Hedge]],4)="MAIN","MAIN","HEDGE")</f>
        <v>MAIN</v>
      </c>
      <c r="AK6394" t="str" cm="1">
        <f t="array" ref="AK6394">_xlfn._xlws.FILTER(Table4[Column1],ISNUMBER(SEARCH(Table4[Column1],MIS[[#This Row],[OrderUniqueIdentifier]])),"")</f>
        <v>XYT</v>
      </c>
    </row>
    <row r="6395" spans="1:37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>
        <f>_xlfn.XLOOKUP(MIS[[#This Row],[TRADING SYMBOL]],[1]Sheet1!$D:$D,[1]Sheet1!$C:$C)</f>
        <v>490.65</v>
      </c>
      <c r="AE6395">
        <f>MIS[[#This Row],[OrderAverageTradedPrice]]*MIS[[#This Row],[OrderQuantity]]</f>
        <v>9655</v>
      </c>
      <c r="AF6395">
        <f>MIS[[#This Row],[LTP]]*MIS[[#This Row],[OrderQuantity]]</f>
        <v>9813</v>
      </c>
      <c r="AG6395">
        <f>IF(MIS[[#This Row],[OrderSide]]="SELL",MIS[[#This Row],[VALUE]]-MIS[[#This Row],[LIVE_VALUE]],MIS[[#This Row],[LIVE_VALUE]]-MIS[[#This Row],[VALUE]])</f>
        <v>-158</v>
      </c>
      <c r="AH6395" t="str" cm="1">
        <f t="array" ref="AH6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5" t="str">
        <f>MIS[[#This Row],[TRADING SYMBOL]]</f>
        <v>SENSEX2552082300CE</v>
      </c>
      <c r="AJ6395" t="str">
        <f>IF(RIGHT(MIS[[#This Row],[Main/Hedge]],4)="MAIN","MAIN","HEDGE")</f>
        <v>MAIN</v>
      </c>
      <c r="AK6395" t="str" cm="1">
        <f t="array" ref="AK6395">_xlfn._xlws.FILTER(Table4[Column1],ISNUMBER(SEARCH(Table4[Column1],MIS[[#This Row],[OrderUniqueIdentifier]])),"")</f>
        <v>XYT</v>
      </c>
    </row>
    <row r="6396" spans="1:37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>
        <f>_xlfn.XLOOKUP(MIS[[#This Row],[TRADING SYMBOL]],[1]Sheet1!$D:$D,[1]Sheet1!$C:$C)</f>
        <v>409.5</v>
      </c>
      <c r="AE6396">
        <f>MIS[[#This Row],[OrderAverageTradedPrice]]*MIS[[#This Row],[OrderQuantity]]</f>
        <v>7951</v>
      </c>
      <c r="AF6396">
        <f>MIS[[#This Row],[LTP]]*MIS[[#This Row],[OrderQuantity]]</f>
        <v>8190</v>
      </c>
      <c r="AG6396">
        <f>IF(MIS[[#This Row],[OrderSide]]="SELL",MIS[[#This Row],[VALUE]]-MIS[[#This Row],[LIVE_VALUE]],MIS[[#This Row],[LIVE_VALUE]]-MIS[[#This Row],[VALUE]])</f>
        <v>-239</v>
      </c>
      <c r="AH6396" t="str" cm="1">
        <f t="array" ref="AH6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6" t="str">
        <f>MIS[[#This Row],[TRADING SYMBOL]]</f>
        <v>SENSEX2552082300PE</v>
      </c>
      <c r="AJ6396" t="str">
        <f>IF(RIGHT(MIS[[#This Row],[Main/Hedge]],4)="MAIN","MAIN","HEDGE")</f>
        <v>MAIN</v>
      </c>
      <c r="AK6396" t="str" cm="1">
        <f t="array" ref="AK6396">_xlfn._xlws.FILTER(Table4[Column1],ISNUMBER(SEARCH(Table4[Column1],MIS[[#This Row],[OrderUniqueIdentifier]])),"")</f>
        <v>XYT</v>
      </c>
    </row>
    <row r="6397" spans="1:37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>
        <f>_xlfn.XLOOKUP(MIS[[#This Row],[TRADING SYMBOL]],[1]Sheet1!$D:$D,[1]Sheet1!$C:$C)</f>
        <v>409.5</v>
      </c>
      <c r="AE6397">
        <f>MIS[[#This Row],[OrderAverageTradedPrice]]*MIS[[#This Row],[OrderQuantity]]</f>
        <v>7952</v>
      </c>
      <c r="AF6397">
        <f>MIS[[#This Row],[LTP]]*MIS[[#This Row],[OrderQuantity]]</f>
        <v>8190</v>
      </c>
      <c r="AG6397">
        <f>IF(MIS[[#This Row],[OrderSide]]="SELL",MIS[[#This Row],[VALUE]]-MIS[[#This Row],[LIVE_VALUE]],MIS[[#This Row],[LIVE_VALUE]]-MIS[[#This Row],[VALUE]])</f>
        <v>-238</v>
      </c>
      <c r="AH6397" t="str" cm="1">
        <f t="array" ref="AH6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7" t="str">
        <f>MIS[[#This Row],[TRADING SYMBOL]]</f>
        <v>SENSEX2552082300PE</v>
      </c>
      <c r="AJ6397" t="str">
        <f>IF(RIGHT(MIS[[#This Row],[Main/Hedge]],4)="MAIN","MAIN","HEDGE")</f>
        <v>MAIN</v>
      </c>
      <c r="AK6397" t="str" cm="1">
        <f t="array" ref="AK6397">_xlfn._xlws.FILTER(Table4[Column1],ISNUMBER(SEARCH(Table4[Column1],MIS[[#This Row],[OrderUniqueIdentifier]])),"")</f>
        <v>XYT</v>
      </c>
    </row>
    <row r="6398" spans="1:37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>
        <f>_xlfn.XLOOKUP(MIS[[#This Row],[TRADING SYMBOL]],[1]Sheet1!$D:$D,[1]Sheet1!$C:$C)</f>
        <v>409.5</v>
      </c>
      <c r="AE6398">
        <f>MIS[[#This Row],[OrderAverageTradedPrice]]*MIS[[#This Row],[OrderQuantity]]</f>
        <v>7956</v>
      </c>
      <c r="AF6398">
        <f>MIS[[#This Row],[LTP]]*MIS[[#This Row],[OrderQuantity]]</f>
        <v>8190</v>
      </c>
      <c r="AG6398">
        <f>IF(MIS[[#This Row],[OrderSide]]="SELL",MIS[[#This Row],[VALUE]]-MIS[[#This Row],[LIVE_VALUE]],MIS[[#This Row],[LIVE_VALUE]]-MIS[[#This Row],[VALUE]])</f>
        <v>-234</v>
      </c>
      <c r="AH6398" t="str" cm="1">
        <f t="array" ref="AH6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8" t="str">
        <f>MIS[[#This Row],[TRADING SYMBOL]]</f>
        <v>SENSEX2552082300PE</v>
      </c>
      <c r="AJ6398" t="str">
        <f>IF(RIGHT(MIS[[#This Row],[Main/Hedge]],4)="MAIN","MAIN","HEDGE")</f>
        <v>MAIN</v>
      </c>
      <c r="AK6398" t="str" cm="1">
        <f t="array" ref="AK6398">_xlfn._xlws.FILTER(Table4[Column1],ISNUMBER(SEARCH(Table4[Column1],MIS[[#This Row],[OrderUniqueIdentifier]])),"")</f>
        <v>XYT</v>
      </c>
    </row>
    <row r="6399" spans="1:37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>
        <f>_xlfn.XLOOKUP(MIS[[#This Row],[TRADING SYMBOL]],[1]Sheet1!$D:$D,[1]Sheet1!$C:$C)</f>
        <v>409.5</v>
      </c>
      <c r="AE6399">
        <f>MIS[[#This Row],[OrderAverageTradedPrice]]*MIS[[#This Row],[OrderQuantity]]</f>
        <v>31808</v>
      </c>
      <c r="AF6399">
        <f>MIS[[#This Row],[LTP]]*MIS[[#This Row],[OrderQuantity]]</f>
        <v>32760</v>
      </c>
      <c r="AG6399">
        <f>IF(MIS[[#This Row],[OrderSide]]="SELL",MIS[[#This Row],[VALUE]]-MIS[[#This Row],[LIVE_VALUE]],MIS[[#This Row],[LIVE_VALUE]]-MIS[[#This Row],[VALUE]])</f>
        <v>-952</v>
      </c>
      <c r="AH6399" t="str" cm="1">
        <f t="array" ref="AH6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9" t="str">
        <f>MIS[[#This Row],[TRADING SYMBOL]]</f>
        <v>SENSEX2552082300PE</v>
      </c>
      <c r="AJ6399" t="str">
        <f>IF(RIGHT(MIS[[#This Row],[Main/Hedge]],4)="MAIN","MAIN","HEDGE")</f>
        <v>MAIN</v>
      </c>
      <c r="AK6399" t="str" cm="1">
        <f t="array" ref="AK6399">_xlfn._xlws.FILTER(Table4[Column1],ISNUMBER(SEARCH(Table4[Column1],MIS[[#This Row],[OrderUniqueIdentifier]])),"")</f>
        <v>XYT</v>
      </c>
    </row>
    <row r="6400" spans="1:37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>
        <f>_xlfn.XLOOKUP(MIS[[#This Row],[TRADING SYMBOL]],[1]Sheet1!$D:$D,[1]Sheet1!$C:$C)</f>
        <v>409.5</v>
      </c>
      <c r="AE6400">
        <f>MIS[[#This Row],[OrderAverageTradedPrice]]*MIS[[#This Row],[OrderQuantity]]</f>
        <v>7990</v>
      </c>
      <c r="AF6400">
        <f>MIS[[#This Row],[LTP]]*MIS[[#This Row],[OrderQuantity]]</f>
        <v>8190</v>
      </c>
      <c r="AG6400">
        <f>IF(MIS[[#This Row],[OrderSide]]="SELL",MIS[[#This Row],[VALUE]]-MIS[[#This Row],[LIVE_VALUE]],MIS[[#This Row],[LIVE_VALUE]]-MIS[[#This Row],[VALUE]])</f>
        <v>-200</v>
      </c>
      <c r="AH6400" t="str" cm="1">
        <f t="array" ref="AH6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0" t="str">
        <f>MIS[[#This Row],[TRADING SYMBOL]]</f>
        <v>SENSEX2552082300PE</v>
      </c>
      <c r="AJ6400" t="str">
        <f>IF(RIGHT(MIS[[#This Row],[Main/Hedge]],4)="MAIN","MAIN","HEDGE")</f>
        <v>MAIN</v>
      </c>
      <c r="AK6400" t="str" cm="1">
        <f t="array" ref="AK6400">_xlfn._xlws.FILTER(Table4[Column1],ISNUMBER(SEARCH(Table4[Column1],MIS[[#This Row],[OrderUniqueIdentifier]])),"")</f>
        <v>XYT</v>
      </c>
    </row>
    <row r="6401" spans="1:37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>
        <f>_xlfn.XLOOKUP(MIS[[#This Row],[TRADING SYMBOL]],[1]Sheet1!$D:$D,[1]Sheet1!$C:$C)</f>
        <v>409.5</v>
      </c>
      <c r="AE6401">
        <f>MIS[[#This Row],[OrderAverageTradedPrice]]*MIS[[#This Row],[OrderQuantity]]</f>
        <v>55841.99999999992</v>
      </c>
      <c r="AF6401">
        <f>MIS[[#This Row],[LTP]]*MIS[[#This Row],[OrderQuantity]]</f>
        <v>57330</v>
      </c>
      <c r="AG6401">
        <f>IF(MIS[[#This Row],[OrderSide]]="SELL",MIS[[#This Row],[VALUE]]-MIS[[#This Row],[LIVE_VALUE]],MIS[[#This Row],[LIVE_VALUE]]-MIS[[#This Row],[VALUE]])</f>
        <v>-1488.00000000008</v>
      </c>
      <c r="AH6401" t="str" cm="1">
        <f t="array" ref="AH6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1" t="str">
        <f>MIS[[#This Row],[TRADING SYMBOL]]</f>
        <v>SENSEX2552082300PE</v>
      </c>
      <c r="AJ6401" t="str">
        <f>IF(RIGHT(MIS[[#This Row],[Main/Hedge]],4)="MAIN","MAIN","HEDGE")</f>
        <v>MAIN</v>
      </c>
      <c r="AK6401" t="str" cm="1">
        <f t="array" ref="AK6401">_xlfn._xlws.FILTER(Table4[Column1],ISNUMBER(SEARCH(Table4[Column1],MIS[[#This Row],[OrderUniqueIdentifier]])),"")</f>
        <v>XYT</v>
      </c>
    </row>
    <row r="6402" spans="1:37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>
        <f>_xlfn.XLOOKUP(MIS[[#This Row],[TRADING SYMBOL]],[1]Sheet1!$D:$D,[1]Sheet1!$C:$C)</f>
        <v>490.65</v>
      </c>
      <c r="AE6402">
        <f>MIS[[#This Row],[OrderAverageTradedPrice]]*MIS[[#This Row],[OrderQuantity]]</f>
        <v>9596</v>
      </c>
      <c r="AF6402">
        <f>MIS[[#This Row],[LTP]]*MIS[[#This Row],[OrderQuantity]]</f>
        <v>9813</v>
      </c>
      <c r="AG6402">
        <f>IF(MIS[[#This Row],[OrderSide]]="SELL",MIS[[#This Row],[VALUE]]-MIS[[#This Row],[LIVE_VALUE]],MIS[[#This Row],[LIVE_VALUE]]-MIS[[#This Row],[VALUE]])</f>
        <v>-217</v>
      </c>
      <c r="AH6402" t="str" cm="1">
        <f t="array" ref="AH6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2" t="str">
        <f>MIS[[#This Row],[TRADING SYMBOL]]</f>
        <v>SENSEX2552082300CE</v>
      </c>
      <c r="AJ6402" t="str">
        <f>IF(RIGHT(MIS[[#This Row],[Main/Hedge]],4)="MAIN","MAIN","HEDGE")</f>
        <v>MAIN</v>
      </c>
      <c r="AK6402" t="str" cm="1">
        <f t="array" ref="AK6402">_xlfn._xlws.FILTER(Table4[Column1],ISNUMBER(SEARCH(Table4[Column1],MIS[[#This Row],[OrderUniqueIdentifier]])),"")</f>
        <v>XYT</v>
      </c>
    </row>
    <row r="6403" spans="1:37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>
        <f>_xlfn.XLOOKUP(MIS[[#This Row],[TRADING SYMBOL]],[1]Sheet1!$D:$D,[1]Sheet1!$C:$C)</f>
        <v>490.65</v>
      </c>
      <c r="AE6403">
        <f>MIS[[#This Row],[OrderAverageTradedPrice]]*MIS[[#This Row],[OrderQuantity]]</f>
        <v>9595</v>
      </c>
      <c r="AF6403">
        <f>MIS[[#This Row],[LTP]]*MIS[[#This Row],[OrderQuantity]]</f>
        <v>9813</v>
      </c>
      <c r="AG6403">
        <f>IF(MIS[[#This Row],[OrderSide]]="SELL",MIS[[#This Row],[VALUE]]-MIS[[#This Row],[LIVE_VALUE]],MIS[[#This Row],[LIVE_VALUE]]-MIS[[#This Row],[VALUE]])</f>
        <v>-218</v>
      </c>
      <c r="AH6403" t="str" cm="1">
        <f t="array" ref="AH6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3" t="str">
        <f>MIS[[#This Row],[TRADING SYMBOL]]</f>
        <v>SENSEX2552082300CE</v>
      </c>
      <c r="AJ6403" t="str">
        <f>IF(RIGHT(MIS[[#This Row],[Main/Hedge]],4)="MAIN","MAIN","HEDGE")</f>
        <v>MAIN</v>
      </c>
      <c r="AK6403" t="str" cm="1">
        <f t="array" ref="AK6403">_xlfn._xlws.FILTER(Table4[Column1],ISNUMBER(SEARCH(Table4[Column1],MIS[[#This Row],[OrderUniqueIdentifier]])),"")</f>
        <v>XYT</v>
      </c>
    </row>
    <row r="6404" spans="1:37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>
        <f>_xlfn.XLOOKUP(MIS[[#This Row],[TRADING SYMBOL]],[1]Sheet1!$D:$D,[1]Sheet1!$C:$C)</f>
        <v>490.65</v>
      </c>
      <c r="AE6404">
        <f>MIS[[#This Row],[OrderAverageTradedPrice]]*MIS[[#This Row],[OrderQuantity]]</f>
        <v>9602</v>
      </c>
      <c r="AF6404">
        <f>MIS[[#This Row],[LTP]]*MIS[[#This Row],[OrderQuantity]]</f>
        <v>9813</v>
      </c>
      <c r="AG6404">
        <f>IF(MIS[[#This Row],[OrderSide]]="SELL",MIS[[#This Row],[VALUE]]-MIS[[#This Row],[LIVE_VALUE]],MIS[[#This Row],[LIVE_VALUE]]-MIS[[#This Row],[VALUE]])</f>
        <v>-211</v>
      </c>
      <c r="AH6404" t="str" cm="1">
        <f t="array" ref="AH6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4" t="str">
        <f>MIS[[#This Row],[TRADING SYMBOL]]</f>
        <v>SENSEX2552082300CE</v>
      </c>
      <c r="AJ6404" t="str">
        <f>IF(RIGHT(MIS[[#This Row],[Main/Hedge]],4)="MAIN","MAIN","HEDGE")</f>
        <v>MAIN</v>
      </c>
      <c r="AK6404" t="str" cm="1">
        <f t="array" ref="AK6404">_xlfn._xlws.FILTER(Table4[Column1],ISNUMBER(SEARCH(Table4[Column1],MIS[[#This Row],[OrderUniqueIdentifier]])),"")</f>
        <v>XYT</v>
      </c>
    </row>
    <row r="6405" spans="1:37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>
        <f>_xlfn.XLOOKUP(MIS[[#This Row],[TRADING SYMBOL]],[1]Sheet1!$D:$D,[1]Sheet1!$C:$C)</f>
        <v>409.5</v>
      </c>
      <c r="AE6405">
        <f>MIS[[#This Row],[OrderAverageTradedPrice]]*MIS[[#This Row],[OrderQuantity]]</f>
        <v>8016</v>
      </c>
      <c r="AF6405">
        <f>MIS[[#This Row],[LTP]]*MIS[[#This Row],[OrderQuantity]]</f>
        <v>8190</v>
      </c>
      <c r="AG6405">
        <f>IF(MIS[[#This Row],[OrderSide]]="SELL",MIS[[#This Row],[VALUE]]-MIS[[#This Row],[LIVE_VALUE]],MIS[[#This Row],[LIVE_VALUE]]-MIS[[#This Row],[VALUE]])</f>
        <v>-174</v>
      </c>
      <c r="AH6405" t="str" cm="1">
        <f t="array" ref="AH6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5" t="str">
        <f>MIS[[#This Row],[TRADING SYMBOL]]</f>
        <v>SENSEX2552082300PE</v>
      </c>
      <c r="AJ6405" t="str">
        <f>IF(RIGHT(MIS[[#This Row],[Main/Hedge]],4)="MAIN","MAIN","HEDGE")</f>
        <v>MAIN</v>
      </c>
      <c r="AK6405" t="str" cm="1">
        <f t="array" ref="AK6405">_xlfn._xlws.FILTER(Table4[Column1],ISNUMBER(SEARCH(Table4[Column1],MIS[[#This Row],[OrderUniqueIdentifier]])),"")</f>
        <v>XYT</v>
      </c>
    </row>
    <row r="6406" spans="1:37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>
        <f>_xlfn.XLOOKUP(MIS[[#This Row],[TRADING SYMBOL]],[1]Sheet1!$D:$D,[1]Sheet1!$C:$C)</f>
        <v>409.5</v>
      </c>
      <c r="AE6406">
        <f>MIS[[#This Row],[OrderAverageTradedPrice]]*MIS[[#This Row],[OrderQuantity]]</f>
        <v>7999</v>
      </c>
      <c r="AF6406">
        <f>MIS[[#This Row],[LTP]]*MIS[[#This Row],[OrderQuantity]]</f>
        <v>8190</v>
      </c>
      <c r="AG6406">
        <f>IF(MIS[[#This Row],[OrderSide]]="SELL",MIS[[#This Row],[VALUE]]-MIS[[#This Row],[LIVE_VALUE]],MIS[[#This Row],[LIVE_VALUE]]-MIS[[#This Row],[VALUE]])</f>
        <v>-191</v>
      </c>
      <c r="AH6406" t="str" cm="1">
        <f t="array" ref="AH6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6" t="str">
        <f>MIS[[#This Row],[TRADING SYMBOL]]</f>
        <v>SENSEX2552082300PE</v>
      </c>
      <c r="AJ6406" t="str">
        <f>IF(RIGHT(MIS[[#This Row],[Main/Hedge]],4)="MAIN","MAIN","HEDGE")</f>
        <v>MAIN</v>
      </c>
      <c r="AK6406" t="str" cm="1">
        <f t="array" ref="AK6406">_xlfn._xlws.FILTER(Table4[Column1],ISNUMBER(SEARCH(Table4[Column1],MIS[[#This Row],[OrderUniqueIdentifier]])),"")</f>
        <v>XYT</v>
      </c>
    </row>
    <row r="6407" spans="1:37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>
        <f>_xlfn.XLOOKUP(MIS[[#This Row],[TRADING SYMBOL]],[1]Sheet1!$D:$D,[1]Sheet1!$C:$C)</f>
        <v>490.65</v>
      </c>
      <c r="AE6407">
        <f>MIS[[#This Row],[OrderAverageTradedPrice]]*MIS[[#This Row],[OrderQuantity]]</f>
        <v>9610</v>
      </c>
      <c r="AF6407">
        <f>MIS[[#This Row],[LTP]]*MIS[[#This Row],[OrderQuantity]]</f>
        <v>9813</v>
      </c>
      <c r="AG6407">
        <f>IF(MIS[[#This Row],[OrderSide]]="SELL",MIS[[#This Row],[VALUE]]-MIS[[#This Row],[LIVE_VALUE]],MIS[[#This Row],[LIVE_VALUE]]-MIS[[#This Row],[VALUE]])</f>
        <v>-203</v>
      </c>
      <c r="AH6407" t="str" cm="1">
        <f t="array" ref="AH6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7" t="str">
        <f>MIS[[#This Row],[TRADING SYMBOL]]</f>
        <v>SENSEX2552082300CE</v>
      </c>
      <c r="AJ6407" t="str">
        <f>IF(RIGHT(MIS[[#This Row],[Main/Hedge]],4)="MAIN","MAIN","HEDGE")</f>
        <v>MAIN</v>
      </c>
      <c r="AK6407" t="str" cm="1">
        <f t="array" ref="AK6407">_xlfn._xlws.FILTER(Table4[Column1],ISNUMBER(SEARCH(Table4[Column1],MIS[[#This Row],[OrderUniqueIdentifier]])),"")</f>
        <v>XYT</v>
      </c>
    </row>
    <row r="6408" spans="1:37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>
        <f>_xlfn.XLOOKUP(MIS[[#This Row],[TRADING SYMBOL]],[1]Sheet1!$D:$D,[1]Sheet1!$C:$C)</f>
        <v>409.5</v>
      </c>
      <c r="AE6408">
        <f>MIS[[#This Row],[OrderAverageTradedPrice]]*MIS[[#This Row],[OrderQuantity]]</f>
        <v>7972</v>
      </c>
      <c r="AF6408">
        <f>MIS[[#This Row],[LTP]]*MIS[[#This Row],[OrderQuantity]]</f>
        <v>8190</v>
      </c>
      <c r="AG6408">
        <f>IF(MIS[[#This Row],[OrderSide]]="SELL",MIS[[#This Row],[VALUE]]-MIS[[#This Row],[LIVE_VALUE]],MIS[[#This Row],[LIVE_VALUE]]-MIS[[#This Row],[VALUE]])</f>
        <v>-218</v>
      </c>
      <c r="AH6408" t="str" cm="1">
        <f t="array" ref="AH6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8" t="str">
        <f>MIS[[#This Row],[TRADING SYMBOL]]</f>
        <v>SENSEX2552082300PE</v>
      </c>
      <c r="AJ6408" t="str">
        <f>IF(RIGHT(MIS[[#This Row],[Main/Hedge]],4)="MAIN","MAIN","HEDGE")</f>
        <v>MAIN</v>
      </c>
      <c r="AK6408" t="str" cm="1">
        <f t="array" ref="AK6408">_xlfn._xlws.FILTER(Table4[Column1],ISNUMBER(SEARCH(Table4[Column1],MIS[[#This Row],[OrderUniqueIdentifier]])),"")</f>
        <v>XYT</v>
      </c>
    </row>
    <row r="6409" spans="1:37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>
        <f>_xlfn.XLOOKUP(MIS[[#This Row],[TRADING SYMBOL]],[1]Sheet1!$D:$D,[1]Sheet1!$C:$C)</f>
        <v>409.5</v>
      </c>
      <c r="AE6409">
        <f>MIS[[#This Row],[OrderAverageTradedPrice]]*MIS[[#This Row],[OrderQuantity]]</f>
        <v>8015</v>
      </c>
      <c r="AF6409">
        <f>MIS[[#This Row],[LTP]]*MIS[[#This Row],[OrderQuantity]]</f>
        <v>8190</v>
      </c>
      <c r="AG6409">
        <f>IF(MIS[[#This Row],[OrderSide]]="SELL",MIS[[#This Row],[VALUE]]-MIS[[#This Row],[LIVE_VALUE]],MIS[[#This Row],[LIVE_VALUE]]-MIS[[#This Row],[VALUE]])</f>
        <v>-175</v>
      </c>
      <c r="AH6409" t="str" cm="1">
        <f t="array" ref="AH6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9" t="str">
        <f>MIS[[#This Row],[TRADING SYMBOL]]</f>
        <v>SENSEX2552082300PE</v>
      </c>
      <c r="AJ6409" t="str">
        <f>IF(RIGHT(MIS[[#This Row],[Main/Hedge]],4)="MAIN","MAIN","HEDGE")</f>
        <v>MAIN</v>
      </c>
      <c r="AK6409" t="str" cm="1">
        <f t="array" ref="AK6409">_xlfn._xlws.FILTER(Table4[Column1],ISNUMBER(SEARCH(Table4[Column1],MIS[[#This Row],[OrderUniqueIdentifier]])),"")</f>
        <v>XYT</v>
      </c>
    </row>
    <row r="6410" spans="1:37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>
        <f>_xlfn.XLOOKUP(MIS[[#This Row],[TRADING SYMBOL]],[1]Sheet1!$D:$D,[1]Sheet1!$C:$C)</f>
        <v>409.5</v>
      </c>
      <c r="AE6410">
        <f>MIS[[#This Row],[OrderAverageTradedPrice]]*MIS[[#This Row],[OrderQuantity]]</f>
        <v>7999</v>
      </c>
      <c r="AF6410">
        <f>MIS[[#This Row],[LTP]]*MIS[[#This Row],[OrderQuantity]]</f>
        <v>8190</v>
      </c>
      <c r="AG6410">
        <f>IF(MIS[[#This Row],[OrderSide]]="SELL",MIS[[#This Row],[VALUE]]-MIS[[#This Row],[LIVE_VALUE]],MIS[[#This Row],[LIVE_VALUE]]-MIS[[#This Row],[VALUE]])</f>
        <v>-191</v>
      </c>
      <c r="AH6410" t="str" cm="1">
        <f t="array" ref="AH6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0" t="str">
        <f>MIS[[#This Row],[TRADING SYMBOL]]</f>
        <v>SENSEX2552082300PE</v>
      </c>
      <c r="AJ6410" t="str">
        <f>IF(RIGHT(MIS[[#This Row],[Main/Hedge]],4)="MAIN","MAIN","HEDGE")</f>
        <v>MAIN</v>
      </c>
      <c r="AK6410" t="str" cm="1">
        <f t="array" ref="AK6410">_xlfn._xlws.FILTER(Table4[Column1],ISNUMBER(SEARCH(Table4[Column1],MIS[[#This Row],[OrderUniqueIdentifier]])),"")</f>
        <v>XYT</v>
      </c>
    </row>
    <row r="6411" spans="1:37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>
        <f>_xlfn.XLOOKUP(MIS[[#This Row],[TRADING SYMBOL]],[1]Sheet1!$D:$D,[1]Sheet1!$C:$C)</f>
        <v>490.65</v>
      </c>
      <c r="AE6411">
        <f>MIS[[#This Row],[OrderAverageTradedPrice]]*MIS[[#This Row],[OrderQuantity]]</f>
        <v>76802</v>
      </c>
      <c r="AF6411">
        <f>MIS[[#This Row],[LTP]]*MIS[[#This Row],[OrderQuantity]]</f>
        <v>78504</v>
      </c>
      <c r="AG6411">
        <f>IF(MIS[[#This Row],[OrderSide]]="SELL",MIS[[#This Row],[VALUE]]-MIS[[#This Row],[LIVE_VALUE]],MIS[[#This Row],[LIVE_VALUE]]-MIS[[#This Row],[VALUE]])</f>
        <v>-1702</v>
      </c>
      <c r="AH6411" t="str" cm="1">
        <f t="array" ref="AH6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1" t="str">
        <f>MIS[[#This Row],[TRADING SYMBOL]]</f>
        <v>SENSEX2552082300CE</v>
      </c>
      <c r="AJ6411" t="str">
        <f>IF(RIGHT(MIS[[#This Row],[Main/Hedge]],4)="MAIN","MAIN","HEDGE")</f>
        <v>MAIN</v>
      </c>
      <c r="AK6411" t="str" cm="1">
        <f t="array" ref="AK6411">_xlfn._xlws.FILTER(Table4[Column1],ISNUMBER(SEARCH(Table4[Column1],MIS[[#This Row],[OrderUniqueIdentifier]])),"")</f>
        <v>XYT</v>
      </c>
    </row>
    <row r="6412" spans="1:37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>
        <f>_xlfn.XLOOKUP(MIS[[#This Row],[TRADING SYMBOL]],[1]Sheet1!$D:$D,[1]Sheet1!$C:$C)</f>
        <v>490.65</v>
      </c>
      <c r="AE6412">
        <f>MIS[[#This Row],[OrderAverageTradedPrice]]*MIS[[#This Row],[OrderQuantity]]</f>
        <v>28854.99999999996</v>
      </c>
      <c r="AF6412">
        <f>MIS[[#This Row],[LTP]]*MIS[[#This Row],[OrderQuantity]]</f>
        <v>29439</v>
      </c>
      <c r="AG6412">
        <f>IF(MIS[[#This Row],[OrderSide]]="SELL",MIS[[#This Row],[VALUE]]-MIS[[#This Row],[LIVE_VALUE]],MIS[[#This Row],[LIVE_VALUE]]-MIS[[#This Row],[VALUE]])</f>
        <v>-584.00000000004002</v>
      </c>
      <c r="AH6412" t="str" cm="1">
        <f t="array" ref="AH6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2" t="str">
        <f>MIS[[#This Row],[TRADING SYMBOL]]</f>
        <v>SENSEX2552082300CE</v>
      </c>
      <c r="AJ6412" t="str">
        <f>IF(RIGHT(MIS[[#This Row],[Main/Hedge]],4)="MAIN","MAIN","HEDGE")</f>
        <v>MAIN</v>
      </c>
      <c r="AK6412" t="str" cm="1">
        <f t="array" ref="AK6412">_xlfn._xlws.FILTER(Table4[Column1],ISNUMBER(SEARCH(Table4[Column1],MIS[[#This Row],[OrderUniqueIdentifier]])),"")</f>
        <v>XYT</v>
      </c>
    </row>
    <row r="6413" spans="1:37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>
        <f>_xlfn.XLOOKUP(MIS[[#This Row],[TRADING SYMBOL]],[1]Sheet1!$D:$D,[1]Sheet1!$C:$C)</f>
        <v>490.65</v>
      </c>
      <c r="AE6413">
        <f>MIS[[#This Row],[OrderAverageTradedPrice]]*MIS[[#This Row],[OrderQuantity]]</f>
        <v>115159.99999999991</v>
      </c>
      <c r="AF6413">
        <f>MIS[[#This Row],[LTP]]*MIS[[#This Row],[OrderQuantity]]</f>
        <v>117756</v>
      </c>
      <c r="AG6413">
        <f>IF(MIS[[#This Row],[OrderSide]]="SELL",MIS[[#This Row],[VALUE]]-MIS[[#This Row],[LIVE_VALUE]],MIS[[#This Row],[LIVE_VALUE]]-MIS[[#This Row],[VALUE]])</f>
        <v>-2596.0000000000873</v>
      </c>
      <c r="AH6413" t="str" cm="1">
        <f t="array" ref="AH6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3" t="str">
        <f>MIS[[#This Row],[TRADING SYMBOL]]</f>
        <v>SENSEX2552082300CE</v>
      </c>
      <c r="AJ6413" t="str">
        <f>IF(RIGHT(MIS[[#This Row],[Main/Hedge]],4)="MAIN","MAIN","HEDGE")</f>
        <v>MAIN</v>
      </c>
      <c r="AK6413" t="str" cm="1">
        <f t="array" ref="AK6413">_xlfn._xlws.FILTER(Table4[Column1],ISNUMBER(SEARCH(Table4[Column1],MIS[[#This Row],[OrderUniqueIdentifier]])),"")</f>
        <v>XYT</v>
      </c>
    </row>
    <row r="6414" spans="1:37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>
        <f>_xlfn.XLOOKUP(MIS[[#This Row],[TRADING SYMBOL]],[1]Sheet1!$D:$D,[1]Sheet1!$C:$C)</f>
        <v>409.5</v>
      </c>
      <c r="AE6414">
        <f>MIS[[#This Row],[OrderAverageTradedPrice]]*MIS[[#This Row],[OrderQuantity]]</f>
        <v>7998</v>
      </c>
      <c r="AF6414">
        <f>MIS[[#This Row],[LTP]]*MIS[[#This Row],[OrderQuantity]]</f>
        <v>8190</v>
      </c>
      <c r="AG6414">
        <f>IF(MIS[[#This Row],[OrderSide]]="SELL",MIS[[#This Row],[VALUE]]-MIS[[#This Row],[LIVE_VALUE]],MIS[[#This Row],[LIVE_VALUE]]-MIS[[#This Row],[VALUE]])</f>
        <v>-192</v>
      </c>
      <c r="AH6414" t="str" cm="1">
        <f t="array" ref="AH6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4" t="str">
        <f>MIS[[#This Row],[TRADING SYMBOL]]</f>
        <v>SENSEX2552082300PE</v>
      </c>
      <c r="AJ6414" t="str">
        <f>IF(RIGHT(MIS[[#This Row],[Main/Hedge]],4)="MAIN","MAIN","HEDGE")</f>
        <v>MAIN</v>
      </c>
      <c r="AK6414" t="str" cm="1">
        <f t="array" ref="AK6414">_xlfn._xlws.FILTER(Table4[Column1],ISNUMBER(SEARCH(Table4[Column1],MIS[[#This Row],[OrderUniqueIdentifier]])),"")</f>
        <v>XYT</v>
      </c>
    </row>
    <row r="6415" spans="1:37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>
        <f>_xlfn.XLOOKUP(MIS[[#This Row],[TRADING SYMBOL]],[1]Sheet1!$D:$D,[1]Sheet1!$C:$C)</f>
        <v>409.5</v>
      </c>
      <c r="AE6415">
        <f>MIS[[#This Row],[OrderAverageTradedPrice]]*MIS[[#This Row],[OrderQuantity]]</f>
        <v>8004</v>
      </c>
      <c r="AF6415">
        <f>MIS[[#This Row],[LTP]]*MIS[[#This Row],[OrderQuantity]]</f>
        <v>8190</v>
      </c>
      <c r="AG6415">
        <f>IF(MIS[[#This Row],[OrderSide]]="SELL",MIS[[#This Row],[VALUE]]-MIS[[#This Row],[LIVE_VALUE]],MIS[[#This Row],[LIVE_VALUE]]-MIS[[#This Row],[VALUE]])</f>
        <v>-186</v>
      </c>
      <c r="AH6415" t="str" cm="1">
        <f t="array" ref="AH6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5" t="str">
        <f>MIS[[#This Row],[TRADING SYMBOL]]</f>
        <v>SENSEX2552082300PE</v>
      </c>
      <c r="AJ6415" t="str">
        <f>IF(RIGHT(MIS[[#This Row],[Main/Hedge]],4)="MAIN","MAIN","HEDGE")</f>
        <v>MAIN</v>
      </c>
      <c r="AK6415" t="str" cm="1">
        <f t="array" ref="AK6415">_xlfn._xlws.FILTER(Table4[Column1],ISNUMBER(SEARCH(Table4[Column1],MIS[[#This Row],[OrderUniqueIdentifier]])),"")</f>
        <v>XYT</v>
      </c>
    </row>
    <row r="6416" spans="1:37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>
        <f>_xlfn.XLOOKUP(MIS[[#This Row],[TRADING SYMBOL]],[1]Sheet1!$D:$D,[1]Sheet1!$C:$C)</f>
        <v>490.65</v>
      </c>
      <c r="AE6416">
        <f>MIS[[#This Row],[OrderAverageTradedPrice]]*MIS[[#This Row],[OrderQuantity]]</f>
        <v>9619</v>
      </c>
      <c r="AF6416">
        <f>MIS[[#This Row],[LTP]]*MIS[[#This Row],[OrderQuantity]]</f>
        <v>9813</v>
      </c>
      <c r="AG6416">
        <f>IF(MIS[[#This Row],[OrderSide]]="SELL",MIS[[#This Row],[VALUE]]-MIS[[#This Row],[LIVE_VALUE]],MIS[[#This Row],[LIVE_VALUE]]-MIS[[#This Row],[VALUE]])</f>
        <v>-194</v>
      </c>
      <c r="AH6416" t="str" cm="1">
        <f t="array" ref="AH6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6" t="str">
        <f>MIS[[#This Row],[TRADING SYMBOL]]</f>
        <v>SENSEX2552082300CE</v>
      </c>
      <c r="AJ6416" t="str">
        <f>IF(RIGHT(MIS[[#This Row],[Main/Hedge]],4)="MAIN","MAIN","HEDGE")</f>
        <v>MAIN</v>
      </c>
      <c r="AK6416" t="str" cm="1">
        <f t="array" ref="AK6416">_xlfn._xlws.FILTER(Table4[Column1],ISNUMBER(SEARCH(Table4[Column1],MIS[[#This Row],[OrderUniqueIdentifier]])),"")</f>
        <v>XYT</v>
      </c>
    </row>
    <row r="6417" spans="1:37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>
        <f>_xlfn.XLOOKUP(MIS[[#This Row],[TRADING SYMBOL]],[1]Sheet1!$D:$D,[1]Sheet1!$C:$C)</f>
        <v>409.5</v>
      </c>
      <c r="AE6417">
        <f>MIS[[#This Row],[OrderAverageTradedPrice]]*MIS[[#This Row],[OrderQuantity]]</f>
        <v>8006</v>
      </c>
      <c r="AF6417">
        <f>MIS[[#This Row],[LTP]]*MIS[[#This Row],[OrderQuantity]]</f>
        <v>8190</v>
      </c>
      <c r="AG6417">
        <f>IF(MIS[[#This Row],[OrderSide]]="SELL",MIS[[#This Row],[VALUE]]-MIS[[#This Row],[LIVE_VALUE]],MIS[[#This Row],[LIVE_VALUE]]-MIS[[#This Row],[VALUE]])</f>
        <v>-184</v>
      </c>
      <c r="AH6417" t="str" cm="1">
        <f t="array" ref="AH6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7" t="str">
        <f>MIS[[#This Row],[TRADING SYMBOL]]</f>
        <v>SENSEX2552082300PE</v>
      </c>
      <c r="AJ6417" t="str">
        <f>IF(RIGHT(MIS[[#This Row],[Main/Hedge]],4)="MAIN","MAIN","HEDGE")</f>
        <v>MAIN</v>
      </c>
      <c r="AK6417" t="str" cm="1">
        <f t="array" ref="AK6417">_xlfn._xlws.FILTER(Table4[Column1],ISNUMBER(SEARCH(Table4[Column1],MIS[[#This Row],[OrderUniqueIdentifier]])),"")</f>
        <v>XYT</v>
      </c>
    </row>
    <row r="6418" spans="1:37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>
        <f>_xlfn.XLOOKUP(MIS[[#This Row],[TRADING SYMBOL]],[1]Sheet1!$D:$D,[1]Sheet1!$C:$C)</f>
        <v>409.5</v>
      </c>
      <c r="AE6418">
        <f>MIS[[#This Row],[OrderAverageTradedPrice]]*MIS[[#This Row],[OrderQuantity]]</f>
        <v>8005</v>
      </c>
      <c r="AF6418">
        <f>MIS[[#This Row],[LTP]]*MIS[[#This Row],[OrderQuantity]]</f>
        <v>8190</v>
      </c>
      <c r="AG6418">
        <f>IF(MIS[[#This Row],[OrderSide]]="SELL",MIS[[#This Row],[VALUE]]-MIS[[#This Row],[LIVE_VALUE]],MIS[[#This Row],[LIVE_VALUE]]-MIS[[#This Row],[VALUE]])</f>
        <v>-185</v>
      </c>
      <c r="AH6418" t="str" cm="1">
        <f t="array" ref="AH6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8" t="str">
        <f>MIS[[#This Row],[TRADING SYMBOL]]</f>
        <v>SENSEX2552082300PE</v>
      </c>
      <c r="AJ6418" t="str">
        <f>IF(RIGHT(MIS[[#This Row],[Main/Hedge]],4)="MAIN","MAIN","HEDGE")</f>
        <v>MAIN</v>
      </c>
      <c r="AK6418" t="str" cm="1">
        <f t="array" ref="AK6418">_xlfn._xlws.FILTER(Table4[Column1],ISNUMBER(SEARCH(Table4[Column1],MIS[[#This Row],[OrderUniqueIdentifier]])),"")</f>
        <v>XYT</v>
      </c>
    </row>
    <row r="6419" spans="1:37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>
        <f>_xlfn.XLOOKUP(MIS[[#This Row],[TRADING SYMBOL]],[1]Sheet1!$D:$D,[1]Sheet1!$C:$C)</f>
        <v>409.5</v>
      </c>
      <c r="AE6419">
        <f>MIS[[#This Row],[OrderAverageTradedPrice]]*MIS[[#This Row],[OrderQuantity]]</f>
        <v>7991</v>
      </c>
      <c r="AF6419">
        <f>MIS[[#This Row],[LTP]]*MIS[[#This Row],[OrderQuantity]]</f>
        <v>8190</v>
      </c>
      <c r="AG6419">
        <f>IF(MIS[[#This Row],[OrderSide]]="SELL",MIS[[#This Row],[VALUE]]-MIS[[#This Row],[LIVE_VALUE]],MIS[[#This Row],[LIVE_VALUE]]-MIS[[#This Row],[VALUE]])</f>
        <v>-199</v>
      </c>
      <c r="AH6419" t="str" cm="1">
        <f t="array" ref="AH6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9" t="str">
        <f>MIS[[#This Row],[TRADING SYMBOL]]</f>
        <v>SENSEX2552082300PE</v>
      </c>
      <c r="AJ6419" t="str">
        <f>IF(RIGHT(MIS[[#This Row],[Main/Hedge]],4)="MAIN","MAIN","HEDGE")</f>
        <v>MAIN</v>
      </c>
      <c r="AK6419" t="str" cm="1">
        <f t="array" ref="AK6419">_xlfn._xlws.FILTER(Table4[Column1],ISNUMBER(SEARCH(Table4[Column1],MIS[[#This Row],[OrderUniqueIdentifier]])),"")</f>
        <v>XYT</v>
      </c>
    </row>
    <row r="6420" spans="1:37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>
        <f>_xlfn.XLOOKUP(MIS[[#This Row],[TRADING SYMBOL]],[1]Sheet1!$D:$D,[1]Sheet1!$C:$C)</f>
        <v>490.65</v>
      </c>
      <c r="AE6420">
        <f>MIS[[#This Row],[OrderAverageTradedPrice]]*MIS[[#This Row],[OrderQuantity]]</f>
        <v>9612</v>
      </c>
      <c r="AF6420">
        <f>MIS[[#This Row],[LTP]]*MIS[[#This Row],[OrderQuantity]]</f>
        <v>9813</v>
      </c>
      <c r="AG6420">
        <f>IF(MIS[[#This Row],[OrderSide]]="SELL",MIS[[#This Row],[VALUE]]-MIS[[#This Row],[LIVE_VALUE]],MIS[[#This Row],[LIVE_VALUE]]-MIS[[#This Row],[VALUE]])</f>
        <v>-201</v>
      </c>
      <c r="AH6420" t="str" cm="1">
        <f t="array" ref="AH6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0" t="str">
        <f>MIS[[#This Row],[TRADING SYMBOL]]</f>
        <v>SENSEX2552082300CE</v>
      </c>
      <c r="AJ6420" t="str">
        <f>IF(RIGHT(MIS[[#This Row],[Main/Hedge]],4)="MAIN","MAIN","HEDGE")</f>
        <v>MAIN</v>
      </c>
      <c r="AK6420" t="str" cm="1">
        <f t="array" ref="AK6420">_xlfn._xlws.FILTER(Table4[Column1],ISNUMBER(SEARCH(Table4[Column1],MIS[[#This Row],[OrderUniqueIdentifier]])),"")</f>
        <v>XYT</v>
      </c>
    </row>
    <row r="6421" spans="1:37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>
        <f>_xlfn.XLOOKUP(MIS[[#This Row],[TRADING SYMBOL]],[1]Sheet1!$D:$D,[1]Sheet1!$C:$C)</f>
        <v>490.65</v>
      </c>
      <c r="AE6421">
        <f>MIS[[#This Row],[OrderAverageTradedPrice]]*MIS[[#This Row],[OrderQuantity]]</f>
        <v>9615</v>
      </c>
      <c r="AF6421">
        <f>MIS[[#This Row],[LTP]]*MIS[[#This Row],[OrderQuantity]]</f>
        <v>9813</v>
      </c>
      <c r="AG6421">
        <f>IF(MIS[[#This Row],[OrderSide]]="SELL",MIS[[#This Row],[VALUE]]-MIS[[#This Row],[LIVE_VALUE]],MIS[[#This Row],[LIVE_VALUE]]-MIS[[#This Row],[VALUE]])</f>
        <v>-198</v>
      </c>
      <c r="AH6421" t="str" cm="1">
        <f t="array" ref="AH6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1" t="str">
        <f>MIS[[#This Row],[TRADING SYMBOL]]</f>
        <v>SENSEX2552082300CE</v>
      </c>
      <c r="AJ6421" t="str">
        <f>IF(RIGHT(MIS[[#This Row],[Main/Hedge]],4)="MAIN","MAIN","HEDGE")</f>
        <v>MAIN</v>
      </c>
      <c r="AK6421" t="str" cm="1">
        <f t="array" ref="AK6421">_xlfn._xlws.FILTER(Table4[Column1],ISNUMBER(SEARCH(Table4[Column1],MIS[[#This Row],[OrderUniqueIdentifier]])),"")</f>
        <v>XYT</v>
      </c>
    </row>
    <row r="6422" spans="1:37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>
        <f>_xlfn.XLOOKUP(MIS[[#This Row],[TRADING SYMBOL]],[1]Sheet1!$D:$D,[1]Sheet1!$C:$C)</f>
        <v>490.65</v>
      </c>
      <c r="AE6422">
        <f>MIS[[#This Row],[OrderAverageTradedPrice]]*MIS[[#This Row],[OrderQuantity]]</f>
        <v>28863</v>
      </c>
      <c r="AF6422">
        <f>MIS[[#This Row],[LTP]]*MIS[[#This Row],[OrderQuantity]]</f>
        <v>29439</v>
      </c>
      <c r="AG6422">
        <f>IF(MIS[[#This Row],[OrderSide]]="SELL",MIS[[#This Row],[VALUE]]-MIS[[#This Row],[LIVE_VALUE]],MIS[[#This Row],[LIVE_VALUE]]-MIS[[#This Row],[VALUE]])</f>
        <v>-576</v>
      </c>
      <c r="AH6422" t="str" cm="1">
        <f t="array" ref="AH6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2" t="str">
        <f>MIS[[#This Row],[TRADING SYMBOL]]</f>
        <v>SENSEX2552082300CE</v>
      </c>
      <c r="AJ6422" t="str">
        <f>IF(RIGHT(MIS[[#This Row],[Main/Hedge]],4)="MAIN","MAIN","HEDGE")</f>
        <v>MAIN</v>
      </c>
      <c r="AK6422" t="str" cm="1">
        <f t="array" ref="AK6422">_xlfn._xlws.FILTER(Table4[Column1],ISNUMBER(SEARCH(Table4[Column1],MIS[[#This Row],[OrderUniqueIdentifier]])),"")</f>
        <v>XYT</v>
      </c>
    </row>
    <row r="6423" spans="1:37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>
        <f>_xlfn.XLOOKUP(MIS[[#This Row],[TRADING SYMBOL]],[1]Sheet1!$D:$D,[1]Sheet1!$C:$C)</f>
        <v>409.5</v>
      </c>
      <c r="AE6423">
        <f>MIS[[#This Row],[OrderAverageTradedPrice]]*MIS[[#This Row],[OrderQuantity]]</f>
        <v>24040.999999999978</v>
      </c>
      <c r="AF6423">
        <f>MIS[[#This Row],[LTP]]*MIS[[#This Row],[OrderQuantity]]</f>
        <v>24570</v>
      </c>
      <c r="AG6423">
        <f>IF(MIS[[#This Row],[OrderSide]]="SELL",MIS[[#This Row],[VALUE]]-MIS[[#This Row],[LIVE_VALUE]],MIS[[#This Row],[LIVE_VALUE]]-MIS[[#This Row],[VALUE]])</f>
        <v>-529.00000000002183</v>
      </c>
      <c r="AH6423" t="str" cm="1">
        <f t="array" ref="AH6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3" t="str">
        <f>MIS[[#This Row],[TRADING SYMBOL]]</f>
        <v>SENSEX2552082300PE</v>
      </c>
      <c r="AJ6423" t="str">
        <f>IF(RIGHT(MIS[[#This Row],[Main/Hedge]],4)="MAIN","MAIN","HEDGE")</f>
        <v>MAIN</v>
      </c>
      <c r="AK6423" t="str" cm="1">
        <f t="array" ref="AK6423">_xlfn._xlws.FILTER(Table4[Column1],ISNUMBER(SEARCH(Table4[Column1],MIS[[#This Row],[OrderUniqueIdentifier]])),"")</f>
        <v>XYT</v>
      </c>
    </row>
    <row r="6424" spans="1:37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>
        <f>_xlfn.XLOOKUP(MIS[[#This Row],[TRADING SYMBOL]],[1]Sheet1!$D:$D,[1]Sheet1!$C:$C)</f>
        <v>409.5</v>
      </c>
      <c r="AE6424">
        <f>MIS[[#This Row],[OrderAverageTradedPrice]]*MIS[[#This Row],[OrderQuantity]]</f>
        <v>63991</v>
      </c>
      <c r="AF6424">
        <f>MIS[[#This Row],[LTP]]*MIS[[#This Row],[OrderQuantity]]</f>
        <v>65520</v>
      </c>
      <c r="AG6424">
        <f>IF(MIS[[#This Row],[OrderSide]]="SELL",MIS[[#This Row],[VALUE]]-MIS[[#This Row],[LIVE_VALUE]],MIS[[#This Row],[LIVE_VALUE]]-MIS[[#This Row],[VALUE]])</f>
        <v>-1529</v>
      </c>
      <c r="AH6424" t="str" cm="1">
        <f t="array" ref="AH6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4" t="str">
        <f>MIS[[#This Row],[TRADING SYMBOL]]</f>
        <v>SENSEX2552082300PE</v>
      </c>
      <c r="AJ6424" t="str">
        <f>IF(RIGHT(MIS[[#This Row],[Main/Hedge]],4)="MAIN","MAIN","HEDGE")</f>
        <v>MAIN</v>
      </c>
      <c r="AK6424" t="str" cm="1">
        <f t="array" ref="AK6424">_xlfn._xlws.FILTER(Table4[Column1],ISNUMBER(SEARCH(Table4[Column1],MIS[[#This Row],[OrderUniqueIdentifier]])),"")</f>
        <v>XYT</v>
      </c>
    </row>
    <row r="6425" spans="1:37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>
        <f>_xlfn.XLOOKUP(MIS[[#This Row],[TRADING SYMBOL]],[1]Sheet1!$D:$D,[1]Sheet1!$C:$C)</f>
        <v>409.5</v>
      </c>
      <c r="AE6425">
        <f>MIS[[#This Row],[OrderAverageTradedPrice]]*MIS[[#This Row],[OrderQuantity]]</f>
        <v>23973</v>
      </c>
      <c r="AF6425">
        <f>MIS[[#This Row],[LTP]]*MIS[[#This Row],[OrderQuantity]]</f>
        <v>24570</v>
      </c>
      <c r="AG6425">
        <f>IF(MIS[[#This Row],[OrderSide]]="SELL",MIS[[#This Row],[VALUE]]-MIS[[#This Row],[LIVE_VALUE]],MIS[[#This Row],[LIVE_VALUE]]-MIS[[#This Row],[VALUE]])</f>
        <v>-597</v>
      </c>
      <c r="AH6425" t="str" cm="1">
        <f t="array" ref="AH6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5" t="str">
        <f>MIS[[#This Row],[TRADING SYMBOL]]</f>
        <v>SENSEX2552082300PE</v>
      </c>
      <c r="AJ6425" t="str">
        <f>IF(RIGHT(MIS[[#This Row],[Main/Hedge]],4)="MAIN","MAIN","HEDGE")</f>
        <v>MAIN</v>
      </c>
      <c r="AK6425" t="str" cm="1">
        <f t="array" ref="AK6425">_xlfn._xlws.FILTER(Table4[Column1],ISNUMBER(SEARCH(Table4[Column1],MIS[[#This Row],[OrderUniqueIdentifier]])),"")</f>
        <v>XYT</v>
      </c>
    </row>
    <row r="6426" spans="1:37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>
        <f>_xlfn.XLOOKUP(MIS[[#This Row],[TRADING SYMBOL]],[1]Sheet1!$D:$D,[1]Sheet1!$C:$C)</f>
        <v>409.5</v>
      </c>
      <c r="AE6426">
        <f>MIS[[#This Row],[OrderAverageTradedPrice]]*MIS[[#This Row],[OrderQuantity]]</f>
        <v>96051</v>
      </c>
      <c r="AF6426">
        <f>MIS[[#This Row],[LTP]]*MIS[[#This Row],[OrderQuantity]]</f>
        <v>98280</v>
      </c>
      <c r="AG6426">
        <f>IF(MIS[[#This Row],[OrderSide]]="SELL",MIS[[#This Row],[VALUE]]-MIS[[#This Row],[LIVE_VALUE]],MIS[[#This Row],[LIVE_VALUE]]-MIS[[#This Row],[VALUE]])</f>
        <v>-2229</v>
      </c>
      <c r="AH6426" t="str" cm="1">
        <f t="array" ref="AH6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6" t="str">
        <f>MIS[[#This Row],[TRADING SYMBOL]]</f>
        <v>SENSEX2552082300PE</v>
      </c>
      <c r="AJ6426" t="str">
        <f>IF(RIGHT(MIS[[#This Row],[Main/Hedge]],4)="MAIN","MAIN","HEDGE")</f>
        <v>MAIN</v>
      </c>
      <c r="AK6426" t="str" cm="1">
        <f t="array" ref="AK6426">_xlfn._xlws.FILTER(Table4[Column1],ISNUMBER(SEARCH(Table4[Column1],MIS[[#This Row],[OrderUniqueIdentifier]])),"")</f>
        <v>XYT</v>
      </c>
    </row>
    <row r="6427" spans="1:37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>
        <f>_xlfn.XLOOKUP(MIS[[#This Row],[TRADING SYMBOL]],[1]Sheet1!$D:$D,[1]Sheet1!$C:$C)</f>
        <v>409.5</v>
      </c>
      <c r="AE6427">
        <f>MIS[[#This Row],[OrderAverageTradedPrice]]*MIS[[#This Row],[OrderQuantity]]</f>
        <v>8005</v>
      </c>
      <c r="AF6427">
        <f>MIS[[#This Row],[LTP]]*MIS[[#This Row],[OrderQuantity]]</f>
        <v>8190</v>
      </c>
      <c r="AG6427">
        <f>IF(MIS[[#This Row],[OrderSide]]="SELL",MIS[[#This Row],[VALUE]]-MIS[[#This Row],[LIVE_VALUE]],MIS[[#This Row],[LIVE_VALUE]]-MIS[[#This Row],[VALUE]])</f>
        <v>-185</v>
      </c>
      <c r="AH6427" t="str" cm="1">
        <f t="array" ref="AH6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7" t="str">
        <f>MIS[[#This Row],[TRADING SYMBOL]]</f>
        <v>SENSEX2552082300PE</v>
      </c>
      <c r="AJ6427" t="str">
        <f>IF(RIGHT(MIS[[#This Row],[Main/Hedge]],4)="MAIN","MAIN","HEDGE")</f>
        <v>MAIN</v>
      </c>
      <c r="AK6427" t="str" cm="1">
        <f t="array" ref="AK6427">_xlfn._xlws.FILTER(Table4[Column1],ISNUMBER(SEARCH(Table4[Column1],MIS[[#This Row],[OrderUniqueIdentifier]])),"")</f>
        <v>XYT</v>
      </c>
    </row>
    <row r="6428" spans="1:37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>
        <f>_xlfn.XLOOKUP(MIS[[#This Row],[TRADING SYMBOL]],[1]Sheet1!$D:$D,[1]Sheet1!$C:$C)</f>
        <v>409.5</v>
      </c>
      <c r="AE6428">
        <f>MIS[[#This Row],[OrderAverageTradedPrice]]*MIS[[#This Row],[OrderQuantity]]</f>
        <v>8016</v>
      </c>
      <c r="AF6428">
        <f>MIS[[#This Row],[LTP]]*MIS[[#This Row],[OrderQuantity]]</f>
        <v>8190</v>
      </c>
      <c r="AG6428">
        <f>IF(MIS[[#This Row],[OrderSide]]="SELL",MIS[[#This Row],[VALUE]]-MIS[[#This Row],[LIVE_VALUE]],MIS[[#This Row],[LIVE_VALUE]]-MIS[[#This Row],[VALUE]])</f>
        <v>-174</v>
      </c>
      <c r="AH6428" t="str" cm="1">
        <f t="array" ref="AH6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8" t="str">
        <f>MIS[[#This Row],[TRADING SYMBOL]]</f>
        <v>SENSEX2552082300PE</v>
      </c>
      <c r="AJ6428" t="str">
        <f>IF(RIGHT(MIS[[#This Row],[Main/Hedge]],4)="MAIN","MAIN","HEDGE")</f>
        <v>MAIN</v>
      </c>
      <c r="AK6428" t="str" cm="1">
        <f t="array" ref="AK6428">_xlfn._xlws.FILTER(Table4[Column1],ISNUMBER(SEARCH(Table4[Column1],MIS[[#This Row],[OrderUniqueIdentifier]])),"")</f>
        <v>XYT</v>
      </c>
    </row>
    <row r="6429" spans="1:37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>
        <f>_xlfn.XLOOKUP(MIS[[#This Row],[TRADING SYMBOL]],[1]Sheet1!$D:$D,[1]Sheet1!$C:$C)</f>
        <v>490.65</v>
      </c>
      <c r="AE6429">
        <f>MIS[[#This Row],[OrderAverageTradedPrice]]*MIS[[#This Row],[OrderQuantity]]</f>
        <v>9610</v>
      </c>
      <c r="AF6429">
        <f>MIS[[#This Row],[LTP]]*MIS[[#This Row],[OrderQuantity]]</f>
        <v>9813</v>
      </c>
      <c r="AG6429">
        <f>IF(MIS[[#This Row],[OrderSide]]="SELL",MIS[[#This Row],[VALUE]]-MIS[[#This Row],[LIVE_VALUE]],MIS[[#This Row],[LIVE_VALUE]]-MIS[[#This Row],[VALUE]])</f>
        <v>-203</v>
      </c>
      <c r="AH6429" t="str" cm="1">
        <f t="array" ref="AH6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9" t="str">
        <f>MIS[[#This Row],[TRADING SYMBOL]]</f>
        <v>SENSEX2552082300CE</v>
      </c>
      <c r="AJ6429" t="str">
        <f>IF(RIGHT(MIS[[#This Row],[Main/Hedge]],4)="MAIN","MAIN","HEDGE")</f>
        <v>MAIN</v>
      </c>
      <c r="AK6429" t="str" cm="1">
        <f t="array" ref="AK6429">_xlfn._xlws.FILTER(Table4[Column1],ISNUMBER(SEARCH(Table4[Column1],MIS[[#This Row],[OrderUniqueIdentifier]])),"")</f>
        <v>XYT</v>
      </c>
    </row>
    <row r="6430" spans="1:37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>
        <f>_xlfn.XLOOKUP(MIS[[#This Row],[TRADING SYMBOL]],[1]Sheet1!$D:$D,[1]Sheet1!$C:$C)</f>
        <v>409.5</v>
      </c>
      <c r="AE6430">
        <f>MIS[[#This Row],[OrderAverageTradedPrice]]*MIS[[#This Row],[OrderQuantity]]</f>
        <v>8009</v>
      </c>
      <c r="AF6430">
        <f>MIS[[#This Row],[LTP]]*MIS[[#This Row],[OrderQuantity]]</f>
        <v>8190</v>
      </c>
      <c r="AG6430">
        <f>IF(MIS[[#This Row],[OrderSide]]="SELL",MIS[[#This Row],[VALUE]]-MIS[[#This Row],[LIVE_VALUE]],MIS[[#This Row],[LIVE_VALUE]]-MIS[[#This Row],[VALUE]])</f>
        <v>-181</v>
      </c>
      <c r="AH6430" t="str" cm="1">
        <f t="array" ref="AH6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0" t="str">
        <f>MIS[[#This Row],[TRADING SYMBOL]]</f>
        <v>SENSEX2552082300PE</v>
      </c>
      <c r="AJ6430" t="str">
        <f>IF(RIGHT(MIS[[#This Row],[Main/Hedge]],4)="MAIN","MAIN","HEDGE")</f>
        <v>MAIN</v>
      </c>
      <c r="AK6430" t="str" cm="1">
        <f t="array" ref="AK6430">_xlfn._xlws.FILTER(Table4[Column1],ISNUMBER(SEARCH(Table4[Column1],MIS[[#This Row],[OrderUniqueIdentifier]])),"")</f>
        <v>XYT</v>
      </c>
    </row>
    <row r="6431" spans="1:37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>
        <f>_xlfn.XLOOKUP(MIS[[#This Row],[TRADING SYMBOL]],[1]Sheet1!$D:$D,[1]Sheet1!$C:$C)</f>
        <v>490.65</v>
      </c>
      <c r="AE6431">
        <f>MIS[[#This Row],[OrderAverageTradedPrice]]*MIS[[#This Row],[OrderQuantity]]</f>
        <v>9596</v>
      </c>
      <c r="AF6431">
        <f>MIS[[#This Row],[LTP]]*MIS[[#This Row],[OrderQuantity]]</f>
        <v>9813</v>
      </c>
      <c r="AG6431">
        <f>IF(MIS[[#This Row],[OrderSide]]="SELL",MIS[[#This Row],[VALUE]]-MIS[[#This Row],[LIVE_VALUE]],MIS[[#This Row],[LIVE_VALUE]]-MIS[[#This Row],[VALUE]])</f>
        <v>-217</v>
      </c>
      <c r="AH6431" t="str" cm="1">
        <f t="array" ref="AH6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1" t="str">
        <f>MIS[[#This Row],[TRADING SYMBOL]]</f>
        <v>SENSEX2552082300CE</v>
      </c>
      <c r="AJ6431" t="str">
        <f>IF(RIGHT(MIS[[#This Row],[Main/Hedge]],4)="MAIN","MAIN","HEDGE")</f>
        <v>MAIN</v>
      </c>
      <c r="AK6431" t="str" cm="1">
        <f t="array" ref="AK6431">_xlfn._xlws.FILTER(Table4[Column1],ISNUMBER(SEARCH(Table4[Column1],MIS[[#This Row],[OrderUniqueIdentifier]])),"")</f>
        <v>XYT</v>
      </c>
    </row>
    <row r="6432" spans="1:37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>
        <f>_xlfn.XLOOKUP(MIS[[#This Row],[TRADING SYMBOL]],[1]Sheet1!$D:$D,[1]Sheet1!$C:$C)</f>
        <v>409.5</v>
      </c>
      <c r="AE6432">
        <f>MIS[[#This Row],[OrderAverageTradedPrice]]*MIS[[#This Row],[OrderQuantity]]</f>
        <v>8040</v>
      </c>
      <c r="AF6432">
        <f>MIS[[#This Row],[LTP]]*MIS[[#This Row],[OrderQuantity]]</f>
        <v>8190</v>
      </c>
      <c r="AG6432">
        <f>IF(MIS[[#This Row],[OrderSide]]="SELL",MIS[[#This Row],[VALUE]]-MIS[[#This Row],[LIVE_VALUE]],MIS[[#This Row],[LIVE_VALUE]]-MIS[[#This Row],[VALUE]])</f>
        <v>-150</v>
      </c>
      <c r="AH6432" t="str" cm="1">
        <f t="array" ref="AH6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2" t="str">
        <f>MIS[[#This Row],[TRADING SYMBOL]]</f>
        <v>SENSEX2552082300PE</v>
      </c>
      <c r="AJ6432" t="str">
        <f>IF(RIGHT(MIS[[#This Row],[Main/Hedge]],4)="MAIN","MAIN","HEDGE")</f>
        <v>MAIN</v>
      </c>
      <c r="AK6432" t="str" cm="1">
        <f t="array" ref="AK6432">_xlfn._xlws.FILTER(Table4[Column1],ISNUMBER(SEARCH(Table4[Column1],MIS[[#This Row],[OrderUniqueIdentifier]])),"")</f>
        <v>XYT</v>
      </c>
    </row>
    <row r="6433" spans="1:37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>
        <f>_xlfn.XLOOKUP(MIS[[#This Row],[TRADING SYMBOL]],[1]Sheet1!$D:$D,[1]Sheet1!$C:$C)</f>
        <v>490.65</v>
      </c>
      <c r="AE6433">
        <f>MIS[[#This Row],[OrderAverageTradedPrice]]*MIS[[#This Row],[OrderQuantity]]</f>
        <v>9581</v>
      </c>
      <c r="AF6433">
        <f>MIS[[#This Row],[LTP]]*MIS[[#This Row],[OrderQuantity]]</f>
        <v>9813</v>
      </c>
      <c r="AG6433">
        <f>IF(MIS[[#This Row],[OrderSide]]="SELL",MIS[[#This Row],[VALUE]]-MIS[[#This Row],[LIVE_VALUE]],MIS[[#This Row],[LIVE_VALUE]]-MIS[[#This Row],[VALUE]])</f>
        <v>-232</v>
      </c>
      <c r="AH6433" t="str" cm="1">
        <f t="array" ref="AH6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3" t="str">
        <f>MIS[[#This Row],[TRADING SYMBOL]]</f>
        <v>SENSEX2552082300CE</v>
      </c>
      <c r="AJ6433" t="str">
        <f>IF(RIGHT(MIS[[#This Row],[Main/Hedge]],4)="MAIN","MAIN","HEDGE")</f>
        <v>MAIN</v>
      </c>
      <c r="AK6433" t="str" cm="1">
        <f t="array" ref="AK6433">_xlfn._xlws.FILTER(Table4[Column1],ISNUMBER(SEARCH(Table4[Column1],MIS[[#This Row],[OrderUniqueIdentifier]])),"")</f>
        <v>XYT</v>
      </c>
    </row>
    <row r="6434" spans="1:37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>
        <f>_xlfn.XLOOKUP(MIS[[#This Row],[TRADING SYMBOL]],[1]Sheet1!$D:$D,[1]Sheet1!$C:$C)</f>
        <v>409.5</v>
      </c>
      <c r="AE6434">
        <f>MIS[[#This Row],[OrderAverageTradedPrice]]*MIS[[#This Row],[OrderQuantity]]</f>
        <v>8031</v>
      </c>
      <c r="AF6434">
        <f>MIS[[#This Row],[LTP]]*MIS[[#This Row],[OrderQuantity]]</f>
        <v>8190</v>
      </c>
      <c r="AG6434">
        <f>IF(MIS[[#This Row],[OrderSide]]="SELL",MIS[[#This Row],[VALUE]]-MIS[[#This Row],[LIVE_VALUE]],MIS[[#This Row],[LIVE_VALUE]]-MIS[[#This Row],[VALUE]])</f>
        <v>-159</v>
      </c>
      <c r="AH6434" t="str" cm="1">
        <f t="array" ref="AH6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4" t="str">
        <f>MIS[[#This Row],[TRADING SYMBOL]]</f>
        <v>SENSEX2552082300PE</v>
      </c>
      <c r="AJ6434" t="str">
        <f>IF(RIGHT(MIS[[#This Row],[Main/Hedge]],4)="MAIN","MAIN","HEDGE")</f>
        <v>MAIN</v>
      </c>
      <c r="AK6434" t="str" cm="1">
        <f t="array" ref="AK6434">_xlfn._xlws.FILTER(Table4[Column1],ISNUMBER(SEARCH(Table4[Column1],MIS[[#This Row],[OrderUniqueIdentifier]])),"")</f>
        <v>XYT</v>
      </c>
    </row>
    <row r="6435" spans="1:37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>
        <f>_xlfn.XLOOKUP(MIS[[#This Row],[TRADING SYMBOL]],[1]Sheet1!$D:$D,[1]Sheet1!$C:$C)</f>
        <v>490.65</v>
      </c>
      <c r="AE6435">
        <f>MIS[[#This Row],[OrderAverageTradedPrice]]*MIS[[#This Row],[OrderQuantity]]</f>
        <v>9571</v>
      </c>
      <c r="AF6435">
        <f>MIS[[#This Row],[LTP]]*MIS[[#This Row],[OrderQuantity]]</f>
        <v>9813</v>
      </c>
      <c r="AG6435">
        <f>IF(MIS[[#This Row],[OrderSide]]="SELL",MIS[[#This Row],[VALUE]]-MIS[[#This Row],[LIVE_VALUE]],MIS[[#This Row],[LIVE_VALUE]]-MIS[[#This Row],[VALUE]])</f>
        <v>-242</v>
      </c>
      <c r="AH6435" t="str" cm="1">
        <f t="array" ref="AH6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5" t="str">
        <f>MIS[[#This Row],[TRADING SYMBOL]]</f>
        <v>SENSEX2552082300CE</v>
      </c>
      <c r="AJ6435" t="str">
        <f>IF(RIGHT(MIS[[#This Row],[Main/Hedge]],4)="MAIN","MAIN","HEDGE")</f>
        <v>MAIN</v>
      </c>
      <c r="AK6435" t="str" cm="1">
        <f t="array" ref="AK6435">_xlfn._xlws.FILTER(Table4[Column1],ISNUMBER(SEARCH(Table4[Column1],MIS[[#This Row],[OrderUniqueIdentifier]])),"")</f>
        <v>XYT</v>
      </c>
    </row>
    <row r="6436" spans="1:37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>
        <f>_xlfn.XLOOKUP(MIS[[#This Row],[TRADING SYMBOL]],[1]Sheet1!$D:$D,[1]Sheet1!$C:$C)</f>
        <v>409.5</v>
      </c>
      <c r="AE6436">
        <f>MIS[[#This Row],[OrderAverageTradedPrice]]*MIS[[#This Row],[OrderQuantity]]</f>
        <v>8031</v>
      </c>
      <c r="AF6436">
        <f>MIS[[#This Row],[LTP]]*MIS[[#This Row],[OrderQuantity]]</f>
        <v>8190</v>
      </c>
      <c r="AG6436">
        <f>IF(MIS[[#This Row],[OrderSide]]="SELL",MIS[[#This Row],[VALUE]]-MIS[[#This Row],[LIVE_VALUE]],MIS[[#This Row],[LIVE_VALUE]]-MIS[[#This Row],[VALUE]])</f>
        <v>-159</v>
      </c>
      <c r="AH6436" t="str" cm="1">
        <f t="array" ref="AH6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6" t="str">
        <f>MIS[[#This Row],[TRADING SYMBOL]]</f>
        <v>SENSEX2552082300PE</v>
      </c>
      <c r="AJ6436" t="str">
        <f>IF(RIGHT(MIS[[#This Row],[Main/Hedge]],4)="MAIN","MAIN","HEDGE")</f>
        <v>MAIN</v>
      </c>
      <c r="AK6436" t="str" cm="1">
        <f t="array" ref="AK6436">_xlfn._xlws.FILTER(Table4[Column1],ISNUMBER(SEARCH(Table4[Column1],MIS[[#This Row],[OrderUniqueIdentifier]])),"")</f>
        <v>XYT</v>
      </c>
    </row>
    <row r="6437" spans="1:37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>
        <f>_xlfn.XLOOKUP(MIS[[#This Row],[TRADING SYMBOL]],[1]Sheet1!$D:$D,[1]Sheet1!$C:$C)</f>
        <v>36.1</v>
      </c>
      <c r="AE6437">
        <f>MIS[[#This Row],[OrderAverageTradedPrice]]*MIS[[#This Row],[OrderQuantity]]</f>
        <v>1269</v>
      </c>
      <c r="AF6437">
        <f>MIS[[#This Row],[LTP]]*MIS[[#This Row],[OrderQuantity]]</f>
        <v>1444</v>
      </c>
      <c r="AG6437">
        <f>IF(MIS[[#This Row],[OrderSide]]="SELL",MIS[[#This Row],[VALUE]]-MIS[[#This Row],[LIVE_VALUE]],MIS[[#This Row],[LIVE_VALUE]]-MIS[[#This Row],[VALUE]])</f>
        <v>175</v>
      </c>
      <c r="AH6437" t="str" cm="1">
        <f t="array" ref="AH6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7" t="str">
        <f>MIS[[#This Row],[TRADING SYMBOL]]</f>
        <v>SENSEX2552079900PE</v>
      </c>
      <c r="AJ6437" t="str">
        <f>IF(RIGHT(MIS[[#This Row],[Main/Hedge]],4)="MAIN","MAIN","HEDGE")</f>
        <v>HEDGE</v>
      </c>
      <c r="AK6437" t="str" cm="1">
        <f t="array" ref="AK6437">_xlfn._xlws.FILTER(Table4[Column1],ISNUMBER(SEARCH(Table4[Column1],MIS[[#This Row],[OrderUniqueIdentifier]])),"")</f>
        <v>LONGSHORT</v>
      </c>
    </row>
    <row r="6438" spans="1:37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>
        <f>_xlfn.XLOOKUP(MIS[[#This Row],[TRADING SYMBOL]],[1]Sheet1!$D:$D,[1]Sheet1!$C:$C)</f>
        <v>196</v>
      </c>
      <c r="AE6438">
        <f>MIS[[#This Row],[OrderAverageTradedPrice]]*MIS[[#This Row],[OrderQuantity]]</f>
        <v>29778.75</v>
      </c>
      <c r="AF6438">
        <f>MIS[[#This Row],[LTP]]*MIS[[#This Row],[OrderQuantity]]</f>
        <v>29400</v>
      </c>
      <c r="AG6438">
        <f>IF(MIS[[#This Row],[OrderSide]]="SELL",MIS[[#This Row],[VALUE]]-MIS[[#This Row],[LIVE_VALUE]],MIS[[#This Row],[LIVE_VALUE]]-MIS[[#This Row],[VALUE]])</f>
        <v>-378.75</v>
      </c>
      <c r="AH6438" t="str" cm="1">
        <f t="array" ref="AH6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8" t="str">
        <f>MIS[[#This Row],[TRADING SYMBOL]]</f>
        <v>NIFTY2552225000CE</v>
      </c>
      <c r="AJ6438" t="str">
        <f>IF(RIGHT(MIS[[#This Row],[Main/Hedge]],4)="MAIN","MAIN","HEDGE")</f>
        <v>MAIN</v>
      </c>
      <c r="AK6438" t="str" cm="1">
        <f t="array" ref="AK6438">_xlfn._xlws.FILTER(Table4[Column1],ISNUMBER(SEARCH(Table4[Column1],MIS[[#This Row],[OrderUniqueIdentifier]])),"")</f>
        <v>LONGSHORT</v>
      </c>
    </row>
    <row r="6439" spans="1:37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>
        <f>_xlfn.XLOOKUP(MIS[[#This Row],[TRADING SYMBOL]],[1]Sheet1!$D:$D,[1]Sheet1!$C:$C)</f>
        <v>97.45</v>
      </c>
      <c r="AE6439">
        <f>MIS[[#This Row],[OrderAverageTradedPrice]]*MIS[[#This Row],[OrderQuantity]]</f>
        <v>9573.9999999999964</v>
      </c>
      <c r="AF6439">
        <f>MIS[[#This Row],[LTP]]*MIS[[#This Row],[OrderQuantity]]</f>
        <v>11694</v>
      </c>
      <c r="AG6439">
        <f>IF(MIS[[#This Row],[OrderSide]]="SELL",MIS[[#This Row],[VALUE]]-MIS[[#This Row],[LIVE_VALUE]],MIS[[#This Row],[LIVE_VALUE]]-MIS[[#This Row],[VALUE]])</f>
        <v>2120.0000000000036</v>
      </c>
      <c r="AH6439" t="str" cm="1">
        <f t="array" ref="AH6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9" t="str">
        <f>MIS[[#This Row],[TRADING SYMBOL]]</f>
        <v>SENSEX2552080900PE</v>
      </c>
      <c r="AJ6439" t="str">
        <f>IF(RIGHT(MIS[[#This Row],[Main/Hedge]],4)="MAIN","MAIN","HEDGE")</f>
        <v>HEDGE</v>
      </c>
      <c r="AK6439" t="str" cm="1">
        <f t="array" ref="AK6439">_xlfn._xlws.FILTER(Table4[Column1],ISNUMBER(SEARCH(Table4[Column1],MIS[[#This Row],[OrderUniqueIdentifier]])),"")</f>
        <v>LONGSHORT</v>
      </c>
    </row>
    <row r="6440" spans="1:37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>
        <f>_xlfn.XLOOKUP(MIS[[#This Row],[TRADING SYMBOL]],[1]Sheet1!$D:$D,[1]Sheet1!$C:$C)</f>
        <v>196</v>
      </c>
      <c r="AE6440">
        <f>MIS[[#This Row],[OrderAverageTradedPrice]]*MIS[[#This Row],[OrderQuantity]]</f>
        <v>29865</v>
      </c>
      <c r="AF6440">
        <f>MIS[[#This Row],[LTP]]*MIS[[#This Row],[OrderQuantity]]</f>
        <v>29400</v>
      </c>
      <c r="AG6440">
        <f>IF(MIS[[#This Row],[OrderSide]]="SELL",MIS[[#This Row],[VALUE]]-MIS[[#This Row],[LIVE_VALUE]],MIS[[#This Row],[LIVE_VALUE]]-MIS[[#This Row],[VALUE]])</f>
        <v>-465</v>
      </c>
      <c r="AH6440" t="str" cm="1">
        <f t="array" ref="AH6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0" t="str">
        <f>MIS[[#This Row],[TRADING SYMBOL]]</f>
        <v>NIFTY2552225000CE</v>
      </c>
      <c r="AJ6440" t="str">
        <f>IF(RIGHT(MIS[[#This Row],[Main/Hedge]],4)="MAIN","MAIN","HEDGE")</f>
        <v>MAIN</v>
      </c>
      <c r="AK6440" t="str" cm="1">
        <f t="array" ref="AK6440">_xlfn._xlws.FILTER(Table4[Column1],ISNUMBER(SEARCH(Table4[Column1],MIS[[#This Row],[OrderUniqueIdentifier]])),"")</f>
        <v>LONGSHORT</v>
      </c>
    </row>
    <row r="6441" spans="1:37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>
        <f>_xlfn.XLOOKUP(MIS[[#This Row],[TRADING SYMBOL]],[1]Sheet1!$D:$D,[1]Sheet1!$C:$C)</f>
        <v>490.65</v>
      </c>
      <c r="AE6441">
        <f>MIS[[#This Row],[OrderAverageTradedPrice]]*MIS[[#This Row],[OrderQuantity]]</f>
        <v>30759</v>
      </c>
      <c r="AF6441">
        <f>MIS[[#This Row],[LTP]]*MIS[[#This Row],[OrderQuantity]]</f>
        <v>29439</v>
      </c>
      <c r="AG6441">
        <f>IF(MIS[[#This Row],[OrderSide]]="SELL",MIS[[#This Row],[VALUE]]-MIS[[#This Row],[LIVE_VALUE]],MIS[[#This Row],[LIVE_VALUE]]-MIS[[#This Row],[VALUE]])</f>
        <v>-1320</v>
      </c>
      <c r="AH6441" t="str" cm="1">
        <f t="array" ref="AH6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1" t="str">
        <f>MIS[[#This Row],[TRADING SYMBOL]]</f>
        <v>SENSEX2552082300CE</v>
      </c>
      <c r="AJ6441" t="str">
        <f>IF(RIGHT(MIS[[#This Row],[Main/Hedge]],4)="MAIN","MAIN","HEDGE")</f>
        <v>MAIN</v>
      </c>
      <c r="AK6441" t="str" cm="1">
        <f t="array" ref="AK6441">_xlfn._xlws.FILTER(Table4[Column1],ISNUMBER(SEARCH(Table4[Column1],MIS[[#This Row],[OrderUniqueIdentifier]])),"")</f>
        <v>LONGSHORT</v>
      </c>
    </row>
    <row r="6442" spans="1:37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>
        <f>_xlfn.XLOOKUP(MIS[[#This Row],[TRADING SYMBOL]],[1]Sheet1!$D:$D,[1]Sheet1!$C:$C)</f>
        <v>36.1</v>
      </c>
      <c r="AE6442">
        <f>MIS[[#This Row],[OrderAverageTradedPrice]]*MIS[[#This Row],[OrderQuantity]]</f>
        <v>5739.9999999999836</v>
      </c>
      <c r="AF6442">
        <f>MIS[[#This Row],[LTP]]*MIS[[#This Row],[OrderQuantity]]</f>
        <v>6498</v>
      </c>
      <c r="AG6442">
        <f>IF(MIS[[#This Row],[OrderSide]]="SELL",MIS[[#This Row],[VALUE]]-MIS[[#This Row],[LIVE_VALUE]],MIS[[#This Row],[LIVE_VALUE]]-MIS[[#This Row],[VALUE]])</f>
        <v>758.00000000001637</v>
      </c>
      <c r="AH6442" t="str" cm="1">
        <f t="array" ref="AH6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2" t="str">
        <f>MIS[[#This Row],[TRADING SYMBOL]]</f>
        <v>SENSEX2552079900PE</v>
      </c>
      <c r="AJ6442" t="str">
        <f>IF(RIGHT(MIS[[#This Row],[Main/Hedge]],4)="MAIN","MAIN","HEDGE")</f>
        <v>HEDGE</v>
      </c>
      <c r="AK6442" t="str" cm="1">
        <f t="array" ref="AK6442">_xlfn._xlws.FILTER(Table4[Column1],ISNUMBER(SEARCH(Table4[Column1],MIS[[#This Row],[OrderUniqueIdentifier]])),"")</f>
        <v>LONGSHORT</v>
      </c>
    </row>
    <row r="6443" spans="1:37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>
        <f>_xlfn.XLOOKUP(MIS[[#This Row],[TRADING SYMBOL]],[1]Sheet1!$D:$D,[1]Sheet1!$C:$C)</f>
        <v>490.65</v>
      </c>
      <c r="AE6443">
        <f>MIS[[#This Row],[OrderAverageTradedPrice]]*MIS[[#This Row],[OrderQuantity]]</f>
        <v>30690</v>
      </c>
      <c r="AF6443">
        <f>MIS[[#This Row],[LTP]]*MIS[[#This Row],[OrderQuantity]]</f>
        <v>29439</v>
      </c>
      <c r="AG6443">
        <f>IF(MIS[[#This Row],[OrderSide]]="SELL",MIS[[#This Row],[VALUE]]-MIS[[#This Row],[LIVE_VALUE]],MIS[[#This Row],[LIVE_VALUE]]-MIS[[#This Row],[VALUE]])</f>
        <v>-1251</v>
      </c>
      <c r="AH6443" t="str" cm="1">
        <f t="array" ref="AH6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3" t="str">
        <f>MIS[[#This Row],[TRADING SYMBOL]]</f>
        <v>SENSEX2552082300CE</v>
      </c>
      <c r="AJ6443" t="str">
        <f>IF(RIGHT(MIS[[#This Row],[Main/Hedge]],4)="MAIN","MAIN","HEDGE")</f>
        <v>MAIN</v>
      </c>
      <c r="AK6443" t="str" cm="1">
        <f t="array" ref="AK6443">_xlfn._xlws.FILTER(Table4[Column1],ISNUMBER(SEARCH(Table4[Column1],MIS[[#This Row],[OrderUniqueIdentifier]])),"")</f>
        <v>LONGSHORT</v>
      </c>
    </row>
    <row r="6444" spans="1:37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>
        <f>_xlfn.XLOOKUP(MIS[[#This Row],[TRADING SYMBOL]],[1]Sheet1!$D:$D,[1]Sheet1!$C:$C)</f>
        <v>490.65</v>
      </c>
      <c r="AE6444">
        <f>MIS[[#This Row],[OrderAverageTradedPrice]]*MIS[[#This Row],[OrderQuantity]]</f>
        <v>51234</v>
      </c>
      <c r="AF6444">
        <f>MIS[[#This Row],[LTP]]*MIS[[#This Row],[OrderQuantity]]</f>
        <v>49065</v>
      </c>
      <c r="AG6444">
        <f>IF(MIS[[#This Row],[OrderSide]]="SELL",MIS[[#This Row],[VALUE]]-MIS[[#This Row],[LIVE_VALUE]],MIS[[#This Row],[LIVE_VALUE]]-MIS[[#This Row],[VALUE]])</f>
        <v>-2169</v>
      </c>
      <c r="AH6444" t="str" cm="1">
        <f t="array" ref="AH6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4" t="str">
        <f>MIS[[#This Row],[TRADING SYMBOL]]</f>
        <v>SENSEX2552082300CE</v>
      </c>
      <c r="AJ6444" t="str">
        <f>IF(RIGHT(MIS[[#This Row],[Main/Hedge]],4)="MAIN","MAIN","HEDGE")</f>
        <v>MAIN</v>
      </c>
      <c r="AK6444" t="str" cm="1">
        <f t="array" ref="AK6444">_xlfn._xlws.FILTER(Table4[Column1],ISNUMBER(SEARCH(Table4[Column1],MIS[[#This Row],[OrderUniqueIdentifier]])),"")</f>
        <v>LONGSHORT</v>
      </c>
    </row>
    <row r="6445" spans="1:37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>
        <f>_xlfn.XLOOKUP(MIS[[#This Row],[TRADING SYMBOL]],[1]Sheet1!$D:$D,[1]Sheet1!$C:$C)</f>
        <v>196</v>
      </c>
      <c r="AE6445">
        <f>MIS[[#This Row],[OrderAverageTradedPrice]]*MIS[[#This Row],[OrderQuantity]]</f>
        <v>44797.5</v>
      </c>
      <c r="AF6445">
        <f>MIS[[#This Row],[LTP]]*MIS[[#This Row],[OrderQuantity]]</f>
        <v>44100</v>
      </c>
      <c r="AG6445">
        <f>IF(MIS[[#This Row],[OrderSide]]="SELL",MIS[[#This Row],[VALUE]]-MIS[[#This Row],[LIVE_VALUE]],MIS[[#This Row],[LIVE_VALUE]]-MIS[[#This Row],[VALUE]])</f>
        <v>-697.5</v>
      </c>
      <c r="AH6445" t="str" cm="1">
        <f t="array" ref="AH6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5" t="str">
        <f>MIS[[#This Row],[TRADING SYMBOL]]</f>
        <v>NIFTY2552225000CE</v>
      </c>
      <c r="AJ6445" t="str">
        <f>IF(RIGHT(MIS[[#This Row],[Main/Hedge]],4)="MAIN","MAIN","HEDGE")</f>
        <v>MAIN</v>
      </c>
      <c r="AK6445" t="str" cm="1">
        <f t="array" ref="AK6445">_xlfn._xlws.FILTER(Table4[Column1],ISNUMBER(SEARCH(Table4[Column1],MIS[[#This Row],[OrderUniqueIdentifier]])),"")</f>
        <v>LONGSHORT</v>
      </c>
    </row>
    <row r="6446" spans="1:37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>
        <f>_xlfn.XLOOKUP(MIS[[#This Row],[TRADING SYMBOL]],[1]Sheet1!$D:$D,[1]Sheet1!$C:$C)</f>
        <v>490.65</v>
      </c>
      <c r="AE6446">
        <f>MIS[[#This Row],[OrderAverageTradedPrice]]*MIS[[#This Row],[OrderQuantity]]</f>
        <v>40932</v>
      </c>
      <c r="AF6446">
        <f>MIS[[#This Row],[LTP]]*MIS[[#This Row],[OrderQuantity]]</f>
        <v>39252</v>
      </c>
      <c r="AG6446">
        <f>IF(MIS[[#This Row],[OrderSide]]="SELL",MIS[[#This Row],[VALUE]]-MIS[[#This Row],[LIVE_VALUE]],MIS[[#This Row],[LIVE_VALUE]]-MIS[[#This Row],[VALUE]])</f>
        <v>-1680</v>
      </c>
      <c r="AH6446" t="str" cm="1">
        <f t="array" ref="AH6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6" t="str">
        <f>MIS[[#This Row],[TRADING SYMBOL]]</f>
        <v>SENSEX2552082300CE</v>
      </c>
      <c r="AJ6446" t="str">
        <f>IF(RIGHT(MIS[[#This Row],[Main/Hedge]],4)="MAIN","MAIN","HEDGE")</f>
        <v>MAIN</v>
      </c>
      <c r="AK6446" t="str" cm="1">
        <f t="array" ref="AK6446">_xlfn._xlws.FILTER(Table4[Column1],ISNUMBER(SEARCH(Table4[Column1],MIS[[#This Row],[OrderUniqueIdentifier]])),"")</f>
        <v>LONGSHORT</v>
      </c>
    </row>
    <row r="6447" spans="1:37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>
        <f>_xlfn.XLOOKUP(MIS[[#This Row],[TRADING SYMBOL]],[1]Sheet1!$D:$D,[1]Sheet1!$C:$C)</f>
        <v>36.1</v>
      </c>
      <c r="AE6447">
        <f>MIS[[#This Row],[OrderAverageTradedPrice]]*MIS[[#This Row],[OrderQuantity]]</f>
        <v>1274</v>
      </c>
      <c r="AF6447">
        <f>MIS[[#This Row],[LTP]]*MIS[[#This Row],[OrderQuantity]]</f>
        <v>1444</v>
      </c>
      <c r="AG6447">
        <f>IF(MIS[[#This Row],[OrderSide]]="SELL",MIS[[#This Row],[VALUE]]-MIS[[#This Row],[LIVE_VALUE]],MIS[[#This Row],[LIVE_VALUE]]-MIS[[#This Row],[VALUE]])</f>
        <v>170</v>
      </c>
      <c r="AH6447" t="str" cm="1">
        <f t="array" ref="AH6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7" t="str">
        <f>MIS[[#This Row],[TRADING SYMBOL]]</f>
        <v>SENSEX2552079900PE</v>
      </c>
      <c r="AJ6447" t="str">
        <f>IF(RIGHT(MIS[[#This Row],[Main/Hedge]],4)="MAIN","MAIN","HEDGE")</f>
        <v>HEDGE</v>
      </c>
      <c r="AK6447" t="str" cm="1">
        <f t="array" ref="AK6447">_xlfn._xlws.FILTER(Table4[Column1],ISNUMBER(SEARCH(Table4[Column1],MIS[[#This Row],[OrderUniqueIdentifier]])),"")</f>
        <v>LONGSHORT</v>
      </c>
    </row>
    <row r="6448" spans="1:37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>
        <f>_xlfn.XLOOKUP(MIS[[#This Row],[TRADING SYMBOL]],[1]Sheet1!$D:$D,[1]Sheet1!$C:$C)</f>
        <v>196</v>
      </c>
      <c r="AE6448">
        <f>MIS[[#This Row],[OrderAverageTradedPrice]]*MIS[[#This Row],[OrderQuantity]]</f>
        <v>14906.25</v>
      </c>
      <c r="AF6448">
        <f>MIS[[#This Row],[LTP]]*MIS[[#This Row],[OrderQuantity]]</f>
        <v>14700</v>
      </c>
      <c r="AG6448">
        <f>IF(MIS[[#This Row],[OrderSide]]="SELL",MIS[[#This Row],[VALUE]]-MIS[[#This Row],[LIVE_VALUE]],MIS[[#This Row],[LIVE_VALUE]]-MIS[[#This Row],[VALUE]])</f>
        <v>-206.25</v>
      </c>
      <c r="AH6448" t="str" cm="1">
        <f t="array" ref="AH6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8" t="str">
        <f>MIS[[#This Row],[TRADING SYMBOL]]</f>
        <v>NIFTY2552225000CE</v>
      </c>
      <c r="AJ6448" t="str">
        <f>IF(RIGHT(MIS[[#This Row],[Main/Hedge]],4)="MAIN","MAIN","HEDGE")</f>
        <v>MAIN</v>
      </c>
      <c r="AK6448" t="str" cm="1">
        <f t="array" ref="AK6448">_xlfn._xlws.FILTER(Table4[Column1],ISNUMBER(SEARCH(Table4[Column1],MIS[[#This Row],[OrderUniqueIdentifier]])),"")</f>
        <v>LONGSHORT</v>
      </c>
    </row>
    <row r="6449" spans="1:37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>
        <f>_xlfn.XLOOKUP(MIS[[#This Row],[TRADING SYMBOL]],[1]Sheet1!$D:$D,[1]Sheet1!$C:$C)</f>
        <v>196</v>
      </c>
      <c r="AE6449">
        <f>MIS[[#This Row],[OrderAverageTradedPrice]]*MIS[[#This Row],[OrderQuantity]]</f>
        <v>253349.99999999977</v>
      </c>
      <c r="AF6449">
        <f>MIS[[#This Row],[LTP]]*MIS[[#This Row],[OrderQuantity]]</f>
        <v>249900</v>
      </c>
      <c r="AG6449">
        <f>IF(MIS[[#This Row],[OrderSide]]="SELL",MIS[[#This Row],[VALUE]]-MIS[[#This Row],[LIVE_VALUE]],MIS[[#This Row],[LIVE_VALUE]]-MIS[[#This Row],[VALUE]])</f>
        <v>-3449.9999999997672</v>
      </c>
      <c r="AH6449" t="str" cm="1">
        <f t="array" ref="AH6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9" t="str">
        <f>MIS[[#This Row],[TRADING SYMBOL]]</f>
        <v>NIFTY2552225000CE</v>
      </c>
      <c r="AJ6449" t="str">
        <f>IF(RIGHT(MIS[[#This Row],[Main/Hedge]],4)="MAIN","MAIN","HEDGE")</f>
        <v>MAIN</v>
      </c>
      <c r="AK6449" t="str" cm="1">
        <f t="array" ref="AK6449">_xlfn._xlws.FILTER(Table4[Column1],ISNUMBER(SEARCH(Table4[Column1],MIS[[#This Row],[OrderUniqueIdentifier]])),"")</f>
        <v>LONGSHORT</v>
      </c>
    </row>
    <row r="6450" spans="1:37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>
        <f>_xlfn.XLOOKUP(MIS[[#This Row],[TRADING SYMBOL]],[1]Sheet1!$D:$D,[1]Sheet1!$C:$C)</f>
        <v>196</v>
      </c>
      <c r="AE6450">
        <f>MIS[[#This Row],[OrderAverageTradedPrice]]*MIS[[#This Row],[OrderQuantity]]</f>
        <v>89392.5</v>
      </c>
      <c r="AF6450">
        <f>MIS[[#This Row],[LTP]]*MIS[[#This Row],[OrderQuantity]]</f>
        <v>88200</v>
      </c>
      <c r="AG6450">
        <f>IF(MIS[[#This Row],[OrderSide]]="SELL",MIS[[#This Row],[VALUE]]-MIS[[#This Row],[LIVE_VALUE]],MIS[[#This Row],[LIVE_VALUE]]-MIS[[#This Row],[VALUE]])</f>
        <v>-1192.5</v>
      </c>
      <c r="AH6450" t="str" cm="1">
        <f t="array" ref="AH6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0" t="str">
        <f>MIS[[#This Row],[TRADING SYMBOL]]</f>
        <v>NIFTY2552225000CE</v>
      </c>
      <c r="AJ6450" t="str">
        <f>IF(RIGHT(MIS[[#This Row],[Main/Hedge]],4)="MAIN","MAIN","HEDGE")</f>
        <v>MAIN</v>
      </c>
      <c r="AK6450" t="str" cm="1">
        <f t="array" ref="AK6450">_xlfn._xlws.FILTER(Table4[Column1],ISNUMBER(SEARCH(Table4[Column1],MIS[[#This Row],[OrderUniqueIdentifier]])),"")</f>
        <v>LONGSHORT</v>
      </c>
    </row>
    <row r="6451" spans="1:37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>
        <f>_xlfn.XLOOKUP(MIS[[#This Row],[TRADING SYMBOL]],[1]Sheet1!$D:$D,[1]Sheet1!$C:$C)</f>
        <v>490.65</v>
      </c>
      <c r="AE6451">
        <f>MIS[[#This Row],[OrderAverageTradedPrice]]*MIS[[#This Row],[OrderQuantity]]</f>
        <v>112559.99999999985</v>
      </c>
      <c r="AF6451">
        <f>MIS[[#This Row],[LTP]]*MIS[[#This Row],[OrderQuantity]]</f>
        <v>107943</v>
      </c>
      <c r="AG6451">
        <f>IF(MIS[[#This Row],[OrderSide]]="SELL",MIS[[#This Row],[VALUE]]-MIS[[#This Row],[LIVE_VALUE]],MIS[[#This Row],[LIVE_VALUE]]-MIS[[#This Row],[VALUE]])</f>
        <v>-4616.9999999998545</v>
      </c>
      <c r="AH6451" t="str" cm="1">
        <f t="array" ref="AH6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1" t="str">
        <f>MIS[[#This Row],[TRADING SYMBOL]]</f>
        <v>SENSEX2552082300CE</v>
      </c>
      <c r="AJ6451" t="str">
        <f>IF(RIGHT(MIS[[#This Row],[Main/Hedge]],4)="MAIN","MAIN","HEDGE")</f>
        <v>MAIN</v>
      </c>
      <c r="AK6451" t="str" cm="1">
        <f t="array" ref="AK6451">_xlfn._xlws.FILTER(Table4[Column1],ISNUMBER(SEARCH(Table4[Column1],MIS[[#This Row],[OrderUniqueIdentifier]])),"")</f>
        <v>LONGSHORT</v>
      </c>
    </row>
    <row r="6452" spans="1:37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>
        <f>_xlfn.XLOOKUP(MIS[[#This Row],[TRADING SYMBOL]],[1]Sheet1!$D:$D,[1]Sheet1!$C:$C)</f>
        <v>196</v>
      </c>
      <c r="AE6452">
        <f>MIS[[#This Row],[OrderAverageTradedPrice]]*MIS[[#This Row],[OrderQuantity]]</f>
        <v>119160</v>
      </c>
      <c r="AF6452">
        <f>MIS[[#This Row],[LTP]]*MIS[[#This Row],[OrderQuantity]]</f>
        <v>117600</v>
      </c>
      <c r="AG6452">
        <f>IF(MIS[[#This Row],[OrderSide]]="SELL",MIS[[#This Row],[VALUE]]-MIS[[#This Row],[LIVE_VALUE]],MIS[[#This Row],[LIVE_VALUE]]-MIS[[#This Row],[VALUE]])</f>
        <v>-1560</v>
      </c>
      <c r="AH6452" t="str" cm="1">
        <f t="array" ref="AH6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2" t="str">
        <f>MIS[[#This Row],[TRADING SYMBOL]]</f>
        <v>NIFTY2552225000CE</v>
      </c>
      <c r="AJ6452" t="str">
        <f>IF(RIGHT(MIS[[#This Row],[Main/Hedge]],4)="MAIN","MAIN","HEDGE")</f>
        <v>MAIN</v>
      </c>
      <c r="AK6452" t="str" cm="1">
        <f t="array" ref="AK6452">_xlfn._xlws.FILTER(Table4[Column1],ISNUMBER(SEARCH(Table4[Column1],MIS[[#This Row],[OrderUniqueIdentifier]])),"")</f>
        <v>LONGSHORT</v>
      </c>
    </row>
    <row r="6453" spans="1:37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>
        <f>_xlfn.XLOOKUP(MIS[[#This Row],[TRADING SYMBOL]],[1]Sheet1!$D:$D,[1]Sheet1!$C:$C)</f>
        <v>196</v>
      </c>
      <c r="AE6453">
        <f>MIS[[#This Row],[OrderAverageTradedPrice]]*MIS[[#This Row],[OrderQuantity]]</f>
        <v>14921.25</v>
      </c>
      <c r="AF6453">
        <f>MIS[[#This Row],[LTP]]*MIS[[#This Row],[OrderQuantity]]</f>
        <v>14700</v>
      </c>
      <c r="AG6453">
        <f>IF(MIS[[#This Row],[OrderSide]]="SELL",MIS[[#This Row],[VALUE]]-MIS[[#This Row],[LIVE_VALUE]],MIS[[#This Row],[LIVE_VALUE]]-MIS[[#This Row],[VALUE]])</f>
        <v>-221.25</v>
      </c>
      <c r="AH6453" t="str" cm="1">
        <f t="array" ref="AH6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3" t="str">
        <f>MIS[[#This Row],[TRADING SYMBOL]]</f>
        <v>NIFTY2552225000CE</v>
      </c>
      <c r="AJ6453" t="str">
        <f>IF(RIGHT(MIS[[#This Row],[Main/Hedge]],4)="MAIN","MAIN","HEDGE")</f>
        <v>MAIN</v>
      </c>
      <c r="AK6453" t="str" cm="1">
        <f t="array" ref="AK6453">_xlfn._xlws.FILTER(Table4[Column1],ISNUMBER(SEARCH(Table4[Column1],MIS[[#This Row],[OrderUniqueIdentifier]])),"")</f>
        <v>LONGSHORT</v>
      </c>
    </row>
    <row r="6454" spans="1:37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>
        <f>_xlfn.XLOOKUP(MIS[[#This Row],[TRADING SYMBOL]],[1]Sheet1!$D:$D,[1]Sheet1!$C:$C)</f>
        <v>196</v>
      </c>
      <c r="AE6454">
        <f>MIS[[#This Row],[OrderAverageTradedPrice]]*MIS[[#This Row],[OrderQuantity]]</f>
        <v>14902.5</v>
      </c>
      <c r="AF6454">
        <f>MIS[[#This Row],[LTP]]*MIS[[#This Row],[OrderQuantity]]</f>
        <v>14700</v>
      </c>
      <c r="AG6454">
        <f>IF(MIS[[#This Row],[OrderSide]]="SELL",MIS[[#This Row],[VALUE]]-MIS[[#This Row],[LIVE_VALUE]],MIS[[#This Row],[LIVE_VALUE]]-MIS[[#This Row],[VALUE]])</f>
        <v>-202.5</v>
      </c>
      <c r="AH6454" t="str" cm="1">
        <f t="array" ref="AH6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4" t="str">
        <f>MIS[[#This Row],[TRADING SYMBOL]]</f>
        <v>NIFTY2552225000CE</v>
      </c>
      <c r="AJ6454" t="str">
        <f>IF(RIGHT(MIS[[#This Row],[Main/Hedge]],4)="MAIN","MAIN","HEDGE")</f>
        <v>MAIN</v>
      </c>
      <c r="AK6454" t="str" cm="1">
        <f t="array" ref="AK6454">_xlfn._xlws.FILTER(Table4[Column1],ISNUMBER(SEARCH(Table4[Column1],MIS[[#This Row],[OrderUniqueIdentifier]])),"")</f>
        <v>LONGSHORT</v>
      </c>
    </row>
    <row r="6455" spans="1:37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>
        <f>_xlfn.XLOOKUP(MIS[[#This Row],[TRADING SYMBOL]],[1]Sheet1!$D:$D,[1]Sheet1!$C:$C)</f>
        <v>490.65</v>
      </c>
      <c r="AE6455">
        <f>MIS[[#This Row],[OrderAverageTradedPrice]]*MIS[[#This Row],[OrderQuantity]]</f>
        <v>61377.999999999964</v>
      </c>
      <c r="AF6455">
        <f>MIS[[#This Row],[LTP]]*MIS[[#This Row],[OrderQuantity]]</f>
        <v>58878</v>
      </c>
      <c r="AG6455">
        <f>IF(MIS[[#This Row],[OrderSide]]="SELL",MIS[[#This Row],[VALUE]]-MIS[[#This Row],[LIVE_VALUE]],MIS[[#This Row],[LIVE_VALUE]]-MIS[[#This Row],[VALUE]])</f>
        <v>-2499.9999999999636</v>
      </c>
      <c r="AH6455" t="str" cm="1">
        <f t="array" ref="AH6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5" t="str">
        <f>MIS[[#This Row],[TRADING SYMBOL]]</f>
        <v>SENSEX2552082300CE</v>
      </c>
      <c r="AJ6455" t="str">
        <f>IF(RIGHT(MIS[[#This Row],[Main/Hedge]],4)="MAIN","MAIN","HEDGE")</f>
        <v>MAIN</v>
      </c>
      <c r="AK6455" t="str" cm="1">
        <f t="array" ref="AK6455">_xlfn._xlws.FILTER(Table4[Column1],ISNUMBER(SEARCH(Table4[Column1],MIS[[#This Row],[OrderUniqueIdentifier]])),"")</f>
        <v>LONGSHORT</v>
      </c>
    </row>
    <row r="6456" spans="1:37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>
        <f>_xlfn.XLOOKUP(MIS[[#This Row],[TRADING SYMBOL]],[1]Sheet1!$D:$D,[1]Sheet1!$C:$C)</f>
        <v>196</v>
      </c>
      <c r="AE6456">
        <f>MIS[[#This Row],[OrderAverageTradedPrice]]*MIS[[#This Row],[OrderQuantity]]</f>
        <v>59591.25</v>
      </c>
      <c r="AF6456">
        <f>MIS[[#This Row],[LTP]]*MIS[[#This Row],[OrderQuantity]]</f>
        <v>58800</v>
      </c>
      <c r="AG6456">
        <f>IF(MIS[[#This Row],[OrderSide]]="SELL",MIS[[#This Row],[VALUE]]-MIS[[#This Row],[LIVE_VALUE]],MIS[[#This Row],[LIVE_VALUE]]-MIS[[#This Row],[VALUE]])</f>
        <v>-791.25</v>
      </c>
      <c r="AH6456" t="str" cm="1">
        <f t="array" ref="AH6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6" t="str">
        <f>MIS[[#This Row],[TRADING SYMBOL]]</f>
        <v>NIFTY2552225000CE</v>
      </c>
      <c r="AJ6456" t="str">
        <f>IF(RIGHT(MIS[[#This Row],[Main/Hedge]],4)="MAIN","MAIN","HEDGE")</f>
        <v>MAIN</v>
      </c>
      <c r="AK6456" t="str" cm="1">
        <f t="array" ref="AK6456">_xlfn._xlws.FILTER(Table4[Column1],ISNUMBER(SEARCH(Table4[Column1],MIS[[#This Row],[OrderUniqueIdentifier]])),"")</f>
        <v>LONGSHORT</v>
      </c>
    </row>
    <row r="6457" spans="1:37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>
        <f>_xlfn.XLOOKUP(MIS[[#This Row],[TRADING SYMBOL]],[1]Sheet1!$D:$D,[1]Sheet1!$C:$C)</f>
        <v>196</v>
      </c>
      <c r="AE6457">
        <f>MIS[[#This Row],[OrderAverageTradedPrice]]*MIS[[#This Row],[OrderQuantity]]</f>
        <v>29812.5</v>
      </c>
      <c r="AF6457">
        <f>MIS[[#This Row],[LTP]]*MIS[[#This Row],[OrderQuantity]]</f>
        <v>29400</v>
      </c>
      <c r="AG6457">
        <f>IF(MIS[[#This Row],[OrderSide]]="SELL",MIS[[#This Row],[VALUE]]-MIS[[#This Row],[LIVE_VALUE]],MIS[[#This Row],[LIVE_VALUE]]-MIS[[#This Row],[VALUE]])</f>
        <v>-412.5</v>
      </c>
      <c r="AH6457" t="str" cm="1">
        <f t="array" ref="AH6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7" t="str">
        <f>MIS[[#This Row],[TRADING SYMBOL]]</f>
        <v>NIFTY2552225000CE</v>
      </c>
      <c r="AJ6457" t="str">
        <f>IF(RIGHT(MIS[[#This Row],[Main/Hedge]],4)="MAIN","MAIN","HEDGE")</f>
        <v>MAIN</v>
      </c>
      <c r="AK6457" t="str" cm="1">
        <f t="array" ref="AK6457">_xlfn._xlws.FILTER(Table4[Column1],ISNUMBER(SEARCH(Table4[Column1],MIS[[#This Row],[OrderUniqueIdentifier]])),"")</f>
        <v>LONGSHORT</v>
      </c>
    </row>
    <row r="6458" spans="1:37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>
        <f>_xlfn.XLOOKUP(MIS[[#This Row],[TRADING SYMBOL]],[1]Sheet1!$D:$D,[1]Sheet1!$C:$C)</f>
        <v>196</v>
      </c>
      <c r="AE6458">
        <f>MIS[[#This Row],[OrderAverageTradedPrice]]*MIS[[#This Row],[OrderQuantity]]</f>
        <v>14887.5</v>
      </c>
      <c r="AF6458">
        <f>MIS[[#This Row],[LTP]]*MIS[[#This Row],[OrderQuantity]]</f>
        <v>14700</v>
      </c>
      <c r="AG6458">
        <f>IF(MIS[[#This Row],[OrderSide]]="SELL",MIS[[#This Row],[VALUE]]-MIS[[#This Row],[LIVE_VALUE]],MIS[[#This Row],[LIVE_VALUE]]-MIS[[#This Row],[VALUE]])</f>
        <v>-187.5</v>
      </c>
      <c r="AH6458" t="str" cm="1">
        <f t="array" ref="AH6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8" t="str">
        <f>MIS[[#This Row],[TRADING SYMBOL]]</f>
        <v>NIFTY2552225000CE</v>
      </c>
      <c r="AJ6458" t="str">
        <f>IF(RIGHT(MIS[[#This Row],[Main/Hedge]],4)="MAIN","MAIN","HEDGE")</f>
        <v>MAIN</v>
      </c>
      <c r="AK6458" t="str" cm="1">
        <f t="array" ref="AK6458">_xlfn._xlws.FILTER(Table4[Column1],ISNUMBER(SEARCH(Table4[Column1],MIS[[#This Row],[OrderUniqueIdentifier]])),"")</f>
        <v>LONGSHORT</v>
      </c>
    </row>
    <row r="6459" spans="1:37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>
        <f>_xlfn.XLOOKUP(MIS[[#This Row],[TRADING SYMBOL]],[1]Sheet1!$D:$D,[1]Sheet1!$C:$C)</f>
        <v>490.65</v>
      </c>
      <c r="AE6459">
        <f>MIS[[#This Row],[OrderAverageTradedPrice]]*MIS[[#This Row],[OrderQuantity]]</f>
        <v>20464</v>
      </c>
      <c r="AF6459">
        <f>MIS[[#This Row],[LTP]]*MIS[[#This Row],[OrderQuantity]]</f>
        <v>19626</v>
      </c>
      <c r="AG6459">
        <f>IF(MIS[[#This Row],[OrderSide]]="SELL",MIS[[#This Row],[VALUE]]-MIS[[#This Row],[LIVE_VALUE]],MIS[[#This Row],[LIVE_VALUE]]-MIS[[#This Row],[VALUE]])</f>
        <v>-838</v>
      </c>
      <c r="AH6459" t="str" cm="1">
        <f t="array" ref="AH6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9" t="str">
        <f>MIS[[#This Row],[TRADING SYMBOL]]</f>
        <v>SENSEX2552082300CE</v>
      </c>
      <c r="AJ6459" t="str">
        <f>IF(RIGHT(MIS[[#This Row],[Main/Hedge]],4)="MAIN","MAIN","HEDGE")</f>
        <v>MAIN</v>
      </c>
      <c r="AK6459" t="str" cm="1">
        <f t="array" ref="AK6459">_xlfn._xlws.FILTER(Table4[Column1],ISNUMBER(SEARCH(Table4[Column1],MIS[[#This Row],[OrderUniqueIdentifier]])),"")</f>
        <v>LONGSHORT</v>
      </c>
    </row>
    <row r="6460" spans="1:37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>
        <f>_xlfn.XLOOKUP(MIS[[#This Row],[TRADING SYMBOL]],[1]Sheet1!$D:$D,[1]Sheet1!$C:$C)</f>
        <v>490.65</v>
      </c>
      <c r="AE6460">
        <f>MIS[[#This Row],[OrderAverageTradedPrice]]*MIS[[#This Row],[OrderQuantity]]</f>
        <v>40971</v>
      </c>
      <c r="AF6460">
        <f>MIS[[#This Row],[LTP]]*MIS[[#This Row],[OrderQuantity]]</f>
        <v>39252</v>
      </c>
      <c r="AG6460">
        <f>IF(MIS[[#This Row],[OrderSide]]="SELL",MIS[[#This Row],[VALUE]]-MIS[[#This Row],[LIVE_VALUE]],MIS[[#This Row],[LIVE_VALUE]]-MIS[[#This Row],[VALUE]])</f>
        <v>-1719</v>
      </c>
      <c r="AH6460" t="str" cm="1">
        <f t="array" ref="AH6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0" t="str">
        <f>MIS[[#This Row],[TRADING SYMBOL]]</f>
        <v>SENSEX2552082300CE</v>
      </c>
      <c r="AJ6460" t="str">
        <f>IF(RIGHT(MIS[[#This Row],[Main/Hedge]],4)="MAIN","MAIN","HEDGE")</f>
        <v>MAIN</v>
      </c>
      <c r="AK6460" t="str" cm="1">
        <f t="array" ref="AK6460">_xlfn._xlws.FILTER(Table4[Column1],ISNUMBER(SEARCH(Table4[Column1],MIS[[#This Row],[OrderUniqueIdentifier]])),"")</f>
        <v>LONGSHORT</v>
      </c>
    </row>
    <row r="6461" spans="1:37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>
        <f>_xlfn.XLOOKUP(MIS[[#This Row],[TRADING SYMBOL]],[1]Sheet1!$D:$D,[1]Sheet1!$C:$C)</f>
        <v>196</v>
      </c>
      <c r="AE6461">
        <f>MIS[[#This Row],[OrderAverageTradedPrice]]*MIS[[#This Row],[OrderQuantity]]</f>
        <v>44685</v>
      </c>
      <c r="AF6461">
        <f>MIS[[#This Row],[LTP]]*MIS[[#This Row],[OrderQuantity]]</f>
        <v>44100</v>
      </c>
      <c r="AG6461">
        <f>IF(MIS[[#This Row],[OrderSide]]="SELL",MIS[[#This Row],[VALUE]]-MIS[[#This Row],[LIVE_VALUE]],MIS[[#This Row],[LIVE_VALUE]]-MIS[[#This Row],[VALUE]])</f>
        <v>-585</v>
      </c>
      <c r="AH6461" t="str" cm="1">
        <f t="array" ref="AH6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1" t="str">
        <f>MIS[[#This Row],[TRADING SYMBOL]]</f>
        <v>NIFTY2552225000CE</v>
      </c>
      <c r="AJ6461" t="str">
        <f>IF(RIGHT(MIS[[#This Row],[Main/Hedge]],4)="MAIN","MAIN","HEDGE")</f>
        <v>MAIN</v>
      </c>
      <c r="AK6461" t="str" cm="1">
        <f t="array" ref="AK6461">_xlfn._xlws.FILTER(Table4[Column1],ISNUMBER(SEARCH(Table4[Column1],MIS[[#This Row],[OrderUniqueIdentifier]])),"")</f>
        <v>LONGSHORT</v>
      </c>
    </row>
    <row r="6462" spans="1:37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>
        <f>_xlfn.XLOOKUP(MIS[[#This Row],[TRADING SYMBOL]],[1]Sheet1!$D:$D,[1]Sheet1!$C:$C)</f>
        <v>196</v>
      </c>
      <c r="AE6462">
        <f>MIS[[#This Row],[OrderAverageTradedPrice]]*MIS[[#This Row],[OrderQuantity]]</f>
        <v>14902.5</v>
      </c>
      <c r="AF6462">
        <f>MIS[[#This Row],[LTP]]*MIS[[#This Row],[OrderQuantity]]</f>
        <v>14700</v>
      </c>
      <c r="AG6462">
        <f>IF(MIS[[#This Row],[OrderSide]]="SELL",MIS[[#This Row],[VALUE]]-MIS[[#This Row],[LIVE_VALUE]],MIS[[#This Row],[LIVE_VALUE]]-MIS[[#This Row],[VALUE]])</f>
        <v>-202.5</v>
      </c>
      <c r="AH6462" t="str" cm="1">
        <f t="array" ref="AH6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2" t="str">
        <f>MIS[[#This Row],[TRADING SYMBOL]]</f>
        <v>NIFTY2552225000CE</v>
      </c>
      <c r="AJ6462" t="str">
        <f>IF(RIGHT(MIS[[#This Row],[Main/Hedge]],4)="MAIN","MAIN","HEDGE")</f>
        <v>MAIN</v>
      </c>
      <c r="AK6462" t="str" cm="1">
        <f t="array" ref="AK6462">_xlfn._xlws.FILTER(Table4[Column1],ISNUMBER(SEARCH(Table4[Column1],MIS[[#This Row],[OrderUniqueIdentifier]])),"")</f>
        <v>LONGSHORT</v>
      </c>
    </row>
    <row r="6463" spans="1:37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>
        <f>_xlfn.XLOOKUP(MIS[[#This Row],[TRADING SYMBOL]],[1]Sheet1!$D:$D,[1]Sheet1!$C:$C)</f>
        <v>196</v>
      </c>
      <c r="AE6463">
        <f>MIS[[#This Row],[OrderAverageTradedPrice]]*MIS[[#This Row],[OrderQuantity]]</f>
        <v>14891.25</v>
      </c>
      <c r="AF6463">
        <f>MIS[[#This Row],[LTP]]*MIS[[#This Row],[OrderQuantity]]</f>
        <v>14700</v>
      </c>
      <c r="AG6463">
        <f>IF(MIS[[#This Row],[OrderSide]]="SELL",MIS[[#This Row],[VALUE]]-MIS[[#This Row],[LIVE_VALUE]],MIS[[#This Row],[LIVE_VALUE]]-MIS[[#This Row],[VALUE]])</f>
        <v>-191.25</v>
      </c>
      <c r="AH6463" t="str" cm="1">
        <f t="array" ref="AH6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3" t="str">
        <f>MIS[[#This Row],[TRADING SYMBOL]]</f>
        <v>NIFTY2552225000CE</v>
      </c>
      <c r="AJ6463" t="str">
        <f>IF(RIGHT(MIS[[#This Row],[Main/Hedge]],4)="MAIN","MAIN","HEDGE")</f>
        <v>MAIN</v>
      </c>
      <c r="AK6463" t="str" cm="1">
        <f t="array" ref="AK6463">_xlfn._xlws.FILTER(Table4[Column1],ISNUMBER(SEARCH(Table4[Column1],MIS[[#This Row],[OrderUniqueIdentifier]])),"")</f>
        <v>LONGSHORT</v>
      </c>
    </row>
    <row r="6464" spans="1:37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>
        <f>_xlfn.XLOOKUP(MIS[[#This Row],[TRADING SYMBOL]],[1]Sheet1!$D:$D,[1]Sheet1!$C:$C)</f>
        <v>490.65</v>
      </c>
      <c r="AE6464">
        <f>MIS[[#This Row],[OrderAverageTradedPrice]]*MIS[[#This Row],[OrderQuantity]]</f>
        <v>20458</v>
      </c>
      <c r="AF6464">
        <f>MIS[[#This Row],[LTP]]*MIS[[#This Row],[OrderQuantity]]</f>
        <v>19626</v>
      </c>
      <c r="AG6464">
        <f>IF(MIS[[#This Row],[OrderSide]]="SELL",MIS[[#This Row],[VALUE]]-MIS[[#This Row],[LIVE_VALUE]],MIS[[#This Row],[LIVE_VALUE]]-MIS[[#This Row],[VALUE]])</f>
        <v>-832</v>
      </c>
      <c r="AH6464" t="str" cm="1">
        <f t="array" ref="AH6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4" t="str">
        <f>MIS[[#This Row],[TRADING SYMBOL]]</f>
        <v>SENSEX2552082300CE</v>
      </c>
      <c r="AJ6464" t="str">
        <f>IF(RIGHT(MIS[[#This Row],[Main/Hedge]],4)="MAIN","MAIN","HEDGE")</f>
        <v>MAIN</v>
      </c>
      <c r="AK6464" t="str" cm="1">
        <f t="array" ref="AK6464">_xlfn._xlws.FILTER(Table4[Column1],ISNUMBER(SEARCH(Table4[Column1],MIS[[#This Row],[OrderUniqueIdentifier]])),"")</f>
        <v>LONGSHORT</v>
      </c>
    </row>
    <row r="6465" spans="1:37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>
        <f>_xlfn.XLOOKUP(MIS[[#This Row],[TRADING SYMBOL]],[1]Sheet1!$D:$D,[1]Sheet1!$C:$C)</f>
        <v>196</v>
      </c>
      <c r="AE6465">
        <f>MIS[[#This Row],[OrderAverageTradedPrice]]*MIS[[#This Row],[OrderQuantity]]</f>
        <v>59610</v>
      </c>
      <c r="AF6465">
        <f>MIS[[#This Row],[LTP]]*MIS[[#This Row],[OrderQuantity]]</f>
        <v>58800</v>
      </c>
      <c r="AG6465">
        <f>IF(MIS[[#This Row],[OrderSide]]="SELL",MIS[[#This Row],[VALUE]]-MIS[[#This Row],[LIVE_VALUE]],MIS[[#This Row],[LIVE_VALUE]]-MIS[[#This Row],[VALUE]])</f>
        <v>-810</v>
      </c>
      <c r="AH6465" t="str" cm="1">
        <f t="array" ref="AH6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5" t="str">
        <f>MIS[[#This Row],[TRADING SYMBOL]]</f>
        <v>NIFTY2552225000CE</v>
      </c>
      <c r="AJ6465" t="str">
        <f>IF(RIGHT(MIS[[#This Row],[Main/Hedge]],4)="MAIN","MAIN","HEDGE")</f>
        <v>MAIN</v>
      </c>
      <c r="AK6465" t="str" cm="1">
        <f t="array" ref="AK6465">_xlfn._xlws.FILTER(Table4[Column1],ISNUMBER(SEARCH(Table4[Column1],MIS[[#This Row],[OrderUniqueIdentifier]])),"")</f>
        <v>LONGSHORT</v>
      </c>
    </row>
    <row r="6466" spans="1:37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>
        <f>_xlfn.XLOOKUP(MIS[[#This Row],[TRADING SYMBOL]],[1]Sheet1!$D:$D,[1]Sheet1!$C:$C)</f>
        <v>196</v>
      </c>
      <c r="AE6466">
        <f>MIS[[#This Row],[OrderAverageTradedPrice]]*MIS[[#This Row],[OrderQuantity]]</f>
        <v>59625</v>
      </c>
      <c r="AF6466">
        <f>MIS[[#This Row],[LTP]]*MIS[[#This Row],[OrderQuantity]]</f>
        <v>58800</v>
      </c>
      <c r="AG6466">
        <f>IF(MIS[[#This Row],[OrderSide]]="SELL",MIS[[#This Row],[VALUE]]-MIS[[#This Row],[LIVE_VALUE]],MIS[[#This Row],[LIVE_VALUE]]-MIS[[#This Row],[VALUE]])</f>
        <v>-825</v>
      </c>
      <c r="AH6466" t="str" cm="1">
        <f t="array" ref="AH6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6" t="str">
        <f>MIS[[#This Row],[TRADING SYMBOL]]</f>
        <v>NIFTY2552225000CE</v>
      </c>
      <c r="AJ6466" t="str">
        <f>IF(RIGHT(MIS[[#This Row],[Main/Hedge]],4)="MAIN","MAIN","HEDGE")</f>
        <v>MAIN</v>
      </c>
      <c r="AK6466" t="str" cm="1">
        <f t="array" ref="AK6466">_xlfn._xlws.FILTER(Table4[Column1],ISNUMBER(SEARCH(Table4[Column1],MIS[[#This Row],[OrderUniqueIdentifier]])),"")</f>
        <v>LONGSHORT</v>
      </c>
    </row>
    <row r="6467" spans="1:37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>
        <f>_xlfn.XLOOKUP(MIS[[#This Row],[TRADING SYMBOL]],[1]Sheet1!$D:$D,[1]Sheet1!$C:$C)</f>
        <v>196</v>
      </c>
      <c r="AE6467">
        <f>MIS[[#This Row],[OrderAverageTradedPrice]]*MIS[[#This Row],[OrderQuantity]]</f>
        <v>44707.5</v>
      </c>
      <c r="AF6467">
        <f>MIS[[#This Row],[LTP]]*MIS[[#This Row],[OrderQuantity]]</f>
        <v>44100</v>
      </c>
      <c r="AG6467">
        <f>IF(MIS[[#This Row],[OrderSide]]="SELL",MIS[[#This Row],[VALUE]]-MIS[[#This Row],[LIVE_VALUE]],MIS[[#This Row],[LIVE_VALUE]]-MIS[[#This Row],[VALUE]])</f>
        <v>-607.5</v>
      </c>
      <c r="AH6467" t="str" cm="1">
        <f t="array" ref="AH6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7" t="str">
        <f>MIS[[#This Row],[TRADING SYMBOL]]</f>
        <v>NIFTY2552225000CE</v>
      </c>
      <c r="AJ6467" t="str">
        <f>IF(RIGHT(MIS[[#This Row],[Main/Hedge]],4)="MAIN","MAIN","HEDGE")</f>
        <v>MAIN</v>
      </c>
      <c r="AK6467" t="str" cm="1">
        <f t="array" ref="AK6467">_xlfn._xlws.FILTER(Table4[Column1],ISNUMBER(SEARCH(Table4[Column1],MIS[[#This Row],[OrderUniqueIdentifier]])),"")</f>
        <v>LONGSHORT</v>
      </c>
    </row>
    <row r="6468" spans="1:37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>
        <f>_xlfn.XLOOKUP(MIS[[#This Row],[TRADING SYMBOL]],[1]Sheet1!$D:$D,[1]Sheet1!$C:$C)</f>
        <v>196</v>
      </c>
      <c r="AE6468">
        <f>MIS[[#This Row],[OrderAverageTradedPrice]]*MIS[[#This Row],[OrderQuantity]]</f>
        <v>89148.749999999854</v>
      </c>
      <c r="AF6468">
        <f>MIS[[#This Row],[LTP]]*MIS[[#This Row],[OrderQuantity]]</f>
        <v>88200</v>
      </c>
      <c r="AG6468">
        <f>IF(MIS[[#This Row],[OrderSide]]="SELL",MIS[[#This Row],[VALUE]]-MIS[[#This Row],[LIVE_VALUE]],MIS[[#This Row],[LIVE_VALUE]]-MIS[[#This Row],[VALUE]])</f>
        <v>-948.74999999985448</v>
      </c>
      <c r="AH6468" t="str" cm="1">
        <f t="array" ref="AH6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8" t="str">
        <f>MIS[[#This Row],[TRADING SYMBOL]]</f>
        <v>NIFTY2552225000CE</v>
      </c>
      <c r="AJ6468" t="str">
        <f>IF(RIGHT(MIS[[#This Row],[Main/Hedge]],4)="MAIN","MAIN","HEDGE")</f>
        <v>MAIN</v>
      </c>
      <c r="AK6468" t="str" cm="1">
        <f t="array" ref="AK6468">_xlfn._xlws.FILTER(Table4[Column1],ISNUMBER(SEARCH(Table4[Column1],MIS[[#This Row],[OrderUniqueIdentifier]])),"")</f>
        <v>LONGSHORT</v>
      </c>
    </row>
    <row r="6469" spans="1:37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>
        <f>_xlfn.XLOOKUP(MIS[[#This Row],[TRADING SYMBOL]],[1]Sheet1!$D:$D,[1]Sheet1!$C:$C)</f>
        <v>490.65</v>
      </c>
      <c r="AE6469">
        <f>MIS[[#This Row],[OrderAverageTradedPrice]]*MIS[[#This Row],[OrderQuantity]]</f>
        <v>256029.99999999997</v>
      </c>
      <c r="AF6469">
        <f>MIS[[#This Row],[LTP]]*MIS[[#This Row],[OrderQuantity]]</f>
        <v>245325</v>
      </c>
      <c r="AG6469">
        <f>IF(MIS[[#This Row],[OrderSide]]="SELL",MIS[[#This Row],[VALUE]]-MIS[[#This Row],[LIVE_VALUE]],MIS[[#This Row],[LIVE_VALUE]]-MIS[[#This Row],[VALUE]])</f>
        <v>-10704.999999999971</v>
      </c>
      <c r="AH6469" t="str" cm="1">
        <f t="array" ref="AH64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9" t="str">
        <f>MIS[[#This Row],[TRADING SYMBOL]]</f>
        <v>SENSEX2552082300CE</v>
      </c>
      <c r="AJ6469" t="str">
        <f>IF(RIGHT(MIS[[#This Row],[Main/Hedge]],4)="MAIN","MAIN","HEDGE")</f>
        <v>MAIN</v>
      </c>
      <c r="AK6469" t="str" cm="1">
        <f t="array" ref="AK6469">_xlfn._xlws.FILTER(Table4[Column1],ISNUMBER(SEARCH(Table4[Column1],MIS[[#This Row],[OrderUniqueIdentifier]])),"")</f>
        <v>LONGSHORT</v>
      </c>
    </row>
    <row r="6470" spans="1:37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>
        <f>_xlfn.XLOOKUP(MIS[[#This Row],[TRADING SYMBOL]],[1]Sheet1!$D:$D,[1]Sheet1!$C:$C)</f>
        <v>490.65</v>
      </c>
      <c r="AE6470">
        <f>MIS[[#This Row],[OrderAverageTradedPrice]]*MIS[[#This Row],[OrderQuantity]]</f>
        <v>40990</v>
      </c>
      <c r="AF6470">
        <f>MIS[[#This Row],[LTP]]*MIS[[#This Row],[OrderQuantity]]</f>
        <v>39252</v>
      </c>
      <c r="AG6470">
        <f>IF(MIS[[#This Row],[OrderSide]]="SELL",MIS[[#This Row],[VALUE]]-MIS[[#This Row],[LIVE_VALUE]],MIS[[#This Row],[LIVE_VALUE]]-MIS[[#This Row],[VALUE]])</f>
        <v>-1738</v>
      </c>
      <c r="AH6470" t="str" cm="1">
        <f t="array" ref="AH64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0" t="str">
        <f>MIS[[#This Row],[TRADING SYMBOL]]</f>
        <v>SENSEX2552082300CE</v>
      </c>
      <c r="AJ6470" t="str">
        <f>IF(RIGHT(MIS[[#This Row],[Main/Hedge]],4)="MAIN","MAIN","HEDGE")</f>
        <v>MAIN</v>
      </c>
      <c r="AK6470" t="str" cm="1">
        <f t="array" ref="AK6470">_xlfn._xlws.FILTER(Table4[Column1],ISNUMBER(SEARCH(Table4[Column1],MIS[[#This Row],[OrderUniqueIdentifier]])),"")</f>
        <v>LONGSHORT</v>
      </c>
    </row>
    <row r="6471" spans="1:37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>
        <f>_xlfn.XLOOKUP(MIS[[#This Row],[TRADING SYMBOL]],[1]Sheet1!$D:$D,[1]Sheet1!$C:$C)</f>
        <v>196</v>
      </c>
      <c r="AE6471">
        <f>MIS[[#This Row],[OrderAverageTradedPrice]]*MIS[[#This Row],[OrderQuantity]]</f>
        <v>44685</v>
      </c>
      <c r="AF6471">
        <f>MIS[[#This Row],[LTP]]*MIS[[#This Row],[OrderQuantity]]</f>
        <v>44100</v>
      </c>
      <c r="AG6471">
        <f>IF(MIS[[#This Row],[OrderSide]]="SELL",MIS[[#This Row],[VALUE]]-MIS[[#This Row],[LIVE_VALUE]],MIS[[#This Row],[LIVE_VALUE]]-MIS[[#This Row],[VALUE]])</f>
        <v>-585</v>
      </c>
      <c r="AH6471" t="str" cm="1">
        <f t="array" ref="AH64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1" t="str">
        <f>MIS[[#This Row],[TRADING SYMBOL]]</f>
        <v>NIFTY2552225000CE</v>
      </c>
      <c r="AJ6471" t="str">
        <f>IF(RIGHT(MIS[[#This Row],[Main/Hedge]],4)="MAIN","MAIN","HEDGE")</f>
        <v>MAIN</v>
      </c>
      <c r="AK6471" t="str" cm="1">
        <f t="array" ref="AK6471">_xlfn._xlws.FILTER(Table4[Column1],ISNUMBER(SEARCH(Table4[Column1],MIS[[#This Row],[OrderUniqueIdentifier]])),"")</f>
        <v>LONGSHORT</v>
      </c>
    </row>
    <row r="6472" spans="1:37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>
        <f>_xlfn.XLOOKUP(MIS[[#This Row],[TRADING SYMBOL]],[1]Sheet1!$D:$D,[1]Sheet1!$C:$C)</f>
        <v>36.1</v>
      </c>
      <c r="AE6472">
        <f>MIS[[#This Row],[OrderAverageTradedPrice]]*MIS[[#This Row],[OrderQuantity]]</f>
        <v>5102</v>
      </c>
      <c r="AF6472">
        <f>MIS[[#This Row],[LTP]]*MIS[[#This Row],[OrderQuantity]]</f>
        <v>5776</v>
      </c>
      <c r="AG6472">
        <f>IF(MIS[[#This Row],[OrderSide]]="SELL",MIS[[#This Row],[VALUE]]-MIS[[#This Row],[LIVE_VALUE]],MIS[[#This Row],[LIVE_VALUE]]-MIS[[#This Row],[VALUE]])</f>
        <v>674</v>
      </c>
      <c r="AH6472" t="str" cm="1">
        <f t="array" ref="AH64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2" t="str">
        <f>MIS[[#This Row],[TRADING SYMBOL]]</f>
        <v>SENSEX2552079900PE</v>
      </c>
      <c r="AJ6472" t="str">
        <f>IF(RIGHT(MIS[[#This Row],[Main/Hedge]],4)="MAIN","MAIN","HEDGE")</f>
        <v>HEDGE</v>
      </c>
      <c r="AK6472" t="str" cm="1">
        <f t="array" ref="AK6472">_xlfn._xlws.FILTER(Table4[Column1],ISNUMBER(SEARCH(Table4[Column1],MIS[[#This Row],[OrderUniqueIdentifier]])),"")</f>
        <v>LONGSHORT</v>
      </c>
    </row>
    <row r="6473" spans="1:37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>
        <f>_xlfn.XLOOKUP(MIS[[#This Row],[TRADING SYMBOL]],[1]Sheet1!$D:$D,[1]Sheet1!$C:$C)</f>
        <v>196</v>
      </c>
      <c r="AE6473">
        <f>MIS[[#This Row],[OrderAverageTradedPrice]]*MIS[[#This Row],[OrderQuantity]]</f>
        <v>74456.25</v>
      </c>
      <c r="AF6473">
        <f>MIS[[#This Row],[LTP]]*MIS[[#This Row],[OrderQuantity]]</f>
        <v>73500</v>
      </c>
      <c r="AG6473">
        <f>IF(MIS[[#This Row],[OrderSide]]="SELL",MIS[[#This Row],[VALUE]]-MIS[[#This Row],[LIVE_VALUE]],MIS[[#This Row],[LIVE_VALUE]]-MIS[[#This Row],[VALUE]])</f>
        <v>-956.25</v>
      </c>
      <c r="AH6473" t="str" cm="1">
        <f t="array" ref="AH64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3" t="str">
        <f>MIS[[#This Row],[TRADING SYMBOL]]</f>
        <v>NIFTY2552225000CE</v>
      </c>
      <c r="AJ6473" t="str">
        <f>IF(RIGHT(MIS[[#This Row],[Main/Hedge]],4)="MAIN","MAIN","HEDGE")</f>
        <v>MAIN</v>
      </c>
      <c r="AK6473" t="str" cm="1">
        <f t="array" ref="AK6473">_xlfn._xlws.FILTER(Table4[Column1],ISNUMBER(SEARCH(Table4[Column1],MIS[[#This Row],[OrderUniqueIdentifier]])),"")</f>
        <v>LONGSHORT</v>
      </c>
    </row>
    <row r="6474" spans="1:37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>
        <f>_xlfn.XLOOKUP(MIS[[#This Row],[TRADING SYMBOL]],[1]Sheet1!$D:$D,[1]Sheet1!$C:$C)</f>
        <v>196</v>
      </c>
      <c r="AE6474">
        <f>MIS[[#This Row],[OrderAverageTradedPrice]]*MIS[[#This Row],[OrderQuantity]]</f>
        <v>14895</v>
      </c>
      <c r="AF6474">
        <f>MIS[[#This Row],[LTP]]*MIS[[#This Row],[OrderQuantity]]</f>
        <v>14700</v>
      </c>
      <c r="AG6474">
        <f>IF(MIS[[#This Row],[OrderSide]]="SELL",MIS[[#This Row],[VALUE]]-MIS[[#This Row],[LIVE_VALUE]],MIS[[#This Row],[LIVE_VALUE]]-MIS[[#This Row],[VALUE]])</f>
        <v>-195</v>
      </c>
      <c r="AH6474" t="str" cm="1">
        <f t="array" ref="AH64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4" t="str">
        <f>MIS[[#This Row],[TRADING SYMBOL]]</f>
        <v>NIFTY2552225000CE</v>
      </c>
      <c r="AJ6474" t="str">
        <f>IF(RIGHT(MIS[[#This Row],[Main/Hedge]],4)="MAIN","MAIN","HEDGE")</f>
        <v>MAIN</v>
      </c>
      <c r="AK6474" t="str" cm="1">
        <f t="array" ref="AK6474">_xlfn._xlws.FILTER(Table4[Column1],ISNUMBER(SEARCH(Table4[Column1],MIS[[#This Row],[OrderUniqueIdentifier]])),"")</f>
        <v>LONGSHORT</v>
      </c>
    </row>
    <row r="6475" spans="1:37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>
        <f>_xlfn.XLOOKUP(MIS[[#This Row],[TRADING SYMBOL]],[1]Sheet1!$D:$D,[1]Sheet1!$C:$C)</f>
        <v>490.65</v>
      </c>
      <c r="AE6475">
        <f>MIS[[#This Row],[OrderAverageTradedPrice]]*MIS[[#This Row],[OrderQuantity]]</f>
        <v>20496</v>
      </c>
      <c r="AF6475">
        <f>MIS[[#This Row],[LTP]]*MIS[[#This Row],[OrderQuantity]]</f>
        <v>19626</v>
      </c>
      <c r="AG6475">
        <f>IF(MIS[[#This Row],[OrderSide]]="SELL",MIS[[#This Row],[VALUE]]-MIS[[#This Row],[LIVE_VALUE]],MIS[[#This Row],[LIVE_VALUE]]-MIS[[#This Row],[VALUE]])</f>
        <v>-870</v>
      </c>
      <c r="AH6475" t="str" cm="1">
        <f t="array" ref="AH64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5" t="str">
        <f>MIS[[#This Row],[TRADING SYMBOL]]</f>
        <v>SENSEX2552082300CE</v>
      </c>
      <c r="AJ6475" t="str">
        <f>IF(RIGHT(MIS[[#This Row],[Main/Hedge]],4)="MAIN","MAIN","HEDGE")</f>
        <v>MAIN</v>
      </c>
      <c r="AK6475" t="str" cm="1">
        <f t="array" ref="AK6475">_xlfn._xlws.FILTER(Table4[Column1],ISNUMBER(SEARCH(Table4[Column1],MIS[[#This Row],[OrderUniqueIdentifier]])),"")</f>
        <v>LONGSHORT</v>
      </c>
    </row>
    <row r="6476" spans="1:37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>
        <f>_xlfn.XLOOKUP(MIS[[#This Row],[TRADING SYMBOL]],[1]Sheet1!$D:$D,[1]Sheet1!$C:$C)</f>
        <v>490.65</v>
      </c>
      <c r="AE6476">
        <f>MIS[[#This Row],[OrderAverageTradedPrice]]*MIS[[#This Row],[OrderQuantity]]</f>
        <v>20474</v>
      </c>
      <c r="AF6476">
        <f>MIS[[#This Row],[LTP]]*MIS[[#This Row],[OrderQuantity]]</f>
        <v>19626</v>
      </c>
      <c r="AG6476">
        <f>IF(MIS[[#This Row],[OrderSide]]="SELL",MIS[[#This Row],[VALUE]]-MIS[[#This Row],[LIVE_VALUE]],MIS[[#This Row],[LIVE_VALUE]]-MIS[[#This Row],[VALUE]])</f>
        <v>-848</v>
      </c>
      <c r="AH6476" t="str" cm="1">
        <f t="array" ref="AH64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6" t="str">
        <f>MIS[[#This Row],[TRADING SYMBOL]]</f>
        <v>SENSEX2552082300CE</v>
      </c>
      <c r="AJ6476" t="str">
        <f>IF(RIGHT(MIS[[#This Row],[Main/Hedge]],4)="MAIN","MAIN","HEDGE")</f>
        <v>MAIN</v>
      </c>
      <c r="AK6476" t="str" cm="1">
        <f t="array" ref="AK6476">_xlfn._xlws.FILTER(Table4[Column1],ISNUMBER(SEARCH(Table4[Column1],MIS[[#This Row],[OrderUniqueIdentifier]])),"")</f>
        <v>LONGSHORT</v>
      </c>
    </row>
    <row r="6477" spans="1:37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>
        <f>_xlfn.XLOOKUP(MIS[[#This Row],[TRADING SYMBOL]],[1]Sheet1!$D:$D,[1]Sheet1!$C:$C)</f>
        <v>36.1</v>
      </c>
      <c r="AE6477">
        <f>MIS[[#This Row],[OrderAverageTradedPrice]]*MIS[[#This Row],[OrderQuantity]]</f>
        <v>1274</v>
      </c>
      <c r="AF6477">
        <f>MIS[[#This Row],[LTP]]*MIS[[#This Row],[OrderQuantity]]</f>
        <v>1444</v>
      </c>
      <c r="AG6477">
        <f>IF(MIS[[#This Row],[OrderSide]]="SELL",MIS[[#This Row],[VALUE]]-MIS[[#This Row],[LIVE_VALUE]],MIS[[#This Row],[LIVE_VALUE]]-MIS[[#This Row],[VALUE]])</f>
        <v>170</v>
      </c>
      <c r="AH6477" t="str" cm="1">
        <f t="array" ref="AH64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7" t="str">
        <f>MIS[[#This Row],[TRADING SYMBOL]]</f>
        <v>SENSEX2552079900PE</v>
      </c>
      <c r="AJ6477" t="str">
        <f>IF(RIGHT(MIS[[#This Row],[Main/Hedge]],4)="MAIN","MAIN","HEDGE")</f>
        <v>HEDGE</v>
      </c>
      <c r="AK6477" t="str" cm="1">
        <f t="array" ref="AK6477">_xlfn._xlws.FILTER(Table4[Column1],ISNUMBER(SEARCH(Table4[Column1],MIS[[#This Row],[OrderUniqueIdentifier]])),"")</f>
        <v>LONGSHORT</v>
      </c>
    </row>
    <row r="6478" spans="1:37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>
        <f>_xlfn.XLOOKUP(MIS[[#This Row],[TRADING SYMBOL]],[1]Sheet1!$D:$D,[1]Sheet1!$C:$C)</f>
        <v>196</v>
      </c>
      <c r="AE6478">
        <f>MIS[[#This Row],[OrderAverageTradedPrice]]*MIS[[#This Row],[OrderQuantity]]</f>
        <v>14880</v>
      </c>
      <c r="AF6478">
        <f>MIS[[#This Row],[LTP]]*MIS[[#This Row],[OrderQuantity]]</f>
        <v>14700</v>
      </c>
      <c r="AG6478">
        <f>IF(MIS[[#This Row],[OrderSide]]="SELL",MIS[[#This Row],[VALUE]]-MIS[[#This Row],[LIVE_VALUE]],MIS[[#This Row],[LIVE_VALUE]]-MIS[[#This Row],[VALUE]])</f>
        <v>-180</v>
      </c>
      <c r="AH6478" t="str" cm="1">
        <f t="array" ref="AH64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8" t="str">
        <f>MIS[[#This Row],[TRADING SYMBOL]]</f>
        <v>NIFTY2552225000CE</v>
      </c>
      <c r="AJ6478" t="str">
        <f>IF(RIGHT(MIS[[#This Row],[Main/Hedge]],4)="MAIN","MAIN","HEDGE")</f>
        <v>MAIN</v>
      </c>
      <c r="AK6478" t="str" cm="1">
        <f t="array" ref="AK6478">_xlfn._xlws.FILTER(Table4[Column1],ISNUMBER(SEARCH(Table4[Column1],MIS[[#This Row],[OrderUniqueIdentifier]])),"")</f>
        <v>LONGSHORT</v>
      </c>
    </row>
    <row r="6479" spans="1:37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>
        <f>_xlfn.XLOOKUP(MIS[[#This Row],[TRADING SYMBOL]],[1]Sheet1!$D:$D,[1]Sheet1!$C:$C)</f>
        <v>196</v>
      </c>
      <c r="AE6479">
        <f>MIS[[#This Row],[OrderAverageTradedPrice]]*MIS[[#This Row],[OrderQuantity]]</f>
        <v>59475</v>
      </c>
      <c r="AF6479">
        <f>MIS[[#This Row],[LTP]]*MIS[[#This Row],[OrderQuantity]]</f>
        <v>58800</v>
      </c>
      <c r="AG6479">
        <f>IF(MIS[[#This Row],[OrderSide]]="SELL",MIS[[#This Row],[VALUE]]-MIS[[#This Row],[LIVE_VALUE]],MIS[[#This Row],[LIVE_VALUE]]-MIS[[#This Row],[VALUE]])</f>
        <v>-675</v>
      </c>
      <c r="AH6479" t="str" cm="1">
        <f t="array" ref="AH64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9" t="str">
        <f>MIS[[#This Row],[TRADING SYMBOL]]</f>
        <v>NIFTY2552225000CE</v>
      </c>
      <c r="AJ6479" t="str">
        <f>IF(RIGHT(MIS[[#This Row],[Main/Hedge]],4)="MAIN","MAIN","HEDGE")</f>
        <v>MAIN</v>
      </c>
      <c r="AK6479" t="str" cm="1">
        <f t="array" ref="AK6479">_xlfn._xlws.FILTER(Table4[Column1],ISNUMBER(SEARCH(Table4[Column1],MIS[[#This Row],[OrderUniqueIdentifier]])),"")</f>
        <v>LONGSHORT</v>
      </c>
    </row>
    <row r="6480" spans="1:37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>
        <f>_xlfn.XLOOKUP(MIS[[#This Row],[TRADING SYMBOL]],[1]Sheet1!$D:$D,[1]Sheet1!$C:$C)</f>
        <v>490.65</v>
      </c>
      <c r="AE6480">
        <f>MIS[[#This Row],[OrderAverageTradedPrice]]*MIS[[#This Row],[OrderQuantity]]</f>
        <v>30742.999999999978</v>
      </c>
      <c r="AF6480">
        <f>MIS[[#This Row],[LTP]]*MIS[[#This Row],[OrderQuantity]]</f>
        <v>29439</v>
      </c>
      <c r="AG6480">
        <f>IF(MIS[[#This Row],[OrderSide]]="SELL",MIS[[#This Row],[VALUE]]-MIS[[#This Row],[LIVE_VALUE]],MIS[[#This Row],[LIVE_VALUE]]-MIS[[#This Row],[VALUE]])</f>
        <v>-1303.9999999999782</v>
      </c>
      <c r="AH6480" t="str" cm="1">
        <f t="array" ref="AH64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0" t="str">
        <f>MIS[[#This Row],[TRADING SYMBOL]]</f>
        <v>SENSEX2552082300CE</v>
      </c>
      <c r="AJ6480" t="str">
        <f>IF(RIGHT(MIS[[#This Row],[Main/Hedge]],4)="MAIN","MAIN","HEDGE")</f>
        <v>MAIN</v>
      </c>
      <c r="AK6480" t="str" cm="1">
        <f t="array" ref="AK6480">_xlfn._xlws.FILTER(Table4[Column1],ISNUMBER(SEARCH(Table4[Column1],MIS[[#This Row],[OrderUniqueIdentifier]])),"")</f>
        <v>LONGSHORT</v>
      </c>
    </row>
    <row r="6481" spans="1:37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>
        <f>_xlfn.XLOOKUP(MIS[[#This Row],[TRADING SYMBOL]],[1]Sheet1!$D:$D,[1]Sheet1!$C:$C)</f>
        <v>196</v>
      </c>
      <c r="AE6481">
        <f>MIS[[#This Row],[OrderAverageTradedPrice]]*MIS[[#This Row],[OrderQuantity]]</f>
        <v>148725</v>
      </c>
      <c r="AF6481">
        <f>MIS[[#This Row],[LTP]]*MIS[[#This Row],[OrderQuantity]]</f>
        <v>147000</v>
      </c>
      <c r="AG6481">
        <f>IF(MIS[[#This Row],[OrderSide]]="SELL",MIS[[#This Row],[VALUE]]-MIS[[#This Row],[LIVE_VALUE]],MIS[[#This Row],[LIVE_VALUE]]-MIS[[#This Row],[VALUE]])</f>
        <v>-1725</v>
      </c>
      <c r="AH6481" t="str" cm="1">
        <f t="array" ref="AH64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1" t="str">
        <f>MIS[[#This Row],[TRADING SYMBOL]]</f>
        <v>NIFTY2552225000CE</v>
      </c>
      <c r="AJ6481" t="str">
        <f>IF(RIGHT(MIS[[#This Row],[Main/Hedge]],4)="MAIN","MAIN","HEDGE")</f>
        <v>MAIN</v>
      </c>
      <c r="AK6481" t="str" cm="1">
        <f t="array" ref="AK6481">_xlfn._xlws.FILTER(Table4[Column1],ISNUMBER(SEARCH(Table4[Column1],MIS[[#This Row],[OrderUniqueIdentifier]])),"")</f>
        <v>LONGSHORT</v>
      </c>
    </row>
    <row r="6482" spans="1:37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>
        <f>_xlfn.XLOOKUP(MIS[[#This Row],[TRADING SYMBOL]],[1]Sheet1!$D:$D,[1]Sheet1!$C:$C)</f>
        <v>36.1</v>
      </c>
      <c r="AE6482">
        <f>MIS[[#This Row],[OrderAverageTradedPrice]]*MIS[[#This Row],[OrderQuantity]]</f>
        <v>637</v>
      </c>
      <c r="AF6482">
        <f>MIS[[#This Row],[LTP]]*MIS[[#This Row],[OrderQuantity]]</f>
        <v>722</v>
      </c>
      <c r="AG6482">
        <f>IF(MIS[[#This Row],[OrderSide]]="SELL",MIS[[#This Row],[VALUE]]-MIS[[#This Row],[LIVE_VALUE]],MIS[[#This Row],[LIVE_VALUE]]-MIS[[#This Row],[VALUE]])</f>
        <v>85</v>
      </c>
      <c r="AH6482" t="str" cm="1">
        <f t="array" ref="AH64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2" t="str">
        <f>MIS[[#This Row],[TRADING SYMBOL]]</f>
        <v>SENSEX2552079900PE</v>
      </c>
      <c r="AJ6482" t="str">
        <f>IF(RIGHT(MIS[[#This Row],[Main/Hedge]],4)="MAIN","MAIN","HEDGE")</f>
        <v>HEDGE</v>
      </c>
      <c r="AK6482" t="str" cm="1">
        <f t="array" ref="AK6482">_xlfn._xlws.FILTER(Table4[Column1],ISNUMBER(SEARCH(Table4[Column1],MIS[[#This Row],[OrderUniqueIdentifier]])),"")</f>
        <v>LONGSHORT</v>
      </c>
    </row>
    <row r="6483" spans="1:37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>
        <f>_xlfn.XLOOKUP(MIS[[#This Row],[TRADING SYMBOL]],[1]Sheet1!$D:$D,[1]Sheet1!$C:$C)</f>
        <v>196</v>
      </c>
      <c r="AE6483">
        <f>MIS[[#This Row],[OrderAverageTradedPrice]]*MIS[[#This Row],[OrderQuantity]]</f>
        <v>59475</v>
      </c>
      <c r="AF6483">
        <f>MIS[[#This Row],[LTP]]*MIS[[#This Row],[OrderQuantity]]</f>
        <v>58800</v>
      </c>
      <c r="AG6483">
        <f>IF(MIS[[#This Row],[OrderSide]]="SELL",MIS[[#This Row],[VALUE]]-MIS[[#This Row],[LIVE_VALUE]],MIS[[#This Row],[LIVE_VALUE]]-MIS[[#This Row],[VALUE]])</f>
        <v>-675</v>
      </c>
      <c r="AH6483" t="str" cm="1">
        <f t="array" ref="AH64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3" t="str">
        <f>MIS[[#This Row],[TRADING SYMBOL]]</f>
        <v>NIFTY2552225000CE</v>
      </c>
      <c r="AJ6483" t="str">
        <f>IF(RIGHT(MIS[[#This Row],[Main/Hedge]],4)="MAIN","MAIN","HEDGE")</f>
        <v>MAIN</v>
      </c>
      <c r="AK6483" t="str" cm="1">
        <f t="array" ref="AK6483">_xlfn._xlws.FILTER(Table4[Column1],ISNUMBER(SEARCH(Table4[Column1],MIS[[#This Row],[OrderUniqueIdentifier]])),"")</f>
        <v>LONGSHORT</v>
      </c>
    </row>
    <row r="6484" spans="1:37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>
        <f>_xlfn.XLOOKUP(MIS[[#This Row],[TRADING SYMBOL]],[1]Sheet1!$D:$D,[1]Sheet1!$C:$C)</f>
        <v>490.65</v>
      </c>
      <c r="AE6484">
        <f>MIS[[#This Row],[OrderAverageTradedPrice]]*MIS[[#This Row],[OrderQuantity]]</f>
        <v>30771</v>
      </c>
      <c r="AF6484">
        <f>MIS[[#This Row],[LTP]]*MIS[[#This Row],[OrderQuantity]]</f>
        <v>29439</v>
      </c>
      <c r="AG6484">
        <f>IF(MIS[[#This Row],[OrderSide]]="SELL",MIS[[#This Row],[VALUE]]-MIS[[#This Row],[LIVE_VALUE]],MIS[[#This Row],[LIVE_VALUE]]-MIS[[#This Row],[VALUE]])</f>
        <v>-1332</v>
      </c>
      <c r="AH6484" t="str" cm="1">
        <f t="array" ref="AH64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4" t="str">
        <f>MIS[[#This Row],[TRADING SYMBOL]]</f>
        <v>SENSEX2552082300CE</v>
      </c>
      <c r="AJ6484" t="str">
        <f>IF(RIGHT(MIS[[#This Row],[Main/Hedge]],4)="MAIN","MAIN","HEDGE")</f>
        <v>MAIN</v>
      </c>
      <c r="AK6484" t="str" cm="1">
        <f t="array" ref="AK6484">_xlfn._xlws.FILTER(Table4[Column1],ISNUMBER(SEARCH(Table4[Column1],MIS[[#This Row],[OrderUniqueIdentifier]])),"")</f>
        <v>LONGSHORT</v>
      </c>
    </row>
    <row r="6485" spans="1:37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>
        <f>_xlfn.XLOOKUP(MIS[[#This Row],[TRADING SYMBOL]],[1]Sheet1!$D:$D,[1]Sheet1!$C:$C)</f>
        <v>196</v>
      </c>
      <c r="AE6485">
        <f>MIS[[#This Row],[OrderAverageTradedPrice]]*MIS[[#This Row],[OrderQuantity]]</f>
        <v>29790</v>
      </c>
      <c r="AF6485">
        <f>MIS[[#This Row],[LTP]]*MIS[[#This Row],[OrderQuantity]]</f>
        <v>29400</v>
      </c>
      <c r="AG6485">
        <f>IF(MIS[[#This Row],[OrderSide]]="SELL",MIS[[#This Row],[VALUE]]-MIS[[#This Row],[LIVE_VALUE]],MIS[[#This Row],[LIVE_VALUE]]-MIS[[#This Row],[VALUE]])</f>
        <v>-390</v>
      </c>
      <c r="AH6485" t="str" cm="1">
        <f t="array" ref="AH64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5" t="str">
        <f>MIS[[#This Row],[TRADING SYMBOL]]</f>
        <v>NIFTY2552225000CE</v>
      </c>
      <c r="AJ6485" t="str">
        <f>IF(RIGHT(MIS[[#This Row],[Main/Hedge]],4)="MAIN","MAIN","HEDGE")</f>
        <v>MAIN</v>
      </c>
      <c r="AK6485" t="str" cm="1">
        <f t="array" ref="AK6485">_xlfn._xlws.FILTER(Table4[Column1],ISNUMBER(SEARCH(Table4[Column1],MIS[[#This Row],[OrderUniqueIdentifier]])),"")</f>
        <v>LONGSHORT</v>
      </c>
    </row>
    <row r="6486" spans="1:37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>
        <f>_xlfn.XLOOKUP(MIS[[#This Row],[TRADING SYMBOL]],[1]Sheet1!$D:$D,[1]Sheet1!$C:$C)</f>
        <v>36.1</v>
      </c>
      <c r="AE6486">
        <f>MIS[[#This Row],[OrderAverageTradedPrice]]*MIS[[#This Row],[OrderQuantity]]</f>
        <v>637</v>
      </c>
      <c r="AF6486">
        <f>MIS[[#This Row],[LTP]]*MIS[[#This Row],[OrderQuantity]]</f>
        <v>722</v>
      </c>
      <c r="AG6486">
        <f>IF(MIS[[#This Row],[OrderSide]]="SELL",MIS[[#This Row],[VALUE]]-MIS[[#This Row],[LIVE_VALUE]],MIS[[#This Row],[LIVE_VALUE]]-MIS[[#This Row],[VALUE]])</f>
        <v>85</v>
      </c>
      <c r="AH6486" t="str" cm="1">
        <f t="array" ref="AH64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6" t="str">
        <f>MIS[[#This Row],[TRADING SYMBOL]]</f>
        <v>SENSEX2552079900PE</v>
      </c>
      <c r="AJ6486" t="str">
        <f>IF(RIGHT(MIS[[#This Row],[Main/Hedge]],4)="MAIN","MAIN","HEDGE")</f>
        <v>HEDGE</v>
      </c>
      <c r="AK6486" t="str" cm="1">
        <f t="array" ref="AK6486">_xlfn._xlws.FILTER(Table4[Column1],ISNUMBER(SEARCH(Table4[Column1],MIS[[#This Row],[OrderUniqueIdentifier]])),"")</f>
        <v>LONGSHORT</v>
      </c>
    </row>
    <row r="6487" spans="1:37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>
        <f>_xlfn.XLOOKUP(MIS[[#This Row],[TRADING SYMBOL]],[1]Sheet1!$D:$D,[1]Sheet1!$C:$C)</f>
        <v>196</v>
      </c>
      <c r="AE6487">
        <f>MIS[[#This Row],[OrderAverageTradedPrice]]*MIS[[#This Row],[OrderQuantity]]</f>
        <v>14865</v>
      </c>
      <c r="AF6487">
        <f>MIS[[#This Row],[LTP]]*MIS[[#This Row],[OrderQuantity]]</f>
        <v>14700</v>
      </c>
      <c r="AG6487">
        <f>IF(MIS[[#This Row],[OrderSide]]="SELL",MIS[[#This Row],[VALUE]]-MIS[[#This Row],[LIVE_VALUE]],MIS[[#This Row],[LIVE_VALUE]]-MIS[[#This Row],[VALUE]])</f>
        <v>-165</v>
      </c>
      <c r="AH6487" t="str" cm="1">
        <f t="array" ref="AH64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7" t="str">
        <f>MIS[[#This Row],[TRADING SYMBOL]]</f>
        <v>NIFTY2552225000CE</v>
      </c>
      <c r="AJ6487" t="str">
        <f>IF(RIGHT(MIS[[#This Row],[Main/Hedge]],4)="MAIN","MAIN","HEDGE")</f>
        <v>MAIN</v>
      </c>
      <c r="AK6487" t="str" cm="1">
        <f t="array" ref="AK6487">_xlfn._xlws.FILTER(Table4[Column1],ISNUMBER(SEARCH(Table4[Column1],MIS[[#This Row],[OrderUniqueIdentifier]])),"")</f>
        <v>LONGSHORT</v>
      </c>
    </row>
    <row r="6488" spans="1:37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>
        <f>_xlfn.XLOOKUP(MIS[[#This Row],[TRADING SYMBOL]],[1]Sheet1!$D:$D,[1]Sheet1!$C:$C)</f>
        <v>36.1</v>
      </c>
      <c r="AE6488">
        <f>MIS[[#This Row],[OrderAverageTradedPrice]]*MIS[[#This Row],[OrderQuantity]]</f>
        <v>1274</v>
      </c>
      <c r="AF6488">
        <f>MIS[[#This Row],[LTP]]*MIS[[#This Row],[OrderQuantity]]</f>
        <v>1444</v>
      </c>
      <c r="AG6488">
        <f>IF(MIS[[#This Row],[OrderSide]]="SELL",MIS[[#This Row],[VALUE]]-MIS[[#This Row],[LIVE_VALUE]],MIS[[#This Row],[LIVE_VALUE]]-MIS[[#This Row],[VALUE]])</f>
        <v>170</v>
      </c>
      <c r="AH6488" t="str" cm="1">
        <f t="array" ref="AH64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8" t="str">
        <f>MIS[[#This Row],[TRADING SYMBOL]]</f>
        <v>SENSEX2552079900PE</v>
      </c>
      <c r="AJ6488" t="str">
        <f>IF(RIGHT(MIS[[#This Row],[Main/Hedge]],4)="MAIN","MAIN","HEDGE")</f>
        <v>HEDGE</v>
      </c>
      <c r="AK6488" t="str" cm="1">
        <f t="array" ref="AK6488">_xlfn._xlws.FILTER(Table4[Column1],ISNUMBER(SEARCH(Table4[Column1],MIS[[#This Row],[OrderUniqueIdentifier]])),"")</f>
        <v>LONGSHORT</v>
      </c>
    </row>
    <row r="6489" spans="1:37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>
        <f>_xlfn.XLOOKUP(MIS[[#This Row],[TRADING SYMBOL]],[1]Sheet1!$D:$D,[1]Sheet1!$C:$C)</f>
        <v>490.65</v>
      </c>
      <c r="AE6489">
        <f>MIS[[#This Row],[OrderAverageTradedPrice]]*MIS[[#This Row],[OrderQuantity]]</f>
        <v>61462.999999999927</v>
      </c>
      <c r="AF6489">
        <f>MIS[[#This Row],[LTP]]*MIS[[#This Row],[OrderQuantity]]</f>
        <v>58878</v>
      </c>
      <c r="AG6489">
        <f>IF(MIS[[#This Row],[OrderSide]]="SELL",MIS[[#This Row],[VALUE]]-MIS[[#This Row],[LIVE_VALUE]],MIS[[#This Row],[LIVE_VALUE]]-MIS[[#This Row],[VALUE]])</f>
        <v>-2584.9999999999272</v>
      </c>
      <c r="AH6489" t="str" cm="1">
        <f t="array" ref="AH64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9" t="str">
        <f>MIS[[#This Row],[TRADING SYMBOL]]</f>
        <v>SENSEX2552082300CE</v>
      </c>
      <c r="AJ6489" t="str">
        <f>IF(RIGHT(MIS[[#This Row],[Main/Hedge]],4)="MAIN","MAIN","HEDGE")</f>
        <v>MAIN</v>
      </c>
      <c r="AK6489" t="str" cm="1">
        <f t="array" ref="AK6489">_xlfn._xlws.FILTER(Table4[Column1],ISNUMBER(SEARCH(Table4[Column1],MIS[[#This Row],[OrderUniqueIdentifier]])),"")</f>
        <v>LONGSHORT</v>
      </c>
    </row>
    <row r="6490" spans="1:37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>
        <f>_xlfn.XLOOKUP(MIS[[#This Row],[TRADING SYMBOL]],[1]Sheet1!$D:$D,[1]Sheet1!$C:$C)</f>
        <v>196</v>
      </c>
      <c r="AE6490">
        <f>MIS[[#This Row],[OrderAverageTradedPrice]]*MIS[[#This Row],[OrderQuantity]]</f>
        <v>14857.5</v>
      </c>
      <c r="AF6490">
        <f>MIS[[#This Row],[LTP]]*MIS[[#This Row],[OrderQuantity]]</f>
        <v>14700</v>
      </c>
      <c r="AG6490">
        <f>IF(MIS[[#This Row],[OrderSide]]="SELL",MIS[[#This Row],[VALUE]]-MIS[[#This Row],[LIVE_VALUE]],MIS[[#This Row],[LIVE_VALUE]]-MIS[[#This Row],[VALUE]])</f>
        <v>-157.5</v>
      </c>
      <c r="AH6490" t="str" cm="1">
        <f t="array" ref="AH64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0" t="str">
        <f>MIS[[#This Row],[TRADING SYMBOL]]</f>
        <v>NIFTY2552225000CE</v>
      </c>
      <c r="AJ6490" t="str">
        <f>IF(RIGHT(MIS[[#This Row],[Main/Hedge]],4)="MAIN","MAIN","HEDGE")</f>
        <v>MAIN</v>
      </c>
      <c r="AK6490" t="str" cm="1">
        <f t="array" ref="AK6490">_xlfn._xlws.FILTER(Table4[Column1],ISNUMBER(SEARCH(Table4[Column1],MIS[[#This Row],[OrderUniqueIdentifier]])),"")</f>
        <v>LONGSHORT</v>
      </c>
    </row>
    <row r="6491" spans="1:37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>
        <f>_xlfn.XLOOKUP(MIS[[#This Row],[TRADING SYMBOL]],[1]Sheet1!$D:$D,[1]Sheet1!$C:$C)</f>
        <v>97.45</v>
      </c>
      <c r="AE6491">
        <f>MIS[[#This Row],[OrderAverageTradedPrice]]*MIS[[#This Row],[OrderQuantity]]</f>
        <v>11200.999999999991</v>
      </c>
      <c r="AF6491">
        <f>MIS[[#This Row],[LTP]]*MIS[[#This Row],[OrderQuantity]]</f>
        <v>13643</v>
      </c>
      <c r="AG6491">
        <f>IF(MIS[[#This Row],[OrderSide]]="SELL",MIS[[#This Row],[VALUE]]-MIS[[#This Row],[LIVE_VALUE]],MIS[[#This Row],[LIVE_VALUE]]-MIS[[#This Row],[VALUE]])</f>
        <v>2442.0000000000091</v>
      </c>
      <c r="AH6491" t="str" cm="1">
        <f t="array" ref="AH64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1" t="str">
        <f>MIS[[#This Row],[TRADING SYMBOL]]</f>
        <v>SENSEX2552080900PE</v>
      </c>
      <c r="AJ6491" t="str">
        <f>IF(RIGHT(MIS[[#This Row],[Main/Hedge]],4)="MAIN","MAIN","HEDGE")</f>
        <v>HEDGE</v>
      </c>
      <c r="AK6491" t="str" cm="1">
        <f t="array" ref="AK6491">_xlfn._xlws.FILTER(Table4[Column1],ISNUMBER(SEARCH(Table4[Column1],MIS[[#This Row],[OrderUniqueIdentifier]])),"")</f>
        <v>LONGSHORT</v>
      </c>
    </row>
    <row r="6492" spans="1:37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>
        <f>_xlfn.XLOOKUP(MIS[[#This Row],[TRADING SYMBOL]],[1]Sheet1!$D:$D,[1]Sheet1!$C:$C)</f>
        <v>97.45</v>
      </c>
      <c r="AE6492">
        <f>MIS[[#This Row],[OrderAverageTradedPrice]]*MIS[[#This Row],[OrderQuantity]]</f>
        <v>24054.000000000004</v>
      </c>
      <c r="AF6492">
        <f>MIS[[#This Row],[LTP]]*MIS[[#This Row],[OrderQuantity]]</f>
        <v>29235</v>
      </c>
      <c r="AG6492">
        <f>IF(MIS[[#This Row],[OrderSide]]="SELL",MIS[[#This Row],[VALUE]]-MIS[[#This Row],[LIVE_VALUE]],MIS[[#This Row],[LIVE_VALUE]]-MIS[[#This Row],[VALUE]])</f>
        <v>5180.9999999999964</v>
      </c>
      <c r="AH6492" t="str" cm="1">
        <f t="array" ref="AH64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2" t="str">
        <f>MIS[[#This Row],[TRADING SYMBOL]]</f>
        <v>SENSEX2552080900PE</v>
      </c>
      <c r="AJ6492" t="str">
        <f>IF(RIGHT(MIS[[#This Row],[Main/Hedge]],4)="MAIN","MAIN","HEDGE")</f>
        <v>HEDGE</v>
      </c>
      <c r="AK6492" t="str" cm="1">
        <f t="array" ref="AK6492">_xlfn._xlws.FILTER(Table4[Column1],ISNUMBER(SEARCH(Table4[Column1],MIS[[#This Row],[OrderUniqueIdentifier]])),"")</f>
        <v>LONGSHORT</v>
      </c>
    </row>
    <row r="6493" spans="1:37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>
        <f>_xlfn.XLOOKUP(MIS[[#This Row],[TRADING SYMBOL]],[1]Sheet1!$D:$D,[1]Sheet1!$C:$C)</f>
        <v>196</v>
      </c>
      <c r="AE6493">
        <f>MIS[[#This Row],[OrderAverageTradedPrice]]*MIS[[#This Row],[OrderQuantity]]</f>
        <v>14868.75</v>
      </c>
      <c r="AF6493">
        <f>MIS[[#This Row],[LTP]]*MIS[[#This Row],[OrderQuantity]]</f>
        <v>14700</v>
      </c>
      <c r="AG6493">
        <f>IF(MIS[[#This Row],[OrderSide]]="SELL",MIS[[#This Row],[VALUE]]-MIS[[#This Row],[LIVE_VALUE]],MIS[[#This Row],[LIVE_VALUE]]-MIS[[#This Row],[VALUE]])</f>
        <v>-168.75</v>
      </c>
      <c r="AH6493" t="str" cm="1">
        <f t="array" ref="AH64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3" t="str">
        <f>MIS[[#This Row],[TRADING SYMBOL]]</f>
        <v>NIFTY2552225000CE</v>
      </c>
      <c r="AJ6493" t="str">
        <f>IF(RIGHT(MIS[[#This Row],[Main/Hedge]],4)="MAIN","MAIN","HEDGE")</f>
        <v>MAIN</v>
      </c>
      <c r="AK6493" t="str" cm="1">
        <f t="array" ref="AK6493">_xlfn._xlws.FILTER(Table4[Column1],ISNUMBER(SEARCH(Table4[Column1],MIS[[#This Row],[OrderUniqueIdentifier]])),"")</f>
        <v>LONGSHORT</v>
      </c>
    </row>
    <row r="6494" spans="1:37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>
        <f>_xlfn.XLOOKUP(MIS[[#This Row],[TRADING SYMBOL]],[1]Sheet1!$D:$D,[1]Sheet1!$C:$C)</f>
        <v>490.65</v>
      </c>
      <c r="AE6494">
        <f>MIS[[#This Row],[OrderAverageTradedPrice]]*MIS[[#This Row],[OrderQuantity]]</f>
        <v>92043</v>
      </c>
      <c r="AF6494">
        <f>MIS[[#This Row],[LTP]]*MIS[[#This Row],[OrderQuantity]]</f>
        <v>88317</v>
      </c>
      <c r="AG6494">
        <f>IF(MIS[[#This Row],[OrderSide]]="SELL",MIS[[#This Row],[VALUE]]-MIS[[#This Row],[LIVE_VALUE]],MIS[[#This Row],[LIVE_VALUE]]-MIS[[#This Row],[VALUE]])</f>
        <v>-3726</v>
      </c>
      <c r="AH6494" t="str" cm="1">
        <f t="array" ref="AH64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4" t="str">
        <f>MIS[[#This Row],[TRADING SYMBOL]]</f>
        <v>SENSEX2552082300CE</v>
      </c>
      <c r="AJ6494" t="str">
        <f>IF(RIGHT(MIS[[#This Row],[Main/Hedge]],4)="MAIN","MAIN","HEDGE")</f>
        <v>MAIN</v>
      </c>
      <c r="AK6494" t="str" cm="1">
        <f t="array" ref="AK6494">_xlfn._xlws.FILTER(Table4[Column1],ISNUMBER(SEARCH(Table4[Column1],MIS[[#This Row],[OrderUniqueIdentifier]])),"")</f>
        <v>LONGSHORT</v>
      </c>
    </row>
    <row r="6495" spans="1:37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>
        <f>_xlfn.XLOOKUP(MIS[[#This Row],[TRADING SYMBOL]],[1]Sheet1!$D:$D,[1]Sheet1!$C:$C)</f>
        <v>196</v>
      </c>
      <c r="AE6495">
        <f>MIS[[#This Row],[OrderAverageTradedPrice]]*MIS[[#This Row],[OrderQuantity]]</f>
        <v>59400</v>
      </c>
      <c r="AF6495">
        <f>MIS[[#This Row],[LTP]]*MIS[[#This Row],[OrderQuantity]]</f>
        <v>58800</v>
      </c>
      <c r="AG6495">
        <f>IF(MIS[[#This Row],[OrderSide]]="SELL",MIS[[#This Row],[VALUE]]-MIS[[#This Row],[LIVE_VALUE]],MIS[[#This Row],[LIVE_VALUE]]-MIS[[#This Row],[VALUE]])</f>
        <v>-600</v>
      </c>
      <c r="AH6495" t="str" cm="1">
        <f t="array" ref="AH64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5" t="str">
        <f>MIS[[#This Row],[TRADING SYMBOL]]</f>
        <v>NIFTY2552225000CE</v>
      </c>
      <c r="AJ6495" t="str">
        <f>IF(RIGHT(MIS[[#This Row],[Main/Hedge]],4)="MAIN","MAIN","HEDGE")</f>
        <v>MAIN</v>
      </c>
      <c r="AK6495" t="str" cm="1">
        <f t="array" ref="AK6495">_xlfn._xlws.FILTER(Table4[Column1],ISNUMBER(SEARCH(Table4[Column1],MIS[[#This Row],[OrderUniqueIdentifier]])),"")</f>
        <v>LONGSHORT</v>
      </c>
    </row>
    <row r="6496" spans="1:37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>
        <f>_xlfn.XLOOKUP(MIS[[#This Row],[TRADING SYMBOL]],[1]Sheet1!$D:$D,[1]Sheet1!$C:$C)</f>
        <v>490.65</v>
      </c>
      <c r="AE6496">
        <f>MIS[[#This Row],[OrderAverageTradedPrice]]*MIS[[#This Row],[OrderQuantity]]</f>
        <v>61485.999999999956</v>
      </c>
      <c r="AF6496">
        <f>MIS[[#This Row],[LTP]]*MIS[[#This Row],[OrderQuantity]]</f>
        <v>58878</v>
      </c>
      <c r="AG6496">
        <f>IF(MIS[[#This Row],[OrderSide]]="SELL",MIS[[#This Row],[VALUE]]-MIS[[#This Row],[LIVE_VALUE]],MIS[[#This Row],[LIVE_VALUE]]-MIS[[#This Row],[VALUE]])</f>
        <v>-2607.9999999999563</v>
      </c>
      <c r="AH6496" t="str" cm="1">
        <f t="array" ref="AH64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6" t="str">
        <f>MIS[[#This Row],[TRADING SYMBOL]]</f>
        <v>SENSEX2552082300CE</v>
      </c>
      <c r="AJ6496" t="str">
        <f>IF(RIGHT(MIS[[#This Row],[Main/Hedge]],4)="MAIN","MAIN","HEDGE")</f>
        <v>MAIN</v>
      </c>
      <c r="AK6496" t="str" cm="1">
        <f t="array" ref="AK6496">_xlfn._xlws.FILTER(Table4[Column1],ISNUMBER(SEARCH(Table4[Column1],MIS[[#This Row],[OrderUniqueIdentifier]])),"")</f>
        <v>LONGSHORT</v>
      </c>
    </row>
    <row r="6497" spans="1:37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>
        <f>_xlfn.XLOOKUP(MIS[[#This Row],[TRADING SYMBOL]],[1]Sheet1!$D:$D,[1]Sheet1!$C:$C)</f>
        <v>196</v>
      </c>
      <c r="AE6497">
        <f>MIS[[#This Row],[OrderAverageTradedPrice]]*MIS[[#This Row],[OrderQuantity]]</f>
        <v>59580</v>
      </c>
      <c r="AF6497">
        <f>MIS[[#This Row],[LTP]]*MIS[[#This Row],[OrderQuantity]]</f>
        <v>58800</v>
      </c>
      <c r="AG6497">
        <f>IF(MIS[[#This Row],[OrderSide]]="SELL",MIS[[#This Row],[VALUE]]-MIS[[#This Row],[LIVE_VALUE]],MIS[[#This Row],[LIVE_VALUE]]-MIS[[#This Row],[VALUE]])</f>
        <v>-780</v>
      </c>
      <c r="AH6497" t="str" cm="1">
        <f t="array" ref="AH64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7" t="str">
        <f>MIS[[#This Row],[TRADING SYMBOL]]</f>
        <v>NIFTY2552225000CE</v>
      </c>
      <c r="AJ6497" t="str">
        <f>IF(RIGHT(MIS[[#This Row],[Main/Hedge]],4)="MAIN","MAIN","HEDGE")</f>
        <v>MAIN</v>
      </c>
      <c r="AK6497" t="str" cm="1">
        <f t="array" ref="AK6497">_xlfn._xlws.FILTER(Table4[Column1],ISNUMBER(SEARCH(Table4[Column1],MIS[[#This Row],[OrderUniqueIdentifier]])),"")</f>
        <v>LONGSHORT</v>
      </c>
    </row>
    <row r="6498" spans="1:37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>
        <f>_xlfn.XLOOKUP(MIS[[#This Row],[TRADING SYMBOL]],[1]Sheet1!$D:$D,[1]Sheet1!$C:$C)</f>
        <v>36.1</v>
      </c>
      <c r="AE6498">
        <f>MIS[[#This Row],[OrderAverageTradedPrice]]*MIS[[#This Row],[OrderQuantity]]</f>
        <v>8958.99999999998</v>
      </c>
      <c r="AF6498">
        <f>MIS[[#This Row],[LTP]]*MIS[[#This Row],[OrderQuantity]]</f>
        <v>10108</v>
      </c>
      <c r="AG6498">
        <f>IF(MIS[[#This Row],[OrderSide]]="SELL",MIS[[#This Row],[VALUE]]-MIS[[#This Row],[LIVE_VALUE]],MIS[[#This Row],[LIVE_VALUE]]-MIS[[#This Row],[VALUE]])</f>
        <v>1149.00000000002</v>
      </c>
      <c r="AH6498" t="str" cm="1">
        <f t="array" ref="AH64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8" t="str">
        <f>MIS[[#This Row],[TRADING SYMBOL]]</f>
        <v>SENSEX2552079900PE</v>
      </c>
      <c r="AJ6498" t="str">
        <f>IF(RIGHT(MIS[[#This Row],[Main/Hedge]],4)="MAIN","MAIN","HEDGE")</f>
        <v>HEDGE</v>
      </c>
      <c r="AK6498" t="str" cm="1">
        <f t="array" ref="AK6498">_xlfn._xlws.FILTER(Table4[Column1],ISNUMBER(SEARCH(Table4[Column1],MIS[[#This Row],[OrderUniqueIdentifier]])),"")</f>
        <v>LONGSHORT</v>
      </c>
    </row>
    <row r="6499" spans="1:37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>
        <f>_xlfn.XLOOKUP(MIS[[#This Row],[TRADING SYMBOL]],[1]Sheet1!$D:$D,[1]Sheet1!$C:$C)</f>
        <v>196</v>
      </c>
      <c r="AE6499">
        <f>MIS[[#This Row],[OrderAverageTradedPrice]]*MIS[[#This Row],[OrderQuantity]]</f>
        <v>133650</v>
      </c>
      <c r="AF6499">
        <f>MIS[[#This Row],[LTP]]*MIS[[#This Row],[OrderQuantity]]</f>
        <v>132300</v>
      </c>
      <c r="AG6499">
        <f>IF(MIS[[#This Row],[OrderSide]]="SELL",MIS[[#This Row],[VALUE]]-MIS[[#This Row],[LIVE_VALUE]],MIS[[#This Row],[LIVE_VALUE]]-MIS[[#This Row],[VALUE]])</f>
        <v>-1350</v>
      </c>
      <c r="AH6499" t="str" cm="1">
        <f t="array" ref="AH64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9" t="str">
        <f>MIS[[#This Row],[TRADING SYMBOL]]</f>
        <v>NIFTY2552225000CE</v>
      </c>
      <c r="AJ6499" t="str">
        <f>IF(RIGHT(MIS[[#This Row],[Main/Hedge]],4)="MAIN","MAIN","HEDGE")</f>
        <v>MAIN</v>
      </c>
      <c r="AK6499" t="str" cm="1">
        <f t="array" ref="AK6499">_xlfn._xlws.FILTER(Table4[Column1],ISNUMBER(SEARCH(Table4[Column1],MIS[[#This Row],[OrderUniqueIdentifier]])),"")</f>
        <v>LONGSHORT</v>
      </c>
    </row>
    <row r="6500" spans="1:37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>
        <f>_xlfn.XLOOKUP(MIS[[#This Row],[TRADING SYMBOL]],[1]Sheet1!$D:$D,[1]Sheet1!$C:$C)</f>
        <v>490.65</v>
      </c>
      <c r="AE6500">
        <f>MIS[[#This Row],[OrderAverageTradedPrice]]*MIS[[#This Row],[OrderQuantity]]</f>
        <v>10238</v>
      </c>
      <c r="AF6500">
        <f>MIS[[#This Row],[LTP]]*MIS[[#This Row],[OrderQuantity]]</f>
        <v>9813</v>
      </c>
      <c r="AG6500">
        <f>IF(MIS[[#This Row],[OrderSide]]="SELL",MIS[[#This Row],[VALUE]]-MIS[[#This Row],[LIVE_VALUE]],MIS[[#This Row],[LIVE_VALUE]]-MIS[[#This Row],[VALUE]])</f>
        <v>-425</v>
      </c>
      <c r="AH6500" t="str" cm="1">
        <f t="array" ref="AH65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0" t="str">
        <f>MIS[[#This Row],[TRADING SYMBOL]]</f>
        <v>SENSEX2552082300CE</v>
      </c>
      <c r="AJ6500" t="str">
        <f>IF(RIGHT(MIS[[#This Row],[Main/Hedge]],4)="MAIN","MAIN","HEDGE")</f>
        <v>MAIN</v>
      </c>
      <c r="AK6500" t="str" cm="1">
        <f t="array" ref="AK6500">_xlfn._xlws.FILTER(Table4[Column1],ISNUMBER(SEARCH(Table4[Column1],MIS[[#This Row],[OrderUniqueIdentifier]])),"")</f>
        <v>LONGSHORT</v>
      </c>
    </row>
    <row r="6501" spans="1:37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>
        <f>_xlfn.XLOOKUP(MIS[[#This Row],[TRADING SYMBOL]],[1]Sheet1!$D:$D,[1]Sheet1!$C:$C)</f>
        <v>36.1</v>
      </c>
      <c r="AE6501">
        <f>MIS[[#This Row],[OrderAverageTradedPrice]]*MIS[[#This Row],[OrderQuantity]]</f>
        <v>1278</v>
      </c>
      <c r="AF6501">
        <f>MIS[[#This Row],[LTP]]*MIS[[#This Row],[OrderQuantity]]</f>
        <v>1444</v>
      </c>
      <c r="AG6501">
        <f>IF(MIS[[#This Row],[OrderSide]]="SELL",MIS[[#This Row],[VALUE]]-MIS[[#This Row],[LIVE_VALUE]],MIS[[#This Row],[LIVE_VALUE]]-MIS[[#This Row],[VALUE]])</f>
        <v>166</v>
      </c>
      <c r="AH6501" t="str" cm="1">
        <f t="array" ref="AH65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1" t="str">
        <f>MIS[[#This Row],[TRADING SYMBOL]]</f>
        <v>SENSEX2552079900PE</v>
      </c>
      <c r="AJ6501" t="str">
        <f>IF(RIGHT(MIS[[#This Row],[Main/Hedge]],4)="MAIN","MAIN","HEDGE")</f>
        <v>HEDGE</v>
      </c>
      <c r="AK6501" t="str" cm="1">
        <f t="array" ref="AK6501">_xlfn._xlws.FILTER(Table4[Column1],ISNUMBER(SEARCH(Table4[Column1],MIS[[#This Row],[OrderUniqueIdentifier]])),"")</f>
        <v>LONGSHORT</v>
      </c>
    </row>
    <row r="6502" spans="1:37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>
        <f>_xlfn.XLOOKUP(MIS[[#This Row],[TRADING SYMBOL]],[1]Sheet1!$D:$D,[1]Sheet1!$C:$C)</f>
        <v>36.1</v>
      </c>
      <c r="AE6502">
        <f>MIS[[#This Row],[OrderAverageTradedPrice]]*MIS[[#This Row],[OrderQuantity]]</f>
        <v>1278</v>
      </c>
      <c r="AF6502">
        <f>MIS[[#This Row],[LTP]]*MIS[[#This Row],[OrderQuantity]]</f>
        <v>1444</v>
      </c>
      <c r="AG6502">
        <f>IF(MIS[[#This Row],[OrderSide]]="SELL",MIS[[#This Row],[VALUE]]-MIS[[#This Row],[LIVE_VALUE]],MIS[[#This Row],[LIVE_VALUE]]-MIS[[#This Row],[VALUE]])</f>
        <v>166</v>
      </c>
      <c r="AH6502" t="str" cm="1">
        <f t="array" ref="AH65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2" t="str">
        <f>MIS[[#This Row],[TRADING SYMBOL]]</f>
        <v>SENSEX2552079900PE</v>
      </c>
      <c r="AJ6502" t="str">
        <f>IF(RIGHT(MIS[[#This Row],[Main/Hedge]],4)="MAIN","MAIN","HEDGE")</f>
        <v>HEDGE</v>
      </c>
      <c r="AK6502" t="str" cm="1">
        <f t="array" ref="AK6502">_xlfn._xlws.FILTER(Table4[Column1],ISNUMBER(SEARCH(Table4[Column1],MIS[[#This Row],[OrderUniqueIdentifier]])),"")</f>
        <v>LONGSHORT</v>
      </c>
    </row>
    <row r="6503" spans="1:37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>
        <f>_xlfn.XLOOKUP(MIS[[#This Row],[TRADING SYMBOL]],[1]Sheet1!$D:$D,[1]Sheet1!$C:$C)</f>
        <v>36.1</v>
      </c>
      <c r="AE6503">
        <f>MIS[[#This Row],[OrderAverageTradedPrice]]*MIS[[#This Row],[OrderQuantity]]</f>
        <v>8934.9999999999764</v>
      </c>
      <c r="AF6503">
        <f>MIS[[#This Row],[LTP]]*MIS[[#This Row],[OrderQuantity]]</f>
        <v>10108</v>
      </c>
      <c r="AG6503">
        <f>IF(MIS[[#This Row],[OrderSide]]="SELL",MIS[[#This Row],[VALUE]]-MIS[[#This Row],[LIVE_VALUE]],MIS[[#This Row],[LIVE_VALUE]]-MIS[[#This Row],[VALUE]])</f>
        <v>1173.0000000000236</v>
      </c>
      <c r="AH6503" t="str" cm="1">
        <f t="array" ref="AH65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3" t="str">
        <f>MIS[[#This Row],[TRADING SYMBOL]]</f>
        <v>SENSEX2552079900PE</v>
      </c>
      <c r="AJ6503" t="str">
        <f>IF(RIGHT(MIS[[#This Row],[Main/Hedge]],4)="MAIN","MAIN","HEDGE")</f>
        <v>HEDGE</v>
      </c>
      <c r="AK6503" t="str" cm="1">
        <f t="array" ref="AK6503">_xlfn._xlws.FILTER(Table4[Column1],ISNUMBER(SEARCH(Table4[Column1],MIS[[#This Row],[OrderUniqueIdentifier]])),"")</f>
        <v>LONGSHORT</v>
      </c>
    </row>
    <row r="6504" spans="1:37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>
        <f>_xlfn.XLOOKUP(MIS[[#This Row],[TRADING SYMBOL]],[1]Sheet1!$D:$D,[1]Sheet1!$C:$C)</f>
        <v>196</v>
      </c>
      <c r="AE6504">
        <f>MIS[[#This Row],[OrderAverageTradedPrice]]*MIS[[#This Row],[OrderQuantity]]</f>
        <v>133987.5</v>
      </c>
      <c r="AF6504">
        <f>MIS[[#This Row],[LTP]]*MIS[[#This Row],[OrderQuantity]]</f>
        <v>132300</v>
      </c>
      <c r="AG6504">
        <f>IF(MIS[[#This Row],[OrderSide]]="SELL",MIS[[#This Row],[VALUE]]-MIS[[#This Row],[LIVE_VALUE]],MIS[[#This Row],[LIVE_VALUE]]-MIS[[#This Row],[VALUE]])</f>
        <v>-1687.5</v>
      </c>
      <c r="AH6504" t="str" cm="1">
        <f t="array" ref="AH65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4" t="str">
        <f>MIS[[#This Row],[TRADING SYMBOL]]</f>
        <v>NIFTY2552225000CE</v>
      </c>
      <c r="AJ6504" t="str">
        <f>IF(RIGHT(MIS[[#This Row],[Main/Hedge]],4)="MAIN","MAIN","HEDGE")</f>
        <v>MAIN</v>
      </c>
      <c r="AK6504" t="str" cm="1">
        <f t="array" ref="AK6504">_xlfn._xlws.FILTER(Table4[Column1],ISNUMBER(SEARCH(Table4[Column1],MIS[[#This Row],[OrderUniqueIdentifier]])),"")</f>
        <v>LONGSHORT</v>
      </c>
    </row>
    <row r="6505" spans="1:37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>
        <f>_xlfn.XLOOKUP(MIS[[#This Row],[TRADING SYMBOL]],[1]Sheet1!$D:$D,[1]Sheet1!$C:$C)</f>
        <v>36.1</v>
      </c>
      <c r="AE6505">
        <f>MIS[[#This Row],[OrderAverageTradedPrice]]*MIS[[#This Row],[OrderQuantity]]</f>
        <v>1280</v>
      </c>
      <c r="AF6505">
        <f>MIS[[#This Row],[LTP]]*MIS[[#This Row],[OrderQuantity]]</f>
        <v>1444</v>
      </c>
      <c r="AG6505">
        <f>IF(MIS[[#This Row],[OrderSide]]="SELL",MIS[[#This Row],[VALUE]]-MIS[[#This Row],[LIVE_VALUE]],MIS[[#This Row],[LIVE_VALUE]]-MIS[[#This Row],[VALUE]])</f>
        <v>164</v>
      </c>
      <c r="AH6505" t="str" cm="1">
        <f t="array" ref="AH65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5" t="str">
        <f>MIS[[#This Row],[TRADING SYMBOL]]</f>
        <v>SENSEX2552079900PE</v>
      </c>
      <c r="AJ6505" t="str">
        <f>IF(RIGHT(MIS[[#This Row],[Main/Hedge]],4)="MAIN","MAIN","HEDGE")</f>
        <v>HEDGE</v>
      </c>
      <c r="AK6505" t="str" cm="1">
        <f t="array" ref="AK6505">_xlfn._xlws.FILTER(Table4[Column1],ISNUMBER(SEARCH(Table4[Column1],MIS[[#This Row],[OrderUniqueIdentifier]])),"")</f>
        <v>LONGSHORT</v>
      </c>
    </row>
    <row r="6506" spans="1:37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>
        <f>_xlfn.XLOOKUP(MIS[[#This Row],[TRADING SYMBOL]],[1]Sheet1!$D:$D,[1]Sheet1!$C:$C)</f>
        <v>196</v>
      </c>
      <c r="AE6506">
        <f>MIS[[#This Row],[OrderAverageTradedPrice]]*MIS[[#This Row],[OrderQuantity]]</f>
        <v>74381.25</v>
      </c>
      <c r="AF6506">
        <f>MIS[[#This Row],[LTP]]*MIS[[#This Row],[OrderQuantity]]</f>
        <v>73500</v>
      </c>
      <c r="AG6506">
        <f>IF(MIS[[#This Row],[OrderSide]]="SELL",MIS[[#This Row],[VALUE]]-MIS[[#This Row],[LIVE_VALUE]],MIS[[#This Row],[LIVE_VALUE]]-MIS[[#This Row],[VALUE]])</f>
        <v>-881.25</v>
      </c>
      <c r="AH6506" t="str" cm="1">
        <f t="array" ref="AH65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6" t="str">
        <f>MIS[[#This Row],[TRADING SYMBOL]]</f>
        <v>NIFTY2552225000CE</v>
      </c>
      <c r="AJ6506" t="str">
        <f>IF(RIGHT(MIS[[#This Row],[Main/Hedge]],4)="MAIN","MAIN","HEDGE")</f>
        <v>MAIN</v>
      </c>
      <c r="AK6506" t="str" cm="1">
        <f t="array" ref="AK6506">_xlfn._xlws.FILTER(Table4[Column1],ISNUMBER(SEARCH(Table4[Column1],MIS[[#This Row],[OrderUniqueIdentifier]])),"")</f>
        <v>LONGSHORT</v>
      </c>
    </row>
    <row r="6507" spans="1:37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>
        <f>_xlfn.XLOOKUP(MIS[[#This Row],[TRADING SYMBOL]],[1]Sheet1!$D:$D,[1]Sheet1!$C:$C)</f>
        <v>490.65</v>
      </c>
      <c r="AE6507">
        <f>MIS[[#This Row],[OrderAverageTradedPrice]]*MIS[[#This Row],[OrderQuantity]]</f>
        <v>61347.999999999964</v>
      </c>
      <c r="AF6507">
        <f>MIS[[#This Row],[LTP]]*MIS[[#This Row],[OrderQuantity]]</f>
        <v>58878</v>
      </c>
      <c r="AG6507">
        <f>IF(MIS[[#This Row],[OrderSide]]="SELL",MIS[[#This Row],[VALUE]]-MIS[[#This Row],[LIVE_VALUE]],MIS[[#This Row],[LIVE_VALUE]]-MIS[[#This Row],[VALUE]])</f>
        <v>-2469.9999999999636</v>
      </c>
      <c r="AH6507" t="str" cm="1">
        <f t="array" ref="AH65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7" t="str">
        <f>MIS[[#This Row],[TRADING SYMBOL]]</f>
        <v>SENSEX2552082300CE</v>
      </c>
      <c r="AJ6507" t="str">
        <f>IF(RIGHT(MIS[[#This Row],[Main/Hedge]],4)="MAIN","MAIN","HEDGE")</f>
        <v>MAIN</v>
      </c>
      <c r="AK6507" t="str" cm="1">
        <f t="array" ref="AK6507">_xlfn._xlws.FILTER(Table4[Column1],ISNUMBER(SEARCH(Table4[Column1],MIS[[#This Row],[OrderUniqueIdentifier]])),"")</f>
        <v>LONGSHORT</v>
      </c>
    </row>
    <row r="6508" spans="1:37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>
        <f>_xlfn.XLOOKUP(MIS[[#This Row],[TRADING SYMBOL]],[1]Sheet1!$D:$D,[1]Sheet1!$C:$C)</f>
        <v>490.65</v>
      </c>
      <c r="AE6508">
        <f>MIS[[#This Row],[OrderAverageTradedPrice]]*MIS[[#This Row],[OrderQuantity]]</f>
        <v>164002</v>
      </c>
      <c r="AF6508">
        <f>MIS[[#This Row],[LTP]]*MIS[[#This Row],[OrderQuantity]]</f>
        <v>157008</v>
      </c>
      <c r="AG6508">
        <f>IF(MIS[[#This Row],[OrderSide]]="SELL",MIS[[#This Row],[VALUE]]-MIS[[#This Row],[LIVE_VALUE]],MIS[[#This Row],[LIVE_VALUE]]-MIS[[#This Row],[VALUE]])</f>
        <v>-6994</v>
      </c>
      <c r="AH6508" t="str" cm="1">
        <f t="array" ref="AH65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8" t="str">
        <f>MIS[[#This Row],[TRADING SYMBOL]]</f>
        <v>SENSEX2552082300CE</v>
      </c>
      <c r="AJ6508" t="str">
        <f>IF(RIGHT(MIS[[#This Row],[Main/Hedge]],4)="MAIN","MAIN","HEDGE")</f>
        <v>MAIN</v>
      </c>
      <c r="AK6508" t="str" cm="1">
        <f t="array" ref="AK6508">_xlfn._xlws.FILTER(Table4[Column1],ISNUMBER(SEARCH(Table4[Column1],MIS[[#This Row],[OrderUniqueIdentifier]])),"")</f>
        <v>LONGSHORT</v>
      </c>
    </row>
    <row r="6509" spans="1:37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>
        <f>_xlfn.XLOOKUP(MIS[[#This Row],[TRADING SYMBOL]],[1]Sheet1!$D:$D,[1]Sheet1!$C:$C)</f>
        <v>196</v>
      </c>
      <c r="AE6509">
        <f>MIS[[#This Row],[OrderAverageTradedPrice]]*MIS[[#This Row],[OrderQuantity]]</f>
        <v>14857.5</v>
      </c>
      <c r="AF6509">
        <f>MIS[[#This Row],[LTP]]*MIS[[#This Row],[OrderQuantity]]</f>
        <v>14700</v>
      </c>
      <c r="AG6509">
        <f>IF(MIS[[#This Row],[OrderSide]]="SELL",MIS[[#This Row],[VALUE]]-MIS[[#This Row],[LIVE_VALUE]],MIS[[#This Row],[LIVE_VALUE]]-MIS[[#This Row],[VALUE]])</f>
        <v>-157.5</v>
      </c>
      <c r="AH6509" t="str" cm="1">
        <f t="array" ref="AH65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9" t="str">
        <f>MIS[[#This Row],[TRADING SYMBOL]]</f>
        <v>NIFTY2552225000CE</v>
      </c>
      <c r="AJ6509" t="str">
        <f>IF(RIGHT(MIS[[#This Row],[Main/Hedge]],4)="MAIN","MAIN","HEDGE")</f>
        <v>MAIN</v>
      </c>
      <c r="AK6509" t="str" cm="1">
        <f t="array" ref="AK6509">_xlfn._xlws.FILTER(Table4[Column1],ISNUMBER(SEARCH(Table4[Column1],MIS[[#This Row],[OrderUniqueIdentifier]])),"")</f>
        <v>LONGSHORT</v>
      </c>
    </row>
    <row r="6510" spans="1:37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>
        <f>_xlfn.XLOOKUP(MIS[[#This Row],[TRADING SYMBOL]],[1]Sheet1!$D:$D,[1]Sheet1!$C:$C)</f>
        <v>36.1</v>
      </c>
      <c r="AE6510">
        <f>MIS[[#This Row],[OrderAverageTradedPrice]]*MIS[[#This Row],[OrderQuantity]]</f>
        <v>1278</v>
      </c>
      <c r="AF6510">
        <f>MIS[[#This Row],[LTP]]*MIS[[#This Row],[OrderQuantity]]</f>
        <v>1444</v>
      </c>
      <c r="AG6510">
        <f>IF(MIS[[#This Row],[OrderSide]]="SELL",MIS[[#This Row],[VALUE]]-MIS[[#This Row],[LIVE_VALUE]],MIS[[#This Row],[LIVE_VALUE]]-MIS[[#This Row],[VALUE]])</f>
        <v>166</v>
      </c>
      <c r="AH6510" t="str" cm="1">
        <f t="array" ref="AH65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0" t="str">
        <f>MIS[[#This Row],[TRADING SYMBOL]]</f>
        <v>SENSEX2552079900PE</v>
      </c>
      <c r="AJ6510" t="str">
        <f>IF(RIGHT(MIS[[#This Row],[Main/Hedge]],4)="MAIN","MAIN","HEDGE")</f>
        <v>HEDGE</v>
      </c>
      <c r="AK6510" t="str" cm="1">
        <f t="array" ref="AK6510">_xlfn._xlws.FILTER(Table4[Column1],ISNUMBER(SEARCH(Table4[Column1],MIS[[#This Row],[OrderUniqueIdentifier]])),"")</f>
        <v>LONGSHORT</v>
      </c>
    </row>
    <row r="6511" spans="1:37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>
        <f>_xlfn.XLOOKUP(MIS[[#This Row],[TRADING SYMBOL]],[1]Sheet1!$D:$D,[1]Sheet1!$C:$C)</f>
        <v>196</v>
      </c>
      <c r="AE6511">
        <f>MIS[[#This Row],[OrderAverageTradedPrice]]*MIS[[#This Row],[OrderQuantity]]</f>
        <v>14850</v>
      </c>
      <c r="AF6511">
        <f>MIS[[#This Row],[LTP]]*MIS[[#This Row],[OrderQuantity]]</f>
        <v>14700</v>
      </c>
      <c r="AG6511">
        <f>IF(MIS[[#This Row],[OrderSide]]="SELL",MIS[[#This Row],[VALUE]]-MIS[[#This Row],[LIVE_VALUE]],MIS[[#This Row],[LIVE_VALUE]]-MIS[[#This Row],[VALUE]])</f>
        <v>-150</v>
      </c>
      <c r="AH6511" t="str" cm="1">
        <f t="array" ref="AH65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1" t="str">
        <f>MIS[[#This Row],[TRADING SYMBOL]]</f>
        <v>NIFTY2552225000CE</v>
      </c>
      <c r="AJ6511" t="str">
        <f>IF(RIGHT(MIS[[#This Row],[Main/Hedge]],4)="MAIN","MAIN","HEDGE")</f>
        <v>MAIN</v>
      </c>
      <c r="AK6511" t="str" cm="1">
        <f t="array" ref="AK6511">_xlfn._xlws.FILTER(Table4[Column1],ISNUMBER(SEARCH(Table4[Column1],MIS[[#This Row],[OrderUniqueIdentifier]])),"")</f>
        <v>LONGSHORT</v>
      </c>
    </row>
    <row r="6512" spans="1:37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>
        <f>_xlfn.XLOOKUP(MIS[[#This Row],[TRADING SYMBOL]],[1]Sheet1!$D:$D,[1]Sheet1!$C:$C)</f>
        <v>490.65</v>
      </c>
      <c r="AE6512">
        <f>MIS[[#This Row],[OrderAverageTradedPrice]]*MIS[[#This Row],[OrderQuantity]]</f>
        <v>61453.99999999992</v>
      </c>
      <c r="AF6512">
        <f>MIS[[#This Row],[LTP]]*MIS[[#This Row],[OrderQuantity]]</f>
        <v>58878</v>
      </c>
      <c r="AG6512">
        <f>IF(MIS[[#This Row],[OrderSide]]="SELL",MIS[[#This Row],[VALUE]]-MIS[[#This Row],[LIVE_VALUE]],MIS[[#This Row],[LIVE_VALUE]]-MIS[[#This Row],[VALUE]])</f>
        <v>-2575.99999999992</v>
      </c>
      <c r="AH6512" t="str" cm="1">
        <f t="array" ref="AH65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2" t="str">
        <f>MIS[[#This Row],[TRADING SYMBOL]]</f>
        <v>SENSEX2552082300CE</v>
      </c>
      <c r="AJ6512" t="str">
        <f>IF(RIGHT(MIS[[#This Row],[Main/Hedge]],4)="MAIN","MAIN","HEDGE")</f>
        <v>MAIN</v>
      </c>
      <c r="AK6512" t="str" cm="1">
        <f t="array" ref="AK6512">_xlfn._xlws.FILTER(Table4[Column1],ISNUMBER(SEARCH(Table4[Column1],MIS[[#This Row],[OrderUniqueIdentifier]])),"")</f>
        <v>LONGSHORT</v>
      </c>
    </row>
    <row r="6513" spans="1:37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>
        <f>_xlfn.XLOOKUP(MIS[[#This Row],[TRADING SYMBOL]],[1]Sheet1!$D:$D,[1]Sheet1!$C:$C)</f>
        <v>196</v>
      </c>
      <c r="AE6513">
        <f>MIS[[#This Row],[OrderAverageTradedPrice]]*MIS[[#This Row],[OrderQuantity]]</f>
        <v>59505</v>
      </c>
      <c r="AF6513">
        <f>MIS[[#This Row],[LTP]]*MIS[[#This Row],[OrderQuantity]]</f>
        <v>58800</v>
      </c>
      <c r="AG6513">
        <f>IF(MIS[[#This Row],[OrderSide]]="SELL",MIS[[#This Row],[VALUE]]-MIS[[#This Row],[LIVE_VALUE]],MIS[[#This Row],[LIVE_VALUE]]-MIS[[#This Row],[VALUE]])</f>
        <v>-705</v>
      </c>
      <c r="AH6513" t="str" cm="1">
        <f t="array" ref="AH65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3" t="str">
        <f>MIS[[#This Row],[TRADING SYMBOL]]</f>
        <v>NIFTY2552225000CE</v>
      </c>
      <c r="AJ6513" t="str">
        <f>IF(RIGHT(MIS[[#This Row],[Main/Hedge]],4)="MAIN","MAIN","HEDGE")</f>
        <v>MAIN</v>
      </c>
      <c r="AK6513" t="str" cm="1">
        <f t="array" ref="AK6513">_xlfn._xlws.FILTER(Table4[Column1],ISNUMBER(SEARCH(Table4[Column1],MIS[[#This Row],[OrderUniqueIdentifier]])),"")</f>
        <v>LONGSHORT</v>
      </c>
    </row>
    <row r="6514" spans="1:37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>
        <f>_xlfn.XLOOKUP(MIS[[#This Row],[TRADING SYMBOL]],[1]Sheet1!$D:$D,[1]Sheet1!$C:$C)</f>
        <v>36.1</v>
      </c>
      <c r="AE6514">
        <f>MIS[[#This Row],[OrderAverageTradedPrice]]*MIS[[#This Row],[OrderQuantity]]</f>
        <v>1282</v>
      </c>
      <c r="AF6514">
        <f>MIS[[#This Row],[LTP]]*MIS[[#This Row],[OrderQuantity]]</f>
        <v>1444</v>
      </c>
      <c r="AG6514">
        <f>IF(MIS[[#This Row],[OrderSide]]="SELL",MIS[[#This Row],[VALUE]]-MIS[[#This Row],[LIVE_VALUE]],MIS[[#This Row],[LIVE_VALUE]]-MIS[[#This Row],[VALUE]])</f>
        <v>162</v>
      </c>
      <c r="AH6514" t="str" cm="1">
        <f t="array" ref="AH65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4" t="str">
        <f>MIS[[#This Row],[TRADING SYMBOL]]</f>
        <v>SENSEX2552079900PE</v>
      </c>
      <c r="AJ6514" t="str">
        <f>IF(RIGHT(MIS[[#This Row],[Main/Hedge]],4)="MAIN","MAIN","HEDGE")</f>
        <v>HEDGE</v>
      </c>
      <c r="AK6514" t="str" cm="1">
        <f t="array" ref="AK6514">_xlfn._xlws.FILTER(Table4[Column1],ISNUMBER(SEARCH(Table4[Column1],MIS[[#This Row],[OrderUniqueIdentifier]])),"")</f>
        <v>LONGSHORT</v>
      </c>
    </row>
    <row r="6515" spans="1:37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>
        <f>_xlfn.XLOOKUP(MIS[[#This Row],[TRADING SYMBOL]],[1]Sheet1!$D:$D,[1]Sheet1!$C:$C)</f>
        <v>36.1</v>
      </c>
      <c r="AE6515">
        <f>MIS[[#This Row],[OrderAverageTradedPrice]]*MIS[[#This Row],[OrderQuantity]]</f>
        <v>7675.9999999999918</v>
      </c>
      <c r="AF6515">
        <f>MIS[[#This Row],[LTP]]*MIS[[#This Row],[OrderQuantity]]</f>
        <v>8664</v>
      </c>
      <c r="AG6515">
        <f>IF(MIS[[#This Row],[OrderSide]]="SELL",MIS[[#This Row],[VALUE]]-MIS[[#This Row],[LIVE_VALUE]],MIS[[#This Row],[LIVE_VALUE]]-MIS[[#This Row],[VALUE]])</f>
        <v>988.00000000000819</v>
      </c>
      <c r="AH6515" t="str" cm="1">
        <f t="array" ref="AH65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5" t="str">
        <f>MIS[[#This Row],[TRADING SYMBOL]]</f>
        <v>SENSEX2552079900PE</v>
      </c>
      <c r="AJ6515" t="str">
        <f>IF(RIGHT(MIS[[#This Row],[Main/Hedge]],4)="MAIN","MAIN","HEDGE")</f>
        <v>HEDGE</v>
      </c>
      <c r="AK6515" t="str" cm="1">
        <f t="array" ref="AK6515">_xlfn._xlws.FILTER(Table4[Column1],ISNUMBER(SEARCH(Table4[Column1],MIS[[#This Row],[OrderUniqueIdentifier]])),"")</f>
        <v>LONGSHORT</v>
      </c>
    </row>
    <row r="6516" spans="1:37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>
        <f>_xlfn.XLOOKUP(MIS[[#This Row],[TRADING SYMBOL]],[1]Sheet1!$D:$D,[1]Sheet1!$C:$C)</f>
        <v>196</v>
      </c>
      <c r="AE6516">
        <f>MIS[[#This Row],[OrderAverageTradedPrice]]*MIS[[#This Row],[OrderQuantity]]</f>
        <v>118950</v>
      </c>
      <c r="AF6516">
        <f>MIS[[#This Row],[LTP]]*MIS[[#This Row],[OrderQuantity]]</f>
        <v>117600</v>
      </c>
      <c r="AG6516">
        <f>IF(MIS[[#This Row],[OrderSide]]="SELL",MIS[[#This Row],[VALUE]]-MIS[[#This Row],[LIVE_VALUE]],MIS[[#This Row],[LIVE_VALUE]]-MIS[[#This Row],[VALUE]])</f>
        <v>-1350</v>
      </c>
      <c r="AH6516" t="str" cm="1">
        <f t="array" ref="AH65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6" t="str">
        <f>MIS[[#This Row],[TRADING SYMBOL]]</f>
        <v>NIFTY2552225000CE</v>
      </c>
      <c r="AJ6516" t="str">
        <f>IF(RIGHT(MIS[[#This Row],[Main/Hedge]],4)="MAIN","MAIN","HEDGE")</f>
        <v>MAIN</v>
      </c>
      <c r="AK6516" t="str" cm="1">
        <f t="array" ref="AK6516">_xlfn._xlws.FILTER(Table4[Column1],ISNUMBER(SEARCH(Table4[Column1],MIS[[#This Row],[OrderUniqueIdentifier]])),"")</f>
        <v>LONGSHORT</v>
      </c>
    </row>
    <row r="6517" spans="1:37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>
        <f>_xlfn.XLOOKUP(MIS[[#This Row],[TRADING SYMBOL]],[1]Sheet1!$D:$D,[1]Sheet1!$C:$C)</f>
        <v>196</v>
      </c>
      <c r="AE6517">
        <f>MIS[[#This Row],[OrderAverageTradedPrice]]*MIS[[#This Row],[OrderQuantity]]</f>
        <v>29752.5</v>
      </c>
      <c r="AF6517">
        <f>MIS[[#This Row],[LTP]]*MIS[[#This Row],[OrderQuantity]]</f>
        <v>29400</v>
      </c>
      <c r="AG6517">
        <f>IF(MIS[[#This Row],[OrderSide]]="SELL",MIS[[#This Row],[VALUE]]-MIS[[#This Row],[LIVE_VALUE]],MIS[[#This Row],[LIVE_VALUE]]-MIS[[#This Row],[VALUE]])</f>
        <v>-352.5</v>
      </c>
      <c r="AH6517" t="str" cm="1">
        <f t="array" ref="AH65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7" t="str">
        <f>MIS[[#This Row],[TRADING SYMBOL]]</f>
        <v>NIFTY2552225000CE</v>
      </c>
      <c r="AJ6517" t="str">
        <f>IF(RIGHT(MIS[[#This Row],[Main/Hedge]],4)="MAIN","MAIN","HEDGE")</f>
        <v>MAIN</v>
      </c>
      <c r="AK6517" t="str" cm="1">
        <f t="array" ref="AK6517">_xlfn._xlws.FILTER(Table4[Column1],ISNUMBER(SEARCH(Table4[Column1],MIS[[#This Row],[OrderUniqueIdentifier]])),"")</f>
        <v>LONGSHORT</v>
      </c>
    </row>
    <row r="6518" spans="1:37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>
        <f>_xlfn.XLOOKUP(MIS[[#This Row],[TRADING SYMBOL]],[1]Sheet1!$D:$D,[1]Sheet1!$C:$C)</f>
        <v>490.65</v>
      </c>
      <c r="AE6518">
        <f>MIS[[#This Row],[OrderAverageTradedPrice]]*MIS[[#This Row],[OrderQuantity]]</f>
        <v>30741</v>
      </c>
      <c r="AF6518">
        <f>MIS[[#This Row],[LTP]]*MIS[[#This Row],[OrderQuantity]]</f>
        <v>29439</v>
      </c>
      <c r="AG6518">
        <f>IF(MIS[[#This Row],[OrderSide]]="SELL",MIS[[#This Row],[VALUE]]-MIS[[#This Row],[LIVE_VALUE]],MIS[[#This Row],[LIVE_VALUE]]-MIS[[#This Row],[VALUE]])</f>
        <v>-1302</v>
      </c>
      <c r="AH6518" t="str" cm="1">
        <f t="array" ref="AH65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8" t="str">
        <f>MIS[[#This Row],[TRADING SYMBOL]]</f>
        <v>SENSEX2552082300CE</v>
      </c>
      <c r="AJ6518" t="str">
        <f>IF(RIGHT(MIS[[#This Row],[Main/Hedge]],4)="MAIN","MAIN","HEDGE")</f>
        <v>MAIN</v>
      </c>
      <c r="AK6518" t="str" cm="1">
        <f t="array" ref="AK6518">_xlfn._xlws.FILTER(Table4[Column1],ISNUMBER(SEARCH(Table4[Column1],MIS[[#This Row],[OrderUniqueIdentifier]])),"")</f>
        <v>LONGSHORT</v>
      </c>
    </row>
    <row r="6519" spans="1:37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>
        <f>_xlfn.XLOOKUP(MIS[[#This Row],[TRADING SYMBOL]],[1]Sheet1!$D:$D,[1]Sheet1!$C:$C)</f>
        <v>36.1</v>
      </c>
      <c r="AE6519">
        <f>MIS[[#This Row],[OrderAverageTradedPrice]]*MIS[[#This Row],[OrderQuantity]]</f>
        <v>4466</v>
      </c>
      <c r="AF6519">
        <f>MIS[[#This Row],[LTP]]*MIS[[#This Row],[OrderQuantity]]</f>
        <v>5054</v>
      </c>
      <c r="AG6519">
        <f>IF(MIS[[#This Row],[OrderSide]]="SELL",MIS[[#This Row],[VALUE]]-MIS[[#This Row],[LIVE_VALUE]],MIS[[#This Row],[LIVE_VALUE]]-MIS[[#This Row],[VALUE]])</f>
        <v>588</v>
      </c>
      <c r="AH6519" t="str" cm="1">
        <f t="array" ref="AH65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9" t="str">
        <f>MIS[[#This Row],[TRADING SYMBOL]]</f>
        <v>SENSEX2552079900PE</v>
      </c>
      <c r="AJ6519" t="str">
        <f>IF(RIGHT(MIS[[#This Row],[Main/Hedge]],4)="MAIN","MAIN","HEDGE")</f>
        <v>HEDGE</v>
      </c>
      <c r="AK6519" t="str" cm="1">
        <f t="array" ref="AK6519">_xlfn._xlws.FILTER(Table4[Column1],ISNUMBER(SEARCH(Table4[Column1],MIS[[#This Row],[OrderUniqueIdentifier]])),"")</f>
        <v>LONGSHORT</v>
      </c>
    </row>
    <row r="6520" spans="1:37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>
        <f>_xlfn.XLOOKUP(MIS[[#This Row],[TRADING SYMBOL]],[1]Sheet1!$D:$D,[1]Sheet1!$C:$C)</f>
        <v>36.1</v>
      </c>
      <c r="AE6520">
        <f>MIS[[#This Row],[OrderAverageTradedPrice]]*MIS[[#This Row],[OrderQuantity]]</f>
        <v>7040</v>
      </c>
      <c r="AF6520">
        <f>MIS[[#This Row],[LTP]]*MIS[[#This Row],[OrderQuantity]]</f>
        <v>7942</v>
      </c>
      <c r="AG6520">
        <f>IF(MIS[[#This Row],[OrderSide]]="SELL",MIS[[#This Row],[VALUE]]-MIS[[#This Row],[LIVE_VALUE]],MIS[[#This Row],[LIVE_VALUE]]-MIS[[#This Row],[VALUE]])</f>
        <v>902</v>
      </c>
      <c r="AH6520" t="str" cm="1">
        <f t="array" ref="AH65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0" t="str">
        <f>MIS[[#This Row],[TRADING SYMBOL]]</f>
        <v>SENSEX2552079900PE</v>
      </c>
      <c r="AJ6520" t="str">
        <f>IF(RIGHT(MIS[[#This Row],[Main/Hedge]],4)="MAIN","MAIN","HEDGE")</f>
        <v>HEDGE</v>
      </c>
      <c r="AK6520" t="str" cm="1">
        <f t="array" ref="AK6520">_xlfn._xlws.FILTER(Table4[Column1],ISNUMBER(SEARCH(Table4[Column1],MIS[[#This Row],[OrderUniqueIdentifier]])),"")</f>
        <v>LONGSHORT</v>
      </c>
    </row>
    <row r="6521" spans="1:37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>
        <f>_xlfn.XLOOKUP(MIS[[#This Row],[TRADING SYMBOL]],[1]Sheet1!$D:$D,[1]Sheet1!$C:$C)</f>
        <v>196</v>
      </c>
      <c r="AE6521">
        <f>MIS[[#This Row],[OrderAverageTradedPrice]]*MIS[[#This Row],[OrderQuantity]]</f>
        <v>14887.5</v>
      </c>
      <c r="AF6521">
        <f>MIS[[#This Row],[LTP]]*MIS[[#This Row],[OrderQuantity]]</f>
        <v>14700</v>
      </c>
      <c r="AG6521">
        <f>IF(MIS[[#This Row],[OrderSide]]="SELL",MIS[[#This Row],[VALUE]]-MIS[[#This Row],[LIVE_VALUE]],MIS[[#This Row],[LIVE_VALUE]]-MIS[[#This Row],[VALUE]])</f>
        <v>-187.5</v>
      </c>
      <c r="AH6521" t="str" cm="1">
        <f t="array" ref="AH65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1" t="str">
        <f>MIS[[#This Row],[TRADING SYMBOL]]</f>
        <v>NIFTY2552225000CE</v>
      </c>
      <c r="AJ6521" t="str">
        <f>IF(RIGHT(MIS[[#This Row],[Main/Hedge]],4)="MAIN","MAIN","HEDGE")</f>
        <v>MAIN</v>
      </c>
      <c r="AK6521" t="str" cm="1">
        <f t="array" ref="AK6521">_xlfn._xlws.FILTER(Table4[Column1],ISNUMBER(SEARCH(Table4[Column1],MIS[[#This Row],[OrderUniqueIdentifier]])),"")</f>
        <v>LONGSHORT</v>
      </c>
    </row>
    <row r="6522" spans="1:37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>
        <f>_xlfn.XLOOKUP(MIS[[#This Row],[TRADING SYMBOL]],[1]Sheet1!$D:$D,[1]Sheet1!$C:$C)</f>
        <v>490.65</v>
      </c>
      <c r="AE6522">
        <f>MIS[[#This Row],[OrderAverageTradedPrice]]*MIS[[#This Row],[OrderQuantity]]</f>
        <v>20440</v>
      </c>
      <c r="AF6522">
        <f>MIS[[#This Row],[LTP]]*MIS[[#This Row],[OrderQuantity]]</f>
        <v>19626</v>
      </c>
      <c r="AG6522">
        <f>IF(MIS[[#This Row],[OrderSide]]="SELL",MIS[[#This Row],[VALUE]]-MIS[[#This Row],[LIVE_VALUE]],MIS[[#This Row],[LIVE_VALUE]]-MIS[[#This Row],[VALUE]])</f>
        <v>-814</v>
      </c>
      <c r="AH6522" t="str" cm="1">
        <f t="array" ref="AH65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2" t="str">
        <f>MIS[[#This Row],[TRADING SYMBOL]]</f>
        <v>SENSEX2552082300CE</v>
      </c>
      <c r="AJ6522" t="str">
        <f>IF(RIGHT(MIS[[#This Row],[Main/Hedge]],4)="MAIN","MAIN","HEDGE")</f>
        <v>MAIN</v>
      </c>
      <c r="AK6522" t="str" cm="1">
        <f t="array" ref="AK6522">_xlfn._xlws.FILTER(Table4[Column1],ISNUMBER(SEARCH(Table4[Column1],MIS[[#This Row],[OrderUniqueIdentifier]])),"")</f>
        <v>LONGSHORT</v>
      </c>
    </row>
    <row r="6523" spans="1:37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>
        <f>_xlfn.XLOOKUP(MIS[[#This Row],[TRADING SYMBOL]],[1]Sheet1!$D:$D,[1]Sheet1!$C:$C)</f>
        <v>196</v>
      </c>
      <c r="AE6523">
        <f>MIS[[#This Row],[OrderAverageTradedPrice]]*MIS[[#This Row],[OrderQuantity]]</f>
        <v>29790</v>
      </c>
      <c r="AF6523">
        <f>MIS[[#This Row],[LTP]]*MIS[[#This Row],[OrderQuantity]]</f>
        <v>29400</v>
      </c>
      <c r="AG6523">
        <f>IF(MIS[[#This Row],[OrderSide]]="SELL",MIS[[#This Row],[VALUE]]-MIS[[#This Row],[LIVE_VALUE]],MIS[[#This Row],[LIVE_VALUE]]-MIS[[#This Row],[VALUE]])</f>
        <v>-390</v>
      </c>
      <c r="AH6523" t="str" cm="1">
        <f t="array" ref="AH65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3" t="str">
        <f>MIS[[#This Row],[TRADING SYMBOL]]</f>
        <v>NIFTY2552225000CE</v>
      </c>
      <c r="AJ6523" t="str">
        <f>IF(RIGHT(MIS[[#This Row],[Main/Hedge]],4)="MAIN","MAIN","HEDGE")</f>
        <v>MAIN</v>
      </c>
      <c r="AK6523" t="str" cm="1">
        <f t="array" ref="AK6523">_xlfn._xlws.FILTER(Table4[Column1],ISNUMBER(SEARCH(Table4[Column1],MIS[[#This Row],[OrderUniqueIdentifier]])),"")</f>
        <v>LONGSHORT</v>
      </c>
    </row>
    <row r="6524" spans="1:37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>
        <f>_xlfn.XLOOKUP(MIS[[#This Row],[TRADING SYMBOL]],[1]Sheet1!$D:$D,[1]Sheet1!$C:$C)</f>
        <v>490.65</v>
      </c>
      <c r="AE6524">
        <f>MIS[[#This Row],[OrderAverageTradedPrice]]*MIS[[#This Row],[OrderQuantity]]</f>
        <v>30756</v>
      </c>
      <c r="AF6524">
        <f>MIS[[#This Row],[LTP]]*MIS[[#This Row],[OrderQuantity]]</f>
        <v>29439</v>
      </c>
      <c r="AG6524">
        <f>IF(MIS[[#This Row],[OrderSide]]="SELL",MIS[[#This Row],[VALUE]]-MIS[[#This Row],[LIVE_VALUE]],MIS[[#This Row],[LIVE_VALUE]]-MIS[[#This Row],[VALUE]])</f>
        <v>-1317</v>
      </c>
      <c r="AH6524" t="str" cm="1">
        <f t="array" ref="AH6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4" t="str">
        <f>MIS[[#This Row],[TRADING SYMBOL]]</f>
        <v>SENSEX2552082300CE</v>
      </c>
      <c r="AJ6524" t="str">
        <f>IF(RIGHT(MIS[[#This Row],[Main/Hedge]],4)="MAIN","MAIN","HEDGE")</f>
        <v>MAIN</v>
      </c>
      <c r="AK6524" t="str" cm="1">
        <f t="array" ref="AK6524">_xlfn._xlws.FILTER(Table4[Column1],ISNUMBER(SEARCH(Table4[Column1],MIS[[#This Row],[OrderUniqueIdentifier]])),"")</f>
        <v>LONGSHORT</v>
      </c>
    </row>
    <row r="6525" spans="1:37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>
        <f>_xlfn.XLOOKUP(MIS[[#This Row],[TRADING SYMBOL]],[1]Sheet1!$D:$D,[1]Sheet1!$C:$C)</f>
        <v>97.45</v>
      </c>
      <c r="AE6525">
        <f>MIS[[#This Row],[OrderAverageTradedPrice]]*MIS[[#This Row],[OrderQuantity]]</f>
        <v>57800.999999999949</v>
      </c>
      <c r="AF6525">
        <f>MIS[[#This Row],[LTP]]*MIS[[#This Row],[OrderQuantity]]</f>
        <v>70164</v>
      </c>
      <c r="AG6525">
        <f>IF(MIS[[#This Row],[OrderSide]]="SELL",MIS[[#This Row],[VALUE]]-MIS[[#This Row],[LIVE_VALUE]],MIS[[#This Row],[LIVE_VALUE]]-MIS[[#This Row],[VALUE]])</f>
        <v>12363.000000000051</v>
      </c>
      <c r="AH6525" t="str" cm="1">
        <f t="array" ref="AH6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5" t="str">
        <f>MIS[[#This Row],[TRADING SYMBOL]]</f>
        <v>SENSEX2552080900PE</v>
      </c>
      <c r="AJ6525" t="str">
        <f>IF(RIGHT(MIS[[#This Row],[Main/Hedge]],4)="MAIN","MAIN","HEDGE")</f>
        <v>HEDGE</v>
      </c>
      <c r="AK6525" t="str" cm="1">
        <f t="array" ref="AK6525">_xlfn._xlws.FILTER(Table4[Column1],ISNUMBER(SEARCH(Table4[Column1],MIS[[#This Row],[OrderUniqueIdentifier]])),"")</f>
        <v>LONGSHORT</v>
      </c>
    </row>
    <row r="6526" spans="1:37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>
        <f>_xlfn.XLOOKUP(MIS[[#This Row],[TRADING SYMBOL]],[1]Sheet1!$D:$D,[1]Sheet1!$C:$C)</f>
        <v>196</v>
      </c>
      <c r="AE6526">
        <f>MIS[[#This Row],[OrderAverageTradedPrice]]*MIS[[#This Row],[OrderQuantity]]</f>
        <v>148788.75</v>
      </c>
      <c r="AF6526">
        <f>MIS[[#This Row],[LTP]]*MIS[[#This Row],[OrderQuantity]]</f>
        <v>147000</v>
      </c>
      <c r="AG6526">
        <f>IF(MIS[[#This Row],[OrderSide]]="SELL",MIS[[#This Row],[VALUE]]-MIS[[#This Row],[LIVE_VALUE]],MIS[[#This Row],[LIVE_VALUE]]-MIS[[#This Row],[VALUE]])</f>
        <v>-1788.75</v>
      </c>
      <c r="AH6526" t="str" cm="1">
        <f t="array" ref="AH6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6" t="str">
        <f>MIS[[#This Row],[TRADING SYMBOL]]</f>
        <v>NIFTY2552225000CE</v>
      </c>
      <c r="AJ6526" t="str">
        <f>IF(RIGHT(MIS[[#This Row],[Main/Hedge]],4)="MAIN","MAIN","HEDGE")</f>
        <v>MAIN</v>
      </c>
      <c r="AK6526" t="str" cm="1">
        <f t="array" ref="AK6526">_xlfn._xlws.FILTER(Table4[Column1],ISNUMBER(SEARCH(Table4[Column1],MIS[[#This Row],[OrderUniqueIdentifier]])),"")</f>
        <v>LONGSHORT</v>
      </c>
    </row>
    <row r="6527" spans="1:37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>
        <f>_xlfn.XLOOKUP(MIS[[#This Row],[TRADING SYMBOL]],[1]Sheet1!$D:$D,[1]Sheet1!$C:$C)</f>
        <v>490.65</v>
      </c>
      <c r="AE6527">
        <f>MIS[[#This Row],[OrderAverageTradedPrice]]*MIS[[#This Row],[OrderQuantity]]</f>
        <v>20482</v>
      </c>
      <c r="AF6527">
        <f>MIS[[#This Row],[LTP]]*MIS[[#This Row],[OrderQuantity]]</f>
        <v>19626</v>
      </c>
      <c r="AG6527">
        <f>IF(MIS[[#This Row],[OrderSide]]="SELL",MIS[[#This Row],[VALUE]]-MIS[[#This Row],[LIVE_VALUE]],MIS[[#This Row],[LIVE_VALUE]]-MIS[[#This Row],[VALUE]])</f>
        <v>-856</v>
      </c>
      <c r="AH6527" t="str" cm="1">
        <f t="array" ref="AH6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7" t="str">
        <f>MIS[[#This Row],[TRADING SYMBOL]]</f>
        <v>SENSEX2552082300CE</v>
      </c>
      <c r="AJ6527" t="str">
        <f>IF(RIGHT(MIS[[#This Row],[Main/Hedge]],4)="MAIN","MAIN","HEDGE")</f>
        <v>MAIN</v>
      </c>
      <c r="AK6527" t="str" cm="1">
        <f t="array" ref="AK6527">_xlfn._xlws.FILTER(Table4[Column1],ISNUMBER(SEARCH(Table4[Column1],MIS[[#This Row],[OrderUniqueIdentifier]])),"")</f>
        <v>LONGSHORT</v>
      </c>
    </row>
    <row r="6528" spans="1:37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>
        <f>_xlfn.XLOOKUP(MIS[[#This Row],[TRADING SYMBOL]],[1]Sheet1!$D:$D,[1]Sheet1!$C:$C)</f>
        <v>97.45</v>
      </c>
      <c r="AE6528">
        <f>MIS[[#This Row],[OrderAverageTradedPrice]]*MIS[[#This Row],[OrderQuantity]]</f>
        <v>11233.999999999995</v>
      </c>
      <c r="AF6528">
        <f>MIS[[#This Row],[LTP]]*MIS[[#This Row],[OrderQuantity]]</f>
        <v>13643</v>
      </c>
      <c r="AG6528">
        <f>IF(MIS[[#This Row],[OrderSide]]="SELL",MIS[[#This Row],[VALUE]]-MIS[[#This Row],[LIVE_VALUE]],MIS[[#This Row],[LIVE_VALUE]]-MIS[[#This Row],[VALUE]])</f>
        <v>2409.0000000000055</v>
      </c>
      <c r="AH6528" t="str" cm="1">
        <f t="array" ref="AH6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8" t="str">
        <f>MIS[[#This Row],[TRADING SYMBOL]]</f>
        <v>SENSEX2552080900PE</v>
      </c>
      <c r="AJ6528" t="str">
        <f>IF(RIGHT(MIS[[#This Row],[Main/Hedge]],4)="MAIN","MAIN","HEDGE")</f>
        <v>HEDGE</v>
      </c>
      <c r="AK6528" t="str" cm="1">
        <f t="array" ref="AK6528">_xlfn._xlws.FILTER(Table4[Column1],ISNUMBER(SEARCH(Table4[Column1],MIS[[#This Row],[OrderUniqueIdentifier]])),"")</f>
        <v>LONGSHORT</v>
      </c>
    </row>
    <row r="6529" spans="1:37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>
        <f>_xlfn.XLOOKUP(MIS[[#This Row],[TRADING SYMBOL]],[1]Sheet1!$D:$D,[1]Sheet1!$C:$C)</f>
        <v>36.1</v>
      </c>
      <c r="AE6529">
        <f>MIS[[#This Row],[OrderAverageTradedPrice]]*MIS[[#This Row],[OrderQuantity]]</f>
        <v>9047.9999999999964</v>
      </c>
      <c r="AF6529">
        <f>MIS[[#This Row],[LTP]]*MIS[[#This Row],[OrderQuantity]]</f>
        <v>10108</v>
      </c>
      <c r="AG6529">
        <f>IF(MIS[[#This Row],[OrderSide]]="SELL",MIS[[#This Row],[VALUE]]-MIS[[#This Row],[LIVE_VALUE]],MIS[[#This Row],[LIVE_VALUE]]-MIS[[#This Row],[VALUE]])</f>
        <v>1060.0000000000036</v>
      </c>
      <c r="AH6529" t="str" cm="1">
        <f t="array" ref="AH6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9" t="str">
        <f>MIS[[#This Row],[TRADING SYMBOL]]</f>
        <v>SENSEX2552079900PE</v>
      </c>
      <c r="AJ6529" t="str">
        <f>IF(RIGHT(MIS[[#This Row],[Main/Hedge]],4)="MAIN","MAIN","HEDGE")</f>
        <v>HEDGE</v>
      </c>
      <c r="AK6529" t="str" cm="1">
        <f t="array" ref="AK6529">_xlfn._xlws.FILTER(Table4[Column1],ISNUMBER(SEARCH(Table4[Column1],MIS[[#This Row],[OrderUniqueIdentifier]])),"")</f>
        <v>LONGSHORT</v>
      </c>
    </row>
    <row r="6530" spans="1:37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>
        <f>_xlfn.XLOOKUP(MIS[[#This Row],[TRADING SYMBOL]],[1]Sheet1!$D:$D,[1]Sheet1!$C:$C)</f>
        <v>490.65</v>
      </c>
      <c r="AE6530">
        <f>MIS[[#This Row],[OrderAverageTradedPrice]]*MIS[[#This Row],[OrderQuantity]]</f>
        <v>61377.999999999964</v>
      </c>
      <c r="AF6530">
        <f>MIS[[#This Row],[LTP]]*MIS[[#This Row],[OrderQuantity]]</f>
        <v>58878</v>
      </c>
      <c r="AG6530">
        <f>IF(MIS[[#This Row],[OrderSide]]="SELL",MIS[[#This Row],[VALUE]]-MIS[[#This Row],[LIVE_VALUE]],MIS[[#This Row],[LIVE_VALUE]]-MIS[[#This Row],[VALUE]])</f>
        <v>-2499.9999999999636</v>
      </c>
      <c r="AH6530" t="str" cm="1">
        <f t="array" ref="AH6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0" t="str">
        <f>MIS[[#This Row],[TRADING SYMBOL]]</f>
        <v>SENSEX2552082300CE</v>
      </c>
      <c r="AJ6530" t="str">
        <f>IF(RIGHT(MIS[[#This Row],[Main/Hedge]],4)="MAIN","MAIN","HEDGE")</f>
        <v>MAIN</v>
      </c>
      <c r="AK6530" t="str" cm="1">
        <f t="array" ref="AK6530">_xlfn._xlws.FILTER(Table4[Column1],ISNUMBER(SEARCH(Table4[Column1],MIS[[#This Row],[OrderUniqueIdentifier]])),"")</f>
        <v>LONGSHORT</v>
      </c>
    </row>
    <row r="6531" spans="1:37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>
        <f>_xlfn.XLOOKUP(MIS[[#This Row],[TRADING SYMBOL]],[1]Sheet1!$D:$D,[1]Sheet1!$C:$C)</f>
        <v>36.1</v>
      </c>
      <c r="AE6531">
        <f>MIS[[#This Row],[OrderAverageTradedPrice]]*MIS[[#This Row],[OrderQuantity]]</f>
        <v>2580</v>
      </c>
      <c r="AF6531">
        <f>MIS[[#This Row],[LTP]]*MIS[[#This Row],[OrderQuantity]]</f>
        <v>2888</v>
      </c>
      <c r="AG6531">
        <f>IF(MIS[[#This Row],[OrderSide]]="SELL",MIS[[#This Row],[VALUE]]-MIS[[#This Row],[LIVE_VALUE]],MIS[[#This Row],[LIVE_VALUE]]-MIS[[#This Row],[VALUE]])</f>
        <v>308</v>
      </c>
      <c r="AH6531" t="str" cm="1">
        <f t="array" ref="AH6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1" t="str">
        <f>MIS[[#This Row],[TRADING SYMBOL]]</f>
        <v>SENSEX2552079900PE</v>
      </c>
      <c r="AJ6531" t="str">
        <f>IF(RIGHT(MIS[[#This Row],[Main/Hedge]],4)="MAIN","MAIN","HEDGE")</f>
        <v>HEDGE</v>
      </c>
      <c r="AK6531" t="str" cm="1">
        <f t="array" ref="AK6531">_xlfn._xlws.FILTER(Table4[Column1],ISNUMBER(SEARCH(Table4[Column1],MIS[[#This Row],[OrderUniqueIdentifier]])),"")</f>
        <v>LONGSHORT</v>
      </c>
    </row>
    <row r="6532" spans="1:37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>
        <f>_xlfn.XLOOKUP(MIS[[#This Row],[TRADING SYMBOL]],[1]Sheet1!$D:$D,[1]Sheet1!$C:$C)</f>
        <v>196</v>
      </c>
      <c r="AE6532">
        <f>MIS[[#This Row],[OrderAverageTradedPrice]]*MIS[[#This Row],[OrderQuantity]]</f>
        <v>14831.25</v>
      </c>
      <c r="AF6532">
        <f>MIS[[#This Row],[LTP]]*MIS[[#This Row],[OrderQuantity]]</f>
        <v>14700</v>
      </c>
      <c r="AG6532">
        <f>IF(MIS[[#This Row],[OrderSide]]="SELL",MIS[[#This Row],[VALUE]]-MIS[[#This Row],[LIVE_VALUE]],MIS[[#This Row],[LIVE_VALUE]]-MIS[[#This Row],[VALUE]])</f>
        <v>-131.25</v>
      </c>
      <c r="AH6532" t="str" cm="1">
        <f t="array" ref="AH6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2" t="str">
        <f>MIS[[#This Row],[TRADING SYMBOL]]</f>
        <v>NIFTY2552225000CE</v>
      </c>
      <c r="AJ6532" t="str">
        <f>IF(RIGHT(MIS[[#This Row],[Main/Hedge]],4)="MAIN","MAIN","HEDGE")</f>
        <v>MAIN</v>
      </c>
      <c r="AK6532" t="str" cm="1">
        <f t="array" ref="AK6532">_xlfn._xlws.FILTER(Table4[Column1],ISNUMBER(SEARCH(Table4[Column1],MIS[[#This Row],[OrderUniqueIdentifier]])),"")</f>
        <v>LONGSHORT</v>
      </c>
    </row>
    <row r="6533" spans="1:37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>
        <f>_xlfn.XLOOKUP(MIS[[#This Row],[TRADING SYMBOL]],[1]Sheet1!$D:$D,[1]Sheet1!$C:$C)</f>
        <v>36.1</v>
      </c>
      <c r="AE6533">
        <f>MIS[[#This Row],[OrderAverageTradedPrice]]*MIS[[#This Row],[OrderQuantity]]</f>
        <v>1292</v>
      </c>
      <c r="AF6533">
        <f>MIS[[#This Row],[LTP]]*MIS[[#This Row],[OrderQuantity]]</f>
        <v>1444</v>
      </c>
      <c r="AG6533">
        <f>IF(MIS[[#This Row],[OrderSide]]="SELL",MIS[[#This Row],[VALUE]]-MIS[[#This Row],[LIVE_VALUE]],MIS[[#This Row],[LIVE_VALUE]]-MIS[[#This Row],[VALUE]])</f>
        <v>152</v>
      </c>
      <c r="AH6533" t="str" cm="1">
        <f t="array" ref="AH6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3" t="str">
        <f>MIS[[#This Row],[TRADING SYMBOL]]</f>
        <v>SENSEX2552079900PE</v>
      </c>
      <c r="AJ6533" t="str">
        <f>IF(RIGHT(MIS[[#This Row],[Main/Hedge]],4)="MAIN","MAIN","HEDGE")</f>
        <v>HEDGE</v>
      </c>
      <c r="AK6533" t="str" cm="1">
        <f t="array" ref="AK6533">_xlfn._xlws.FILTER(Table4[Column1],ISNUMBER(SEARCH(Table4[Column1],MIS[[#This Row],[OrderUniqueIdentifier]])),"")</f>
        <v>LONGSHORT</v>
      </c>
    </row>
    <row r="6534" spans="1:37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>
        <f>_xlfn.XLOOKUP(MIS[[#This Row],[TRADING SYMBOL]],[1]Sheet1!$D:$D,[1]Sheet1!$C:$C)</f>
        <v>36.1</v>
      </c>
      <c r="AE6534">
        <f>MIS[[#This Row],[OrderAverageTradedPrice]]*MIS[[#This Row],[OrderQuantity]]</f>
        <v>1284</v>
      </c>
      <c r="AF6534">
        <f>MIS[[#This Row],[LTP]]*MIS[[#This Row],[OrderQuantity]]</f>
        <v>1444</v>
      </c>
      <c r="AG6534">
        <f>IF(MIS[[#This Row],[OrderSide]]="SELL",MIS[[#This Row],[VALUE]]-MIS[[#This Row],[LIVE_VALUE]],MIS[[#This Row],[LIVE_VALUE]]-MIS[[#This Row],[VALUE]])</f>
        <v>160</v>
      </c>
      <c r="AH6534" t="str" cm="1">
        <f t="array" ref="AH6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4" t="str">
        <f>MIS[[#This Row],[TRADING SYMBOL]]</f>
        <v>SENSEX2552079900PE</v>
      </c>
      <c r="AJ6534" t="str">
        <f>IF(RIGHT(MIS[[#This Row],[Main/Hedge]],4)="MAIN","MAIN","HEDGE")</f>
        <v>HEDGE</v>
      </c>
      <c r="AK6534" t="str" cm="1">
        <f t="array" ref="AK6534">_xlfn._xlws.FILTER(Table4[Column1],ISNUMBER(SEARCH(Table4[Column1],MIS[[#This Row],[OrderUniqueIdentifier]])),"")</f>
        <v>LONGSHORT</v>
      </c>
    </row>
    <row r="6535" spans="1:37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>
        <f>_xlfn.XLOOKUP(MIS[[#This Row],[TRADING SYMBOL]],[1]Sheet1!$D:$D,[1]Sheet1!$C:$C)</f>
        <v>36.1</v>
      </c>
      <c r="AE6535">
        <f>MIS[[#This Row],[OrderAverageTradedPrice]]*MIS[[#This Row],[OrderQuantity]]</f>
        <v>4529</v>
      </c>
      <c r="AF6535">
        <f>MIS[[#This Row],[LTP]]*MIS[[#This Row],[OrderQuantity]]</f>
        <v>5054</v>
      </c>
      <c r="AG6535">
        <f>IF(MIS[[#This Row],[OrderSide]]="SELL",MIS[[#This Row],[VALUE]]-MIS[[#This Row],[LIVE_VALUE]],MIS[[#This Row],[LIVE_VALUE]]-MIS[[#This Row],[VALUE]])</f>
        <v>525</v>
      </c>
      <c r="AH6535" t="str" cm="1">
        <f t="array" ref="AH6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5" t="str">
        <f>MIS[[#This Row],[TRADING SYMBOL]]</f>
        <v>SENSEX2552079900PE</v>
      </c>
      <c r="AJ6535" t="str">
        <f>IF(RIGHT(MIS[[#This Row],[Main/Hedge]],4)="MAIN","MAIN","HEDGE")</f>
        <v>HEDGE</v>
      </c>
      <c r="AK6535" t="str" cm="1">
        <f t="array" ref="AK6535">_xlfn._xlws.FILTER(Table4[Column1],ISNUMBER(SEARCH(Table4[Column1],MIS[[#This Row],[OrderUniqueIdentifier]])),"")</f>
        <v>LONGSHORT</v>
      </c>
    </row>
    <row r="6536" spans="1:37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>
        <f>_xlfn.XLOOKUP(MIS[[#This Row],[TRADING SYMBOL]],[1]Sheet1!$D:$D,[1]Sheet1!$C:$C)</f>
        <v>196</v>
      </c>
      <c r="AE6536">
        <f>MIS[[#This Row],[OrderAverageTradedPrice]]*MIS[[#This Row],[OrderQuantity]]</f>
        <v>14831.25</v>
      </c>
      <c r="AF6536">
        <f>MIS[[#This Row],[LTP]]*MIS[[#This Row],[OrderQuantity]]</f>
        <v>14700</v>
      </c>
      <c r="AG6536">
        <f>IF(MIS[[#This Row],[OrderSide]]="SELL",MIS[[#This Row],[VALUE]]-MIS[[#This Row],[LIVE_VALUE]],MIS[[#This Row],[LIVE_VALUE]]-MIS[[#This Row],[VALUE]])</f>
        <v>-131.25</v>
      </c>
      <c r="AH6536" t="str" cm="1">
        <f t="array" ref="AH6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6" t="str">
        <f>MIS[[#This Row],[TRADING SYMBOL]]</f>
        <v>NIFTY2552225000CE</v>
      </c>
      <c r="AJ6536" t="str">
        <f>IF(RIGHT(MIS[[#This Row],[Main/Hedge]],4)="MAIN","MAIN","HEDGE")</f>
        <v>MAIN</v>
      </c>
      <c r="AK6536" t="str" cm="1">
        <f t="array" ref="AK6536">_xlfn._xlws.FILTER(Table4[Column1],ISNUMBER(SEARCH(Table4[Column1],MIS[[#This Row],[OrderUniqueIdentifier]])),"")</f>
        <v>LONGSHORT</v>
      </c>
    </row>
    <row r="6537" spans="1:37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>
        <f>_xlfn.XLOOKUP(MIS[[#This Row],[TRADING SYMBOL]],[1]Sheet1!$D:$D,[1]Sheet1!$C:$C)</f>
        <v>36.1</v>
      </c>
      <c r="AE6537">
        <f>MIS[[#This Row],[OrderAverageTradedPrice]]*MIS[[#This Row],[OrderQuantity]]</f>
        <v>1294</v>
      </c>
      <c r="AF6537">
        <f>MIS[[#This Row],[LTP]]*MIS[[#This Row],[OrderQuantity]]</f>
        <v>1444</v>
      </c>
      <c r="AG6537">
        <f>IF(MIS[[#This Row],[OrderSide]]="SELL",MIS[[#This Row],[VALUE]]-MIS[[#This Row],[LIVE_VALUE]],MIS[[#This Row],[LIVE_VALUE]]-MIS[[#This Row],[VALUE]])</f>
        <v>150</v>
      </c>
      <c r="AH6537" t="str" cm="1">
        <f t="array" ref="AH6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7" t="str">
        <f>MIS[[#This Row],[TRADING SYMBOL]]</f>
        <v>SENSEX2552079900PE</v>
      </c>
      <c r="AJ6537" t="str">
        <f>IF(RIGHT(MIS[[#This Row],[Main/Hedge]],4)="MAIN","MAIN","HEDGE")</f>
        <v>HEDGE</v>
      </c>
      <c r="AK6537" t="str" cm="1">
        <f t="array" ref="AK6537">_xlfn._xlws.FILTER(Table4[Column1],ISNUMBER(SEARCH(Table4[Column1],MIS[[#This Row],[OrderUniqueIdentifier]])),"")</f>
        <v>LONGSHORT</v>
      </c>
    </row>
    <row r="6538" spans="1:37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>
        <f>_xlfn.XLOOKUP(MIS[[#This Row],[TRADING SYMBOL]],[1]Sheet1!$D:$D,[1]Sheet1!$C:$C)</f>
        <v>196</v>
      </c>
      <c r="AE6538">
        <f>MIS[[#This Row],[OrderAverageTradedPrice]]*MIS[[#This Row],[OrderQuantity]]</f>
        <v>14868.75</v>
      </c>
      <c r="AF6538">
        <f>MIS[[#This Row],[LTP]]*MIS[[#This Row],[OrderQuantity]]</f>
        <v>14700</v>
      </c>
      <c r="AG6538">
        <f>IF(MIS[[#This Row],[OrderSide]]="SELL",MIS[[#This Row],[VALUE]]-MIS[[#This Row],[LIVE_VALUE]],MIS[[#This Row],[LIVE_VALUE]]-MIS[[#This Row],[VALUE]])</f>
        <v>-168.75</v>
      </c>
      <c r="AH6538" t="str" cm="1">
        <f t="array" ref="AH6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8" t="str">
        <f>MIS[[#This Row],[TRADING SYMBOL]]</f>
        <v>NIFTY2552225000CE</v>
      </c>
      <c r="AJ6538" t="str">
        <f>IF(RIGHT(MIS[[#This Row],[Main/Hedge]],4)="MAIN","MAIN","HEDGE")</f>
        <v>MAIN</v>
      </c>
      <c r="AK6538" t="str" cm="1">
        <f t="array" ref="AK6538">_xlfn._xlws.FILTER(Table4[Column1],ISNUMBER(SEARCH(Table4[Column1],MIS[[#This Row],[OrderUniqueIdentifier]])),"")</f>
        <v>LONGSHORT</v>
      </c>
    </row>
    <row r="6539" spans="1:37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>
        <f>_xlfn.XLOOKUP(MIS[[#This Row],[TRADING SYMBOL]],[1]Sheet1!$D:$D,[1]Sheet1!$C:$C)</f>
        <v>490.65</v>
      </c>
      <c r="AE6539">
        <f>MIS[[#This Row],[OrderAverageTradedPrice]]*MIS[[#This Row],[OrderQuantity]]</f>
        <v>71687</v>
      </c>
      <c r="AF6539">
        <f>MIS[[#This Row],[LTP]]*MIS[[#This Row],[OrderQuantity]]</f>
        <v>68691</v>
      </c>
      <c r="AG6539">
        <f>IF(MIS[[#This Row],[OrderSide]]="SELL",MIS[[#This Row],[VALUE]]-MIS[[#This Row],[LIVE_VALUE]],MIS[[#This Row],[LIVE_VALUE]]-MIS[[#This Row],[VALUE]])</f>
        <v>-2996</v>
      </c>
      <c r="AH6539" t="str" cm="1">
        <f t="array" ref="AH6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9" t="str">
        <f>MIS[[#This Row],[TRADING SYMBOL]]</f>
        <v>SENSEX2552082300CE</v>
      </c>
      <c r="AJ6539" t="str">
        <f>IF(RIGHT(MIS[[#This Row],[Main/Hedge]],4)="MAIN","MAIN","HEDGE")</f>
        <v>MAIN</v>
      </c>
      <c r="AK6539" t="str" cm="1">
        <f t="array" ref="AK6539">_xlfn._xlws.FILTER(Table4[Column1],ISNUMBER(SEARCH(Table4[Column1],MIS[[#This Row],[OrderUniqueIdentifier]])),"")</f>
        <v>LONGSHORT</v>
      </c>
    </row>
    <row r="6540" spans="1:37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>
        <f>_xlfn.XLOOKUP(MIS[[#This Row],[TRADING SYMBOL]],[1]Sheet1!$D:$D,[1]Sheet1!$C:$C)</f>
        <v>490.65</v>
      </c>
      <c r="AE6540">
        <f>MIS[[#This Row],[OrderAverageTradedPrice]]*MIS[[#This Row],[OrderQuantity]]</f>
        <v>20456</v>
      </c>
      <c r="AF6540">
        <f>MIS[[#This Row],[LTP]]*MIS[[#This Row],[OrderQuantity]]</f>
        <v>19626</v>
      </c>
      <c r="AG6540">
        <f>IF(MIS[[#This Row],[OrderSide]]="SELL",MIS[[#This Row],[VALUE]]-MIS[[#This Row],[LIVE_VALUE]],MIS[[#This Row],[LIVE_VALUE]]-MIS[[#This Row],[VALUE]])</f>
        <v>-830</v>
      </c>
      <c r="AH6540" t="str" cm="1">
        <f t="array" ref="AH6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0" t="str">
        <f>MIS[[#This Row],[TRADING SYMBOL]]</f>
        <v>SENSEX2552082300CE</v>
      </c>
      <c r="AJ6540" t="str">
        <f>IF(RIGHT(MIS[[#This Row],[Main/Hedge]],4)="MAIN","MAIN","HEDGE")</f>
        <v>MAIN</v>
      </c>
      <c r="AK6540" t="str" cm="1">
        <f t="array" ref="AK6540">_xlfn._xlws.FILTER(Table4[Column1],ISNUMBER(SEARCH(Table4[Column1],MIS[[#This Row],[OrderUniqueIdentifier]])),"")</f>
        <v>LONGSHORT</v>
      </c>
    </row>
    <row r="6541" spans="1:37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>
        <f>_xlfn.XLOOKUP(MIS[[#This Row],[TRADING SYMBOL]],[1]Sheet1!$D:$D,[1]Sheet1!$C:$C)</f>
        <v>196</v>
      </c>
      <c r="AE6541">
        <f>MIS[[#This Row],[OrderAverageTradedPrice]]*MIS[[#This Row],[OrderQuantity]]</f>
        <v>29662.5</v>
      </c>
      <c r="AF6541">
        <f>MIS[[#This Row],[LTP]]*MIS[[#This Row],[OrderQuantity]]</f>
        <v>29400</v>
      </c>
      <c r="AG6541">
        <f>IF(MIS[[#This Row],[OrderSide]]="SELL",MIS[[#This Row],[VALUE]]-MIS[[#This Row],[LIVE_VALUE]],MIS[[#This Row],[LIVE_VALUE]]-MIS[[#This Row],[VALUE]])</f>
        <v>-262.5</v>
      </c>
      <c r="AH6541" t="str" cm="1">
        <f t="array" ref="AH6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1" t="str">
        <f>MIS[[#This Row],[TRADING SYMBOL]]</f>
        <v>NIFTY2552225000CE</v>
      </c>
      <c r="AJ6541" t="str">
        <f>IF(RIGHT(MIS[[#This Row],[Main/Hedge]],4)="MAIN","MAIN","HEDGE")</f>
        <v>MAIN</v>
      </c>
      <c r="AK6541" t="str" cm="1">
        <f t="array" ref="AK6541">_xlfn._xlws.FILTER(Table4[Column1],ISNUMBER(SEARCH(Table4[Column1],MIS[[#This Row],[OrderUniqueIdentifier]])),"")</f>
        <v>LONGSHORT</v>
      </c>
    </row>
    <row r="6542" spans="1:37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>
        <f>_xlfn.XLOOKUP(MIS[[#This Row],[TRADING SYMBOL]],[1]Sheet1!$D:$D,[1]Sheet1!$C:$C)</f>
        <v>490.65</v>
      </c>
      <c r="AE6542">
        <f>MIS[[#This Row],[OrderAverageTradedPrice]]*MIS[[#This Row],[OrderQuantity]]</f>
        <v>30669.99999999996</v>
      </c>
      <c r="AF6542">
        <f>MIS[[#This Row],[LTP]]*MIS[[#This Row],[OrderQuantity]]</f>
        <v>29439</v>
      </c>
      <c r="AG6542">
        <f>IF(MIS[[#This Row],[OrderSide]]="SELL",MIS[[#This Row],[VALUE]]-MIS[[#This Row],[LIVE_VALUE]],MIS[[#This Row],[LIVE_VALUE]]-MIS[[#This Row],[VALUE]])</f>
        <v>-1230.99999999996</v>
      </c>
      <c r="AH6542" t="str" cm="1">
        <f t="array" ref="AH6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2" t="str">
        <f>MIS[[#This Row],[TRADING SYMBOL]]</f>
        <v>SENSEX2552082300CE</v>
      </c>
      <c r="AJ6542" t="str">
        <f>IF(RIGHT(MIS[[#This Row],[Main/Hedge]],4)="MAIN","MAIN","HEDGE")</f>
        <v>MAIN</v>
      </c>
      <c r="AK6542" t="str" cm="1">
        <f t="array" ref="AK6542">_xlfn._xlws.FILTER(Table4[Column1],ISNUMBER(SEARCH(Table4[Column1],MIS[[#This Row],[OrderUniqueIdentifier]])),"")</f>
        <v>LONGSHORT</v>
      </c>
    </row>
    <row r="6543" spans="1:37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>
        <f>_xlfn.XLOOKUP(MIS[[#This Row],[TRADING SYMBOL]],[1]Sheet1!$D:$D,[1]Sheet1!$C:$C)</f>
        <v>196</v>
      </c>
      <c r="AE6543">
        <f>MIS[[#This Row],[OrderAverageTradedPrice]]*MIS[[#This Row],[OrderQuantity]]</f>
        <v>29700</v>
      </c>
      <c r="AF6543">
        <f>MIS[[#This Row],[LTP]]*MIS[[#This Row],[OrderQuantity]]</f>
        <v>29400</v>
      </c>
      <c r="AG6543">
        <f>IF(MIS[[#This Row],[OrderSide]]="SELL",MIS[[#This Row],[VALUE]]-MIS[[#This Row],[LIVE_VALUE]],MIS[[#This Row],[LIVE_VALUE]]-MIS[[#This Row],[VALUE]])</f>
        <v>-300</v>
      </c>
      <c r="AH6543" t="str" cm="1">
        <f t="array" ref="AH6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3" t="str">
        <f>MIS[[#This Row],[TRADING SYMBOL]]</f>
        <v>NIFTY2552225000CE</v>
      </c>
      <c r="AJ6543" t="str">
        <f>IF(RIGHT(MIS[[#This Row],[Main/Hedge]],4)="MAIN","MAIN","HEDGE")</f>
        <v>MAIN</v>
      </c>
      <c r="AK6543" t="str" cm="1">
        <f t="array" ref="AK6543">_xlfn._xlws.FILTER(Table4[Column1],ISNUMBER(SEARCH(Table4[Column1],MIS[[#This Row],[OrderUniqueIdentifier]])),"")</f>
        <v>LONGSHORT</v>
      </c>
    </row>
    <row r="6544" spans="1:37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>
        <f>_xlfn.XLOOKUP(MIS[[#This Row],[TRADING SYMBOL]],[1]Sheet1!$D:$D,[1]Sheet1!$C:$C)</f>
        <v>196</v>
      </c>
      <c r="AE6544">
        <f>MIS[[#This Row],[OrderAverageTradedPrice]]*MIS[[#This Row],[OrderQuantity]]</f>
        <v>103950</v>
      </c>
      <c r="AF6544">
        <f>MIS[[#This Row],[LTP]]*MIS[[#This Row],[OrderQuantity]]</f>
        <v>102900</v>
      </c>
      <c r="AG6544">
        <f>IF(MIS[[#This Row],[OrderSide]]="SELL",MIS[[#This Row],[VALUE]]-MIS[[#This Row],[LIVE_VALUE]],MIS[[#This Row],[LIVE_VALUE]]-MIS[[#This Row],[VALUE]])</f>
        <v>-1050</v>
      </c>
      <c r="AH6544" t="str" cm="1">
        <f t="array" ref="AH6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4" t="str">
        <f>MIS[[#This Row],[TRADING SYMBOL]]</f>
        <v>NIFTY2552225000CE</v>
      </c>
      <c r="AJ6544" t="str">
        <f>IF(RIGHT(MIS[[#This Row],[Main/Hedge]],4)="MAIN","MAIN","HEDGE")</f>
        <v>MAIN</v>
      </c>
      <c r="AK6544" t="str" cm="1">
        <f t="array" ref="AK6544">_xlfn._xlws.FILTER(Table4[Column1],ISNUMBER(SEARCH(Table4[Column1],MIS[[#This Row],[OrderUniqueIdentifier]])),"")</f>
        <v>LONGSHORT</v>
      </c>
    </row>
    <row r="6545" spans="1:37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>
        <f>_xlfn.XLOOKUP(MIS[[#This Row],[TRADING SYMBOL]],[1]Sheet1!$D:$D,[1]Sheet1!$C:$C)</f>
        <v>36.1</v>
      </c>
      <c r="AE6545">
        <f>MIS[[#This Row],[OrderAverageTradedPrice]]*MIS[[#This Row],[OrderQuantity]]</f>
        <v>6431.9999999999991</v>
      </c>
      <c r="AF6545">
        <f>MIS[[#This Row],[LTP]]*MIS[[#This Row],[OrderQuantity]]</f>
        <v>7220</v>
      </c>
      <c r="AG6545">
        <f>IF(MIS[[#This Row],[OrderSide]]="SELL",MIS[[#This Row],[VALUE]]-MIS[[#This Row],[LIVE_VALUE]],MIS[[#This Row],[LIVE_VALUE]]-MIS[[#This Row],[VALUE]])</f>
        <v>788.00000000000091</v>
      </c>
      <c r="AH6545" t="str" cm="1">
        <f t="array" ref="AH6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5" t="str">
        <f>MIS[[#This Row],[TRADING SYMBOL]]</f>
        <v>SENSEX2552079900PE</v>
      </c>
      <c r="AJ6545" t="str">
        <f>IF(RIGHT(MIS[[#This Row],[Main/Hedge]],4)="MAIN","MAIN","HEDGE")</f>
        <v>HEDGE</v>
      </c>
      <c r="AK6545" t="str" cm="1">
        <f t="array" ref="AK6545">_xlfn._xlws.FILTER(Table4[Column1],ISNUMBER(SEARCH(Table4[Column1],MIS[[#This Row],[OrderUniqueIdentifier]])),"")</f>
        <v>LONGSHORT</v>
      </c>
    </row>
    <row r="6546" spans="1:37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>
        <f>_xlfn.XLOOKUP(MIS[[#This Row],[TRADING SYMBOL]],[1]Sheet1!$D:$D,[1]Sheet1!$C:$C)</f>
        <v>196</v>
      </c>
      <c r="AE6546">
        <f>MIS[[#This Row],[OrderAverageTradedPrice]]*MIS[[#This Row],[OrderQuantity]]</f>
        <v>88852.5</v>
      </c>
      <c r="AF6546">
        <f>MIS[[#This Row],[LTP]]*MIS[[#This Row],[OrderQuantity]]</f>
        <v>88200</v>
      </c>
      <c r="AG6546">
        <f>IF(MIS[[#This Row],[OrderSide]]="SELL",MIS[[#This Row],[VALUE]]-MIS[[#This Row],[LIVE_VALUE]],MIS[[#This Row],[LIVE_VALUE]]-MIS[[#This Row],[VALUE]])</f>
        <v>-652.5</v>
      </c>
      <c r="AH6546" t="str" cm="1">
        <f t="array" ref="AH6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6" t="str">
        <f>MIS[[#This Row],[TRADING SYMBOL]]</f>
        <v>NIFTY2552225000CE</v>
      </c>
      <c r="AJ6546" t="str">
        <f>IF(RIGHT(MIS[[#This Row],[Main/Hedge]],4)="MAIN","MAIN","HEDGE")</f>
        <v>MAIN</v>
      </c>
      <c r="AK6546" t="str" cm="1">
        <f t="array" ref="AK6546">_xlfn._xlws.FILTER(Table4[Column1],ISNUMBER(SEARCH(Table4[Column1],MIS[[#This Row],[OrderUniqueIdentifier]])),"")</f>
        <v>LONGSHORT</v>
      </c>
    </row>
    <row r="6547" spans="1:37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>
        <f>_xlfn.XLOOKUP(MIS[[#This Row],[TRADING SYMBOL]],[1]Sheet1!$D:$D,[1]Sheet1!$C:$C)</f>
        <v>196</v>
      </c>
      <c r="AE6547">
        <f>MIS[[#This Row],[OrderAverageTradedPrice]]*MIS[[#This Row],[OrderQuantity]]</f>
        <v>14850</v>
      </c>
      <c r="AF6547">
        <f>MIS[[#This Row],[LTP]]*MIS[[#This Row],[OrderQuantity]]</f>
        <v>14700</v>
      </c>
      <c r="AG6547">
        <f>IF(MIS[[#This Row],[OrderSide]]="SELL",MIS[[#This Row],[VALUE]]-MIS[[#This Row],[LIVE_VALUE]],MIS[[#This Row],[LIVE_VALUE]]-MIS[[#This Row],[VALUE]])</f>
        <v>-150</v>
      </c>
      <c r="AH6547" t="str" cm="1">
        <f t="array" ref="AH6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7" t="str">
        <f>MIS[[#This Row],[TRADING SYMBOL]]</f>
        <v>NIFTY2552225000CE</v>
      </c>
      <c r="AJ6547" t="str">
        <f>IF(RIGHT(MIS[[#This Row],[Main/Hedge]],4)="MAIN","MAIN","HEDGE")</f>
        <v>MAIN</v>
      </c>
      <c r="AK6547" t="str" cm="1">
        <f t="array" ref="AK6547">_xlfn._xlws.FILTER(Table4[Column1],ISNUMBER(SEARCH(Table4[Column1],MIS[[#This Row],[OrderUniqueIdentifier]])),"")</f>
        <v>LONGSHORT</v>
      </c>
    </row>
    <row r="6548" spans="1:37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>
        <f>_xlfn.XLOOKUP(MIS[[#This Row],[TRADING SYMBOL]],[1]Sheet1!$D:$D,[1]Sheet1!$C:$C)</f>
        <v>490.65</v>
      </c>
      <c r="AE6548">
        <f>MIS[[#This Row],[OrderAverageTradedPrice]]*MIS[[#This Row],[OrderQuantity]]</f>
        <v>20444</v>
      </c>
      <c r="AF6548">
        <f>MIS[[#This Row],[LTP]]*MIS[[#This Row],[OrderQuantity]]</f>
        <v>19626</v>
      </c>
      <c r="AG6548">
        <f>IF(MIS[[#This Row],[OrderSide]]="SELL",MIS[[#This Row],[VALUE]]-MIS[[#This Row],[LIVE_VALUE]],MIS[[#This Row],[LIVE_VALUE]]-MIS[[#This Row],[VALUE]])</f>
        <v>-818</v>
      </c>
      <c r="AH6548" t="str" cm="1">
        <f t="array" ref="AH6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8" t="str">
        <f>MIS[[#This Row],[TRADING SYMBOL]]</f>
        <v>SENSEX2552082300CE</v>
      </c>
      <c r="AJ6548" t="str">
        <f>IF(RIGHT(MIS[[#This Row],[Main/Hedge]],4)="MAIN","MAIN","HEDGE")</f>
        <v>MAIN</v>
      </c>
      <c r="AK6548" t="str" cm="1">
        <f t="array" ref="AK6548">_xlfn._xlws.FILTER(Table4[Column1],ISNUMBER(SEARCH(Table4[Column1],MIS[[#This Row],[OrderUniqueIdentifier]])),"")</f>
        <v>LONGSHORT</v>
      </c>
    </row>
    <row r="6549" spans="1:37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>
        <f>_xlfn.XLOOKUP(MIS[[#This Row],[TRADING SYMBOL]],[1]Sheet1!$D:$D,[1]Sheet1!$C:$C)</f>
        <v>36.1</v>
      </c>
      <c r="AE6549">
        <f>MIS[[#This Row],[OrderAverageTradedPrice]]*MIS[[#This Row],[OrderQuantity]]</f>
        <v>1288</v>
      </c>
      <c r="AF6549">
        <f>MIS[[#This Row],[LTP]]*MIS[[#This Row],[OrderQuantity]]</f>
        <v>1444</v>
      </c>
      <c r="AG6549">
        <f>IF(MIS[[#This Row],[OrderSide]]="SELL",MIS[[#This Row],[VALUE]]-MIS[[#This Row],[LIVE_VALUE]],MIS[[#This Row],[LIVE_VALUE]]-MIS[[#This Row],[VALUE]])</f>
        <v>156</v>
      </c>
      <c r="AH6549" t="str" cm="1">
        <f t="array" ref="AH6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9" t="str">
        <f>MIS[[#This Row],[TRADING SYMBOL]]</f>
        <v>SENSEX2552079900PE</v>
      </c>
      <c r="AJ6549" t="str">
        <f>IF(RIGHT(MIS[[#This Row],[Main/Hedge]],4)="MAIN","MAIN","HEDGE")</f>
        <v>HEDGE</v>
      </c>
      <c r="AK6549" t="str" cm="1">
        <f t="array" ref="AK6549">_xlfn._xlws.FILTER(Table4[Column1],ISNUMBER(SEARCH(Table4[Column1],MIS[[#This Row],[OrderUniqueIdentifier]])),"")</f>
        <v>LONGSHORT</v>
      </c>
    </row>
    <row r="6550" spans="1:37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>
        <f>_xlfn.XLOOKUP(MIS[[#This Row],[TRADING SYMBOL]],[1]Sheet1!$D:$D,[1]Sheet1!$C:$C)</f>
        <v>36.1</v>
      </c>
      <c r="AE6550">
        <f>MIS[[#This Row],[OrderAverageTradedPrice]]*MIS[[#This Row],[OrderQuantity]]</f>
        <v>1292</v>
      </c>
      <c r="AF6550">
        <f>MIS[[#This Row],[LTP]]*MIS[[#This Row],[OrderQuantity]]</f>
        <v>1444</v>
      </c>
      <c r="AG6550">
        <f>IF(MIS[[#This Row],[OrderSide]]="SELL",MIS[[#This Row],[VALUE]]-MIS[[#This Row],[LIVE_VALUE]],MIS[[#This Row],[LIVE_VALUE]]-MIS[[#This Row],[VALUE]])</f>
        <v>152</v>
      </c>
      <c r="AH6550" t="str" cm="1">
        <f t="array" ref="AH6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0" t="str">
        <f>MIS[[#This Row],[TRADING SYMBOL]]</f>
        <v>SENSEX2552079900PE</v>
      </c>
      <c r="AJ6550" t="str">
        <f>IF(RIGHT(MIS[[#This Row],[Main/Hedge]],4)="MAIN","MAIN","HEDGE")</f>
        <v>HEDGE</v>
      </c>
      <c r="AK6550" t="str" cm="1">
        <f t="array" ref="AK6550">_xlfn._xlws.FILTER(Table4[Column1],ISNUMBER(SEARCH(Table4[Column1],MIS[[#This Row],[OrderUniqueIdentifier]])),"")</f>
        <v>LONGSHORT</v>
      </c>
    </row>
    <row r="6551" spans="1:37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>
        <f>_xlfn.XLOOKUP(MIS[[#This Row],[TRADING SYMBOL]],[1]Sheet1!$D:$D,[1]Sheet1!$C:$C)</f>
        <v>36.1</v>
      </c>
      <c r="AE6551">
        <f>MIS[[#This Row],[OrderAverageTradedPrice]]*MIS[[#This Row],[OrderQuantity]]</f>
        <v>3229.9999999999995</v>
      </c>
      <c r="AF6551">
        <f>MIS[[#This Row],[LTP]]*MIS[[#This Row],[OrderQuantity]]</f>
        <v>3610</v>
      </c>
      <c r="AG6551">
        <f>IF(MIS[[#This Row],[OrderSide]]="SELL",MIS[[#This Row],[VALUE]]-MIS[[#This Row],[LIVE_VALUE]],MIS[[#This Row],[LIVE_VALUE]]-MIS[[#This Row],[VALUE]])</f>
        <v>380.00000000000045</v>
      </c>
      <c r="AH6551" t="str" cm="1">
        <f t="array" ref="AH6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1" t="str">
        <f>MIS[[#This Row],[TRADING SYMBOL]]</f>
        <v>SENSEX2552079900PE</v>
      </c>
      <c r="AJ6551" t="str">
        <f>IF(RIGHT(MIS[[#This Row],[Main/Hedge]],4)="MAIN","MAIN","HEDGE")</f>
        <v>HEDGE</v>
      </c>
      <c r="AK6551" t="str" cm="1">
        <f t="array" ref="AK6551">_xlfn._xlws.FILTER(Table4[Column1],ISNUMBER(SEARCH(Table4[Column1],MIS[[#This Row],[OrderUniqueIdentifier]])),"")</f>
        <v>LONGSHORT</v>
      </c>
    </row>
    <row r="6552" spans="1:37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>
        <f>_xlfn.XLOOKUP(MIS[[#This Row],[TRADING SYMBOL]],[1]Sheet1!$D:$D,[1]Sheet1!$C:$C)</f>
        <v>196</v>
      </c>
      <c r="AE6552">
        <f>MIS[[#This Row],[OrderAverageTradedPrice]]*MIS[[#This Row],[OrderQuantity]]</f>
        <v>74250</v>
      </c>
      <c r="AF6552">
        <f>MIS[[#This Row],[LTP]]*MIS[[#This Row],[OrderQuantity]]</f>
        <v>73500</v>
      </c>
      <c r="AG6552">
        <f>IF(MIS[[#This Row],[OrderSide]]="SELL",MIS[[#This Row],[VALUE]]-MIS[[#This Row],[LIVE_VALUE]],MIS[[#This Row],[LIVE_VALUE]]-MIS[[#This Row],[VALUE]])</f>
        <v>-750</v>
      </c>
      <c r="AH6552" t="str" cm="1">
        <f t="array" ref="AH6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2" t="str">
        <f>MIS[[#This Row],[TRADING SYMBOL]]</f>
        <v>NIFTY2552225000CE</v>
      </c>
      <c r="AJ6552" t="str">
        <f>IF(RIGHT(MIS[[#This Row],[Main/Hedge]],4)="MAIN","MAIN","HEDGE")</f>
        <v>MAIN</v>
      </c>
      <c r="AK6552" t="str" cm="1">
        <f t="array" ref="AK6552">_xlfn._xlws.FILTER(Table4[Column1],ISNUMBER(SEARCH(Table4[Column1],MIS[[#This Row],[OrderUniqueIdentifier]])),"")</f>
        <v>LONGSHORT</v>
      </c>
    </row>
    <row r="6553" spans="1:37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>
        <f>_xlfn.XLOOKUP(MIS[[#This Row],[TRADING SYMBOL]],[1]Sheet1!$D:$D,[1]Sheet1!$C:$C)</f>
        <v>196</v>
      </c>
      <c r="AE6553">
        <f>MIS[[#This Row],[OrderAverageTradedPrice]]*MIS[[#This Row],[OrderQuantity]]</f>
        <v>340627.49999999942</v>
      </c>
      <c r="AF6553">
        <f>MIS[[#This Row],[LTP]]*MIS[[#This Row],[OrderQuantity]]</f>
        <v>338100</v>
      </c>
      <c r="AG6553">
        <f>IF(MIS[[#This Row],[OrderSide]]="SELL",MIS[[#This Row],[VALUE]]-MIS[[#This Row],[LIVE_VALUE]],MIS[[#This Row],[LIVE_VALUE]]-MIS[[#This Row],[VALUE]])</f>
        <v>-2527.4999999994179</v>
      </c>
      <c r="AH6553" t="str" cm="1">
        <f t="array" ref="AH6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3" t="str">
        <f>MIS[[#This Row],[TRADING SYMBOL]]</f>
        <v>NIFTY2552225000CE</v>
      </c>
      <c r="AJ6553" t="str">
        <f>IF(RIGHT(MIS[[#This Row],[Main/Hedge]],4)="MAIN","MAIN","HEDGE")</f>
        <v>MAIN</v>
      </c>
      <c r="AK6553" t="str" cm="1">
        <f t="array" ref="AK6553">_xlfn._xlws.FILTER(Table4[Column1],ISNUMBER(SEARCH(Table4[Column1],MIS[[#This Row],[OrderUniqueIdentifier]])),"")</f>
        <v>LONGSHORT</v>
      </c>
    </row>
    <row r="6554" spans="1:37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>
        <f>_xlfn.XLOOKUP(MIS[[#This Row],[TRADING SYMBOL]],[1]Sheet1!$D:$D,[1]Sheet1!$C:$C)</f>
        <v>196</v>
      </c>
      <c r="AE6554">
        <f>MIS[[#This Row],[OrderAverageTradedPrice]]*MIS[[#This Row],[OrderQuantity]]</f>
        <v>267209.99999999953</v>
      </c>
      <c r="AF6554">
        <f>MIS[[#This Row],[LTP]]*MIS[[#This Row],[OrderQuantity]]</f>
        <v>264600</v>
      </c>
      <c r="AG6554">
        <f>IF(MIS[[#This Row],[OrderSide]]="SELL",MIS[[#This Row],[VALUE]]-MIS[[#This Row],[LIVE_VALUE]],MIS[[#This Row],[LIVE_VALUE]]-MIS[[#This Row],[VALUE]])</f>
        <v>-2609.9999999995343</v>
      </c>
      <c r="AH6554" t="str" cm="1">
        <f t="array" ref="AH6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4" t="str">
        <f>MIS[[#This Row],[TRADING SYMBOL]]</f>
        <v>NIFTY2552225000CE</v>
      </c>
      <c r="AJ6554" t="str">
        <f>IF(RIGHT(MIS[[#This Row],[Main/Hedge]],4)="MAIN","MAIN","HEDGE")</f>
        <v>MAIN</v>
      </c>
      <c r="AK6554" t="str" cm="1">
        <f t="array" ref="AK6554">_xlfn._xlws.FILTER(Table4[Column1],ISNUMBER(SEARCH(Table4[Column1],MIS[[#This Row],[OrderUniqueIdentifier]])),"")</f>
        <v>LONGSHORT</v>
      </c>
    </row>
    <row r="6555" spans="1:37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>
        <f>_xlfn.XLOOKUP(MIS[[#This Row],[TRADING SYMBOL]],[1]Sheet1!$D:$D,[1]Sheet1!$C:$C)</f>
        <v>196</v>
      </c>
      <c r="AE6555">
        <f>MIS[[#This Row],[OrderAverageTradedPrice]]*MIS[[#This Row],[OrderQuantity]]</f>
        <v>59321.25</v>
      </c>
      <c r="AF6555">
        <f>MIS[[#This Row],[LTP]]*MIS[[#This Row],[OrderQuantity]]</f>
        <v>58800</v>
      </c>
      <c r="AG6555">
        <f>IF(MIS[[#This Row],[OrderSide]]="SELL",MIS[[#This Row],[VALUE]]-MIS[[#This Row],[LIVE_VALUE]],MIS[[#This Row],[LIVE_VALUE]]-MIS[[#This Row],[VALUE]])</f>
        <v>-521.25</v>
      </c>
      <c r="AH6555" t="str" cm="1">
        <f t="array" ref="AH6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5" t="str">
        <f>MIS[[#This Row],[TRADING SYMBOL]]</f>
        <v>NIFTY2552225000CE</v>
      </c>
      <c r="AJ6555" t="str">
        <f>IF(RIGHT(MIS[[#This Row],[Main/Hedge]],4)="MAIN","MAIN","HEDGE")</f>
        <v>MAIN</v>
      </c>
      <c r="AK6555" t="str" cm="1">
        <f t="array" ref="AK6555">_xlfn._xlws.FILTER(Table4[Column1],ISNUMBER(SEARCH(Table4[Column1],MIS[[#This Row],[OrderUniqueIdentifier]])),"")</f>
        <v>LONGSHORT</v>
      </c>
    </row>
    <row r="6556" spans="1:37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>
        <f>_xlfn.XLOOKUP(MIS[[#This Row],[TRADING SYMBOL]],[1]Sheet1!$D:$D,[1]Sheet1!$C:$C)</f>
        <v>196</v>
      </c>
      <c r="AE6556">
        <f>MIS[[#This Row],[OrderAverageTradedPrice]]*MIS[[#This Row],[OrderQuantity]]</f>
        <v>132929.99999999977</v>
      </c>
      <c r="AF6556">
        <f>MIS[[#This Row],[LTP]]*MIS[[#This Row],[OrderQuantity]]</f>
        <v>132300</v>
      </c>
      <c r="AG6556">
        <f>IF(MIS[[#This Row],[OrderSide]]="SELL",MIS[[#This Row],[VALUE]]-MIS[[#This Row],[LIVE_VALUE]],MIS[[#This Row],[LIVE_VALUE]]-MIS[[#This Row],[VALUE]])</f>
        <v>-629.99999999976717</v>
      </c>
      <c r="AH6556" t="str" cm="1">
        <f t="array" ref="AH6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6" t="str">
        <f>MIS[[#This Row],[TRADING SYMBOL]]</f>
        <v>NIFTY2552225000CE</v>
      </c>
      <c r="AJ6556" t="str">
        <f>IF(RIGHT(MIS[[#This Row],[Main/Hedge]],4)="MAIN","MAIN","HEDGE")</f>
        <v>MAIN</v>
      </c>
      <c r="AK6556" t="str" cm="1">
        <f t="array" ref="AK6556">_xlfn._xlws.FILTER(Table4[Column1],ISNUMBER(SEARCH(Table4[Column1],MIS[[#This Row],[OrderUniqueIdentifier]])),"")</f>
        <v>LONGSHORT</v>
      </c>
    </row>
    <row r="6557" spans="1:37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>
        <f>_xlfn.XLOOKUP(MIS[[#This Row],[TRADING SYMBOL]],[1]Sheet1!$D:$D,[1]Sheet1!$C:$C)</f>
        <v>36.1</v>
      </c>
      <c r="AE6557">
        <f>MIS[[#This Row],[OrderAverageTradedPrice]]*MIS[[#This Row],[OrderQuantity]]</f>
        <v>1959</v>
      </c>
      <c r="AF6557">
        <f>MIS[[#This Row],[LTP]]*MIS[[#This Row],[OrderQuantity]]</f>
        <v>2166</v>
      </c>
      <c r="AG6557">
        <f>IF(MIS[[#This Row],[OrderSide]]="SELL",MIS[[#This Row],[VALUE]]-MIS[[#This Row],[LIVE_VALUE]],MIS[[#This Row],[LIVE_VALUE]]-MIS[[#This Row],[VALUE]])</f>
        <v>207</v>
      </c>
      <c r="AH6557" t="str" cm="1">
        <f t="array" ref="AH6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7" t="str">
        <f>MIS[[#This Row],[TRADING SYMBOL]]</f>
        <v>SENSEX2552079900PE</v>
      </c>
      <c r="AJ6557" t="str">
        <f>IF(RIGHT(MIS[[#This Row],[Main/Hedge]],4)="MAIN","MAIN","HEDGE")</f>
        <v>HEDGE</v>
      </c>
      <c r="AK6557" t="str" cm="1">
        <f t="array" ref="AK6557">_xlfn._xlws.FILTER(Table4[Column1],ISNUMBER(SEARCH(Table4[Column1],MIS[[#This Row],[OrderUniqueIdentifier]])),"")</f>
        <v>LONGSHORT</v>
      </c>
    </row>
    <row r="6558" spans="1:37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>
        <f>_xlfn.XLOOKUP(MIS[[#This Row],[TRADING SYMBOL]],[1]Sheet1!$D:$D,[1]Sheet1!$C:$C)</f>
        <v>36.1</v>
      </c>
      <c r="AE6558">
        <f>MIS[[#This Row],[OrderAverageTradedPrice]]*MIS[[#This Row],[OrderQuantity]]</f>
        <v>651</v>
      </c>
      <c r="AF6558">
        <f>MIS[[#This Row],[LTP]]*MIS[[#This Row],[OrderQuantity]]</f>
        <v>722</v>
      </c>
      <c r="AG6558">
        <f>IF(MIS[[#This Row],[OrderSide]]="SELL",MIS[[#This Row],[VALUE]]-MIS[[#This Row],[LIVE_VALUE]],MIS[[#This Row],[LIVE_VALUE]]-MIS[[#This Row],[VALUE]])</f>
        <v>71</v>
      </c>
      <c r="AH6558" t="str" cm="1">
        <f t="array" ref="AH6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8" t="str">
        <f>MIS[[#This Row],[TRADING SYMBOL]]</f>
        <v>SENSEX2552079900PE</v>
      </c>
      <c r="AJ6558" t="str">
        <f>IF(RIGHT(MIS[[#This Row],[Main/Hedge]],4)="MAIN","MAIN","HEDGE")</f>
        <v>HEDGE</v>
      </c>
      <c r="AK6558" t="str" cm="1">
        <f t="array" ref="AK6558">_xlfn._xlws.FILTER(Table4[Column1],ISNUMBER(SEARCH(Table4[Column1],MIS[[#This Row],[OrderUniqueIdentifier]])),"")</f>
        <v>LONGSHORT</v>
      </c>
    </row>
    <row r="6559" spans="1:37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>
        <f>_xlfn.XLOOKUP(MIS[[#This Row],[TRADING SYMBOL]],[1]Sheet1!$D:$D,[1]Sheet1!$C:$C)</f>
        <v>196</v>
      </c>
      <c r="AE6559">
        <f>MIS[[#This Row],[OrderAverageTradedPrice]]*MIS[[#This Row],[OrderQuantity]]</f>
        <v>29520</v>
      </c>
      <c r="AF6559">
        <f>MIS[[#This Row],[LTP]]*MIS[[#This Row],[OrderQuantity]]</f>
        <v>29400</v>
      </c>
      <c r="AG6559">
        <f>IF(MIS[[#This Row],[OrderSide]]="SELL",MIS[[#This Row],[VALUE]]-MIS[[#This Row],[LIVE_VALUE]],MIS[[#This Row],[LIVE_VALUE]]-MIS[[#This Row],[VALUE]])</f>
        <v>-120</v>
      </c>
      <c r="AH6559" t="str" cm="1">
        <f t="array" ref="AH6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9" t="str">
        <f>MIS[[#This Row],[TRADING SYMBOL]]</f>
        <v>NIFTY2552225000CE</v>
      </c>
      <c r="AJ6559" t="str">
        <f>IF(RIGHT(MIS[[#This Row],[Main/Hedge]],4)="MAIN","MAIN","HEDGE")</f>
        <v>MAIN</v>
      </c>
      <c r="AK6559" t="str" cm="1">
        <f t="array" ref="AK6559">_xlfn._xlws.FILTER(Table4[Column1],ISNUMBER(SEARCH(Table4[Column1],MIS[[#This Row],[OrderUniqueIdentifier]])),"")</f>
        <v>LONGSHORT</v>
      </c>
    </row>
    <row r="6560" spans="1:37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>
        <f>_xlfn.XLOOKUP(MIS[[#This Row],[TRADING SYMBOL]],[1]Sheet1!$D:$D,[1]Sheet1!$C:$C)</f>
        <v>196</v>
      </c>
      <c r="AE6560">
        <f>MIS[[#This Row],[OrderAverageTradedPrice]]*MIS[[#This Row],[OrderQuantity]]</f>
        <v>29550</v>
      </c>
      <c r="AF6560">
        <f>MIS[[#This Row],[LTP]]*MIS[[#This Row],[OrderQuantity]]</f>
        <v>29400</v>
      </c>
      <c r="AG6560">
        <f>IF(MIS[[#This Row],[OrderSide]]="SELL",MIS[[#This Row],[VALUE]]-MIS[[#This Row],[LIVE_VALUE]],MIS[[#This Row],[LIVE_VALUE]]-MIS[[#This Row],[VALUE]])</f>
        <v>-150</v>
      </c>
      <c r="AH6560" t="str" cm="1">
        <f t="array" ref="AH6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0" t="str">
        <f>MIS[[#This Row],[TRADING SYMBOL]]</f>
        <v>NIFTY2552225000CE</v>
      </c>
      <c r="AJ6560" t="str">
        <f>IF(RIGHT(MIS[[#This Row],[Main/Hedge]],4)="MAIN","MAIN","HEDGE")</f>
        <v>MAIN</v>
      </c>
      <c r="AK6560" t="str" cm="1">
        <f t="array" ref="AK6560">_xlfn._xlws.FILTER(Table4[Column1],ISNUMBER(SEARCH(Table4[Column1],MIS[[#This Row],[OrderUniqueIdentifier]])),"")</f>
        <v>LONGSHORT</v>
      </c>
    </row>
    <row r="6561" spans="1:37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>
        <f>_xlfn.XLOOKUP(MIS[[#This Row],[TRADING SYMBOL]],[1]Sheet1!$D:$D,[1]Sheet1!$C:$C)</f>
        <v>490.65</v>
      </c>
      <c r="AE6561">
        <f>MIS[[#This Row],[OrderAverageTradedPrice]]*MIS[[#This Row],[OrderQuantity]]</f>
        <v>10161</v>
      </c>
      <c r="AF6561">
        <f>MIS[[#This Row],[LTP]]*MIS[[#This Row],[OrderQuantity]]</f>
        <v>9813</v>
      </c>
      <c r="AG6561">
        <f>IF(MIS[[#This Row],[OrderSide]]="SELL",MIS[[#This Row],[VALUE]]-MIS[[#This Row],[LIVE_VALUE]],MIS[[#This Row],[LIVE_VALUE]]-MIS[[#This Row],[VALUE]])</f>
        <v>-348</v>
      </c>
      <c r="AH6561" t="str" cm="1">
        <f t="array" ref="AH6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1" t="str">
        <f>MIS[[#This Row],[TRADING SYMBOL]]</f>
        <v>SENSEX2552082300CE</v>
      </c>
      <c r="AJ6561" t="str">
        <f>IF(RIGHT(MIS[[#This Row],[Main/Hedge]],4)="MAIN","MAIN","HEDGE")</f>
        <v>MAIN</v>
      </c>
      <c r="AK6561" t="str" cm="1">
        <f t="array" ref="AK6561">_xlfn._xlws.FILTER(Table4[Column1],ISNUMBER(SEARCH(Table4[Column1],MIS[[#This Row],[OrderUniqueIdentifier]])),"")</f>
        <v>LONGSHORT</v>
      </c>
    </row>
    <row r="6562" spans="1:37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>
        <f>_xlfn.XLOOKUP(MIS[[#This Row],[TRADING SYMBOL]],[1]Sheet1!$D:$D,[1]Sheet1!$C:$C)</f>
        <v>196</v>
      </c>
      <c r="AE6562">
        <f>MIS[[#This Row],[OrderAverageTradedPrice]]*MIS[[#This Row],[OrderQuantity]]</f>
        <v>14778.75</v>
      </c>
      <c r="AF6562">
        <f>MIS[[#This Row],[LTP]]*MIS[[#This Row],[OrderQuantity]]</f>
        <v>14700</v>
      </c>
      <c r="AG6562">
        <f>IF(MIS[[#This Row],[OrderSide]]="SELL",MIS[[#This Row],[VALUE]]-MIS[[#This Row],[LIVE_VALUE]],MIS[[#This Row],[LIVE_VALUE]]-MIS[[#This Row],[VALUE]])</f>
        <v>-78.75</v>
      </c>
      <c r="AH6562" t="str" cm="1">
        <f t="array" ref="AH6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2" t="str">
        <f>MIS[[#This Row],[TRADING SYMBOL]]</f>
        <v>NIFTY2552225000CE</v>
      </c>
      <c r="AJ6562" t="str">
        <f>IF(RIGHT(MIS[[#This Row],[Main/Hedge]],4)="MAIN","MAIN","HEDGE")</f>
        <v>MAIN</v>
      </c>
      <c r="AK6562" t="str" cm="1">
        <f t="array" ref="AK6562">_xlfn._xlws.FILTER(Table4[Column1],ISNUMBER(SEARCH(Table4[Column1],MIS[[#This Row],[OrderUniqueIdentifier]])),"")</f>
        <v>LONGSHORT</v>
      </c>
    </row>
    <row r="6563" spans="1:37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>
        <f>_xlfn.XLOOKUP(MIS[[#This Row],[TRADING SYMBOL]],[1]Sheet1!$D:$D,[1]Sheet1!$C:$C)</f>
        <v>196</v>
      </c>
      <c r="AE6563">
        <f>MIS[[#This Row],[OrderAverageTradedPrice]]*MIS[[#This Row],[OrderQuantity]]</f>
        <v>14805</v>
      </c>
      <c r="AF6563">
        <f>MIS[[#This Row],[LTP]]*MIS[[#This Row],[OrderQuantity]]</f>
        <v>14700</v>
      </c>
      <c r="AG6563">
        <f>IF(MIS[[#This Row],[OrderSide]]="SELL",MIS[[#This Row],[VALUE]]-MIS[[#This Row],[LIVE_VALUE]],MIS[[#This Row],[LIVE_VALUE]]-MIS[[#This Row],[VALUE]])</f>
        <v>-105</v>
      </c>
      <c r="AH6563" t="str" cm="1">
        <f t="array" ref="AH6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3" t="str">
        <f>MIS[[#This Row],[TRADING SYMBOL]]</f>
        <v>NIFTY2552225000CE</v>
      </c>
      <c r="AJ6563" t="str">
        <f>IF(RIGHT(MIS[[#This Row],[Main/Hedge]],4)="MAIN","MAIN","HEDGE")</f>
        <v>MAIN</v>
      </c>
      <c r="AK6563" t="str" cm="1">
        <f t="array" ref="AK6563">_xlfn._xlws.FILTER(Table4[Column1],ISNUMBER(SEARCH(Table4[Column1],MIS[[#This Row],[OrderUniqueIdentifier]])),"")</f>
        <v>LONGSHORT</v>
      </c>
    </row>
    <row r="6564" spans="1:37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>
        <f>_xlfn.XLOOKUP(MIS[[#This Row],[TRADING SYMBOL]],[1]Sheet1!$D:$D,[1]Sheet1!$C:$C)</f>
        <v>36.1</v>
      </c>
      <c r="AE6564">
        <f>MIS[[#This Row],[OrderAverageTradedPrice]]*MIS[[#This Row],[OrderQuantity]]</f>
        <v>4536</v>
      </c>
      <c r="AF6564">
        <f>MIS[[#This Row],[LTP]]*MIS[[#This Row],[OrderQuantity]]</f>
        <v>5054</v>
      </c>
      <c r="AG6564">
        <f>IF(MIS[[#This Row],[OrderSide]]="SELL",MIS[[#This Row],[VALUE]]-MIS[[#This Row],[LIVE_VALUE]],MIS[[#This Row],[LIVE_VALUE]]-MIS[[#This Row],[VALUE]])</f>
        <v>518</v>
      </c>
      <c r="AH6564" t="str" cm="1">
        <f t="array" ref="AH6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4" t="str">
        <f>MIS[[#This Row],[TRADING SYMBOL]]</f>
        <v>SENSEX2552079900PE</v>
      </c>
      <c r="AJ6564" t="str">
        <f>IF(RIGHT(MIS[[#This Row],[Main/Hedge]],4)="MAIN","MAIN","HEDGE")</f>
        <v>HEDGE</v>
      </c>
      <c r="AK6564" t="str" cm="1">
        <f t="array" ref="AK6564">_xlfn._xlws.FILTER(Table4[Column1],ISNUMBER(SEARCH(Table4[Column1],MIS[[#This Row],[OrderUniqueIdentifier]])),"")</f>
        <v>LONGSHORT</v>
      </c>
    </row>
    <row r="6565" spans="1:37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>
        <f>_xlfn.XLOOKUP(MIS[[#This Row],[TRADING SYMBOL]],[1]Sheet1!$D:$D,[1]Sheet1!$C:$C)</f>
        <v>36.1</v>
      </c>
      <c r="AE6565">
        <f>MIS[[#This Row],[OrderAverageTradedPrice]]*MIS[[#This Row],[OrderQuantity]]</f>
        <v>650</v>
      </c>
      <c r="AF6565">
        <f>MIS[[#This Row],[LTP]]*MIS[[#This Row],[OrderQuantity]]</f>
        <v>722</v>
      </c>
      <c r="AG6565">
        <f>IF(MIS[[#This Row],[OrderSide]]="SELL",MIS[[#This Row],[VALUE]]-MIS[[#This Row],[LIVE_VALUE]],MIS[[#This Row],[LIVE_VALUE]]-MIS[[#This Row],[VALUE]])</f>
        <v>72</v>
      </c>
      <c r="AH6565" t="str" cm="1">
        <f t="array" ref="AH6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5" t="str">
        <f>MIS[[#This Row],[TRADING SYMBOL]]</f>
        <v>SENSEX2552079900PE</v>
      </c>
      <c r="AJ6565" t="str">
        <f>IF(RIGHT(MIS[[#This Row],[Main/Hedge]],4)="MAIN","MAIN","HEDGE")</f>
        <v>HEDGE</v>
      </c>
      <c r="AK6565" t="str" cm="1">
        <f t="array" ref="AK6565">_xlfn._xlws.FILTER(Table4[Column1],ISNUMBER(SEARCH(Table4[Column1],MIS[[#This Row],[OrderUniqueIdentifier]])),"")</f>
        <v>LONGSHORT</v>
      </c>
    </row>
    <row r="6566" spans="1:37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>
        <f>_xlfn.XLOOKUP(MIS[[#This Row],[TRADING SYMBOL]],[1]Sheet1!$D:$D,[1]Sheet1!$C:$C)</f>
        <v>36.1</v>
      </c>
      <c r="AE6566">
        <f>MIS[[#This Row],[OrderAverageTradedPrice]]*MIS[[#This Row],[OrderQuantity]]</f>
        <v>1300</v>
      </c>
      <c r="AF6566">
        <f>MIS[[#This Row],[LTP]]*MIS[[#This Row],[OrderQuantity]]</f>
        <v>1444</v>
      </c>
      <c r="AG6566">
        <f>IF(MIS[[#This Row],[OrderSide]]="SELL",MIS[[#This Row],[VALUE]]-MIS[[#This Row],[LIVE_VALUE]],MIS[[#This Row],[LIVE_VALUE]]-MIS[[#This Row],[VALUE]])</f>
        <v>144</v>
      </c>
      <c r="AH6566" t="str" cm="1">
        <f t="array" ref="AH6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6" t="str">
        <f>MIS[[#This Row],[TRADING SYMBOL]]</f>
        <v>SENSEX2552079900PE</v>
      </c>
      <c r="AJ6566" t="str">
        <f>IF(RIGHT(MIS[[#This Row],[Main/Hedge]],4)="MAIN","MAIN","HEDGE")</f>
        <v>HEDGE</v>
      </c>
      <c r="AK6566" t="str" cm="1">
        <f t="array" ref="AK6566">_xlfn._xlws.FILTER(Table4[Column1],ISNUMBER(SEARCH(Table4[Column1],MIS[[#This Row],[OrderUniqueIdentifier]])),"")</f>
        <v>LONGSHORT</v>
      </c>
    </row>
    <row r="6567" spans="1:37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>
        <f>_xlfn.XLOOKUP(MIS[[#This Row],[TRADING SYMBOL]],[1]Sheet1!$D:$D,[1]Sheet1!$C:$C)</f>
        <v>196</v>
      </c>
      <c r="AE6567">
        <f>MIS[[#This Row],[OrderAverageTradedPrice]]*MIS[[#This Row],[OrderQuantity]]</f>
        <v>29527.5</v>
      </c>
      <c r="AF6567">
        <f>MIS[[#This Row],[LTP]]*MIS[[#This Row],[OrderQuantity]]</f>
        <v>29400</v>
      </c>
      <c r="AG6567">
        <f>IF(MIS[[#This Row],[OrderSide]]="SELL",MIS[[#This Row],[VALUE]]-MIS[[#This Row],[LIVE_VALUE]],MIS[[#This Row],[LIVE_VALUE]]-MIS[[#This Row],[VALUE]])</f>
        <v>-127.5</v>
      </c>
      <c r="AH6567" t="str" cm="1">
        <f t="array" ref="AH6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7" t="str">
        <f>MIS[[#This Row],[TRADING SYMBOL]]</f>
        <v>NIFTY2552225000CE</v>
      </c>
      <c r="AJ6567" t="str">
        <f>IF(RIGHT(MIS[[#This Row],[Main/Hedge]],4)="MAIN","MAIN","HEDGE")</f>
        <v>MAIN</v>
      </c>
      <c r="AK6567" t="str" cm="1">
        <f t="array" ref="AK6567">_xlfn._xlws.FILTER(Table4[Column1],ISNUMBER(SEARCH(Table4[Column1],MIS[[#This Row],[OrderUniqueIdentifier]])),"")</f>
        <v>LONGSHORT</v>
      </c>
    </row>
    <row r="6568" spans="1:37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>
        <f>_xlfn.XLOOKUP(MIS[[#This Row],[TRADING SYMBOL]],[1]Sheet1!$D:$D,[1]Sheet1!$C:$C)</f>
        <v>36.1</v>
      </c>
      <c r="AE6568">
        <f>MIS[[#This Row],[OrderAverageTradedPrice]]*MIS[[#This Row],[OrderQuantity]]</f>
        <v>648</v>
      </c>
      <c r="AF6568">
        <f>MIS[[#This Row],[LTP]]*MIS[[#This Row],[OrderQuantity]]</f>
        <v>722</v>
      </c>
      <c r="AG6568">
        <f>IF(MIS[[#This Row],[OrderSide]]="SELL",MIS[[#This Row],[VALUE]]-MIS[[#This Row],[LIVE_VALUE]],MIS[[#This Row],[LIVE_VALUE]]-MIS[[#This Row],[VALUE]])</f>
        <v>74</v>
      </c>
      <c r="AH6568" t="str" cm="1">
        <f t="array" ref="AH6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8" t="str">
        <f>MIS[[#This Row],[TRADING SYMBOL]]</f>
        <v>SENSEX2552079900PE</v>
      </c>
      <c r="AJ6568" t="str">
        <f>IF(RIGHT(MIS[[#This Row],[Main/Hedge]],4)="MAIN","MAIN","HEDGE")</f>
        <v>HEDGE</v>
      </c>
      <c r="AK6568" t="str" cm="1">
        <f t="array" ref="AK6568">_xlfn._xlws.FILTER(Table4[Column1],ISNUMBER(SEARCH(Table4[Column1],MIS[[#This Row],[OrderUniqueIdentifier]])),"")</f>
        <v>LONGSHORT</v>
      </c>
    </row>
    <row r="6569" spans="1:37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>
        <f>_xlfn.XLOOKUP(MIS[[#This Row],[TRADING SYMBOL]],[1]Sheet1!$D:$D,[1]Sheet1!$C:$C)</f>
        <v>490.65</v>
      </c>
      <c r="AE6569">
        <f>MIS[[#This Row],[OrderAverageTradedPrice]]*MIS[[#This Row],[OrderQuantity]]</f>
        <v>30663</v>
      </c>
      <c r="AF6569">
        <f>MIS[[#This Row],[LTP]]*MIS[[#This Row],[OrderQuantity]]</f>
        <v>29439</v>
      </c>
      <c r="AG6569">
        <f>IF(MIS[[#This Row],[OrderSide]]="SELL",MIS[[#This Row],[VALUE]]-MIS[[#This Row],[LIVE_VALUE]],MIS[[#This Row],[LIVE_VALUE]]-MIS[[#This Row],[VALUE]])</f>
        <v>-1224</v>
      </c>
      <c r="AH6569" t="str" cm="1">
        <f t="array" ref="AH6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9" t="str">
        <f>MIS[[#This Row],[TRADING SYMBOL]]</f>
        <v>SENSEX2552082300CE</v>
      </c>
      <c r="AJ6569" t="str">
        <f>IF(RIGHT(MIS[[#This Row],[Main/Hedge]],4)="MAIN","MAIN","HEDGE")</f>
        <v>MAIN</v>
      </c>
      <c r="AK6569" t="str" cm="1">
        <f t="array" ref="AK6569">_xlfn._xlws.FILTER(Table4[Column1],ISNUMBER(SEARCH(Table4[Column1],MIS[[#This Row],[OrderUniqueIdentifier]])),"")</f>
        <v>LONGSHORT</v>
      </c>
    </row>
    <row r="6570" spans="1:37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>
        <f>_xlfn.XLOOKUP(MIS[[#This Row],[TRADING SYMBOL]],[1]Sheet1!$D:$D,[1]Sheet1!$C:$C)</f>
        <v>196</v>
      </c>
      <c r="AE6570">
        <f>MIS[[#This Row],[OrderAverageTradedPrice]]*MIS[[#This Row],[OrderQuantity]]</f>
        <v>14760</v>
      </c>
      <c r="AF6570">
        <f>MIS[[#This Row],[LTP]]*MIS[[#This Row],[OrderQuantity]]</f>
        <v>14700</v>
      </c>
      <c r="AG6570">
        <f>IF(MIS[[#This Row],[OrderSide]]="SELL",MIS[[#This Row],[VALUE]]-MIS[[#This Row],[LIVE_VALUE]],MIS[[#This Row],[LIVE_VALUE]]-MIS[[#This Row],[VALUE]])</f>
        <v>-60</v>
      </c>
      <c r="AH6570" t="str" cm="1">
        <f t="array" ref="AH6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0" t="str">
        <f>MIS[[#This Row],[TRADING SYMBOL]]</f>
        <v>NIFTY2552225000CE</v>
      </c>
      <c r="AJ6570" t="str">
        <f>IF(RIGHT(MIS[[#This Row],[Main/Hedge]],4)="MAIN","MAIN","HEDGE")</f>
        <v>MAIN</v>
      </c>
      <c r="AK6570" t="str" cm="1">
        <f t="array" ref="AK6570">_xlfn._xlws.FILTER(Table4[Column1],ISNUMBER(SEARCH(Table4[Column1],MIS[[#This Row],[OrderUniqueIdentifier]])),"")</f>
        <v>LONGSHORT</v>
      </c>
    </row>
    <row r="6571" spans="1:37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>
        <f>_xlfn.XLOOKUP(MIS[[#This Row],[TRADING SYMBOL]],[1]Sheet1!$D:$D,[1]Sheet1!$C:$C)</f>
        <v>36.1</v>
      </c>
      <c r="AE6571">
        <f>MIS[[#This Row],[OrderAverageTradedPrice]]*MIS[[#This Row],[OrderQuantity]]</f>
        <v>652</v>
      </c>
      <c r="AF6571">
        <f>MIS[[#This Row],[LTP]]*MIS[[#This Row],[OrderQuantity]]</f>
        <v>722</v>
      </c>
      <c r="AG6571">
        <f>IF(MIS[[#This Row],[OrderSide]]="SELL",MIS[[#This Row],[VALUE]]-MIS[[#This Row],[LIVE_VALUE]],MIS[[#This Row],[LIVE_VALUE]]-MIS[[#This Row],[VALUE]])</f>
        <v>70</v>
      </c>
      <c r="AH6571" t="str" cm="1">
        <f t="array" ref="AH6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1" t="str">
        <f>MIS[[#This Row],[TRADING SYMBOL]]</f>
        <v>SENSEX2552079900PE</v>
      </c>
      <c r="AJ6571" t="str">
        <f>IF(RIGHT(MIS[[#This Row],[Main/Hedge]],4)="MAIN","MAIN","HEDGE")</f>
        <v>HEDGE</v>
      </c>
      <c r="AK6571" t="str" cm="1">
        <f t="array" ref="AK6571">_xlfn._xlws.FILTER(Table4[Column1],ISNUMBER(SEARCH(Table4[Column1],MIS[[#This Row],[OrderUniqueIdentifier]])),"")</f>
        <v>LONGSHORT</v>
      </c>
    </row>
    <row r="6572" spans="1:37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>
        <f>_xlfn.XLOOKUP(MIS[[#This Row],[TRADING SYMBOL]],[1]Sheet1!$D:$D,[1]Sheet1!$C:$C)</f>
        <v>196</v>
      </c>
      <c r="AE6572">
        <f>MIS[[#This Row],[OrderAverageTradedPrice]]*MIS[[#This Row],[OrderQuantity]]</f>
        <v>14771.25</v>
      </c>
      <c r="AF6572">
        <f>MIS[[#This Row],[LTP]]*MIS[[#This Row],[OrderQuantity]]</f>
        <v>14700</v>
      </c>
      <c r="AG6572">
        <f>IF(MIS[[#This Row],[OrderSide]]="SELL",MIS[[#This Row],[VALUE]]-MIS[[#This Row],[LIVE_VALUE]],MIS[[#This Row],[LIVE_VALUE]]-MIS[[#This Row],[VALUE]])</f>
        <v>-71.25</v>
      </c>
      <c r="AH6572" t="str" cm="1">
        <f t="array" ref="AH6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2" t="str">
        <f>MIS[[#This Row],[TRADING SYMBOL]]</f>
        <v>NIFTY2552225000CE</v>
      </c>
      <c r="AJ6572" t="str">
        <f>IF(RIGHT(MIS[[#This Row],[Main/Hedge]],4)="MAIN","MAIN","HEDGE")</f>
        <v>MAIN</v>
      </c>
      <c r="AK6572" t="str" cm="1">
        <f t="array" ref="AK6572">_xlfn._xlws.FILTER(Table4[Column1],ISNUMBER(SEARCH(Table4[Column1],MIS[[#This Row],[OrderUniqueIdentifier]])),"")</f>
        <v>LONGSHORT</v>
      </c>
    </row>
    <row r="6573" spans="1:37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>
        <f>_xlfn.XLOOKUP(MIS[[#This Row],[TRADING SYMBOL]],[1]Sheet1!$D:$D,[1]Sheet1!$C:$C)</f>
        <v>490.65</v>
      </c>
      <c r="AE6573">
        <f>MIS[[#This Row],[OrderAverageTradedPrice]]*MIS[[#This Row],[OrderQuantity]]</f>
        <v>10209</v>
      </c>
      <c r="AF6573">
        <f>MIS[[#This Row],[LTP]]*MIS[[#This Row],[OrderQuantity]]</f>
        <v>9813</v>
      </c>
      <c r="AG6573">
        <f>IF(MIS[[#This Row],[OrderSide]]="SELL",MIS[[#This Row],[VALUE]]-MIS[[#This Row],[LIVE_VALUE]],MIS[[#This Row],[LIVE_VALUE]]-MIS[[#This Row],[VALUE]])</f>
        <v>-396</v>
      </c>
      <c r="AH6573" t="str" cm="1">
        <f t="array" ref="AH6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3" t="str">
        <f>MIS[[#This Row],[TRADING SYMBOL]]</f>
        <v>SENSEX2552082300CE</v>
      </c>
      <c r="AJ6573" t="str">
        <f>IF(RIGHT(MIS[[#This Row],[Main/Hedge]],4)="MAIN","MAIN","HEDGE")</f>
        <v>MAIN</v>
      </c>
      <c r="AK6573" t="str" cm="1">
        <f t="array" ref="AK6573">_xlfn._xlws.FILTER(Table4[Column1],ISNUMBER(SEARCH(Table4[Column1],MIS[[#This Row],[OrderUniqueIdentifier]])),"")</f>
        <v>LONGSHORT</v>
      </c>
    </row>
    <row r="6574" spans="1:37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>
        <f>_xlfn.XLOOKUP(MIS[[#This Row],[TRADING SYMBOL]],[1]Sheet1!$D:$D,[1]Sheet1!$C:$C)</f>
        <v>196</v>
      </c>
      <c r="AE6574">
        <f>MIS[[#This Row],[OrderAverageTradedPrice]]*MIS[[#This Row],[OrderQuantity]]</f>
        <v>29546.25</v>
      </c>
      <c r="AF6574">
        <f>MIS[[#This Row],[LTP]]*MIS[[#This Row],[OrderQuantity]]</f>
        <v>29400</v>
      </c>
      <c r="AG6574">
        <f>IF(MIS[[#This Row],[OrderSide]]="SELL",MIS[[#This Row],[VALUE]]-MIS[[#This Row],[LIVE_VALUE]],MIS[[#This Row],[LIVE_VALUE]]-MIS[[#This Row],[VALUE]])</f>
        <v>-146.25</v>
      </c>
      <c r="AH6574" t="str" cm="1">
        <f t="array" ref="AH6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4" t="str">
        <f>MIS[[#This Row],[TRADING SYMBOL]]</f>
        <v>NIFTY2552225000CE</v>
      </c>
      <c r="AJ6574" t="str">
        <f>IF(RIGHT(MIS[[#This Row],[Main/Hedge]],4)="MAIN","MAIN","HEDGE")</f>
        <v>MAIN</v>
      </c>
      <c r="AK6574" t="str" cm="1">
        <f t="array" ref="AK6574">_xlfn._xlws.FILTER(Table4[Column1],ISNUMBER(SEARCH(Table4[Column1],MIS[[#This Row],[OrderUniqueIdentifier]])),"")</f>
        <v>LONGSHORT</v>
      </c>
    </row>
    <row r="6575" spans="1:37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>
        <f>_xlfn.XLOOKUP(MIS[[#This Row],[TRADING SYMBOL]],[1]Sheet1!$D:$D,[1]Sheet1!$C:$C)</f>
        <v>490.65</v>
      </c>
      <c r="AE6575">
        <f>MIS[[#This Row],[OrderAverageTradedPrice]]*MIS[[#This Row],[OrderQuantity]]</f>
        <v>30573</v>
      </c>
      <c r="AF6575">
        <f>MIS[[#This Row],[LTP]]*MIS[[#This Row],[OrderQuantity]]</f>
        <v>29439</v>
      </c>
      <c r="AG6575">
        <f>IF(MIS[[#This Row],[OrderSide]]="SELL",MIS[[#This Row],[VALUE]]-MIS[[#This Row],[LIVE_VALUE]],MIS[[#This Row],[LIVE_VALUE]]-MIS[[#This Row],[VALUE]])</f>
        <v>-1134</v>
      </c>
      <c r="AH6575" t="str" cm="1">
        <f t="array" ref="AH6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5" t="str">
        <f>MIS[[#This Row],[TRADING SYMBOL]]</f>
        <v>SENSEX2552082300CE</v>
      </c>
      <c r="AJ6575" t="str">
        <f>IF(RIGHT(MIS[[#This Row],[Main/Hedge]],4)="MAIN","MAIN","HEDGE")</f>
        <v>MAIN</v>
      </c>
      <c r="AK6575" t="str" cm="1">
        <f t="array" ref="AK6575">_xlfn._xlws.FILTER(Table4[Column1],ISNUMBER(SEARCH(Table4[Column1],MIS[[#This Row],[OrderUniqueIdentifier]])),"")</f>
        <v>LONGSHORT</v>
      </c>
    </row>
    <row r="6576" spans="1:37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>
        <f>_xlfn.XLOOKUP(MIS[[#This Row],[TRADING SYMBOL]],[1]Sheet1!$D:$D,[1]Sheet1!$C:$C)</f>
        <v>36.1</v>
      </c>
      <c r="AE6576">
        <f>MIS[[#This Row],[OrderAverageTradedPrice]]*MIS[[#This Row],[OrderQuantity]]</f>
        <v>3254.9999999999995</v>
      </c>
      <c r="AF6576">
        <f>MIS[[#This Row],[LTP]]*MIS[[#This Row],[OrderQuantity]]</f>
        <v>3610</v>
      </c>
      <c r="AG6576">
        <f>IF(MIS[[#This Row],[OrderSide]]="SELL",MIS[[#This Row],[VALUE]]-MIS[[#This Row],[LIVE_VALUE]],MIS[[#This Row],[LIVE_VALUE]]-MIS[[#This Row],[VALUE]])</f>
        <v>355.00000000000045</v>
      </c>
      <c r="AH6576" t="str" cm="1">
        <f t="array" ref="AH6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6" t="str">
        <f>MIS[[#This Row],[TRADING SYMBOL]]</f>
        <v>SENSEX2552079900PE</v>
      </c>
      <c r="AJ6576" t="str">
        <f>IF(RIGHT(MIS[[#This Row],[Main/Hedge]],4)="MAIN","MAIN","HEDGE")</f>
        <v>HEDGE</v>
      </c>
      <c r="AK6576" t="str" cm="1">
        <f t="array" ref="AK6576">_xlfn._xlws.FILTER(Table4[Column1],ISNUMBER(SEARCH(Table4[Column1],MIS[[#This Row],[OrderUniqueIdentifier]])),"")</f>
        <v>LONGSHORT</v>
      </c>
    </row>
    <row r="6577" spans="1:37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>
        <f>_xlfn.XLOOKUP(MIS[[#This Row],[TRADING SYMBOL]],[1]Sheet1!$D:$D,[1]Sheet1!$C:$C)</f>
        <v>196</v>
      </c>
      <c r="AE6577">
        <f>MIS[[#This Row],[OrderAverageTradedPrice]]*MIS[[#This Row],[OrderQuantity]]</f>
        <v>73875</v>
      </c>
      <c r="AF6577">
        <f>MIS[[#This Row],[LTP]]*MIS[[#This Row],[OrderQuantity]]</f>
        <v>73500</v>
      </c>
      <c r="AG6577">
        <f>IF(MIS[[#This Row],[OrderSide]]="SELL",MIS[[#This Row],[VALUE]]-MIS[[#This Row],[LIVE_VALUE]],MIS[[#This Row],[LIVE_VALUE]]-MIS[[#This Row],[VALUE]])</f>
        <v>-375</v>
      </c>
      <c r="AH6577" t="str" cm="1">
        <f t="array" ref="AH6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7" t="str">
        <f>MIS[[#This Row],[TRADING SYMBOL]]</f>
        <v>NIFTY2552225000CE</v>
      </c>
      <c r="AJ6577" t="str">
        <f>IF(RIGHT(MIS[[#This Row],[Main/Hedge]],4)="MAIN","MAIN","HEDGE")</f>
        <v>MAIN</v>
      </c>
      <c r="AK6577" t="str" cm="1">
        <f t="array" ref="AK6577">_xlfn._xlws.FILTER(Table4[Column1],ISNUMBER(SEARCH(Table4[Column1],MIS[[#This Row],[OrderUniqueIdentifier]])),"")</f>
        <v>LONGSHORT</v>
      </c>
    </row>
    <row r="6578" spans="1:37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>
        <f>_xlfn.XLOOKUP(MIS[[#This Row],[TRADING SYMBOL]],[1]Sheet1!$D:$D,[1]Sheet1!$C:$C)</f>
        <v>196</v>
      </c>
      <c r="AE6578">
        <f>MIS[[#This Row],[OrderAverageTradedPrice]]*MIS[[#This Row],[OrderQuantity]]</f>
        <v>310166.24999999942</v>
      </c>
      <c r="AF6578">
        <f>MIS[[#This Row],[LTP]]*MIS[[#This Row],[OrderQuantity]]</f>
        <v>308700</v>
      </c>
      <c r="AG6578">
        <f>IF(MIS[[#This Row],[OrderSide]]="SELL",MIS[[#This Row],[VALUE]]-MIS[[#This Row],[LIVE_VALUE]],MIS[[#This Row],[LIVE_VALUE]]-MIS[[#This Row],[VALUE]])</f>
        <v>-1466.2499999994179</v>
      </c>
      <c r="AH6578" t="str" cm="1">
        <f t="array" ref="AH6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8" t="str">
        <f>MIS[[#This Row],[TRADING SYMBOL]]</f>
        <v>NIFTY2552225000CE</v>
      </c>
      <c r="AJ6578" t="str">
        <f>IF(RIGHT(MIS[[#This Row],[Main/Hedge]],4)="MAIN","MAIN","HEDGE")</f>
        <v>MAIN</v>
      </c>
      <c r="AK6578" t="str" cm="1">
        <f t="array" ref="AK6578">_xlfn._xlws.FILTER(Table4[Column1],ISNUMBER(SEARCH(Table4[Column1],MIS[[#This Row],[OrderUniqueIdentifier]])),"")</f>
        <v>LONGSHORT</v>
      </c>
    </row>
    <row r="6579" spans="1:37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>
        <f>_xlfn.XLOOKUP(MIS[[#This Row],[TRADING SYMBOL]],[1]Sheet1!$D:$D,[1]Sheet1!$C:$C)</f>
        <v>490.65</v>
      </c>
      <c r="AE6579">
        <f>MIS[[#This Row],[OrderAverageTradedPrice]]*MIS[[#This Row],[OrderQuantity]]</f>
        <v>255561</v>
      </c>
      <c r="AF6579">
        <f>MIS[[#This Row],[LTP]]*MIS[[#This Row],[OrderQuantity]]</f>
        <v>245325</v>
      </c>
      <c r="AG6579">
        <f>IF(MIS[[#This Row],[OrderSide]]="SELL",MIS[[#This Row],[VALUE]]-MIS[[#This Row],[LIVE_VALUE]],MIS[[#This Row],[LIVE_VALUE]]-MIS[[#This Row],[VALUE]])</f>
        <v>-10236</v>
      </c>
      <c r="AH6579" t="str" cm="1">
        <f t="array" ref="AH6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9" t="str">
        <f>MIS[[#This Row],[TRADING SYMBOL]]</f>
        <v>SENSEX2552082300CE</v>
      </c>
      <c r="AJ6579" t="str">
        <f>IF(RIGHT(MIS[[#This Row],[Main/Hedge]],4)="MAIN","MAIN","HEDGE")</f>
        <v>MAIN</v>
      </c>
      <c r="AK6579" t="str" cm="1">
        <f t="array" ref="AK6579">_xlfn._xlws.FILTER(Table4[Column1],ISNUMBER(SEARCH(Table4[Column1],MIS[[#This Row],[OrderUniqueIdentifier]])),"")</f>
        <v>LONGSHORT</v>
      </c>
    </row>
    <row r="6580" spans="1:37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>
        <f>_xlfn.XLOOKUP(MIS[[#This Row],[TRADING SYMBOL]],[1]Sheet1!$D:$D,[1]Sheet1!$C:$C)</f>
        <v>490.65</v>
      </c>
      <c r="AE6580">
        <f>MIS[[#This Row],[OrderAverageTradedPrice]]*MIS[[#This Row],[OrderQuantity]]</f>
        <v>71059.999999999913</v>
      </c>
      <c r="AF6580">
        <f>MIS[[#This Row],[LTP]]*MIS[[#This Row],[OrderQuantity]]</f>
        <v>68691</v>
      </c>
      <c r="AG6580">
        <f>IF(MIS[[#This Row],[OrderSide]]="SELL",MIS[[#This Row],[VALUE]]-MIS[[#This Row],[LIVE_VALUE]],MIS[[#This Row],[LIVE_VALUE]]-MIS[[#This Row],[VALUE]])</f>
        <v>-2368.9999999999127</v>
      </c>
      <c r="AH6580" t="str" cm="1">
        <f t="array" ref="AH6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0" t="str">
        <f>MIS[[#This Row],[TRADING SYMBOL]]</f>
        <v>SENSEX2552082300CE</v>
      </c>
      <c r="AJ6580" t="str">
        <f>IF(RIGHT(MIS[[#This Row],[Main/Hedge]],4)="MAIN","MAIN","HEDGE")</f>
        <v>MAIN</v>
      </c>
      <c r="AK6580" t="str" cm="1">
        <f t="array" ref="AK6580">_xlfn._xlws.FILTER(Table4[Column1],ISNUMBER(SEARCH(Table4[Column1],MIS[[#This Row],[OrderUniqueIdentifier]])),"")</f>
        <v>LONGSHORT</v>
      </c>
    </row>
    <row r="6581" spans="1:37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>
        <f>_xlfn.XLOOKUP(MIS[[#This Row],[TRADING SYMBOL]],[1]Sheet1!$D:$D,[1]Sheet1!$C:$C)</f>
        <v>196</v>
      </c>
      <c r="AE6581">
        <f>MIS[[#This Row],[OrderAverageTradedPrice]]*MIS[[#This Row],[OrderQuantity]]</f>
        <v>59070</v>
      </c>
      <c r="AF6581">
        <f>MIS[[#This Row],[LTP]]*MIS[[#This Row],[OrderQuantity]]</f>
        <v>58800</v>
      </c>
      <c r="AG6581">
        <f>IF(MIS[[#This Row],[OrderSide]]="SELL",MIS[[#This Row],[VALUE]]-MIS[[#This Row],[LIVE_VALUE]],MIS[[#This Row],[LIVE_VALUE]]-MIS[[#This Row],[VALUE]])</f>
        <v>-270</v>
      </c>
      <c r="AH6581" t="str" cm="1">
        <f t="array" ref="AH6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1" t="str">
        <f>MIS[[#This Row],[TRADING SYMBOL]]</f>
        <v>NIFTY2552225000CE</v>
      </c>
      <c r="AJ6581" t="str">
        <f>IF(RIGHT(MIS[[#This Row],[Main/Hedge]],4)="MAIN","MAIN","HEDGE")</f>
        <v>MAIN</v>
      </c>
      <c r="AK6581" t="str" cm="1">
        <f t="array" ref="AK6581">_xlfn._xlws.FILTER(Table4[Column1],ISNUMBER(SEARCH(Table4[Column1],MIS[[#This Row],[OrderUniqueIdentifier]])),"")</f>
        <v>LONGSHORT</v>
      </c>
    </row>
    <row r="6582" spans="1:37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>
        <f>_xlfn.XLOOKUP(MIS[[#This Row],[TRADING SYMBOL]],[1]Sheet1!$D:$D,[1]Sheet1!$C:$C)</f>
        <v>196</v>
      </c>
      <c r="AE6582">
        <f>MIS[[#This Row],[OrderAverageTradedPrice]]*MIS[[#This Row],[OrderQuantity]]</f>
        <v>29501.25</v>
      </c>
      <c r="AF6582">
        <f>MIS[[#This Row],[LTP]]*MIS[[#This Row],[OrderQuantity]]</f>
        <v>29400</v>
      </c>
      <c r="AG6582">
        <f>IF(MIS[[#This Row],[OrderSide]]="SELL",MIS[[#This Row],[VALUE]]-MIS[[#This Row],[LIVE_VALUE]],MIS[[#This Row],[LIVE_VALUE]]-MIS[[#This Row],[VALUE]])</f>
        <v>-101.25</v>
      </c>
      <c r="AH6582" t="str" cm="1">
        <f t="array" ref="AH6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2" t="str">
        <f>MIS[[#This Row],[TRADING SYMBOL]]</f>
        <v>NIFTY2552225000CE</v>
      </c>
      <c r="AJ6582" t="str">
        <f>IF(RIGHT(MIS[[#This Row],[Main/Hedge]],4)="MAIN","MAIN","HEDGE")</f>
        <v>MAIN</v>
      </c>
      <c r="AK6582" t="str" cm="1">
        <f t="array" ref="AK6582">_xlfn._xlws.FILTER(Table4[Column1],ISNUMBER(SEARCH(Table4[Column1],MIS[[#This Row],[OrderUniqueIdentifier]])),"")</f>
        <v>LONGSHORT</v>
      </c>
    </row>
    <row r="6583" spans="1:37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>
        <f>_xlfn.XLOOKUP(MIS[[#This Row],[TRADING SYMBOL]],[1]Sheet1!$D:$D,[1]Sheet1!$C:$C)</f>
        <v>490.65</v>
      </c>
      <c r="AE6583">
        <f>MIS[[#This Row],[OrderAverageTradedPrice]]*MIS[[#This Row],[OrderQuantity]]</f>
        <v>40613</v>
      </c>
      <c r="AF6583">
        <f>MIS[[#This Row],[LTP]]*MIS[[#This Row],[OrderQuantity]]</f>
        <v>39252</v>
      </c>
      <c r="AG6583">
        <f>IF(MIS[[#This Row],[OrderSide]]="SELL",MIS[[#This Row],[VALUE]]-MIS[[#This Row],[LIVE_VALUE]],MIS[[#This Row],[LIVE_VALUE]]-MIS[[#This Row],[VALUE]])</f>
        <v>-1361</v>
      </c>
      <c r="AH6583" t="str" cm="1">
        <f t="array" ref="AH6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3" t="str">
        <f>MIS[[#This Row],[TRADING SYMBOL]]</f>
        <v>SENSEX2552082300CE</v>
      </c>
      <c r="AJ6583" t="str">
        <f>IF(RIGHT(MIS[[#This Row],[Main/Hedge]],4)="MAIN","MAIN","HEDGE")</f>
        <v>MAIN</v>
      </c>
      <c r="AK6583" t="str" cm="1">
        <f t="array" ref="AK6583">_xlfn._xlws.FILTER(Table4[Column1],ISNUMBER(SEARCH(Table4[Column1],MIS[[#This Row],[OrderUniqueIdentifier]])),"")</f>
        <v>LONGSHORT</v>
      </c>
    </row>
    <row r="6584" spans="1:37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>
        <f>_xlfn.XLOOKUP(MIS[[#This Row],[TRADING SYMBOL]],[1]Sheet1!$D:$D,[1]Sheet1!$C:$C)</f>
        <v>196</v>
      </c>
      <c r="AE6584">
        <f>MIS[[#This Row],[OrderAverageTradedPrice]]*MIS[[#This Row],[OrderQuantity]]</f>
        <v>58998.75</v>
      </c>
      <c r="AF6584">
        <f>MIS[[#This Row],[LTP]]*MIS[[#This Row],[OrderQuantity]]</f>
        <v>58800</v>
      </c>
      <c r="AG6584">
        <f>IF(MIS[[#This Row],[OrderSide]]="SELL",MIS[[#This Row],[VALUE]]-MIS[[#This Row],[LIVE_VALUE]],MIS[[#This Row],[LIVE_VALUE]]-MIS[[#This Row],[VALUE]])</f>
        <v>-198.75</v>
      </c>
      <c r="AH6584" t="str" cm="1">
        <f t="array" ref="AH6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4" t="str">
        <f>MIS[[#This Row],[TRADING SYMBOL]]</f>
        <v>NIFTY2552225000CE</v>
      </c>
      <c r="AJ6584" t="str">
        <f>IF(RIGHT(MIS[[#This Row],[Main/Hedge]],4)="MAIN","MAIN","HEDGE")</f>
        <v>MAIN</v>
      </c>
      <c r="AK6584" t="str" cm="1">
        <f t="array" ref="AK6584">_xlfn._xlws.FILTER(Table4[Column1],ISNUMBER(SEARCH(Table4[Column1],MIS[[#This Row],[OrderUniqueIdentifier]])),"")</f>
        <v>LONGSHORT</v>
      </c>
    </row>
    <row r="6585" spans="1:37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>
        <f>_xlfn.XLOOKUP(MIS[[#This Row],[TRADING SYMBOL]],[1]Sheet1!$D:$D,[1]Sheet1!$C:$C)</f>
        <v>490.65</v>
      </c>
      <c r="AE6585">
        <f>MIS[[#This Row],[OrderAverageTradedPrice]]*MIS[[#This Row],[OrderQuantity]]</f>
        <v>20258</v>
      </c>
      <c r="AF6585">
        <f>MIS[[#This Row],[LTP]]*MIS[[#This Row],[OrderQuantity]]</f>
        <v>19626</v>
      </c>
      <c r="AG6585">
        <f>IF(MIS[[#This Row],[OrderSide]]="SELL",MIS[[#This Row],[VALUE]]-MIS[[#This Row],[LIVE_VALUE]],MIS[[#This Row],[LIVE_VALUE]]-MIS[[#This Row],[VALUE]])</f>
        <v>-632</v>
      </c>
      <c r="AH6585" t="str" cm="1">
        <f t="array" ref="AH6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5" t="str">
        <f>MIS[[#This Row],[TRADING SYMBOL]]</f>
        <v>SENSEX2552082300CE</v>
      </c>
      <c r="AJ6585" t="str">
        <f>IF(RIGHT(MIS[[#This Row],[Main/Hedge]],4)="MAIN","MAIN","HEDGE")</f>
        <v>MAIN</v>
      </c>
      <c r="AK6585" t="str" cm="1">
        <f t="array" ref="AK6585">_xlfn._xlws.FILTER(Table4[Column1],ISNUMBER(SEARCH(Table4[Column1],MIS[[#This Row],[OrderUniqueIdentifier]])),"")</f>
        <v>LONGSHORT</v>
      </c>
    </row>
    <row r="6586" spans="1:37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>
        <f>_xlfn.XLOOKUP(MIS[[#This Row],[TRADING SYMBOL]],[1]Sheet1!$D:$D,[1]Sheet1!$C:$C)</f>
        <v>196</v>
      </c>
      <c r="AE6586">
        <f>MIS[[#This Row],[OrderAverageTradedPrice]]*MIS[[#This Row],[OrderQuantity]]</f>
        <v>29527.5</v>
      </c>
      <c r="AF6586">
        <f>MIS[[#This Row],[LTP]]*MIS[[#This Row],[OrderQuantity]]</f>
        <v>29400</v>
      </c>
      <c r="AG6586">
        <f>IF(MIS[[#This Row],[OrderSide]]="SELL",MIS[[#This Row],[VALUE]]-MIS[[#This Row],[LIVE_VALUE]],MIS[[#This Row],[LIVE_VALUE]]-MIS[[#This Row],[VALUE]])</f>
        <v>-127.5</v>
      </c>
      <c r="AH6586" t="str" cm="1">
        <f t="array" ref="AH6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6" t="str">
        <f>MIS[[#This Row],[TRADING SYMBOL]]</f>
        <v>NIFTY2552225000CE</v>
      </c>
      <c r="AJ6586" t="str">
        <f>IF(RIGHT(MIS[[#This Row],[Main/Hedge]],4)="MAIN","MAIN","HEDGE")</f>
        <v>MAIN</v>
      </c>
      <c r="AK6586" t="str" cm="1">
        <f t="array" ref="AK6586">_xlfn._xlws.FILTER(Table4[Column1],ISNUMBER(SEARCH(Table4[Column1],MIS[[#This Row],[OrderUniqueIdentifier]])),"")</f>
        <v>LONGSHORT</v>
      </c>
    </row>
    <row r="6587" spans="1:37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>
        <f>_xlfn.XLOOKUP(MIS[[#This Row],[TRADING SYMBOL]],[1]Sheet1!$D:$D,[1]Sheet1!$C:$C)</f>
        <v>36.1</v>
      </c>
      <c r="AE6587">
        <f>MIS[[#This Row],[OrderAverageTradedPrice]]*MIS[[#This Row],[OrderQuantity]]</f>
        <v>652</v>
      </c>
      <c r="AF6587">
        <f>MIS[[#This Row],[LTP]]*MIS[[#This Row],[OrderQuantity]]</f>
        <v>722</v>
      </c>
      <c r="AG6587">
        <f>IF(MIS[[#This Row],[OrderSide]]="SELL",MIS[[#This Row],[VALUE]]-MIS[[#This Row],[LIVE_VALUE]],MIS[[#This Row],[LIVE_VALUE]]-MIS[[#This Row],[VALUE]])</f>
        <v>70</v>
      </c>
      <c r="AH6587" t="str" cm="1">
        <f t="array" ref="AH6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7" t="str">
        <f>MIS[[#This Row],[TRADING SYMBOL]]</f>
        <v>SENSEX2552079900PE</v>
      </c>
      <c r="AJ6587" t="str">
        <f>IF(RIGHT(MIS[[#This Row],[Main/Hedge]],4)="MAIN","MAIN","HEDGE")</f>
        <v>HEDGE</v>
      </c>
      <c r="AK6587" t="str" cm="1">
        <f t="array" ref="AK6587">_xlfn._xlws.FILTER(Table4[Column1],ISNUMBER(SEARCH(Table4[Column1],MIS[[#This Row],[OrderUniqueIdentifier]])),"")</f>
        <v>LONGSHORT</v>
      </c>
    </row>
    <row r="6588" spans="1:37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>
        <f>_xlfn.XLOOKUP(MIS[[#This Row],[TRADING SYMBOL]],[1]Sheet1!$D:$D,[1]Sheet1!$C:$C)</f>
        <v>196</v>
      </c>
      <c r="AE6588">
        <f>MIS[[#This Row],[OrderAverageTradedPrice]]*MIS[[#This Row],[OrderQuantity]]</f>
        <v>73758.75</v>
      </c>
      <c r="AF6588">
        <f>MIS[[#This Row],[LTP]]*MIS[[#This Row],[OrderQuantity]]</f>
        <v>73500</v>
      </c>
      <c r="AG6588">
        <f>IF(MIS[[#This Row],[OrderSide]]="SELL",MIS[[#This Row],[VALUE]]-MIS[[#This Row],[LIVE_VALUE]],MIS[[#This Row],[LIVE_VALUE]]-MIS[[#This Row],[VALUE]])</f>
        <v>-258.75</v>
      </c>
      <c r="AH6588" t="str" cm="1">
        <f t="array" ref="AH6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8" t="str">
        <f>MIS[[#This Row],[TRADING SYMBOL]]</f>
        <v>NIFTY2552225000CE</v>
      </c>
      <c r="AJ6588" t="str">
        <f>IF(RIGHT(MIS[[#This Row],[Main/Hedge]],4)="MAIN","MAIN","HEDGE")</f>
        <v>MAIN</v>
      </c>
      <c r="AK6588" t="str" cm="1">
        <f t="array" ref="AK6588">_xlfn._xlws.FILTER(Table4[Column1],ISNUMBER(SEARCH(Table4[Column1],MIS[[#This Row],[OrderUniqueIdentifier]])),"")</f>
        <v>LONGSHORT</v>
      </c>
    </row>
    <row r="6589" spans="1:37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>
        <f>_xlfn.XLOOKUP(MIS[[#This Row],[TRADING SYMBOL]],[1]Sheet1!$D:$D,[1]Sheet1!$C:$C)</f>
        <v>490.65</v>
      </c>
      <c r="AE6589">
        <f>MIS[[#This Row],[OrderAverageTradedPrice]]*MIS[[#This Row],[OrderQuantity]]</f>
        <v>30444</v>
      </c>
      <c r="AF6589">
        <f>MIS[[#This Row],[LTP]]*MIS[[#This Row],[OrderQuantity]]</f>
        <v>29439</v>
      </c>
      <c r="AG6589">
        <f>IF(MIS[[#This Row],[OrderSide]]="SELL",MIS[[#This Row],[VALUE]]-MIS[[#This Row],[LIVE_VALUE]],MIS[[#This Row],[LIVE_VALUE]]-MIS[[#This Row],[VALUE]])</f>
        <v>-1005</v>
      </c>
      <c r="AH6589" t="str" cm="1">
        <f t="array" ref="AH6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9" t="str">
        <f>MIS[[#This Row],[TRADING SYMBOL]]</f>
        <v>SENSEX2552082300CE</v>
      </c>
      <c r="AJ6589" t="str">
        <f>IF(RIGHT(MIS[[#This Row],[Main/Hedge]],4)="MAIN","MAIN","HEDGE")</f>
        <v>MAIN</v>
      </c>
      <c r="AK6589" t="str" cm="1">
        <f t="array" ref="AK6589">_xlfn._xlws.FILTER(Table4[Column1],ISNUMBER(SEARCH(Table4[Column1],MIS[[#This Row],[OrderUniqueIdentifier]])),"")</f>
        <v>LONGSHORT</v>
      </c>
    </row>
    <row r="6590" spans="1:37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>
        <f>_xlfn.XLOOKUP(MIS[[#This Row],[TRADING SYMBOL]],[1]Sheet1!$D:$D,[1]Sheet1!$C:$C)</f>
        <v>36.1</v>
      </c>
      <c r="AE6590">
        <f>MIS[[#This Row],[OrderAverageTradedPrice]]*MIS[[#This Row],[OrderQuantity]]</f>
        <v>652</v>
      </c>
      <c r="AF6590">
        <f>MIS[[#This Row],[LTP]]*MIS[[#This Row],[OrderQuantity]]</f>
        <v>722</v>
      </c>
      <c r="AG6590">
        <f>IF(MIS[[#This Row],[OrderSide]]="SELL",MIS[[#This Row],[VALUE]]-MIS[[#This Row],[LIVE_VALUE]],MIS[[#This Row],[LIVE_VALUE]]-MIS[[#This Row],[VALUE]])</f>
        <v>70</v>
      </c>
      <c r="AH6590" t="str" cm="1">
        <f t="array" ref="AH6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0" t="str">
        <f>MIS[[#This Row],[TRADING SYMBOL]]</f>
        <v>SENSEX2552079900PE</v>
      </c>
      <c r="AJ6590" t="str">
        <f>IF(RIGHT(MIS[[#This Row],[Main/Hedge]],4)="MAIN","MAIN","HEDGE")</f>
        <v>HEDGE</v>
      </c>
      <c r="AK6590" t="str" cm="1">
        <f t="array" ref="AK6590">_xlfn._xlws.FILTER(Table4[Column1],ISNUMBER(SEARCH(Table4[Column1],MIS[[#This Row],[OrderUniqueIdentifier]])),"")</f>
        <v>LONGSHORT</v>
      </c>
    </row>
    <row r="6591" spans="1:37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>
        <f>_xlfn.XLOOKUP(MIS[[#This Row],[TRADING SYMBOL]],[1]Sheet1!$D:$D,[1]Sheet1!$C:$C)</f>
        <v>196</v>
      </c>
      <c r="AE6591">
        <f>MIS[[#This Row],[OrderAverageTradedPrice]]*MIS[[#This Row],[OrderQuantity]]</f>
        <v>29512.5</v>
      </c>
      <c r="AF6591">
        <f>MIS[[#This Row],[LTP]]*MIS[[#This Row],[OrderQuantity]]</f>
        <v>29400</v>
      </c>
      <c r="AG6591">
        <f>IF(MIS[[#This Row],[OrderSide]]="SELL",MIS[[#This Row],[VALUE]]-MIS[[#This Row],[LIVE_VALUE]],MIS[[#This Row],[LIVE_VALUE]]-MIS[[#This Row],[VALUE]])</f>
        <v>-112.5</v>
      </c>
      <c r="AH6591" t="str" cm="1">
        <f t="array" ref="AH6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1" t="str">
        <f>MIS[[#This Row],[TRADING SYMBOL]]</f>
        <v>NIFTY2552225000CE</v>
      </c>
      <c r="AJ6591" t="str">
        <f>IF(RIGHT(MIS[[#This Row],[Main/Hedge]],4)="MAIN","MAIN","HEDGE")</f>
        <v>MAIN</v>
      </c>
      <c r="AK6591" t="str" cm="1">
        <f t="array" ref="AK6591">_xlfn._xlws.FILTER(Table4[Column1],ISNUMBER(SEARCH(Table4[Column1],MIS[[#This Row],[OrderUniqueIdentifier]])),"")</f>
        <v>LONGSHORT</v>
      </c>
    </row>
    <row r="6592" spans="1:37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>
        <f>_xlfn.XLOOKUP(MIS[[#This Row],[TRADING SYMBOL]],[1]Sheet1!$D:$D,[1]Sheet1!$C:$C)</f>
        <v>36.1</v>
      </c>
      <c r="AE6592">
        <f>MIS[[#This Row],[OrderAverageTradedPrice]]*MIS[[#This Row],[OrderQuantity]]</f>
        <v>1304</v>
      </c>
      <c r="AF6592">
        <f>MIS[[#This Row],[LTP]]*MIS[[#This Row],[OrderQuantity]]</f>
        <v>1444</v>
      </c>
      <c r="AG6592">
        <f>IF(MIS[[#This Row],[OrderSide]]="SELL",MIS[[#This Row],[VALUE]]-MIS[[#This Row],[LIVE_VALUE]],MIS[[#This Row],[LIVE_VALUE]]-MIS[[#This Row],[VALUE]])</f>
        <v>140</v>
      </c>
      <c r="AH6592" t="str" cm="1">
        <f t="array" ref="AH6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2" t="str">
        <f>MIS[[#This Row],[TRADING SYMBOL]]</f>
        <v>SENSEX2552079900PE</v>
      </c>
      <c r="AJ6592" t="str">
        <f>IF(RIGHT(MIS[[#This Row],[Main/Hedge]],4)="MAIN","MAIN","HEDGE")</f>
        <v>HEDGE</v>
      </c>
      <c r="AK6592" t="str" cm="1">
        <f t="array" ref="AK6592">_xlfn._xlws.FILTER(Table4[Column1],ISNUMBER(SEARCH(Table4[Column1],MIS[[#This Row],[OrderUniqueIdentifier]])),"")</f>
        <v>LONGSHORT</v>
      </c>
    </row>
    <row r="6593" spans="1:37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>
        <f>_xlfn.XLOOKUP(MIS[[#This Row],[TRADING SYMBOL]],[1]Sheet1!$D:$D,[1]Sheet1!$C:$C)</f>
        <v>196</v>
      </c>
      <c r="AE6593">
        <f>MIS[[#This Row],[OrderAverageTradedPrice]]*MIS[[#This Row],[OrderQuantity]]</f>
        <v>29550</v>
      </c>
      <c r="AF6593">
        <f>MIS[[#This Row],[LTP]]*MIS[[#This Row],[OrderQuantity]]</f>
        <v>29400</v>
      </c>
      <c r="AG6593">
        <f>IF(MIS[[#This Row],[OrderSide]]="SELL",MIS[[#This Row],[VALUE]]-MIS[[#This Row],[LIVE_VALUE]],MIS[[#This Row],[LIVE_VALUE]]-MIS[[#This Row],[VALUE]])</f>
        <v>-150</v>
      </c>
      <c r="AH6593" t="str" cm="1">
        <f t="array" ref="AH6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3" t="str">
        <f>MIS[[#This Row],[TRADING SYMBOL]]</f>
        <v>NIFTY2552225000CE</v>
      </c>
      <c r="AJ6593" t="str">
        <f>IF(RIGHT(MIS[[#This Row],[Main/Hedge]],4)="MAIN","MAIN","HEDGE")</f>
        <v>MAIN</v>
      </c>
      <c r="AK6593" t="str" cm="1">
        <f t="array" ref="AK6593">_xlfn._xlws.FILTER(Table4[Column1],ISNUMBER(SEARCH(Table4[Column1],MIS[[#This Row],[OrderUniqueIdentifier]])),"")</f>
        <v>LONGSHORT</v>
      </c>
    </row>
    <row r="6594" spans="1:37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>
        <f>_xlfn.XLOOKUP(MIS[[#This Row],[TRADING SYMBOL]],[1]Sheet1!$D:$D,[1]Sheet1!$C:$C)</f>
        <v>490.65</v>
      </c>
      <c r="AE6594">
        <f>MIS[[#This Row],[OrderAverageTradedPrice]]*MIS[[#This Row],[OrderQuantity]]</f>
        <v>20268</v>
      </c>
      <c r="AF6594">
        <f>MIS[[#This Row],[LTP]]*MIS[[#This Row],[OrderQuantity]]</f>
        <v>19626</v>
      </c>
      <c r="AG6594">
        <f>IF(MIS[[#This Row],[OrderSide]]="SELL",MIS[[#This Row],[VALUE]]-MIS[[#This Row],[LIVE_VALUE]],MIS[[#This Row],[LIVE_VALUE]]-MIS[[#This Row],[VALUE]])</f>
        <v>-642</v>
      </c>
      <c r="AH6594" t="str" cm="1">
        <f t="array" ref="AH6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4" t="str">
        <f>MIS[[#This Row],[TRADING SYMBOL]]</f>
        <v>SENSEX2552082300CE</v>
      </c>
      <c r="AJ6594" t="str">
        <f>IF(RIGHT(MIS[[#This Row],[Main/Hedge]],4)="MAIN","MAIN","HEDGE")</f>
        <v>MAIN</v>
      </c>
      <c r="AK6594" t="str" cm="1">
        <f t="array" ref="AK6594">_xlfn._xlws.FILTER(Table4[Column1],ISNUMBER(SEARCH(Table4[Column1],MIS[[#This Row],[OrderUniqueIdentifier]])),"")</f>
        <v>LONGSHORT</v>
      </c>
    </row>
    <row r="6595" spans="1:37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>
        <f>_xlfn.XLOOKUP(MIS[[#This Row],[TRADING SYMBOL]],[1]Sheet1!$D:$D,[1]Sheet1!$C:$C)</f>
        <v>196</v>
      </c>
      <c r="AE6595">
        <f>MIS[[#This Row],[OrderAverageTradedPrice]]*MIS[[#This Row],[OrderQuantity]]</f>
        <v>14760</v>
      </c>
      <c r="AF6595">
        <f>MIS[[#This Row],[LTP]]*MIS[[#This Row],[OrderQuantity]]</f>
        <v>14700</v>
      </c>
      <c r="AG6595">
        <f>IF(MIS[[#This Row],[OrderSide]]="SELL",MIS[[#This Row],[VALUE]]-MIS[[#This Row],[LIVE_VALUE]],MIS[[#This Row],[LIVE_VALUE]]-MIS[[#This Row],[VALUE]])</f>
        <v>-60</v>
      </c>
      <c r="AH6595" t="str" cm="1">
        <f t="array" ref="AH6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5" t="str">
        <f>MIS[[#This Row],[TRADING SYMBOL]]</f>
        <v>NIFTY2552225000CE</v>
      </c>
      <c r="AJ6595" t="str">
        <f>IF(RIGHT(MIS[[#This Row],[Main/Hedge]],4)="MAIN","MAIN","HEDGE")</f>
        <v>MAIN</v>
      </c>
      <c r="AK6595" t="str" cm="1">
        <f t="array" ref="AK6595">_xlfn._xlws.FILTER(Table4[Column1],ISNUMBER(SEARCH(Table4[Column1],MIS[[#This Row],[OrderUniqueIdentifier]])),"")</f>
        <v>LONGSHORT</v>
      </c>
    </row>
    <row r="6596" spans="1:37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>
        <f>_xlfn.XLOOKUP(MIS[[#This Row],[TRADING SYMBOL]],[1]Sheet1!$D:$D,[1]Sheet1!$C:$C)</f>
        <v>196</v>
      </c>
      <c r="AE6596">
        <f>MIS[[#This Row],[OrderAverageTradedPrice]]*MIS[[#This Row],[OrderQuantity]]</f>
        <v>14748.75</v>
      </c>
      <c r="AF6596">
        <f>MIS[[#This Row],[LTP]]*MIS[[#This Row],[OrderQuantity]]</f>
        <v>14700</v>
      </c>
      <c r="AG6596">
        <f>IF(MIS[[#This Row],[OrderSide]]="SELL",MIS[[#This Row],[VALUE]]-MIS[[#This Row],[LIVE_VALUE]],MIS[[#This Row],[LIVE_VALUE]]-MIS[[#This Row],[VALUE]])</f>
        <v>-48.75</v>
      </c>
      <c r="AH6596" t="str" cm="1">
        <f t="array" ref="AH6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6" t="str">
        <f>MIS[[#This Row],[TRADING SYMBOL]]</f>
        <v>NIFTY2552225000CE</v>
      </c>
      <c r="AJ6596" t="str">
        <f>IF(RIGHT(MIS[[#This Row],[Main/Hedge]],4)="MAIN","MAIN","HEDGE")</f>
        <v>MAIN</v>
      </c>
      <c r="AK6596" t="str" cm="1">
        <f t="array" ref="AK6596">_xlfn._xlws.FILTER(Table4[Column1],ISNUMBER(SEARCH(Table4[Column1],MIS[[#This Row],[OrderUniqueIdentifier]])),"")</f>
        <v>LONGSHORT</v>
      </c>
    </row>
    <row r="6597" spans="1:37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>
        <f>_xlfn.XLOOKUP(MIS[[#This Row],[TRADING SYMBOL]],[1]Sheet1!$D:$D,[1]Sheet1!$C:$C)</f>
        <v>36.1</v>
      </c>
      <c r="AE6597">
        <f>MIS[[#This Row],[OrderAverageTradedPrice]]*MIS[[#This Row],[OrderQuantity]]</f>
        <v>1956</v>
      </c>
      <c r="AF6597">
        <f>MIS[[#This Row],[LTP]]*MIS[[#This Row],[OrderQuantity]]</f>
        <v>2166</v>
      </c>
      <c r="AG6597">
        <f>IF(MIS[[#This Row],[OrderSide]]="SELL",MIS[[#This Row],[VALUE]]-MIS[[#This Row],[LIVE_VALUE]],MIS[[#This Row],[LIVE_VALUE]]-MIS[[#This Row],[VALUE]])</f>
        <v>210</v>
      </c>
      <c r="AH6597" t="str" cm="1">
        <f t="array" ref="AH6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7" t="str">
        <f>MIS[[#This Row],[TRADING SYMBOL]]</f>
        <v>SENSEX2552079900PE</v>
      </c>
      <c r="AJ6597" t="str">
        <f>IF(RIGHT(MIS[[#This Row],[Main/Hedge]],4)="MAIN","MAIN","HEDGE")</f>
        <v>HEDGE</v>
      </c>
      <c r="AK6597" t="str" cm="1">
        <f t="array" ref="AK6597">_xlfn._xlws.FILTER(Table4[Column1],ISNUMBER(SEARCH(Table4[Column1],MIS[[#This Row],[OrderUniqueIdentifier]])),"")</f>
        <v>LONGSHORT</v>
      </c>
    </row>
    <row r="6598" spans="1:37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>
        <f>_xlfn.XLOOKUP(MIS[[#This Row],[TRADING SYMBOL]],[1]Sheet1!$D:$D,[1]Sheet1!$C:$C)</f>
        <v>196</v>
      </c>
      <c r="AE6598">
        <f>MIS[[#This Row],[OrderAverageTradedPrice]]*MIS[[#This Row],[OrderQuantity]]</f>
        <v>59115</v>
      </c>
      <c r="AF6598">
        <f>MIS[[#This Row],[LTP]]*MIS[[#This Row],[OrderQuantity]]</f>
        <v>58800</v>
      </c>
      <c r="AG6598">
        <f>IF(MIS[[#This Row],[OrderSide]]="SELL",MIS[[#This Row],[VALUE]]-MIS[[#This Row],[LIVE_VALUE]],MIS[[#This Row],[LIVE_VALUE]]-MIS[[#This Row],[VALUE]])</f>
        <v>-315</v>
      </c>
      <c r="AH6598" t="str" cm="1">
        <f t="array" ref="AH6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8" t="str">
        <f>MIS[[#This Row],[TRADING SYMBOL]]</f>
        <v>NIFTY2552225000CE</v>
      </c>
      <c r="AJ6598" t="str">
        <f>IF(RIGHT(MIS[[#This Row],[Main/Hedge]],4)="MAIN","MAIN","HEDGE")</f>
        <v>MAIN</v>
      </c>
      <c r="AK6598" t="str" cm="1">
        <f t="array" ref="AK6598">_xlfn._xlws.FILTER(Table4[Column1],ISNUMBER(SEARCH(Table4[Column1],MIS[[#This Row],[OrderUniqueIdentifier]])),"")</f>
        <v>LONGSHORT</v>
      </c>
    </row>
    <row r="6599" spans="1:37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>
        <f>_xlfn.XLOOKUP(MIS[[#This Row],[TRADING SYMBOL]],[1]Sheet1!$D:$D,[1]Sheet1!$C:$C)</f>
        <v>36.1</v>
      </c>
      <c r="AE6599">
        <f>MIS[[#This Row],[OrderAverageTradedPrice]]*MIS[[#This Row],[OrderQuantity]]</f>
        <v>3912</v>
      </c>
      <c r="AF6599">
        <f>MIS[[#This Row],[LTP]]*MIS[[#This Row],[OrderQuantity]]</f>
        <v>4332</v>
      </c>
      <c r="AG6599">
        <f>IF(MIS[[#This Row],[OrderSide]]="SELL",MIS[[#This Row],[VALUE]]-MIS[[#This Row],[LIVE_VALUE]],MIS[[#This Row],[LIVE_VALUE]]-MIS[[#This Row],[VALUE]])</f>
        <v>420</v>
      </c>
      <c r="AH6599" t="str" cm="1">
        <f t="array" ref="AH6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9" t="str">
        <f>MIS[[#This Row],[TRADING SYMBOL]]</f>
        <v>SENSEX2552079900PE</v>
      </c>
      <c r="AJ6599" t="str">
        <f>IF(RIGHT(MIS[[#This Row],[Main/Hedge]],4)="MAIN","MAIN","HEDGE")</f>
        <v>HEDGE</v>
      </c>
      <c r="AK6599" t="str" cm="1">
        <f t="array" ref="AK6599">_xlfn._xlws.FILTER(Table4[Column1],ISNUMBER(SEARCH(Table4[Column1],MIS[[#This Row],[OrderUniqueIdentifier]])),"")</f>
        <v>LONGSHORT</v>
      </c>
    </row>
    <row r="6600" spans="1:37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>
        <f>_xlfn.XLOOKUP(MIS[[#This Row],[TRADING SYMBOL]],[1]Sheet1!$D:$D,[1]Sheet1!$C:$C)</f>
        <v>490.65</v>
      </c>
      <c r="AE6600">
        <f>MIS[[#This Row],[OrderAverageTradedPrice]]*MIS[[#This Row],[OrderQuantity]]</f>
        <v>253842</v>
      </c>
      <c r="AF6600">
        <f>MIS[[#This Row],[LTP]]*MIS[[#This Row],[OrderQuantity]]</f>
        <v>245325</v>
      </c>
      <c r="AG6600">
        <f>IF(MIS[[#This Row],[OrderSide]]="SELL",MIS[[#This Row],[VALUE]]-MIS[[#This Row],[LIVE_VALUE]],MIS[[#This Row],[LIVE_VALUE]]-MIS[[#This Row],[VALUE]])</f>
        <v>-8517</v>
      </c>
      <c r="AH6600" t="str" cm="1">
        <f t="array" ref="AH6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0" t="str">
        <f>MIS[[#This Row],[TRADING SYMBOL]]</f>
        <v>SENSEX2552082300CE</v>
      </c>
      <c r="AJ6600" t="str">
        <f>IF(RIGHT(MIS[[#This Row],[Main/Hedge]],4)="MAIN","MAIN","HEDGE")</f>
        <v>MAIN</v>
      </c>
      <c r="AK6600" t="str" cm="1">
        <f t="array" ref="AK6600">_xlfn._xlws.FILTER(Table4[Column1],ISNUMBER(SEARCH(Table4[Column1],MIS[[#This Row],[OrderUniqueIdentifier]])),"")</f>
        <v>LONGSHORT</v>
      </c>
    </row>
    <row r="6601" spans="1:37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>
        <f>_xlfn.XLOOKUP(MIS[[#This Row],[TRADING SYMBOL]],[1]Sheet1!$D:$D,[1]Sheet1!$C:$C)</f>
        <v>490.65</v>
      </c>
      <c r="AE6601">
        <f>MIS[[#This Row],[OrderAverageTradedPrice]]*MIS[[#This Row],[OrderQuantity]]</f>
        <v>30480.99999999996</v>
      </c>
      <c r="AF6601">
        <f>MIS[[#This Row],[LTP]]*MIS[[#This Row],[OrderQuantity]]</f>
        <v>29439</v>
      </c>
      <c r="AG6601">
        <f>IF(MIS[[#This Row],[OrderSide]]="SELL",MIS[[#This Row],[VALUE]]-MIS[[#This Row],[LIVE_VALUE]],MIS[[#This Row],[LIVE_VALUE]]-MIS[[#This Row],[VALUE]])</f>
        <v>-1041.99999999996</v>
      </c>
      <c r="AH6601" t="str" cm="1">
        <f t="array" ref="AH6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1" t="str">
        <f>MIS[[#This Row],[TRADING SYMBOL]]</f>
        <v>SENSEX2552082300CE</v>
      </c>
      <c r="AJ6601" t="str">
        <f>IF(RIGHT(MIS[[#This Row],[Main/Hedge]],4)="MAIN","MAIN","HEDGE")</f>
        <v>MAIN</v>
      </c>
      <c r="AK6601" t="str" cm="1">
        <f t="array" ref="AK6601">_xlfn._xlws.FILTER(Table4[Column1],ISNUMBER(SEARCH(Table4[Column1],MIS[[#This Row],[OrderUniqueIdentifier]])),"")</f>
        <v>LONGSHORT</v>
      </c>
    </row>
    <row r="6602" spans="1:37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>
        <f>_xlfn.XLOOKUP(MIS[[#This Row],[TRADING SYMBOL]],[1]Sheet1!$D:$D,[1]Sheet1!$C:$C)</f>
        <v>196</v>
      </c>
      <c r="AE6602">
        <f>MIS[[#This Row],[OrderAverageTradedPrice]]*MIS[[#This Row],[OrderQuantity]]</f>
        <v>58905</v>
      </c>
      <c r="AF6602">
        <f>MIS[[#This Row],[LTP]]*MIS[[#This Row],[OrderQuantity]]</f>
        <v>58800</v>
      </c>
      <c r="AG6602">
        <f>IF(MIS[[#This Row],[OrderSide]]="SELL",MIS[[#This Row],[VALUE]]-MIS[[#This Row],[LIVE_VALUE]],MIS[[#This Row],[LIVE_VALUE]]-MIS[[#This Row],[VALUE]])</f>
        <v>-105</v>
      </c>
      <c r="AH6602" t="str" cm="1">
        <f t="array" ref="AH6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2" t="str">
        <f>MIS[[#This Row],[TRADING SYMBOL]]</f>
        <v>NIFTY2552225000CE</v>
      </c>
      <c r="AJ6602" t="str">
        <f>IF(RIGHT(MIS[[#This Row],[Main/Hedge]],4)="MAIN","MAIN","HEDGE")</f>
        <v>MAIN</v>
      </c>
      <c r="AK6602" t="str" cm="1">
        <f t="array" ref="AK6602">_xlfn._xlws.FILTER(Table4[Column1],ISNUMBER(SEARCH(Table4[Column1],MIS[[#This Row],[OrderUniqueIdentifier]])),"")</f>
        <v>LONGSHORT</v>
      </c>
    </row>
    <row r="6603" spans="1:37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>
        <f>_xlfn.XLOOKUP(MIS[[#This Row],[TRADING SYMBOL]],[1]Sheet1!$D:$D,[1]Sheet1!$C:$C)</f>
        <v>196</v>
      </c>
      <c r="AE6603">
        <f>MIS[[#This Row],[OrderAverageTradedPrice]]*MIS[[#This Row],[OrderQuantity]]</f>
        <v>88548.75</v>
      </c>
      <c r="AF6603">
        <f>MIS[[#This Row],[LTP]]*MIS[[#This Row],[OrderQuantity]]</f>
        <v>88200</v>
      </c>
      <c r="AG6603">
        <f>IF(MIS[[#This Row],[OrderSide]]="SELL",MIS[[#This Row],[VALUE]]-MIS[[#This Row],[LIVE_VALUE]],MIS[[#This Row],[LIVE_VALUE]]-MIS[[#This Row],[VALUE]])</f>
        <v>-348.75</v>
      </c>
      <c r="AH6603" t="str" cm="1">
        <f t="array" ref="AH6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3" t="str">
        <f>MIS[[#This Row],[TRADING SYMBOL]]</f>
        <v>NIFTY2552225000CE</v>
      </c>
      <c r="AJ6603" t="str">
        <f>IF(RIGHT(MIS[[#This Row],[Main/Hedge]],4)="MAIN","MAIN","HEDGE")</f>
        <v>MAIN</v>
      </c>
      <c r="AK6603" t="str" cm="1">
        <f t="array" ref="AK6603">_xlfn._xlws.FILTER(Table4[Column1],ISNUMBER(SEARCH(Table4[Column1],MIS[[#This Row],[OrderUniqueIdentifier]])),"")</f>
        <v>LONGSHORT</v>
      </c>
    </row>
    <row r="6604" spans="1:37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>
        <f>_xlfn.XLOOKUP(MIS[[#This Row],[TRADING SYMBOL]],[1]Sheet1!$D:$D,[1]Sheet1!$C:$C)</f>
        <v>196</v>
      </c>
      <c r="AE6604">
        <f>MIS[[#This Row],[OrderAverageTradedPrice]]*MIS[[#This Row],[OrderQuantity]]</f>
        <v>73875</v>
      </c>
      <c r="AF6604">
        <f>MIS[[#This Row],[LTP]]*MIS[[#This Row],[OrderQuantity]]</f>
        <v>73500</v>
      </c>
      <c r="AG6604">
        <f>IF(MIS[[#This Row],[OrderSide]]="SELL",MIS[[#This Row],[VALUE]]-MIS[[#This Row],[LIVE_VALUE]],MIS[[#This Row],[LIVE_VALUE]]-MIS[[#This Row],[VALUE]])</f>
        <v>-375</v>
      </c>
      <c r="AH6604" t="str" cm="1">
        <f t="array" ref="AH6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4" t="str">
        <f>MIS[[#This Row],[TRADING SYMBOL]]</f>
        <v>NIFTY2552225000CE</v>
      </c>
      <c r="AJ6604" t="str">
        <f>IF(RIGHT(MIS[[#This Row],[Main/Hedge]],4)="MAIN","MAIN","HEDGE")</f>
        <v>MAIN</v>
      </c>
      <c r="AK6604" t="str" cm="1">
        <f t="array" ref="AK6604">_xlfn._xlws.FILTER(Table4[Column1],ISNUMBER(SEARCH(Table4[Column1],MIS[[#This Row],[OrderUniqueIdentifier]])),"")</f>
        <v>LONGSHORT</v>
      </c>
    </row>
    <row r="6605" spans="1:37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>
        <f>_xlfn.XLOOKUP(MIS[[#This Row],[TRADING SYMBOL]],[1]Sheet1!$D:$D,[1]Sheet1!$C:$C)</f>
        <v>490.65</v>
      </c>
      <c r="AE6605">
        <f>MIS[[#This Row],[OrderAverageTradedPrice]]*MIS[[#This Row],[OrderQuantity]]</f>
        <v>60729.999999999956</v>
      </c>
      <c r="AF6605">
        <f>MIS[[#This Row],[LTP]]*MIS[[#This Row],[OrderQuantity]]</f>
        <v>58878</v>
      </c>
      <c r="AG6605">
        <f>IF(MIS[[#This Row],[OrderSide]]="SELL",MIS[[#This Row],[VALUE]]-MIS[[#This Row],[LIVE_VALUE]],MIS[[#This Row],[LIVE_VALUE]]-MIS[[#This Row],[VALUE]])</f>
        <v>-1851.9999999999563</v>
      </c>
      <c r="AH6605" t="str" cm="1">
        <f t="array" ref="AH6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5" t="str">
        <f>MIS[[#This Row],[TRADING SYMBOL]]</f>
        <v>SENSEX2552082300CE</v>
      </c>
      <c r="AJ6605" t="str">
        <f>IF(RIGHT(MIS[[#This Row],[Main/Hedge]],4)="MAIN","MAIN","HEDGE")</f>
        <v>MAIN</v>
      </c>
      <c r="AK6605" t="str" cm="1">
        <f t="array" ref="AK6605">_xlfn._xlws.FILTER(Table4[Column1],ISNUMBER(SEARCH(Table4[Column1],MIS[[#This Row],[OrderUniqueIdentifier]])),"")</f>
        <v>LONGSHORT</v>
      </c>
    </row>
    <row r="6606" spans="1:37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>
        <f>_xlfn.XLOOKUP(MIS[[#This Row],[TRADING SYMBOL]],[1]Sheet1!$D:$D,[1]Sheet1!$C:$C)</f>
        <v>196</v>
      </c>
      <c r="AE6606">
        <f>MIS[[#This Row],[OrderAverageTradedPrice]]*MIS[[#This Row],[OrderQuantity]]</f>
        <v>103248.74999999962</v>
      </c>
      <c r="AF6606">
        <f>MIS[[#This Row],[LTP]]*MIS[[#This Row],[OrderQuantity]]</f>
        <v>102900</v>
      </c>
      <c r="AG6606">
        <f>IF(MIS[[#This Row],[OrderSide]]="SELL",MIS[[#This Row],[VALUE]]-MIS[[#This Row],[LIVE_VALUE]],MIS[[#This Row],[LIVE_VALUE]]-MIS[[#This Row],[VALUE]])</f>
        <v>-348.74999999962165</v>
      </c>
      <c r="AH6606" t="str" cm="1">
        <f t="array" ref="AH6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6" t="str">
        <f>MIS[[#This Row],[TRADING SYMBOL]]</f>
        <v>NIFTY2552225000CE</v>
      </c>
      <c r="AJ6606" t="str">
        <f>IF(RIGHT(MIS[[#This Row],[Main/Hedge]],4)="MAIN","MAIN","HEDGE")</f>
        <v>MAIN</v>
      </c>
      <c r="AK6606" t="str" cm="1">
        <f t="array" ref="AK6606">_xlfn._xlws.FILTER(Table4[Column1],ISNUMBER(SEARCH(Table4[Column1],MIS[[#This Row],[OrderUniqueIdentifier]])),"")</f>
        <v>LONGSHORT</v>
      </c>
    </row>
    <row r="6607" spans="1:37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>
        <f>_xlfn.XLOOKUP(MIS[[#This Row],[TRADING SYMBOL]],[1]Sheet1!$D:$D,[1]Sheet1!$C:$C)</f>
        <v>196</v>
      </c>
      <c r="AE6607">
        <f>MIS[[#This Row],[OrderAverageTradedPrice]]*MIS[[#This Row],[OrderQuantity]]</f>
        <v>29445</v>
      </c>
      <c r="AF6607">
        <f>MIS[[#This Row],[LTP]]*MIS[[#This Row],[OrderQuantity]]</f>
        <v>29400</v>
      </c>
      <c r="AG6607">
        <f>IF(MIS[[#This Row],[OrderSide]]="SELL",MIS[[#This Row],[VALUE]]-MIS[[#This Row],[LIVE_VALUE]],MIS[[#This Row],[LIVE_VALUE]]-MIS[[#This Row],[VALUE]])</f>
        <v>-45</v>
      </c>
      <c r="AH6607" t="str" cm="1">
        <f t="array" ref="AH6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7" t="str">
        <f>MIS[[#This Row],[TRADING SYMBOL]]</f>
        <v>NIFTY2552225000CE</v>
      </c>
      <c r="AJ6607" t="str">
        <f>IF(RIGHT(MIS[[#This Row],[Main/Hedge]],4)="MAIN","MAIN","HEDGE")</f>
        <v>MAIN</v>
      </c>
      <c r="AK6607" t="str" cm="1">
        <f t="array" ref="AK6607">_xlfn._xlws.FILTER(Table4[Column1],ISNUMBER(SEARCH(Table4[Column1],MIS[[#This Row],[OrderUniqueIdentifier]])),"")</f>
        <v>LONGSHORT</v>
      </c>
    </row>
    <row r="6608" spans="1:37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>
        <f>_xlfn.XLOOKUP(MIS[[#This Row],[TRADING SYMBOL]],[1]Sheet1!$D:$D,[1]Sheet1!$C:$C)</f>
        <v>490.65</v>
      </c>
      <c r="AE6608">
        <f>MIS[[#This Row],[OrderAverageTradedPrice]]*MIS[[#This Row],[OrderQuantity]]</f>
        <v>30318</v>
      </c>
      <c r="AF6608">
        <f>MIS[[#This Row],[LTP]]*MIS[[#This Row],[OrderQuantity]]</f>
        <v>29439</v>
      </c>
      <c r="AG6608">
        <f>IF(MIS[[#This Row],[OrderSide]]="SELL",MIS[[#This Row],[VALUE]]-MIS[[#This Row],[LIVE_VALUE]],MIS[[#This Row],[LIVE_VALUE]]-MIS[[#This Row],[VALUE]])</f>
        <v>-879</v>
      </c>
      <c r="AH6608" t="str" cm="1">
        <f t="array" ref="AH6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8" t="str">
        <f>MIS[[#This Row],[TRADING SYMBOL]]</f>
        <v>SENSEX2552082300CE</v>
      </c>
      <c r="AJ6608" t="str">
        <f>IF(RIGHT(MIS[[#This Row],[Main/Hedge]],4)="MAIN","MAIN","HEDGE")</f>
        <v>MAIN</v>
      </c>
      <c r="AK6608" t="str" cm="1">
        <f t="array" ref="AK6608">_xlfn._xlws.FILTER(Table4[Column1],ISNUMBER(SEARCH(Table4[Column1],MIS[[#This Row],[OrderUniqueIdentifier]])),"")</f>
        <v>LONGSHORT</v>
      </c>
    </row>
    <row r="6609" spans="1:37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>
        <f>_xlfn.XLOOKUP(MIS[[#This Row],[TRADING SYMBOL]],[1]Sheet1!$D:$D,[1]Sheet1!$C:$C)</f>
        <v>196</v>
      </c>
      <c r="AE6609">
        <f>MIS[[#This Row],[OrderAverageTradedPrice]]*MIS[[#This Row],[OrderQuantity]]</f>
        <v>29576.25</v>
      </c>
      <c r="AF6609">
        <f>MIS[[#This Row],[LTP]]*MIS[[#This Row],[OrderQuantity]]</f>
        <v>29400</v>
      </c>
      <c r="AG6609">
        <f>IF(MIS[[#This Row],[OrderSide]]="SELL",MIS[[#This Row],[VALUE]]-MIS[[#This Row],[LIVE_VALUE]],MIS[[#This Row],[LIVE_VALUE]]-MIS[[#This Row],[VALUE]])</f>
        <v>-176.25</v>
      </c>
      <c r="AH6609" t="str" cm="1">
        <f t="array" ref="AH6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9" t="str">
        <f>MIS[[#This Row],[TRADING SYMBOL]]</f>
        <v>NIFTY2552225000CE</v>
      </c>
      <c r="AJ6609" t="str">
        <f>IF(RIGHT(MIS[[#This Row],[Main/Hedge]],4)="MAIN","MAIN","HEDGE")</f>
        <v>MAIN</v>
      </c>
      <c r="AK6609" t="str" cm="1">
        <f t="array" ref="AK6609">_xlfn._xlws.FILTER(Table4[Column1],ISNUMBER(SEARCH(Table4[Column1],MIS[[#This Row],[OrderUniqueIdentifier]])),"")</f>
        <v>LONGSHORT</v>
      </c>
    </row>
    <row r="6610" spans="1:37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>
        <f>_xlfn.XLOOKUP(MIS[[#This Row],[TRADING SYMBOL]],[1]Sheet1!$D:$D,[1]Sheet1!$C:$C)</f>
        <v>490.65</v>
      </c>
      <c r="AE6610">
        <f>MIS[[#This Row],[OrderAverageTradedPrice]]*MIS[[#This Row],[OrderQuantity]]</f>
        <v>20226</v>
      </c>
      <c r="AF6610">
        <f>MIS[[#This Row],[LTP]]*MIS[[#This Row],[OrderQuantity]]</f>
        <v>19626</v>
      </c>
      <c r="AG6610">
        <f>IF(MIS[[#This Row],[OrderSide]]="SELL",MIS[[#This Row],[VALUE]]-MIS[[#This Row],[LIVE_VALUE]],MIS[[#This Row],[LIVE_VALUE]]-MIS[[#This Row],[VALUE]])</f>
        <v>-600</v>
      </c>
      <c r="AH6610" t="str" cm="1">
        <f t="array" ref="AH6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0" t="str">
        <f>MIS[[#This Row],[TRADING SYMBOL]]</f>
        <v>SENSEX2552082300CE</v>
      </c>
      <c r="AJ6610" t="str">
        <f>IF(RIGHT(MIS[[#This Row],[Main/Hedge]],4)="MAIN","MAIN","HEDGE")</f>
        <v>MAIN</v>
      </c>
      <c r="AK6610" t="str" cm="1">
        <f t="array" ref="AK6610">_xlfn._xlws.FILTER(Table4[Column1],ISNUMBER(SEARCH(Table4[Column1],MIS[[#This Row],[OrderUniqueIdentifier]])),"")</f>
        <v>LONGSHORT</v>
      </c>
    </row>
    <row r="6611" spans="1:37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>
        <f>_xlfn.XLOOKUP(MIS[[#This Row],[TRADING SYMBOL]],[1]Sheet1!$D:$D,[1]Sheet1!$C:$C)</f>
        <v>196</v>
      </c>
      <c r="AE6611">
        <f>MIS[[#This Row],[OrderAverageTradedPrice]]*MIS[[#This Row],[OrderQuantity]]</f>
        <v>14722.5</v>
      </c>
      <c r="AF6611">
        <f>MIS[[#This Row],[LTP]]*MIS[[#This Row],[OrderQuantity]]</f>
        <v>14700</v>
      </c>
      <c r="AG6611">
        <f>IF(MIS[[#This Row],[OrderSide]]="SELL",MIS[[#This Row],[VALUE]]-MIS[[#This Row],[LIVE_VALUE]],MIS[[#This Row],[LIVE_VALUE]]-MIS[[#This Row],[VALUE]])</f>
        <v>-22.5</v>
      </c>
      <c r="AH6611" t="str" cm="1">
        <f t="array" ref="AH6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1" t="str">
        <f>MIS[[#This Row],[TRADING SYMBOL]]</f>
        <v>NIFTY2552225000CE</v>
      </c>
      <c r="AJ6611" t="str">
        <f>IF(RIGHT(MIS[[#This Row],[Main/Hedge]],4)="MAIN","MAIN","HEDGE")</f>
        <v>MAIN</v>
      </c>
      <c r="AK6611" t="str" cm="1">
        <f t="array" ref="AK6611">_xlfn._xlws.FILTER(Table4[Column1],ISNUMBER(SEARCH(Table4[Column1],MIS[[#This Row],[OrderUniqueIdentifier]])),"")</f>
        <v>LONGSHORT</v>
      </c>
    </row>
    <row r="6612" spans="1:37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>
        <f>_xlfn.XLOOKUP(MIS[[#This Row],[TRADING SYMBOL]],[1]Sheet1!$D:$D,[1]Sheet1!$C:$C)</f>
        <v>196</v>
      </c>
      <c r="AE6612">
        <f>MIS[[#This Row],[OrderAverageTradedPrice]]*MIS[[#This Row],[OrderQuantity]]</f>
        <v>14790</v>
      </c>
      <c r="AF6612">
        <f>MIS[[#This Row],[LTP]]*MIS[[#This Row],[OrderQuantity]]</f>
        <v>14700</v>
      </c>
      <c r="AG6612">
        <f>IF(MIS[[#This Row],[OrderSide]]="SELL",MIS[[#This Row],[VALUE]]-MIS[[#This Row],[LIVE_VALUE]],MIS[[#This Row],[LIVE_VALUE]]-MIS[[#This Row],[VALUE]])</f>
        <v>-90</v>
      </c>
      <c r="AH6612" t="str" cm="1">
        <f t="array" ref="AH6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2" t="str">
        <f>MIS[[#This Row],[TRADING SYMBOL]]</f>
        <v>NIFTY2552225000CE</v>
      </c>
      <c r="AJ6612" t="str">
        <f>IF(RIGHT(MIS[[#This Row],[Main/Hedge]],4)="MAIN","MAIN","HEDGE")</f>
        <v>MAIN</v>
      </c>
      <c r="AK6612" t="str" cm="1">
        <f t="array" ref="AK6612">_xlfn._xlws.FILTER(Table4[Column1],ISNUMBER(SEARCH(Table4[Column1],MIS[[#This Row],[OrderUniqueIdentifier]])),"")</f>
        <v>LONGSHORT</v>
      </c>
    </row>
    <row r="6613" spans="1:37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>
        <f>_xlfn.XLOOKUP(MIS[[#This Row],[TRADING SYMBOL]],[1]Sheet1!$D:$D,[1]Sheet1!$C:$C)</f>
        <v>196</v>
      </c>
      <c r="AE6613">
        <f>MIS[[#This Row],[OrderAverageTradedPrice]]*MIS[[#This Row],[OrderQuantity]]</f>
        <v>14722.5</v>
      </c>
      <c r="AF6613">
        <f>MIS[[#This Row],[LTP]]*MIS[[#This Row],[OrderQuantity]]</f>
        <v>14700</v>
      </c>
      <c r="AG6613">
        <f>IF(MIS[[#This Row],[OrderSide]]="SELL",MIS[[#This Row],[VALUE]]-MIS[[#This Row],[LIVE_VALUE]],MIS[[#This Row],[LIVE_VALUE]]-MIS[[#This Row],[VALUE]])</f>
        <v>-22.5</v>
      </c>
      <c r="AH6613" t="str" cm="1">
        <f t="array" ref="AH6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3" t="str">
        <f>MIS[[#This Row],[TRADING SYMBOL]]</f>
        <v>NIFTY2552225000CE</v>
      </c>
      <c r="AJ6613" t="str">
        <f>IF(RIGHT(MIS[[#This Row],[Main/Hedge]],4)="MAIN","MAIN","HEDGE")</f>
        <v>MAIN</v>
      </c>
      <c r="AK6613" t="str" cm="1">
        <f t="array" ref="AK6613">_xlfn._xlws.FILTER(Table4[Column1],ISNUMBER(SEARCH(Table4[Column1],MIS[[#This Row],[OrderUniqueIdentifier]])),"")</f>
        <v>LONGSHORT</v>
      </c>
    </row>
    <row r="6614" spans="1:37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>
        <f>_xlfn.XLOOKUP(MIS[[#This Row],[TRADING SYMBOL]],[1]Sheet1!$D:$D,[1]Sheet1!$C:$C)</f>
        <v>490.65</v>
      </c>
      <c r="AE6614">
        <f>MIS[[#This Row],[OrderAverageTradedPrice]]*MIS[[#This Row],[OrderQuantity]]</f>
        <v>30348</v>
      </c>
      <c r="AF6614">
        <f>MIS[[#This Row],[LTP]]*MIS[[#This Row],[OrderQuantity]]</f>
        <v>29439</v>
      </c>
      <c r="AG6614">
        <f>IF(MIS[[#This Row],[OrderSide]]="SELL",MIS[[#This Row],[VALUE]]-MIS[[#This Row],[LIVE_VALUE]],MIS[[#This Row],[LIVE_VALUE]]-MIS[[#This Row],[VALUE]])</f>
        <v>-909</v>
      </c>
      <c r="AH6614" t="str" cm="1">
        <f t="array" ref="AH6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4" t="str">
        <f>MIS[[#This Row],[TRADING SYMBOL]]</f>
        <v>SENSEX2552082300CE</v>
      </c>
      <c r="AJ6614" t="str">
        <f>IF(RIGHT(MIS[[#This Row],[Main/Hedge]],4)="MAIN","MAIN","HEDGE")</f>
        <v>MAIN</v>
      </c>
      <c r="AK6614" t="str" cm="1">
        <f t="array" ref="AK6614">_xlfn._xlws.FILTER(Table4[Column1],ISNUMBER(SEARCH(Table4[Column1],MIS[[#This Row],[OrderUniqueIdentifier]])),"")</f>
        <v>LONGSHORT</v>
      </c>
    </row>
    <row r="6615" spans="1:37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>
        <f>_xlfn.XLOOKUP(MIS[[#This Row],[TRADING SYMBOL]],[1]Sheet1!$D:$D,[1]Sheet1!$C:$C)</f>
        <v>490.65</v>
      </c>
      <c r="AE6615">
        <f>MIS[[#This Row],[OrderAverageTradedPrice]]*MIS[[#This Row],[OrderQuantity]]</f>
        <v>20242</v>
      </c>
      <c r="AF6615">
        <f>MIS[[#This Row],[LTP]]*MIS[[#This Row],[OrderQuantity]]</f>
        <v>19626</v>
      </c>
      <c r="AG6615">
        <f>IF(MIS[[#This Row],[OrderSide]]="SELL",MIS[[#This Row],[VALUE]]-MIS[[#This Row],[LIVE_VALUE]],MIS[[#This Row],[LIVE_VALUE]]-MIS[[#This Row],[VALUE]])</f>
        <v>-616</v>
      </c>
      <c r="AH6615" t="str" cm="1">
        <f t="array" ref="AH6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5" t="str">
        <f>MIS[[#This Row],[TRADING SYMBOL]]</f>
        <v>SENSEX2552082300CE</v>
      </c>
      <c r="AJ6615" t="str">
        <f>IF(RIGHT(MIS[[#This Row],[Main/Hedge]],4)="MAIN","MAIN","HEDGE")</f>
        <v>MAIN</v>
      </c>
      <c r="AK6615" t="str" cm="1">
        <f t="array" ref="AK6615">_xlfn._xlws.FILTER(Table4[Column1],ISNUMBER(SEARCH(Table4[Column1],MIS[[#This Row],[OrderUniqueIdentifier]])),"")</f>
        <v>LONGSHORT</v>
      </c>
    </row>
    <row r="6616" spans="1:37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>
        <f>_xlfn.XLOOKUP(MIS[[#This Row],[TRADING SYMBOL]],[1]Sheet1!$D:$D,[1]Sheet1!$C:$C)</f>
        <v>196</v>
      </c>
      <c r="AE6616">
        <f>MIS[[#This Row],[OrderAverageTradedPrice]]*MIS[[#This Row],[OrderQuantity]]</f>
        <v>59160</v>
      </c>
      <c r="AF6616">
        <f>MIS[[#This Row],[LTP]]*MIS[[#This Row],[OrderQuantity]]</f>
        <v>58800</v>
      </c>
      <c r="AG6616">
        <f>IF(MIS[[#This Row],[OrderSide]]="SELL",MIS[[#This Row],[VALUE]]-MIS[[#This Row],[LIVE_VALUE]],MIS[[#This Row],[LIVE_VALUE]]-MIS[[#This Row],[VALUE]])</f>
        <v>-360</v>
      </c>
      <c r="AH6616" t="str" cm="1">
        <f t="array" ref="AH6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6" t="str">
        <f>MIS[[#This Row],[TRADING SYMBOL]]</f>
        <v>NIFTY2552225000CE</v>
      </c>
      <c r="AJ6616" t="str">
        <f>IF(RIGHT(MIS[[#This Row],[Main/Hedge]],4)="MAIN","MAIN","HEDGE")</f>
        <v>MAIN</v>
      </c>
      <c r="AK6616" t="str" cm="1">
        <f t="array" ref="AK6616">_xlfn._xlws.FILTER(Table4[Column1],ISNUMBER(SEARCH(Table4[Column1],MIS[[#This Row],[OrderUniqueIdentifier]])),"")</f>
        <v>LONGSHORT</v>
      </c>
    </row>
    <row r="6617" spans="1:37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>
        <f>_xlfn.XLOOKUP(MIS[[#This Row],[TRADING SYMBOL]],[1]Sheet1!$D:$D,[1]Sheet1!$C:$C)</f>
        <v>36.1</v>
      </c>
      <c r="AE6617">
        <f>MIS[[#This Row],[OrderAverageTradedPrice]]*MIS[[#This Row],[OrderQuantity]]</f>
        <v>1306</v>
      </c>
      <c r="AF6617">
        <f>MIS[[#This Row],[LTP]]*MIS[[#This Row],[OrderQuantity]]</f>
        <v>1444</v>
      </c>
      <c r="AG6617">
        <f>IF(MIS[[#This Row],[OrderSide]]="SELL",MIS[[#This Row],[VALUE]]-MIS[[#This Row],[LIVE_VALUE]],MIS[[#This Row],[LIVE_VALUE]]-MIS[[#This Row],[VALUE]])</f>
        <v>138</v>
      </c>
      <c r="AH6617" t="str" cm="1">
        <f t="array" ref="AH6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7" t="str">
        <f>MIS[[#This Row],[TRADING SYMBOL]]</f>
        <v>SENSEX2552079900PE</v>
      </c>
      <c r="AJ6617" t="str">
        <f>IF(RIGHT(MIS[[#This Row],[Main/Hedge]],4)="MAIN","MAIN","HEDGE")</f>
        <v>HEDGE</v>
      </c>
      <c r="AK6617" t="str" cm="1">
        <f t="array" ref="AK6617">_xlfn._xlws.FILTER(Table4[Column1],ISNUMBER(SEARCH(Table4[Column1],MIS[[#This Row],[OrderUniqueIdentifier]])),"")</f>
        <v>LONGSHORT</v>
      </c>
    </row>
    <row r="6618" spans="1:37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>
        <f>_xlfn.XLOOKUP(MIS[[#This Row],[TRADING SYMBOL]],[1]Sheet1!$D:$D,[1]Sheet1!$C:$C)</f>
        <v>36.1</v>
      </c>
      <c r="AE6618">
        <f>MIS[[#This Row],[OrderAverageTradedPrice]]*MIS[[#This Row],[OrderQuantity]]</f>
        <v>1308</v>
      </c>
      <c r="AF6618">
        <f>MIS[[#This Row],[LTP]]*MIS[[#This Row],[OrderQuantity]]</f>
        <v>1444</v>
      </c>
      <c r="AG6618">
        <f>IF(MIS[[#This Row],[OrderSide]]="SELL",MIS[[#This Row],[VALUE]]-MIS[[#This Row],[LIVE_VALUE]],MIS[[#This Row],[LIVE_VALUE]]-MIS[[#This Row],[VALUE]])</f>
        <v>136</v>
      </c>
      <c r="AH6618" t="str" cm="1">
        <f t="array" ref="AH6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8" t="str">
        <f>MIS[[#This Row],[TRADING SYMBOL]]</f>
        <v>SENSEX2552079900PE</v>
      </c>
      <c r="AJ6618" t="str">
        <f>IF(RIGHT(MIS[[#This Row],[Main/Hedge]],4)="MAIN","MAIN","HEDGE")</f>
        <v>HEDGE</v>
      </c>
      <c r="AK6618" t="str" cm="1">
        <f t="array" ref="AK6618">_xlfn._xlws.FILTER(Table4[Column1],ISNUMBER(SEARCH(Table4[Column1],MIS[[#This Row],[OrderUniqueIdentifier]])),"")</f>
        <v>LONGSHORT</v>
      </c>
    </row>
    <row r="6619" spans="1:37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>
        <f>_xlfn.XLOOKUP(MIS[[#This Row],[TRADING SYMBOL]],[1]Sheet1!$D:$D,[1]Sheet1!$C:$C)</f>
        <v>36.1</v>
      </c>
      <c r="AE6619">
        <f>MIS[[#This Row],[OrderAverageTradedPrice]]*MIS[[#This Row],[OrderQuantity]]</f>
        <v>5231</v>
      </c>
      <c r="AF6619">
        <f>MIS[[#This Row],[LTP]]*MIS[[#This Row],[OrderQuantity]]</f>
        <v>5776</v>
      </c>
      <c r="AG6619">
        <f>IF(MIS[[#This Row],[OrderSide]]="SELL",MIS[[#This Row],[VALUE]]-MIS[[#This Row],[LIVE_VALUE]],MIS[[#This Row],[LIVE_VALUE]]-MIS[[#This Row],[VALUE]])</f>
        <v>545</v>
      </c>
      <c r="AH6619" t="str" cm="1">
        <f t="array" ref="AH6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9" t="str">
        <f>MIS[[#This Row],[TRADING SYMBOL]]</f>
        <v>SENSEX2552079900PE</v>
      </c>
      <c r="AJ6619" t="str">
        <f>IF(RIGHT(MIS[[#This Row],[Main/Hedge]],4)="MAIN","MAIN","HEDGE")</f>
        <v>HEDGE</v>
      </c>
      <c r="AK6619" t="str" cm="1">
        <f t="array" ref="AK6619">_xlfn._xlws.FILTER(Table4[Column1],ISNUMBER(SEARCH(Table4[Column1],MIS[[#This Row],[OrderUniqueIdentifier]])),"")</f>
        <v>LONGSHORT</v>
      </c>
    </row>
    <row r="6620" spans="1:37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>
        <f>_xlfn.XLOOKUP(MIS[[#This Row],[TRADING SYMBOL]],[1]Sheet1!$D:$D,[1]Sheet1!$C:$C)</f>
        <v>490.65</v>
      </c>
      <c r="AE6620">
        <f>MIS[[#This Row],[OrderAverageTradedPrice]]*MIS[[#This Row],[OrderQuantity]]</f>
        <v>60747.999999999964</v>
      </c>
      <c r="AF6620">
        <f>MIS[[#This Row],[LTP]]*MIS[[#This Row],[OrderQuantity]]</f>
        <v>58878</v>
      </c>
      <c r="AG6620">
        <f>IF(MIS[[#This Row],[OrderSide]]="SELL",MIS[[#This Row],[VALUE]]-MIS[[#This Row],[LIVE_VALUE]],MIS[[#This Row],[LIVE_VALUE]]-MIS[[#This Row],[VALUE]])</f>
        <v>-1869.9999999999636</v>
      </c>
      <c r="AH6620" t="str" cm="1">
        <f t="array" ref="AH6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0" t="str">
        <f>MIS[[#This Row],[TRADING SYMBOL]]</f>
        <v>SENSEX2552082300CE</v>
      </c>
      <c r="AJ6620" t="str">
        <f>IF(RIGHT(MIS[[#This Row],[Main/Hedge]],4)="MAIN","MAIN","HEDGE")</f>
        <v>MAIN</v>
      </c>
      <c r="AK6620" t="str" cm="1">
        <f t="array" ref="AK6620">_xlfn._xlws.FILTER(Table4[Column1],ISNUMBER(SEARCH(Table4[Column1],MIS[[#This Row],[OrderUniqueIdentifier]])),"")</f>
        <v>LONGSHORT</v>
      </c>
    </row>
    <row r="6621" spans="1:37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>
        <f>_xlfn.XLOOKUP(MIS[[#This Row],[TRADING SYMBOL]],[1]Sheet1!$D:$D,[1]Sheet1!$C:$C)</f>
        <v>196</v>
      </c>
      <c r="AE6621">
        <f>MIS[[#This Row],[OrderAverageTradedPrice]]*MIS[[#This Row],[OrderQuantity]]</f>
        <v>44174.999999999927</v>
      </c>
      <c r="AF6621">
        <f>MIS[[#This Row],[LTP]]*MIS[[#This Row],[OrderQuantity]]</f>
        <v>44100</v>
      </c>
      <c r="AG6621">
        <f>IF(MIS[[#This Row],[OrderSide]]="SELL",MIS[[#This Row],[VALUE]]-MIS[[#This Row],[LIVE_VALUE]],MIS[[#This Row],[LIVE_VALUE]]-MIS[[#This Row],[VALUE]])</f>
        <v>-74.99999999992724</v>
      </c>
      <c r="AH6621" t="str" cm="1">
        <f t="array" ref="AH6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1" t="str">
        <f>MIS[[#This Row],[TRADING SYMBOL]]</f>
        <v>NIFTY2552225000CE</v>
      </c>
      <c r="AJ6621" t="str">
        <f>IF(RIGHT(MIS[[#This Row],[Main/Hedge]],4)="MAIN","MAIN","HEDGE")</f>
        <v>MAIN</v>
      </c>
      <c r="AK6621" t="str" cm="1">
        <f t="array" ref="AK6621">_xlfn._xlws.FILTER(Table4[Column1],ISNUMBER(SEARCH(Table4[Column1],MIS[[#This Row],[OrderUniqueIdentifier]])),"")</f>
        <v>LONGSHORT</v>
      </c>
    </row>
    <row r="6622" spans="1:37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>
        <f>_xlfn.XLOOKUP(MIS[[#This Row],[TRADING SYMBOL]],[1]Sheet1!$D:$D,[1]Sheet1!$C:$C)</f>
        <v>490.65</v>
      </c>
      <c r="AE6622">
        <f>MIS[[#This Row],[OrderAverageTradedPrice]]*MIS[[#This Row],[OrderQuantity]]</f>
        <v>60658.99999999992</v>
      </c>
      <c r="AF6622">
        <f>MIS[[#This Row],[LTP]]*MIS[[#This Row],[OrderQuantity]]</f>
        <v>58878</v>
      </c>
      <c r="AG6622">
        <f>IF(MIS[[#This Row],[OrderSide]]="SELL",MIS[[#This Row],[VALUE]]-MIS[[#This Row],[LIVE_VALUE]],MIS[[#This Row],[LIVE_VALUE]]-MIS[[#This Row],[VALUE]])</f>
        <v>-1780.99999999992</v>
      </c>
      <c r="AH6622" t="str" cm="1">
        <f t="array" ref="AH6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2" t="str">
        <f>MIS[[#This Row],[TRADING SYMBOL]]</f>
        <v>SENSEX2552082300CE</v>
      </c>
      <c r="AJ6622" t="str">
        <f>IF(RIGHT(MIS[[#This Row],[Main/Hedge]],4)="MAIN","MAIN","HEDGE")</f>
        <v>MAIN</v>
      </c>
      <c r="AK6622" t="str" cm="1">
        <f t="array" ref="AK6622">_xlfn._xlws.FILTER(Table4[Column1],ISNUMBER(SEARCH(Table4[Column1],MIS[[#This Row],[OrderUniqueIdentifier]])),"")</f>
        <v>LONGSHORT</v>
      </c>
    </row>
    <row r="6623" spans="1:37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>
        <f>_xlfn.XLOOKUP(MIS[[#This Row],[TRADING SYMBOL]],[1]Sheet1!$D:$D,[1]Sheet1!$C:$C)</f>
        <v>36.1</v>
      </c>
      <c r="AE6623">
        <f>MIS[[#This Row],[OrderAverageTradedPrice]]*MIS[[#This Row],[OrderQuantity]]</f>
        <v>1304</v>
      </c>
      <c r="AF6623">
        <f>MIS[[#This Row],[LTP]]*MIS[[#This Row],[OrderQuantity]]</f>
        <v>1444</v>
      </c>
      <c r="AG6623">
        <f>IF(MIS[[#This Row],[OrderSide]]="SELL",MIS[[#This Row],[VALUE]]-MIS[[#This Row],[LIVE_VALUE]],MIS[[#This Row],[LIVE_VALUE]]-MIS[[#This Row],[VALUE]])</f>
        <v>140</v>
      </c>
      <c r="AH6623" t="str" cm="1">
        <f t="array" ref="AH6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3" t="str">
        <f>MIS[[#This Row],[TRADING SYMBOL]]</f>
        <v>SENSEX2552079900PE</v>
      </c>
      <c r="AJ6623" t="str">
        <f>IF(RIGHT(MIS[[#This Row],[Main/Hedge]],4)="MAIN","MAIN","HEDGE")</f>
        <v>HEDGE</v>
      </c>
      <c r="AK6623" t="str" cm="1">
        <f t="array" ref="AK6623">_xlfn._xlws.FILTER(Table4[Column1],ISNUMBER(SEARCH(Table4[Column1],MIS[[#This Row],[OrderUniqueIdentifier]])),"")</f>
        <v>LONGSHORT</v>
      </c>
    </row>
    <row r="6624" spans="1:37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>
        <f>_xlfn.XLOOKUP(MIS[[#This Row],[TRADING SYMBOL]],[1]Sheet1!$D:$D,[1]Sheet1!$C:$C)</f>
        <v>490.65</v>
      </c>
      <c r="AE6624">
        <f>MIS[[#This Row],[OrderAverageTradedPrice]]*MIS[[#This Row],[OrderQuantity]]</f>
        <v>80815</v>
      </c>
      <c r="AF6624">
        <f>MIS[[#This Row],[LTP]]*MIS[[#This Row],[OrderQuantity]]</f>
        <v>78504</v>
      </c>
      <c r="AG6624">
        <f>IF(MIS[[#This Row],[OrderSide]]="SELL",MIS[[#This Row],[VALUE]]-MIS[[#This Row],[LIVE_VALUE]],MIS[[#This Row],[LIVE_VALUE]]-MIS[[#This Row],[VALUE]])</f>
        <v>-2311</v>
      </c>
      <c r="AH6624" t="str" cm="1">
        <f t="array" ref="AH6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4" t="str">
        <f>MIS[[#This Row],[TRADING SYMBOL]]</f>
        <v>SENSEX2552082300CE</v>
      </c>
      <c r="AJ6624" t="str">
        <f>IF(RIGHT(MIS[[#This Row],[Main/Hedge]],4)="MAIN","MAIN","HEDGE")</f>
        <v>MAIN</v>
      </c>
      <c r="AK6624" t="str" cm="1">
        <f t="array" ref="AK6624">_xlfn._xlws.FILTER(Table4[Column1],ISNUMBER(SEARCH(Table4[Column1],MIS[[#This Row],[OrderUniqueIdentifier]])),"")</f>
        <v>LONGSHORT</v>
      </c>
    </row>
    <row r="6625" spans="1:37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>
        <f>_xlfn.XLOOKUP(MIS[[#This Row],[TRADING SYMBOL]],[1]Sheet1!$D:$D,[1]Sheet1!$C:$C)</f>
        <v>490.65</v>
      </c>
      <c r="AE6625">
        <f>MIS[[#This Row],[OrderAverageTradedPrice]]*MIS[[#This Row],[OrderQuantity]]</f>
        <v>80982</v>
      </c>
      <c r="AF6625">
        <f>MIS[[#This Row],[LTP]]*MIS[[#This Row],[OrderQuantity]]</f>
        <v>78504</v>
      </c>
      <c r="AG6625">
        <f>IF(MIS[[#This Row],[OrderSide]]="SELL",MIS[[#This Row],[VALUE]]-MIS[[#This Row],[LIVE_VALUE]],MIS[[#This Row],[LIVE_VALUE]]-MIS[[#This Row],[VALUE]])</f>
        <v>-2478</v>
      </c>
      <c r="AH6625" t="str" cm="1">
        <f t="array" ref="AH6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5" t="str">
        <f>MIS[[#This Row],[TRADING SYMBOL]]</f>
        <v>SENSEX2552082300CE</v>
      </c>
      <c r="AJ6625" t="str">
        <f>IF(RIGHT(MIS[[#This Row],[Main/Hedge]],4)="MAIN","MAIN","HEDGE")</f>
        <v>MAIN</v>
      </c>
      <c r="AK6625" t="str" cm="1">
        <f t="array" ref="AK6625">_xlfn._xlws.FILTER(Table4[Column1],ISNUMBER(SEARCH(Table4[Column1],MIS[[#This Row],[OrderUniqueIdentifier]])),"")</f>
        <v>LONGSHORT</v>
      </c>
    </row>
    <row r="6626" spans="1:37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>
        <f>_xlfn.XLOOKUP(MIS[[#This Row],[TRADING SYMBOL]],[1]Sheet1!$D:$D,[1]Sheet1!$C:$C)</f>
        <v>196</v>
      </c>
      <c r="AE6626">
        <f>MIS[[#This Row],[OrderAverageTradedPrice]]*MIS[[#This Row],[OrderQuantity]]</f>
        <v>14782.5</v>
      </c>
      <c r="AF6626">
        <f>MIS[[#This Row],[LTP]]*MIS[[#This Row],[OrderQuantity]]</f>
        <v>14700</v>
      </c>
      <c r="AG6626">
        <f>IF(MIS[[#This Row],[OrderSide]]="SELL",MIS[[#This Row],[VALUE]]-MIS[[#This Row],[LIVE_VALUE]],MIS[[#This Row],[LIVE_VALUE]]-MIS[[#This Row],[VALUE]])</f>
        <v>-82.5</v>
      </c>
      <c r="AH6626" t="str" cm="1">
        <f t="array" ref="AH6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6" t="str">
        <f>MIS[[#This Row],[TRADING SYMBOL]]</f>
        <v>NIFTY2552225000CE</v>
      </c>
      <c r="AJ6626" t="str">
        <f>IF(RIGHT(MIS[[#This Row],[Main/Hedge]],4)="MAIN","MAIN","HEDGE")</f>
        <v>MAIN</v>
      </c>
      <c r="AK6626" t="str" cm="1">
        <f t="array" ref="AK6626">_xlfn._xlws.FILTER(Table4[Column1],ISNUMBER(SEARCH(Table4[Column1],MIS[[#This Row],[OrderUniqueIdentifier]])),"")</f>
        <v>LONGSHORT</v>
      </c>
    </row>
    <row r="6627" spans="1:37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>
        <f>_xlfn.XLOOKUP(MIS[[#This Row],[TRADING SYMBOL]],[1]Sheet1!$D:$D,[1]Sheet1!$C:$C)</f>
        <v>36.1</v>
      </c>
      <c r="AE6627">
        <f>MIS[[#This Row],[OrderAverageTradedPrice]]*MIS[[#This Row],[OrderQuantity]]</f>
        <v>6531.9999999999991</v>
      </c>
      <c r="AF6627">
        <f>MIS[[#This Row],[LTP]]*MIS[[#This Row],[OrderQuantity]]</f>
        <v>7220</v>
      </c>
      <c r="AG6627">
        <f>IF(MIS[[#This Row],[OrderSide]]="SELL",MIS[[#This Row],[VALUE]]-MIS[[#This Row],[LIVE_VALUE]],MIS[[#This Row],[LIVE_VALUE]]-MIS[[#This Row],[VALUE]])</f>
        <v>688.00000000000091</v>
      </c>
      <c r="AH6627" t="str" cm="1">
        <f t="array" ref="AH6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7" t="str">
        <f>MIS[[#This Row],[TRADING SYMBOL]]</f>
        <v>SENSEX2552079900PE</v>
      </c>
      <c r="AJ6627" t="str">
        <f>IF(RIGHT(MIS[[#This Row],[Main/Hedge]],4)="MAIN","MAIN","HEDGE")</f>
        <v>HEDGE</v>
      </c>
      <c r="AK6627" t="str" cm="1">
        <f t="array" ref="AK6627">_xlfn._xlws.FILTER(Table4[Column1],ISNUMBER(SEARCH(Table4[Column1],MIS[[#This Row],[OrderUniqueIdentifier]])),"")</f>
        <v>LONGSHORT</v>
      </c>
    </row>
    <row r="6628" spans="1:37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>
        <f>_xlfn.XLOOKUP(MIS[[#This Row],[TRADING SYMBOL]],[1]Sheet1!$D:$D,[1]Sheet1!$C:$C)</f>
        <v>196</v>
      </c>
      <c r="AE6628">
        <f>MIS[[#This Row],[OrderAverageTradedPrice]]*MIS[[#This Row],[OrderQuantity]]</f>
        <v>162183.74999999948</v>
      </c>
      <c r="AF6628">
        <f>MIS[[#This Row],[LTP]]*MIS[[#This Row],[OrderQuantity]]</f>
        <v>161700</v>
      </c>
      <c r="AG6628">
        <f>IF(MIS[[#This Row],[OrderSide]]="SELL",MIS[[#This Row],[VALUE]]-MIS[[#This Row],[LIVE_VALUE]],MIS[[#This Row],[LIVE_VALUE]]-MIS[[#This Row],[VALUE]])</f>
        <v>-483.74999999947613</v>
      </c>
      <c r="AH6628" t="str" cm="1">
        <f t="array" ref="AH6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8" t="str">
        <f>MIS[[#This Row],[TRADING SYMBOL]]</f>
        <v>NIFTY2552225000CE</v>
      </c>
      <c r="AJ6628" t="str">
        <f>IF(RIGHT(MIS[[#This Row],[Main/Hedge]],4)="MAIN","MAIN","HEDGE")</f>
        <v>MAIN</v>
      </c>
      <c r="AK6628" t="str" cm="1">
        <f t="array" ref="AK6628">_xlfn._xlws.FILTER(Table4[Column1],ISNUMBER(SEARCH(Table4[Column1],MIS[[#This Row],[OrderUniqueIdentifier]])),"")</f>
        <v>LONGSHORT</v>
      </c>
    </row>
    <row r="6629" spans="1:37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>
        <f>_xlfn.XLOOKUP(MIS[[#This Row],[TRADING SYMBOL]],[1]Sheet1!$D:$D,[1]Sheet1!$C:$C)</f>
        <v>490.65</v>
      </c>
      <c r="AE6629">
        <f>MIS[[#This Row],[OrderAverageTradedPrice]]*MIS[[#This Row],[OrderQuantity]]</f>
        <v>30423</v>
      </c>
      <c r="AF6629">
        <f>MIS[[#This Row],[LTP]]*MIS[[#This Row],[OrderQuantity]]</f>
        <v>29439</v>
      </c>
      <c r="AG6629">
        <f>IF(MIS[[#This Row],[OrderSide]]="SELL",MIS[[#This Row],[VALUE]]-MIS[[#This Row],[LIVE_VALUE]],MIS[[#This Row],[LIVE_VALUE]]-MIS[[#This Row],[VALUE]])</f>
        <v>-984</v>
      </c>
      <c r="AH6629" t="str" cm="1">
        <f t="array" ref="AH6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9" t="str">
        <f>MIS[[#This Row],[TRADING SYMBOL]]</f>
        <v>SENSEX2552082300CE</v>
      </c>
      <c r="AJ6629" t="str">
        <f>IF(RIGHT(MIS[[#This Row],[Main/Hedge]],4)="MAIN","MAIN","HEDGE")</f>
        <v>MAIN</v>
      </c>
      <c r="AK6629" t="str" cm="1">
        <f t="array" ref="AK6629">_xlfn._xlws.FILTER(Table4[Column1],ISNUMBER(SEARCH(Table4[Column1],MIS[[#This Row],[OrderUniqueIdentifier]])),"")</f>
        <v>LONGSHORT</v>
      </c>
    </row>
    <row r="6630" spans="1:37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>
        <f>_xlfn.XLOOKUP(MIS[[#This Row],[TRADING SYMBOL]],[1]Sheet1!$D:$D,[1]Sheet1!$C:$C)</f>
        <v>196</v>
      </c>
      <c r="AE6630">
        <f>MIS[[#This Row],[OrderAverageTradedPrice]]*MIS[[#This Row],[OrderQuantity]]</f>
        <v>29587.5</v>
      </c>
      <c r="AF6630">
        <f>MIS[[#This Row],[LTP]]*MIS[[#This Row],[OrderQuantity]]</f>
        <v>29400</v>
      </c>
      <c r="AG6630">
        <f>IF(MIS[[#This Row],[OrderSide]]="SELL",MIS[[#This Row],[VALUE]]-MIS[[#This Row],[LIVE_VALUE]],MIS[[#This Row],[LIVE_VALUE]]-MIS[[#This Row],[VALUE]])</f>
        <v>-187.5</v>
      </c>
      <c r="AH6630" t="str" cm="1">
        <f t="array" ref="AH6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0" t="str">
        <f>MIS[[#This Row],[TRADING SYMBOL]]</f>
        <v>NIFTY2552225000CE</v>
      </c>
      <c r="AJ6630" t="str">
        <f>IF(RIGHT(MIS[[#This Row],[Main/Hedge]],4)="MAIN","MAIN","HEDGE")</f>
        <v>MAIN</v>
      </c>
      <c r="AK6630" t="str" cm="1">
        <f t="array" ref="AK6630">_xlfn._xlws.FILTER(Table4[Column1],ISNUMBER(SEARCH(Table4[Column1],MIS[[#This Row],[OrderUniqueIdentifier]])),"")</f>
        <v>LONGSHORT</v>
      </c>
    </row>
    <row r="6631" spans="1:37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>
        <f>_xlfn.XLOOKUP(MIS[[#This Row],[TRADING SYMBOL]],[1]Sheet1!$D:$D,[1]Sheet1!$C:$C)</f>
        <v>490.65</v>
      </c>
      <c r="AE6631">
        <f>MIS[[#This Row],[OrderAverageTradedPrice]]*MIS[[#This Row],[OrderQuantity]]</f>
        <v>30472.999999999978</v>
      </c>
      <c r="AF6631">
        <f>MIS[[#This Row],[LTP]]*MIS[[#This Row],[OrderQuantity]]</f>
        <v>29439</v>
      </c>
      <c r="AG6631">
        <f>IF(MIS[[#This Row],[OrderSide]]="SELL",MIS[[#This Row],[VALUE]]-MIS[[#This Row],[LIVE_VALUE]],MIS[[#This Row],[LIVE_VALUE]]-MIS[[#This Row],[VALUE]])</f>
        <v>-1033.9999999999782</v>
      </c>
      <c r="AH6631" t="str" cm="1">
        <f t="array" ref="AH6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1" t="str">
        <f>MIS[[#This Row],[TRADING SYMBOL]]</f>
        <v>SENSEX2552082300CE</v>
      </c>
      <c r="AJ6631" t="str">
        <f>IF(RIGHT(MIS[[#This Row],[Main/Hedge]],4)="MAIN","MAIN","HEDGE")</f>
        <v>MAIN</v>
      </c>
      <c r="AK6631" t="str" cm="1">
        <f t="array" ref="AK6631">_xlfn._xlws.FILTER(Table4[Column1],ISNUMBER(SEARCH(Table4[Column1],MIS[[#This Row],[OrderUniqueIdentifier]])),"")</f>
        <v>LONGSHORT</v>
      </c>
    </row>
    <row r="6632" spans="1:37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>
        <f>_xlfn.XLOOKUP(MIS[[#This Row],[TRADING SYMBOL]],[1]Sheet1!$D:$D,[1]Sheet1!$C:$C)</f>
        <v>196</v>
      </c>
      <c r="AE6632">
        <f>MIS[[#This Row],[OrderAverageTradedPrice]]*MIS[[#This Row],[OrderQuantity]]</f>
        <v>29580</v>
      </c>
      <c r="AF6632">
        <f>MIS[[#This Row],[LTP]]*MIS[[#This Row],[OrderQuantity]]</f>
        <v>29400</v>
      </c>
      <c r="AG6632">
        <f>IF(MIS[[#This Row],[OrderSide]]="SELL",MIS[[#This Row],[VALUE]]-MIS[[#This Row],[LIVE_VALUE]],MIS[[#This Row],[LIVE_VALUE]]-MIS[[#This Row],[VALUE]])</f>
        <v>-180</v>
      </c>
      <c r="AH6632" t="str" cm="1">
        <f t="array" ref="AH6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2" t="str">
        <f>MIS[[#This Row],[TRADING SYMBOL]]</f>
        <v>NIFTY2552225000CE</v>
      </c>
      <c r="AJ6632" t="str">
        <f>IF(RIGHT(MIS[[#This Row],[Main/Hedge]],4)="MAIN","MAIN","HEDGE")</f>
        <v>MAIN</v>
      </c>
      <c r="AK6632" t="str" cm="1">
        <f t="array" ref="AK6632">_xlfn._xlws.FILTER(Table4[Column1],ISNUMBER(SEARCH(Table4[Column1],MIS[[#This Row],[OrderUniqueIdentifier]])),"")</f>
        <v>LONGSHORT</v>
      </c>
    </row>
    <row r="6633" spans="1:37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>
        <f>_xlfn.XLOOKUP(MIS[[#This Row],[TRADING SYMBOL]],[1]Sheet1!$D:$D,[1]Sheet1!$C:$C)</f>
        <v>196</v>
      </c>
      <c r="AE6633">
        <f>MIS[[#This Row],[OrderAverageTradedPrice]]*MIS[[#This Row],[OrderQuantity]]</f>
        <v>14737.5</v>
      </c>
      <c r="AF6633">
        <f>MIS[[#This Row],[LTP]]*MIS[[#This Row],[OrderQuantity]]</f>
        <v>14700</v>
      </c>
      <c r="AG6633">
        <f>IF(MIS[[#This Row],[OrderSide]]="SELL",MIS[[#This Row],[VALUE]]-MIS[[#This Row],[LIVE_VALUE]],MIS[[#This Row],[LIVE_VALUE]]-MIS[[#This Row],[VALUE]])</f>
        <v>-37.5</v>
      </c>
      <c r="AH6633" t="str" cm="1">
        <f t="array" ref="AH6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3" t="str">
        <f>MIS[[#This Row],[TRADING SYMBOL]]</f>
        <v>NIFTY2552225000CE</v>
      </c>
      <c r="AJ6633" t="str">
        <f>IF(RIGHT(MIS[[#This Row],[Main/Hedge]],4)="MAIN","MAIN","HEDGE")</f>
        <v>MAIN</v>
      </c>
      <c r="AK6633" t="str" cm="1">
        <f t="array" ref="AK6633">_xlfn._xlws.FILTER(Table4[Column1],ISNUMBER(SEARCH(Table4[Column1],MIS[[#This Row],[OrderUniqueIdentifier]])),"")</f>
        <v>LONGSHORT</v>
      </c>
    </row>
    <row r="6634" spans="1:37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>
        <f>_xlfn.XLOOKUP(MIS[[#This Row],[TRADING SYMBOL]],[1]Sheet1!$D:$D,[1]Sheet1!$C:$C)</f>
        <v>196</v>
      </c>
      <c r="AE6634">
        <f>MIS[[#This Row],[OrderAverageTradedPrice]]*MIS[[#This Row],[OrderQuantity]]</f>
        <v>14778.75</v>
      </c>
      <c r="AF6634">
        <f>MIS[[#This Row],[LTP]]*MIS[[#This Row],[OrderQuantity]]</f>
        <v>14700</v>
      </c>
      <c r="AG6634">
        <f>IF(MIS[[#This Row],[OrderSide]]="SELL",MIS[[#This Row],[VALUE]]-MIS[[#This Row],[LIVE_VALUE]],MIS[[#This Row],[LIVE_VALUE]]-MIS[[#This Row],[VALUE]])</f>
        <v>-78.75</v>
      </c>
      <c r="AH6634" t="str" cm="1">
        <f t="array" ref="AH6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4" t="str">
        <f>MIS[[#This Row],[TRADING SYMBOL]]</f>
        <v>NIFTY2552225000CE</v>
      </c>
      <c r="AJ6634" t="str">
        <f>IF(RIGHT(MIS[[#This Row],[Main/Hedge]],4)="MAIN","MAIN","HEDGE")</f>
        <v>MAIN</v>
      </c>
      <c r="AK6634" t="str" cm="1">
        <f t="array" ref="AK6634">_xlfn._xlws.FILTER(Table4[Column1],ISNUMBER(SEARCH(Table4[Column1],MIS[[#This Row],[OrderUniqueIdentifier]])),"")</f>
        <v>LONGSHORT</v>
      </c>
    </row>
    <row r="6635" spans="1:37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>
        <f>_xlfn.XLOOKUP(MIS[[#This Row],[TRADING SYMBOL]],[1]Sheet1!$D:$D,[1]Sheet1!$C:$C)</f>
        <v>196</v>
      </c>
      <c r="AE6635">
        <f>MIS[[#This Row],[OrderAverageTradedPrice]]*MIS[[#This Row],[OrderQuantity]]</f>
        <v>29497.5</v>
      </c>
      <c r="AF6635">
        <f>MIS[[#This Row],[LTP]]*MIS[[#This Row],[OrderQuantity]]</f>
        <v>29400</v>
      </c>
      <c r="AG6635">
        <f>IF(MIS[[#This Row],[OrderSide]]="SELL",MIS[[#This Row],[VALUE]]-MIS[[#This Row],[LIVE_VALUE]],MIS[[#This Row],[LIVE_VALUE]]-MIS[[#This Row],[VALUE]])</f>
        <v>-97.5</v>
      </c>
      <c r="AH6635" t="str" cm="1">
        <f t="array" ref="AH6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5" t="str">
        <f>MIS[[#This Row],[TRADING SYMBOL]]</f>
        <v>NIFTY2552225000CE</v>
      </c>
      <c r="AJ6635" t="str">
        <f>IF(RIGHT(MIS[[#This Row],[Main/Hedge]],4)="MAIN","MAIN","HEDGE")</f>
        <v>MAIN</v>
      </c>
      <c r="AK6635" t="str" cm="1">
        <f t="array" ref="AK6635">_xlfn._xlws.FILTER(Table4[Column1],ISNUMBER(SEARCH(Table4[Column1],MIS[[#This Row],[OrderUniqueIdentifier]])),"")</f>
        <v>LONGSHORT</v>
      </c>
    </row>
    <row r="6636" spans="1:37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>
        <f>_xlfn.XLOOKUP(MIS[[#This Row],[TRADING SYMBOL]],[1]Sheet1!$D:$D,[1]Sheet1!$C:$C)</f>
        <v>196</v>
      </c>
      <c r="AE6636">
        <f>MIS[[#This Row],[OrderAverageTradedPrice]]*MIS[[#This Row],[OrderQuantity]]</f>
        <v>14745</v>
      </c>
      <c r="AF6636">
        <f>MIS[[#This Row],[LTP]]*MIS[[#This Row],[OrderQuantity]]</f>
        <v>14700</v>
      </c>
      <c r="AG6636">
        <f>IF(MIS[[#This Row],[OrderSide]]="SELL",MIS[[#This Row],[VALUE]]-MIS[[#This Row],[LIVE_VALUE]],MIS[[#This Row],[LIVE_VALUE]]-MIS[[#This Row],[VALUE]])</f>
        <v>-45</v>
      </c>
      <c r="AH6636" t="str" cm="1">
        <f t="array" ref="AH6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6" t="str">
        <f>MIS[[#This Row],[TRADING SYMBOL]]</f>
        <v>NIFTY2552225000CE</v>
      </c>
      <c r="AJ6636" t="str">
        <f>IF(RIGHT(MIS[[#This Row],[Main/Hedge]],4)="MAIN","MAIN","HEDGE")</f>
        <v>MAIN</v>
      </c>
      <c r="AK6636" t="str" cm="1">
        <f t="array" ref="AK6636">_xlfn._xlws.FILTER(Table4[Column1],ISNUMBER(SEARCH(Table4[Column1],MIS[[#This Row],[OrderUniqueIdentifier]])),"")</f>
        <v>LONGSHORT</v>
      </c>
    </row>
    <row r="6637" spans="1:37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>
        <f>_xlfn.XLOOKUP(MIS[[#This Row],[TRADING SYMBOL]],[1]Sheet1!$D:$D,[1]Sheet1!$C:$C)</f>
        <v>196</v>
      </c>
      <c r="AE6637">
        <f>MIS[[#This Row],[OrderAverageTradedPrice]]*MIS[[#This Row],[OrderQuantity]]</f>
        <v>88484.999999999854</v>
      </c>
      <c r="AF6637">
        <f>MIS[[#This Row],[LTP]]*MIS[[#This Row],[OrderQuantity]]</f>
        <v>88200</v>
      </c>
      <c r="AG6637">
        <f>IF(MIS[[#This Row],[OrderSide]]="SELL",MIS[[#This Row],[VALUE]]-MIS[[#This Row],[LIVE_VALUE]],MIS[[#This Row],[LIVE_VALUE]]-MIS[[#This Row],[VALUE]])</f>
        <v>-284.99999999985448</v>
      </c>
      <c r="AH6637" t="str" cm="1">
        <f t="array" ref="AH6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7" t="str">
        <f>MIS[[#This Row],[TRADING SYMBOL]]</f>
        <v>NIFTY2552225000CE</v>
      </c>
      <c r="AJ6637" t="str">
        <f>IF(RIGHT(MIS[[#This Row],[Main/Hedge]],4)="MAIN","MAIN","HEDGE")</f>
        <v>MAIN</v>
      </c>
      <c r="AK6637" t="str" cm="1">
        <f t="array" ref="AK6637">_xlfn._xlws.FILTER(Table4[Column1],ISNUMBER(SEARCH(Table4[Column1],MIS[[#This Row],[OrderUniqueIdentifier]])),"")</f>
        <v>LONGSHORT</v>
      </c>
    </row>
    <row r="6638" spans="1:37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>
        <f>_xlfn.XLOOKUP(MIS[[#This Row],[TRADING SYMBOL]],[1]Sheet1!$D:$D,[1]Sheet1!$C:$C)</f>
        <v>196</v>
      </c>
      <c r="AE6638">
        <f>MIS[[#This Row],[OrderAverageTradedPrice]]*MIS[[#This Row],[OrderQuantity]]</f>
        <v>192198.74999999991</v>
      </c>
      <c r="AF6638">
        <f>MIS[[#This Row],[LTP]]*MIS[[#This Row],[OrderQuantity]]</f>
        <v>191100</v>
      </c>
      <c r="AG6638">
        <f>IF(MIS[[#This Row],[OrderSide]]="SELL",MIS[[#This Row],[VALUE]]-MIS[[#This Row],[LIVE_VALUE]],MIS[[#This Row],[LIVE_VALUE]]-MIS[[#This Row],[VALUE]])</f>
        <v>-1098.7499999999127</v>
      </c>
      <c r="AH6638" t="str" cm="1">
        <f t="array" ref="AH6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8" t="str">
        <f>MIS[[#This Row],[TRADING SYMBOL]]</f>
        <v>NIFTY2552225000CE</v>
      </c>
      <c r="AJ6638" t="str">
        <f>IF(RIGHT(MIS[[#This Row],[Main/Hedge]],4)="MAIN","MAIN","HEDGE")</f>
        <v>MAIN</v>
      </c>
      <c r="AK6638" t="str" cm="1">
        <f t="array" ref="AK6638">_xlfn._xlws.FILTER(Table4[Column1],ISNUMBER(SEARCH(Table4[Column1],MIS[[#This Row],[OrderUniqueIdentifier]])),"")</f>
        <v>LONGSHORT</v>
      </c>
    </row>
    <row r="6639" spans="1:37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>
        <f>_xlfn.XLOOKUP(MIS[[#This Row],[TRADING SYMBOL]],[1]Sheet1!$D:$D,[1]Sheet1!$C:$C)</f>
        <v>196</v>
      </c>
      <c r="AE6639">
        <f>MIS[[#This Row],[OrderAverageTradedPrice]]*MIS[[#This Row],[OrderQuantity]]</f>
        <v>266178.74999999942</v>
      </c>
      <c r="AF6639">
        <f>MIS[[#This Row],[LTP]]*MIS[[#This Row],[OrderQuantity]]</f>
        <v>264600</v>
      </c>
      <c r="AG6639">
        <f>IF(MIS[[#This Row],[OrderSide]]="SELL",MIS[[#This Row],[VALUE]]-MIS[[#This Row],[LIVE_VALUE]],MIS[[#This Row],[LIVE_VALUE]]-MIS[[#This Row],[VALUE]])</f>
        <v>-1578.7499999994179</v>
      </c>
      <c r="AH6639" t="str" cm="1">
        <f t="array" ref="AH6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9" t="str">
        <f>MIS[[#This Row],[TRADING SYMBOL]]</f>
        <v>NIFTY2552225000CE</v>
      </c>
      <c r="AJ6639" t="str">
        <f>IF(RIGHT(MIS[[#This Row],[Main/Hedge]],4)="MAIN","MAIN","HEDGE")</f>
        <v>MAIN</v>
      </c>
      <c r="AK6639" t="str" cm="1">
        <f t="array" ref="AK6639">_xlfn._xlws.FILTER(Table4[Column1],ISNUMBER(SEARCH(Table4[Column1],MIS[[#This Row],[OrderUniqueIdentifier]])),"")</f>
        <v>LONGSHORT</v>
      </c>
    </row>
    <row r="6640" spans="1:37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>
        <f>_xlfn.XLOOKUP(MIS[[#This Row],[TRADING SYMBOL]],[1]Sheet1!$D:$D,[1]Sheet1!$C:$C)</f>
        <v>490.65</v>
      </c>
      <c r="AE6640">
        <f>MIS[[#This Row],[OrderAverageTradedPrice]]*MIS[[#This Row],[OrderQuantity]]</f>
        <v>50740</v>
      </c>
      <c r="AF6640">
        <f>MIS[[#This Row],[LTP]]*MIS[[#This Row],[OrderQuantity]]</f>
        <v>49065</v>
      </c>
      <c r="AG6640">
        <f>IF(MIS[[#This Row],[OrderSide]]="SELL",MIS[[#This Row],[VALUE]]-MIS[[#This Row],[LIVE_VALUE]],MIS[[#This Row],[LIVE_VALUE]]-MIS[[#This Row],[VALUE]])</f>
        <v>-1675</v>
      </c>
      <c r="AH6640" t="str" cm="1">
        <f t="array" ref="AH6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0" t="str">
        <f>MIS[[#This Row],[TRADING SYMBOL]]</f>
        <v>SENSEX2552082300CE</v>
      </c>
      <c r="AJ6640" t="str">
        <f>IF(RIGHT(MIS[[#This Row],[Main/Hedge]],4)="MAIN","MAIN","HEDGE")</f>
        <v>MAIN</v>
      </c>
      <c r="AK6640" t="str" cm="1">
        <f t="array" ref="AK6640">_xlfn._xlws.FILTER(Table4[Column1],ISNUMBER(SEARCH(Table4[Column1],MIS[[#This Row],[OrderUniqueIdentifier]])),"")</f>
        <v>LONGSHORT</v>
      </c>
    </row>
    <row r="6641" spans="1:37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>
        <f>_xlfn.XLOOKUP(MIS[[#This Row],[TRADING SYMBOL]],[1]Sheet1!$D:$D,[1]Sheet1!$C:$C)</f>
        <v>196</v>
      </c>
      <c r="AE6641">
        <f>MIS[[#This Row],[OrderAverageTradedPrice]]*MIS[[#This Row],[OrderQuantity]]</f>
        <v>44325</v>
      </c>
      <c r="AF6641">
        <f>MIS[[#This Row],[LTP]]*MIS[[#This Row],[OrderQuantity]]</f>
        <v>44100</v>
      </c>
      <c r="AG6641">
        <f>IF(MIS[[#This Row],[OrderSide]]="SELL",MIS[[#This Row],[VALUE]]-MIS[[#This Row],[LIVE_VALUE]],MIS[[#This Row],[LIVE_VALUE]]-MIS[[#This Row],[VALUE]])</f>
        <v>-225</v>
      </c>
      <c r="AH6641" t="str" cm="1">
        <f t="array" ref="AH6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1" t="str">
        <f>MIS[[#This Row],[TRADING SYMBOL]]</f>
        <v>NIFTY2552225000CE</v>
      </c>
      <c r="AJ6641" t="str">
        <f>IF(RIGHT(MIS[[#This Row],[Main/Hedge]],4)="MAIN","MAIN","HEDGE")</f>
        <v>MAIN</v>
      </c>
      <c r="AK6641" t="str" cm="1">
        <f t="array" ref="AK6641">_xlfn._xlws.FILTER(Table4[Column1],ISNUMBER(SEARCH(Table4[Column1],MIS[[#This Row],[OrderUniqueIdentifier]])),"")</f>
        <v>LONGSHORT</v>
      </c>
    </row>
    <row r="6642" spans="1:37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>
        <f>_xlfn.XLOOKUP(MIS[[#This Row],[TRADING SYMBOL]],[1]Sheet1!$D:$D,[1]Sheet1!$C:$C)</f>
        <v>490.65</v>
      </c>
      <c r="AE6642">
        <f>MIS[[#This Row],[OrderAverageTradedPrice]]*MIS[[#This Row],[OrderQuantity]]</f>
        <v>111463</v>
      </c>
      <c r="AF6642">
        <f>MIS[[#This Row],[LTP]]*MIS[[#This Row],[OrderQuantity]]</f>
        <v>107943</v>
      </c>
      <c r="AG6642">
        <f>IF(MIS[[#This Row],[OrderSide]]="SELL",MIS[[#This Row],[VALUE]]-MIS[[#This Row],[LIVE_VALUE]],MIS[[#This Row],[LIVE_VALUE]]-MIS[[#This Row],[VALUE]])</f>
        <v>-3520</v>
      </c>
      <c r="AH6642" t="str" cm="1">
        <f t="array" ref="AH6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2" t="str">
        <f>MIS[[#This Row],[TRADING SYMBOL]]</f>
        <v>SENSEX2552082300CE</v>
      </c>
      <c r="AJ6642" t="str">
        <f>IF(RIGHT(MIS[[#This Row],[Main/Hedge]],4)="MAIN","MAIN","HEDGE")</f>
        <v>MAIN</v>
      </c>
      <c r="AK6642" t="str" cm="1">
        <f t="array" ref="AK6642">_xlfn._xlws.FILTER(Table4[Column1],ISNUMBER(SEARCH(Table4[Column1],MIS[[#This Row],[OrderUniqueIdentifier]])),"")</f>
        <v>LONGSHORT</v>
      </c>
    </row>
    <row r="6643" spans="1:37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>
        <f>_xlfn.XLOOKUP(MIS[[#This Row],[TRADING SYMBOL]],[1]Sheet1!$D:$D,[1]Sheet1!$C:$C)</f>
        <v>490.65</v>
      </c>
      <c r="AE6643">
        <f>MIS[[#This Row],[OrderAverageTradedPrice]]*MIS[[#This Row],[OrderQuantity]]</f>
        <v>10140</v>
      </c>
      <c r="AF6643">
        <f>MIS[[#This Row],[LTP]]*MIS[[#This Row],[OrderQuantity]]</f>
        <v>9813</v>
      </c>
      <c r="AG6643">
        <f>IF(MIS[[#This Row],[OrderSide]]="SELL",MIS[[#This Row],[VALUE]]-MIS[[#This Row],[LIVE_VALUE]],MIS[[#This Row],[LIVE_VALUE]]-MIS[[#This Row],[VALUE]])</f>
        <v>-327</v>
      </c>
      <c r="AH6643" t="str" cm="1">
        <f t="array" ref="AH6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3" t="str">
        <f>MIS[[#This Row],[TRADING SYMBOL]]</f>
        <v>SENSEX2552082300CE</v>
      </c>
      <c r="AJ6643" t="str">
        <f>IF(RIGHT(MIS[[#This Row],[Main/Hedge]],4)="MAIN","MAIN","HEDGE")</f>
        <v>MAIN</v>
      </c>
      <c r="AK6643" t="str" cm="1">
        <f t="array" ref="AK6643">_xlfn._xlws.FILTER(Table4[Column1],ISNUMBER(SEARCH(Table4[Column1],MIS[[#This Row],[OrderUniqueIdentifier]])),"")</f>
        <v>LONGSHORT</v>
      </c>
    </row>
    <row r="6644" spans="1:37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>
        <f>_xlfn.XLOOKUP(MIS[[#This Row],[TRADING SYMBOL]],[1]Sheet1!$D:$D,[1]Sheet1!$C:$C)</f>
        <v>196</v>
      </c>
      <c r="AE6644">
        <f>MIS[[#This Row],[OrderAverageTradedPrice]]*MIS[[#This Row],[OrderQuantity]]</f>
        <v>14756.25</v>
      </c>
      <c r="AF6644">
        <f>MIS[[#This Row],[LTP]]*MIS[[#This Row],[OrderQuantity]]</f>
        <v>14700</v>
      </c>
      <c r="AG6644">
        <f>IF(MIS[[#This Row],[OrderSide]]="SELL",MIS[[#This Row],[VALUE]]-MIS[[#This Row],[LIVE_VALUE]],MIS[[#This Row],[LIVE_VALUE]]-MIS[[#This Row],[VALUE]])</f>
        <v>-56.25</v>
      </c>
      <c r="AH6644" t="str" cm="1">
        <f t="array" ref="AH6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4" t="str">
        <f>MIS[[#This Row],[TRADING SYMBOL]]</f>
        <v>NIFTY2552225000CE</v>
      </c>
      <c r="AJ6644" t="str">
        <f>IF(RIGHT(MIS[[#This Row],[Main/Hedge]],4)="MAIN","MAIN","HEDGE")</f>
        <v>MAIN</v>
      </c>
      <c r="AK6644" t="str" cm="1">
        <f t="array" ref="AK6644">_xlfn._xlws.FILTER(Table4[Column1],ISNUMBER(SEARCH(Table4[Column1],MIS[[#This Row],[OrderUniqueIdentifier]])),"")</f>
        <v>LONGSHORT</v>
      </c>
    </row>
    <row r="6645" spans="1:37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>
        <f>_xlfn.XLOOKUP(MIS[[#This Row],[TRADING SYMBOL]],[1]Sheet1!$D:$D,[1]Sheet1!$C:$C)</f>
        <v>196</v>
      </c>
      <c r="AE6645">
        <f>MIS[[#This Row],[OrderAverageTradedPrice]]*MIS[[#This Row],[OrderQuantity]]</f>
        <v>14756.25</v>
      </c>
      <c r="AF6645">
        <f>MIS[[#This Row],[LTP]]*MIS[[#This Row],[OrderQuantity]]</f>
        <v>14700</v>
      </c>
      <c r="AG6645">
        <f>IF(MIS[[#This Row],[OrderSide]]="SELL",MIS[[#This Row],[VALUE]]-MIS[[#This Row],[LIVE_VALUE]],MIS[[#This Row],[LIVE_VALUE]]-MIS[[#This Row],[VALUE]])</f>
        <v>-56.25</v>
      </c>
      <c r="AH6645" t="str" cm="1">
        <f t="array" ref="AH6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5" t="str">
        <f>MIS[[#This Row],[TRADING SYMBOL]]</f>
        <v>NIFTY2552225000CE</v>
      </c>
      <c r="AJ6645" t="str">
        <f>IF(RIGHT(MIS[[#This Row],[Main/Hedge]],4)="MAIN","MAIN","HEDGE")</f>
        <v>MAIN</v>
      </c>
      <c r="AK6645" t="str" cm="1">
        <f t="array" ref="AK6645">_xlfn._xlws.FILTER(Table4[Column1],ISNUMBER(SEARCH(Table4[Column1],MIS[[#This Row],[OrderUniqueIdentifier]])),"")</f>
        <v>LONGSHORT</v>
      </c>
    </row>
    <row r="6646" spans="1:37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>
        <f>_xlfn.XLOOKUP(MIS[[#This Row],[TRADING SYMBOL]],[1]Sheet1!$D:$D,[1]Sheet1!$C:$C)</f>
        <v>490.65</v>
      </c>
      <c r="AE6646">
        <f>MIS[[#This Row],[OrderAverageTradedPrice]]*MIS[[#This Row],[OrderQuantity]]</f>
        <v>20252</v>
      </c>
      <c r="AF6646">
        <f>MIS[[#This Row],[LTP]]*MIS[[#This Row],[OrderQuantity]]</f>
        <v>19626</v>
      </c>
      <c r="AG6646">
        <f>IF(MIS[[#This Row],[OrderSide]]="SELL",MIS[[#This Row],[VALUE]]-MIS[[#This Row],[LIVE_VALUE]],MIS[[#This Row],[LIVE_VALUE]]-MIS[[#This Row],[VALUE]])</f>
        <v>-626</v>
      </c>
      <c r="AH6646" t="str" cm="1">
        <f t="array" ref="AH6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6" t="str">
        <f>MIS[[#This Row],[TRADING SYMBOL]]</f>
        <v>SENSEX2552082300CE</v>
      </c>
      <c r="AJ6646" t="str">
        <f>IF(RIGHT(MIS[[#This Row],[Main/Hedge]],4)="MAIN","MAIN","HEDGE")</f>
        <v>MAIN</v>
      </c>
      <c r="AK6646" t="str" cm="1">
        <f t="array" ref="AK6646">_xlfn._xlws.FILTER(Table4[Column1],ISNUMBER(SEARCH(Table4[Column1],MIS[[#This Row],[OrderUniqueIdentifier]])),"")</f>
        <v>LONGSHORT</v>
      </c>
    </row>
    <row r="6647" spans="1:37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>
        <f>_xlfn.XLOOKUP(MIS[[#This Row],[TRADING SYMBOL]],[1]Sheet1!$D:$D,[1]Sheet1!$C:$C)</f>
        <v>490.65</v>
      </c>
      <c r="AE6647">
        <f>MIS[[#This Row],[OrderAverageTradedPrice]]*MIS[[#This Row],[OrderQuantity]]</f>
        <v>10129</v>
      </c>
      <c r="AF6647">
        <f>MIS[[#This Row],[LTP]]*MIS[[#This Row],[OrderQuantity]]</f>
        <v>9813</v>
      </c>
      <c r="AG6647">
        <f>IF(MIS[[#This Row],[OrderSide]]="SELL",MIS[[#This Row],[VALUE]]-MIS[[#This Row],[LIVE_VALUE]],MIS[[#This Row],[LIVE_VALUE]]-MIS[[#This Row],[VALUE]])</f>
        <v>-316</v>
      </c>
      <c r="AH6647" t="str" cm="1">
        <f t="array" ref="AH6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7" t="str">
        <f>MIS[[#This Row],[TRADING SYMBOL]]</f>
        <v>SENSEX2552082300CE</v>
      </c>
      <c r="AJ6647" t="str">
        <f>IF(RIGHT(MIS[[#This Row],[Main/Hedge]],4)="MAIN","MAIN","HEDGE")</f>
        <v>MAIN</v>
      </c>
      <c r="AK6647" t="str" cm="1">
        <f t="array" ref="AK6647">_xlfn._xlws.FILTER(Table4[Column1],ISNUMBER(SEARCH(Table4[Column1],MIS[[#This Row],[OrderUniqueIdentifier]])),"")</f>
        <v>LONGSHORT</v>
      </c>
    </row>
    <row r="6648" spans="1:37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>
        <f>_xlfn.XLOOKUP(MIS[[#This Row],[TRADING SYMBOL]],[1]Sheet1!$D:$D,[1]Sheet1!$C:$C)</f>
        <v>196</v>
      </c>
      <c r="AE6648">
        <f>MIS[[#This Row],[OrderAverageTradedPrice]]*MIS[[#This Row],[OrderQuantity]]</f>
        <v>14801.25</v>
      </c>
      <c r="AF6648">
        <f>MIS[[#This Row],[LTP]]*MIS[[#This Row],[OrderQuantity]]</f>
        <v>14700</v>
      </c>
      <c r="AG6648">
        <f>IF(MIS[[#This Row],[OrderSide]]="SELL",MIS[[#This Row],[VALUE]]-MIS[[#This Row],[LIVE_VALUE]],MIS[[#This Row],[LIVE_VALUE]]-MIS[[#This Row],[VALUE]])</f>
        <v>-101.25</v>
      </c>
      <c r="AH6648" t="str" cm="1">
        <f t="array" ref="AH6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8" t="str">
        <f>MIS[[#This Row],[TRADING SYMBOL]]</f>
        <v>NIFTY2552225000CE</v>
      </c>
      <c r="AJ6648" t="str">
        <f>IF(RIGHT(MIS[[#This Row],[Main/Hedge]],4)="MAIN","MAIN","HEDGE")</f>
        <v>MAIN</v>
      </c>
      <c r="AK6648" t="str" cm="1">
        <f t="array" ref="AK6648">_xlfn._xlws.FILTER(Table4[Column1],ISNUMBER(SEARCH(Table4[Column1],MIS[[#This Row],[OrderUniqueIdentifier]])),"")</f>
        <v>LONGSHORT</v>
      </c>
    </row>
    <row r="6649" spans="1:37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>
        <f>_xlfn.XLOOKUP(MIS[[#This Row],[TRADING SYMBOL]],[1]Sheet1!$D:$D,[1]Sheet1!$C:$C)</f>
        <v>490.65</v>
      </c>
      <c r="AE6649">
        <f>MIS[[#This Row],[OrderAverageTradedPrice]]*MIS[[#This Row],[OrderQuantity]]</f>
        <v>10131</v>
      </c>
      <c r="AF6649">
        <f>MIS[[#This Row],[LTP]]*MIS[[#This Row],[OrderQuantity]]</f>
        <v>9813</v>
      </c>
      <c r="AG6649">
        <f>IF(MIS[[#This Row],[OrderSide]]="SELL",MIS[[#This Row],[VALUE]]-MIS[[#This Row],[LIVE_VALUE]],MIS[[#This Row],[LIVE_VALUE]]-MIS[[#This Row],[VALUE]])</f>
        <v>-318</v>
      </c>
      <c r="AH6649" t="str" cm="1">
        <f t="array" ref="AH66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9" t="str">
        <f>MIS[[#This Row],[TRADING SYMBOL]]</f>
        <v>SENSEX2552082300CE</v>
      </c>
      <c r="AJ6649" t="str">
        <f>IF(RIGHT(MIS[[#This Row],[Main/Hedge]],4)="MAIN","MAIN","HEDGE")</f>
        <v>MAIN</v>
      </c>
      <c r="AK6649" t="str" cm="1">
        <f t="array" ref="AK6649">_xlfn._xlws.FILTER(Table4[Column1],ISNUMBER(SEARCH(Table4[Column1],MIS[[#This Row],[OrderUniqueIdentifier]])),"")</f>
        <v>LONGSHORT</v>
      </c>
    </row>
    <row r="6650" spans="1:37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>
        <f>_xlfn.XLOOKUP(MIS[[#This Row],[TRADING SYMBOL]],[1]Sheet1!$D:$D,[1]Sheet1!$C:$C)</f>
        <v>196</v>
      </c>
      <c r="AE6650">
        <f>MIS[[#This Row],[OrderAverageTradedPrice]]*MIS[[#This Row],[OrderQuantity]]</f>
        <v>14760</v>
      </c>
      <c r="AF6650">
        <f>MIS[[#This Row],[LTP]]*MIS[[#This Row],[OrderQuantity]]</f>
        <v>14700</v>
      </c>
      <c r="AG6650">
        <f>IF(MIS[[#This Row],[OrderSide]]="SELL",MIS[[#This Row],[VALUE]]-MIS[[#This Row],[LIVE_VALUE]],MIS[[#This Row],[LIVE_VALUE]]-MIS[[#This Row],[VALUE]])</f>
        <v>-60</v>
      </c>
      <c r="AH6650" t="str" cm="1">
        <f t="array" ref="AH66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0" t="str">
        <f>MIS[[#This Row],[TRADING SYMBOL]]</f>
        <v>NIFTY2552225000CE</v>
      </c>
      <c r="AJ6650" t="str">
        <f>IF(RIGHT(MIS[[#This Row],[Main/Hedge]],4)="MAIN","MAIN","HEDGE")</f>
        <v>MAIN</v>
      </c>
      <c r="AK6650" t="str" cm="1">
        <f t="array" ref="AK6650">_xlfn._xlws.FILTER(Table4[Column1],ISNUMBER(SEARCH(Table4[Column1],MIS[[#This Row],[OrderUniqueIdentifier]])),"")</f>
        <v>LONGSHORT</v>
      </c>
    </row>
    <row r="6651" spans="1:37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>
        <f>_xlfn.XLOOKUP(MIS[[#This Row],[TRADING SYMBOL]],[1]Sheet1!$D:$D,[1]Sheet1!$C:$C)</f>
        <v>196</v>
      </c>
      <c r="AE6651">
        <f>MIS[[#This Row],[OrderAverageTradedPrice]]*MIS[[#This Row],[OrderQuantity]]</f>
        <v>58965</v>
      </c>
      <c r="AF6651">
        <f>MIS[[#This Row],[LTP]]*MIS[[#This Row],[OrderQuantity]]</f>
        <v>58800</v>
      </c>
      <c r="AG6651">
        <f>IF(MIS[[#This Row],[OrderSide]]="SELL",MIS[[#This Row],[VALUE]]-MIS[[#This Row],[LIVE_VALUE]],MIS[[#This Row],[LIVE_VALUE]]-MIS[[#This Row],[VALUE]])</f>
        <v>-165</v>
      </c>
      <c r="AH6651" t="str" cm="1">
        <f t="array" ref="AH6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1" t="str">
        <f>MIS[[#This Row],[TRADING SYMBOL]]</f>
        <v>NIFTY2552225000CE</v>
      </c>
      <c r="AJ6651" t="str">
        <f>IF(RIGHT(MIS[[#This Row],[Main/Hedge]],4)="MAIN","MAIN","HEDGE")</f>
        <v>MAIN</v>
      </c>
      <c r="AK6651" t="str" cm="1">
        <f t="array" ref="AK6651">_xlfn._xlws.FILTER(Table4[Column1],ISNUMBER(SEARCH(Table4[Column1],MIS[[#This Row],[OrderUniqueIdentifier]])),"")</f>
        <v>LONGSHORT</v>
      </c>
    </row>
    <row r="6652" spans="1:37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>
        <f>_xlfn.XLOOKUP(MIS[[#This Row],[TRADING SYMBOL]],[1]Sheet1!$D:$D,[1]Sheet1!$C:$C)</f>
        <v>490.65</v>
      </c>
      <c r="AE6652">
        <f>MIS[[#This Row],[OrderAverageTradedPrice]]*MIS[[#This Row],[OrderQuantity]]</f>
        <v>20241</v>
      </c>
      <c r="AF6652">
        <f>MIS[[#This Row],[LTP]]*MIS[[#This Row],[OrderQuantity]]</f>
        <v>19626</v>
      </c>
      <c r="AG6652">
        <f>IF(MIS[[#This Row],[OrderSide]]="SELL",MIS[[#This Row],[VALUE]]-MIS[[#This Row],[LIVE_VALUE]],MIS[[#This Row],[LIVE_VALUE]]-MIS[[#This Row],[VALUE]])</f>
        <v>-615</v>
      </c>
      <c r="AH6652" t="str" cm="1">
        <f t="array" ref="AH66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2" t="str">
        <f>MIS[[#This Row],[TRADING SYMBOL]]</f>
        <v>SENSEX2552082300CE</v>
      </c>
      <c r="AJ6652" t="str">
        <f>IF(RIGHT(MIS[[#This Row],[Main/Hedge]],4)="MAIN","MAIN","HEDGE")</f>
        <v>MAIN</v>
      </c>
      <c r="AK6652" t="str" cm="1">
        <f t="array" ref="AK6652">_xlfn._xlws.FILTER(Table4[Column1],ISNUMBER(SEARCH(Table4[Column1],MIS[[#This Row],[OrderUniqueIdentifier]])),"")</f>
        <v>LONGSHORT</v>
      </c>
    </row>
    <row r="6653" spans="1:37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>
        <f>_xlfn.XLOOKUP(MIS[[#This Row],[TRADING SYMBOL]],[1]Sheet1!$D:$D,[1]Sheet1!$C:$C)</f>
        <v>490.65</v>
      </c>
      <c r="AE6653">
        <f>MIS[[#This Row],[OrderAverageTradedPrice]]*MIS[[#This Row],[OrderQuantity]]</f>
        <v>20257</v>
      </c>
      <c r="AF6653">
        <f>MIS[[#This Row],[LTP]]*MIS[[#This Row],[OrderQuantity]]</f>
        <v>19626</v>
      </c>
      <c r="AG6653">
        <f>IF(MIS[[#This Row],[OrderSide]]="SELL",MIS[[#This Row],[VALUE]]-MIS[[#This Row],[LIVE_VALUE]],MIS[[#This Row],[LIVE_VALUE]]-MIS[[#This Row],[VALUE]])</f>
        <v>-631</v>
      </c>
      <c r="AH6653" t="str" cm="1">
        <f t="array" ref="AH66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3" t="str">
        <f>MIS[[#This Row],[TRADING SYMBOL]]</f>
        <v>SENSEX2552082300CE</v>
      </c>
      <c r="AJ6653" t="str">
        <f>IF(RIGHT(MIS[[#This Row],[Main/Hedge]],4)="MAIN","MAIN","HEDGE")</f>
        <v>MAIN</v>
      </c>
      <c r="AK6653" t="str" cm="1">
        <f t="array" ref="AK6653">_xlfn._xlws.FILTER(Table4[Column1],ISNUMBER(SEARCH(Table4[Column1],MIS[[#This Row],[OrderUniqueIdentifier]])),"")</f>
        <v>LONGSHORT</v>
      </c>
    </row>
    <row r="6654" spans="1:37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>
        <f>_xlfn.XLOOKUP(MIS[[#This Row],[TRADING SYMBOL]],[1]Sheet1!$D:$D,[1]Sheet1!$C:$C)</f>
        <v>196</v>
      </c>
      <c r="AE6654">
        <f>MIS[[#This Row],[OrderAverageTradedPrice]]*MIS[[#This Row],[OrderQuantity]]</f>
        <v>88931.25</v>
      </c>
      <c r="AF6654">
        <f>MIS[[#This Row],[LTP]]*MIS[[#This Row],[OrderQuantity]]</f>
        <v>88200</v>
      </c>
      <c r="AG6654">
        <f>IF(MIS[[#This Row],[OrderSide]]="SELL",MIS[[#This Row],[VALUE]]-MIS[[#This Row],[LIVE_VALUE]],MIS[[#This Row],[LIVE_VALUE]]-MIS[[#This Row],[VALUE]])</f>
        <v>-731.25</v>
      </c>
      <c r="AH6654" t="str" cm="1">
        <f t="array" ref="AH6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4" t="str">
        <f>MIS[[#This Row],[TRADING SYMBOL]]</f>
        <v>NIFTY2552225000CE</v>
      </c>
      <c r="AJ6654" t="str">
        <f>IF(RIGHT(MIS[[#This Row],[Main/Hedge]],4)="MAIN","MAIN","HEDGE")</f>
        <v>MAIN</v>
      </c>
      <c r="AK6654" t="str" cm="1">
        <f t="array" ref="AK6654">_xlfn._xlws.FILTER(Table4[Column1],ISNUMBER(SEARCH(Table4[Column1],MIS[[#This Row],[OrderUniqueIdentifier]])),"")</f>
        <v>LONGSHORT</v>
      </c>
    </row>
    <row r="6655" spans="1:37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>
        <f>_xlfn.XLOOKUP(MIS[[#This Row],[TRADING SYMBOL]],[1]Sheet1!$D:$D,[1]Sheet1!$C:$C)</f>
        <v>490.65</v>
      </c>
      <c r="AE6655">
        <f>MIS[[#This Row],[OrderAverageTradedPrice]]*MIS[[#This Row],[OrderQuantity]]</f>
        <v>172015.99999999968</v>
      </c>
      <c r="AF6655">
        <f>MIS[[#This Row],[LTP]]*MIS[[#This Row],[OrderQuantity]]</f>
        <v>166821</v>
      </c>
      <c r="AG6655">
        <f>IF(MIS[[#This Row],[OrderSide]]="SELL",MIS[[#This Row],[VALUE]]-MIS[[#This Row],[LIVE_VALUE]],MIS[[#This Row],[LIVE_VALUE]]-MIS[[#This Row],[VALUE]])</f>
        <v>-5194.9999999996799</v>
      </c>
      <c r="AH6655" t="str" cm="1">
        <f t="array" ref="AH6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5" t="str">
        <f>MIS[[#This Row],[TRADING SYMBOL]]</f>
        <v>SENSEX2552082300CE</v>
      </c>
      <c r="AJ6655" t="str">
        <f>IF(RIGHT(MIS[[#This Row],[Main/Hedge]],4)="MAIN","MAIN","HEDGE")</f>
        <v>MAIN</v>
      </c>
      <c r="AK6655" t="str" cm="1">
        <f t="array" ref="AK6655">_xlfn._xlws.FILTER(Table4[Column1],ISNUMBER(SEARCH(Table4[Column1],MIS[[#This Row],[OrderUniqueIdentifier]])),"")</f>
        <v>LONGSHORT</v>
      </c>
    </row>
    <row r="6656" spans="1:37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>
        <f>_xlfn.XLOOKUP(MIS[[#This Row],[TRADING SYMBOL]],[1]Sheet1!$D:$D,[1]Sheet1!$C:$C)</f>
        <v>196</v>
      </c>
      <c r="AE6656">
        <f>MIS[[#This Row],[OrderAverageTradedPrice]]*MIS[[#This Row],[OrderQuantity]]</f>
        <v>14823.75</v>
      </c>
      <c r="AF6656">
        <f>MIS[[#This Row],[LTP]]*MIS[[#This Row],[OrderQuantity]]</f>
        <v>14700</v>
      </c>
      <c r="AG6656">
        <f>IF(MIS[[#This Row],[OrderSide]]="SELL",MIS[[#This Row],[VALUE]]-MIS[[#This Row],[LIVE_VALUE]],MIS[[#This Row],[LIVE_VALUE]]-MIS[[#This Row],[VALUE]])</f>
        <v>-123.75</v>
      </c>
      <c r="AH6656" t="str" cm="1">
        <f t="array" ref="AH66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6" t="str">
        <f>MIS[[#This Row],[TRADING SYMBOL]]</f>
        <v>NIFTY2552225000CE</v>
      </c>
      <c r="AJ6656" t="str">
        <f>IF(RIGHT(MIS[[#This Row],[Main/Hedge]],4)="MAIN","MAIN","HEDGE")</f>
        <v>MAIN</v>
      </c>
      <c r="AK6656" t="str" cm="1">
        <f t="array" ref="AK6656">_xlfn._xlws.FILTER(Table4[Column1],ISNUMBER(SEARCH(Table4[Column1],MIS[[#This Row],[OrderUniqueIdentifier]])),"")</f>
        <v>LONGSHORT</v>
      </c>
    </row>
    <row r="6657" spans="1:37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>
        <f>_xlfn.XLOOKUP(MIS[[#This Row],[TRADING SYMBOL]],[1]Sheet1!$D:$D,[1]Sheet1!$C:$C)</f>
        <v>490.65</v>
      </c>
      <c r="AE6657">
        <f>MIS[[#This Row],[OrderAverageTradedPrice]]*MIS[[#This Row],[OrderQuantity]]</f>
        <v>20322</v>
      </c>
      <c r="AF6657">
        <f>MIS[[#This Row],[LTP]]*MIS[[#This Row],[OrderQuantity]]</f>
        <v>19626</v>
      </c>
      <c r="AG6657">
        <f>IF(MIS[[#This Row],[OrderSide]]="SELL",MIS[[#This Row],[VALUE]]-MIS[[#This Row],[LIVE_VALUE]],MIS[[#This Row],[LIVE_VALUE]]-MIS[[#This Row],[VALUE]])</f>
        <v>-696</v>
      </c>
      <c r="AH6657" t="str" cm="1">
        <f t="array" ref="AH66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7" t="str">
        <f>MIS[[#This Row],[TRADING SYMBOL]]</f>
        <v>SENSEX2552082300CE</v>
      </c>
      <c r="AJ6657" t="str">
        <f>IF(RIGHT(MIS[[#This Row],[Main/Hedge]],4)="MAIN","MAIN","HEDGE")</f>
        <v>MAIN</v>
      </c>
      <c r="AK6657" t="str" cm="1">
        <f t="array" ref="AK6657">_xlfn._xlws.FILTER(Table4[Column1],ISNUMBER(SEARCH(Table4[Column1],MIS[[#This Row],[OrderUniqueIdentifier]])),"")</f>
        <v>LONGSHORT</v>
      </c>
    </row>
    <row r="6658" spans="1:37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>
        <f>_xlfn.XLOOKUP(MIS[[#This Row],[TRADING SYMBOL]],[1]Sheet1!$D:$D,[1]Sheet1!$C:$C)</f>
        <v>196</v>
      </c>
      <c r="AE6658">
        <f>MIS[[#This Row],[OrderAverageTradedPrice]]*MIS[[#This Row],[OrderQuantity]]</f>
        <v>14816.25</v>
      </c>
      <c r="AF6658">
        <f>MIS[[#This Row],[LTP]]*MIS[[#This Row],[OrderQuantity]]</f>
        <v>14700</v>
      </c>
      <c r="AG6658">
        <f>IF(MIS[[#This Row],[OrderSide]]="SELL",MIS[[#This Row],[VALUE]]-MIS[[#This Row],[LIVE_VALUE]],MIS[[#This Row],[LIVE_VALUE]]-MIS[[#This Row],[VALUE]])</f>
        <v>-116.25</v>
      </c>
      <c r="AH6658" t="str" cm="1">
        <f t="array" ref="AH66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8" t="str">
        <f>MIS[[#This Row],[TRADING SYMBOL]]</f>
        <v>NIFTY2552225000CE</v>
      </c>
      <c r="AJ6658" t="str">
        <f>IF(RIGHT(MIS[[#This Row],[Main/Hedge]],4)="MAIN","MAIN","HEDGE")</f>
        <v>MAIN</v>
      </c>
      <c r="AK6658" t="str" cm="1">
        <f t="array" ref="AK6658">_xlfn._xlws.FILTER(Table4[Column1],ISNUMBER(SEARCH(Table4[Column1],MIS[[#This Row],[OrderUniqueIdentifier]])),"")</f>
        <v>LONGSHORT</v>
      </c>
    </row>
    <row r="6659" spans="1:37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>
        <f>_xlfn.XLOOKUP(MIS[[#This Row],[TRADING SYMBOL]],[1]Sheet1!$D:$D,[1]Sheet1!$C:$C)</f>
        <v>490.65</v>
      </c>
      <c r="AE6659">
        <f>MIS[[#This Row],[OrderAverageTradedPrice]]*MIS[[#This Row],[OrderQuantity]]</f>
        <v>193413.99999999971</v>
      </c>
      <c r="AF6659">
        <f>MIS[[#This Row],[LTP]]*MIS[[#This Row],[OrderQuantity]]</f>
        <v>186447</v>
      </c>
      <c r="AG6659">
        <f>IF(MIS[[#This Row],[OrderSide]]="SELL",MIS[[#This Row],[VALUE]]-MIS[[#This Row],[LIVE_VALUE]],MIS[[#This Row],[LIVE_VALUE]]-MIS[[#This Row],[VALUE]])</f>
        <v>-6966.999999999709</v>
      </c>
      <c r="AH6659" t="str" cm="1">
        <f t="array" ref="AH66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9" t="str">
        <f>MIS[[#This Row],[TRADING SYMBOL]]</f>
        <v>SENSEX2552082300CE</v>
      </c>
      <c r="AJ6659" t="str">
        <f>IF(RIGHT(MIS[[#This Row],[Main/Hedge]],4)="MAIN","MAIN","HEDGE")</f>
        <v>MAIN</v>
      </c>
      <c r="AK6659" t="str" cm="1">
        <f t="array" ref="AK6659">_xlfn._xlws.FILTER(Table4[Column1],ISNUMBER(SEARCH(Table4[Column1],MIS[[#This Row],[OrderUniqueIdentifier]])),"")</f>
        <v>LONGSHORT</v>
      </c>
    </row>
    <row r="6660" spans="1:37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>
        <f>_xlfn.XLOOKUP(MIS[[#This Row],[TRADING SYMBOL]],[1]Sheet1!$D:$D,[1]Sheet1!$C:$C)</f>
        <v>196</v>
      </c>
      <c r="AE6660">
        <f>MIS[[#This Row],[OrderAverageTradedPrice]]*MIS[[#This Row],[OrderQuantity]]</f>
        <v>74025</v>
      </c>
      <c r="AF6660">
        <f>MIS[[#This Row],[LTP]]*MIS[[#This Row],[OrderQuantity]]</f>
        <v>73500</v>
      </c>
      <c r="AG6660">
        <f>IF(MIS[[#This Row],[OrderSide]]="SELL",MIS[[#This Row],[VALUE]]-MIS[[#This Row],[LIVE_VALUE]],MIS[[#This Row],[LIVE_VALUE]]-MIS[[#This Row],[VALUE]])</f>
        <v>-525</v>
      </c>
      <c r="AH6660" t="str" cm="1">
        <f t="array" ref="AH66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0" t="str">
        <f>MIS[[#This Row],[TRADING SYMBOL]]</f>
        <v>NIFTY2552225000CE</v>
      </c>
      <c r="AJ6660" t="str">
        <f>IF(RIGHT(MIS[[#This Row],[Main/Hedge]],4)="MAIN","MAIN","HEDGE")</f>
        <v>MAIN</v>
      </c>
      <c r="AK6660" t="str" cm="1">
        <f t="array" ref="AK6660">_xlfn._xlws.FILTER(Table4[Column1],ISNUMBER(SEARCH(Table4[Column1],MIS[[#This Row],[OrderUniqueIdentifier]])),"")</f>
        <v>LONGSHORT</v>
      </c>
    </row>
    <row r="6661" spans="1:37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>
        <f>_xlfn.XLOOKUP(MIS[[#This Row],[TRADING SYMBOL]],[1]Sheet1!$D:$D,[1]Sheet1!$C:$C)</f>
        <v>490.65</v>
      </c>
      <c r="AE6661">
        <f>MIS[[#This Row],[OrderAverageTradedPrice]]*MIS[[#This Row],[OrderQuantity]]</f>
        <v>253909</v>
      </c>
      <c r="AF6661">
        <f>MIS[[#This Row],[LTP]]*MIS[[#This Row],[OrderQuantity]]</f>
        <v>245325</v>
      </c>
      <c r="AG6661">
        <f>IF(MIS[[#This Row],[OrderSide]]="SELL",MIS[[#This Row],[VALUE]]-MIS[[#This Row],[LIVE_VALUE]],MIS[[#This Row],[LIVE_VALUE]]-MIS[[#This Row],[VALUE]])</f>
        <v>-8584</v>
      </c>
      <c r="AH6661" t="str" cm="1">
        <f t="array" ref="AH66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1" t="str">
        <f>MIS[[#This Row],[TRADING SYMBOL]]</f>
        <v>SENSEX2552082300CE</v>
      </c>
      <c r="AJ6661" t="str">
        <f>IF(RIGHT(MIS[[#This Row],[Main/Hedge]],4)="MAIN","MAIN","HEDGE")</f>
        <v>MAIN</v>
      </c>
      <c r="AK6661" t="str" cm="1">
        <f t="array" ref="AK6661">_xlfn._xlws.FILTER(Table4[Column1],ISNUMBER(SEARCH(Table4[Column1],MIS[[#This Row],[OrderUniqueIdentifier]])),"")</f>
        <v>LONGSHORT</v>
      </c>
    </row>
    <row r="6662" spans="1:37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>
        <f>_xlfn.XLOOKUP(MIS[[#This Row],[TRADING SYMBOL]],[1]Sheet1!$D:$D,[1]Sheet1!$C:$C)</f>
        <v>196</v>
      </c>
      <c r="AE6662">
        <f>MIS[[#This Row],[OrderAverageTradedPrice]]*MIS[[#This Row],[OrderQuantity]]</f>
        <v>14827.5</v>
      </c>
      <c r="AF6662">
        <f>MIS[[#This Row],[LTP]]*MIS[[#This Row],[OrderQuantity]]</f>
        <v>14700</v>
      </c>
      <c r="AG6662">
        <f>IF(MIS[[#This Row],[OrderSide]]="SELL",MIS[[#This Row],[VALUE]]-MIS[[#This Row],[LIVE_VALUE]],MIS[[#This Row],[LIVE_VALUE]]-MIS[[#This Row],[VALUE]])</f>
        <v>-127.5</v>
      </c>
      <c r="AH6662" t="str" cm="1">
        <f t="array" ref="AH6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2" t="str">
        <f>MIS[[#This Row],[TRADING SYMBOL]]</f>
        <v>NIFTY2552225000CE</v>
      </c>
      <c r="AJ6662" t="str">
        <f>IF(RIGHT(MIS[[#This Row],[Main/Hedge]],4)="MAIN","MAIN","HEDGE")</f>
        <v>MAIN</v>
      </c>
      <c r="AK6662" t="str" cm="1">
        <f t="array" ref="AK6662">_xlfn._xlws.FILTER(Table4[Column1],ISNUMBER(SEARCH(Table4[Column1],MIS[[#This Row],[OrderUniqueIdentifier]])),"")</f>
        <v>LONGSHORT</v>
      </c>
    </row>
    <row r="6663" spans="1:37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>
        <f>_xlfn.XLOOKUP(MIS[[#This Row],[TRADING SYMBOL]],[1]Sheet1!$D:$D,[1]Sheet1!$C:$C)</f>
        <v>490.65</v>
      </c>
      <c r="AE6663">
        <f>MIS[[#This Row],[OrderAverageTradedPrice]]*MIS[[#This Row],[OrderQuantity]]</f>
        <v>20332</v>
      </c>
      <c r="AF6663">
        <f>MIS[[#This Row],[LTP]]*MIS[[#This Row],[OrderQuantity]]</f>
        <v>19626</v>
      </c>
      <c r="AG6663">
        <f>IF(MIS[[#This Row],[OrderSide]]="SELL",MIS[[#This Row],[VALUE]]-MIS[[#This Row],[LIVE_VALUE]],MIS[[#This Row],[LIVE_VALUE]]-MIS[[#This Row],[VALUE]])</f>
        <v>-706</v>
      </c>
      <c r="AH6663" t="str" cm="1">
        <f t="array" ref="AH6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3" t="str">
        <f>MIS[[#This Row],[TRADING SYMBOL]]</f>
        <v>SENSEX2552082300CE</v>
      </c>
      <c r="AJ6663" t="str">
        <f>IF(RIGHT(MIS[[#This Row],[Main/Hedge]],4)="MAIN","MAIN","HEDGE")</f>
        <v>MAIN</v>
      </c>
      <c r="AK6663" t="str" cm="1">
        <f t="array" ref="AK6663">_xlfn._xlws.FILTER(Table4[Column1],ISNUMBER(SEARCH(Table4[Column1],MIS[[#This Row],[OrderUniqueIdentifier]])),"")</f>
        <v>LONGSHORT</v>
      </c>
    </row>
    <row r="6664" spans="1:37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>
        <f>_xlfn.XLOOKUP(MIS[[#This Row],[TRADING SYMBOL]],[1]Sheet1!$D:$D,[1]Sheet1!$C:$C)</f>
        <v>490.65</v>
      </c>
      <c r="AE6664">
        <f>MIS[[#This Row],[OrderAverageTradedPrice]]*MIS[[#This Row],[OrderQuantity]]</f>
        <v>101627</v>
      </c>
      <c r="AF6664">
        <f>MIS[[#This Row],[LTP]]*MIS[[#This Row],[OrderQuantity]]</f>
        <v>98130</v>
      </c>
      <c r="AG6664">
        <f>IF(MIS[[#This Row],[OrderSide]]="SELL",MIS[[#This Row],[VALUE]]-MIS[[#This Row],[LIVE_VALUE]],MIS[[#This Row],[LIVE_VALUE]]-MIS[[#This Row],[VALUE]])</f>
        <v>-3497</v>
      </c>
      <c r="AH6664" t="str" cm="1">
        <f t="array" ref="AH6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4" t="str">
        <f>MIS[[#This Row],[TRADING SYMBOL]]</f>
        <v>SENSEX2552082300CE</v>
      </c>
      <c r="AJ6664" t="str">
        <f>IF(RIGHT(MIS[[#This Row],[Main/Hedge]],4)="MAIN","MAIN","HEDGE")</f>
        <v>MAIN</v>
      </c>
      <c r="AK6664" t="str" cm="1">
        <f t="array" ref="AK6664">_xlfn._xlws.FILTER(Table4[Column1],ISNUMBER(SEARCH(Table4[Column1],MIS[[#This Row],[OrderUniqueIdentifier]])),"")</f>
        <v>LONGSHORT</v>
      </c>
    </row>
    <row r="6665" spans="1:37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>
        <f>_xlfn.XLOOKUP(MIS[[#This Row],[TRADING SYMBOL]],[1]Sheet1!$D:$D,[1]Sheet1!$C:$C)</f>
        <v>196</v>
      </c>
      <c r="AE6665">
        <f>MIS[[#This Row],[OrderAverageTradedPrice]]*MIS[[#This Row],[OrderQuantity]]</f>
        <v>29606.25</v>
      </c>
      <c r="AF6665">
        <f>MIS[[#This Row],[LTP]]*MIS[[#This Row],[OrderQuantity]]</f>
        <v>29400</v>
      </c>
      <c r="AG6665">
        <f>IF(MIS[[#This Row],[OrderSide]]="SELL",MIS[[#This Row],[VALUE]]-MIS[[#This Row],[LIVE_VALUE]],MIS[[#This Row],[LIVE_VALUE]]-MIS[[#This Row],[VALUE]])</f>
        <v>-206.25</v>
      </c>
      <c r="AH6665" t="str" cm="1">
        <f t="array" ref="AH66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5" t="str">
        <f>MIS[[#This Row],[TRADING SYMBOL]]</f>
        <v>NIFTY2552225000CE</v>
      </c>
      <c r="AJ6665" t="str">
        <f>IF(RIGHT(MIS[[#This Row],[Main/Hedge]],4)="MAIN","MAIN","HEDGE")</f>
        <v>MAIN</v>
      </c>
      <c r="AK6665" t="str" cm="1">
        <f t="array" ref="AK6665">_xlfn._xlws.FILTER(Table4[Column1],ISNUMBER(SEARCH(Table4[Column1],MIS[[#This Row],[OrderUniqueIdentifier]])),"")</f>
        <v>LONGSHORT</v>
      </c>
    </row>
    <row r="6666" spans="1:37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>
        <f>_xlfn.XLOOKUP(MIS[[#This Row],[TRADING SYMBOL]],[1]Sheet1!$D:$D,[1]Sheet1!$C:$C)</f>
        <v>196</v>
      </c>
      <c r="AE6666">
        <f>MIS[[#This Row],[OrderAverageTradedPrice]]*MIS[[#This Row],[OrderQuantity]]</f>
        <v>29625</v>
      </c>
      <c r="AF6666">
        <f>MIS[[#This Row],[LTP]]*MIS[[#This Row],[OrderQuantity]]</f>
        <v>29400</v>
      </c>
      <c r="AG6666">
        <f>IF(MIS[[#This Row],[OrderSide]]="SELL",MIS[[#This Row],[VALUE]]-MIS[[#This Row],[LIVE_VALUE]],MIS[[#This Row],[LIVE_VALUE]]-MIS[[#This Row],[VALUE]])</f>
        <v>-225</v>
      </c>
      <c r="AH6666" t="str" cm="1">
        <f t="array" ref="AH66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6" t="str">
        <f>MIS[[#This Row],[TRADING SYMBOL]]</f>
        <v>NIFTY2552225000CE</v>
      </c>
      <c r="AJ6666" t="str">
        <f>IF(RIGHT(MIS[[#This Row],[Main/Hedge]],4)="MAIN","MAIN","HEDGE")</f>
        <v>MAIN</v>
      </c>
      <c r="AK6666" t="str" cm="1">
        <f t="array" ref="AK6666">_xlfn._xlws.FILTER(Table4[Column1],ISNUMBER(SEARCH(Table4[Column1],MIS[[#This Row],[OrderUniqueIdentifier]])),"")</f>
        <v>LONGSHORT</v>
      </c>
    </row>
    <row r="6667" spans="1:37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>
        <f>_xlfn.XLOOKUP(MIS[[#This Row],[TRADING SYMBOL]],[1]Sheet1!$D:$D,[1]Sheet1!$C:$C)</f>
        <v>196</v>
      </c>
      <c r="AE6667">
        <f>MIS[[#This Row],[OrderAverageTradedPrice]]*MIS[[#This Row],[OrderQuantity]]</f>
        <v>14820</v>
      </c>
      <c r="AF6667">
        <f>MIS[[#This Row],[LTP]]*MIS[[#This Row],[OrderQuantity]]</f>
        <v>14700</v>
      </c>
      <c r="AG6667">
        <f>IF(MIS[[#This Row],[OrderSide]]="SELL",MIS[[#This Row],[VALUE]]-MIS[[#This Row],[LIVE_VALUE]],MIS[[#This Row],[LIVE_VALUE]]-MIS[[#This Row],[VALUE]])</f>
        <v>-120</v>
      </c>
      <c r="AH6667" t="str" cm="1">
        <f t="array" ref="AH6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7" t="str">
        <f>MIS[[#This Row],[TRADING SYMBOL]]</f>
        <v>NIFTY2552225000CE</v>
      </c>
      <c r="AJ6667" t="str">
        <f>IF(RIGHT(MIS[[#This Row],[Main/Hedge]],4)="MAIN","MAIN","HEDGE")</f>
        <v>MAIN</v>
      </c>
      <c r="AK6667" t="str" cm="1">
        <f t="array" ref="AK6667">_xlfn._xlws.FILTER(Table4[Column1],ISNUMBER(SEARCH(Table4[Column1],MIS[[#This Row],[OrderUniqueIdentifier]])),"")</f>
        <v>LONGSHORT</v>
      </c>
    </row>
    <row r="6668" spans="1:37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>
        <f>_xlfn.XLOOKUP(MIS[[#This Row],[TRADING SYMBOL]],[1]Sheet1!$D:$D,[1]Sheet1!$C:$C)</f>
        <v>196</v>
      </c>
      <c r="AE6668">
        <f>MIS[[#This Row],[OrderAverageTradedPrice]]*MIS[[#This Row],[OrderQuantity]]</f>
        <v>14797.5</v>
      </c>
      <c r="AF6668">
        <f>MIS[[#This Row],[LTP]]*MIS[[#This Row],[OrderQuantity]]</f>
        <v>14700</v>
      </c>
      <c r="AG6668">
        <f>IF(MIS[[#This Row],[OrderSide]]="SELL",MIS[[#This Row],[VALUE]]-MIS[[#This Row],[LIVE_VALUE]],MIS[[#This Row],[LIVE_VALUE]]-MIS[[#This Row],[VALUE]])</f>
        <v>-97.5</v>
      </c>
      <c r="AH6668" t="str" cm="1">
        <f t="array" ref="AH66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8" t="str">
        <f>MIS[[#This Row],[TRADING SYMBOL]]</f>
        <v>NIFTY2552225000CE</v>
      </c>
      <c r="AJ6668" t="str">
        <f>IF(RIGHT(MIS[[#This Row],[Main/Hedge]],4)="MAIN","MAIN","HEDGE")</f>
        <v>MAIN</v>
      </c>
      <c r="AK6668" t="str" cm="1">
        <f t="array" ref="AK6668">_xlfn._xlws.FILTER(Table4[Column1],ISNUMBER(SEARCH(Table4[Column1],MIS[[#This Row],[OrderUniqueIdentifier]])),"")</f>
        <v>LONGSHORT</v>
      </c>
    </row>
    <row r="6669" spans="1:37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>
        <f>_xlfn.XLOOKUP(MIS[[#This Row],[TRADING SYMBOL]],[1]Sheet1!$D:$D,[1]Sheet1!$C:$C)</f>
        <v>490.65</v>
      </c>
      <c r="AE6669">
        <f>MIS[[#This Row],[OrderAverageTradedPrice]]*MIS[[#This Row],[OrderQuantity]]</f>
        <v>30513.99999999996</v>
      </c>
      <c r="AF6669">
        <f>MIS[[#This Row],[LTP]]*MIS[[#This Row],[OrderQuantity]]</f>
        <v>29439</v>
      </c>
      <c r="AG6669">
        <f>IF(MIS[[#This Row],[OrderSide]]="SELL",MIS[[#This Row],[VALUE]]-MIS[[#This Row],[LIVE_VALUE]],MIS[[#This Row],[LIVE_VALUE]]-MIS[[#This Row],[VALUE]])</f>
        <v>-1074.99999999996</v>
      </c>
      <c r="AH6669" t="str" cm="1">
        <f t="array" ref="AH66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9" t="str">
        <f>MIS[[#This Row],[TRADING SYMBOL]]</f>
        <v>SENSEX2552082300CE</v>
      </c>
      <c r="AJ6669" t="str">
        <f>IF(RIGHT(MIS[[#This Row],[Main/Hedge]],4)="MAIN","MAIN","HEDGE")</f>
        <v>MAIN</v>
      </c>
      <c r="AK6669" t="str" cm="1">
        <f t="array" ref="AK6669">_xlfn._xlws.FILTER(Table4[Column1],ISNUMBER(SEARCH(Table4[Column1],MIS[[#This Row],[OrderUniqueIdentifier]])),"")</f>
        <v>LONGSHORT</v>
      </c>
    </row>
    <row r="6670" spans="1:37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>
        <f>_xlfn.XLOOKUP(MIS[[#This Row],[TRADING SYMBOL]],[1]Sheet1!$D:$D,[1]Sheet1!$C:$C)</f>
        <v>490.65</v>
      </c>
      <c r="AE6670">
        <f>MIS[[#This Row],[OrderAverageTradedPrice]]*MIS[[#This Row],[OrderQuantity]]</f>
        <v>30453</v>
      </c>
      <c r="AF6670">
        <f>MIS[[#This Row],[LTP]]*MIS[[#This Row],[OrderQuantity]]</f>
        <v>29439</v>
      </c>
      <c r="AG6670">
        <f>IF(MIS[[#This Row],[OrderSide]]="SELL",MIS[[#This Row],[VALUE]]-MIS[[#This Row],[LIVE_VALUE]],MIS[[#This Row],[LIVE_VALUE]]-MIS[[#This Row],[VALUE]])</f>
        <v>-1014</v>
      </c>
      <c r="AH6670" t="str" cm="1">
        <f t="array" ref="AH66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0" t="str">
        <f>MIS[[#This Row],[TRADING SYMBOL]]</f>
        <v>SENSEX2552082300CE</v>
      </c>
      <c r="AJ6670" t="str">
        <f>IF(RIGHT(MIS[[#This Row],[Main/Hedge]],4)="MAIN","MAIN","HEDGE")</f>
        <v>MAIN</v>
      </c>
      <c r="AK6670" t="str" cm="1">
        <f t="array" ref="AK6670">_xlfn._xlws.FILTER(Table4[Column1],ISNUMBER(SEARCH(Table4[Column1],MIS[[#This Row],[OrderUniqueIdentifier]])),"")</f>
        <v>LONGSHORT</v>
      </c>
    </row>
    <row r="6671" spans="1:37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>
        <f>_xlfn.XLOOKUP(MIS[[#This Row],[TRADING SYMBOL]],[1]Sheet1!$D:$D,[1]Sheet1!$C:$C)</f>
        <v>490.65</v>
      </c>
      <c r="AE6671">
        <f>MIS[[#This Row],[OrderAverageTradedPrice]]*MIS[[#This Row],[OrderQuantity]]</f>
        <v>20314</v>
      </c>
      <c r="AF6671">
        <f>MIS[[#This Row],[LTP]]*MIS[[#This Row],[OrderQuantity]]</f>
        <v>19626</v>
      </c>
      <c r="AG6671">
        <f>IF(MIS[[#This Row],[OrderSide]]="SELL",MIS[[#This Row],[VALUE]]-MIS[[#This Row],[LIVE_VALUE]],MIS[[#This Row],[LIVE_VALUE]]-MIS[[#This Row],[VALUE]])</f>
        <v>-688</v>
      </c>
      <c r="AH6671" t="str" cm="1">
        <f t="array" ref="AH66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1" t="str">
        <f>MIS[[#This Row],[TRADING SYMBOL]]</f>
        <v>SENSEX2552082300CE</v>
      </c>
      <c r="AJ6671" t="str">
        <f>IF(RIGHT(MIS[[#This Row],[Main/Hedge]],4)="MAIN","MAIN","HEDGE")</f>
        <v>MAIN</v>
      </c>
      <c r="AK6671" t="str" cm="1">
        <f t="array" ref="AK6671">_xlfn._xlws.FILTER(Table4[Column1],ISNUMBER(SEARCH(Table4[Column1],MIS[[#This Row],[OrderUniqueIdentifier]])),"")</f>
        <v>LONGSHORT</v>
      </c>
    </row>
    <row r="6672" spans="1:37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>
        <f>_xlfn.XLOOKUP(MIS[[#This Row],[TRADING SYMBOL]],[1]Sheet1!$D:$D,[1]Sheet1!$C:$C)</f>
        <v>196</v>
      </c>
      <c r="AE6672">
        <f>MIS[[#This Row],[OrderAverageTradedPrice]]*MIS[[#This Row],[OrderQuantity]]</f>
        <v>29610</v>
      </c>
      <c r="AF6672">
        <f>MIS[[#This Row],[LTP]]*MIS[[#This Row],[OrderQuantity]]</f>
        <v>29400</v>
      </c>
      <c r="AG6672">
        <f>IF(MIS[[#This Row],[OrderSide]]="SELL",MIS[[#This Row],[VALUE]]-MIS[[#This Row],[LIVE_VALUE]],MIS[[#This Row],[LIVE_VALUE]]-MIS[[#This Row],[VALUE]])</f>
        <v>-210</v>
      </c>
      <c r="AH6672" t="str" cm="1">
        <f t="array" ref="AH66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2" t="str">
        <f>MIS[[#This Row],[TRADING SYMBOL]]</f>
        <v>NIFTY2552225000CE</v>
      </c>
      <c r="AJ6672" t="str">
        <f>IF(RIGHT(MIS[[#This Row],[Main/Hedge]],4)="MAIN","MAIN","HEDGE")</f>
        <v>MAIN</v>
      </c>
      <c r="AK6672" t="str" cm="1">
        <f t="array" ref="AK6672">_xlfn._xlws.FILTER(Table4[Column1],ISNUMBER(SEARCH(Table4[Column1],MIS[[#This Row],[OrderUniqueIdentifier]])),"")</f>
        <v>LONGSHORT</v>
      </c>
    </row>
    <row r="6673" spans="1:37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>
        <f>_xlfn.XLOOKUP(MIS[[#This Row],[TRADING SYMBOL]],[1]Sheet1!$D:$D,[1]Sheet1!$C:$C)</f>
        <v>490.65</v>
      </c>
      <c r="AE6673">
        <f>MIS[[#This Row],[OrderAverageTradedPrice]]*MIS[[#This Row],[OrderQuantity]]</f>
        <v>30414</v>
      </c>
      <c r="AF6673">
        <f>MIS[[#This Row],[LTP]]*MIS[[#This Row],[OrderQuantity]]</f>
        <v>29439</v>
      </c>
      <c r="AG6673">
        <f>IF(MIS[[#This Row],[OrderSide]]="SELL",MIS[[#This Row],[VALUE]]-MIS[[#This Row],[LIVE_VALUE]],MIS[[#This Row],[LIVE_VALUE]]-MIS[[#This Row],[VALUE]])</f>
        <v>-975</v>
      </c>
      <c r="AH6673" t="str" cm="1">
        <f t="array" ref="AH66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3" t="str">
        <f>MIS[[#This Row],[TRADING SYMBOL]]</f>
        <v>SENSEX2552082300CE</v>
      </c>
      <c r="AJ6673" t="str">
        <f>IF(RIGHT(MIS[[#This Row],[Main/Hedge]],4)="MAIN","MAIN","HEDGE")</f>
        <v>MAIN</v>
      </c>
      <c r="AK6673" t="str" cm="1">
        <f t="array" ref="AK6673">_xlfn._xlws.FILTER(Table4[Column1],ISNUMBER(SEARCH(Table4[Column1],MIS[[#This Row],[OrderUniqueIdentifier]])),"")</f>
        <v>LONGSHORT</v>
      </c>
    </row>
    <row r="6674" spans="1:37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>
        <f>_xlfn.XLOOKUP(MIS[[#This Row],[TRADING SYMBOL]],[1]Sheet1!$D:$D,[1]Sheet1!$C:$C)</f>
        <v>490.65</v>
      </c>
      <c r="AE6674">
        <f>MIS[[#This Row],[OrderAverageTradedPrice]]*MIS[[#This Row],[OrderQuantity]]</f>
        <v>60831.999999999956</v>
      </c>
      <c r="AF6674">
        <f>MIS[[#This Row],[LTP]]*MIS[[#This Row],[OrderQuantity]]</f>
        <v>58878</v>
      </c>
      <c r="AG6674">
        <f>IF(MIS[[#This Row],[OrderSide]]="SELL",MIS[[#This Row],[VALUE]]-MIS[[#This Row],[LIVE_VALUE]],MIS[[#This Row],[LIVE_VALUE]]-MIS[[#This Row],[VALUE]])</f>
        <v>-1953.9999999999563</v>
      </c>
      <c r="AH6674" t="str" cm="1">
        <f t="array" ref="AH6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4" t="str">
        <f>MIS[[#This Row],[TRADING SYMBOL]]</f>
        <v>SENSEX2552082300CE</v>
      </c>
      <c r="AJ6674" t="str">
        <f>IF(RIGHT(MIS[[#This Row],[Main/Hedge]],4)="MAIN","MAIN","HEDGE")</f>
        <v>MAIN</v>
      </c>
      <c r="AK6674" t="str" cm="1">
        <f t="array" ref="AK6674">_xlfn._xlws.FILTER(Table4[Column1],ISNUMBER(SEARCH(Table4[Column1],MIS[[#This Row],[OrderUniqueIdentifier]])),"")</f>
        <v>LONGSHORT</v>
      </c>
    </row>
    <row r="6675" spans="1:37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>
        <f>_xlfn.XLOOKUP(MIS[[#This Row],[TRADING SYMBOL]],[1]Sheet1!$D:$D,[1]Sheet1!$C:$C)</f>
        <v>490.65</v>
      </c>
      <c r="AE6675">
        <f>MIS[[#This Row],[OrderAverageTradedPrice]]*MIS[[#This Row],[OrderQuantity]]</f>
        <v>20348</v>
      </c>
      <c r="AF6675">
        <f>MIS[[#This Row],[LTP]]*MIS[[#This Row],[OrderQuantity]]</f>
        <v>19626</v>
      </c>
      <c r="AG6675">
        <f>IF(MIS[[#This Row],[OrderSide]]="SELL",MIS[[#This Row],[VALUE]]-MIS[[#This Row],[LIVE_VALUE]],MIS[[#This Row],[LIVE_VALUE]]-MIS[[#This Row],[VALUE]])</f>
        <v>-722</v>
      </c>
      <c r="AH6675" t="str" cm="1">
        <f t="array" ref="AH66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5" t="str">
        <f>MIS[[#This Row],[TRADING SYMBOL]]</f>
        <v>SENSEX2552082300CE</v>
      </c>
      <c r="AJ6675" t="str">
        <f>IF(RIGHT(MIS[[#This Row],[Main/Hedge]],4)="MAIN","MAIN","HEDGE")</f>
        <v>MAIN</v>
      </c>
      <c r="AK6675" t="str" cm="1">
        <f t="array" ref="AK6675">_xlfn._xlws.FILTER(Table4[Column1],ISNUMBER(SEARCH(Table4[Column1],MIS[[#This Row],[OrderUniqueIdentifier]])),"")</f>
        <v>LONGSHORT</v>
      </c>
    </row>
    <row r="6676" spans="1:37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>
        <f>_xlfn.XLOOKUP(MIS[[#This Row],[TRADING SYMBOL]],[1]Sheet1!$D:$D,[1]Sheet1!$C:$C)</f>
        <v>490.65</v>
      </c>
      <c r="AE6676">
        <f>MIS[[#This Row],[OrderAverageTradedPrice]]*MIS[[#This Row],[OrderQuantity]]</f>
        <v>91825.999999999913</v>
      </c>
      <c r="AF6676">
        <f>MIS[[#This Row],[LTP]]*MIS[[#This Row],[OrderQuantity]]</f>
        <v>88317</v>
      </c>
      <c r="AG6676">
        <f>IF(MIS[[#This Row],[OrderSide]]="SELL",MIS[[#This Row],[VALUE]]-MIS[[#This Row],[LIVE_VALUE]],MIS[[#This Row],[LIVE_VALUE]]-MIS[[#This Row],[VALUE]])</f>
        <v>-3508.9999999999127</v>
      </c>
      <c r="AH6676" t="str" cm="1">
        <f t="array" ref="AH66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6" t="str">
        <f>MIS[[#This Row],[TRADING SYMBOL]]</f>
        <v>SENSEX2552082300CE</v>
      </c>
      <c r="AJ6676" t="str">
        <f>IF(RIGHT(MIS[[#This Row],[Main/Hedge]],4)="MAIN","MAIN","HEDGE")</f>
        <v>MAIN</v>
      </c>
      <c r="AK6676" t="str" cm="1">
        <f t="array" ref="AK6676">_xlfn._xlws.FILTER(Table4[Column1],ISNUMBER(SEARCH(Table4[Column1],MIS[[#This Row],[OrderUniqueIdentifier]])),"")</f>
        <v>LONGSHORT</v>
      </c>
    </row>
    <row r="6677" spans="1:37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>
        <f>_xlfn.XLOOKUP(MIS[[#This Row],[TRADING SYMBOL]],[1]Sheet1!$D:$D,[1]Sheet1!$C:$C)</f>
        <v>490.65</v>
      </c>
      <c r="AE6677">
        <f>MIS[[#This Row],[OrderAverageTradedPrice]]*MIS[[#This Row],[OrderQuantity]]</f>
        <v>20286</v>
      </c>
      <c r="AF6677">
        <f>MIS[[#This Row],[LTP]]*MIS[[#This Row],[OrderQuantity]]</f>
        <v>19626</v>
      </c>
      <c r="AG6677">
        <f>IF(MIS[[#This Row],[OrderSide]]="SELL",MIS[[#This Row],[VALUE]]-MIS[[#This Row],[LIVE_VALUE]],MIS[[#This Row],[LIVE_VALUE]]-MIS[[#This Row],[VALUE]])</f>
        <v>-660</v>
      </c>
      <c r="AH6677" t="str" cm="1">
        <f t="array" ref="AH66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7" t="str">
        <f>MIS[[#This Row],[TRADING SYMBOL]]</f>
        <v>SENSEX2552082300CE</v>
      </c>
      <c r="AJ6677" t="str">
        <f>IF(RIGHT(MIS[[#This Row],[Main/Hedge]],4)="MAIN","MAIN","HEDGE")</f>
        <v>MAIN</v>
      </c>
      <c r="AK6677" t="str" cm="1">
        <f t="array" ref="AK6677">_xlfn._xlws.FILTER(Table4[Column1],ISNUMBER(SEARCH(Table4[Column1],MIS[[#This Row],[OrderUniqueIdentifier]])),"")</f>
        <v>LONGSHORT</v>
      </c>
    </row>
    <row r="6678" spans="1:37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>
        <f>_xlfn.XLOOKUP(MIS[[#This Row],[TRADING SYMBOL]],[1]Sheet1!$D:$D,[1]Sheet1!$C:$C)</f>
        <v>490.65</v>
      </c>
      <c r="AE6678">
        <f>MIS[[#This Row],[OrderAverageTradedPrice]]*MIS[[#This Row],[OrderQuantity]]</f>
        <v>10193</v>
      </c>
      <c r="AF6678">
        <f>MIS[[#This Row],[LTP]]*MIS[[#This Row],[OrderQuantity]]</f>
        <v>9813</v>
      </c>
      <c r="AG6678">
        <f>IF(MIS[[#This Row],[OrderSide]]="SELL",MIS[[#This Row],[VALUE]]-MIS[[#This Row],[LIVE_VALUE]],MIS[[#This Row],[LIVE_VALUE]]-MIS[[#This Row],[VALUE]])</f>
        <v>-380</v>
      </c>
      <c r="AH6678" t="str" cm="1">
        <f t="array" ref="AH6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8" t="str">
        <f>MIS[[#This Row],[TRADING SYMBOL]]</f>
        <v>SENSEX2552082300CE</v>
      </c>
      <c r="AJ6678" t="str">
        <f>IF(RIGHT(MIS[[#This Row],[Main/Hedge]],4)="MAIN","MAIN","HEDGE")</f>
        <v>MAIN</v>
      </c>
      <c r="AK6678" t="str" cm="1">
        <f t="array" ref="AK6678">_xlfn._xlws.FILTER(Table4[Column1],ISNUMBER(SEARCH(Table4[Column1],MIS[[#This Row],[OrderUniqueIdentifier]])),"")</f>
        <v>LONGSHORT</v>
      </c>
    </row>
    <row r="6679" spans="1:37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>
        <f>_xlfn.XLOOKUP(MIS[[#This Row],[TRADING SYMBOL]],[1]Sheet1!$D:$D,[1]Sheet1!$C:$C)</f>
        <v>490.65</v>
      </c>
      <c r="AE6679">
        <f>MIS[[#This Row],[OrderAverageTradedPrice]]*MIS[[#This Row],[OrderQuantity]]</f>
        <v>153087</v>
      </c>
      <c r="AF6679">
        <f>MIS[[#This Row],[LTP]]*MIS[[#This Row],[OrderQuantity]]</f>
        <v>147195</v>
      </c>
      <c r="AG6679">
        <f>IF(MIS[[#This Row],[OrderSide]]="SELL",MIS[[#This Row],[VALUE]]-MIS[[#This Row],[LIVE_VALUE]],MIS[[#This Row],[LIVE_VALUE]]-MIS[[#This Row],[VALUE]])</f>
        <v>-5892</v>
      </c>
      <c r="AH6679" t="str" cm="1">
        <f t="array" ref="AH6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9" t="str">
        <f>MIS[[#This Row],[TRADING SYMBOL]]</f>
        <v>SENSEX2552082300CE</v>
      </c>
      <c r="AJ6679" t="str">
        <f>IF(RIGHT(MIS[[#This Row],[Main/Hedge]],4)="MAIN","MAIN","HEDGE")</f>
        <v>MAIN</v>
      </c>
      <c r="AK6679" t="str" cm="1">
        <f t="array" ref="AK6679">_xlfn._xlws.FILTER(Table4[Column1],ISNUMBER(SEARCH(Table4[Column1],MIS[[#This Row],[OrderUniqueIdentifier]])),"")</f>
        <v>LONGSHORT</v>
      </c>
    </row>
    <row r="6680" spans="1:37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>
        <f>_xlfn.XLOOKUP(MIS[[#This Row],[TRADING SYMBOL]],[1]Sheet1!$D:$D,[1]Sheet1!$C:$C)</f>
        <v>490.65</v>
      </c>
      <c r="AE6680">
        <f>MIS[[#This Row],[OrderAverageTradedPrice]]*MIS[[#This Row],[OrderQuantity]]</f>
        <v>81490</v>
      </c>
      <c r="AF6680">
        <f>MIS[[#This Row],[LTP]]*MIS[[#This Row],[OrderQuantity]]</f>
        <v>78504</v>
      </c>
      <c r="AG6680">
        <f>IF(MIS[[#This Row],[OrderSide]]="SELL",MIS[[#This Row],[VALUE]]-MIS[[#This Row],[LIVE_VALUE]],MIS[[#This Row],[LIVE_VALUE]]-MIS[[#This Row],[VALUE]])</f>
        <v>-2986</v>
      </c>
      <c r="AH6680" t="str" cm="1">
        <f t="array" ref="AH66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0" t="str">
        <f>MIS[[#This Row],[TRADING SYMBOL]]</f>
        <v>SENSEX2552082300CE</v>
      </c>
      <c r="AJ6680" t="str">
        <f>IF(RIGHT(MIS[[#This Row],[Main/Hedge]],4)="MAIN","MAIN","HEDGE")</f>
        <v>MAIN</v>
      </c>
      <c r="AK6680" t="str" cm="1">
        <f t="array" ref="AK6680">_xlfn._xlws.FILTER(Table4[Column1],ISNUMBER(SEARCH(Table4[Column1],MIS[[#This Row],[OrderUniqueIdentifier]])),"")</f>
        <v>LONGSHORT</v>
      </c>
    </row>
    <row r="6681" spans="1:37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>
        <f>_xlfn.XLOOKUP(MIS[[#This Row],[TRADING SYMBOL]],[1]Sheet1!$D:$D,[1]Sheet1!$C:$C)</f>
        <v>490.65</v>
      </c>
      <c r="AE6681">
        <f>MIS[[#This Row],[OrderAverageTradedPrice]]*MIS[[#This Row],[OrderQuantity]]</f>
        <v>20332</v>
      </c>
      <c r="AF6681">
        <f>MIS[[#This Row],[LTP]]*MIS[[#This Row],[OrderQuantity]]</f>
        <v>19626</v>
      </c>
      <c r="AG6681">
        <f>IF(MIS[[#This Row],[OrderSide]]="SELL",MIS[[#This Row],[VALUE]]-MIS[[#This Row],[LIVE_VALUE]],MIS[[#This Row],[LIVE_VALUE]]-MIS[[#This Row],[VALUE]])</f>
        <v>-706</v>
      </c>
      <c r="AH6681" t="str" cm="1">
        <f t="array" ref="AH66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1" t="str">
        <f>MIS[[#This Row],[TRADING SYMBOL]]</f>
        <v>SENSEX2552082300CE</v>
      </c>
      <c r="AJ6681" t="str">
        <f>IF(RIGHT(MIS[[#This Row],[Main/Hedge]],4)="MAIN","MAIN","HEDGE")</f>
        <v>MAIN</v>
      </c>
      <c r="AK6681" t="str" cm="1">
        <f t="array" ref="AK6681">_xlfn._xlws.FILTER(Table4[Column1],ISNUMBER(SEARCH(Table4[Column1],MIS[[#This Row],[OrderUniqueIdentifier]])),"")</f>
        <v>LONGSHORT</v>
      </c>
    </row>
    <row r="6682" spans="1:37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>
        <f>_xlfn.XLOOKUP(MIS[[#This Row],[TRADING SYMBOL]],[1]Sheet1!$D:$D,[1]Sheet1!$C:$C)</f>
        <v>490.65</v>
      </c>
      <c r="AE6682">
        <f>MIS[[#This Row],[OrderAverageTradedPrice]]*MIS[[#This Row],[OrderQuantity]]</f>
        <v>71146.999999999985</v>
      </c>
      <c r="AF6682">
        <f>MIS[[#This Row],[LTP]]*MIS[[#This Row],[OrderQuantity]]</f>
        <v>68691</v>
      </c>
      <c r="AG6682">
        <f>IF(MIS[[#This Row],[OrderSide]]="SELL",MIS[[#This Row],[VALUE]]-MIS[[#This Row],[LIVE_VALUE]],MIS[[#This Row],[LIVE_VALUE]]-MIS[[#This Row],[VALUE]])</f>
        <v>-2455.9999999999854</v>
      </c>
      <c r="AH6682" t="str" cm="1">
        <f t="array" ref="AH66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2" t="str">
        <f>MIS[[#This Row],[TRADING SYMBOL]]</f>
        <v>SENSEX2552082300CE</v>
      </c>
      <c r="AJ6682" t="str">
        <f>IF(RIGHT(MIS[[#This Row],[Main/Hedge]],4)="MAIN","MAIN","HEDGE")</f>
        <v>MAIN</v>
      </c>
      <c r="AK6682" t="str" cm="1">
        <f t="array" ref="AK6682">_xlfn._xlws.FILTER(Table4[Column1],ISNUMBER(SEARCH(Table4[Column1],MIS[[#This Row],[OrderUniqueIdentifier]])),"")</f>
        <v>LONGSHORT</v>
      </c>
    </row>
    <row r="6683" spans="1:37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>
        <f>_xlfn.XLOOKUP(MIS[[#This Row],[TRADING SYMBOL]],[1]Sheet1!$D:$D,[1]Sheet1!$C:$C)</f>
        <v>490.65</v>
      </c>
      <c r="AE6683">
        <f>MIS[[#This Row],[OrderAverageTradedPrice]]*MIS[[#This Row],[OrderQuantity]]</f>
        <v>10165</v>
      </c>
      <c r="AF6683">
        <f>MIS[[#This Row],[LTP]]*MIS[[#This Row],[OrderQuantity]]</f>
        <v>9813</v>
      </c>
      <c r="AG6683">
        <f>IF(MIS[[#This Row],[OrderSide]]="SELL",MIS[[#This Row],[VALUE]]-MIS[[#This Row],[LIVE_VALUE]],MIS[[#This Row],[LIVE_VALUE]]-MIS[[#This Row],[VALUE]])</f>
        <v>-352</v>
      </c>
      <c r="AH6683" t="str" cm="1">
        <f t="array" ref="AH6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3" t="str">
        <f>MIS[[#This Row],[TRADING SYMBOL]]</f>
        <v>SENSEX2552082300CE</v>
      </c>
      <c r="AJ6683" t="str">
        <f>IF(RIGHT(MIS[[#This Row],[Main/Hedge]],4)="MAIN","MAIN","HEDGE")</f>
        <v>MAIN</v>
      </c>
      <c r="AK6683" t="str" cm="1">
        <f t="array" ref="AK6683">_xlfn._xlws.FILTER(Table4[Column1],ISNUMBER(SEARCH(Table4[Column1],MIS[[#This Row],[OrderUniqueIdentifier]])),"")</f>
        <v>LONGSHORT</v>
      </c>
    </row>
    <row r="6684" spans="1:37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>
        <f>_xlfn.XLOOKUP(MIS[[#This Row],[TRADING SYMBOL]],[1]Sheet1!$D:$D,[1]Sheet1!$C:$C)</f>
        <v>490.65</v>
      </c>
      <c r="AE6684">
        <f>MIS[[#This Row],[OrderAverageTradedPrice]]*MIS[[#This Row],[OrderQuantity]]</f>
        <v>71141</v>
      </c>
      <c r="AF6684">
        <f>MIS[[#This Row],[LTP]]*MIS[[#This Row],[OrderQuantity]]</f>
        <v>68691</v>
      </c>
      <c r="AG6684">
        <f>IF(MIS[[#This Row],[OrderSide]]="SELL",MIS[[#This Row],[VALUE]]-MIS[[#This Row],[LIVE_VALUE]],MIS[[#This Row],[LIVE_VALUE]]-MIS[[#This Row],[VALUE]])</f>
        <v>-2450</v>
      </c>
      <c r="AH6684" t="str" cm="1">
        <f t="array" ref="AH6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4" t="str">
        <f>MIS[[#This Row],[TRADING SYMBOL]]</f>
        <v>SENSEX2552082300CE</v>
      </c>
      <c r="AJ6684" t="str">
        <f>IF(RIGHT(MIS[[#This Row],[Main/Hedge]],4)="MAIN","MAIN","HEDGE")</f>
        <v>MAIN</v>
      </c>
      <c r="AK6684" t="str" cm="1">
        <f t="array" ref="AK6684">_xlfn._xlws.FILTER(Table4[Column1],ISNUMBER(SEARCH(Table4[Column1],MIS[[#This Row],[OrderUniqueIdentifier]])),"")</f>
        <v>LONGSHORT</v>
      </c>
    </row>
    <row r="6685" spans="1:37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>
        <f>_xlfn.XLOOKUP(MIS[[#This Row],[TRADING SYMBOL]],[1]Sheet1!$D:$D,[1]Sheet1!$C:$C)</f>
        <v>490.65</v>
      </c>
      <c r="AE6685">
        <f>MIS[[#This Row],[OrderAverageTradedPrice]]*MIS[[#This Row],[OrderQuantity]]</f>
        <v>142790.99999999994</v>
      </c>
      <c r="AF6685">
        <f>MIS[[#This Row],[LTP]]*MIS[[#This Row],[OrderQuantity]]</f>
        <v>137382</v>
      </c>
      <c r="AG6685">
        <f>IF(MIS[[#This Row],[OrderSide]]="SELL",MIS[[#This Row],[VALUE]]-MIS[[#This Row],[LIVE_VALUE]],MIS[[#This Row],[LIVE_VALUE]]-MIS[[#This Row],[VALUE]])</f>
        <v>-5408.9999999999418</v>
      </c>
      <c r="AH6685" t="str" cm="1">
        <f t="array" ref="AH66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5" t="str">
        <f>MIS[[#This Row],[TRADING SYMBOL]]</f>
        <v>SENSEX2552082300CE</v>
      </c>
      <c r="AJ6685" t="str">
        <f>IF(RIGHT(MIS[[#This Row],[Main/Hedge]],4)="MAIN","MAIN","HEDGE")</f>
        <v>MAIN</v>
      </c>
      <c r="AK6685" t="str" cm="1">
        <f t="array" ref="AK6685">_xlfn._xlws.FILTER(Table4[Column1],ISNUMBER(SEARCH(Table4[Column1],MIS[[#This Row],[OrderUniqueIdentifier]])),"")</f>
        <v>LONGSHORT</v>
      </c>
    </row>
    <row r="6686" spans="1:37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>
        <f>_xlfn.XLOOKUP(MIS[[#This Row],[TRADING SYMBOL]],[1]Sheet1!$D:$D,[1]Sheet1!$C:$C)</f>
        <v>490.65</v>
      </c>
      <c r="AE6686">
        <f>MIS[[#This Row],[OrderAverageTradedPrice]]*MIS[[#This Row],[OrderQuantity]]</f>
        <v>142607.9999999998</v>
      </c>
      <c r="AF6686">
        <f>MIS[[#This Row],[LTP]]*MIS[[#This Row],[OrderQuantity]]</f>
        <v>137382</v>
      </c>
      <c r="AG6686">
        <f>IF(MIS[[#This Row],[OrderSide]]="SELL",MIS[[#This Row],[VALUE]]-MIS[[#This Row],[LIVE_VALUE]],MIS[[#This Row],[LIVE_VALUE]]-MIS[[#This Row],[VALUE]])</f>
        <v>-5225.9999999997963</v>
      </c>
      <c r="AH6686" t="str" cm="1">
        <f t="array" ref="AH66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6" t="str">
        <f>MIS[[#This Row],[TRADING SYMBOL]]</f>
        <v>SENSEX2552082300CE</v>
      </c>
      <c r="AJ6686" t="str">
        <f>IF(RIGHT(MIS[[#This Row],[Main/Hedge]],4)="MAIN","MAIN","HEDGE")</f>
        <v>MAIN</v>
      </c>
      <c r="AK6686" t="str" cm="1">
        <f t="array" ref="AK6686">_xlfn._xlws.FILTER(Table4[Column1],ISNUMBER(SEARCH(Table4[Column1],MIS[[#This Row],[OrderUniqueIdentifier]])),"")</f>
        <v>LONGSHORT</v>
      </c>
    </row>
    <row r="6687" spans="1:37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>
        <f>_xlfn.XLOOKUP(MIS[[#This Row],[TRADING SYMBOL]],[1]Sheet1!$D:$D,[1]Sheet1!$C:$C)</f>
        <v>490.65</v>
      </c>
      <c r="AE6687">
        <f>MIS[[#This Row],[OrderAverageTradedPrice]]*MIS[[#This Row],[OrderQuantity]]</f>
        <v>20384</v>
      </c>
      <c r="AF6687">
        <f>MIS[[#This Row],[LTP]]*MIS[[#This Row],[OrderQuantity]]</f>
        <v>19626</v>
      </c>
      <c r="AG6687">
        <f>IF(MIS[[#This Row],[OrderSide]]="SELL",MIS[[#This Row],[VALUE]]-MIS[[#This Row],[LIVE_VALUE]],MIS[[#This Row],[LIVE_VALUE]]-MIS[[#This Row],[VALUE]])</f>
        <v>-758</v>
      </c>
      <c r="AH6687" t="str" cm="1">
        <f t="array" ref="AH66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7" t="str">
        <f>MIS[[#This Row],[TRADING SYMBOL]]</f>
        <v>SENSEX2552082300CE</v>
      </c>
      <c r="AJ6687" t="str">
        <f>IF(RIGHT(MIS[[#This Row],[Main/Hedge]],4)="MAIN","MAIN","HEDGE")</f>
        <v>MAIN</v>
      </c>
      <c r="AK6687" t="str" cm="1">
        <f t="array" ref="AK6687">_xlfn._xlws.FILTER(Table4[Column1],ISNUMBER(SEARCH(Table4[Column1],MIS[[#This Row],[OrderUniqueIdentifier]])),"")</f>
        <v>LONGSHORT</v>
      </c>
    </row>
    <row r="6688" spans="1:37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>
        <f>_xlfn.XLOOKUP(MIS[[#This Row],[TRADING SYMBOL]],[1]Sheet1!$D:$D,[1]Sheet1!$C:$C)</f>
        <v>490.65</v>
      </c>
      <c r="AE6688">
        <f>MIS[[#This Row],[OrderAverageTradedPrice]]*MIS[[#This Row],[OrderQuantity]]</f>
        <v>122286</v>
      </c>
      <c r="AF6688">
        <f>MIS[[#This Row],[LTP]]*MIS[[#This Row],[OrderQuantity]]</f>
        <v>117756</v>
      </c>
      <c r="AG6688">
        <f>IF(MIS[[#This Row],[OrderSide]]="SELL",MIS[[#This Row],[VALUE]]-MIS[[#This Row],[LIVE_VALUE]],MIS[[#This Row],[LIVE_VALUE]]-MIS[[#This Row],[VALUE]])</f>
        <v>-4530</v>
      </c>
      <c r="AH6688" t="str" cm="1">
        <f t="array" ref="AH66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8" t="str">
        <f>MIS[[#This Row],[TRADING SYMBOL]]</f>
        <v>SENSEX2552082300CE</v>
      </c>
      <c r="AJ6688" t="str">
        <f>IF(RIGHT(MIS[[#This Row],[Main/Hedge]],4)="MAIN","MAIN","HEDGE")</f>
        <v>MAIN</v>
      </c>
      <c r="AK6688" t="str" cm="1">
        <f t="array" ref="AK6688">_xlfn._xlws.FILTER(Table4[Column1],ISNUMBER(SEARCH(Table4[Column1],MIS[[#This Row],[OrderUniqueIdentifier]])),"")</f>
        <v>LONGSHORT</v>
      </c>
    </row>
    <row r="6689" spans="1:37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>
        <f>_xlfn.XLOOKUP(MIS[[#This Row],[TRADING SYMBOL]],[1]Sheet1!$D:$D,[1]Sheet1!$C:$C)</f>
        <v>490.65</v>
      </c>
      <c r="AE6689">
        <f>MIS[[#This Row],[OrderAverageTradedPrice]]*MIS[[#This Row],[OrderQuantity]]</f>
        <v>20346</v>
      </c>
      <c r="AF6689">
        <f>MIS[[#This Row],[LTP]]*MIS[[#This Row],[OrderQuantity]]</f>
        <v>19626</v>
      </c>
      <c r="AG6689">
        <f>IF(MIS[[#This Row],[OrderSide]]="SELL",MIS[[#This Row],[VALUE]]-MIS[[#This Row],[LIVE_VALUE]],MIS[[#This Row],[LIVE_VALUE]]-MIS[[#This Row],[VALUE]])</f>
        <v>-720</v>
      </c>
      <c r="AH6689" t="str" cm="1">
        <f t="array" ref="AH66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9" t="str">
        <f>MIS[[#This Row],[TRADING SYMBOL]]</f>
        <v>SENSEX2552082300CE</v>
      </c>
      <c r="AJ6689" t="str">
        <f>IF(RIGHT(MIS[[#This Row],[Main/Hedge]],4)="MAIN","MAIN","HEDGE")</f>
        <v>MAIN</v>
      </c>
      <c r="AK6689" t="str" cm="1">
        <f t="array" ref="AK6689">_xlfn._xlws.FILTER(Table4[Column1],ISNUMBER(SEARCH(Table4[Column1],MIS[[#This Row],[OrderUniqueIdentifier]])),"")</f>
        <v>LONGSHORT</v>
      </c>
    </row>
    <row r="6690" spans="1:37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>
        <f>_xlfn.XLOOKUP(MIS[[#This Row],[TRADING SYMBOL]],[1]Sheet1!$D:$D,[1]Sheet1!$C:$C)</f>
        <v>490.65</v>
      </c>
      <c r="AE6690">
        <f>MIS[[#This Row],[OrderAverageTradedPrice]]*MIS[[#This Row],[OrderQuantity]]</f>
        <v>366432.99999999983</v>
      </c>
      <c r="AF6690">
        <f>MIS[[#This Row],[LTP]]*MIS[[#This Row],[OrderQuantity]]</f>
        <v>353268</v>
      </c>
      <c r="AG6690">
        <f>IF(MIS[[#This Row],[OrderSide]]="SELL",MIS[[#This Row],[VALUE]]-MIS[[#This Row],[LIVE_VALUE]],MIS[[#This Row],[LIVE_VALUE]]-MIS[[#This Row],[VALUE]])</f>
        <v>-13164.999999999825</v>
      </c>
      <c r="AH6690" t="str" cm="1">
        <f t="array" ref="AH66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0" t="str">
        <f>MIS[[#This Row],[TRADING SYMBOL]]</f>
        <v>SENSEX2552082300CE</v>
      </c>
      <c r="AJ6690" t="str">
        <f>IF(RIGHT(MIS[[#This Row],[Main/Hedge]],4)="MAIN","MAIN","HEDGE")</f>
        <v>MAIN</v>
      </c>
      <c r="AK6690" t="str" cm="1">
        <f t="array" ref="AK6690">_xlfn._xlws.FILTER(Table4[Column1],ISNUMBER(SEARCH(Table4[Column1],MIS[[#This Row],[OrderUniqueIdentifier]])),"")</f>
        <v>LONGSHORT</v>
      </c>
    </row>
    <row r="6691" spans="1:37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>
        <f>_xlfn.XLOOKUP(MIS[[#This Row],[TRADING SYMBOL]],[1]Sheet1!$D:$D,[1]Sheet1!$C:$C)</f>
        <v>490.65</v>
      </c>
      <c r="AE6691">
        <f>MIS[[#This Row],[OrderAverageTradedPrice]]*MIS[[#This Row],[OrderQuantity]]</f>
        <v>71349.999999999985</v>
      </c>
      <c r="AF6691">
        <f>MIS[[#This Row],[LTP]]*MIS[[#This Row],[OrderQuantity]]</f>
        <v>68691</v>
      </c>
      <c r="AG6691">
        <f>IF(MIS[[#This Row],[OrderSide]]="SELL",MIS[[#This Row],[VALUE]]-MIS[[#This Row],[LIVE_VALUE]],MIS[[#This Row],[LIVE_VALUE]]-MIS[[#This Row],[VALUE]])</f>
        <v>-2658.9999999999854</v>
      </c>
      <c r="AH6691" t="str" cm="1">
        <f t="array" ref="AH66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1" t="str">
        <f>MIS[[#This Row],[TRADING SYMBOL]]</f>
        <v>SENSEX2552082300CE</v>
      </c>
      <c r="AJ6691" t="str">
        <f>IF(RIGHT(MIS[[#This Row],[Main/Hedge]],4)="MAIN","MAIN","HEDGE")</f>
        <v>MAIN</v>
      </c>
      <c r="AK6691" t="str" cm="1">
        <f t="array" ref="AK6691">_xlfn._xlws.FILTER(Table4[Column1],ISNUMBER(SEARCH(Table4[Column1],MIS[[#This Row],[OrderUniqueIdentifier]])),"")</f>
        <v>LONGSHORT</v>
      </c>
    </row>
    <row r="6692" spans="1:37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>
        <f>_xlfn.XLOOKUP(MIS[[#This Row],[TRADING SYMBOL]],[1]Sheet1!$D:$D,[1]Sheet1!$C:$C)</f>
        <v>490.65</v>
      </c>
      <c r="AE6692">
        <f>MIS[[#This Row],[OrderAverageTradedPrice]]*MIS[[#This Row],[OrderQuantity]]</f>
        <v>20410</v>
      </c>
      <c r="AF6692">
        <f>MIS[[#This Row],[LTP]]*MIS[[#This Row],[OrderQuantity]]</f>
        <v>19626</v>
      </c>
      <c r="AG6692">
        <f>IF(MIS[[#This Row],[OrderSide]]="SELL",MIS[[#This Row],[VALUE]]-MIS[[#This Row],[LIVE_VALUE]],MIS[[#This Row],[LIVE_VALUE]]-MIS[[#This Row],[VALUE]])</f>
        <v>-784</v>
      </c>
      <c r="AH6692" t="str" cm="1">
        <f t="array" ref="AH66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2" t="str">
        <f>MIS[[#This Row],[TRADING SYMBOL]]</f>
        <v>SENSEX2552082300CE</v>
      </c>
      <c r="AJ6692" t="str">
        <f>IF(RIGHT(MIS[[#This Row],[Main/Hedge]],4)="MAIN","MAIN","HEDGE")</f>
        <v>MAIN</v>
      </c>
      <c r="AK6692" t="str" cm="1">
        <f t="array" ref="AK6692">_xlfn._xlws.FILTER(Table4[Column1],ISNUMBER(SEARCH(Table4[Column1],MIS[[#This Row],[OrderUniqueIdentifier]])),"")</f>
        <v>LONGSHORT</v>
      </c>
    </row>
    <row r="6693" spans="1:37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>
        <f>_xlfn.XLOOKUP(MIS[[#This Row],[TRADING SYMBOL]],[1]Sheet1!$D:$D,[1]Sheet1!$C:$C)</f>
        <v>490.65</v>
      </c>
      <c r="AE6693">
        <f>MIS[[#This Row],[OrderAverageTradedPrice]]*MIS[[#This Row],[OrderQuantity]]</f>
        <v>20404</v>
      </c>
      <c r="AF6693">
        <f>MIS[[#This Row],[LTP]]*MIS[[#This Row],[OrderQuantity]]</f>
        <v>19626</v>
      </c>
      <c r="AG6693">
        <f>IF(MIS[[#This Row],[OrderSide]]="SELL",MIS[[#This Row],[VALUE]]-MIS[[#This Row],[LIVE_VALUE]],MIS[[#This Row],[LIVE_VALUE]]-MIS[[#This Row],[VALUE]])</f>
        <v>-778</v>
      </c>
      <c r="AH6693" t="str" cm="1">
        <f t="array" ref="AH66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3" t="str">
        <f>MIS[[#This Row],[TRADING SYMBOL]]</f>
        <v>SENSEX2552082300CE</v>
      </c>
      <c r="AJ6693" t="str">
        <f>IF(RIGHT(MIS[[#This Row],[Main/Hedge]],4)="MAIN","MAIN","HEDGE")</f>
        <v>MAIN</v>
      </c>
      <c r="AK6693" t="str" cm="1">
        <f t="array" ref="AK6693">_xlfn._xlws.FILTER(Table4[Column1],ISNUMBER(SEARCH(Table4[Column1],MIS[[#This Row],[OrderUniqueIdentifier]])),"")</f>
        <v>LONGSHORT</v>
      </c>
    </row>
    <row r="6694" spans="1:37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>
        <f>_xlfn.XLOOKUP(MIS[[#This Row],[TRADING SYMBOL]],[1]Sheet1!$D:$D,[1]Sheet1!$C:$C)</f>
        <v>490.65</v>
      </c>
      <c r="AE6694">
        <f>MIS[[#This Row],[OrderAverageTradedPrice]]*MIS[[#This Row],[OrderQuantity]]</f>
        <v>112125.99999999991</v>
      </c>
      <c r="AF6694">
        <f>MIS[[#This Row],[LTP]]*MIS[[#This Row],[OrderQuantity]]</f>
        <v>107943</v>
      </c>
      <c r="AG6694">
        <f>IF(MIS[[#This Row],[OrderSide]]="SELL",MIS[[#This Row],[VALUE]]-MIS[[#This Row],[LIVE_VALUE]],MIS[[#This Row],[LIVE_VALUE]]-MIS[[#This Row],[VALUE]])</f>
        <v>-4182.9999999999127</v>
      </c>
      <c r="AH6694" t="str" cm="1">
        <f t="array" ref="AH66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4" t="str">
        <f>MIS[[#This Row],[TRADING SYMBOL]]</f>
        <v>SENSEX2552082300CE</v>
      </c>
      <c r="AJ6694" t="str">
        <f>IF(RIGHT(MIS[[#This Row],[Main/Hedge]],4)="MAIN","MAIN","HEDGE")</f>
        <v>MAIN</v>
      </c>
      <c r="AK6694" t="str" cm="1">
        <f t="array" ref="AK6694">_xlfn._xlws.FILTER(Table4[Column1],ISNUMBER(SEARCH(Table4[Column1],MIS[[#This Row],[OrderUniqueIdentifier]])),"")</f>
        <v>LONGSHORT</v>
      </c>
    </row>
    <row r="6695" spans="1:37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>
        <f>_xlfn.XLOOKUP(MIS[[#This Row],[TRADING SYMBOL]],[1]Sheet1!$D:$D,[1]Sheet1!$C:$C)</f>
        <v>490.65</v>
      </c>
      <c r="AE6695">
        <f>MIS[[#This Row],[OrderAverageTradedPrice]]*MIS[[#This Row],[OrderQuantity]]</f>
        <v>102107</v>
      </c>
      <c r="AF6695">
        <f>MIS[[#This Row],[LTP]]*MIS[[#This Row],[OrderQuantity]]</f>
        <v>98130</v>
      </c>
      <c r="AG6695">
        <f>IF(MIS[[#This Row],[OrderSide]]="SELL",MIS[[#This Row],[VALUE]]-MIS[[#This Row],[LIVE_VALUE]],MIS[[#This Row],[LIVE_VALUE]]-MIS[[#This Row],[VALUE]])</f>
        <v>-3977</v>
      </c>
      <c r="AH6695" t="str" cm="1">
        <f t="array" ref="AH66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5" t="str">
        <f>MIS[[#This Row],[TRADING SYMBOL]]</f>
        <v>SENSEX2552082300CE</v>
      </c>
      <c r="AJ6695" t="str">
        <f>IF(RIGHT(MIS[[#This Row],[Main/Hedge]],4)="MAIN","MAIN","HEDGE")</f>
        <v>MAIN</v>
      </c>
      <c r="AK6695" t="str" cm="1">
        <f t="array" ref="AK6695">_xlfn._xlws.FILTER(Table4[Column1],ISNUMBER(SEARCH(Table4[Column1],MIS[[#This Row],[OrderUniqueIdentifier]])),"")</f>
        <v>LONGSHORT</v>
      </c>
    </row>
    <row r="6696" spans="1:37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>
        <f>_xlfn.XLOOKUP(MIS[[#This Row],[TRADING SYMBOL]],[1]Sheet1!$D:$D,[1]Sheet1!$C:$C)</f>
        <v>490.65</v>
      </c>
      <c r="AE6696">
        <f>MIS[[#This Row],[OrderAverageTradedPrice]]*MIS[[#This Row],[OrderQuantity]]</f>
        <v>143234</v>
      </c>
      <c r="AF6696">
        <f>MIS[[#This Row],[LTP]]*MIS[[#This Row],[OrderQuantity]]</f>
        <v>137382</v>
      </c>
      <c r="AG6696">
        <f>IF(MIS[[#This Row],[OrderSide]]="SELL",MIS[[#This Row],[VALUE]]-MIS[[#This Row],[LIVE_VALUE]],MIS[[#This Row],[LIVE_VALUE]]-MIS[[#This Row],[VALUE]])</f>
        <v>-5852</v>
      </c>
      <c r="AH6696" t="str" cm="1">
        <f t="array" ref="AH66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6" t="str">
        <f>MIS[[#This Row],[TRADING SYMBOL]]</f>
        <v>SENSEX2552082300CE</v>
      </c>
      <c r="AJ6696" t="str">
        <f>IF(RIGHT(MIS[[#This Row],[Main/Hedge]],4)="MAIN","MAIN","HEDGE")</f>
        <v>MAIN</v>
      </c>
      <c r="AK6696" t="str" cm="1">
        <f t="array" ref="AK6696">_xlfn._xlws.FILTER(Table4[Column1],ISNUMBER(SEARCH(Table4[Column1],MIS[[#This Row],[OrderUniqueIdentifier]])),"")</f>
        <v>LONGSHORT</v>
      </c>
    </row>
    <row r="6697" spans="1:37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>
        <f>_xlfn.XLOOKUP(MIS[[#This Row],[TRADING SYMBOL]],[1]Sheet1!$D:$D,[1]Sheet1!$C:$C)</f>
        <v>490.65</v>
      </c>
      <c r="AE6697">
        <f>MIS[[#This Row],[OrderAverageTradedPrice]]*MIS[[#This Row],[OrderQuantity]]</f>
        <v>40912</v>
      </c>
      <c r="AF6697">
        <f>MIS[[#This Row],[LTP]]*MIS[[#This Row],[OrderQuantity]]</f>
        <v>39252</v>
      </c>
      <c r="AG6697">
        <f>IF(MIS[[#This Row],[OrderSide]]="SELL",MIS[[#This Row],[VALUE]]-MIS[[#This Row],[LIVE_VALUE]],MIS[[#This Row],[LIVE_VALUE]]-MIS[[#This Row],[VALUE]])</f>
        <v>-1660</v>
      </c>
      <c r="AH6697" t="str" cm="1">
        <f t="array" ref="AH66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7" t="str">
        <f>MIS[[#This Row],[TRADING SYMBOL]]</f>
        <v>SENSEX2552082300CE</v>
      </c>
      <c r="AJ6697" t="str">
        <f>IF(RIGHT(MIS[[#This Row],[Main/Hedge]],4)="MAIN","MAIN","HEDGE")</f>
        <v>MAIN</v>
      </c>
      <c r="AK6697" t="str" cm="1">
        <f t="array" ref="AK6697">_xlfn._xlws.FILTER(Table4[Column1],ISNUMBER(SEARCH(Table4[Column1],MIS[[#This Row],[OrderUniqueIdentifier]])),"")</f>
        <v>LONGSHORT</v>
      </c>
    </row>
    <row r="6698" spans="1:37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>
        <f>_xlfn.XLOOKUP(MIS[[#This Row],[TRADING SYMBOL]],[1]Sheet1!$D:$D,[1]Sheet1!$C:$C)</f>
        <v>490.65</v>
      </c>
      <c r="AE6698">
        <f>MIS[[#This Row],[OrderAverageTradedPrice]]*MIS[[#This Row],[OrderQuantity]]</f>
        <v>20452</v>
      </c>
      <c r="AF6698">
        <f>MIS[[#This Row],[LTP]]*MIS[[#This Row],[OrderQuantity]]</f>
        <v>19626</v>
      </c>
      <c r="AG6698">
        <f>IF(MIS[[#This Row],[OrderSide]]="SELL",MIS[[#This Row],[VALUE]]-MIS[[#This Row],[LIVE_VALUE]],MIS[[#This Row],[LIVE_VALUE]]-MIS[[#This Row],[VALUE]])</f>
        <v>-826</v>
      </c>
      <c r="AH6698" t="str" cm="1">
        <f t="array" ref="AH66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8" t="str">
        <f>MIS[[#This Row],[TRADING SYMBOL]]</f>
        <v>SENSEX2552082300CE</v>
      </c>
      <c r="AJ6698" t="str">
        <f>IF(RIGHT(MIS[[#This Row],[Main/Hedge]],4)="MAIN","MAIN","HEDGE")</f>
        <v>MAIN</v>
      </c>
      <c r="AK6698" t="str" cm="1">
        <f t="array" ref="AK6698">_xlfn._xlws.FILTER(Table4[Column1],ISNUMBER(SEARCH(Table4[Column1],MIS[[#This Row],[OrderUniqueIdentifier]])),"")</f>
        <v>LONGSHORT</v>
      </c>
    </row>
    <row r="6699" spans="1:37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>
        <f>_xlfn.XLOOKUP(MIS[[#This Row],[TRADING SYMBOL]],[1]Sheet1!$D:$D,[1]Sheet1!$C:$C)</f>
        <v>490.65</v>
      </c>
      <c r="AE6699">
        <f>MIS[[#This Row],[OrderAverageTradedPrice]]*MIS[[#This Row],[OrderQuantity]]</f>
        <v>20454</v>
      </c>
      <c r="AF6699">
        <f>MIS[[#This Row],[LTP]]*MIS[[#This Row],[OrderQuantity]]</f>
        <v>19626</v>
      </c>
      <c r="AG6699">
        <f>IF(MIS[[#This Row],[OrderSide]]="SELL",MIS[[#This Row],[VALUE]]-MIS[[#This Row],[LIVE_VALUE]],MIS[[#This Row],[LIVE_VALUE]]-MIS[[#This Row],[VALUE]])</f>
        <v>-828</v>
      </c>
      <c r="AH6699" t="str" cm="1">
        <f t="array" ref="AH66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9" t="str">
        <f>MIS[[#This Row],[TRADING SYMBOL]]</f>
        <v>SENSEX2552082300CE</v>
      </c>
      <c r="AJ6699" t="str">
        <f>IF(RIGHT(MIS[[#This Row],[Main/Hedge]],4)="MAIN","MAIN","HEDGE")</f>
        <v>MAIN</v>
      </c>
      <c r="AK6699" t="str" cm="1">
        <f t="array" ref="AK6699">_xlfn._xlws.FILTER(Table4[Column1],ISNUMBER(SEARCH(Table4[Column1],MIS[[#This Row],[OrderUniqueIdentifier]])),"")</f>
        <v>LONGSHORT</v>
      </c>
    </row>
    <row r="6700" spans="1:37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>
        <f>_xlfn.XLOOKUP(MIS[[#This Row],[TRADING SYMBOL]],[1]Sheet1!$D:$D,[1]Sheet1!$C:$C)</f>
        <v>490.65</v>
      </c>
      <c r="AE6700">
        <f>MIS[[#This Row],[OrderAverageTradedPrice]]*MIS[[#This Row],[OrderQuantity]]</f>
        <v>20400</v>
      </c>
      <c r="AF6700">
        <f>MIS[[#This Row],[LTP]]*MIS[[#This Row],[OrderQuantity]]</f>
        <v>19626</v>
      </c>
      <c r="AG6700">
        <f>IF(MIS[[#This Row],[OrderSide]]="SELL",MIS[[#This Row],[VALUE]]-MIS[[#This Row],[LIVE_VALUE]],MIS[[#This Row],[LIVE_VALUE]]-MIS[[#This Row],[VALUE]])</f>
        <v>-774</v>
      </c>
      <c r="AH6700" t="str" cm="1">
        <f t="array" ref="AH67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0" t="str">
        <f>MIS[[#This Row],[TRADING SYMBOL]]</f>
        <v>SENSEX2552082300CE</v>
      </c>
      <c r="AJ6700" t="str">
        <f>IF(RIGHT(MIS[[#This Row],[Main/Hedge]],4)="MAIN","MAIN","HEDGE")</f>
        <v>MAIN</v>
      </c>
      <c r="AK6700" t="str" cm="1">
        <f t="array" ref="AK6700">_xlfn._xlws.FILTER(Table4[Column1],ISNUMBER(SEARCH(Table4[Column1],MIS[[#This Row],[OrderUniqueIdentifier]])),"")</f>
        <v>LONGSHORT</v>
      </c>
    </row>
    <row r="6701" spans="1:37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>
        <f>_xlfn.XLOOKUP(MIS[[#This Row],[TRADING SYMBOL]],[1]Sheet1!$D:$D,[1]Sheet1!$C:$C)</f>
        <v>490.65</v>
      </c>
      <c r="AE6701">
        <f>MIS[[#This Row],[OrderAverageTradedPrice]]*MIS[[#This Row],[OrderQuantity]]</f>
        <v>71423.999999999927</v>
      </c>
      <c r="AF6701">
        <f>MIS[[#This Row],[LTP]]*MIS[[#This Row],[OrderQuantity]]</f>
        <v>68691</v>
      </c>
      <c r="AG6701">
        <f>IF(MIS[[#This Row],[OrderSide]]="SELL",MIS[[#This Row],[VALUE]]-MIS[[#This Row],[LIVE_VALUE]],MIS[[#This Row],[LIVE_VALUE]]-MIS[[#This Row],[VALUE]])</f>
        <v>-2732.9999999999272</v>
      </c>
      <c r="AH6701" t="str" cm="1">
        <f t="array" ref="AH67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1" t="str">
        <f>MIS[[#This Row],[TRADING SYMBOL]]</f>
        <v>SENSEX2552082300CE</v>
      </c>
      <c r="AJ6701" t="str">
        <f>IF(RIGHT(MIS[[#This Row],[Main/Hedge]],4)="MAIN","MAIN","HEDGE")</f>
        <v>MAIN</v>
      </c>
      <c r="AK6701" t="str" cm="1">
        <f t="array" ref="AK6701">_xlfn._xlws.FILTER(Table4[Column1],ISNUMBER(SEARCH(Table4[Column1],MIS[[#This Row],[OrderUniqueIdentifier]])),"")</f>
        <v>LONGSHORT</v>
      </c>
    </row>
    <row r="6702" spans="1:37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>
        <f>_xlfn.XLOOKUP(MIS[[#This Row],[TRADING SYMBOL]],[1]Sheet1!$D:$D,[1]Sheet1!$C:$C)</f>
        <v>490.65</v>
      </c>
      <c r="AE6702">
        <f>MIS[[#This Row],[OrderAverageTradedPrice]]*MIS[[#This Row],[OrderQuantity]]</f>
        <v>71676.999999999942</v>
      </c>
      <c r="AF6702">
        <f>MIS[[#This Row],[LTP]]*MIS[[#This Row],[OrderQuantity]]</f>
        <v>68691</v>
      </c>
      <c r="AG6702">
        <f>IF(MIS[[#This Row],[OrderSide]]="SELL",MIS[[#This Row],[VALUE]]-MIS[[#This Row],[LIVE_VALUE]],MIS[[#This Row],[LIVE_VALUE]]-MIS[[#This Row],[VALUE]])</f>
        <v>-2985.9999999999418</v>
      </c>
      <c r="AH6702" t="str" cm="1">
        <f t="array" ref="AH67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2" t="str">
        <f>MIS[[#This Row],[TRADING SYMBOL]]</f>
        <v>SENSEX2552082300CE</v>
      </c>
      <c r="AJ6702" t="str">
        <f>IF(RIGHT(MIS[[#This Row],[Main/Hedge]],4)="MAIN","MAIN","HEDGE")</f>
        <v>MAIN</v>
      </c>
      <c r="AK6702" t="str" cm="1">
        <f t="array" ref="AK6702">_xlfn._xlws.FILTER(Table4[Column1],ISNUMBER(SEARCH(Table4[Column1],MIS[[#This Row],[OrderUniqueIdentifier]])),"")</f>
        <v>LONGSHORT</v>
      </c>
    </row>
    <row r="6703" spans="1:37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>
        <f>_xlfn.XLOOKUP(MIS[[#This Row],[TRADING SYMBOL]],[1]Sheet1!$D:$D,[1]Sheet1!$C:$C)</f>
        <v>490.65</v>
      </c>
      <c r="AE6703">
        <f>MIS[[#This Row],[OrderAverageTradedPrice]]*MIS[[#This Row],[OrderQuantity]]</f>
        <v>20394</v>
      </c>
      <c r="AF6703">
        <f>MIS[[#This Row],[LTP]]*MIS[[#This Row],[OrderQuantity]]</f>
        <v>19626</v>
      </c>
      <c r="AG6703">
        <f>IF(MIS[[#This Row],[OrderSide]]="SELL",MIS[[#This Row],[VALUE]]-MIS[[#This Row],[LIVE_VALUE]],MIS[[#This Row],[LIVE_VALUE]]-MIS[[#This Row],[VALUE]])</f>
        <v>-768</v>
      </c>
      <c r="AH6703" t="str" cm="1">
        <f t="array" ref="AH67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3" t="str">
        <f>MIS[[#This Row],[TRADING SYMBOL]]</f>
        <v>SENSEX2552082300CE</v>
      </c>
      <c r="AJ6703" t="str">
        <f>IF(RIGHT(MIS[[#This Row],[Main/Hedge]],4)="MAIN","MAIN","HEDGE")</f>
        <v>MAIN</v>
      </c>
      <c r="AK6703" t="str" cm="1">
        <f t="array" ref="AK6703">_xlfn._xlws.FILTER(Table4[Column1],ISNUMBER(SEARCH(Table4[Column1],MIS[[#This Row],[OrderUniqueIdentifier]])),"")</f>
        <v>LONGSHORT</v>
      </c>
    </row>
    <row r="6704" spans="1:37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>
        <f>_xlfn.XLOOKUP(MIS[[#This Row],[TRADING SYMBOL]],[1]Sheet1!$D:$D,[1]Sheet1!$C:$C)</f>
        <v>490.65</v>
      </c>
      <c r="AE6704">
        <f>MIS[[#This Row],[OrderAverageTradedPrice]]*MIS[[#This Row],[OrderQuantity]]</f>
        <v>50988</v>
      </c>
      <c r="AF6704">
        <f>MIS[[#This Row],[LTP]]*MIS[[#This Row],[OrderQuantity]]</f>
        <v>49065</v>
      </c>
      <c r="AG6704">
        <f>IF(MIS[[#This Row],[OrderSide]]="SELL",MIS[[#This Row],[VALUE]]-MIS[[#This Row],[LIVE_VALUE]],MIS[[#This Row],[LIVE_VALUE]]-MIS[[#This Row],[VALUE]])</f>
        <v>-1923</v>
      </c>
      <c r="AH6704" t="str" cm="1">
        <f t="array" ref="AH67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4" t="str">
        <f>MIS[[#This Row],[TRADING SYMBOL]]</f>
        <v>SENSEX2552082300CE</v>
      </c>
      <c r="AJ6704" t="str">
        <f>IF(RIGHT(MIS[[#This Row],[Main/Hedge]],4)="MAIN","MAIN","HEDGE")</f>
        <v>MAIN</v>
      </c>
      <c r="AK6704" t="str" cm="1">
        <f t="array" ref="AK6704">_xlfn._xlws.FILTER(Table4[Column1],ISNUMBER(SEARCH(Table4[Column1],MIS[[#This Row],[OrderUniqueIdentifier]])),"")</f>
        <v>LONGSHORT</v>
      </c>
    </row>
    <row r="6705" spans="1:37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>
        <f>_xlfn.XLOOKUP(MIS[[#This Row],[TRADING SYMBOL]],[1]Sheet1!$D:$D,[1]Sheet1!$C:$C)</f>
        <v>490.65</v>
      </c>
      <c r="AE6705">
        <f>MIS[[#This Row],[OrderAverageTradedPrice]]*MIS[[#This Row],[OrderQuantity]]</f>
        <v>20422</v>
      </c>
      <c r="AF6705">
        <f>MIS[[#This Row],[LTP]]*MIS[[#This Row],[OrderQuantity]]</f>
        <v>19626</v>
      </c>
      <c r="AG6705">
        <f>IF(MIS[[#This Row],[OrderSide]]="SELL",MIS[[#This Row],[VALUE]]-MIS[[#This Row],[LIVE_VALUE]],MIS[[#This Row],[LIVE_VALUE]]-MIS[[#This Row],[VALUE]])</f>
        <v>-796</v>
      </c>
      <c r="AH6705" t="str" cm="1">
        <f t="array" ref="AH67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5" t="str">
        <f>MIS[[#This Row],[TRADING SYMBOL]]</f>
        <v>SENSEX2552082300CE</v>
      </c>
      <c r="AJ6705" t="str">
        <f>IF(RIGHT(MIS[[#This Row],[Main/Hedge]],4)="MAIN","MAIN","HEDGE")</f>
        <v>MAIN</v>
      </c>
      <c r="AK6705" t="str" cm="1">
        <f t="array" ref="AK6705">_xlfn._xlws.FILTER(Table4[Column1],ISNUMBER(SEARCH(Table4[Column1],MIS[[#This Row],[OrderUniqueIdentifier]])),"")</f>
        <v>LONGSHORT</v>
      </c>
    </row>
    <row r="6706" spans="1:37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>
        <f>_xlfn.XLOOKUP(MIS[[#This Row],[TRADING SYMBOL]],[1]Sheet1!$D:$D,[1]Sheet1!$C:$C)</f>
        <v>490.65</v>
      </c>
      <c r="AE6706">
        <f>MIS[[#This Row],[OrderAverageTradedPrice]]*MIS[[#This Row],[OrderQuantity]]</f>
        <v>20422</v>
      </c>
      <c r="AF6706">
        <f>MIS[[#This Row],[LTP]]*MIS[[#This Row],[OrderQuantity]]</f>
        <v>19626</v>
      </c>
      <c r="AG6706">
        <f>IF(MIS[[#This Row],[OrderSide]]="SELL",MIS[[#This Row],[VALUE]]-MIS[[#This Row],[LIVE_VALUE]],MIS[[#This Row],[LIVE_VALUE]]-MIS[[#This Row],[VALUE]])</f>
        <v>-796</v>
      </c>
      <c r="AH6706" t="str" cm="1">
        <f t="array" ref="AH67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6" t="str">
        <f>MIS[[#This Row],[TRADING SYMBOL]]</f>
        <v>SENSEX2552082300CE</v>
      </c>
      <c r="AJ6706" t="str">
        <f>IF(RIGHT(MIS[[#This Row],[Main/Hedge]],4)="MAIN","MAIN","HEDGE")</f>
        <v>MAIN</v>
      </c>
      <c r="AK6706" t="str" cm="1">
        <f t="array" ref="AK6706">_xlfn._xlws.FILTER(Table4[Column1],ISNUMBER(SEARCH(Table4[Column1],MIS[[#This Row],[OrderUniqueIdentifier]])),"")</f>
        <v>LONGSHORT</v>
      </c>
    </row>
    <row r="6707" spans="1:37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>
        <f>_xlfn.XLOOKUP(MIS[[#This Row],[TRADING SYMBOL]],[1]Sheet1!$D:$D,[1]Sheet1!$C:$C)</f>
        <v>490.65</v>
      </c>
      <c r="AE6707">
        <f>MIS[[#This Row],[OrderAverageTradedPrice]]*MIS[[#This Row],[OrderQuantity]]</f>
        <v>20446</v>
      </c>
      <c r="AF6707">
        <f>MIS[[#This Row],[LTP]]*MIS[[#This Row],[OrderQuantity]]</f>
        <v>19626</v>
      </c>
      <c r="AG6707">
        <f>IF(MIS[[#This Row],[OrderSide]]="SELL",MIS[[#This Row],[VALUE]]-MIS[[#This Row],[LIVE_VALUE]],MIS[[#This Row],[LIVE_VALUE]]-MIS[[#This Row],[VALUE]])</f>
        <v>-820</v>
      </c>
      <c r="AH6707" t="str" cm="1">
        <f t="array" ref="AH67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7" t="str">
        <f>MIS[[#This Row],[TRADING SYMBOL]]</f>
        <v>SENSEX2552082300CE</v>
      </c>
      <c r="AJ6707" t="str">
        <f>IF(RIGHT(MIS[[#This Row],[Main/Hedge]],4)="MAIN","MAIN","HEDGE")</f>
        <v>MAIN</v>
      </c>
      <c r="AK6707" t="str" cm="1">
        <f t="array" ref="AK6707">_xlfn._xlws.FILTER(Table4[Column1],ISNUMBER(SEARCH(Table4[Column1],MIS[[#This Row],[OrderUniqueIdentifier]])),"")</f>
        <v>LONGSHORT</v>
      </c>
    </row>
    <row r="6708" spans="1:37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>
        <f>_xlfn.XLOOKUP(MIS[[#This Row],[TRADING SYMBOL]],[1]Sheet1!$D:$D,[1]Sheet1!$C:$C)</f>
        <v>490.65</v>
      </c>
      <c r="AE6708">
        <f>MIS[[#This Row],[OrderAverageTradedPrice]]*MIS[[#This Row],[OrderQuantity]]</f>
        <v>20476</v>
      </c>
      <c r="AF6708">
        <f>MIS[[#This Row],[LTP]]*MIS[[#This Row],[OrderQuantity]]</f>
        <v>19626</v>
      </c>
      <c r="AG6708">
        <f>IF(MIS[[#This Row],[OrderSide]]="SELL",MIS[[#This Row],[VALUE]]-MIS[[#This Row],[LIVE_VALUE]],MIS[[#This Row],[LIVE_VALUE]]-MIS[[#This Row],[VALUE]])</f>
        <v>-850</v>
      </c>
      <c r="AH6708" t="str" cm="1">
        <f t="array" ref="AH67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8" t="str">
        <f>MIS[[#This Row],[TRADING SYMBOL]]</f>
        <v>SENSEX2552082300CE</v>
      </c>
      <c r="AJ6708" t="str">
        <f>IF(RIGHT(MIS[[#This Row],[Main/Hedge]],4)="MAIN","MAIN","HEDGE")</f>
        <v>MAIN</v>
      </c>
      <c r="AK6708" t="str" cm="1">
        <f t="array" ref="AK6708">_xlfn._xlws.FILTER(Table4[Column1],ISNUMBER(SEARCH(Table4[Column1],MIS[[#This Row],[OrderUniqueIdentifier]])),"")</f>
        <v>LONGSHORT</v>
      </c>
    </row>
    <row r="6709" spans="1:37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>
        <f>_xlfn.XLOOKUP(MIS[[#This Row],[TRADING SYMBOL]],[1]Sheet1!$D:$D,[1]Sheet1!$C:$C)</f>
        <v>490.65</v>
      </c>
      <c r="AE6709">
        <f>MIS[[#This Row],[OrderAverageTradedPrice]]*MIS[[#This Row],[OrderQuantity]]</f>
        <v>51030</v>
      </c>
      <c r="AF6709">
        <f>MIS[[#This Row],[LTP]]*MIS[[#This Row],[OrderQuantity]]</f>
        <v>49065</v>
      </c>
      <c r="AG6709">
        <f>IF(MIS[[#This Row],[OrderSide]]="SELL",MIS[[#This Row],[VALUE]]-MIS[[#This Row],[LIVE_VALUE]],MIS[[#This Row],[LIVE_VALUE]]-MIS[[#This Row],[VALUE]])</f>
        <v>-1965</v>
      </c>
      <c r="AH6709" t="str" cm="1">
        <f t="array" ref="AH67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9" t="str">
        <f>MIS[[#This Row],[TRADING SYMBOL]]</f>
        <v>SENSEX2552082300CE</v>
      </c>
      <c r="AJ6709" t="str">
        <f>IF(RIGHT(MIS[[#This Row],[Main/Hedge]],4)="MAIN","MAIN","HEDGE")</f>
        <v>MAIN</v>
      </c>
      <c r="AK6709" t="str" cm="1">
        <f t="array" ref="AK6709">_xlfn._xlws.FILTER(Table4[Column1],ISNUMBER(SEARCH(Table4[Column1],MIS[[#This Row],[OrderUniqueIdentifier]])),"")</f>
        <v>LONGSHORT</v>
      </c>
    </row>
    <row r="6710" spans="1:37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>
        <f>_xlfn.XLOOKUP(MIS[[#This Row],[TRADING SYMBOL]],[1]Sheet1!$D:$D,[1]Sheet1!$C:$C)</f>
        <v>490.65</v>
      </c>
      <c r="AE6710">
        <f>MIS[[#This Row],[OrderAverageTradedPrice]]*MIS[[#This Row],[OrderQuantity]]</f>
        <v>30714</v>
      </c>
      <c r="AF6710">
        <f>MIS[[#This Row],[LTP]]*MIS[[#This Row],[OrderQuantity]]</f>
        <v>29439</v>
      </c>
      <c r="AG6710">
        <f>IF(MIS[[#This Row],[OrderSide]]="SELL",MIS[[#This Row],[VALUE]]-MIS[[#This Row],[LIVE_VALUE]],MIS[[#This Row],[LIVE_VALUE]]-MIS[[#This Row],[VALUE]])</f>
        <v>-1275</v>
      </c>
      <c r="AH6710" t="str" cm="1">
        <f t="array" ref="AH67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0" t="str">
        <f>MIS[[#This Row],[TRADING SYMBOL]]</f>
        <v>SENSEX2552082300CE</v>
      </c>
      <c r="AJ6710" t="str">
        <f>IF(RIGHT(MIS[[#This Row],[Main/Hedge]],4)="MAIN","MAIN","HEDGE")</f>
        <v>MAIN</v>
      </c>
      <c r="AK6710" t="str" cm="1">
        <f t="array" ref="AK6710">_xlfn._xlws.FILTER(Table4[Column1],ISNUMBER(SEARCH(Table4[Column1],MIS[[#This Row],[OrderUniqueIdentifier]])),"")</f>
        <v>LONGSHORT</v>
      </c>
    </row>
    <row r="6711" spans="1:37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>
        <f>_xlfn.XLOOKUP(MIS[[#This Row],[TRADING SYMBOL]],[1]Sheet1!$D:$D,[1]Sheet1!$C:$C)</f>
        <v>490.65</v>
      </c>
      <c r="AE6711">
        <f>MIS[[#This Row],[OrderAverageTradedPrice]]*MIS[[#This Row],[OrderQuantity]]</f>
        <v>10209</v>
      </c>
      <c r="AF6711">
        <f>MIS[[#This Row],[LTP]]*MIS[[#This Row],[OrderQuantity]]</f>
        <v>9813</v>
      </c>
      <c r="AG6711">
        <f>IF(MIS[[#This Row],[OrderSide]]="SELL",MIS[[#This Row],[VALUE]]-MIS[[#This Row],[LIVE_VALUE]],MIS[[#This Row],[LIVE_VALUE]]-MIS[[#This Row],[VALUE]])</f>
        <v>-396</v>
      </c>
      <c r="AH6711" t="str" cm="1">
        <f t="array" ref="AH67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1" t="str">
        <f>MIS[[#This Row],[TRADING SYMBOL]]</f>
        <v>SENSEX2552082300CE</v>
      </c>
      <c r="AJ6711" t="str">
        <f>IF(RIGHT(MIS[[#This Row],[Main/Hedge]],4)="MAIN","MAIN","HEDGE")</f>
        <v>MAIN</v>
      </c>
      <c r="AK6711" t="str" cm="1">
        <f t="array" ref="AK6711">_xlfn._xlws.FILTER(Table4[Column1],ISNUMBER(SEARCH(Table4[Column1],MIS[[#This Row],[OrderUniqueIdentifier]])),"")</f>
        <v>LONGSHORT</v>
      </c>
    </row>
    <row r="6712" spans="1:37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>
        <f>_xlfn.XLOOKUP(MIS[[#This Row],[TRADING SYMBOL]],[1]Sheet1!$D:$D,[1]Sheet1!$C:$C)</f>
        <v>490.65</v>
      </c>
      <c r="AE6712">
        <f>MIS[[#This Row],[OrderAverageTradedPrice]]*MIS[[#This Row],[OrderQuantity]]</f>
        <v>10239</v>
      </c>
      <c r="AF6712">
        <f>MIS[[#This Row],[LTP]]*MIS[[#This Row],[OrderQuantity]]</f>
        <v>9813</v>
      </c>
      <c r="AG6712">
        <f>IF(MIS[[#This Row],[OrderSide]]="SELL",MIS[[#This Row],[VALUE]]-MIS[[#This Row],[LIVE_VALUE]],MIS[[#This Row],[LIVE_VALUE]]-MIS[[#This Row],[VALUE]])</f>
        <v>-426</v>
      </c>
      <c r="AH6712" t="str" cm="1">
        <f t="array" ref="AH67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2" t="str">
        <f>MIS[[#This Row],[TRADING SYMBOL]]</f>
        <v>SENSEX2552082300CE</v>
      </c>
      <c r="AJ6712" t="str">
        <f>IF(RIGHT(MIS[[#This Row],[Main/Hedge]],4)="MAIN","MAIN","HEDGE")</f>
        <v>MAIN</v>
      </c>
      <c r="AK6712" t="str" cm="1">
        <f t="array" ref="AK6712">_xlfn._xlws.FILTER(Table4[Column1],ISNUMBER(SEARCH(Table4[Column1],MIS[[#This Row],[OrderUniqueIdentifier]])),"")</f>
        <v>LONGSHORT</v>
      </c>
    </row>
    <row r="6713" spans="1:37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>
        <f>_xlfn.XLOOKUP(MIS[[#This Row],[TRADING SYMBOL]],[1]Sheet1!$D:$D,[1]Sheet1!$C:$C)</f>
        <v>490.65</v>
      </c>
      <c r="AE6713">
        <f>MIS[[#This Row],[OrderAverageTradedPrice]]*MIS[[#This Row],[OrderQuantity]]</f>
        <v>30618.99999999996</v>
      </c>
      <c r="AF6713">
        <f>MIS[[#This Row],[LTP]]*MIS[[#This Row],[OrderQuantity]]</f>
        <v>29439</v>
      </c>
      <c r="AG6713">
        <f>IF(MIS[[#This Row],[OrderSide]]="SELL",MIS[[#This Row],[VALUE]]-MIS[[#This Row],[LIVE_VALUE]],MIS[[#This Row],[LIVE_VALUE]]-MIS[[#This Row],[VALUE]])</f>
        <v>-1179.99999999996</v>
      </c>
      <c r="AH6713" t="str" cm="1">
        <f t="array" ref="AH67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3" t="str">
        <f>MIS[[#This Row],[TRADING SYMBOL]]</f>
        <v>SENSEX2552082300CE</v>
      </c>
      <c r="AJ6713" t="str">
        <f>IF(RIGHT(MIS[[#This Row],[Main/Hedge]],4)="MAIN","MAIN","HEDGE")</f>
        <v>MAIN</v>
      </c>
      <c r="AK6713" t="str" cm="1">
        <f t="array" ref="AK6713">_xlfn._xlws.FILTER(Table4[Column1],ISNUMBER(SEARCH(Table4[Column1],MIS[[#This Row],[OrderUniqueIdentifier]])),"")</f>
        <v>LONGSHORT</v>
      </c>
    </row>
    <row r="6714" spans="1:37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>
        <f>_xlfn.XLOOKUP(MIS[[#This Row],[TRADING SYMBOL]],[1]Sheet1!$D:$D,[1]Sheet1!$C:$C)</f>
        <v>490.65</v>
      </c>
      <c r="AE6714">
        <f>MIS[[#This Row],[OrderAverageTradedPrice]]*MIS[[#This Row],[OrderQuantity]]</f>
        <v>10197</v>
      </c>
      <c r="AF6714">
        <f>MIS[[#This Row],[LTP]]*MIS[[#This Row],[OrderQuantity]]</f>
        <v>9813</v>
      </c>
      <c r="AG6714">
        <f>IF(MIS[[#This Row],[OrderSide]]="SELL",MIS[[#This Row],[VALUE]]-MIS[[#This Row],[LIVE_VALUE]],MIS[[#This Row],[LIVE_VALUE]]-MIS[[#This Row],[VALUE]])</f>
        <v>-384</v>
      </c>
      <c r="AH6714" t="str" cm="1">
        <f t="array" ref="AH67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4" t="str">
        <f>MIS[[#This Row],[TRADING SYMBOL]]</f>
        <v>SENSEX2552082300CE</v>
      </c>
      <c r="AJ6714" t="str">
        <f>IF(RIGHT(MIS[[#This Row],[Main/Hedge]],4)="MAIN","MAIN","HEDGE")</f>
        <v>MAIN</v>
      </c>
      <c r="AK6714" t="str" cm="1">
        <f t="array" ref="AK6714">_xlfn._xlws.FILTER(Table4[Column1],ISNUMBER(SEARCH(Table4[Column1],MIS[[#This Row],[OrderUniqueIdentifier]])),"")</f>
        <v>LONGSHORT</v>
      </c>
    </row>
    <row r="6715" spans="1:37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>
        <f>_xlfn.XLOOKUP(MIS[[#This Row],[TRADING SYMBOL]],[1]Sheet1!$D:$D,[1]Sheet1!$C:$C)</f>
        <v>490.65</v>
      </c>
      <c r="AE6715">
        <f>MIS[[#This Row],[OrderAverageTradedPrice]]*MIS[[#This Row],[OrderQuantity]]</f>
        <v>10221</v>
      </c>
      <c r="AF6715">
        <f>MIS[[#This Row],[LTP]]*MIS[[#This Row],[OrderQuantity]]</f>
        <v>9813</v>
      </c>
      <c r="AG6715">
        <f>IF(MIS[[#This Row],[OrderSide]]="SELL",MIS[[#This Row],[VALUE]]-MIS[[#This Row],[LIVE_VALUE]],MIS[[#This Row],[LIVE_VALUE]]-MIS[[#This Row],[VALUE]])</f>
        <v>-408</v>
      </c>
      <c r="AH6715" t="str" cm="1">
        <f t="array" ref="AH67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5" t="str">
        <f>MIS[[#This Row],[TRADING SYMBOL]]</f>
        <v>SENSEX2552082300CE</v>
      </c>
      <c r="AJ6715" t="str">
        <f>IF(RIGHT(MIS[[#This Row],[Main/Hedge]],4)="MAIN","MAIN","HEDGE")</f>
        <v>MAIN</v>
      </c>
      <c r="AK6715" t="str" cm="1">
        <f t="array" ref="AK6715">_xlfn._xlws.FILTER(Table4[Column1],ISNUMBER(SEARCH(Table4[Column1],MIS[[#This Row],[OrderUniqueIdentifier]])),"")</f>
        <v>LONGSHORT</v>
      </c>
    </row>
    <row r="6716" spans="1:37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>
        <f>_xlfn.XLOOKUP(MIS[[#This Row],[TRADING SYMBOL]],[1]Sheet1!$D:$D,[1]Sheet1!$C:$C)</f>
        <v>490.65</v>
      </c>
      <c r="AE6716">
        <f>MIS[[#This Row],[OrderAverageTradedPrice]]*MIS[[#This Row],[OrderQuantity]]</f>
        <v>61248.999999999964</v>
      </c>
      <c r="AF6716">
        <f>MIS[[#This Row],[LTP]]*MIS[[#This Row],[OrderQuantity]]</f>
        <v>58878</v>
      </c>
      <c r="AG6716">
        <f>IF(MIS[[#This Row],[OrderSide]]="SELL",MIS[[#This Row],[VALUE]]-MIS[[#This Row],[LIVE_VALUE]],MIS[[#This Row],[LIVE_VALUE]]-MIS[[#This Row],[VALUE]])</f>
        <v>-2370.9999999999636</v>
      </c>
      <c r="AH6716" t="str" cm="1">
        <f t="array" ref="AH67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6" t="str">
        <f>MIS[[#This Row],[TRADING SYMBOL]]</f>
        <v>SENSEX2552082300CE</v>
      </c>
      <c r="AJ6716" t="str">
        <f>IF(RIGHT(MIS[[#This Row],[Main/Hedge]],4)="MAIN","MAIN","HEDGE")</f>
        <v>MAIN</v>
      </c>
      <c r="AK6716" t="str" cm="1">
        <f t="array" ref="AK6716">_xlfn._xlws.FILTER(Table4[Column1],ISNUMBER(SEARCH(Table4[Column1],MIS[[#This Row],[OrderUniqueIdentifier]])),"")</f>
        <v>LONGSHORT</v>
      </c>
    </row>
    <row r="6717" spans="1:37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>
        <f>_xlfn.XLOOKUP(MIS[[#This Row],[TRADING SYMBOL]],[1]Sheet1!$D:$D,[1]Sheet1!$C:$C)</f>
        <v>490.65</v>
      </c>
      <c r="AE6717">
        <f>MIS[[#This Row],[OrderAverageTradedPrice]]*MIS[[#This Row],[OrderQuantity]]</f>
        <v>10200</v>
      </c>
      <c r="AF6717">
        <f>MIS[[#This Row],[LTP]]*MIS[[#This Row],[OrderQuantity]]</f>
        <v>9813</v>
      </c>
      <c r="AG6717">
        <f>IF(MIS[[#This Row],[OrderSide]]="SELL",MIS[[#This Row],[VALUE]]-MIS[[#This Row],[LIVE_VALUE]],MIS[[#This Row],[LIVE_VALUE]]-MIS[[#This Row],[VALUE]])</f>
        <v>-387</v>
      </c>
      <c r="AH6717" t="str" cm="1">
        <f t="array" ref="AH67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7" t="str">
        <f>MIS[[#This Row],[TRADING SYMBOL]]</f>
        <v>SENSEX2552082300CE</v>
      </c>
      <c r="AJ6717" t="str">
        <f>IF(RIGHT(MIS[[#This Row],[Main/Hedge]],4)="MAIN","MAIN","HEDGE")</f>
        <v>MAIN</v>
      </c>
      <c r="AK6717" t="str" cm="1">
        <f t="array" ref="AK6717">_xlfn._xlws.FILTER(Table4[Column1],ISNUMBER(SEARCH(Table4[Column1],MIS[[#This Row],[OrderUniqueIdentifier]])),"")</f>
        <v>LONGSHORT</v>
      </c>
    </row>
    <row r="6718" spans="1:37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>
        <f>_xlfn.XLOOKUP(MIS[[#This Row],[TRADING SYMBOL]],[1]Sheet1!$D:$D,[1]Sheet1!$C:$C)</f>
        <v>490.65</v>
      </c>
      <c r="AE6718">
        <f>MIS[[#This Row],[OrderAverageTradedPrice]]*MIS[[#This Row],[OrderQuantity]]</f>
        <v>10181</v>
      </c>
      <c r="AF6718">
        <f>MIS[[#This Row],[LTP]]*MIS[[#This Row],[OrderQuantity]]</f>
        <v>9813</v>
      </c>
      <c r="AG6718">
        <f>IF(MIS[[#This Row],[OrderSide]]="SELL",MIS[[#This Row],[VALUE]]-MIS[[#This Row],[LIVE_VALUE]],MIS[[#This Row],[LIVE_VALUE]]-MIS[[#This Row],[VALUE]])</f>
        <v>-368</v>
      </c>
      <c r="AH6718" t="str" cm="1">
        <f t="array" ref="AH67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8" t="str">
        <f>MIS[[#This Row],[TRADING SYMBOL]]</f>
        <v>SENSEX2552082300CE</v>
      </c>
      <c r="AJ6718" t="str">
        <f>IF(RIGHT(MIS[[#This Row],[Main/Hedge]],4)="MAIN","MAIN","HEDGE")</f>
        <v>MAIN</v>
      </c>
      <c r="AK6718" t="str" cm="1">
        <f t="array" ref="AK6718">_xlfn._xlws.FILTER(Table4[Column1],ISNUMBER(SEARCH(Table4[Column1],MIS[[#This Row],[OrderUniqueIdentifier]])),"")</f>
        <v>LONGSHORT</v>
      </c>
    </row>
    <row r="6719" spans="1:37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>
        <f>_xlfn.XLOOKUP(MIS[[#This Row],[TRADING SYMBOL]],[1]Sheet1!$D:$D,[1]Sheet1!$C:$C)</f>
        <v>490.65</v>
      </c>
      <c r="AE6719">
        <f>MIS[[#This Row],[OrderAverageTradedPrice]]*MIS[[#This Row],[OrderQuantity]]</f>
        <v>81564</v>
      </c>
      <c r="AF6719">
        <f>MIS[[#This Row],[LTP]]*MIS[[#This Row],[OrderQuantity]]</f>
        <v>78504</v>
      </c>
      <c r="AG6719">
        <f>IF(MIS[[#This Row],[OrderSide]]="SELL",MIS[[#This Row],[VALUE]]-MIS[[#This Row],[LIVE_VALUE]],MIS[[#This Row],[LIVE_VALUE]]-MIS[[#This Row],[VALUE]])</f>
        <v>-3060</v>
      </c>
      <c r="AH6719" t="str" cm="1">
        <f t="array" ref="AH67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9" t="str">
        <f>MIS[[#This Row],[TRADING SYMBOL]]</f>
        <v>SENSEX2552082300CE</v>
      </c>
      <c r="AJ6719" t="str">
        <f>IF(RIGHT(MIS[[#This Row],[Main/Hedge]],4)="MAIN","MAIN","HEDGE")</f>
        <v>MAIN</v>
      </c>
      <c r="AK6719" t="str" cm="1">
        <f t="array" ref="AK6719">_xlfn._xlws.FILTER(Table4[Column1],ISNUMBER(SEARCH(Table4[Column1],MIS[[#This Row],[OrderUniqueIdentifier]])),"")</f>
        <v>LONGSHORT</v>
      </c>
    </row>
    <row r="6720" spans="1:37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>
        <f>_xlfn.XLOOKUP(MIS[[#This Row],[TRADING SYMBOL]],[1]Sheet1!$D:$D,[1]Sheet1!$C:$C)</f>
        <v>490.65</v>
      </c>
      <c r="AE6720">
        <f>MIS[[#This Row],[OrderAverageTradedPrice]]*MIS[[#This Row],[OrderQuantity]]</f>
        <v>102217</v>
      </c>
      <c r="AF6720">
        <f>MIS[[#This Row],[LTP]]*MIS[[#This Row],[OrderQuantity]]</f>
        <v>98130</v>
      </c>
      <c r="AG6720">
        <f>IF(MIS[[#This Row],[OrderSide]]="SELL",MIS[[#This Row],[VALUE]]-MIS[[#This Row],[LIVE_VALUE]],MIS[[#This Row],[LIVE_VALUE]]-MIS[[#This Row],[VALUE]])</f>
        <v>-4087</v>
      </c>
      <c r="AH6720" t="str" cm="1">
        <f t="array" ref="AH67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0" t="str">
        <f>MIS[[#This Row],[TRADING SYMBOL]]</f>
        <v>SENSEX2552082300CE</v>
      </c>
      <c r="AJ6720" t="str">
        <f>IF(RIGHT(MIS[[#This Row],[Main/Hedge]],4)="MAIN","MAIN","HEDGE")</f>
        <v>MAIN</v>
      </c>
      <c r="AK6720" t="str" cm="1">
        <f t="array" ref="AK6720">_xlfn._xlws.FILTER(Table4[Column1],ISNUMBER(SEARCH(Table4[Column1],MIS[[#This Row],[OrderUniqueIdentifier]])),"")</f>
        <v>LONGSHORT</v>
      </c>
    </row>
    <row r="6721" spans="1:37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>
        <f>_xlfn.XLOOKUP(MIS[[#This Row],[TRADING SYMBOL]],[1]Sheet1!$D:$D,[1]Sheet1!$C:$C)</f>
        <v>490.65</v>
      </c>
      <c r="AE6721">
        <f>MIS[[#This Row],[OrderAverageTradedPrice]]*MIS[[#This Row],[OrderQuantity]]</f>
        <v>20362</v>
      </c>
      <c r="AF6721">
        <f>MIS[[#This Row],[LTP]]*MIS[[#This Row],[OrderQuantity]]</f>
        <v>19626</v>
      </c>
      <c r="AG6721">
        <f>IF(MIS[[#This Row],[OrderSide]]="SELL",MIS[[#This Row],[VALUE]]-MIS[[#This Row],[LIVE_VALUE]],MIS[[#This Row],[LIVE_VALUE]]-MIS[[#This Row],[VALUE]])</f>
        <v>-736</v>
      </c>
      <c r="AH6721" t="str" cm="1">
        <f t="array" ref="AH67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1" t="str">
        <f>MIS[[#This Row],[TRADING SYMBOL]]</f>
        <v>SENSEX2552082300CE</v>
      </c>
      <c r="AJ6721" t="str">
        <f>IF(RIGHT(MIS[[#This Row],[Main/Hedge]],4)="MAIN","MAIN","HEDGE")</f>
        <v>MAIN</v>
      </c>
      <c r="AK6721" t="str" cm="1">
        <f t="array" ref="AK6721">_xlfn._xlws.FILTER(Table4[Column1],ISNUMBER(SEARCH(Table4[Column1],MIS[[#This Row],[OrderUniqueIdentifier]])),"")</f>
        <v>LONGSHORT</v>
      </c>
    </row>
    <row r="6722" spans="1:37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>
        <f>_xlfn.XLOOKUP(MIS[[#This Row],[TRADING SYMBOL]],[1]Sheet1!$D:$D,[1]Sheet1!$C:$C)</f>
        <v>490.65</v>
      </c>
      <c r="AE6722">
        <f>MIS[[#This Row],[OrderAverageTradedPrice]]*MIS[[#This Row],[OrderQuantity]]</f>
        <v>20394</v>
      </c>
      <c r="AF6722">
        <f>MIS[[#This Row],[LTP]]*MIS[[#This Row],[OrderQuantity]]</f>
        <v>19626</v>
      </c>
      <c r="AG6722">
        <f>IF(MIS[[#This Row],[OrderSide]]="SELL",MIS[[#This Row],[VALUE]]-MIS[[#This Row],[LIVE_VALUE]],MIS[[#This Row],[LIVE_VALUE]]-MIS[[#This Row],[VALUE]])</f>
        <v>-768</v>
      </c>
      <c r="AH6722" t="str" cm="1">
        <f t="array" ref="AH67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2" t="str">
        <f>MIS[[#This Row],[TRADING SYMBOL]]</f>
        <v>SENSEX2552082300CE</v>
      </c>
      <c r="AJ6722" t="str">
        <f>IF(RIGHT(MIS[[#This Row],[Main/Hedge]],4)="MAIN","MAIN","HEDGE")</f>
        <v>MAIN</v>
      </c>
      <c r="AK6722" t="str" cm="1">
        <f t="array" ref="AK6722">_xlfn._xlws.FILTER(Table4[Column1],ISNUMBER(SEARCH(Table4[Column1],MIS[[#This Row],[OrderUniqueIdentifier]])),"")</f>
        <v>LONGSHORT</v>
      </c>
    </row>
    <row r="6723" spans="1:37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>
        <f>_xlfn.XLOOKUP(MIS[[#This Row],[TRADING SYMBOL]],[1]Sheet1!$D:$D,[1]Sheet1!$C:$C)</f>
        <v>490.65</v>
      </c>
      <c r="AE6723">
        <f>MIS[[#This Row],[OrderAverageTradedPrice]]*MIS[[#This Row],[OrderQuantity]]</f>
        <v>20392</v>
      </c>
      <c r="AF6723">
        <f>MIS[[#This Row],[LTP]]*MIS[[#This Row],[OrderQuantity]]</f>
        <v>19626</v>
      </c>
      <c r="AG6723">
        <f>IF(MIS[[#This Row],[OrderSide]]="SELL",MIS[[#This Row],[VALUE]]-MIS[[#This Row],[LIVE_VALUE]],MIS[[#This Row],[LIVE_VALUE]]-MIS[[#This Row],[VALUE]])</f>
        <v>-766</v>
      </c>
      <c r="AH6723" t="str" cm="1">
        <f t="array" ref="AH67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3" t="str">
        <f>MIS[[#This Row],[TRADING SYMBOL]]</f>
        <v>SENSEX2552082300CE</v>
      </c>
      <c r="AJ6723" t="str">
        <f>IF(RIGHT(MIS[[#This Row],[Main/Hedge]],4)="MAIN","MAIN","HEDGE")</f>
        <v>MAIN</v>
      </c>
      <c r="AK6723" t="str" cm="1">
        <f t="array" ref="AK6723">_xlfn._xlws.FILTER(Table4[Column1],ISNUMBER(SEARCH(Table4[Column1],MIS[[#This Row],[OrderUniqueIdentifier]])),"")</f>
        <v>LONGSHORT</v>
      </c>
    </row>
    <row r="6724" spans="1:37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>
        <f>_xlfn.XLOOKUP(MIS[[#This Row],[TRADING SYMBOL]],[1]Sheet1!$D:$D,[1]Sheet1!$C:$C)</f>
        <v>490.65</v>
      </c>
      <c r="AE6724">
        <f>MIS[[#This Row],[OrderAverageTradedPrice]]*MIS[[#This Row],[OrderQuantity]]</f>
        <v>20386</v>
      </c>
      <c r="AF6724">
        <f>MIS[[#This Row],[LTP]]*MIS[[#This Row],[OrderQuantity]]</f>
        <v>19626</v>
      </c>
      <c r="AG6724">
        <f>IF(MIS[[#This Row],[OrderSide]]="SELL",MIS[[#This Row],[VALUE]]-MIS[[#This Row],[LIVE_VALUE]],MIS[[#This Row],[LIVE_VALUE]]-MIS[[#This Row],[VALUE]])</f>
        <v>-760</v>
      </c>
      <c r="AH6724" t="str" cm="1">
        <f t="array" ref="AH67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4" t="str">
        <f>MIS[[#This Row],[TRADING SYMBOL]]</f>
        <v>SENSEX2552082300CE</v>
      </c>
      <c r="AJ6724" t="str">
        <f>IF(RIGHT(MIS[[#This Row],[Main/Hedge]],4)="MAIN","MAIN","HEDGE")</f>
        <v>MAIN</v>
      </c>
      <c r="AK6724" t="str" cm="1">
        <f t="array" ref="AK6724">_xlfn._xlws.FILTER(Table4[Column1],ISNUMBER(SEARCH(Table4[Column1],MIS[[#This Row],[OrderUniqueIdentifier]])),"")</f>
        <v>LONGSHORT</v>
      </c>
    </row>
    <row r="6725" spans="1:37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>
        <f>_xlfn.XLOOKUP(MIS[[#This Row],[TRADING SYMBOL]],[1]Sheet1!$D:$D,[1]Sheet1!$C:$C)</f>
        <v>36.1</v>
      </c>
      <c r="AE6725">
        <f>MIS[[#This Row],[OrderAverageTradedPrice]]*MIS[[#This Row],[OrderQuantity]]</f>
        <v>1937.9999999999998</v>
      </c>
      <c r="AF6725">
        <f>MIS[[#This Row],[LTP]]*MIS[[#This Row],[OrderQuantity]]</f>
        <v>2166</v>
      </c>
      <c r="AG6725">
        <f>IF(MIS[[#This Row],[OrderSide]]="SELL",MIS[[#This Row],[VALUE]]-MIS[[#This Row],[LIVE_VALUE]],MIS[[#This Row],[LIVE_VALUE]]-MIS[[#This Row],[VALUE]])</f>
        <v>228.00000000000023</v>
      </c>
      <c r="AH6725" t="str" cm="1">
        <f t="array" ref="AH67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5" t="str">
        <f>MIS[[#This Row],[TRADING SYMBOL]]</f>
        <v>SENSEX2552079900PE</v>
      </c>
      <c r="AJ6725" t="str">
        <f>IF(RIGHT(MIS[[#This Row],[Main/Hedge]],4)="MAIN","MAIN","HEDGE")</f>
        <v>HEDGE</v>
      </c>
      <c r="AK6725" t="str" cm="1">
        <f t="array" ref="AK6725">_xlfn._xlws.FILTER(Table4[Column1],ISNUMBER(SEARCH(Table4[Column1],MIS[[#This Row],[OrderUniqueIdentifier]])),"")</f>
        <v>LONGSHORT</v>
      </c>
    </row>
    <row r="6726" spans="1:37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>
        <f>_xlfn.XLOOKUP(MIS[[#This Row],[TRADING SYMBOL]],[1]Sheet1!$D:$D,[1]Sheet1!$C:$C)</f>
        <v>36.1</v>
      </c>
      <c r="AE6726">
        <f>MIS[[#This Row],[OrderAverageTradedPrice]]*MIS[[#This Row],[OrderQuantity]]</f>
        <v>1937.9999999999998</v>
      </c>
      <c r="AF6726">
        <f>MIS[[#This Row],[LTP]]*MIS[[#This Row],[OrderQuantity]]</f>
        <v>2166</v>
      </c>
      <c r="AG6726">
        <f>IF(MIS[[#This Row],[OrderSide]]="SELL",MIS[[#This Row],[VALUE]]-MIS[[#This Row],[LIVE_VALUE]],MIS[[#This Row],[LIVE_VALUE]]-MIS[[#This Row],[VALUE]])</f>
        <v>228.00000000000023</v>
      </c>
      <c r="AH6726" t="str" cm="1">
        <f t="array" ref="AH67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6" t="str">
        <f>MIS[[#This Row],[TRADING SYMBOL]]</f>
        <v>SENSEX2552079900PE</v>
      </c>
      <c r="AJ6726" t="str">
        <f>IF(RIGHT(MIS[[#This Row],[Main/Hedge]],4)="MAIN","MAIN","HEDGE")</f>
        <v>HEDGE</v>
      </c>
      <c r="AK6726" t="str" cm="1">
        <f t="array" ref="AK6726">_xlfn._xlws.FILTER(Table4[Column1],ISNUMBER(SEARCH(Table4[Column1],MIS[[#This Row],[OrderUniqueIdentifier]])),"")</f>
        <v>LONGSHORT</v>
      </c>
    </row>
    <row r="6727" spans="1:37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>
        <f>_xlfn.XLOOKUP(MIS[[#This Row],[TRADING SYMBOL]],[1]Sheet1!$D:$D,[1]Sheet1!$C:$C)</f>
        <v>36.1</v>
      </c>
      <c r="AE6727">
        <f>MIS[[#This Row],[OrderAverageTradedPrice]]*MIS[[#This Row],[OrderQuantity]]</f>
        <v>7105.9999999999991</v>
      </c>
      <c r="AF6727">
        <f>MIS[[#This Row],[LTP]]*MIS[[#This Row],[OrderQuantity]]</f>
        <v>7942</v>
      </c>
      <c r="AG6727">
        <f>IF(MIS[[#This Row],[OrderSide]]="SELL",MIS[[#This Row],[VALUE]]-MIS[[#This Row],[LIVE_VALUE]],MIS[[#This Row],[LIVE_VALUE]]-MIS[[#This Row],[VALUE]])</f>
        <v>836.00000000000091</v>
      </c>
      <c r="AH6727" t="str" cm="1">
        <f t="array" ref="AH67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7" t="str">
        <f>MIS[[#This Row],[TRADING SYMBOL]]</f>
        <v>SENSEX2552079900PE</v>
      </c>
      <c r="AJ6727" t="str">
        <f>IF(RIGHT(MIS[[#This Row],[Main/Hedge]],4)="MAIN","MAIN","HEDGE")</f>
        <v>HEDGE</v>
      </c>
      <c r="AK6727" t="str" cm="1">
        <f t="array" ref="AK6727">_xlfn._xlws.FILTER(Table4[Column1],ISNUMBER(SEARCH(Table4[Column1],MIS[[#This Row],[OrderUniqueIdentifier]])),"")</f>
        <v>LONGSHORT</v>
      </c>
    </row>
    <row r="6728" spans="1:37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>
        <f>_xlfn.XLOOKUP(MIS[[#This Row],[TRADING SYMBOL]],[1]Sheet1!$D:$D,[1]Sheet1!$C:$C)</f>
        <v>97.45</v>
      </c>
      <c r="AE6728">
        <f>MIS[[#This Row],[OrderAverageTradedPrice]]*MIS[[#This Row],[OrderQuantity]]</f>
        <v>6412</v>
      </c>
      <c r="AF6728">
        <f>MIS[[#This Row],[LTP]]*MIS[[#This Row],[OrderQuantity]]</f>
        <v>7796</v>
      </c>
      <c r="AG6728">
        <f>IF(MIS[[#This Row],[OrderSide]]="SELL",MIS[[#This Row],[VALUE]]-MIS[[#This Row],[LIVE_VALUE]],MIS[[#This Row],[LIVE_VALUE]]-MIS[[#This Row],[VALUE]])</f>
        <v>1384</v>
      </c>
      <c r="AH6728" t="str" cm="1">
        <f t="array" ref="AH67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8" t="str">
        <f>MIS[[#This Row],[TRADING SYMBOL]]</f>
        <v>SENSEX2552080900PE</v>
      </c>
      <c r="AJ6728" t="str">
        <f>IF(RIGHT(MIS[[#This Row],[Main/Hedge]],4)="MAIN","MAIN","HEDGE")</f>
        <v>HEDGE</v>
      </c>
      <c r="AK6728" t="str" cm="1">
        <f t="array" ref="AK6728">_xlfn._xlws.FILTER(Table4[Column1],ISNUMBER(SEARCH(Table4[Column1],MIS[[#This Row],[OrderUniqueIdentifier]])),"")</f>
        <v>LONGSHORT</v>
      </c>
    </row>
    <row r="6729" spans="1:37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>
        <f>_xlfn.XLOOKUP(MIS[[#This Row],[TRADING SYMBOL]],[1]Sheet1!$D:$D,[1]Sheet1!$C:$C)</f>
        <v>36.1</v>
      </c>
      <c r="AE6729">
        <f>MIS[[#This Row],[OrderAverageTradedPrice]]*MIS[[#This Row],[OrderQuantity]]</f>
        <v>16143.999999999998</v>
      </c>
      <c r="AF6729">
        <f>MIS[[#This Row],[LTP]]*MIS[[#This Row],[OrderQuantity]]</f>
        <v>18050</v>
      </c>
      <c r="AG6729">
        <f>IF(MIS[[#This Row],[OrderSide]]="SELL",MIS[[#This Row],[VALUE]]-MIS[[#This Row],[LIVE_VALUE]],MIS[[#This Row],[LIVE_VALUE]]-MIS[[#This Row],[VALUE]])</f>
        <v>1906.0000000000018</v>
      </c>
      <c r="AH6729" t="str" cm="1">
        <f t="array" ref="AH67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9" t="str">
        <f>MIS[[#This Row],[TRADING SYMBOL]]</f>
        <v>SENSEX2552079900PE</v>
      </c>
      <c r="AJ6729" t="str">
        <f>IF(RIGHT(MIS[[#This Row],[Main/Hedge]],4)="MAIN","MAIN","HEDGE")</f>
        <v>HEDGE</v>
      </c>
      <c r="AK6729" t="str" cm="1">
        <f t="array" ref="AK6729">_xlfn._xlws.FILTER(Table4[Column1],ISNUMBER(SEARCH(Table4[Column1],MIS[[#This Row],[OrderUniqueIdentifier]])),"")</f>
        <v>LONGSHORT</v>
      </c>
    </row>
    <row r="6730" spans="1:37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>
        <f>_xlfn.XLOOKUP(MIS[[#This Row],[TRADING SYMBOL]],[1]Sheet1!$D:$D,[1]Sheet1!$C:$C)</f>
        <v>36.1</v>
      </c>
      <c r="AE6730">
        <f>MIS[[#This Row],[OrderAverageTradedPrice]]*MIS[[#This Row],[OrderQuantity]]</f>
        <v>1292</v>
      </c>
      <c r="AF6730">
        <f>MIS[[#This Row],[LTP]]*MIS[[#This Row],[OrderQuantity]]</f>
        <v>1444</v>
      </c>
      <c r="AG6730">
        <f>IF(MIS[[#This Row],[OrderSide]]="SELL",MIS[[#This Row],[VALUE]]-MIS[[#This Row],[LIVE_VALUE]],MIS[[#This Row],[LIVE_VALUE]]-MIS[[#This Row],[VALUE]])</f>
        <v>152</v>
      </c>
      <c r="AH6730" t="str" cm="1">
        <f t="array" ref="AH67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0" t="str">
        <f>MIS[[#This Row],[TRADING SYMBOL]]</f>
        <v>SENSEX2552079900PE</v>
      </c>
      <c r="AJ6730" t="str">
        <f>IF(RIGHT(MIS[[#This Row],[Main/Hedge]],4)="MAIN","MAIN","HEDGE")</f>
        <v>HEDGE</v>
      </c>
      <c r="AK6730" t="str" cm="1">
        <f t="array" ref="AK6730">_xlfn._xlws.FILTER(Table4[Column1],ISNUMBER(SEARCH(Table4[Column1],MIS[[#This Row],[OrderUniqueIdentifier]])),"")</f>
        <v>LONGSHORT</v>
      </c>
    </row>
    <row r="6731" spans="1:37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>
        <f>_xlfn.XLOOKUP(MIS[[#This Row],[TRADING SYMBOL]],[1]Sheet1!$D:$D,[1]Sheet1!$C:$C)</f>
        <v>36.1</v>
      </c>
      <c r="AE6731">
        <f>MIS[[#This Row],[OrderAverageTradedPrice]]*MIS[[#This Row],[OrderQuantity]]</f>
        <v>3870.9999999999955</v>
      </c>
      <c r="AF6731">
        <f>MIS[[#This Row],[LTP]]*MIS[[#This Row],[OrderQuantity]]</f>
        <v>4332</v>
      </c>
      <c r="AG6731">
        <f>IF(MIS[[#This Row],[OrderSide]]="SELL",MIS[[#This Row],[VALUE]]-MIS[[#This Row],[LIVE_VALUE]],MIS[[#This Row],[LIVE_VALUE]]-MIS[[#This Row],[VALUE]])</f>
        <v>461.00000000000455</v>
      </c>
      <c r="AH6731" t="str" cm="1">
        <f t="array" ref="AH67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1" t="str">
        <f>MIS[[#This Row],[TRADING SYMBOL]]</f>
        <v>SENSEX2552079900PE</v>
      </c>
      <c r="AJ6731" t="str">
        <f>IF(RIGHT(MIS[[#This Row],[Main/Hedge]],4)="MAIN","MAIN","HEDGE")</f>
        <v>HEDGE</v>
      </c>
      <c r="AK6731" t="str" cm="1">
        <f t="array" ref="AK6731">_xlfn._xlws.FILTER(Table4[Column1],ISNUMBER(SEARCH(Table4[Column1],MIS[[#This Row],[OrderUniqueIdentifier]])),"")</f>
        <v>LONGSHORT</v>
      </c>
    </row>
    <row r="6732" spans="1:37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>
        <f>_xlfn.XLOOKUP(MIS[[#This Row],[TRADING SYMBOL]],[1]Sheet1!$D:$D,[1]Sheet1!$C:$C)</f>
        <v>36.1</v>
      </c>
      <c r="AE6732">
        <f>MIS[[#This Row],[OrderAverageTradedPrice]]*MIS[[#This Row],[OrderQuantity]]</f>
        <v>1937.9999999999998</v>
      </c>
      <c r="AF6732">
        <f>MIS[[#This Row],[LTP]]*MIS[[#This Row],[OrderQuantity]]</f>
        <v>2166</v>
      </c>
      <c r="AG6732">
        <f>IF(MIS[[#This Row],[OrderSide]]="SELL",MIS[[#This Row],[VALUE]]-MIS[[#This Row],[LIVE_VALUE]],MIS[[#This Row],[LIVE_VALUE]]-MIS[[#This Row],[VALUE]])</f>
        <v>228.00000000000023</v>
      </c>
      <c r="AH6732" t="str" cm="1">
        <f t="array" ref="AH67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2" t="str">
        <f>MIS[[#This Row],[TRADING SYMBOL]]</f>
        <v>SENSEX2552079900PE</v>
      </c>
      <c r="AJ6732" t="str">
        <f>IF(RIGHT(MIS[[#This Row],[Main/Hedge]],4)="MAIN","MAIN","HEDGE")</f>
        <v>HEDGE</v>
      </c>
      <c r="AK6732" t="str" cm="1">
        <f t="array" ref="AK6732">_xlfn._xlws.FILTER(Table4[Column1],ISNUMBER(SEARCH(Table4[Column1],MIS[[#This Row],[OrderUniqueIdentifier]])),"")</f>
        <v>LONGSHORT</v>
      </c>
    </row>
    <row r="6733" spans="1:37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>
        <f>_xlfn.XLOOKUP(MIS[[#This Row],[TRADING SYMBOL]],[1]Sheet1!$D:$D,[1]Sheet1!$C:$C)</f>
        <v>36.1</v>
      </c>
      <c r="AE6733">
        <f>MIS[[#This Row],[OrderAverageTradedPrice]]*MIS[[#This Row],[OrderQuantity]]</f>
        <v>1292</v>
      </c>
      <c r="AF6733">
        <f>MIS[[#This Row],[LTP]]*MIS[[#This Row],[OrderQuantity]]</f>
        <v>1444</v>
      </c>
      <c r="AG6733">
        <f>IF(MIS[[#This Row],[OrderSide]]="SELL",MIS[[#This Row],[VALUE]]-MIS[[#This Row],[LIVE_VALUE]],MIS[[#This Row],[LIVE_VALUE]]-MIS[[#This Row],[VALUE]])</f>
        <v>152</v>
      </c>
      <c r="AH6733" t="str" cm="1">
        <f t="array" ref="AH67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3" t="str">
        <f>MIS[[#This Row],[TRADING SYMBOL]]</f>
        <v>SENSEX2552079900PE</v>
      </c>
      <c r="AJ6733" t="str">
        <f>IF(RIGHT(MIS[[#This Row],[Main/Hedge]],4)="MAIN","MAIN","HEDGE")</f>
        <v>HEDGE</v>
      </c>
      <c r="AK6733" t="str" cm="1">
        <f t="array" ref="AK6733">_xlfn._xlws.FILTER(Table4[Column1],ISNUMBER(SEARCH(Table4[Column1],MIS[[#This Row],[OrderUniqueIdentifier]])),"")</f>
        <v>LONGSHORT</v>
      </c>
    </row>
    <row r="6734" spans="1:37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>
        <f>_xlfn.XLOOKUP(MIS[[#This Row],[TRADING SYMBOL]],[1]Sheet1!$D:$D,[1]Sheet1!$C:$C)</f>
        <v>36.1</v>
      </c>
      <c r="AE6734">
        <f>MIS[[#This Row],[OrderAverageTradedPrice]]*MIS[[#This Row],[OrderQuantity]]</f>
        <v>2584</v>
      </c>
      <c r="AF6734">
        <f>MIS[[#This Row],[LTP]]*MIS[[#This Row],[OrderQuantity]]</f>
        <v>2888</v>
      </c>
      <c r="AG6734">
        <f>IF(MIS[[#This Row],[OrderSide]]="SELL",MIS[[#This Row],[VALUE]]-MIS[[#This Row],[LIVE_VALUE]],MIS[[#This Row],[LIVE_VALUE]]-MIS[[#This Row],[VALUE]])</f>
        <v>304</v>
      </c>
      <c r="AH6734" t="str" cm="1">
        <f t="array" ref="AH67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4" t="str">
        <f>MIS[[#This Row],[TRADING SYMBOL]]</f>
        <v>SENSEX2552079900PE</v>
      </c>
      <c r="AJ6734" t="str">
        <f>IF(RIGHT(MIS[[#This Row],[Main/Hedge]],4)="MAIN","MAIN","HEDGE")</f>
        <v>HEDGE</v>
      </c>
      <c r="AK6734" t="str" cm="1">
        <f t="array" ref="AK6734">_xlfn._xlws.FILTER(Table4[Column1],ISNUMBER(SEARCH(Table4[Column1],MIS[[#This Row],[OrderUniqueIdentifier]])),"")</f>
        <v>LONGSHORT</v>
      </c>
    </row>
    <row r="6735" spans="1:37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>
        <f>_xlfn.XLOOKUP(MIS[[#This Row],[TRADING SYMBOL]],[1]Sheet1!$D:$D,[1]Sheet1!$C:$C)</f>
        <v>36.1</v>
      </c>
      <c r="AE6735">
        <f>MIS[[#This Row],[OrderAverageTradedPrice]]*MIS[[#This Row],[OrderQuantity]]</f>
        <v>1288</v>
      </c>
      <c r="AF6735">
        <f>MIS[[#This Row],[LTP]]*MIS[[#This Row],[OrderQuantity]]</f>
        <v>1444</v>
      </c>
      <c r="AG6735">
        <f>IF(MIS[[#This Row],[OrderSide]]="SELL",MIS[[#This Row],[VALUE]]-MIS[[#This Row],[LIVE_VALUE]],MIS[[#This Row],[LIVE_VALUE]]-MIS[[#This Row],[VALUE]])</f>
        <v>156</v>
      </c>
      <c r="AH6735" t="str" cm="1">
        <f t="array" ref="AH67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5" t="str">
        <f>MIS[[#This Row],[TRADING SYMBOL]]</f>
        <v>SENSEX2552079900PE</v>
      </c>
      <c r="AJ6735" t="str">
        <f>IF(RIGHT(MIS[[#This Row],[Main/Hedge]],4)="MAIN","MAIN","HEDGE")</f>
        <v>HEDGE</v>
      </c>
      <c r="AK6735" t="str" cm="1">
        <f t="array" ref="AK6735">_xlfn._xlws.FILTER(Table4[Column1],ISNUMBER(SEARCH(Table4[Column1],MIS[[#This Row],[OrderUniqueIdentifier]])),"")</f>
        <v>LONGSHORT</v>
      </c>
    </row>
    <row r="6736" spans="1:37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>
        <f>_xlfn.XLOOKUP(MIS[[#This Row],[TRADING SYMBOL]],[1]Sheet1!$D:$D,[1]Sheet1!$C:$C)</f>
        <v>36.1</v>
      </c>
      <c r="AE6736">
        <f>MIS[[#This Row],[OrderAverageTradedPrice]]*MIS[[#This Row],[OrderQuantity]]</f>
        <v>3222</v>
      </c>
      <c r="AF6736">
        <f>MIS[[#This Row],[LTP]]*MIS[[#This Row],[OrderQuantity]]</f>
        <v>3610</v>
      </c>
      <c r="AG6736">
        <f>IF(MIS[[#This Row],[OrderSide]]="SELL",MIS[[#This Row],[VALUE]]-MIS[[#This Row],[LIVE_VALUE]],MIS[[#This Row],[LIVE_VALUE]]-MIS[[#This Row],[VALUE]])</f>
        <v>388</v>
      </c>
      <c r="AH6736" t="str" cm="1">
        <f t="array" ref="AH67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6" t="str">
        <f>MIS[[#This Row],[TRADING SYMBOL]]</f>
        <v>SENSEX2552079900PE</v>
      </c>
      <c r="AJ6736" t="str">
        <f>IF(RIGHT(MIS[[#This Row],[Main/Hedge]],4)="MAIN","MAIN","HEDGE")</f>
        <v>HEDGE</v>
      </c>
      <c r="AK6736" t="str" cm="1">
        <f t="array" ref="AK6736">_xlfn._xlws.FILTER(Table4[Column1],ISNUMBER(SEARCH(Table4[Column1],MIS[[#This Row],[OrderUniqueIdentifier]])),"")</f>
        <v>LONGSHORT</v>
      </c>
    </row>
    <row r="6737" spans="1:37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>
        <f>_xlfn.XLOOKUP(MIS[[#This Row],[TRADING SYMBOL]],[1]Sheet1!$D:$D,[1]Sheet1!$C:$C)</f>
        <v>36.1</v>
      </c>
      <c r="AE6737">
        <f>MIS[[#This Row],[OrderAverageTradedPrice]]*MIS[[#This Row],[OrderQuantity]]</f>
        <v>3875.9999999999995</v>
      </c>
      <c r="AF6737">
        <f>MIS[[#This Row],[LTP]]*MIS[[#This Row],[OrderQuantity]]</f>
        <v>4332</v>
      </c>
      <c r="AG6737">
        <f>IF(MIS[[#This Row],[OrderSide]]="SELL",MIS[[#This Row],[VALUE]]-MIS[[#This Row],[LIVE_VALUE]],MIS[[#This Row],[LIVE_VALUE]]-MIS[[#This Row],[VALUE]])</f>
        <v>456.00000000000045</v>
      </c>
      <c r="AH6737" t="str" cm="1">
        <f t="array" ref="AH67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7" t="str">
        <f>MIS[[#This Row],[TRADING SYMBOL]]</f>
        <v>SENSEX2552079900PE</v>
      </c>
      <c r="AJ6737" t="str">
        <f>IF(RIGHT(MIS[[#This Row],[Main/Hedge]],4)="MAIN","MAIN","HEDGE")</f>
        <v>HEDGE</v>
      </c>
      <c r="AK6737" t="str" cm="1">
        <f t="array" ref="AK6737">_xlfn._xlws.FILTER(Table4[Column1],ISNUMBER(SEARCH(Table4[Column1],MIS[[#This Row],[OrderUniqueIdentifier]])),"")</f>
        <v>LONGSHORT</v>
      </c>
    </row>
    <row r="6738" spans="1:37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>
        <f>_xlfn.XLOOKUP(MIS[[#This Row],[TRADING SYMBOL]],[1]Sheet1!$D:$D,[1]Sheet1!$C:$C)</f>
        <v>36.1</v>
      </c>
      <c r="AE6738">
        <f>MIS[[#This Row],[OrderAverageTradedPrice]]*MIS[[#This Row],[OrderQuantity]]</f>
        <v>646</v>
      </c>
      <c r="AF6738">
        <f>MIS[[#This Row],[LTP]]*MIS[[#This Row],[OrderQuantity]]</f>
        <v>722</v>
      </c>
      <c r="AG6738">
        <f>IF(MIS[[#This Row],[OrderSide]]="SELL",MIS[[#This Row],[VALUE]]-MIS[[#This Row],[LIVE_VALUE]],MIS[[#This Row],[LIVE_VALUE]]-MIS[[#This Row],[VALUE]])</f>
        <v>76</v>
      </c>
      <c r="AH6738" t="str" cm="1">
        <f t="array" ref="AH67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8" t="str">
        <f>MIS[[#This Row],[TRADING SYMBOL]]</f>
        <v>SENSEX2552079900PE</v>
      </c>
      <c r="AJ6738" t="str">
        <f>IF(RIGHT(MIS[[#This Row],[Main/Hedge]],4)="MAIN","MAIN","HEDGE")</f>
        <v>HEDGE</v>
      </c>
      <c r="AK6738" t="str" cm="1">
        <f t="array" ref="AK6738">_xlfn._xlws.FILTER(Table4[Column1],ISNUMBER(SEARCH(Table4[Column1],MIS[[#This Row],[OrderUniqueIdentifier]])),"")</f>
        <v>LONGSHORT</v>
      </c>
    </row>
    <row r="6739" spans="1:37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>
        <f>_xlfn.XLOOKUP(MIS[[#This Row],[TRADING SYMBOL]],[1]Sheet1!$D:$D,[1]Sheet1!$C:$C)</f>
        <v>36.1</v>
      </c>
      <c r="AE6739">
        <f>MIS[[#This Row],[OrderAverageTradedPrice]]*MIS[[#This Row],[OrderQuantity]]</f>
        <v>2588</v>
      </c>
      <c r="AF6739">
        <f>MIS[[#This Row],[LTP]]*MIS[[#This Row],[OrderQuantity]]</f>
        <v>2888</v>
      </c>
      <c r="AG6739">
        <f>IF(MIS[[#This Row],[OrderSide]]="SELL",MIS[[#This Row],[VALUE]]-MIS[[#This Row],[LIVE_VALUE]],MIS[[#This Row],[LIVE_VALUE]]-MIS[[#This Row],[VALUE]])</f>
        <v>300</v>
      </c>
      <c r="AH6739" t="str" cm="1">
        <f t="array" ref="AH67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9" t="str">
        <f>MIS[[#This Row],[TRADING SYMBOL]]</f>
        <v>SENSEX2552079900PE</v>
      </c>
      <c r="AJ6739" t="str">
        <f>IF(RIGHT(MIS[[#This Row],[Main/Hedge]],4)="MAIN","MAIN","HEDGE")</f>
        <v>HEDGE</v>
      </c>
      <c r="AK6739" t="str" cm="1">
        <f t="array" ref="AK6739">_xlfn._xlws.FILTER(Table4[Column1],ISNUMBER(SEARCH(Table4[Column1],MIS[[#This Row],[OrderUniqueIdentifier]])),"")</f>
        <v>LONGSHORT</v>
      </c>
    </row>
    <row r="6740" spans="1:37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>
        <f>_xlfn.XLOOKUP(MIS[[#This Row],[TRADING SYMBOL]],[1]Sheet1!$D:$D,[1]Sheet1!$C:$C)</f>
        <v>36.1</v>
      </c>
      <c r="AE6740">
        <f>MIS[[#This Row],[OrderAverageTradedPrice]]*MIS[[#This Row],[OrderQuantity]]</f>
        <v>1292</v>
      </c>
      <c r="AF6740">
        <f>MIS[[#This Row],[LTP]]*MIS[[#This Row],[OrderQuantity]]</f>
        <v>1444</v>
      </c>
      <c r="AG6740">
        <f>IF(MIS[[#This Row],[OrderSide]]="SELL",MIS[[#This Row],[VALUE]]-MIS[[#This Row],[LIVE_VALUE]],MIS[[#This Row],[LIVE_VALUE]]-MIS[[#This Row],[VALUE]])</f>
        <v>152</v>
      </c>
      <c r="AH6740" t="str" cm="1">
        <f t="array" ref="AH67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0" t="str">
        <f>MIS[[#This Row],[TRADING SYMBOL]]</f>
        <v>SENSEX2552079900PE</v>
      </c>
      <c r="AJ6740" t="str">
        <f>IF(RIGHT(MIS[[#This Row],[Main/Hedge]],4)="MAIN","MAIN","HEDGE")</f>
        <v>HEDGE</v>
      </c>
      <c r="AK6740" t="str" cm="1">
        <f t="array" ref="AK6740">_xlfn._xlws.FILTER(Table4[Column1],ISNUMBER(SEARCH(Table4[Column1],MIS[[#This Row],[OrderUniqueIdentifier]])),"")</f>
        <v>LONGSHORT</v>
      </c>
    </row>
    <row r="6741" spans="1:37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>
        <f>_xlfn.XLOOKUP(MIS[[#This Row],[TRADING SYMBOL]],[1]Sheet1!$D:$D,[1]Sheet1!$C:$C)</f>
        <v>36.1</v>
      </c>
      <c r="AE6741">
        <f>MIS[[#This Row],[OrderAverageTradedPrice]]*MIS[[#This Row],[OrderQuantity]]</f>
        <v>3886.9999999999923</v>
      </c>
      <c r="AF6741">
        <f>MIS[[#This Row],[LTP]]*MIS[[#This Row],[OrderQuantity]]</f>
        <v>4332</v>
      </c>
      <c r="AG6741">
        <f>IF(MIS[[#This Row],[OrderSide]]="SELL",MIS[[#This Row],[VALUE]]-MIS[[#This Row],[LIVE_VALUE]],MIS[[#This Row],[LIVE_VALUE]]-MIS[[#This Row],[VALUE]])</f>
        <v>445.00000000000773</v>
      </c>
      <c r="AH6741" t="str" cm="1">
        <f t="array" ref="AH67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1" t="str">
        <f>MIS[[#This Row],[TRADING SYMBOL]]</f>
        <v>SENSEX2552079900PE</v>
      </c>
      <c r="AJ6741" t="str">
        <f>IF(RIGHT(MIS[[#This Row],[Main/Hedge]],4)="MAIN","MAIN","HEDGE")</f>
        <v>HEDGE</v>
      </c>
      <c r="AK6741" t="str" cm="1">
        <f t="array" ref="AK6741">_xlfn._xlws.FILTER(Table4[Column1],ISNUMBER(SEARCH(Table4[Column1],MIS[[#This Row],[OrderUniqueIdentifier]])),"")</f>
        <v>LONGSHORT</v>
      </c>
    </row>
    <row r="6742" spans="1:37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>
        <f>_xlfn.XLOOKUP(MIS[[#This Row],[TRADING SYMBOL]],[1]Sheet1!$D:$D,[1]Sheet1!$C:$C)</f>
        <v>36.1</v>
      </c>
      <c r="AE6742">
        <f>MIS[[#This Row],[OrderAverageTradedPrice]]*MIS[[#This Row],[OrderQuantity]]</f>
        <v>1292</v>
      </c>
      <c r="AF6742">
        <f>MIS[[#This Row],[LTP]]*MIS[[#This Row],[OrderQuantity]]</f>
        <v>1444</v>
      </c>
      <c r="AG6742">
        <f>IF(MIS[[#This Row],[OrderSide]]="SELL",MIS[[#This Row],[VALUE]]-MIS[[#This Row],[LIVE_VALUE]],MIS[[#This Row],[LIVE_VALUE]]-MIS[[#This Row],[VALUE]])</f>
        <v>152</v>
      </c>
      <c r="AH6742" t="str" cm="1">
        <f t="array" ref="AH67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2" t="str">
        <f>MIS[[#This Row],[TRADING SYMBOL]]</f>
        <v>SENSEX2552079900PE</v>
      </c>
      <c r="AJ6742" t="str">
        <f>IF(RIGHT(MIS[[#This Row],[Main/Hedge]],4)="MAIN","MAIN","HEDGE")</f>
        <v>HEDGE</v>
      </c>
      <c r="AK6742" t="str" cm="1">
        <f t="array" ref="AK6742">_xlfn._xlws.FILTER(Table4[Column1],ISNUMBER(SEARCH(Table4[Column1],MIS[[#This Row],[OrderUniqueIdentifier]])),"")</f>
        <v>LONGSHORT</v>
      </c>
    </row>
    <row r="6743" spans="1:37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>
        <f>_xlfn.XLOOKUP(MIS[[#This Row],[TRADING SYMBOL]],[1]Sheet1!$D:$D,[1]Sheet1!$C:$C)</f>
        <v>36.1</v>
      </c>
      <c r="AE6743">
        <f>MIS[[#This Row],[OrderAverageTradedPrice]]*MIS[[#This Row],[OrderQuantity]]</f>
        <v>3882</v>
      </c>
      <c r="AF6743">
        <f>MIS[[#This Row],[LTP]]*MIS[[#This Row],[OrderQuantity]]</f>
        <v>4332</v>
      </c>
      <c r="AG6743">
        <f>IF(MIS[[#This Row],[OrderSide]]="SELL",MIS[[#This Row],[VALUE]]-MIS[[#This Row],[LIVE_VALUE]],MIS[[#This Row],[LIVE_VALUE]]-MIS[[#This Row],[VALUE]])</f>
        <v>450</v>
      </c>
      <c r="AH6743" t="str" cm="1">
        <f t="array" ref="AH67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3" t="str">
        <f>MIS[[#This Row],[TRADING SYMBOL]]</f>
        <v>SENSEX2552079900PE</v>
      </c>
      <c r="AJ6743" t="str">
        <f>IF(RIGHT(MIS[[#This Row],[Main/Hedge]],4)="MAIN","MAIN","HEDGE")</f>
        <v>HEDGE</v>
      </c>
      <c r="AK6743" t="str" cm="1">
        <f t="array" ref="AK6743">_xlfn._xlws.FILTER(Table4[Column1],ISNUMBER(SEARCH(Table4[Column1],MIS[[#This Row],[OrderUniqueIdentifier]])),"")</f>
        <v>LONGSHORT</v>
      </c>
    </row>
    <row r="6744" spans="1:37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>
        <f>_xlfn.XLOOKUP(MIS[[#This Row],[TRADING SYMBOL]],[1]Sheet1!$D:$D,[1]Sheet1!$C:$C)</f>
        <v>36.1</v>
      </c>
      <c r="AE6744">
        <f>MIS[[#This Row],[OrderAverageTradedPrice]]*MIS[[#This Row],[OrderQuantity]]</f>
        <v>1937.9999999999998</v>
      </c>
      <c r="AF6744">
        <f>MIS[[#This Row],[LTP]]*MIS[[#This Row],[OrderQuantity]]</f>
        <v>2166</v>
      </c>
      <c r="AG6744">
        <f>IF(MIS[[#This Row],[OrderSide]]="SELL",MIS[[#This Row],[VALUE]]-MIS[[#This Row],[LIVE_VALUE]],MIS[[#This Row],[LIVE_VALUE]]-MIS[[#This Row],[VALUE]])</f>
        <v>228.00000000000023</v>
      </c>
      <c r="AH6744" t="str" cm="1">
        <f t="array" ref="AH67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4" t="str">
        <f>MIS[[#This Row],[TRADING SYMBOL]]</f>
        <v>SENSEX2552079900PE</v>
      </c>
      <c r="AJ6744" t="str">
        <f>IF(RIGHT(MIS[[#This Row],[Main/Hedge]],4)="MAIN","MAIN","HEDGE")</f>
        <v>HEDGE</v>
      </c>
      <c r="AK6744" t="str" cm="1">
        <f t="array" ref="AK6744">_xlfn._xlws.FILTER(Table4[Column1],ISNUMBER(SEARCH(Table4[Column1],MIS[[#This Row],[OrderUniqueIdentifier]])),"")</f>
        <v>LONGSHORT</v>
      </c>
    </row>
    <row r="6745" spans="1:37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>
        <f>_xlfn.XLOOKUP(MIS[[#This Row],[TRADING SYMBOL]],[1]Sheet1!$D:$D,[1]Sheet1!$C:$C)</f>
        <v>36.1</v>
      </c>
      <c r="AE6745">
        <f>MIS[[#This Row],[OrderAverageTradedPrice]]*MIS[[#This Row],[OrderQuantity]]</f>
        <v>3879.0000000000005</v>
      </c>
      <c r="AF6745">
        <f>MIS[[#This Row],[LTP]]*MIS[[#This Row],[OrderQuantity]]</f>
        <v>4332</v>
      </c>
      <c r="AG6745">
        <f>IF(MIS[[#This Row],[OrderSide]]="SELL",MIS[[#This Row],[VALUE]]-MIS[[#This Row],[LIVE_VALUE]],MIS[[#This Row],[LIVE_VALUE]]-MIS[[#This Row],[VALUE]])</f>
        <v>452.99999999999955</v>
      </c>
      <c r="AH6745" t="str" cm="1">
        <f t="array" ref="AH67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5" t="str">
        <f>MIS[[#This Row],[TRADING SYMBOL]]</f>
        <v>SENSEX2552079900PE</v>
      </c>
      <c r="AJ6745" t="str">
        <f>IF(RIGHT(MIS[[#This Row],[Main/Hedge]],4)="MAIN","MAIN","HEDGE")</f>
        <v>HEDGE</v>
      </c>
      <c r="AK6745" t="str" cm="1">
        <f t="array" ref="AK6745">_xlfn._xlws.FILTER(Table4[Column1],ISNUMBER(SEARCH(Table4[Column1],MIS[[#This Row],[OrderUniqueIdentifier]])),"")</f>
        <v>LONGSHORT</v>
      </c>
    </row>
    <row r="6746" spans="1:37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>
        <f>_xlfn.XLOOKUP(MIS[[#This Row],[TRADING SYMBOL]],[1]Sheet1!$D:$D,[1]Sheet1!$C:$C)</f>
        <v>36.1</v>
      </c>
      <c r="AE6746">
        <f>MIS[[#This Row],[OrderAverageTradedPrice]]*MIS[[#This Row],[OrderQuantity]]</f>
        <v>1294</v>
      </c>
      <c r="AF6746">
        <f>MIS[[#This Row],[LTP]]*MIS[[#This Row],[OrderQuantity]]</f>
        <v>1444</v>
      </c>
      <c r="AG6746">
        <f>IF(MIS[[#This Row],[OrderSide]]="SELL",MIS[[#This Row],[VALUE]]-MIS[[#This Row],[LIVE_VALUE]],MIS[[#This Row],[LIVE_VALUE]]-MIS[[#This Row],[VALUE]])</f>
        <v>150</v>
      </c>
      <c r="AH6746" t="str" cm="1">
        <f t="array" ref="AH67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6" t="str">
        <f>MIS[[#This Row],[TRADING SYMBOL]]</f>
        <v>SENSEX2552079900PE</v>
      </c>
      <c r="AJ6746" t="str">
        <f>IF(RIGHT(MIS[[#This Row],[Main/Hedge]],4)="MAIN","MAIN","HEDGE")</f>
        <v>HEDGE</v>
      </c>
      <c r="AK6746" t="str" cm="1">
        <f t="array" ref="AK6746">_xlfn._xlws.FILTER(Table4[Column1],ISNUMBER(SEARCH(Table4[Column1],MIS[[#This Row],[OrderUniqueIdentifier]])),"")</f>
        <v>LONGSHORT</v>
      </c>
    </row>
    <row r="6747" spans="1:37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>
        <f>_xlfn.XLOOKUP(MIS[[#This Row],[TRADING SYMBOL]],[1]Sheet1!$D:$D,[1]Sheet1!$C:$C)</f>
        <v>36.1</v>
      </c>
      <c r="AE6747">
        <f>MIS[[#This Row],[OrderAverageTradedPrice]]*MIS[[#This Row],[OrderQuantity]]</f>
        <v>1941</v>
      </c>
      <c r="AF6747">
        <f>MIS[[#This Row],[LTP]]*MIS[[#This Row],[OrderQuantity]]</f>
        <v>2166</v>
      </c>
      <c r="AG6747">
        <f>IF(MIS[[#This Row],[OrderSide]]="SELL",MIS[[#This Row],[VALUE]]-MIS[[#This Row],[LIVE_VALUE]],MIS[[#This Row],[LIVE_VALUE]]-MIS[[#This Row],[VALUE]])</f>
        <v>225</v>
      </c>
      <c r="AH6747" t="str" cm="1">
        <f t="array" ref="AH67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7" t="str">
        <f>MIS[[#This Row],[TRADING SYMBOL]]</f>
        <v>SENSEX2552079900PE</v>
      </c>
      <c r="AJ6747" t="str">
        <f>IF(RIGHT(MIS[[#This Row],[Main/Hedge]],4)="MAIN","MAIN","HEDGE")</f>
        <v>HEDGE</v>
      </c>
      <c r="AK6747" t="str" cm="1">
        <f t="array" ref="AK6747">_xlfn._xlws.FILTER(Table4[Column1],ISNUMBER(SEARCH(Table4[Column1],MIS[[#This Row],[OrderUniqueIdentifier]])),"")</f>
        <v>LONGSHORT</v>
      </c>
    </row>
    <row r="6748" spans="1:37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>
        <f>_xlfn.XLOOKUP(MIS[[#This Row],[TRADING SYMBOL]],[1]Sheet1!$D:$D,[1]Sheet1!$C:$C)</f>
        <v>36.1</v>
      </c>
      <c r="AE6748">
        <f>MIS[[#This Row],[OrderAverageTradedPrice]]*MIS[[#This Row],[OrderQuantity]]</f>
        <v>1294</v>
      </c>
      <c r="AF6748">
        <f>MIS[[#This Row],[LTP]]*MIS[[#This Row],[OrderQuantity]]</f>
        <v>1444</v>
      </c>
      <c r="AG6748">
        <f>IF(MIS[[#This Row],[OrderSide]]="SELL",MIS[[#This Row],[VALUE]]-MIS[[#This Row],[LIVE_VALUE]],MIS[[#This Row],[LIVE_VALUE]]-MIS[[#This Row],[VALUE]])</f>
        <v>150</v>
      </c>
      <c r="AH6748" t="str" cm="1">
        <f t="array" ref="AH67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8" t="str">
        <f>MIS[[#This Row],[TRADING SYMBOL]]</f>
        <v>SENSEX2552079900PE</v>
      </c>
      <c r="AJ6748" t="str">
        <f>IF(RIGHT(MIS[[#This Row],[Main/Hedge]],4)="MAIN","MAIN","HEDGE")</f>
        <v>HEDGE</v>
      </c>
      <c r="AK6748" t="str" cm="1">
        <f t="array" ref="AK6748">_xlfn._xlws.FILTER(Table4[Column1],ISNUMBER(SEARCH(Table4[Column1],MIS[[#This Row],[OrderUniqueIdentifier]])),"")</f>
        <v>LONGSHORT</v>
      </c>
    </row>
    <row r="6749" spans="1:37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>
        <f>_xlfn.XLOOKUP(MIS[[#This Row],[TRADING SYMBOL]],[1]Sheet1!$D:$D,[1]Sheet1!$C:$C)</f>
        <v>36.1</v>
      </c>
      <c r="AE6749">
        <f>MIS[[#This Row],[OrderAverageTradedPrice]]*MIS[[#This Row],[OrderQuantity]]</f>
        <v>3882</v>
      </c>
      <c r="AF6749">
        <f>MIS[[#This Row],[LTP]]*MIS[[#This Row],[OrderQuantity]]</f>
        <v>4332</v>
      </c>
      <c r="AG6749">
        <f>IF(MIS[[#This Row],[OrderSide]]="SELL",MIS[[#This Row],[VALUE]]-MIS[[#This Row],[LIVE_VALUE]],MIS[[#This Row],[LIVE_VALUE]]-MIS[[#This Row],[VALUE]])</f>
        <v>450</v>
      </c>
      <c r="AH6749" t="str" cm="1">
        <f t="array" ref="AH67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9" t="str">
        <f>MIS[[#This Row],[TRADING SYMBOL]]</f>
        <v>SENSEX2552079900PE</v>
      </c>
      <c r="AJ6749" t="str">
        <f>IF(RIGHT(MIS[[#This Row],[Main/Hedge]],4)="MAIN","MAIN","HEDGE")</f>
        <v>HEDGE</v>
      </c>
      <c r="AK6749" t="str" cm="1">
        <f t="array" ref="AK6749">_xlfn._xlws.FILTER(Table4[Column1],ISNUMBER(SEARCH(Table4[Column1],MIS[[#This Row],[OrderUniqueIdentifier]])),"")</f>
        <v>LONGSHORT</v>
      </c>
    </row>
    <row r="6750" spans="1:37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>
        <f>_xlfn.XLOOKUP(MIS[[#This Row],[TRADING SYMBOL]],[1]Sheet1!$D:$D,[1]Sheet1!$C:$C)</f>
        <v>36.1</v>
      </c>
      <c r="AE6750">
        <f>MIS[[#This Row],[OrderAverageTradedPrice]]*MIS[[#This Row],[OrderQuantity]]</f>
        <v>2596</v>
      </c>
      <c r="AF6750">
        <f>MIS[[#This Row],[LTP]]*MIS[[#This Row],[OrderQuantity]]</f>
        <v>2888</v>
      </c>
      <c r="AG6750">
        <f>IF(MIS[[#This Row],[OrderSide]]="SELL",MIS[[#This Row],[VALUE]]-MIS[[#This Row],[LIVE_VALUE]],MIS[[#This Row],[LIVE_VALUE]]-MIS[[#This Row],[VALUE]])</f>
        <v>292</v>
      </c>
      <c r="AH6750" t="str" cm="1">
        <f t="array" ref="AH67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0" t="str">
        <f>MIS[[#This Row],[TRADING SYMBOL]]</f>
        <v>SENSEX2552079900PE</v>
      </c>
      <c r="AJ6750" t="str">
        <f>IF(RIGHT(MIS[[#This Row],[Main/Hedge]],4)="MAIN","MAIN","HEDGE")</f>
        <v>HEDGE</v>
      </c>
      <c r="AK6750" t="str" cm="1">
        <f t="array" ref="AK6750">_xlfn._xlws.FILTER(Table4[Column1],ISNUMBER(SEARCH(Table4[Column1],MIS[[#This Row],[OrderUniqueIdentifier]])),"")</f>
        <v>LONGSHORT</v>
      </c>
    </row>
    <row r="6751" spans="1:37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>
        <f>_xlfn.XLOOKUP(MIS[[#This Row],[TRADING SYMBOL]],[1]Sheet1!$D:$D,[1]Sheet1!$C:$C)</f>
        <v>36.1</v>
      </c>
      <c r="AE6751">
        <f>MIS[[#This Row],[OrderAverageTradedPrice]]*MIS[[#This Row],[OrderQuantity]]</f>
        <v>650</v>
      </c>
      <c r="AF6751">
        <f>MIS[[#This Row],[LTP]]*MIS[[#This Row],[OrderQuantity]]</f>
        <v>722</v>
      </c>
      <c r="AG6751">
        <f>IF(MIS[[#This Row],[OrderSide]]="SELL",MIS[[#This Row],[VALUE]]-MIS[[#This Row],[LIVE_VALUE]],MIS[[#This Row],[LIVE_VALUE]]-MIS[[#This Row],[VALUE]])</f>
        <v>72</v>
      </c>
      <c r="AH6751" t="str" cm="1">
        <f t="array" ref="AH67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1" t="str">
        <f>MIS[[#This Row],[TRADING SYMBOL]]</f>
        <v>SENSEX2552079900PE</v>
      </c>
      <c r="AJ6751" t="str">
        <f>IF(RIGHT(MIS[[#This Row],[Main/Hedge]],4)="MAIN","MAIN","HEDGE")</f>
        <v>HEDGE</v>
      </c>
      <c r="AK6751" t="str" cm="1">
        <f t="array" ref="AK6751">_xlfn._xlws.FILTER(Table4[Column1],ISNUMBER(SEARCH(Table4[Column1],MIS[[#This Row],[OrderUniqueIdentifier]])),"")</f>
        <v>LONGSHORT</v>
      </c>
    </row>
    <row r="6752" spans="1:37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>
        <f>_xlfn.XLOOKUP(MIS[[#This Row],[TRADING SYMBOL]],[1]Sheet1!$D:$D,[1]Sheet1!$C:$C)</f>
        <v>36.1</v>
      </c>
      <c r="AE6752">
        <f>MIS[[#This Row],[OrderAverageTradedPrice]]*MIS[[#This Row],[OrderQuantity]]</f>
        <v>1950</v>
      </c>
      <c r="AF6752">
        <f>MIS[[#This Row],[LTP]]*MIS[[#This Row],[OrderQuantity]]</f>
        <v>2166</v>
      </c>
      <c r="AG6752">
        <f>IF(MIS[[#This Row],[OrderSide]]="SELL",MIS[[#This Row],[VALUE]]-MIS[[#This Row],[LIVE_VALUE]],MIS[[#This Row],[LIVE_VALUE]]-MIS[[#This Row],[VALUE]])</f>
        <v>216</v>
      </c>
      <c r="AH6752" t="str" cm="1">
        <f t="array" ref="AH67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2" t="str">
        <f>MIS[[#This Row],[TRADING SYMBOL]]</f>
        <v>SENSEX2552079900PE</v>
      </c>
      <c r="AJ6752" t="str">
        <f>IF(RIGHT(MIS[[#This Row],[Main/Hedge]],4)="MAIN","MAIN","HEDGE")</f>
        <v>HEDGE</v>
      </c>
      <c r="AK6752" t="str" cm="1">
        <f t="array" ref="AK6752">_xlfn._xlws.FILTER(Table4[Column1],ISNUMBER(SEARCH(Table4[Column1],MIS[[#This Row],[OrderUniqueIdentifier]])),"")</f>
        <v>LONGSHORT</v>
      </c>
    </row>
    <row r="6753" spans="1:37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>
        <f>_xlfn.XLOOKUP(MIS[[#This Row],[TRADING SYMBOL]],[1]Sheet1!$D:$D,[1]Sheet1!$C:$C)</f>
        <v>36.1</v>
      </c>
      <c r="AE6753">
        <f>MIS[[#This Row],[OrderAverageTradedPrice]]*MIS[[#This Row],[OrderQuantity]]</f>
        <v>1944</v>
      </c>
      <c r="AF6753">
        <f>MIS[[#This Row],[LTP]]*MIS[[#This Row],[OrderQuantity]]</f>
        <v>2166</v>
      </c>
      <c r="AG6753">
        <f>IF(MIS[[#This Row],[OrderSide]]="SELL",MIS[[#This Row],[VALUE]]-MIS[[#This Row],[LIVE_VALUE]],MIS[[#This Row],[LIVE_VALUE]]-MIS[[#This Row],[VALUE]])</f>
        <v>222</v>
      </c>
      <c r="AH6753" t="str" cm="1">
        <f t="array" ref="AH67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3" t="str">
        <f>MIS[[#This Row],[TRADING SYMBOL]]</f>
        <v>SENSEX2552079900PE</v>
      </c>
      <c r="AJ6753" t="str">
        <f>IF(RIGHT(MIS[[#This Row],[Main/Hedge]],4)="MAIN","MAIN","HEDGE")</f>
        <v>HEDGE</v>
      </c>
      <c r="AK6753" t="str" cm="1">
        <f t="array" ref="AK6753">_xlfn._xlws.FILTER(Table4[Column1],ISNUMBER(SEARCH(Table4[Column1],MIS[[#This Row],[OrderUniqueIdentifier]])),"")</f>
        <v>LONGSHORT</v>
      </c>
    </row>
    <row r="6754" spans="1:37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>
        <f>_xlfn.XLOOKUP(MIS[[#This Row],[TRADING SYMBOL]],[1]Sheet1!$D:$D,[1]Sheet1!$C:$C)</f>
        <v>36.1</v>
      </c>
      <c r="AE6754">
        <f>MIS[[#This Row],[OrderAverageTradedPrice]]*MIS[[#This Row],[OrderQuantity]]</f>
        <v>1941.9999999999961</v>
      </c>
      <c r="AF6754">
        <f>MIS[[#This Row],[LTP]]*MIS[[#This Row],[OrderQuantity]]</f>
        <v>2166</v>
      </c>
      <c r="AG6754">
        <f>IF(MIS[[#This Row],[OrderSide]]="SELL",MIS[[#This Row],[VALUE]]-MIS[[#This Row],[LIVE_VALUE]],MIS[[#This Row],[LIVE_VALUE]]-MIS[[#This Row],[VALUE]])</f>
        <v>224.00000000000387</v>
      </c>
      <c r="AH6754" t="str" cm="1">
        <f t="array" ref="AH67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4" t="str">
        <f>MIS[[#This Row],[TRADING SYMBOL]]</f>
        <v>SENSEX2552079900PE</v>
      </c>
      <c r="AJ6754" t="str">
        <f>IF(RIGHT(MIS[[#This Row],[Main/Hedge]],4)="MAIN","MAIN","HEDGE")</f>
        <v>HEDGE</v>
      </c>
      <c r="AK6754" t="str" cm="1">
        <f t="array" ref="AK6754">_xlfn._xlws.FILTER(Table4[Column1],ISNUMBER(SEARCH(Table4[Column1],MIS[[#This Row],[OrderUniqueIdentifier]])),"")</f>
        <v>LONGSHORT</v>
      </c>
    </row>
    <row r="6755" spans="1:37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>
        <f>_xlfn.XLOOKUP(MIS[[#This Row],[TRADING SYMBOL]],[1]Sheet1!$D:$D,[1]Sheet1!$C:$C)</f>
        <v>36.1</v>
      </c>
      <c r="AE6755">
        <f>MIS[[#This Row],[OrderAverageTradedPrice]]*MIS[[#This Row],[OrderQuantity]]</f>
        <v>1294</v>
      </c>
      <c r="AF6755">
        <f>MIS[[#This Row],[LTP]]*MIS[[#This Row],[OrderQuantity]]</f>
        <v>1444</v>
      </c>
      <c r="AG6755">
        <f>IF(MIS[[#This Row],[OrderSide]]="SELL",MIS[[#This Row],[VALUE]]-MIS[[#This Row],[LIVE_VALUE]],MIS[[#This Row],[LIVE_VALUE]]-MIS[[#This Row],[VALUE]])</f>
        <v>150</v>
      </c>
      <c r="AH6755" t="str" cm="1">
        <f t="array" ref="AH67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5" t="str">
        <f>MIS[[#This Row],[TRADING SYMBOL]]</f>
        <v>SENSEX2552079900PE</v>
      </c>
      <c r="AJ6755" t="str">
        <f>IF(RIGHT(MIS[[#This Row],[Main/Hedge]],4)="MAIN","MAIN","HEDGE")</f>
        <v>HEDGE</v>
      </c>
      <c r="AK6755" t="str" cm="1">
        <f t="array" ref="AK6755">_xlfn._xlws.FILTER(Table4[Column1],ISNUMBER(SEARCH(Table4[Column1],MIS[[#This Row],[OrderUniqueIdentifier]])),"")</f>
        <v>LONGSHORT</v>
      </c>
    </row>
    <row r="6756" spans="1:37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>
        <f>_xlfn.XLOOKUP(MIS[[#This Row],[TRADING SYMBOL]],[1]Sheet1!$D:$D,[1]Sheet1!$C:$C)</f>
        <v>36.1</v>
      </c>
      <c r="AE6756">
        <f>MIS[[#This Row],[OrderAverageTradedPrice]]*MIS[[#This Row],[OrderQuantity]]</f>
        <v>1298</v>
      </c>
      <c r="AF6756">
        <f>MIS[[#This Row],[LTP]]*MIS[[#This Row],[OrderQuantity]]</f>
        <v>1444</v>
      </c>
      <c r="AG6756">
        <f>IF(MIS[[#This Row],[OrderSide]]="SELL",MIS[[#This Row],[VALUE]]-MIS[[#This Row],[LIVE_VALUE]],MIS[[#This Row],[LIVE_VALUE]]-MIS[[#This Row],[VALUE]])</f>
        <v>146</v>
      </c>
      <c r="AH6756" t="str" cm="1">
        <f t="array" ref="AH67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6" t="str">
        <f>MIS[[#This Row],[TRADING SYMBOL]]</f>
        <v>SENSEX2552079900PE</v>
      </c>
      <c r="AJ6756" t="str">
        <f>IF(RIGHT(MIS[[#This Row],[Main/Hedge]],4)="MAIN","MAIN","HEDGE")</f>
        <v>HEDGE</v>
      </c>
      <c r="AK6756" t="str" cm="1">
        <f t="array" ref="AK6756">_xlfn._xlws.FILTER(Table4[Column1],ISNUMBER(SEARCH(Table4[Column1],MIS[[#This Row],[OrderUniqueIdentifier]])),"")</f>
        <v>LONGSHORT</v>
      </c>
    </row>
    <row r="6757" spans="1:37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>
        <f>_xlfn.XLOOKUP(MIS[[#This Row],[TRADING SYMBOL]],[1]Sheet1!$D:$D,[1]Sheet1!$C:$C)</f>
        <v>36.1</v>
      </c>
      <c r="AE6757">
        <f>MIS[[#This Row],[OrderAverageTradedPrice]]*MIS[[#This Row],[OrderQuantity]]</f>
        <v>648</v>
      </c>
      <c r="AF6757">
        <f>MIS[[#This Row],[LTP]]*MIS[[#This Row],[OrderQuantity]]</f>
        <v>722</v>
      </c>
      <c r="AG6757">
        <f>IF(MIS[[#This Row],[OrderSide]]="SELL",MIS[[#This Row],[VALUE]]-MIS[[#This Row],[LIVE_VALUE]],MIS[[#This Row],[LIVE_VALUE]]-MIS[[#This Row],[VALUE]])</f>
        <v>74</v>
      </c>
      <c r="AH6757" t="str" cm="1">
        <f t="array" ref="AH67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7" t="str">
        <f>MIS[[#This Row],[TRADING SYMBOL]]</f>
        <v>SENSEX2552079900PE</v>
      </c>
      <c r="AJ6757" t="str">
        <f>IF(RIGHT(MIS[[#This Row],[Main/Hedge]],4)="MAIN","MAIN","HEDGE")</f>
        <v>HEDGE</v>
      </c>
      <c r="AK6757" t="str" cm="1">
        <f t="array" ref="AK6757">_xlfn._xlws.FILTER(Table4[Column1],ISNUMBER(SEARCH(Table4[Column1],MIS[[#This Row],[OrderUniqueIdentifier]])),"")</f>
        <v>LONGSHORT</v>
      </c>
    </row>
    <row r="6758" spans="1:37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>
        <f>_xlfn.XLOOKUP(MIS[[#This Row],[TRADING SYMBOL]],[1]Sheet1!$D:$D,[1]Sheet1!$C:$C)</f>
        <v>36.1</v>
      </c>
      <c r="AE6758">
        <f>MIS[[#This Row],[OrderAverageTradedPrice]]*MIS[[#This Row],[OrderQuantity]]</f>
        <v>1950</v>
      </c>
      <c r="AF6758">
        <f>MIS[[#This Row],[LTP]]*MIS[[#This Row],[OrderQuantity]]</f>
        <v>2166</v>
      </c>
      <c r="AG6758">
        <f>IF(MIS[[#This Row],[OrderSide]]="SELL",MIS[[#This Row],[VALUE]]-MIS[[#This Row],[LIVE_VALUE]],MIS[[#This Row],[LIVE_VALUE]]-MIS[[#This Row],[VALUE]])</f>
        <v>216</v>
      </c>
      <c r="AH6758" t="str" cm="1">
        <f t="array" ref="AH67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8" t="str">
        <f>MIS[[#This Row],[TRADING SYMBOL]]</f>
        <v>SENSEX2552079900PE</v>
      </c>
      <c r="AJ6758" t="str">
        <f>IF(RIGHT(MIS[[#This Row],[Main/Hedge]],4)="MAIN","MAIN","HEDGE")</f>
        <v>HEDGE</v>
      </c>
      <c r="AK6758" t="str" cm="1">
        <f t="array" ref="AK6758">_xlfn._xlws.FILTER(Table4[Column1],ISNUMBER(SEARCH(Table4[Column1],MIS[[#This Row],[OrderUniqueIdentifier]])),"")</f>
        <v>LONGSHORT</v>
      </c>
    </row>
    <row r="6759" spans="1:37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>
        <f>_xlfn.XLOOKUP(MIS[[#This Row],[TRADING SYMBOL]],[1]Sheet1!$D:$D,[1]Sheet1!$C:$C)</f>
        <v>36.1</v>
      </c>
      <c r="AE6759">
        <f>MIS[[#This Row],[OrderAverageTradedPrice]]*MIS[[#This Row],[OrderQuantity]]</f>
        <v>1952.9999999999998</v>
      </c>
      <c r="AF6759">
        <f>MIS[[#This Row],[LTP]]*MIS[[#This Row],[OrderQuantity]]</f>
        <v>2166</v>
      </c>
      <c r="AG6759">
        <f>IF(MIS[[#This Row],[OrderSide]]="SELL",MIS[[#This Row],[VALUE]]-MIS[[#This Row],[LIVE_VALUE]],MIS[[#This Row],[LIVE_VALUE]]-MIS[[#This Row],[VALUE]])</f>
        <v>213.00000000000023</v>
      </c>
      <c r="AH6759" t="str" cm="1">
        <f t="array" ref="AH67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9" t="str">
        <f>MIS[[#This Row],[TRADING SYMBOL]]</f>
        <v>SENSEX2552079900PE</v>
      </c>
      <c r="AJ6759" t="str">
        <f>IF(RIGHT(MIS[[#This Row],[Main/Hedge]],4)="MAIN","MAIN","HEDGE")</f>
        <v>HEDGE</v>
      </c>
      <c r="AK6759" t="str" cm="1">
        <f t="array" ref="AK6759">_xlfn._xlws.FILTER(Table4[Column1],ISNUMBER(SEARCH(Table4[Column1],MIS[[#This Row],[OrderUniqueIdentifier]])),"")</f>
        <v>LONGSHORT</v>
      </c>
    </row>
    <row r="6760" spans="1:37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>
        <f>_xlfn.XLOOKUP(MIS[[#This Row],[TRADING SYMBOL]],[1]Sheet1!$D:$D,[1]Sheet1!$C:$C)</f>
        <v>36.1</v>
      </c>
      <c r="AE6760">
        <f>MIS[[#This Row],[OrderAverageTradedPrice]]*MIS[[#This Row],[OrderQuantity]]</f>
        <v>1952.9999999999998</v>
      </c>
      <c r="AF6760">
        <f>MIS[[#This Row],[LTP]]*MIS[[#This Row],[OrderQuantity]]</f>
        <v>2166</v>
      </c>
      <c r="AG6760">
        <f>IF(MIS[[#This Row],[OrderSide]]="SELL",MIS[[#This Row],[VALUE]]-MIS[[#This Row],[LIVE_VALUE]],MIS[[#This Row],[LIVE_VALUE]]-MIS[[#This Row],[VALUE]])</f>
        <v>213.00000000000023</v>
      </c>
      <c r="AH6760" t="str" cm="1">
        <f t="array" ref="AH67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0" t="str">
        <f>MIS[[#This Row],[TRADING SYMBOL]]</f>
        <v>SENSEX2552079900PE</v>
      </c>
      <c r="AJ6760" t="str">
        <f>IF(RIGHT(MIS[[#This Row],[Main/Hedge]],4)="MAIN","MAIN","HEDGE")</f>
        <v>HEDGE</v>
      </c>
      <c r="AK6760" t="str" cm="1">
        <f t="array" ref="AK6760">_xlfn._xlws.FILTER(Table4[Column1],ISNUMBER(SEARCH(Table4[Column1],MIS[[#This Row],[OrderUniqueIdentifier]])),"")</f>
        <v>LONGSHORT</v>
      </c>
    </row>
    <row r="6761" spans="1:37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>
        <f>_xlfn.XLOOKUP(MIS[[#This Row],[TRADING SYMBOL]],[1]Sheet1!$D:$D,[1]Sheet1!$C:$C)</f>
        <v>36.1</v>
      </c>
      <c r="AE6761">
        <f>MIS[[#This Row],[OrderAverageTradedPrice]]*MIS[[#This Row],[OrderQuantity]]</f>
        <v>1950</v>
      </c>
      <c r="AF6761">
        <f>MIS[[#This Row],[LTP]]*MIS[[#This Row],[OrderQuantity]]</f>
        <v>2166</v>
      </c>
      <c r="AG6761">
        <f>IF(MIS[[#This Row],[OrderSide]]="SELL",MIS[[#This Row],[VALUE]]-MIS[[#This Row],[LIVE_VALUE]],MIS[[#This Row],[LIVE_VALUE]]-MIS[[#This Row],[VALUE]])</f>
        <v>216</v>
      </c>
      <c r="AH6761" t="str" cm="1">
        <f t="array" ref="AH67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1" t="str">
        <f>MIS[[#This Row],[TRADING SYMBOL]]</f>
        <v>SENSEX2552079900PE</v>
      </c>
      <c r="AJ6761" t="str">
        <f>IF(RIGHT(MIS[[#This Row],[Main/Hedge]],4)="MAIN","MAIN","HEDGE")</f>
        <v>HEDGE</v>
      </c>
      <c r="AK6761" t="str" cm="1">
        <f t="array" ref="AK6761">_xlfn._xlws.FILTER(Table4[Column1],ISNUMBER(SEARCH(Table4[Column1],MIS[[#This Row],[OrderUniqueIdentifier]])),"")</f>
        <v>LONGSHORT</v>
      </c>
    </row>
    <row r="6762" spans="1:37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>
        <f>_xlfn.XLOOKUP(MIS[[#This Row],[TRADING SYMBOL]],[1]Sheet1!$D:$D,[1]Sheet1!$C:$C)</f>
        <v>36.1</v>
      </c>
      <c r="AE6762">
        <f>MIS[[#This Row],[OrderAverageTradedPrice]]*MIS[[#This Row],[OrderQuantity]]</f>
        <v>1300</v>
      </c>
      <c r="AF6762">
        <f>MIS[[#This Row],[LTP]]*MIS[[#This Row],[OrderQuantity]]</f>
        <v>1444</v>
      </c>
      <c r="AG6762">
        <f>IF(MIS[[#This Row],[OrderSide]]="SELL",MIS[[#This Row],[VALUE]]-MIS[[#This Row],[LIVE_VALUE]],MIS[[#This Row],[LIVE_VALUE]]-MIS[[#This Row],[VALUE]])</f>
        <v>144</v>
      </c>
      <c r="AH6762" t="str" cm="1">
        <f t="array" ref="AH67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2" t="str">
        <f>MIS[[#This Row],[TRADING SYMBOL]]</f>
        <v>SENSEX2552079900PE</v>
      </c>
      <c r="AJ6762" t="str">
        <f>IF(RIGHT(MIS[[#This Row],[Main/Hedge]],4)="MAIN","MAIN","HEDGE")</f>
        <v>HEDGE</v>
      </c>
      <c r="AK6762" t="str" cm="1">
        <f t="array" ref="AK6762">_xlfn._xlws.FILTER(Table4[Column1],ISNUMBER(SEARCH(Table4[Column1],MIS[[#This Row],[OrderUniqueIdentifier]])),"")</f>
        <v>LONGSHORT</v>
      </c>
    </row>
    <row r="6763" spans="1:37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>
        <f>_xlfn.XLOOKUP(MIS[[#This Row],[TRADING SYMBOL]],[1]Sheet1!$D:$D,[1]Sheet1!$C:$C)</f>
        <v>36.1</v>
      </c>
      <c r="AE6763">
        <f>MIS[[#This Row],[OrderAverageTradedPrice]]*MIS[[#This Row],[OrderQuantity]]</f>
        <v>1298</v>
      </c>
      <c r="AF6763">
        <f>MIS[[#This Row],[LTP]]*MIS[[#This Row],[OrderQuantity]]</f>
        <v>1444</v>
      </c>
      <c r="AG6763">
        <f>IF(MIS[[#This Row],[OrderSide]]="SELL",MIS[[#This Row],[VALUE]]-MIS[[#This Row],[LIVE_VALUE]],MIS[[#This Row],[LIVE_VALUE]]-MIS[[#This Row],[VALUE]])</f>
        <v>146</v>
      </c>
      <c r="AH6763" t="str" cm="1">
        <f t="array" ref="AH67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3" t="str">
        <f>MIS[[#This Row],[TRADING SYMBOL]]</f>
        <v>SENSEX2552079900PE</v>
      </c>
      <c r="AJ6763" t="str">
        <f>IF(RIGHT(MIS[[#This Row],[Main/Hedge]],4)="MAIN","MAIN","HEDGE")</f>
        <v>HEDGE</v>
      </c>
      <c r="AK6763" t="str" cm="1">
        <f t="array" ref="AK6763">_xlfn._xlws.FILTER(Table4[Column1],ISNUMBER(SEARCH(Table4[Column1],MIS[[#This Row],[OrderUniqueIdentifier]])),"")</f>
        <v>LONGSHORT</v>
      </c>
    </row>
    <row r="6764" spans="1:37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>
        <f>_xlfn.XLOOKUP(MIS[[#This Row],[TRADING SYMBOL]],[1]Sheet1!$D:$D,[1]Sheet1!$C:$C)</f>
        <v>36.1</v>
      </c>
      <c r="AE6764">
        <f>MIS[[#This Row],[OrderAverageTradedPrice]]*MIS[[#This Row],[OrderQuantity]]</f>
        <v>1947.9999999999959</v>
      </c>
      <c r="AF6764">
        <f>MIS[[#This Row],[LTP]]*MIS[[#This Row],[OrderQuantity]]</f>
        <v>2166</v>
      </c>
      <c r="AG6764">
        <f>IF(MIS[[#This Row],[OrderSide]]="SELL",MIS[[#This Row],[VALUE]]-MIS[[#This Row],[LIVE_VALUE]],MIS[[#This Row],[LIVE_VALUE]]-MIS[[#This Row],[VALUE]])</f>
        <v>218.00000000000409</v>
      </c>
      <c r="AH6764" t="str" cm="1">
        <f t="array" ref="AH67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4" t="str">
        <f>MIS[[#This Row],[TRADING SYMBOL]]</f>
        <v>SENSEX2552079900PE</v>
      </c>
      <c r="AJ6764" t="str">
        <f>IF(RIGHT(MIS[[#This Row],[Main/Hedge]],4)="MAIN","MAIN","HEDGE")</f>
        <v>HEDGE</v>
      </c>
      <c r="AK6764" t="str" cm="1">
        <f t="array" ref="AK6764">_xlfn._xlws.FILTER(Table4[Column1],ISNUMBER(SEARCH(Table4[Column1],MIS[[#This Row],[OrderUniqueIdentifier]])),"")</f>
        <v>LONGSHORT</v>
      </c>
    </row>
    <row r="6765" spans="1:37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>
        <f>_xlfn.XLOOKUP(MIS[[#This Row],[TRADING SYMBOL]],[1]Sheet1!$D:$D,[1]Sheet1!$C:$C)</f>
        <v>36.1</v>
      </c>
      <c r="AE6765">
        <f>MIS[[#This Row],[OrderAverageTradedPrice]]*MIS[[#This Row],[OrderQuantity]]</f>
        <v>1300</v>
      </c>
      <c r="AF6765">
        <f>MIS[[#This Row],[LTP]]*MIS[[#This Row],[OrderQuantity]]</f>
        <v>1444</v>
      </c>
      <c r="AG6765">
        <f>IF(MIS[[#This Row],[OrderSide]]="SELL",MIS[[#This Row],[VALUE]]-MIS[[#This Row],[LIVE_VALUE]],MIS[[#This Row],[LIVE_VALUE]]-MIS[[#This Row],[VALUE]])</f>
        <v>144</v>
      </c>
      <c r="AH6765" t="str" cm="1">
        <f t="array" ref="AH67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5" t="str">
        <f>MIS[[#This Row],[TRADING SYMBOL]]</f>
        <v>SENSEX2552079900PE</v>
      </c>
      <c r="AJ6765" t="str">
        <f>IF(RIGHT(MIS[[#This Row],[Main/Hedge]],4)="MAIN","MAIN","HEDGE")</f>
        <v>HEDGE</v>
      </c>
      <c r="AK6765" t="str" cm="1">
        <f t="array" ref="AK6765">_xlfn._xlws.FILTER(Table4[Column1],ISNUMBER(SEARCH(Table4[Column1],MIS[[#This Row],[OrderUniqueIdentifier]])),"")</f>
        <v>LONGSHORT</v>
      </c>
    </row>
    <row r="6766" spans="1:37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>
        <f>_xlfn.XLOOKUP(MIS[[#This Row],[TRADING SYMBOL]],[1]Sheet1!$D:$D,[1]Sheet1!$C:$C)</f>
        <v>36.1</v>
      </c>
      <c r="AE6766">
        <f>MIS[[#This Row],[OrderAverageTradedPrice]]*MIS[[#This Row],[OrderQuantity]]</f>
        <v>1302</v>
      </c>
      <c r="AF6766">
        <f>MIS[[#This Row],[LTP]]*MIS[[#This Row],[OrderQuantity]]</f>
        <v>1444</v>
      </c>
      <c r="AG6766">
        <f>IF(MIS[[#This Row],[OrderSide]]="SELL",MIS[[#This Row],[VALUE]]-MIS[[#This Row],[LIVE_VALUE]],MIS[[#This Row],[LIVE_VALUE]]-MIS[[#This Row],[VALUE]])</f>
        <v>142</v>
      </c>
      <c r="AH6766" t="str" cm="1">
        <f t="array" ref="AH67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6" t="str">
        <f>MIS[[#This Row],[TRADING SYMBOL]]</f>
        <v>SENSEX2552079900PE</v>
      </c>
      <c r="AJ6766" t="str">
        <f>IF(RIGHT(MIS[[#This Row],[Main/Hedge]],4)="MAIN","MAIN","HEDGE")</f>
        <v>HEDGE</v>
      </c>
      <c r="AK6766" t="str" cm="1">
        <f t="array" ref="AK6766">_xlfn._xlws.FILTER(Table4[Column1],ISNUMBER(SEARCH(Table4[Column1],MIS[[#This Row],[OrderUniqueIdentifier]])),"")</f>
        <v>LONGSHORT</v>
      </c>
    </row>
    <row r="6767" spans="1:37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>
        <f>_xlfn.XLOOKUP(MIS[[#This Row],[TRADING SYMBOL]],[1]Sheet1!$D:$D,[1]Sheet1!$C:$C)</f>
        <v>36.1</v>
      </c>
      <c r="AE6767">
        <f>MIS[[#This Row],[OrderAverageTradedPrice]]*MIS[[#This Row],[OrderQuantity]]</f>
        <v>651</v>
      </c>
      <c r="AF6767">
        <f>MIS[[#This Row],[LTP]]*MIS[[#This Row],[OrderQuantity]]</f>
        <v>722</v>
      </c>
      <c r="AG6767">
        <f>IF(MIS[[#This Row],[OrderSide]]="SELL",MIS[[#This Row],[VALUE]]-MIS[[#This Row],[LIVE_VALUE]],MIS[[#This Row],[LIVE_VALUE]]-MIS[[#This Row],[VALUE]])</f>
        <v>71</v>
      </c>
      <c r="AH6767" t="str" cm="1">
        <f t="array" ref="AH67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7" t="str">
        <f>MIS[[#This Row],[TRADING SYMBOL]]</f>
        <v>SENSEX2552079900PE</v>
      </c>
      <c r="AJ6767" t="str">
        <f>IF(RIGHT(MIS[[#This Row],[Main/Hedge]],4)="MAIN","MAIN","HEDGE")</f>
        <v>HEDGE</v>
      </c>
      <c r="AK6767" t="str" cm="1">
        <f t="array" ref="AK6767">_xlfn._xlws.FILTER(Table4[Column1],ISNUMBER(SEARCH(Table4[Column1],MIS[[#This Row],[OrderUniqueIdentifier]])),"")</f>
        <v>LONGSHORT</v>
      </c>
    </row>
    <row r="6768" spans="1:37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>
        <f>_xlfn.XLOOKUP(MIS[[#This Row],[TRADING SYMBOL]],[1]Sheet1!$D:$D,[1]Sheet1!$C:$C)</f>
        <v>36.1</v>
      </c>
      <c r="AE6768">
        <f>MIS[[#This Row],[OrderAverageTradedPrice]]*MIS[[#This Row],[OrderQuantity]]</f>
        <v>651</v>
      </c>
      <c r="AF6768">
        <f>MIS[[#This Row],[LTP]]*MIS[[#This Row],[OrderQuantity]]</f>
        <v>722</v>
      </c>
      <c r="AG6768">
        <f>IF(MIS[[#This Row],[OrderSide]]="SELL",MIS[[#This Row],[VALUE]]-MIS[[#This Row],[LIVE_VALUE]],MIS[[#This Row],[LIVE_VALUE]]-MIS[[#This Row],[VALUE]])</f>
        <v>71</v>
      </c>
      <c r="AH6768" t="str" cm="1">
        <f t="array" ref="AH67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8" t="str">
        <f>MIS[[#This Row],[TRADING SYMBOL]]</f>
        <v>SENSEX2552079900PE</v>
      </c>
      <c r="AJ6768" t="str">
        <f>IF(RIGHT(MIS[[#This Row],[Main/Hedge]],4)="MAIN","MAIN","HEDGE")</f>
        <v>HEDGE</v>
      </c>
      <c r="AK6768" t="str" cm="1">
        <f t="array" ref="AK6768">_xlfn._xlws.FILTER(Table4[Column1],ISNUMBER(SEARCH(Table4[Column1],MIS[[#This Row],[OrderUniqueIdentifier]])),"")</f>
        <v>LONGSHORT</v>
      </c>
    </row>
    <row r="6769" spans="1:37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>
        <f>_xlfn.XLOOKUP(MIS[[#This Row],[TRADING SYMBOL]],[1]Sheet1!$D:$D,[1]Sheet1!$C:$C)</f>
        <v>36.1</v>
      </c>
      <c r="AE6769">
        <f>MIS[[#This Row],[OrderAverageTradedPrice]]*MIS[[#This Row],[OrderQuantity]]</f>
        <v>1302</v>
      </c>
      <c r="AF6769">
        <f>MIS[[#This Row],[LTP]]*MIS[[#This Row],[OrderQuantity]]</f>
        <v>1444</v>
      </c>
      <c r="AG6769">
        <f>IF(MIS[[#This Row],[OrderSide]]="SELL",MIS[[#This Row],[VALUE]]-MIS[[#This Row],[LIVE_VALUE]],MIS[[#This Row],[LIVE_VALUE]]-MIS[[#This Row],[VALUE]])</f>
        <v>142</v>
      </c>
      <c r="AH6769" t="str" cm="1">
        <f t="array" ref="AH67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9" t="str">
        <f>MIS[[#This Row],[TRADING SYMBOL]]</f>
        <v>SENSEX2552079900PE</v>
      </c>
      <c r="AJ6769" t="str">
        <f>IF(RIGHT(MIS[[#This Row],[Main/Hedge]],4)="MAIN","MAIN","HEDGE")</f>
        <v>HEDGE</v>
      </c>
      <c r="AK6769" t="str" cm="1">
        <f t="array" ref="AK6769">_xlfn._xlws.FILTER(Table4[Column1],ISNUMBER(SEARCH(Table4[Column1],MIS[[#This Row],[OrderUniqueIdentifier]])),"")</f>
        <v>LONGSHORT</v>
      </c>
    </row>
    <row r="6770" spans="1:37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>
        <f>_xlfn.XLOOKUP(MIS[[#This Row],[TRADING SYMBOL]],[1]Sheet1!$D:$D,[1]Sheet1!$C:$C)</f>
        <v>36.1</v>
      </c>
      <c r="AE6770">
        <f>MIS[[#This Row],[OrderAverageTradedPrice]]*MIS[[#This Row],[OrderQuantity]]</f>
        <v>3258</v>
      </c>
      <c r="AF6770">
        <f>MIS[[#This Row],[LTP]]*MIS[[#This Row],[OrderQuantity]]</f>
        <v>3610</v>
      </c>
      <c r="AG6770">
        <f>IF(MIS[[#This Row],[OrderSide]]="SELL",MIS[[#This Row],[VALUE]]-MIS[[#This Row],[LIVE_VALUE]],MIS[[#This Row],[LIVE_VALUE]]-MIS[[#This Row],[VALUE]])</f>
        <v>352</v>
      </c>
      <c r="AH6770" t="str" cm="1">
        <f t="array" ref="AH67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0" t="str">
        <f>MIS[[#This Row],[TRADING SYMBOL]]</f>
        <v>SENSEX2552079900PE</v>
      </c>
      <c r="AJ6770" t="str">
        <f>IF(RIGHT(MIS[[#This Row],[Main/Hedge]],4)="MAIN","MAIN","HEDGE")</f>
        <v>HEDGE</v>
      </c>
      <c r="AK6770" t="str" cm="1">
        <f t="array" ref="AK6770">_xlfn._xlws.FILTER(Table4[Column1],ISNUMBER(SEARCH(Table4[Column1],MIS[[#This Row],[OrderUniqueIdentifier]])),"")</f>
        <v>LONGSHORT</v>
      </c>
    </row>
    <row r="6771" spans="1:37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>
        <f>_xlfn.XLOOKUP(MIS[[#This Row],[TRADING SYMBOL]],[1]Sheet1!$D:$D,[1]Sheet1!$C:$C)</f>
        <v>36.1</v>
      </c>
      <c r="AE6771">
        <f>MIS[[#This Row],[OrderAverageTradedPrice]]*MIS[[#This Row],[OrderQuantity]]</f>
        <v>3905.9999999999995</v>
      </c>
      <c r="AF6771">
        <f>MIS[[#This Row],[LTP]]*MIS[[#This Row],[OrderQuantity]]</f>
        <v>4332</v>
      </c>
      <c r="AG6771">
        <f>IF(MIS[[#This Row],[OrderSide]]="SELL",MIS[[#This Row],[VALUE]]-MIS[[#This Row],[LIVE_VALUE]],MIS[[#This Row],[LIVE_VALUE]]-MIS[[#This Row],[VALUE]])</f>
        <v>426.00000000000045</v>
      </c>
      <c r="AH6771" t="str" cm="1">
        <f t="array" ref="AH67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1" t="str">
        <f>MIS[[#This Row],[TRADING SYMBOL]]</f>
        <v>SENSEX2552079900PE</v>
      </c>
      <c r="AJ6771" t="str">
        <f>IF(RIGHT(MIS[[#This Row],[Main/Hedge]],4)="MAIN","MAIN","HEDGE")</f>
        <v>HEDGE</v>
      </c>
      <c r="AK6771" t="str" cm="1">
        <f t="array" ref="AK6771">_xlfn._xlws.FILTER(Table4[Column1],ISNUMBER(SEARCH(Table4[Column1],MIS[[#This Row],[OrderUniqueIdentifier]])),"")</f>
        <v>LONGSHORT</v>
      </c>
    </row>
    <row r="6772" spans="1:37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>
        <f>_xlfn.XLOOKUP(MIS[[#This Row],[TRADING SYMBOL]],[1]Sheet1!$D:$D,[1]Sheet1!$C:$C)</f>
        <v>36.1</v>
      </c>
      <c r="AE6772">
        <f>MIS[[#This Row],[OrderAverageTradedPrice]]*MIS[[#This Row],[OrderQuantity]]</f>
        <v>1304</v>
      </c>
      <c r="AF6772">
        <f>MIS[[#This Row],[LTP]]*MIS[[#This Row],[OrderQuantity]]</f>
        <v>1444</v>
      </c>
      <c r="AG6772">
        <f>IF(MIS[[#This Row],[OrderSide]]="SELL",MIS[[#This Row],[VALUE]]-MIS[[#This Row],[LIVE_VALUE]],MIS[[#This Row],[LIVE_VALUE]]-MIS[[#This Row],[VALUE]])</f>
        <v>140</v>
      </c>
      <c r="AH6772" t="str" cm="1">
        <f t="array" ref="AH67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2" t="str">
        <f>MIS[[#This Row],[TRADING SYMBOL]]</f>
        <v>SENSEX2552079900PE</v>
      </c>
      <c r="AJ6772" t="str">
        <f>IF(RIGHT(MIS[[#This Row],[Main/Hedge]],4)="MAIN","MAIN","HEDGE")</f>
        <v>HEDGE</v>
      </c>
      <c r="AK6772" t="str" cm="1">
        <f t="array" ref="AK6772">_xlfn._xlws.FILTER(Table4[Column1],ISNUMBER(SEARCH(Table4[Column1],MIS[[#This Row],[OrderUniqueIdentifier]])),"")</f>
        <v>LONGSHORT</v>
      </c>
    </row>
    <row r="6773" spans="1:37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>
        <f>_xlfn.XLOOKUP(MIS[[#This Row],[TRADING SYMBOL]],[1]Sheet1!$D:$D,[1]Sheet1!$C:$C)</f>
        <v>36.1</v>
      </c>
      <c r="AE6773">
        <f>MIS[[#This Row],[OrderAverageTradedPrice]]*MIS[[#This Row],[OrderQuantity]]</f>
        <v>1302</v>
      </c>
      <c r="AF6773">
        <f>MIS[[#This Row],[LTP]]*MIS[[#This Row],[OrderQuantity]]</f>
        <v>1444</v>
      </c>
      <c r="AG6773">
        <f>IF(MIS[[#This Row],[OrderSide]]="SELL",MIS[[#This Row],[VALUE]]-MIS[[#This Row],[LIVE_VALUE]],MIS[[#This Row],[LIVE_VALUE]]-MIS[[#This Row],[VALUE]])</f>
        <v>142</v>
      </c>
      <c r="AH6773" t="str" cm="1">
        <f t="array" ref="AH67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3" t="str">
        <f>MIS[[#This Row],[TRADING SYMBOL]]</f>
        <v>SENSEX2552079900PE</v>
      </c>
      <c r="AJ6773" t="str">
        <f>IF(RIGHT(MIS[[#This Row],[Main/Hedge]],4)="MAIN","MAIN","HEDGE")</f>
        <v>HEDGE</v>
      </c>
      <c r="AK6773" t="str" cm="1">
        <f t="array" ref="AK6773">_xlfn._xlws.FILTER(Table4[Column1],ISNUMBER(SEARCH(Table4[Column1],MIS[[#This Row],[OrderUniqueIdentifier]])),"")</f>
        <v>LONGSHORT</v>
      </c>
    </row>
    <row r="6774" spans="1:37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>
        <f>_xlfn.XLOOKUP(MIS[[#This Row],[TRADING SYMBOL]],[1]Sheet1!$D:$D,[1]Sheet1!$C:$C)</f>
        <v>36.1</v>
      </c>
      <c r="AE6774">
        <f>MIS[[#This Row],[OrderAverageTradedPrice]]*MIS[[#This Row],[OrderQuantity]]</f>
        <v>651</v>
      </c>
      <c r="AF6774">
        <f>MIS[[#This Row],[LTP]]*MIS[[#This Row],[OrderQuantity]]</f>
        <v>722</v>
      </c>
      <c r="AG6774">
        <f>IF(MIS[[#This Row],[OrderSide]]="SELL",MIS[[#This Row],[VALUE]]-MIS[[#This Row],[LIVE_VALUE]],MIS[[#This Row],[LIVE_VALUE]]-MIS[[#This Row],[VALUE]])</f>
        <v>71</v>
      </c>
      <c r="AH6774" t="str" cm="1">
        <f t="array" ref="AH67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4" t="str">
        <f>MIS[[#This Row],[TRADING SYMBOL]]</f>
        <v>SENSEX2552079900PE</v>
      </c>
      <c r="AJ6774" t="str">
        <f>IF(RIGHT(MIS[[#This Row],[Main/Hedge]],4)="MAIN","MAIN","HEDGE")</f>
        <v>HEDGE</v>
      </c>
      <c r="AK6774" t="str" cm="1">
        <f t="array" ref="AK6774">_xlfn._xlws.FILTER(Table4[Column1],ISNUMBER(SEARCH(Table4[Column1],MIS[[#This Row],[OrderUniqueIdentifier]])),"")</f>
        <v>LONGSHORT</v>
      </c>
    </row>
    <row r="6775" spans="1:37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>
        <f>_xlfn.XLOOKUP(MIS[[#This Row],[TRADING SYMBOL]],[1]Sheet1!$D:$D,[1]Sheet1!$C:$C)</f>
        <v>36.1</v>
      </c>
      <c r="AE6775">
        <f>MIS[[#This Row],[OrderAverageTradedPrice]]*MIS[[#This Row],[OrderQuantity]]</f>
        <v>5862.9999999999964</v>
      </c>
      <c r="AF6775">
        <f>MIS[[#This Row],[LTP]]*MIS[[#This Row],[OrderQuantity]]</f>
        <v>6498</v>
      </c>
      <c r="AG6775">
        <f>IF(MIS[[#This Row],[OrderSide]]="SELL",MIS[[#This Row],[VALUE]]-MIS[[#This Row],[LIVE_VALUE]],MIS[[#This Row],[LIVE_VALUE]]-MIS[[#This Row],[VALUE]])</f>
        <v>635.00000000000364</v>
      </c>
      <c r="AH6775" t="str" cm="1">
        <f t="array" ref="AH67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5" t="str">
        <f>MIS[[#This Row],[TRADING SYMBOL]]</f>
        <v>SENSEX2552079900PE</v>
      </c>
      <c r="AJ6775" t="str">
        <f>IF(RIGHT(MIS[[#This Row],[Main/Hedge]],4)="MAIN","MAIN","HEDGE")</f>
        <v>HEDGE</v>
      </c>
      <c r="AK6775" t="str" cm="1">
        <f t="array" ref="AK6775">_xlfn._xlws.FILTER(Table4[Column1],ISNUMBER(SEARCH(Table4[Column1],MIS[[#This Row],[OrderUniqueIdentifier]])),"")</f>
        <v>LONGSHORT</v>
      </c>
    </row>
    <row r="6776" spans="1:37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>
        <f>_xlfn.XLOOKUP(MIS[[#This Row],[TRADING SYMBOL]],[1]Sheet1!$D:$D,[1]Sheet1!$C:$C)</f>
        <v>36.1</v>
      </c>
      <c r="AE6776">
        <f>MIS[[#This Row],[OrderAverageTradedPrice]]*MIS[[#This Row],[OrderQuantity]]</f>
        <v>10384</v>
      </c>
      <c r="AF6776">
        <f>MIS[[#This Row],[LTP]]*MIS[[#This Row],[OrderQuantity]]</f>
        <v>11552</v>
      </c>
      <c r="AG6776">
        <f>IF(MIS[[#This Row],[OrderSide]]="SELL",MIS[[#This Row],[VALUE]]-MIS[[#This Row],[LIVE_VALUE]],MIS[[#This Row],[LIVE_VALUE]]-MIS[[#This Row],[VALUE]])</f>
        <v>1168</v>
      </c>
      <c r="AH6776" t="str" cm="1">
        <f t="array" ref="AH67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6" t="str">
        <f>MIS[[#This Row],[TRADING SYMBOL]]</f>
        <v>SENSEX2552079900PE</v>
      </c>
      <c r="AJ6776" t="str">
        <f>IF(RIGHT(MIS[[#This Row],[Main/Hedge]],4)="MAIN","MAIN","HEDGE")</f>
        <v>HEDGE</v>
      </c>
      <c r="AK6776" t="str" cm="1">
        <f t="array" ref="AK6776">_xlfn._xlws.FILTER(Table4[Column1],ISNUMBER(SEARCH(Table4[Column1],MIS[[#This Row],[OrderUniqueIdentifier]])),"")</f>
        <v>LONGSHORT</v>
      </c>
    </row>
    <row r="6777" spans="1:37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>
        <f>_xlfn.XLOOKUP(MIS[[#This Row],[TRADING SYMBOL]],[1]Sheet1!$D:$D,[1]Sheet1!$C:$C)</f>
        <v>36.1</v>
      </c>
      <c r="AE6777">
        <f>MIS[[#This Row],[OrderAverageTradedPrice]]*MIS[[#This Row],[OrderQuantity]]</f>
        <v>1956</v>
      </c>
      <c r="AF6777">
        <f>MIS[[#This Row],[LTP]]*MIS[[#This Row],[OrderQuantity]]</f>
        <v>2166</v>
      </c>
      <c r="AG6777">
        <f>IF(MIS[[#This Row],[OrderSide]]="SELL",MIS[[#This Row],[VALUE]]-MIS[[#This Row],[LIVE_VALUE]],MIS[[#This Row],[LIVE_VALUE]]-MIS[[#This Row],[VALUE]])</f>
        <v>210</v>
      </c>
      <c r="AH6777" t="str" cm="1">
        <f t="array" ref="AH67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7" t="str">
        <f>MIS[[#This Row],[TRADING SYMBOL]]</f>
        <v>SENSEX2552079900PE</v>
      </c>
      <c r="AJ6777" t="str">
        <f>IF(RIGHT(MIS[[#This Row],[Main/Hedge]],4)="MAIN","MAIN","HEDGE")</f>
        <v>HEDGE</v>
      </c>
      <c r="AK6777" t="str" cm="1">
        <f t="array" ref="AK6777">_xlfn._xlws.FILTER(Table4[Column1],ISNUMBER(SEARCH(Table4[Column1],MIS[[#This Row],[OrderUniqueIdentifier]])),"")</f>
        <v>LONGSHORT</v>
      </c>
    </row>
    <row r="6778" spans="1:37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>
        <f>_xlfn.XLOOKUP(MIS[[#This Row],[TRADING SYMBOL]],[1]Sheet1!$D:$D,[1]Sheet1!$C:$C)</f>
        <v>36.1</v>
      </c>
      <c r="AE6778">
        <f>MIS[[#This Row],[OrderAverageTradedPrice]]*MIS[[#This Row],[OrderQuantity]]</f>
        <v>1302</v>
      </c>
      <c r="AF6778">
        <f>MIS[[#This Row],[LTP]]*MIS[[#This Row],[OrderQuantity]]</f>
        <v>1444</v>
      </c>
      <c r="AG6778">
        <f>IF(MIS[[#This Row],[OrderSide]]="SELL",MIS[[#This Row],[VALUE]]-MIS[[#This Row],[LIVE_VALUE]],MIS[[#This Row],[LIVE_VALUE]]-MIS[[#This Row],[VALUE]])</f>
        <v>142</v>
      </c>
      <c r="AH6778" t="str" cm="1">
        <f t="array" ref="AH67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8" t="str">
        <f>MIS[[#This Row],[TRADING SYMBOL]]</f>
        <v>SENSEX2552079900PE</v>
      </c>
      <c r="AJ6778" t="str">
        <f>IF(RIGHT(MIS[[#This Row],[Main/Hedge]],4)="MAIN","MAIN","HEDGE")</f>
        <v>HEDGE</v>
      </c>
      <c r="AK6778" t="str" cm="1">
        <f t="array" ref="AK6778">_xlfn._xlws.FILTER(Table4[Column1],ISNUMBER(SEARCH(Table4[Column1],MIS[[#This Row],[OrderUniqueIdentifier]])),"")</f>
        <v>LONGSHORT</v>
      </c>
    </row>
    <row r="6779" spans="1:37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>
        <f>_xlfn.XLOOKUP(MIS[[#This Row],[TRADING SYMBOL]],[1]Sheet1!$D:$D,[1]Sheet1!$C:$C)</f>
        <v>36.1</v>
      </c>
      <c r="AE6779">
        <f>MIS[[#This Row],[OrderAverageTradedPrice]]*MIS[[#This Row],[OrderQuantity]]</f>
        <v>1950</v>
      </c>
      <c r="AF6779">
        <f>MIS[[#This Row],[LTP]]*MIS[[#This Row],[OrderQuantity]]</f>
        <v>2166</v>
      </c>
      <c r="AG6779">
        <f>IF(MIS[[#This Row],[OrderSide]]="SELL",MIS[[#This Row],[VALUE]]-MIS[[#This Row],[LIVE_VALUE]],MIS[[#This Row],[LIVE_VALUE]]-MIS[[#This Row],[VALUE]])</f>
        <v>216</v>
      </c>
      <c r="AH6779" t="str" cm="1">
        <f t="array" ref="AH67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9" t="str">
        <f>MIS[[#This Row],[TRADING SYMBOL]]</f>
        <v>SENSEX2552079900PE</v>
      </c>
      <c r="AJ6779" t="str">
        <f>IF(RIGHT(MIS[[#This Row],[Main/Hedge]],4)="MAIN","MAIN","HEDGE")</f>
        <v>HEDGE</v>
      </c>
      <c r="AK6779" t="str" cm="1">
        <f t="array" ref="AK6779">_xlfn._xlws.FILTER(Table4[Column1],ISNUMBER(SEARCH(Table4[Column1],MIS[[#This Row],[OrderUniqueIdentifier]])),"")</f>
        <v>LONGSHORT</v>
      </c>
    </row>
    <row r="6780" spans="1:37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>
        <f>_xlfn.XLOOKUP(MIS[[#This Row],[TRADING SYMBOL]],[1]Sheet1!$D:$D,[1]Sheet1!$C:$C)</f>
        <v>36.1</v>
      </c>
      <c r="AE6780">
        <f>MIS[[#This Row],[OrderAverageTradedPrice]]*MIS[[#This Row],[OrderQuantity]]</f>
        <v>1298</v>
      </c>
      <c r="AF6780">
        <f>MIS[[#This Row],[LTP]]*MIS[[#This Row],[OrderQuantity]]</f>
        <v>1444</v>
      </c>
      <c r="AG6780">
        <f>IF(MIS[[#This Row],[OrderSide]]="SELL",MIS[[#This Row],[VALUE]]-MIS[[#This Row],[LIVE_VALUE]],MIS[[#This Row],[LIVE_VALUE]]-MIS[[#This Row],[VALUE]])</f>
        <v>146</v>
      </c>
      <c r="AH6780" t="str" cm="1">
        <f t="array" ref="AH67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0" t="str">
        <f>MIS[[#This Row],[TRADING SYMBOL]]</f>
        <v>SENSEX2552079900PE</v>
      </c>
      <c r="AJ6780" t="str">
        <f>IF(RIGHT(MIS[[#This Row],[Main/Hedge]],4)="MAIN","MAIN","HEDGE")</f>
        <v>HEDGE</v>
      </c>
      <c r="AK6780" t="str" cm="1">
        <f t="array" ref="AK6780">_xlfn._xlws.FILTER(Table4[Column1],ISNUMBER(SEARCH(Table4[Column1],MIS[[#This Row],[OrderUniqueIdentifier]])),"")</f>
        <v>LONGSHORT</v>
      </c>
    </row>
    <row r="6781" spans="1:37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>
        <f>_xlfn.XLOOKUP(MIS[[#This Row],[TRADING SYMBOL]],[1]Sheet1!$D:$D,[1]Sheet1!$C:$C)</f>
        <v>36.1</v>
      </c>
      <c r="AE6781">
        <f>MIS[[#This Row],[OrderAverageTradedPrice]]*MIS[[#This Row],[OrderQuantity]]</f>
        <v>4545.99999999999</v>
      </c>
      <c r="AF6781">
        <f>MIS[[#This Row],[LTP]]*MIS[[#This Row],[OrderQuantity]]</f>
        <v>5054</v>
      </c>
      <c r="AG6781">
        <f>IF(MIS[[#This Row],[OrderSide]]="SELL",MIS[[#This Row],[VALUE]]-MIS[[#This Row],[LIVE_VALUE]],MIS[[#This Row],[LIVE_VALUE]]-MIS[[#This Row],[VALUE]])</f>
        <v>508.00000000001</v>
      </c>
      <c r="AH6781" t="str" cm="1">
        <f t="array" ref="AH67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1" t="str">
        <f>MIS[[#This Row],[TRADING SYMBOL]]</f>
        <v>SENSEX2552079900PE</v>
      </c>
      <c r="AJ6781" t="str">
        <f>IF(RIGHT(MIS[[#This Row],[Main/Hedge]],4)="MAIN","MAIN","HEDGE")</f>
        <v>HEDGE</v>
      </c>
      <c r="AK6781" t="str" cm="1">
        <f t="array" ref="AK6781">_xlfn._xlws.FILTER(Table4[Column1],ISNUMBER(SEARCH(Table4[Column1],MIS[[#This Row],[OrderUniqueIdentifier]])),"")</f>
        <v>LONGSHORT</v>
      </c>
    </row>
    <row r="6782" spans="1:37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>
        <f>_xlfn.XLOOKUP(MIS[[#This Row],[TRADING SYMBOL]],[1]Sheet1!$D:$D,[1]Sheet1!$C:$C)</f>
        <v>36.1</v>
      </c>
      <c r="AE6782">
        <f>MIS[[#This Row],[OrderAverageTradedPrice]]*MIS[[#This Row],[OrderQuantity]]</f>
        <v>1947.0000000000002</v>
      </c>
      <c r="AF6782">
        <f>MIS[[#This Row],[LTP]]*MIS[[#This Row],[OrderQuantity]]</f>
        <v>2166</v>
      </c>
      <c r="AG6782">
        <f>IF(MIS[[#This Row],[OrderSide]]="SELL",MIS[[#This Row],[VALUE]]-MIS[[#This Row],[LIVE_VALUE]],MIS[[#This Row],[LIVE_VALUE]]-MIS[[#This Row],[VALUE]])</f>
        <v>218.99999999999977</v>
      </c>
      <c r="AH6782" t="str" cm="1">
        <f t="array" ref="AH67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2" t="str">
        <f>MIS[[#This Row],[TRADING SYMBOL]]</f>
        <v>SENSEX2552079900PE</v>
      </c>
      <c r="AJ6782" t="str">
        <f>IF(RIGHT(MIS[[#This Row],[Main/Hedge]],4)="MAIN","MAIN","HEDGE")</f>
        <v>HEDGE</v>
      </c>
      <c r="AK6782" t="str" cm="1">
        <f t="array" ref="AK6782">_xlfn._xlws.FILTER(Table4[Column1],ISNUMBER(SEARCH(Table4[Column1],MIS[[#This Row],[OrderUniqueIdentifier]])),"")</f>
        <v>LONGSHORT</v>
      </c>
    </row>
    <row r="6783" spans="1:37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>
        <f>_xlfn.XLOOKUP(MIS[[#This Row],[TRADING SYMBOL]],[1]Sheet1!$D:$D,[1]Sheet1!$C:$C)</f>
        <v>36.1</v>
      </c>
      <c r="AE6783">
        <f>MIS[[#This Row],[OrderAverageTradedPrice]]*MIS[[#This Row],[OrderQuantity]]</f>
        <v>16242.999999999998</v>
      </c>
      <c r="AF6783">
        <f>MIS[[#This Row],[LTP]]*MIS[[#This Row],[OrderQuantity]]</f>
        <v>18050</v>
      </c>
      <c r="AG6783">
        <f>IF(MIS[[#This Row],[OrderSide]]="SELL",MIS[[#This Row],[VALUE]]-MIS[[#This Row],[LIVE_VALUE]],MIS[[#This Row],[LIVE_VALUE]]-MIS[[#This Row],[VALUE]])</f>
        <v>1807.0000000000018</v>
      </c>
      <c r="AH6783" t="str" cm="1">
        <f t="array" ref="AH67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3" t="str">
        <f>MIS[[#This Row],[TRADING SYMBOL]]</f>
        <v>SENSEX2552079900PE</v>
      </c>
      <c r="AJ6783" t="str">
        <f>IF(RIGHT(MIS[[#This Row],[Main/Hedge]],4)="MAIN","MAIN","HEDGE")</f>
        <v>HEDGE</v>
      </c>
      <c r="AK6783" t="str" cm="1">
        <f t="array" ref="AK6783">_xlfn._xlws.FILTER(Table4[Column1],ISNUMBER(SEARCH(Table4[Column1],MIS[[#This Row],[OrderUniqueIdentifier]])),"")</f>
        <v>LONGSHORT</v>
      </c>
    </row>
    <row r="6784" spans="1:37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>
        <f>_xlfn.XLOOKUP(MIS[[#This Row],[TRADING SYMBOL]],[1]Sheet1!$D:$D,[1]Sheet1!$C:$C)</f>
        <v>36.1</v>
      </c>
      <c r="AE6784">
        <f>MIS[[#This Row],[OrderAverageTradedPrice]]*MIS[[#This Row],[OrderQuantity]]</f>
        <v>3888</v>
      </c>
      <c r="AF6784">
        <f>MIS[[#This Row],[LTP]]*MIS[[#This Row],[OrderQuantity]]</f>
        <v>4332</v>
      </c>
      <c r="AG6784">
        <f>IF(MIS[[#This Row],[OrderSide]]="SELL",MIS[[#This Row],[VALUE]]-MIS[[#This Row],[LIVE_VALUE]],MIS[[#This Row],[LIVE_VALUE]]-MIS[[#This Row],[VALUE]])</f>
        <v>444</v>
      </c>
      <c r="AH6784" t="str" cm="1">
        <f t="array" ref="AH67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4" t="str">
        <f>MIS[[#This Row],[TRADING SYMBOL]]</f>
        <v>SENSEX2552079900PE</v>
      </c>
      <c r="AJ6784" t="str">
        <f>IF(RIGHT(MIS[[#This Row],[Main/Hedge]],4)="MAIN","MAIN","HEDGE")</f>
        <v>HEDGE</v>
      </c>
      <c r="AK6784" t="str" cm="1">
        <f t="array" ref="AK6784">_xlfn._xlws.FILTER(Table4[Column1],ISNUMBER(SEARCH(Table4[Column1],MIS[[#This Row],[OrderUniqueIdentifier]])),"")</f>
        <v>LONGSHORT</v>
      </c>
    </row>
    <row r="6785" spans="1:37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>
        <f>_xlfn.XLOOKUP(MIS[[#This Row],[TRADING SYMBOL]],[1]Sheet1!$D:$D,[1]Sheet1!$C:$C)</f>
        <v>36.1</v>
      </c>
      <c r="AE6785">
        <f>MIS[[#This Row],[OrderAverageTradedPrice]]*MIS[[#This Row],[OrderQuantity]]</f>
        <v>16231.000000000002</v>
      </c>
      <c r="AF6785">
        <f>MIS[[#This Row],[LTP]]*MIS[[#This Row],[OrderQuantity]]</f>
        <v>18050</v>
      </c>
      <c r="AG6785">
        <f>IF(MIS[[#This Row],[OrderSide]]="SELL",MIS[[#This Row],[VALUE]]-MIS[[#This Row],[LIVE_VALUE]],MIS[[#This Row],[LIVE_VALUE]]-MIS[[#This Row],[VALUE]])</f>
        <v>1818.9999999999982</v>
      </c>
      <c r="AH6785" t="str" cm="1">
        <f t="array" ref="AH67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5" t="str">
        <f>MIS[[#This Row],[TRADING SYMBOL]]</f>
        <v>SENSEX2552079900PE</v>
      </c>
      <c r="AJ6785" t="str">
        <f>IF(RIGHT(MIS[[#This Row],[Main/Hedge]],4)="MAIN","MAIN","HEDGE")</f>
        <v>HEDGE</v>
      </c>
      <c r="AK6785" t="str" cm="1">
        <f t="array" ref="AK6785">_xlfn._xlws.FILTER(Table4[Column1],ISNUMBER(SEARCH(Table4[Column1],MIS[[#This Row],[OrderUniqueIdentifier]])),"")</f>
        <v>LONGSHORT</v>
      </c>
    </row>
    <row r="6786" spans="1:37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>
        <f>_xlfn.XLOOKUP(MIS[[#This Row],[TRADING SYMBOL]],[1]Sheet1!$D:$D,[1]Sheet1!$C:$C)</f>
        <v>36.1</v>
      </c>
      <c r="AE6786">
        <f>MIS[[#This Row],[OrderAverageTradedPrice]]*MIS[[#This Row],[OrderQuantity]]</f>
        <v>1947.0000000000002</v>
      </c>
      <c r="AF6786">
        <f>MIS[[#This Row],[LTP]]*MIS[[#This Row],[OrderQuantity]]</f>
        <v>2166</v>
      </c>
      <c r="AG6786">
        <f>IF(MIS[[#This Row],[OrderSide]]="SELL",MIS[[#This Row],[VALUE]]-MIS[[#This Row],[LIVE_VALUE]],MIS[[#This Row],[LIVE_VALUE]]-MIS[[#This Row],[VALUE]])</f>
        <v>218.99999999999977</v>
      </c>
      <c r="AH6786" t="str" cm="1">
        <f t="array" ref="AH67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6" t="str">
        <f>MIS[[#This Row],[TRADING SYMBOL]]</f>
        <v>SENSEX2552079900PE</v>
      </c>
      <c r="AJ6786" t="str">
        <f>IF(RIGHT(MIS[[#This Row],[Main/Hedge]],4)="MAIN","MAIN","HEDGE")</f>
        <v>HEDGE</v>
      </c>
      <c r="AK6786" t="str" cm="1">
        <f t="array" ref="AK6786">_xlfn._xlws.FILTER(Table4[Column1],ISNUMBER(SEARCH(Table4[Column1],MIS[[#This Row],[OrderUniqueIdentifier]])),"")</f>
        <v>LONGSHORT</v>
      </c>
    </row>
    <row r="6787" spans="1:37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>
        <f>_xlfn.XLOOKUP(MIS[[#This Row],[TRADING SYMBOL]],[1]Sheet1!$D:$D,[1]Sheet1!$C:$C)</f>
        <v>36.1</v>
      </c>
      <c r="AE6787">
        <f>MIS[[#This Row],[OrderAverageTradedPrice]]*MIS[[#This Row],[OrderQuantity]]</f>
        <v>4546.9999999999964</v>
      </c>
      <c r="AF6787">
        <f>MIS[[#This Row],[LTP]]*MIS[[#This Row],[OrderQuantity]]</f>
        <v>5054</v>
      </c>
      <c r="AG6787">
        <f>IF(MIS[[#This Row],[OrderSide]]="SELL",MIS[[#This Row],[VALUE]]-MIS[[#This Row],[LIVE_VALUE]],MIS[[#This Row],[LIVE_VALUE]]-MIS[[#This Row],[VALUE]])</f>
        <v>507.00000000000364</v>
      </c>
      <c r="AH6787" t="str" cm="1">
        <f t="array" ref="AH67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7" t="str">
        <f>MIS[[#This Row],[TRADING SYMBOL]]</f>
        <v>SENSEX2552079900PE</v>
      </c>
      <c r="AJ6787" t="str">
        <f>IF(RIGHT(MIS[[#This Row],[Main/Hedge]],4)="MAIN","MAIN","HEDGE")</f>
        <v>HEDGE</v>
      </c>
      <c r="AK6787" t="str" cm="1">
        <f t="array" ref="AK6787">_xlfn._xlws.FILTER(Table4[Column1],ISNUMBER(SEARCH(Table4[Column1],MIS[[#This Row],[OrderUniqueIdentifier]])),"")</f>
        <v>LONGSHORT</v>
      </c>
    </row>
    <row r="6788" spans="1:37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>
        <f>_xlfn.XLOOKUP(MIS[[#This Row],[TRADING SYMBOL]],[1]Sheet1!$D:$D,[1]Sheet1!$C:$C)</f>
        <v>36.1</v>
      </c>
      <c r="AE6788">
        <f>MIS[[#This Row],[OrderAverageTradedPrice]]*MIS[[#This Row],[OrderQuantity]]</f>
        <v>5184</v>
      </c>
      <c r="AF6788">
        <f>MIS[[#This Row],[LTP]]*MIS[[#This Row],[OrderQuantity]]</f>
        <v>5776</v>
      </c>
      <c r="AG6788">
        <f>IF(MIS[[#This Row],[OrderSide]]="SELL",MIS[[#This Row],[VALUE]]-MIS[[#This Row],[LIVE_VALUE]],MIS[[#This Row],[LIVE_VALUE]]-MIS[[#This Row],[VALUE]])</f>
        <v>592</v>
      </c>
      <c r="AH6788" t="str" cm="1">
        <f t="array" ref="AH67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8" t="str">
        <f>MIS[[#This Row],[TRADING SYMBOL]]</f>
        <v>SENSEX2552079900PE</v>
      </c>
      <c r="AJ6788" t="str">
        <f>IF(RIGHT(MIS[[#This Row],[Main/Hedge]],4)="MAIN","MAIN","HEDGE")</f>
        <v>HEDGE</v>
      </c>
      <c r="AK6788" t="str" cm="1">
        <f t="array" ref="AK6788">_xlfn._xlws.FILTER(Table4[Column1],ISNUMBER(SEARCH(Table4[Column1],MIS[[#This Row],[OrderUniqueIdentifier]])),"")</f>
        <v>LONGSHORT</v>
      </c>
    </row>
    <row r="6789" spans="1:37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>
        <f>_xlfn.XLOOKUP(MIS[[#This Row],[TRADING SYMBOL]],[1]Sheet1!$D:$D,[1]Sheet1!$C:$C)</f>
        <v>36.1</v>
      </c>
      <c r="AE6789">
        <f>MIS[[#This Row],[OrderAverageTradedPrice]]*MIS[[#This Row],[OrderQuantity]]</f>
        <v>5184</v>
      </c>
      <c r="AF6789">
        <f>MIS[[#This Row],[LTP]]*MIS[[#This Row],[OrderQuantity]]</f>
        <v>5776</v>
      </c>
      <c r="AG6789">
        <f>IF(MIS[[#This Row],[OrderSide]]="SELL",MIS[[#This Row],[VALUE]]-MIS[[#This Row],[LIVE_VALUE]],MIS[[#This Row],[LIVE_VALUE]]-MIS[[#This Row],[VALUE]])</f>
        <v>592</v>
      </c>
      <c r="AH6789" t="str" cm="1">
        <f t="array" ref="AH67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9" t="str">
        <f>MIS[[#This Row],[TRADING SYMBOL]]</f>
        <v>SENSEX2552079900PE</v>
      </c>
      <c r="AJ6789" t="str">
        <f>IF(RIGHT(MIS[[#This Row],[Main/Hedge]],4)="MAIN","MAIN","HEDGE")</f>
        <v>HEDGE</v>
      </c>
      <c r="AK6789" t="str" cm="1">
        <f t="array" ref="AK6789">_xlfn._xlws.FILTER(Table4[Column1],ISNUMBER(SEARCH(Table4[Column1],MIS[[#This Row],[OrderUniqueIdentifier]])),"")</f>
        <v>LONGSHORT</v>
      </c>
    </row>
    <row r="6790" spans="1:37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>
        <f>_xlfn.XLOOKUP(MIS[[#This Row],[TRADING SYMBOL]],[1]Sheet1!$D:$D,[1]Sheet1!$C:$C)</f>
        <v>36.1</v>
      </c>
      <c r="AE6790">
        <f>MIS[[#This Row],[OrderAverageTradedPrice]]*MIS[[#This Row],[OrderQuantity]]</f>
        <v>3897.9999999999959</v>
      </c>
      <c r="AF6790">
        <f>MIS[[#This Row],[LTP]]*MIS[[#This Row],[OrderQuantity]]</f>
        <v>4332</v>
      </c>
      <c r="AG6790">
        <f>IF(MIS[[#This Row],[OrderSide]]="SELL",MIS[[#This Row],[VALUE]]-MIS[[#This Row],[LIVE_VALUE]],MIS[[#This Row],[LIVE_VALUE]]-MIS[[#This Row],[VALUE]])</f>
        <v>434.00000000000409</v>
      </c>
      <c r="AH6790" t="str" cm="1">
        <f t="array" ref="AH67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0" t="str">
        <f>MIS[[#This Row],[TRADING SYMBOL]]</f>
        <v>SENSEX2552079900PE</v>
      </c>
      <c r="AJ6790" t="str">
        <f>IF(RIGHT(MIS[[#This Row],[Main/Hedge]],4)="MAIN","MAIN","HEDGE")</f>
        <v>HEDGE</v>
      </c>
      <c r="AK6790" t="str" cm="1">
        <f t="array" ref="AK6790">_xlfn._xlws.FILTER(Table4[Column1],ISNUMBER(SEARCH(Table4[Column1],MIS[[#This Row],[OrderUniqueIdentifier]])),"")</f>
        <v>LONGSHORT</v>
      </c>
    </row>
    <row r="6791" spans="1:37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>
        <f>_xlfn.XLOOKUP(MIS[[#This Row],[TRADING SYMBOL]],[1]Sheet1!$D:$D,[1]Sheet1!$C:$C)</f>
        <v>36.1</v>
      </c>
      <c r="AE6791">
        <f>MIS[[#This Row],[OrderAverageTradedPrice]]*MIS[[#This Row],[OrderQuantity]]</f>
        <v>12336.999999999995</v>
      </c>
      <c r="AF6791">
        <f>MIS[[#This Row],[LTP]]*MIS[[#This Row],[OrderQuantity]]</f>
        <v>13718</v>
      </c>
      <c r="AG6791">
        <f>IF(MIS[[#This Row],[OrderSide]]="SELL",MIS[[#This Row],[VALUE]]-MIS[[#This Row],[LIVE_VALUE]],MIS[[#This Row],[LIVE_VALUE]]-MIS[[#This Row],[VALUE]])</f>
        <v>1381.0000000000055</v>
      </c>
      <c r="AH6791" t="str" cm="1">
        <f t="array" ref="AH67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1" t="str">
        <f>MIS[[#This Row],[TRADING SYMBOL]]</f>
        <v>SENSEX2552079900PE</v>
      </c>
      <c r="AJ6791" t="str">
        <f>IF(RIGHT(MIS[[#This Row],[Main/Hedge]],4)="MAIN","MAIN","HEDGE")</f>
        <v>HEDGE</v>
      </c>
      <c r="AK6791" t="str" cm="1">
        <f t="array" ref="AK6791">_xlfn._xlws.FILTER(Table4[Column1],ISNUMBER(SEARCH(Table4[Column1],MIS[[#This Row],[OrderUniqueIdentifier]])),"")</f>
        <v>LONGSHORT</v>
      </c>
    </row>
    <row r="6792" spans="1:37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>
        <f>_xlfn.XLOOKUP(MIS[[#This Row],[TRADING SYMBOL]],[1]Sheet1!$D:$D,[1]Sheet1!$C:$C)</f>
        <v>36.1</v>
      </c>
      <c r="AE6792">
        <f>MIS[[#This Row],[OrderAverageTradedPrice]]*MIS[[#This Row],[OrderQuantity]]</f>
        <v>16257.000000000002</v>
      </c>
      <c r="AF6792">
        <f>MIS[[#This Row],[LTP]]*MIS[[#This Row],[OrderQuantity]]</f>
        <v>18050</v>
      </c>
      <c r="AG6792">
        <f>IF(MIS[[#This Row],[OrderSide]]="SELL",MIS[[#This Row],[VALUE]]-MIS[[#This Row],[LIVE_VALUE]],MIS[[#This Row],[LIVE_VALUE]]-MIS[[#This Row],[VALUE]])</f>
        <v>1792.9999999999982</v>
      </c>
      <c r="AH6792" t="str" cm="1">
        <f t="array" ref="AH67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2" t="str">
        <f>MIS[[#This Row],[TRADING SYMBOL]]</f>
        <v>SENSEX2552079900PE</v>
      </c>
      <c r="AJ6792" t="str">
        <f>IF(RIGHT(MIS[[#This Row],[Main/Hedge]],4)="MAIN","MAIN","HEDGE")</f>
        <v>HEDGE</v>
      </c>
      <c r="AK6792" t="str" cm="1">
        <f t="array" ref="AK6792">_xlfn._xlws.FILTER(Table4[Column1],ISNUMBER(SEARCH(Table4[Column1],MIS[[#This Row],[OrderUniqueIdentifier]])),"")</f>
        <v>LONGSHORT</v>
      </c>
    </row>
    <row r="6793" spans="1:37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>
        <f>_xlfn.XLOOKUP(MIS[[#This Row],[TRADING SYMBOL]],[1]Sheet1!$D:$D,[1]Sheet1!$C:$C)</f>
        <v>36.1</v>
      </c>
      <c r="AE6793">
        <f>MIS[[#This Row],[OrderAverageTradedPrice]]*MIS[[#This Row],[OrderQuantity]]</f>
        <v>7128</v>
      </c>
      <c r="AF6793">
        <f>MIS[[#This Row],[LTP]]*MIS[[#This Row],[OrderQuantity]]</f>
        <v>7942</v>
      </c>
      <c r="AG6793">
        <f>IF(MIS[[#This Row],[OrderSide]]="SELL",MIS[[#This Row],[VALUE]]-MIS[[#This Row],[LIVE_VALUE]],MIS[[#This Row],[LIVE_VALUE]]-MIS[[#This Row],[VALUE]])</f>
        <v>814</v>
      </c>
      <c r="AH6793" t="str" cm="1">
        <f t="array" ref="AH67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3" t="str">
        <f>MIS[[#This Row],[TRADING SYMBOL]]</f>
        <v>SENSEX2552079900PE</v>
      </c>
      <c r="AJ6793" t="str">
        <f>IF(RIGHT(MIS[[#This Row],[Main/Hedge]],4)="MAIN","MAIN","HEDGE")</f>
        <v>HEDGE</v>
      </c>
      <c r="AK6793" t="str" cm="1">
        <f t="array" ref="AK6793">_xlfn._xlws.FILTER(Table4[Column1],ISNUMBER(SEARCH(Table4[Column1],MIS[[#This Row],[OrderUniqueIdentifier]])),"")</f>
        <v>LONGSHORT</v>
      </c>
    </row>
    <row r="6794" spans="1:37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>
        <f>_xlfn.XLOOKUP(MIS[[#This Row],[TRADING SYMBOL]],[1]Sheet1!$D:$D,[1]Sheet1!$C:$C)</f>
        <v>36.1</v>
      </c>
      <c r="AE6794">
        <f>MIS[[#This Row],[OrderAverageTradedPrice]]*MIS[[#This Row],[OrderQuantity]]</f>
        <v>11018.999999999978</v>
      </c>
      <c r="AF6794">
        <f>MIS[[#This Row],[LTP]]*MIS[[#This Row],[OrderQuantity]]</f>
        <v>12274</v>
      </c>
      <c r="AG6794">
        <f>IF(MIS[[#This Row],[OrderSide]]="SELL",MIS[[#This Row],[VALUE]]-MIS[[#This Row],[LIVE_VALUE]],MIS[[#This Row],[LIVE_VALUE]]-MIS[[#This Row],[VALUE]])</f>
        <v>1255.0000000000218</v>
      </c>
      <c r="AH6794" t="str" cm="1">
        <f t="array" ref="AH67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4" t="str">
        <f>MIS[[#This Row],[TRADING SYMBOL]]</f>
        <v>SENSEX2552079900PE</v>
      </c>
      <c r="AJ6794" t="str">
        <f>IF(RIGHT(MIS[[#This Row],[Main/Hedge]],4)="MAIN","MAIN","HEDGE")</f>
        <v>HEDGE</v>
      </c>
      <c r="AK6794" t="str" cm="1">
        <f t="array" ref="AK6794">_xlfn._xlws.FILTER(Table4[Column1],ISNUMBER(SEARCH(Table4[Column1],MIS[[#This Row],[OrderUniqueIdentifier]])),"")</f>
        <v>LONGSHORT</v>
      </c>
    </row>
    <row r="6795" spans="1:37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>
        <f>_xlfn.XLOOKUP(MIS[[#This Row],[TRADING SYMBOL]],[1]Sheet1!$D:$D,[1]Sheet1!$C:$C)</f>
        <v>36.1</v>
      </c>
      <c r="AE6795">
        <f>MIS[[#This Row],[OrderAverageTradedPrice]]*MIS[[#This Row],[OrderQuantity]]</f>
        <v>6493.0000000000009</v>
      </c>
      <c r="AF6795">
        <f>MIS[[#This Row],[LTP]]*MIS[[#This Row],[OrderQuantity]]</f>
        <v>7220</v>
      </c>
      <c r="AG6795">
        <f>IF(MIS[[#This Row],[OrderSide]]="SELL",MIS[[#This Row],[VALUE]]-MIS[[#This Row],[LIVE_VALUE]],MIS[[#This Row],[LIVE_VALUE]]-MIS[[#This Row],[VALUE]])</f>
        <v>726.99999999999909</v>
      </c>
      <c r="AH6795" t="str" cm="1">
        <f t="array" ref="AH67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5" t="str">
        <f>MIS[[#This Row],[TRADING SYMBOL]]</f>
        <v>SENSEX2552079900PE</v>
      </c>
      <c r="AJ6795" t="str">
        <f>IF(RIGHT(MIS[[#This Row],[Main/Hedge]],4)="MAIN","MAIN","HEDGE")</f>
        <v>HEDGE</v>
      </c>
      <c r="AK6795" t="str" cm="1">
        <f t="array" ref="AK6795">_xlfn._xlws.FILTER(Table4[Column1],ISNUMBER(SEARCH(Table4[Column1],MIS[[#This Row],[OrderUniqueIdentifier]])),"")</f>
        <v>LONGSHORT</v>
      </c>
    </row>
    <row r="6796" spans="1:37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>
        <f>_xlfn.XLOOKUP(MIS[[#This Row],[TRADING SYMBOL]],[1]Sheet1!$D:$D,[1]Sheet1!$C:$C)</f>
        <v>36.1</v>
      </c>
      <c r="AE6796">
        <f>MIS[[#This Row],[OrderAverageTradedPrice]]*MIS[[#This Row],[OrderQuantity]]</f>
        <v>1950</v>
      </c>
      <c r="AF6796">
        <f>MIS[[#This Row],[LTP]]*MIS[[#This Row],[OrderQuantity]]</f>
        <v>2166</v>
      </c>
      <c r="AG6796">
        <f>IF(MIS[[#This Row],[OrderSide]]="SELL",MIS[[#This Row],[VALUE]]-MIS[[#This Row],[LIVE_VALUE]],MIS[[#This Row],[LIVE_VALUE]]-MIS[[#This Row],[VALUE]])</f>
        <v>216</v>
      </c>
      <c r="AH6796" t="str" cm="1">
        <f t="array" ref="AH67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6" t="str">
        <f>MIS[[#This Row],[TRADING SYMBOL]]</f>
        <v>SENSEX2552079900PE</v>
      </c>
      <c r="AJ6796" t="str">
        <f>IF(RIGHT(MIS[[#This Row],[Main/Hedge]],4)="MAIN","MAIN","HEDGE")</f>
        <v>HEDGE</v>
      </c>
      <c r="AK6796" t="str" cm="1">
        <f t="array" ref="AK6796">_xlfn._xlws.FILTER(Table4[Column1],ISNUMBER(SEARCH(Table4[Column1],MIS[[#This Row],[OrderUniqueIdentifier]])),"")</f>
        <v>LONGSHORT</v>
      </c>
    </row>
    <row r="6797" spans="1:37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>
        <f>_xlfn.XLOOKUP(MIS[[#This Row],[TRADING SYMBOL]],[1]Sheet1!$D:$D,[1]Sheet1!$C:$C)</f>
        <v>490.65</v>
      </c>
      <c r="AE6797">
        <f>MIS[[#This Row],[OrderAverageTradedPrice]]*MIS[[#This Row],[OrderQuantity]]</f>
        <v>10200</v>
      </c>
      <c r="AF6797">
        <f>MIS[[#This Row],[LTP]]*MIS[[#This Row],[OrderQuantity]]</f>
        <v>9813</v>
      </c>
      <c r="AG6797">
        <f>IF(MIS[[#This Row],[OrderSide]]="SELL",MIS[[#This Row],[VALUE]]-MIS[[#This Row],[LIVE_VALUE]],MIS[[#This Row],[LIVE_VALUE]]-MIS[[#This Row],[VALUE]])</f>
        <v>-387</v>
      </c>
      <c r="AH6797" t="str" cm="1">
        <f t="array" ref="AH67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7" t="str">
        <f>MIS[[#This Row],[TRADING SYMBOL]]</f>
        <v>SENSEX2552082300CE</v>
      </c>
      <c r="AJ6797" t="str">
        <f>IF(RIGHT(MIS[[#This Row],[Main/Hedge]],4)="MAIN","MAIN","HEDGE")</f>
        <v>MAIN</v>
      </c>
      <c r="AK6797" t="str" cm="1">
        <f t="array" ref="AK6797">_xlfn._xlws.FILTER(Table4[Column1],ISNUMBER(SEARCH(Table4[Column1],MIS[[#This Row],[OrderUniqueIdentifier]])),"")</f>
        <v>LONGSHORT</v>
      </c>
    </row>
    <row r="6798" spans="1:37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>
        <f>_xlfn.XLOOKUP(MIS[[#This Row],[TRADING SYMBOL]],[1]Sheet1!$D:$D,[1]Sheet1!$C:$C)</f>
        <v>490.65</v>
      </c>
      <c r="AE6798">
        <f>MIS[[#This Row],[OrderAverageTradedPrice]]*MIS[[#This Row],[OrderQuantity]]</f>
        <v>10193</v>
      </c>
      <c r="AF6798">
        <f>MIS[[#This Row],[LTP]]*MIS[[#This Row],[OrderQuantity]]</f>
        <v>9813</v>
      </c>
      <c r="AG6798">
        <f>IF(MIS[[#This Row],[OrderSide]]="SELL",MIS[[#This Row],[VALUE]]-MIS[[#This Row],[LIVE_VALUE]],MIS[[#This Row],[LIVE_VALUE]]-MIS[[#This Row],[VALUE]])</f>
        <v>-380</v>
      </c>
      <c r="AH6798" t="str" cm="1">
        <f t="array" ref="AH67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8" t="str">
        <f>MIS[[#This Row],[TRADING SYMBOL]]</f>
        <v>SENSEX2552082300CE</v>
      </c>
      <c r="AJ6798" t="str">
        <f>IF(RIGHT(MIS[[#This Row],[Main/Hedge]],4)="MAIN","MAIN","HEDGE")</f>
        <v>MAIN</v>
      </c>
      <c r="AK6798" t="str" cm="1">
        <f t="array" ref="AK6798">_xlfn._xlws.FILTER(Table4[Column1],ISNUMBER(SEARCH(Table4[Column1],MIS[[#This Row],[OrderUniqueIdentifier]])),"")</f>
        <v>LONGSHORT</v>
      </c>
    </row>
    <row r="6799" spans="1:37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>
        <f>_xlfn.XLOOKUP(MIS[[#This Row],[TRADING SYMBOL]],[1]Sheet1!$D:$D,[1]Sheet1!$C:$C)</f>
        <v>490.65</v>
      </c>
      <c r="AE6799">
        <f>MIS[[#This Row],[OrderAverageTradedPrice]]*MIS[[#This Row],[OrderQuantity]]</f>
        <v>10201</v>
      </c>
      <c r="AF6799">
        <f>MIS[[#This Row],[LTP]]*MIS[[#This Row],[OrderQuantity]]</f>
        <v>9813</v>
      </c>
      <c r="AG6799">
        <f>IF(MIS[[#This Row],[OrderSide]]="SELL",MIS[[#This Row],[VALUE]]-MIS[[#This Row],[LIVE_VALUE]],MIS[[#This Row],[LIVE_VALUE]]-MIS[[#This Row],[VALUE]])</f>
        <v>-388</v>
      </c>
      <c r="AH6799" t="str" cm="1">
        <f t="array" ref="AH67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9" t="str">
        <f>MIS[[#This Row],[TRADING SYMBOL]]</f>
        <v>SENSEX2552082300CE</v>
      </c>
      <c r="AJ6799" t="str">
        <f>IF(RIGHT(MIS[[#This Row],[Main/Hedge]],4)="MAIN","MAIN","HEDGE")</f>
        <v>MAIN</v>
      </c>
      <c r="AK6799" t="str" cm="1">
        <f t="array" ref="AK6799">_xlfn._xlws.FILTER(Table4[Column1],ISNUMBER(SEARCH(Table4[Column1],MIS[[#This Row],[OrderUniqueIdentifier]])),"")</f>
        <v>LONGSHORT</v>
      </c>
    </row>
    <row r="6800" spans="1:37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>
        <f>_xlfn.XLOOKUP(MIS[[#This Row],[TRADING SYMBOL]],[1]Sheet1!$D:$D,[1]Sheet1!$C:$C)</f>
        <v>196</v>
      </c>
      <c r="AE6800">
        <f>MIS[[#This Row],[OrderAverageTradedPrice]]*MIS[[#This Row],[OrderQuantity]]</f>
        <v>14838.75</v>
      </c>
      <c r="AF6800">
        <f>MIS[[#This Row],[LTP]]*MIS[[#This Row],[OrderQuantity]]</f>
        <v>14700</v>
      </c>
      <c r="AG6800">
        <f>IF(MIS[[#This Row],[OrderSide]]="SELL",MIS[[#This Row],[VALUE]]-MIS[[#This Row],[LIVE_VALUE]],MIS[[#This Row],[LIVE_VALUE]]-MIS[[#This Row],[VALUE]])</f>
        <v>-138.75</v>
      </c>
      <c r="AH6800" t="str" cm="1">
        <f t="array" ref="AH68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0" t="str">
        <f>MIS[[#This Row],[TRADING SYMBOL]]</f>
        <v>NIFTY2552225000CE</v>
      </c>
      <c r="AJ6800" t="str">
        <f>IF(RIGHT(MIS[[#This Row],[Main/Hedge]],4)="MAIN","MAIN","HEDGE")</f>
        <v>MAIN</v>
      </c>
      <c r="AK6800" t="str" cm="1">
        <f t="array" ref="AK6800">_xlfn._xlws.FILTER(Table4[Column1],ISNUMBER(SEARCH(Table4[Column1],MIS[[#This Row],[OrderUniqueIdentifier]])),"")</f>
        <v>LONGSHORT</v>
      </c>
    </row>
    <row r="6801" spans="1:37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>
        <f>_xlfn.XLOOKUP(MIS[[#This Row],[TRADING SYMBOL]],[1]Sheet1!$D:$D,[1]Sheet1!$C:$C)</f>
        <v>490.65</v>
      </c>
      <c r="AE6801">
        <f>MIS[[#This Row],[OrderAverageTradedPrice]]*MIS[[#This Row],[OrderQuantity]]</f>
        <v>10201</v>
      </c>
      <c r="AF6801">
        <f>MIS[[#This Row],[LTP]]*MIS[[#This Row],[OrderQuantity]]</f>
        <v>9813</v>
      </c>
      <c r="AG6801">
        <f>IF(MIS[[#This Row],[OrderSide]]="SELL",MIS[[#This Row],[VALUE]]-MIS[[#This Row],[LIVE_VALUE]],MIS[[#This Row],[LIVE_VALUE]]-MIS[[#This Row],[VALUE]])</f>
        <v>-388</v>
      </c>
      <c r="AH6801" t="str" cm="1">
        <f t="array" ref="AH68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1" t="str">
        <f>MIS[[#This Row],[TRADING SYMBOL]]</f>
        <v>SENSEX2552082300CE</v>
      </c>
      <c r="AJ6801" t="str">
        <f>IF(RIGHT(MIS[[#This Row],[Main/Hedge]],4)="MAIN","MAIN","HEDGE")</f>
        <v>MAIN</v>
      </c>
      <c r="AK6801" t="str" cm="1">
        <f t="array" ref="AK6801">_xlfn._xlws.FILTER(Table4[Column1],ISNUMBER(SEARCH(Table4[Column1],MIS[[#This Row],[OrderUniqueIdentifier]])),"")</f>
        <v>LONGSHORT</v>
      </c>
    </row>
    <row r="6802" spans="1:37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>
        <f>_xlfn.XLOOKUP(MIS[[#This Row],[TRADING SYMBOL]],[1]Sheet1!$D:$D,[1]Sheet1!$C:$C)</f>
        <v>490.65</v>
      </c>
      <c r="AE6802">
        <f>MIS[[#This Row],[OrderAverageTradedPrice]]*MIS[[#This Row],[OrderQuantity]]</f>
        <v>10194</v>
      </c>
      <c r="AF6802">
        <f>MIS[[#This Row],[LTP]]*MIS[[#This Row],[OrderQuantity]]</f>
        <v>9813</v>
      </c>
      <c r="AG6802">
        <f>IF(MIS[[#This Row],[OrderSide]]="SELL",MIS[[#This Row],[VALUE]]-MIS[[#This Row],[LIVE_VALUE]],MIS[[#This Row],[LIVE_VALUE]]-MIS[[#This Row],[VALUE]])</f>
        <v>-381</v>
      </c>
      <c r="AH6802" t="str" cm="1">
        <f t="array" ref="AH68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2" t="str">
        <f>MIS[[#This Row],[TRADING SYMBOL]]</f>
        <v>SENSEX2552082300CE</v>
      </c>
      <c r="AJ6802" t="str">
        <f>IF(RIGHT(MIS[[#This Row],[Main/Hedge]],4)="MAIN","MAIN","HEDGE")</f>
        <v>MAIN</v>
      </c>
      <c r="AK6802" t="str" cm="1">
        <f t="array" ref="AK6802">_xlfn._xlws.FILTER(Table4[Column1],ISNUMBER(SEARCH(Table4[Column1],MIS[[#This Row],[OrderUniqueIdentifier]])),"")</f>
        <v>LONGSHORT</v>
      </c>
    </row>
    <row r="6803" spans="1:37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>
        <f>_xlfn.XLOOKUP(MIS[[#This Row],[TRADING SYMBOL]],[1]Sheet1!$D:$D,[1]Sheet1!$C:$C)</f>
        <v>490.65</v>
      </c>
      <c r="AE6803">
        <f>MIS[[#This Row],[OrderAverageTradedPrice]]*MIS[[#This Row],[OrderQuantity]]</f>
        <v>10197</v>
      </c>
      <c r="AF6803">
        <f>MIS[[#This Row],[LTP]]*MIS[[#This Row],[OrderQuantity]]</f>
        <v>9813</v>
      </c>
      <c r="AG6803">
        <f>IF(MIS[[#This Row],[OrderSide]]="SELL",MIS[[#This Row],[VALUE]]-MIS[[#This Row],[LIVE_VALUE]],MIS[[#This Row],[LIVE_VALUE]]-MIS[[#This Row],[VALUE]])</f>
        <v>-384</v>
      </c>
      <c r="AH6803" t="str" cm="1">
        <f t="array" ref="AH68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3" t="str">
        <f>MIS[[#This Row],[TRADING SYMBOL]]</f>
        <v>SENSEX2552082300CE</v>
      </c>
      <c r="AJ6803" t="str">
        <f>IF(RIGHT(MIS[[#This Row],[Main/Hedge]],4)="MAIN","MAIN","HEDGE")</f>
        <v>MAIN</v>
      </c>
      <c r="AK6803" t="str" cm="1">
        <f t="array" ref="AK6803">_xlfn._xlws.FILTER(Table4[Column1],ISNUMBER(SEARCH(Table4[Column1],MIS[[#This Row],[OrderUniqueIdentifier]])),"")</f>
        <v>LONGSHORT</v>
      </c>
    </row>
    <row r="6804" spans="1:37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>
        <f>_xlfn.XLOOKUP(MIS[[#This Row],[TRADING SYMBOL]],[1]Sheet1!$D:$D,[1]Sheet1!$C:$C)</f>
        <v>196</v>
      </c>
      <c r="AE6804">
        <f>MIS[[#This Row],[OrderAverageTradedPrice]]*MIS[[#This Row],[OrderQuantity]]</f>
        <v>14850</v>
      </c>
      <c r="AF6804">
        <f>MIS[[#This Row],[LTP]]*MIS[[#This Row],[OrderQuantity]]</f>
        <v>14700</v>
      </c>
      <c r="AG6804">
        <f>IF(MIS[[#This Row],[OrderSide]]="SELL",MIS[[#This Row],[VALUE]]-MIS[[#This Row],[LIVE_VALUE]],MIS[[#This Row],[LIVE_VALUE]]-MIS[[#This Row],[VALUE]])</f>
        <v>-150</v>
      </c>
      <c r="AH6804" t="str" cm="1">
        <f t="array" ref="AH68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4" t="str">
        <f>MIS[[#This Row],[TRADING SYMBOL]]</f>
        <v>NIFTY2552225000CE</v>
      </c>
      <c r="AJ6804" t="str">
        <f>IF(RIGHT(MIS[[#This Row],[Main/Hedge]],4)="MAIN","MAIN","HEDGE")</f>
        <v>MAIN</v>
      </c>
      <c r="AK6804" t="str" cm="1">
        <f t="array" ref="AK6804">_xlfn._xlws.FILTER(Table4[Column1],ISNUMBER(SEARCH(Table4[Column1],MIS[[#This Row],[OrderUniqueIdentifier]])),"")</f>
        <v>LONGSHORT</v>
      </c>
    </row>
    <row r="6805" spans="1:37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>
        <f>_xlfn.XLOOKUP(MIS[[#This Row],[TRADING SYMBOL]],[1]Sheet1!$D:$D,[1]Sheet1!$C:$C)</f>
        <v>490.65</v>
      </c>
      <c r="AE6805">
        <f>MIS[[#This Row],[OrderAverageTradedPrice]]*MIS[[#This Row],[OrderQuantity]]</f>
        <v>10198</v>
      </c>
      <c r="AF6805">
        <f>MIS[[#This Row],[LTP]]*MIS[[#This Row],[OrderQuantity]]</f>
        <v>9813</v>
      </c>
      <c r="AG6805">
        <f>IF(MIS[[#This Row],[OrderSide]]="SELL",MIS[[#This Row],[VALUE]]-MIS[[#This Row],[LIVE_VALUE]],MIS[[#This Row],[LIVE_VALUE]]-MIS[[#This Row],[VALUE]])</f>
        <v>-385</v>
      </c>
      <c r="AH6805" t="str" cm="1">
        <f t="array" ref="AH68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5" t="str">
        <f>MIS[[#This Row],[TRADING SYMBOL]]</f>
        <v>SENSEX2552082300CE</v>
      </c>
      <c r="AJ6805" t="str">
        <f>IF(RIGHT(MIS[[#This Row],[Main/Hedge]],4)="MAIN","MAIN","HEDGE")</f>
        <v>MAIN</v>
      </c>
      <c r="AK6805" t="str" cm="1">
        <f t="array" ref="AK6805">_xlfn._xlws.FILTER(Table4[Column1],ISNUMBER(SEARCH(Table4[Column1],MIS[[#This Row],[OrderUniqueIdentifier]])),"")</f>
        <v>LONGSHORT</v>
      </c>
    </row>
    <row r="6806" spans="1:37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>
        <f>_xlfn.XLOOKUP(MIS[[#This Row],[TRADING SYMBOL]],[1]Sheet1!$D:$D,[1]Sheet1!$C:$C)</f>
        <v>490.65</v>
      </c>
      <c r="AE6806">
        <f>MIS[[#This Row],[OrderAverageTradedPrice]]*MIS[[#This Row],[OrderQuantity]]</f>
        <v>10194</v>
      </c>
      <c r="AF6806">
        <f>MIS[[#This Row],[LTP]]*MIS[[#This Row],[OrderQuantity]]</f>
        <v>9813</v>
      </c>
      <c r="AG6806">
        <f>IF(MIS[[#This Row],[OrderSide]]="SELL",MIS[[#This Row],[VALUE]]-MIS[[#This Row],[LIVE_VALUE]],MIS[[#This Row],[LIVE_VALUE]]-MIS[[#This Row],[VALUE]])</f>
        <v>-381</v>
      </c>
      <c r="AH6806" t="str" cm="1">
        <f t="array" ref="AH68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6" t="str">
        <f>MIS[[#This Row],[TRADING SYMBOL]]</f>
        <v>SENSEX2552082300CE</v>
      </c>
      <c r="AJ6806" t="str">
        <f>IF(RIGHT(MIS[[#This Row],[Main/Hedge]],4)="MAIN","MAIN","HEDGE")</f>
        <v>MAIN</v>
      </c>
      <c r="AK6806" t="str" cm="1">
        <f t="array" ref="AK6806">_xlfn._xlws.FILTER(Table4[Column1],ISNUMBER(SEARCH(Table4[Column1],MIS[[#This Row],[OrderUniqueIdentifier]])),"")</f>
        <v>LONGSHORT</v>
      </c>
    </row>
    <row r="6807" spans="1:37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>
        <f>_xlfn.XLOOKUP(MIS[[#This Row],[TRADING SYMBOL]],[1]Sheet1!$D:$D,[1]Sheet1!$C:$C)</f>
        <v>196</v>
      </c>
      <c r="AE6807">
        <f>MIS[[#This Row],[OrderAverageTradedPrice]]*MIS[[#This Row],[OrderQuantity]]</f>
        <v>14850</v>
      </c>
      <c r="AF6807">
        <f>MIS[[#This Row],[LTP]]*MIS[[#This Row],[OrderQuantity]]</f>
        <v>14700</v>
      </c>
      <c r="AG6807">
        <f>IF(MIS[[#This Row],[OrderSide]]="SELL",MIS[[#This Row],[VALUE]]-MIS[[#This Row],[LIVE_VALUE]],MIS[[#This Row],[LIVE_VALUE]]-MIS[[#This Row],[VALUE]])</f>
        <v>-150</v>
      </c>
      <c r="AH6807" t="str" cm="1">
        <f t="array" ref="AH68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7" t="str">
        <f>MIS[[#This Row],[TRADING SYMBOL]]</f>
        <v>NIFTY2552225000CE</v>
      </c>
      <c r="AJ6807" t="str">
        <f>IF(RIGHT(MIS[[#This Row],[Main/Hedge]],4)="MAIN","MAIN","HEDGE")</f>
        <v>MAIN</v>
      </c>
      <c r="AK6807" t="str" cm="1">
        <f t="array" ref="AK6807">_xlfn._xlws.FILTER(Table4[Column1],ISNUMBER(SEARCH(Table4[Column1],MIS[[#This Row],[OrderUniqueIdentifier]])),"")</f>
        <v>LONGSHORT</v>
      </c>
    </row>
    <row r="6808" spans="1:37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>
        <f>_xlfn.XLOOKUP(MIS[[#This Row],[TRADING SYMBOL]],[1]Sheet1!$D:$D,[1]Sheet1!$C:$C)</f>
        <v>490.65</v>
      </c>
      <c r="AE6808">
        <f>MIS[[#This Row],[OrderAverageTradedPrice]]*MIS[[#This Row],[OrderQuantity]]</f>
        <v>10198</v>
      </c>
      <c r="AF6808">
        <f>MIS[[#This Row],[LTP]]*MIS[[#This Row],[OrderQuantity]]</f>
        <v>9813</v>
      </c>
      <c r="AG6808">
        <f>IF(MIS[[#This Row],[OrderSide]]="SELL",MIS[[#This Row],[VALUE]]-MIS[[#This Row],[LIVE_VALUE]],MIS[[#This Row],[LIVE_VALUE]]-MIS[[#This Row],[VALUE]])</f>
        <v>-385</v>
      </c>
      <c r="AH6808" t="str" cm="1">
        <f t="array" ref="AH68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8" t="str">
        <f>MIS[[#This Row],[TRADING SYMBOL]]</f>
        <v>SENSEX2552082300CE</v>
      </c>
      <c r="AJ6808" t="str">
        <f>IF(RIGHT(MIS[[#This Row],[Main/Hedge]],4)="MAIN","MAIN","HEDGE")</f>
        <v>MAIN</v>
      </c>
      <c r="AK6808" t="str" cm="1">
        <f t="array" ref="AK6808">_xlfn._xlws.FILTER(Table4[Column1],ISNUMBER(SEARCH(Table4[Column1],MIS[[#This Row],[OrderUniqueIdentifier]])),"")</f>
        <v>LONGSHORT</v>
      </c>
    </row>
    <row r="6809" spans="1:37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>
        <f>_xlfn.XLOOKUP(MIS[[#This Row],[TRADING SYMBOL]],[1]Sheet1!$D:$D,[1]Sheet1!$C:$C)</f>
        <v>196</v>
      </c>
      <c r="AE6809">
        <f>MIS[[#This Row],[OrderAverageTradedPrice]]*MIS[[#This Row],[OrderQuantity]]</f>
        <v>14850</v>
      </c>
      <c r="AF6809">
        <f>MIS[[#This Row],[LTP]]*MIS[[#This Row],[OrderQuantity]]</f>
        <v>14700</v>
      </c>
      <c r="AG6809">
        <f>IF(MIS[[#This Row],[OrderSide]]="SELL",MIS[[#This Row],[VALUE]]-MIS[[#This Row],[LIVE_VALUE]],MIS[[#This Row],[LIVE_VALUE]]-MIS[[#This Row],[VALUE]])</f>
        <v>-150</v>
      </c>
      <c r="AH6809" t="str" cm="1">
        <f t="array" ref="AH68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9" t="str">
        <f>MIS[[#This Row],[TRADING SYMBOL]]</f>
        <v>NIFTY2552225000CE</v>
      </c>
      <c r="AJ6809" t="str">
        <f>IF(RIGHT(MIS[[#This Row],[Main/Hedge]],4)="MAIN","MAIN","HEDGE")</f>
        <v>MAIN</v>
      </c>
      <c r="AK6809" t="str" cm="1">
        <f t="array" ref="AK6809">_xlfn._xlws.FILTER(Table4[Column1],ISNUMBER(SEARCH(Table4[Column1],MIS[[#This Row],[OrderUniqueIdentifier]])),"")</f>
        <v>LONGSHORT</v>
      </c>
    </row>
    <row r="6810" spans="1:37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>
        <f>_xlfn.XLOOKUP(MIS[[#This Row],[TRADING SYMBOL]],[1]Sheet1!$D:$D,[1]Sheet1!$C:$C)</f>
        <v>490.65</v>
      </c>
      <c r="AE6810">
        <f>MIS[[#This Row],[OrderAverageTradedPrice]]*MIS[[#This Row],[OrderQuantity]]</f>
        <v>10198</v>
      </c>
      <c r="AF6810">
        <f>MIS[[#This Row],[LTP]]*MIS[[#This Row],[OrderQuantity]]</f>
        <v>9813</v>
      </c>
      <c r="AG6810">
        <f>IF(MIS[[#This Row],[OrderSide]]="SELL",MIS[[#This Row],[VALUE]]-MIS[[#This Row],[LIVE_VALUE]],MIS[[#This Row],[LIVE_VALUE]]-MIS[[#This Row],[VALUE]])</f>
        <v>-385</v>
      </c>
      <c r="AH6810" t="str" cm="1">
        <f t="array" ref="AH68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0" t="str">
        <f>MIS[[#This Row],[TRADING SYMBOL]]</f>
        <v>SENSEX2552082300CE</v>
      </c>
      <c r="AJ6810" t="str">
        <f>IF(RIGHT(MIS[[#This Row],[Main/Hedge]],4)="MAIN","MAIN","HEDGE")</f>
        <v>MAIN</v>
      </c>
      <c r="AK6810" t="str" cm="1">
        <f t="array" ref="AK6810">_xlfn._xlws.FILTER(Table4[Column1],ISNUMBER(SEARCH(Table4[Column1],MIS[[#This Row],[OrderUniqueIdentifier]])),"")</f>
        <v>LONGSHORT</v>
      </c>
    </row>
    <row r="6811" spans="1:37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>
        <f>_xlfn.XLOOKUP(MIS[[#This Row],[TRADING SYMBOL]],[1]Sheet1!$D:$D,[1]Sheet1!$C:$C)</f>
        <v>196</v>
      </c>
      <c r="AE6811">
        <f>MIS[[#This Row],[OrderAverageTradedPrice]]*MIS[[#This Row],[OrderQuantity]]</f>
        <v>14853.75</v>
      </c>
      <c r="AF6811">
        <f>MIS[[#This Row],[LTP]]*MIS[[#This Row],[OrderQuantity]]</f>
        <v>14700</v>
      </c>
      <c r="AG6811">
        <f>IF(MIS[[#This Row],[OrderSide]]="SELL",MIS[[#This Row],[VALUE]]-MIS[[#This Row],[LIVE_VALUE]],MIS[[#This Row],[LIVE_VALUE]]-MIS[[#This Row],[VALUE]])</f>
        <v>-153.75</v>
      </c>
      <c r="AH6811" t="str" cm="1">
        <f t="array" ref="AH68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1" t="str">
        <f>MIS[[#This Row],[TRADING SYMBOL]]</f>
        <v>NIFTY2552225000CE</v>
      </c>
      <c r="AJ6811" t="str">
        <f>IF(RIGHT(MIS[[#This Row],[Main/Hedge]],4)="MAIN","MAIN","HEDGE")</f>
        <v>MAIN</v>
      </c>
      <c r="AK6811" t="str" cm="1">
        <f t="array" ref="AK6811">_xlfn._xlws.FILTER(Table4[Column1],ISNUMBER(SEARCH(Table4[Column1],MIS[[#This Row],[OrderUniqueIdentifier]])),"")</f>
        <v>LONGSHORT</v>
      </c>
    </row>
    <row r="6812" spans="1:37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>
        <f>_xlfn.XLOOKUP(MIS[[#This Row],[TRADING SYMBOL]],[1]Sheet1!$D:$D,[1]Sheet1!$C:$C)</f>
        <v>490.65</v>
      </c>
      <c r="AE6812">
        <f>MIS[[#This Row],[OrderAverageTradedPrice]]*MIS[[#This Row],[OrderQuantity]]</f>
        <v>10197</v>
      </c>
      <c r="AF6812">
        <f>MIS[[#This Row],[LTP]]*MIS[[#This Row],[OrderQuantity]]</f>
        <v>9813</v>
      </c>
      <c r="AG6812">
        <f>IF(MIS[[#This Row],[OrderSide]]="SELL",MIS[[#This Row],[VALUE]]-MIS[[#This Row],[LIVE_VALUE]],MIS[[#This Row],[LIVE_VALUE]]-MIS[[#This Row],[VALUE]])</f>
        <v>-384</v>
      </c>
      <c r="AH6812" t="str" cm="1">
        <f t="array" ref="AH68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2" t="str">
        <f>MIS[[#This Row],[TRADING SYMBOL]]</f>
        <v>SENSEX2552082300CE</v>
      </c>
      <c r="AJ6812" t="str">
        <f>IF(RIGHT(MIS[[#This Row],[Main/Hedge]],4)="MAIN","MAIN","HEDGE")</f>
        <v>MAIN</v>
      </c>
      <c r="AK6812" t="str" cm="1">
        <f t="array" ref="AK6812">_xlfn._xlws.FILTER(Table4[Column1],ISNUMBER(SEARCH(Table4[Column1],MIS[[#This Row],[OrderUniqueIdentifier]])),"")</f>
        <v>LONGSHORT</v>
      </c>
    </row>
    <row r="6813" spans="1:37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>
        <f>_xlfn.XLOOKUP(MIS[[#This Row],[TRADING SYMBOL]],[1]Sheet1!$D:$D,[1]Sheet1!$C:$C)</f>
        <v>196</v>
      </c>
      <c r="AE6813">
        <f>MIS[[#This Row],[OrderAverageTradedPrice]]*MIS[[#This Row],[OrderQuantity]]</f>
        <v>14850</v>
      </c>
      <c r="AF6813">
        <f>MIS[[#This Row],[LTP]]*MIS[[#This Row],[OrderQuantity]]</f>
        <v>14700</v>
      </c>
      <c r="AG6813">
        <f>IF(MIS[[#This Row],[OrderSide]]="SELL",MIS[[#This Row],[VALUE]]-MIS[[#This Row],[LIVE_VALUE]],MIS[[#This Row],[LIVE_VALUE]]-MIS[[#This Row],[VALUE]])</f>
        <v>-150</v>
      </c>
      <c r="AH6813" t="str" cm="1">
        <f t="array" ref="AH68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3" t="str">
        <f>MIS[[#This Row],[TRADING SYMBOL]]</f>
        <v>NIFTY2552225000CE</v>
      </c>
      <c r="AJ6813" t="str">
        <f>IF(RIGHT(MIS[[#This Row],[Main/Hedge]],4)="MAIN","MAIN","HEDGE")</f>
        <v>MAIN</v>
      </c>
      <c r="AK6813" t="str" cm="1">
        <f t="array" ref="AK6813">_xlfn._xlws.FILTER(Table4[Column1],ISNUMBER(SEARCH(Table4[Column1],MIS[[#This Row],[OrderUniqueIdentifier]])),"")</f>
        <v>LONGSHORT</v>
      </c>
    </row>
    <row r="6814" spans="1:37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>
        <f>_xlfn.XLOOKUP(MIS[[#This Row],[TRADING SYMBOL]],[1]Sheet1!$D:$D,[1]Sheet1!$C:$C)</f>
        <v>490.65</v>
      </c>
      <c r="AE6814">
        <f>MIS[[#This Row],[OrderAverageTradedPrice]]*MIS[[#This Row],[OrderQuantity]]</f>
        <v>10197</v>
      </c>
      <c r="AF6814">
        <f>MIS[[#This Row],[LTP]]*MIS[[#This Row],[OrderQuantity]]</f>
        <v>9813</v>
      </c>
      <c r="AG6814">
        <f>IF(MIS[[#This Row],[OrderSide]]="SELL",MIS[[#This Row],[VALUE]]-MIS[[#This Row],[LIVE_VALUE]],MIS[[#This Row],[LIVE_VALUE]]-MIS[[#This Row],[VALUE]])</f>
        <v>-384</v>
      </c>
      <c r="AH6814" t="str" cm="1">
        <f t="array" ref="AH68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4" t="str">
        <f>MIS[[#This Row],[TRADING SYMBOL]]</f>
        <v>SENSEX2552082300CE</v>
      </c>
      <c r="AJ6814" t="str">
        <f>IF(RIGHT(MIS[[#This Row],[Main/Hedge]],4)="MAIN","MAIN","HEDGE")</f>
        <v>MAIN</v>
      </c>
      <c r="AK6814" t="str" cm="1">
        <f t="array" ref="AK6814">_xlfn._xlws.FILTER(Table4[Column1],ISNUMBER(SEARCH(Table4[Column1],MIS[[#This Row],[OrderUniqueIdentifier]])),"")</f>
        <v>LONGSHORT</v>
      </c>
    </row>
    <row r="6815" spans="1:37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>
        <f>_xlfn.XLOOKUP(MIS[[#This Row],[TRADING SYMBOL]],[1]Sheet1!$D:$D,[1]Sheet1!$C:$C)</f>
        <v>196</v>
      </c>
      <c r="AE6815">
        <f>MIS[[#This Row],[OrderAverageTradedPrice]]*MIS[[#This Row],[OrderQuantity]]</f>
        <v>14850</v>
      </c>
      <c r="AF6815">
        <f>MIS[[#This Row],[LTP]]*MIS[[#This Row],[OrderQuantity]]</f>
        <v>14700</v>
      </c>
      <c r="AG6815">
        <f>IF(MIS[[#This Row],[OrderSide]]="SELL",MIS[[#This Row],[VALUE]]-MIS[[#This Row],[LIVE_VALUE]],MIS[[#This Row],[LIVE_VALUE]]-MIS[[#This Row],[VALUE]])</f>
        <v>-150</v>
      </c>
      <c r="AH6815" t="str" cm="1">
        <f t="array" ref="AH68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5" t="str">
        <f>MIS[[#This Row],[TRADING SYMBOL]]</f>
        <v>NIFTY2552225000CE</v>
      </c>
      <c r="AJ6815" t="str">
        <f>IF(RIGHT(MIS[[#This Row],[Main/Hedge]],4)="MAIN","MAIN","HEDGE")</f>
        <v>MAIN</v>
      </c>
      <c r="AK6815" t="str" cm="1">
        <f t="array" ref="AK6815">_xlfn._xlws.FILTER(Table4[Column1],ISNUMBER(SEARCH(Table4[Column1],MIS[[#This Row],[OrderUniqueIdentifier]])),"")</f>
        <v>LONGSHORT</v>
      </c>
    </row>
    <row r="6816" spans="1:37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>
        <f>_xlfn.XLOOKUP(MIS[[#This Row],[TRADING SYMBOL]],[1]Sheet1!$D:$D,[1]Sheet1!$C:$C)</f>
        <v>490.65</v>
      </c>
      <c r="AE6816">
        <f>MIS[[#This Row],[OrderAverageTradedPrice]]*MIS[[#This Row],[OrderQuantity]]</f>
        <v>10198</v>
      </c>
      <c r="AF6816">
        <f>MIS[[#This Row],[LTP]]*MIS[[#This Row],[OrderQuantity]]</f>
        <v>9813</v>
      </c>
      <c r="AG6816">
        <f>IF(MIS[[#This Row],[OrderSide]]="SELL",MIS[[#This Row],[VALUE]]-MIS[[#This Row],[LIVE_VALUE]],MIS[[#This Row],[LIVE_VALUE]]-MIS[[#This Row],[VALUE]])</f>
        <v>-385</v>
      </c>
      <c r="AH6816" t="str" cm="1">
        <f t="array" ref="AH68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6" t="str">
        <f>MIS[[#This Row],[TRADING SYMBOL]]</f>
        <v>SENSEX2552082300CE</v>
      </c>
      <c r="AJ6816" t="str">
        <f>IF(RIGHT(MIS[[#This Row],[Main/Hedge]],4)="MAIN","MAIN","HEDGE")</f>
        <v>MAIN</v>
      </c>
      <c r="AK6816" t="str" cm="1">
        <f t="array" ref="AK6816">_xlfn._xlws.FILTER(Table4[Column1],ISNUMBER(SEARCH(Table4[Column1],MIS[[#This Row],[OrderUniqueIdentifier]])),"")</f>
        <v>LONGSHORT</v>
      </c>
    </row>
    <row r="6817" spans="1:37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>
        <f>_xlfn.XLOOKUP(MIS[[#This Row],[TRADING SYMBOL]],[1]Sheet1!$D:$D,[1]Sheet1!$C:$C)</f>
        <v>196</v>
      </c>
      <c r="AE6817">
        <f>MIS[[#This Row],[OrderAverageTradedPrice]]*MIS[[#This Row],[OrderQuantity]]</f>
        <v>14850</v>
      </c>
      <c r="AF6817">
        <f>MIS[[#This Row],[LTP]]*MIS[[#This Row],[OrderQuantity]]</f>
        <v>14700</v>
      </c>
      <c r="AG6817">
        <f>IF(MIS[[#This Row],[OrderSide]]="SELL",MIS[[#This Row],[VALUE]]-MIS[[#This Row],[LIVE_VALUE]],MIS[[#This Row],[LIVE_VALUE]]-MIS[[#This Row],[VALUE]])</f>
        <v>-150</v>
      </c>
      <c r="AH6817" t="str" cm="1">
        <f t="array" ref="AH68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7" t="str">
        <f>MIS[[#This Row],[TRADING SYMBOL]]</f>
        <v>NIFTY2552225000CE</v>
      </c>
      <c r="AJ6817" t="str">
        <f>IF(RIGHT(MIS[[#This Row],[Main/Hedge]],4)="MAIN","MAIN","HEDGE")</f>
        <v>MAIN</v>
      </c>
      <c r="AK6817" t="str" cm="1">
        <f t="array" ref="AK6817">_xlfn._xlws.FILTER(Table4[Column1],ISNUMBER(SEARCH(Table4[Column1],MIS[[#This Row],[OrderUniqueIdentifier]])),"")</f>
        <v>LONGSHORT</v>
      </c>
    </row>
    <row r="6818" spans="1:37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>
        <f>_xlfn.XLOOKUP(MIS[[#This Row],[TRADING SYMBOL]],[1]Sheet1!$D:$D,[1]Sheet1!$C:$C)</f>
        <v>490.65</v>
      </c>
      <c r="AE6818">
        <f>MIS[[#This Row],[OrderAverageTradedPrice]]*MIS[[#This Row],[OrderQuantity]]</f>
        <v>10194</v>
      </c>
      <c r="AF6818">
        <f>MIS[[#This Row],[LTP]]*MIS[[#This Row],[OrderQuantity]]</f>
        <v>9813</v>
      </c>
      <c r="AG6818">
        <f>IF(MIS[[#This Row],[OrderSide]]="SELL",MIS[[#This Row],[VALUE]]-MIS[[#This Row],[LIVE_VALUE]],MIS[[#This Row],[LIVE_VALUE]]-MIS[[#This Row],[VALUE]])</f>
        <v>-381</v>
      </c>
      <c r="AH6818" t="str" cm="1">
        <f t="array" ref="AH68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8" t="str">
        <f>MIS[[#This Row],[TRADING SYMBOL]]</f>
        <v>SENSEX2552082300CE</v>
      </c>
      <c r="AJ6818" t="str">
        <f>IF(RIGHT(MIS[[#This Row],[Main/Hedge]],4)="MAIN","MAIN","HEDGE")</f>
        <v>MAIN</v>
      </c>
      <c r="AK6818" t="str" cm="1">
        <f t="array" ref="AK6818">_xlfn._xlws.FILTER(Table4[Column1],ISNUMBER(SEARCH(Table4[Column1],MIS[[#This Row],[OrderUniqueIdentifier]])),"")</f>
        <v>LONGSHORT</v>
      </c>
    </row>
    <row r="6819" spans="1:37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>
        <f>_xlfn.XLOOKUP(MIS[[#This Row],[TRADING SYMBOL]],[1]Sheet1!$D:$D,[1]Sheet1!$C:$C)</f>
        <v>490.65</v>
      </c>
      <c r="AE6819">
        <f>MIS[[#This Row],[OrderAverageTradedPrice]]*MIS[[#This Row],[OrderQuantity]]</f>
        <v>10194</v>
      </c>
      <c r="AF6819">
        <f>MIS[[#This Row],[LTP]]*MIS[[#This Row],[OrderQuantity]]</f>
        <v>9813</v>
      </c>
      <c r="AG6819">
        <f>IF(MIS[[#This Row],[OrderSide]]="SELL",MIS[[#This Row],[VALUE]]-MIS[[#This Row],[LIVE_VALUE]],MIS[[#This Row],[LIVE_VALUE]]-MIS[[#This Row],[VALUE]])</f>
        <v>-381</v>
      </c>
      <c r="AH6819" t="str" cm="1">
        <f t="array" ref="AH68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9" t="str">
        <f>MIS[[#This Row],[TRADING SYMBOL]]</f>
        <v>SENSEX2552082300CE</v>
      </c>
      <c r="AJ6819" t="str">
        <f>IF(RIGHT(MIS[[#This Row],[Main/Hedge]],4)="MAIN","MAIN","HEDGE")</f>
        <v>MAIN</v>
      </c>
      <c r="AK6819" t="str" cm="1">
        <f t="array" ref="AK6819">_xlfn._xlws.FILTER(Table4[Column1],ISNUMBER(SEARCH(Table4[Column1],MIS[[#This Row],[OrderUniqueIdentifier]])),"")</f>
        <v>LONGSHORT</v>
      </c>
    </row>
    <row r="6820" spans="1:37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>
        <f>_xlfn.XLOOKUP(MIS[[#This Row],[TRADING SYMBOL]],[1]Sheet1!$D:$D,[1]Sheet1!$C:$C)</f>
        <v>490.65</v>
      </c>
      <c r="AE6820">
        <f>MIS[[#This Row],[OrderAverageTradedPrice]]*MIS[[#This Row],[OrderQuantity]]</f>
        <v>10197</v>
      </c>
      <c r="AF6820">
        <f>MIS[[#This Row],[LTP]]*MIS[[#This Row],[OrderQuantity]]</f>
        <v>9813</v>
      </c>
      <c r="AG6820">
        <f>IF(MIS[[#This Row],[OrderSide]]="SELL",MIS[[#This Row],[VALUE]]-MIS[[#This Row],[LIVE_VALUE]],MIS[[#This Row],[LIVE_VALUE]]-MIS[[#This Row],[VALUE]])</f>
        <v>-384</v>
      </c>
      <c r="AH6820" t="str" cm="1">
        <f t="array" ref="AH68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0" t="str">
        <f>MIS[[#This Row],[TRADING SYMBOL]]</f>
        <v>SENSEX2552082300CE</v>
      </c>
      <c r="AJ6820" t="str">
        <f>IF(RIGHT(MIS[[#This Row],[Main/Hedge]],4)="MAIN","MAIN","HEDGE")</f>
        <v>MAIN</v>
      </c>
      <c r="AK6820" t="str" cm="1">
        <f t="array" ref="AK6820">_xlfn._xlws.FILTER(Table4[Column1],ISNUMBER(SEARCH(Table4[Column1],MIS[[#This Row],[OrderUniqueIdentifier]])),"")</f>
        <v>LONGSHORT</v>
      </c>
    </row>
    <row r="6821" spans="1:37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>
        <f>_xlfn.XLOOKUP(MIS[[#This Row],[TRADING SYMBOL]],[1]Sheet1!$D:$D,[1]Sheet1!$C:$C)</f>
        <v>490.65</v>
      </c>
      <c r="AE6821">
        <f>MIS[[#This Row],[OrderAverageTradedPrice]]*MIS[[#This Row],[OrderQuantity]]</f>
        <v>10197</v>
      </c>
      <c r="AF6821">
        <f>MIS[[#This Row],[LTP]]*MIS[[#This Row],[OrderQuantity]]</f>
        <v>9813</v>
      </c>
      <c r="AG6821">
        <f>IF(MIS[[#This Row],[OrderSide]]="SELL",MIS[[#This Row],[VALUE]]-MIS[[#This Row],[LIVE_VALUE]],MIS[[#This Row],[LIVE_VALUE]]-MIS[[#This Row],[VALUE]])</f>
        <v>-384</v>
      </c>
      <c r="AH6821" t="str" cm="1">
        <f t="array" ref="AH68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1" t="str">
        <f>MIS[[#This Row],[TRADING SYMBOL]]</f>
        <v>SENSEX2552082300CE</v>
      </c>
      <c r="AJ6821" t="str">
        <f>IF(RIGHT(MIS[[#This Row],[Main/Hedge]],4)="MAIN","MAIN","HEDGE")</f>
        <v>MAIN</v>
      </c>
      <c r="AK6821" t="str" cm="1">
        <f t="array" ref="AK6821">_xlfn._xlws.FILTER(Table4[Column1],ISNUMBER(SEARCH(Table4[Column1],MIS[[#This Row],[OrderUniqueIdentifier]])),"")</f>
        <v>LONGSHORT</v>
      </c>
    </row>
    <row r="6822" spans="1:37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>
        <f>_xlfn.XLOOKUP(MIS[[#This Row],[TRADING SYMBOL]],[1]Sheet1!$D:$D,[1]Sheet1!$C:$C)</f>
        <v>196</v>
      </c>
      <c r="AE6822">
        <f>MIS[[#This Row],[OrderAverageTradedPrice]]*MIS[[#This Row],[OrderQuantity]]</f>
        <v>14850</v>
      </c>
      <c r="AF6822">
        <f>MIS[[#This Row],[LTP]]*MIS[[#This Row],[OrderQuantity]]</f>
        <v>14700</v>
      </c>
      <c r="AG6822">
        <f>IF(MIS[[#This Row],[OrderSide]]="SELL",MIS[[#This Row],[VALUE]]-MIS[[#This Row],[LIVE_VALUE]],MIS[[#This Row],[LIVE_VALUE]]-MIS[[#This Row],[VALUE]])</f>
        <v>-150</v>
      </c>
      <c r="AH6822" t="str" cm="1">
        <f t="array" ref="AH68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2" t="str">
        <f>MIS[[#This Row],[TRADING SYMBOL]]</f>
        <v>NIFTY2552225000CE</v>
      </c>
      <c r="AJ6822" t="str">
        <f>IF(RIGHT(MIS[[#This Row],[Main/Hedge]],4)="MAIN","MAIN","HEDGE")</f>
        <v>MAIN</v>
      </c>
      <c r="AK6822" t="str" cm="1">
        <f t="array" ref="AK6822">_xlfn._xlws.FILTER(Table4[Column1],ISNUMBER(SEARCH(Table4[Column1],MIS[[#This Row],[OrderUniqueIdentifier]])),"")</f>
        <v>LONGSHORT</v>
      </c>
    </row>
    <row r="6823" spans="1:37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>
        <f>_xlfn.XLOOKUP(MIS[[#This Row],[TRADING SYMBOL]],[1]Sheet1!$D:$D,[1]Sheet1!$C:$C)</f>
        <v>196</v>
      </c>
      <c r="AE6823">
        <f>MIS[[#This Row],[OrderAverageTradedPrice]]*MIS[[#This Row],[OrderQuantity]]</f>
        <v>14850</v>
      </c>
      <c r="AF6823">
        <f>MIS[[#This Row],[LTP]]*MIS[[#This Row],[OrderQuantity]]</f>
        <v>14700</v>
      </c>
      <c r="AG6823">
        <f>IF(MIS[[#This Row],[OrderSide]]="SELL",MIS[[#This Row],[VALUE]]-MIS[[#This Row],[LIVE_VALUE]],MIS[[#This Row],[LIVE_VALUE]]-MIS[[#This Row],[VALUE]])</f>
        <v>-150</v>
      </c>
      <c r="AH6823" t="str" cm="1">
        <f t="array" ref="AH68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3" t="str">
        <f>MIS[[#This Row],[TRADING SYMBOL]]</f>
        <v>NIFTY2552225000CE</v>
      </c>
      <c r="AJ6823" t="str">
        <f>IF(RIGHT(MIS[[#This Row],[Main/Hedge]],4)="MAIN","MAIN","HEDGE")</f>
        <v>MAIN</v>
      </c>
      <c r="AK6823" t="str" cm="1">
        <f t="array" ref="AK6823">_xlfn._xlws.FILTER(Table4[Column1],ISNUMBER(SEARCH(Table4[Column1],MIS[[#This Row],[OrderUniqueIdentifier]])),"")</f>
        <v>LONGSHORT</v>
      </c>
    </row>
    <row r="6824" spans="1:37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>
        <f>_xlfn.XLOOKUP(MIS[[#This Row],[TRADING SYMBOL]],[1]Sheet1!$D:$D,[1]Sheet1!$C:$C)</f>
        <v>196</v>
      </c>
      <c r="AE6824">
        <f>MIS[[#This Row],[OrderAverageTradedPrice]]*MIS[[#This Row],[OrderQuantity]]</f>
        <v>14850</v>
      </c>
      <c r="AF6824">
        <f>MIS[[#This Row],[LTP]]*MIS[[#This Row],[OrderQuantity]]</f>
        <v>14700</v>
      </c>
      <c r="AG6824">
        <f>IF(MIS[[#This Row],[OrderSide]]="SELL",MIS[[#This Row],[VALUE]]-MIS[[#This Row],[LIVE_VALUE]],MIS[[#This Row],[LIVE_VALUE]]-MIS[[#This Row],[VALUE]])</f>
        <v>-150</v>
      </c>
      <c r="AH6824" t="str" cm="1">
        <f t="array" ref="AH68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4" t="str">
        <f>MIS[[#This Row],[TRADING SYMBOL]]</f>
        <v>NIFTY2552225000CE</v>
      </c>
      <c r="AJ6824" t="str">
        <f>IF(RIGHT(MIS[[#This Row],[Main/Hedge]],4)="MAIN","MAIN","HEDGE")</f>
        <v>MAIN</v>
      </c>
      <c r="AK6824" t="str" cm="1">
        <f t="array" ref="AK6824">_xlfn._xlws.FILTER(Table4[Column1],ISNUMBER(SEARCH(Table4[Column1],MIS[[#This Row],[OrderUniqueIdentifier]])),"")</f>
        <v>LONGSHORT</v>
      </c>
    </row>
    <row r="6825" spans="1:37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>
        <f>_xlfn.XLOOKUP(MIS[[#This Row],[TRADING SYMBOL]],[1]Sheet1!$D:$D,[1]Sheet1!$C:$C)</f>
        <v>36.1</v>
      </c>
      <c r="AE6825">
        <f>MIS[[#This Row],[OrderAverageTradedPrice]]*MIS[[#This Row],[OrderQuantity]]</f>
        <v>658</v>
      </c>
      <c r="AF6825">
        <f>MIS[[#This Row],[LTP]]*MIS[[#This Row],[OrderQuantity]]</f>
        <v>722</v>
      </c>
      <c r="AG6825">
        <f>IF(MIS[[#This Row],[OrderSide]]="SELL",MIS[[#This Row],[VALUE]]-MIS[[#This Row],[LIVE_VALUE]],MIS[[#This Row],[LIVE_VALUE]]-MIS[[#This Row],[VALUE]])</f>
        <v>64</v>
      </c>
      <c r="AH6825" t="str" cm="1">
        <f t="array" ref="AH68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5" t="str">
        <f>MIS[[#This Row],[TRADING SYMBOL]]</f>
        <v>SENSEX2552079900PE</v>
      </c>
      <c r="AJ6825" t="str">
        <f>IF(RIGHT(MIS[[#This Row],[Main/Hedge]],4)="MAIN","MAIN","HEDGE")</f>
        <v>HEDGE</v>
      </c>
      <c r="AK6825" t="str" cm="1">
        <f t="array" ref="AK6825">_xlfn._xlws.FILTER(Table4[Column1],ISNUMBER(SEARCH(Table4[Column1],MIS[[#This Row],[OrderUniqueIdentifier]])),"")</f>
        <v>LONGSHORT</v>
      </c>
    </row>
    <row r="6826" spans="1:37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>
        <f>_xlfn.XLOOKUP(MIS[[#This Row],[TRADING SYMBOL]],[1]Sheet1!$D:$D,[1]Sheet1!$C:$C)</f>
        <v>36.1</v>
      </c>
      <c r="AE6826">
        <f>MIS[[#This Row],[OrderAverageTradedPrice]]*MIS[[#This Row],[OrderQuantity]]</f>
        <v>658</v>
      </c>
      <c r="AF6826">
        <f>MIS[[#This Row],[LTP]]*MIS[[#This Row],[OrderQuantity]]</f>
        <v>722</v>
      </c>
      <c r="AG6826">
        <f>IF(MIS[[#This Row],[OrderSide]]="SELL",MIS[[#This Row],[VALUE]]-MIS[[#This Row],[LIVE_VALUE]],MIS[[#This Row],[LIVE_VALUE]]-MIS[[#This Row],[VALUE]])</f>
        <v>64</v>
      </c>
      <c r="AH6826" t="str" cm="1">
        <f t="array" ref="AH68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6" t="str">
        <f>MIS[[#This Row],[TRADING SYMBOL]]</f>
        <v>SENSEX2552079900PE</v>
      </c>
      <c r="AJ6826" t="str">
        <f>IF(RIGHT(MIS[[#This Row],[Main/Hedge]],4)="MAIN","MAIN","HEDGE")</f>
        <v>HEDGE</v>
      </c>
      <c r="AK6826" t="str" cm="1">
        <f t="array" ref="AK6826">_xlfn._xlws.FILTER(Table4[Column1],ISNUMBER(SEARCH(Table4[Column1],MIS[[#This Row],[OrderUniqueIdentifier]])),"")</f>
        <v>LONGSHORT</v>
      </c>
    </row>
    <row r="6827" spans="1:37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>
        <f>_xlfn.XLOOKUP(MIS[[#This Row],[TRADING SYMBOL]],[1]Sheet1!$D:$D,[1]Sheet1!$C:$C)</f>
        <v>36.1</v>
      </c>
      <c r="AE6827">
        <f>MIS[[#This Row],[OrderAverageTradedPrice]]*MIS[[#This Row],[OrderQuantity]]</f>
        <v>658</v>
      </c>
      <c r="AF6827">
        <f>MIS[[#This Row],[LTP]]*MIS[[#This Row],[OrderQuantity]]</f>
        <v>722</v>
      </c>
      <c r="AG6827">
        <f>IF(MIS[[#This Row],[OrderSide]]="SELL",MIS[[#This Row],[VALUE]]-MIS[[#This Row],[LIVE_VALUE]],MIS[[#This Row],[LIVE_VALUE]]-MIS[[#This Row],[VALUE]])</f>
        <v>64</v>
      </c>
      <c r="AH6827" t="str" cm="1">
        <f t="array" ref="AH68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7" t="str">
        <f>MIS[[#This Row],[TRADING SYMBOL]]</f>
        <v>SENSEX2552079900PE</v>
      </c>
      <c r="AJ6827" t="str">
        <f>IF(RIGHT(MIS[[#This Row],[Main/Hedge]],4)="MAIN","MAIN","HEDGE")</f>
        <v>HEDGE</v>
      </c>
      <c r="AK6827" t="str" cm="1">
        <f t="array" ref="AK6827">_xlfn._xlws.FILTER(Table4[Column1],ISNUMBER(SEARCH(Table4[Column1],MIS[[#This Row],[OrderUniqueIdentifier]])),"")</f>
        <v>LONGSHORT</v>
      </c>
    </row>
    <row r="6828" spans="1:37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>
        <f>_xlfn.XLOOKUP(MIS[[#This Row],[TRADING SYMBOL]],[1]Sheet1!$D:$D,[1]Sheet1!$C:$C)</f>
        <v>36.1</v>
      </c>
      <c r="AE6828">
        <f>MIS[[#This Row],[OrderAverageTradedPrice]]*MIS[[#This Row],[OrderQuantity]]</f>
        <v>658</v>
      </c>
      <c r="AF6828">
        <f>MIS[[#This Row],[LTP]]*MIS[[#This Row],[OrderQuantity]]</f>
        <v>722</v>
      </c>
      <c r="AG6828">
        <f>IF(MIS[[#This Row],[OrderSide]]="SELL",MIS[[#This Row],[VALUE]]-MIS[[#This Row],[LIVE_VALUE]],MIS[[#This Row],[LIVE_VALUE]]-MIS[[#This Row],[VALUE]])</f>
        <v>64</v>
      </c>
      <c r="AH6828" t="str" cm="1">
        <f t="array" ref="AH68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8" t="str">
        <f>MIS[[#This Row],[TRADING SYMBOL]]</f>
        <v>SENSEX2552079900PE</v>
      </c>
      <c r="AJ6828" t="str">
        <f>IF(RIGHT(MIS[[#This Row],[Main/Hedge]],4)="MAIN","MAIN","HEDGE")</f>
        <v>HEDGE</v>
      </c>
      <c r="AK6828" t="str" cm="1">
        <f t="array" ref="AK6828">_xlfn._xlws.FILTER(Table4[Column1],ISNUMBER(SEARCH(Table4[Column1],MIS[[#This Row],[OrderUniqueIdentifier]])),"")</f>
        <v>LONGSHORT</v>
      </c>
    </row>
    <row r="6829" spans="1:37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>
        <f>_xlfn.XLOOKUP(MIS[[#This Row],[TRADING SYMBOL]],[1]Sheet1!$D:$D,[1]Sheet1!$C:$C)</f>
        <v>36.1</v>
      </c>
      <c r="AE6829">
        <f>MIS[[#This Row],[OrderAverageTradedPrice]]*MIS[[#This Row],[OrderQuantity]]</f>
        <v>658</v>
      </c>
      <c r="AF6829">
        <f>MIS[[#This Row],[LTP]]*MIS[[#This Row],[OrderQuantity]]</f>
        <v>722</v>
      </c>
      <c r="AG6829">
        <f>IF(MIS[[#This Row],[OrderSide]]="SELL",MIS[[#This Row],[VALUE]]-MIS[[#This Row],[LIVE_VALUE]],MIS[[#This Row],[LIVE_VALUE]]-MIS[[#This Row],[VALUE]])</f>
        <v>64</v>
      </c>
      <c r="AH6829" t="str" cm="1">
        <f t="array" ref="AH68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9" t="str">
        <f>MIS[[#This Row],[TRADING SYMBOL]]</f>
        <v>SENSEX2552079900PE</v>
      </c>
      <c r="AJ6829" t="str">
        <f>IF(RIGHT(MIS[[#This Row],[Main/Hedge]],4)="MAIN","MAIN","HEDGE")</f>
        <v>HEDGE</v>
      </c>
      <c r="AK6829" t="str" cm="1">
        <f t="array" ref="AK6829">_xlfn._xlws.FILTER(Table4[Column1],ISNUMBER(SEARCH(Table4[Column1],MIS[[#This Row],[OrderUniqueIdentifier]])),"")</f>
        <v>LONGSHORT</v>
      </c>
    </row>
    <row r="6830" spans="1:37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>
        <f>_xlfn.XLOOKUP(MIS[[#This Row],[TRADING SYMBOL]],[1]Sheet1!$D:$D,[1]Sheet1!$C:$C)</f>
        <v>36.1</v>
      </c>
      <c r="AE6830">
        <f>MIS[[#This Row],[OrderAverageTradedPrice]]*MIS[[#This Row],[OrderQuantity]]</f>
        <v>658</v>
      </c>
      <c r="AF6830">
        <f>MIS[[#This Row],[LTP]]*MIS[[#This Row],[OrderQuantity]]</f>
        <v>722</v>
      </c>
      <c r="AG6830">
        <f>IF(MIS[[#This Row],[OrderSide]]="SELL",MIS[[#This Row],[VALUE]]-MIS[[#This Row],[LIVE_VALUE]],MIS[[#This Row],[LIVE_VALUE]]-MIS[[#This Row],[VALUE]])</f>
        <v>64</v>
      </c>
      <c r="AH6830" t="str" cm="1">
        <f t="array" ref="AH68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0" t="str">
        <f>MIS[[#This Row],[TRADING SYMBOL]]</f>
        <v>SENSEX2552079900PE</v>
      </c>
      <c r="AJ6830" t="str">
        <f>IF(RIGHT(MIS[[#This Row],[Main/Hedge]],4)="MAIN","MAIN","HEDGE")</f>
        <v>HEDGE</v>
      </c>
      <c r="AK6830" t="str" cm="1">
        <f t="array" ref="AK6830">_xlfn._xlws.FILTER(Table4[Column1],ISNUMBER(SEARCH(Table4[Column1],MIS[[#This Row],[OrderUniqueIdentifier]])),"")</f>
        <v>LONGSHORT</v>
      </c>
    </row>
    <row r="6831" spans="1:37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>
        <f>_xlfn.XLOOKUP(MIS[[#This Row],[TRADING SYMBOL]],[1]Sheet1!$D:$D,[1]Sheet1!$C:$C)</f>
        <v>36.1</v>
      </c>
      <c r="AE6831">
        <f>MIS[[#This Row],[OrderAverageTradedPrice]]*MIS[[#This Row],[OrderQuantity]]</f>
        <v>658</v>
      </c>
      <c r="AF6831">
        <f>MIS[[#This Row],[LTP]]*MIS[[#This Row],[OrderQuantity]]</f>
        <v>722</v>
      </c>
      <c r="AG6831">
        <f>IF(MIS[[#This Row],[OrderSide]]="SELL",MIS[[#This Row],[VALUE]]-MIS[[#This Row],[LIVE_VALUE]],MIS[[#This Row],[LIVE_VALUE]]-MIS[[#This Row],[VALUE]])</f>
        <v>64</v>
      </c>
      <c r="AH6831" t="str" cm="1">
        <f t="array" ref="AH68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1" t="str">
        <f>MIS[[#This Row],[TRADING SYMBOL]]</f>
        <v>SENSEX2552079900PE</v>
      </c>
      <c r="AJ6831" t="str">
        <f>IF(RIGHT(MIS[[#This Row],[Main/Hedge]],4)="MAIN","MAIN","HEDGE")</f>
        <v>HEDGE</v>
      </c>
      <c r="AK6831" t="str" cm="1">
        <f t="array" ref="AK6831">_xlfn._xlws.FILTER(Table4[Column1],ISNUMBER(SEARCH(Table4[Column1],MIS[[#This Row],[OrderUniqueIdentifier]])),"")</f>
        <v>LONGSHORT</v>
      </c>
    </row>
    <row r="6832" spans="1:37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>
        <f>_xlfn.XLOOKUP(MIS[[#This Row],[TRADING SYMBOL]],[1]Sheet1!$D:$D,[1]Sheet1!$C:$C)</f>
        <v>36.1</v>
      </c>
      <c r="AE6832">
        <f>MIS[[#This Row],[OrderAverageTradedPrice]]*MIS[[#This Row],[OrderQuantity]]</f>
        <v>658</v>
      </c>
      <c r="AF6832">
        <f>MIS[[#This Row],[LTP]]*MIS[[#This Row],[OrderQuantity]]</f>
        <v>722</v>
      </c>
      <c r="AG6832">
        <f>IF(MIS[[#This Row],[OrderSide]]="SELL",MIS[[#This Row],[VALUE]]-MIS[[#This Row],[LIVE_VALUE]],MIS[[#This Row],[LIVE_VALUE]]-MIS[[#This Row],[VALUE]])</f>
        <v>64</v>
      </c>
      <c r="AH6832" t="str" cm="1">
        <f t="array" ref="AH68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2" t="str">
        <f>MIS[[#This Row],[TRADING SYMBOL]]</f>
        <v>SENSEX2552079900PE</v>
      </c>
      <c r="AJ6832" t="str">
        <f>IF(RIGHT(MIS[[#This Row],[Main/Hedge]],4)="MAIN","MAIN","HEDGE")</f>
        <v>HEDGE</v>
      </c>
      <c r="AK6832" t="str" cm="1">
        <f t="array" ref="AK6832">_xlfn._xlws.FILTER(Table4[Column1],ISNUMBER(SEARCH(Table4[Column1],MIS[[#This Row],[OrderUniqueIdentifier]])),"")</f>
        <v>LONGSHORT</v>
      </c>
    </row>
    <row r="6833" spans="1:37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>
        <f>_xlfn.XLOOKUP(MIS[[#This Row],[TRADING SYMBOL]],[1]Sheet1!$D:$D,[1]Sheet1!$C:$C)</f>
        <v>36.1</v>
      </c>
      <c r="AE6833">
        <f>MIS[[#This Row],[OrderAverageTradedPrice]]*MIS[[#This Row],[OrderQuantity]]</f>
        <v>658</v>
      </c>
      <c r="AF6833">
        <f>MIS[[#This Row],[LTP]]*MIS[[#This Row],[OrderQuantity]]</f>
        <v>722</v>
      </c>
      <c r="AG6833">
        <f>IF(MIS[[#This Row],[OrderSide]]="SELL",MIS[[#This Row],[VALUE]]-MIS[[#This Row],[LIVE_VALUE]],MIS[[#This Row],[LIVE_VALUE]]-MIS[[#This Row],[VALUE]])</f>
        <v>64</v>
      </c>
      <c r="AH6833" t="str" cm="1">
        <f t="array" ref="AH68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3" t="str">
        <f>MIS[[#This Row],[TRADING SYMBOL]]</f>
        <v>SENSEX2552079900PE</v>
      </c>
      <c r="AJ6833" t="str">
        <f>IF(RIGHT(MIS[[#This Row],[Main/Hedge]],4)="MAIN","MAIN","HEDGE")</f>
        <v>HEDGE</v>
      </c>
      <c r="AK6833" t="str" cm="1">
        <f t="array" ref="AK6833">_xlfn._xlws.FILTER(Table4[Column1],ISNUMBER(SEARCH(Table4[Column1],MIS[[#This Row],[OrderUniqueIdentifier]])),"")</f>
        <v>LONGSHORT</v>
      </c>
    </row>
    <row r="6834" spans="1:37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>
        <f>_xlfn.XLOOKUP(MIS[[#This Row],[TRADING SYMBOL]],[1]Sheet1!$D:$D,[1]Sheet1!$C:$C)</f>
        <v>36.1</v>
      </c>
      <c r="AE6834">
        <f>MIS[[#This Row],[OrderAverageTradedPrice]]*MIS[[#This Row],[OrderQuantity]]</f>
        <v>658</v>
      </c>
      <c r="AF6834">
        <f>MIS[[#This Row],[LTP]]*MIS[[#This Row],[OrderQuantity]]</f>
        <v>722</v>
      </c>
      <c r="AG6834">
        <f>IF(MIS[[#This Row],[OrderSide]]="SELL",MIS[[#This Row],[VALUE]]-MIS[[#This Row],[LIVE_VALUE]],MIS[[#This Row],[LIVE_VALUE]]-MIS[[#This Row],[VALUE]])</f>
        <v>64</v>
      </c>
      <c r="AH6834" t="str" cm="1">
        <f t="array" ref="AH68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4" t="str">
        <f>MIS[[#This Row],[TRADING SYMBOL]]</f>
        <v>SENSEX2552079900PE</v>
      </c>
      <c r="AJ6834" t="str">
        <f>IF(RIGHT(MIS[[#This Row],[Main/Hedge]],4)="MAIN","MAIN","HEDGE")</f>
        <v>HEDGE</v>
      </c>
      <c r="AK6834" t="str" cm="1">
        <f t="array" ref="AK6834">_xlfn._xlws.FILTER(Table4[Column1],ISNUMBER(SEARCH(Table4[Column1],MIS[[#This Row],[OrderUniqueIdentifier]])),"")</f>
        <v>LONGSHORT</v>
      </c>
    </row>
    <row r="6835" spans="1:37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>
        <f>_xlfn.XLOOKUP(MIS[[#This Row],[TRADING SYMBOL]],[1]Sheet1!$D:$D,[1]Sheet1!$C:$C)</f>
        <v>36.1</v>
      </c>
      <c r="AE6835">
        <f>MIS[[#This Row],[OrderAverageTradedPrice]]*MIS[[#This Row],[OrderQuantity]]</f>
        <v>658</v>
      </c>
      <c r="AF6835">
        <f>MIS[[#This Row],[LTP]]*MIS[[#This Row],[OrderQuantity]]</f>
        <v>722</v>
      </c>
      <c r="AG6835">
        <f>IF(MIS[[#This Row],[OrderSide]]="SELL",MIS[[#This Row],[VALUE]]-MIS[[#This Row],[LIVE_VALUE]],MIS[[#This Row],[LIVE_VALUE]]-MIS[[#This Row],[VALUE]])</f>
        <v>64</v>
      </c>
      <c r="AH6835" t="str" cm="1">
        <f t="array" ref="AH68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5" t="str">
        <f>MIS[[#This Row],[TRADING SYMBOL]]</f>
        <v>SENSEX2552079900PE</v>
      </c>
      <c r="AJ6835" t="str">
        <f>IF(RIGHT(MIS[[#This Row],[Main/Hedge]],4)="MAIN","MAIN","HEDGE")</f>
        <v>HEDGE</v>
      </c>
      <c r="AK6835" t="str" cm="1">
        <f t="array" ref="AK6835">_xlfn._xlws.FILTER(Table4[Column1],ISNUMBER(SEARCH(Table4[Column1],MIS[[#This Row],[OrderUniqueIdentifier]])),"")</f>
        <v>LONGSHORT</v>
      </c>
    </row>
    <row r="6836" spans="1:37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>
        <f>_xlfn.XLOOKUP(MIS[[#This Row],[TRADING SYMBOL]],[1]Sheet1!$D:$D,[1]Sheet1!$C:$C)</f>
        <v>36.1</v>
      </c>
      <c r="AE6836">
        <f>MIS[[#This Row],[OrderAverageTradedPrice]]*MIS[[#This Row],[OrderQuantity]]</f>
        <v>658</v>
      </c>
      <c r="AF6836">
        <f>MIS[[#This Row],[LTP]]*MIS[[#This Row],[OrderQuantity]]</f>
        <v>722</v>
      </c>
      <c r="AG6836">
        <f>IF(MIS[[#This Row],[OrderSide]]="SELL",MIS[[#This Row],[VALUE]]-MIS[[#This Row],[LIVE_VALUE]],MIS[[#This Row],[LIVE_VALUE]]-MIS[[#This Row],[VALUE]])</f>
        <v>64</v>
      </c>
      <c r="AH6836" t="str" cm="1">
        <f t="array" ref="AH68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6" t="str">
        <f>MIS[[#This Row],[TRADING SYMBOL]]</f>
        <v>SENSEX2552079900PE</v>
      </c>
      <c r="AJ6836" t="str">
        <f>IF(RIGHT(MIS[[#This Row],[Main/Hedge]],4)="MAIN","MAIN","HEDGE")</f>
        <v>HEDGE</v>
      </c>
      <c r="AK6836" t="str" cm="1">
        <f t="array" ref="AK6836">_xlfn._xlws.FILTER(Table4[Column1],ISNUMBER(SEARCH(Table4[Column1],MIS[[#This Row],[OrderUniqueIdentifier]])),"")</f>
        <v>LONGSHORT</v>
      </c>
    </row>
    <row r="6837" spans="1:37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>
        <f>_xlfn.XLOOKUP(MIS[[#This Row],[TRADING SYMBOL]],[1]Sheet1!$D:$D,[1]Sheet1!$C:$C)</f>
        <v>36.1</v>
      </c>
      <c r="AE6837">
        <f>MIS[[#This Row],[OrderAverageTradedPrice]]*MIS[[#This Row],[OrderQuantity]]</f>
        <v>658</v>
      </c>
      <c r="AF6837">
        <f>MIS[[#This Row],[LTP]]*MIS[[#This Row],[OrderQuantity]]</f>
        <v>722</v>
      </c>
      <c r="AG6837">
        <f>IF(MIS[[#This Row],[OrderSide]]="SELL",MIS[[#This Row],[VALUE]]-MIS[[#This Row],[LIVE_VALUE]],MIS[[#This Row],[LIVE_VALUE]]-MIS[[#This Row],[VALUE]])</f>
        <v>64</v>
      </c>
      <c r="AH6837" t="str" cm="1">
        <f t="array" ref="AH68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7" t="str">
        <f>MIS[[#This Row],[TRADING SYMBOL]]</f>
        <v>SENSEX2552079900PE</v>
      </c>
      <c r="AJ6837" t="str">
        <f>IF(RIGHT(MIS[[#This Row],[Main/Hedge]],4)="MAIN","MAIN","HEDGE")</f>
        <v>HEDGE</v>
      </c>
      <c r="AK6837" t="str" cm="1">
        <f t="array" ref="AK6837">_xlfn._xlws.FILTER(Table4[Column1],ISNUMBER(SEARCH(Table4[Column1],MIS[[#This Row],[OrderUniqueIdentifier]])),"")</f>
        <v>LONGSHORT</v>
      </c>
    </row>
    <row r="6838" spans="1:37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>
        <f>_xlfn.XLOOKUP(MIS[[#This Row],[TRADING SYMBOL]],[1]Sheet1!$D:$D,[1]Sheet1!$C:$C)</f>
        <v>36.1</v>
      </c>
      <c r="AE6838">
        <f>MIS[[#This Row],[OrderAverageTradedPrice]]*MIS[[#This Row],[OrderQuantity]]</f>
        <v>658</v>
      </c>
      <c r="AF6838">
        <f>MIS[[#This Row],[LTP]]*MIS[[#This Row],[OrderQuantity]]</f>
        <v>722</v>
      </c>
      <c r="AG6838">
        <f>IF(MIS[[#This Row],[OrderSide]]="SELL",MIS[[#This Row],[VALUE]]-MIS[[#This Row],[LIVE_VALUE]],MIS[[#This Row],[LIVE_VALUE]]-MIS[[#This Row],[VALUE]])</f>
        <v>64</v>
      </c>
      <c r="AH6838" t="str" cm="1">
        <f t="array" ref="AH68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8" t="str">
        <f>MIS[[#This Row],[TRADING SYMBOL]]</f>
        <v>SENSEX2552079900PE</v>
      </c>
      <c r="AJ6838" t="str">
        <f>IF(RIGHT(MIS[[#This Row],[Main/Hedge]],4)="MAIN","MAIN","HEDGE")</f>
        <v>HEDGE</v>
      </c>
      <c r="AK6838" t="str" cm="1">
        <f t="array" ref="AK6838">_xlfn._xlws.FILTER(Table4[Column1],ISNUMBER(SEARCH(Table4[Column1],MIS[[#This Row],[OrderUniqueIdentifier]])),"")</f>
        <v>LONGSHORT</v>
      </c>
    </row>
    <row r="6839" spans="1:37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>
        <f>_xlfn.XLOOKUP(MIS[[#This Row],[TRADING SYMBOL]],[1]Sheet1!$D:$D,[1]Sheet1!$C:$C)</f>
        <v>36.1</v>
      </c>
      <c r="AE6839">
        <f>MIS[[#This Row],[OrderAverageTradedPrice]]*MIS[[#This Row],[OrderQuantity]]</f>
        <v>658</v>
      </c>
      <c r="AF6839">
        <f>MIS[[#This Row],[LTP]]*MIS[[#This Row],[OrderQuantity]]</f>
        <v>722</v>
      </c>
      <c r="AG6839">
        <f>IF(MIS[[#This Row],[OrderSide]]="SELL",MIS[[#This Row],[VALUE]]-MIS[[#This Row],[LIVE_VALUE]],MIS[[#This Row],[LIVE_VALUE]]-MIS[[#This Row],[VALUE]])</f>
        <v>64</v>
      </c>
      <c r="AH6839" t="str" cm="1">
        <f t="array" ref="AH68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39" t="str">
        <f>MIS[[#This Row],[TRADING SYMBOL]]</f>
        <v>SENSEX2552079900PE</v>
      </c>
      <c r="AJ6839" t="str">
        <f>IF(RIGHT(MIS[[#This Row],[Main/Hedge]],4)="MAIN","MAIN","HEDGE")</f>
        <v>HEDGE</v>
      </c>
      <c r="AK6839" t="str" cm="1">
        <f t="array" ref="AK6839">_xlfn._xlws.FILTER(Table4[Column1],ISNUMBER(SEARCH(Table4[Column1],MIS[[#This Row],[OrderUniqueIdentifier]])),"")</f>
        <v>LONGSHORT</v>
      </c>
    </row>
    <row r="6840" spans="1:37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>
        <f>_xlfn.XLOOKUP(MIS[[#This Row],[TRADING SYMBOL]],[1]Sheet1!$D:$D,[1]Sheet1!$C:$C)</f>
        <v>36.1</v>
      </c>
      <c r="AE6840">
        <f>MIS[[#This Row],[OrderAverageTradedPrice]]*MIS[[#This Row],[OrderQuantity]]</f>
        <v>658</v>
      </c>
      <c r="AF6840">
        <f>MIS[[#This Row],[LTP]]*MIS[[#This Row],[OrderQuantity]]</f>
        <v>722</v>
      </c>
      <c r="AG6840">
        <f>IF(MIS[[#This Row],[OrderSide]]="SELL",MIS[[#This Row],[VALUE]]-MIS[[#This Row],[LIVE_VALUE]],MIS[[#This Row],[LIVE_VALUE]]-MIS[[#This Row],[VALUE]])</f>
        <v>64</v>
      </c>
      <c r="AH6840" t="str" cm="1">
        <f t="array" ref="AH68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0" t="str">
        <f>MIS[[#This Row],[TRADING SYMBOL]]</f>
        <v>SENSEX2552079900PE</v>
      </c>
      <c r="AJ6840" t="str">
        <f>IF(RIGHT(MIS[[#This Row],[Main/Hedge]],4)="MAIN","MAIN","HEDGE")</f>
        <v>HEDGE</v>
      </c>
      <c r="AK6840" t="str" cm="1">
        <f t="array" ref="AK6840">_xlfn._xlws.FILTER(Table4[Column1],ISNUMBER(SEARCH(Table4[Column1],MIS[[#This Row],[OrderUniqueIdentifier]])),"")</f>
        <v>LONGSHORT</v>
      </c>
    </row>
    <row r="6841" spans="1:37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>
        <f>_xlfn.XLOOKUP(MIS[[#This Row],[TRADING SYMBOL]],[1]Sheet1!$D:$D,[1]Sheet1!$C:$C)</f>
        <v>36.1</v>
      </c>
      <c r="AE6841">
        <f>MIS[[#This Row],[OrderAverageTradedPrice]]*MIS[[#This Row],[OrderQuantity]]</f>
        <v>658</v>
      </c>
      <c r="AF6841">
        <f>MIS[[#This Row],[LTP]]*MIS[[#This Row],[OrderQuantity]]</f>
        <v>722</v>
      </c>
      <c r="AG6841">
        <f>IF(MIS[[#This Row],[OrderSide]]="SELL",MIS[[#This Row],[VALUE]]-MIS[[#This Row],[LIVE_VALUE]],MIS[[#This Row],[LIVE_VALUE]]-MIS[[#This Row],[VALUE]])</f>
        <v>64</v>
      </c>
      <c r="AH6841" t="str" cm="1">
        <f t="array" ref="AH68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1" t="str">
        <f>MIS[[#This Row],[TRADING SYMBOL]]</f>
        <v>SENSEX2552079900PE</v>
      </c>
      <c r="AJ6841" t="str">
        <f>IF(RIGHT(MIS[[#This Row],[Main/Hedge]],4)="MAIN","MAIN","HEDGE")</f>
        <v>HEDGE</v>
      </c>
      <c r="AK6841" t="str" cm="1">
        <f t="array" ref="AK6841">_xlfn._xlws.FILTER(Table4[Column1],ISNUMBER(SEARCH(Table4[Column1],MIS[[#This Row],[OrderUniqueIdentifier]])),"")</f>
        <v>LONGSHORT</v>
      </c>
    </row>
    <row r="6842" spans="1:37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>
        <f>_xlfn.XLOOKUP(MIS[[#This Row],[TRADING SYMBOL]],[1]Sheet1!$D:$D,[1]Sheet1!$C:$C)</f>
        <v>163.69999999999999</v>
      </c>
      <c r="AE6842">
        <f>MIS[[#This Row],[OrderAverageTradedPrice]]*MIS[[#This Row],[OrderQuantity]]</f>
        <v>23955</v>
      </c>
      <c r="AF6842">
        <f>MIS[[#This Row],[LTP]]*MIS[[#This Row],[OrderQuantity]]</f>
        <v>24555</v>
      </c>
      <c r="AG6842">
        <f>IF(MIS[[#This Row],[OrderSide]]="SELL",MIS[[#This Row],[VALUE]]-MIS[[#This Row],[LIVE_VALUE]],MIS[[#This Row],[LIVE_VALUE]]-MIS[[#This Row],[VALUE]])</f>
        <v>-600</v>
      </c>
      <c r="AH6842" t="str" cm="1">
        <f t="array" ref="AH68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2" t="str">
        <f>MIS[[#This Row],[TRADING SYMBOL]]</f>
        <v>NIFTY2552225000PE</v>
      </c>
      <c r="AJ6842" t="str">
        <f>IF(RIGHT(MIS[[#This Row],[Main/Hedge]],4)="MAIN","MAIN","HEDGE")</f>
        <v>MAIN</v>
      </c>
      <c r="AK6842" t="str" cm="1">
        <f t="array" ref="AK6842">_xlfn._xlws.FILTER(Table4[Column1],ISNUMBER(SEARCH(Table4[Column1],MIS[[#This Row],[OrderUniqueIdentifier]])),"")</f>
        <v>LONGSHORT</v>
      </c>
    </row>
    <row r="6843" spans="1:37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>
        <f>_xlfn.XLOOKUP(MIS[[#This Row],[TRADING SYMBOL]],[1]Sheet1!$D:$D,[1]Sheet1!$C:$C)</f>
        <v>409.5</v>
      </c>
      <c r="AE6843">
        <f>MIS[[#This Row],[OrderAverageTradedPrice]]*MIS[[#This Row],[OrderQuantity]]</f>
        <v>15421</v>
      </c>
      <c r="AF6843">
        <f>MIS[[#This Row],[LTP]]*MIS[[#This Row],[OrderQuantity]]</f>
        <v>16380</v>
      </c>
      <c r="AG6843">
        <f>IF(MIS[[#This Row],[OrderSide]]="SELL",MIS[[#This Row],[VALUE]]-MIS[[#This Row],[LIVE_VALUE]],MIS[[#This Row],[LIVE_VALUE]]-MIS[[#This Row],[VALUE]])</f>
        <v>-959</v>
      </c>
      <c r="AH6843" t="str" cm="1">
        <f t="array" ref="AH68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3" t="str">
        <f>MIS[[#This Row],[TRADING SYMBOL]]</f>
        <v>SENSEX2552082300PE</v>
      </c>
      <c r="AJ6843" t="str">
        <f>IF(RIGHT(MIS[[#This Row],[Main/Hedge]],4)="MAIN","MAIN","HEDGE")</f>
        <v>MAIN</v>
      </c>
      <c r="AK6843" t="str" cm="1">
        <f t="array" ref="AK6843">_xlfn._xlws.FILTER(Table4[Column1],ISNUMBER(SEARCH(Table4[Column1],MIS[[#This Row],[OrderUniqueIdentifier]])),"")</f>
        <v>LONGSHORT</v>
      </c>
    </row>
    <row r="6844" spans="1:37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>
        <f>_xlfn.XLOOKUP(MIS[[#This Row],[TRADING SYMBOL]],[1]Sheet1!$D:$D,[1]Sheet1!$C:$C)</f>
        <v>163.69999999999999</v>
      </c>
      <c r="AE6844">
        <f>MIS[[#This Row],[OrderAverageTradedPrice]]*MIS[[#This Row],[OrderQuantity]]</f>
        <v>11962.5</v>
      </c>
      <c r="AF6844">
        <f>MIS[[#This Row],[LTP]]*MIS[[#This Row],[OrderQuantity]]</f>
        <v>12277.5</v>
      </c>
      <c r="AG6844">
        <f>IF(MIS[[#This Row],[OrderSide]]="SELL",MIS[[#This Row],[VALUE]]-MIS[[#This Row],[LIVE_VALUE]],MIS[[#This Row],[LIVE_VALUE]]-MIS[[#This Row],[VALUE]])</f>
        <v>-315</v>
      </c>
      <c r="AH6844" t="str" cm="1">
        <f t="array" ref="AH68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4" t="str">
        <f>MIS[[#This Row],[TRADING SYMBOL]]</f>
        <v>NIFTY2552225000PE</v>
      </c>
      <c r="AJ6844" t="str">
        <f>IF(RIGHT(MIS[[#This Row],[Main/Hedge]],4)="MAIN","MAIN","HEDGE")</f>
        <v>MAIN</v>
      </c>
      <c r="AK6844" t="str" cm="1">
        <f t="array" ref="AK6844">_xlfn._xlws.FILTER(Table4[Column1],ISNUMBER(SEARCH(Table4[Column1],MIS[[#This Row],[OrderUniqueIdentifier]])),"")</f>
        <v>LONGSHORT</v>
      </c>
    </row>
    <row r="6845" spans="1:37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>
        <f>_xlfn.XLOOKUP(MIS[[#This Row],[TRADING SYMBOL]],[1]Sheet1!$D:$D,[1]Sheet1!$C:$C)</f>
        <v>163.69999999999999</v>
      </c>
      <c r="AE6845">
        <f>MIS[[#This Row],[OrderAverageTradedPrice]]*MIS[[#This Row],[OrderQuantity]]</f>
        <v>23932.5</v>
      </c>
      <c r="AF6845">
        <f>MIS[[#This Row],[LTP]]*MIS[[#This Row],[OrderQuantity]]</f>
        <v>24555</v>
      </c>
      <c r="AG6845">
        <f>IF(MIS[[#This Row],[OrderSide]]="SELL",MIS[[#This Row],[VALUE]]-MIS[[#This Row],[LIVE_VALUE]],MIS[[#This Row],[LIVE_VALUE]]-MIS[[#This Row],[VALUE]])</f>
        <v>-622.5</v>
      </c>
      <c r="AH6845" t="str" cm="1">
        <f t="array" ref="AH68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5" t="str">
        <f>MIS[[#This Row],[TRADING SYMBOL]]</f>
        <v>NIFTY2552225000PE</v>
      </c>
      <c r="AJ6845" t="str">
        <f>IF(RIGHT(MIS[[#This Row],[Main/Hedge]],4)="MAIN","MAIN","HEDGE")</f>
        <v>MAIN</v>
      </c>
      <c r="AK6845" t="str" cm="1">
        <f t="array" ref="AK6845">_xlfn._xlws.FILTER(Table4[Column1],ISNUMBER(SEARCH(Table4[Column1],MIS[[#This Row],[OrderUniqueIdentifier]])),"")</f>
        <v>LONGSHORT</v>
      </c>
    </row>
    <row r="6846" spans="1:37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>
        <f>_xlfn.XLOOKUP(MIS[[#This Row],[TRADING SYMBOL]],[1]Sheet1!$D:$D,[1]Sheet1!$C:$C)</f>
        <v>409.5</v>
      </c>
      <c r="AE6846">
        <f>MIS[[#This Row],[OrderAverageTradedPrice]]*MIS[[#This Row],[OrderQuantity]]</f>
        <v>23148</v>
      </c>
      <c r="AF6846">
        <f>MIS[[#This Row],[LTP]]*MIS[[#This Row],[OrderQuantity]]</f>
        <v>24570</v>
      </c>
      <c r="AG6846">
        <f>IF(MIS[[#This Row],[OrderSide]]="SELL",MIS[[#This Row],[VALUE]]-MIS[[#This Row],[LIVE_VALUE]],MIS[[#This Row],[LIVE_VALUE]]-MIS[[#This Row],[VALUE]])</f>
        <v>-1422</v>
      </c>
      <c r="AH6846" t="str" cm="1">
        <f t="array" ref="AH68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6" t="str">
        <f>MIS[[#This Row],[TRADING SYMBOL]]</f>
        <v>SENSEX2552082300PE</v>
      </c>
      <c r="AJ6846" t="str">
        <f>IF(RIGHT(MIS[[#This Row],[Main/Hedge]],4)="MAIN","MAIN","HEDGE")</f>
        <v>MAIN</v>
      </c>
      <c r="AK6846" t="str" cm="1">
        <f t="array" ref="AK6846">_xlfn._xlws.FILTER(Table4[Column1],ISNUMBER(SEARCH(Table4[Column1],MIS[[#This Row],[OrderUniqueIdentifier]])),"")</f>
        <v>LONGSHORT</v>
      </c>
    </row>
    <row r="6847" spans="1:37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>
        <f>_xlfn.XLOOKUP(MIS[[#This Row],[TRADING SYMBOL]],[1]Sheet1!$D:$D,[1]Sheet1!$C:$C)</f>
        <v>163.69999999999999</v>
      </c>
      <c r="AE6847">
        <f>MIS[[#This Row],[OrderAverageTradedPrice]]*MIS[[#This Row],[OrderQuantity]]</f>
        <v>35887.5</v>
      </c>
      <c r="AF6847">
        <f>MIS[[#This Row],[LTP]]*MIS[[#This Row],[OrderQuantity]]</f>
        <v>36832.5</v>
      </c>
      <c r="AG6847">
        <f>IF(MIS[[#This Row],[OrderSide]]="SELL",MIS[[#This Row],[VALUE]]-MIS[[#This Row],[LIVE_VALUE]],MIS[[#This Row],[LIVE_VALUE]]-MIS[[#This Row],[VALUE]])</f>
        <v>-945</v>
      </c>
      <c r="AH6847" t="str" cm="1">
        <f t="array" ref="AH68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7" t="str">
        <f>MIS[[#This Row],[TRADING SYMBOL]]</f>
        <v>NIFTY2552225000PE</v>
      </c>
      <c r="AJ6847" t="str">
        <f>IF(RIGHT(MIS[[#This Row],[Main/Hedge]],4)="MAIN","MAIN","HEDGE")</f>
        <v>MAIN</v>
      </c>
      <c r="AK6847" t="str" cm="1">
        <f t="array" ref="AK6847">_xlfn._xlws.FILTER(Table4[Column1],ISNUMBER(SEARCH(Table4[Column1],MIS[[#This Row],[OrderUniqueIdentifier]])),"")</f>
        <v>LONGSHORT</v>
      </c>
    </row>
    <row r="6848" spans="1:37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>
        <f>_xlfn.XLOOKUP(MIS[[#This Row],[TRADING SYMBOL]],[1]Sheet1!$D:$D,[1]Sheet1!$C:$C)</f>
        <v>163.69999999999999</v>
      </c>
      <c r="AE6848">
        <f>MIS[[#This Row],[OrderAverageTradedPrice]]*MIS[[#This Row],[OrderQuantity]]</f>
        <v>95700</v>
      </c>
      <c r="AF6848">
        <f>MIS[[#This Row],[LTP]]*MIS[[#This Row],[OrderQuantity]]</f>
        <v>98220</v>
      </c>
      <c r="AG6848">
        <f>IF(MIS[[#This Row],[OrderSide]]="SELL",MIS[[#This Row],[VALUE]]-MIS[[#This Row],[LIVE_VALUE]],MIS[[#This Row],[LIVE_VALUE]]-MIS[[#This Row],[VALUE]])</f>
        <v>-2520</v>
      </c>
      <c r="AH6848" t="str" cm="1">
        <f t="array" ref="AH68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8" t="str">
        <f>MIS[[#This Row],[TRADING SYMBOL]]</f>
        <v>NIFTY2552225000PE</v>
      </c>
      <c r="AJ6848" t="str">
        <f>IF(RIGHT(MIS[[#This Row],[Main/Hedge]],4)="MAIN","MAIN","HEDGE")</f>
        <v>MAIN</v>
      </c>
      <c r="AK6848" t="str" cm="1">
        <f t="array" ref="AK6848">_xlfn._xlws.FILTER(Table4[Column1],ISNUMBER(SEARCH(Table4[Column1],MIS[[#This Row],[OrderUniqueIdentifier]])),"")</f>
        <v>LONGSHORT</v>
      </c>
    </row>
    <row r="6849" spans="1:37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>
        <f>_xlfn.XLOOKUP(MIS[[#This Row],[TRADING SYMBOL]],[1]Sheet1!$D:$D,[1]Sheet1!$C:$C)</f>
        <v>409.5</v>
      </c>
      <c r="AE6849">
        <f>MIS[[#This Row],[OrderAverageTradedPrice]]*MIS[[#This Row],[OrderQuantity]]</f>
        <v>15432</v>
      </c>
      <c r="AF6849">
        <f>MIS[[#This Row],[LTP]]*MIS[[#This Row],[OrderQuantity]]</f>
        <v>16380</v>
      </c>
      <c r="AG6849">
        <f>IF(MIS[[#This Row],[OrderSide]]="SELL",MIS[[#This Row],[VALUE]]-MIS[[#This Row],[LIVE_VALUE]],MIS[[#This Row],[LIVE_VALUE]]-MIS[[#This Row],[VALUE]])</f>
        <v>-948</v>
      </c>
      <c r="AH6849" t="str" cm="1">
        <f t="array" ref="AH68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49" t="str">
        <f>MIS[[#This Row],[TRADING SYMBOL]]</f>
        <v>SENSEX2552082300PE</v>
      </c>
      <c r="AJ6849" t="str">
        <f>IF(RIGHT(MIS[[#This Row],[Main/Hedge]],4)="MAIN","MAIN","HEDGE")</f>
        <v>MAIN</v>
      </c>
      <c r="AK6849" t="str" cm="1">
        <f t="array" ref="AK6849">_xlfn._xlws.FILTER(Table4[Column1],ISNUMBER(SEARCH(Table4[Column1],MIS[[#This Row],[OrderUniqueIdentifier]])),"")</f>
        <v>LONGSHORT</v>
      </c>
    </row>
    <row r="6850" spans="1:37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>
        <f>_xlfn.XLOOKUP(MIS[[#This Row],[TRADING SYMBOL]],[1]Sheet1!$D:$D,[1]Sheet1!$C:$C)</f>
        <v>163.69999999999999</v>
      </c>
      <c r="AE6850">
        <f>MIS[[#This Row],[OrderAverageTradedPrice]]*MIS[[#This Row],[OrderQuantity]]</f>
        <v>11966.25</v>
      </c>
      <c r="AF6850">
        <f>MIS[[#This Row],[LTP]]*MIS[[#This Row],[OrderQuantity]]</f>
        <v>12277.5</v>
      </c>
      <c r="AG6850">
        <f>IF(MIS[[#This Row],[OrderSide]]="SELL",MIS[[#This Row],[VALUE]]-MIS[[#This Row],[LIVE_VALUE]],MIS[[#This Row],[LIVE_VALUE]]-MIS[[#This Row],[VALUE]])</f>
        <v>-311.25</v>
      </c>
      <c r="AH6850" t="str" cm="1">
        <f t="array" ref="AH68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0" t="str">
        <f>MIS[[#This Row],[TRADING SYMBOL]]</f>
        <v>NIFTY2552225000PE</v>
      </c>
      <c r="AJ6850" t="str">
        <f>IF(RIGHT(MIS[[#This Row],[Main/Hedge]],4)="MAIN","MAIN","HEDGE")</f>
        <v>MAIN</v>
      </c>
      <c r="AK6850" t="str" cm="1">
        <f t="array" ref="AK6850">_xlfn._xlws.FILTER(Table4[Column1],ISNUMBER(SEARCH(Table4[Column1],MIS[[#This Row],[OrderUniqueIdentifier]])),"")</f>
        <v>LONGSHORT</v>
      </c>
    </row>
    <row r="6851" spans="1:37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>
        <f>_xlfn.XLOOKUP(MIS[[#This Row],[TRADING SYMBOL]],[1]Sheet1!$D:$D,[1]Sheet1!$C:$C)</f>
        <v>163.69999999999999</v>
      </c>
      <c r="AE6851">
        <f>MIS[[#This Row],[OrderAverageTradedPrice]]*MIS[[#This Row],[OrderQuantity]]</f>
        <v>11962.5</v>
      </c>
      <c r="AF6851">
        <f>MIS[[#This Row],[LTP]]*MIS[[#This Row],[OrderQuantity]]</f>
        <v>12277.5</v>
      </c>
      <c r="AG6851">
        <f>IF(MIS[[#This Row],[OrderSide]]="SELL",MIS[[#This Row],[VALUE]]-MIS[[#This Row],[LIVE_VALUE]],MIS[[#This Row],[LIVE_VALUE]]-MIS[[#This Row],[VALUE]])</f>
        <v>-315</v>
      </c>
      <c r="AH6851" t="str" cm="1">
        <f t="array" ref="AH68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1" t="str">
        <f>MIS[[#This Row],[TRADING SYMBOL]]</f>
        <v>NIFTY2552225000PE</v>
      </c>
      <c r="AJ6851" t="str">
        <f>IF(RIGHT(MIS[[#This Row],[Main/Hedge]],4)="MAIN","MAIN","HEDGE")</f>
        <v>MAIN</v>
      </c>
      <c r="AK6851" t="str" cm="1">
        <f t="array" ref="AK6851">_xlfn._xlws.FILTER(Table4[Column1],ISNUMBER(SEARCH(Table4[Column1],MIS[[#This Row],[OrderUniqueIdentifier]])),"")</f>
        <v>LONGSHORT</v>
      </c>
    </row>
    <row r="6852" spans="1:37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>
        <f>_xlfn.XLOOKUP(MIS[[#This Row],[TRADING SYMBOL]],[1]Sheet1!$D:$D,[1]Sheet1!$C:$C)</f>
        <v>163.69999999999999</v>
      </c>
      <c r="AE6852">
        <f>MIS[[#This Row],[OrderAverageTradedPrice]]*MIS[[#This Row],[OrderQuantity]]</f>
        <v>11955</v>
      </c>
      <c r="AF6852">
        <f>MIS[[#This Row],[LTP]]*MIS[[#This Row],[OrderQuantity]]</f>
        <v>12277.5</v>
      </c>
      <c r="AG6852">
        <f>IF(MIS[[#This Row],[OrderSide]]="SELL",MIS[[#This Row],[VALUE]]-MIS[[#This Row],[LIVE_VALUE]],MIS[[#This Row],[LIVE_VALUE]]-MIS[[#This Row],[VALUE]])</f>
        <v>-322.5</v>
      </c>
      <c r="AH6852" t="str" cm="1">
        <f t="array" ref="AH68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2" t="str">
        <f>MIS[[#This Row],[TRADING SYMBOL]]</f>
        <v>NIFTY2552225000PE</v>
      </c>
      <c r="AJ6852" t="str">
        <f>IF(RIGHT(MIS[[#This Row],[Main/Hedge]],4)="MAIN","MAIN","HEDGE")</f>
        <v>MAIN</v>
      </c>
      <c r="AK6852" t="str" cm="1">
        <f t="array" ref="AK6852">_xlfn._xlws.FILTER(Table4[Column1],ISNUMBER(SEARCH(Table4[Column1],MIS[[#This Row],[OrderUniqueIdentifier]])),"")</f>
        <v>LONGSHORT</v>
      </c>
    </row>
    <row r="6853" spans="1:37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>
        <f>_xlfn.XLOOKUP(MIS[[#This Row],[TRADING SYMBOL]],[1]Sheet1!$D:$D,[1]Sheet1!$C:$C)</f>
        <v>163.69999999999999</v>
      </c>
      <c r="AE6853">
        <f>MIS[[#This Row],[OrderAverageTradedPrice]]*MIS[[#This Row],[OrderQuantity]]</f>
        <v>11966.25</v>
      </c>
      <c r="AF6853">
        <f>MIS[[#This Row],[LTP]]*MIS[[#This Row],[OrderQuantity]]</f>
        <v>12277.5</v>
      </c>
      <c r="AG6853">
        <f>IF(MIS[[#This Row],[OrderSide]]="SELL",MIS[[#This Row],[VALUE]]-MIS[[#This Row],[LIVE_VALUE]],MIS[[#This Row],[LIVE_VALUE]]-MIS[[#This Row],[VALUE]])</f>
        <v>-311.25</v>
      </c>
      <c r="AH6853" t="str" cm="1">
        <f t="array" ref="AH68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3" t="str">
        <f>MIS[[#This Row],[TRADING SYMBOL]]</f>
        <v>NIFTY2552225000PE</v>
      </c>
      <c r="AJ6853" t="str">
        <f>IF(RIGHT(MIS[[#This Row],[Main/Hedge]],4)="MAIN","MAIN","HEDGE")</f>
        <v>MAIN</v>
      </c>
      <c r="AK6853" t="str" cm="1">
        <f t="array" ref="AK6853">_xlfn._xlws.FILTER(Table4[Column1],ISNUMBER(SEARCH(Table4[Column1],MIS[[#This Row],[OrderUniqueIdentifier]])),"")</f>
        <v>LONGSHORT</v>
      </c>
    </row>
    <row r="6854" spans="1:37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>
        <f>_xlfn.XLOOKUP(MIS[[#This Row],[TRADING SYMBOL]],[1]Sheet1!$D:$D,[1]Sheet1!$C:$C)</f>
        <v>409.5</v>
      </c>
      <c r="AE6854">
        <f>MIS[[#This Row],[OrderAverageTradedPrice]]*MIS[[#This Row],[OrderQuantity]]</f>
        <v>46275</v>
      </c>
      <c r="AF6854">
        <f>MIS[[#This Row],[LTP]]*MIS[[#This Row],[OrderQuantity]]</f>
        <v>49140</v>
      </c>
      <c r="AG6854">
        <f>IF(MIS[[#This Row],[OrderSide]]="SELL",MIS[[#This Row],[VALUE]]-MIS[[#This Row],[LIVE_VALUE]],MIS[[#This Row],[LIVE_VALUE]]-MIS[[#This Row],[VALUE]])</f>
        <v>-2865</v>
      </c>
      <c r="AH6854" t="str" cm="1">
        <f t="array" ref="AH68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4" t="str">
        <f>MIS[[#This Row],[TRADING SYMBOL]]</f>
        <v>SENSEX2552082300PE</v>
      </c>
      <c r="AJ6854" t="str">
        <f>IF(RIGHT(MIS[[#This Row],[Main/Hedge]],4)="MAIN","MAIN","HEDGE")</f>
        <v>MAIN</v>
      </c>
      <c r="AK6854" t="str" cm="1">
        <f t="array" ref="AK6854">_xlfn._xlws.FILTER(Table4[Column1],ISNUMBER(SEARCH(Table4[Column1],MIS[[#This Row],[OrderUniqueIdentifier]])),"")</f>
        <v>LONGSHORT</v>
      </c>
    </row>
    <row r="6855" spans="1:37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>
        <f>_xlfn.XLOOKUP(MIS[[#This Row],[TRADING SYMBOL]],[1]Sheet1!$D:$D,[1]Sheet1!$C:$C)</f>
        <v>163.69999999999999</v>
      </c>
      <c r="AE6855">
        <f>MIS[[#This Row],[OrderAverageTradedPrice]]*MIS[[#This Row],[OrderQuantity]]</f>
        <v>47865</v>
      </c>
      <c r="AF6855">
        <f>MIS[[#This Row],[LTP]]*MIS[[#This Row],[OrderQuantity]]</f>
        <v>49110</v>
      </c>
      <c r="AG6855">
        <f>IF(MIS[[#This Row],[OrderSide]]="SELL",MIS[[#This Row],[VALUE]]-MIS[[#This Row],[LIVE_VALUE]],MIS[[#This Row],[LIVE_VALUE]]-MIS[[#This Row],[VALUE]])</f>
        <v>-1245</v>
      </c>
      <c r="AH6855" t="str" cm="1">
        <f t="array" ref="AH68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5" t="str">
        <f>MIS[[#This Row],[TRADING SYMBOL]]</f>
        <v>NIFTY2552225000PE</v>
      </c>
      <c r="AJ6855" t="str">
        <f>IF(RIGHT(MIS[[#This Row],[Main/Hedge]],4)="MAIN","MAIN","HEDGE")</f>
        <v>MAIN</v>
      </c>
      <c r="AK6855" t="str" cm="1">
        <f t="array" ref="AK6855">_xlfn._xlws.FILTER(Table4[Column1],ISNUMBER(SEARCH(Table4[Column1],MIS[[#This Row],[OrderUniqueIdentifier]])),"")</f>
        <v>LONGSHORT</v>
      </c>
    </row>
    <row r="6856" spans="1:37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>
        <f>_xlfn.XLOOKUP(MIS[[#This Row],[TRADING SYMBOL]],[1]Sheet1!$D:$D,[1]Sheet1!$C:$C)</f>
        <v>163.69999999999999</v>
      </c>
      <c r="AE6856">
        <f>MIS[[#This Row],[OrderAverageTradedPrice]]*MIS[[#This Row],[OrderQuantity]]</f>
        <v>23932.5</v>
      </c>
      <c r="AF6856">
        <f>MIS[[#This Row],[LTP]]*MIS[[#This Row],[OrderQuantity]]</f>
        <v>24555</v>
      </c>
      <c r="AG6856">
        <f>IF(MIS[[#This Row],[OrderSide]]="SELL",MIS[[#This Row],[VALUE]]-MIS[[#This Row],[LIVE_VALUE]],MIS[[#This Row],[LIVE_VALUE]]-MIS[[#This Row],[VALUE]])</f>
        <v>-622.5</v>
      </c>
      <c r="AH6856" t="str" cm="1">
        <f t="array" ref="AH68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6" t="str">
        <f>MIS[[#This Row],[TRADING SYMBOL]]</f>
        <v>NIFTY2552225000PE</v>
      </c>
      <c r="AJ6856" t="str">
        <f>IF(RIGHT(MIS[[#This Row],[Main/Hedge]],4)="MAIN","MAIN","HEDGE")</f>
        <v>MAIN</v>
      </c>
      <c r="AK6856" t="str" cm="1">
        <f t="array" ref="AK6856">_xlfn._xlws.FILTER(Table4[Column1],ISNUMBER(SEARCH(Table4[Column1],MIS[[#This Row],[OrderUniqueIdentifier]])),"")</f>
        <v>LONGSHORT</v>
      </c>
    </row>
    <row r="6857" spans="1:37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>
        <f>_xlfn.XLOOKUP(MIS[[#This Row],[TRADING SYMBOL]],[1]Sheet1!$D:$D,[1]Sheet1!$C:$C)</f>
        <v>163.69999999999999</v>
      </c>
      <c r="AE6857">
        <f>MIS[[#This Row],[OrderAverageTradedPrice]]*MIS[[#This Row],[OrderQuantity]]</f>
        <v>11962.5</v>
      </c>
      <c r="AF6857">
        <f>MIS[[#This Row],[LTP]]*MIS[[#This Row],[OrderQuantity]]</f>
        <v>12277.5</v>
      </c>
      <c r="AG6857">
        <f>IF(MIS[[#This Row],[OrderSide]]="SELL",MIS[[#This Row],[VALUE]]-MIS[[#This Row],[LIVE_VALUE]],MIS[[#This Row],[LIVE_VALUE]]-MIS[[#This Row],[VALUE]])</f>
        <v>-315</v>
      </c>
      <c r="AH6857" t="str" cm="1">
        <f t="array" ref="AH68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7" t="str">
        <f>MIS[[#This Row],[TRADING SYMBOL]]</f>
        <v>NIFTY2552225000PE</v>
      </c>
      <c r="AJ6857" t="str">
        <f>IF(RIGHT(MIS[[#This Row],[Main/Hedge]],4)="MAIN","MAIN","HEDGE")</f>
        <v>MAIN</v>
      </c>
      <c r="AK6857" t="str" cm="1">
        <f t="array" ref="AK6857">_xlfn._xlws.FILTER(Table4[Column1],ISNUMBER(SEARCH(Table4[Column1],MIS[[#This Row],[OrderUniqueIdentifier]])),"")</f>
        <v>LONGSHORT</v>
      </c>
    </row>
    <row r="6858" spans="1:37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>
        <f>_xlfn.XLOOKUP(MIS[[#This Row],[TRADING SYMBOL]],[1]Sheet1!$D:$D,[1]Sheet1!$C:$C)</f>
        <v>409.5</v>
      </c>
      <c r="AE6858">
        <f>MIS[[#This Row],[OrderAverageTradedPrice]]*MIS[[#This Row],[OrderQuantity]]</f>
        <v>15421</v>
      </c>
      <c r="AF6858">
        <f>MIS[[#This Row],[LTP]]*MIS[[#This Row],[OrderQuantity]]</f>
        <v>16380</v>
      </c>
      <c r="AG6858">
        <f>IF(MIS[[#This Row],[OrderSide]]="SELL",MIS[[#This Row],[VALUE]]-MIS[[#This Row],[LIVE_VALUE]],MIS[[#This Row],[LIVE_VALUE]]-MIS[[#This Row],[VALUE]])</f>
        <v>-959</v>
      </c>
      <c r="AH6858" t="str" cm="1">
        <f t="array" ref="AH68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8" t="str">
        <f>MIS[[#This Row],[TRADING SYMBOL]]</f>
        <v>SENSEX2552082300PE</v>
      </c>
      <c r="AJ6858" t="str">
        <f>IF(RIGHT(MIS[[#This Row],[Main/Hedge]],4)="MAIN","MAIN","HEDGE")</f>
        <v>MAIN</v>
      </c>
      <c r="AK6858" t="str" cm="1">
        <f t="array" ref="AK6858">_xlfn._xlws.FILTER(Table4[Column1],ISNUMBER(SEARCH(Table4[Column1],MIS[[#This Row],[OrderUniqueIdentifier]])),"")</f>
        <v>LONGSHORT</v>
      </c>
    </row>
    <row r="6859" spans="1:37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>
        <f>_xlfn.XLOOKUP(MIS[[#This Row],[TRADING SYMBOL]],[1]Sheet1!$D:$D,[1]Sheet1!$C:$C)</f>
        <v>409.5</v>
      </c>
      <c r="AE6859">
        <f>MIS[[#This Row],[OrderAverageTradedPrice]]*MIS[[#This Row],[OrderQuantity]]</f>
        <v>30831</v>
      </c>
      <c r="AF6859">
        <f>MIS[[#This Row],[LTP]]*MIS[[#This Row],[OrderQuantity]]</f>
        <v>32760</v>
      </c>
      <c r="AG6859">
        <f>IF(MIS[[#This Row],[OrderSide]]="SELL",MIS[[#This Row],[VALUE]]-MIS[[#This Row],[LIVE_VALUE]],MIS[[#This Row],[LIVE_VALUE]]-MIS[[#This Row],[VALUE]])</f>
        <v>-1929</v>
      </c>
      <c r="AH6859" t="str" cm="1">
        <f t="array" ref="AH68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59" t="str">
        <f>MIS[[#This Row],[TRADING SYMBOL]]</f>
        <v>SENSEX2552082300PE</v>
      </c>
      <c r="AJ6859" t="str">
        <f>IF(RIGHT(MIS[[#This Row],[Main/Hedge]],4)="MAIN","MAIN","HEDGE")</f>
        <v>MAIN</v>
      </c>
      <c r="AK6859" t="str" cm="1">
        <f t="array" ref="AK6859">_xlfn._xlws.FILTER(Table4[Column1],ISNUMBER(SEARCH(Table4[Column1],MIS[[#This Row],[OrderUniqueIdentifier]])),"")</f>
        <v>LONGSHORT</v>
      </c>
    </row>
    <row r="6860" spans="1:37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>
        <f>_xlfn.XLOOKUP(MIS[[#This Row],[TRADING SYMBOL]],[1]Sheet1!$D:$D,[1]Sheet1!$C:$C)</f>
        <v>163.69999999999999</v>
      </c>
      <c r="AE6860">
        <f>MIS[[#This Row],[OrderAverageTradedPrice]]*MIS[[#This Row],[OrderQuantity]]</f>
        <v>35887.5</v>
      </c>
      <c r="AF6860">
        <f>MIS[[#This Row],[LTP]]*MIS[[#This Row],[OrderQuantity]]</f>
        <v>36832.5</v>
      </c>
      <c r="AG6860">
        <f>IF(MIS[[#This Row],[OrderSide]]="SELL",MIS[[#This Row],[VALUE]]-MIS[[#This Row],[LIVE_VALUE]],MIS[[#This Row],[LIVE_VALUE]]-MIS[[#This Row],[VALUE]])</f>
        <v>-945</v>
      </c>
      <c r="AH6860" t="str" cm="1">
        <f t="array" ref="AH68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0" t="str">
        <f>MIS[[#This Row],[TRADING SYMBOL]]</f>
        <v>NIFTY2552225000PE</v>
      </c>
      <c r="AJ6860" t="str">
        <f>IF(RIGHT(MIS[[#This Row],[Main/Hedge]],4)="MAIN","MAIN","HEDGE")</f>
        <v>MAIN</v>
      </c>
      <c r="AK6860" t="str" cm="1">
        <f t="array" ref="AK6860">_xlfn._xlws.FILTER(Table4[Column1],ISNUMBER(SEARCH(Table4[Column1],MIS[[#This Row],[OrderUniqueIdentifier]])),"")</f>
        <v>LONGSHORT</v>
      </c>
    </row>
    <row r="6861" spans="1:37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>
        <f>_xlfn.XLOOKUP(MIS[[#This Row],[TRADING SYMBOL]],[1]Sheet1!$D:$D,[1]Sheet1!$C:$C)</f>
        <v>409.5</v>
      </c>
      <c r="AE6861">
        <f>MIS[[#This Row],[OrderAverageTradedPrice]]*MIS[[#This Row],[OrderQuantity]]</f>
        <v>23152.999999999978</v>
      </c>
      <c r="AF6861">
        <f>MIS[[#This Row],[LTP]]*MIS[[#This Row],[OrderQuantity]]</f>
        <v>24570</v>
      </c>
      <c r="AG6861">
        <f>IF(MIS[[#This Row],[OrderSide]]="SELL",MIS[[#This Row],[VALUE]]-MIS[[#This Row],[LIVE_VALUE]],MIS[[#This Row],[LIVE_VALUE]]-MIS[[#This Row],[VALUE]])</f>
        <v>-1417.0000000000218</v>
      </c>
      <c r="AH6861" t="str" cm="1">
        <f t="array" ref="AH68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1" t="str">
        <f>MIS[[#This Row],[TRADING SYMBOL]]</f>
        <v>SENSEX2552082300PE</v>
      </c>
      <c r="AJ6861" t="str">
        <f>IF(RIGHT(MIS[[#This Row],[Main/Hedge]],4)="MAIN","MAIN","HEDGE")</f>
        <v>MAIN</v>
      </c>
      <c r="AK6861" t="str" cm="1">
        <f t="array" ref="AK6861">_xlfn._xlws.FILTER(Table4[Column1],ISNUMBER(SEARCH(Table4[Column1],MIS[[#This Row],[OrderUniqueIdentifier]])),"")</f>
        <v>LONGSHORT</v>
      </c>
    </row>
    <row r="6862" spans="1:37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>
        <f>_xlfn.XLOOKUP(MIS[[#This Row],[TRADING SYMBOL]],[1]Sheet1!$D:$D,[1]Sheet1!$C:$C)</f>
        <v>409.5</v>
      </c>
      <c r="AE6862">
        <f>MIS[[#This Row],[OrderAverageTradedPrice]]*MIS[[#This Row],[OrderQuantity]]</f>
        <v>7707</v>
      </c>
      <c r="AF6862">
        <f>MIS[[#This Row],[LTP]]*MIS[[#This Row],[OrderQuantity]]</f>
        <v>8190</v>
      </c>
      <c r="AG6862">
        <f>IF(MIS[[#This Row],[OrderSide]]="SELL",MIS[[#This Row],[VALUE]]-MIS[[#This Row],[LIVE_VALUE]],MIS[[#This Row],[LIVE_VALUE]]-MIS[[#This Row],[VALUE]])</f>
        <v>-483</v>
      </c>
      <c r="AH6862" t="str" cm="1">
        <f t="array" ref="AH68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2" t="str">
        <f>MIS[[#This Row],[TRADING SYMBOL]]</f>
        <v>SENSEX2552082300PE</v>
      </c>
      <c r="AJ6862" t="str">
        <f>IF(RIGHT(MIS[[#This Row],[Main/Hedge]],4)="MAIN","MAIN","HEDGE")</f>
        <v>MAIN</v>
      </c>
      <c r="AK6862" t="str" cm="1">
        <f t="array" ref="AK6862">_xlfn._xlws.FILTER(Table4[Column1],ISNUMBER(SEARCH(Table4[Column1],MIS[[#This Row],[OrderUniqueIdentifier]])),"")</f>
        <v>LONGSHORT</v>
      </c>
    </row>
    <row r="6863" spans="1:37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>
        <f>_xlfn.XLOOKUP(MIS[[#This Row],[TRADING SYMBOL]],[1]Sheet1!$D:$D,[1]Sheet1!$C:$C)</f>
        <v>163.69999999999999</v>
      </c>
      <c r="AE6863">
        <f>MIS[[#This Row],[OrderAverageTradedPrice]]*MIS[[#This Row],[OrderQuantity]]</f>
        <v>11962.5</v>
      </c>
      <c r="AF6863">
        <f>MIS[[#This Row],[LTP]]*MIS[[#This Row],[OrderQuantity]]</f>
        <v>12277.5</v>
      </c>
      <c r="AG6863">
        <f>IF(MIS[[#This Row],[OrderSide]]="SELL",MIS[[#This Row],[VALUE]]-MIS[[#This Row],[LIVE_VALUE]],MIS[[#This Row],[LIVE_VALUE]]-MIS[[#This Row],[VALUE]])</f>
        <v>-315</v>
      </c>
      <c r="AH6863" t="str" cm="1">
        <f t="array" ref="AH68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3" t="str">
        <f>MIS[[#This Row],[TRADING SYMBOL]]</f>
        <v>NIFTY2552225000PE</v>
      </c>
      <c r="AJ6863" t="str">
        <f>IF(RIGHT(MIS[[#This Row],[Main/Hedge]],4)="MAIN","MAIN","HEDGE")</f>
        <v>MAIN</v>
      </c>
      <c r="AK6863" t="str" cm="1">
        <f t="array" ref="AK6863">_xlfn._xlws.FILTER(Table4[Column1],ISNUMBER(SEARCH(Table4[Column1],MIS[[#This Row],[OrderUniqueIdentifier]])),"")</f>
        <v>LONGSHORT</v>
      </c>
    </row>
    <row r="6864" spans="1:37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>
        <f>_xlfn.XLOOKUP(MIS[[#This Row],[TRADING SYMBOL]],[1]Sheet1!$D:$D,[1]Sheet1!$C:$C)</f>
        <v>163.69999999999999</v>
      </c>
      <c r="AE6864">
        <f>MIS[[#This Row],[OrderAverageTradedPrice]]*MIS[[#This Row],[OrderQuantity]]</f>
        <v>11970</v>
      </c>
      <c r="AF6864">
        <f>MIS[[#This Row],[LTP]]*MIS[[#This Row],[OrderQuantity]]</f>
        <v>12277.5</v>
      </c>
      <c r="AG6864">
        <f>IF(MIS[[#This Row],[OrderSide]]="SELL",MIS[[#This Row],[VALUE]]-MIS[[#This Row],[LIVE_VALUE]],MIS[[#This Row],[LIVE_VALUE]]-MIS[[#This Row],[VALUE]])</f>
        <v>-307.5</v>
      </c>
      <c r="AH6864" t="str" cm="1">
        <f t="array" ref="AH68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4" t="str">
        <f>MIS[[#This Row],[TRADING SYMBOL]]</f>
        <v>NIFTY2552225000PE</v>
      </c>
      <c r="AJ6864" t="str">
        <f>IF(RIGHT(MIS[[#This Row],[Main/Hedge]],4)="MAIN","MAIN","HEDGE")</f>
        <v>MAIN</v>
      </c>
      <c r="AK6864" t="str" cm="1">
        <f t="array" ref="AK6864">_xlfn._xlws.FILTER(Table4[Column1],ISNUMBER(SEARCH(Table4[Column1],MIS[[#This Row],[OrderUniqueIdentifier]])),"")</f>
        <v>LONGSHORT</v>
      </c>
    </row>
    <row r="6865" spans="1:37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>
        <f>_xlfn.XLOOKUP(MIS[[#This Row],[TRADING SYMBOL]],[1]Sheet1!$D:$D,[1]Sheet1!$C:$C)</f>
        <v>163.69999999999999</v>
      </c>
      <c r="AE6865">
        <f>MIS[[#This Row],[OrderAverageTradedPrice]]*MIS[[#This Row],[OrderQuantity]]</f>
        <v>11966.25</v>
      </c>
      <c r="AF6865">
        <f>MIS[[#This Row],[LTP]]*MIS[[#This Row],[OrderQuantity]]</f>
        <v>12277.5</v>
      </c>
      <c r="AG6865">
        <f>IF(MIS[[#This Row],[OrderSide]]="SELL",MIS[[#This Row],[VALUE]]-MIS[[#This Row],[LIVE_VALUE]],MIS[[#This Row],[LIVE_VALUE]]-MIS[[#This Row],[VALUE]])</f>
        <v>-311.25</v>
      </c>
      <c r="AH6865" t="str" cm="1">
        <f t="array" ref="AH68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5" t="str">
        <f>MIS[[#This Row],[TRADING SYMBOL]]</f>
        <v>NIFTY2552225000PE</v>
      </c>
      <c r="AJ6865" t="str">
        <f>IF(RIGHT(MIS[[#This Row],[Main/Hedge]],4)="MAIN","MAIN","HEDGE")</f>
        <v>MAIN</v>
      </c>
      <c r="AK6865" t="str" cm="1">
        <f t="array" ref="AK6865">_xlfn._xlws.FILTER(Table4[Column1],ISNUMBER(SEARCH(Table4[Column1],MIS[[#This Row],[OrderUniqueIdentifier]])),"")</f>
        <v>LONGSHORT</v>
      </c>
    </row>
    <row r="6866" spans="1:37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>
        <f>_xlfn.XLOOKUP(MIS[[#This Row],[TRADING SYMBOL]],[1]Sheet1!$D:$D,[1]Sheet1!$C:$C)</f>
        <v>409.5</v>
      </c>
      <c r="AE6866">
        <f>MIS[[#This Row],[OrderAverageTradedPrice]]*MIS[[#This Row],[OrderQuantity]]</f>
        <v>15428</v>
      </c>
      <c r="AF6866">
        <f>MIS[[#This Row],[LTP]]*MIS[[#This Row],[OrderQuantity]]</f>
        <v>16380</v>
      </c>
      <c r="AG6866">
        <f>IF(MIS[[#This Row],[OrderSide]]="SELL",MIS[[#This Row],[VALUE]]-MIS[[#This Row],[LIVE_VALUE]],MIS[[#This Row],[LIVE_VALUE]]-MIS[[#This Row],[VALUE]])</f>
        <v>-952</v>
      </c>
      <c r="AH6866" t="str" cm="1">
        <f t="array" ref="AH68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6" t="str">
        <f>MIS[[#This Row],[TRADING SYMBOL]]</f>
        <v>SENSEX2552082300PE</v>
      </c>
      <c r="AJ6866" t="str">
        <f>IF(RIGHT(MIS[[#This Row],[Main/Hedge]],4)="MAIN","MAIN","HEDGE")</f>
        <v>MAIN</v>
      </c>
      <c r="AK6866" t="str" cm="1">
        <f t="array" ref="AK6866">_xlfn._xlws.FILTER(Table4[Column1],ISNUMBER(SEARCH(Table4[Column1],MIS[[#This Row],[OrderUniqueIdentifier]])),"")</f>
        <v>LONGSHORT</v>
      </c>
    </row>
    <row r="6867" spans="1:37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>
        <f>_xlfn.XLOOKUP(MIS[[#This Row],[TRADING SYMBOL]],[1]Sheet1!$D:$D,[1]Sheet1!$C:$C)</f>
        <v>163.69999999999999</v>
      </c>
      <c r="AE6867">
        <f>MIS[[#This Row],[OrderAverageTradedPrice]]*MIS[[#This Row],[OrderQuantity]]</f>
        <v>47865</v>
      </c>
      <c r="AF6867">
        <f>MIS[[#This Row],[LTP]]*MIS[[#This Row],[OrderQuantity]]</f>
        <v>49110</v>
      </c>
      <c r="AG6867">
        <f>IF(MIS[[#This Row],[OrderSide]]="SELL",MIS[[#This Row],[VALUE]]-MIS[[#This Row],[LIVE_VALUE]],MIS[[#This Row],[LIVE_VALUE]]-MIS[[#This Row],[VALUE]])</f>
        <v>-1245</v>
      </c>
      <c r="AH6867" t="str" cm="1">
        <f t="array" ref="AH68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7" t="str">
        <f>MIS[[#This Row],[TRADING SYMBOL]]</f>
        <v>NIFTY2552225000PE</v>
      </c>
      <c r="AJ6867" t="str">
        <f>IF(RIGHT(MIS[[#This Row],[Main/Hedge]],4)="MAIN","MAIN","HEDGE")</f>
        <v>MAIN</v>
      </c>
      <c r="AK6867" t="str" cm="1">
        <f t="array" ref="AK6867">_xlfn._xlws.FILTER(Table4[Column1],ISNUMBER(SEARCH(Table4[Column1],MIS[[#This Row],[OrderUniqueIdentifier]])),"")</f>
        <v>LONGSHORT</v>
      </c>
    </row>
    <row r="6868" spans="1:37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>
        <f>_xlfn.XLOOKUP(MIS[[#This Row],[TRADING SYMBOL]],[1]Sheet1!$D:$D,[1]Sheet1!$C:$C)</f>
        <v>409.5</v>
      </c>
      <c r="AE6868">
        <f>MIS[[#This Row],[OrderAverageTradedPrice]]*MIS[[#This Row],[OrderQuantity]]</f>
        <v>38585</v>
      </c>
      <c r="AF6868">
        <f>MIS[[#This Row],[LTP]]*MIS[[#This Row],[OrderQuantity]]</f>
        <v>40950</v>
      </c>
      <c r="AG6868">
        <f>IF(MIS[[#This Row],[OrderSide]]="SELL",MIS[[#This Row],[VALUE]]-MIS[[#This Row],[LIVE_VALUE]],MIS[[#This Row],[LIVE_VALUE]]-MIS[[#This Row],[VALUE]])</f>
        <v>-2365</v>
      </c>
      <c r="AH6868" t="str" cm="1">
        <f t="array" ref="AH68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8" t="str">
        <f>MIS[[#This Row],[TRADING SYMBOL]]</f>
        <v>SENSEX2552082300PE</v>
      </c>
      <c r="AJ6868" t="str">
        <f>IF(RIGHT(MIS[[#This Row],[Main/Hedge]],4)="MAIN","MAIN","HEDGE")</f>
        <v>MAIN</v>
      </c>
      <c r="AK6868" t="str" cm="1">
        <f t="array" ref="AK6868">_xlfn._xlws.FILTER(Table4[Column1],ISNUMBER(SEARCH(Table4[Column1],MIS[[#This Row],[OrderUniqueIdentifier]])),"")</f>
        <v>LONGSHORT</v>
      </c>
    </row>
    <row r="6869" spans="1:37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>
        <f>_xlfn.XLOOKUP(MIS[[#This Row],[TRADING SYMBOL]],[1]Sheet1!$D:$D,[1]Sheet1!$C:$C)</f>
        <v>163.69999999999999</v>
      </c>
      <c r="AE6869">
        <f>MIS[[#This Row],[OrderAverageTradedPrice]]*MIS[[#This Row],[OrderQuantity]]</f>
        <v>35932.5</v>
      </c>
      <c r="AF6869">
        <f>MIS[[#This Row],[LTP]]*MIS[[#This Row],[OrderQuantity]]</f>
        <v>36832.5</v>
      </c>
      <c r="AG6869">
        <f>IF(MIS[[#This Row],[OrderSide]]="SELL",MIS[[#This Row],[VALUE]]-MIS[[#This Row],[LIVE_VALUE]],MIS[[#This Row],[LIVE_VALUE]]-MIS[[#This Row],[VALUE]])</f>
        <v>-900</v>
      </c>
      <c r="AH6869" t="str" cm="1">
        <f t="array" ref="AH68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69" t="str">
        <f>MIS[[#This Row],[TRADING SYMBOL]]</f>
        <v>NIFTY2552225000PE</v>
      </c>
      <c r="AJ6869" t="str">
        <f>IF(RIGHT(MIS[[#This Row],[Main/Hedge]],4)="MAIN","MAIN","HEDGE")</f>
        <v>MAIN</v>
      </c>
      <c r="AK6869" t="str" cm="1">
        <f t="array" ref="AK6869">_xlfn._xlws.FILTER(Table4[Column1],ISNUMBER(SEARCH(Table4[Column1],MIS[[#This Row],[OrderUniqueIdentifier]])),"")</f>
        <v>LONGSHORT</v>
      </c>
    </row>
    <row r="6870" spans="1:37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>
        <f>_xlfn.XLOOKUP(MIS[[#This Row],[TRADING SYMBOL]],[1]Sheet1!$D:$D,[1]Sheet1!$C:$C)</f>
        <v>163.69999999999999</v>
      </c>
      <c r="AE6870">
        <f>MIS[[#This Row],[OrderAverageTradedPrice]]*MIS[[#This Row],[OrderQuantity]]</f>
        <v>47910</v>
      </c>
      <c r="AF6870">
        <f>MIS[[#This Row],[LTP]]*MIS[[#This Row],[OrderQuantity]]</f>
        <v>49110</v>
      </c>
      <c r="AG6870">
        <f>IF(MIS[[#This Row],[OrderSide]]="SELL",MIS[[#This Row],[VALUE]]-MIS[[#This Row],[LIVE_VALUE]],MIS[[#This Row],[LIVE_VALUE]]-MIS[[#This Row],[VALUE]])</f>
        <v>-1200</v>
      </c>
      <c r="AH6870" t="str" cm="1">
        <f t="array" ref="AH68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0" t="str">
        <f>MIS[[#This Row],[TRADING SYMBOL]]</f>
        <v>NIFTY2552225000PE</v>
      </c>
      <c r="AJ6870" t="str">
        <f>IF(RIGHT(MIS[[#This Row],[Main/Hedge]],4)="MAIN","MAIN","HEDGE")</f>
        <v>MAIN</v>
      </c>
      <c r="AK6870" t="str" cm="1">
        <f t="array" ref="AK6870">_xlfn._xlws.FILTER(Table4[Column1],ISNUMBER(SEARCH(Table4[Column1],MIS[[#This Row],[OrderUniqueIdentifier]])),"")</f>
        <v>LONGSHORT</v>
      </c>
    </row>
    <row r="6871" spans="1:37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>
        <f>_xlfn.XLOOKUP(MIS[[#This Row],[TRADING SYMBOL]],[1]Sheet1!$D:$D,[1]Sheet1!$C:$C)</f>
        <v>163.69999999999999</v>
      </c>
      <c r="AE6871">
        <f>MIS[[#This Row],[OrderAverageTradedPrice]]*MIS[[#This Row],[OrderQuantity]]</f>
        <v>119482.5</v>
      </c>
      <c r="AF6871">
        <f>MIS[[#This Row],[LTP]]*MIS[[#This Row],[OrderQuantity]]</f>
        <v>122774.99999999999</v>
      </c>
      <c r="AG6871">
        <f>IF(MIS[[#This Row],[OrderSide]]="SELL",MIS[[#This Row],[VALUE]]-MIS[[#This Row],[LIVE_VALUE]],MIS[[#This Row],[LIVE_VALUE]]-MIS[[#This Row],[VALUE]])</f>
        <v>-3292.4999999999854</v>
      </c>
      <c r="AH6871" t="str" cm="1">
        <f t="array" ref="AH68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1" t="str">
        <f>MIS[[#This Row],[TRADING SYMBOL]]</f>
        <v>NIFTY2552225000PE</v>
      </c>
      <c r="AJ6871" t="str">
        <f>IF(RIGHT(MIS[[#This Row],[Main/Hedge]],4)="MAIN","MAIN","HEDGE")</f>
        <v>MAIN</v>
      </c>
      <c r="AK6871" t="str" cm="1">
        <f t="array" ref="AK6871">_xlfn._xlws.FILTER(Table4[Column1],ISNUMBER(SEARCH(Table4[Column1],MIS[[#This Row],[OrderUniqueIdentifier]])),"")</f>
        <v>LONGSHORT</v>
      </c>
    </row>
    <row r="6872" spans="1:37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>
        <f>_xlfn.XLOOKUP(MIS[[#This Row],[TRADING SYMBOL]],[1]Sheet1!$D:$D,[1]Sheet1!$C:$C)</f>
        <v>163.69999999999999</v>
      </c>
      <c r="AE6872">
        <f>MIS[[#This Row],[OrderAverageTradedPrice]]*MIS[[#This Row],[OrderQuantity]]</f>
        <v>47865</v>
      </c>
      <c r="AF6872">
        <f>MIS[[#This Row],[LTP]]*MIS[[#This Row],[OrderQuantity]]</f>
        <v>49110</v>
      </c>
      <c r="AG6872">
        <f>IF(MIS[[#This Row],[OrderSide]]="SELL",MIS[[#This Row],[VALUE]]-MIS[[#This Row],[LIVE_VALUE]],MIS[[#This Row],[LIVE_VALUE]]-MIS[[#This Row],[VALUE]])</f>
        <v>-1245</v>
      </c>
      <c r="AH6872" t="str" cm="1">
        <f t="array" ref="AH68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2" t="str">
        <f>MIS[[#This Row],[TRADING SYMBOL]]</f>
        <v>NIFTY2552225000PE</v>
      </c>
      <c r="AJ6872" t="str">
        <f>IF(RIGHT(MIS[[#This Row],[Main/Hedge]],4)="MAIN","MAIN","HEDGE")</f>
        <v>MAIN</v>
      </c>
      <c r="AK6872" t="str" cm="1">
        <f t="array" ref="AK6872">_xlfn._xlws.FILTER(Table4[Column1],ISNUMBER(SEARCH(Table4[Column1],MIS[[#This Row],[OrderUniqueIdentifier]])),"")</f>
        <v>LONGSHORT</v>
      </c>
    </row>
    <row r="6873" spans="1:37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>
        <f>_xlfn.XLOOKUP(MIS[[#This Row],[TRADING SYMBOL]],[1]Sheet1!$D:$D,[1]Sheet1!$C:$C)</f>
        <v>163.69999999999999</v>
      </c>
      <c r="AE6873">
        <f>MIS[[#This Row],[OrderAverageTradedPrice]]*MIS[[#This Row],[OrderQuantity]]</f>
        <v>47895</v>
      </c>
      <c r="AF6873">
        <f>MIS[[#This Row],[LTP]]*MIS[[#This Row],[OrderQuantity]]</f>
        <v>49110</v>
      </c>
      <c r="AG6873">
        <f>IF(MIS[[#This Row],[OrderSide]]="SELL",MIS[[#This Row],[VALUE]]-MIS[[#This Row],[LIVE_VALUE]],MIS[[#This Row],[LIVE_VALUE]]-MIS[[#This Row],[VALUE]])</f>
        <v>-1215</v>
      </c>
      <c r="AH6873" t="str" cm="1">
        <f t="array" ref="AH68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3" t="str">
        <f>MIS[[#This Row],[TRADING SYMBOL]]</f>
        <v>NIFTY2552225000PE</v>
      </c>
      <c r="AJ6873" t="str">
        <f>IF(RIGHT(MIS[[#This Row],[Main/Hedge]],4)="MAIN","MAIN","HEDGE")</f>
        <v>MAIN</v>
      </c>
      <c r="AK6873" t="str" cm="1">
        <f t="array" ref="AK6873">_xlfn._xlws.FILTER(Table4[Column1],ISNUMBER(SEARCH(Table4[Column1],MIS[[#This Row],[OrderUniqueIdentifier]])),"")</f>
        <v>LONGSHORT</v>
      </c>
    </row>
    <row r="6874" spans="1:37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>
        <f>_xlfn.XLOOKUP(MIS[[#This Row],[TRADING SYMBOL]],[1]Sheet1!$D:$D,[1]Sheet1!$C:$C)</f>
        <v>409.5</v>
      </c>
      <c r="AE6874">
        <f>MIS[[#This Row],[OrderAverageTradedPrice]]*MIS[[#This Row],[OrderQuantity]]</f>
        <v>30812</v>
      </c>
      <c r="AF6874">
        <f>MIS[[#This Row],[LTP]]*MIS[[#This Row],[OrderQuantity]]</f>
        <v>32760</v>
      </c>
      <c r="AG6874">
        <f>IF(MIS[[#This Row],[OrderSide]]="SELL",MIS[[#This Row],[VALUE]]-MIS[[#This Row],[LIVE_VALUE]],MIS[[#This Row],[LIVE_VALUE]]-MIS[[#This Row],[VALUE]])</f>
        <v>-1948</v>
      </c>
      <c r="AH6874" t="str" cm="1">
        <f t="array" ref="AH68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4" t="str">
        <f>MIS[[#This Row],[TRADING SYMBOL]]</f>
        <v>SENSEX2552082300PE</v>
      </c>
      <c r="AJ6874" t="str">
        <f>IF(RIGHT(MIS[[#This Row],[Main/Hedge]],4)="MAIN","MAIN","HEDGE")</f>
        <v>MAIN</v>
      </c>
      <c r="AK6874" t="str" cm="1">
        <f t="array" ref="AK6874">_xlfn._xlws.FILTER(Table4[Column1],ISNUMBER(SEARCH(Table4[Column1],MIS[[#This Row],[OrderUniqueIdentifier]])),"")</f>
        <v>LONGSHORT</v>
      </c>
    </row>
    <row r="6875" spans="1:37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>
        <f>_xlfn.XLOOKUP(MIS[[#This Row],[TRADING SYMBOL]],[1]Sheet1!$D:$D,[1]Sheet1!$C:$C)</f>
        <v>409.5</v>
      </c>
      <c r="AE6875">
        <f>MIS[[#This Row],[OrderAverageTradedPrice]]*MIS[[#This Row],[OrderQuantity]]</f>
        <v>84733.999999999898</v>
      </c>
      <c r="AF6875">
        <f>MIS[[#This Row],[LTP]]*MIS[[#This Row],[OrderQuantity]]</f>
        <v>90090</v>
      </c>
      <c r="AG6875">
        <f>IF(MIS[[#This Row],[OrderSide]]="SELL",MIS[[#This Row],[VALUE]]-MIS[[#This Row],[LIVE_VALUE]],MIS[[#This Row],[LIVE_VALUE]]-MIS[[#This Row],[VALUE]])</f>
        <v>-5356.0000000001019</v>
      </c>
      <c r="AH6875" t="str" cm="1">
        <f t="array" ref="AH68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5" t="str">
        <f>MIS[[#This Row],[TRADING SYMBOL]]</f>
        <v>SENSEX2552082300PE</v>
      </c>
      <c r="AJ6875" t="str">
        <f>IF(RIGHT(MIS[[#This Row],[Main/Hedge]],4)="MAIN","MAIN","HEDGE")</f>
        <v>MAIN</v>
      </c>
      <c r="AK6875" t="str" cm="1">
        <f t="array" ref="AK6875">_xlfn._xlws.FILTER(Table4[Column1],ISNUMBER(SEARCH(Table4[Column1],MIS[[#This Row],[OrderUniqueIdentifier]])),"")</f>
        <v>LONGSHORT</v>
      </c>
    </row>
    <row r="6876" spans="1:37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>
        <f>_xlfn.XLOOKUP(MIS[[#This Row],[TRADING SYMBOL]],[1]Sheet1!$D:$D,[1]Sheet1!$C:$C)</f>
        <v>163.69999999999999</v>
      </c>
      <c r="AE6876">
        <f>MIS[[#This Row],[OrderAverageTradedPrice]]*MIS[[#This Row],[OrderQuantity]]</f>
        <v>11958.75</v>
      </c>
      <c r="AF6876">
        <f>MIS[[#This Row],[LTP]]*MIS[[#This Row],[OrderQuantity]]</f>
        <v>12277.5</v>
      </c>
      <c r="AG6876">
        <f>IF(MIS[[#This Row],[OrderSide]]="SELL",MIS[[#This Row],[VALUE]]-MIS[[#This Row],[LIVE_VALUE]],MIS[[#This Row],[LIVE_VALUE]]-MIS[[#This Row],[VALUE]])</f>
        <v>-318.75</v>
      </c>
      <c r="AH6876" t="str" cm="1">
        <f t="array" ref="AH68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6" t="str">
        <f>MIS[[#This Row],[TRADING SYMBOL]]</f>
        <v>NIFTY2552225000PE</v>
      </c>
      <c r="AJ6876" t="str">
        <f>IF(RIGHT(MIS[[#This Row],[Main/Hedge]],4)="MAIN","MAIN","HEDGE")</f>
        <v>MAIN</v>
      </c>
      <c r="AK6876" t="str" cm="1">
        <f t="array" ref="AK6876">_xlfn._xlws.FILTER(Table4[Column1],ISNUMBER(SEARCH(Table4[Column1],MIS[[#This Row],[OrderUniqueIdentifier]])),"")</f>
        <v>LONGSHORT</v>
      </c>
    </row>
    <row r="6877" spans="1:37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>
        <f>_xlfn.XLOOKUP(MIS[[#This Row],[TRADING SYMBOL]],[1]Sheet1!$D:$D,[1]Sheet1!$C:$C)</f>
        <v>409.5</v>
      </c>
      <c r="AE6877">
        <f>MIS[[#This Row],[OrderAverageTradedPrice]]*MIS[[#This Row],[OrderQuantity]]</f>
        <v>15424</v>
      </c>
      <c r="AF6877">
        <f>MIS[[#This Row],[LTP]]*MIS[[#This Row],[OrderQuantity]]</f>
        <v>16380</v>
      </c>
      <c r="AG6877">
        <f>IF(MIS[[#This Row],[OrderSide]]="SELL",MIS[[#This Row],[VALUE]]-MIS[[#This Row],[LIVE_VALUE]],MIS[[#This Row],[LIVE_VALUE]]-MIS[[#This Row],[VALUE]])</f>
        <v>-956</v>
      </c>
      <c r="AH6877" t="str" cm="1">
        <f t="array" ref="AH68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7" t="str">
        <f>MIS[[#This Row],[TRADING SYMBOL]]</f>
        <v>SENSEX2552082300PE</v>
      </c>
      <c r="AJ6877" t="str">
        <f>IF(RIGHT(MIS[[#This Row],[Main/Hedge]],4)="MAIN","MAIN","HEDGE")</f>
        <v>MAIN</v>
      </c>
      <c r="AK6877" t="str" cm="1">
        <f t="array" ref="AK6877">_xlfn._xlws.FILTER(Table4[Column1],ISNUMBER(SEARCH(Table4[Column1],MIS[[#This Row],[OrderUniqueIdentifier]])),"")</f>
        <v>LONGSHORT</v>
      </c>
    </row>
    <row r="6878" spans="1:37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>
        <f>_xlfn.XLOOKUP(MIS[[#This Row],[TRADING SYMBOL]],[1]Sheet1!$D:$D,[1]Sheet1!$C:$C)</f>
        <v>409.5</v>
      </c>
      <c r="AE6878">
        <f>MIS[[#This Row],[OrderAverageTradedPrice]]*MIS[[#This Row],[OrderQuantity]]</f>
        <v>15406</v>
      </c>
      <c r="AF6878">
        <f>MIS[[#This Row],[LTP]]*MIS[[#This Row],[OrderQuantity]]</f>
        <v>16380</v>
      </c>
      <c r="AG6878">
        <f>IF(MIS[[#This Row],[OrderSide]]="SELL",MIS[[#This Row],[VALUE]]-MIS[[#This Row],[LIVE_VALUE]],MIS[[#This Row],[LIVE_VALUE]]-MIS[[#This Row],[VALUE]])</f>
        <v>-974</v>
      </c>
      <c r="AH6878" t="str" cm="1">
        <f t="array" ref="AH68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8" t="str">
        <f>MIS[[#This Row],[TRADING SYMBOL]]</f>
        <v>SENSEX2552082300PE</v>
      </c>
      <c r="AJ6878" t="str">
        <f>IF(RIGHT(MIS[[#This Row],[Main/Hedge]],4)="MAIN","MAIN","HEDGE")</f>
        <v>MAIN</v>
      </c>
      <c r="AK6878" t="str" cm="1">
        <f t="array" ref="AK6878">_xlfn._xlws.FILTER(Table4[Column1],ISNUMBER(SEARCH(Table4[Column1],MIS[[#This Row],[OrderUniqueIdentifier]])),"")</f>
        <v>LONGSHORT</v>
      </c>
    </row>
    <row r="6879" spans="1:37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>
        <f>_xlfn.XLOOKUP(MIS[[#This Row],[TRADING SYMBOL]],[1]Sheet1!$D:$D,[1]Sheet1!$C:$C)</f>
        <v>163.69999999999999</v>
      </c>
      <c r="AE6879">
        <f>MIS[[#This Row],[OrderAverageTradedPrice]]*MIS[[#This Row],[OrderQuantity]]</f>
        <v>11970</v>
      </c>
      <c r="AF6879">
        <f>MIS[[#This Row],[LTP]]*MIS[[#This Row],[OrderQuantity]]</f>
        <v>12277.5</v>
      </c>
      <c r="AG6879">
        <f>IF(MIS[[#This Row],[OrderSide]]="SELL",MIS[[#This Row],[VALUE]]-MIS[[#This Row],[LIVE_VALUE]],MIS[[#This Row],[LIVE_VALUE]]-MIS[[#This Row],[VALUE]])</f>
        <v>-307.5</v>
      </c>
      <c r="AH6879" t="str" cm="1">
        <f t="array" ref="AH68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79" t="str">
        <f>MIS[[#This Row],[TRADING SYMBOL]]</f>
        <v>NIFTY2552225000PE</v>
      </c>
      <c r="AJ6879" t="str">
        <f>IF(RIGHT(MIS[[#This Row],[Main/Hedge]],4)="MAIN","MAIN","HEDGE")</f>
        <v>MAIN</v>
      </c>
      <c r="AK6879" t="str" cm="1">
        <f t="array" ref="AK6879">_xlfn._xlws.FILTER(Table4[Column1],ISNUMBER(SEARCH(Table4[Column1],MIS[[#This Row],[OrderUniqueIdentifier]])),"")</f>
        <v>LONGSHORT</v>
      </c>
    </row>
    <row r="6880" spans="1:37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>
        <f>_xlfn.XLOOKUP(MIS[[#This Row],[TRADING SYMBOL]],[1]Sheet1!$D:$D,[1]Sheet1!$C:$C)</f>
        <v>409.5</v>
      </c>
      <c r="AE6880">
        <f>MIS[[#This Row],[OrderAverageTradedPrice]]*MIS[[#This Row],[OrderQuantity]]</f>
        <v>15412</v>
      </c>
      <c r="AF6880">
        <f>MIS[[#This Row],[LTP]]*MIS[[#This Row],[OrderQuantity]]</f>
        <v>16380</v>
      </c>
      <c r="AG6880">
        <f>IF(MIS[[#This Row],[OrderSide]]="SELL",MIS[[#This Row],[VALUE]]-MIS[[#This Row],[LIVE_VALUE]],MIS[[#This Row],[LIVE_VALUE]]-MIS[[#This Row],[VALUE]])</f>
        <v>-968</v>
      </c>
      <c r="AH6880" t="str" cm="1">
        <f t="array" ref="AH68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0" t="str">
        <f>MIS[[#This Row],[TRADING SYMBOL]]</f>
        <v>SENSEX2552082300PE</v>
      </c>
      <c r="AJ6880" t="str">
        <f>IF(RIGHT(MIS[[#This Row],[Main/Hedge]],4)="MAIN","MAIN","HEDGE")</f>
        <v>MAIN</v>
      </c>
      <c r="AK6880" t="str" cm="1">
        <f t="array" ref="AK6880">_xlfn._xlws.FILTER(Table4[Column1],ISNUMBER(SEARCH(Table4[Column1],MIS[[#This Row],[OrderUniqueIdentifier]])),"")</f>
        <v>LONGSHORT</v>
      </c>
    </row>
    <row r="6881" spans="1:37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>
        <f>_xlfn.XLOOKUP(MIS[[#This Row],[TRADING SYMBOL]],[1]Sheet1!$D:$D,[1]Sheet1!$C:$C)</f>
        <v>409.5</v>
      </c>
      <c r="AE6881">
        <f>MIS[[#This Row],[OrderAverageTradedPrice]]*MIS[[#This Row],[OrderQuantity]]</f>
        <v>46233.999999999964</v>
      </c>
      <c r="AF6881">
        <f>MIS[[#This Row],[LTP]]*MIS[[#This Row],[OrderQuantity]]</f>
        <v>49140</v>
      </c>
      <c r="AG6881">
        <f>IF(MIS[[#This Row],[OrderSide]]="SELL",MIS[[#This Row],[VALUE]]-MIS[[#This Row],[LIVE_VALUE]],MIS[[#This Row],[LIVE_VALUE]]-MIS[[#This Row],[VALUE]])</f>
        <v>-2906.0000000000364</v>
      </c>
      <c r="AH6881" t="str" cm="1">
        <f t="array" ref="AH68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1" t="str">
        <f>MIS[[#This Row],[TRADING SYMBOL]]</f>
        <v>SENSEX2552082300PE</v>
      </c>
      <c r="AJ6881" t="str">
        <f>IF(RIGHT(MIS[[#This Row],[Main/Hedge]],4)="MAIN","MAIN","HEDGE")</f>
        <v>MAIN</v>
      </c>
      <c r="AK6881" t="str" cm="1">
        <f t="array" ref="AK6881">_xlfn._xlws.FILTER(Table4[Column1],ISNUMBER(SEARCH(Table4[Column1],MIS[[#This Row],[OrderUniqueIdentifier]])),"")</f>
        <v>LONGSHORT</v>
      </c>
    </row>
    <row r="6882" spans="1:37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>
        <f>_xlfn.XLOOKUP(MIS[[#This Row],[TRADING SYMBOL]],[1]Sheet1!$D:$D,[1]Sheet1!$C:$C)</f>
        <v>163.69999999999999</v>
      </c>
      <c r="AE6882">
        <f>MIS[[#This Row],[OrderAverageTradedPrice]]*MIS[[#This Row],[OrderQuantity]]</f>
        <v>47872.5</v>
      </c>
      <c r="AF6882">
        <f>MIS[[#This Row],[LTP]]*MIS[[#This Row],[OrderQuantity]]</f>
        <v>49110</v>
      </c>
      <c r="AG6882">
        <f>IF(MIS[[#This Row],[OrderSide]]="SELL",MIS[[#This Row],[VALUE]]-MIS[[#This Row],[LIVE_VALUE]],MIS[[#This Row],[LIVE_VALUE]]-MIS[[#This Row],[VALUE]])</f>
        <v>-1237.5</v>
      </c>
      <c r="AH6882" t="str" cm="1">
        <f t="array" ref="AH68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2" t="str">
        <f>MIS[[#This Row],[TRADING SYMBOL]]</f>
        <v>NIFTY2552225000PE</v>
      </c>
      <c r="AJ6882" t="str">
        <f>IF(RIGHT(MIS[[#This Row],[Main/Hedge]],4)="MAIN","MAIN","HEDGE")</f>
        <v>MAIN</v>
      </c>
      <c r="AK6882" t="str" cm="1">
        <f t="array" ref="AK6882">_xlfn._xlws.FILTER(Table4[Column1],ISNUMBER(SEARCH(Table4[Column1],MIS[[#This Row],[OrderUniqueIdentifier]])),"")</f>
        <v>LONGSHORT</v>
      </c>
    </row>
    <row r="6883" spans="1:37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>
        <f>_xlfn.XLOOKUP(MIS[[#This Row],[TRADING SYMBOL]],[1]Sheet1!$D:$D,[1]Sheet1!$C:$C)</f>
        <v>409.5</v>
      </c>
      <c r="AE6883">
        <f>MIS[[#This Row],[OrderAverageTradedPrice]]*MIS[[#This Row],[OrderQuantity]]</f>
        <v>23124</v>
      </c>
      <c r="AF6883">
        <f>MIS[[#This Row],[LTP]]*MIS[[#This Row],[OrderQuantity]]</f>
        <v>24570</v>
      </c>
      <c r="AG6883">
        <f>IF(MIS[[#This Row],[OrderSide]]="SELL",MIS[[#This Row],[VALUE]]-MIS[[#This Row],[LIVE_VALUE]],MIS[[#This Row],[LIVE_VALUE]]-MIS[[#This Row],[VALUE]])</f>
        <v>-1446</v>
      </c>
      <c r="AH6883" t="str" cm="1">
        <f t="array" ref="AH68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3" t="str">
        <f>MIS[[#This Row],[TRADING SYMBOL]]</f>
        <v>SENSEX2552082300PE</v>
      </c>
      <c r="AJ6883" t="str">
        <f>IF(RIGHT(MIS[[#This Row],[Main/Hedge]],4)="MAIN","MAIN","HEDGE")</f>
        <v>MAIN</v>
      </c>
      <c r="AK6883" t="str" cm="1">
        <f t="array" ref="AK6883">_xlfn._xlws.FILTER(Table4[Column1],ISNUMBER(SEARCH(Table4[Column1],MIS[[#This Row],[OrderUniqueIdentifier]])),"")</f>
        <v>LONGSHORT</v>
      </c>
    </row>
    <row r="6884" spans="1:37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>
        <f>_xlfn.XLOOKUP(MIS[[#This Row],[TRADING SYMBOL]],[1]Sheet1!$D:$D,[1]Sheet1!$C:$C)</f>
        <v>163.69999999999999</v>
      </c>
      <c r="AE6884">
        <f>MIS[[#This Row],[OrderAverageTradedPrice]]*MIS[[#This Row],[OrderQuantity]]</f>
        <v>11962.5</v>
      </c>
      <c r="AF6884">
        <f>MIS[[#This Row],[LTP]]*MIS[[#This Row],[OrderQuantity]]</f>
        <v>12277.5</v>
      </c>
      <c r="AG6884">
        <f>IF(MIS[[#This Row],[OrderSide]]="SELL",MIS[[#This Row],[VALUE]]-MIS[[#This Row],[LIVE_VALUE]],MIS[[#This Row],[LIVE_VALUE]]-MIS[[#This Row],[VALUE]])</f>
        <v>-315</v>
      </c>
      <c r="AH6884" t="str" cm="1">
        <f t="array" ref="AH68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4" t="str">
        <f>MIS[[#This Row],[TRADING SYMBOL]]</f>
        <v>NIFTY2552225000PE</v>
      </c>
      <c r="AJ6884" t="str">
        <f>IF(RIGHT(MIS[[#This Row],[Main/Hedge]],4)="MAIN","MAIN","HEDGE")</f>
        <v>MAIN</v>
      </c>
      <c r="AK6884" t="str" cm="1">
        <f t="array" ref="AK6884">_xlfn._xlws.FILTER(Table4[Column1],ISNUMBER(SEARCH(Table4[Column1],MIS[[#This Row],[OrderUniqueIdentifier]])),"")</f>
        <v>LONGSHORT</v>
      </c>
    </row>
    <row r="6885" spans="1:37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>
        <f>_xlfn.XLOOKUP(MIS[[#This Row],[TRADING SYMBOL]],[1]Sheet1!$D:$D,[1]Sheet1!$C:$C)</f>
        <v>409.5</v>
      </c>
      <c r="AE6885">
        <f>MIS[[#This Row],[OrderAverageTradedPrice]]*MIS[[#This Row],[OrderQuantity]]</f>
        <v>15406</v>
      </c>
      <c r="AF6885">
        <f>MIS[[#This Row],[LTP]]*MIS[[#This Row],[OrderQuantity]]</f>
        <v>16380</v>
      </c>
      <c r="AG6885">
        <f>IF(MIS[[#This Row],[OrderSide]]="SELL",MIS[[#This Row],[VALUE]]-MIS[[#This Row],[LIVE_VALUE]],MIS[[#This Row],[LIVE_VALUE]]-MIS[[#This Row],[VALUE]])</f>
        <v>-974</v>
      </c>
      <c r="AH6885" t="str" cm="1">
        <f t="array" ref="AH68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5" t="str">
        <f>MIS[[#This Row],[TRADING SYMBOL]]</f>
        <v>SENSEX2552082300PE</v>
      </c>
      <c r="AJ6885" t="str">
        <f>IF(RIGHT(MIS[[#This Row],[Main/Hedge]],4)="MAIN","MAIN","HEDGE")</f>
        <v>MAIN</v>
      </c>
      <c r="AK6885" t="str" cm="1">
        <f t="array" ref="AK6885">_xlfn._xlws.FILTER(Table4[Column1],ISNUMBER(SEARCH(Table4[Column1],MIS[[#This Row],[OrderUniqueIdentifier]])),"")</f>
        <v>LONGSHORT</v>
      </c>
    </row>
    <row r="6886" spans="1:37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>
        <f>_xlfn.XLOOKUP(MIS[[#This Row],[TRADING SYMBOL]],[1]Sheet1!$D:$D,[1]Sheet1!$C:$C)</f>
        <v>163.69999999999999</v>
      </c>
      <c r="AE6886">
        <f>MIS[[#This Row],[OrderAverageTradedPrice]]*MIS[[#This Row],[OrderQuantity]]</f>
        <v>11973.75</v>
      </c>
      <c r="AF6886">
        <f>MIS[[#This Row],[LTP]]*MIS[[#This Row],[OrderQuantity]]</f>
        <v>12277.5</v>
      </c>
      <c r="AG6886">
        <f>IF(MIS[[#This Row],[OrderSide]]="SELL",MIS[[#This Row],[VALUE]]-MIS[[#This Row],[LIVE_VALUE]],MIS[[#This Row],[LIVE_VALUE]]-MIS[[#This Row],[VALUE]])</f>
        <v>-303.75</v>
      </c>
      <c r="AH6886" t="str" cm="1">
        <f t="array" ref="AH68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6" t="str">
        <f>MIS[[#This Row],[TRADING SYMBOL]]</f>
        <v>NIFTY2552225000PE</v>
      </c>
      <c r="AJ6886" t="str">
        <f>IF(RIGHT(MIS[[#This Row],[Main/Hedge]],4)="MAIN","MAIN","HEDGE")</f>
        <v>MAIN</v>
      </c>
      <c r="AK6886" t="str" cm="1">
        <f t="array" ref="AK6886">_xlfn._xlws.FILTER(Table4[Column1],ISNUMBER(SEARCH(Table4[Column1],MIS[[#This Row],[OrderUniqueIdentifier]])),"")</f>
        <v>LONGSHORT</v>
      </c>
    </row>
    <row r="6887" spans="1:37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>
        <f>_xlfn.XLOOKUP(MIS[[#This Row],[TRADING SYMBOL]],[1]Sheet1!$D:$D,[1]Sheet1!$C:$C)</f>
        <v>163.69999999999999</v>
      </c>
      <c r="AE6887">
        <f>MIS[[#This Row],[OrderAverageTradedPrice]]*MIS[[#This Row],[OrderQuantity]]</f>
        <v>47887.5</v>
      </c>
      <c r="AF6887">
        <f>MIS[[#This Row],[LTP]]*MIS[[#This Row],[OrderQuantity]]</f>
        <v>49110</v>
      </c>
      <c r="AG6887">
        <f>IF(MIS[[#This Row],[OrderSide]]="SELL",MIS[[#This Row],[VALUE]]-MIS[[#This Row],[LIVE_VALUE]],MIS[[#This Row],[LIVE_VALUE]]-MIS[[#This Row],[VALUE]])</f>
        <v>-1222.5</v>
      </c>
      <c r="AH6887" t="str" cm="1">
        <f t="array" ref="AH68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7" t="str">
        <f>MIS[[#This Row],[TRADING SYMBOL]]</f>
        <v>NIFTY2552225000PE</v>
      </c>
      <c r="AJ6887" t="str">
        <f>IF(RIGHT(MIS[[#This Row],[Main/Hedge]],4)="MAIN","MAIN","HEDGE")</f>
        <v>MAIN</v>
      </c>
      <c r="AK6887" t="str" cm="1">
        <f t="array" ref="AK6887">_xlfn._xlws.FILTER(Table4[Column1],ISNUMBER(SEARCH(Table4[Column1],MIS[[#This Row],[OrderUniqueIdentifier]])),"")</f>
        <v>LONGSHORT</v>
      </c>
    </row>
    <row r="6888" spans="1:37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>
        <f>_xlfn.XLOOKUP(MIS[[#This Row],[TRADING SYMBOL]],[1]Sheet1!$D:$D,[1]Sheet1!$C:$C)</f>
        <v>163.69999999999999</v>
      </c>
      <c r="AE6888">
        <f>MIS[[#This Row],[OrderAverageTradedPrice]]*MIS[[#This Row],[OrderQuantity]]</f>
        <v>23917.5</v>
      </c>
      <c r="AF6888">
        <f>MIS[[#This Row],[LTP]]*MIS[[#This Row],[OrderQuantity]]</f>
        <v>24555</v>
      </c>
      <c r="AG6888">
        <f>IF(MIS[[#This Row],[OrderSide]]="SELL",MIS[[#This Row],[VALUE]]-MIS[[#This Row],[LIVE_VALUE]],MIS[[#This Row],[LIVE_VALUE]]-MIS[[#This Row],[VALUE]])</f>
        <v>-637.5</v>
      </c>
      <c r="AH6888" t="str" cm="1">
        <f t="array" ref="AH68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8" t="str">
        <f>MIS[[#This Row],[TRADING SYMBOL]]</f>
        <v>NIFTY2552225000PE</v>
      </c>
      <c r="AJ6888" t="str">
        <f>IF(RIGHT(MIS[[#This Row],[Main/Hedge]],4)="MAIN","MAIN","HEDGE")</f>
        <v>MAIN</v>
      </c>
      <c r="AK6888" t="str" cm="1">
        <f t="array" ref="AK6888">_xlfn._xlws.FILTER(Table4[Column1],ISNUMBER(SEARCH(Table4[Column1],MIS[[#This Row],[OrderUniqueIdentifier]])),"")</f>
        <v>LONGSHORT</v>
      </c>
    </row>
    <row r="6889" spans="1:37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>
        <f>_xlfn.XLOOKUP(MIS[[#This Row],[TRADING SYMBOL]],[1]Sheet1!$D:$D,[1]Sheet1!$C:$C)</f>
        <v>163.69999999999999</v>
      </c>
      <c r="AE6889">
        <f>MIS[[#This Row],[OrderAverageTradedPrice]]*MIS[[#This Row],[OrderQuantity]]</f>
        <v>23932.5</v>
      </c>
      <c r="AF6889">
        <f>MIS[[#This Row],[LTP]]*MIS[[#This Row],[OrderQuantity]]</f>
        <v>24555</v>
      </c>
      <c r="AG6889">
        <f>IF(MIS[[#This Row],[OrderSide]]="SELL",MIS[[#This Row],[VALUE]]-MIS[[#This Row],[LIVE_VALUE]],MIS[[#This Row],[LIVE_VALUE]]-MIS[[#This Row],[VALUE]])</f>
        <v>-622.5</v>
      </c>
      <c r="AH6889" t="str" cm="1">
        <f t="array" ref="AH68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89" t="str">
        <f>MIS[[#This Row],[TRADING SYMBOL]]</f>
        <v>NIFTY2552225000PE</v>
      </c>
      <c r="AJ6889" t="str">
        <f>IF(RIGHT(MIS[[#This Row],[Main/Hedge]],4)="MAIN","MAIN","HEDGE")</f>
        <v>MAIN</v>
      </c>
      <c r="AK6889" t="str" cm="1">
        <f t="array" ref="AK6889">_xlfn._xlws.FILTER(Table4[Column1],ISNUMBER(SEARCH(Table4[Column1],MIS[[#This Row],[OrderUniqueIdentifier]])),"")</f>
        <v>LONGSHORT</v>
      </c>
    </row>
    <row r="6890" spans="1:37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>
        <f>_xlfn.XLOOKUP(MIS[[#This Row],[TRADING SYMBOL]],[1]Sheet1!$D:$D,[1]Sheet1!$C:$C)</f>
        <v>409.5</v>
      </c>
      <c r="AE6890">
        <f>MIS[[#This Row],[OrderAverageTradedPrice]]*MIS[[#This Row],[OrderQuantity]]</f>
        <v>23112</v>
      </c>
      <c r="AF6890">
        <f>MIS[[#This Row],[LTP]]*MIS[[#This Row],[OrderQuantity]]</f>
        <v>24570</v>
      </c>
      <c r="AG6890">
        <f>IF(MIS[[#This Row],[OrderSide]]="SELL",MIS[[#This Row],[VALUE]]-MIS[[#This Row],[LIVE_VALUE]],MIS[[#This Row],[LIVE_VALUE]]-MIS[[#This Row],[VALUE]])</f>
        <v>-1458</v>
      </c>
      <c r="AH6890" t="str" cm="1">
        <f t="array" ref="AH68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0" t="str">
        <f>MIS[[#This Row],[TRADING SYMBOL]]</f>
        <v>SENSEX2552082300PE</v>
      </c>
      <c r="AJ6890" t="str">
        <f>IF(RIGHT(MIS[[#This Row],[Main/Hedge]],4)="MAIN","MAIN","HEDGE")</f>
        <v>MAIN</v>
      </c>
      <c r="AK6890" t="str" cm="1">
        <f t="array" ref="AK6890">_xlfn._xlws.FILTER(Table4[Column1],ISNUMBER(SEARCH(Table4[Column1],MIS[[#This Row],[OrderUniqueIdentifier]])),"")</f>
        <v>LONGSHORT</v>
      </c>
    </row>
    <row r="6891" spans="1:37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>
        <f>_xlfn.XLOOKUP(MIS[[#This Row],[TRADING SYMBOL]],[1]Sheet1!$D:$D,[1]Sheet1!$C:$C)</f>
        <v>409.5</v>
      </c>
      <c r="AE6891">
        <f>MIS[[#This Row],[OrderAverageTradedPrice]]*MIS[[#This Row],[OrderQuantity]]</f>
        <v>7709</v>
      </c>
      <c r="AF6891">
        <f>MIS[[#This Row],[LTP]]*MIS[[#This Row],[OrderQuantity]]</f>
        <v>8190</v>
      </c>
      <c r="AG6891">
        <f>IF(MIS[[#This Row],[OrderSide]]="SELL",MIS[[#This Row],[VALUE]]-MIS[[#This Row],[LIVE_VALUE]],MIS[[#This Row],[LIVE_VALUE]]-MIS[[#This Row],[VALUE]])</f>
        <v>-481</v>
      </c>
      <c r="AH6891" t="str" cm="1">
        <f t="array" ref="AH68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1" t="str">
        <f>MIS[[#This Row],[TRADING SYMBOL]]</f>
        <v>SENSEX2552082300PE</v>
      </c>
      <c r="AJ6891" t="str">
        <f>IF(RIGHT(MIS[[#This Row],[Main/Hedge]],4)="MAIN","MAIN","HEDGE")</f>
        <v>MAIN</v>
      </c>
      <c r="AK6891" t="str" cm="1">
        <f t="array" ref="AK6891">_xlfn._xlws.FILTER(Table4[Column1],ISNUMBER(SEARCH(Table4[Column1],MIS[[#This Row],[OrderUniqueIdentifier]])),"")</f>
        <v>LONGSHORT</v>
      </c>
    </row>
    <row r="6892" spans="1:37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>
        <f>_xlfn.XLOOKUP(MIS[[#This Row],[TRADING SYMBOL]],[1]Sheet1!$D:$D,[1]Sheet1!$C:$C)</f>
        <v>409.5</v>
      </c>
      <c r="AE6892">
        <f>MIS[[#This Row],[OrderAverageTradedPrice]]*MIS[[#This Row],[OrderQuantity]]</f>
        <v>15414</v>
      </c>
      <c r="AF6892">
        <f>MIS[[#This Row],[LTP]]*MIS[[#This Row],[OrderQuantity]]</f>
        <v>16380</v>
      </c>
      <c r="AG6892">
        <f>IF(MIS[[#This Row],[OrderSide]]="SELL",MIS[[#This Row],[VALUE]]-MIS[[#This Row],[LIVE_VALUE]],MIS[[#This Row],[LIVE_VALUE]]-MIS[[#This Row],[VALUE]])</f>
        <v>-966</v>
      </c>
      <c r="AH6892" t="str" cm="1">
        <f t="array" ref="AH68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2" t="str">
        <f>MIS[[#This Row],[TRADING SYMBOL]]</f>
        <v>SENSEX2552082300PE</v>
      </c>
      <c r="AJ6892" t="str">
        <f>IF(RIGHT(MIS[[#This Row],[Main/Hedge]],4)="MAIN","MAIN","HEDGE")</f>
        <v>MAIN</v>
      </c>
      <c r="AK6892" t="str" cm="1">
        <f t="array" ref="AK6892">_xlfn._xlws.FILTER(Table4[Column1],ISNUMBER(SEARCH(Table4[Column1],MIS[[#This Row],[OrderUniqueIdentifier]])),"")</f>
        <v>LONGSHORT</v>
      </c>
    </row>
    <row r="6893" spans="1:37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>
        <f>_xlfn.XLOOKUP(MIS[[#This Row],[TRADING SYMBOL]],[1]Sheet1!$D:$D,[1]Sheet1!$C:$C)</f>
        <v>163.69999999999999</v>
      </c>
      <c r="AE6893">
        <f>MIS[[#This Row],[OrderAverageTradedPrice]]*MIS[[#This Row],[OrderQuantity]]</f>
        <v>11970</v>
      </c>
      <c r="AF6893">
        <f>MIS[[#This Row],[LTP]]*MIS[[#This Row],[OrderQuantity]]</f>
        <v>12277.5</v>
      </c>
      <c r="AG6893">
        <f>IF(MIS[[#This Row],[OrderSide]]="SELL",MIS[[#This Row],[VALUE]]-MIS[[#This Row],[LIVE_VALUE]],MIS[[#This Row],[LIVE_VALUE]]-MIS[[#This Row],[VALUE]])</f>
        <v>-307.5</v>
      </c>
      <c r="AH6893" t="str" cm="1">
        <f t="array" ref="AH68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3" t="str">
        <f>MIS[[#This Row],[TRADING SYMBOL]]</f>
        <v>NIFTY2552225000PE</v>
      </c>
      <c r="AJ6893" t="str">
        <f>IF(RIGHT(MIS[[#This Row],[Main/Hedge]],4)="MAIN","MAIN","HEDGE")</f>
        <v>MAIN</v>
      </c>
      <c r="AK6893" t="str" cm="1">
        <f t="array" ref="AK6893">_xlfn._xlws.FILTER(Table4[Column1],ISNUMBER(SEARCH(Table4[Column1],MIS[[#This Row],[OrderUniqueIdentifier]])),"")</f>
        <v>LONGSHORT</v>
      </c>
    </row>
    <row r="6894" spans="1:37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>
        <f>_xlfn.XLOOKUP(MIS[[#This Row],[TRADING SYMBOL]],[1]Sheet1!$D:$D,[1]Sheet1!$C:$C)</f>
        <v>163.69999999999999</v>
      </c>
      <c r="AE6894">
        <f>MIS[[#This Row],[OrderAverageTradedPrice]]*MIS[[#This Row],[OrderQuantity]]</f>
        <v>11951.25</v>
      </c>
      <c r="AF6894">
        <f>MIS[[#This Row],[LTP]]*MIS[[#This Row],[OrderQuantity]]</f>
        <v>12277.5</v>
      </c>
      <c r="AG6894">
        <f>IF(MIS[[#This Row],[OrderSide]]="SELL",MIS[[#This Row],[VALUE]]-MIS[[#This Row],[LIVE_VALUE]],MIS[[#This Row],[LIVE_VALUE]]-MIS[[#This Row],[VALUE]])</f>
        <v>-326.25</v>
      </c>
      <c r="AH6894" t="str" cm="1">
        <f t="array" ref="AH68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4" t="str">
        <f>MIS[[#This Row],[TRADING SYMBOL]]</f>
        <v>NIFTY2552225000PE</v>
      </c>
      <c r="AJ6894" t="str">
        <f>IF(RIGHT(MIS[[#This Row],[Main/Hedge]],4)="MAIN","MAIN","HEDGE")</f>
        <v>MAIN</v>
      </c>
      <c r="AK6894" t="str" cm="1">
        <f t="array" ref="AK6894">_xlfn._xlws.FILTER(Table4[Column1],ISNUMBER(SEARCH(Table4[Column1],MIS[[#This Row],[OrderUniqueIdentifier]])),"")</f>
        <v>LONGSHORT</v>
      </c>
    </row>
    <row r="6895" spans="1:37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>
        <f>_xlfn.XLOOKUP(MIS[[#This Row],[TRADING SYMBOL]],[1]Sheet1!$D:$D,[1]Sheet1!$C:$C)</f>
        <v>409.5</v>
      </c>
      <c r="AE6895">
        <f>MIS[[#This Row],[OrderAverageTradedPrice]]*MIS[[#This Row],[OrderQuantity]]</f>
        <v>46251</v>
      </c>
      <c r="AF6895">
        <f>MIS[[#This Row],[LTP]]*MIS[[#This Row],[OrderQuantity]]</f>
        <v>49140</v>
      </c>
      <c r="AG6895">
        <f>IF(MIS[[#This Row],[OrderSide]]="SELL",MIS[[#This Row],[VALUE]]-MIS[[#This Row],[LIVE_VALUE]],MIS[[#This Row],[LIVE_VALUE]]-MIS[[#This Row],[VALUE]])</f>
        <v>-2889</v>
      </c>
      <c r="AH6895" t="str" cm="1">
        <f t="array" ref="AH68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5" t="str">
        <f>MIS[[#This Row],[TRADING SYMBOL]]</f>
        <v>SENSEX2552082300PE</v>
      </c>
      <c r="AJ6895" t="str">
        <f>IF(RIGHT(MIS[[#This Row],[Main/Hedge]],4)="MAIN","MAIN","HEDGE")</f>
        <v>MAIN</v>
      </c>
      <c r="AK6895" t="str" cm="1">
        <f t="array" ref="AK6895">_xlfn._xlws.FILTER(Table4[Column1],ISNUMBER(SEARCH(Table4[Column1],MIS[[#This Row],[OrderUniqueIdentifier]])),"")</f>
        <v>LONGSHORT</v>
      </c>
    </row>
    <row r="6896" spans="1:37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>
        <f>_xlfn.XLOOKUP(MIS[[#This Row],[TRADING SYMBOL]],[1]Sheet1!$D:$D,[1]Sheet1!$C:$C)</f>
        <v>163.69999999999999</v>
      </c>
      <c r="AE6896">
        <f>MIS[[#This Row],[OrderAverageTradedPrice]]*MIS[[#This Row],[OrderQuantity]]</f>
        <v>11970</v>
      </c>
      <c r="AF6896">
        <f>MIS[[#This Row],[LTP]]*MIS[[#This Row],[OrderQuantity]]</f>
        <v>12277.5</v>
      </c>
      <c r="AG6896">
        <f>IF(MIS[[#This Row],[OrderSide]]="SELL",MIS[[#This Row],[VALUE]]-MIS[[#This Row],[LIVE_VALUE]],MIS[[#This Row],[LIVE_VALUE]]-MIS[[#This Row],[VALUE]])</f>
        <v>-307.5</v>
      </c>
      <c r="AH6896" t="str" cm="1">
        <f t="array" ref="AH68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6" t="str">
        <f>MIS[[#This Row],[TRADING SYMBOL]]</f>
        <v>NIFTY2552225000PE</v>
      </c>
      <c r="AJ6896" t="str">
        <f>IF(RIGHT(MIS[[#This Row],[Main/Hedge]],4)="MAIN","MAIN","HEDGE")</f>
        <v>MAIN</v>
      </c>
      <c r="AK6896" t="str" cm="1">
        <f t="array" ref="AK6896">_xlfn._xlws.FILTER(Table4[Column1],ISNUMBER(SEARCH(Table4[Column1],MIS[[#This Row],[OrderUniqueIdentifier]])),"")</f>
        <v>LONGSHORT</v>
      </c>
    </row>
    <row r="6897" spans="1:37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>
        <f>_xlfn.XLOOKUP(MIS[[#This Row],[TRADING SYMBOL]],[1]Sheet1!$D:$D,[1]Sheet1!$C:$C)</f>
        <v>409.5</v>
      </c>
      <c r="AE6897">
        <f>MIS[[#This Row],[OrderAverageTradedPrice]]*MIS[[#This Row],[OrderQuantity]]</f>
        <v>15410</v>
      </c>
      <c r="AF6897">
        <f>MIS[[#This Row],[LTP]]*MIS[[#This Row],[OrderQuantity]]</f>
        <v>16380</v>
      </c>
      <c r="AG6897">
        <f>IF(MIS[[#This Row],[OrderSide]]="SELL",MIS[[#This Row],[VALUE]]-MIS[[#This Row],[LIVE_VALUE]],MIS[[#This Row],[LIVE_VALUE]]-MIS[[#This Row],[VALUE]])</f>
        <v>-970</v>
      </c>
      <c r="AH6897" t="str" cm="1">
        <f t="array" ref="AH68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7" t="str">
        <f>MIS[[#This Row],[TRADING SYMBOL]]</f>
        <v>SENSEX2552082300PE</v>
      </c>
      <c r="AJ6897" t="str">
        <f>IF(RIGHT(MIS[[#This Row],[Main/Hedge]],4)="MAIN","MAIN","HEDGE")</f>
        <v>MAIN</v>
      </c>
      <c r="AK6897" t="str" cm="1">
        <f t="array" ref="AK6897">_xlfn._xlws.FILTER(Table4[Column1],ISNUMBER(SEARCH(Table4[Column1],MIS[[#This Row],[OrderUniqueIdentifier]])),"")</f>
        <v>LONGSHORT</v>
      </c>
    </row>
    <row r="6898" spans="1:37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>
        <f>_xlfn.XLOOKUP(MIS[[#This Row],[TRADING SYMBOL]],[1]Sheet1!$D:$D,[1]Sheet1!$C:$C)</f>
        <v>163.69999999999999</v>
      </c>
      <c r="AE6898">
        <f>MIS[[#This Row],[OrderAverageTradedPrice]]*MIS[[#This Row],[OrderQuantity]]</f>
        <v>23947.5</v>
      </c>
      <c r="AF6898">
        <f>MIS[[#This Row],[LTP]]*MIS[[#This Row],[OrderQuantity]]</f>
        <v>24555</v>
      </c>
      <c r="AG6898">
        <f>IF(MIS[[#This Row],[OrderSide]]="SELL",MIS[[#This Row],[VALUE]]-MIS[[#This Row],[LIVE_VALUE]],MIS[[#This Row],[LIVE_VALUE]]-MIS[[#This Row],[VALUE]])</f>
        <v>-607.5</v>
      </c>
      <c r="AH6898" t="str" cm="1">
        <f t="array" ref="AH68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8" t="str">
        <f>MIS[[#This Row],[TRADING SYMBOL]]</f>
        <v>NIFTY2552225000PE</v>
      </c>
      <c r="AJ6898" t="str">
        <f>IF(RIGHT(MIS[[#This Row],[Main/Hedge]],4)="MAIN","MAIN","HEDGE")</f>
        <v>MAIN</v>
      </c>
      <c r="AK6898" t="str" cm="1">
        <f t="array" ref="AK6898">_xlfn._xlws.FILTER(Table4[Column1],ISNUMBER(SEARCH(Table4[Column1],MIS[[#This Row],[OrderUniqueIdentifier]])),"")</f>
        <v>LONGSHORT</v>
      </c>
    </row>
    <row r="6899" spans="1:37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>
        <f>_xlfn.XLOOKUP(MIS[[#This Row],[TRADING SYMBOL]],[1]Sheet1!$D:$D,[1]Sheet1!$C:$C)</f>
        <v>409.5</v>
      </c>
      <c r="AE6899">
        <f>MIS[[#This Row],[OrderAverageTradedPrice]]*MIS[[#This Row],[OrderQuantity]]</f>
        <v>23109</v>
      </c>
      <c r="AF6899">
        <f>MIS[[#This Row],[LTP]]*MIS[[#This Row],[OrderQuantity]]</f>
        <v>24570</v>
      </c>
      <c r="AG6899">
        <f>IF(MIS[[#This Row],[OrderSide]]="SELL",MIS[[#This Row],[VALUE]]-MIS[[#This Row],[LIVE_VALUE]],MIS[[#This Row],[LIVE_VALUE]]-MIS[[#This Row],[VALUE]])</f>
        <v>-1461</v>
      </c>
      <c r="AH6899" t="str" cm="1">
        <f t="array" ref="AH68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99" t="str">
        <f>MIS[[#This Row],[TRADING SYMBOL]]</f>
        <v>SENSEX2552082300PE</v>
      </c>
      <c r="AJ6899" t="str">
        <f>IF(RIGHT(MIS[[#This Row],[Main/Hedge]],4)="MAIN","MAIN","HEDGE")</f>
        <v>MAIN</v>
      </c>
      <c r="AK6899" t="str" cm="1">
        <f t="array" ref="AK6899">_xlfn._xlws.FILTER(Table4[Column1],ISNUMBER(SEARCH(Table4[Column1],MIS[[#This Row],[OrderUniqueIdentifier]])),"")</f>
        <v>LONGSHORT</v>
      </c>
    </row>
    <row r="6900" spans="1:37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>
        <f>_xlfn.XLOOKUP(MIS[[#This Row],[TRADING SYMBOL]],[1]Sheet1!$D:$D,[1]Sheet1!$C:$C)</f>
        <v>409.5</v>
      </c>
      <c r="AE6900">
        <f>MIS[[#This Row],[OrderAverageTradedPrice]]*MIS[[#This Row],[OrderQuantity]]</f>
        <v>46236.999999999956</v>
      </c>
      <c r="AF6900">
        <f>MIS[[#This Row],[LTP]]*MIS[[#This Row],[OrderQuantity]]</f>
        <v>49140</v>
      </c>
      <c r="AG6900">
        <f>IF(MIS[[#This Row],[OrderSide]]="SELL",MIS[[#This Row],[VALUE]]-MIS[[#This Row],[LIVE_VALUE]],MIS[[#This Row],[LIVE_VALUE]]-MIS[[#This Row],[VALUE]])</f>
        <v>-2903.0000000000437</v>
      </c>
      <c r="AH6900" t="str" cm="1">
        <f t="array" ref="AH69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0" t="str">
        <f>MIS[[#This Row],[TRADING SYMBOL]]</f>
        <v>SENSEX2552082300PE</v>
      </c>
      <c r="AJ6900" t="str">
        <f>IF(RIGHT(MIS[[#This Row],[Main/Hedge]],4)="MAIN","MAIN","HEDGE")</f>
        <v>MAIN</v>
      </c>
      <c r="AK6900" t="str" cm="1">
        <f t="array" ref="AK6900">_xlfn._xlws.FILTER(Table4[Column1],ISNUMBER(SEARCH(Table4[Column1],MIS[[#This Row],[OrderUniqueIdentifier]])),"")</f>
        <v>LONGSHORT</v>
      </c>
    </row>
    <row r="6901" spans="1:37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>
        <f>_xlfn.XLOOKUP(MIS[[#This Row],[TRADING SYMBOL]],[1]Sheet1!$D:$D,[1]Sheet1!$C:$C)</f>
        <v>163.69999999999999</v>
      </c>
      <c r="AE6901">
        <f>MIS[[#This Row],[OrderAverageTradedPrice]]*MIS[[#This Row],[OrderQuantity]]</f>
        <v>59887.499999999993</v>
      </c>
      <c r="AF6901">
        <f>MIS[[#This Row],[LTP]]*MIS[[#This Row],[OrderQuantity]]</f>
        <v>61387.499999999993</v>
      </c>
      <c r="AG6901">
        <f>IF(MIS[[#This Row],[OrderSide]]="SELL",MIS[[#This Row],[VALUE]]-MIS[[#This Row],[LIVE_VALUE]],MIS[[#This Row],[LIVE_VALUE]]-MIS[[#This Row],[VALUE]])</f>
        <v>-1500</v>
      </c>
      <c r="AH6901" t="str" cm="1">
        <f t="array" ref="AH69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1" t="str">
        <f>MIS[[#This Row],[TRADING SYMBOL]]</f>
        <v>NIFTY2552225000PE</v>
      </c>
      <c r="AJ6901" t="str">
        <f>IF(RIGHT(MIS[[#This Row],[Main/Hedge]],4)="MAIN","MAIN","HEDGE")</f>
        <v>MAIN</v>
      </c>
      <c r="AK6901" t="str" cm="1">
        <f t="array" ref="AK6901">_xlfn._xlws.FILTER(Table4[Column1],ISNUMBER(SEARCH(Table4[Column1],MIS[[#This Row],[OrderUniqueIdentifier]])),"")</f>
        <v>LONGSHORT</v>
      </c>
    </row>
    <row r="6902" spans="1:37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>
        <f>_xlfn.XLOOKUP(MIS[[#This Row],[TRADING SYMBOL]],[1]Sheet1!$D:$D,[1]Sheet1!$C:$C)</f>
        <v>163.69999999999999</v>
      </c>
      <c r="AE6902">
        <f>MIS[[#This Row],[OrderAverageTradedPrice]]*MIS[[#This Row],[OrderQuantity]]</f>
        <v>275096.24999999872</v>
      </c>
      <c r="AF6902">
        <f>MIS[[#This Row],[LTP]]*MIS[[#This Row],[OrderQuantity]]</f>
        <v>282382.5</v>
      </c>
      <c r="AG6902">
        <f>IF(MIS[[#This Row],[OrderSide]]="SELL",MIS[[#This Row],[VALUE]]-MIS[[#This Row],[LIVE_VALUE]],MIS[[#This Row],[LIVE_VALUE]]-MIS[[#This Row],[VALUE]])</f>
        <v>-7286.2500000012806</v>
      </c>
      <c r="AH6902" t="str" cm="1">
        <f t="array" ref="AH69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2" t="str">
        <f>MIS[[#This Row],[TRADING SYMBOL]]</f>
        <v>NIFTY2552225000PE</v>
      </c>
      <c r="AJ6902" t="str">
        <f>IF(RIGHT(MIS[[#This Row],[Main/Hedge]],4)="MAIN","MAIN","HEDGE")</f>
        <v>MAIN</v>
      </c>
      <c r="AK6902" t="str" cm="1">
        <f t="array" ref="AK6902">_xlfn._xlws.FILTER(Table4[Column1],ISNUMBER(SEARCH(Table4[Column1],MIS[[#This Row],[OrderUniqueIdentifier]])),"")</f>
        <v>LONGSHORT</v>
      </c>
    </row>
    <row r="6903" spans="1:37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>
        <f>_xlfn.XLOOKUP(MIS[[#This Row],[TRADING SYMBOL]],[1]Sheet1!$D:$D,[1]Sheet1!$C:$C)</f>
        <v>163.69999999999999</v>
      </c>
      <c r="AE6903">
        <f>MIS[[#This Row],[OrderAverageTradedPrice]]*MIS[[#This Row],[OrderQuantity]]</f>
        <v>11970</v>
      </c>
      <c r="AF6903">
        <f>MIS[[#This Row],[LTP]]*MIS[[#This Row],[OrderQuantity]]</f>
        <v>12277.5</v>
      </c>
      <c r="AG6903">
        <f>IF(MIS[[#This Row],[OrderSide]]="SELL",MIS[[#This Row],[VALUE]]-MIS[[#This Row],[LIVE_VALUE]],MIS[[#This Row],[LIVE_VALUE]]-MIS[[#This Row],[VALUE]])</f>
        <v>-307.5</v>
      </c>
      <c r="AH6903" t="str" cm="1">
        <f t="array" ref="AH6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3" t="str">
        <f>MIS[[#This Row],[TRADING SYMBOL]]</f>
        <v>NIFTY2552225000PE</v>
      </c>
      <c r="AJ6903" t="str">
        <f>IF(RIGHT(MIS[[#This Row],[Main/Hedge]],4)="MAIN","MAIN","HEDGE")</f>
        <v>MAIN</v>
      </c>
      <c r="AK6903" t="str" cm="1">
        <f t="array" ref="AK6903">_xlfn._xlws.FILTER(Table4[Column1],ISNUMBER(SEARCH(Table4[Column1],MIS[[#This Row],[OrderUniqueIdentifier]])),"")</f>
        <v>LONGSHORT</v>
      </c>
    </row>
    <row r="6904" spans="1:37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>
        <f>_xlfn.XLOOKUP(MIS[[#This Row],[TRADING SYMBOL]],[1]Sheet1!$D:$D,[1]Sheet1!$C:$C)</f>
        <v>163.69999999999999</v>
      </c>
      <c r="AE6904">
        <f>MIS[[#This Row],[OrderAverageTradedPrice]]*MIS[[#This Row],[OrderQuantity]]</f>
        <v>71595</v>
      </c>
      <c r="AF6904">
        <f>MIS[[#This Row],[LTP]]*MIS[[#This Row],[OrderQuantity]]</f>
        <v>73665</v>
      </c>
      <c r="AG6904">
        <f>IF(MIS[[#This Row],[OrderSide]]="SELL",MIS[[#This Row],[VALUE]]-MIS[[#This Row],[LIVE_VALUE]],MIS[[#This Row],[LIVE_VALUE]]-MIS[[#This Row],[VALUE]])</f>
        <v>-2070</v>
      </c>
      <c r="AH6904" t="str" cm="1">
        <f t="array" ref="AH69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4" t="str">
        <f>MIS[[#This Row],[TRADING SYMBOL]]</f>
        <v>NIFTY2552225000PE</v>
      </c>
      <c r="AJ6904" t="str">
        <f>IF(RIGHT(MIS[[#This Row],[Main/Hedge]],4)="MAIN","MAIN","HEDGE")</f>
        <v>MAIN</v>
      </c>
      <c r="AK6904" t="str" cm="1">
        <f t="array" ref="AK6904">_xlfn._xlws.FILTER(Table4[Column1],ISNUMBER(SEARCH(Table4[Column1],MIS[[#This Row],[OrderUniqueIdentifier]])),"")</f>
        <v>LONGSHORT</v>
      </c>
    </row>
    <row r="6905" spans="1:37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>
        <f>_xlfn.XLOOKUP(MIS[[#This Row],[TRADING SYMBOL]],[1]Sheet1!$D:$D,[1]Sheet1!$C:$C)</f>
        <v>409.5</v>
      </c>
      <c r="AE6905">
        <f>MIS[[#This Row],[OrderAverageTradedPrice]]*MIS[[#This Row],[OrderQuantity]]</f>
        <v>46176</v>
      </c>
      <c r="AF6905">
        <f>MIS[[#This Row],[LTP]]*MIS[[#This Row],[OrderQuantity]]</f>
        <v>49140</v>
      </c>
      <c r="AG6905">
        <f>IF(MIS[[#This Row],[OrderSide]]="SELL",MIS[[#This Row],[VALUE]]-MIS[[#This Row],[LIVE_VALUE]],MIS[[#This Row],[LIVE_VALUE]]-MIS[[#This Row],[VALUE]])</f>
        <v>-2964</v>
      </c>
      <c r="AH6905" t="str" cm="1">
        <f t="array" ref="AH69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5" t="str">
        <f>MIS[[#This Row],[TRADING SYMBOL]]</f>
        <v>SENSEX2552082300PE</v>
      </c>
      <c r="AJ6905" t="str">
        <f>IF(RIGHT(MIS[[#This Row],[Main/Hedge]],4)="MAIN","MAIN","HEDGE")</f>
        <v>MAIN</v>
      </c>
      <c r="AK6905" t="str" cm="1">
        <f t="array" ref="AK6905">_xlfn._xlws.FILTER(Table4[Column1],ISNUMBER(SEARCH(Table4[Column1],MIS[[#This Row],[OrderUniqueIdentifier]])),"")</f>
        <v>LONGSHORT</v>
      </c>
    </row>
    <row r="6906" spans="1:37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>
        <f>_xlfn.XLOOKUP(MIS[[#This Row],[TRADING SYMBOL]],[1]Sheet1!$D:$D,[1]Sheet1!$C:$C)</f>
        <v>163.69999999999999</v>
      </c>
      <c r="AE6906">
        <f>MIS[[#This Row],[OrderAverageTradedPrice]]*MIS[[#This Row],[OrderQuantity]]</f>
        <v>23872.5</v>
      </c>
      <c r="AF6906">
        <f>MIS[[#This Row],[LTP]]*MIS[[#This Row],[OrderQuantity]]</f>
        <v>24555</v>
      </c>
      <c r="AG6906">
        <f>IF(MIS[[#This Row],[OrderSide]]="SELL",MIS[[#This Row],[VALUE]]-MIS[[#This Row],[LIVE_VALUE]],MIS[[#This Row],[LIVE_VALUE]]-MIS[[#This Row],[VALUE]])</f>
        <v>-682.5</v>
      </c>
      <c r="AH6906" t="str" cm="1">
        <f t="array" ref="AH69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6" t="str">
        <f>MIS[[#This Row],[TRADING SYMBOL]]</f>
        <v>NIFTY2552225000PE</v>
      </c>
      <c r="AJ6906" t="str">
        <f>IF(RIGHT(MIS[[#This Row],[Main/Hedge]],4)="MAIN","MAIN","HEDGE")</f>
        <v>MAIN</v>
      </c>
      <c r="AK6906" t="str" cm="1">
        <f t="array" ref="AK6906">_xlfn._xlws.FILTER(Table4[Column1],ISNUMBER(SEARCH(Table4[Column1],MIS[[#This Row],[OrderUniqueIdentifier]])),"")</f>
        <v>LONGSHORT</v>
      </c>
    </row>
    <row r="6907" spans="1:37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>
        <f>_xlfn.XLOOKUP(MIS[[#This Row],[TRADING SYMBOL]],[1]Sheet1!$D:$D,[1]Sheet1!$C:$C)</f>
        <v>409.5</v>
      </c>
      <c r="AE6907">
        <f>MIS[[#This Row],[OrderAverageTradedPrice]]*MIS[[#This Row],[OrderQuantity]]</f>
        <v>7675</v>
      </c>
      <c r="AF6907">
        <f>MIS[[#This Row],[LTP]]*MIS[[#This Row],[OrderQuantity]]</f>
        <v>8190</v>
      </c>
      <c r="AG6907">
        <f>IF(MIS[[#This Row],[OrderSide]]="SELL",MIS[[#This Row],[VALUE]]-MIS[[#This Row],[LIVE_VALUE]],MIS[[#This Row],[LIVE_VALUE]]-MIS[[#This Row],[VALUE]])</f>
        <v>-515</v>
      </c>
      <c r="AH6907" t="str" cm="1">
        <f t="array" ref="AH6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7" t="str">
        <f>MIS[[#This Row],[TRADING SYMBOL]]</f>
        <v>SENSEX2552082300PE</v>
      </c>
      <c r="AJ6907" t="str">
        <f>IF(RIGHT(MIS[[#This Row],[Main/Hedge]],4)="MAIN","MAIN","HEDGE")</f>
        <v>MAIN</v>
      </c>
      <c r="AK6907" t="str" cm="1">
        <f t="array" ref="AK6907">_xlfn._xlws.FILTER(Table4[Column1],ISNUMBER(SEARCH(Table4[Column1],MIS[[#This Row],[OrderUniqueIdentifier]])),"")</f>
        <v>LONGSHORT</v>
      </c>
    </row>
    <row r="6908" spans="1:37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>
        <f>_xlfn.XLOOKUP(MIS[[#This Row],[TRADING SYMBOL]],[1]Sheet1!$D:$D,[1]Sheet1!$C:$C)</f>
        <v>163.69999999999999</v>
      </c>
      <c r="AE6908">
        <f>MIS[[#This Row],[OrderAverageTradedPrice]]*MIS[[#This Row],[OrderQuantity]]</f>
        <v>11943.75</v>
      </c>
      <c r="AF6908">
        <f>MIS[[#This Row],[LTP]]*MIS[[#This Row],[OrderQuantity]]</f>
        <v>12277.5</v>
      </c>
      <c r="AG6908">
        <f>IF(MIS[[#This Row],[OrderSide]]="SELL",MIS[[#This Row],[VALUE]]-MIS[[#This Row],[LIVE_VALUE]],MIS[[#This Row],[LIVE_VALUE]]-MIS[[#This Row],[VALUE]])</f>
        <v>-333.75</v>
      </c>
      <c r="AH6908" t="str" cm="1">
        <f t="array" ref="AH69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8" t="str">
        <f>MIS[[#This Row],[TRADING SYMBOL]]</f>
        <v>NIFTY2552225000PE</v>
      </c>
      <c r="AJ6908" t="str">
        <f>IF(RIGHT(MIS[[#This Row],[Main/Hedge]],4)="MAIN","MAIN","HEDGE")</f>
        <v>MAIN</v>
      </c>
      <c r="AK6908" t="str" cm="1">
        <f t="array" ref="AK6908">_xlfn._xlws.FILTER(Table4[Column1],ISNUMBER(SEARCH(Table4[Column1],MIS[[#This Row],[OrderUniqueIdentifier]])),"")</f>
        <v>LONGSHORT</v>
      </c>
    </row>
    <row r="6909" spans="1:37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>
        <f>_xlfn.XLOOKUP(MIS[[#This Row],[TRADING SYMBOL]],[1]Sheet1!$D:$D,[1]Sheet1!$C:$C)</f>
        <v>409.5</v>
      </c>
      <c r="AE6909">
        <f>MIS[[#This Row],[OrderAverageTradedPrice]]*MIS[[#This Row],[OrderQuantity]]</f>
        <v>46212</v>
      </c>
      <c r="AF6909">
        <f>MIS[[#This Row],[LTP]]*MIS[[#This Row],[OrderQuantity]]</f>
        <v>49140</v>
      </c>
      <c r="AG6909">
        <f>IF(MIS[[#This Row],[OrderSide]]="SELL",MIS[[#This Row],[VALUE]]-MIS[[#This Row],[LIVE_VALUE]],MIS[[#This Row],[LIVE_VALUE]]-MIS[[#This Row],[VALUE]])</f>
        <v>-2928</v>
      </c>
      <c r="AH6909" t="str" cm="1">
        <f t="array" ref="AH6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09" t="str">
        <f>MIS[[#This Row],[TRADING SYMBOL]]</f>
        <v>SENSEX2552082300PE</v>
      </c>
      <c r="AJ6909" t="str">
        <f>IF(RIGHT(MIS[[#This Row],[Main/Hedge]],4)="MAIN","MAIN","HEDGE")</f>
        <v>MAIN</v>
      </c>
      <c r="AK6909" t="str" cm="1">
        <f t="array" ref="AK6909">_xlfn._xlws.FILTER(Table4[Column1],ISNUMBER(SEARCH(Table4[Column1],MIS[[#This Row],[OrderUniqueIdentifier]])),"")</f>
        <v>LONGSHORT</v>
      </c>
    </row>
    <row r="6910" spans="1:37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>
        <f>_xlfn.XLOOKUP(MIS[[#This Row],[TRADING SYMBOL]],[1]Sheet1!$D:$D,[1]Sheet1!$C:$C)</f>
        <v>163.69999999999999</v>
      </c>
      <c r="AE6910">
        <f>MIS[[#This Row],[OrderAverageTradedPrice]]*MIS[[#This Row],[OrderQuantity]]</f>
        <v>11940</v>
      </c>
      <c r="AF6910">
        <f>MIS[[#This Row],[LTP]]*MIS[[#This Row],[OrderQuantity]]</f>
        <v>12277.5</v>
      </c>
      <c r="AG6910">
        <f>IF(MIS[[#This Row],[OrderSide]]="SELL",MIS[[#This Row],[VALUE]]-MIS[[#This Row],[LIVE_VALUE]],MIS[[#This Row],[LIVE_VALUE]]-MIS[[#This Row],[VALUE]])</f>
        <v>-337.5</v>
      </c>
      <c r="AH6910" t="str" cm="1">
        <f t="array" ref="AH69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0" t="str">
        <f>MIS[[#This Row],[TRADING SYMBOL]]</f>
        <v>NIFTY2552225000PE</v>
      </c>
      <c r="AJ6910" t="str">
        <f>IF(RIGHT(MIS[[#This Row],[Main/Hedge]],4)="MAIN","MAIN","HEDGE")</f>
        <v>MAIN</v>
      </c>
      <c r="AK6910" t="str" cm="1">
        <f t="array" ref="AK6910">_xlfn._xlws.FILTER(Table4[Column1],ISNUMBER(SEARCH(Table4[Column1],MIS[[#This Row],[OrderUniqueIdentifier]])),"")</f>
        <v>LONGSHORT</v>
      </c>
    </row>
    <row r="6911" spans="1:37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>
        <f>_xlfn.XLOOKUP(MIS[[#This Row],[TRADING SYMBOL]],[1]Sheet1!$D:$D,[1]Sheet1!$C:$C)</f>
        <v>409.5</v>
      </c>
      <c r="AE6911">
        <f>MIS[[#This Row],[OrderAverageTradedPrice]]*MIS[[#This Row],[OrderQuantity]]</f>
        <v>191876</v>
      </c>
      <c r="AF6911">
        <f>MIS[[#This Row],[LTP]]*MIS[[#This Row],[OrderQuantity]]</f>
        <v>204750</v>
      </c>
      <c r="AG6911">
        <f>IF(MIS[[#This Row],[OrderSide]]="SELL",MIS[[#This Row],[VALUE]]-MIS[[#This Row],[LIVE_VALUE]],MIS[[#This Row],[LIVE_VALUE]]-MIS[[#This Row],[VALUE]])</f>
        <v>-12874</v>
      </c>
      <c r="AH6911" t="str" cm="1">
        <f t="array" ref="AH69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1" t="str">
        <f>MIS[[#This Row],[TRADING SYMBOL]]</f>
        <v>SENSEX2552082300PE</v>
      </c>
      <c r="AJ6911" t="str">
        <f>IF(RIGHT(MIS[[#This Row],[Main/Hedge]],4)="MAIN","MAIN","HEDGE")</f>
        <v>MAIN</v>
      </c>
      <c r="AK6911" t="str" cm="1">
        <f t="array" ref="AK6911">_xlfn._xlws.FILTER(Table4[Column1],ISNUMBER(SEARCH(Table4[Column1],MIS[[#This Row],[OrderUniqueIdentifier]])),"")</f>
        <v>LONGSHORT</v>
      </c>
    </row>
    <row r="6912" spans="1:37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>
        <f>_xlfn.XLOOKUP(MIS[[#This Row],[TRADING SYMBOL]],[1]Sheet1!$D:$D,[1]Sheet1!$C:$C)</f>
        <v>163.69999999999999</v>
      </c>
      <c r="AE6912">
        <f>MIS[[#This Row],[OrderAverageTradedPrice]]*MIS[[#This Row],[OrderQuantity]]</f>
        <v>202968.74999999971</v>
      </c>
      <c r="AF6912">
        <f>MIS[[#This Row],[LTP]]*MIS[[#This Row],[OrderQuantity]]</f>
        <v>208717.5</v>
      </c>
      <c r="AG6912">
        <f>IF(MIS[[#This Row],[OrderSide]]="SELL",MIS[[#This Row],[VALUE]]-MIS[[#This Row],[LIVE_VALUE]],MIS[[#This Row],[LIVE_VALUE]]-MIS[[#This Row],[VALUE]])</f>
        <v>-5748.750000000291</v>
      </c>
      <c r="AH6912" t="str" cm="1">
        <f t="array" ref="AH6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2" t="str">
        <f>MIS[[#This Row],[TRADING SYMBOL]]</f>
        <v>NIFTY2552225000PE</v>
      </c>
      <c r="AJ6912" t="str">
        <f>IF(RIGHT(MIS[[#This Row],[Main/Hedge]],4)="MAIN","MAIN","HEDGE")</f>
        <v>MAIN</v>
      </c>
      <c r="AK6912" t="str" cm="1">
        <f t="array" ref="AK6912">_xlfn._xlws.FILTER(Table4[Column1],ISNUMBER(SEARCH(Table4[Column1],MIS[[#This Row],[OrderUniqueIdentifier]])),"")</f>
        <v>LONGSHORT</v>
      </c>
    </row>
    <row r="6913" spans="1:37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>
        <f>_xlfn.XLOOKUP(MIS[[#This Row],[TRADING SYMBOL]],[1]Sheet1!$D:$D,[1]Sheet1!$C:$C)</f>
        <v>409.5</v>
      </c>
      <c r="AE6913">
        <f>MIS[[#This Row],[OrderAverageTradedPrice]]*MIS[[#This Row],[OrderQuantity]]</f>
        <v>69073.999999999927</v>
      </c>
      <c r="AF6913">
        <f>MIS[[#This Row],[LTP]]*MIS[[#This Row],[OrderQuantity]]</f>
        <v>73710</v>
      </c>
      <c r="AG6913">
        <f>IF(MIS[[#This Row],[OrderSide]]="SELL",MIS[[#This Row],[VALUE]]-MIS[[#This Row],[LIVE_VALUE]],MIS[[#This Row],[LIVE_VALUE]]-MIS[[#This Row],[VALUE]])</f>
        <v>-4636.0000000000728</v>
      </c>
      <c r="AH6913" t="str" cm="1">
        <f t="array" ref="AH6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3" t="str">
        <f>MIS[[#This Row],[TRADING SYMBOL]]</f>
        <v>SENSEX2552082300PE</v>
      </c>
      <c r="AJ6913" t="str">
        <f>IF(RIGHT(MIS[[#This Row],[Main/Hedge]],4)="MAIN","MAIN","HEDGE")</f>
        <v>MAIN</v>
      </c>
      <c r="AK6913" t="str" cm="1">
        <f t="array" ref="AK6913">_xlfn._xlws.FILTER(Table4[Column1],ISNUMBER(SEARCH(Table4[Column1],MIS[[#This Row],[OrderUniqueIdentifier]])),"")</f>
        <v>LONGSHORT</v>
      </c>
    </row>
    <row r="6914" spans="1:37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>
        <f>_xlfn.XLOOKUP(MIS[[#This Row],[TRADING SYMBOL]],[1]Sheet1!$D:$D,[1]Sheet1!$C:$C)</f>
        <v>163.69999999999999</v>
      </c>
      <c r="AE6914">
        <f>MIS[[#This Row],[OrderAverageTradedPrice]]*MIS[[#This Row],[OrderQuantity]]</f>
        <v>71617.5</v>
      </c>
      <c r="AF6914">
        <f>MIS[[#This Row],[LTP]]*MIS[[#This Row],[OrderQuantity]]</f>
        <v>73665</v>
      </c>
      <c r="AG6914">
        <f>IF(MIS[[#This Row],[OrderSide]]="SELL",MIS[[#This Row],[VALUE]]-MIS[[#This Row],[LIVE_VALUE]],MIS[[#This Row],[LIVE_VALUE]]-MIS[[#This Row],[VALUE]])</f>
        <v>-2047.5</v>
      </c>
      <c r="AH6914" t="str" cm="1">
        <f t="array" ref="AH6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4" t="str">
        <f>MIS[[#This Row],[TRADING SYMBOL]]</f>
        <v>NIFTY2552225000PE</v>
      </c>
      <c r="AJ6914" t="str">
        <f>IF(RIGHT(MIS[[#This Row],[Main/Hedge]],4)="MAIN","MAIN","HEDGE")</f>
        <v>MAIN</v>
      </c>
      <c r="AK6914" t="str" cm="1">
        <f t="array" ref="AK6914">_xlfn._xlws.FILTER(Table4[Column1],ISNUMBER(SEARCH(Table4[Column1],MIS[[#This Row],[OrderUniqueIdentifier]])),"")</f>
        <v>LONGSHORT</v>
      </c>
    </row>
    <row r="6915" spans="1:37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>
        <f>_xlfn.XLOOKUP(MIS[[#This Row],[TRADING SYMBOL]],[1]Sheet1!$D:$D,[1]Sheet1!$C:$C)</f>
        <v>163.69999999999999</v>
      </c>
      <c r="AE6915">
        <f>MIS[[#This Row],[OrderAverageTradedPrice]]*MIS[[#This Row],[OrderQuantity]]</f>
        <v>11936.25</v>
      </c>
      <c r="AF6915">
        <f>MIS[[#This Row],[LTP]]*MIS[[#This Row],[OrderQuantity]]</f>
        <v>12277.5</v>
      </c>
      <c r="AG6915">
        <f>IF(MIS[[#This Row],[OrderSide]]="SELL",MIS[[#This Row],[VALUE]]-MIS[[#This Row],[LIVE_VALUE]],MIS[[#This Row],[LIVE_VALUE]]-MIS[[#This Row],[VALUE]])</f>
        <v>-341.25</v>
      </c>
      <c r="AH6915" t="str" cm="1">
        <f t="array" ref="AH69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5" t="str">
        <f>MIS[[#This Row],[TRADING SYMBOL]]</f>
        <v>NIFTY2552225000PE</v>
      </c>
      <c r="AJ6915" t="str">
        <f>IF(RIGHT(MIS[[#This Row],[Main/Hedge]],4)="MAIN","MAIN","HEDGE")</f>
        <v>MAIN</v>
      </c>
      <c r="AK6915" t="str" cm="1">
        <f t="array" ref="AK6915">_xlfn._xlws.FILTER(Table4[Column1],ISNUMBER(SEARCH(Table4[Column1],MIS[[#This Row],[OrderUniqueIdentifier]])),"")</f>
        <v>LONGSHORT</v>
      </c>
    </row>
    <row r="6916" spans="1:37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>
        <f>_xlfn.XLOOKUP(MIS[[#This Row],[TRADING SYMBOL]],[1]Sheet1!$D:$D,[1]Sheet1!$C:$C)</f>
        <v>409.5</v>
      </c>
      <c r="AE6916">
        <f>MIS[[#This Row],[OrderAverageTradedPrice]]*MIS[[#This Row],[OrderQuantity]]</f>
        <v>15398</v>
      </c>
      <c r="AF6916">
        <f>MIS[[#This Row],[LTP]]*MIS[[#This Row],[OrderQuantity]]</f>
        <v>16380</v>
      </c>
      <c r="AG6916">
        <f>IF(MIS[[#This Row],[OrderSide]]="SELL",MIS[[#This Row],[VALUE]]-MIS[[#This Row],[LIVE_VALUE]],MIS[[#This Row],[LIVE_VALUE]]-MIS[[#This Row],[VALUE]])</f>
        <v>-982</v>
      </c>
      <c r="AH6916" t="str" cm="1">
        <f t="array" ref="AH69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6" t="str">
        <f>MIS[[#This Row],[TRADING SYMBOL]]</f>
        <v>SENSEX2552082300PE</v>
      </c>
      <c r="AJ6916" t="str">
        <f>IF(RIGHT(MIS[[#This Row],[Main/Hedge]],4)="MAIN","MAIN","HEDGE")</f>
        <v>MAIN</v>
      </c>
      <c r="AK6916" t="str" cm="1">
        <f t="array" ref="AK6916">_xlfn._xlws.FILTER(Table4[Column1],ISNUMBER(SEARCH(Table4[Column1],MIS[[#This Row],[OrderUniqueIdentifier]])),"")</f>
        <v>LONGSHORT</v>
      </c>
    </row>
    <row r="6917" spans="1:37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>
        <f>_xlfn.XLOOKUP(MIS[[#This Row],[TRADING SYMBOL]],[1]Sheet1!$D:$D,[1]Sheet1!$C:$C)</f>
        <v>409.5</v>
      </c>
      <c r="AE6917">
        <f>MIS[[#This Row],[OrderAverageTradedPrice]]*MIS[[#This Row],[OrderQuantity]]</f>
        <v>61393</v>
      </c>
      <c r="AF6917">
        <f>MIS[[#This Row],[LTP]]*MIS[[#This Row],[OrderQuantity]]</f>
        <v>65520</v>
      </c>
      <c r="AG6917">
        <f>IF(MIS[[#This Row],[OrderSide]]="SELL",MIS[[#This Row],[VALUE]]-MIS[[#This Row],[LIVE_VALUE]],MIS[[#This Row],[LIVE_VALUE]]-MIS[[#This Row],[VALUE]])</f>
        <v>-4127</v>
      </c>
      <c r="AH6917" t="str" cm="1">
        <f t="array" ref="AH69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7" t="str">
        <f>MIS[[#This Row],[TRADING SYMBOL]]</f>
        <v>SENSEX2552082300PE</v>
      </c>
      <c r="AJ6917" t="str">
        <f>IF(RIGHT(MIS[[#This Row],[Main/Hedge]],4)="MAIN","MAIN","HEDGE")</f>
        <v>MAIN</v>
      </c>
      <c r="AK6917" t="str" cm="1">
        <f t="array" ref="AK6917">_xlfn._xlws.FILTER(Table4[Column1],ISNUMBER(SEARCH(Table4[Column1],MIS[[#This Row],[OrderUniqueIdentifier]])),"")</f>
        <v>LONGSHORT</v>
      </c>
    </row>
    <row r="6918" spans="1:37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>
        <f>_xlfn.XLOOKUP(MIS[[#This Row],[TRADING SYMBOL]],[1]Sheet1!$D:$D,[1]Sheet1!$C:$C)</f>
        <v>163.69999999999999</v>
      </c>
      <c r="AE6918">
        <f>MIS[[#This Row],[OrderAverageTradedPrice]]*MIS[[#This Row],[OrderQuantity]]</f>
        <v>59681.25</v>
      </c>
      <c r="AF6918">
        <f>MIS[[#This Row],[LTP]]*MIS[[#This Row],[OrderQuantity]]</f>
        <v>61387.499999999993</v>
      </c>
      <c r="AG6918">
        <f>IF(MIS[[#This Row],[OrderSide]]="SELL",MIS[[#This Row],[VALUE]]-MIS[[#This Row],[LIVE_VALUE]],MIS[[#This Row],[LIVE_VALUE]]-MIS[[#This Row],[VALUE]])</f>
        <v>-1706.2499999999927</v>
      </c>
      <c r="AH6918" t="str" cm="1">
        <f t="array" ref="AH69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8" t="str">
        <f>MIS[[#This Row],[TRADING SYMBOL]]</f>
        <v>NIFTY2552225000PE</v>
      </c>
      <c r="AJ6918" t="str">
        <f>IF(RIGHT(MIS[[#This Row],[Main/Hedge]],4)="MAIN","MAIN","HEDGE")</f>
        <v>MAIN</v>
      </c>
      <c r="AK6918" t="str" cm="1">
        <f t="array" ref="AK6918">_xlfn._xlws.FILTER(Table4[Column1],ISNUMBER(SEARCH(Table4[Column1],MIS[[#This Row],[OrderUniqueIdentifier]])),"")</f>
        <v>LONGSHORT</v>
      </c>
    </row>
    <row r="6919" spans="1:37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>
        <f>_xlfn.XLOOKUP(MIS[[#This Row],[TRADING SYMBOL]],[1]Sheet1!$D:$D,[1]Sheet1!$C:$C)</f>
        <v>163.69999999999999</v>
      </c>
      <c r="AE6919">
        <f>MIS[[#This Row],[OrderAverageTradedPrice]]*MIS[[#This Row],[OrderQuantity]]</f>
        <v>23887.5</v>
      </c>
      <c r="AF6919">
        <f>MIS[[#This Row],[LTP]]*MIS[[#This Row],[OrderQuantity]]</f>
        <v>24555</v>
      </c>
      <c r="AG6919">
        <f>IF(MIS[[#This Row],[OrderSide]]="SELL",MIS[[#This Row],[VALUE]]-MIS[[#This Row],[LIVE_VALUE]],MIS[[#This Row],[LIVE_VALUE]]-MIS[[#This Row],[VALUE]])</f>
        <v>-667.5</v>
      </c>
      <c r="AH6919" t="str" cm="1">
        <f t="array" ref="AH69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19" t="str">
        <f>MIS[[#This Row],[TRADING SYMBOL]]</f>
        <v>NIFTY2552225000PE</v>
      </c>
      <c r="AJ6919" t="str">
        <f>IF(RIGHT(MIS[[#This Row],[Main/Hedge]],4)="MAIN","MAIN","HEDGE")</f>
        <v>MAIN</v>
      </c>
      <c r="AK6919" t="str" cm="1">
        <f t="array" ref="AK6919">_xlfn._xlws.FILTER(Table4[Column1],ISNUMBER(SEARCH(Table4[Column1],MIS[[#This Row],[OrderUniqueIdentifier]])),"")</f>
        <v>LONGSHORT</v>
      </c>
    </row>
    <row r="6920" spans="1:37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>
        <f>_xlfn.XLOOKUP(MIS[[#This Row],[TRADING SYMBOL]],[1]Sheet1!$D:$D,[1]Sheet1!$C:$C)</f>
        <v>409.5</v>
      </c>
      <c r="AE6920">
        <f>MIS[[#This Row],[OrderAverageTradedPrice]]*MIS[[#This Row],[OrderQuantity]]</f>
        <v>15354</v>
      </c>
      <c r="AF6920">
        <f>MIS[[#This Row],[LTP]]*MIS[[#This Row],[OrderQuantity]]</f>
        <v>16380</v>
      </c>
      <c r="AG6920">
        <f>IF(MIS[[#This Row],[OrderSide]]="SELL",MIS[[#This Row],[VALUE]]-MIS[[#This Row],[LIVE_VALUE]],MIS[[#This Row],[LIVE_VALUE]]-MIS[[#This Row],[VALUE]])</f>
        <v>-1026</v>
      </c>
      <c r="AH6920" t="str" cm="1">
        <f t="array" ref="AH69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0" t="str">
        <f>MIS[[#This Row],[TRADING SYMBOL]]</f>
        <v>SENSEX2552082300PE</v>
      </c>
      <c r="AJ6920" t="str">
        <f>IF(RIGHT(MIS[[#This Row],[Main/Hedge]],4)="MAIN","MAIN","HEDGE")</f>
        <v>MAIN</v>
      </c>
      <c r="AK6920" t="str" cm="1">
        <f t="array" ref="AK6920">_xlfn._xlws.FILTER(Table4[Column1],ISNUMBER(SEARCH(Table4[Column1],MIS[[#This Row],[OrderUniqueIdentifier]])),"")</f>
        <v>LONGSHORT</v>
      </c>
    </row>
    <row r="6921" spans="1:37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>
        <f>_xlfn.XLOOKUP(MIS[[#This Row],[TRADING SYMBOL]],[1]Sheet1!$D:$D,[1]Sheet1!$C:$C)</f>
        <v>163.69999999999999</v>
      </c>
      <c r="AE6921">
        <f>MIS[[#This Row],[OrderAverageTradedPrice]]*MIS[[#This Row],[OrderQuantity]]</f>
        <v>11951.25</v>
      </c>
      <c r="AF6921">
        <f>MIS[[#This Row],[LTP]]*MIS[[#This Row],[OrderQuantity]]</f>
        <v>12277.5</v>
      </c>
      <c r="AG6921">
        <f>IF(MIS[[#This Row],[OrderSide]]="SELL",MIS[[#This Row],[VALUE]]-MIS[[#This Row],[LIVE_VALUE]],MIS[[#This Row],[LIVE_VALUE]]-MIS[[#This Row],[VALUE]])</f>
        <v>-326.25</v>
      </c>
      <c r="AH6921" t="str" cm="1">
        <f t="array" ref="AH6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1" t="str">
        <f>MIS[[#This Row],[TRADING SYMBOL]]</f>
        <v>NIFTY2552225000PE</v>
      </c>
      <c r="AJ6921" t="str">
        <f>IF(RIGHT(MIS[[#This Row],[Main/Hedge]],4)="MAIN","MAIN","HEDGE")</f>
        <v>MAIN</v>
      </c>
      <c r="AK6921" t="str" cm="1">
        <f t="array" ref="AK6921">_xlfn._xlws.FILTER(Table4[Column1],ISNUMBER(SEARCH(Table4[Column1],MIS[[#This Row],[OrderUniqueIdentifier]])),"")</f>
        <v>LONGSHORT</v>
      </c>
    </row>
    <row r="6922" spans="1:37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>
        <f>_xlfn.XLOOKUP(MIS[[#This Row],[TRADING SYMBOL]],[1]Sheet1!$D:$D,[1]Sheet1!$C:$C)</f>
        <v>163.69999999999999</v>
      </c>
      <c r="AE6922">
        <f>MIS[[#This Row],[OrderAverageTradedPrice]]*MIS[[#This Row],[OrderQuantity]]</f>
        <v>107459.99999999999</v>
      </c>
      <c r="AF6922">
        <f>MIS[[#This Row],[LTP]]*MIS[[#This Row],[OrderQuantity]]</f>
        <v>110497.49999999999</v>
      </c>
      <c r="AG6922">
        <f>IF(MIS[[#This Row],[OrderSide]]="SELL",MIS[[#This Row],[VALUE]]-MIS[[#This Row],[LIVE_VALUE]],MIS[[#This Row],[LIVE_VALUE]]-MIS[[#This Row],[VALUE]])</f>
        <v>-3037.5</v>
      </c>
      <c r="AH6922" t="str" cm="1">
        <f t="array" ref="AH6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2" t="str">
        <f>MIS[[#This Row],[TRADING SYMBOL]]</f>
        <v>NIFTY2552225000PE</v>
      </c>
      <c r="AJ6922" t="str">
        <f>IF(RIGHT(MIS[[#This Row],[Main/Hedge]],4)="MAIN","MAIN","HEDGE")</f>
        <v>MAIN</v>
      </c>
      <c r="AK6922" t="str" cm="1">
        <f t="array" ref="AK6922">_xlfn._xlws.FILTER(Table4[Column1],ISNUMBER(SEARCH(Table4[Column1],MIS[[#This Row],[OrderUniqueIdentifier]])),"")</f>
        <v>LONGSHORT</v>
      </c>
    </row>
    <row r="6923" spans="1:37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>
        <f>_xlfn.XLOOKUP(MIS[[#This Row],[TRADING SYMBOL]],[1]Sheet1!$D:$D,[1]Sheet1!$C:$C)</f>
        <v>163.69999999999999</v>
      </c>
      <c r="AE6923">
        <f>MIS[[#This Row],[OrderAverageTradedPrice]]*MIS[[#This Row],[OrderQuantity]]</f>
        <v>23872.5</v>
      </c>
      <c r="AF6923">
        <f>MIS[[#This Row],[LTP]]*MIS[[#This Row],[OrderQuantity]]</f>
        <v>24555</v>
      </c>
      <c r="AG6923">
        <f>IF(MIS[[#This Row],[OrderSide]]="SELL",MIS[[#This Row],[VALUE]]-MIS[[#This Row],[LIVE_VALUE]],MIS[[#This Row],[LIVE_VALUE]]-MIS[[#This Row],[VALUE]])</f>
        <v>-682.5</v>
      </c>
      <c r="AH6923" t="str" cm="1">
        <f t="array" ref="AH6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3" t="str">
        <f>MIS[[#This Row],[TRADING SYMBOL]]</f>
        <v>NIFTY2552225000PE</v>
      </c>
      <c r="AJ6923" t="str">
        <f>IF(RIGHT(MIS[[#This Row],[Main/Hedge]],4)="MAIN","MAIN","HEDGE")</f>
        <v>MAIN</v>
      </c>
      <c r="AK6923" t="str" cm="1">
        <f t="array" ref="AK6923">_xlfn._xlws.FILTER(Table4[Column1],ISNUMBER(SEARCH(Table4[Column1],MIS[[#This Row],[OrderUniqueIdentifier]])),"")</f>
        <v>LONGSHORT</v>
      </c>
    </row>
    <row r="6924" spans="1:37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>
        <f>_xlfn.XLOOKUP(MIS[[#This Row],[TRADING SYMBOL]],[1]Sheet1!$D:$D,[1]Sheet1!$C:$C)</f>
        <v>409.5</v>
      </c>
      <c r="AE6924">
        <f>MIS[[#This Row],[OrderAverageTradedPrice]]*MIS[[#This Row],[OrderQuantity]]</f>
        <v>15402</v>
      </c>
      <c r="AF6924">
        <f>MIS[[#This Row],[LTP]]*MIS[[#This Row],[OrderQuantity]]</f>
        <v>16380</v>
      </c>
      <c r="AG6924">
        <f>IF(MIS[[#This Row],[OrderSide]]="SELL",MIS[[#This Row],[VALUE]]-MIS[[#This Row],[LIVE_VALUE]],MIS[[#This Row],[LIVE_VALUE]]-MIS[[#This Row],[VALUE]])</f>
        <v>-978</v>
      </c>
      <c r="AH6924" t="str" cm="1">
        <f t="array" ref="AH6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4" t="str">
        <f>MIS[[#This Row],[TRADING SYMBOL]]</f>
        <v>SENSEX2552082300PE</v>
      </c>
      <c r="AJ6924" t="str">
        <f>IF(RIGHT(MIS[[#This Row],[Main/Hedge]],4)="MAIN","MAIN","HEDGE")</f>
        <v>MAIN</v>
      </c>
      <c r="AK6924" t="str" cm="1">
        <f t="array" ref="AK6924">_xlfn._xlws.FILTER(Table4[Column1],ISNUMBER(SEARCH(Table4[Column1],MIS[[#This Row],[OrderUniqueIdentifier]])),"")</f>
        <v>LONGSHORT</v>
      </c>
    </row>
    <row r="6925" spans="1:37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>
        <f>_xlfn.XLOOKUP(MIS[[#This Row],[TRADING SYMBOL]],[1]Sheet1!$D:$D,[1]Sheet1!$C:$C)</f>
        <v>163.69999999999999</v>
      </c>
      <c r="AE6925">
        <f>MIS[[#This Row],[OrderAverageTradedPrice]]*MIS[[#This Row],[OrderQuantity]]</f>
        <v>59699.999999999993</v>
      </c>
      <c r="AF6925">
        <f>MIS[[#This Row],[LTP]]*MIS[[#This Row],[OrderQuantity]]</f>
        <v>61387.499999999993</v>
      </c>
      <c r="AG6925">
        <f>IF(MIS[[#This Row],[OrderSide]]="SELL",MIS[[#This Row],[VALUE]]-MIS[[#This Row],[LIVE_VALUE]],MIS[[#This Row],[LIVE_VALUE]]-MIS[[#This Row],[VALUE]])</f>
        <v>-1687.5</v>
      </c>
      <c r="AH6925" t="str" cm="1">
        <f t="array" ref="AH6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5" t="str">
        <f>MIS[[#This Row],[TRADING SYMBOL]]</f>
        <v>NIFTY2552225000PE</v>
      </c>
      <c r="AJ6925" t="str">
        <f>IF(RIGHT(MIS[[#This Row],[Main/Hedge]],4)="MAIN","MAIN","HEDGE")</f>
        <v>MAIN</v>
      </c>
      <c r="AK6925" t="str" cm="1">
        <f t="array" ref="AK6925">_xlfn._xlws.FILTER(Table4[Column1],ISNUMBER(SEARCH(Table4[Column1],MIS[[#This Row],[OrderUniqueIdentifier]])),"")</f>
        <v>LONGSHORT</v>
      </c>
    </row>
    <row r="6926" spans="1:37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>
        <f>_xlfn.XLOOKUP(MIS[[#This Row],[TRADING SYMBOL]],[1]Sheet1!$D:$D,[1]Sheet1!$C:$C)</f>
        <v>163.69999999999999</v>
      </c>
      <c r="AE6926">
        <f>MIS[[#This Row],[OrderAverageTradedPrice]]*MIS[[#This Row],[OrderQuantity]]</f>
        <v>119362.5</v>
      </c>
      <c r="AF6926">
        <f>MIS[[#This Row],[LTP]]*MIS[[#This Row],[OrderQuantity]]</f>
        <v>122774.99999999999</v>
      </c>
      <c r="AG6926">
        <f>IF(MIS[[#This Row],[OrderSide]]="SELL",MIS[[#This Row],[VALUE]]-MIS[[#This Row],[LIVE_VALUE]],MIS[[#This Row],[LIVE_VALUE]]-MIS[[#This Row],[VALUE]])</f>
        <v>-3412.4999999999854</v>
      </c>
      <c r="AH6926" t="str" cm="1">
        <f t="array" ref="AH6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6" t="str">
        <f>MIS[[#This Row],[TRADING SYMBOL]]</f>
        <v>NIFTY2552225000PE</v>
      </c>
      <c r="AJ6926" t="str">
        <f>IF(RIGHT(MIS[[#This Row],[Main/Hedge]],4)="MAIN","MAIN","HEDGE")</f>
        <v>MAIN</v>
      </c>
      <c r="AK6926" t="str" cm="1">
        <f t="array" ref="AK6926">_xlfn._xlws.FILTER(Table4[Column1],ISNUMBER(SEARCH(Table4[Column1],MIS[[#This Row],[OrderUniqueIdentifier]])),"")</f>
        <v>LONGSHORT</v>
      </c>
    </row>
    <row r="6927" spans="1:37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>
        <f>_xlfn.XLOOKUP(MIS[[#This Row],[TRADING SYMBOL]],[1]Sheet1!$D:$D,[1]Sheet1!$C:$C)</f>
        <v>409.5</v>
      </c>
      <c r="AE6927">
        <f>MIS[[#This Row],[OrderAverageTradedPrice]]*MIS[[#This Row],[OrderQuantity]]</f>
        <v>15402</v>
      </c>
      <c r="AF6927">
        <f>MIS[[#This Row],[LTP]]*MIS[[#This Row],[OrderQuantity]]</f>
        <v>16380</v>
      </c>
      <c r="AG6927">
        <f>IF(MIS[[#This Row],[OrderSide]]="SELL",MIS[[#This Row],[VALUE]]-MIS[[#This Row],[LIVE_VALUE]],MIS[[#This Row],[LIVE_VALUE]]-MIS[[#This Row],[VALUE]])</f>
        <v>-978</v>
      </c>
      <c r="AH6927" t="str" cm="1">
        <f t="array" ref="AH6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7" t="str">
        <f>MIS[[#This Row],[TRADING SYMBOL]]</f>
        <v>SENSEX2552082300PE</v>
      </c>
      <c r="AJ6927" t="str">
        <f>IF(RIGHT(MIS[[#This Row],[Main/Hedge]],4)="MAIN","MAIN","HEDGE")</f>
        <v>MAIN</v>
      </c>
      <c r="AK6927" t="str" cm="1">
        <f t="array" ref="AK6927">_xlfn._xlws.FILTER(Table4[Column1],ISNUMBER(SEARCH(Table4[Column1],MIS[[#This Row],[OrderUniqueIdentifier]])),"")</f>
        <v>LONGSHORT</v>
      </c>
    </row>
    <row r="6928" spans="1:37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>
        <f>_xlfn.XLOOKUP(MIS[[#This Row],[TRADING SYMBOL]],[1]Sheet1!$D:$D,[1]Sheet1!$C:$C)</f>
        <v>409.5</v>
      </c>
      <c r="AE6928">
        <f>MIS[[#This Row],[OrderAverageTradedPrice]]*MIS[[#This Row],[OrderQuantity]]</f>
        <v>46233.999999999964</v>
      </c>
      <c r="AF6928">
        <f>MIS[[#This Row],[LTP]]*MIS[[#This Row],[OrderQuantity]]</f>
        <v>49140</v>
      </c>
      <c r="AG6928">
        <f>IF(MIS[[#This Row],[OrderSide]]="SELL",MIS[[#This Row],[VALUE]]-MIS[[#This Row],[LIVE_VALUE]],MIS[[#This Row],[LIVE_VALUE]]-MIS[[#This Row],[VALUE]])</f>
        <v>-2906.0000000000364</v>
      </c>
      <c r="AH6928" t="str" cm="1">
        <f t="array" ref="AH69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8" t="str">
        <f>MIS[[#This Row],[TRADING SYMBOL]]</f>
        <v>SENSEX2552082300PE</v>
      </c>
      <c r="AJ6928" t="str">
        <f>IF(RIGHT(MIS[[#This Row],[Main/Hedge]],4)="MAIN","MAIN","HEDGE")</f>
        <v>MAIN</v>
      </c>
      <c r="AK6928" t="str" cm="1">
        <f t="array" ref="AK6928">_xlfn._xlws.FILTER(Table4[Column1],ISNUMBER(SEARCH(Table4[Column1],MIS[[#This Row],[OrderUniqueIdentifier]])),"")</f>
        <v>LONGSHORT</v>
      </c>
    </row>
    <row r="6929" spans="1:37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>
        <f>_xlfn.XLOOKUP(MIS[[#This Row],[TRADING SYMBOL]],[1]Sheet1!$D:$D,[1]Sheet1!$C:$C)</f>
        <v>163.69999999999999</v>
      </c>
      <c r="AE6929">
        <f>MIS[[#This Row],[OrderAverageTradedPrice]]*MIS[[#This Row],[OrderQuantity]]</f>
        <v>23902.5</v>
      </c>
      <c r="AF6929">
        <f>MIS[[#This Row],[LTP]]*MIS[[#This Row],[OrderQuantity]]</f>
        <v>24555</v>
      </c>
      <c r="AG6929">
        <f>IF(MIS[[#This Row],[OrderSide]]="SELL",MIS[[#This Row],[VALUE]]-MIS[[#This Row],[LIVE_VALUE]],MIS[[#This Row],[LIVE_VALUE]]-MIS[[#This Row],[VALUE]])</f>
        <v>-652.5</v>
      </c>
      <c r="AH6929" t="str" cm="1">
        <f t="array" ref="AH6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29" t="str">
        <f>MIS[[#This Row],[TRADING SYMBOL]]</f>
        <v>NIFTY2552225000PE</v>
      </c>
      <c r="AJ6929" t="str">
        <f>IF(RIGHT(MIS[[#This Row],[Main/Hedge]],4)="MAIN","MAIN","HEDGE")</f>
        <v>MAIN</v>
      </c>
      <c r="AK6929" t="str" cm="1">
        <f t="array" ref="AK6929">_xlfn._xlws.FILTER(Table4[Column1],ISNUMBER(SEARCH(Table4[Column1],MIS[[#This Row],[OrderUniqueIdentifier]])),"")</f>
        <v>LONGSHORT</v>
      </c>
    </row>
    <row r="6930" spans="1:37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>
        <f>_xlfn.XLOOKUP(MIS[[#This Row],[TRADING SYMBOL]],[1]Sheet1!$D:$D,[1]Sheet1!$C:$C)</f>
        <v>409.5</v>
      </c>
      <c r="AE6930">
        <f>MIS[[#This Row],[OrderAverageTradedPrice]]*MIS[[#This Row],[OrderQuantity]]</f>
        <v>23031</v>
      </c>
      <c r="AF6930">
        <f>MIS[[#This Row],[LTP]]*MIS[[#This Row],[OrderQuantity]]</f>
        <v>24570</v>
      </c>
      <c r="AG6930">
        <f>IF(MIS[[#This Row],[OrderSide]]="SELL",MIS[[#This Row],[VALUE]]-MIS[[#This Row],[LIVE_VALUE]],MIS[[#This Row],[LIVE_VALUE]]-MIS[[#This Row],[VALUE]])</f>
        <v>-1539</v>
      </c>
      <c r="AH6930" t="str" cm="1">
        <f t="array" ref="AH6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0" t="str">
        <f>MIS[[#This Row],[TRADING SYMBOL]]</f>
        <v>SENSEX2552082300PE</v>
      </c>
      <c r="AJ6930" t="str">
        <f>IF(RIGHT(MIS[[#This Row],[Main/Hedge]],4)="MAIN","MAIN","HEDGE")</f>
        <v>MAIN</v>
      </c>
      <c r="AK6930" t="str" cm="1">
        <f t="array" ref="AK6930">_xlfn._xlws.FILTER(Table4[Column1],ISNUMBER(SEARCH(Table4[Column1],MIS[[#This Row],[OrderUniqueIdentifier]])),"")</f>
        <v>LONGSHORT</v>
      </c>
    </row>
    <row r="6931" spans="1:37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>
        <f>_xlfn.XLOOKUP(MIS[[#This Row],[TRADING SYMBOL]],[1]Sheet1!$D:$D,[1]Sheet1!$C:$C)</f>
        <v>409.5</v>
      </c>
      <c r="AE6931">
        <f>MIS[[#This Row],[OrderAverageTradedPrice]]*MIS[[#This Row],[OrderQuantity]]</f>
        <v>23037</v>
      </c>
      <c r="AF6931">
        <f>MIS[[#This Row],[LTP]]*MIS[[#This Row],[OrderQuantity]]</f>
        <v>24570</v>
      </c>
      <c r="AG6931">
        <f>IF(MIS[[#This Row],[OrderSide]]="SELL",MIS[[#This Row],[VALUE]]-MIS[[#This Row],[LIVE_VALUE]],MIS[[#This Row],[LIVE_VALUE]]-MIS[[#This Row],[VALUE]])</f>
        <v>-1533</v>
      </c>
      <c r="AH6931" t="str" cm="1">
        <f t="array" ref="AH6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1" t="str">
        <f>MIS[[#This Row],[TRADING SYMBOL]]</f>
        <v>SENSEX2552082300PE</v>
      </c>
      <c r="AJ6931" t="str">
        <f>IF(RIGHT(MIS[[#This Row],[Main/Hedge]],4)="MAIN","MAIN","HEDGE")</f>
        <v>MAIN</v>
      </c>
      <c r="AK6931" t="str" cm="1">
        <f t="array" ref="AK6931">_xlfn._xlws.FILTER(Table4[Column1],ISNUMBER(SEARCH(Table4[Column1],MIS[[#This Row],[OrderUniqueIdentifier]])),"")</f>
        <v>LONGSHORT</v>
      </c>
    </row>
    <row r="6932" spans="1:37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>
        <f>_xlfn.XLOOKUP(MIS[[#This Row],[TRADING SYMBOL]],[1]Sheet1!$D:$D,[1]Sheet1!$C:$C)</f>
        <v>409.5</v>
      </c>
      <c r="AE6932">
        <f>MIS[[#This Row],[OrderAverageTradedPrice]]*MIS[[#This Row],[OrderQuantity]]</f>
        <v>15354</v>
      </c>
      <c r="AF6932">
        <f>MIS[[#This Row],[LTP]]*MIS[[#This Row],[OrderQuantity]]</f>
        <v>16380</v>
      </c>
      <c r="AG6932">
        <f>IF(MIS[[#This Row],[OrderSide]]="SELL",MIS[[#This Row],[VALUE]]-MIS[[#This Row],[LIVE_VALUE]],MIS[[#This Row],[LIVE_VALUE]]-MIS[[#This Row],[VALUE]])</f>
        <v>-1026</v>
      </c>
      <c r="AH6932" t="str" cm="1">
        <f t="array" ref="AH6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2" t="str">
        <f>MIS[[#This Row],[TRADING SYMBOL]]</f>
        <v>SENSEX2552082300PE</v>
      </c>
      <c r="AJ6932" t="str">
        <f>IF(RIGHT(MIS[[#This Row],[Main/Hedge]],4)="MAIN","MAIN","HEDGE")</f>
        <v>MAIN</v>
      </c>
      <c r="AK6932" t="str" cm="1">
        <f t="array" ref="AK6932">_xlfn._xlws.FILTER(Table4[Column1],ISNUMBER(SEARCH(Table4[Column1],MIS[[#This Row],[OrderUniqueIdentifier]])),"")</f>
        <v>LONGSHORT</v>
      </c>
    </row>
    <row r="6933" spans="1:37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>
        <f>_xlfn.XLOOKUP(MIS[[#This Row],[TRADING SYMBOL]],[1]Sheet1!$D:$D,[1]Sheet1!$C:$C)</f>
        <v>163.69999999999999</v>
      </c>
      <c r="AE6933">
        <f>MIS[[#This Row],[OrderAverageTradedPrice]]*MIS[[#This Row],[OrderQuantity]]</f>
        <v>11940</v>
      </c>
      <c r="AF6933">
        <f>MIS[[#This Row],[LTP]]*MIS[[#This Row],[OrderQuantity]]</f>
        <v>12277.5</v>
      </c>
      <c r="AG6933">
        <f>IF(MIS[[#This Row],[OrderSide]]="SELL",MIS[[#This Row],[VALUE]]-MIS[[#This Row],[LIVE_VALUE]],MIS[[#This Row],[LIVE_VALUE]]-MIS[[#This Row],[VALUE]])</f>
        <v>-337.5</v>
      </c>
      <c r="AH6933" t="str" cm="1">
        <f t="array" ref="AH6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3" t="str">
        <f>MIS[[#This Row],[TRADING SYMBOL]]</f>
        <v>NIFTY2552225000PE</v>
      </c>
      <c r="AJ6933" t="str">
        <f>IF(RIGHT(MIS[[#This Row],[Main/Hedge]],4)="MAIN","MAIN","HEDGE")</f>
        <v>MAIN</v>
      </c>
      <c r="AK6933" t="str" cm="1">
        <f t="array" ref="AK6933">_xlfn._xlws.FILTER(Table4[Column1],ISNUMBER(SEARCH(Table4[Column1],MIS[[#This Row],[OrderUniqueIdentifier]])),"")</f>
        <v>LONGSHORT</v>
      </c>
    </row>
    <row r="6934" spans="1:37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>
        <f>_xlfn.XLOOKUP(MIS[[#This Row],[TRADING SYMBOL]],[1]Sheet1!$D:$D,[1]Sheet1!$C:$C)</f>
        <v>163.69999999999999</v>
      </c>
      <c r="AE6934">
        <f>MIS[[#This Row],[OrderAverageTradedPrice]]*MIS[[#This Row],[OrderQuantity]]</f>
        <v>47730</v>
      </c>
      <c r="AF6934">
        <f>MIS[[#This Row],[LTP]]*MIS[[#This Row],[OrderQuantity]]</f>
        <v>49110</v>
      </c>
      <c r="AG6934">
        <f>IF(MIS[[#This Row],[OrderSide]]="SELL",MIS[[#This Row],[VALUE]]-MIS[[#This Row],[LIVE_VALUE]],MIS[[#This Row],[LIVE_VALUE]]-MIS[[#This Row],[VALUE]])</f>
        <v>-1380</v>
      </c>
      <c r="AH6934" t="str" cm="1">
        <f t="array" ref="AH6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4" t="str">
        <f>MIS[[#This Row],[TRADING SYMBOL]]</f>
        <v>NIFTY2552225000PE</v>
      </c>
      <c r="AJ6934" t="str">
        <f>IF(RIGHT(MIS[[#This Row],[Main/Hedge]],4)="MAIN","MAIN","HEDGE")</f>
        <v>MAIN</v>
      </c>
      <c r="AK6934" t="str" cm="1">
        <f t="array" ref="AK6934">_xlfn._xlws.FILTER(Table4[Column1],ISNUMBER(SEARCH(Table4[Column1],MIS[[#This Row],[OrderUniqueIdentifier]])),"")</f>
        <v>LONGSHORT</v>
      </c>
    </row>
    <row r="6935" spans="1:37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>
        <f>_xlfn.XLOOKUP(MIS[[#This Row],[TRADING SYMBOL]],[1]Sheet1!$D:$D,[1]Sheet1!$C:$C)</f>
        <v>163.69999999999999</v>
      </c>
      <c r="AE6935">
        <f>MIS[[#This Row],[OrderAverageTradedPrice]]*MIS[[#This Row],[OrderQuantity]]</f>
        <v>23880</v>
      </c>
      <c r="AF6935">
        <f>MIS[[#This Row],[LTP]]*MIS[[#This Row],[OrderQuantity]]</f>
        <v>24555</v>
      </c>
      <c r="AG6935">
        <f>IF(MIS[[#This Row],[OrderSide]]="SELL",MIS[[#This Row],[VALUE]]-MIS[[#This Row],[LIVE_VALUE]],MIS[[#This Row],[LIVE_VALUE]]-MIS[[#This Row],[VALUE]])</f>
        <v>-675</v>
      </c>
      <c r="AH6935" t="str" cm="1">
        <f t="array" ref="AH6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5" t="str">
        <f>MIS[[#This Row],[TRADING SYMBOL]]</f>
        <v>NIFTY2552225000PE</v>
      </c>
      <c r="AJ6935" t="str">
        <f>IF(RIGHT(MIS[[#This Row],[Main/Hedge]],4)="MAIN","MAIN","HEDGE")</f>
        <v>MAIN</v>
      </c>
      <c r="AK6935" t="str" cm="1">
        <f t="array" ref="AK6935">_xlfn._xlws.FILTER(Table4[Column1],ISNUMBER(SEARCH(Table4[Column1],MIS[[#This Row],[OrderUniqueIdentifier]])),"")</f>
        <v>LONGSHORT</v>
      </c>
    </row>
    <row r="6936" spans="1:37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>
        <f>_xlfn.XLOOKUP(MIS[[#This Row],[TRADING SYMBOL]],[1]Sheet1!$D:$D,[1]Sheet1!$C:$C)</f>
        <v>409.5</v>
      </c>
      <c r="AE6936">
        <f>MIS[[#This Row],[OrderAverageTradedPrice]]*MIS[[#This Row],[OrderQuantity]]</f>
        <v>23016</v>
      </c>
      <c r="AF6936">
        <f>MIS[[#This Row],[LTP]]*MIS[[#This Row],[OrderQuantity]]</f>
        <v>24570</v>
      </c>
      <c r="AG6936">
        <f>IF(MIS[[#This Row],[OrderSide]]="SELL",MIS[[#This Row],[VALUE]]-MIS[[#This Row],[LIVE_VALUE]],MIS[[#This Row],[LIVE_VALUE]]-MIS[[#This Row],[VALUE]])</f>
        <v>-1554</v>
      </c>
      <c r="AH6936" t="str" cm="1">
        <f t="array" ref="AH6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6" t="str">
        <f>MIS[[#This Row],[TRADING SYMBOL]]</f>
        <v>SENSEX2552082300PE</v>
      </c>
      <c r="AJ6936" t="str">
        <f>IF(RIGHT(MIS[[#This Row],[Main/Hedge]],4)="MAIN","MAIN","HEDGE")</f>
        <v>MAIN</v>
      </c>
      <c r="AK6936" t="str" cm="1">
        <f t="array" ref="AK6936">_xlfn._xlws.FILTER(Table4[Column1],ISNUMBER(SEARCH(Table4[Column1],MIS[[#This Row],[OrderUniqueIdentifier]])),"")</f>
        <v>LONGSHORT</v>
      </c>
    </row>
    <row r="6937" spans="1:37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>
        <f>_xlfn.XLOOKUP(MIS[[#This Row],[TRADING SYMBOL]],[1]Sheet1!$D:$D,[1]Sheet1!$C:$C)</f>
        <v>163.69999999999999</v>
      </c>
      <c r="AE6937">
        <f>MIS[[#This Row],[OrderAverageTradedPrice]]*MIS[[#This Row],[OrderQuantity]]</f>
        <v>23880</v>
      </c>
      <c r="AF6937">
        <f>MIS[[#This Row],[LTP]]*MIS[[#This Row],[OrderQuantity]]</f>
        <v>24555</v>
      </c>
      <c r="AG6937">
        <f>IF(MIS[[#This Row],[OrderSide]]="SELL",MIS[[#This Row],[VALUE]]-MIS[[#This Row],[LIVE_VALUE]],MIS[[#This Row],[LIVE_VALUE]]-MIS[[#This Row],[VALUE]])</f>
        <v>-675</v>
      </c>
      <c r="AH6937" t="str" cm="1">
        <f t="array" ref="AH6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7" t="str">
        <f>MIS[[#This Row],[TRADING SYMBOL]]</f>
        <v>NIFTY2552225000PE</v>
      </c>
      <c r="AJ6937" t="str">
        <f>IF(RIGHT(MIS[[#This Row],[Main/Hedge]],4)="MAIN","MAIN","HEDGE")</f>
        <v>MAIN</v>
      </c>
      <c r="AK6937" t="str" cm="1">
        <f t="array" ref="AK6937">_xlfn._xlws.FILTER(Table4[Column1],ISNUMBER(SEARCH(Table4[Column1],MIS[[#This Row],[OrderUniqueIdentifier]])),"")</f>
        <v>LONGSHORT</v>
      </c>
    </row>
    <row r="6938" spans="1:37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>
        <f>_xlfn.XLOOKUP(MIS[[#This Row],[TRADING SYMBOL]],[1]Sheet1!$D:$D,[1]Sheet1!$C:$C)</f>
        <v>163.69999999999999</v>
      </c>
      <c r="AE6938">
        <f>MIS[[#This Row],[OrderAverageTradedPrice]]*MIS[[#This Row],[OrderQuantity]]</f>
        <v>11936.25</v>
      </c>
      <c r="AF6938">
        <f>MIS[[#This Row],[LTP]]*MIS[[#This Row],[OrderQuantity]]</f>
        <v>12277.5</v>
      </c>
      <c r="AG6938">
        <f>IF(MIS[[#This Row],[OrderSide]]="SELL",MIS[[#This Row],[VALUE]]-MIS[[#This Row],[LIVE_VALUE]],MIS[[#This Row],[LIVE_VALUE]]-MIS[[#This Row],[VALUE]])</f>
        <v>-341.25</v>
      </c>
      <c r="AH6938" t="str" cm="1">
        <f t="array" ref="AH6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8" t="str">
        <f>MIS[[#This Row],[TRADING SYMBOL]]</f>
        <v>NIFTY2552225000PE</v>
      </c>
      <c r="AJ6938" t="str">
        <f>IF(RIGHT(MIS[[#This Row],[Main/Hedge]],4)="MAIN","MAIN","HEDGE")</f>
        <v>MAIN</v>
      </c>
      <c r="AK6938" t="str" cm="1">
        <f t="array" ref="AK6938">_xlfn._xlws.FILTER(Table4[Column1],ISNUMBER(SEARCH(Table4[Column1],MIS[[#This Row],[OrderUniqueIdentifier]])),"")</f>
        <v>LONGSHORT</v>
      </c>
    </row>
    <row r="6939" spans="1:37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>
        <f>_xlfn.XLOOKUP(MIS[[#This Row],[TRADING SYMBOL]],[1]Sheet1!$D:$D,[1]Sheet1!$C:$C)</f>
        <v>409.5</v>
      </c>
      <c r="AE6939">
        <f>MIS[[#This Row],[OrderAverageTradedPrice]]*MIS[[#This Row],[OrderQuantity]]</f>
        <v>15360</v>
      </c>
      <c r="AF6939">
        <f>MIS[[#This Row],[LTP]]*MIS[[#This Row],[OrderQuantity]]</f>
        <v>16380</v>
      </c>
      <c r="AG6939">
        <f>IF(MIS[[#This Row],[OrderSide]]="SELL",MIS[[#This Row],[VALUE]]-MIS[[#This Row],[LIVE_VALUE]],MIS[[#This Row],[LIVE_VALUE]]-MIS[[#This Row],[VALUE]])</f>
        <v>-1020</v>
      </c>
      <c r="AH6939" t="str" cm="1">
        <f t="array" ref="AH6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39" t="str">
        <f>MIS[[#This Row],[TRADING SYMBOL]]</f>
        <v>SENSEX2552082300PE</v>
      </c>
      <c r="AJ6939" t="str">
        <f>IF(RIGHT(MIS[[#This Row],[Main/Hedge]],4)="MAIN","MAIN","HEDGE")</f>
        <v>MAIN</v>
      </c>
      <c r="AK6939" t="str" cm="1">
        <f t="array" ref="AK6939">_xlfn._xlws.FILTER(Table4[Column1],ISNUMBER(SEARCH(Table4[Column1],MIS[[#This Row],[OrderUniqueIdentifier]])),"")</f>
        <v>LONGSHORT</v>
      </c>
    </row>
    <row r="6940" spans="1:37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>
        <f>_xlfn.XLOOKUP(MIS[[#This Row],[TRADING SYMBOL]],[1]Sheet1!$D:$D,[1]Sheet1!$C:$C)</f>
        <v>163.69999999999999</v>
      </c>
      <c r="AE6940">
        <f>MIS[[#This Row],[OrderAverageTradedPrice]]*MIS[[#This Row],[OrderQuantity]]</f>
        <v>23887.5</v>
      </c>
      <c r="AF6940">
        <f>MIS[[#This Row],[LTP]]*MIS[[#This Row],[OrderQuantity]]</f>
        <v>24555</v>
      </c>
      <c r="AG6940">
        <f>IF(MIS[[#This Row],[OrderSide]]="SELL",MIS[[#This Row],[VALUE]]-MIS[[#This Row],[LIVE_VALUE]],MIS[[#This Row],[LIVE_VALUE]]-MIS[[#This Row],[VALUE]])</f>
        <v>-667.5</v>
      </c>
      <c r="AH6940" t="str" cm="1">
        <f t="array" ref="AH6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0" t="str">
        <f>MIS[[#This Row],[TRADING SYMBOL]]</f>
        <v>NIFTY2552225000PE</v>
      </c>
      <c r="AJ6940" t="str">
        <f>IF(RIGHT(MIS[[#This Row],[Main/Hedge]],4)="MAIN","MAIN","HEDGE")</f>
        <v>MAIN</v>
      </c>
      <c r="AK6940" t="str" cm="1">
        <f t="array" ref="AK6940">_xlfn._xlws.FILTER(Table4[Column1],ISNUMBER(SEARCH(Table4[Column1],MIS[[#This Row],[OrderUniqueIdentifier]])),"")</f>
        <v>LONGSHORT</v>
      </c>
    </row>
    <row r="6941" spans="1:37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>
        <f>_xlfn.XLOOKUP(MIS[[#This Row],[TRADING SYMBOL]],[1]Sheet1!$D:$D,[1]Sheet1!$C:$C)</f>
        <v>409.5</v>
      </c>
      <c r="AE6941">
        <f>MIS[[#This Row],[OrderAverageTradedPrice]]*MIS[[#This Row],[OrderQuantity]]</f>
        <v>7672</v>
      </c>
      <c r="AF6941">
        <f>MIS[[#This Row],[LTP]]*MIS[[#This Row],[OrderQuantity]]</f>
        <v>8190</v>
      </c>
      <c r="AG6941">
        <f>IF(MIS[[#This Row],[OrderSide]]="SELL",MIS[[#This Row],[VALUE]]-MIS[[#This Row],[LIVE_VALUE]],MIS[[#This Row],[LIVE_VALUE]]-MIS[[#This Row],[VALUE]])</f>
        <v>-518</v>
      </c>
      <c r="AH6941" t="str" cm="1">
        <f t="array" ref="AH6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1" t="str">
        <f>MIS[[#This Row],[TRADING SYMBOL]]</f>
        <v>SENSEX2552082300PE</v>
      </c>
      <c r="AJ6941" t="str">
        <f>IF(RIGHT(MIS[[#This Row],[Main/Hedge]],4)="MAIN","MAIN","HEDGE")</f>
        <v>MAIN</v>
      </c>
      <c r="AK6941" t="str" cm="1">
        <f t="array" ref="AK6941">_xlfn._xlws.FILTER(Table4[Column1],ISNUMBER(SEARCH(Table4[Column1],MIS[[#This Row],[OrderUniqueIdentifier]])),"")</f>
        <v>LONGSHORT</v>
      </c>
    </row>
    <row r="6942" spans="1:37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>
        <f>_xlfn.XLOOKUP(MIS[[#This Row],[TRADING SYMBOL]],[1]Sheet1!$D:$D,[1]Sheet1!$C:$C)</f>
        <v>163.69999999999999</v>
      </c>
      <c r="AE6942">
        <f>MIS[[#This Row],[OrderAverageTradedPrice]]*MIS[[#This Row],[OrderQuantity]]</f>
        <v>11932.5</v>
      </c>
      <c r="AF6942">
        <f>MIS[[#This Row],[LTP]]*MIS[[#This Row],[OrderQuantity]]</f>
        <v>12277.5</v>
      </c>
      <c r="AG6942">
        <f>IF(MIS[[#This Row],[OrderSide]]="SELL",MIS[[#This Row],[VALUE]]-MIS[[#This Row],[LIVE_VALUE]],MIS[[#This Row],[LIVE_VALUE]]-MIS[[#This Row],[VALUE]])</f>
        <v>-345</v>
      </c>
      <c r="AH6942" t="str" cm="1">
        <f t="array" ref="AH6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2" t="str">
        <f>MIS[[#This Row],[TRADING SYMBOL]]</f>
        <v>NIFTY2552225000PE</v>
      </c>
      <c r="AJ6942" t="str">
        <f>IF(RIGHT(MIS[[#This Row],[Main/Hedge]],4)="MAIN","MAIN","HEDGE")</f>
        <v>MAIN</v>
      </c>
      <c r="AK6942" t="str" cm="1">
        <f t="array" ref="AK6942">_xlfn._xlws.FILTER(Table4[Column1],ISNUMBER(SEARCH(Table4[Column1],MIS[[#This Row],[OrderUniqueIdentifier]])),"")</f>
        <v>LONGSHORT</v>
      </c>
    </row>
    <row r="6943" spans="1:37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>
        <f>_xlfn.XLOOKUP(MIS[[#This Row],[TRADING SYMBOL]],[1]Sheet1!$D:$D,[1]Sheet1!$C:$C)</f>
        <v>163.69999999999999</v>
      </c>
      <c r="AE6943">
        <f>MIS[[#This Row],[OrderAverageTradedPrice]]*MIS[[#This Row],[OrderQuantity]]</f>
        <v>11940</v>
      </c>
      <c r="AF6943">
        <f>MIS[[#This Row],[LTP]]*MIS[[#This Row],[OrderQuantity]]</f>
        <v>12277.5</v>
      </c>
      <c r="AG6943">
        <f>IF(MIS[[#This Row],[OrderSide]]="SELL",MIS[[#This Row],[VALUE]]-MIS[[#This Row],[LIVE_VALUE]],MIS[[#This Row],[LIVE_VALUE]]-MIS[[#This Row],[VALUE]])</f>
        <v>-337.5</v>
      </c>
      <c r="AH6943" t="str" cm="1">
        <f t="array" ref="AH6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3" t="str">
        <f>MIS[[#This Row],[TRADING SYMBOL]]</f>
        <v>NIFTY2552225000PE</v>
      </c>
      <c r="AJ6943" t="str">
        <f>IF(RIGHT(MIS[[#This Row],[Main/Hedge]],4)="MAIN","MAIN","HEDGE")</f>
        <v>MAIN</v>
      </c>
      <c r="AK6943" t="str" cm="1">
        <f t="array" ref="AK6943">_xlfn._xlws.FILTER(Table4[Column1],ISNUMBER(SEARCH(Table4[Column1],MIS[[#This Row],[OrderUniqueIdentifier]])),"")</f>
        <v>LONGSHORT</v>
      </c>
    </row>
    <row r="6944" spans="1:37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>
        <f>_xlfn.XLOOKUP(MIS[[#This Row],[TRADING SYMBOL]],[1]Sheet1!$D:$D,[1]Sheet1!$C:$C)</f>
        <v>163.69999999999999</v>
      </c>
      <c r="AE6944">
        <f>MIS[[#This Row],[OrderAverageTradedPrice]]*MIS[[#This Row],[OrderQuantity]]</f>
        <v>23880</v>
      </c>
      <c r="AF6944">
        <f>MIS[[#This Row],[LTP]]*MIS[[#This Row],[OrderQuantity]]</f>
        <v>24555</v>
      </c>
      <c r="AG6944">
        <f>IF(MIS[[#This Row],[OrderSide]]="SELL",MIS[[#This Row],[VALUE]]-MIS[[#This Row],[LIVE_VALUE]],MIS[[#This Row],[LIVE_VALUE]]-MIS[[#This Row],[VALUE]])</f>
        <v>-675</v>
      </c>
      <c r="AH6944" t="str" cm="1">
        <f t="array" ref="AH6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4" t="str">
        <f>MIS[[#This Row],[TRADING SYMBOL]]</f>
        <v>NIFTY2552225000PE</v>
      </c>
      <c r="AJ6944" t="str">
        <f>IF(RIGHT(MIS[[#This Row],[Main/Hedge]],4)="MAIN","MAIN","HEDGE")</f>
        <v>MAIN</v>
      </c>
      <c r="AK6944" t="str" cm="1">
        <f t="array" ref="AK6944">_xlfn._xlws.FILTER(Table4[Column1],ISNUMBER(SEARCH(Table4[Column1],MIS[[#This Row],[OrderUniqueIdentifier]])),"")</f>
        <v>LONGSHORT</v>
      </c>
    </row>
    <row r="6945" spans="1:37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>
        <f>_xlfn.XLOOKUP(MIS[[#This Row],[TRADING SYMBOL]],[1]Sheet1!$D:$D,[1]Sheet1!$C:$C)</f>
        <v>409.5</v>
      </c>
      <c r="AE6945">
        <f>MIS[[#This Row],[OrderAverageTradedPrice]]*MIS[[#This Row],[OrderQuantity]]</f>
        <v>23025</v>
      </c>
      <c r="AF6945">
        <f>MIS[[#This Row],[LTP]]*MIS[[#This Row],[OrderQuantity]]</f>
        <v>24570</v>
      </c>
      <c r="AG6945">
        <f>IF(MIS[[#This Row],[OrderSide]]="SELL",MIS[[#This Row],[VALUE]]-MIS[[#This Row],[LIVE_VALUE]],MIS[[#This Row],[LIVE_VALUE]]-MIS[[#This Row],[VALUE]])</f>
        <v>-1545</v>
      </c>
      <c r="AH6945" t="str" cm="1">
        <f t="array" ref="AH6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5" t="str">
        <f>MIS[[#This Row],[TRADING SYMBOL]]</f>
        <v>SENSEX2552082300PE</v>
      </c>
      <c r="AJ6945" t="str">
        <f>IF(RIGHT(MIS[[#This Row],[Main/Hedge]],4)="MAIN","MAIN","HEDGE")</f>
        <v>MAIN</v>
      </c>
      <c r="AK6945" t="str" cm="1">
        <f t="array" ref="AK6945">_xlfn._xlws.FILTER(Table4[Column1],ISNUMBER(SEARCH(Table4[Column1],MIS[[#This Row],[OrderUniqueIdentifier]])),"")</f>
        <v>LONGSHORT</v>
      </c>
    </row>
    <row r="6946" spans="1:37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>
        <f>_xlfn.XLOOKUP(MIS[[#This Row],[TRADING SYMBOL]],[1]Sheet1!$D:$D,[1]Sheet1!$C:$C)</f>
        <v>409.5</v>
      </c>
      <c r="AE6946">
        <f>MIS[[#This Row],[OrderAverageTradedPrice]]*MIS[[#This Row],[OrderQuantity]]</f>
        <v>115086.9999999999</v>
      </c>
      <c r="AF6946">
        <f>MIS[[#This Row],[LTP]]*MIS[[#This Row],[OrderQuantity]]</f>
        <v>122850</v>
      </c>
      <c r="AG6946">
        <f>IF(MIS[[#This Row],[OrderSide]]="SELL",MIS[[#This Row],[VALUE]]-MIS[[#This Row],[LIVE_VALUE]],MIS[[#This Row],[LIVE_VALUE]]-MIS[[#This Row],[VALUE]])</f>
        <v>-7763.0000000001019</v>
      </c>
      <c r="AH6946" t="str" cm="1">
        <f t="array" ref="AH6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6" t="str">
        <f>MIS[[#This Row],[TRADING SYMBOL]]</f>
        <v>SENSEX2552082300PE</v>
      </c>
      <c r="AJ6946" t="str">
        <f>IF(RIGHT(MIS[[#This Row],[Main/Hedge]],4)="MAIN","MAIN","HEDGE")</f>
        <v>MAIN</v>
      </c>
      <c r="AK6946" t="str" cm="1">
        <f t="array" ref="AK6946">_xlfn._xlws.FILTER(Table4[Column1],ISNUMBER(SEARCH(Table4[Column1],MIS[[#This Row],[OrderUniqueIdentifier]])),"")</f>
        <v>LONGSHORT</v>
      </c>
    </row>
    <row r="6947" spans="1:37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>
        <f>_xlfn.XLOOKUP(MIS[[#This Row],[TRADING SYMBOL]],[1]Sheet1!$D:$D,[1]Sheet1!$C:$C)</f>
        <v>409.5</v>
      </c>
      <c r="AE6947">
        <f>MIS[[#This Row],[OrderAverageTradedPrice]]*MIS[[#This Row],[OrderQuantity]]</f>
        <v>15398</v>
      </c>
      <c r="AF6947">
        <f>MIS[[#This Row],[LTP]]*MIS[[#This Row],[OrderQuantity]]</f>
        <v>16380</v>
      </c>
      <c r="AG6947">
        <f>IF(MIS[[#This Row],[OrderSide]]="SELL",MIS[[#This Row],[VALUE]]-MIS[[#This Row],[LIVE_VALUE]],MIS[[#This Row],[LIVE_VALUE]]-MIS[[#This Row],[VALUE]])</f>
        <v>-982</v>
      </c>
      <c r="AH6947" t="str" cm="1">
        <f t="array" ref="AH6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7" t="str">
        <f>MIS[[#This Row],[TRADING SYMBOL]]</f>
        <v>SENSEX2552082300PE</v>
      </c>
      <c r="AJ6947" t="str">
        <f>IF(RIGHT(MIS[[#This Row],[Main/Hedge]],4)="MAIN","MAIN","HEDGE")</f>
        <v>MAIN</v>
      </c>
      <c r="AK6947" t="str" cm="1">
        <f t="array" ref="AK6947">_xlfn._xlws.FILTER(Table4[Column1],ISNUMBER(SEARCH(Table4[Column1],MIS[[#This Row],[OrderUniqueIdentifier]])),"")</f>
        <v>LONGSHORT</v>
      </c>
    </row>
    <row r="6948" spans="1:37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>
        <f>_xlfn.XLOOKUP(MIS[[#This Row],[TRADING SYMBOL]],[1]Sheet1!$D:$D,[1]Sheet1!$C:$C)</f>
        <v>163.69999999999999</v>
      </c>
      <c r="AE6948">
        <f>MIS[[#This Row],[OrderAverageTradedPrice]]*MIS[[#This Row],[OrderQuantity]]</f>
        <v>59681.25</v>
      </c>
      <c r="AF6948">
        <f>MIS[[#This Row],[LTP]]*MIS[[#This Row],[OrderQuantity]]</f>
        <v>61387.499999999993</v>
      </c>
      <c r="AG6948">
        <f>IF(MIS[[#This Row],[OrderSide]]="SELL",MIS[[#This Row],[VALUE]]-MIS[[#This Row],[LIVE_VALUE]],MIS[[#This Row],[LIVE_VALUE]]-MIS[[#This Row],[VALUE]])</f>
        <v>-1706.2499999999927</v>
      </c>
      <c r="AH6948" t="str" cm="1">
        <f t="array" ref="AH6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8" t="str">
        <f>MIS[[#This Row],[TRADING SYMBOL]]</f>
        <v>NIFTY2552225000PE</v>
      </c>
      <c r="AJ6948" t="str">
        <f>IF(RIGHT(MIS[[#This Row],[Main/Hedge]],4)="MAIN","MAIN","HEDGE")</f>
        <v>MAIN</v>
      </c>
      <c r="AK6948" t="str" cm="1">
        <f t="array" ref="AK6948">_xlfn._xlws.FILTER(Table4[Column1],ISNUMBER(SEARCH(Table4[Column1],MIS[[#This Row],[OrderUniqueIdentifier]])),"")</f>
        <v>LONGSHORT</v>
      </c>
    </row>
    <row r="6949" spans="1:37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>
        <f>_xlfn.XLOOKUP(MIS[[#This Row],[TRADING SYMBOL]],[1]Sheet1!$D:$D,[1]Sheet1!$C:$C)</f>
        <v>163.69999999999999</v>
      </c>
      <c r="AE6949">
        <f>MIS[[#This Row],[OrderAverageTradedPrice]]*MIS[[#This Row],[OrderQuantity]]</f>
        <v>23850</v>
      </c>
      <c r="AF6949">
        <f>MIS[[#This Row],[LTP]]*MIS[[#This Row],[OrderQuantity]]</f>
        <v>24555</v>
      </c>
      <c r="AG6949">
        <f>IF(MIS[[#This Row],[OrderSide]]="SELL",MIS[[#This Row],[VALUE]]-MIS[[#This Row],[LIVE_VALUE]],MIS[[#This Row],[LIVE_VALUE]]-MIS[[#This Row],[VALUE]])</f>
        <v>-705</v>
      </c>
      <c r="AH6949" t="str" cm="1">
        <f t="array" ref="AH6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49" t="str">
        <f>MIS[[#This Row],[TRADING SYMBOL]]</f>
        <v>NIFTY2552225000PE</v>
      </c>
      <c r="AJ6949" t="str">
        <f>IF(RIGHT(MIS[[#This Row],[Main/Hedge]],4)="MAIN","MAIN","HEDGE")</f>
        <v>MAIN</v>
      </c>
      <c r="AK6949" t="str" cm="1">
        <f t="array" ref="AK6949">_xlfn._xlws.FILTER(Table4[Column1],ISNUMBER(SEARCH(Table4[Column1],MIS[[#This Row],[OrderUniqueIdentifier]])),"")</f>
        <v>LONGSHORT</v>
      </c>
    </row>
    <row r="6950" spans="1:37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>
        <f>_xlfn.XLOOKUP(MIS[[#This Row],[TRADING SYMBOL]],[1]Sheet1!$D:$D,[1]Sheet1!$C:$C)</f>
        <v>409.5</v>
      </c>
      <c r="AE6950">
        <f>MIS[[#This Row],[OrderAverageTradedPrice]]*MIS[[#This Row],[OrderQuantity]]</f>
        <v>22953</v>
      </c>
      <c r="AF6950">
        <f>MIS[[#This Row],[LTP]]*MIS[[#This Row],[OrderQuantity]]</f>
        <v>24570</v>
      </c>
      <c r="AG6950">
        <f>IF(MIS[[#This Row],[OrderSide]]="SELL",MIS[[#This Row],[VALUE]]-MIS[[#This Row],[LIVE_VALUE]],MIS[[#This Row],[LIVE_VALUE]]-MIS[[#This Row],[VALUE]])</f>
        <v>-1617</v>
      </c>
      <c r="AH6950" t="str" cm="1">
        <f t="array" ref="AH6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0" t="str">
        <f>MIS[[#This Row],[TRADING SYMBOL]]</f>
        <v>SENSEX2552082300PE</v>
      </c>
      <c r="AJ6950" t="str">
        <f>IF(RIGHT(MIS[[#This Row],[Main/Hedge]],4)="MAIN","MAIN","HEDGE")</f>
        <v>MAIN</v>
      </c>
      <c r="AK6950" t="str" cm="1">
        <f t="array" ref="AK6950">_xlfn._xlws.FILTER(Table4[Column1],ISNUMBER(SEARCH(Table4[Column1],MIS[[#This Row],[OrderUniqueIdentifier]])),"")</f>
        <v>LONGSHORT</v>
      </c>
    </row>
    <row r="6951" spans="1:37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>
        <f>_xlfn.XLOOKUP(MIS[[#This Row],[TRADING SYMBOL]],[1]Sheet1!$D:$D,[1]Sheet1!$C:$C)</f>
        <v>163.69999999999999</v>
      </c>
      <c r="AE6951">
        <f>MIS[[#This Row],[OrderAverageTradedPrice]]*MIS[[#This Row],[OrderQuantity]]</f>
        <v>23850</v>
      </c>
      <c r="AF6951">
        <f>MIS[[#This Row],[LTP]]*MIS[[#This Row],[OrderQuantity]]</f>
        <v>24555</v>
      </c>
      <c r="AG6951">
        <f>IF(MIS[[#This Row],[OrderSide]]="SELL",MIS[[#This Row],[VALUE]]-MIS[[#This Row],[LIVE_VALUE]],MIS[[#This Row],[LIVE_VALUE]]-MIS[[#This Row],[VALUE]])</f>
        <v>-705</v>
      </c>
      <c r="AH6951" t="str" cm="1">
        <f t="array" ref="AH6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1" t="str">
        <f>MIS[[#This Row],[TRADING SYMBOL]]</f>
        <v>NIFTY2552225000PE</v>
      </c>
      <c r="AJ6951" t="str">
        <f>IF(RIGHT(MIS[[#This Row],[Main/Hedge]],4)="MAIN","MAIN","HEDGE")</f>
        <v>MAIN</v>
      </c>
      <c r="AK6951" t="str" cm="1">
        <f t="array" ref="AK6951">_xlfn._xlws.FILTER(Table4[Column1],ISNUMBER(SEARCH(Table4[Column1],MIS[[#This Row],[OrderUniqueIdentifier]])),"")</f>
        <v>LONGSHORT</v>
      </c>
    </row>
    <row r="6952" spans="1:37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>
        <f>_xlfn.XLOOKUP(MIS[[#This Row],[TRADING SYMBOL]],[1]Sheet1!$D:$D,[1]Sheet1!$C:$C)</f>
        <v>409.5</v>
      </c>
      <c r="AE6952">
        <f>MIS[[#This Row],[OrderAverageTradedPrice]]*MIS[[#This Row],[OrderQuantity]]</f>
        <v>69009.99999999984</v>
      </c>
      <c r="AF6952">
        <f>MIS[[#This Row],[LTP]]*MIS[[#This Row],[OrderQuantity]]</f>
        <v>73710</v>
      </c>
      <c r="AG6952">
        <f>IF(MIS[[#This Row],[OrderSide]]="SELL",MIS[[#This Row],[VALUE]]-MIS[[#This Row],[LIVE_VALUE]],MIS[[#This Row],[LIVE_VALUE]]-MIS[[#This Row],[VALUE]])</f>
        <v>-4700.0000000001601</v>
      </c>
      <c r="AH6952" t="str" cm="1">
        <f t="array" ref="AH6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2" t="str">
        <f>MIS[[#This Row],[TRADING SYMBOL]]</f>
        <v>SENSEX2552082300PE</v>
      </c>
      <c r="AJ6952" t="str">
        <f>IF(RIGHT(MIS[[#This Row],[Main/Hedge]],4)="MAIN","MAIN","HEDGE")</f>
        <v>MAIN</v>
      </c>
      <c r="AK6952" t="str" cm="1">
        <f t="array" ref="AK6952">_xlfn._xlws.FILTER(Table4[Column1],ISNUMBER(SEARCH(Table4[Column1],MIS[[#This Row],[OrderUniqueIdentifier]])),"")</f>
        <v>LONGSHORT</v>
      </c>
    </row>
    <row r="6953" spans="1:37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>
        <f>_xlfn.XLOOKUP(MIS[[#This Row],[TRADING SYMBOL]],[1]Sheet1!$D:$D,[1]Sheet1!$C:$C)</f>
        <v>163.69999999999999</v>
      </c>
      <c r="AE6953">
        <f>MIS[[#This Row],[OrderAverageTradedPrice]]*MIS[[#This Row],[OrderQuantity]]</f>
        <v>107501.24999999993</v>
      </c>
      <c r="AF6953">
        <f>MIS[[#This Row],[LTP]]*MIS[[#This Row],[OrderQuantity]]</f>
        <v>110497.49999999999</v>
      </c>
      <c r="AG6953">
        <f>IF(MIS[[#This Row],[OrderSide]]="SELL",MIS[[#This Row],[VALUE]]-MIS[[#This Row],[LIVE_VALUE]],MIS[[#This Row],[LIVE_VALUE]]-MIS[[#This Row],[VALUE]])</f>
        <v>-2996.2500000000582</v>
      </c>
      <c r="AH6953" t="str" cm="1">
        <f t="array" ref="AH6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3" t="str">
        <f>MIS[[#This Row],[TRADING SYMBOL]]</f>
        <v>NIFTY2552225000PE</v>
      </c>
      <c r="AJ6953" t="str">
        <f>IF(RIGHT(MIS[[#This Row],[Main/Hedge]],4)="MAIN","MAIN","HEDGE")</f>
        <v>MAIN</v>
      </c>
      <c r="AK6953" t="str" cm="1">
        <f t="array" ref="AK6953">_xlfn._xlws.FILTER(Table4[Column1],ISNUMBER(SEARCH(Table4[Column1],MIS[[#This Row],[OrderUniqueIdentifier]])),"")</f>
        <v>LONGSHORT</v>
      </c>
    </row>
    <row r="6954" spans="1:37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>
        <f>_xlfn.XLOOKUP(MIS[[#This Row],[TRADING SYMBOL]],[1]Sheet1!$D:$D,[1]Sheet1!$C:$C)</f>
        <v>163.69999999999999</v>
      </c>
      <c r="AE6954">
        <f>MIS[[#This Row],[OrderAverageTradedPrice]]*MIS[[#This Row],[OrderQuantity]]</f>
        <v>23850</v>
      </c>
      <c r="AF6954">
        <f>MIS[[#This Row],[LTP]]*MIS[[#This Row],[OrderQuantity]]</f>
        <v>24555</v>
      </c>
      <c r="AG6954">
        <f>IF(MIS[[#This Row],[OrderSide]]="SELL",MIS[[#This Row],[VALUE]]-MIS[[#This Row],[LIVE_VALUE]],MIS[[#This Row],[LIVE_VALUE]]-MIS[[#This Row],[VALUE]])</f>
        <v>-705</v>
      </c>
      <c r="AH6954" t="str" cm="1">
        <f t="array" ref="AH6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4" t="str">
        <f>MIS[[#This Row],[TRADING SYMBOL]]</f>
        <v>NIFTY2552225000PE</v>
      </c>
      <c r="AJ6954" t="str">
        <f>IF(RIGHT(MIS[[#This Row],[Main/Hedge]],4)="MAIN","MAIN","HEDGE")</f>
        <v>MAIN</v>
      </c>
      <c r="AK6954" t="str" cm="1">
        <f t="array" ref="AK6954">_xlfn._xlws.FILTER(Table4[Column1],ISNUMBER(SEARCH(Table4[Column1],MIS[[#This Row],[OrderUniqueIdentifier]])),"")</f>
        <v>LONGSHORT</v>
      </c>
    </row>
    <row r="6955" spans="1:37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>
        <f>_xlfn.XLOOKUP(MIS[[#This Row],[TRADING SYMBOL]],[1]Sheet1!$D:$D,[1]Sheet1!$C:$C)</f>
        <v>163.69999999999999</v>
      </c>
      <c r="AE6955">
        <f>MIS[[#This Row],[OrderAverageTradedPrice]]*MIS[[#This Row],[OrderQuantity]]</f>
        <v>23887.5</v>
      </c>
      <c r="AF6955">
        <f>MIS[[#This Row],[LTP]]*MIS[[#This Row],[OrderQuantity]]</f>
        <v>24555</v>
      </c>
      <c r="AG6955">
        <f>IF(MIS[[#This Row],[OrderSide]]="SELL",MIS[[#This Row],[VALUE]]-MIS[[#This Row],[LIVE_VALUE]],MIS[[#This Row],[LIVE_VALUE]]-MIS[[#This Row],[VALUE]])</f>
        <v>-667.5</v>
      </c>
      <c r="AH6955" t="str" cm="1">
        <f t="array" ref="AH6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5" t="str">
        <f>MIS[[#This Row],[TRADING SYMBOL]]</f>
        <v>NIFTY2552225000PE</v>
      </c>
      <c r="AJ6955" t="str">
        <f>IF(RIGHT(MIS[[#This Row],[Main/Hedge]],4)="MAIN","MAIN","HEDGE")</f>
        <v>MAIN</v>
      </c>
      <c r="AK6955" t="str" cm="1">
        <f t="array" ref="AK6955">_xlfn._xlws.FILTER(Table4[Column1],ISNUMBER(SEARCH(Table4[Column1],MIS[[#This Row],[OrderUniqueIdentifier]])),"")</f>
        <v>LONGSHORT</v>
      </c>
    </row>
    <row r="6956" spans="1:37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>
        <f>_xlfn.XLOOKUP(MIS[[#This Row],[TRADING SYMBOL]],[1]Sheet1!$D:$D,[1]Sheet1!$C:$C)</f>
        <v>409.5</v>
      </c>
      <c r="AE6956">
        <f>MIS[[#This Row],[OrderAverageTradedPrice]]*MIS[[#This Row],[OrderQuantity]]</f>
        <v>15334</v>
      </c>
      <c r="AF6956">
        <f>MIS[[#This Row],[LTP]]*MIS[[#This Row],[OrderQuantity]]</f>
        <v>16380</v>
      </c>
      <c r="AG6956">
        <f>IF(MIS[[#This Row],[OrderSide]]="SELL",MIS[[#This Row],[VALUE]]-MIS[[#This Row],[LIVE_VALUE]],MIS[[#This Row],[LIVE_VALUE]]-MIS[[#This Row],[VALUE]])</f>
        <v>-1046</v>
      </c>
      <c r="AH6956" t="str" cm="1">
        <f t="array" ref="AH6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6" t="str">
        <f>MIS[[#This Row],[TRADING SYMBOL]]</f>
        <v>SENSEX2552082300PE</v>
      </c>
      <c r="AJ6956" t="str">
        <f>IF(RIGHT(MIS[[#This Row],[Main/Hedge]],4)="MAIN","MAIN","HEDGE")</f>
        <v>MAIN</v>
      </c>
      <c r="AK6956" t="str" cm="1">
        <f t="array" ref="AK6956">_xlfn._xlws.FILTER(Table4[Column1],ISNUMBER(SEARCH(Table4[Column1],MIS[[#This Row],[OrderUniqueIdentifier]])),"")</f>
        <v>LONGSHORT</v>
      </c>
    </row>
    <row r="6957" spans="1:37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>
        <f>_xlfn.XLOOKUP(MIS[[#This Row],[TRADING SYMBOL]],[1]Sheet1!$D:$D,[1]Sheet1!$C:$C)</f>
        <v>163.69999999999999</v>
      </c>
      <c r="AE6957">
        <f>MIS[[#This Row],[OrderAverageTradedPrice]]*MIS[[#This Row],[OrderQuantity]]</f>
        <v>11925</v>
      </c>
      <c r="AF6957">
        <f>MIS[[#This Row],[LTP]]*MIS[[#This Row],[OrderQuantity]]</f>
        <v>12277.5</v>
      </c>
      <c r="AG6957">
        <f>IF(MIS[[#This Row],[OrderSide]]="SELL",MIS[[#This Row],[VALUE]]-MIS[[#This Row],[LIVE_VALUE]],MIS[[#This Row],[LIVE_VALUE]]-MIS[[#This Row],[VALUE]])</f>
        <v>-352.5</v>
      </c>
      <c r="AH6957" t="str" cm="1">
        <f t="array" ref="AH6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7" t="str">
        <f>MIS[[#This Row],[TRADING SYMBOL]]</f>
        <v>NIFTY2552225000PE</v>
      </c>
      <c r="AJ6957" t="str">
        <f>IF(RIGHT(MIS[[#This Row],[Main/Hedge]],4)="MAIN","MAIN","HEDGE")</f>
        <v>MAIN</v>
      </c>
      <c r="AK6957" t="str" cm="1">
        <f t="array" ref="AK6957">_xlfn._xlws.FILTER(Table4[Column1],ISNUMBER(SEARCH(Table4[Column1],MIS[[#This Row],[OrderUniqueIdentifier]])),"")</f>
        <v>LONGSHORT</v>
      </c>
    </row>
    <row r="6958" spans="1:37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>
        <f>_xlfn.XLOOKUP(MIS[[#This Row],[TRADING SYMBOL]],[1]Sheet1!$D:$D,[1]Sheet1!$C:$C)</f>
        <v>409.5</v>
      </c>
      <c r="AE6958">
        <f>MIS[[#This Row],[OrderAverageTradedPrice]]*MIS[[#This Row],[OrderQuantity]]</f>
        <v>30668</v>
      </c>
      <c r="AF6958">
        <f>MIS[[#This Row],[LTP]]*MIS[[#This Row],[OrderQuantity]]</f>
        <v>32760</v>
      </c>
      <c r="AG6958">
        <f>IF(MIS[[#This Row],[OrderSide]]="SELL",MIS[[#This Row],[VALUE]]-MIS[[#This Row],[LIVE_VALUE]],MIS[[#This Row],[LIVE_VALUE]]-MIS[[#This Row],[VALUE]])</f>
        <v>-2092</v>
      </c>
      <c r="AH6958" t="str" cm="1">
        <f t="array" ref="AH6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8" t="str">
        <f>MIS[[#This Row],[TRADING SYMBOL]]</f>
        <v>SENSEX2552082300PE</v>
      </c>
      <c r="AJ6958" t="str">
        <f>IF(RIGHT(MIS[[#This Row],[Main/Hedge]],4)="MAIN","MAIN","HEDGE")</f>
        <v>MAIN</v>
      </c>
      <c r="AK6958" t="str" cm="1">
        <f t="array" ref="AK6958">_xlfn._xlws.FILTER(Table4[Column1],ISNUMBER(SEARCH(Table4[Column1],MIS[[#This Row],[OrderUniqueIdentifier]])),"")</f>
        <v>LONGSHORT</v>
      </c>
    </row>
    <row r="6959" spans="1:37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>
        <f>_xlfn.XLOOKUP(MIS[[#This Row],[TRADING SYMBOL]],[1]Sheet1!$D:$D,[1]Sheet1!$C:$C)</f>
        <v>409.5</v>
      </c>
      <c r="AE6959">
        <f>MIS[[#This Row],[OrderAverageTradedPrice]]*MIS[[#This Row],[OrderQuantity]]</f>
        <v>107318.99999999975</v>
      </c>
      <c r="AF6959">
        <f>MIS[[#This Row],[LTP]]*MIS[[#This Row],[OrderQuantity]]</f>
        <v>114660</v>
      </c>
      <c r="AG6959">
        <f>IF(MIS[[#This Row],[OrderSide]]="SELL",MIS[[#This Row],[VALUE]]-MIS[[#This Row],[LIVE_VALUE]],MIS[[#This Row],[LIVE_VALUE]]-MIS[[#This Row],[VALUE]])</f>
        <v>-7341.0000000002474</v>
      </c>
      <c r="AH6959" t="str" cm="1">
        <f t="array" ref="AH6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59" t="str">
        <f>MIS[[#This Row],[TRADING SYMBOL]]</f>
        <v>SENSEX2552082300PE</v>
      </c>
      <c r="AJ6959" t="str">
        <f>IF(RIGHT(MIS[[#This Row],[Main/Hedge]],4)="MAIN","MAIN","HEDGE")</f>
        <v>MAIN</v>
      </c>
      <c r="AK6959" t="str" cm="1">
        <f t="array" ref="AK6959">_xlfn._xlws.FILTER(Table4[Column1],ISNUMBER(SEARCH(Table4[Column1],MIS[[#This Row],[OrderUniqueIdentifier]])),"")</f>
        <v>LONGSHORT</v>
      </c>
    </row>
    <row r="6960" spans="1:37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>
        <f>_xlfn.XLOOKUP(MIS[[#This Row],[TRADING SYMBOL]],[1]Sheet1!$D:$D,[1]Sheet1!$C:$C)</f>
        <v>163.69999999999999</v>
      </c>
      <c r="AE6960">
        <f>MIS[[#This Row],[OrderAverageTradedPrice]]*MIS[[#This Row],[OrderQuantity]]</f>
        <v>107493.75</v>
      </c>
      <c r="AF6960">
        <f>MIS[[#This Row],[LTP]]*MIS[[#This Row],[OrderQuantity]]</f>
        <v>110497.49999999999</v>
      </c>
      <c r="AG6960">
        <f>IF(MIS[[#This Row],[OrderSide]]="SELL",MIS[[#This Row],[VALUE]]-MIS[[#This Row],[LIVE_VALUE]],MIS[[#This Row],[LIVE_VALUE]]-MIS[[#This Row],[VALUE]])</f>
        <v>-3003.7499999999854</v>
      </c>
      <c r="AH6960" t="str" cm="1">
        <f t="array" ref="AH6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0" t="str">
        <f>MIS[[#This Row],[TRADING SYMBOL]]</f>
        <v>NIFTY2552225000PE</v>
      </c>
      <c r="AJ6960" t="str">
        <f>IF(RIGHT(MIS[[#This Row],[Main/Hedge]],4)="MAIN","MAIN","HEDGE")</f>
        <v>MAIN</v>
      </c>
      <c r="AK6960" t="str" cm="1">
        <f t="array" ref="AK6960">_xlfn._xlws.FILTER(Table4[Column1],ISNUMBER(SEARCH(Table4[Column1],MIS[[#This Row],[OrderUniqueIdentifier]])),"")</f>
        <v>LONGSHORT</v>
      </c>
    </row>
    <row r="6961" spans="1:37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>
        <f>_xlfn.XLOOKUP(MIS[[#This Row],[TRADING SYMBOL]],[1]Sheet1!$D:$D,[1]Sheet1!$C:$C)</f>
        <v>409.5</v>
      </c>
      <c r="AE6961">
        <f>MIS[[#This Row],[OrderAverageTradedPrice]]*MIS[[#This Row],[OrderQuantity]]</f>
        <v>15334</v>
      </c>
      <c r="AF6961">
        <f>MIS[[#This Row],[LTP]]*MIS[[#This Row],[OrderQuantity]]</f>
        <v>16380</v>
      </c>
      <c r="AG6961">
        <f>IF(MIS[[#This Row],[OrderSide]]="SELL",MIS[[#This Row],[VALUE]]-MIS[[#This Row],[LIVE_VALUE]],MIS[[#This Row],[LIVE_VALUE]]-MIS[[#This Row],[VALUE]])</f>
        <v>-1046</v>
      </c>
      <c r="AH6961" t="str" cm="1">
        <f t="array" ref="AH6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1" t="str">
        <f>MIS[[#This Row],[TRADING SYMBOL]]</f>
        <v>SENSEX2552082300PE</v>
      </c>
      <c r="AJ6961" t="str">
        <f>IF(RIGHT(MIS[[#This Row],[Main/Hedge]],4)="MAIN","MAIN","HEDGE")</f>
        <v>MAIN</v>
      </c>
      <c r="AK6961" t="str" cm="1">
        <f t="array" ref="AK6961">_xlfn._xlws.FILTER(Table4[Column1],ISNUMBER(SEARCH(Table4[Column1],MIS[[#This Row],[OrderUniqueIdentifier]])),"")</f>
        <v>LONGSHORT</v>
      </c>
    </row>
    <row r="6962" spans="1:37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>
        <f>_xlfn.XLOOKUP(MIS[[#This Row],[TRADING SYMBOL]],[1]Sheet1!$D:$D,[1]Sheet1!$C:$C)</f>
        <v>409.5</v>
      </c>
      <c r="AE6962">
        <f>MIS[[#This Row],[OrderAverageTradedPrice]]*MIS[[#This Row],[OrderQuantity]]</f>
        <v>7670</v>
      </c>
      <c r="AF6962">
        <f>MIS[[#This Row],[LTP]]*MIS[[#This Row],[OrderQuantity]]</f>
        <v>8190</v>
      </c>
      <c r="AG6962">
        <f>IF(MIS[[#This Row],[OrderSide]]="SELL",MIS[[#This Row],[VALUE]]-MIS[[#This Row],[LIVE_VALUE]],MIS[[#This Row],[LIVE_VALUE]]-MIS[[#This Row],[VALUE]])</f>
        <v>-520</v>
      </c>
      <c r="AH6962" t="str" cm="1">
        <f t="array" ref="AH6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2" t="str">
        <f>MIS[[#This Row],[TRADING SYMBOL]]</f>
        <v>SENSEX2552082300PE</v>
      </c>
      <c r="AJ6962" t="str">
        <f>IF(RIGHT(MIS[[#This Row],[Main/Hedge]],4)="MAIN","MAIN","HEDGE")</f>
        <v>MAIN</v>
      </c>
      <c r="AK6962" t="str" cm="1">
        <f t="array" ref="AK6962">_xlfn._xlws.FILTER(Table4[Column1],ISNUMBER(SEARCH(Table4[Column1],MIS[[#This Row],[OrderUniqueIdentifier]])),"")</f>
        <v>LONGSHORT</v>
      </c>
    </row>
    <row r="6963" spans="1:37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>
        <f>_xlfn.XLOOKUP(MIS[[#This Row],[TRADING SYMBOL]],[1]Sheet1!$D:$D,[1]Sheet1!$C:$C)</f>
        <v>409.5</v>
      </c>
      <c r="AE6963">
        <f>MIS[[#This Row],[OrderAverageTradedPrice]]*MIS[[#This Row],[OrderQuantity]]</f>
        <v>15338</v>
      </c>
      <c r="AF6963">
        <f>MIS[[#This Row],[LTP]]*MIS[[#This Row],[OrderQuantity]]</f>
        <v>16380</v>
      </c>
      <c r="AG6963">
        <f>IF(MIS[[#This Row],[OrderSide]]="SELL",MIS[[#This Row],[VALUE]]-MIS[[#This Row],[LIVE_VALUE]],MIS[[#This Row],[LIVE_VALUE]]-MIS[[#This Row],[VALUE]])</f>
        <v>-1042</v>
      </c>
      <c r="AH6963" t="str" cm="1">
        <f t="array" ref="AH6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3" t="str">
        <f>MIS[[#This Row],[TRADING SYMBOL]]</f>
        <v>SENSEX2552082300PE</v>
      </c>
      <c r="AJ6963" t="str">
        <f>IF(RIGHT(MIS[[#This Row],[Main/Hedge]],4)="MAIN","MAIN","HEDGE")</f>
        <v>MAIN</v>
      </c>
      <c r="AK6963" t="str" cm="1">
        <f t="array" ref="AK6963">_xlfn._xlws.FILTER(Table4[Column1],ISNUMBER(SEARCH(Table4[Column1],MIS[[#This Row],[OrderUniqueIdentifier]])),"")</f>
        <v>LONGSHORT</v>
      </c>
    </row>
    <row r="6964" spans="1:37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>
        <f>_xlfn.XLOOKUP(MIS[[#This Row],[TRADING SYMBOL]],[1]Sheet1!$D:$D,[1]Sheet1!$C:$C)</f>
        <v>409.5</v>
      </c>
      <c r="AE6964">
        <f>MIS[[#This Row],[OrderAverageTradedPrice]]*MIS[[#This Row],[OrderQuantity]]</f>
        <v>15336</v>
      </c>
      <c r="AF6964">
        <f>MIS[[#This Row],[LTP]]*MIS[[#This Row],[OrderQuantity]]</f>
        <v>16380</v>
      </c>
      <c r="AG6964">
        <f>IF(MIS[[#This Row],[OrderSide]]="SELL",MIS[[#This Row],[VALUE]]-MIS[[#This Row],[LIVE_VALUE]],MIS[[#This Row],[LIVE_VALUE]]-MIS[[#This Row],[VALUE]])</f>
        <v>-1044</v>
      </c>
      <c r="AH6964" t="str" cm="1">
        <f t="array" ref="AH6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4" t="str">
        <f>MIS[[#This Row],[TRADING SYMBOL]]</f>
        <v>SENSEX2552082300PE</v>
      </c>
      <c r="AJ6964" t="str">
        <f>IF(RIGHT(MIS[[#This Row],[Main/Hedge]],4)="MAIN","MAIN","HEDGE")</f>
        <v>MAIN</v>
      </c>
      <c r="AK6964" t="str" cm="1">
        <f t="array" ref="AK6964">_xlfn._xlws.FILTER(Table4[Column1],ISNUMBER(SEARCH(Table4[Column1],MIS[[#This Row],[OrderUniqueIdentifier]])),"")</f>
        <v>LONGSHORT</v>
      </c>
    </row>
    <row r="6965" spans="1:37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>
        <f>_xlfn.XLOOKUP(MIS[[#This Row],[TRADING SYMBOL]],[1]Sheet1!$D:$D,[1]Sheet1!$C:$C)</f>
        <v>409.5</v>
      </c>
      <c r="AE6965">
        <f>MIS[[#This Row],[OrderAverageTradedPrice]]*MIS[[#This Row],[OrderQuantity]]</f>
        <v>15304</v>
      </c>
      <c r="AF6965">
        <f>MIS[[#This Row],[LTP]]*MIS[[#This Row],[OrderQuantity]]</f>
        <v>16380</v>
      </c>
      <c r="AG6965">
        <f>IF(MIS[[#This Row],[OrderSide]]="SELL",MIS[[#This Row],[VALUE]]-MIS[[#This Row],[LIVE_VALUE]],MIS[[#This Row],[LIVE_VALUE]]-MIS[[#This Row],[VALUE]])</f>
        <v>-1076</v>
      </c>
      <c r="AH6965" t="str" cm="1">
        <f t="array" ref="AH6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5" t="str">
        <f>MIS[[#This Row],[TRADING SYMBOL]]</f>
        <v>SENSEX2552082300PE</v>
      </c>
      <c r="AJ6965" t="str">
        <f>IF(RIGHT(MIS[[#This Row],[Main/Hedge]],4)="MAIN","MAIN","HEDGE")</f>
        <v>MAIN</v>
      </c>
      <c r="AK6965" t="str" cm="1">
        <f t="array" ref="AK6965">_xlfn._xlws.FILTER(Table4[Column1],ISNUMBER(SEARCH(Table4[Column1],MIS[[#This Row],[OrderUniqueIdentifier]])),"")</f>
        <v>LONGSHORT</v>
      </c>
    </row>
    <row r="6966" spans="1:37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>
        <f>_xlfn.XLOOKUP(MIS[[#This Row],[TRADING SYMBOL]],[1]Sheet1!$D:$D,[1]Sheet1!$C:$C)</f>
        <v>163.69999999999999</v>
      </c>
      <c r="AE6966">
        <f>MIS[[#This Row],[OrderAverageTradedPrice]]*MIS[[#This Row],[OrderQuantity]]</f>
        <v>11925</v>
      </c>
      <c r="AF6966">
        <f>MIS[[#This Row],[LTP]]*MIS[[#This Row],[OrderQuantity]]</f>
        <v>12277.5</v>
      </c>
      <c r="AG6966">
        <f>IF(MIS[[#This Row],[OrderSide]]="SELL",MIS[[#This Row],[VALUE]]-MIS[[#This Row],[LIVE_VALUE]],MIS[[#This Row],[LIVE_VALUE]]-MIS[[#This Row],[VALUE]])</f>
        <v>-352.5</v>
      </c>
      <c r="AH6966" t="str" cm="1">
        <f t="array" ref="AH6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6" t="str">
        <f>MIS[[#This Row],[TRADING SYMBOL]]</f>
        <v>NIFTY2552225000PE</v>
      </c>
      <c r="AJ6966" t="str">
        <f>IF(RIGHT(MIS[[#This Row],[Main/Hedge]],4)="MAIN","MAIN","HEDGE")</f>
        <v>MAIN</v>
      </c>
      <c r="AK6966" t="str" cm="1">
        <f t="array" ref="AK6966">_xlfn._xlws.FILTER(Table4[Column1],ISNUMBER(SEARCH(Table4[Column1],MIS[[#This Row],[OrderUniqueIdentifier]])),"")</f>
        <v>LONGSHORT</v>
      </c>
    </row>
    <row r="6967" spans="1:37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>
        <f>_xlfn.XLOOKUP(MIS[[#This Row],[TRADING SYMBOL]],[1]Sheet1!$D:$D,[1]Sheet1!$C:$C)</f>
        <v>409.5</v>
      </c>
      <c r="AE6967">
        <f>MIS[[#This Row],[OrderAverageTradedPrice]]*MIS[[#This Row],[OrderQuantity]]</f>
        <v>107308.99999999984</v>
      </c>
      <c r="AF6967">
        <f>MIS[[#This Row],[LTP]]*MIS[[#This Row],[OrderQuantity]]</f>
        <v>114660</v>
      </c>
      <c r="AG6967">
        <f>IF(MIS[[#This Row],[OrderSide]]="SELL",MIS[[#This Row],[VALUE]]-MIS[[#This Row],[LIVE_VALUE]],MIS[[#This Row],[LIVE_VALUE]]-MIS[[#This Row],[VALUE]])</f>
        <v>-7351.0000000001601</v>
      </c>
      <c r="AH6967" t="str" cm="1">
        <f t="array" ref="AH6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7" t="str">
        <f>MIS[[#This Row],[TRADING SYMBOL]]</f>
        <v>SENSEX2552082300PE</v>
      </c>
      <c r="AJ6967" t="str">
        <f>IF(RIGHT(MIS[[#This Row],[Main/Hedge]],4)="MAIN","MAIN","HEDGE")</f>
        <v>MAIN</v>
      </c>
      <c r="AK6967" t="str" cm="1">
        <f t="array" ref="AK6967">_xlfn._xlws.FILTER(Table4[Column1],ISNUMBER(SEARCH(Table4[Column1],MIS[[#This Row],[OrderUniqueIdentifier]])),"")</f>
        <v>LONGSHORT</v>
      </c>
    </row>
    <row r="6968" spans="1:37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>
        <f>_xlfn.XLOOKUP(MIS[[#This Row],[TRADING SYMBOL]],[1]Sheet1!$D:$D,[1]Sheet1!$C:$C)</f>
        <v>163.69999999999999</v>
      </c>
      <c r="AE6968">
        <f>MIS[[#This Row],[OrderAverageTradedPrice]]*MIS[[#This Row],[OrderQuantity]]</f>
        <v>11928.75</v>
      </c>
      <c r="AF6968">
        <f>MIS[[#This Row],[LTP]]*MIS[[#This Row],[OrderQuantity]]</f>
        <v>12277.5</v>
      </c>
      <c r="AG6968">
        <f>IF(MIS[[#This Row],[OrderSide]]="SELL",MIS[[#This Row],[VALUE]]-MIS[[#This Row],[LIVE_VALUE]],MIS[[#This Row],[LIVE_VALUE]]-MIS[[#This Row],[VALUE]])</f>
        <v>-348.75</v>
      </c>
      <c r="AH6968" t="str" cm="1">
        <f t="array" ref="AH6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8" t="str">
        <f>MIS[[#This Row],[TRADING SYMBOL]]</f>
        <v>NIFTY2552225000PE</v>
      </c>
      <c r="AJ6968" t="str">
        <f>IF(RIGHT(MIS[[#This Row],[Main/Hedge]],4)="MAIN","MAIN","HEDGE")</f>
        <v>MAIN</v>
      </c>
      <c r="AK6968" t="str" cm="1">
        <f t="array" ref="AK6968">_xlfn._xlws.FILTER(Table4[Column1],ISNUMBER(SEARCH(Table4[Column1],MIS[[#This Row],[OrderUniqueIdentifier]])),"")</f>
        <v>LONGSHORT</v>
      </c>
    </row>
    <row r="6969" spans="1:37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>
        <f>_xlfn.XLOOKUP(MIS[[#This Row],[TRADING SYMBOL]],[1]Sheet1!$D:$D,[1]Sheet1!$C:$C)</f>
        <v>409.5</v>
      </c>
      <c r="AE6969">
        <f>MIS[[#This Row],[OrderAverageTradedPrice]]*MIS[[#This Row],[OrderQuantity]]</f>
        <v>23013</v>
      </c>
      <c r="AF6969">
        <f>MIS[[#This Row],[LTP]]*MIS[[#This Row],[OrderQuantity]]</f>
        <v>24570</v>
      </c>
      <c r="AG6969">
        <f>IF(MIS[[#This Row],[OrderSide]]="SELL",MIS[[#This Row],[VALUE]]-MIS[[#This Row],[LIVE_VALUE]],MIS[[#This Row],[LIVE_VALUE]]-MIS[[#This Row],[VALUE]])</f>
        <v>-1557</v>
      </c>
      <c r="AH6969" t="str" cm="1">
        <f t="array" ref="AH6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69" t="str">
        <f>MIS[[#This Row],[TRADING SYMBOL]]</f>
        <v>SENSEX2552082300PE</v>
      </c>
      <c r="AJ6969" t="str">
        <f>IF(RIGHT(MIS[[#This Row],[Main/Hedge]],4)="MAIN","MAIN","HEDGE")</f>
        <v>MAIN</v>
      </c>
      <c r="AK6969" t="str" cm="1">
        <f t="array" ref="AK6969">_xlfn._xlws.FILTER(Table4[Column1],ISNUMBER(SEARCH(Table4[Column1],MIS[[#This Row],[OrderUniqueIdentifier]])),"")</f>
        <v>LONGSHORT</v>
      </c>
    </row>
    <row r="6970" spans="1:37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>
        <f>_xlfn.XLOOKUP(MIS[[#This Row],[TRADING SYMBOL]],[1]Sheet1!$D:$D,[1]Sheet1!$C:$C)</f>
        <v>409.5</v>
      </c>
      <c r="AE6970">
        <f>MIS[[#This Row],[OrderAverageTradedPrice]]*MIS[[#This Row],[OrderQuantity]]</f>
        <v>53653.999999999985</v>
      </c>
      <c r="AF6970">
        <f>MIS[[#This Row],[LTP]]*MIS[[#This Row],[OrderQuantity]]</f>
        <v>57330</v>
      </c>
      <c r="AG6970">
        <f>IF(MIS[[#This Row],[OrderSide]]="SELL",MIS[[#This Row],[VALUE]]-MIS[[#This Row],[LIVE_VALUE]],MIS[[#This Row],[LIVE_VALUE]]-MIS[[#This Row],[VALUE]])</f>
        <v>-3676.0000000000146</v>
      </c>
      <c r="AH6970" t="str" cm="1">
        <f t="array" ref="AH6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0" t="str">
        <f>MIS[[#This Row],[TRADING SYMBOL]]</f>
        <v>SENSEX2552082300PE</v>
      </c>
      <c r="AJ6970" t="str">
        <f>IF(RIGHT(MIS[[#This Row],[Main/Hedge]],4)="MAIN","MAIN","HEDGE")</f>
        <v>MAIN</v>
      </c>
      <c r="AK6970" t="str" cm="1">
        <f t="array" ref="AK6970">_xlfn._xlws.FILTER(Table4[Column1],ISNUMBER(SEARCH(Table4[Column1],MIS[[#This Row],[OrderUniqueIdentifier]])),"")</f>
        <v>LONGSHORT</v>
      </c>
    </row>
    <row r="6971" spans="1:37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>
        <f>_xlfn.XLOOKUP(MIS[[#This Row],[TRADING SYMBOL]],[1]Sheet1!$D:$D,[1]Sheet1!$C:$C)</f>
        <v>163.69999999999999</v>
      </c>
      <c r="AE6971">
        <f>MIS[[#This Row],[OrderAverageTradedPrice]]*MIS[[#This Row],[OrderQuantity]]</f>
        <v>11947.5</v>
      </c>
      <c r="AF6971">
        <f>MIS[[#This Row],[LTP]]*MIS[[#This Row],[OrderQuantity]]</f>
        <v>12277.5</v>
      </c>
      <c r="AG6971">
        <f>IF(MIS[[#This Row],[OrderSide]]="SELL",MIS[[#This Row],[VALUE]]-MIS[[#This Row],[LIVE_VALUE]],MIS[[#This Row],[LIVE_VALUE]]-MIS[[#This Row],[VALUE]])</f>
        <v>-330</v>
      </c>
      <c r="AH6971" t="str" cm="1">
        <f t="array" ref="AH6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1" t="str">
        <f>MIS[[#This Row],[TRADING SYMBOL]]</f>
        <v>NIFTY2552225000PE</v>
      </c>
      <c r="AJ6971" t="str">
        <f>IF(RIGHT(MIS[[#This Row],[Main/Hedge]],4)="MAIN","MAIN","HEDGE")</f>
        <v>MAIN</v>
      </c>
      <c r="AK6971" t="str" cm="1">
        <f t="array" ref="AK6971">_xlfn._xlws.FILTER(Table4[Column1],ISNUMBER(SEARCH(Table4[Column1],MIS[[#This Row],[OrderUniqueIdentifier]])),"")</f>
        <v>LONGSHORT</v>
      </c>
    </row>
    <row r="6972" spans="1:37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>
        <f>_xlfn.XLOOKUP(MIS[[#This Row],[TRADING SYMBOL]],[1]Sheet1!$D:$D,[1]Sheet1!$C:$C)</f>
        <v>409.5</v>
      </c>
      <c r="AE6972">
        <f>MIS[[#This Row],[OrderAverageTradedPrice]]*MIS[[#This Row],[OrderQuantity]]</f>
        <v>122817</v>
      </c>
      <c r="AF6972">
        <f>MIS[[#This Row],[LTP]]*MIS[[#This Row],[OrderQuantity]]</f>
        <v>131040</v>
      </c>
      <c r="AG6972">
        <f>IF(MIS[[#This Row],[OrderSide]]="SELL",MIS[[#This Row],[VALUE]]-MIS[[#This Row],[LIVE_VALUE]],MIS[[#This Row],[LIVE_VALUE]]-MIS[[#This Row],[VALUE]])</f>
        <v>-8223</v>
      </c>
      <c r="AH6972" t="str" cm="1">
        <f t="array" ref="AH6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2" t="str">
        <f>MIS[[#This Row],[TRADING SYMBOL]]</f>
        <v>SENSEX2552082300PE</v>
      </c>
      <c r="AJ6972" t="str">
        <f>IF(RIGHT(MIS[[#This Row],[Main/Hedge]],4)="MAIN","MAIN","HEDGE")</f>
        <v>MAIN</v>
      </c>
      <c r="AK6972" t="str" cm="1">
        <f t="array" ref="AK6972">_xlfn._xlws.FILTER(Table4[Column1],ISNUMBER(SEARCH(Table4[Column1],MIS[[#This Row],[OrderUniqueIdentifier]])),"")</f>
        <v>LONGSHORT</v>
      </c>
    </row>
    <row r="6973" spans="1:37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>
        <f>_xlfn.XLOOKUP(MIS[[#This Row],[TRADING SYMBOL]],[1]Sheet1!$D:$D,[1]Sheet1!$C:$C)</f>
        <v>409.5</v>
      </c>
      <c r="AE6973">
        <f>MIS[[#This Row],[OrderAverageTradedPrice]]*MIS[[#This Row],[OrderQuantity]]</f>
        <v>92016.99999999984</v>
      </c>
      <c r="AF6973">
        <f>MIS[[#This Row],[LTP]]*MIS[[#This Row],[OrderQuantity]]</f>
        <v>98280</v>
      </c>
      <c r="AG6973">
        <f>IF(MIS[[#This Row],[OrderSide]]="SELL",MIS[[#This Row],[VALUE]]-MIS[[#This Row],[LIVE_VALUE]],MIS[[#This Row],[LIVE_VALUE]]-MIS[[#This Row],[VALUE]])</f>
        <v>-6263.0000000001601</v>
      </c>
      <c r="AH6973" t="str" cm="1">
        <f t="array" ref="AH6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3" t="str">
        <f>MIS[[#This Row],[TRADING SYMBOL]]</f>
        <v>SENSEX2552082300PE</v>
      </c>
      <c r="AJ6973" t="str">
        <f>IF(RIGHT(MIS[[#This Row],[Main/Hedge]],4)="MAIN","MAIN","HEDGE")</f>
        <v>MAIN</v>
      </c>
      <c r="AK6973" t="str" cm="1">
        <f t="array" ref="AK6973">_xlfn._xlws.FILTER(Table4[Column1],ISNUMBER(SEARCH(Table4[Column1],MIS[[#This Row],[OrderUniqueIdentifier]])),"")</f>
        <v>LONGSHORT</v>
      </c>
    </row>
    <row r="6974" spans="1:37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>
        <f>_xlfn.XLOOKUP(MIS[[#This Row],[TRADING SYMBOL]],[1]Sheet1!$D:$D,[1]Sheet1!$C:$C)</f>
        <v>163.69999999999999</v>
      </c>
      <c r="AE6974">
        <f>MIS[[#This Row],[OrderAverageTradedPrice]]*MIS[[#This Row],[OrderQuantity]]</f>
        <v>95531.25</v>
      </c>
      <c r="AF6974">
        <f>MIS[[#This Row],[LTP]]*MIS[[#This Row],[OrderQuantity]]</f>
        <v>98220</v>
      </c>
      <c r="AG6974">
        <f>IF(MIS[[#This Row],[OrderSide]]="SELL",MIS[[#This Row],[VALUE]]-MIS[[#This Row],[LIVE_VALUE]],MIS[[#This Row],[LIVE_VALUE]]-MIS[[#This Row],[VALUE]])</f>
        <v>-2688.75</v>
      </c>
      <c r="AH6974" t="str" cm="1">
        <f t="array" ref="AH6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4" t="str">
        <f>MIS[[#This Row],[TRADING SYMBOL]]</f>
        <v>NIFTY2552225000PE</v>
      </c>
      <c r="AJ6974" t="str">
        <f>IF(RIGHT(MIS[[#This Row],[Main/Hedge]],4)="MAIN","MAIN","HEDGE")</f>
        <v>MAIN</v>
      </c>
      <c r="AK6974" t="str" cm="1">
        <f t="array" ref="AK6974">_xlfn._xlws.FILTER(Table4[Column1],ISNUMBER(SEARCH(Table4[Column1],MIS[[#This Row],[OrderUniqueIdentifier]])),"")</f>
        <v>LONGSHORT</v>
      </c>
    </row>
    <row r="6975" spans="1:37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>
        <f>_xlfn.XLOOKUP(MIS[[#This Row],[TRADING SYMBOL]],[1]Sheet1!$D:$D,[1]Sheet1!$C:$C)</f>
        <v>409.5</v>
      </c>
      <c r="AE6975">
        <f>MIS[[#This Row],[OrderAverageTradedPrice]]*MIS[[#This Row],[OrderQuantity]]</f>
        <v>53651.999999999942</v>
      </c>
      <c r="AF6975">
        <f>MIS[[#This Row],[LTP]]*MIS[[#This Row],[OrderQuantity]]</f>
        <v>57330</v>
      </c>
      <c r="AG6975">
        <f>IF(MIS[[#This Row],[OrderSide]]="SELL",MIS[[#This Row],[VALUE]]-MIS[[#This Row],[LIVE_VALUE]],MIS[[#This Row],[LIVE_VALUE]]-MIS[[#This Row],[VALUE]])</f>
        <v>-3678.0000000000582</v>
      </c>
      <c r="AH6975" t="str" cm="1">
        <f t="array" ref="AH6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5" t="str">
        <f>MIS[[#This Row],[TRADING SYMBOL]]</f>
        <v>SENSEX2552082300PE</v>
      </c>
      <c r="AJ6975" t="str">
        <f>IF(RIGHT(MIS[[#This Row],[Main/Hedge]],4)="MAIN","MAIN","HEDGE")</f>
        <v>MAIN</v>
      </c>
      <c r="AK6975" t="str" cm="1">
        <f t="array" ref="AK6975">_xlfn._xlws.FILTER(Table4[Column1],ISNUMBER(SEARCH(Table4[Column1],MIS[[#This Row],[OrderUniqueIdentifier]])),"")</f>
        <v>LONGSHORT</v>
      </c>
    </row>
    <row r="6976" spans="1:37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>
        <f>_xlfn.XLOOKUP(MIS[[#This Row],[TRADING SYMBOL]],[1]Sheet1!$D:$D,[1]Sheet1!$C:$C)</f>
        <v>409.5</v>
      </c>
      <c r="AE6976">
        <f>MIS[[#This Row],[OrderAverageTradedPrice]]*MIS[[#This Row],[OrderQuantity]]</f>
        <v>22992</v>
      </c>
      <c r="AF6976">
        <f>MIS[[#This Row],[LTP]]*MIS[[#This Row],[OrderQuantity]]</f>
        <v>24570</v>
      </c>
      <c r="AG6976">
        <f>IF(MIS[[#This Row],[OrderSide]]="SELL",MIS[[#This Row],[VALUE]]-MIS[[#This Row],[LIVE_VALUE]],MIS[[#This Row],[LIVE_VALUE]]-MIS[[#This Row],[VALUE]])</f>
        <v>-1578</v>
      </c>
      <c r="AH6976" t="str" cm="1">
        <f t="array" ref="AH6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6" t="str">
        <f>MIS[[#This Row],[TRADING SYMBOL]]</f>
        <v>SENSEX2552082300PE</v>
      </c>
      <c r="AJ6976" t="str">
        <f>IF(RIGHT(MIS[[#This Row],[Main/Hedge]],4)="MAIN","MAIN","HEDGE")</f>
        <v>MAIN</v>
      </c>
      <c r="AK6976" t="str" cm="1">
        <f t="array" ref="AK6976">_xlfn._xlws.FILTER(Table4[Column1],ISNUMBER(SEARCH(Table4[Column1],MIS[[#This Row],[OrderUniqueIdentifier]])),"")</f>
        <v>LONGSHORT</v>
      </c>
    </row>
    <row r="6977" spans="1:37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>
        <f>_xlfn.XLOOKUP(MIS[[#This Row],[TRADING SYMBOL]],[1]Sheet1!$D:$D,[1]Sheet1!$C:$C)</f>
        <v>163.69999999999999</v>
      </c>
      <c r="AE6977">
        <f>MIS[[#This Row],[OrderAverageTradedPrice]]*MIS[[#This Row],[OrderQuantity]]</f>
        <v>83475</v>
      </c>
      <c r="AF6977">
        <f>MIS[[#This Row],[LTP]]*MIS[[#This Row],[OrderQuantity]]</f>
        <v>85942.5</v>
      </c>
      <c r="AG6977">
        <f>IF(MIS[[#This Row],[OrderSide]]="SELL",MIS[[#This Row],[VALUE]]-MIS[[#This Row],[LIVE_VALUE]],MIS[[#This Row],[LIVE_VALUE]]-MIS[[#This Row],[VALUE]])</f>
        <v>-2467.5</v>
      </c>
      <c r="AH6977" t="str" cm="1">
        <f t="array" ref="AH6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7" t="str">
        <f>MIS[[#This Row],[TRADING SYMBOL]]</f>
        <v>NIFTY2552225000PE</v>
      </c>
      <c r="AJ6977" t="str">
        <f>IF(RIGHT(MIS[[#This Row],[Main/Hedge]],4)="MAIN","MAIN","HEDGE")</f>
        <v>MAIN</v>
      </c>
      <c r="AK6977" t="str" cm="1">
        <f t="array" ref="AK6977">_xlfn._xlws.FILTER(Table4[Column1],ISNUMBER(SEARCH(Table4[Column1],MIS[[#This Row],[OrderUniqueIdentifier]])),"")</f>
        <v>LONGSHORT</v>
      </c>
    </row>
    <row r="6978" spans="1:37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>
        <f>_xlfn.XLOOKUP(MIS[[#This Row],[TRADING SYMBOL]],[1]Sheet1!$D:$D,[1]Sheet1!$C:$C)</f>
        <v>163.69999999999999</v>
      </c>
      <c r="AE6978">
        <f>MIS[[#This Row],[OrderAverageTradedPrice]]*MIS[[#This Row],[OrderQuantity]]</f>
        <v>71550</v>
      </c>
      <c r="AF6978">
        <f>MIS[[#This Row],[LTP]]*MIS[[#This Row],[OrderQuantity]]</f>
        <v>73665</v>
      </c>
      <c r="AG6978">
        <f>IF(MIS[[#This Row],[OrderSide]]="SELL",MIS[[#This Row],[VALUE]]-MIS[[#This Row],[LIVE_VALUE]],MIS[[#This Row],[LIVE_VALUE]]-MIS[[#This Row],[VALUE]])</f>
        <v>-2115</v>
      </c>
      <c r="AH6978" t="str" cm="1">
        <f t="array" ref="AH6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8" t="str">
        <f>MIS[[#This Row],[TRADING SYMBOL]]</f>
        <v>NIFTY2552225000PE</v>
      </c>
      <c r="AJ6978" t="str">
        <f>IF(RIGHT(MIS[[#This Row],[Main/Hedge]],4)="MAIN","MAIN","HEDGE")</f>
        <v>MAIN</v>
      </c>
      <c r="AK6978" t="str" cm="1">
        <f t="array" ref="AK6978">_xlfn._xlws.FILTER(Table4[Column1],ISNUMBER(SEARCH(Table4[Column1],MIS[[#This Row],[OrderUniqueIdentifier]])),"")</f>
        <v>LONGSHORT</v>
      </c>
    </row>
    <row r="6979" spans="1:37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>
        <f>_xlfn.XLOOKUP(MIS[[#This Row],[TRADING SYMBOL]],[1]Sheet1!$D:$D,[1]Sheet1!$C:$C)</f>
        <v>409.5</v>
      </c>
      <c r="AE6979">
        <f>MIS[[#This Row],[OrderAverageTradedPrice]]*MIS[[#This Row],[OrderQuantity]]</f>
        <v>15334</v>
      </c>
      <c r="AF6979">
        <f>MIS[[#This Row],[LTP]]*MIS[[#This Row],[OrderQuantity]]</f>
        <v>16380</v>
      </c>
      <c r="AG6979">
        <f>IF(MIS[[#This Row],[OrderSide]]="SELL",MIS[[#This Row],[VALUE]]-MIS[[#This Row],[LIVE_VALUE]],MIS[[#This Row],[LIVE_VALUE]]-MIS[[#This Row],[VALUE]])</f>
        <v>-1046</v>
      </c>
      <c r="AH6979" t="str" cm="1">
        <f t="array" ref="AH6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79" t="str">
        <f>MIS[[#This Row],[TRADING SYMBOL]]</f>
        <v>SENSEX2552082300PE</v>
      </c>
      <c r="AJ6979" t="str">
        <f>IF(RIGHT(MIS[[#This Row],[Main/Hedge]],4)="MAIN","MAIN","HEDGE")</f>
        <v>MAIN</v>
      </c>
      <c r="AK6979" t="str" cm="1">
        <f t="array" ref="AK6979">_xlfn._xlws.FILTER(Table4[Column1],ISNUMBER(SEARCH(Table4[Column1],MIS[[#This Row],[OrderUniqueIdentifier]])),"")</f>
        <v>LONGSHORT</v>
      </c>
    </row>
    <row r="6980" spans="1:37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>
        <f>_xlfn.XLOOKUP(MIS[[#This Row],[TRADING SYMBOL]],[1]Sheet1!$D:$D,[1]Sheet1!$C:$C)</f>
        <v>409.5</v>
      </c>
      <c r="AE6980">
        <f>MIS[[#This Row],[OrderAverageTradedPrice]]*MIS[[#This Row],[OrderQuantity]]</f>
        <v>15344</v>
      </c>
      <c r="AF6980">
        <f>MIS[[#This Row],[LTP]]*MIS[[#This Row],[OrderQuantity]]</f>
        <v>16380</v>
      </c>
      <c r="AG6980">
        <f>IF(MIS[[#This Row],[OrderSide]]="SELL",MIS[[#This Row],[VALUE]]-MIS[[#This Row],[LIVE_VALUE]],MIS[[#This Row],[LIVE_VALUE]]-MIS[[#This Row],[VALUE]])</f>
        <v>-1036</v>
      </c>
      <c r="AH6980" t="str" cm="1">
        <f t="array" ref="AH6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0" t="str">
        <f>MIS[[#This Row],[TRADING SYMBOL]]</f>
        <v>SENSEX2552082300PE</v>
      </c>
      <c r="AJ6980" t="str">
        <f>IF(RIGHT(MIS[[#This Row],[Main/Hedge]],4)="MAIN","MAIN","HEDGE")</f>
        <v>MAIN</v>
      </c>
      <c r="AK6980" t="str" cm="1">
        <f t="array" ref="AK6980">_xlfn._xlws.FILTER(Table4[Column1],ISNUMBER(SEARCH(Table4[Column1],MIS[[#This Row],[OrderUniqueIdentifier]])),"")</f>
        <v>LONGSHORT</v>
      </c>
    </row>
    <row r="6981" spans="1:37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>
        <f>_xlfn.XLOOKUP(MIS[[#This Row],[TRADING SYMBOL]],[1]Sheet1!$D:$D,[1]Sheet1!$C:$C)</f>
        <v>409.5</v>
      </c>
      <c r="AE6981">
        <f>MIS[[#This Row],[OrderAverageTradedPrice]]*MIS[[#This Row],[OrderQuantity]]</f>
        <v>15332</v>
      </c>
      <c r="AF6981">
        <f>MIS[[#This Row],[LTP]]*MIS[[#This Row],[OrderQuantity]]</f>
        <v>16380</v>
      </c>
      <c r="AG6981">
        <f>IF(MIS[[#This Row],[OrderSide]]="SELL",MIS[[#This Row],[VALUE]]-MIS[[#This Row],[LIVE_VALUE]],MIS[[#This Row],[LIVE_VALUE]]-MIS[[#This Row],[VALUE]])</f>
        <v>-1048</v>
      </c>
      <c r="AH6981" t="str" cm="1">
        <f t="array" ref="AH6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1" t="str">
        <f>MIS[[#This Row],[TRADING SYMBOL]]</f>
        <v>SENSEX2552082300PE</v>
      </c>
      <c r="AJ6981" t="str">
        <f>IF(RIGHT(MIS[[#This Row],[Main/Hedge]],4)="MAIN","MAIN","HEDGE")</f>
        <v>MAIN</v>
      </c>
      <c r="AK6981" t="str" cm="1">
        <f t="array" ref="AK6981">_xlfn._xlws.FILTER(Table4[Column1],ISNUMBER(SEARCH(Table4[Column1],MIS[[#This Row],[OrderUniqueIdentifier]])),"")</f>
        <v>LONGSHORT</v>
      </c>
    </row>
    <row r="6982" spans="1:37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>
        <f>_xlfn.XLOOKUP(MIS[[#This Row],[TRADING SYMBOL]],[1]Sheet1!$D:$D,[1]Sheet1!$C:$C)</f>
        <v>409.5</v>
      </c>
      <c r="AE6982">
        <f>MIS[[#This Row],[OrderAverageTradedPrice]]*MIS[[#This Row],[OrderQuantity]]</f>
        <v>15329</v>
      </c>
      <c r="AF6982">
        <f>MIS[[#This Row],[LTP]]*MIS[[#This Row],[OrderQuantity]]</f>
        <v>16380</v>
      </c>
      <c r="AG6982">
        <f>IF(MIS[[#This Row],[OrderSide]]="SELL",MIS[[#This Row],[VALUE]]-MIS[[#This Row],[LIVE_VALUE]],MIS[[#This Row],[LIVE_VALUE]]-MIS[[#This Row],[VALUE]])</f>
        <v>-1051</v>
      </c>
      <c r="AH6982" t="str" cm="1">
        <f t="array" ref="AH6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2" t="str">
        <f>MIS[[#This Row],[TRADING SYMBOL]]</f>
        <v>SENSEX2552082300PE</v>
      </c>
      <c r="AJ6982" t="str">
        <f>IF(RIGHT(MIS[[#This Row],[Main/Hedge]],4)="MAIN","MAIN","HEDGE")</f>
        <v>MAIN</v>
      </c>
      <c r="AK6982" t="str" cm="1">
        <f t="array" ref="AK6982">_xlfn._xlws.FILTER(Table4[Column1],ISNUMBER(SEARCH(Table4[Column1],MIS[[#This Row],[OrderUniqueIdentifier]])),"")</f>
        <v>LONGSHORT</v>
      </c>
    </row>
    <row r="6983" spans="1:37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>
        <f>_xlfn.XLOOKUP(MIS[[#This Row],[TRADING SYMBOL]],[1]Sheet1!$D:$D,[1]Sheet1!$C:$C)</f>
        <v>163.69999999999999</v>
      </c>
      <c r="AE6983">
        <f>MIS[[#This Row],[OrderAverageTradedPrice]]*MIS[[#This Row],[OrderQuantity]]</f>
        <v>11947.5</v>
      </c>
      <c r="AF6983">
        <f>MIS[[#This Row],[LTP]]*MIS[[#This Row],[OrderQuantity]]</f>
        <v>12277.5</v>
      </c>
      <c r="AG6983">
        <f>IF(MIS[[#This Row],[OrderSide]]="SELL",MIS[[#This Row],[VALUE]]-MIS[[#This Row],[LIVE_VALUE]],MIS[[#This Row],[LIVE_VALUE]]-MIS[[#This Row],[VALUE]])</f>
        <v>-330</v>
      </c>
      <c r="AH6983" t="str" cm="1">
        <f t="array" ref="AH6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3" t="str">
        <f>MIS[[#This Row],[TRADING SYMBOL]]</f>
        <v>NIFTY2552225000PE</v>
      </c>
      <c r="AJ6983" t="str">
        <f>IF(RIGHT(MIS[[#This Row],[Main/Hedge]],4)="MAIN","MAIN","HEDGE")</f>
        <v>MAIN</v>
      </c>
      <c r="AK6983" t="str" cm="1">
        <f t="array" ref="AK6983">_xlfn._xlws.FILTER(Table4[Column1],ISNUMBER(SEARCH(Table4[Column1],MIS[[#This Row],[OrderUniqueIdentifier]])),"")</f>
        <v>LONGSHORT</v>
      </c>
    </row>
    <row r="6984" spans="1:37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>
        <f>_xlfn.XLOOKUP(MIS[[#This Row],[TRADING SYMBOL]],[1]Sheet1!$D:$D,[1]Sheet1!$C:$C)</f>
        <v>409.5</v>
      </c>
      <c r="AE6984">
        <f>MIS[[#This Row],[OrderAverageTradedPrice]]*MIS[[#This Row],[OrderQuantity]]</f>
        <v>53681.999999999978</v>
      </c>
      <c r="AF6984">
        <f>MIS[[#This Row],[LTP]]*MIS[[#This Row],[OrderQuantity]]</f>
        <v>57330</v>
      </c>
      <c r="AG6984">
        <f>IF(MIS[[#This Row],[OrderSide]]="SELL",MIS[[#This Row],[VALUE]]-MIS[[#This Row],[LIVE_VALUE]],MIS[[#This Row],[LIVE_VALUE]]-MIS[[#This Row],[VALUE]])</f>
        <v>-3648.0000000000218</v>
      </c>
      <c r="AH6984" t="str" cm="1">
        <f t="array" ref="AH6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4" t="str">
        <f>MIS[[#This Row],[TRADING SYMBOL]]</f>
        <v>SENSEX2552082300PE</v>
      </c>
      <c r="AJ6984" t="str">
        <f>IF(RIGHT(MIS[[#This Row],[Main/Hedge]],4)="MAIN","MAIN","HEDGE")</f>
        <v>MAIN</v>
      </c>
      <c r="AK6984" t="str" cm="1">
        <f t="array" ref="AK6984">_xlfn._xlws.FILTER(Table4[Column1],ISNUMBER(SEARCH(Table4[Column1],MIS[[#This Row],[OrderUniqueIdentifier]])),"")</f>
        <v>LONGSHORT</v>
      </c>
    </row>
    <row r="6985" spans="1:37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>
        <f>_xlfn.XLOOKUP(MIS[[#This Row],[TRADING SYMBOL]],[1]Sheet1!$D:$D,[1]Sheet1!$C:$C)</f>
        <v>409.5</v>
      </c>
      <c r="AE6985">
        <f>MIS[[#This Row],[OrderAverageTradedPrice]]*MIS[[#This Row],[OrderQuantity]]</f>
        <v>275277.99999999959</v>
      </c>
      <c r="AF6985">
        <f>MIS[[#This Row],[LTP]]*MIS[[#This Row],[OrderQuantity]]</f>
        <v>294840</v>
      </c>
      <c r="AG6985">
        <f>IF(MIS[[#This Row],[OrderSide]]="SELL",MIS[[#This Row],[VALUE]]-MIS[[#This Row],[LIVE_VALUE]],MIS[[#This Row],[LIVE_VALUE]]-MIS[[#This Row],[VALUE]])</f>
        <v>-19562.000000000407</v>
      </c>
      <c r="AH6985" t="str" cm="1">
        <f t="array" ref="AH6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5" t="str">
        <f>MIS[[#This Row],[TRADING SYMBOL]]</f>
        <v>SENSEX2552082300PE</v>
      </c>
      <c r="AJ6985" t="str">
        <f>IF(RIGHT(MIS[[#This Row],[Main/Hedge]],4)="MAIN","MAIN","HEDGE")</f>
        <v>MAIN</v>
      </c>
      <c r="AK6985" t="str" cm="1">
        <f t="array" ref="AK6985">_xlfn._xlws.FILTER(Table4[Column1],ISNUMBER(SEARCH(Table4[Column1],MIS[[#This Row],[OrderUniqueIdentifier]])),"")</f>
        <v>LONGSHORT</v>
      </c>
    </row>
    <row r="6986" spans="1:37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>
        <f>_xlfn.XLOOKUP(MIS[[#This Row],[TRADING SYMBOL]],[1]Sheet1!$D:$D,[1]Sheet1!$C:$C)</f>
        <v>163.69999999999999</v>
      </c>
      <c r="AE6986">
        <f>MIS[[#This Row],[OrderAverageTradedPrice]]*MIS[[#This Row],[OrderQuantity]]</f>
        <v>250762.49999999889</v>
      </c>
      <c r="AF6986">
        <f>MIS[[#This Row],[LTP]]*MIS[[#This Row],[OrderQuantity]]</f>
        <v>257827.49999999997</v>
      </c>
      <c r="AG6986">
        <f>IF(MIS[[#This Row],[OrderSide]]="SELL",MIS[[#This Row],[VALUE]]-MIS[[#This Row],[LIVE_VALUE]],MIS[[#This Row],[LIVE_VALUE]]-MIS[[#This Row],[VALUE]])</f>
        <v>-7065.0000000010768</v>
      </c>
      <c r="AH6986" t="str" cm="1">
        <f t="array" ref="AH6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6" t="str">
        <f>MIS[[#This Row],[TRADING SYMBOL]]</f>
        <v>NIFTY2552225000PE</v>
      </c>
      <c r="AJ6986" t="str">
        <f>IF(RIGHT(MIS[[#This Row],[Main/Hedge]],4)="MAIN","MAIN","HEDGE")</f>
        <v>MAIN</v>
      </c>
      <c r="AK6986" t="str" cm="1">
        <f t="array" ref="AK6986">_xlfn._xlws.FILTER(Table4[Column1],ISNUMBER(SEARCH(Table4[Column1],MIS[[#This Row],[OrderUniqueIdentifier]])),"")</f>
        <v>LONGSHORT</v>
      </c>
    </row>
    <row r="6987" spans="1:37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>
        <f>_xlfn.XLOOKUP(MIS[[#This Row],[TRADING SYMBOL]],[1]Sheet1!$D:$D,[1]Sheet1!$C:$C)</f>
        <v>163.69999999999999</v>
      </c>
      <c r="AE6987">
        <f>MIS[[#This Row],[OrderAverageTradedPrice]]*MIS[[#This Row],[OrderQuantity]]</f>
        <v>35775</v>
      </c>
      <c r="AF6987">
        <f>MIS[[#This Row],[LTP]]*MIS[[#This Row],[OrderQuantity]]</f>
        <v>36832.5</v>
      </c>
      <c r="AG6987">
        <f>IF(MIS[[#This Row],[OrderSide]]="SELL",MIS[[#This Row],[VALUE]]-MIS[[#This Row],[LIVE_VALUE]],MIS[[#This Row],[LIVE_VALUE]]-MIS[[#This Row],[VALUE]])</f>
        <v>-1057.5</v>
      </c>
      <c r="AH6987" t="str" cm="1">
        <f t="array" ref="AH6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7" t="str">
        <f>MIS[[#This Row],[TRADING SYMBOL]]</f>
        <v>NIFTY2552225000PE</v>
      </c>
      <c r="AJ6987" t="str">
        <f>IF(RIGHT(MIS[[#This Row],[Main/Hedge]],4)="MAIN","MAIN","HEDGE")</f>
        <v>MAIN</v>
      </c>
      <c r="AK6987" t="str" cm="1">
        <f t="array" ref="AK6987">_xlfn._xlws.FILTER(Table4[Column1],ISNUMBER(SEARCH(Table4[Column1],MIS[[#This Row],[OrderUniqueIdentifier]])),"")</f>
        <v>LONGSHORT</v>
      </c>
    </row>
    <row r="6988" spans="1:37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>
        <f>_xlfn.XLOOKUP(MIS[[#This Row],[TRADING SYMBOL]],[1]Sheet1!$D:$D,[1]Sheet1!$C:$C)</f>
        <v>163.69999999999999</v>
      </c>
      <c r="AE6988">
        <f>MIS[[#This Row],[OrderAverageTradedPrice]]*MIS[[#This Row],[OrderQuantity]]</f>
        <v>214698.74999999985</v>
      </c>
      <c r="AF6988">
        <f>MIS[[#This Row],[LTP]]*MIS[[#This Row],[OrderQuantity]]</f>
        <v>220994.99999999997</v>
      </c>
      <c r="AG6988">
        <f>IF(MIS[[#This Row],[OrderSide]]="SELL",MIS[[#This Row],[VALUE]]-MIS[[#This Row],[LIVE_VALUE]],MIS[[#This Row],[LIVE_VALUE]]-MIS[[#This Row],[VALUE]])</f>
        <v>-6296.2500000001164</v>
      </c>
      <c r="AH6988" t="str" cm="1">
        <f t="array" ref="AH6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8" t="str">
        <f>MIS[[#This Row],[TRADING SYMBOL]]</f>
        <v>NIFTY2552225000PE</v>
      </c>
      <c r="AJ6988" t="str">
        <f>IF(RIGHT(MIS[[#This Row],[Main/Hedge]],4)="MAIN","MAIN","HEDGE")</f>
        <v>MAIN</v>
      </c>
      <c r="AK6988" t="str" cm="1">
        <f t="array" ref="AK6988">_xlfn._xlws.FILTER(Table4[Column1],ISNUMBER(SEARCH(Table4[Column1],MIS[[#This Row],[OrderUniqueIdentifier]])),"")</f>
        <v>LONGSHORT</v>
      </c>
    </row>
    <row r="6989" spans="1:37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>
        <f>_xlfn.XLOOKUP(MIS[[#This Row],[TRADING SYMBOL]],[1]Sheet1!$D:$D,[1]Sheet1!$C:$C)</f>
        <v>163.69999999999999</v>
      </c>
      <c r="AE6989">
        <f>MIS[[#This Row],[OrderAverageTradedPrice]]*MIS[[#This Row],[OrderQuantity]]</f>
        <v>47767.5</v>
      </c>
      <c r="AF6989">
        <f>MIS[[#This Row],[LTP]]*MIS[[#This Row],[OrderQuantity]]</f>
        <v>49110</v>
      </c>
      <c r="AG6989">
        <f>IF(MIS[[#This Row],[OrderSide]]="SELL",MIS[[#This Row],[VALUE]]-MIS[[#This Row],[LIVE_VALUE]],MIS[[#This Row],[LIVE_VALUE]]-MIS[[#This Row],[VALUE]])</f>
        <v>-1342.5</v>
      </c>
      <c r="AH6989" t="str" cm="1">
        <f t="array" ref="AH6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89" t="str">
        <f>MIS[[#This Row],[TRADING SYMBOL]]</f>
        <v>NIFTY2552225000PE</v>
      </c>
      <c r="AJ6989" t="str">
        <f>IF(RIGHT(MIS[[#This Row],[Main/Hedge]],4)="MAIN","MAIN","HEDGE")</f>
        <v>MAIN</v>
      </c>
      <c r="AK6989" t="str" cm="1">
        <f t="array" ref="AK6989">_xlfn._xlws.FILTER(Table4[Column1],ISNUMBER(SEARCH(Table4[Column1],MIS[[#This Row],[OrderUniqueIdentifier]])),"")</f>
        <v>LONGSHORT</v>
      </c>
    </row>
    <row r="6990" spans="1:37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>
        <f>_xlfn.XLOOKUP(MIS[[#This Row],[TRADING SYMBOL]],[1]Sheet1!$D:$D,[1]Sheet1!$C:$C)</f>
        <v>163.69999999999999</v>
      </c>
      <c r="AE6990">
        <f>MIS[[#This Row],[OrderAverageTradedPrice]]*MIS[[#This Row],[OrderQuantity]]</f>
        <v>47700</v>
      </c>
      <c r="AF6990">
        <f>MIS[[#This Row],[LTP]]*MIS[[#This Row],[OrderQuantity]]</f>
        <v>49110</v>
      </c>
      <c r="AG6990">
        <f>IF(MIS[[#This Row],[OrderSide]]="SELL",MIS[[#This Row],[VALUE]]-MIS[[#This Row],[LIVE_VALUE]],MIS[[#This Row],[LIVE_VALUE]]-MIS[[#This Row],[VALUE]])</f>
        <v>-1410</v>
      </c>
      <c r="AH6990" t="str" cm="1">
        <f t="array" ref="AH6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0" t="str">
        <f>MIS[[#This Row],[TRADING SYMBOL]]</f>
        <v>NIFTY2552225000PE</v>
      </c>
      <c r="AJ6990" t="str">
        <f>IF(RIGHT(MIS[[#This Row],[Main/Hedge]],4)="MAIN","MAIN","HEDGE")</f>
        <v>MAIN</v>
      </c>
      <c r="AK6990" t="str" cm="1">
        <f t="array" ref="AK6990">_xlfn._xlws.FILTER(Table4[Column1],ISNUMBER(SEARCH(Table4[Column1],MIS[[#This Row],[OrderUniqueIdentifier]])),"")</f>
        <v>LONGSHORT</v>
      </c>
    </row>
    <row r="6991" spans="1:37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>
        <f>_xlfn.XLOOKUP(MIS[[#This Row],[TRADING SYMBOL]],[1]Sheet1!$D:$D,[1]Sheet1!$C:$C)</f>
        <v>163.69999999999999</v>
      </c>
      <c r="AE6991">
        <f>MIS[[#This Row],[OrderAverageTradedPrice]]*MIS[[#This Row],[OrderQuantity]]</f>
        <v>35831.25</v>
      </c>
      <c r="AF6991">
        <f>MIS[[#This Row],[LTP]]*MIS[[#This Row],[OrderQuantity]]</f>
        <v>36832.5</v>
      </c>
      <c r="AG6991">
        <f>IF(MIS[[#This Row],[OrderSide]]="SELL",MIS[[#This Row],[VALUE]]-MIS[[#This Row],[LIVE_VALUE]],MIS[[#This Row],[LIVE_VALUE]]-MIS[[#This Row],[VALUE]])</f>
        <v>-1001.25</v>
      </c>
      <c r="AH6991" t="str" cm="1">
        <f t="array" ref="AH6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1" t="str">
        <f>MIS[[#This Row],[TRADING SYMBOL]]</f>
        <v>NIFTY2552225000PE</v>
      </c>
      <c r="AJ6991" t="str">
        <f>IF(RIGHT(MIS[[#This Row],[Main/Hedge]],4)="MAIN","MAIN","HEDGE")</f>
        <v>MAIN</v>
      </c>
      <c r="AK6991" t="str" cm="1">
        <f t="array" ref="AK6991">_xlfn._xlws.FILTER(Table4[Column1],ISNUMBER(SEARCH(Table4[Column1],MIS[[#This Row],[OrderUniqueIdentifier]])),"")</f>
        <v>LONGSHORT</v>
      </c>
    </row>
    <row r="6992" spans="1:37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>
        <f>_xlfn.XLOOKUP(MIS[[#This Row],[TRADING SYMBOL]],[1]Sheet1!$D:$D,[1]Sheet1!$C:$C)</f>
        <v>163.69999999999999</v>
      </c>
      <c r="AE6992">
        <f>MIS[[#This Row],[OrderAverageTradedPrice]]*MIS[[#This Row],[OrderQuantity]]</f>
        <v>11925</v>
      </c>
      <c r="AF6992">
        <f>MIS[[#This Row],[LTP]]*MIS[[#This Row],[OrderQuantity]]</f>
        <v>12277.5</v>
      </c>
      <c r="AG6992">
        <f>IF(MIS[[#This Row],[OrderSide]]="SELL",MIS[[#This Row],[VALUE]]-MIS[[#This Row],[LIVE_VALUE]],MIS[[#This Row],[LIVE_VALUE]]-MIS[[#This Row],[VALUE]])</f>
        <v>-352.5</v>
      </c>
      <c r="AH6992" t="str" cm="1">
        <f t="array" ref="AH6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2" t="str">
        <f>MIS[[#This Row],[TRADING SYMBOL]]</f>
        <v>NIFTY2552225000PE</v>
      </c>
      <c r="AJ6992" t="str">
        <f>IF(RIGHT(MIS[[#This Row],[Main/Hedge]],4)="MAIN","MAIN","HEDGE")</f>
        <v>MAIN</v>
      </c>
      <c r="AK6992" t="str" cm="1">
        <f t="array" ref="AK6992">_xlfn._xlws.FILTER(Table4[Column1],ISNUMBER(SEARCH(Table4[Column1],MIS[[#This Row],[OrderUniqueIdentifier]])),"")</f>
        <v>LONGSHORT</v>
      </c>
    </row>
    <row r="6993" spans="1:37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>
        <f>_xlfn.XLOOKUP(MIS[[#This Row],[TRADING SYMBOL]],[1]Sheet1!$D:$D,[1]Sheet1!$C:$C)</f>
        <v>163.69999999999999</v>
      </c>
      <c r="AE6993">
        <f>MIS[[#This Row],[OrderAverageTradedPrice]]*MIS[[#This Row],[OrderQuantity]]</f>
        <v>35842.5</v>
      </c>
      <c r="AF6993">
        <f>MIS[[#This Row],[LTP]]*MIS[[#This Row],[OrderQuantity]]</f>
        <v>36832.5</v>
      </c>
      <c r="AG6993">
        <f>IF(MIS[[#This Row],[OrderSide]]="SELL",MIS[[#This Row],[VALUE]]-MIS[[#This Row],[LIVE_VALUE]],MIS[[#This Row],[LIVE_VALUE]]-MIS[[#This Row],[VALUE]])</f>
        <v>-990</v>
      </c>
      <c r="AH6993" t="str" cm="1">
        <f t="array" ref="AH6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3" t="str">
        <f>MIS[[#This Row],[TRADING SYMBOL]]</f>
        <v>NIFTY2552225000PE</v>
      </c>
      <c r="AJ6993" t="str">
        <f>IF(RIGHT(MIS[[#This Row],[Main/Hedge]],4)="MAIN","MAIN","HEDGE")</f>
        <v>MAIN</v>
      </c>
      <c r="AK6993" t="str" cm="1">
        <f t="array" ref="AK6993">_xlfn._xlws.FILTER(Table4[Column1],ISNUMBER(SEARCH(Table4[Column1],MIS[[#This Row],[OrderUniqueIdentifier]])),"")</f>
        <v>LONGSHORT</v>
      </c>
    </row>
    <row r="6994" spans="1:37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>
        <f>_xlfn.XLOOKUP(MIS[[#This Row],[TRADING SYMBOL]],[1]Sheet1!$D:$D,[1]Sheet1!$C:$C)</f>
        <v>409.5</v>
      </c>
      <c r="AE6994">
        <f>MIS[[#This Row],[OrderAverageTradedPrice]]*MIS[[#This Row],[OrderQuantity]]</f>
        <v>22932</v>
      </c>
      <c r="AF6994">
        <f>MIS[[#This Row],[LTP]]*MIS[[#This Row],[OrderQuantity]]</f>
        <v>24570</v>
      </c>
      <c r="AG6994">
        <f>IF(MIS[[#This Row],[OrderSide]]="SELL",MIS[[#This Row],[VALUE]]-MIS[[#This Row],[LIVE_VALUE]],MIS[[#This Row],[LIVE_VALUE]]-MIS[[#This Row],[VALUE]])</f>
        <v>-1638</v>
      </c>
      <c r="AH6994" t="str" cm="1">
        <f t="array" ref="AH6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4" t="str">
        <f>MIS[[#This Row],[TRADING SYMBOL]]</f>
        <v>SENSEX2552082300PE</v>
      </c>
      <c r="AJ6994" t="str">
        <f>IF(RIGHT(MIS[[#This Row],[Main/Hedge]],4)="MAIN","MAIN","HEDGE")</f>
        <v>MAIN</v>
      </c>
      <c r="AK6994" t="str" cm="1">
        <f t="array" ref="AK6994">_xlfn._xlws.FILTER(Table4[Column1],ISNUMBER(SEARCH(Table4[Column1],MIS[[#This Row],[OrderUniqueIdentifier]])),"")</f>
        <v>LONGSHORT</v>
      </c>
    </row>
    <row r="6995" spans="1:37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>
        <f>_xlfn.XLOOKUP(MIS[[#This Row],[TRADING SYMBOL]],[1]Sheet1!$D:$D,[1]Sheet1!$C:$C)</f>
        <v>409.5</v>
      </c>
      <c r="AE6995">
        <f>MIS[[#This Row],[OrderAverageTradedPrice]]*MIS[[#This Row],[OrderQuantity]]</f>
        <v>107052.99999999977</v>
      </c>
      <c r="AF6995">
        <f>MIS[[#This Row],[LTP]]*MIS[[#This Row],[OrderQuantity]]</f>
        <v>114660</v>
      </c>
      <c r="AG6995">
        <f>IF(MIS[[#This Row],[OrderSide]]="SELL",MIS[[#This Row],[VALUE]]-MIS[[#This Row],[LIVE_VALUE]],MIS[[#This Row],[LIVE_VALUE]]-MIS[[#This Row],[VALUE]])</f>
        <v>-7607.0000000002328</v>
      </c>
      <c r="AH6995" t="str" cm="1">
        <f t="array" ref="AH6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5" t="str">
        <f>MIS[[#This Row],[TRADING SYMBOL]]</f>
        <v>SENSEX2552082300PE</v>
      </c>
      <c r="AJ6995" t="str">
        <f>IF(RIGHT(MIS[[#This Row],[Main/Hedge]],4)="MAIN","MAIN","HEDGE")</f>
        <v>MAIN</v>
      </c>
      <c r="AK6995" t="str" cm="1">
        <f t="array" ref="AK6995">_xlfn._xlws.FILTER(Table4[Column1],ISNUMBER(SEARCH(Table4[Column1],MIS[[#This Row],[OrderUniqueIdentifier]])),"")</f>
        <v>LONGSHORT</v>
      </c>
    </row>
    <row r="6996" spans="1:37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>
        <f>_xlfn.XLOOKUP(MIS[[#This Row],[TRADING SYMBOL]],[1]Sheet1!$D:$D,[1]Sheet1!$C:$C)</f>
        <v>409.5</v>
      </c>
      <c r="AE6996">
        <f>MIS[[#This Row],[OrderAverageTradedPrice]]*MIS[[#This Row],[OrderQuantity]]</f>
        <v>22932</v>
      </c>
      <c r="AF6996">
        <f>MIS[[#This Row],[LTP]]*MIS[[#This Row],[OrderQuantity]]</f>
        <v>24570</v>
      </c>
      <c r="AG6996">
        <f>IF(MIS[[#This Row],[OrderSide]]="SELL",MIS[[#This Row],[VALUE]]-MIS[[#This Row],[LIVE_VALUE]],MIS[[#This Row],[LIVE_VALUE]]-MIS[[#This Row],[VALUE]])</f>
        <v>-1638</v>
      </c>
      <c r="AH6996" t="str" cm="1">
        <f t="array" ref="AH6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6" t="str">
        <f>MIS[[#This Row],[TRADING SYMBOL]]</f>
        <v>SENSEX2552082300PE</v>
      </c>
      <c r="AJ6996" t="str">
        <f>IF(RIGHT(MIS[[#This Row],[Main/Hedge]],4)="MAIN","MAIN","HEDGE")</f>
        <v>MAIN</v>
      </c>
      <c r="AK6996" t="str" cm="1">
        <f t="array" ref="AK6996">_xlfn._xlws.FILTER(Table4[Column1],ISNUMBER(SEARCH(Table4[Column1],MIS[[#This Row],[OrderUniqueIdentifier]])),"")</f>
        <v>LONGSHORT</v>
      </c>
    </row>
    <row r="6997" spans="1:37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>
        <f>_xlfn.XLOOKUP(MIS[[#This Row],[TRADING SYMBOL]],[1]Sheet1!$D:$D,[1]Sheet1!$C:$C)</f>
        <v>409.5</v>
      </c>
      <c r="AE6997">
        <f>MIS[[#This Row],[OrderAverageTradedPrice]]*MIS[[#This Row],[OrderQuantity]]</f>
        <v>7645</v>
      </c>
      <c r="AF6997">
        <f>MIS[[#This Row],[LTP]]*MIS[[#This Row],[OrderQuantity]]</f>
        <v>8190</v>
      </c>
      <c r="AG6997">
        <f>IF(MIS[[#This Row],[OrderSide]]="SELL",MIS[[#This Row],[VALUE]]-MIS[[#This Row],[LIVE_VALUE]],MIS[[#This Row],[LIVE_VALUE]]-MIS[[#This Row],[VALUE]])</f>
        <v>-545</v>
      </c>
      <c r="AH6997" t="str" cm="1">
        <f t="array" ref="AH6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7" t="str">
        <f>MIS[[#This Row],[TRADING SYMBOL]]</f>
        <v>SENSEX2552082300PE</v>
      </c>
      <c r="AJ6997" t="str">
        <f>IF(RIGHT(MIS[[#This Row],[Main/Hedge]],4)="MAIN","MAIN","HEDGE")</f>
        <v>MAIN</v>
      </c>
      <c r="AK6997" t="str" cm="1">
        <f t="array" ref="AK6997">_xlfn._xlws.FILTER(Table4[Column1],ISNUMBER(SEARCH(Table4[Column1],MIS[[#This Row],[OrderUniqueIdentifier]])),"")</f>
        <v>LONGSHORT</v>
      </c>
    </row>
    <row r="6998" spans="1:37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>
        <f>_xlfn.XLOOKUP(MIS[[#This Row],[TRADING SYMBOL]],[1]Sheet1!$D:$D,[1]Sheet1!$C:$C)</f>
        <v>409.5</v>
      </c>
      <c r="AE6998">
        <f>MIS[[#This Row],[OrderAverageTradedPrice]]*MIS[[#This Row],[OrderQuantity]]</f>
        <v>30564</v>
      </c>
      <c r="AF6998">
        <f>MIS[[#This Row],[LTP]]*MIS[[#This Row],[OrderQuantity]]</f>
        <v>32760</v>
      </c>
      <c r="AG6998">
        <f>IF(MIS[[#This Row],[OrderSide]]="SELL",MIS[[#This Row],[VALUE]]-MIS[[#This Row],[LIVE_VALUE]],MIS[[#This Row],[LIVE_VALUE]]-MIS[[#This Row],[VALUE]])</f>
        <v>-2196</v>
      </c>
      <c r="AH6998" t="str" cm="1">
        <f t="array" ref="AH6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8" t="str">
        <f>MIS[[#This Row],[TRADING SYMBOL]]</f>
        <v>SENSEX2552082300PE</v>
      </c>
      <c r="AJ6998" t="str">
        <f>IF(RIGHT(MIS[[#This Row],[Main/Hedge]],4)="MAIN","MAIN","HEDGE")</f>
        <v>MAIN</v>
      </c>
      <c r="AK6998" t="str" cm="1">
        <f t="array" ref="AK6998">_xlfn._xlws.FILTER(Table4[Column1],ISNUMBER(SEARCH(Table4[Column1],MIS[[#This Row],[OrderUniqueIdentifier]])),"")</f>
        <v>LONGSHORT</v>
      </c>
    </row>
    <row r="6999" spans="1:37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>
        <f>_xlfn.XLOOKUP(MIS[[#This Row],[TRADING SYMBOL]],[1]Sheet1!$D:$D,[1]Sheet1!$C:$C)</f>
        <v>163.69999999999999</v>
      </c>
      <c r="AE6999">
        <f>MIS[[#This Row],[OrderAverageTradedPrice]]*MIS[[#This Row],[OrderQuantity]]</f>
        <v>23880</v>
      </c>
      <c r="AF6999">
        <f>MIS[[#This Row],[LTP]]*MIS[[#This Row],[OrderQuantity]]</f>
        <v>24555</v>
      </c>
      <c r="AG6999">
        <f>IF(MIS[[#This Row],[OrderSide]]="SELL",MIS[[#This Row],[VALUE]]-MIS[[#This Row],[LIVE_VALUE]],MIS[[#This Row],[LIVE_VALUE]]-MIS[[#This Row],[VALUE]])</f>
        <v>-675</v>
      </c>
      <c r="AH6999" t="str" cm="1">
        <f t="array" ref="AH6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999" t="str">
        <f>MIS[[#This Row],[TRADING SYMBOL]]</f>
        <v>NIFTY2552225000PE</v>
      </c>
      <c r="AJ6999" t="str">
        <f>IF(RIGHT(MIS[[#This Row],[Main/Hedge]],4)="MAIN","MAIN","HEDGE")</f>
        <v>MAIN</v>
      </c>
      <c r="AK6999" t="str" cm="1">
        <f t="array" ref="AK6999">_xlfn._xlws.FILTER(Table4[Column1],ISNUMBER(SEARCH(Table4[Column1],MIS[[#This Row],[OrderUniqueIdentifier]])),"")</f>
        <v>LONGSHORT</v>
      </c>
    </row>
    <row r="7000" spans="1:37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>
        <f>_xlfn.XLOOKUP(MIS[[#This Row],[TRADING SYMBOL]],[1]Sheet1!$D:$D,[1]Sheet1!$C:$C)</f>
        <v>163.69999999999999</v>
      </c>
      <c r="AE7000">
        <f>MIS[[#This Row],[OrderAverageTradedPrice]]*MIS[[#This Row],[OrderQuantity]]</f>
        <v>11932.5</v>
      </c>
      <c r="AF7000">
        <f>MIS[[#This Row],[LTP]]*MIS[[#This Row],[OrderQuantity]]</f>
        <v>12277.5</v>
      </c>
      <c r="AG7000">
        <f>IF(MIS[[#This Row],[OrderSide]]="SELL",MIS[[#This Row],[VALUE]]-MIS[[#This Row],[LIVE_VALUE]],MIS[[#This Row],[LIVE_VALUE]]-MIS[[#This Row],[VALUE]])</f>
        <v>-345</v>
      </c>
      <c r="AH7000" t="str" cm="1">
        <f t="array" ref="AH7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0" t="str">
        <f>MIS[[#This Row],[TRADING SYMBOL]]</f>
        <v>NIFTY2552225000PE</v>
      </c>
      <c r="AJ7000" t="str">
        <f>IF(RIGHT(MIS[[#This Row],[Main/Hedge]],4)="MAIN","MAIN","HEDGE")</f>
        <v>MAIN</v>
      </c>
      <c r="AK7000" t="str" cm="1">
        <f t="array" ref="AK7000">_xlfn._xlws.FILTER(Table4[Column1],ISNUMBER(SEARCH(Table4[Column1],MIS[[#This Row],[OrderUniqueIdentifier]])),"")</f>
        <v>LONGSHORT</v>
      </c>
    </row>
    <row r="7001" spans="1:37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>
        <f>_xlfn.XLOOKUP(MIS[[#This Row],[TRADING SYMBOL]],[1]Sheet1!$D:$D,[1]Sheet1!$C:$C)</f>
        <v>163.69999999999999</v>
      </c>
      <c r="AE7001">
        <f>MIS[[#This Row],[OrderAverageTradedPrice]]*MIS[[#This Row],[OrderQuantity]]</f>
        <v>47775</v>
      </c>
      <c r="AF7001">
        <f>MIS[[#This Row],[LTP]]*MIS[[#This Row],[OrderQuantity]]</f>
        <v>49110</v>
      </c>
      <c r="AG7001">
        <f>IF(MIS[[#This Row],[OrderSide]]="SELL",MIS[[#This Row],[VALUE]]-MIS[[#This Row],[LIVE_VALUE]],MIS[[#This Row],[LIVE_VALUE]]-MIS[[#This Row],[VALUE]])</f>
        <v>-1335</v>
      </c>
      <c r="AH7001" t="str" cm="1">
        <f t="array" ref="AH7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1" t="str">
        <f>MIS[[#This Row],[TRADING SYMBOL]]</f>
        <v>NIFTY2552225000PE</v>
      </c>
      <c r="AJ7001" t="str">
        <f>IF(RIGHT(MIS[[#This Row],[Main/Hedge]],4)="MAIN","MAIN","HEDGE")</f>
        <v>MAIN</v>
      </c>
      <c r="AK7001" t="str" cm="1">
        <f t="array" ref="AK7001">_xlfn._xlws.FILTER(Table4[Column1],ISNUMBER(SEARCH(Table4[Column1],MIS[[#This Row],[OrderUniqueIdentifier]])),"")</f>
        <v>LONGSHORT</v>
      </c>
    </row>
    <row r="7002" spans="1:37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>
        <f>_xlfn.XLOOKUP(MIS[[#This Row],[TRADING SYMBOL]],[1]Sheet1!$D:$D,[1]Sheet1!$C:$C)</f>
        <v>163.69999999999999</v>
      </c>
      <c r="AE7002">
        <f>MIS[[#This Row],[OrderAverageTradedPrice]]*MIS[[#This Row],[OrderQuantity]]</f>
        <v>11947.5</v>
      </c>
      <c r="AF7002">
        <f>MIS[[#This Row],[LTP]]*MIS[[#This Row],[OrderQuantity]]</f>
        <v>12277.5</v>
      </c>
      <c r="AG7002">
        <f>IF(MIS[[#This Row],[OrderSide]]="SELL",MIS[[#This Row],[VALUE]]-MIS[[#This Row],[LIVE_VALUE]],MIS[[#This Row],[LIVE_VALUE]]-MIS[[#This Row],[VALUE]])</f>
        <v>-330</v>
      </c>
      <c r="AH7002" t="str" cm="1">
        <f t="array" ref="AH7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2" t="str">
        <f>MIS[[#This Row],[TRADING SYMBOL]]</f>
        <v>NIFTY2552225000PE</v>
      </c>
      <c r="AJ7002" t="str">
        <f>IF(RIGHT(MIS[[#This Row],[Main/Hedge]],4)="MAIN","MAIN","HEDGE")</f>
        <v>MAIN</v>
      </c>
      <c r="AK7002" t="str" cm="1">
        <f t="array" ref="AK7002">_xlfn._xlws.FILTER(Table4[Column1],ISNUMBER(SEARCH(Table4[Column1],MIS[[#This Row],[OrderUniqueIdentifier]])),"")</f>
        <v>LONGSHORT</v>
      </c>
    </row>
    <row r="7003" spans="1:37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>
        <f>_xlfn.XLOOKUP(MIS[[#This Row],[TRADING SYMBOL]],[1]Sheet1!$D:$D,[1]Sheet1!$C:$C)</f>
        <v>409.5</v>
      </c>
      <c r="AE7003">
        <f>MIS[[#This Row],[OrderAverageTradedPrice]]*MIS[[#This Row],[OrderQuantity]]</f>
        <v>7635</v>
      </c>
      <c r="AF7003">
        <f>MIS[[#This Row],[LTP]]*MIS[[#This Row],[OrderQuantity]]</f>
        <v>8190</v>
      </c>
      <c r="AG7003">
        <f>IF(MIS[[#This Row],[OrderSide]]="SELL",MIS[[#This Row],[VALUE]]-MIS[[#This Row],[LIVE_VALUE]],MIS[[#This Row],[LIVE_VALUE]]-MIS[[#This Row],[VALUE]])</f>
        <v>-555</v>
      </c>
      <c r="AH7003" t="str" cm="1">
        <f t="array" ref="AH7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3" t="str">
        <f>MIS[[#This Row],[TRADING SYMBOL]]</f>
        <v>SENSEX2552082300PE</v>
      </c>
      <c r="AJ7003" t="str">
        <f>IF(RIGHT(MIS[[#This Row],[Main/Hedge]],4)="MAIN","MAIN","HEDGE")</f>
        <v>MAIN</v>
      </c>
      <c r="AK7003" t="str" cm="1">
        <f t="array" ref="AK7003">_xlfn._xlws.FILTER(Table4[Column1],ISNUMBER(SEARCH(Table4[Column1],MIS[[#This Row],[OrderUniqueIdentifier]])),"")</f>
        <v>LONGSHORT</v>
      </c>
    </row>
    <row r="7004" spans="1:37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>
        <f>_xlfn.XLOOKUP(MIS[[#This Row],[TRADING SYMBOL]],[1]Sheet1!$D:$D,[1]Sheet1!$C:$C)</f>
        <v>163.69999999999999</v>
      </c>
      <c r="AE7004">
        <f>MIS[[#This Row],[OrderAverageTradedPrice]]*MIS[[#This Row],[OrderQuantity]]</f>
        <v>59737.500000000007</v>
      </c>
      <c r="AF7004">
        <f>MIS[[#This Row],[LTP]]*MIS[[#This Row],[OrderQuantity]]</f>
        <v>61387.499999999993</v>
      </c>
      <c r="AG7004">
        <f>IF(MIS[[#This Row],[OrderSide]]="SELL",MIS[[#This Row],[VALUE]]-MIS[[#This Row],[LIVE_VALUE]],MIS[[#This Row],[LIVE_VALUE]]-MIS[[#This Row],[VALUE]])</f>
        <v>-1649.9999999999854</v>
      </c>
      <c r="AH7004" t="str" cm="1">
        <f t="array" ref="AH7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4" t="str">
        <f>MIS[[#This Row],[TRADING SYMBOL]]</f>
        <v>NIFTY2552225000PE</v>
      </c>
      <c r="AJ7004" t="str">
        <f>IF(RIGHT(MIS[[#This Row],[Main/Hedge]],4)="MAIN","MAIN","HEDGE")</f>
        <v>MAIN</v>
      </c>
      <c r="AK7004" t="str" cm="1">
        <f t="array" ref="AK7004">_xlfn._xlws.FILTER(Table4[Column1],ISNUMBER(SEARCH(Table4[Column1],MIS[[#This Row],[OrderUniqueIdentifier]])),"")</f>
        <v>LONGSHORT</v>
      </c>
    </row>
    <row r="7005" spans="1:37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>
        <f>_xlfn.XLOOKUP(MIS[[#This Row],[TRADING SYMBOL]],[1]Sheet1!$D:$D,[1]Sheet1!$C:$C)</f>
        <v>163.69999999999999</v>
      </c>
      <c r="AE7005">
        <f>MIS[[#This Row],[OrderAverageTradedPrice]]*MIS[[#This Row],[OrderQuantity]]</f>
        <v>11947.5</v>
      </c>
      <c r="AF7005">
        <f>MIS[[#This Row],[LTP]]*MIS[[#This Row],[OrderQuantity]]</f>
        <v>12277.5</v>
      </c>
      <c r="AG7005">
        <f>IF(MIS[[#This Row],[OrderSide]]="SELL",MIS[[#This Row],[VALUE]]-MIS[[#This Row],[LIVE_VALUE]],MIS[[#This Row],[LIVE_VALUE]]-MIS[[#This Row],[VALUE]])</f>
        <v>-330</v>
      </c>
      <c r="AH7005" t="str" cm="1">
        <f t="array" ref="AH7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5" t="str">
        <f>MIS[[#This Row],[TRADING SYMBOL]]</f>
        <v>NIFTY2552225000PE</v>
      </c>
      <c r="AJ7005" t="str">
        <f>IF(RIGHT(MIS[[#This Row],[Main/Hedge]],4)="MAIN","MAIN","HEDGE")</f>
        <v>MAIN</v>
      </c>
      <c r="AK7005" t="str" cm="1">
        <f t="array" ref="AK7005">_xlfn._xlws.FILTER(Table4[Column1],ISNUMBER(SEARCH(Table4[Column1],MIS[[#This Row],[OrderUniqueIdentifier]])),"")</f>
        <v>LONGSHORT</v>
      </c>
    </row>
    <row r="7006" spans="1:37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>
        <f>_xlfn.XLOOKUP(MIS[[#This Row],[TRADING SYMBOL]],[1]Sheet1!$D:$D,[1]Sheet1!$C:$C)</f>
        <v>409.5</v>
      </c>
      <c r="AE7006">
        <f>MIS[[#This Row],[OrderAverageTradedPrice]]*MIS[[#This Row],[OrderQuantity]]</f>
        <v>7642</v>
      </c>
      <c r="AF7006">
        <f>MIS[[#This Row],[LTP]]*MIS[[#This Row],[OrderQuantity]]</f>
        <v>8190</v>
      </c>
      <c r="AG7006">
        <f>IF(MIS[[#This Row],[OrderSide]]="SELL",MIS[[#This Row],[VALUE]]-MIS[[#This Row],[LIVE_VALUE]],MIS[[#This Row],[LIVE_VALUE]]-MIS[[#This Row],[VALUE]])</f>
        <v>-548</v>
      </c>
      <c r="AH7006" t="str" cm="1">
        <f t="array" ref="AH7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6" t="str">
        <f>MIS[[#This Row],[TRADING SYMBOL]]</f>
        <v>SENSEX2552082300PE</v>
      </c>
      <c r="AJ7006" t="str">
        <f>IF(RIGHT(MIS[[#This Row],[Main/Hedge]],4)="MAIN","MAIN","HEDGE")</f>
        <v>MAIN</v>
      </c>
      <c r="AK7006" t="str" cm="1">
        <f t="array" ref="AK7006">_xlfn._xlws.FILTER(Table4[Column1],ISNUMBER(SEARCH(Table4[Column1],MIS[[#This Row],[OrderUniqueIdentifier]])),"")</f>
        <v>LONGSHORT</v>
      </c>
    </row>
    <row r="7007" spans="1:37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>
        <f>_xlfn.XLOOKUP(MIS[[#This Row],[TRADING SYMBOL]],[1]Sheet1!$D:$D,[1]Sheet1!$C:$C)</f>
        <v>163.69999999999999</v>
      </c>
      <c r="AE7007">
        <f>MIS[[#This Row],[OrderAverageTradedPrice]]*MIS[[#This Row],[OrderQuantity]]</f>
        <v>11947.5</v>
      </c>
      <c r="AF7007">
        <f>MIS[[#This Row],[LTP]]*MIS[[#This Row],[OrderQuantity]]</f>
        <v>12277.5</v>
      </c>
      <c r="AG7007">
        <f>IF(MIS[[#This Row],[OrderSide]]="SELL",MIS[[#This Row],[VALUE]]-MIS[[#This Row],[LIVE_VALUE]],MIS[[#This Row],[LIVE_VALUE]]-MIS[[#This Row],[VALUE]])</f>
        <v>-330</v>
      </c>
      <c r="AH7007" t="str" cm="1">
        <f t="array" ref="AH7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7" t="str">
        <f>MIS[[#This Row],[TRADING SYMBOL]]</f>
        <v>NIFTY2552225000PE</v>
      </c>
      <c r="AJ7007" t="str">
        <f>IF(RIGHT(MIS[[#This Row],[Main/Hedge]],4)="MAIN","MAIN","HEDGE")</f>
        <v>MAIN</v>
      </c>
      <c r="AK7007" t="str" cm="1">
        <f t="array" ref="AK7007">_xlfn._xlws.FILTER(Table4[Column1],ISNUMBER(SEARCH(Table4[Column1],MIS[[#This Row],[OrderUniqueIdentifier]])),"")</f>
        <v>LONGSHORT</v>
      </c>
    </row>
    <row r="7008" spans="1:37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>
        <f>_xlfn.XLOOKUP(MIS[[#This Row],[TRADING SYMBOL]],[1]Sheet1!$D:$D,[1]Sheet1!$C:$C)</f>
        <v>409.5</v>
      </c>
      <c r="AE7008">
        <f>MIS[[#This Row],[OrderAverageTradedPrice]]*MIS[[#This Row],[OrderQuantity]]</f>
        <v>7632</v>
      </c>
      <c r="AF7008">
        <f>MIS[[#This Row],[LTP]]*MIS[[#This Row],[OrderQuantity]]</f>
        <v>8190</v>
      </c>
      <c r="AG7008">
        <f>IF(MIS[[#This Row],[OrderSide]]="SELL",MIS[[#This Row],[VALUE]]-MIS[[#This Row],[LIVE_VALUE]],MIS[[#This Row],[LIVE_VALUE]]-MIS[[#This Row],[VALUE]])</f>
        <v>-558</v>
      </c>
      <c r="AH7008" t="str" cm="1">
        <f t="array" ref="AH7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8" t="str">
        <f>MIS[[#This Row],[TRADING SYMBOL]]</f>
        <v>SENSEX2552082300PE</v>
      </c>
      <c r="AJ7008" t="str">
        <f>IF(RIGHT(MIS[[#This Row],[Main/Hedge]],4)="MAIN","MAIN","HEDGE")</f>
        <v>MAIN</v>
      </c>
      <c r="AK7008" t="str" cm="1">
        <f t="array" ref="AK7008">_xlfn._xlws.FILTER(Table4[Column1],ISNUMBER(SEARCH(Table4[Column1],MIS[[#This Row],[OrderUniqueIdentifier]])),"")</f>
        <v>LONGSHORT</v>
      </c>
    </row>
    <row r="7009" spans="1:37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>
        <f>_xlfn.XLOOKUP(MIS[[#This Row],[TRADING SYMBOL]],[1]Sheet1!$D:$D,[1]Sheet1!$C:$C)</f>
        <v>163.69999999999999</v>
      </c>
      <c r="AE7009">
        <f>MIS[[#This Row],[OrderAverageTradedPrice]]*MIS[[#This Row],[OrderQuantity]]</f>
        <v>11936.25</v>
      </c>
      <c r="AF7009">
        <f>MIS[[#This Row],[LTP]]*MIS[[#This Row],[OrderQuantity]]</f>
        <v>12277.5</v>
      </c>
      <c r="AG7009">
        <f>IF(MIS[[#This Row],[OrderSide]]="SELL",MIS[[#This Row],[VALUE]]-MIS[[#This Row],[LIVE_VALUE]],MIS[[#This Row],[LIVE_VALUE]]-MIS[[#This Row],[VALUE]])</f>
        <v>-341.25</v>
      </c>
      <c r="AH7009" t="str" cm="1">
        <f t="array" ref="AH7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09" t="str">
        <f>MIS[[#This Row],[TRADING SYMBOL]]</f>
        <v>NIFTY2552225000PE</v>
      </c>
      <c r="AJ7009" t="str">
        <f>IF(RIGHT(MIS[[#This Row],[Main/Hedge]],4)="MAIN","MAIN","HEDGE")</f>
        <v>MAIN</v>
      </c>
      <c r="AK7009" t="str" cm="1">
        <f t="array" ref="AK7009">_xlfn._xlws.FILTER(Table4[Column1],ISNUMBER(SEARCH(Table4[Column1],MIS[[#This Row],[OrderUniqueIdentifier]])),"")</f>
        <v>LONGSHORT</v>
      </c>
    </row>
    <row r="7010" spans="1:37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>
        <f>_xlfn.XLOOKUP(MIS[[#This Row],[TRADING SYMBOL]],[1]Sheet1!$D:$D,[1]Sheet1!$C:$C)</f>
        <v>409.5</v>
      </c>
      <c r="AE7010">
        <f>MIS[[#This Row],[OrderAverageTradedPrice]]*MIS[[#This Row],[OrderQuantity]]</f>
        <v>15285</v>
      </c>
      <c r="AF7010">
        <f>MIS[[#This Row],[LTP]]*MIS[[#This Row],[OrderQuantity]]</f>
        <v>16380</v>
      </c>
      <c r="AG7010">
        <f>IF(MIS[[#This Row],[OrderSide]]="SELL",MIS[[#This Row],[VALUE]]-MIS[[#This Row],[LIVE_VALUE]],MIS[[#This Row],[LIVE_VALUE]]-MIS[[#This Row],[VALUE]])</f>
        <v>-1095</v>
      </c>
      <c r="AH7010" t="str" cm="1">
        <f t="array" ref="AH7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0" t="str">
        <f>MIS[[#This Row],[TRADING SYMBOL]]</f>
        <v>SENSEX2552082300PE</v>
      </c>
      <c r="AJ7010" t="str">
        <f>IF(RIGHT(MIS[[#This Row],[Main/Hedge]],4)="MAIN","MAIN","HEDGE")</f>
        <v>MAIN</v>
      </c>
      <c r="AK7010" t="str" cm="1">
        <f t="array" ref="AK7010">_xlfn._xlws.FILTER(Table4[Column1],ISNUMBER(SEARCH(Table4[Column1],MIS[[#This Row],[OrderUniqueIdentifier]])),"")</f>
        <v>LONGSHORT</v>
      </c>
    </row>
    <row r="7011" spans="1:37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>
        <f>_xlfn.XLOOKUP(MIS[[#This Row],[TRADING SYMBOL]],[1]Sheet1!$D:$D,[1]Sheet1!$C:$C)</f>
        <v>409.5</v>
      </c>
      <c r="AE7011">
        <f>MIS[[#This Row],[OrderAverageTradedPrice]]*MIS[[#This Row],[OrderQuantity]]</f>
        <v>7649</v>
      </c>
      <c r="AF7011">
        <f>MIS[[#This Row],[LTP]]*MIS[[#This Row],[OrderQuantity]]</f>
        <v>8190</v>
      </c>
      <c r="AG7011">
        <f>IF(MIS[[#This Row],[OrderSide]]="SELL",MIS[[#This Row],[VALUE]]-MIS[[#This Row],[LIVE_VALUE]],MIS[[#This Row],[LIVE_VALUE]]-MIS[[#This Row],[VALUE]])</f>
        <v>-541</v>
      </c>
      <c r="AH7011" t="str" cm="1">
        <f t="array" ref="AH7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1" t="str">
        <f>MIS[[#This Row],[TRADING SYMBOL]]</f>
        <v>SENSEX2552082300PE</v>
      </c>
      <c r="AJ7011" t="str">
        <f>IF(RIGHT(MIS[[#This Row],[Main/Hedge]],4)="MAIN","MAIN","HEDGE")</f>
        <v>MAIN</v>
      </c>
      <c r="AK7011" t="str" cm="1">
        <f t="array" ref="AK7011">_xlfn._xlws.FILTER(Table4[Column1],ISNUMBER(SEARCH(Table4[Column1],MIS[[#This Row],[OrderUniqueIdentifier]])),"")</f>
        <v>LONGSHORT</v>
      </c>
    </row>
    <row r="7012" spans="1:37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>
        <f>_xlfn.XLOOKUP(MIS[[#This Row],[TRADING SYMBOL]],[1]Sheet1!$D:$D,[1]Sheet1!$C:$C)</f>
        <v>163.69999999999999</v>
      </c>
      <c r="AE7012">
        <f>MIS[[#This Row],[OrderAverageTradedPrice]]*MIS[[#This Row],[OrderQuantity]]</f>
        <v>11943.75</v>
      </c>
      <c r="AF7012">
        <f>MIS[[#This Row],[LTP]]*MIS[[#This Row],[OrderQuantity]]</f>
        <v>12277.5</v>
      </c>
      <c r="AG7012">
        <f>IF(MIS[[#This Row],[OrderSide]]="SELL",MIS[[#This Row],[VALUE]]-MIS[[#This Row],[LIVE_VALUE]],MIS[[#This Row],[LIVE_VALUE]]-MIS[[#This Row],[VALUE]])</f>
        <v>-333.75</v>
      </c>
      <c r="AH7012" t="str" cm="1">
        <f t="array" ref="AH7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2" t="str">
        <f>MIS[[#This Row],[TRADING SYMBOL]]</f>
        <v>NIFTY2552225000PE</v>
      </c>
      <c r="AJ7012" t="str">
        <f>IF(RIGHT(MIS[[#This Row],[Main/Hedge]],4)="MAIN","MAIN","HEDGE")</f>
        <v>MAIN</v>
      </c>
      <c r="AK7012" t="str" cm="1">
        <f t="array" ref="AK7012">_xlfn._xlws.FILTER(Table4[Column1],ISNUMBER(SEARCH(Table4[Column1],MIS[[#This Row],[OrderUniqueIdentifier]])),"")</f>
        <v>LONGSHORT</v>
      </c>
    </row>
    <row r="7013" spans="1:37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>
        <f>_xlfn.XLOOKUP(MIS[[#This Row],[TRADING SYMBOL]],[1]Sheet1!$D:$D,[1]Sheet1!$C:$C)</f>
        <v>409.5</v>
      </c>
      <c r="AE7013">
        <f>MIS[[#This Row],[OrderAverageTradedPrice]]*MIS[[#This Row],[OrderQuantity]]</f>
        <v>7637</v>
      </c>
      <c r="AF7013">
        <f>MIS[[#This Row],[LTP]]*MIS[[#This Row],[OrderQuantity]]</f>
        <v>8190</v>
      </c>
      <c r="AG7013">
        <f>IF(MIS[[#This Row],[OrderSide]]="SELL",MIS[[#This Row],[VALUE]]-MIS[[#This Row],[LIVE_VALUE]],MIS[[#This Row],[LIVE_VALUE]]-MIS[[#This Row],[VALUE]])</f>
        <v>-553</v>
      </c>
      <c r="AH7013" t="str" cm="1">
        <f t="array" ref="AH7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3" t="str">
        <f>MIS[[#This Row],[TRADING SYMBOL]]</f>
        <v>SENSEX2552082300PE</v>
      </c>
      <c r="AJ7013" t="str">
        <f>IF(RIGHT(MIS[[#This Row],[Main/Hedge]],4)="MAIN","MAIN","HEDGE")</f>
        <v>MAIN</v>
      </c>
      <c r="AK7013" t="str" cm="1">
        <f t="array" ref="AK7013">_xlfn._xlws.FILTER(Table4[Column1],ISNUMBER(SEARCH(Table4[Column1],MIS[[#This Row],[OrderUniqueIdentifier]])),"")</f>
        <v>LONGSHORT</v>
      </c>
    </row>
    <row r="7014" spans="1:37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>
        <f>_xlfn.XLOOKUP(MIS[[#This Row],[TRADING SYMBOL]],[1]Sheet1!$D:$D,[1]Sheet1!$C:$C)</f>
        <v>409.5</v>
      </c>
      <c r="AE7014">
        <f>MIS[[#This Row],[OrderAverageTradedPrice]]*MIS[[#This Row],[OrderQuantity]]</f>
        <v>7640</v>
      </c>
      <c r="AF7014">
        <f>MIS[[#This Row],[LTP]]*MIS[[#This Row],[OrderQuantity]]</f>
        <v>8190</v>
      </c>
      <c r="AG7014">
        <f>IF(MIS[[#This Row],[OrderSide]]="SELL",MIS[[#This Row],[VALUE]]-MIS[[#This Row],[LIVE_VALUE]],MIS[[#This Row],[LIVE_VALUE]]-MIS[[#This Row],[VALUE]])</f>
        <v>-550</v>
      </c>
      <c r="AH7014" t="str" cm="1">
        <f t="array" ref="AH7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4" t="str">
        <f>MIS[[#This Row],[TRADING SYMBOL]]</f>
        <v>SENSEX2552082300PE</v>
      </c>
      <c r="AJ7014" t="str">
        <f>IF(RIGHT(MIS[[#This Row],[Main/Hedge]],4)="MAIN","MAIN","HEDGE")</f>
        <v>MAIN</v>
      </c>
      <c r="AK7014" t="str" cm="1">
        <f t="array" ref="AK7014">_xlfn._xlws.FILTER(Table4[Column1],ISNUMBER(SEARCH(Table4[Column1],MIS[[#This Row],[OrderUniqueIdentifier]])),"")</f>
        <v>LONGSHORT</v>
      </c>
    </row>
    <row r="7015" spans="1:37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>
        <f>_xlfn.XLOOKUP(MIS[[#This Row],[TRADING SYMBOL]],[1]Sheet1!$D:$D,[1]Sheet1!$C:$C)</f>
        <v>409.5</v>
      </c>
      <c r="AE7015">
        <f>MIS[[#This Row],[OrderAverageTradedPrice]]*MIS[[#This Row],[OrderQuantity]]</f>
        <v>84135.999999999869</v>
      </c>
      <c r="AF7015">
        <f>MIS[[#This Row],[LTP]]*MIS[[#This Row],[OrderQuantity]]</f>
        <v>90090</v>
      </c>
      <c r="AG7015">
        <f>IF(MIS[[#This Row],[OrderSide]]="SELL",MIS[[#This Row],[VALUE]]-MIS[[#This Row],[LIVE_VALUE]],MIS[[#This Row],[LIVE_VALUE]]-MIS[[#This Row],[VALUE]])</f>
        <v>-5954.000000000131</v>
      </c>
      <c r="AH7015" t="str" cm="1">
        <f t="array" ref="AH7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5" t="str">
        <f>MIS[[#This Row],[TRADING SYMBOL]]</f>
        <v>SENSEX2552082300PE</v>
      </c>
      <c r="AJ7015" t="str">
        <f>IF(RIGHT(MIS[[#This Row],[Main/Hedge]],4)="MAIN","MAIN","HEDGE")</f>
        <v>MAIN</v>
      </c>
      <c r="AK7015" t="str" cm="1">
        <f t="array" ref="AK7015">_xlfn._xlws.FILTER(Table4[Column1],ISNUMBER(SEARCH(Table4[Column1],MIS[[#This Row],[OrderUniqueIdentifier]])),"")</f>
        <v>LONGSHORT</v>
      </c>
    </row>
    <row r="7016" spans="1:37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>
        <f>_xlfn.XLOOKUP(MIS[[#This Row],[TRADING SYMBOL]],[1]Sheet1!$D:$D,[1]Sheet1!$C:$C)</f>
        <v>163.69999999999999</v>
      </c>
      <c r="AE7016">
        <f>MIS[[#This Row],[OrderAverageTradedPrice]]*MIS[[#This Row],[OrderQuantity]]</f>
        <v>11936.25</v>
      </c>
      <c r="AF7016">
        <f>MIS[[#This Row],[LTP]]*MIS[[#This Row],[OrderQuantity]]</f>
        <v>12277.5</v>
      </c>
      <c r="AG7016">
        <f>IF(MIS[[#This Row],[OrderSide]]="SELL",MIS[[#This Row],[VALUE]]-MIS[[#This Row],[LIVE_VALUE]],MIS[[#This Row],[LIVE_VALUE]]-MIS[[#This Row],[VALUE]])</f>
        <v>-341.25</v>
      </c>
      <c r="AH7016" t="str" cm="1">
        <f t="array" ref="AH7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6" t="str">
        <f>MIS[[#This Row],[TRADING SYMBOL]]</f>
        <v>NIFTY2552225000PE</v>
      </c>
      <c r="AJ7016" t="str">
        <f>IF(RIGHT(MIS[[#This Row],[Main/Hedge]],4)="MAIN","MAIN","HEDGE")</f>
        <v>MAIN</v>
      </c>
      <c r="AK7016" t="str" cm="1">
        <f t="array" ref="AK7016">_xlfn._xlws.FILTER(Table4[Column1],ISNUMBER(SEARCH(Table4[Column1],MIS[[#This Row],[OrderUniqueIdentifier]])),"")</f>
        <v>LONGSHORT</v>
      </c>
    </row>
    <row r="7017" spans="1:37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>
        <f>_xlfn.XLOOKUP(MIS[[#This Row],[TRADING SYMBOL]],[1]Sheet1!$D:$D,[1]Sheet1!$C:$C)</f>
        <v>409.5</v>
      </c>
      <c r="AE7017">
        <f>MIS[[#This Row],[OrderAverageTradedPrice]]*MIS[[#This Row],[OrderQuantity]]</f>
        <v>76418</v>
      </c>
      <c r="AF7017">
        <f>MIS[[#This Row],[LTP]]*MIS[[#This Row],[OrderQuantity]]</f>
        <v>81900</v>
      </c>
      <c r="AG7017">
        <f>IF(MIS[[#This Row],[OrderSide]]="SELL",MIS[[#This Row],[VALUE]]-MIS[[#This Row],[LIVE_VALUE]],MIS[[#This Row],[LIVE_VALUE]]-MIS[[#This Row],[VALUE]])</f>
        <v>-5482</v>
      </c>
      <c r="AH7017" t="str" cm="1">
        <f t="array" ref="AH7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7" t="str">
        <f>MIS[[#This Row],[TRADING SYMBOL]]</f>
        <v>SENSEX2552082300PE</v>
      </c>
      <c r="AJ7017" t="str">
        <f>IF(RIGHT(MIS[[#This Row],[Main/Hedge]],4)="MAIN","MAIN","HEDGE")</f>
        <v>MAIN</v>
      </c>
      <c r="AK7017" t="str" cm="1">
        <f t="array" ref="AK7017">_xlfn._xlws.FILTER(Table4[Column1],ISNUMBER(SEARCH(Table4[Column1],MIS[[#This Row],[OrderUniqueIdentifier]])),"")</f>
        <v>LONGSHORT</v>
      </c>
    </row>
    <row r="7018" spans="1:37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>
        <f>_xlfn.XLOOKUP(MIS[[#This Row],[TRADING SYMBOL]],[1]Sheet1!$D:$D,[1]Sheet1!$C:$C)</f>
        <v>163.69999999999999</v>
      </c>
      <c r="AE7018">
        <f>MIS[[#This Row],[OrderAverageTradedPrice]]*MIS[[#This Row],[OrderQuantity]]</f>
        <v>47763.75</v>
      </c>
      <c r="AF7018">
        <f>MIS[[#This Row],[LTP]]*MIS[[#This Row],[OrderQuantity]]</f>
        <v>49110</v>
      </c>
      <c r="AG7018">
        <f>IF(MIS[[#This Row],[OrderSide]]="SELL",MIS[[#This Row],[VALUE]]-MIS[[#This Row],[LIVE_VALUE]],MIS[[#This Row],[LIVE_VALUE]]-MIS[[#This Row],[VALUE]])</f>
        <v>-1346.25</v>
      </c>
      <c r="AH7018" t="str" cm="1">
        <f t="array" ref="AH7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8" t="str">
        <f>MIS[[#This Row],[TRADING SYMBOL]]</f>
        <v>NIFTY2552225000PE</v>
      </c>
      <c r="AJ7018" t="str">
        <f>IF(RIGHT(MIS[[#This Row],[Main/Hedge]],4)="MAIN","MAIN","HEDGE")</f>
        <v>MAIN</v>
      </c>
      <c r="AK7018" t="str" cm="1">
        <f t="array" ref="AK7018">_xlfn._xlws.FILTER(Table4[Column1],ISNUMBER(SEARCH(Table4[Column1],MIS[[#This Row],[OrderUniqueIdentifier]])),"")</f>
        <v>LONGSHORT</v>
      </c>
    </row>
    <row r="7019" spans="1:37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>
        <f>_xlfn.XLOOKUP(MIS[[#This Row],[TRADING SYMBOL]],[1]Sheet1!$D:$D,[1]Sheet1!$C:$C)</f>
        <v>409.5</v>
      </c>
      <c r="AE7019">
        <f>MIS[[#This Row],[OrderAverageTradedPrice]]*MIS[[#This Row],[OrderQuantity]]</f>
        <v>38180</v>
      </c>
      <c r="AF7019">
        <f>MIS[[#This Row],[LTP]]*MIS[[#This Row],[OrderQuantity]]</f>
        <v>40950</v>
      </c>
      <c r="AG7019">
        <f>IF(MIS[[#This Row],[OrderSide]]="SELL",MIS[[#This Row],[VALUE]]-MIS[[#This Row],[LIVE_VALUE]],MIS[[#This Row],[LIVE_VALUE]]-MIS[[#This Row],[VALUE]])</f>
        <v>-2770</v>
      </c>
      <c r="AH7019" t="str" cm="1">
        <f t="array" ref="AH7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19" t="str">
        <f>MIS[[#This Row],[TRADING SYMBOL]]</f>
        <v>SENSEX2552082300PE</v>
      </c>
      <c r="AJ7019" t="str">
        <f>IF(RIGHT(MIS[[#This Row],[Main/Hedge]],4)="MAIN","MAIN","HEDGE")</f>
        <v>MAIN</v>
      </c>
      <c r="AK7019" t="str" cm="1">
        <f t="array" ref="AK7019">_xlfn._xlws.FILTER(Table4[Column1],ISNUMBER(SEARCH(Table4[Column1],MIS[[#This Row],[OrderUniqueIdentifier]])),"")</f>
        <v>LONGSHORT</v>
      </c>
    </row>
    <row r="7020" spans="1:37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>
        <f>_xlfn.XLOOKUP(MIS[[#This Row],[TRADING SYMBOL]],[1]Sheet1!$D:$D,[1]Sheet1!$C:$C)</f>
        <v>163.69999999999999</v>
      </c>
      <c r="AE7020">
        <f>MIS[[#This Row],[OrderAverageTradedPrice]]*MIS[[#This Row],[OrderQuantity]]</f>
        <v>47730</v>
      </c>
      <c r="AF7020">
        <f>MIS[[#This Row],[LTP]]*MIS[[#This Row],[OrderQuantity]]</f>
        <v>49110</v>
      </c>
      <c r="AG7020">
        <f>IF(MIS[[#This Row],[OrderSide]]="SELL",MIS[[#This Row],[VALUE]]-MIS[[#This Row],[LIVE_VALUE]],MIS[[#This Row],[LIVE_VALUE]]-MIS[[#This Row],[VALUE]])</f>
        <v>-1380</v>
      </c>
      <c r="AH7020" t="str" cm="1">
        <f t="array" ref="AH7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0" t="str">
        <f>MIS[[#This Row],[TRADING SYMBOL]]</f>
        <v>NIFTY2552225000PE</v>
      </c>
      <c r="AJ7020" t="str">
        <f>IF(RIGHT(MIS[[#This Row],[Main/Hedge]],4)="MAIN","MAIN","HEDGE")</f>
        <v>MAIN</v>
      </c>
      <c r="AK7020" t="str" cm="1">
        <f t="array" ref="AK7020">_xlfn._xlws.FILTER(Table4[Column1],ISNUMBER(SEARCH(Table4[Column1],MIS[[#This Row],[OrderUniqueIdentifier]])),"")</f>
        <v>LONGSHORT</v>
      </c>
    </row>
    <row r="7021" spans="1:37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>
        <f>_xlfn.XLOOKUP(MIS[[#This Row],[TRADING SYMBOL]],[1]Sheet1!$D:$D,[1]Sheet1!$C:$C)</f>
        <v>409.5</v>
      </c>
      <c r="AE7021">
        <f>MIS[[#This Row],[OrderAverageTradedPrice]]*MIS[[#This Row],[OrderQuantity]]</f>
        <v>7648</v>
      </c>
      <c r="AF7021">
        <f>MIS[[#This Row],[LTP]]*MIS[[#This Row],[OrderQuantity]]</f>
        <v>8190</v>
      </c>
      <c r="AG7021">
        <f>IF(MIS[[#This Row],[OrderSide]]="SELL",MIS[[#This Row],[VALUE]]-MIS[[#This Row],[LIVE_VALUE]],MIS[[#This Row],[LIVE_VALUE]]-MIS[[#This Row],[VALUE]])</f>
        <v>-542</v>
      </c>
      <c r="AH7021" t="str" cm="1">
        <f t="array" ref="AH7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1" t="str">
        <f>MIS[[#This Row],[TRADING SYMBOL]]</f>
        <v>SENSEX2552082300PE</v>
      </c>
      <c r="AJ7021" t="str">
        <f>IF(RIGHT(MIS[[#This Row],[Main/Hedge]],4)="MAIN","MAIN","HEDGE")</f>
        <v>MAIN</v>
      </c>
      <c r="AK7021" t="str" cm="1">
        <f t="array" ref="AK7021">_xlfn._xlws.FILTER(Table4[Column1],ISNUMBER(SEARCH(Table4[Column1],MIS[[#This Row],[OrderUniqueIdentifier]])),"")</f>
        <v>LONGSHORT</v>
      </c>
    </row>
    <row r="7022" spans="1:37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>
        <f>_xlfn.XLOOKUP(MIS[[#This Row],[TRADING SYMBOL]],[1]Sheet1!$D:$D,[1]Sheet1!$C:$C)</f>
        <v>163.69999999999999</v>
      </c>
      <c r="AE7022">
        <f>MIS[[#This Row],[OrderAverageTradedPrice]]*MIS[[#This Row],[OrderQuantity]]</f>
        <v>11943.75</v>
      </c>
      <c r="AF7022">
        <f>MIS[[#This Row],[LTP]]*MIS[[#This Row],[OrderQuantity]]</f>
        <v>12277.5</v>
      </c>
      <c r="AG7022">
        <f>IF(MIS[[#This Row],[OrderSide]]="SELL",MIS[[#This Row],[VALUE]]-MIS[[#This Row],[LIVE_VALUE]],MIS[[#This Row],[LIVE_VALUE]]-MIS[[#This Row],[VALUE]])</f>
        <v>-333.75</v>
      </c>
      <c r="AH7022" t="str" cm="1">
        <f t="array" ref="AH7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2" t="str">
        <f>MIS[[#This Row],[TRADING SYMBOL]]</f>
        <v>NIFTY2552225000PE</v>
      </c>
      <c r="AJ7022" t="str">
        <f>IF(RIGHT(MIS[[#This Row],[Main/Hedge]],4)="MAIN","MAIN","HEDGE")</f>
        <v>MAIN</v>
      </c>
      <c r="AK7022" t="str" cm="1">
        <f t="array" ref="AK7022">_xlfn._xlws.FILTER(Table4[Column1],ISNUMBER(SEARCH(Table4[Column1],MIS[[#This Row],[OrderUniqueIdentifier]])),"")</f>
        <v>LONGSHORT</v>
      </c>
    </row>
    <row r="7023" spans="1:37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>
        <f>_xlfn.XLOOKUP(MIS[[#This Row],[TRADING SYMBOL]],[1]Sheet1!$D:$D,[1]Sheet1!$C:$C)</f>
        <v>163.69999999999999</v>
      </c>
      <c r="AE7023">
        <f>MIS[[#This Row],[OrderAverageTradedPrice]]*MIS[[#This Row],[OrderQuantity]]</f>
        <v>11943.75</v>
      </c>
      <c r="AF7023">
        <f>MIS[[#This Row],[LTP]]*MIS[[#This Row],[OrderQuantity]]</f>
        <v>12277.5</v>
      </c>
      <c r="AG7023">
        <f>IF(MIS[[#This Row],[OrderSide]]="SELL",MIS[[#This Row],[VALUE]]-MIS[[#This Row],[LIVE_VALUE]],MIS[[#This Row],[LIVE_VALUE]]-MIS[[#This Row],[VALUE]])</f>
        <v>-333.75</v>
      </c>
      <c r="AH7023" t="str" cm="1">
        <f t="array" ref="AH7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3" t="str">
        <f>MIS[[#This Row],[TRADING SYMBOL]]</f>
        <v>NIFTY2552225000PE</v>
      </c>
      <c r="AJ7023" t="str">
        <f>IF(RIGHT(MIS[[#This Row],[Main/Hedge]],4)="MAIN","MAIN","HEDGE")</f>
        <v>MAIN</v>
      </c>
      <c r="AK7023" t="str" cm="1">
        <f t="array" ref="AK7023">_xlfn._xlws.FILTER(Table4[Column1],ISNUMBER(SEARCH(Table4[Column1],MIS[[#This Row],[OrderUniqueIdentifier]])),"")</f>
        <v>LONGSHORT</v>
      </c>
    </row>
    <row r="7024" spans="1:37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>
        <f>_xlfn.XLOOKUP(MIS[[#This Row],[TRADING SYMBOL]],[1]Sheet1!$D:$D,[1]Sheet1!$C:$C)</f>
        <v>409.5</v>
      </c>
      <c r="AE7024">
        <f>MIS[[#This Row],[OrderAverageTradedPrice]]*MIS[[#This Row],[OrderQuantity]]</f>
        <v>53449.999999999956</v>
      </c>
      <c r="AF7024">
        <f>MIS[[#This Row],[LTP]]*MIS[[#This Row],[OrderQuantity]]</f>
        <v>57330</v>
      </c>
      <c r="AG7024">
        <f>IF(MIS[[#This Row],[OrderSide]]="SELL",MIS[[#This Row],[VALUE]]-MIS[[#This Row],[LIVE_VALUE]],MIS[[#This Row],[LIVE_VALUE]]-MIS[[#This Row],[VALUE]])</f>
        <v>-3880.0000000000437</v>
      </c>
      <c r="AH7024" t="str" cm="1">
        <f t="array" ref="AH7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4" t="str">
        <f>MIS[[#This Row],[TRADING SYMBOL]]</f>
        <v>SENSEX2552082300PE</v>
      </c>
      <c r="AJ7024" t="str">
        <f>IF(RIGHT(MIS[[#This Row],[Main/Hedge]],4)="MAIN","MAIN","HEDGE")</f>
        <v>MAIN</v>
      </c>
      <c r="AK7024" t="str" cm="1">
        <f t="array" ref="AK7024">_xlfn._xlws.FILTER(Table4[Column1],ISNUMBER(SEARCH(Table4[Column1],MIS[[#This Row],[OrderUniqueIdentifier]])),"")</f>
        <v>LONGSHORT</v>
      </c>
    </row>
    <row r="7025" spans="1:37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>
        <f>_xlfn.XLOOKUP(MIS[[#This Row],[TRADING SYMBOL]],[1]Sheet1!$D:$D,[1]Sheet1!$C:$C)</f>
        <v>409.5</v>
      </c>
      <c r="AE7025">
        <f>MIS[[#This Row],[OrderAverageTradedPrice]]*MIS[[#This Row],[OrderQuantity]]</f>
        <v>191052</v>
      </c>
      <c r="AF7025">
        <f>MIS[[#This Row],[LTP]]*MIS[[#This Row],[OrderQuantity]]</f>
        <v>204750</v>
      </c>
      <c r="AG7025">
        <f>IF(MIS[[#This Row],[OrderSide]]="SELL",MIS[[#This Row],[VALUE]]-MIS[[#This Row],[LIVE_VALUE]],MIS[[#This Row],[LIVE_VALUE]]-MIS[[#This Row],[VALUE]])</f>
        <v>-13698</v>
      </c>
      <c r="AH7025" t="str" cm="1">
        <f t="array" ref="AH7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5" t="str">
        <f>MIS[[#This Row],[TRADING SYMBOL]]</f>
        <v>SENSEX2552082300PE</v>
      </c>
      <c r="AJ7025" t="str">
        <f>IF(RIGHT(MIS[[#This Row],[Main/Hedge]],4)="MAIN","MAIN","HEDGE")</f>
        <v>MAIN</v>
      </c>
      <c r="AK7025" t="str" cm="1">
        <f t="array" ref="AK7025">_xlfn._xlws.FILTER(Table4[Column1],ISNUMBER(SEARCH(Table4[Column1],MIS[[#This Row],[OrderUniqueIdentifier]])),"")</f>
        <v>LONGSHORT</v>
      </c>
    </row>
    <row r="7026" spans="1:37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>
        <f>_xlfn.XLOOKUP(MIS[[#This Row],[TRADING SYMBOL]],[1]Sheet1!$D:$D,[1]Sheet1!$C:$C)</f>
        <v>409.5</v>
      </c>
      <c r="AE7026">
        <f>MIS[[#This Row],[OrderAverageTradedPrice]]*MIS[[#This Row],[OrderQuantity]]</f>
        <v>38210</v>
      </c>
      <c r="AF7026">
        <f>MIS[[#This Row],[LTP]]*MIS[[#This Row],[OrderQuantity]]</f>
        <v>40950</v>
      </c>
      <c r="AG7026">
        <f>IF(MIS[[#This Row],[OrderSide]]="SELL",MIS[[#This Row],[VALUE]]-MIS[[#This Row],[LIVE_VALUE]],MIS[[#This Row],[LIVE_VALUE]]-MIS[[#This Row],[VALUE]])</f>
        <v>-2740</v>
      </c>
      <c r="AH7026" t="str" cm="1">
        <f t="array" ref="AH7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6" t="str">
        <f>MIS[[#This Row],[TRADING SYMBOL]]</f>
        <v>SENSEX2552082300PE</v>
      </c>
      <c r="AJ7026" t="str">
        <f>IF(RIGHT(MIS[[#This Row],[Main/Hedge]],4)="MAIN","MAIN","HEDGE")</f>
        <v>MAIN</v>
      </c>
      <c r="AK7026" t="str" cm="1">
        <f t="array" ref="AK7026">_xlfn._xlws.FILTER(Table4[Column1],ISNUMBER(SEARCH(Table4[Column1],MIS[[#This Row],[OrderUniqueIdentifier]])),"")</f>
        <v>LONGSHORT</v>
      </c>
    </row>
    <row r="7027" spans="1:37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>
        <f>_xlfn.XLOOKUP(MIS[[#This Row],[TRADING SYMBOL]],[1]Sheet1!$D:$D,[1]Sheet1!$C:$C)</f>
        <v>409.5</v>
      </c>
      <c r="AE7027">
        <f>MIS[[#This Row],[OrderAverageTradedPrice]]*MIS[[#This Row],[OrderQuantity]]</f>
        <v>190985</v>
      </c>
      <c r="AF7027">
        <f>MIS[[#This Row],[LTP]]*MIS[[#This Row],[OrderQuantity]]</f>
        <v>204750</v>
      </c>
      <c r="AG7027">
        <f>IF(MIS[[#This Row],[OrderSide]]="SELL",MIS[[#This Row],[VALUE]]-MIS[[#This Row],[LIVE_VALUE]],MIS[[#This Row],[LIVE_VALUE]]-MIS[[#This Row],[VALUE]])</f>
        <v>-13765</v>
      </c>
      <c r="AH7027" t="str" cm="1">
        <f t="array" ref="AH7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7" t="str">
        <f>MIS[[#This Row],[TRADING SYMBOL]]</f>
        <v>SENSEX2552082300PE</v>
      </c>
      <c r="AJ7027" t="str">
        <f>IF(RIGHT(MIS[[#This Row],[Main/Hedge]],4)="MAIN","MAIN","HEDGE")</f>
        <v>MAIN</v>
      </c>
      <c r="AK7027" t="str" cm="1">
        <f t="array" ref="AK7027">_xlfn._xlws.FILTER(Table4[Column1],ISNUMBER(SEARCH(Table4[Column1],MIS[[#This Row],[OrderUniqueIdentifier]])),"")</f>
        <v>LONGSHORT</v>
      </c>
    </row>
    <row r="7028" spans="1:37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>
        <f>_xlfn.XLOOKUP(MIS[[#This Row],[TRADING SYMBOL]],[1]Sheet1!$D:$D,[1]Sheet1!$C:$C)</f>
        <v>409.5</v>
      </c>
      <c r="AE7028">
        <f>MIS[[#This Row],[OrderAverageTradedPrice]]*MIS[[#This Row],[OrderQuantity]]</f>
        <v>22899</v>
      </c>
      <c r="AF7028">
        <f>MIS[[#This Row],[LTP]]*MIS[[#This Row],[OrderQuantity]]</f>
        <v>24570</v>
      </c>
      <c r="AG7028">
        <f>IF(MIS[[#This Row],[OrderSide]]="SELL",MIS[[#This Row],[VALUE]]-MIS[[#This Row],[LIVE_VALUE]],MIS[[#This Row],[LIVE_VALUE]]-MIS[[#This Row],[VALUE]])</f>
        <v>-1671</v>
      </c>
      <c r="AH7028" t="str" cm="1">
        <f t="array" ref="AH7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8" t="str">
        <f>MIS[[#This Row],[TRADING SYMBOL]]</f>
        <v>SENSEX2552082300PE</v>
      </c>
      <c r="AJ7028" t="str">
        <f>IF(RIGHT(MIS[[#This Row],[Main/Hedge]],4)="MAIN","MAIN","HEDGE")</f>
        <v>MAIN</v>
      </c>
      <c r="AK7028" t="str" cm="1">
        <f t="array" ref="AK7028">_xlfn._xlws.FILTER(Table4[Column1],ISNUMBER(SEARCH(Table4[Column1],MIS[[#This Row],[OrderUniqueIdentifier]])),"")</f>
        <v>LONGSHORT</v>
      </c>
    </row>
    <row r="7029" spans="1:37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>
        <f>_xlfn.XLOOKUP(MIS[[#This Row],[TRADING SYMBOL]],[1]Sheet1!$D:$D,[1]Sheet1!$C:$C)</f>
        <v>409.5</v>
      </c>
      <c r="AE7029">
        <f>MIS[[#This Row],[OrderAverageTradedPrice]]*MIS[[#This Row],[OrderQuantity]]</f>
        <v>53495.999999999905</v>
      </c>
      <c r="AF7029">
        <f>MIS[[#This Row],[LTP]]*MIS[[#This Row],[OrderQuantity]]</f>
        <v>57330</v>
      </c>
      <c r="AG7029">
        <f>IF(MIS[[#This Row],[OrderSide]]="SELL",MIS[[#This Row],[VALUE]]-MIS[[#This Row],[LIVE_VALUE]],MIS[[#This Row],[LIVE_VALUE]]-MIS[[#This Row],[VALUE]])</f>
        <v>-3834.0000000000946</v>
      </c>
      <c r="AH7029" t="str" cm="1">
        <f t="array" ref="AH7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29" t="str">
        <f>MIS[[#This Row],[TRADING SYMBOL]]</f>
        <v>SENSEX2552082300PE</v>
      </c>
      <c r="AJ7029" t="str">
        <f>IF(RIGHT(MIS[[#This Row],[Main/Hedge]],4)="MAIN","MAIN","HEDGE")</f>
        <v>MAIN</v>
      </c>
      <c r="AK7029" t="str" cm="1">
        <f t="array" ref="AK7029">_xlfn._xlws.FILTER(Table4[Column1],ISNUMBER(SEARCH(Table4[Column1],MIS[[#This Row],[OrderUniqueIdentifier]])),"")</f>
        <v>LONGSHORT</v>
      </c>
    </row>
    <row r="7030" spans="1:37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>
        <f>_xlfn.XLOOKUP(MIS[[#This Row],[TRADING SYMBOL]],[1]Sheet1!$D:$D,[1]Sheet1!$C:$C)</f>
        <v>409.5</v>
      </c>
      <c r="AE7030">
        <f>MIS[[#This Row],[OrderAverageTradedPrice]]*MIS[[#This Row],[OrderQuantity]]</f>
        <v>45816</v>
      </c>
      <c r="AF7030">
        <f>MIS[[#This Row],[LTP]]*MIS[[#This Row],[OrderQuantity]]</f>
        <v>49140</v>
      </c>
      <c r="AG7030">
        <f>IF(MIS[[#This Row],[OrderSide]]="SELL",MIS[[#This Row],[VALUE]]-MIS[[#This Row],[LIVE_VALUE]],MIS[[#This Row],[LIVE_VALUE]]-MIS[[#This Row],[VALUE]])</f>
        <v>-3324</v>
      </c>
      <c r="AH7030" t="str" cm="1">
        <f t="array" ref="AH7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0" t="str">
        <f>MIS[[#This Row],[TRADING SYMBOL]]</f>
        <v>SENSEX2552082300PE</v>
      </c>
      <c r="AJ7030" t="str">
        <f>IF(RIGHT(MIS[[#This Row],[Main/Hedge]],4)="MAIN","MAIN","HEDGE")</f>
        <v>MAIN</v>
      </c>
      <c r="AK7030" t="str" cm="1">
        <f t="array" ref="AK7030">_xlfn._xlws.FILTER(Table4[Column1],ISNUMBER(SEARCH(Table4[Column1],MIS[[#This Row],[OrderUniqueIdentifier]])),"")</f>
        <v>LONGSHORT</v>
      </c>
    </row>
    <row r="7031" spans="1:37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>
        <f>_xlfn.XLOOKUP(MIS[[#This Row],[TRADING SYMBOL]],[1]Sheet1!$D:$D,[1]Sheet1!$C:$C)</f>
        <v>409.5</v>
      </c>
      <c r="AE7031">
        <f>MIS[[#This Row],[OrderAverageTradedPrice]]*MIS[[#This Row],[OrderQuantity]]</f>
        <v>15266</v>
      </c>
      <c r="AF7031">
        <f>MIS[[#This Row],[LTP]]*MIS[[#This Row],[OrderQuantity]]</f>
        <v>16380</v>
      </c>
      <c r="AG7031">
        <f>IF(MIS[[#This Row],[OrderSide]]="SELL",MIS[[#This Row],[VALUE]]-MIS[[#This Row],[LIVE_VALUE]],MIS[[#This Row],[LIVE_VALUE]]-MIS[[#This Row],[VALUE]])</f>
        <v>-1114</v>
      </c>
      <c r="AH7031" t="str" cm="1">
        <f t="array" ref="AH7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1" t="str">
        <f>MIS[[#This Row],[TRADING SYMBOL]]</f>
        <v>SENSEX2552082300PE</v>
      </c>
      <c r="AJ7031" t="str">
        <f>IF(RIGHT(MIS[[#This Row],[Main/Hedge]],4)="MAIN","MAIN","HEDGE")</f>
        <v>MAIN</v>
      </c>
      <c r="AK7031" t="str" cm="1">
        <f t="array" ref="AK7031">_xlfn._xlws.FILTER(Table4[Column1],ISNUMBER(SEARCH(Table4[Column1],MIS[[#This Row],[OrderUniqueIdentifier]])),"")</f>
        <v>LONGSHORT</v>
      </c>
    </row>
    <row r="7032" spans="1:37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>
        <f>_xlfn.XLOOKUP(MIS[[#This Row],[TRADING SYMBOL]],[1]Sheet1!$D:$D,[1]Sheet1!$C:$C)</f>
        <v>163.69999999999999</v>
      </c>
      <c r="AE7032">
        <f>MIS[[#This Row],[OrderAverageTradedPrice]]*MIS[[#This Row],[OrderQuantity]]</f>
        <v>71685</v>
      </c>
      <c r="AF7032">
        <f>MIS[[#This Row],[LTP]]*MIS[[#This Row],[OrderQuantity]]</f>
        <v>73665</v>
      </c>
      <c r="AG7032">
        <f>IF(MIS[[#This Row],[OrderSide]]="SELL",MIS[[#This Row],[VALUE]]-MIS[[#This Row],[LIVE_VALUE]],MIS[[#This Row],[LIVE_VALUE]]-MIS[[#This Row],[VALUE]])</f>
        <v>-1980</v>
      </c>
      <c r="AH7032" t="str" cm="1">
        <f t="array" ref="AH7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2" t="str">
        <f>MIS[[#This Row],[TRADING SYMBOL]]</f>
        <v>NIFTY2552225000PE</v>
      </c>
      <c r="AJ7032" t="str">
        <f>IF(RIGHT(MIS[[#This Row],[Main/Hedge]],4)="MAIN","MAIN","HEDGE")</f>
        <v>MAIN</v>
      </c>
      <c r="AK7032" t="str" cm="1">
        <f t="array" ref="AK7032">_xlfn._xlws.FILTER(Table4[Column1],ISNUMBER(SEARCH(Table4[Column1],MIS[[#This Row],[OrderUniqueIdentifier]])),"")</f>
        <v>LONGSHORT</v>
      </c>
    </row>
    <row r="7033" spans="1:37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>
        <f>_xlfn.XLOOKUP(MIS[[#This Row],[TRADING SYMBOL]],[1]Sheet1!$D:$D,[1]Sheet1!$C:$C)</f>
        <v>409.5</v>
      </c>
      <c r="AE7033">
        <f>MIS[[#This Row],[OrderAverageTradedPrice]]*MIS[[#This Row],[OrderQuantity]]</f>
        <v>61072</v>
      </c>
      <c r="AF7033">
        <f>MIS[[#This Row],[LTP]]*MIS[[#This Row],[OrderQuantity]]</f>
        <v>65520</v>
      </c>
      <c r="AG7033">
        <f>IF(MIS[[#This Row],[OrderSide]]="SELL",MIS[[#This Row],[VALUE]]-MIS[[#This Row],[LIVE_VALUE]],MIS[[#This Row],[LIVE_VALUE]]-MIS[[#This Row],[VALUE]])</f>
        <v>-4448</v>
      </c>
      <c r="AH7033" t="str" cm="1">
        <f t="array" ref="AH7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3" t="str">
        <f>MIS[[#This Row],[TRADING SYMBOL]]</f>
        <v>SENSEX2552082300PE</v>
      </c>
      <c r="AJ7033" t="str">
        <f>IF(RIGHT(MIS[[#This Row],[Main/Hedge]],4)="MAIN","MAIN","HEDGE")</f>
        <v>MAIN</v>
      </c>
      <c r="AK7033" t="str" cm="1">
        <f t="array" ref="AK7033">_xlfn._xlws.FILTER(Table4[Column1],ISNUMBER(SEARCH(Table4[Column1],MIS[[#This Row],[OrderUniqueIdentifier]])),"")</f>
        <v>LONGSHORT</v>
      </c>
    </row>
    <row r="7034" spans="1:37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>
        <f>_xlfn.XLOOKUP(MIS[[#This Row],[TRADING SYMBOL]],[1]Sheet1!$D:$D,[1]Sheet1!$C:$C)</f>
        <v>163.69999999999999</v>
      </c>
      <c r="AE7034">
        <f>MIS[[#This Row],[OrderAverageTradedPrice]]*MIS[[#This Row],[OrderQuantity]]</f>
        <v>59718.75</v>
      </c>
      <c r="AF7034">
        <f>MIS[[#This Row],[LTP]]*MIS[[#This Row],[OrderQuantity]]</f>
        <v>61387.499999999993</v>
      </c>
      <c r="AG7034">
        <f>IF(MIS[[#This Row],[OrderSide]]="SELL",MIS[[#This Row],[VALUE]]-MIS[[#This Row],[LIVE_VALUE]],MIS[[#This Row],[LIVE_VALUE]]-MIS[[#This Row],[VALUE]])</f>
        <v>-1668.7499999999927</v>
      </c>
      <c r="AH7034" t="str" cm="1">
        <f t="array" ref="AH7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4" t="str">
        <f>MIS[[#This Row],[TRADING SYMBOL]]</f>
        <v>NIFTY2552225000PE</v>
      </c>
      <c r="AJ7034" t="str">
        <f>IF(RIGHT(MIS[[#This Row],[Main/Hedge]],4)="MAIN","MAIN","HEDGE")</f>
        <v>MAIN</v>
      </c>
      <c r="AK7034" t="str" cm="1">
        <f t="array" ref="AK7034">_xlfn._xlws.FILTER(Table4[Column1],ISNUMBER(SEARCH(Table4[Column1],MIS[[#This Row],[OrderUniqueIdentifier]])),"")</f>
        <v>LONGSHORT</v>
      </c>
    </row>
    <row r="7035" spans="1:37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>
        <f>_xlfn.XLOOKUP(MIS[[#This Row],[TRADING SYMBOL]],[1]Sheet1!$D:$D,[1]Sheet1!$C:$C)</f>
        <v>409.5</v>
      </c>
      <c r="AE7035">
        <f>MIS[[#This Row],[OrderAverageTradedPrice]]*MIS[[#This Row],[OrderQuantity]]</f>
        <v>45855</v>
      </c>
      <c r="AF7035">
        <f>MIS[[#This Row],[LTP]]*MIS[[#This Row],[OrderQuantity]]</f>
        <v>49140</v>
      </c>
      <c r="AG7035">
        <f>IF(MIS[[#This Row],[OrderSide]]="SELL",MIS[[#This Row],[VALUE]]-MIS[[#This Row],[LIVE_VALUE]],MIS[[#This Row],[LIVE_VALUE]]-MIS[[#This Row],[VALUE]])</f>
        <v>-3285</v>
      </c>
      <c r="AH7035" t="str" cm="1">
        <f t="array" ref="AH7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5" t="str">
        <f>MIS[[#This Row],[TRADING SYMBOL]]</f>
        <v>SENSEX2552082300PE</v>
      </c>
      <c r="AJ7035" t="str">
        <f>IF(RIGHT(MIS[[#This Row],[Main/Hedge]],4)="MAIN","MAIN","HEDGE")</f>
        <v>MAIN</v>
      </c>
      <c r="AK7035" t="str" cm="1">
        <f t="array" ref="AK7035">_xlfn._xlws.FILTER(Table4[Column1],ISNUMBER(SEARCH(Table4[Column1],MIS[[#This Row],[OrderUniqueIdentifier]])),"")</f>
        <v>LONGSHORT</v>
      </c>
    </row>
    <row r="7036" spans="1:37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>
        <f>_xlfn.XLOOKUP(MIS[[#This Row],[TRADING SYMBOL]],[1]Sheet1!$D:$D,[1]Sheet1!$C:$C)</f>
        <v>163.69999999999999</v>
      </c>
      <c r="AE7036">
        <f>MIS[[#This Row],[OrderAverageTradedPrice]]*MIS[[#This Row],[OrderQuantity]]</f>
        <v>47760</v>
      </c>
      <c r="AF7036">
        <f>MIS[[#This Row],[LTP]]*MIS[[#This Row],[OrderQuantity]]</f>
        <v>49110</v>
      </c>
      <c r="AG7036">
        <f>IF(MIS[[#This Row],[OrderSide]]="SELL",MIS[[#This Row],[VALUE]]-MIS[[#This Row],[LIVE_VALUE]],MIS[[#This Row],[LIVE_VALUE]]-MIS[[#This Row],[VALUE]])</f>
        <v>-1350</v>
      </c>
      <c r="AH7036" t="str" cm="1">
        <f t="array" ref="AH7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6" t="str">
        <f>MIS[[#This Row],[TRADING SYMBOL]]</f>
        <v>NIFTY2552225000PE</v>
      </c>
      <c r="AJ7036" t="str">
        <f>IF(RIGHT(MIS[[#This Row],[Main/Hedge]],4)="MAIN","MAIN","HEDGE")</f>
        <v>MAIN</v>
      </c>
      <c r="AK7036" t="str" cm="1">
        <f t="array" ref="AK7036">_xlfn._xlws.FILTER(Table4[Column1],ISNUMBER(SEARCH(Table4[Column1],MIS[[#This Row],[OrderUniqueIdentifier]])),"")</f>
        <v>LONGSHORT</v>
      </c>
    </row>
    <row r="7037" spans="1:37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>
        <f>_xlfn.XLOOKUP(MIS[[#This Row],[TRADING SYMBOL]],[1]Sheet1!$D:$D,[1]Sheet1!$C:$C)</f>
        <v>163.69999999999999</v>
      </c>
      <c r="AE7037">
        <f>MIS[[#This Row],[OrderAverageTradedPrice]]*MIS[[#This Row],[OrderQuantity]]</f>
        <v>83606.25</v>
      </c>
      <c r="AF7037">
        <f>MIS[[#This Row],[LTP]]*MIS[[#This Row],[OrderQuantity]]</f>
        <v>85942.5</v>
      </c>
      <c r="AG7037">
        <f>IF(MIS[[#This Row],[OrderSide]]="SELL",MIS[[#This Row],[VALUE]]-MIS[[#This Row],[LIVE_VALUE]],MIS[[#This Row],[LIVE_VALUE]]-MIS[[#This Row],[VALUE]])</f>
        <v>-2336.25</v>
      </c>
      <c r="AH7037" t="str" cm="1">
        <f t="array" ref="AH7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7" t="str">
        <f>MIS[[#This Row],[TRADING SYMBOL]]</f>
        <v>NIFTY2552225000PE</v>
      </c>
      <c r="AJ7037" t="str">
        <f>IF(RIGHT(MIS[[#This Row],[Main/Hedge]],4)="MAIN","MAIN","HEDGE")</f>
        <v>MAIN</v>
      </c>
      <c r="AK7037" t="str" cm="1">
        <f t="array" ref="AK7037">_xlfn._xlws.FILTER(Table4[Column1],ISNUMBER(SEARCH(Table4[Column1],MIS[[#This Row],[OrderUniqueIdentifier]])),"")</f>
        <v>LONGSHORT</v>
      </c>
    </row>
    <row r="7038" spans="1:37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>
        <f>_xlfn.XLOOKUP(MIS[[#This Row],[TRADING SYMBOL]],[1]Sheet1!$D:$D,[1]Sheet1!$C:$C)</f>
        <v>409.5</v>
      </c>
      <c r="AE7038">
        <f>MIS[[#This Row],[OrderAverageTradedPrice]]*MIS[[#This Row],[OrderQuantity]]</f>
        <v>15278</v>
      </c>
      <c r="AF7038">
        <f>MIS[[#This Row],[LTP]]*MIS[[#This Row],[OrderQuantity]]</f>
        <v>16380</v>
      </c>
      <c r="AG7038">
        <f>IF(MIS[[#This Row],[OrderSide]]="SELL",MIS[[#This Row],[VALUE]]-MIS[[#This Row],[LIVE_VALUE]],MIS[[#This Row],[LIVE_VALUE]]-MIS[[#This Row],[VALUE]])</f>
        <v>-1102</v>
      </c>
      <c r="AH7038" t="str" cm="1">
        <f t="array" ref="AH7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8" t="str">
        <f>MIS[[#This Row],[TRADING SYMBOL]]</f>
        <v>SENSEX2552082300PE</v>
      </c>
      <c r="AJ7038" t="str">
        <f>IF(RIGHT(MIS[[#This Row],[Main/Hedge]],4)="MAIN","MAIN","HEDGE")</f>
        <v>MAIN</v>
      </c>
      <c r="AK7038" t="str" cm="1">
        <f t="array" ref="AK7038">_xlfn._xlws.FILTER(Table4[Column1],ISNUMBER(SEARCH(Table4[Column1],MIS[[#This Row],[OrderUniqueIdentifier]])),"")</f>
        <v>LONGSHORT</v>
      </c>
    </row>
    <row r="7039" spans="1:37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>
        <f>_xlfn.XLOOKUP(MIS[[#This Row],[TRADING SYMBOL]],[1]Sheet1!$D:$D,[1]Sheet1!$C:$C)</f>
        <v>409.5</v>
      </c>
      <c r="AE7039">
        <f>MIS[[#This Row],[OrderAverageTradedPrice]]*MIS[[#This Row],[OrderQuantity]]</f>
        <v>7646</v>
      </c>
      <c r="AF7039">
        <f>MIS[[#This Row],[LTP]]*MIS[[#This Row],[OrderQuantity]]</f>
        <v>8190</v>
      </c>
      <c r="AG7039">
        <f>IF(MIS[[#This Row],[OrderSide]]="SELL",MIS[[#This Row],[VALUE]]-MIS[[#This Row],[LIVE_VALUE]],MIS[[#This Row],[LIVE_VALUE]]-MIS[[#This Row],[VALUE]])</f>
        <v>-544</v>
      </c>
      <c r="AH7039" t="str" cm="1">
        <f t="array" ref="AH7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39" t="str">
        <f>MIS[[#This Row],[TRADING SYMBOL]]</f>
        <v>SENSEX2552082300PE</v>
      </c>
      <c r="AJ7039" t="str">
        <f>IF(RIGHT(MIS[[#This Row],[Main/Hedge]],4)="MAIN","MAIN","HEDGE")</f>
        <v>MAIN</v>
      </c>
      <c r="AK7039" t="str" cm="1">
        <f t="array" ref="AK7039">_xlfn._xlws.FILTER(Table4[Column1],ISNUMBER(SEARCH(Table4[Column1],MIS[[#This Row],[OrderUniqueIdentifier]])),"")</f>
        <v>LONGSHORT</v>
      </c>
    </row>
    <row r="7040" spans="1:37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>
        <f>_xlfn.XLOOKUP(MIS[[#This Row],[TRADING SYMBOL]],[1]Sheet1!$D:$D,[1]Sheet1!$C:$C)</f>
        <v>409.5</v>
      </c>
      <c r="AE7040">
        <f>MIS[[#This Row],[OrderAverageTradedPrice]]*MIS[[#This Row],[OrderQuantity]]</f>
        <v>22899</v>
      </c>
      <c r="AF7040">
        <f>MIS[[#This Row],[LTP]]*MIS[[#This Row],[OrderQuantity]]</f>
        <v>24570</v>
      </c>
      <c r="AG7040">
        <f>IF(MIS[[#This Row],[OrderSide]]="SELL",MIS[[#This Row],[VALUE]]-MIS[[#This Row],[LIVE_VALUE]],MIS[[#This Row],[LIVE_VALUE]]-MIS[[#This Row],[VALUE]])</f>
        <v>-1671</v>
      </c>
      <c r="AH7040" t="str" cm="1">
        <f t="array" ref="AH7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0" t="str">
        <f>MIS[[#This Row],[TRADING SYMBOL]]</f>
        <v>SENSEX2552082300PE</v>
      </c>
      <c r="AJ7040" t="str">
        <f>IF(RIGHT(MIS[[#This Row],[Main/Hedge]],4)="MAIN","MAIN","HEDGE")</f>
        <v>MAIN</v>
      </c>
      <c r="AK7040" t="str" cm="1">
        <f t="array" ref="AK7040">_xlfn._xlws.FILTER(Table4[Column1],ISNUMBER(SEARCH(Table4[Column1],MIS[[#This Row],[OrderUniqueIdentifier]])),"")</f>
        <v>LONGSHORT</v>
      </c>
    </row>
    <row r="7041" spans="1:37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>
        <f>_xlfn.XLOOKUP(MIS[[#This Row],[TRADING SYMBOL]],[1]Sheet1!$D:$D,[1]Sheet1!$C:$C)</f>
        <v>163.69999999999999</v>
      </c>
      <c r="AE7041">
        <f>MIS[[#This Row],[OrderAverageTradedPrice]]*MIS[[#This Row],[OrderQuantity]]</f>
        <v>23865</v>
      </c>
      <c r="AF7041">
        <f>MIS[[#This Row],[LTP]]*MIS[[#This Row],[OrderQuantity]]</f>
        <v>24555</v>
      </c>
      <c r="AG7041">
        <f>IF(MIS[[#This Row],[OrderSide]]="SELL",MIS[[#This Row],[VALUE]]-MIS[[#This Row],[LIVE_VALUE]],MIS[[#This Row],[LIVE_VALUE]]-MIS[[#This Row],[VALUE]])</f>
        <v>-690</v>
      </c>
      <c r="AH7041" t="str" cm="1">
        <f t="array" ref="AH7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1" t="str">
        <f>MIS[[#This Row],[TRADING SYMBOL]]</f>
        <v>NIFTY2552225000PE</v>
      </c>
      <c r="AJ7041" t="str">
        <f>IF(RIGHT(MIS[[#This Row],[Main/Hedge]],4)="MAIN","MAIN","HEDGE")</f>
        <v>MAIN</v>
      </c>
      <c r="AK7041" t="str" cm="1">
        <f t="array" ref="AK7041">_xlfn._xlws.FILTER(Table4[Column1],ISNUMBER(SEARCH(Table4[Column1],MIS[[#This Row],[OrderUniqueIdentifier]])),"")</f>
        <v>LONGSHORT</v>
      </c>
    </row>
    <row r="7042" spans="1:37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>
        <f>_xlfn.XLOOKUP(MIS[[#This Row],[TRADING SYMBOL]],[1]Sheet1!$D:$D,[1]Sheet1!$C:$C)</f>
        <v>409.5</v>
      </c>
      <c r="AE7042">
        <f>MIS[[#This Row],[OrderAverageTradedPrice]]*MIS[[#This Row],[OrderQuantity]]</f>
        <v>7630</v>
      </c>
      <c r="AF7042">
        <f>MIS[[#This Row],[LTP]]*MIS[[#This Row],[OrderQuantity]]</f>
        <v>8190</v>
      </c>
      <c r="AG7042">
        <f>IF(MIS[[#This Row],[OrderSide]]="SELL",MIS[[#This Row],[VALUE]]-MIS[[#This Row],[LIVE_VALUE]],MIS[[#This Row],[LIVE_VALUE]]-MIS[[#This Row],[VALUE]])</f>
        <v>-560</v>
      </c>
      <c r="AH7042" t="str" cm="1">
        <f t="array" ref="AH7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2" t="str">
        <f>MIS[[#This Row],[TRADING SYMBOL]]</f>
        <v>SENSEX2552082300PE</v>
      </c>
      <c r="AJ7042" t="str">
        <f>IF(RIGHT(MIS[[#This Row],[Main/Hedge]],4)="MAIN","MAIN","HEDGE")</f>
        <v>MAIN</v>
      </c>
      <c r="AK7042" t="str" cm="1">
        <f t="array" ref="AK7042">_xlfn._xlws.FILTER(Table4[Column1],ISNUMBER(SEARCH(Table4[Column1],MIS[[#This Row],[OrderUniqueIdentifier]])),"")</f>
        <v>LONGSHORT</v>
      </c>
    </row>
    <row r="7043" spans="1:37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>
        <f>_xlfn.XLOOKUP(MIS[[#This Row],[TRADING SYMBOL]],[1]Sheet1!$D:$D,[1]Sheet1!$C:$C)</f>
        <v>409.5</v>
      </c>
      <c r="AE7043">
        <f>MIS[[#This Row],[OrderAverageTradedPrice]]*MIS[[#This Row],[OrderQuantity]]</f>
        <v>7630</v>
      </c>
      <c r="AF7043">
        <f>MIS[[#This Row],[LTP]]*MIS[[#This Row],[OrderQuantity]]</f>
        <v>8190</v>
      </c>
      <c r="AG7043">
        <f>IF(MIS[[#This Row],[OrderSide]]="SELL",MIS[[#This Row],[VALUE]]-MIS[[#This Row],[LIVE_VALUE]],MIS[[#This Row],[LIVE_VALUE]]-MIS[[#This Row],[VALUE]])</f>
        <v>-560</v>
      </c>
      <c r="AH7043" t="str" cm="1">
        <f t="array" ref="AH7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3" t="str">
        <f>MIS[[#This Row],[TRADING SYMBOL]]</f>
        <v>SENSEX2552082300PE</v>
      </c>
      <c r="AJ7043" t="str">
        <f>IF(RIGHT(MIS[[#This Row],[Main/Hedge]],4)="MAIN","MAIN","HEDGE")</f>
        <v>MAIN</v>
      </c>
      <c r="AK7043" t="str" cm="1">
        <f t="array" ref="AK7043">_xlfn._xlws.FILTER(Table4[Column1],ISNUMBER(SEARCH(Table4[Column1],MIS[[#This Row],[OrderUniqueIdentifier]])),"")</f>
        <v>LONGSHORT</v>
      </c>
    </row>
    <row r="7044" spans="1:37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>
        <f>_xlfn.XLOOKUP(MIS[[#This Row],[TRADING SYMBOL]],[1]Sheet1!$D:$D,[1]Sheet1!$C:$C)</f>
        <v>409.5</v>
      </c>
      <c r="AE7044">
        <f>MIS[[#This Row],[OrderAverageTradedPrice]]*MIS[[#This Row],[OrderQuantity]]</f>
        <v>53432.999999999898</v>
      </c>
      <c r="AF7044">
        <f>MIS[[#This Row],[LTP]]*MIS[[#This Row],[OrderQuantity]]</f>
        <v>57330</v>
      </c>
      <c r="AG7044">
        <f>IF(MIS[[#This Row],[OrderSide]]="SELL",MIS[[#This Row],[VALUE]]-MIS[[#This Row],[LIVE_VALUE]],MIS[[#This Row],[LIVE_VALUE]]-MIS[[#This Row],[VALUE]])</f>
        <v>-3897.0000000001019</v>
      </c>
      <c r="AH7044" t="str" cm="1">
        <f t="array" ref="AH7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4" t="str">
        <f>MIS[[#This Row],[TRADING SYMBOL]]</f>
        <v>SENSEX2552082300PE</v>
      </c>
      <c r="AJ7044" t="str">
        <f>IF(RIGHT(MIS[[#This Row],[Main/Hedge]],4)="MAIN","MAIN","HEDGE")</f>
        <v>MAIN</v>
      </c>
      <c r="AK7044" t="str" cm="1">
        <f t="array" ref="AK7044">_xlfn._xlws.FILTER(Table4[Column1],ISNUMBER(SEARCH(Table4[Column1],MIS[[#This Row],[OrderUniqueIdentifier]])),"")</f>
        <v>LONGSHORT</v>
      </c>
    </row>
    <row r="7045" spans="1:37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>
        <f>_xlfn.XLOOKUP(MIS[[#This Row],[TRADING SYMBOL]],[1]Sheet1!$D:$D,[1]Sheet1!$C:$C)</f>
        <v>409.5</v>
      </c>
      <c r="AE7045">
        <f>MIS[[#This Row],[OrderAverageTradedPrice]]*MIS[[#This Row],[OrderQuantity]]</f>
        <v>53424</v>
      </c>
      <c r="AF7045">
        <f>MIS[[#This Row],[LTP]]*MIS[[#This Row],[OrderQuantity]]</f>
        <v>57330</v>
      </c>
      <c r="AG7045">
        <f>IF(MIS[[#This Row],[OrderSide]]="SELL",MIS[[#This Row],[VALUE]]-MIS[[#This Row],[LIVE_VALUE]],MIS[[#This Row],[LIVE_VALUE]]-MIS[[#This Row],[VALUE]])</f>
        <v>-3906</v>
      </c>
      <c r="AH7045" t="str" cm="1">
        <f t="array" ref="AH7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5" t="str">
        <f>MIS[[#This Row],[TRADING SYMBOL]]</f>
        <v>SENSEX2552082300PE</v>
      </c>
      <c r="AJ7045" t="str">
        <f>IF(RIGHT(MIS[[#This Row],[Main/Hedge]],4)="MAIN","MAIN","HEDGE")</f>
        <v>MAIN</v>
      </c>
      <c r="AK7045" t="str" cm="1">
        <f t="array" ref="AK7045">_xlfn._xlws.FILTER(Table4[Column1],ISNUMBER(SEARCH(Table4[Column1],MIS[[#This Row],[OrderUniqueIdentifier]])),"")</f>
        <v>LONGSHORT</v>
      </c>
    </row>
    <row r="7046" spans="1:37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>
        <f>_xlfn.XLOOKUP(MIS[[#This Row],[TRADING SYMBOL]],[1]Sheet1!$D:$D,[1]Sheet1!$C:$C)</f>
        <v>409.5</v>
      </c>
      <c r="AE7046">
        <f>MIS[[#This Row],[OrderAverageTradedPrice]]*MIS[[#This Row],[OrderQuantity]]</f>
        <v>15264</v>
      </c>
      <c r="AF7046">
        <f>MIS[[#This Row],[LTP]]*MIS[[#This Row],[OrderQuantity]]</f>
        <v>16380</v>
      </c>
      <c r="AG7046">
        <f>IF(MIS[[#This Row],[OrderSide]]="SELL",MIS[[#This Row],[VALUE]]-MIS[[#This Row],[LIVE_VALUE]],MIS[[#This Row],[LIVE_VALUE]]-MIS[[#This Row],[VALUE]])</f>
        <v>-1116</v>
      </c>
      <c r="AH7046" t="str" cm="1">
        <f t="array" ref="AH7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6" t="str">
        <f>MIS[[#This Row],[TRADING SYMBOL]]</f>
        <v>SENSEX2552082300PE</v>
      </c>
      <c r="AJ7046" t="str">
        <f>IF(RIGHT(MIS[[#This Row],[Main/Hedge]],4)="MAIN","MAIN","HEDGE")</f>
        <v>MAIN</v>
      </c>
      <c r="AK7046" t="str" cm="1">
        <f t="array" ref="AK7046">_xlfn._xlws.FILTER(Table4[Column1],ISNUMBER(SEARCH(Table4[Column1],MIS[[#This Row],[OrderUniqueIdentifier]])),"")</f>
        <v>LONGSHORT</v>
      </c>
    </row>
    <row r="7047" spans="1:37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>
        <f>_xlfn.XLOOKUP(MIS[[#This Row],[TRADING SYMBOL]],[1]Sheet1!$D:$D,[1]Sheet1!$C:$C)</f>
        <v>163.69999999999999</v>
      </c>
      <c r="AE7047">
        <f>MIS[[#This Row],[OrderAverageTradedPrice]]*MIS[[#This Row],[OrderQuantity]]</f>
        <v>11936.25</v>
      </c>
      <c r="AF7047">
        <f>MIS[[#This Row],[LTP]]*MIS[[#This Row],[OrderQuantity]]</f>
        <v>12277.5</v>
      </c>
      <c r="AG7047">
        <f>IF(MIS[[#This Row],[OrderSide]]="SELL",MIS[[#This Row],[VALUE]]-MIS[[#This Row],[LIVE_VALUE]],MIS[[#This Row],[LIVE_VALUE]]-MIS[[#This Row],[VALUE]])</f>
        <v>-341.25</v>
      </c>
      <c r="AH7047" t="str" cm="1">
        <f t="array" ref="AH7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7" t="str">
        <f>MIS[[#This Row],[TRADING SYMBOL]]</f>
        <v>NIFTY2552225000PE</v>
      </c>
      <c r="AJ7047" t="str">
        <f>IF(RIGHT(MIS[[#This Row],[Main/Hedge]],4)="MAIN","MAIN","HEDGE")</f>
        <v>MAIN</v>
      </c>
      <c r="AK7047" t="str" cm="1">
        <f t="array" ref="AK7047">_xlfn._xlws.FILTER(Table4[Column1],ISNUMBER(SEARCH(Table4[Column1],MIS[[#This Row],[OrderUniqueIdentifier]])),"")</f>
        <v>LONGSHORT</v>
      </c>
    </row>
    <row r="7048" spans="1:37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>
        <f>_xlfn.XLOOKUP(MIS[[#This Row],[TRADING SYMBOL]],[1]Sheet1!$D:$D,[1]Sheet1!$C:$C)</f>
        <v>163.69999999999999</v>
      </c>
      <c r="AE7048">
        <f>MIS[[#This Row],[OrderAverageTradedPrice]]*MIS[[#This Row],[OrderQuantity]]</f>
        <v>11932.5</v>
      </c>
      <c r="AF7048">
        <f>MIS[[#This Row],[LTP]]*MIS[[#This Row],[OrderQuantity]]</f>
        <v>12277.5</v>
      </c>
      <c r="AG7048">
        <f>IF(MIS[[#This Row],[OrderSide]]="SELL",MIS[[#This Row],[VALUE]]-MIS[[#This Row],[LIVE_VALUE]],MIS[[#This Row],[LIVE_VALUE]]-MIS[[#This Row],[VALUE]])</f>
        <v>-345</v>
      </c>
      <c r="AH7048" t="str" cm="1">
        <f t="array" ref="AH7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8" t="str">
        <f>MIS[[#This Row],[TRADING SYMBOL]]</f>
        <v>NIFTY2552225000PE</v>
      </c>
      <c r="AJ7048" t="str">
        <f>IF(RIGHT(MIS[[#This Row],[Main/Hedge]],4)="MAIN","MAIN","HEDGE")</f>
        <v>MAIN</v>
      </c>
      <c r="AK7048" t="str" cm="1">
        <f t="array" ref="AK7048">_xlfn._xlws.FILTER(Table4[Column1],ISNUMBER(SEARCH(Table4[Column1],MIS[[#This Row],[OrderUniqueIdentifier]])),"")</f>
        <v>LONGSHORT</v>
      </c>
    </row>
    <row r="7049" spans="1:37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>
        <f>_xlfn.XLOOKUP(MIS[[#This Row],[TRADING SYMBOL]],[1]Sheet1!$D:$D,[1]Sheet1!$C:$C)</f>
        <v>163.69999999999999</v>
      </c>
      <c r="AE7049">
        <f>MIS[[#This Row],[OrderAverageTradedPrice]]*MIS[[#This Row],[OrderQuantity]]</f>
        <v>11936.25</v>
      </c>
      <c r="AF7049">
        <f>MIS[[#This Row],[LTP]]*MIS[[#This Row],[OrderQuantity]]</f>
        <v>12277.5</v>
      </c>
      <c r="AG7049">
        <f>IF(MIS[[#This Row],[OrderSide]]="SELL",MIS[[#This Row],[VALUE]]-MIS[[#This Row],[LIVE_VALUE]],MIS[[#This Row],[LIVE_VALUE]]-MIS[[#This Row],[VALUE]])</f>
        <v>-341.25</v>
      </c>
      <c r="AH7049" t="str" cm="1">
        <f t="array" ref="AH7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49" t="str">
        <f>MIS[[#This Row],[TRADING SYMBOL]]</f>
        <v>NIFTY2552225000PE</v>
      </c>
      <c r="AJ7049" t="str">
        <f>IF(RIGHT(MIS[[#This Row],[Main/Hedge]],4)="MAIN","MAIN","HEDGE")</f>
        <v>MAIN</v>
      </c>
      <c r="AK7049" t="str" cm="1">
        <f t="array" ref="AK7049">_xlfn._xlws.FILTER(Table4[Column1],ISNUMBER(SEARCH(Table4[Column1],MIS[[#This Row],[OrderUniqueIdentifier]])),"")</f>
        <v>LONGSHORT</v>
      </c>
    </row>
    <row r="7050" spans="1:37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>
        <f>_xlfn.XLOOKUP(MIS[[#This Row],[TRADING SYMBOL]],[1]Sheet1!$D:$D,[1]Sheet1!$C:$C)</f>
        <v>163.69999999999999</v>
      </c>
      <c r="AE7050">
        <f>MIS[[#This Row],[OrderAverageTradedPrice]]*MIS[[#This Row],[OrderQuantity]]</f>
        <v>11966.25</v>
      </c>
      <c r="AF7050">
        <f>MIS[[#This Row],[LTP]]*MIS[[#This Row],[OrderQuantity]]</f>
        <v>12277.5</v>
      </c>
      <c r="AG7050">
        <f>IF(MIS[[#This Row],[OrderSide]]="SELL",MIS[[#This Row],[VALUE]]-MIS[[#This Row],[LIVE_VALUE]],MIS[[#This Row],[LIVE_VALUE]]-MIS[[#This Row],[VALUE]])</f>
        <v>-311.25</v>
      </c>
      <c r="AH7050" t="str" cm="1">
        <f t="array" ref="AH7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0" t="str">
        <f>MIS[[#This Row],[TRADING SYMBOL]]</f>
        <v>NIFTY2552225000PE</v>
      </c>
      <c r="AJ7050" t="str">
        <f>IF(RIGHT(MIS[[#This Row],[Main/Hedge]],4)="MAIN","MAIN","HEDGE")</f>
        <v>MAIN</v>
      </c>
      <c r="AK7050" t="str" cm="1">
        <f t="array" ref="AK7050">_xlfn._xlws.FILTER(Table4[Column1],ISNUMBER(SEARCH(Table4[Column1],MIS[[#This Row],[OrderUniqueIdentifier]])),"")</f>
        <v>LONGSHORT</v>
      </c>
    </row>
    <row r="7051" spans="1:37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>
        <f>_xlfn.XLOOKUP(MIS[[#This Row],[TRADING SYMBOL]],[1]Sheet1!$D:$D,[1]Sheet1!$C:$C)</f>
        <v>409.5</v>
      </c>
      <c r="AE7051">
        <f>MIS[[#This Row],[OrderAverageTradedPrice]]*MIS[[#This Row],[OrderQuantity]]</f>
        <v>7632</v>
      </c>
      <c r="AF7051">
        <f>MIS[[#This Row],[LTP]]*MIS[[#This Row],[OrderQuantity]]</f>
        <v>8190</v>
      </c>
      <c r="AG7051">
        <f>IF(MIS[[#This Row],[OrderSide]]="SELL",MIS[[#This Row],[VALUE]]-MIS[[#This Row],[LIVE_VALUE]],MIS[[#This Row],[LIVE_VALUE]]-MIS[[#This Row],[VALUE]])</f>
        <v>-558</v>
      </c>
      <c r="AH7051" t="str" cm="1">
        <f t="array" ref="AH7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1" t="str">
        <f>MIS[[#This Row],[TRADING SYMBOL]]</f>
        <v>SENSEX2552082300PE</v>
      </c>
      <c r="AJ7051" t="str">
        <f>IF(RIGHT(MIS[[#This Row],[Main/Hedge]],4)="MAIN","MAIN","HEDGE")</f>
        <v>MAIN</v>
      </c>
      <c r="AK7051" t="str" cm="1">
        <f t="array" ref="AK7051">_xlfn._xlws.FILTER(Table4[Column1],ISNUMBER(SEARCH(Table4[Column1],MIS[[#This Row],[OrderUniqueIdentifier]])),"")</f>
        <v>LONGSHORT</v>
      </c>
    </row>
    <row r="7052" spans="1:37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>
        <f>_xlfn.XLOOKUP(MIS[[#This Row],[TRADING SYMBOL]],[1]Sheet1!$D:$D,[1]Sheet1!$C:$C)</f>
        <v>409.5</v>
      </c>
      <c r="AE7052">
        <f>MIS[[#This Row],[OrderAverageTradedPrice]]*MIS[[#This Row],[OrderQuantity]]</f>
        <v>15266</v>
      </c>
      <c r="AF7052">
        <f>MIS[[#This Row],[LTP]]*MIS[[#This Row],[OrderQuantity]]</f>
        <v>16380</v>
      </c>
      <c r="AG7052">
        <f>IF(MIS[[#This Row],[OrderSide]]="SELL",MIS[[#This Row],[VALUE]]-MIS[[#This Row],[LIVE_VALUE]],MIS[[#This Row],[LIVE_VALUE]]-MIS[[#This Row],[VALUE]])</f>
        <v>-1114</v>
      </c>
      <c r="AH7052" t="str" cm="1">
        <f t="array" ref="AH7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2" t="str">
        <f>MIS[[#This Row],[TRADING SYMBOL]]</f>
        <v>SENSEX2552082300PE</v>
      </c>
      <c r="AJ7052" t="str">
        <f>IF(RIGHT(MIS[[#This Row],[Main/Hedge]],4)="MAIN","MAIN","HEDGE")</f>
        <v>MAIN</v>
      </c>
      <c r="AK7052" t="str" cm="1">
        <f t="array" ref="AK7052">_xlfn._xlws.FILTER(Table4[Column1],ISNUMBER(SEARCH(Table4[Column1],MIS[[#This Row],[OrderUniqueIdentifier]])),"")</f>
        <v>LONGSHORT</v>
      </c>
    </row>
    <row r="7053" spans="1:37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>
        <f>_xlfn.XLOOKUP(MIS[[#This Row],[TRADING SYMBOL]],[1]Sheet1!$D:$D,[1]Sheet1!$C:$C)</f>
        <v>409.5</v>
      </c>
      <c r="AE7053">
        <f>MIS[[#This Row],[OrderAverageTradedPrice]]*MIS[[#This Row],[OrderQuantity]]</f>
        <v>7641</v>
      </c>
      <c r="AF7053">
        <f>MIS[[#This Row],[LTP]]*MIS[[#This Row],[OrderQuantity]]</f>
        <v>8190</v>
      </c>
      <c r="AG7053">
        <f>IF(MIS[[#This Row],[OrderSide]]="SELL",MIS[[#This Row],[VALUE]]-MIS[[#This Row],[LIVE_VALUE]],MIS[[#This Row],[LIVE_VALUE]]-MIS[[#This Row],[VALUE]])</f>
        <v>-549</v>
      </c>
      <c r="AH7053" t="str" cm="1">
        <f t="array" ref="AH7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3" t="str">
        <f>MIS[[#This Row],[TRADING SYMBOL]]</f>
        <v>SENSEX2552082300PE</v>
      </c>
      <c r="AJ7053" t="str">
        <f>IF(RIGHT(MIS[[#This Row],[Main/Hedge]],4)="MAIN","MAIN","HEDGE")</f>
        <v>MAIN</v>
      </c>
      <c r="AK7053" t="str" cm="1">
        <f t="array" ref="AK7053">_xlfn._xlws.FILTER(Table4[Column1],ISNUMBER(SEARCH(Table4[Column1],MIS[[#This Row],[OrderUniqueIdentifier]])),"")</f>
        <v>LONGSHORT</v>
      </c>
    </row>
    <row r="7054" spans="1:37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>
        <f>_xlfn.XLOOKUP(MIS[[#This Row],[TRADING SYMBOL]],[1]Sheet1!$D:$D,[1]Sheet1!$C:$C)</f>
        <v>409.5</v>
      </c>
      <c r="AE7054">
        <f>MIS[[#This Row],[OrderAverageTradedPrice]]*MIS[[#This Row],[OrderQuantity]]</f>
        <v>22923</v>
      </c>
      <c r="AF7054">
        <f>MIS[[#This Row],[LTP]]*MIS[[#This Row],[OrderQuantity]]</f>
        <v>24570</v>
      </c>
      <c r="AG7054">
        <f>IF(MIS[[#This Row],[OrderSide]]="SELL",MIS[[#This Row],[VALUE]]-MIS[[#This Row],[LIVE_VALUE]],MIS[[#This Row],[LIVE_VALUE]]-MIS[[#This Row],[VALUE]])</f>
        <v>-1647</v>
      </c>
      <c r="AH7054" t="str" cm="1">
        <f t="array" ref="AH7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4" t="str">
        <f>MIS[[#This Row],[TRADING SYMBOL]]</f>
        <v>SENSEX2552082300PE</v>
      </c>
      <c r="AJ7054" t="str">
        <f>IF(RIGHT(MIS[[#This Row],[Main/Hedge]],4)="MAIN","MAIN","HEDGE")</f>
        <v>MAIN</v>
      </c>
      <c r="AK7054" t="str" cm="1">
        <f t="array" ref="AK7054">_xlfn._xlws.FILTER(Table4[Column1],ISNUMBER(SEARCH(Table4[Column1],MIS[[#This Row],[OrderUniqueIdentifier]])),"")</f>
        <v>LONGSHORT</v>
      </c>
    </row>
    <row r="7055" spans="1:37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>
        <f>_xlfn.XLOOKUP(MIS[[#This Row],[TRADING SYMBOL]],[1]Sheet1!$D:$D,[1]Sheet1!$C:$C)</f>
        <v>163.69999999999999</v>
      </c>
      <c r="AE7055">
        <f>MIS[[#This Row],[OrderAverageTradedPrice]]*MIS[[#This Row],[OrderQuantity]]</f>
        <v>23887.5</v>
      </c>
      <c r="AF7055">
        <f>MIS[[#This Row],[LTP]]*MIS[[#This Row],[OrderQuantity]]</f>
        <v>24555</v>
      </c>
      <c r="AG7055">
        <f>IF(MIS[[#This Row],[OrderSide]]="SELL",MIS[[#This Row],[VALUE]]-MIS[[#This Row],[LIVE_VALUE]],MIS[[#This Row],[LIVE_VALUE]]-MIS[[#This Row],[VALUE]])</f>
        <v>-667.5</v>
      </c>
      <c r="AH7055" t="str" cm="1">
        <f t="array" ref="AH7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5" t="str">
        <f>MIS[[#This Row],[TRADING SYMBOL]]</f>
        <v>NIFTY2552225000PE</v>
      </c>
      <c r="AJ7055" t="str">
        <f>IF(RIGHT(MIS[[#This Row],[Main/Hedge]],4)="MAIN","MAIN","HEDGE")</f>
        <v>MAIN</v>
      </c>
      <c r="AK7055" t="str" cm="1">
        <f t="array" ref="AK7055">_xlfn._xlws.FILTER(Table4[Column1],ISNUMBER(SEARCH(Table4[Column1],MIS[[#This Row],[OrderUniqueIdentifier]])),"")</f>
        <v>LONGSHORT</v>
      </c>
    </row>
    <row r="7056" spans="1:37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>
        <f>_xlfn.XLOOKUP(MIS[[#This Row],[TRADING SYMBOL]],[1]Sheet1!$D:$D,[1]Sheet1!$C:$C)</f>
        <v>409.5</v>
      </c>
      <c r="AE7056">
        <f>MIS[[#This Row],[OrderAverageTradedPrice]]*MIS[[#This Row],[OrderQuantity]]</f>
        <v>38149</v>
      </c>
      <c r="AF7056">
        <f>MIS[[#This Row],[LTP]]*MIS[[#This Row],[OrderQuantity]]</f>
        <v>40950</v>
      </c>
      <c r="AG7056">
        <f>IF(MIS[[#This Row],[OrderSide]]="SELL",MIS[[#This Row],[VALUE]]-MIS[[#This Row],[LIVE_VALUE]],MIS[[#This Row],[LIVE_VALUE]]-MIS[[#This Row],[VALUE]])</f>
        <v>-2801</v>
      </c>
      <c r="AH7056" t="str" cm="1">
        <f t="array" ref="AH7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6" t="str">
        <f>MIS[[#This Row],[TRADING SYMBOL]]</f>
        <v>SENSEX2552082300PE</v>
      </c>
      <c r="AJ7056" t="str">
        <f>IF(RIGHT(MIS[[#This Row],[Main/Hedge]],4)="MAIN","MAIN","HEDGE")</f>
        <v>MAIN</v>
      </c>
      <c r="AK7056" t="str" cm="1">
        <f t="array" ref="AK7056">_xlfn._xlws.FILTER(Table4[Column1],ISNUMBER(SEARCH(Table4[Column1],MIS[[#This Row],[OrderUniqueIdentifier]])),"")</f>
        <v>LONGSHORT</v>
      </c>
    </row>
    <row r="7057" spans="1:37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>
        <f>_xlfn.XLOOKUP(MIS[[#This Row],[TRADING SYMBOL]],[1]Sheet1!$D:$D,[1]Sheet1!$C:$C)</f>
        <v>409.5</v>
      </c>
      <c r="AE7057">
        <f>MIS[[#This Row],[OrderAverageTradedPrice]]*MIS[[#This Row],[OrderQuantity]]</f>
        <v>15268</v>
      </c>
      <c r="AF7057">
        <f>MIS[[#This Row],[LTP]]*MIS[[#This Row],[OrderQuantity]]</f>
        <v>16380</v>
      </c>
      <c r="AG7057">
        <f>IF(MIS[[#This Row],[OrderSide]]="SELL",MIS[[#This Row],[VALUE]]-MIS[[#This Row],[LIVE_VALUE]],MIS[[#This Row],[LIVE_VALUE]]-MIS[[#This Row],[VALUE]])</f>
        <v>-1112</v>
      </c>
      <c r="AH7057" t="str" cm="1">
        <f t="array" ref="AH7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7" t="str">
        <f>MIS[[#This Row],[TRADING SYMBOL]]</f>
        <v>SENSEX2552082300PE</v>
      </c>
      <c r="AJ7057" t="str">
        <f>IF(RIGHT(MIS[[#This Row],[Main/Hedge]],4)="MAIN","MAIN","HEDGE")</f>
        <v>MAIN</v>
      </c>
      <c r="AK7057" t="str" cm="1">
        <f t="array" ref="AK7057">_xlfn._xlws.FILTER(Table4[Column1],ISNUMBER(SEARCH(Table4[Column1],MIS[[#This Row],[OrderUniqueIdentifier]])),"")</f>
        <v>LONGSHORT</v>
      </c>
    </row>
    <row r="7058" spans="1:37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>
        <f>_xlfn.XLOOKUP(MIS[[#This Row],[TRADING SYMBOL]],[1]Sheet1!$D:$D,[1]Sheet1!$C:$C)</f>
        <v>163.69999999999999</v>
      </c>
      <c r="AE7058">
        <f>MIS[[#This Row],[OrderAverageTradedPrice]]*MIS[[#This Row],[OrderQuantity]]</f>
        <v>47872.5</v>
      </c>
      <c r="AF7058">
        <f>MIS[[#This Row],[LTP]]*MIS[[#This Row],[OrderQuantity]]</f>
        <v>49110</v>
      </c>
      <c r="AG7058">
        <f>IF(MIS[[#This Row],[OrderSide]]="SELL",MIS[[#This Row],[VALUE]]-MIS[[#This Row],[LIVE_VALUE]],MIS[[#This Row],[LIVE_VALUE]]-MIS[[#This Row],[VALUE]])</f>
        <v>-1237.5</v>
      </c>
      <c r="AH7058" t="str" cm="1">
        <f t="array" ref="AH7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8" t="str">
        <f>MIS[[#This Row],[TRADING SYMBOL]]</f>
        <v>NIFTY2552225000PE</v>
      </c>
      <c r="AJ7058" t="str">
        <f>IF(RIGHT(MIS[[#This Row],[Main/Hedge]],4)="MAIN","MAIN","HEDGE")</f>
        <v>MAIN</v>
      </c>
      <c r="AK7058" t="str" cm="1">
        <f t="array" ref="AK7058">_xlfn._xlws.FILTER(Table4[Column1],ISNUMBER(SEARCH(Table4[Column1],MIS[[#This Row],[OrderUniqueIdentifier]])),"")</f>
        <v>LONGSHORT</v>
      </c>
    </row>
    <row r="7059" spans="1:37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>
        <f>_xlfn.XLOOKUP(MIS[[#This Row],[TRADING SYMBOL]],[1]Sheet1!$D:$D,[1]Sheet1!$C:$C)</f>
        <v>163.69999999999999</v>
      </c>
      <c r="AE7059">
        <f>MIS[[#This Row],[OrderAverageTradedPrice]]*MIS[[#This Row],[OrderQuantity]]</f>
        <v>11932.5</v>
      </c>
      <c r="AF7059">
        <f>MIS[[#This Row],[LTP]]*MIS[[#This Row],[OrderQuantity]]</f>
        <v>12277.5</v>
      </c>
      <c r="AG7059">
        <f>IF(MIS[[#This Row],[OrderSide]]="SELL",MIS[[#This Row],[VALUE]]-MIS[[#This Row],[LIVE_VALUE]],MIS[[#This Row],[LIVE_VALUE]]-MIS[[#This Row],[VALUE]])</f>
        <v>-345</v>
      </c>
      <c r="AH7059" t="str" cm="1">
        <f t="array" ref="AH7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59" t="str">
        <f>MIS[[#This Row],[TRADING SYMBOL]]</f>
        <v>NIFTY2552225000PE</v>
      </c>
      <c r="AJ7059" t="str">
        <f>IF(RIGHT(MIS[[#This Row],[Main/Hedge]],4)="MAIN","MAIN","HEDGE")</f>
        <v>MAIN</v>
      </c>
      <c r="AK7059" t="str" cm="1">
        <f t="array" ref="AK7059">_xlfn._xlws.FILTER(Table4[Column1],ISNUMBER(SEARCH(Table4[Column1],MIS[[#This Row],[OrderUniqueIdentifier]])),"")</f>
        <v>LONGSHORT</v>
      </c>
    </row>
    <row r="7060" spans="1:37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>
        <f>_xlfn.XLOOKUP(MIS[[#This Row],[TRADING SYMBOL]],[1]Sheet1!$D:$D,[1]Sheet1!$C:$C)</f>
        <v>409.5</v>
      </c>
      <c r="AE7060">
        <f>MIS[[#This Row],[OrderAverageTradedPrice]]*MIS[[#This Row],[OrderQuantity]]</f>
        <v>15274</v>
      </c>
      <c r="AF7060">
        <f>MIS[[#This Row],[LTP]]*MIS[[#This Row],[OrderQuantity]]</f>
        <v>16380</v>
      </c>
      <c r="AG7060">
        <f>IF(MIS[[#This Row],[OrderSide]]="SELL",MIS[[#This Row],[VALUE]]-MIS[[#This Row],[LIVE_VALUE]],MIS[[#This Row],[LIVE_VALUE]]-MIS[[#This Row],[VALUE]])</f>
        <v>-1106</v>
      </c>
      <c r="AH7060" t="str" cm="1">
        <f t="array" ref="AH7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0" t="str">
        <f>MIS[[#This Row],[TRADING SYMBOL]]</f>
        <v>SENSEX2552082300PE</v>
      </c>
      <c r="AJ7060" t="str">
        <f>IF(RIGHT(MIS[[#This Row],[Main/Hedge]],4)="MAIN","MAIN","HEDGE")</f>
        <v>MAIN</v>
      </c>
      <c r="AK7060" t="str" cm="1">
        <f t="array" ref="AK7060">_xlfn._xlws.FILTER(Table4[Column1],ISNUMBER(SEARCH(Table4[Column1],MIS[[#This Row],[OrderUniqueIdentifier]])),"")</f>
        <v>LONGSHORT</v>
      </c>
    </row>
    <row r="7061" spans="1:37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>
        <f>_xlfn.XLOOKUP(MIS[[#This Row],[TRADING SYMBOL]],[1]Sheet1!$D:$D,[1]Sheet1!$C:$C)</f>
        <v>409.5</v>
      </c>
      <c r="AE7061">
        <f>MIS[[#This Row],[OrderAverageTradedPrice]]*MIS[[#This Row],[OrderQuantity]]</f>
        <v>45780</v>
      </c>
      <c r="AF7061">
        <f>MIS[[#This Row],[LTP]]*MIS[[#This Row],[OrderQuantity]]</f>
        <v>49140</v>
      </c>
      <c r="AG7061">
        <f>IF(MIS[[#This Row],[OrderSide]]="SELL",MIS[[#This Row],[VALUE]]-MIS[[#This Row],[LIVE_VALUE]],MIS[[#This Row],[LIVE_VALUE]]-MIS[[#This Row],[VALUE]])</f>
        <v>-3360</v>
      </c>
      <c r="AH7061" t="str" cm="1">
        <f t="array" ref="AH7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1" t="str">
        <f>MIS[[#This Row],[TRADING SYMBOL]]</f>
        <v>SENSEX2552082300PE</v>
      </c>
      <c r="AJ7061" t="str">
        <f>IF(RIGHT(MIS[[#This Row],[Main/Hedge]],4)="MAIN","MAIN","HEDGE")</f>
        <v>MAIN</v>
      </c>
      <c r="AK7061" t="str" cm="1">
        <f t="array" ref="AK7061">_xlfn._xlws.FILTER(Table4[Column1],ISNUMBER(SEARCH(Table4[Column1],MIS[[#This Row],[OrderUniqueIdentifier]])),"")</f>
        <v>LONGSHORT</v>
      </c>
    </row>
    <row r="7062" spans="1:37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>
        <f>_xlfn.XLOOKUP(MIS[[#This Row],[TRADING SYMBOL]],[1]Sheet1!$D:$D,[1]Sheet1!$C:$C)</f>
        <v>409.5</v>
      </c>
      <c r="AE7062">
        <f>MIS[[#This Row],[OrderAverageTradedPrice]]*MIS[[#This Row],[OrderQuantity]]</f>
        <v>61097</v>
      </c>
      <c r="AF7062">
        <f>MIS[[#This Row],[LTP]]*MIS[[#This Row],[OrderQuantity]]</f>
        <v>65520</v>
      </c>
      <c r="AG7062">
        <f>IF(MIS[[#This Row],[OrderSide]]="SELL",MIS[[#This Row],[VALUE]]-MIS[[#This Row],[LIVE_VALUE]],MIS[[#This Row],[LIVE_VALUE]]-MIS[[#This Row],[VALUE]])</f>
        <v>-4423</v>
      </c>
      <c r="AH7062" t="str" cm="1">
        <f t="array" ref="AH70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2" t="str">
        <f>MIS[[#This Row],[TRADING SYMBOL]]</f>
        <v>SENSEX2552082300PE</v>
      </c>
      <c r="AJ7062" t="str">
        <f>IF(RIGHT(MIS[[#This Row],[Main/Hedge]],4)="MAIN","MAIN","HEDGE")</f>
        <v>MAIN</v>
      </c>
      <c r="AK7062" t="str" cm="1">
        <f t="array" ref="AK7062">_xlfn._xlws.FILTER(Table4[Column1],ISNUMBER(SEARCH(Table4[Column1],MIS[[#This Row],[OrderUniqueIdentifier]])),"")</f>
        <v>LONGSHORT</v>
      </c>
    </row>
    <row r="7063" spans="1:37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>
        <f>_xlfn.XLOOKUP(MIS[[#This Row],[TRADING SYMBOL]],[1]Sheet1!$D:$D,[1]Sheet1!$C:$C)</f>
        <v>409.5</v>
      </c>
      <c r="AE7063">
        <f>MIS[[#This Row],[OrderAverageTradedPrice]]*MIS[[#This Row],[OrderQuantity]]</f>
        <v>83956.999999999942</v>
      </c>
      <c r="AF7063">
        <f>MIS[[#This Row],[LTP]]*MIS[[#This Row],[OrderQuantity]]</f>
        <v>90090</v>
      </c>
      <c r="AG7063">
        <f>IF(MIS[[#This Row],[OrderSide]]="SELL",MIS[[#This Row],[VALUE]]-MIS[[#This Row],[LIVE_VALUE]],MIS[[#This Row],[LIVE_VALUE]]-MIS[[#This Row],[VALUE]])</f>
        <v>-6133.0000000000582</v>
      </c>
      <c r="AH7063" t="str" cm="1">
        <f t="array" ref="AH70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3" t="str">
        <f>MIS[[#This Row],[TRADING SYMBOL]]</f>
        <v>SENSEX2552082300PE</v>
      </c>
      <c r="AJ7063" t="str">
        <f>IF(RIGHT(MIS[[#This Row],[Main/Hedge]],4)="MAIN","MAIN","HEDGE")</f>
        <v>MAIN</v>
      </c>
      <c r="AK7063" t="str" cm="1">
        <f t="array" ref="AK7063">_xlfn._xlws.FILTER(Table4[Column1],ISNUMBER(SEARCH(Table4[Column1],MIS[[#This Row],[OrderUniqueIdentifier]])),"")</f>
        <v>LONGSHORT</v>
      </c>
    </row>
    <row r="7064" spans="1:37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>
        <f>_xlfn.XLOOKUP(MIS[[#This Row],[TRADING SYMBOL]],[1]Sheet1!$D:$D,[1]Sheet1!$C:$C)</f>
        <v>409.5</v>
      </c>
      <c r="AE7064">
        <f>MIS[[#This Row],[OrderAverageTradedPrice]]*MIS[[#This Row],[OrderQuantity]]</f>
        <v>7669</v>
      </c>
      <c r="AF7064">
        <f>MIS[[#This Row],[LTP]]*MIS[[#This Row],[OrderQuantity]]</f>
        <v>8190</v>
      </c>
      <c r="AG7064">
        <f>IF(MIS[[#This Row],[OrderSide]]="SELL",MIS[[#This Row],[VALUE]]-MIS[[#This Row],[LIVE_VALUE]],MIS[[#This Row],[LIVE_VALUE]]-MIS[[#This Row],[VALUE]])</f>
        <v>-521</v>
      </c>
      <c r="AH7064" t="str" cm="1">
        <f t="array" ref="AH7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4" t="str">
        <f>MIS[[#This Row],[TRADING SYMBOL]]</f>
        <v>SENSEX2552082300PE</v>
      </c>
      <c r="AJ7064" t="str">
        <f>IF(RIGHT(MIS[[#This Row],[Main/Hedge]],4)="MAIN","MAIN","HEDGE")</f>
        <v>MAIN</v>
      </c>
      <c r="AK7064" t="str" cm="1">
        <f t="array" ref="AK7064">_xlfn._xlws.FILTER(Table4[Column1],ISNUMBER(SEARCH(Table4[Column1],MIS[[#This Row],[OrderUniqueIdentifier]])),"")</f>
        <v>LONGSHORT</v>
      </c>
    </row>
    <row r="7065" spans="1:37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>
        <f>_xlfn.XLOOKUP(MIS[[#This Row],[TRADING SYMBOL]],[1]Sheet1!$D:$D,[1]Sheet1!$C:$C)</f>
        <v>409.5</v>
      </c>
      <c r="AE7065">
        <f>MIS[[#This Row],[OrderAverageTradedPrice]]*MIS[[#This Row],[OrderQuantity]]</f>
        <v>7640</v>
      </c>
      <c r="AF7065">
        <f>MIS[[#This Row],[LTP]]*MIS[[#This Row],[OrderQuantity]]</f>
        <v>8190</v>
      </c>
      <c r="AG7065">
        <f>IF(MIS[[#This Row],[OrderSide]]="SELL",MIS[[#This Row],[VALUE]]-MIS[[#This Row],[LIVE_VALUE]],MIS[[#This Row],[LIVE_VALUE]]-MIS[[#This Row],[VALUE]])</f>
        <v>-550</v>
      </c>
      <c r="AH7065" t="str" cm="1">
        <f t="array" ref="AH70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5" t="str">
        <f>MIS[[#This Row],[TRADING SYMBOL]]</f>
        <v>SENSEX2552082300PE</v>
      </c>
      <c r="AJ7065" t="str">
        <f>IF(RIGHT(MIS[[#This Row],[Main/Hedge]],4)="MAIN","MAIN","HEDGE")</f>
        <v>MAIN</v>
      </c>
      <c r="AK7065" t="str" cm="1">
        <f t="array" ref="AK7065">_xlfn._xlws.FILTER(Table4[Column1],ISNUMBER(SEARCH(Table4[Column1],MIS[[#This Row],[OrderUniqueIdentifier]])),"")</f>
        <v>LONGSHORT</v>
      </c>
    </row>
    <row r="7066" spans="1:37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>
        <f>_xlfn.XLOOKUP(MIS[[#This Row],[TRADING SYMBOL]],[1]Sheet1!$D:$D,[1]Sheet1!$C:$C)</f>
        <v>409.5</v>
      </c>
      <c r="AE7066">
        <f>MIS[[#This Row],[OrderAverageTradedPrice]]*MIS[[#This Row],[OrderQuantity]]</f>
        <v>7660</v>
      </c>
      <c r="AF7066">
        <f>MIS[[#This Row],[LTP]]*MIS[[#This Row],[OrderQuantity]]</f>
        <v>8190</v>
      </c>
      <c r="AG7066">
        <f>IF(MIS[[#This Row],[OrderSide]]="SELL",MIS[[#This Row],[VALUE]]-MIS[[#This Row],[LIVE_VALUE]],MIS[[#This Row],[LIVE_VALUE]]-MIS[[#This Row],[VALUE]])</f>
        <v>-530</v>
      </c>
      <c r="AH7066" t="str" cm="1">
        <f t="array" ref="AH70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6" t="str">
        <f>MIS[[#This Row],[TRADING SYMBOL]]</f>
        <v>SENSEX2552082300PE</v>
      </c>
      <c r="AJ7066" t="str">
        <f>IF(RIGHT(MIS[[#This Row],[Main/Hedge]],4)="MAIN","MAIN","HEDGE")</f>
        <v>MAIN</v>
      </c>
      <c r="AK7066" t="str" cm="1">
        <f t="array" ref="AK7066">_xlfn._xlws.FILTER(Table4[Column1],ISNUMBER(SEARCH(Table4[Column1],MIS[[#This Row],[OrderUniqueIdentifier]])),"")</f>
        <v>LONGSHORT</v>
      </c>
    </row>
    <row r="7067" spans="1:37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>
        <f>_xlfn.XLOOKUP(MIS[[#This Row],[TRADING SYMBOL]],[1]Sheet1!$D:$D,[1]Sheet1!$C:$C)</f>
        <v>409.5</v>
      </c>
      <c r="AE7067">
        <f>MIS[[#This Row],[OrderAverageTradedPrice]]*MIS[[#This Row],[OrderQuantity]]</f>
        <v>45957</v>
      </c>
      <c r="AF7067">
        <f>MIS[[#This Row],[LTP]]*MIS[[#This Row],[OrderQuantity]]</f>
        <v>49140</v>
      </c>
      <c r="AG7067">
        <f>IF(MIS[[#This Row],[OrderSide]]="SELL",MIS[[#This Row],[VALUE]]-MIS[[#This Row],[LIVE_VALUE]],MIS[[#This Row],[LIVE_VALUE]]-MIS[[#This Row],[VALUE]])</f>
        <v>-3183</v>
      </c>
      <c r="AH7067" t="str" cm="1">
        <f t="array" ref="AH70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7" t="str">
        <f>MIS[[#This Row],[TRADING SYMBOL]]</f>
        <v>SENSEX2552082300PE</v>
      </c>
      <c r="AJ7067" t="str">
        <f>IF(RIGHT(MIS[[#This Row],[Main/Hedge]],4)="MAIN","MAIN","HEDGE")</f>
        <v>MAIN</v>
      </c>
      <c r="AK7067" t="str" cm="1">
        <f t="array" ref="AK7067">_xlfn._xlws.FILTER(Table4[Column1],ISNUMBER(SEARCH(Table4[Column1],MIS[[#This Row],[OrderUniqueIdentifier]])),"")</f>
        <v>LONGSHORT</v>
      </c>
    </row>
    <row r="7068" spans="1:37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>
        <f>_xlfn.XLOOKUP(MIS[[#This Row],[TRADING SYMBOL]],[1]Sheet1!$D:$D,[1]Sheet1!$C:$C)</f>
        <v>409.5</v>
      </c>
      <c r="AE7068">
        <f>MIS[[#This Row],[OrderAverageTradedPrice]]*MIS[[#This Row],[OrderQuantity]]</f>
        <v>7646</v>
      </c>
      <c r="AF7068">
        <f>MIS[[#This Row],[LTP]]*MIS[[#This Row],[OrderQuantity]]</f>
        <v>8190</v>
      </c>
      <c r="AG7068">
        <f>IF(MIS[[#This Row],[OrderSide]]="SELL",MIS[[#This Row],[VALUE]]-MIS[[#This Row],[LIVE_VALUE]],MIS[[#This Row],[LIVE_VALUE]]-MIS[[#This Row],[VALUE]])</f>
        <v>-544</v>
      </c>
      <c r="AH7068" t="str" cm="1">
        <f t="array" ref="AH70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8" t="str">
        <f>MIS[[#This Row],[TRADING SYMBOL]]</f>
        <v>SENSEX2552082300PE</v>
      </c>
      <c r="AJ7068" t="str">
        <f>IF(RIGHT(MIS[[#This Row],[Main/Hedge]],4)="MAIN","MAIN","HEDGE")</f>
        <v>MAIN</v>
      </c>
      <c r="AK7068" t="str" cm="1">
        <f t="array" ref="AK7068">_xlfn._xlws.FILTER(Table4[Column1],ISNUMBER(SEARCH(Table4[Column1],MIS[[#This Row],[OrderUniqueIdentifier]])),"")</f>
        <v>LONGSHORT</v>
      </c>
    </row>
    <row r="7069" spans="1:37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>
        <f>_xlfn.XLOOKUP(MIS[[#This Row],[TRADING SYMBOL]],[1]Sheet1!$D:$D,[1]Sheet1!$C:$C)</f>
        <v>163.69999999999999</v>
      </c>
      <c r="AE7069">
        <f>MIS[[#This Row],[OrderAverageTradedPrice]]*MIS[[#This Row],[OrderQuantity]]</f>
        <v>23910</v>
      </c>
      <c r="AF7069">
        <f>MIS[[#This Row],[LTP]]*MIS[[#This Row],[OrderQuantity]]</f>
        <v>24555</v>
      </c>
      <c r="AG7069">
        <f>IF(MIS[[#This Row],[OrderSide]]="SELL",MIS[[#This Row],[VALUE]]-MIS[[#This Row],[LIVE_VALUE]],MIS[[#This Row],[LIVE_VALUE]]-MIS[[#This Row],[VALUE]])</f>
        <v>-645</v>
      </c>
      <c r="AH7069" t="str" cm="1">
        <f t="array" ref="AH70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69" t="str">
        <f>MIS[[#This Row],[TRADING SYMBOL]]</f>
        <v>NIFTY2552225000PE</v>
      </c>
      <c r="AJ7069" t="str">
        <f>IF(RIGHT(MIS[[#This Row],[Main/Hedge]],4)="MAIN","MAIN","HEDGE")</f>
        <v>MAIN</v>
      </c>
      <c r="AK7069" t="str" cm="1">
        <f t="array" ref="AK7069">_xlfn._xlws.FILTER(Table4[Column1],ISNUMBER(SEARCH(Table4[Column1],MIS[[#This Row],[OrderUniqueIdentifier]])),"")</f>
        <v>LONGSHORT</v>
      </c>
    </row>
    <row r="7070" spans="1:37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>
        <f>_xlfn.XLOOKUP(MIS[[#This Row],[TRADING SYMBOL]],[1]Sheet1!$D:$D,[1]Sheet1!$C:$C)</f>
        <v>163.69999999999999</v>
      </c>
      <c r="AE7070">
        <f>MIS[[#This Row],[OrderAverageTradedPrice]]*MIS[[#This Row],[OrderQuantity]]</f>
        <v>23910</v>
      </c>
      <c r="AF7070">
        <f>MIS[[#This Row],[LTP]]*MIS[[#This Row],[OrderQuantity]]</f>
        <v>24555</v>
      </c>
      <c r="AG7070">
        <f>IF(MIS[[#This Row],[OrderSide]]="SELL",MIS[[#This Row],[VALUE]]-MIS[[#This Row],[LIVE_VALUE]],MIS[[#This Row],[LIVE_VALUE]]-MIS[[#This Row],[VALUE]])</f>
        <v>-645</v>
      </c>
      <c r="AH7070" t="str" cm="1">
        <f t="array" ref="AH70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0" t="str">
        <f>MIS[[#This Row],[TRADING SYMBOL]]</f>
        <v>NIFTY2552225000PE</v>
      </c>
      <c r="AJ7070" t="str">
        <f>IF(RIGHT(MIS[[#This Row],[Main/Hedge]],4)="MAIN","MAIN","HEDGE")</f>
        <v>MAIN</v>
      </c>
      <c r="AK7070" t="str" cm="1">
        <f t="array" ref="AK7070">_xlfn._xlws.FILTER(Table4[Column1],ISNUMBER(SEARCH(Table4[Column1],MIS[[#This Row],[OrderUniqueIdentifier]])),"")</f>
        <v>LONGSHORT</v>
      </c>
    </row>
    <row r="7071" spans="1:37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>
        <f>_xlfn.XLOOKUP(MIS[[#This Row],[TRADING SYMBOL]],[1]Sheet1!$D:$D,[1]Sheet1!$C:$C)</f>
        <v>163.69999999999999</v>
      </c>
      <c r="AE7071">
        <f>MIS[[#This Row],[OrderAverageTradedPrice]]*MIS[[#This Row],[OrderQuantity]]</f>
        <v>23898.75</v>
      </c>
      <c r="AF7071">
        <f>MIS[[#This Row],[LTP]]*MIS[[#This Row],[OrderQuantity]]</f>
        <v>24555</v>
      </c>
      <c r="AG7071">
        <f>IF(MIS[[#This Row],[OrderSide]]="SELL",MIS[[#This Row],[VALUE]]-MIS[[#This Row],[LIVE_VALUE]],MIS[[#This Row],[LIVE_VALUE]]-MIS[[#This Row],[VALUE]])</f>
        <v>-656.25</v>
      </c>
      <c r="AH7071" t="str" cm="1">
        <f t="array" ref="AH70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1" t="str">
        <f>MIS[[#This Row],[TRADING SYMBOL]]</f>
        <v>NIFTY2552225000PE</v>
      </c>
      <c r="AJ7071" t="str">
        <f>IF(RIGHT(MIS[[#This Row],[Main/Hedge]],4)="MAIN","MAIN","HEDGE")</f>
        <v>MAIN</v>
      </c>
      <c r="AK7071" t="str" cm="1">
        <f t="array" ref="AK7071">_xlfn._xlws.FILTER(Table4[Column1],ISNUMBER(SEARCH(Table4[Column1],MIS[[#This Row],[OrderUniqueIdentifier]])),"")</f>
        <v>LONGSHORT</v>
      </c>
    </row>
    <row r="7072" spans="1:37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>
        <f>_xlfn.XLOOKUP(MIS[[#This Row],[TRADING SYMBOL]],[1]Sheet1!$D:$D,[1]Sheet1!$C:$C)</f>
        <v>163.69999999999999</v>
      </c>
      <c r="AE7072">
        <f>MIS[[#This Row],[OrderAverageTradedPrice]]*MIS[[#This Row],[OrderQuantity]]</f>
        <v>71737.499999999694</v>
      </c>
      <c r="AF7072">
        <f>MIS[[#This Row],[LTP]]*MIS[[#This Row],[OrderQuantity]]</f>
        <v>73665</v>
      </c>
      <c r="AG7072">
        <f>IF(MIS[[#This Row],[OrderSide]]="SELL",MIS[[#This Row],[VALUE]]-MIS[[#This Row],[LIVE_VALUE]],MIS[[#This Row],[LIVE_VALUE]]-MIS[[#This Row],[VALUE]])</f>
        <v>-1927.5000000003056</v>
      </c>
      <c r="AH7072" t="str" cm="1">
        <f t="array" ref="AH70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2" t="str">
        <f>MIS[[#This Row],[TRADING SYMBOL]]</f>
        <v>NIFTY2552225000PE</v>
      </c>
      <c r="AJ7072" t="str">
        <f>IF(RIGHT(MIS[[#This Row],[Main/Hedge]],4)="MAIN","MAIN","HEDGE")</f>
        <v>MAIN</v>
      </c>
      <c r="AK7072" t="str" cm="1">
        <f t="array" ref="AK7072">_xlfn._xlws.FILTER(Table4[Column1],ISNUMBER(SEARCH(Table4[Column1],MIS[[#This Row],[OrderUniqueIdentifier]])),"")</f>
        <v>LONGSHORT</v>
      </c>
    </row>
    <row r="7073" spans="1:37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>
        <f>_xlfn.XLOOKUP(MIS[[#This Row],[TRADING SYMBOL]],[1]Sheet1!$D:$D,[1]Sheet1!$C:$C)</f>
        <v>409.5</v>
      </c>
      <c r="AE7073">
        <f>MIS[[#This Row],[OrderAverageTradedPrice]]*MIS[[#This Row],[OrderQuantity]]</f>
        <v>30562</v>
      </c>
      <c r="AF7073">
        <f>MIS[[#This Row],[LTP]]*MIS[[#This Row],[OrderQuantity]]</f>
        <v>32760</v>
      </c>
      <c r="AG7073">
        <f>IF(MIS[[#This Row],[OrderSide]]="SELL",MIS[[#This Row],[VALUE]]-MIS[[#This Row],[LIVE_VALUE]],MIS[[#This Row],[LIVE_VALUE]]-MIS[[#This Row],[VALUE]])</f>
        <v>-2198</v>
      </c>
      <c r="AH7073" t="str" cm="1">
        <f t="array" ref="AH70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3" t="str">
        <f>MIS[[#This Row],[TRADING SYMBOL]]</f>
        <v>SENSEX2552082300PE</v>
      </c>
      <c r="AJ7073" t="str">
        <f>IF(RIGHT(MIS[[#This Row],[Main/Hedge]],4)="MAIN","MAIN","HEDGE")</f>
        <v>MAIN</v>
      </c>
      <c r="AK7073" t="str" cm="1">
        <f t="array" ref="AK7073">_xlfn._xlws.FILTER(Table4[Column1],ISNUMBER(SEARCH(Table4[Column1],MIS[[#This Row],[OrderUniqueIdentifier]])),"")</f>
        <v>LONGSHORT</v>
      </c>
    </row>
    <row r="7074" spans="1:37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>
        <f>_xlfn.XLOOKUP(MIS[[#This Row],[TRADING SYMBOL]],[1]Sheet1!$D:$D,[1]Sheet1!$C:$C)</f>
        <v>409.5</v>
      </c>
      <c r="AE7074">
        <f>MIS[[#This Row],[OrderAverageTradedPrice]]*MIS[[#This Row],[OrderQuantity]]</f>
        <v>129967.99999999975</v>
      </c>
      <c r="AF7074">
        <f>MIS[[#This Row],[LTP]]*MIS[[#This Row],[OrderQuantity]]</f>
        <v>139230</v>
      </c>
      <c r="AG7074">
        <f>IF(MIS[[#This Row],[OrderSide]]="SELL",MIS[[#This Row],[VALUE]]-MIS[[#This Row],[LIVE_VALUE]],MIS[[#This Row],[LIVE_VALUE]]-MIS[[#This Row],[VALUE]])</f>
        <v>-9262.0000000002474</v>
      </c>
      <c r="AH7074" t="str" cm="1">
        <f t="array" ref="AH7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4" t="str">
        <f>MIS[[#This Row],[TRADING SYMBOL]]</f>
        <v>SENSEX2552082300PE</v>
      </c>
      <c r="AJ7074" t="str">
        <f>IF(RIGHT(MIS[[#This Row],[Main/Hedge]],4)="MAIN","MAIN","HEDGE")</f>
        <v>MAIN</v>
      </c>
      <c r="AK7074" t="str" cm="1">
        <f t="array" ref="AK7074">_xlfn._xlws.FILTER(Table4[Column1],ISNUMBER(SEARCH(Table4[Column1],MIS[[#This Row],[OrderUniqueIdentifier]])),"")</f>
        <v>LONGSHORT</v>
      </c>
    </row>
    <row r="7075" spans="1:37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>
        <f>_xlfn.XLOOKUP(MIS[[#This Row],[TRADING SYMBOL]],[1]Sheet1!$D:$D,[1]Sheet1!$C:$C)</f>
        <v>163.69999999999999</v>
      </c>
      <c r="AE7075">
        <f>MIS[[#This Row],[OrderAverageTradedPrice]]*MIS[[#This Row],[OrderQuantity]]</f>
        <v>131441.24999999977</v>
      </c>
      <c r="AF7075">
        <f>MIS[[#This Row],[LTP]]*MIS[[#This Row],[OrderQuantity]]</f>
        <v>135052.5</v>
      </c>
      <c r="AG7075">
        <f>IF(MIS[[#This Row],[OrderSide]]="SELL",MIS[[#This Row],[VALUE]]-MIS[[#This Row],[LIVE_VALUE]],MIS[[#This Row],[LIVE_VALUE]]-MIS[[#This Row],[VALUE]])</f>
        <v>-3611.2500000002328</v>
      </c>
      <c r="AH7075" t="str" cm="1">
        <f t="array" ref="AH7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5" t="str">
        <f>MIS[[#This Row],[TRADING SYMBOL]]</f>
        <v>NIFTY2552225000PE</v>
      </c>
      <c r="AJ7075" t="str">
        <f>IF(RIGHT(MIS[[#This Row],[Main/Hedge]],4)="MAIN","MAIN","HEDGE")</f>
        <v>MAIN</v>
      </c>
      <c r="AK7075" t="str" cm="1">
        <f t="array" ref="AK7075">_xlfn._xlws.FILTER(Table4[Column1],ISNUMBER(SEARCH(Table4[Column1],MIS[[#This Row],[OrderUniqueIdentifier]])),"")</f>
        <v>LONGSHORT</v>
      </c>
    </row>
    <row r="7076" spans="1:37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>
        <f>_xlfn.XLOOKUP(MIS[[#This Row],[TRADING SYMBOL]],[1]Sheet1!$D:$D,[1]Sheet1!$C:$C)</f>
        <v>409.5</v>
      </c>
      <c r="AE7076">
        <f>MIS[[#This Row],[OrderAverageTradedPrice]]*MIS[[#This Row],[OrderQuantity]]</f>
        <v>7634</v>
      </c>
      <c r="AF7076">
        <f>MIS[[#This Row],[LTP]]*MIS[[#This Row],[OrderQuantity]]</f>
        <v>8190</v>
      </c>
      <c r="AG7076">
        <f>IF(MIS[[#This Row],[OrderSide]]="SELL",MIS[[#This Row],[VALUE]]-MIS[[#This Row],[LIVE_VALUE]],MIS[[#This Row],[LIVE_VALUE]]-MIS[[#This Row],[VALUE]])</f>
        <v>-556</v>
      </c>
      <c r="AH7076" t="str" cm="1">
        <f t="array" ref="AH70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6" t="str">
        <f>MIS[[#This Row],[TRADING SYMBOL]]</f>
        <v>SENSEX2552082300PE</v>
      </c>
      <c r="AJ7076" t="str">
        <f>IF(RIGHT(MIS[[#This Row],[Main/Hedge]],4)="MAIN","MAIN","HEDGE")</f>
        <v>MAIN</v>
      </c>
      <c r="AK7076" t="str" cm="1">
        <f t="array" ref="AK7076">_xlfn._xlws.FILTER(Table4[Column1],ISNUMBER(SEARCH(Table4[Column1],MIS[[#This Row],[OrderUniqueIdentifier]])),"")</f>
        <v>LONGSHORT</v>
      </c>
    </row>
    <row r="7077" spans="1:37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>
        <f>_xlfn.XLOOKUP(MIS[[#This Row],[TRADING SYMBOL]],[1]Sheet1!$D:$D,[1]Sheet1!$C:$C)</f>
        <v>409.5</v>
      </c>
      <c r="AE7077">
        <f>MIS[[#This Row],[OrderAverageTradedPrice]]*MIS[[#This Row],[OrderQuantity]]</f>
        <v>7628</v>
      </c>
      <c r="AF7077">
        <f>MIS[[#This Row],[LTP]]*MIS[[#This Row],[OrderQuantity]]</f>
        <v>8190</v>
      </c>
      <c r="AG7077">
        <f>IF(MIS[[#This Row],[OrderSide]]="SELL",MIS[[#This Row],[VALUE]]-MIS[[#This Row],[LIVE_VALUE]],MIS[[#This Row],[LIVE_VALUE]]-MIS[[#This Row],[VALUE]])</f>
        <v>-562</v>
      </c>
      <c r="AH7077" t="str" cm="1">
        <f t="array" ref="AH70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7" t="str">
        <f>MIS[[#This Row],[TRADING SYMBOL]]</f>
        <v>SENSEX2552082300PE</v>
      </c>
      <c r="AJ7077" t="str">
        <f>IF(RIGHT(MIS[[#This Row],[Main/Hedge]],4)="MAIN","MAIN","HEDGE")</f>
        <v>MAIN</v>
      </c>
      <c r="AK7077" t="str" cm="1">
        <f t="array" ref="AK7077">_xlfn._xlws.FILTER(Table4[Column1],ISNUMBER(SEARCH(Table4[Column1],MIS[[#This Row],[OrderUniqueIdentifier]])),"")</f>
        <v>LONGSHORT</v>
      </c>
    </row>
    <row r="7078" spans="1:37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>
        <f>_xlfn.XLOOKUP(MIS[[#This Row],[TRADING SYMBOL]],[1]Sheet1!$D:$D,[1]Sheet1!$C:$C)</f>
        <v>409.5</v>
      </c>
      <c r="AE7078">
        <f>MIS[[#This Row],[OrderAverageTradedPrice]]*MIS[[#This Row],[OrderQuantity]]</f>
        <v>7638</v>
      </c>
      <c r="AF7078">
        <f>MIS[[#This Row],[LTP]]*MIS[[#This Row],[OrderQuantity]]</f>
        <v>8190</v>
      </c>
      <c r="AG7078">
        <f>IF(MIS[[#This Row],[OrderSide]]="SELL",MIS[[#This Row],[VALUE]]-MIS[[#This Row],[LIVE_VALUE]],MIS[[#This Row],[LIVE_VALUE]]-MIS[[#This Row],[VALUE]])</f>
        <v>-552</v>
      </c>
      <c r="AH7078" t="str" cm="1">
        <f t="array" ref="AH70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8" t="str">
        <f>MIS[[#This Row],[TRADING SYMBOL]]</f>
        <v>SENSEX2552082300PE</v>
      </c>
      <c r="AJ7078" t="str">
        <f>IF(RIGHT(MIS[[#This Row],[Main/Hedge]],4)="MAIN","MAIN","HEDGE")</f>
        <v>MAIN</v>
      </c>
      <c r="AK7078" t="str" cm="1">
        <f t="array" ref="AK7078">_xlfn._xlws.FILTER(Table4[Column1],ISNUMBER(SEARCH(Table4[Column1],MIS[[#This Row],[OrderUniqueIdentifier]])),"")</f>
        <v>LONGSHORT</v>
      </c>
    </row>
    <row r="7079" spans="1:37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>
        <f>_xlfn.XLOOKUP(MIS[[#This Row],[TRADING SYMBOL]],[1]Sheet1!$D:$D,[1]Sheet1!$C:$C)</f>
        <v>409.5</v>
      </c>
      <c r="AE7079">
        <f>MIS[[#This Row],[OrderAverageTradedPrice]]*MIS[[#This Row],[OrderQuantity]]</f>
        <v>7633</v>
      </c>
      <c r="AF7079">
        <f>MIS[[#This Row],[LTP]]*MIS[[#This Row],[OrderQuantity]]</f>
        <v>8190</v>
      </c>
      <c r="AG7079">
        <f>IF(MIS[[#This Row],[OrderSide]]="SELL",MIS[[#This Row],[VALUE]]-MIS[[#This Row],[LIVE_VALUE]],MIS[[#This Row],[LIVE_VALUE]]-MIS[[#This Row],[VALUE]])</f>
        <v>-557</v>
      </c>
      <c r="AH7079" t="str" cm="1">
        <f t="array" ref="AH70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79" t="str">
        <f>MIS[[#This Row],[TRADING SYMBOL]]</f>
        <v>SENSEX2552082300PE</v>
      </c>
      <c r="AJ7079" t="str">
        <f>IF(RIGHT(MIS[[#This Row],[Main/Hedge]],4)="MAIN","MAIN","HEDGE")</f>
        <v>MAIN</v>
      </c>
      <c r="AK7079" t="str" cm="1">
        <f t="array" ref="AK7079">_xlfn._xlws.FILTER(Table4[Column1],ISNUMBER(SEARCH(Table4[Column1],MIS[[#This Row],[OrderUniqueIdentifier]])),"")</f>
        <v>LONGSHORT</v>
      </c>
    </row>
    <row r="7080" spans="1:37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>
        <f>_xlfn.XLOOKUP(MIS[[#This Row],[TRADING SYMBOL]],[1]Sheet1!$D:$D,[1]Sheet1!$C:$C)</f>
        <v>409.5</v>
      </c>
      <c r="AE7080">
        <f>MIS[[#This Row],[OrderAverageTradedPrice]]*MIS[[#This Row],[OrderQuantity]]</f>
        <v>7628</v>
      </c>
      <c r="AF7080">
        <f>MIS[[#This Row],[LTP]]*MIS[[#This Row],[OrderQuantity]]</f>
        <v>8190</v>
      </c>
      <c r="AG7080">
        <f>IF(MIS[[#This Row],[OrderSide]]="SELL",MIS[[#This Row],[VALUE]]-MIS[[#This Row],[LIVE_VALUE]],MIS[[#This Row],[LIVE_VALUE]]-MIS[[#This Row],[VALUE]])</f>
        <v>-562</v>
      </c>
      <c r="AH7080" t="str" cm="1">
        <f t="array" ref="AH70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0" t="str">
        <f>MIS[[#This Row],[TRADING SYMBOL]]</f>
        <v>SENSEX2552082300PE</v>
      </c>
      <c r="AJ7080" t="str">
        <f>IF(RIGHT(MIS[[#This Row],[Main/Hedge]],4)="MAIN","MAIN","HEDGE")</f>
        <v>MAIN</v>
      </c>
      <c r="AK7080" t="str" cm="1">
        <f t="array" ref="AK7080">_xlfn._xlws.FILTER(Table4[Column1],ISNUMBER(SEARCH(Table4[Column1],MIS[[#This Row],[OrderUniqueIdentifier]])),"")</f>
        <v>LONGSHORT</v>
      </c>
    </row>
    <row r="7081" spans="1:37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>
        <f>_xlfn.XLOOKUP(MIS[[#This Row],[TRADING SYMBOL]],[1]Sheet1!$D:$D,[1]Sheet1!$C:$C)</f>
        <v>409.5</v>
      </c>
      <c r="AE7081">
        <f>MIS[[#This Row],[OrderAverageTradedPrice]]*MIS[[#This Row],[OrderQuantity]]</f>
        <v>76303</v>
      </c>
      <c r="AF7081">
        <f>MIS[[#This Row],[LTP]]*MIS[[#This Row],[OrderQuantity]]</f>
        <v>81900</v>
      </c>
      <c r="AG7081">
        <f>IF(MIS[[#This Row],[OrderSide]]="SELL",MIS[[#This Row],[VALUE]]-MIS[[#This Row],[LIVE_VALUE]],MIS[[#This Row],[LIVE_VALUE]]-MIS[[#This Row],[VALUE]])</f>
        <v>-5597</v>
      </c>
      <c r="AH7081" t="str" cm="1">
        <f t="array" ref="AH70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1" t="str">
        <f>MIS[[#This Row],[TRADING SYMBOL]]</f>
        <v>SENSEX2552082300PE</v>
      </c>
      <c r="AJ7081" t="str">
        <f>IF(RIGHT(MIS[[#This Row],[Main/Hedge]],4)="MAIN","MAIN","HEDGE")</f>
        <v>MAIN</v>
      </c>
      <c r="AK7081" t="str" cm="1">
        <f t="array" ref="AK7081">_xlfn._xlws.FILTER(Table4[Column1],ISNUMBER(SEARCH(Table4[Column1],MIS[[#This Row],[OrderUniqueIdentifier]])),"")</f>
        <v>LONGSHORT</v>
      </c>
    </row>
    <row r="7082" spans="1:37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>
        <f>_xlfn.XLOOKUP(MIS[[#This Row],[TRADING SYMBOL]],[1]Sheet1!$D:$D,[1]Sheet1!$C:$C)</f>
        <v>163.69999999999999</v>
      </c>
      <c r="AE7082">
        <f>MIS[[#This Row],[OrderAverageTradedPrice]]*MIS[[#This Row],[OrderQuantity]]</f>
        <v>71647.499999999694</v>
      </c>
      <c r="AF7082">
        <f>MIS[[#This Row],[LTP]]*MIS[[#This Row],[OrderQuantity]]</f>
        <v>73665</v>
      </c>
      <c r="AG7082">
        <f>IF(MIS[[#This Row],[OrderSide]]="SELL",MIS[[#This Row],[VALUE]]-MIS[[#This Row],[LIVE_VALUE]],MIS[[#This Row],[LIVE_VALUE]]-MIS[[#This Row],[VALUE]])</f>
        <v>-2017.5000000003056</v>
      </c>
      <c r="AH7082" t="str" cm="1">
        <f t="array" ref="AH70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2" t="str">
        <f>MIS[[#This Row],[TRADING SYMBOL]]</f>
        <v>NIFTY2552225000PE</v>
      </c>
      <c r="AJ7082" t="str">
        <f>IF(RIGHT(MIS[[#This Row],[Main/Hedge]],4)="MAIN","MAIN","HEDGE")</f>
        <v>MAIN</v>
      </c>
      <c r="AK7082" t="str" cm="1">
        <f t="array" ref="AK7082">_xlfn._xlws.FILTER(Table4[Column1],ISNUMBER(SEARCH(Table4[Column1],MIS[[#This Row],[OrderUniqueIdentifier]])),"")</f>
        <v>LONGSHORT</v>
      </c>
    </row>
    <row r="7083" spans="1:37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>
        <f>_xlfn.XLOOKUP(MIS[[#This Row],[TRADING SYMBOL]],[1]Sheet1!$D:$D,[1]Sheet1!$C:$C)</f>
        <v>409.5</v>
      </c>
      <c r="AE7083">
        <f>MIS[[#This Row],[OrderAverageTradedPrice]]*MIS[[#This Row],[OrderQuantity]]</f>
        <v>22941</v>
      </c>
      <c r="AF7083">
        <f>MIS[[#This Row],[LTP]]*MIS[[#This Row],[OrderQuantity]]</f>
        <v>24570</v>
      </c>
      <c r="AG7083">
        <f>IF(MIS[[#This Row],[OrderSide]]="SELL",MIS[[#This Row],[VALUE]]-MIS[[#This Row],[LIVE_VALUE]],MIS[[#This Row],[LIVE_VALUE]]-MIS[[#This Row],[VALUE]])</f>
        <v>-1629</v>
      </c>
      <c r="AH7083" t="str" cm="1">
        <f t="array" ref="AH70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3" t="str">
        <f>MIS[[#This Row],[TRADING SYMBOL]]</f>
        <v>SENSEX2552082300PE</v>
      </c>
      <c r="AJ7083" t="str">
        <f>IF(RIGHT(MIS[[#This Row],[Main/Hedge]],4)="MAIN","MAIN","HEDGE")</f>
        <v>MAIN</v>
      </c>
      <c r="AK7083" t="str" cm="1">
        <f t="array" ref="AK7083">_xlfn._xlws.FILTER(Table4[Column1],ISNUMBER(SEARCH(Table4[Column1],MIS[[#This Row],[OrderUniqueIdentifier]])),"")</f>
        <v>LONGSHORT</v>
      </c>
    </row>
    <row r="7084" spans="1:37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>
        <f>_xlfn.XLOOKUP(MIS[[#This Row],[TRADING SYMBOL]],[1]Sheet1!$D:$D,[1]Sheet1!$C:$C)</f>
        <v>409.5</v>
      </c>
      <c r="AE7084">
        <f>MIS[[#This Row],[OrderAverageTradedPrice]]*MIS[[#This Row],[OrderQuantity]]</f>
        <v>145065</v>
      </c>
      <c r="AF7084">
        <f>MIS[[#This Row],[LTP]]*MIS[[#This Row],[OrderQuantity]]</f>
        <v>155610</v>
      </c>
      <c r="AG7084">
        <f>IF(MIS[[#This Row],[OrderSide]]="SELL",MIS[[#This Row],[VALUE]]-MIS[[#This Row],[LIVE_VALUE]],MIS[[#This Row],[LIVE_VALUE]]-MIS[[#This Row],[VALUE]])</f>
        <v>-10545</v>
      </c>
      <c r="AH7084" t="str" cm="1">
        <f t="array" ref="AH70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4" t="str">
        <f>MIS[[#This Row],[TRADING SYMBOL]]</f>
        <v>SENSEX2552082300PE</v>
      </c>
      <c r="AJ7084" t="str">
        <f>IF(RIGHT(MIS[[#This Row],[Main/Hedge]],4)="MAIN","MAIN","HEDGE")</f>
        <v>MAIN</v>
      </c>
      <c r="AK7084" t="str" cm="1">
        <f t="array" ref="AK7084">_xlfn._xlws.FILTER(Table4[Column1],ISNUMBER(SEARCH(Table4[Column1],MIS[[#This Row],[OrderUniqueIdentifier]])),"")</f>
        <v>LONGSHORT</v>
      </c>
    </row>
    <row r="7085" spans="1:37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>
        <f>_xlfn.XLOOKUP(MIS[[#This Row],[TRADING SYMBOL]],[1]Sheet1!$D:$D,[1]Sheet1!$C:$C)</f>
        <v>163.69999999999999</v>
      </c>
      <c r="AE7085">
        <f>MIS[[#This Row],[OrderAverageTradedPrice]]*MIS[[#This Row],[OrderQuantity]]</f>
        <v>155279.99999999956</v>
      </c>
      <c r="AF7085">
        <f>MIS[[#This Row],[LTP]]*MIS[[#This Row],[OrderQuantity]]</f>
        <v>159607.5</v>
      </c>
      <c r="AG7085">
        <f>IF(MIS[[#This Row],[OrderSide]]="SELL",MIS[[#This Row],[VALUE]]-MIS[[#This Row],[LIVE_VALUE]],MIS[[#This Row],[LIVE_VALUE]]-MIS[[#This Row],[VALUE]])</f>
        <v>-4327.5000000004366</v>
      </c>
      <c r="AH7085" t="str" cm="1">
        <f t="array" ref="AH70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5" t="str">
        <f>MIS[[#This Row],[TRADING SYMBOL]]</f>
        <v>NIFTY2552225000PE</v>
      </c>
      <c r="AJ7085" t="str">
        <f>IF(RIGHT(MIS[[#This Row],[Main/Hedge]],4)="MAIN","MAIN","HEDGE")</f>
        <v>MAIN</v>
      </c>
      <c r="AK7085" t="str" cm="1">
        <f t="array" ref="AK7085">_xlfn._xlws.FILTER(Table4[Column1],ISNUMBER(SEARCH(Table4[Column1],MIS[[#This Row],[OrderUniqueIdentifier]])),"")</f>
        <v>LONGSHORT</v>
      </c>
    </row>
    <row r="7086" spans="1:37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>
        <f>_xlfn.XLOOKUP(MIS[[#This Row],[TRADING SYMBOL]],[1]Sheet1!$D:$D,[1]Sheet1!$C:$C)</f>
        <v>409.5</v>
      </c>
      <c r="AE7086">
        <f>MIS[[#This Row],[OrderAverageTradedPrice]]*MIS[[#This Row],[OrderQuantity]]</f>
        <v>15274</v>
      </c>
      <c r="AF7086">
        <f>MIS[[#This Row],[LTP]]*MIS[[#This Row],[OrderQuantity]]</f>
        <v>16380</v>
      </c>
      <c r="AG7086">
        <f>IF(MIS[[#This Row],[OrderSide]]="SELL",MIS[[#This Row],[VALUE]]-MIS[[#This Row],[LIVE_VALUE]],MIS[[#This Row],[LIVE_VALUE]]-MIS[[#This Row],[VALUE]])</f>
        <v>-1106</v>
      </c>
      <c r="AH7086" t="str" cm="1">
        <f t="array" ref="AH70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6" t="str">
        <f>MIS[[#This Row],[TRADING SYMBOL]]</f>
        <v>SENSEX2552082300PE</v>
      </c>
      <c r="AJ7086" t="str">
        <f>IF(RIGHT(MIS[[#This Row],[Main/Hedge]],4)="MAIN","MAIN","HEDGE")</f>
        <v>MAIN</v>
      </c>
      <c r="AK7086" t="str" cm="1">
        <f t="array" ref="AK7086">_xlfn._xlws.FILTER(Table4[Column1],ISNUMBER(SEARCH(Table4[Column1],MIS[[#This Row],[OrderUniqueIdentifier]])),"")</f>
        <v>LONGSHORT</v>
      </c>
    </row>
    <row r="7087" spans="1:37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>
        <f>_xlfn.XLOOKUP(MIS[[#This Row],[TRADING SYMBOL]],[1]Sheet1!$D:$D,[1]Sheet1!$C:$C)</f>
        <v>409.5</v>
      </c>
      <c r="AE7087">
        <f>MIS[[#This Row],[OrderAverageTradedPrice]]*MIS[[#This Row],[OrderQuantity]]</f>
        <v>22905</v>
      </c>
      <c r="AF7087">
        <f>MIS[[#This Row],[LTP]]*MIS[[#This Row],[OrderQuantity]]</f>
        <v>24570</v>
      </c>
      <c r="AG7087">
        <f>IF(MIS[[#This Row],[OrderSide]]="SELL",MIS[[#This Row],[VALUE]]-MIS[[#This Row],[LIVE_VALUE]],MIS[[#This Row],[LIVE_VALUE]]-MIS[[#This Row],[VALUE]])</f>
        <v>-1665</v>
      </c>
      <c r="AH7087" t="str" cm="1">
        <f t="array" ref="AH70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7" t="str">
        <f>MIS[[#This Row],[TRADING SYMBOL]]</f>
        <v>SENSEX2552082300PE</v>
      </c>
      <c r="AJ7087" t="str">
        <f>IF(RIGHT(MIS[[#This Row],[Main/Hedge]],4)="MAIN","MAIN","HEDGE")</f>
        <v>MAIN</v>
      </c>
      <c r="AK7087" t="str" cm="1">
        <f t="array" ref="AK7087">_xlfn._xlws.FILTER(Table4[Column1],ISNUMBER(SEARCH(Table4[Column1],MIS[[#This Row],[OrderUniqueIdentifier]])),"")</f>
        <v>LONGSHORT</v>
      </c>
    </row>
    <row r="7088" spans="1:37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>
        <f>_xlfn.XLOOKUP(MIS[[#This Row],[TRADING SYMBOL]],[1]Sheet1!$D:$D,[1]Sheet1!$C:$C)</f>
        <v>163.69999999999999</v>
      </c>
      <c r="AE7088">
        <f>MIS[[#This Row],[OrderAverageTradedPrice]]*MIS[[#This Row],[OrderQuantity]]</f>
        <v>59775</v>
      </c>
      <c r="AF7088">
        <f>MIS[[#This Row],[LTP]]*MIS[[#This Row],[OrderQuantity]]</f>
        <v>61387.499999999993</v>
      </c>
      <c r="AG7088">
        <f>IF(MIS[[#This Row],[OrderSide]]="SELL",MIS[[#This Row],[VALUE]]-MIS[[#This Row],[LIVE_VALUE]],MIS[[#This Row],[LIVE_VALUE]]-MIS[[#This Row],[VALUE]])</f>
        <v>-1612.4999999999927</v>
      </c>
      <c r="AH7088" t="str" cm="1">
        <f t="array" ref="AH70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8" t="str">
        <f>MIS[[#This Row],[TRADING SYMBOL]]</f>
        <v>NIFTY2552225000PE</v>
      </c>
      <c r="AJ7088" t="str">
        <f>IF(RIGHT(MIS[[#This Row],[Main/Hedge]],4)="MAIN","MAIN","HEDGE")</f>
        <v>MAIN</v>
      </c>
      <c r="AK7088" t="str" cm="1">
        <f t="array" ref="AK7088">_xlfn._xlws.FILTER(Table4[Column1],ISNUMBER(SEARCH(Table4[Column1],MIS[[#This Row],[OrderUniqueIdentifier]])),"")</f>
        <v>LONGSHORT</v>
      </c>
    </row>
    <row r="7089" spans="1:37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>
        <f>_xlfn.XLOOKUP(MIS[[#This Row],[TRADING SYMBOL]],[1]Sheet1!$D:$D,[1]Sheet1!$C:$C)</f>
        <v>409.5</v>
      </c>
      <c r="AE7089">
        <f>MIS[[#This Row],[OrderAverageTradedPrice]]*MIS[[#This Row],[OrderQuantity]]</f>
        <v>190798</v>
      </c>
      <c r="AF7089">
        <f>MIS[[#This Row],[LTP]]*MIS[[#This Row],[OrderQuantity]]</f>
        <v>204750</v>
      </c>
      <c r="AG7089">
        <f>IF(MIS[[#This Row],[OrderSide]]="SELL",MIS[[#This Row],[VALUE]]-MIS[[#This Row],[LIVE_VALUE]],MIS[[#This Row],[LIVE_VALUE]]-MIS[[#This Row],[VALUE]])</f>
        <v>-13952</v>
      </c>
      <c r="AH7089" t="str" cm="1">
        <f t="array" ref="AH70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89" t="str">
        <f>MIS[[#This Row],[TRADING SYMBOL]]</f>
        <v>SENSEX2552082300PE</v>
      </c>
      <c r="AJ7089" t="str">
        <f>IF(RIGHT(MIS[[#This Row],[Main/Hedge]],4)="MAIN","MAIN","HEDGE")</f>
        <v>MAIN</v>
      </c>
      <c r="AK7089" t="str" cm="1">
        <f t="array" ref="AK7089">_xlfn._xlws.FILTER(Table4[Column1],ISNUMBER(SEARCH(Table4[Column1],MIS[[#This Row],[OrderUniqueIdentifier]])),"")</f>
        <v>LONGSHORT</v>
      </c>
    </row>
    <row r="7090" spans="1:37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>
        <f>_xlfn.XLOOKUP(MIS[[#This Row],[TRADING SYMBOL]],[1]Sheet1!$D:$D,[1]Sheet1!$C:$C)</f>
        <v>163.69999999999999</v>
      </c>
      <c r="AE7090">
        <f>MIS[[#This Row],[OrderAverageTradedPrice]]*MIS[[#This Row],[OrderQuantity]]</f>
        <v>214934.99999999985</v>
      </c>
      <c r="AF7090">
        <f>MIS[[#This Row],[LTP]]*MIS[[#This Row],[OrderQuantity]]</f>
        <v>220994.99999999997</v>
      </c>
      <c r="AG7090">
        <f>IF(MIS[[#This Row],[OrderSide]]="SELL",MIS[[#This Row],[VALUE]]-MIS[[#This Row],[LIVE_VALUE]],MIS[[#This Row],[LIVE_VALUE]]-MIS[[#This Row],[VALUE]])</f>
        <v>-6060.0000000001164</v>
      </c>
      <c r="AH7090" t="str" cm="1">
        <f t="array" ref="AH70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0" t="str">
        <f>MIS[[#This Row],[TRADING SYMBOL]]</f>
        <v>NIFTY2552225000PE</v>
      </c>
      <c r="AJ7090" t="str">
        <f>IF(RIGHT(MIS[[#This Row],[Main/Hedge]],4)="MAIN","MAIN","HEDGE")</f>
        <v>MAIN</v>
      </c>
      <c r="AK7090" t="str" cm="1">
        <f t="array" ref="AK7090">_xlfn._xlws.FILTER(Table4[Column1],ISNUMBER(SEARCH(Table4[Column1],MIS[[#This Row],[OrderUniqueIdentifier]])),"")</f>
        <v>LONGSHORT</v>
      </c>
    </row>
    <row r="7091" spans="1:37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>
        <f>_xlfn.XLOOKUP(MIS[[#This Row],[TRADING SYMBOL]],[1]Sheet1!$D:$D,[1]Sheet1!$C:$C)</f>
        <v>409.5</v>
      </c>
      <c r="AE7091">
        <f>MIS[[#This Row],[OrderAverageTradedPrice]]*MIS[[#This Row],[OrderQuantity]]</f>
        <v>76459</v>
      </c>
      <c r="AF7091">
        <f>MIS[[#This Row],[LTP]]*MIS[[#This Row],[OrderQuantity]]</f>
        <v>81900</v>
      </c>
      <c r="AG7091">
        <f>IF(MIS[[#This Row],[OrderSide]]="SELL",MIS[[#This Row],[VALUE]]-MIS[[#This Row],[LIVE_VALUE]],MIS[[#This Row],[LIVE_VALUE]]-MIS[[#This Row],[VALUE]])</f>
        <v>-5441</v>
      </c>
      <c r="AH7091" t="str" cm="1">
        <f t="array" ref="AH70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1" t="str">
        <f>MIS[[#This Row],[TRADING SYMBOL]]</f>
        <v>SENSEX2552082300PE</v>
      </c>
      <c r="AJ7091" t="str">
        <f>IF(RIGHT(MIS[[#This Row],[Main/Hedge]],4)="MAIN","MAIN","HEDGE")</f>
        <v>MAIN</v>
      </c>
      <c r="AK7091" t="str" cm="1">
        <f t="array" ref="AK7091">_xlfn._xlws.FILTER(Table4[Column1],ISNUMBER(SEARCH(Table4[Column1],MIS[[#This Row],[OrderUniqueIdentifier]])),"")</f>
        <v>LONGSHORT</v>
      </c>
    </row>
    <row r="7092" spans="1:37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>
        <f>_xlfn.XLOOKUP(MIS[[#This Row],[TRADING SYMBOL]],[1]Sheet1!$D:$D,[1]Sheet1!$C:$C)</f>
        <v>409.5</v>
      </c>
      <c r="AE7092">
        <f>MIS[[#This Row],[OrderAverageTradedPrice]]*MIS[[#This Row],[OrderQuantity]]</f>
        <v>7669</v>
      </c>
      <c r="AF7092">
        <f>MIS[[#This Row],[LTP]]*MIS[[#This Row],[OrderQuantity]]</f>
        <v>8190</v>
      </c>
      <c r="AG7092">
        <f>IF(MIS[[#This Row],[OrderSide]]="SELL",MIS[[#This Row],[VALUE]]-MIS[[#This Row],[LIVE_VALUE]],MIS[[#This Row],[LIVE_VALUE]]-MIS[[#This Row],[VALUE]])</f>
        <v>-521</v>
      </c>
      <c r="AH7092" t="str" cm="1">
        <f t="array" ref="AH70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2" t="str">
        <f>MIS[[#This Row],[TRADING SYMBOL]]</f>
        <v>SENSEX2552082300PE</v>
      </c>
      <c r="AJ7092" t="str">
        <f>IF(RIGHT(MIS[[#This Row],[Main/Hedge]],4)="MAIN","MAIN","HEDGE")</f>
        <v>MAIN</v>
      </c>
      <c r="AK7092" t="str" cm="1">
        <f t="array" ref="AK7092">_xlfn._xlws.FILTER(Table4[Column1],ISNUMBER(SEARCH(Table4[Column1],MIS[[#This Row],[OrderUniqueIdentifier]])),"")</f>
        <v>LONGSHORT</v>
      </c>
    </row>
    <row r="7093" spans="1:37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>
        <f>_xlfn.XLOOKUP(MIS[[#This Row],[TRADING SYMBOL]],[1]Sheet1!$D:$D,[1]Sheet1!$C:$C)</f>
        <v>409.5</v>
      </c>
      <c r="AE7093">
        <f>MIS[[#This Row],[OrderAverageTradedPrice]]*MIS[[#This Row],[OrderQuantity]]</f>
        <v>61061</v>
      </c>
      <c r="AF7093">
        <f>MIS[[#This Row],[LTP]]*MIS[[#This Row],[OrderQuantity]]</f>
        <v>65520</v>
      </c>
      <c r="AG7093">
        <f>IF(MIS[[#This Row],[OrderSide]]="SELL",MIS[[#This Row],[VALUE]]-MIS[[#This Row],[LIVE_VALUE]],MIS[[#This Row],[LIVE_VALUE]]-MIS[[#This Row],[VALUE]])</f>
        <v>-4459</v>
      </c>
      <c r="AH7093" t="str" cm="1">
        <f t="array" ref="AH70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3" t="str">
        <f>MIS[[#This Row],[TRADING SYMBOL]]</f>
        <v>SENSEX2552082300PE</v>
      </c>
      <c r="AJ7093" t="str">
        <f>IF(RIGHT(MIS[[#This Row],[Main/Hedge]],4)="MAIN","MAIN","HEDGE")</f>
        <v>MAIN</v>
      </c>
      <c r="AK7093" t="str" cm="1">
        <f t="array" ref="AK7093">_xlfn._xlws.FILTER(Table4[Column1],ISNUMBER(SEARCH(Table4[Column1],MIS[[#This Row],[OrderUniqueIdentifier]])),"")</f>
        <v>LONGSHORT</v>
      </c>
    </row>
    <row r="7094" spans="1:37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>
        <f>_xlfn.XLOOKUP(MIS[[#This Row],[TRADING SYMBOL]],[1]Sheet1!$D:$D,[1]Sheet1!$C:$C)</f>
        <v>409.5</v>
      </c>
      <c r="AE7094">
        <f>MIS[[#This Row],[OrderAverageTradedPrice]]*MIS[[#This Row],[OrderQuantity]]</f>
        <v>23010</v>
      </c>
      <c r="AF7094">
        <f>MIS[[#This Row],[LTP]]*MIS[[#This Row],[OrderQuantity]]</f>
        <v>24570</v>
      </c>
      <c r="AG7094">
        <f>IF(MIS[[#This Row],[OrderSide]]="SELL",MIS[[#This Row],[VALUE]]-MIS[[#This Row],[LIVE_VALUE]],MIS[[#This Row],[LIVE_VALUE]]-MIS[[#This Row],[VALUE]])</f>
        <v>-1560</v>
      </c>
      <c r="AH7094" t="str" cm="1">
        <f t="array" ref="AH70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4" t="str">
        <f>MIS[[#This Row],[TRADING SYMBOL]]</f>
        <v>SENSEX2552082300PE</v>
      </c>
      <c r="AJ7094" t="str">
        <f>IF(RIGHT(MIS[[#This Row],[Main/Hedge]],4)="MAIN","MAIN","HEDGE")</f>
        <v>MAIN</v>
      </c>
      <c r="AK7094" t="str" cm="1">
        <f t="array" ref="AK7094">_xlfn._xlws.FILTER(Table4[Column1],ISNUMBER(SEARCH(Table4[Column1],MIS[[#This Row],[OrderUniqueIdentifier]])),"")</f>
        <v>LONGSHORT</v>
      </c>
    </row>
    <row r="7095" spans="1:37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>
        <f>_xlfn.XLOOKUP(MIS[[#This Row],[TRADING SYMBOL]],[1]Sheet1!$D:$D,[1]Sheet1!$C:$C)</f>
        <v>409.5</v>
      </c>
      <c r="AE7095">
        <f>MIS[[#This Row],[OrderAverageTradedPrice]]*MIS[[#This Row],[OrderQuantity]]</f>
        <v>7673</v>
      </c>
      <c r="AF7095">
        <f>MIS[[#This Row],[LTP]]*MIS[[#This Row],[OrderQuantity]]</f>
        <v>8190</v>
      </c>
      <c r="AG7095">
        <f>IF(MIS[[#This Row],[OrderSide]]="SELL",MIS[[#This Row],[VALUE]]-MIS[[#This Row],[LIVE_VALUE]],MIS[[#This Row],[LIVE_VALUE]]-MIS[[#This Row],[VALUE]])</f>
        <v>-517</v>
      </c>
      <c r="AH7095" t="str" cm="1">
        <f t="array" ref="AH70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5" t="str">
        <f>MIS[[#This Row],[TRADING SYMBOL]]</f>
        <v>SENSEX2552082300PE</v>
      </c>
      <c r="AJ7095" t="str">
        <f>IF(RIGHT(MIS[[#This Row],[Main/Hedge]],4)="MAIN","MAIN","HEDGE")</f>
        <v>MAIN</v>
      </c>
      <c r="AK7095" t="str" cm="1">
        <f t="array" ref="AK7095">_xlfn._xlws.FILTER(Table4[Column1],ISNUMBER(SEARCH(Table4[Column1],MIS[[#This Row],[OrderUniqueIdentifier]])),"")</f>
        <v>LONGSHORT</v>
      </c>
    </row>
    <row r="7096" spans="1:37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>
        <f>_xlfn.XLOOKUP(MIS[[#This Row],[TRADING SYMBOL]],[1]Sheet1!$D:$D,[1]Sheet1!$C:$C)</f>
        <v>409.5</v>
      </c>
      <c r="AE7096">
        <f>MIS[[#This Row],[OrderAverageTradedPrice]]*MIS[[#This Row],[OrderQuantity]]</f>
        <v>15358</v>
      </c>
      <c r="AF7096">
        <f>MIS[[#This Row],[LTP]]*MIS[[#This Row],[OrderQuantity]]</f>
        <v>16380</v>
      </c>
      <c r="AG7096">
        <f>IF(MIS[[#This Row],[OrderSide]]="SELL",MIS[[#This Row],[VALUE]]-MIS[[#This Row],[LIVE_VALUE]],MIS[[#This Row],[LIVE_VALUE]]-MIS[[#This Row],[VALUE]])</f>
        <v>-1022</v>
      </c>
      <c r="AH7096" t="str" cm="1">
        <f t="array" ref="AH70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6" t="str">
        <f>MIS[[#This Row],[TRADING SYMBOL]]</f>
        <v>SENSEX2552082300PE</v>
      </c>
      <c r="AJ7096" t="str">
        <f>IF(RIGHT(MIS[[#This Row],[Main/Hedge]],4)="MAIN","MAIN","HEDGE")</f>
        <v>MAIN</v>
      </c>
      <c r="AK7096" t="str" cm="1">
        <f t="array" ref="AK7096">_xlfn._xlws.FILTER(Table4[Column1],ISNUMBER(SEARCH(Table4[Column1],MIS[[#This Row],[OrderUniqueIdentifier]])),"")</f>
        <v>LONGSHORT</v>
      </c>
    </row>
    <row r="7097" spans="1:37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>
        <f>_xlfn.XLOOKUP(MIS[[#This Row],[TRADING SYMBOL]],[1]Sheet1!$D:$D,[1]Sheet1!$C:$C)</f>
        <v>409.5</v>
      </c>
      <c r="AE7097">
        <f>MIS[[#This Row],[OrderAverageTradedPrice]]*MIS[[#This Row],[OrderQuantity]]</f>
        <v>7661</v>
      </c>
      <c r="AF7097">
        <f>MIS[[#This Row],[LTP]]*MIS[[#This Row],[OrderQuantity]]</f>
        <v>8190</v>
      </c>
      <c r="AG7097">
        <f>IF(MIS[[#This Row],[OrderSide]]="SELL",MIS[[#This Row],[VALUE]]-MIS[[#This Row],[LIVE_VALUE]],MIS[[#This Row],[LIVE_VALUE]]-MIS[[#This Row],[VALUE]])</f>
        <v>-529</v>
      </c>
      <c r="AH7097" t="str" cm="1">
        <f t="array" ref="AH70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7" t="str">
        <f>MIS[[#This Row],[TRADING SYMBOL]]</f>
        <v>SENSEX2552082300PE</v>
      </c>
      <c r="AJ7097" t="str">
        <f>IF(RIGHT(MIS[[#This Row],[Main/Hedge]],4)="MAIN","MAIN","HEDGE")</f>
        <v>MAIN</v>
      </c>
      <c r="AK7097" t="str" cm="1">
        <f t="array" ref="AK7097">_xlfn._xlws.FILTER(Table4[Column1],ISNUMBER(SEARCH(Table4[Column1],MIS[[#This Row],[OrderUniqueIdentifier]])),"")</f>
        <v>LONGSHORT</v>
      </c>
    </row>
    <row r="7098" spans="1:37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>
        <f>_xlfn.XLOOKUP(MIS[[#This Row],[TRADING SYMBOL]],[1]Sheet1!$D:$D,[1]Sheet1!$C:$C)</f>
        <v>409.5</v>
      </c>
      <c r="AE7098">
        <f>MIS[[#This Row],[OrderAverageTradedPrice]]*MIS[[#This Row],[OrderQuantity]]</f>
        <v>7650</v>
      </c>
      <c r="AF7098">
        <f>MIS[[#This Row],[LTP]]*MIS[[#This Row],[OrderQuantity]]</f>
        <v>8190</v>
      </c>
      <c r="AG7098">
        <f>IF(MIS[[#This Row],[OrderSide]]="SELL",MIS[[#This Row],[VALUE]]-MIS[[#This Row],[LIVE_VALUE]],MIS[[#This Row],[LIVE_VALUE]]-MIS[[#This Row],[VALUE]])</f>
        <v>-540</v>
      </c>
      <c r="AH7098" t="str" cm="1">
        <f t="array" ref="AH7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8" t="str">
        <f>MIS[[#This Row],[TRADING SYMBOL]]</f>
        <v>SENSEX2552082300PE</v>
      </c>
      <c r="AJ7098" t="str">
        <f>IF(RIGHT(MIS[[#This Row],[Main/Hedge]],4)="MAIN","MAIN","HEDGE")</f>
        <v>MAIN</v>
      </c>
      <c r="AK7098" t="str" cm="1">
        <f t="array" ref="AK7098">_xlfn._xlws.FILTER(Table4[Column1],ISNUMBER(SEARCH(Table4[Column1],MIS[[#This Row],[OrderUniqueIdentifier]])),"")</f>
        <v>LONGSHORT</v>
      </c>
    </row>
    <row r="7099" spans="1:37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>
        <f>_xlfn.XLOOKUP(MIS[[#This Row],[TRADING SYMBOL]],[1]Sheet1!$D:$D,[1]Sheet1!$C:$C)</f>
        <v>409.5</v>
      </c>
      <c r="AE7099">
        <f>MIS[[#This Row],[OrderAverageTradedPrice]]*MIS[[#This Row],[OrderQuantity]]</f>
        <v>15306</v>
      </c>
      <c r="AF7099">
        <f>MIS[[#This Row],[LTP]]*MIS[[#This Row],[OrderQuantity]]</f>
        <v>16380</v>
      </c>
      <c r="AG7099">
        <f>IF(MIS[[#This Row],[OrderSide]]="SELL",MIS[[#This Row],[VALUE]]-MIS[[#This Row],[LIVE_VALUE]],MIS[[#This Row],[LIVE_VALUE]]-MIS[[#This Row],[VALUE]])</f>
        <v>-1074</v>
      </c>
      <c r="AH7099" t="str" cm="1">
        <f t="array" ref="AH70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099" t="str">
        <f>MIS[[#This Row],[TRADING SYMBOL]]</f>
        <v>SENSEX2552082300PE</v>
      </c>
      <c r="AJ7099" t="str">
        <f>IF(RIGHT(MIS[[#This Row],[Main/Hedge]],4)="MAIN","MAIN","HEDGE")</f>
        <v>MAIN</v>
      </c>
      <c r="AK7099" t="str" cm="1">
        <f t="array" ref="AK7099">_xlfn._xlws.FILTER(Table4[Column1],ISNUMBER(SEARCH(Table4[Column1],MIS[[#This Row],[OrderUniqueIdentifier]])),"")</f>
        <v>LONGSHORT</v>
      </c>
    </row>
    <row r="7100" spans="1:37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>
        <f>_xlfn.XLOOKUP(MIS[[#This Row],[TRADING SYMBOL]],[1]Sheet1!$D:$D,[1]Sheet1!$C:$C)</f>
        <v>409.5</v>
      </c>
      <c r="AE7100">
        <f>MIS[[#This Row],[OrderAverageTradedPrice]]*MIS[[#This Row],[OrderQuantity]]</f>
        <v>15308</v>
      </c>
      <c r="AF7100">
        <f>MIS[[#This Row],[LTP]]*MIS[[#This Row],[OrderQuantity]]</f>
        <v>16380</v>
      </c>
      <c r="AG7100">
        <f>IF(MIS[[#This Row],[OrderSide]]="SELL",MIS[[#This Row],[VALUE]]-MIS[[#This Row],[LIVE_VALUE]],MIS[[#This Row],[LIVE_VALUE]]-MIS[[#This Row],[VALUE]])</f>
        <v>-1072</v>
      </c>
      <c r="AH7100" t="str" cm="1">
        <f t="array" ref="AH7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0" t="str">
        <f>MIS[[#This Row],[TRADING SYMBOL]]</f>
        <v>SENSEX2552082300PE</v>
      </c>
      <c r="AJ7100" t="str">
        <f>IF(RIGHT(MIS[[#This Row],[Main/Hedge]],4)="MAIN","MAIN","HEDGE")</f>
        <v>MAIN</v>
      </c>
      <c r="AK7100" t="str" cm="1">
        <f t="array" ref="AK7100">_xlfn._xlws.FILTER(Table4[Column1],ISNUMBER(SEARCH(Table4[Column1],MIS[[#This Row],[OrderUniqueIdentifier]])),"")</f>
        <v>LONGSHORT</v>
      </c>
    </row>
    <row r="7101" spans="1:37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>
        <f>_xlfn.XLOOKUP(MIS[[#This Row],[TRADING SYMBOL]],[1]Sheet1!$D:$D,[1]Sheet1!$C:$C)</f>
        <v>163.69999999999999</v>
      </c>
      <c r="AE7101">
        <f>MIS[[#This Row],[OrderAverageTradedPrice]]*MIS[[#This Row],[OrderQuantity]]</f>
        <v>11767.5</v>
      </c>
      <c r="AF7101">
        <f>MIS[[#This Row],[LTP]]*MIS[[#This Row],[OrderQuantity]]</f>
        <v>12277.5</v>
      </c>
      <c r="AG7101">
        <f>IF(MIS[[#This Row],[OrderSide]]="SELL",MIS[[#This Row],[VALUE]]-MIS[[#This Row],[LIVE_VALUE]],MIS[[#This Row],[LIVE_VALUE]]-MIS[[#This Row],[VALUE]])</f>
        <v>-510</v>
      </c>
      <c r="AH7101" t="str" cm="1">
        <f t="array" ref="AH7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1" t="str">
        <f>MIS[[#This Row],[TRADING SYMBOL]]</f>
        <v>NIFTY2552225000PE</v>
      </c>
      <c r="AJ7101" t="str">
        <f>IF(RIGHT(MIS[[#This Row],[Main/Hedge]],4)="MAIN","MAIN","HEDGE")</f>
        <v>MAIN</v>
      </c>
      <c r="AK7101" t="str" cm="1">
        <f t="array" ref="AK7101">_xlfn._xlws.FILTER(Table4[Column1],ISNUMBER(SEARCH(Table4[Column1],MIS[[#This Row],[OrderUniqueIdentifier]])),"")</f>
        <v>LONGSHORT</v>
      </c>
    </row>
    <row r="7102" spans="1:37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>
        <f>_xlfn.XLOOKUP(MIS[[#This Row],[TRADING SYMBOL]],[1]Sheet1!$D:$D,[1]Sheet1!$C:$C)</f>
        <v>163.69999999999999</v>
      </c>
      <c r="AE7102">
        <f>MIS[[#This Row],[OrderAverageTradedPrice]]*MIS[[#This Row],[OrderQuantity]]</f>
        <v>11767.5</v>
      </c>
      <c r="AF7102">
        <f>MIS[[#This Row],[LTP]]*MIS[[#This Row],[OrderQuantity]]</f>
        <v>12277.5</v>
      </c>
      <c r="AG7102">
        <f>IF(MIS[[#This Row],[OrderSide]]="SELL",MIS[[#This Row],[VALUE]]-MIS[[#This Row],[LIVE_VALUE]],MIS[[#This Row],[LIVE_VALUE]]-MIS[[#This Row],[VALUE]])</f>
        <v>-510</v>
      </c>
      <c r="AH7102" t="str" cm="1">
        <f t="array" ref="AH7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2" t="str">
        <f>MIS[[#This Row],[TRADING SYMBOL]]</f>
        <v>NIFTY2552225000PE</v>
      </c>
      <c r="AJ7102" t="str">
        <f>IF(RIGHT(MIS[[#This Row],[Main/Hedge]],4)="MAIN","MAIN","HEDGE")</f>
        <v>MAIN</v>
      </c>
      <c r="AK7102" t="str" cm="1">
        <f t="array" ref="AK7102">_xlfn._xlws.FILTER(Table4[Column1],ISNUMBER(SEARCH(Table4[Column1],MIS[[#This Row],[OrderUniqueIdentifier]])),"")</f>
        <v>LONGSHORT</v>
      </c>
    </row>
    <row r="7103" spans="1:37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>
        <f>_xlfn.XLOOKUP(MIS[[#This Row],[TRADING SYMBOL]],[1]Sheet1!$D:$D,[1]Sheet1!$C:$C)</f>
        <v>163.69999999999999</v>
      </c>
      <c r="AE7103">
        <f>MIS[[#This Row],[OrderAverageTradedPrice]]*MIS[[#This Row],[OrderQuantity]]</f>
        <v>11763.75</v>
      </c>
      <c r="AF7103">
        <f>MIS[[#This Row],[LTP]]*MIS[[#This Row],[OrderQuantity]]</f>
        <v>12277.5</v>
      </c>
      <c r="AG7103">
        <f>IF(MIS[[#This Row],[OrderSide]]="SELL",MIS[[#This Row],[VALUE]]-MIS[[#This Row],[LIVE_VALUE]],MIS[[#This Row],[LIVE_VALUE]]-MIS[[#This Row],[VALUE]])</f>
        <v>-513.75</v>
      </c>
      <c r="AH7103" t="str" cm="1">
        <f t="array" ref="AH7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3" t="str">
        <f>MIS[[#This Row],[TRADING SYMBOL]]</f>
        <v>NIFTY2552225000PE</v>
      </c>
      <c r="AJ7103" t="str">
        <f>IF(RIGHT(MIS[[#This Row],[Main/Hedge]],4)="MAIN","MAIN","HEDGE")</f>
        <v>MAIN</v>
      </c>
      <c r="AK7103" t="str" cm="1">
        <f t="array" ref="AK7103">_xlfn._xlws.FILTER(Table4[Column1],ISNUMBER(SEARCH(Table4[Column1],MIS[[#This Row],[OrderUniqueIdentifier]])),"")</f>
        <v>LONGSHORT</v>
      </c>
    </row>
    <row r="7104" spans="1:37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>
        <f>_xlfn.XLOOKUP(MIS[[#This Row],[TRADING SYMBOL]],[1]Sheet1!$D:$D,[1]Sheet1!$C:$C)</f>
        <v>163.69999999999999</v>
      </c>
      <c r="AE7104">
        <f>MIS[[#This Row],[OrderAverageTradedPrice]]*MIS[[#This Row],[OrderQuantity]]</f>
        <v>11752.5</v>
      </c>
      <c r="AF7104">
        <f>MIS[[#This Row],[LTP]]*MIS[[#This Row],[OrderQuantity]]</f>
        <v>12277.5</v>
      </c>
      <c r="AG7104">
        <f>IF(MIS[[#This Row],[OrderSide]]="SELL",MIS[[#This Row],[VALUE]]-MIS[[#This Row],[LIVE_VALUE]],MIS[[#This Row],[LIVE_VALUE]]-MIS[[#This Row],[VALUE]])</f>
        <v>-525</v>
      </c>
      <c r="AH7104" t="str" cm="1">
        <f t="array" ref="AH7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4" t="str">
        <f>MIS[[#This Row],[TRADING SYMBOL]]</f>
        <v>NIFTY2552225000PE</v>
      </c>
      <c r="AJ7104" t="str">
        <f>IF(RIGHT(MIS[[#This Row],[Main/Hedge]],4)="MAIN","MAIN","HEDGE")</f>
        <v>MAIN</v>
      </c>
      <c r="AK7104" t="str" cm="1">
        <f t="array" ref="AK7104">_xlfn._xlws.FILTER(Table4[Column1],ISNUMBER(SEARCH(Table4[Column1],MIS[[#This Row],[OrderUniqueIdentifier]])),"")</f>
        <v>LONGSHORT</v>
      </c>
    </row>
    <row r="7105" spans="1:37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>
        <f>_xlfn.XLOOKUP(MIS[[#This Row],[TRADING SYMBOL]],[1]Sheet1!$D:$D,[1]Sheet1!$C:$C)</f>
        <v>163.69999999999999</v>
      </c>
      <c r="AE7105">
        <f>MIS[[#This Row],[OrderAverageTradedPrice]]*MIS[[#This Row],[OrderQuantity]]</f>
        <v>11763.75</v>
      </c>
      <c r="AF7105">
        <f>MIS[[#This Row],[LTP]]*MIS[[#This Row],[OrderQuantity]]</f>
        <v>12277.5</v>
      </c>
      <c r="AG7105">
        <f>IF(MIS[[#This Row],[OrderSide]]="SELL",MIS[[#This Row],[VALUE]]-MIS[[#This Row],[LIVE_VALUE]],MIS[[#This Row],[LIVE_VALUE]]-MIS[[#This Row],[VALUE]])</f>
        <v>-513.75</v>
      </c>
      <c r="AH7105" t="str" cm="1">
        <f t="array" ref="AH7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5" t="str">
        <f>MIS[[#This Row],[TRADING SYMBOL]]</f>
        <v>NIFTY2552225000PE</v>
      </c>
      <c r="AJ7105" t="str">
        <f>IF(RIGHT(MIS[[#This Row],[Main/Hedge]],4)="MAIN","MAIN","HEDGE")</f>
        <v>MAIN</v>
      </c>
      <c r="AK7105" t="str" cm="1">
        <f t="array" ref="AK7105">_xlfn._xlws.FILTER(Table4[Column1],ISNUMBER(SEARCH(Table4[Column1],MIS[[#This Row],[OrderUniqueIdentifier]])),"")</f>
        <v>LONGSHORT</v>
      </c>
    </row>
    <row r="7106" spans="1:37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>
        <f>_xlfn.XLOOKUP(MIS[[#This Row],[TRADING SYMBOL]],[1]Sheet1!$D:$D,[1]Sheet1!$C:$C)</f>
        <v>163.69999999999999</v>
      </c>
      <c r="AE7106">
        <f>MIS[[#This Row],[OrderAverageTradedPrice]]*MIS[[#This Row],[OrderQuantity]]</f>
        <v>11756.25</v>
      </c>
      <c r="AF7106">
        <f>MIS[[#This Row],[LTP]]*MIS[[#This Row],[OrderQuantity]]</f>
        <v>12277.5</v>
      </c>
      <c r="AG7106">
        <f>IF(MIS[[#This Row],[OrderSide]]="SELL",MIS[[#This Row],[VALUE]]-MIS[[#This Row],[LIVE_VALUE]],MIS[[#This Row],[LIVE_VALUE]]-MIS[[#This Row],[VALUE]])</f>
        <v>-521.25</v>
      </c>
      <c r="AH7106" t="str" cm="1">
        <f t="array" ref="AH7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7106" t="str">
        <f>MIS[[#This Row],[TRADING SYMBOL]]</f>
        <v>NIFTY2552225000PE</v>
      </c>
      <c r="AJ7106" t="str">
        <f>IF(RIGHT(MIS[[#This Row],[Main/Hedge]],4)="MAIN","MAIN","HEDGE")</f>
        <v>MAIN</v>
      </c>
      <c r="AK7106" t="str" cm="1">
        <f t="array" ref="AK7106">_xlfn._xlws.FILTER(Table4[Column1],ISNUMBER(SEARCH(Table4[Column1],MIS[[#This Row],[OrderUniqueIdentifier]])),"")</f>
        <v>LONGSHORT</v>
      </c>
    </row>
    <row r="7107" spans="1:37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>
        <f>_xlfn.XLOOKUP(MIS[[#This Row],[TRADING SYMBOL]],[1]Sheet1!$D:$D,[1]Sheet1!$C:$C)</f>
        <v>490.65</v>
      </c>
      <c r="AE7107">
        <f>MIS[[#This Row],[OrderAverageTradedPrice]]*MIS[[#This Row],[OrderQuantity]]</f>
        <v>28074</v>
      </c>
      <c r="AF7107">
        <f>MIS[[#This Row],[LTP]]*MIS[[#This Row],[OrderQuantity]]</f>
        <v>29439</v>
      </c>
      <c r="AG7107">
        <f>IF(MIS[[#This Row],[OrderSide]]="SELL",MIS[[#This Row],[VALUE]]-MIS[[#This Row],[LIVE_VALUE]],MIS[[#This Row],[LIVE_VALUE]]-MIS[[#This Row],[VALUE]])</f>
        <v>1365</v>
      </c>
      <c r="AH7107" t="str" cm="1">
        <f t="array" ref="AH7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07" t="str">
        <f>MIS[[#This Row],[TRADING SYMBOL]]</f>
        <v>SENSEX2552082300CE</v>
      </c>
      <c r="AJ7107" t="str">
        <f>IF(RIGHT(MIS[[#This Row],[Main/Hedge]],4)="MAIN","MAIN","HEDGE")</f>
        <v>MAIN</v>
      </c>
      <c r="AK7107" t="str" cm="1">
        <f t="array" ref="AK7107">_xlfn._xlws.FILTER(Table4[Column1],ISNUMBER(SEARCH(Table4[Column1],MIS[[#This Row],[OrderUniqueIdentifier]])),"")</f>
        <v>MS</v>
      </c>
    </row>
    <row r="7108" spans="1:37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>
        <f>_xlfn.XLOOKUP(MIS[[#This Row],[TRADING SYMBOL]],[1]Sheet1!$D:$D,[1]Sheet1!$C:$C)</f>
        <v>409.5</v>
      </c>
      <c r="AE7108">
        <f>MIS[[#This Row],[OrderAverageTradedPrice]]*MIS[[#This Row],[OrderQuantity]]</f>
        <v>22887</v>
      </c>
      <c r="AF7108">
        <f>MIS[[#This Row],[LTP]]*MIS[[#This Row],[OrderQuantity]]</f>
        <v>24570</v>
      </c>
      <c r="AG7108">
        <f>IF(MIS[[#This Row],[OrderSide]]="SELL",MIS[[#This Row],[VALUE]]-MIS[[#This Row],[LIVE_VALUE]],MIS[[#This Row],[LIVE_VALUE]]-MIS[[#This Row],[VALUE]])</f>
        <v>1683</v>
      </c>
      <c r="AH7108" t="str" cm="1">
        <f t="array" ref="AH7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08" t="str">
        <f>MIS[[#This Row],[TRADING SYMBOL]]</f>
        <v>SENSEX2552082300PE</v>
      </c>
      <c r="AJ7108" t="str">
        <f>IF(RIGHT(MIS[[#This Row],[Main/Hedge]],4)="MAIN","MAIN","HEDGE")</f>
        <v>MAIN</v>
      </c>
      <c r="AK7108" t="str" cm="1">
        <f t="array" ref="AK7108">_xlfn._xlws.FILTER(Table4[Column1],ISNUMBER(SEARCH(Table4[Column1],MIS[[#This Row],[OrderUniqueIdentifier]])),"")</f>
        <v>MS</v>
      </c>
    </row>
    <row r="7109" spans="1:37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>
        <f>_xlfn.XLOOKUP(MIS[[#This Row],[TRADING SYMBOL]],[1]Sheet1!$D:$D,[1]Sheet1!$C:$C)</f>
        <v>441.2</v>
      </c>
      <c r="AE7109">
        <f>MIS[[#This Row],[OrderAverageTradedPrice]]*MIS[[#This Row],[OrderQuantity]]</f>
        <v>24816</v>
      </c>
      <c r="AF7109">
        <f>MIS[[#This Row],[LTP]]*MIS[[#This Row],[OrderQuantity]]</f>
        <v>26472</v>
      </c>
      <c r="AG7109">
        <f>IF(MIS[[#This Row],[OrderSide]]="SELL",MIS[[#This Row],[VALUE]]-MIS[[#This Row],[LIVE_VALUE]],MIS[[#This Row],[LIVE_VALUE]]-MIS[[#This Row],[VALUE]])</f>
        <v>1656</v>
      </c>
      <c r="AH7109" t="str" cm="1">
        <f t="array" ref="AH7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09" t="str">
        <f>MIS[[#This Row],[TRADING SYMBOL]]</f>
        <v>SENSEX2552082400CE</v>
      </c>
      <c r="AJ7109" t="str">
        <f>IF(RIGHT(MIS[[#This Row],[Main/Hedge]],4)="MAIN","MAIN","HEDGE")</f>
        <v>MAIN</v>
      </c>
      <c r="AK7109" t="str" cm="1">
        <f t="array" ref="AK7109">_xlfn._xlws.FILTER(Table4[Column1],ISNUMBER(SEARCH(Table4[Column1],MIS[[#This Row],[OrderUniqueIdentifier]])),"")</f>
        <v>MS</v>
      </c>
    </row>
    <row r="7110" spans="1:37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>
        <f>_xlfn.XLOOKUP(MIS[[#This Row],[TRADING SYMBOL]],[1]Sheet1!$D:$D,[1]Sheet1!$C:$C)</f>
        <v>367</v>
      </c>
      <c r="AE7110">
        <f>MIS[[#This Row],[OrderAverageTradedPrice]]*MIS[[#This Row],[OrderQuantity]]</f>
        <v>20409</v>
      </c>
      <c r="AF7110">
        <f>MIS[[#This Row],[LTP]]*MIS[[#This Row],[OrderQuantity]]</f>
        <v>22020</v>
      </c>
      <c r="AG7110">
        <f>IF(MIS[[#This Row],[OrderSide]]="SELL",MIS[[#This Row],[VALUE]]-MIS[[#This Row],[LIVE_VALUE]],MIS[[#This Row],[LIVE_VALUE]]-MIS[[#This Row],[VALUE]])</f>
        <v>1611</v>
      </c>
      <c r="AH7110" t="str" cm="1">
        <f t="array" ref="AH7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0" t="str">
        <f>MIS[[#This Row],[TRADING SYMBOL]]</f>
        <v>SENSEX2552082200PE</v>
      </c>
      <c r="AJ7110" t="str">
        <f>IF(RIGHT(MIS[[#This Row],[Main/Hedge]],4)="MAIN","MAIN","HEDGE")</f>
        <v>MAIN</v>
      </c>
      <c r="AK7110" t="str" cm="1">
        <f t="array" ref="AK7110">_xlfn._xlws.FILTER(Table4[Column1],ISNUMBER(SEARCH(Table4[Column1],MIS[[#This Row],[OrderUniqueIdentifier]])),"")</f>
        <v>MS</v>
      </c>
    </row>
    <row r="7111" spans="1:37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>
        <f>_xlfn.XLOOKUP(MIS[[#This Row],[TRADING SYMBOL]],[1]Sheet1!$D:$D,[1]Sheet1!$C:$C)</f>
        <v>386.75</v>
      </c>
      <c r="AE7111">
        <f>MIS[[#This Row],[OrderAverageTradedPrice]]*MIS[[#This Row],[OrderQuantity]]</f>
        <v>22015.999999999978</v>
      </c>
      <c r="AF7111">
        <f>MIS[[#This Row],[LTP]]*MIS[[#This Row],[OrderQuantity]]</f>
        <v>23205</v>
      </c>
      <c r="AG7111">
        <f>IF(MIS[[#This Row],[OrderSide]]="SELL",MIS[[#This Row],[VALUE]]-MIS[[#This Row],[LIVE_VALUE]],MIS[[#This Row],[LIVE_VALUE]]-MIS[[#This Row],[VALUE]])</f>
        <v>1189.0000000000218</v>
      </c>
      <c r="AH7111" t="str" cm="1">
        <f t="array" ref="AH7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1" t="str">
        <f>MIS[[#This Row],[TRADING SYMBOL]]</f>
        <v>SENSEX2552082500CE</v>
      </c>
      <c r="AJ7111" t="str">
        <f>IF(RIGHT(MIS[[#This Row],[Main/Hedge]],4)="MAIN","MAIN","HEDGE")</f>
        <v>MAIN</v>
      </c>
      <c r="AK7111" t="str" cm="1">
        <f t="array" ref="AK7111">_xlfn._xlws.FILTER(Table4[Column1],ISNUMBER(SEARCH(Table4[Column1],MIS[[#This Row],[OrderUniqueIdentifier]])),"")</f>
        <v>MS</v>
      </c>
    </row>
    <row r="7112" spans="1:37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>
        <f>_xlfn.XLOOKUP(MIS[[#This Row],[TRADING SYMBOL]],[1]Sheet1!$D:$D,[1]Sheet1!$C:$C)</f>
        <v>328</v>
      </c>
      <c r="AE7112">
        <f>MIS[[#This Row],[OrderAverageTradedPrice]]*MIS[[#This Row],[OrderQuantity]]</f>
        <v>18090</v>
      </c>
      <c r="AF7112">
        <f>MIS[[#This Row],[LTP]]*MIS[[#This Row],[OrderQuantity]]</f>
        <v>19680</v>
      </c>
      <c r="AG7112">
        <f>IF(MIS[[#This Row],[OrderSide]]="SELL",MIS[[#This Row],[VALUE]]-MIS[[#This Row],[LIVE_VALUE]],MIS[[#This Row],[LIVE_VALUE]]-MIS[[#This Row],[VALUE]])</f>
        <v>1590</v>
      </c>
      <c r="AH7112" t="str" cm="1">
        <f t="array" ref="AH7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2" t="str">
        <f>MIS[[#This Row],[TRADING SYMBOL]]</f>
        <v>SENSEX2552082100PE</v>
      </c>
      <c r="AJ7112" t="str">
        <f>IF(RIGHT(MIS[[#This Row],[Main/Hedge]],4)="MAIN","MAIN","HEDGE")</f>
        <v>MAIN</v>
      </c>
      <c r="AK7112" t="str" cm="1">
        <f t="array" ref="AK7112">_xlfn._xlws.FILTER(Table4[Column1],ISNUMBER(SEARCH(Table4[Column1],MIS[[#This Row],[OrderUniqueIdentifier]])),"")</f>
        <v>MS</v>
      </c>
    </row>
    <row r="7113" spans="1:37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>
        <f>_xlfn.XLOOKUP(MIS[[#This Row],[TRADING SYMBOL]],[1]Sheet1!$D:$D,[1]Sheet1!$C:$C)</f>
        <v>136.6</v>
      </c>
      <c r="AE7113">
        <f>MIS[[#This Row],[OrderAverageTradedPrice]]*MIS[[#This Row],[OrderQuantity]]</f>
        <v>7701</v>
      </c>
      <c r="AF7113">
        <f>MIS[[#This Row],[LTP]]*MIS[[#This Row],[OrderQuantity]]</f>
        <v>8196</v>
      </c>
      <c r="AG7113">
        <f>IF(MIS[[#This Row],[OrderSide]]="SELL",MIS[[#This Row],[VALUE]]-MIS[[#This Row],[LIVE_VALUE]],MIS[[#This Row],[LIVE_VALUE]]-MIS[[#This Row],[VALUE]])</f>
        <v>-495</v>
      </c>
      <c r="AH7113" t="str" cm="1">
        <f t="array" ref="AH7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3" t="str">
        <f>MIS[[#This Row],[TRADING SYMBOL]]</f>
        <v>SENSEX2552083300CE</v>
      </c>
      <c r="AJ7113" t="str">
        <f>IF(RIGHT(MIS[[#This Row],[Main/Hedge]],4)="MAIN","MAIN","HEDGE")</f>
        <v>MAIN</v>
      </c>
      <c r="AK7113" t="str" cm="1">
        <f t="array" ref="AK7113">_xlfn._xlws.FILTER(Table4[Column1],ISNUMBER(SEARCH(Table4[Column1],MIS[[#This Row],[OrderUniqueIdentifier]])),"")</f>
        <v>MS</v>
      </c>
    </row>
    <row r="7114" spans="1:37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>
        <f>_xlfn.XLOOKUP(MIS[[#This Row],[TRADING SYMBOL]],[1]Sheet1!$D:$D,[1]Sheet1!$C:$C)</f>
        <v>139.94999999999999</v>
      </c>
      <c r="AE7114">
        <f>MIS[[#This Row],[OrderAverageTradedPrice]]*MIS[[#This Row],[OrderQuantity]]</f>
        <v>7308</v>
      </c>
      <c r="AF7114">
        <f>MIS[[#This Row],[LTP]]*MIS[[#This Row],[OrderQuantity]]</f>
        <v>8397</v>
      </c>
      <c r="AG7114">
        <f>IF(MIS[[#This Row],[OrderSide]]="SELL",MIS[[#This Row],[VALUE]]-MIS[[#This Row],[LIVE_VALUE]],MIS[[#This Row],[LIVE_VALUE]]-MIS[[#This Row],[VALUE]])</f>
        <v>-1089</v>
      </c>
      <c r="AH7114" t="str" cm="1">
        <f t="array" ref="AH7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4" t="str">
        <f>MIS[[#This Row],[TRADING SYMBOL]]</f>
        <v>SENSEX2552081300PE</v>
      </c>
      <c r="AJ7114" t="str">
        <f>IF(RIGHT(MIS[[#This Row],[Main/Hedge]],4)="MAIN","MAIN","HEDGE")</f>
        <v>MAIN</v>
      </c>
      <c r="AK7114" t="str" cm="1">
        <f t="array" ref="AK7114">_xlfn._xlws.FILTER(Table4[Column1],ISNUMBER(SEARCH(Table4[Column1],MIS[[#This Row],[OrderUniqueIdentifier]])),"")</f>
        <v>MS</v>
      </c>
    </row>
    <row r="7115" spans="1:37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>
        <f>_xlfn.XLOOKUP(MIS[[#This Row],[TRADING SYMBOL]],[1]Sheet1!$D:$D,[1]Sheet1!$C:$C)</f>
        <v>118.35</v>
      </c>
      <c r="AE7115">
        <f>MIS[[#This Row],[OrderAverageTradedPrice]]*MIS[[#This Row],[OrderQuantity]]</f>
        <v>6666.99999999996</v>
      </c>
      <c r="AF7115">
        <f>MIS[[#This Row],[LTP]]*MIS[[#This Row],[OrderQuantity]]</f>
        <v>7101</v>
      </c>
      <c r="AG7115">
        <f>IF(MIS[[#This Row],[OrderSide]]="SELL",MIS[[#This Row],[VALUE]]-MIS[[#This Row],[LIVE_VALUE]],MIS[[#This Row],[LIVE_VALUE]]-MIS[[#This Row],[VALUE]])</f>
        <v>-434.00000000004002</v>
      </c>
      <c r="AH7115" t="str" cm="1">
        <f t="array" ref="AH7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5" t="str">
        <f>MIS[[#This Row],[TRADING SYMBOL]]</f>
        <v>SENSEX2552083400CE</v>
      </c>
      <c r="AJ7115" t="str">
        <f>IF(RIGHT(MIS[[#This Row],[Main/Hedge]],4)="MAIN","MAIN","HEDGE")</f>
        <v>MAIN</v>
      </c>
      <c r="AK7115" t="str" cm="1">
        <f t="array" ref="AK7115">_xlfn._xlws.FILTER(Table4[Column1],ISNUMBER(SEARCH(Table4[Column1],MIS[[#This Row],[OrderUniqueIdentifier]])),"")</f>
        <v>MS</v>
      </c>
    </row>
    <row r="7116" spans="1:37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>
        <f>_xlfn.XLOOKUP(MIS[[#This Row],[TRADING SYMBOL]],[1]Sheet1!$D:$D,[1]Sheet1!$C:$C)</f>
        <v>127.9</v>
      </c>
      <c r="AE7116">
        <f>MIS[[#This Row],[OrderAverageTradedPrice]]*MIS[[#This Row],[OrderQuantity]]</f>
        <v>6657.99999999996</v>
      </c>
      <c r="AF7116">
        <f>MIS[[#This Row],[LTP]]*MIS[[#This Row],[OrderQuantity]]</f>
        <v>7674</v>
      </c>
      <c r="AG7116">
        <f>IF(MIS[[#This Row],[OrderSide]]="SELL",MIS[[#This Row],[VALUE]]-MIS[[#This Row],[LIVE_VALUE]],MIS[[#This Row],[LIVE_VALUE]]-MIS[[#This Row],[VALUE]])</f>
        <v>-1016.00000000004</v>
      </c>
      <c r="AH7116" t="str" cm="1">
        <f t="array" ref="AH7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6" t="str">
        <f>MIS[[#This Row],[TRADING SYMBOL]]</f>
        <v>SENSEX2552081200PE</v>
      </c>
      <c r="AJ7116" t="str">
        <f>IF(RIGHT(MIS[[#This Row],[Main/Hedge]],4)="MAIN","MAIN","HEDGE")</f>
        <v>MAIN</v>
      </c>
      <c r="AK7116" t="str" cm="1">
        <f t="array" ref="AK7116">_xlfn._xlws.FILTER(Table4[Column1],ISNUMBER(SEARCH(Table4[Column1],MIS[[#This Row],[OrderUniqueIdentifier]])),"")</f>
        <v>MS</v>
      </c>
    </row>
    <row r="7117" spans="1:37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>
        <f>_xlfn.XLOOKUP(MIS[[#This Row],[TRADING SYMBOL]],[1]Sheet1!$D:$D,[1]Sheet1!$C:$C)</f>
        <v>104.4</v>
      </c>
      <c r="AE7117">
        <f>MIS[[#This Row],[OrderAverageTradedPrice]]*MIS[[#This Row],[OrderQuantity]]</f>
        <v>5811</v>
      </c>
      <c r="AF7117">
        <f>MIS[[#This Row],[LTP]]*MIS[[#This Row],[OrderQuantity]]</f>
        <v>6264</v>
      </c>
      <c r="AG7117">
        <f>IF(MIS[[#This Row],[OrderSide]]="SELL",MIS[[#This Row],[VALUE]]-MIS[[#This Row],[LIVE_VALUE]],MIS[[#This Row],[LIVE_VALUE]]-MIS[[#This Row],[VALUE]])</f>
        <v>-453</v>
      </c>
      <c r="AH7117" t="str" cm="1">
        <f t="array" ref="AH7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7" t="str">
        <f>MIS[[#This Row],[TRADING SYMBOL]]</f>
        <v>SENSEX2552083500CE</v>
      </c>
      <c r="AJ7117" t="str">
        <f>IF(RIGHT(MIS[[#This Row],[Main/Hedge]],4)="MAIN","MAIN","HEDGE")</f>
        <v>MAIN</v>
      </c>
      <c r="AK7117" t="str" cm="1">
        <f t="array" ref="AK7117">_xlfn._xlws.FILTER(Table4[Column1],ISNUMBER(SEARCH(Table4[Column1],MIS[[#This Row],[OrderUniqueIdentifier]])),"")</f>
        <v>MS</v>
      </c>
    </row>
    <row r="7118" spans="1:37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>
        <f>_xlfn.XLOOKUP(MIS[[#This Row],[TRADING SYMBOL]],[1]Sheet1!$D:$D,[1]Sheet1!$C:$C)</f>
        <v>115.45</v>
      </c>
      <c r="AE7118">
        <f>MIS[[#This Row],[OrderAverageTradedPrice]]*MIS[[#This Row],[OrderQuantity]]</f>
        <v>6063</v>
      </c>
      <c r="AF7118">
        <f>MIS[[#This Row],[LTP]]*MIS[[#This Row],[OrderQuantity]]</f>
        <v>6927</v>
      </c>
      <c r="AG7118">
        <f>IF(MIS[[#This Row],[OrderSide]]="SELL",MIS[[#This Row],[VALUE]]-MIS[[#This Row],[LIVE_VALUE]],MIS[[#This Row],[LIVE_VALUE]]-MIS[[#This Row],[VALUE]])</f>
        <v>-864</v>
      </c>
      <c r="AH7118" t="str" cm="1">
        <f t="array" ref="AH7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8" t="str">
        <f>MIS[[#This Row],[TRADING SYMBOL]]</f>
        <v>SENSEX2552081100PE</v>
      </c>
      <c r="AJ7118" t="str">
        <f>IF(RIGHT(MIS[[#This Row],[Main/Hedge]],4)="MAIN","MAIN","HEDGE")</f>
        <v>MAIN</v>
      </c>
      <c r="AK7118" t="str" cm="1">
        <f t="array" ref="AK7118">_xlfn._xlws.FILTER(Table4[Column1],ISNUMBER(SEARCH(Table4[Column1],MIS[[#This Row],[OrderUniqueIdentifier]])),"")</f>
        <v>MS</v>
      </c>
    </row>
    <row r="7119" spans="1:37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>
        <f>_xlfn.XLOOKUP(MIS[[#This Row],[TRADING SYMBOL]],[1]Sheet1!$D:$D,[1]Sheet1!$C:$C)</f>
        <v>490.65</v>
      </c>
      <c r="AE7119">
        <f>MIS[[#This Row],[OrderAverageTradedPrice]]*MIS[[#This Row],[OrderQuantity]]</f>
        <v>19430</v>
      </c>
      <c r="AF7119">
        <f>MIS[[#This Row],[LTP]]*MIS[[#This Row],[OrderQuantity]]</f>
        <v>19626</v>
      </c>
      <c r="AG7119">
        <f>IF(MIS[[#This Row],[OrderSide]]="SELL",MIS[[#This Row],[VALUE]]-MIS[[#This Row],[LIVE_VALUE]],MIS[[#This Row],[LIVE_VALUE]]-MIS[[#This Row],[VALUE]])</f>
        <v>196</v>
      </c>
      <c r="AH7119" t="str" cm="1">
        <f t="array" ref="AH7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19" t="str">
        <f>MIS[[#This Row],[TRADING SYMBOL]]</f>
        <v>SENSEX2552082300CE</v>
      </c>
      <c r="AJ7119" t="str">
        <f>IF(RIGHT(MIS[[#This Row],[Main/Hedge]],4)="MAIN","MAIN","HEDGE")</f>
        <v>MAIN</v>
      </c>
      <c r="AK7119" t="str" cm="1">
        <f t="array" ref="AK7119">_xlfn._xlws.FILTER(Table4[Column1],ISNUMBER(SEARCH(Table4[Column1],MIS[[#This Row],[OrderUniqueIdentifier]])),"")</f>
        <v>MS</v>
      </c>
    </row>
    <row r="7120" spans="1:37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>
        <f>_xlfn.XLOOKUP(MIS[[#This Row],[TRADING SYMBOL]],[1]Sheet1!$D:$D,[1]Sheet1!$C:$C)</f>
        <v>441.2</v>
      </c>
      <c r="AE7120">
        <f>MIS[[#This Row],[OrderAverageTradedPrice]]*MIS[[#This Row],[OrderQuantity]]</f>
        <v>8663</v>
      </c>
      <c r="AF7120">
        <f>MIS[[#This Row],[LTP]]*MIS[[#This Row],[OrderQuantity]]</f>
        <v>8824</v>
      </c>
      <c r="AG7120">
        <f>IF(MIS[[#This Row],[OrderSide]]="SELL",MIS[[#This Row],[VALUE]]-MIS[[#This Row],[LIVE_VALUE]],MIS[[#This Row],[LIVE_VALUE]]-MIS[[#This Row],[VALUE]])</f>
        <v>161</v>
      </c>
      <c r="AH7120" t="str" cm="1">
        <f t="array" ref="AH7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0" t="str">
        <f>MIS[[#This Row],[TRADING SYMBOL]]</f>
        <v>SENSEX2552082400CE</v>
      </c>
      <c r="AJ7120" t="str">
        <f>IF(RIGHT(MIS[[#This Row],[Main/Hedge]],4)="MAIN","MAIN","HEDGE")</f>
        <v>MAIN</v>
      </c>
      <c r="AK7120" t="str" cm="1">
        <f t="array" ref="AK7120">_xlfn._xlws.FILTER(Table4[Column1],ISNUMBER(SEARCH(Table4[Column1],MIS[[#This Row],[OrderUniqueIdentifier]])),"")</f>
        <v>MS</v>
      </c>
    </row>
    <row r="7121" spans="1:37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>
        <f>_xlfn.XLOOKUP(MIS[[#This Row],[TRADING SYMBOL]],[1]Sheet1!$D:$D,[1]Sheet1!$C:$C)</f>
        <v>490.65</v>
      </c>
      <c r="AE7121">
        <f>MIS[[#This Row],[OrderAverageTradedPrice]]*MIS[[#This Row],[OrderQuantity]]</f>
        <v>165275.99999999994</v>
      </c>
      <c r="AF7121">
        <f>MIS[[#This Row],[LTP]]*MIS[[#This Row],[OrderQuantity]]</f>
        <v>166821</v>
      </c>
      <c r="AG7121">
        <f>IF(MIS[[#This Row],[OrderSide]]="SELL",MIS[[#This Row],[VALUE]]-MIS[[#This Row],[LIVE_VALUE]],MIS[[#This Row],[LIVE_VALUE]]-MIS[[#This Row],[VALUE]])</f>
        <v>1545.0000000000582</v>
      </c>
      <c r="AH7121" t="str" cm="1">
        <f t="array" ref="AH7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1" t="str">
        <f>MIS[[#This Row],[TRADING SYMBOL]]</f>
        <v>SENSEX2552082300CE</v>
      </c>
      <c r="AJ7121" t="str">
        <f>IF(RIGHT(MIS[[#This Row],[Main/Hedge]],4)="MAIN","MAIN","HEDGE")</f>
        <v>MAIN</v>
      </c>
      <c r="AK7121" t="str" cm="1">
        <f t="array" ref="AK7121">_xlfn._xlws.FILTER(Table4[Column1],ISNUMBER(SEARCH(Table4[Column1],MIS[[#This Row],[OrderUniqueIdentifier]])),"")</f>
        <v>MS</v>
      </c>
    </row>
    <row r="7122" spans="1:37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>
        <f>_xlfn.XLOOKUP(MIS[[#This Row],[TRADING SYMBOL]],[1]Sheet1!$D:$D,[1]Sheet1!$C:$C)</f>
        <v>490.65</v>
      </c>
      <c r="AE7122">
        <f>MIS[[#This Row],[OrderAverageTradedPrice]]*MIS[[#This Row],[OrderQuantity]]</f>
        <v>58270.99999999992</v>
      </c>
      <c r="AF7122">
        <f>MIS[[#This Row],[LTP]]*MIS[[#This Row],[OrderQuantity]]</f>
        <v>58878</v>
      </c>
      <c r="AG7122">
        <f>IF(MIS[[#This Row],[OrderSide]]="SELL",MIS[[#This Row],[VALUE]]-MIS[[#This Row],[LIVE_VALUE]],MIS[[#This Row],[LIVE_VALUE]]-MIS[[#This Row],[VALUE]])</f>
        <v>607.00000000008004</v>
      </c>
      <c r="AH7122" t="str" cm="1">
        <f t="array" ref="AH7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2" t="str">
        <f>MIS[[#This Row],[TRADING SYMBOL]]</f>
        <v>SENSEX2552082300CE</v>
      </c>
      <c r="AJ7122" t="str">
        <f>IF(RIGHT(MIS[[#This Row],[Main/Hedge]],4)="MAIN","MAIN","HEDGE")</f>
        <v>MAIN</v>
      </c>
      <c r="AK7122" t="str" cm="1">
        <f t="array" ref="AK7122">_xlfn._xlws.FILTER(Table4[Column1],ISNUMBER(SEARCH(Table4[Column1],MIS[[#This Row],[OrderUniqueIdentifier]])),"")</f>
        <v>MS</v>
      </c>
    </row>
    <row r="7123" spans="1:37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>
        <f>_xlfn.XLOOKUP(MIS[[#This Row],[TRADING SYMBOL]],[1]Sheet1!$D:$D,[1]Sheet1!$C:$C)</f>
        <v>409.5</v>
      </c>
      <c r="AE7123">
        <f>MIS[[#This Row],[OrderAverageTradedPrice]]*MIS[[#This Row],[OrderQuantity]]</f>
        <v>48408</v>
      </c>
      <c r="AF7123">
        <f>MIS[[#This Row],[LTP]]*MIS[[#This Row],[OrderQuantity]]</f>
        <v>49140</v>
      </c>
      <c r="AG7123">
        <f>IF(MIS[[#This Row],[OrderSide]]="SELL",MIS[[#This Row],[VALUE]]-MIS[[#This Row],[LIVE_VALUE]],MIS[[#This Row],[LIVE_VALUE]]-MIS[[#This Row],[VALUE]])</f>
        <v>732</v>
      </c>
      <c r="AH7123" t="str" cm="1">
        <f t="array" ref="AH7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3" t="str">
        <f>MIS[[#This Row],[TRADING SYMBOL]]</f>
        <v>SENSEX2552082300PE</v>
      </c>
      <c r="AJ7123" t="str">
        <f>IF(RIGHT(MIS[[#This Row],[Main/Hedge]],4)="MAIN","MAIN","HEDGE")</f>
        <v>MAIN</v>
      </c>
      <c r="AK7123" t="str" cm="1">
        <f t="array" ref="AK7123">_xlfn._xlws.FILTER(Table4[Column1],ISNUMBER(SEARCH(Table4[Column1],MIS[[#This Row],[OrderUniqueIdentifier]])),"")</f>
        <v>MS</v>
      </c>
    </row>
    <row r="7124" spans="1:37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>
        <f>_xlfn.XLOOKUP(MIS[[#This Row],[TRADING SYMBOL]],[1]Sheet1!$D:$D,[1]Sheet1!$C:$C)</f>
        <v>490.65</v>
      </c>
      <c r="AE7124">
        <f>MIS[[#This Row],[OrderAverageTradedPrice]]*MIS[[#This Row],[OrderQuantity]]</f>
        <v>48565</v>
      </c>
      <c r="AF7124">
        <f>MIS[[#This Row],[LTP]]*MIS[[#This Row],[OrderQuantity]]</f>
        <v>49065</v>
      </c>
      <c r="AG7124">
        <f>IF(MIS[[#This Row],[OrderSide]]="SELL",MIS[[#This Row],[VALUE]]-MIS[[#This Row],[LIVE_VALUE]],MIS[[#This Row],[LIVE_VALUE]]-MIS[[#This Row],[VALUE]])</f>
        <v>500</v>
      </c>
      <c r="AH7124" t="str" cm="1">
        <f t="array" ref="AH7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4" t="str">
        <f>MIS[[#This Row],[TRADING SYMBOL]]</f>
        <v>SENSEX2552082300CE</v>
      </c>
      <c r="AJ7124" t="str">
        <f>IF(RIGHT(MIS[[#This Row],[Main/Hedge]],4)="MAIN","MAIN","HEDGE")</f>
        <v>MAIN</v>
      </c>
      <c r="AK7124" t="str" cm="1">
        <f t="array" ref="AK7124">_xlfn._xlws.FILTER(Table4[Column1],ISNUMBER(SEARCH(Table4[Column1],MIS[[#This Row],[OrderUniqueIdentifier]])),"")</f>
        <v>MS</v>
      </c>
    </row>
    <row r="7125" spans="1:37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>
        <f>_xlfn.XLOOKUP(MIS[[#This Row],[TRADING SYMBOL]],[1]Sheet1!$D:$D,[1]Sheet1!$C:$C)</f>
        <v>409.5</v>
      </c>
      <c r="AE7125">
        <f>MIS[[#This Row],[OrderAverageTradedPrice]]*MIS[[#This Row],[OrderQuantity]]</f>
        <v>40356</v>
      </c>
      <c r="AF7125">
        <f>MIS[[#This Row],[LTP]]*MIS[[#This Row],[OrderQuantity]]</f>
        <v>40950</v>
      </c>
      <c r="AG7125">
        <f>IF(MIS[[#This Row],[OrderSide]]="SELL",MIS[[#This Row],[VALUE]]-MIS[[#This Row],[LIVE_VALUE]],MIS[[#This Row],[LIVE_VALUE]]-MIS[[#This Row],[VALUE]])</f>
        <v>594</v>
      </c>
      <c r="AH7125" t="str" cm="1">
        <f t="array" ref="AH7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5" t="str">
        <f>MIS[[#This Row],[TRADING SYMBOL]]</f>
        <v>SENSEX2552082300PE</v>
      </c>
      <c r="AJ7125" t="str">
        <f>IF(RIGHT(MIS[[#This Row],[Main/Hedge]],4)="MAIN","MAIN","HEDGE")</f>
        <v>MAIN</v>
      </c>
      <c r="AK7125" t="str" cm="1">
        <f t="array" ref="AK7125">_xlfn._xlws.FILTER(Table4[Column1],ISNUMBER(SEARCH(Table4[Column1],MIS[[#This Row],[OrderUniqueIdentifier]])),"")</f>
        <v>MS</v>
      </c>
    </row>
    <row r="7126" spans="1:37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>
        <f>_xlfn.XLOOKUP(MIS[[#This Row],[TRADING SYMBOL]],[1]Sheet1!$D:$D,[1]Sheet1!$C:$C)</f>
        <v>441.2</v>
      </c>
      <c r="AE7126">
        <f>MIS[[#This Row],[OrderAverageTradedPrice]]*MIS[[#This Row],[OrderQuantity]]</f>
        <v>8664</v>
      </c>
      <c r="AF7126">
        <f>MIS[[#This Row],[LTP]]*MIS[[#This Row],[OrderQuantity]]</f>
        <v>8824</v>
      </c>
      <c r="AG7126">
        <f>IF(MIS[[#This Row],[OrderSide]]="SELL",MIS[[#This Row],[VALUE]]-MIS[[#This Row],[LIVE_VALUE]],MIS[[#This Row],[LIVE_VALUE]]-MIS[[#This Row],[VALUE]])</f>
        <v>160</v>
      </c>
      <c r="AH7126" t="str" cm="1">
        <f t="array" ref="AH7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6" t="str">
        <f>MIS[[#This Row],[TRADING SYMBOL]]</f>
        <v>SENSEX2552082400CE</v>
      </c>
      <c r="AJ7126" t="str">
        <f>IF(RIGHT(MIS[[#This Row],[Main/Hedge]],4)="MAIN","MAIN","HEDGE")</f>
        <v>MAIN</v>
      </c>
      <c r="AK7126" t="str" cm="1">
        <f t="array" ref="AK7126">_xlfn._xlws.FILTER(Table4[Column1],ISNUMBER(SEARCH(Table4[Column1],MIS[[#This Row],[OrderUniqueIdentifier]])),"")</f>
        <v>MS</v>
      </c>
    </row>
    <row r="7127" spans="1:37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>
        <f>_xlfn.XLOOKUP(MIS[[#This Row],[TRADING SYMBOL]],[1]Sheet1!$D:$D,[1]Sheet1!$C:$C)</f>
        <v>490.65</v>
      </c>
      <c r="AE7127">
        <f>MIS[[#This Row],[OrderAverageTradedPrice]]*MIS[[#This Row],[OrderQuantity]]</f>
        <v>87460.999999999913</v>
      </c>
      <c r="AF7127">
        <f>MIS[[#This Row],[LTP]]*MIS[[#This Row],[OrderQuantity]]</f>
        <v>88317</v>
      </c>
      <c r="AG7127">
        <f>IF(MIS[[#This Row],[OrderSide]]="SELL",MIS[[#This Row],[VALUE]]-MIS[[#This Row],[LIVE_VALUE]],MIS[[#This Row],[LIVE_VALUE]]-MIS[[#This Row],[VALUE]])</f>
        <v>856.00000000008731</v>
      </c>
      <c r="AH7127" t="str" cm="1">
        <f t="array" ref="AH7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7" t="str">
        <f>MIS[[#This Row],[TRADING SYMBOL]]</f>
        <v>SENSEX2552082300CE</v>
      </c>
      <c r="AJ7127" t="str">
        <f>IF(RIGHT(MIS[[#This Row],[Main/Hedge]],4)="MAIN","MAIN","HEDGE")</f>
        <v>MAIN</v>
      </c>
      <c r="AK7127" t="str" cm="1">
        <f t="array" ref="AK7127">_xlfn._xlws.FILTER(Table4[Column1],ISNUMBER(SEARCH(Table4[Column1],MIS[[#This Row],[OrderUniqueIdentifier]])),"")</f>
        <v>MS</v>
      </c>
    </row>
    <row r="7128" spans="1:37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>
        <f>_xlfn.XLOOKUP(MIS[[#This Row],[TRADING SYMBOL]],[1]Sheet1!$D:$D,[1]Sheet1!$C:$C)</f>
        <v>490.65</v>
      </c>
      <c r="AE7128">
        <f>MIS[[#This Row],[OrderAverageTradedPrice]]*MIS[[#This Row],[OrderQuantity]]</f>
        <v>38816</v>
      </c>
      <c r="AF7128">
        <f>MIS[[#This Row],[LTP]]*MIS[[#This Row],[OrderQuantity]]</f>
        <v>39252</v>
      </c>
      <c r="AG7128">
        <f>IF(MIS[[#This Row],[OrderSide]]="SELL",MIS[[#This Row],[VALUE]]-MIS[[#This Row],[LIVE_VALUE]],MIS[[#This Row],[LIVE_VALUE]]-MIS[[#This Row],[VALUE]])</f>
        <v>436</v>
      </c>
      <c r="AH7128" t="str" cm="1">
        <f t="array" ref="AH7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8" t="str">
        <f>MIS[[#This Row],[TRADING SYMBOL]]</f>
        <v>SENSEX2552082300CE</v>
      </c>
      <c r="AJ7128" t="str">
        <f>IF(RIGHT(MIS[[#This Row],[Main/Hedge]],4)="MAIN","MAIN","HEDGE")</f>
        <v>MAIN</v>
      </c>
      <c r="AK7128" t="str" cm="1">
        <f t="array" ref="AK7128">_xlfn._xlws.FILTER(Table4[Column1],ISNUMBER(SEARCH(Table4[Column1],MIS[[#This Row],[OrderUniqueIdentifier]])),"")</f>
        <v>MS</v>
      </c>
    </row>
    <row r="7129" spans="1:37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>
        <f>_xlfn.XLOOKUP(MIS[[#This Row],[TRADING SYMBOL]],[1]Sheet1!$D:$D,[1]Sheet1!$C:$C)</f>
        <v>490.65</v>
      </c>
      <c r="AE7129">
        <f>MIS[[#This Row],[OrderAverageTradedPrice]]*MIS[[#This Row],[OrderQuantity]]</f>
        <v>29152.999999999978</v>
      </c>
      <c r="AF7129">
        <f>MIS[[#This Row],[LTP]]*MIS[[#This Row],[OrderQuantity]]</f>
        <v>29439</v>
      </c>
      <c r="AG7129">
        <f>IF(MIS[[#This Row],[OrderSide]]="SELL",MIS[[#This Row],[VALUE]]-MIS[[#This Row],[LIVE_VALUE]],MIS[[#This Row],[LIVE_VALUE]]-MIS[[#This Row],[VALUE]])</f>
        <v>286.00000000002183</v>
      </c>
      <c r="AH7129" t="str" cm="1">
        <f t="array" ref="AH7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29" t="str">
        <f>MIS[[#This Row],[TRADING SYMBOL]]</f>
        <v>SENSEX2552082300CE</v>
      </c>
      <c r="AJ7129" t="str">
        <f>IF(RIGHT(MIS[[#This Row],[Main/Hedge]],4)="MAIN","MAIN","HEDGE")</f>
        <v>MAIN</v>
      </c>
      <c r="AK7129" t="str" cm="1">
        <f t="array" ref="AK7129">_xlfn._xlws.FILTER(Table4[Column1],ISNUMBER(SEARCH(Table4[Column1],MIS[[#This Row],[OrderUniqueIdentifier]])),"")</f>
        <v>MS</v>
      </c>
    </row>
    <row r="7130" spans="1:37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>
        <f>_xlfn.XLOOKUP(MIS[[#This Row],[TRADING SYMBOL]],[1]Sheet1!$D:$D,[1]Sheet1!$C:$C)</f>
        <v>409.5</v>
      </c>
      <c r="AE7130">
        <f>MIS[[#This Row],[OrderAverageTradedPrice]]*MIS[[#This Row],[OrderQuantity]]</f>
        <v>16136</v>
      </c>
      <c r="AF7130">
        <f>MIS[[#This Row],[LTP]]*MIS[[#This Row],[OrderQuantity]]</f>
        <v>16380</v>
      </c>
      <c r="AG7130">
        <f>IF(MIS[[#This Row],[OrderSide]]="SELL",MIS[[#This Row],[VALUE]]-MIS[[#This Row],[LIVE_VALUE]],MIS[[#This Row],[LIVE_VALUE]]-MIS[[#This Row],[VALUE]])</f>
        <v>244</v>
      </c>
      <c r="AH7130" t="str" cm="1">
        <f t="array" ref="AH7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0" t="str">
        <f>MIS[[#This Row],[TRADING SYMBOL]]</f>
        <v>SENSEX2552082300PE</v>
      </c>
      <c r="AJ7130" t="str">
        <f>IF(RIGHT(MIS[[#This Row],[Main/Hedge]],4)="MAIN","MAIN","HEDGE")</f>
        <v>MAIN</v>
      </c>
      <c r="AK7130" t="str" cm="1">
        <f t="array" ref="AK7130">_xlfn._xlws.FILTER(Table4[Column1],ISNUMBER(SEARCH(Table4[Column1],MIS[[#This Row],[OrderUniqueIdentifier]])),"")</f>
        <v>MS</v>
      </c>
    </row>
    <row r="7131" spans="1:37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>
        <f>_xlfn.XLOOKUP(MIS[[#This Row],[TRADING SYMBOL]],[1]Sheet1!$D:$D,[1]Sheet1!$C:$C)</f>
        <v>490.65</v>
      </c>
      <c r="AE7131">
        <f>MIS[[#This Row],[OrderAverageTradedPrice]]*MIS[[#This Row],[OrderQuantity]]</f>
        <v>77790</v>
      </c>
      <c r="AF7131">
        <f>MIS[[#This Row],[LTP]]*MIS[[#This Row],[OrderQuantity]]</f>
        <v>78504</v>
      </c>
      <c r="AG7131">
        <f>IF(MIS[[#This Row],[OrderSide]]="SELL",MIS[[#This Row],[VALUE]]-MIS[[#This Row],[LIVE_VALUE]],MIS[[#This Row],[LIVE_VALUE]]-MIS[[#This Row],[VALUE]])</f>
        <v>714</v>
      </c>
      <c r="AH7131" t="str" cm="1">
        <f t="array" ref="AH7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1" t="str">
        <f>MIS[[#This Row],[TRADING SYMBOL]]</f>
        <v>SENSEX2552082300CE</v>
      </c>
      <c r="AJ7131" t="str">
        <f>IF(RIGHT(MIS[[#This Row],[Main/Hedge]],4)="MAIN","MAIN","HEDGE")</f>
        <v>MAIN</v>
      </c>
      <c r="AK7131" t="str" cm="1">
        <f t="array" ref="AK7131">_xlfn._xlws.FILTER(Table4[Column1],ISNUMBER(SEARCH(Table4[Column1],MIS[[#This Row],[OrderUniqueIdentifier]])),"")</f>
        <v>MS</v>
      </c>
    </row>
    <row r="7132" spans="1:37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>
        <f>_xlfn.XLOOKUP(MIS[[#This Row],[TRADING SYMBOL]],[1]Sheet1!$D:$D,[1]Sheet1!$C:$C)</f>
        <v>490.65</v>
      </c>
      <c r="AE7132">
        <f>MIS[[#This Row],[OrderAverageTradedPrice]]*MIS[[#This Row],[OrderQuantity]]</f>
        <v>38820</v>
      </c>
      <c r="AF7132">
        <f>MIS[[#This Row],[LTP]]*MIS[[#This Row],[OrderQuantity]]</f>
        <v>39252</v>
      </c>
      <c r="AG7132">
        <f>IF(MIS[[#This Row],[OrderSide]]="SELL",MIS[[#This Row],[VALUE]]-MIS[[#This Row],[LIVE_VALUE]],MIS[[#This Row],[LIVE_VALUE]]-MIS[[#This Row],[VALUE]])</f>
        <v>432</v>
      </c>
      <c r="AH7132" t="str" cm="1">
        <f t="array" ref="AH7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2" t="str">
        <f>MIS[[#This Row],[TRADING SYMBOL]]</f>
        <v>SENSEX2552082300CE</v>
      </c>
      <c r="AJ7132" t="str">
        <f>IF(RIGHT(MIS[[#This Row],[Main/Hedge]],4)="MAIN","MAIN","HEDGE")</f>
        <v>MAIN</v>
      </c>
      <c r="AK7132" t="str" cm="1">
        <f t="array" ref="AK7132">_xlfn._xlws.FILTER(Table4[Column1],ISNUMBER(SEARCH(Table4[Column1],MIS[[#This Row],[OrderUniqueIdentifier]])),"")</f>
        <v>MS</v>
      </c>
    </row>
    <row r="7133" spans="1:37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>
        <f>_xlfn.XLOOKUP(MIS[[#This Row],[TRADING SYMBOL]],[1]Sheet1!$D:$D,[1]Sheet1!$C:$C)</f>
        <v>490.65</v>
      </c>
      <c r="AE7133">
        <f>MIS[[#This Row],[OrderAverageTradedPrice]]*MIS[[#This Row],[OrderQuantity]]</f>
        <v>19444</v>
      </c>
      <c r="AF7133">
        <f>MIS[[#This Row],[LTP]]*MIS[[#This Row],[OrderQuantity]]</f>
        <v>19626</v>
      </c>
      <c r="AG7133">
        <f>IF(MIS[[#This Row],[OrderSide]]="SELL",MIS[[#This Row],[VALUE]]-MIS[[#This Row],[LIVE_VALUE]],MIS[[#This Row],[LIVE_VALUE]]-MIS[[#This Row],[VALUE]])</f>
        <v>182</v>
      </c>
      <c r="AH7133" t="str" cm="1">
        <f t="array" ref="AH7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3" t="str">
        <f>MIS[[#This Row],[TRADING SYMBOL]]</f>
        <v>SENSEX2552082300CE</v>
      </c>
      <c r="AJ7133" t="str">
        <f>IF(RIGHT(MIS[[#This Row],[Main/Hedge]],4)="MAIN","MAIN","HEDGE")</f>
        <v>MAIN</v>
      </c>
      <c r="AK7133" t="str" cm="1">
        <f t="array" ref="AK7133">_xlfn._xlws.FILTER(Table4[Column1],ISNUMBER(SEARCH(Table4[Column1],MIS[[#This Row],[OrderUniqueIdentifier]])),"")</f>
        <v>MS</v>
      </c>
    </row>
    <row r="7134" spans="1:37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>
        <f>_xlfn.XLOOKUP(MIS[[#This Row],[TRADING SYMBOL]],[1]Sheet1!$D:$D,[1]Sheet1!$C:$C)</f>
        <v>490.65</v>
      </c>
      <c r="AE7134">
        <f>MIS[[#This Row],[OrderAverageTradedPrice]]*MIS[[#This Row],[OrderQuantity]]</f>
        <v>38889</v>
      </c>
      <c r="AF7134">
        <f>MIS[[#This Row],[LTP]]*MIS[[#This Row],[OrderQuantity]]</f>
        <v>39252</v>
      </c>
      <c r="AG7134">
        <f>IF(MIS[[#This Row],[OrderSide]]="SELL",MIS[[#This Row],[VALUE]]-MIS[[#This Row],[LIVE_VALUE]],MIS[[#This Row],[LIVE_VALUE]]-MIS[[#This Row],[VALUE]])</f>
        <v>363</v>
      </c>
      <c r="AH7134" t="str" cm="1">
        <f t="array" ref="AH7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4" t="str">
        <f>MIS[[#This Row],[TRADING SYMBOL]]</f>
        <v>SENSEX2552082300CE</v>
      </c>
      <c r="AJ7134" t="str">
        <f>IF(RIGHT(MIS[[#This Row],[Main/Hedge]],4)="MAIN","MAIN","HEDGE")</f>
        <v>MAIN</v>
      </c>
      <c r="AK7134" t="str" cm="1">
        <f t="array" ref="AK7134">_xlfn._xlws.FILTER(Table4[Column1],ISNUMBER(SEARCH(Table4[Column1],MIS[[#This Row],[OrderUniqueIdentifier]])),"")</f>
        <v>MS</v>
      </c>
    </row>
    <row r="7135" spans="1:37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>
        <f>_xlfn.XLOOKUP(MIS[[#This Row],[TRADING SYMBOL]],[1]Sheet1!$D:$D,[1]Sheet1!$C:$C)</f>
        <v>490.65</v>
      </c>
      <c r="AE7135">
        <f>MIS[[#This Row],[OrderAverageTradedPrice]]*MIS[[#This Row],[OrderQuantity]]</f>
        <v>29149.999999999978</v>
      </c>
      <c r="AF7135">
        <f>MIS[[#This Row],[LTP]]*MIS[[#This Row],[OrderQuantity]]</f>
        <v>29439</v>
      </c>
      <c r="AG7135">
        <f>IF(MIS[[#This Row],[OrderSide]]="SELL",MIS[[#This Row],[VALUE]]-MIS[[#This Row],[LIVE_VALUE]],MIS[[#This Row],[LIVE_VALUE]]-MIS[[#This Row],[VALUE]])</f>
        <v>289.00000000002183</v>
      </c>
      <c r="AH7135" t="str" cm="1">
        <f t="array" ref="AH7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5" t="str">
        <f>MIS[[#This Row],[TRADING SYMBOL]]</f>
        <v>SENSEX2552082300CE</v>
      </c>
      <c r="AJ7135" t="str">
        <f>IF(RIGHT(MIS[[#This Row],[Main/Hedge]],4)="MAIN","MAIN","HEDGE")</f>
        <v>MAIN</v>
      </c>
      <c r="AK7135" t="str" cm="1">
        <f t="array" ref="AK7135">_xlfn._xlws.FILTER(Table4[Column1],ISNUMBER(SEARCH(Table4[Column1],MIS[[#This Row],[OrderUniqueIdentifier]])),"")</f>
        <v>MS</v>
      </c>
    </row>
    <row r="7136" spans="1:37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>
        <f>_xlfn.XLOOKUP(MIS[[#This Row],[TRADING SYMBOL]],[1]Sheet1!$D:$D,[1]Sheet1!$C:$C)</f>
        <v>409.5</v>
      </c>
      <c r="AE7136">
        <f>MIS[[#This Row],[OrderAverageTradedPrice]]*MIS[[#This Row],[OrderQuantity]]</f>
        <v>24219</v>
      </c>
      <c r="AF7136">
        <f>MIS[[#This Row],[LTP]]*MIS[[#This Row],[OrderQuantity]]</f>
        <v>24570</v>
      </c>
      <c r="AG7136">
        <f>IF(MIS[[#This Row],[OrderSide]]="SELL",MIS[[#This Row],[VALUE]]-MIS[[#This Row],[LIVE_VALUE]],MIS[[#This Row],[LIVE_VALUE]]-MIS[[#This Row],[VALUE]])</f>
        <v>351</v>
      </c>
      <c r="AH7136" t="str" cm="1">
        <f t="array" ref="AH7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6" t="str">
        <f>MIS[[#This Row],[TRADING SYMBOL]]</f>
        <v>SENSEX2552082300PE</v>
      </c>
      <c r="AJ7136" t="str">
        <f>IF(RIGHT(MIS[[#This Row],[Main/Hedge]],4)="MAIN","MAIN","HEDGE")</f>
        <v>MAIN</v>
      </c>
      <c r="AK7136" t="str" cm="1">
        <f t="array" ref="AK7136">_xlfn._xlws.FILTER(Table4[Column1],ISNUMBER(SEARCH(Table4[Column1],MIS[[#This Row],[OrderUniqueIdentifier]])),"")</f>
        <v>MS</v>
      </c>
    </row>
    <row r="7137" spans="1:37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>
        <f>_xlfn.XLOOKUP(MIS[[#This Row],[TRADING SYMBOL]],[1]Sheet1!$D:$D,[1]Sheet1!$C:$C)</f>
        <v>441.2</v>
      </c>
      <c r="AE7137">
        <f>MIS[[#This Row],[OrderAverageTradedPrice]]*MIS[[#This Row],[OrderQuantity]]</f>
        <v>8664</v>
      </c>
      <c r="AF7137">
        <f>MIS[[#This Row],[LTP]]*MIS[[#This Row],[OrderQuantity]]</f>
        <v>8824</v>
      </c>
      <c r="AG7137">
        <f>IF(MIS[[#This Row],[OrderSide]]="SELL",MIS[[#This Row],[VALUE]]-MIS[[#This Row],[LIVE_VALUE]],MIS[[#This Row],[LIVE_VALUE]]-MIS[[#This Row],[VALUE]])</f>
        <v>160</v>
      </c>
      <c r="AH7137" t="str" cm="1">
        <f t="array" ref="AH7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7" t="str">
        <f>MIS[[#This Row],[TRADING SYMBOL]]</f>
        <v>SENSEX2552082400CE</v>
      </c>
      <c r="AJ7137" t="str">
        <f>IF(RIGHT(MIS[[#This Row],[Main/Hedge]],4)="MAIN","MAIN","HEDGE")</f>
        <v>MAIN</v>
      </c>
      <c r="AK7137" t="str" cm="1">
        <f t="array" ref="AK7137">_xlfn._xlws.FILTER(Table4[Column1],ISNUMBER(SEARCH(Table4[Column1],MIS[[#This Row],[OrderUniqueIdentifier]])),"")</f>
        <v>MS</v>
      </c>
    </row>
    <row r="7138" spans="1:37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>
        <f>_xlfn.XLOOKUP(MIS[[#This Row],[TRADING SYMBOL]],[1]Sheet1!$D:$D,[1]Sheet1!$C:$C)</f>
        <v>490.65</v>
      </c>
      <c r="AE7138">
        <f>MIS[[#This Row],[OrderAverageTradedPrice]]*MIS[[#This Row],[OrderQuantity]]</f>
        <v>38889</v>
      </c>
      <c r="AF7138">
        <f>MIS[[#This Row],[LTP]]*MIS[[#This Row],[OrderQuantity]]</f>
        <v>39252</v>
      </c>
      <c r="AG7138">
        <f>IF(MIS[[#This Row],[OrderSide]]="SELL",MIS[[#This Row],[VALUE]]-MIS[[#This Row],[LIVE_VALUE]],MIS[[#This Row],[LIVE_VALUE]]-MIS[[#This Row],[VALUE]])</f>
        <v>363</v>
      </c>
      <c r="AH7138" t="str" cm="1">
        <f t="array" ref="AH7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8" t="str">
        <f>MIS[[#This Row],[TRADING SYMBOL]]</f>
        <v>SENSEX2552082300CE</v>
      </c>
      <c r="AJ7138" t="str">
        <f>IF(RIGHT(MIS[[#This Row],[Main/Hedge]],4)="MAIN","MAIN","HEDGE")</f>
        <v>MAIN</v>
      </c>
      <c r="AK7138" t="str" cm="1">
        <f t="array" ref="AK7138">_xlfn._xlws.FILTER(Table4[Column1],ISNUMBER(SEARCH(Table4[Column1],MIS[[#This Row],[OrderUniqueIdentifier]])),"")</f>
        <v>MS</v>
      </c>
    </row>
    <row r="7139" spans="1:37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>
        <f>_xlfn.XLOOKUP(MIS[[#This Row],[TRADING SYMBOL]],[1]Sheet1!$D:$D,[1]Sheet1!$C:$C)</f>
        <v>490.65</v>
      </c>
      <c r="AE7139">
        <f>MIS[[#This Row],[OrderAverageTradedPrice]]*MIS[[#This Row],[OrderQuantity]]</f>
        <v>58321.99999999992</v>
      </c>
      <c r="AF7139">
        <f>MIS[[#This Row],[LTP]]*MIS[[#This Row],[OrderQuantity]]</f>
        <v>58878</v>
      </c>
      <c r="AG7139">
        <f>IF(MIS[[#This Row],[OrderSide]]="SELL",MIS[[#This Row],[VALUE]]-MIS[[#This Row],[LIVE_VALUE]],MIS[[#This Row],[LIVE_VALUE]]-MIS[[#This Row],[VALUE]])</f>
        <v>556.00000000008004</v>
      </c>
      <c r="AH7139" t="str" cm="1">
        <f t="array" ref="AH7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39" t="str">
        <f>MIS[[#This Row],[TRADING SYMBOL]]</f>
        <v>SENSEX2552082300CE</v>
      </c>
      <c r="AJ7139" t="str">
        <f>IF(RIGHT(MIS[[#This Row],[Main/Hedge]],4)="MAIN","MAIN","HEDGE")</f>
        <v>MAIN</v>
      </c>
      <c r="AK7139" t="str" cm="1">
        <f t="array" ref="AK7139">_xlfn._xlws.FILTER(Table4[Column1],ISNUMBER(SEARCH(Table4[Column1],MIS[[#This Row],[OrderUniqueIdentifier]])),"")</f>
        <v>MS</v>
      </c>
    </row>
    <row r="7140" spans="1:37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>
        <f>_xlfn.XLOOKUP(MIS[[#This Row],[TRADING SYMBOL]],[1]Sheet1!$D:$D,[1]Sheet1!$C:$C)</f>
        <v>490.65</v>
      </c>
      <c r="AE7140">
        <f>MIS[[#This Row],[OrderAverageTradedPrice]]*MIS[[#This Row],[OrderQuantity]]</f>
        <v>87495.99999999984</v>
      </c>
      <c r="AF7140">
        <f>MIS[[#This Row],[LTP]]*MIS[[#This Row],[OrderQuantity]]</f>
        <v>88317</v>
      </c>
      <c r="AG7140">
        <f>IF(MIS[[#This Row],[OrderSide]]="SELL",MIS[[#This Row],[VALUE]]-MIS[[#This Row],[LIVE_VALUE]],MIS[[#This Row],[LIVE_VALUE]]-MIS[[#This Row],[VALUE]])</f>
        <v>821.00000000016007</v>
      </c>
      <c r="AH7140" t="str" cm="1">
        <f t="array" ref="AH7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0" t="str">
        <f>MIS[[#This Row],[TRADING SYMBOL]]</f>
        <v>SENSEX2552082300CE</v>
      </c>
      <c r="AJ7140" t="str">
        <f>IF(RIGHT(MIS[[#This Row],[Main/Hedge]],4)="MAIN","MAIN","HEDGE")</f>
        <v>MAIN</v>
      </c>
      <c r="AK7140" t="str" cm="1">
        <f t="array" ref="AK7140">_xlfn._xlws.FILTER(Table4[Column1],ISNUMBER(SEARCH(Table4[Column1],MIS[[#This Row],[OrderUniqueIdentifier]])),"")</f>
        <v>MS</v>
      </c>
    </row>
    <row r="7141" spans="1:37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>
        <f>_xlfn.XLOOKUP(MIS[[#This Row],[TRADING SYMBOL]],[1]Sheet1!$D:$D,[1]Sheet1!$C:$C)</f>
        <v>490.65</v>
      </c>
      <c r="AE7141">
        <f>MIS[[#This Row],[OrderAverageTradedPrice]]*MIS[[#This Row],[OrderQuantity]]</f>
        <v>38996</v>
      </c>
      <c r="AF7141">
        <f>MIS[[#This Row],[LTP]]*MIS[[#This Row],[OrderQuantity]]</f>
        <v>39252</v>
      </c>
      <c r="AG7141">
        <f>IF(MIS[[#This Row],[OrderSide]]="SELL",MIS[[#This Row],[VALUE]]-MIS[[#This Row],[LIVE_VALUE]],MIS[[#This Row],[LIVE_VALUE]]-MIS[[#This Row],[VALUE]])</f>
        <v>256</v>
      </c>
      <c r="AH7141" t="str" cm="1">
        <f t="array" ref="AH7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1" t="str">
        <f>MIS[[#This Row],[TRADING SYMBOL]]</f>
        <v>SENSEX2552082300CE</v>
      </c>
      <c r="AJ7141" t="str">
        <f>IF(RIGHT(MIS[[#This Row],[Main/Hedge]],4)="MAIN","MAIN","HEDGE")</f>
        <v>MAIN</v>
      </c>
      <c r="AK7141" t="str" cm="1">
        <f t="array" ref="AK7141">_xlfn._xlws.FILTER(Table4[Column1],ISNUMBER(SEARCH(Table4[Column1],MIS[[#This Row],[OrderUniqueIdentifier]])),"")</f>
        <v>MS</v>
      </c>
    </row>
    <row r="7142" spans="1:37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>
        <f>_xlfn.XLOOKUP(MIS[[#This Row],[TRADING SYMBOL]],[1]Sheet1!$D:$D,[1]Sheet1!$C:$C)</f>
        <v>490.65</v>
      </c>
      <c r="AE7142">
        <f>MIS[[#This Row],[OrderAverageTradedPrice]]*MIS[[#This Row],[OrderQuantity]]</f>
        <v>19495</v>
      </c>
      <c r="AF7142">
        <f>MIS[[#This Row],[LTP]]*MIS[[#This Row],[OrderQuantity]]</f>
        <v>19626</v>
      </c>
      <c r="AG7142">
        <f>IF(MIS[[#This Row],[OrderSide]]="SELL",MIS[[#This Row],[VALUE]]-MIS[[#This Row],[LIVE_VALUE]],MIS[[#This Row],[LIVE_VALUE]]-MIS[[#This Row],[VALUE]])</f>
        <v>131</v>
      </c>
      <c r="AH7142" t="str" cm="1">
        <f t="array" ref="AH7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2" t="str">
        <f>MIS[[#This Row],[TRADING SYMBOL]]</f>
        <v>SENSEX2552082300CE</v>
      </c>
      <c r="AJ7142" t="str">
        <f>IF(RIGHT(MIS[[#This Row],[Main/Hedge]],4)="MAIN","MAIN","HEDGE")</f>
        <v>MAIN</v>
      </c>
      <c r="AK7142" t="str" cm="1">
        <f t="array" ref="AK7142">_xlfn._xlws.FILTER(Table4[Column1],ISNUMBER(SEARCH(Table4[Column1],MIS[[#This Row],[OrderUniqueIdentifier]])),"")</f>
        <v>MS</v>
      </c>
    </row>
    <row r="7143" spans="1:37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>
        <f>_xlfn.XLOOKUP(MIS[[#This Row],[TRADING SYMBOL]],[1]Sheet1!$D:$D,[1]Sheet1!$C:$C)</f>
        <v>490.65</v>
      </c>
      <c r="AE7143">
        <f>MIS[[#This Row],[OrderAverageTradedPrice]]*MIS[[#This Row],[OrderQuantity]]</f>
        <v>9720</v>
      </c>
      <c r="AF7143">
        <f>MIS[[#This Row],[LTP]]*MIS[[#This Row],[OrderQuantity]]</f>
        <v>9813</v>
      </c>
      <c r="AG7143">
        <f>IF(MIS[[#This Row],[OrderSide]]="SELL",MIS[[#This Row],[VALUE]]-MIS[[#This Row],[LIVE_VALUE]],MIS[[#This Row],[LIVE_VALUE]]-MIS[[#This Row],[VALUE]])</f>
        <v>93</v>
      </c>
      <c r="AH7143" t="str" cm="1">
        <f t="array" ref="AH7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3" t="str">
        <f>MIS[[#This Row],[TRADING SYMBOL]]</f>
        <v>SENSEX2552082300CE</v>
      </c>
      <c r="AJ7143" t="str">
        <f>IF(RIGHT(MIS[[#This Row],[Main/Hedge]],4)="MAIN","MAIN","HEDGE")</f>
        <v>MAIN</v>
      </c>
      <c r="AK7143" t="str" cm="1">
        <f t="array" ref="AK7143">_xlfn._xlws.FILTER(Table4[Column1],ISNUMBER(SEARCH(Table4[Column1],MIS[[#This Row],[OrderUniqueIdentifier]])),"")</f>
        <v>MS</v>
      </c>
    </row>
    <row r="7144" spans="1:37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>
        <f>_xlfn.XLOOKUP(MIS[[#This Row],[TRADING SYMBOL]],[1]Sheet1!$D:$D,[1]Sheet1!$C:$C)</f>
        <v>490.65</v>
      </c>
      <c r="AE7144">
        <f>MIS[[#This Row],[OrderAverageTradedPrice]]*MIS[[#This Row],[OrderQuantity]]</f>
        <v>19431</v>
      </c>
      <c r="AF7144">
        <f>MIS[[#This Row],[LTP]]*MIS[[#This Row],[OrderQuantity]]</f>
        <v>19626</v>
      </c>
      <c r="AG7144">
        <f>IF(MIS[[#This Row],[OrderSide]]="SELL",MIS[[#This Row],[VALUE]]-MIS[[#This Row],[LIVE_VALUE]],MIS[[#This Row],[LIVE_VALUE]]-MIS[[#This Row],[VALUE]])</f>
        <v>195</v>
      </c>
      <c r="AH7144" t="str" cm="1">
        <f t="array" ref="AH7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4" t="str">
        <f>MIS[[#This Row],[TRADING SYMBOL]]</f>
        <v>SENSEX2552082300CE</v>
      </c>
      <c r="AJ7144" t="str">
        <f>IF(RIGHT(MIS[[#This Row],[Main/Hedge]],4)="MAIN","MAIN","HEDGE")</f>
        <v>MAIN</v>
      </c>
      <c r="AK7144" t="str" cm="1">
        <f t="array" ref="AK7144">_xlfn._xlws.FILTER(Table4[Column1],ISNUMBER(SEARCH(Table4[Column1],MIS[[#This Row],[OrderUniqueIdentifier]])),"")</f>
        <v>MS</v>
      </c>
    </row>
    <row r="7145" spans="1:37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>
        <f>_xlfn.XLOOKUP(MIS[[#This Row],[TRADING SYMBOL]],[1]Sheet1!$D:$D,[1]Sheet1!$C:$C)</f>
        <v>490.65</v>
      </c>
      <c r="AE7145">
        <f>MIS[[#This Row],[OrderAverageTradedPrice]]*MIS[[#This Row],[OrderQuantity]]</f>
        <v>38862</v>
      </c>
      <c r="AF7145">
        <f>MIS[[#This Row],[LTP]]*MIS[[#This Row],[OrderQuantity]]</f>
        <v>39252</v>
      </c>
      <c r="AG7145">
        <f>IF(MIS[[#This Row],[OrderSide]]="SELL",MIS[[#This Row],[VALUE]]-MIS[[#This Row],[LIVE_VALUE]],MIS[[#This Row],[LIVE_VALUE]]-MIS[[#This Row],[VALUE]])</f>
        <v>390</v>
      </c>
      <c r="AH7145" t="str" cm="1">
        <f t="array" ref="AH7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5" t="str">
        <f>MIS[[#This Row],[TRADING SYMBOL]]</f>
        <v>SENSEX2552082300CE</v>
      </c>
      <c r="AJ7145" t="str">
        <f>IF(RIGHT(MIS[[#This Row],[Main/Hedge]],4)="MAIN","MAIN","HEDGE")</f>
        <v>MAIN</v>
      </c>
      <c r="AK7145" t="str" cm="1">
        <f t="array" ref="AK7145">_xlfn._xlws.FILTER(Table4[Column1],ISNUMBER(SEARCH(Table4[Column1],MIS[[#This Row],[OrderUniqueIdentifier]])),"")</f>
        <v>MS</v>
      </c>
    </row>
    <row r="7146" spans="1:37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>
        <f>_xlfn.XLOOKUP(MIS[[#This Row],[TRADING SYMBOL]],[1]Sheet1!$D:$D,[1]Sheet1!$C:$C)</f>
        <v>490.65</v>
      </c>
      <c r="AE7146">
        <f>MIS[[#This Row],[OrderAverageTradedPrice]]*MIS[[#This Row],[OrderQuantity]]</f>
        <v>87462.999999999898</v>
      </c>
      <c r="AF7146">
        <f>MIS[[#This Row],[LTP]]*MIS[[#This Row],[OrderQuantity]]</f>
        <v>88317</v>
      </c>
      <c r="AG7146">
        <f>IF(MIS[[#This Row],[OrderSide]]="SELL",MIS[[#This Row],[VALUE]]-MIS[[#This Row],[LIVE_VALUE]],MIS[[#This Row],[LIVE_VALUE]]-MIS[[#This Row],[VALUE]])</f>
        <v>854.00000000010186</v>
      </c>
      <c r="AH7146" t="str" cm="1">
        <f t="array" ref="AH7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6" t="str">
        <f>MIS[[#This Row],[TRADING SYMBOL]]</f>
        <v>SENSEX2552082300CE</v>
      </c>
      <c r="AJ7146" t="str">
        <f>IF(RIGHT(MIS[[#This Row],[Main/Hedge]],4)="MAIN","MAIN","HEDGE")</f>
        <v>MAIN</v>
      </c>
      <c r="AK7146" t="str" cm="1">
        <f t="array" ref="AK7146">_xlfn._xlws.FILTER(Table4[Column1],ISNUMBER(SEARCH(Table4[Column1],MIS[[#This Row],[OrderUniqueIdentifier]])),"")</f>
        <v>MS</v>
      </c>
    </row>
    <row r="7147" spans="1:37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>
        <f>_xlfn.XLOOKUP(MIS[[#This Row],[TRADING SYMBOL]],[1]Sheet1!$D:$D,[1]Sheet1!$C:$C)</f>
        <v>409.5</v>
      </c>
      <c r="AE7147">
        <f>MIS[[#This Row],[OrderAverageTradedPrice]]*MIS[[#This Row],[OrderQuantity]]</f>
        <v>72833.999999999942</v>
      </c>
      <c r="AF7147">
        <f>MIS[[#This Row],[LTP]]*MIS[[#This Row],[OrderQuantity]]</f>
        <v>73710</v>
      </c>
      <c r="AG7147">
        <f>IF(MIS[[#This Row],[OrderSide]]="SELL",MIS[[#This Row],[VALUE]]-MIS[[#This Row],[LIVE_VALUE]],MIS[[#This Row],[LIVE_VALUE]]-MIS[[#This Row],[VALUE]])</f>
        <v>876.00000000005821</v>
      </c>
      <c r="AH7147" t="str" cm="1">
        <f t="array" ref="AH7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7" t="str">
        <f>MIS[[#This Row],[TRADING SYMBOL]]</f>
        <v>SENSEX2552082300PE</v>
      </c>
      <c r="AJ7147" t="str">
        <f>IF(RIGHT(MIS[[#This Row],[Main/Hedge]],4)="MAIN","MAIN","HEDGE")</f>
        <v>MAIN</v>
      </c>
      <c r="AK7147" t="str" cm="1">
        <f t="array" ref="AK7147">_xlfn._xlws.FILTER(Table4[Column1],ISNUMBER(SEARCH(Table4[Column1],MIS[[#This Row],[OrderUniqueIdentifier]])),"")</f>
        <v>MS</v>
      </c>
    </row>
    <row r="7148" spans="1:37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>
        <f>_xlfn.XLOOKUP(MIS[[#This Row],[TRADING SYMBOL]],[1]Sheet1!$D:$D,[1]Sheet1!$C:$C)</f>
        <v>457.35</v>
      </c>
      <c r="AE7148">
        <f>MIS[[#This Row],[OrderAverageTradedPrice]]*MIS[[#This Row],[OrderQuantity]]</f>
        <v>9028</v>
      </c>
      <c r="AF7148">
        <f>MIS[[#This Row],[LTP]]*MIS[[#This Row],[OrderQuantity]]</f>
        <v>9147</v>
      </c>
      <c r="AG7148">
        <f>IF(MIS[[#This Row],[OrderSide]]="SELL",MIS[[#This Row],[VALUE]]-MIS[[#This Row],[LIVE_VALUE]],MIS[[#This Row],[LIVE_VALUE]]-MIS[[#This Row],[VALUE]])</f>
        <v>119</v>
      </c>
      <c r="AH7148" t="str" cm="1">
        <f t="array" ref="AH7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8" t="str">
        <f>MIS[[#This Row],[TRADING SYMBOL]]</f>
        <v>SENSEX2552082400PE</v>
      </c>
      <c r="AJ7148" t="str">
        <f>IF(RIGHT(MIS[[#This Row],[Main/Hedge]],4)="MAIN","MAIN","HEDGE")</f>
        <v>MAIN</v>
      </c>
      <c r="AK7148" t="str" cm="1">
        <f t="array" ref="AK7148">_xlfn._xlws.FILTER(Table4[Column1],ISNUMBER(SEARCH(Table4[Column1],MIS[[#This Row],[OrderUniqueIdentifier]])),"")</f>
        <v>MS</v>
      </c>
    </row>
    <row r="7149" spans="1:37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>
        <f>_xlfn.XLOOKUP(MIS[[#This Row],[TRADING SYMBOL]],[1]Sheet1!$D:$D,[1]Sheet1!$C:$C)</f>
        <v>409.5</v>
      </c>
      <c r="AE7149">
        <f>MIS[[#This Row],[OrderAverageTradedPrice]]*MIS[[#This Row],[OrderQuantity]]</f>
        <v>137652.99999999988</v>
      </c>
      <c r="AF7149">
        <f>MIS[[#This Row],[LTP]]*MIS[[#This Row],[OrderQuantity]]</f>
        <v>139230</v>
      </c>
      <c r="AG7149">
        <f>IF(MIS[[#This Row],[OrderSide]]="SELL",MIS[[#This Row],[VALUE]]-MIS[[#This Row],[LIVE_VALUE]],MIS[[#This Row],[LIVE_VALUE]]-MIS[[#This Row],[VALUE]])</f>
        <v>1577.0000000001164</v>
      </c>
      <c r="AH7149" t="str" cm="1">
        <f t="array" ref="AH7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49" t="str">
        <f>MIS[[#This Row],[TRADING SYMBOL]]</f>
        <v>SENSEX2552082300PE</v>
      </c>
      <c r="AJ7149" t="str">
        <f>IF(RIGHT(MIS[[#This Row],[Main/Hedge]],4)="MAIN","MAIN","HEDGE")</f>
        <v>MAIN</v>
      </c>
      <c r="AK7149" t="str" cm="1">
        <f t="array" ref="AK7149">_xlfn._xlws.FILTER(Table4[Column1],ISNUMBER(SEARCH(Table4[Column1],MIS[[#This Row],[OrderUniqueIdentifier]])),"")</f>
        <v>MS</v>
      </c>
    </row>
    <row r="7150" spans="1:37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>
        <f>_xlfn.XLOOKUP(MIS[[#This Row],[TRADING SYMBOL]],[1]Sheet1!$D:$D,[1]Sheet1!$C:$C)</f>
        <v>441.2</v>
      </c>
      <c r="AE7150">
        <f>MIS[[#This Row],[OrderAverageTradedPrice]]*MIS[[#This Row],[OrderQuantity]]</f>
        <v>51963.999999999964</v>
      </c>
      <c r="AF7150">
        <f>MIS[[#This Row],[LTP]]*MIS[[#This Row],[OrderQuantity]]</f>
        <v>52944</v>
      </c>
      <c r="AG7150">
        <f>IF(MIS[[#This Row],[OrderSide]]="SELL",MIS[[#This Row],[VALUE]]-MIS[[#This Row],[LIVE_VALUE]],MIS[[#This Row],[LIVE_VALUE]]-MIS[[#This Row],[VALUE]])</f>
        <v>980.00000000003638</v>
      </c>
      <c r="AH7150" t="str" cm="1">
        <f t="array" ref="AH7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0" t="str">
        <f>MIS[[#This Row],[TRADING SYMBOL]]</f>
        <v>SENSEX2552082400CE</v>
      </c>
      <c r="AJ7150" t="str">
        <f>IF(RIGHT(MIS[[#This Row],[Main/Hedge]],4)="MAIN","MAIN","HEDGE")</f>
        <v>MAIN</v>
      </c>
      <c r="AK7150" t="str" cm="1">
        <f t="array" ref="AK7150">_xlfn._xlws.FILTER(Table4[Column1],ISNUMBER(SEARCH(Table4[Column1],MIS[[#This Row],[OrderUniqueIdentifier]])),"")</f>
        <v>MS</v>
      </c>
    </row>
    <row r="7151" spans="1:37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>
        <f>_xlfn.XLOOKUP(MIS[[#This Row],[TRADING SYMBOL]],[1]Sheet1!$D:$D,[1]Sheet1!$C:$C)</f>
        <v>490.65</v>
      </c>
      <c r="AE7151">
        <f>MIS[[#This Row],[OrderAverageTradedPrice]]*MIS[[#This Row],[OrderQuantity]]</f>
        <v>29163.99999999996</v>
      </c>
      <c r="AF7151">
        <f>MIS[[#This Row],[LTP]]*MIS[[#This Row],[OrderQuantity]]</f>
        <v>29439</v>
      </c>
      <c r="AG7151">
        <f>IF(MIS[[#This Row],[OrderSide]]="SELL",MIS[[#This Row],[VALUE]]-MIS[[#This Row],[LIVE_VALUE]],MIS[[#This Row],[LIVE_VALUE]]-MIS[[#This Row],[VALUE]])</f>
        <v>275.00000000004002</v>
      </c>
      <c r="AH7151" t="str" cm="1">
        <f t="array" ref="AH7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1" t="str">
        <f>MIS[[#This Row],[TRADING SYMBOL]]</f>
        <v>SENSEX2552082300CE</v>
      </c>
      <c r="AJ7151" t="str">
        <f>IF(RIGHT(MIS[[#This Row],[Main/Hedge]],4)="MAIN","MAIN","HEDGE")</f>
        <v>MAIN</v>
      </c>
      <c r="AK7151" t="str" cm="1">
        <f t="array" ref="AK7151">_xlfn._xlws.FILTER(Table4[Column1],ISNUMBER(SEARCH(Table4[Column1],MIS[[#This Row],[OrderUniqueIdentifier]])),"")</f>
        <v>MS</v>
      </c>
    </row>
    <row r="7152" spans="1:37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>
        <f>_xlfn.XLOOKUP(MIS[[#This Row],[TRADING SYMBOL]],[1]Sheet1!$D:$D,[1]Sheet1!$C:$C)</f>
        <v>409.5</v>
      </c>
      <c r="AE7152">
        <f>MIS[[#This Row],[OrderAverageTradedPrice]]*MIS[[#This Row],[OrderQuantity]]</f>
        <v>24264.99999999996</v>
      </c>
      <c r="AF7152">
        <f>MIS[[#This Row],[LTP]]*MIS[[#This Row],[OrderQuantity]]</f>
        <v>24570</v>
      </c>
      <c r="AG7152">
        <f>IF(MIS[[#This Row],[OrderSide]]="SELL",MIS[[#This Row],[VALUE]]-MIS[[#This Row],[LIVE_VALUE]],MIS[[#This Row],[LIVE_VALUE]]-MIS[[#This Row],[VALUE]])</f>
        <v>305.00000000004002</v>
      </c>
      <c r="AH7152" t="str" cm="1">
        <f t="array" ref="AH7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2" t="str">
        <f>MIS[[#This Row],[TRADING SYMBOL]]</f>
        <v>SENSEX2552082300PE</v>
      </c>
      <c r="AJ7152" t="str">
        <f>IF(RIGHT(MIS[[#This Row],[Main/Hedge]],4)="MAIN","MAIN","HEDGE")</f>
        <v>MAIN</v>
      </c>
      <c r="AK7152" t="str" cm="1">
        <f t="array" ref="AK7152">_xlfn._xlws.FILTER(Table4[Column1],ISNUMBER(SEARCH(Table4[Column1],MIS[[#This Row],[OrderUniqueIdentifier]])),"")</f>
        <v>MS</v>
      </c>
    </row>
    <row r="7153" spans="1:37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>
        <f>_xlfn.XLOOKUP(MIS[[#This Row],[TRADING SYMBOL]],[1]Sheet1!$D:$D,[1]Sheet1!$C:$C)</f>
        <v>441.2</v>
      </c>
      <c r="AE7153">
        <f>MIS[[#This Row],[OrderAverageTradedPrice]]*MIS[[#This Row],[OrderQuantity]]</f>
        <v>43461</v>
      </c>
      <c r="AF7153">
        <f>MIS[[#This Row],[LTP]]*MIS[[#This Row],[OrderQuantity]]</f>
        <v>44120</v>
      </c>
      <c r="AG7153">
        <f>IF(MIS[[#This Row],[OrderSide]]="SELL",MIS[[#This Row],[VALUE]]-MIS[[#This Row],[LIVE_VALUE]],MIS[[#This Row],[LIVE_VALUE]]-MIS[[#This Row],[VALUE]])</f>
        <v>659</v>
      </c>
      <c r="AH7153" t="str" cm="1">
        <f t="array" ref="AH7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3" t="str">
        <f>MIS[[#This Row],[TRADING SYMBOL]]</f>
        <v>SENSEX2552082400CE</v>
      </c>
      <c r="AJ7153" t="str">
        <f>IF(RIGHT(MIS[[#This Row],[Main/Hedge]],4)="MAIN","MAIN","HEDGE")</f>
        <v>MAIN</v>
      </c>
      <c r="AK7153" t="str" cm="1">
        <f t="array" ref="AK7153">_xlfn._xlws.FILTER(Table4[Column1],ISNUMBER(SEARCH(Table4[Column1],MIS[[#This Row],[OrderUniqueIdentifier]])),"")</f>
        <v>MS</v>
      </c>
    </row>
    <row r="7154" spans="1:37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>
        <f>_xlfn.XLOOKUP(MIS[[#This Row],[TRADING SYMBOL]],[1]Sheet1!$D:$D,[1]Sheet1!$C:$C)</f>
        <v>457.35</v>
      </c>
      <c r="AE7154">
        <f>MIS[[#This Row],[OrderAverageTradedPrice]]*MIS[[#This Row],[OrderQuantity]]</f>
        <v>9033</v>
      </c>
      <c r="AF7154">
        <f>MIS[[#This Row],[LTP]]*MIS[[#This Row],[OrderQuantity]]</f>
        <v>9147</v>
      </c>
      <c r="AG7154">
        <f>IF(MIS[[#This Row],[OrderSide]]="SELL",MIS[[#This Row],[VALUE]]-MIS[[#This Row],[LIVE_VALUE]],MIS[[#This Row],[LIVE_VALUE]]-MIS[[#This Row],[VALUE]])</f>
        <v>114</v>
      </c>
      <c r="AH7154" t="str" cm="1">
        <f t="array" ref="AH7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4" t="str">
        <f>MIS[[#This Row],[TRADING SYMBOL]]</f>
        <v>SENSEX2552082400PE</v>
      </c>
      <c r="AJ7154" t="str">
        <f>IF(RIGHT(MIS[[#This Row],[Main/Hedge]],4)="MAIN","MAIN","HEDGE")</f>
        <v>MAIN</v>
      </c>
      <c r="AK7154" t="str" cm="1">
        <f t="array" ref="AK7154">_xlfn._xlws.FILTER(Table4[Column1],ISNUMBER(SEARCH(Table4[Column1],MIS[[#This Row],[OrderUniqueIdentifier]])),"")</f>
        <v>MS</v>
      </c>
    </row>
    <row r="7155" spans="1:37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>
        <f>_xlfn.XLOOKUP(MIS[[#This Row],[TRADING SYMBOL]],[1]Sheet1!$D:$D,[1]Sheet1!$C:$C)</f>
        <v>490.65</v>
      </c>
      <c r="AE7155">
        <f>MIS[[#This Row],[OrderAverageTradedPrice]]*MIS[[#This Row],[OrderQuantity]]</f>
        <v>9717</v>
      </c>
      <c r="AF7155">
        <f>MIS[[#This Row],[LTP]]*MIS[[#This Row],[OrderQuantity]]</f>
        <v>9813</v>
      </c>
      <c r="AG7155">
        <f>IF(MIS[[#This Row],[OrderSide]]="SELL",MIS[[#This Row],[VALUE]]-MIS[[#This Row],[LIVE_VALUE]],MIS[[#This Row],[LIVE_VALUE]]-MIS[[#This Row],[VALUE]])</f>
        <v>96</v>
      </c>
      <c r="AH7155" t="str" cm="1">
        <f t="array" ref="AH7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5" t="str">
        <f>MIS[[#This Row],[TRADING SYMBOL]]</f>
        <v>SENSEX2552082300CE</v>
      </c>
      <c r="AJ7155" t="str">
        <f>IF(RIGHT(MIS[[#This Row],[Main/Hedge]],4)="MAIN","MAIN","HEDGE")</f>
        <v>MAIN</v>
      </c>
      <c r="AK7155" t="str" cm="1">
        <f t="array" ref="AK7155">_xlfn._xlws.FILTER(Table4[Column1],ISNUMBER(SEARCH(Table4[Column1],MIS[[#This Row],[OrderUniqueIdentifier]])),"")</f>
        <v>MS</v>
      </c>
    </row>
    <row r="7156" spans="1:37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>
        <f>_xlfn.XLOOKUP(MIS[[#This Row],[TRADING SYMBOL]],[1]Sheet1!$D:$D,[1]Sheet1!$C:$C)</f>
        <v>441.2</v>
      </c>
      <c r="AE7156">
        <f>MIS[[#This Row],[OrderAverageTradedPrice]]*MIS[[#This Row],[OrderQuantity]]</f>
        <v>8664</v>
      </c>
      <c r="AF7156">
        <f>MIS[[#This Row],[LTP]]*MIS[[#This Row],[OrderQuantity]]</f>
        <v>8824</v>
      </c>
      <c r="AG7156">
        <f>IF(MIS[[#This Row],[OrderSide]]="SELL",MIS[[#This Row],[VALUE]]-MIS[[#This Row],[LIVE_VALUE]],MIS[[#This Row],[LIVE_VALUE]]-MIS[[#This Row],[VALUE]])</f>
        <v>160</v>
      </c>
      <c r="AH7156" t="str" cm="1">
        <f t="array" ref="AH7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6" t="str">
        <f>MIS[[#This Row],[TRADING SYMBOL]]</f>
        <v>SENSEX2552082400CE</v>
      </c>
      <c r="AJ7156" t="str">
        <f>IF(RIGHT(MIS[[#This Row],[Main/Hedge]],4)="MAIN","MAIN","HEDGE")</f>
        <v>MAIN</v>
      </c>
      <c r="AK7156" t="str" cm="1">
        <f t="array" ref="AK7156">_xlfn._xlws.FILTER(Table4[Column1],ISNUMBER(SEARCH(Table4[Column1],MIS[[#This Row],[OrderUniqueIdentifier]])),"")</f>
        <v>MS</v>
      </c>
    </row>
    <row r="7157" spans="1:37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>
        <f>_xlfn.XLOOKUP(MIS[[#This Row],[TRADING SYMBOL]],[1]Sheet1!$D:$D,[1]Sheet1!$C:$C)</f>
        <v>457.35</v>
      </c>
      <c r="AE7157">
        <f>MIS[[#This Row],[OrderAverageTradedPrice]]*MIS[[#This Row],[OrderQuantity]]</f>
        <v>9022</v>
      </c>
      <c r="AF7157">
        <f>MIS[[#This Row],[LTP]]*MIS[[#This Row],[OrderQuantity]]</f>
        <v>9147</v>
      </c>
      <c r="AG7157">
        <f>IF(MIS[[#This Row],[OrderSide]]="SELL",MIS[[#This Row],[VALUE]]-MIS[[#This Row],[LIVE_VALUE]],MIS[[#This Row],[LIVE_VALUE]]-MIS[[#This Row],[VALUE]])</f>
        <v>125</v>
      </c>
      <c r="AH7157" t="str" cm="1">
        <f t="array" ref="AH7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7" t="str">
        <f>MIS[[#This Row],[TRADING SYMBOL]]</f>
        <v>SENSEX2552082400PE</v>
      </c>
      <c r="AJ7157" t="str">
        <f>IF(RIGHT(MIS[[#This Row],[Main/Hedge]],4)="MAIN","MAIN","HEDGE")</f>
        <v>MAIN</v>
      </c>
      <c r="AK7157" t="str" cm="1">
        <f t="array" ref="AK7157">_xlfn._xlws.FILTER(Table4[Column1],ISNUMBER(SEARCH(Table4[Column1],MIS[[#This Row],[OrderUniqueIdentifier]])),"")</f>
        <v>MS</v>
      </c>
    </row>
    <row r="7158" spans="1:37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>
        <f>_xlfn.XLOOKUP(MIS[[#This Row],[TRADING SYMBOL]],[1]Sheet1!$D:$D,[1]Sheet1!$C:$C)</f>
        <v>409.5</v>
      </c>
      <c r="AE7158">
        <f>MIS[[#This Row],[OrderAverageTradedPrice]]*MIS[[#This Row],[OrderQuantity]]</f>
        <v>72833.999999999942</v>
      </c>
      <c r="AF7158">
        <f>MIS[[#This Row],[LTP]]*MIS[[#This Row],[OrderQuantity]]</f>
        <v>73710</v>
      </c>
      <c r="AG7158">
        <f>IF(MIS[[#This Row],[OrderSide]]="SELL",MIS[[#This Row],[VALUE]]-MIS[[#This Row],[LIVE_VALUE]],MIS[[#This Row],[LIVE_VALUE]]-MIS[[#This Row],[VALUE]])</f>
        <v>876.00000000005821</v>
      </c>
      <c r="AH7158" t="str" cm="1">
        <f t="array" ref="AH7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8" t="str">
        <f>MIS[[#This Row],[TRADING SYMBOL]]</f>
        <v>SENSEX2552082300PE</v>
      </c>
      <c r="AJ7158" t="str">
        <f>IF(RIGHT(MIS[[#This Row],[Main/Hedge]],4)="MAIN","MAIN","HEDGE")</f>
        <v>MAIN</v>
      </c>
      <c r="AK7158" t="str" cm="1">
        <f t="array" ref="AK7158">_xlfn._xlws.FILTER(Table4[Column1],ISNUMBER(SEARCH(Table4[Column1],MIS[[#This Row],[OrderUniqueIdentifier]])),"")</f>
        <v>MS</v>
      </c>
    </row>
    <row r="7159" spans="1:37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>
        <f>_xlfn.XLOOKUP(MIS[[#This Row],[TRADING SYMBOL]],[1]Sheet1!$D:$D,[1]Sheet1!$C:$C)</f>
        <v>441.2</v>
      </c>
      <c r="AE7159">
        <f>MIS[[#This Row],[OrderAverageTradedPrice]]*MIS[[#This Row],[OrderQuantity]]</f>
        <v>8669</v>
      </c>
      <c r="AF7159">
        <f>MIS[[#This Row],[LTP]]*MIS[[#This Row],[OrderQuantity]]</f>
        <v>8824</v>
      </c>
      <c r="AG7159">
        <f>IF(MIS[[#This Row],[OrderSide]]="SELL",MIS[[#This Row],[VALUE]]-MIS[[#This Row],[LIVE_VALUE]],MIS[[#This Row],[LIVE_VALUE]]-MIS[[#This Row],[VALUE]])</f>
        <v>155</v>
      </c>
      <c r="AH7159" t="str" cm="1">
        <f t="array" ref="AH7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59" t="str">
        <f>MIS[[#This Row],[TRADING SYMBOL]]</f>
        <v>SENSEX2552082400CE</v>
      </c>
      <c r="AJ7159" t="str">
        <f>IF(RIGHT(MIS[[#This Row],[Main/Hedge]],4)="MAIN","MAIN","HEDGE")</f>
        <v>MAIN</v>
      </c>
      <c r="AK7159" t="str" cm="1">
        <f t="array" ref="AK7159">_xlfn._xlws.FILTER(Table4[Column1],ISNUMBER(SEARCH(Table4[Column1],MIS[[#This Row],[OrderUniqueIdentifier]])),"")</f>
        <v>MS</v>
      </c>
    </row>
    <row r="7160" spans="1:37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>
        <f>_xlfn.XLOOKUP(MIS[[#This Row],[TRADING SYMBOL]],[1]Sheet1!$D:$D,[1]Sheet1!$C:$C)</f>
        <v>490.65</v>
      </c>
      <c r="AE7160">
        <f>MIS[[#This Row],[OrderAverageTradedPrice]]*MIS[[#This Row],[OrderQuantity]]</f>
        <v>48584</v>
      </c>
      <c r="AF7160">
        <f>MIS[[#This Row],[LTP]]*MIS[[#This Row],[OrderQuantity]]</f>
        <v>49065</v>
      </c>
      <c r="AG7160">
        <f>IF(MIS[[#This Row],[OrderSide]]="SELL",MIS[[#This Row],[VALUE]]-MIS[[#This Row],[LIVE_VALUE]],MIS[[#This Row],[LIVE_VALUE]]-MIS[[#This Row],[VALUE]])</f>
        <v>481</v>
      </c>
      <c r="AH7160" t="str" cm="1">
        <f t="array" ref="AH7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0" t="str">
        <f>MIS[[#This Row],[TRADING SYMBOL]]</f>
        <v>SENSEX2552082300CE</v>
      </c>
      <c r="AJ7160" t="str">
        <f>IF(RIGHT(MIS[[#This Row],[Main/Hedge]],4)="MAIN","MAIN","HEDGE")</f>
        <v>MAIN</v>
      </c>
      <c r="AK7160" t="str" cm="1">
        <f t="array" ref="AK7160">_xlfn._xlws.FILTER(Table4[Column1],ISNUMBER(SEARCH(Table4[Column1],MIS[[#This Row],[OrderUniqueIdentifier]])),"")</f>
        <v>MS</v>
      </c>
    </row>
    <row r="7161" spans="1:37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>
        <f>_xlfn.XLOOKUP(MIS[[#This Row],[TRADING SYMBOL]],[1]Sheet1!$D:$D,[1]Sheet1!$C:$C)</f>
        <v>490.65</v>
      </c>
      <c r="AE7161">
        <f>MIS[[#This Row],[OrderAverageTradedPrice]]*MIS[[#This Row],[OrderQuantity]]</f>
        <v>38834</v>
      </c>
      <c r="AF7161">
        <f>MIS[[#This Row],[LTP]]*MIS[[#This Row],[OrderQuantity]]</f>
        <v>39252</v>
      </c>
      <c r="AG7161">
        <f>IF(MIS[[#This Row],[OrderSide]]="SELL",MIS[[#This Row],[VALUE]]-MIS[[#This Row],[LIVE_VALUE]],MIS[[#This Row],[LIVE_VALUE]]-MIS[[#This Row],[VALUE]])</f>
        <v>418</v>
      </c>
      <c r="AH7161" t="str" cm="1">
        <f t="array" ref="AH7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1" t="str">
        <f>MIS[[#This Row],[TRADING SYMBOL]]</f>
        <v>SENSEX2552082300CE</v>
      </c>
      <c r="AJ7161" t="str">
        <f>IF(RIGHT(MIS[[#This Row],[Main/Hedge]],4)="MAIN","MAIN","HEDGE")</f>
        <v>MAIN</v>
      </c>
      <c r="AK7161" t="str" cm="1">
        <f t="array" ref="AK7161">_xlfn._xlws.FILTER(Table4[Column1],ISNUMBER(SEARCH(Table4[Column1],MIS[[#This Row],[OrderUniqueIdentifier]])),"")</f>
        <v>MS</v>
      </c>
    </row>
    <row r="7162" spans="1:37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>
        <f>_xlfn.XLOOKUP(MIS[[#This Row],[TRADING SYMBOL]],[1]Sheet1!$D:$D,[1]Sheet1!$C:$C)</f>
        <v>409.5</v>
      </c>
      <c r="AE7162">
        <f>MIS[[#This Row],[OrderAverageTradedPrice]]*MIS[[#This Row],[OrderQuantity]]</f>
        <v>32395</v>
      </c>
      <c r="AF7162">
        <f>MIS[[#This Row],[LTP]]*MIS[[#This Row],[OrderQuantity]]</f>
        <v>32760</v>
      </c>
      <c r="AG7162">
        <f>IF(MIS[[#This Row],[OrderSide]]="SELL",MIS[[#This Row],[VALUE]]-MIS[[#This Row],[LIVE_VALUE]],MIS[[#This Row],[LIVE_VALUE]]-MIS[[#This Row],[VALUE]])</f>
        <v>365</v>
      </c>
      <c r="AH7162" t="str" cm="1">
        <f t="array" ref="AH7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2" t="str">
        <f>MIS[[#This Row],[TRADING SYMBOL]]</f>
        <v>SENSEX2552082300PE</v>
      </c>
      <c r="AJ7162" t="str">
        <f>IF(RIGHT(MIS[[#This Row],[Main/Hedge]],4)="MAIN","MAIN","HEDGE")</f>
        <v>MAIN</v>
      </c>
      <c r="AK7162" t="str" cm="1">
        <f t="array" ref="AK7162">_xlfn._xlws.FILTER(Table4[Column1],ISNUMBER(SEARCH(Table4[Column1],MIS[[#This Row],[OrderUniqueIdentifier]])),"")</f>
        <v>MS</v>
      </c>
    </row>
    <row r="7163" spans="1:37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>
        <f>_xlfn.XLOOKUP(MIS[[#This Row],[TRADING SYMBOL]],[1]Sheet1!$D:$D,[1]Sheet1!$C:$C)</f>
        <v>490.65</v>
      </c>
      <c r="AE7163">
        <f>MIS[[#This Row],[OrderAverageTradedPrice]]*MIS[[#This Row],[OrderQuantity]]</f>
        <v>19502</v>
      </c>
      <c r="AF7163">
        <f>MIS[[#This Row],[LTP]]*MIS[[#This Row],[OrderQuantity]]</f>
        <v>19626</v>
      </c>
      <c r="AG7163">
        <f>IF(MIS[[#This Row],[OrderSide]]="SELL",MIS[[#This Row],[VALUE]]-MIS[[#This Row],[LIVE_VALUE]],MIS[[#This Row],[LIVE_VALUE]]-MIS[[#This Row],[VALUE]])</f>
        <v>124</v>
      </c>
      <c r="AH7163" t="str" cm="1">
        <f t="array" ref="AH7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3" t="str">
        <f>MIS[[#This Row],[TRADING SYMBOL]]</f>
        <v>SENSEX2552082300CE</v>
      </c>
      <c r="AJ7163" t="str">
        <f>IF(RIGHT(MIS[[#This Row],[Main/Hedge]],4)="MAIN","MAIN","HEDGE")</f>
        <v>MAIN</v>
      </c>
      <c r="AK7163" t="str" cm="1">
        <f t="array" ref="AK7163">_xlfn._xlws.FILTER(Table4[Column1],ISNUMBER(SEARCH(Table4[Column1],MIS[[#This Row],[OrderUniqueIdentifier]])),"")</f>
        <v>MS</v>
      </c>
    </row>
    <row r="7164" spans="1:37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>
        <f>_xlfn.XLOOKUP(MIS[[#This Row],[TRADING SYMBOL]],[1]Sheet1!$D:$D,[1]Sheet1!$C:$C)</f>
        <v>490.65</v>
      </c>
      <c r="AE7164">
        <f>MIS[[#This Row],[OrderAverageTradedPrice]]*MIS[[#This Row],[OrderQuantity]]</f>
        <v>97128</v>
      </c>
      <c r="AF7164">
        <f>MIS[[#This Row],[LTP]]*MIS[[#This Row],[OrderQuantity]]</f>
        <v>98130</v>
      </c>
      <c r="AG7164">
        <f>IF(MIS[[#This Row],[OrderSide]]="SELL",MIS[[#This Row],[VALUE]]-MIS[[#This Row],[LIVE_VALUE]],MIS[[#This Row],[LIVE_VALUE]]-MIS[[#This Row],[VALUE]])</f>
        <v>1002</v>
      </c>
      <c r="AH7164" t="str" cm="1">
        <f t="array" ref="AH7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4" t="str">
        <f>MIS[[#This Row],[TRADING SYMBOL]]</f>
        <v>SENSEX2552082300CE</v>
      </c>
      <c r="AJ7164" t="str">
        <f>IF(RIGHT(MIS[[#This Row],[Main/Hedge]],4)="MAIN","MAIN","HEDGE")</f>
        <v>MAIN</v>
      </c>
      <c r="AK7164" t="str" cm="1">
        <f t="array" ref="AK7164">_xlfn._xlws.FILTER(Table4[Column1],ISNUMBER(SEARCH(Table4[Column1],MIS[[#This Row],[OrderUniqueIdentifier]])),"")</f>
        <v>MS</v>
      </c>
    </row>
    <row r="7165" spans="1:37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>
        <f>_xlfn.XLOOKUP(MIS[[#This Row],[TRADING SYMBOL]],[1]Sheet1!$D:$D,[1]Sheet1!$C:$C)</f>
        <v>490.65</v>
      </c>
      <c r="AE7165">
        <f>MIS[[#This Row],[OrderAverageTradedPrice]]*MIS[[#This Row],[OrderQuantity]]</f>
        <v>9730</v>
      </c>
      <c r="AF7165">
        <f>MIS[[#This Row],[LTP]]*MIS[[#This Row],[OrderQuantity]]</f>
        <v>9813</v>
      </c>
      <c r="AG7165">
        <f>IF(MIS[[#This Row],[OrderSide]]="SELL",MIS[[#This Row],[VALUE]]-MIS[[#This Row],[LIVE_VALUE]],MIS[[#This Row],[LIVE_VALUE]]-MIS[[#This Row],[VALUE]])</f>
        <v>83</v>
      </c>
      <c r="AH7165" t="str" cm="1">
        <f t="array" ref="AH7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5" t="str">
        <f>MIS[[#This Row],[TRADING SYMBOL]]</f>
        <v>SENSEX2552082300CE</v>
      </c>
      <c r="AJ7165" t="str">
        <f>IF(RIGHT(MIS[[#This Row],[Main/Hedge]],4)="MAIN","MAIN","HEDGE")</f>
        <v>MAIN</v>
      </c>
      <c r="AK7165" t="str" cm="1">
        <f t="array" ref="AK7165">_xlfn._xlws.FILTER(Table4[Column1],ISNUMBER(SEARCH(Table4[Column1],MIS[[#This Row],[OrderUniqueIdentifier]])),"")</f>
        <v>MS</v>
      </c>
    </row>
    <row r="7166" spans="1:37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>
        <f>_xlfn.XLOOKUP(MIS[[#This Row],[TRADING SYMBOL]],[1]Sheet1!$D:$D,[1]Sheet1!$C:$C)</f>
        <v>441.2</v>
      </c>
      <c r="AE7166">
        <f>MIS[[#This Row],[OrderAverageTradedPrice]]*MIS[[#This Row],[OrderQuantity]]</f>
        <v>8657</v>
      </c>
      <c r="AF7166">
        <f>MIS[[#This Row],[LTP]]*MIS[[#This Row],[OrderQuantity]]</f>
        <v>8824</v>
      </c>
      <c r="AG7166">
        <f>IF(MIS[[#This Row],[OrderSide]]="SELL",MIS[[#This Row],[VALUE]]-MIS[[#This Row],[LIVE_VALUE]],MIS[[#This Row],[LIVE_VALUE]]-MIS[[#This Row],[VALUE]])</f>
        <v>167</v>
      </c>
      <c r="AH7166" t="str" cm="1">
        <f t="array" ref="AH7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6" t="str">
        <f>MIS[[#This Row],[TRADING SYMBOL]]</f>
        <v>SENSEX2552082400CE</v>
      </c>
      <c r="AJ7166" t="str">
        <f>IF(RIGHT(MIS[[#This Row],[Main/Hedge]],4)="MAIN","MAIN","HEDGE")</f>
        <v>MAIN</v>
      </c>
      <c r="AK7166" t="str" cm="1">
        <f t="array" ref="AK7166">_xlfn._xlws.FILTER(Table4[Column1],ISNUMBER(SEARCH(Table4[Column1],MIS[[#This Row],[OrderUniqueIdentifier]])),"")</f>
        <v>MS</v>
      </c>
    </row>
    <row r="7167" spans="1:37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>
        <f>_xlfn.XLOOKUP(MIS[[#This Row],[TRADING SYMBOL]],[1]Sheet1!$D:$D,[1]Sheet1!$C:$C)</f>
        <v>490.65</v>
      </c>
      <c r="AE7167">
        <f>MIS[[#This Row],[OrderAverageTradedPrice]]*MIS[[#This Row],[OrderQuantity]]</f>
        <v>38882</v>
      </c>
      <c r="AF7167">
        <f>MIS[[#This Row],[LTP]]*MIS[[#This Row],[OrderQuantity]]</f>
        <v>39252</v>
      </c>
      <c r="AG7167">
        <f>IF(MIS[[#This Row],[OrderSide]]="SELL",MIS[[#This Row],[VALUE]]-MIS[[#This Row],[LIVE_VALUE]],MIS[[#This Row],[LIVE_VALUE]]-MIS[[#This Row],[VALUE]])</f>
        <v>370</v>
      </c>
      <c r="AH7167" t="str" cm="1">
        <f t="array" ref="AH7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7" t="str">
        <f>MIS[[#This Row],[TRADING SYMBOL]]</f>
        <v>SENSEX2552082300CE</v>
      </c>
      <c r="AJ7167" t="str">
        <f>IF(RIGHT(MIS[[#This Row],[Main/Hedge]],4)="MAIN","MAIN","HEDGE")</f>
        <v>MAIN</v>
      </c>
      <c r="AK7167" t="str" cm="1">
        <f t="array" ref="AK7167">_xlfn._xlws.FILTER(Table4[Column1],ISNUMBER(SEARCH(Table4[Column1],MIS[[#This Row],[OrderUniqueIdentifier]])),"")</f>
        <v>MS</v>
      </c>
    </row>
    <row r="7168" spans="1:37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>
        <f>_xlfn.XLOOKUP(MIS[[#This Row],[TRADING SYMBOL]],[1]Sheet1!$D:$D,[1]Sheet1!$C:$C)</f>
        <v>409.5</v>
      </c>
      <c r="AE7168">
        <f>MIS[[#This Row],[OrderAverageTradedPrice]]*MIS[[#This Row],[OrderQuantity]]</f>
        <v>24273.99999999996</v>
      </c>
      <c r="AF7168">
        <f>MIS[[#This Row],[LTP]]*MIS[[#This Row],[OrderQuantity]]</f>
        <v>24570</v>
      </c>
      <c r="AG7168">
        <f>IF(MIS[[#This Row],[OrderSide]]="SELL",MIS[[#This Row],[VALUE]]-MIS[[#This Row],[LIVE_VALUE]],MIS[[#This Row],[LIVE_VALUE]]-MIS[[#This Row],[VALUE]])</f>
        <v>296.00000000004002</v>
      </c>
      <c r="AH7168" t="str" cm="1">
        <f t="array" ref="AH7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8" t="str">
        <f>MIS[[#This Row],[TRADING SYMBOL]]</f>
        <v>SENSEX2552082300PE</v>
      </c>
      <c r="AJ7168" t="str">
        <f>IF(RIGHT(MIS[[#This Row],[Main/Hedge]],4)="MAIN","MAIN","HEDGE")</f>
        <v>MAIN</v>
      </c>
      <c r="AK7168" t="str" cm="1">
        <f t="array" ref="AK7168">_xlfn._xlws.FILTER(Table4[Column1],ISNUMBER(SEARCH(Table4[Column1],MIS[[#This Row],[OrderUniqueIdentifier]])),"")</f>
        <v>MS</v>
      </c>
    </row>
    <row r="7169" spans="1:37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>
        <f>_xlfn.XLOOKUP(MIS[[#This Row],[TRADING SYMBOL]],[1]Sheet1!$D:$D,[1]Sheet1!$C:$C)</f>
        <v>441.2</v>
      </c>
      <c r="AE7169">
        <f>MIS[[#This Row],[OrderAverageTradedPrice]]*MIS[[#This Row],[OrderQuantity]]</f>
        <v>8650</v>
      </c>
      <c r="AF7169">
        <f>MIS[[#This Row],[LTP]]*MIS[[#This Row],[OrderQuantity]]</f>
        <v>8824</v>
      </c>
      <c r="AG7169">
        <f>IF(MIS[[#This Row],[OrderSide]]="SELL",MIS[[#This Row],[VALUE]]-MIS[[#This Row],[LIVE_VALUE]],MIS[[#This Row],[LIVE_VALUE]]-MIS[[#This Row],[VALUE]])</f>
        <v>174</v>
      </c>
      <c r="AH7169" t="str" cm="1">
        <f t="array" ref="AH7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69" t="str">
        <f>MIS[[#This Row],[TRADING SYMBOL]]</f>
        <v>SENSEX2552082400CE</v>
      </c>
      <c r="AJ7169" t="str">
        <f>IF(RIGHT(MIS[[#This Row],[Main/Hedge]],4)="MAIN","MAIN","HEDGE")</f>
        <v>MAIN</v>
      </c>
      <c r="AK7169" t="str" cm="1">
        <f t="array" ref="AK7169">_xlfn._xlws.FILTER(Table4[Column1],ISNUMBER(SEARCH(Table4[Column1],MIS[[#This Row],[OrderUniqueIdentifier]])),"")</f>
        <v>MS</v>
      </c>
    </row>
    <row r="7170" spans="1:37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>
        <f>_xlfn.XLOOKUP(MIS[[#This Row],[TRADING SYMBOL]],[1]Sheet1!$D:$D,[1]Sheet1!$C:$C)</f>
        <v>441.2</v>
      </c>
      <c r="AE7170">
        <f>MIS[[#This Row],[OrderAverageTradedPrice]]*MIS[[#This Row],[OrderQuantity]]</f>
        <v>17314</v>
      </c>
      <c r="AF7170">
        <f>MIS[[#This Row],[LTP]]*MIS[[#This Row],[OrderQuantity]]</f>
        <v>17648</v>
      </c>
      <c r="AG7170">
        <f>IF(MIS[[#This Row],[OrderSide]]="SELL",MIS[[#This Row],[VALUE]]-MIS[[#This Row],[LIVE_VALUE]],MIS[[#This Row],[LIVE_VALUE]]-MIS[[#This Row],[VALUE]])</f>
        <v>334</v>
      </c>
      <c r="AH7170" t="str" cm="1">
        <f t="array" ref="AH7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0" t="str">
        <f>MIS[[#This Row],[TRADING SYMBOL]]</f>
        <v>SENSEX2552082400CE</v>
      </c>
      <c r="AJ7170" t="str">
        <f>IF(RIGHT(MIS[[#This Row],[Main/Hedge]],4)="MAIN","MAIN","HEDGE")</f>
        <v>MAIN</v>
      </c>
      <c r="AK7170" t="str" cm="1">
        <f t="array" ref="AK7170">_xlfn._xlws.FILTER(Table4[Column1],ISNUMBER(SEARCH(Table4[Column1],MIS[[#This Row],[OrderUniqueIdentifier]])),"")</f>
        <v>MS</v>
      </c>
    </row>
    <row r="7171" spans="1:37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>
        <f>_xlfn.XLOOKUP(MIS[[#This Row],[TRADING SYMBOL]],[1]Sheet1!$D:$D,[1]Sheet1!$C:$C)</f>
        <v>490.65</v>
      </c>
      <c r="AE7171">
        <f>MIS[[#This Row],[OrderAverageTradedPrice]]*MIS[[#This Row],[OrderQuantity]]</f>
        <v>9748</v>
      </c>
      <c r="AF7171">
        <f>MIS[[#This Row],[LTP]]*MIS[[#This Row],[OrderQuantity]]</f>
        <v>9813</v>
      </c>
      <c r="AG7171">
        <f>IF(MIS[[#This Row],[OrderSide]]="SELL",MIS[[#This Row],[VALUE]]-MIS[[#This Row],[LIVE_VALUE]],MIS[[#This Row],[LIVE_VALUE]]-MIS[[#This Row],[VALUE]])</f>
        <v>65</v>
      </c>
      <c r="AH7171" t="str" cm="1">
        <f t="array" ref="AH7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1" t="str">
        <f>MIS[[#This Row],[TRADING SYMBOL]]</f>
        <v>SENSEX2552082300CE</v>
      </c>
      <c r="AJ7171" t="str">
        <f>IF(RIGHT(MIS[[#This Row],[Main/Hedge]],4)="MAIN","MAIN","HEDGE")</f>
        <v>MAIN</v>
      </c>
      <c r="AK7171" t="str" cm="1">
        <f t="array" ref="AK7171">_xlfn._xlws.FILTER(Table4[Column1],ISNUMBER(SEARCH(Table4[Column1],MIS[[#This Row],[OrderUniqueIdentifier]])),"")</f>
        <v>MS</v>
      </c>
    </row>
    <row r="7172" spans="1:37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>
        <f>_xlfn.XLOOKUP(MIS[[#This Row],[TRADING SYMBOL]],[1]Sheet1!$D:$D,[1]Sheet1!$C:$C)</f>
        <v>409.5</v>
      </c>
      <c r="AE7172">
        <f>MIS[[#This Row],[OrderAverageTradedPrice]]*MIS[[#This Row],[OrderQuantity]]</f>
        <v>64795</v>
      </c>
      <c r="AF7172">
        <f>MIS[[#This Row],[LTP]]*MIS[[#This Row],[OrderQuantity]]</f>
        <v>65520</v>
      </c>
      <c r="AG7172">
        <f>IF(MIS[[#This Row],[OrderSide]]="SELL",MIS[[#This Row],[VALUE]]-MIS[[#This Row],[LIVE_VALUE]],MIS[[#This Row],[LIVE_VALUE]]-MIS[[#This Row],[VALUE]])</f>
        <v>725</v>
      </c>
      <c r="AH7172" t="str" cm="1">
        <f t="array" ref="AH7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2" t="str">
        <f>MIS[[#This Row],[TRADING SYMBOL]]</f>
        <v>SENSEX2552082300PE</v>
      </c>
      <c r="AJ7172" t="str">
        <f>IF(RIGHT(MIS[[#This Row],[Main/Hedge]],4)="MAIN","MAIN","HEDGE")</f>
        <v>MAIN</v>
      </c>
      <c r="AK7172" t="str" cm="1">
        <f t="array" ref="AK7172">_xlfn._xlws.FILTER(Table4[Column1],ISNUMBER(SEARCH(Table4[Column1],MIS[[#This Row],[OrderUniqueIdentifier]])),"")</f>
        <v>MS</v>
      </c>
    </row>
    <row r="7173" spans="1:37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>
        <f>_xlfn.XLOOKUP(MIS[[#This Row],[TRADING SYMBOL]],[1]Sheet1!$D:$D,[1]Sheet1!$C:$C)</f>
        <v>409.5</v>
      </c>
      <c r="AE7173">
        <f>MIS[[#This Row],[OrderAverageTradedPrice]]*MIS[[#This Row],[OrderQuantity]]</f>
        <v>32314</v>
      </c>
      <c r="AF7173">
        <f>MIS[[#This Row],[LTP]]*MIS[[#This Row],[OrderQuantity]]</f>
        <v>32760</v>
      </c>
      <c r="AG7173">
        <f>IF(MIS[[#This Row],[OrderSide]]="SELL",MIS[[#This Row],[VALUE]]-MIS[[#This Row],[LIVE_VALUE]],MIS[[#This Row],[LIVE_VALUE]]-MIS[[#This Row],[VALUE]])</f>
        <v>446</v>
      </c>
      <c r="AH7173" t="str" cm="1">
        <f t="array" ref="AH7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3" t="str">
        <f>MIS[[#This Row],[TRADING SYMBOL]]</f>
        <v>SENSEX2552082300PE</v>
      </c>
      <c r="AJ7173" t="str">
        <f>IF(RIGHT(MIS[[#This Row],[Main/Hedge]],4)="MAIN","MAIN","HEDGE")</f>
        <v>MAIN</v>
      </c>
      <c r="AK7173" t="str" cm="1">
        <f t="array" ref="AK7173">_xlfn._xlws.FILTER(Table4[Column1],ISNUMBER(SEARCH(Table4[Column1],MIS[[#This Row],[OrderUniqueIdentifier]])),"")</f>
        <v>MS</v>
      </c>
    </row>
    <row r="7174" spans="1:37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>
        <f>_xlfn.XLOOKUP(MIS[[#This Row],[TRADING SYMBOL]],[1]Sheet1!$D:$D,[1]Sheet1!$C:$C)</f>
        <v>441.2</v>
      </c>
      <c r="AE7174">
        <f>MIS[[#This Row],[OrderAverageTradedPrice]]*MIS[[#This Row],[OrderQuantity]]</f>
        <v>34800</v>
      </c>
      <c r="AF7174">
        <f>MIS[[#This Row],[LTP]]*MIS[[#This Row],[OrderQuantity]]</f>
        <v>35296</v>
      </c>
      <c r="AG7174">
        <f>IF(MIS[[#This Row],[OrderSide]]="SELL",MIS[[#This Row],[VALUE]]-MIS[[#This Row],[LIVE_VALUE]],MIS[[#This Row],[LIVE_VALUE]]-MIS[[#This Row],[VALUE]])</f>
        <v>496</v>
      </c>
      <c r="AH7174" t="str" cm="1">
        <f t="array" ref="AH7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4" t="str">
        <f>MIS[[#This Row],[TRADING SYMBOL]]</f>
        <v>SENSEX2552082400CE</v>
      </c>
      <c r="AJ7174" t="str">
        <f>IF(RIGHT(MIS[[#This Row],[Main/Hedge]],4)="MAIN","MAIN","HEDGE")</f>
        <v>MAIN</v>
      </c>
      <c r="AK7174" t="str" cm="1">
        <f t="array" ref="AK7174">_xlfn._xlws.FILTER(Table4[Column1],ISNUMBER(SEARCH(Table4[Column1],MIS[[#This Row],[OrderUniqueIdentifier]])),"")</f>
        <v>MS</v>
      </c>
    </row>
    <row r="7175" spans="1:37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>
        <f>_xlfn.XLOOKUP(MIS[[#This Row],[TRADING SYMBOL]],[1]Sheet1!$D:$D,[1]Sheet1!$C:$C)</f>
        <v>441.2</v>
      </c>
      <c r="AE7175">
        <f>MIS[[#This Row],[OrderAverageTradedPrice]]*MIS[[#This Row],[OrderQuantity]]</f>
        <v>8690</v>
      </c>
      <c r="AF7175">
        <f>MIS[[#This Row],[LTP]]*MIS[[#This Row],[OrderQuantity]]</f>
        <v>8824</v>
      </c>
      <c r="AG7175">
        <f>IF(MIS[[#This Row],[OrderSide]]="SELL",MIS[[#This Row],[VALUE]]-MIS[[#This Row],[LIVE_VALUE]],MIS[[#This Row],[LIVE_VALUE]]-MIS[[#This Row],[VALUE]])</f>
        <v>134</v>
      </c>
      <c r="AH7175" t="str" cm="1">
        <f t="array" ref="AH7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5" t="str">
        <f>MIS[[#This Row],[TRADING SYMBOL]]</f>
        <v>SENSEX2552082400CE</v>
      </c>
      <c r="AJ7175" t="str">
        <f>IF(RIGHT(MIS[[#This Row],[Main/Hedge]],4)="MAIN","MAIN","HEDGE")</f>
        <v>MAIN</v>
      </c>
      <c r="AK7175" t="str" cm="1">
        <f t="array" ref="AK7175">_xlfn._xlws.FILTER(Table4[Column1],ISNUMBER(SEARCH(Table4[Column1],MIS[[#This Row],[OrderUniqueIdentifier]])),"")</f>
        <v>MS</v>
      </c>
    </row>
    <row r="7176" spans="1:37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>
        <f>_xlfn.XLOOKUP(MIS[[#This Row],[TRADING SYMBOL]],[1]Sheet1!$D:$D,[1]Sheet1!$C:$C)</f>
        <v>490.65</v>
      </c>
      <c r="AE7176">
        <f>MIS[[#This Row],[OrderAverageTradedPrice]]*MIS[[#This Row],[OrderQuantity]]</f>
        <v>68033.999999999884</v>
      </c>
      <c r="AF7176">
        <f>MIS[[#This Row],[LTP]]*MIS[[#This Row],[OrderQuantity]]</f>
        <v>68691</v>
      </c>
      <c r="AG7176">
        <f>IF(MIS[[#This Row],[OrderSide]]="SELL",MIS[[#This Row],[VALUE]]-MIS[[#This Row],[LIVE_VALUE]],MIS[[#This Row],[LIVE_VALUE]]-MIS[[#This Row],[VALUE]])</f>
        <v>657.00000000011642</v>
      </c>
      <c r="AH7176" t="str" cm="1">
        <f t="array" ref="AH7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6" t="str">
        <f>MIS[[#This Row],[TRADING SYMBOL]]</f>
        <v>SENSEX2552082300CE</v>
      </c>
      <c r="AJ7176" t="str">
        <f>IF(RIGHT(MIS[[#This Row],[Main/Hedge]],4)="MAIN","MAIN","HEDGE")</f>
        <v>MAIN</v>
      </c>
      <c r="AK7176" t="str" cm="1">
        <f t="array" ref="AK7176">_xlfn._xlws.FILTER(Table4[Column1],ISNUMBER(SEARCH(Table4[Column1],MIS[[#This Row],[OrderUniqueIdentifier]])),"")</f>
        <v>MS</v>
      </c>
    </row>
    <row r="7177" spans="1:37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>
        <f>_xlfn.XLOOKUP(MIS[[#This Row],[TRADING SYMBOL]],[1]Sheet1!$D:$D,[1]Sheet1!$C:$C)</f>
        <v>409.5</v>
      </c>
      <c r="AE7177">
        <f>MIS[[#This Row],[OrderAverageTradedPrice]]*MIS[[#This Row],[OrderQuantity]]</f>
        <v>16198</v>
      </c>
      <c r="AF7177">
        <f>MIS[[#This Row],[LTP]]*MIS[[#This Row],[OrderQuantity]]</f>
        <v>16380</v>
      </c>
      <c r="AG7177">
        <f>IF(MIS[[#This Row],[OrderSide]]="SELL",MIS[[#This Row],[VALUE]]-MIS[[#This Row],[LIVE_VALUE]],MIS[[#This Row],[LIVE_VALUE]]-MIS[[#This Row],[VALUE]])</f>
        <v>182</v>
      </c>
      <c r="AH7177" t="str" cm="1">
        <f t="array" ref="AH7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7" t="str">
        <f>MIS[[#This Row],[TRADING SYMBOL]]</f>
        <v>SENSEX2552082300PE</v>
      </c>
      <c r="AJ7177" t="str">
        <f>IF(RIGHT(MIS[[#This Row],[Main/Hedge]],4)="MAIN","MAIN","HEDGE")</f>
        <v>MAIN</v>
      </c>
      <c r="AK7177" t="str" cm="1">
        <f t="array" ref="AK7177">_xlfn._xlws.FILTER(Table4[Column1],ISNUMBER(SEARCH(Table4[Column1],MIS[[#This Row],[OrderUniqueIdentifier]])),"")</f>
        <v>MS</v>
      </c>
    </row>
    <row r="7178" spans="1:37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>
        <f>_xlfn.XLOOKUP(MIS[[#This Row],[TRADING SYMBOL]],[1]Sheet1!$D:$D,[1]Sheet1!$C:$C)</f>
        <v>490.65</v>
      </c>
      <c r="AE7178">
        <f>MIS[[#This Row],[OrderAverageTradedPrice]]*MIS[[#This Row],[OrderQuantity]]</f>
        <v>58297.99999999992</v>
      </c>
      <c r="AF7178">
        <f>MIS[[#This Row],[LTP]]*MIS[[#This Row],[OrderQuantity]]</f>
        <v>58878</v>
      </c>
      <c r="AG7178">
        <f>IF(MIS[[#This Row],[OrderSide]]="SELL",MIS[[#This Row],[VALUE]]-MIS[[#This Row],[LIVE_VALUE]],MIS[[#This Row],[LIVE_VALUE]]-MIS[[#This Row],[VALUE]])</f>
        <v>580.00000000008004</v>
      </c>
      <c r="AH7178" t="str" cm="1">
        <f t="array" ref="AH7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8" t="str">
        <f>MIS[[#This Row],[TRADING SYMBOL]]</f>
        <v>SENSEX2552082300CE</v>
      </c>
      <c r="AJ7178" t="str">
        <f>IF(RIGHT(MIS[[#This Row],[Main/Hedge]],4)="MAIN","MAIN","HEDGE")</f>
        <v>MAIN</v>
      </c>
      <c r="AK7178" t="str" cm="1">
        <f t="array" ref="AK7178">_xlfn._xlws.FILTER(Table4[Column1],ISNUMBER(SEARCH(Table4[Column1],MIS[[#This Row],[OrderUniqueIdentifier]])),"")</f>
        <v>MS</v>
      </c>
    </row>
    <row r="7179" spans="1:37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>
        <f>_xlfn.XLOOKUP(MIS[[#This Row],[TRADING SYMBOL]],[1]Sheet1!$D:$D,[1]Sheet1!$C:$C)</f>
        <v>490.65</v>
      </c>
      <c r="AE7179">
        <f>MIS[[#This Row],[OrderAverageTradedPrice]]*MIS[[#This Row],[OrderQuantity]]</f>
        <v>9719</v>
      </c>
      <c r="AF7179">
        <f>MIS[[#This Row],[LTP]]*MIS[[#This Row],[OrderQuantity]]</f>
        <v>9813</v>
      </c>
      <c r="AG7179">
        <f>IF(MIS[[#This Row],[OrderSide]]="SELL",MIS[[#This Row],[VALUE]]-MIS[[#This Row],[LIVE_VALUE]],MIS[[#This Row],[LIVE_VALUE]]-MIS[[#This Row],[VALUE]])</f>
        <v>94</v>
      </c>
      <c r="AH7179" t="str" cm="1">
        <f t="array" ref="AH7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79" t="str">
        <f>MIS[[#This Row],[TRADING SYMBOL]]</f>
        <v>SENSEX2552082300CE</v>
      </c>
      <c r="AJ7179" t="str">
        <f>IF(RIGHT(MIS[[#This Row],[Main/Hedge]],4)="MAIN","MAIN","HEDGE")</f>
        <v>MAIN</v>
      </c>
      <c r="AK7179" t="str" cm="1">
        <f t="array" ref="AK7179">_xlfn._xlws.FILTER(Table4[Column1],ISNUMBER(SEARCH(Table4[Column1],MIS[[#This Row],[OrderUniqueIdentifier]])),"")</f>
        <v>MS</v>
      </c>
    </row>
    <row r="7180" spans="1:37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>
        <f>_xlfn.XLOOKUP(MIS[[#This Row],[TRADING SYMBOL]],[1]Sheet1!$D:$D,[1]Sheet1!$C:$C)</f>
        <v>409.5</v>
      </c>
      <c r="AE7180">
        <f>MIS[[#This Row],[OrderAverageTradedPrice]]*MIS[[#This Row],[OrderQuantity]]</f>
        <v>32361</v>
      </c>
      <c r="AF7180">
        <f>MIS[[#This Row],[LTP]]*MIS[[#This Row],[OrderQuantity]]</f>
        <v>32760</v>
      </c>
      <c r="AG7180">
        <f>IF(MIS[[#This Row],[OrderSide]]="SELL",MIS[[#This Row],[VALUE]]-MIS[[#This Row],[LIVE_VALUE]],MIS[[#This Row],[LIVE_VALUE]]-MIS[[#This Row],[VALUE]])</f>
        <v>399</v>
      </c>
      <c r="AH7180" t="str" cm="1">
        <f t="array" ref="AH7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0" t="str">
        <f>MIS[[#This Row],[TRADING SYMBOL]]</f>
        <v>SENSEX2552082300PE</v>
      </c>
      <c r="AJ7180" t="str">
        <f>IF(RIGHT(MIS[[#This Row],[Main/Hedge]],4)="MAIN","MAIN","HEDGE")</f>
        <v>MAIN</v>
      </c>
      <c r="AK7180" t="str" cm="1">
        <f t="array" ref="AK7180">_xlfn._xlws.FILTER(Table4[Column1],ISNUMBER(SEARCH(Table4[Column1],MIS[[#This Row],[OrderUniqueIdentifier]])),"")</f>
        <v>MS</v>
      </c>
    </row>
    <row r="7181" spans="1:37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>
        <f>_xlfn.XLOOKUP(MIS[[#This Row],[TRADING SYMBOL]],[1]Sheet1!$D:$D,[1]Sheet1!$C:$C)</f>
        <v>441.2</v>
      </c>
      <c r="AE7181">
        <f>MIS[[#This Row],[OrderAverageTradedPrice]]*MIS[[#This Row],[OrderQuantity]]</f>
        <v>25995</v>
      </c>
      <c r="AF7181">
        <f>MIS[[#This Row],[LTP]]*MIS[[#This Row],[OrderQuantity]]</f>
        <v>26472</v>
      </c>
      <c r="AG7181">
        <f>IF(MIS[[#This Row],[OrderSide]]="SELL",MIS[[#This Row],[VALUE]]-MIS[[#This Row],[LIVE_VALUE]],MIS[[#This Row],[LIVE_VALUE]]-MIS[[#This Row],[VALUE]])</f>
        <v>477</v>
      </c>
      <c r="AH7181" t="str" cm="1">
        <f t="array" ref="AH71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1" t="str">
        <f>MIS[[#This Row],[TRADING SYMBOL]]</f>
        <v>SENSEX2552082400CE</v>
      </c>
      <c r="AJ7181" t="str">
        <f>IF(RIGHT(MIS[[#This Row],[Main/Hedge]],4)="MAIN","MAIN","HEDGE")</f>
        <v>MAIN</v>
      </c>
      <c r="AK7181" t="str" cm="1">
        <f t="array" ref="AK7181">_xlfn._xlws.FILTER(Table4[Column1],ISNUMBER(SEARCH(Table4[Column1],MIS[[#This Row],[OrderUniqueIdentifier]])),"")</f>
        <v>MS</v>
      </c>
    </row>
    <row r="7182" spans="1:37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>
        <f>_xlfn.XLOOKUP(MIS[[#This Row],[TRADING SYMBOL]],[1]Sheet1!$D:$D,[1]Sheet1!$C:$C)</f>
        <v>457.35</v>
      </c>
      <c r="AE7182">
        <f>MIS[[#This Row],[OrderAverageTradedPrice]]*MIS[[#This Row],[OrderQuantity]]</f>
        <v>9027</v>
      </c>
      <c r="AF7182">
        <f>MIS[[#This Row],[LTP]]*MIS[[#This Row],[OrderQuantity]]</f>
        <v>9147</v>
      </c>
      <c r="AG7182">
        <f>IF(MIS[[#This Row],[OrderSide]]="SELL",MIS[[#This Row],[VALUE]]-MIS[[#This Row],[LIVE_VALUE]],MIS[[#This Row],[LIVE_VALUE]]-MIS[[#This Row],[VALUE]])</f>
        <v>120</v>
      </c>
      <c r="AH7182" t="str" cm="1">
        <f t="array" ref="AH71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2" t="str">
        <f>MIS[[#This Row],[TRADING SYMBOL]]</f>
        <v>SENSEX2552082400PE</v>
      </c>
      <c r="AJ7182" t="str">
        <f>IF(RIGHT(MIS[[#This Row],[Main/Hedge]],4)="MAIN","MAIN","HEDGE")</f>
        <v>MAIN</v>
      </c>
      <c r="AK7182" t="str" cm="1">
        <f t="array" ref="AK7182">_xlfn._xlws.FILTER(Table4[Column1],ISNUMBER(SEARCH(Table4[Column1],MIS[[#This Row],[OrderUniqueIdentifier]])),"")</f>
        <v>MS</v>
      </c>
    </row>
    <row r="7183" spans="1:37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>
        <f>_xlfn.XLOOKUP(MIS[[#This Row],[TRADING SYMBOL]],[1]Sheet1!$D:$D,[1]Sheet1!$C:$C)</f>
        <v>409.5</v>
      </c>
      <c r="AE7183">
        <f>MIS[[#This Row],[OrderAverageTradedPrice]]*MIS[[#This Row],[OrderQuantity]]</f>
        <v>32296</v>
      </c>
      <c r="AF7183">
        <f>MIS[[#This Row],[LTP]]*MIS[[#This Row],[OrderQuantity]]</f>
        <v>32760</v>
      </c>
      <c r="AG7183">
        <f>IF(MIS[[#This Row],[OrderSide]]="SELL",MIS[[#This Row],[VALUE]]-MIS[[#This Row],[LIVE_VALUE]],MIS[[#This Row],[LIVE_VALUE]]-MIS[[#This Row],[VALUE]])</f>
        <v>464</v>
      </c>
      <c r="AH7183" t="str" cm="1">
        <f t="array" ref="AH7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3" t="str">
        <f>MIS[[#This Row],[TRADING SYMBOL]]</f>
        <v>SENSEX2552082300PE</v>
      </c>
      <c r="AJ7183" t="str">
        <f>IF(RIGHT(MIS[[#This Row],[Main/Hedge]],4)="MAIN","MAIN","HEDGE")</f>
        <v>MAIN</v>
      </c>
      <c r="AK7183" t="str" cm="1">
        <f t="array" ref="AK7183">_xlfn._xlws.FILTER(Table4[Column1],ISNUMBER(SEARCH(Table4[Column1],MIS[[#This Row],[OrderUniqueIdentifier]])),"")</f>
        <v>MS</v>
      </c>
    </row>
    <row r="7184" spans="1:37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>
        <f>_xlfn.XLOOKUP(MIS[[#This Row],[TRADING SYMBOL]],[1]Sheet1!$D:$D,[1]Sheet1!$C:$C)</f>
        <v>441.2</v>
      </c>
      <c r="AE7184">
        <f>MIS[[#This Row],[OrderAverageTradedPrice]]*MIS[[#This Row],[OrderQuantity]]</f>
        <v>34635</v>
      </c>
      <c r="AF7184">
        <f>MIS[[#This Row],[LTP]]*MIS[[#This Row],[OrderQuantity]]</f>
        <v>35296</v>
      </c>
      <c r="AG7184">
        <f>IF(MIS[[#This Row],[OrderSide]]="SELL",MIS[[#This Row],[VALUE]]-MIS[[#This Row],[LIVE_VALUE]],MIS[[#This Row],[LIVE_VALUE]]-MIS[[#This Row],[VALUE]])</f>
        <v>661</v>
      </c>
      <c r="AH7184" t="str" cm="1">
        <f t="array" ref="AH71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4" t="str">
        <f>MIS[[#This Row],[TRADING SYMBOL]]</f>
        <v>SENSEX2552082400CE</v>
      </c>
      <c r="AJ7184" t="str">
        <f>IF(RIGHT(MIS[[#This Row],[Main/Hedge]],4)="MAIN","MAIN","HEDGE")</f>
        <v>MAIN</v>
      </c>
      <c r="AK7184" t="str" cm="1">
        <f t="array" ref="AK7184">_xlfn._xlws.FILTER(Table4[Column1],ISNUMBER(SEARCH(Table4[Column1],MIS[[#This Row],[OrderUniqueIdentifier]])),"")</f>
        <v>MS</v>
      </c>
    </row>
    <row r="7185" spans="1:37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>
        <f>_xlfn.XLOOKUP(MIS[[#This Row],[TRADING SYMBOL]],[1]Sheet1!$D:$D,[1]Sheet1!$C:$C)</f>
        <v>409.5</v>
      </c>
      <c r="AE7185">
        <f>MIS[[#This Row],[OrderAverageTradedPrice]]*MIS[[#This Row],[OrderQuantity]]</f>
        <v>48607.99999999992</v>
      </c>
      <c r="AF7185">
        <f>MIS[[#This Row],[LTP]]*MIS[[#This Row],[OrderQuantity]]</f>
        <v>49140</v>
      </c>
      <c r="AG7185">
        <f>IF(MIS[[#This Row],[OrderSide]]="SELL",MIS[[#This Row],[VALUE]]-MIS[[#This Row],[LIVE_VALUE]],MIS[[#This Row],[LIVE_VALUE]]-MIS[[#This Row],[VALUE]])</f>
        <v>532.00000000008004</v>
      </c>
      <c r="AH7185" t="str" cm="1">
        <f t="array" ref="AH71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5" t="str">
        <f>MIS[[#This Row],[TRADING SYMBOL]]</f>
        <v>SENSEX2552082300PE</v>
      </c>
      <c r="AJ7185" t="str">
        <f>IF(RIGHT(MIS[[#This Row],[Main/Hedge]],4)="MAIN","MAIN","HEDGE")</f>
        <v>MAIN</v>
      </c>
      <c r="AK7185" t="str" cm="1">
        <f t="array" ref="AK7185">_xlfn._xlws.FILTER(Table4[Column1],ISNUMBER(SEARCH(Table4[Column1],MIS[[#This Row],[OrderUniqueIdentifier]])),"")</f>
        <v>MS</v>
      </c>
    </row>
    <row r="7186" spans="1:37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>
        <f>_xlfn.XLOOKUP(MIS[[#This Row],[TRADING SYMBOL]],[1]Sheet1!$D:$D,[1]Sheet1!$C:$C)</f>
        <v>441.2</v>
      </c>
      <c r="AE7186">
        <f>MIS[[#This Row],[OrderAverageTradedPrice]]*MIS[[#This Row],[OrderQuantity]]</f>
        <v>52332</v>
      </c>
      <c r="AF7186">
        <f>MIS[[#This Row],[LTP]]*MIS[[#This Row],[OrderQuantity]]</f>
        <v>52944</v>
      </c>
      <c r="AG7186">
        <f>IF(MIS[[#This Row],[OrderSide]]="SELL",MIS[[#This Row],[VALUE]]-MIS[[#This Row],[LIVE_VALUE]],MIS[[#This Row],[LIVE_VALUE]]-MIS[[#This Row],[VALUE]])</f>
        <v>612</v>
      </c>
      <c r="AH7186" t="str" cm="1">
        <f t="array" ref="AH7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6" t="str">
        <f>MIS[[#This Row],[TRADING SYMBOL]]</f>
        <v>SENSEX2552082400CE</v>
      </c>
      <c r="AJ7186" t="str">
        <f>IF(RIGHT(MIS[[#This Row],[Main/Hedge]],4)="MAIN","MAIN","HEDGE")</f>
        <v>MAIN</v>
      </c>
      <c r="AK7186" t="str" cm="1">
        <f t="array" ref="AK7186">_xlfn._xlws.FILTER(Table4[Column1],ISNUMBER(SEARCH(Table4[Column1],MIS[[#This Row],[OrderUniqueIdentifier]])),"")</f>
        <v>MS</v>
      </c>
    </row>
    <row r="7187" spans="1:37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>
        <f>_xlfn.XLOOKUP(MIS[[#This Row],[TRADING SYMBOL]],[1]Sheet1!$D:$D,[1]Sheet1!$C:$C)</f>
        <v>409.5</v>
      </c>
      <c r="AE7187">
        <f>MIS[[#This Row],[OrderAverageTradedPrice]]*MIS[[#This Row],[OrderQuantity]]</f>
        <v>72819</v>
      </c>
      <c r="AF7187">
        <f>MIS[[#This Row],[LTP]]*MIS[[#This Row],[OrderQuantity]]</f>
        <v>73710</v>
      </c>
      <c r="AG7187">
        <f>IF(MIS[[#This Row],[OrderSide]]="SELL",MIS[[#This Row],[VALUE]]-MIS[[#This Row],[LIVE_VALUE]],MIS[[#This Row],[LIVE_VALUE]]-MIS[[#This Row],[VALUE]])</f>
        <v>891</v>
      </c>
      <c r="AH7187" t="str" cm="1">
        <f t="array" ref="AH7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7" t="str">
        <f>MIS[[#This Row],[TRADING SYMBOL]]</f>
        <v>SENSEX2552082300PE</v>
      </c>
      <c r="AJ7187" t="str">
        <f>IF(RIGHT(MIS[[#This Row],[Main/Hedge]],4)="MAIN","MAIN","HEDGE")</f>
        <v>MAIN</v>
      </c>
      <c r="AK7187" t="str" cm="1">
        <f t="array" ref="AK7187">_xlfn._xlws.FILTER(Table4[Column1],ISNUMBER(SEARCH(Table4[Column1],MIS[[#This Row],[OrderUniqueIdentifier]])),"")</f>
        <v>MS</v>
      </c>
    </row>
    <row r="7188" spans="1:37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>
        <f>_xlfn.XLOOKUP(MIS[[#This Row],[TRADING SYMBOL]],[1]Sheet1!$D:$D,[1]Sheet1!$C:$C)</f>
        <v>409.5</v>
      </c>
      <c r="AE7188">
        <f>MIS[[#This Row],[OrderAverageTradedPrice]]*MIS[[#This Row],[OrderQuantity]]</f>
        <v>32412</v>
      </c>
      <c r="AF7188">
        <f>MIS[[#This Row],[LTP]]*MIS[[#This Row],[OrderQuantity]]</f>
        <v>32760</v>
      </c>
      <c r="AG7188">
        <f>IF(MIS[[#This Row],[OrderSide]]="SELL",MIS[[#This Row],[VALUE]]-MIS[[#This Row],[LIVE_VALUE]],MIS[[#This Row],[LIVE_VALUE]]-MIS[[#This Row],[VALUE]])</f>
        <v>348</v>
      </c>
      <c r="AH7188" t="str" cm="1">
        <f t="array" ref="AH7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8" t="str">
        <f>MIS[[#This Row],[TRADING SYMBOL]]</f>
        <v>SENSEX2552082300PE</v>
      </c>
      <c r="AJ7188" t="str">
        <f>IF(RIGHT(MIS[[#This Row],[Main/Hedge]],4)="MAIN","MAIN","HEDGE")</f>
        <v>MAIN</v>
      </c>
      <c r="AK7188" t="str" cm="1">
        <f t="array" ref="AK7188">_xlfn._xlws.FILTER(Table4[Column1],ISNUMBER(SEARCH(Table4[Column1],MIS[[#This Row],[OrderUniqueIdentifier]])),"")</f>
        <v>MS</v>
      </c>
    </row>
    <row r="7189" spans="1:37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>
        <f>_xlfn.XLOOKUP(MIS[[#This Row],[TRADING SYMBOL]],[1]Sheet1!$D:$D,[1]Sheet1!$C:$C)</f>
        <v>409.5</v>
      </c>
      <c r="AE7189">
        <f>MIS[[#This Row],[OrderAverageTradedPrice]]*MIS[[#This Row],[OrderQuantity]]</f>
        <v>16198</v>
      </c>
      <c r="AF7189">
        <f>MIS[[#This Row],[LTP]]*MIS[[#This Row],[OrderQuantity]]</f>
        <v>16380</v>
      </c>
      <c r="AG7189">
        <f>IF(MIS[[#This Row],[OrderSide]]="SELL",MIS[[#This Row],[VALUE]]-MIS[[#This Row],[LIVE_VALUE]],MIS[[#This Row],[LIVE_VALUE]]-MIS[[#This Row],[VALUE]])</f>
        <v>182</v>
      </c>
      <c r="AH7189" t="str" cm="1">
        <f t="array" ref="AH71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89" t="str">
        <f>MIS[[#This Row],[TRADING SYMBOL]]</f>
        <v>SENSEX2552082300PE</v>
      </c>
      <c r="AJ7189" t="str">
        <f>IF(RIGHT(MIS[[#This Row],[Main/Hedge]],4)="MAIN","MAIN","HEDGE")</f>
        <v>MAIN</v>
      </c>
      <c r="AK7189" t="str" cm="1">
        <f t="array" ref="AK7189">_xlfn._xlws.FILTER(Table4[Column1],ISNUMBER(SEARCH(Table4[Column1],MIS[[#This Row],[OrderUniqueIdentifier]])),"")</f>
        <v>MS</v>
      </c>
    </row>
    <row r="7190" spans="1:37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>
        <f>_xlfn.XLOOKUP(MIS[[#This Row],[TRADING SYMBOL]],[1]Sheet1!$D:$D,[1]Sheet1!$C:$C)</f>
        <v>409.5</v>
      </c>
      <c r="AE7190">
        <f>MIS[[#This Row],[OrderAverageTradedPrice]]*MIS[[#This Row],[OrderQuantity]]</f>
        <v>8100</v>
      </c>
      <c r="AF7190">
        <f>MIS[[#This Row],[LTP]]*MIS[[#This Row],[OrderQuantity]]</f>
        <v>8190</v>
      </c>
      <c r="AG7190">
        <f>IF(MIS[[#This Row],[OrderSide]]="SELL",MIS[[#This Row],[VALUE]]-MIS[[#This Row],[LIVE_VALUE]],MIS[[#This Row],[LIVE_VALUE]]-MIS[[#This Row],[VALUE]])</f>
        <v>90</v>
      </c>
      <c r="AH7190" t="str" cm="1">
        <f t="array" ref="AH71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0" t="str">
        <f>MIS[[#This Row],[TRADING SYMBOL]]</f>
        <v>SENSEX2552082300PE</v>
      </c>
      <c r="AJ7190" t="str">
        <f>IF(RIGHT(MIS[[#This Row],[Main/Hedge]],4)="MAIN","MAIN","HEDGE")</f>
        <v>MAIN</v>
      </c>
      <c r="AK7190" t="str" cm="1">
        <f t="array" ref="AK7190">_xlfn._xlws.FILTER(Table4[Column1],ISNUMBER(SEARCH(Table4[Column1],MIS[[#This Row],[OrderUniqueIdentifier]])),"")</f>
        <v>MS</v>
      </c>
    </row>
    <row r="7191" spans="1:37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>
        <f>_xlfn.XLOOKUP(MIS[[#This Row],[TRADING SYMBOL]],[1]Sheet1!$D:$D,[1]Sheet1!$C:$C)</f>
        <v>409.5</v>
      </c>
      <c r="AE7191">
        <f>MIS[[#This Row],[OrderAverageTradedPrice]]*MIS[[#This Row],[OrderQuantity]]</f>
        <v>16187</v>
      </c>
      <c r="AF7191">
        <f>MIS[[#This Row],[LTP]]*MIS[[#This Row],[OrderQuantity]]</f>
        <v>16380</v>
      </c>
      <c r="AG7191">
        <f>IF(MIS[[#This Row],[OrderSide]]="SELL",MIS[[#This Row],[VALUE]]-MIS[[#This Row],[LIVE_VALUE]],MIS[[#This Row],[LIVE_VALUE]]-MIS[[#This Row],[VALUE]])</f>
        <v>193</v>
      </c>
      <c r="AH7191" t="str" cm="1">
        <f t="array" ref="AH71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1" t="str">
        <f>MIS[[#This Row],[TRADING SYMBOL]]</f>
        <v>SENSEX2552082300PE</v>
      </c>
      <c r="AJ7191" t="str">
        <f>IF(RIGHT(MIS[[#This Row],[Main/Hedge]],4)="MAIN","MAIN","HEDGE")</f>
        <v>MAIN</v>
      </c>
      <c r="AK7191" t="str" cm="1">
        <f t="array" ref="AK7191">_xlfn._xlws.FILTER(Table4[Column1],ISNUMBER(SEARCH(Table4[Column1],MIS[[#This Row],[OrderUniqueIdentifier]])),"")</f>
        <v>MS</v>
      </c>
    </row>
    <row r="7192" spans="1:37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>
        <f>_xlfn.XLOOKUP(MIS[[#This Row],[TRADING SYMBOL]],[1]Sheet1!$D:$D,[1]Sheet1!$C:$C)</f>
        <v>490.65</v>
      </c>
      <c r="AE7192">
        <f>MIS[[#This Row],[OrderAverageTradedPrice]]*MIS[[#This Row],[OrderQuantity]]</f>
        <v>19556</v>
      </c>
      <c r="AF7192">
        <f>MIS[[#This Row],[LTP]]*MIS[[#This Row],[OrderQuantity]]</f>
        <v>19626</v>
      </c>
      <c r="AG7192">
        <f>IF(MIS[[#This Row],[OrderSide]]="SELL",MIS[[#This Row],[VALUE]]-MIS[[#This Row],[LIVE_VALUE]],MIS[[#This Row],[LIVE_VALUE]]-MIS[[#This Row],[VALUE]])</f>
        <v>70</v>
      </c>
      <c r="AH7192" t="str" cm="1">
        <f t="array" ref="AH71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2" t="str">
        <f>MIS[[#This Row],[TRADING SYMBOL]]</f>
        <v>SENSEX2552082300CE</v>
      </c>
      <c r="AJ7192" t="str">
        <f>IF(RIGHT(MIS[[#This Row],[Main/Hedge]],4)="MAIN","MAIN","HEDGE")</f>
        <v>MAIN</v>
      </c>
      <c r="AK7192" t="str" cm="1">
        <f t="array" ref="AK7192">_xlfn._xlws.FILTER(Table4[Column1],ISNUMBER(SEARCH(Table4[Column1],MIS[[#This Row],[OrderUniqueIdentifier]])),"")</f>
        <v>MS</v>
      </c>
    </row>
    <row r="7193" spans="1:37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>
        <f>_xlfn.XLOOKUP(MIS[[#This Row],[TRADING SYMBOL]],[1]Sheet1!$D:$D,[1]Sheet1!$C:$C)</f>
        <v>490.65</v>
      </c>
      <c r="AE7193">
        <f>MIS[[#This Row],[OrderAverageTradedPrice]]*MIS[[#This Row],[OrderQuantity]]</f>
        <v>9774</v>
      </c>
      <c r="AF7193">
        <f>MIS[[#This Row],[LTP]]*MIS[[#This Row],[OrderQuantity]]</f>
        <v>9813</v>
      </c>
      <c r="AG7193">
        <f>IF(MIS[[#This Row],[OrderSide]]="SELL",MIS[[#This Row],[VALUE]]-MIS[[#This Row],[LIVE_VALUE]],MIS[[#This Row],[LIVE_VALUE]]-MIS[[#This Row],[VALUE]])</f>
        <v>39</v>
      </c>
      <c r="AH7193" t="str" cm="1">
        <f t="array" ref="AH7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3" t="str">
        <f>MIS[[#This Row],[TRADING SYMBOL]]</f>
        <v>SENSEX2552082300CE</v>
      </c>
      <c r="AJ7193" t="str">
        <f>IF(RIGHT(MIS[[#This Row],[Main/Hedge]],4)="MAIN","MAIN","HEDGE")</f>
        <v>MAIN</v>
      </c>
      <c r="AK7193" t="str" cm="1">
        <f t="array" ref="AK7193">_xlfn._xlws.FILTER(Table4[Column1],ISNUMBER(SEARCH(Table4[Column1],MIS[[#This Row],[OrderUniqueIdentifier]])),"")</f>
        <v>MS</v>
      </c>
    </row>
    <row r="7194" spans="1:37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>
        <f>_xlfn.XLOOKUP(MIS[[#This Row],[TRADING SYMBOL]],[1]Sheet1!$D:$D,[1]Sheet1!$C:$C)</f>
        <v>409.5</v>
      </c>
      <c r="AE7194">
        <f>MIS[[#This Row],[OrderAverageTradedPrice]]*MIS[[#This Row],[OrderQuantity]]</f>
        <v>32361</v>
      </c>
      <c r="AF7194">
        <f>MIS[[#This Row],[LTP]]*MIS[[#This Row],[OrderQuantity]]</f>
        <v>32760</v>
      </c>
      <c r="AG7194">
        <f>IF(MIS[[#This Row],[OrderSide]]="SELL",MIS[[#This Row],[VALUE]]-MIS[[#This Row],[LIVE_VALUE]],MIS[[#This Row],[LIVE_VALUE]]-MIS[[#This Row],[VALUE]])</f>
        <v>399</v>
      </c>
      <c r="AH7194" t="str" cm="1">
        <f t="array" ref="AH7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4" t="str">
        <f>MIS[[#This Row],[TRADING SYMBOL]]</f>
        <v>SENSEX2552082300PE</v>
      </c>
      <c r="AJ7194" t="str">
        <f>IF(RIGHT(MIS[[#This Row],[Main/Hedge]],4)="MAIN","MAIN","HEDGE")</f>
        <v>MAIN</v>
      </c>
      <c r="AK7194" t="str" cm="1">
        <f t="array" ref="AK7194">_xlfn._xlws.FILTER(Table4[Column1],ISNUMBER(SEARCH(Table4[Column1],MIS[[#This Row],[OrderUniqueIdentifier]])),"")</f>
        <v>MS</v>
      </c>
    </row>
    <row r="7195" spans="1:37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>
        <f>_xlfn.XLOOKUP(MIS[[#This Row],[TRADING SYMBOL]],[1]Sheet1!$D:$D,[1]Sheet1!$C:$C)</f>
        <v>441.2</v>
      </c>
      <c r="AE7195">
        <f>MIS[[#This Row],[OrderAverageTradedPrice]]*MIS[[#This Row],[OrderQuantity]]</f>
        <v>78474.999999999956</v>
      </c>
      <c r="AF7195">
        <f>MIS[[#This Row],[LTP]]*MIS[[#This Row],[OrderQuantity]]</f>
        <v>79416</v>
      </c>
      <c r="AG7195">
        <f>IF(MIS[[#This Row],[OrderSide]]="SELL",MIS[[#This Row],[VALUE]]-MIS[[#This Row],[LIVE_VALUE]],MIS[[#This Row],[LIVE_VALUE]]-MIS[[#This Row],[VALUE]])</f>
        <v>941.00000000004366</v>
      </c>
      <c r="AH7195" t="str" cm="1">
        <f t="array" ref="AH7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5" t="str">
        <f>MIS[[#This Row],[TRADING SYMBOL]]</f>
        <v>SENSEX2552082400CE</v>
      </c>
      <c r="AJ7195" t="str">
        <f>IF(RIGHT(MIS[[#This Row],[Main/Hedge]],4)="MAIN","MAIN","HEDGE")</f>
        <v>MAIN</v>
      </c>
      <c r="AK7195" t="str" cm="1">
        <f t="array" ref="AK7195">_xlfn._xlws.FILTER(Table4[Column1],ISNUMBER(SEARCH(Table4[Column1],MIS[[#This Row],[OrderUniqueIdentifier]])),"")</f>
        <v>MS</v>
      </c>
    </row>
    <row r="7196" spans="1:37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>
        <f>_xlfn.XLOOKUP(MIS[[#This Row],[TRADING SYMBOL]],[1]Sheet1!$D:$D,[1]Sheet1!$C:$C)</f>
        <v>386.75</v>
      </c>
      <c r="AE7196">
        <f>MIS[[#This Row],[OrderAverageTradedPrice]]*MIS[[#This Row],[OrderQuantity]]</f>
        <v>7729</v>
      </c>
      <c r="AF7196">
        <f>MIS[[#This Row],[LTP]]*MIS[[#This Row],[OrderQuantity]]</f>
        <v>7735</v>
      </c>
      <c r="AG7196">
        <f>IF(MIS[[#This Row],[OrderSide]]="SELL",MIS[[#This Row],[VALUE]]-MIS[[#This Row],[LIVE_VALUE]],MIS[[#This Row],[LIVE_VALUE]]-MIS[[#This Row],[VALUE]])</f>
        <v>6</v>
      </c>
      <c r="AH7196" t="str" cm="1">
        <f t="array" ref="AH7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6" t="str">
        <f>MIS[[#This Row],[TRADING SYMBOL]]</f>
        <v>SENSEX2552082500CE</v>
      </c>
      <c r="AJ7196" t="str">
        <f>IF(RIGHT(MIS[[#This Row],[Main/Hedge]],4)="MAIN","MAIN","HEDGE")</f>
        <v>MAIN</v>
      </c>
      <c r="AK7196" t="str" cm="1">
        <f t="array" ref="AK7196">_xlfn._xlws.FILTER(Table4[Column1],ISNUMBER(SEARCH(Table4[Column1],MIS[[#This Row],[OrderUniqueIdentifier]])),"")</f>
        <v>MS</v>
      </c>
    </row>
    <row r="7197" spans="1:37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>
        <f>_xlfn.XLOOKUP(MIS[[#This Row],[TRADING SYMBOL]],[1]Sheet1!$D:$D,[1]Sheet1!$C:$C)</f>
        <v>441.2</v>
      </c>
      <c r="AE7197">
        <f>MIS[[#This Row],[OrderAverageTradedPrice]]*MIS[[#This Row],[OrderQuantity]]</f>
        <v>148243.99999999988</v>
      </c>
      <c r="AF7197">
        <f>MIS[[#This Row],[LTP]]*MIS[[#This Row],[OrderQuantity]]</f>
        <v>150008</v>
      </c>
      <c r="AG7197">
        <f>IF(MIS[[#This Row],[OrderSide]]="SELL",MIS[[#This Row],[VALUE]]-MIS[[#This Row],[LIVE_VALUE]],MIS[[#This Row],[LIVE_VALUE]]-MIS[[#This Row],[VALUE]])</f>
        <v>1764.0000000001164</v>
      </c>
      <c r="AH7197" t="str" cm="1">
        <f t="array" ref="AH7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7" t="str">
        <f>MIS[[#This Row],[TRADING SYMBOL]]</f>
        <v>SENSEX2552082400CE</v>
      </c>
      <c r="AJ7197" t="str">
        <f>IF(RIGHT(MIS[[#This Row],[Main/Hedge]],4)="MAIN","MAIN","HEDGE")</f>
        <v>MAIN</v>
      </c>
      <c r="AK7197" t="str" cm="1">
        <f t="array" ref="AK7197">_xlfn._xlws.FILTER(Table4[Column1],ISNUMBER(SEARCH(Table4[Column1],MIS[[#This Row],[OrderUniqueIdentifier]])),"")</f>
        <v>MS</v>
      </c>
    </row>
    <row r="7198" spans="1:37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>
        <f>_xlfn.XLOOKUP(MIS[[#This Row],[TRADING SYMBOL]],[1]Sheet1!$D:$D,[1]Sheet1!$C:$C)</f>
        <v>367</v>
      </c>
      <c r="AE7198">
        <f>MIS[[#This Row],[OrderAverageTradedPrice]]*MIS[[#This Row],[OrderQuantity]]</f>
        <v>43572.999999999964</v>
      </c>
      <c r="AF7198">
        <f>MIS[[#This Row],[LTP]]*MIS[[#This Row],[OrderQuantity]]</f>
        <v>44040</v>
      </c>
      <c r="AG7198">
        <f>IF(MIS[[#This Row],[OrderSide]]="SELL",MIS[[#This Row],[VALUE]]-MIS[[#This Row],[LIVE_VALUE]],MIS[[#This Row],[LIVE_VALUE]]-MIS[[#This Row],[VALUE]])</f>
        <v>467.00000000003638</v>
      </c>
      <c r="AH7198" t="str" cm="1">
        <f t="array" ref="AH7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8" t="str">
        <f>MIS[[#This Row],[TRADING SYMBOL]]</f>
        <v>SENSEX2552082200PE</v>
      </c>
      <c r="AJ7198" t="str">
        <f>IF(RIGHT(MIS[[#This Row],[Main/Hedge]],4)="MAIN","MAIN","HEDGE")</f>
        <v>MAIN</v>
      </c>
      <c r="AK7198" t="str" cm="1">
        <f t="array" ref="AK7198">_xlfn._xlws.FILTER(Table4[Column1],ISNUMBER(SEARCH(Table4[Column1],MIS[[#This Row],[OrderUniqueIdentifier]])),"")</f>
        <v>MS</v>
      </c>
    </row>
    <row r="7199" spans="1:37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>
        <f>_xlfn.XLOOKUP(MIS[[#This Row],[TRADING SYMBOL]],[1]Sheet1!$D:$D,[1]Sheet1!$C:$C)</f>
        <v>441.2</v>
      </c>
      <c r="AE7199">
        <f>MIS[[#This Row],[OrderAverageTradedPrice]]*MIS[[#This Row],[OrderQuantity]]</f>
        <v>26181</v>
      </c>
      <c r="AF7199">
        <f>MIS[[#This Row],[LTP]]*MIS[[#This Row],[OrderQuantity]]</f>
        <v>26472</v>
      </c>
      <c r="AG7199">
        <f>IF(MIS[[#This Row],[OrderSide]]="SELL",MIS[[#This Row],[VALUE]]-MIS[[#This Row],[LIVE_VALUE]],MIS[[#This Row],[LIVE_VALUE]]-MIS[[#This Row],[VALUE]])</f>
        <v>291</v>
      </c>
      <c r="AH7199" t="str" cm="1">
        <f t="array" ref="AH7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199" t="str">
        <f>MIS[[#This Row],[TRADING SYMBOL]]</f>
        <v>SENSEX2552082400CE</v>
      </c>
      <c r="AJ7199" t="str">
        <f>IF(RIGHT(MIS[[#This Row],[Main/Hedge]],4)="MAIN","MAIN","HEDGE")</f>
        <v>MAIN</v>
      </c>
      <c r="AK7199" t="str" cm="1">
        <f t="array" ref="AK7199">_xlfn._xlws.FILTER(Table4[Column1],ISNUMBER(SEARCH(Table4[Column1],MIS[[#This Row],[OrderUniqueIdentifier]])),"")</f>
        <v>MS</v>
      </c>
    </row>
    <row r="7200" spans="1:37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>
        <f>_xlfn.XLOOKUP(MIS[[#This Row],[TRADING SYMBOL]],[1]Sheet1!$D:$D,[1]Sheet1!$C:$C)</f>
        <v>490.65</v>
      </c>
      <c r="AE7200">
        <f>MIS[[#This Row],[OrderAverageTradedPrice]]*MIS[[#This Row],[OrderQuantity]]</f>
        <v>39029</v>
      </c>
      <c r="AF7200">
        <f>MIS[[#This Row],[LTP]]*MIS[[#This Row],[OrderQuantity]]</f>
        <v>39252</v>
      </c>
      <c r="AG7200">
        <f>IF(MIS[[#This Row],[OrderSide]]="SELL",MIS[[#This Row],[VALUE]]-MIS[[#This Row],[LIVE_VALUE]],MIS[[#This Row],[LIVE_VALUE]]-MIS[[#This Row],[VALUE]])</f>
        <v>223</v>
      </c>
      <c r="AH7200" t="str" cm="1">
        <f t="array" ref="AH7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0" t="str">
        <f>MIS[[#This Row],[TRADING SYMBOL]]</f>
        <v>SENSEX2552082300CE</v>
      </c>
      <c r="AJ7200" t="str">
        <f>IF(RIGHT(MIS[[#This Row],[Main/Hedge]],4)="MAIN","MAIN","HEDGE")</f>
        <v>MAIN</v>
      </c>
      <c r="AK7200" t="str" cm="1">
        <f t="array" ref="AK7200">_xlfn._xlws.FILTER(Table4[Column1],ISNUMBER(SEARCH(Table4[Column1],MIS[[#This Row],[OrderUniqueIdentifier]])),"")</f>
        <v>MS</v>
      </c>
    </row>
    <row r="7201" spans="1:37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>
        <f>_xlfn.XLOOKUP(MIS[[#This Row],[TRADING SYMBOL]],[1]Sheet1!$D:$D,[1]Sheet1!$C:$C)</f>
        <v>367</v>
      </c>
      <c r="AE7201">
        <f>MIS[[#This Row],[OrderAverageTradedPrice]]*MIS[[#This Row],[OrderQuantity]]</f>
        <v>36310</v>
      </c>
      <c r="AF7201">
        <f>MIS[[#This Row],[LTP]]*MIS[[#This Row],[OrderQuantity]]</f>
        <v>36700</v>
      </c>
      <c r="AG7201">
        <f>IF(MIS[[#This Row],[OrderSide]]="SELL",MIS[[#This Row],[VALUE]]-MIS[[#This Row],[LIVE_VALUE]],MIS[[#This Row],[LIVE_VALUE]]-MIS[[#This Row],[VALUE]])</f>
        <v>390</v>
      </c>
      <c r="AH7201" t="str" cm="1">
        <f t="array" ref="AH7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1" t="str">
        <f>MIS[[#This Row],[TRADING SYMBOL]]</f>
        <v>SENSEX2552082200PE</v>
      </c>
      <c r="AJ7201" t="str">
        <f>IF(RIGHT(MIS[[#This Row],[Main/Hedge]],4)="MAIN","MAIN","HEDGE")</f>
        <v>MAIN</v>
      </c>
      <c r="AK7201" t="str" cm="1">
        <f t="array" ref="AK7201">_xlfn._xlws.FILTER(Table4[Column1],ISNUMBER(SEARCH(Table4[Column1],MIS[[#This Row],[OrderUniqueIdentifier]])),"")</f>
        <v>MS</v>
      </c>
    </row>
    <row r="7202" spans="1:37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>
        <f>_xlfn.XLOOKUP(MIS[[#This Row],[TRADING SYMBOL]],[1]Sheet1!$D:$D,[1]Sheet1!$C:$C)</f>
        <v>386.75</v>
      </c>
      <c r="AE7202">
        <f>MIS[[#This Row],[OrderAverageTradedPrice]]*MIS[[#This Row],[OrderQuantity]]</f>
        <v>7742</v>
      </c>
      <c r="AF7202">
        <f>MIS[[#This Row],[LTP]]*MIS[[#This Row],[OrderQuantity]]</f>
        <v>7735</v>
      </c>
      <c r="AG7202">
        <f>IF(MIS[[#This Row],[OrderSide]]="SELL",MIS[[#This Row],[VALUE]]-MIS[[#This Row],[LIVE_VALUE]],MIS[[#This Row],[LIVE_VALUE]]-MIS[[#This Row],[VALUE]])</f>
        <v>-7</v>
      </c>
      <c r="AH7202" t="str" cm="1">
        <f t="array" ref="AH72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2" t="str">
        <f>MIS[[#This Row],[TRADING SYMBOL]]</f>
        <v>SENSEX2552082500CE</v>
      </c>
      <c r="AJ7202" t="str">
        <f>IF(RIGHT(MIS[[#This Row],[Main/Hedge]],4)="MAIN","MAIN","HEDGE")</f>
        <v>MAIN</v>
      </c>
      <c r="AK7202" t="str" cm="1">
        <f t="array" ref="AK7202">_xlfn._xlws.FILTER(Table4[Column1],ISNUMBER(SEARCH(Table4[Column1],MIS[[#This Row],[OrderUniqueIdentifier]])),"")</f>
        <v>MS</v>
      </c>
    </row>
    <row r="7203" spans="1:37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>
        <f>_xlfn.XLOOKUP(MIS[[#This Row],[TRADING SYMBOL]],[1]Sheet1!$D:$D,[1]Sheet1!$C:$C)</f>
        <v>409.5</v>
      </c>
      <c r="AE7203">
        <f>MIS[[#This Row],[OrderAverageTradedPrice]]*MIS[[#This Row],[OrderQuantity]]</f>
        <v>8096</v>
      </c>
      <c r="AF7203">
        <f>MIS[[#This Row],[LTP]]*MIS[[#This Row],[OrderQuantity]]</f>
        <v>8190</v>
      </c>
      <c r="AG7203">
        <f>IF(MIS[[#This Row],[OrderSide]]="SELL",MIS[[#This Row],[VALUE]]-MIS[[#This Row],[LIVE_VALUE]],MIS[[#This Row],[LIVE_VALUE]]-MIS[[#This Row],[VALUE]])</f>
        <v>94</v>
      </c>
      <c r="AH7203" t="str" cm="1">
        <f t="array" ref="AH7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3" t="str">
        <f>MIS[[#This Row],[TRADING SYMBOL]]</f>
        <v>SENSEX2552082300PE</v>
      </c>
      <c r="AJ7203" t="str">
        <f>IF(RIGHT(MIS[[#This Row],[Main/Hedge]],4)="MAIN","MAIN","HEDGE")</f>
        <v>MAIN</v>
      </c>
      <c r="AK7203" t="str" cm="1">
        <f t="array" ref="AK7203">_xlfn._xlws.FILTER(Table4[Column1],ISNUMBER(SEARCH(Table4[Column1],MIS[[#This Row],[OrderUniqueIdentifier]])),"")</f>
        <v>MS</v>
      </c>
    </row>
    <row r="7204" spans="1:37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>
        <f>_xlfn.XLOOKUP(MIS[[#This Row],[TRADING SYMBOL]],[1]Sheet1!$D:$D,[1]Sheet1!$C:$C)</f>
        <v>490.65</v>
      </c>
      <c r="AE7204">
        <f>MIS[[#This Row],[OrderAverageTradedPrice]]*MIS[[#This Row],[OrderQuantity]]</f>
        <v>48856</v>
      </c>
      <c r="AF7204">
        <f>MIS[[#This Row],[LTP]]*MIS[[#This Row],[OrderQuantity]]</f>
        <v>49065</v>
      </c>
      <c r="AG7204">
        <f>IF(MIS[[#This Row],[OrderSide]]="SELL",MIS[[#This Row],[VALUE]]-MIS[[#This Row],[LIVE_VALUE]],MIS[[#This Row],[LIVE_VALUE]]-MIS[[#This Row],[VALUE]])</f>
        <v>209</v>
      </c>
      <c r="AH7204" t="str" cm="1">
        <f t="array" ref="AH7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4" t="str">
        <f>MIS[[#This Row],[TRADING SYMBOL]]</f>
        <v>SENSEX2552082300CE</v>
      </c>
      <c r="AJ7204" t="str">
        <f>IF(RIGHT(MIS[[#This Row],[Main/Hedge]],4)="MAIN","MAIN","HEDGE")</f>
        <v>MAIN</v>
      </c>
      <c r="AK7204" t="str" cm="1">
        <f t="array" ref="AK7204">_xlfn._xlws.FILTER(Table4[Column1],ISNUMBER(SEARCH(Table4[Column1],MIS[[#This Row],[OrderUniqueIdentifier]])),"")</f>
        <v>MS</v>
      </c>
    </row>
    <row r="7205" spans="1:37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>
        <f>_xlfn.XLOOKUP(MIS[[#This Row],[TRADING SYMBOL]],[1]Sheet1!$D:$D,[1]Sheet1!$C:$C)</f>
        <v>386.75</v>
      </c>
      <c r="AE7205">
        <f>MIS[[#This Row],[OrderAverageTradedPrice]]*MIS[[#This Row],[OrderQuantity]]</f>
        <v>7751</v>
      </c>
      <c r="AF7205">
        <f>MIS[[#This Row],[LTP]]*MIS[[#This Row],[OrderQuantity]]</f>
        <v>7735</v>
      </c>
      <c r="AG7205">
        <f>IF(MIS[[#This Row],[OrderSide]]="SELL",MIS[[#This Row],[VALUE]]-MIS[[#This Row],[LIVE_VALUE]],MIS[[#This Row],[LIVE_VALUE]]-MIS[[#This Row],[VALUE]])</f>
        <v>-16</v>
      </c>
      <c r="AH7205" t="str" cm="1">
        <f t="array" ref="AH7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5" t="str">
        <f>MIS[[#This Row],[TRADING SYMBOL]]</f>
        <v>SENSEX2552082500CE</v>
      </c>
      <c r="AJ7205" t="str">
        <f>IF(RIGHT(MIS[[#This Row],[Main/Hedge]],4)="MAIN","MAIN","HEDGE")</f>
        <v>MAIN</v>
      </c>
      <c r="AK7205" t="str" cm="1">
        <f t="array" ref="AK7205">_xlfn._xlws.FILTER(Table4[Column1],ISNUMBER(SEARCH(Table4[Column1],MIS[[#This Row],[OrderUniqueIdentifier]])),"")</f>
        <v>MS</v>
      </c>
    </row>
    <row r="7206" spans="1:37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>
        <f>_xlfn.XLOOKUP(MIS[[#This Row],[TRADING SYMBOL]],[1]Sheet1!$D:$D,[1]Sheet1!$C:$C)</f>
        <v>441.2</v>
      </c>
      <c r="AE7206">
        <f>MIS[[#This Row],[OrderAverageTradedPrice]]*MIS[[#This Row],[OrderQuantity]]</f>
        <v>78311.999999999884</v>
      </c>
      <c r="AF7206">
        <f>MIS[[#This Row],[LTP]]*MIS[[#This Row],[OrderQuantity]]</f>
        <v>79416</v>
      </c>
      <c r="AG7206">
        <f>IF(MIS[[#This Row],[OrderSide]]="SELL",MIS[[#This Row],[VALUE]]-MIS[[#This Row],[LIVE_VALUE]],MIS[[#This Row],[LIVE_VALUE]]-MIS[[#This Row],[VALUE]])</f>
        <v>1104.0000000001164</v>
      </c>
      <c r="AH7206" t="str" cm="1">
        <f t="array" ref="AH7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6" t="str">
        <f>MIS[[#This Row],[TRADING SYMBOL]]</f>
        <v>SENSEX2552082400CE</v>
      </c>
      <c r="AJ7206" t="str">
        <f>IF(RIGHT(MIS[[#This Row],[Main/Hedge]],4)="MAIN","MAIN","HEDGE")</f>
        <v>MAIN</v>
      </c>
      <c r="AK7206" t="str" cm="1">
        <f t="array" ref="AK7206">_xlfn._xlws.FILTER(Table4[Column1],ISNUMBER(SEARCH(Table4[Column1],MIS[[#This Row],[OrderUniqueIdentifier]])),"")</f>
        <v>MS</v>
      </c>
    </row>
    <row r="7207" spans="1:37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>
        <f>_xlfn.XLOOKUP(MIS[[#This Row],[TRADING SYMBOL]],[1]Sheet1!$D:$D,[1]Sheet1!$C:$C)</f>
        <v>490.65</v>
      </c>
      <c r="AE7207">
        <f>MIS[[#This Row],[OrderAverageTradedPrice]]*MIS[[#This Row],[OrderQuantity]]</f>
        <v>9778</v>
      </c>
      <c r="AF7207">
        <f>MIS[[#This Row],[LTP]]*MIS[[#This Row],[OrderQuantity]]</f>
        <v>9813</v>
      </c>
      <c r="AG7207">
        <f>IF(MIS[[#This Row],[OrderSide]]="SELL",MIS[[#This Row],[VALUE]]-MIS[[#This Row],[LIVE_VALUE]],MIS[[#This Row],[LIVE_VALUE]]-MIS[[#This Row],[VALUE]])</f>
        <v>35</v>
      </c>
      <c r="AH7207" t="str" cm="1">
        <f t="array" ref="AH7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7" t="str">
        <f>MIS[[#This Row],[TRADING SYMBOL]]</f>
        <v>SENSEX2552082300CE</v>
      </c>
      <c r="AJ7207" t="str">
        <f>IF(RIGHT(MIS[[#This Row],[Main/Hedge]],4)="MAIN","MAIN","HEDGE")</f>
        <v>MAIN</v>
      </c>
      <c r="AK7207" t="str" cm="1">
        <f t="array" ref="AK7207">_xlfn._xlws.FILTER(Table4[Column1],ISNUMBER(SEARCH(Table4[Column1],MIS[[#This Row],[OrderUniqueIdentifier]])),"")</f>
        <v>MS</v>
      </c>
    </row>
    <row r="7208" spans="1:37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>
        <f>_xlfn.XLOOKUP(MIS[[#This Row],[TRADING SYMBOL]],[1]Sheet1!$D:$D,[1]Sheet1!$C:$C)</f>
        <v>490.65</v>
      </c>
      <c r="AE7208">
        <f>MIS[[#This Row],[OrderAverageTradedPrice]]*MIS[[#This Row],[OrderQuantity]]</f>
        <v>9766</v>
      </c>
      <c r="AF7208">
        <f>MIS[[#This Row],[LTP]]*MIS[[#This Row],[OrderQuantity]]</f>
        <v>9813</v>
      </c>
      <c r="AG7208">
        <f>IF(MIS[[#This Row],[OrderSide]]="SELL",MIS[[#This Row],[VALUE]]-MIS[[#This Row],[LIVE_VALUE]],MIS[[#This Row],[LIVE_VALUE]]-MIS[[#This Row],[VALUE]])</f>
        <v>47</v>
      </c>
      <c r="AH7208" t="str" cm="1">
        <f t="array" ref="AH7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8" t="str">
        <f>MIS[[#This Row],[TRADING SYMBOL]]</f>
        <v>SENSEX2552082300CE</v>
      </c>
      <c r="AJ7208" t="str">
        <f>IF(RIGHT(MIS[[#This Row],[Main/Hedge]],4)="MAIN","MAIN","HEDGE")</f>
        <v>MAIN</v>
      </c>
      <c r="AK7208" t="str" cm="1">
        <f t="array" ref="AK7208">_xlfn._xlws.FILTER(Table4[Column1],ISNUMBER(SEARCH(Table4[Column1],MIS[[#This Row],[OrderUniqueIdentifier]])),"")</f>
        <v>MS</v>
      </c>
    </row>
    <row r="7209" spans="1:37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>
        <f>_xlfn.XLOOKUP(MIS[[#This Row],[TRADING SYMBOL]],[1]Sheet1!$D:$D,[1]Sheet1!$C:$C)</f>
        <v>409.5</v>
      </c>
      <c r="AE7209">
        <f>MIS[[#This Row],[OrderAverageTradedPrice]]*MIS[[#This Row],[OrderQuantity]]</f>
        <v>8107</v>
      </c>
      <c r="AF7209">
        <f>MIS[[#This Row],[LTP]]*MIS[[#This Row],[OrderQuantity]]</f>
        <v>8190</v>
      </c>
      <c r="AG7209">
        <f>IF(MIS[[#This Row],[OrderSide]]="SELL",MIS[[#This Row],[VALUE]]-MIS[[#This Row],[LIVE_VALUE]],MIS[[#This Row],[LIVE_VALUE]]-MIS[[#This Row],[VALUE]])</f>
        <v>83</v>
      </c>
      <c r="AH7209" t="str" cm="1">
        <f t="array" ref="AH7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09" t="str">
        <f>MIS[[#This Row],[TRADING SYMBOL]]</f>
        <v>SENSEX2552082300PE</v>
      </c>
      <c r="AJ7209" t="str">
        <f>IF(RIGHT(MIS[[#This Row],[Main/Hedge]],4)="MAIN","MAIN","HEDGE")</f>
        <v>MAIN</v>
      </c>
      <c r="AK7209" t="str" cm="1">
        <f t="array" ref="AK7209">_xlfn._xlws.FILTER(Table4[Column1],ISNUMBER(SEARCH(Table4[Column1],MIS[[#This Row],[OrderUniqueIdentifier]])),"")</f>
        <v>MS</v>
      </c>
    </row>
    <row r="7210" spans="1:37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>
        <f>_xlfn.XLOOKUP(MIS[[#This Row],[TRADING SYMBOL]],[1]Sheet1!$D:$D,[1]Sheet1!$C:$C)</f>
        <v>457.35</v>
      </c>
      <c r="AE7210">
        <f>MIS[[#This Row],[OrderAverageTradedPrice]]*MIS[[#This Row],[OrderQuantity]]</f>
        <v>9032</v>
      </c>
      <c r="AF7210">
        <f>MIS[[#This Row],[LTP]]*MIS[[#This Row],[OrderQuantity]]</f>
        <v>9147</v>
      </c>
      <c r="AG7210">
        <f>IF(MIS[[#This Row],[OrderSide]]="SELL",MIS[[#This Row],[VALUE]]-MIS[[#This Row],[LIVE_VALUE]],MIS[[#This Row],[LIVE_VALUE]]-MIS[[#This Row],[VALUE]])</f>
        <v>115</v>
      </c>
      <c r="AH7210" t="str" cm="1">
        <f t="array" ref="AH7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0" t="str">
        <f>MIS[[#This Row],[TRADING SYMBOL]]</f>
        <v>SENSEX2552082400PE</v>
      </c>
      <c r="AJ7210" t="str">
        <f>IF(RIGHT(MIS[[#This Row],[Main/Hedge]],4)="MAIN","MAIN","HEDGE")</f>
        <v>MAIN</v>
      </c>
      <c r="AK7210" t="str" cm="1">
        <f t="array" ref="AK7210">_xlfn._xlws.FILTER(Table4[Column1],ISNUMBER(SEARCH(Table4[Column1],MIS[[#This Row],[OrderUniqueIdentifier]])),"")</f>
        <v>MS</v>
      </c>
    </row>
    <row r="7211" spans="1:37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>
        <f>_xlfn.XLOOKUP(MIS[[#This Row],[TRADING SYMBOL]],[1]Sheet1!$D:$D,[1]Sheet1!$C:$C)</f>
        <v>490.65</v>
      </c>
      <c r="AE7211">
        <f>MIS[[#This Row],[OrderAverageTradedPrice]]*MIS[[#This Row],[OrderQuantity]]</f>
        <v>9751</v>
      </c>
      <c r="AF7211">
        <f>MIS[[#This Row],[LTP]]*MIS[[#This Row],[OrderQuantity]]</f>
        <v>9813</v>
      </c>
      <c r="AG7211">
        <f>IF(MIS[[#This Row],[OrderSide]]="SELL",MIS[[#This Row],[VALUE]]-MIS[[#This Row],[LIVE_VALUE]],MIS[[#This Row],[LIVE_VALUE]]-MIS[[#This Row],[VALUE]])</f>
        <v>62</v>
      </c>
      <c r="AH7211" t="str" cm="1">
        <f t="array" ref="AH7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1" t="str">
        <f>MIS[[#This Row],[TRADING SYMBOL]]</f>
        <v>SENSEX2552082300CE</v>
      </c>
      <c r="AJ7211" t="str">
        <f>IF(RIGHT(MIS[[#This Row],[Main/Hedge]],4)="MAIN","MAIN","HEDGE")</f>
        <v>MAIN</v>
      </c>
      <c r="AK7211" t="str" cm="1">
        <f t="array" ref="AK7211">_xlfn._xlws.FILTER(Table4[Column1],ISNUMBER(SEARCH(Table4[Column1],MIS[[#This Row],[OrderUniqueIdentifier]])),"")</f>
        <v>MS</v>
      </c>
    </row>
    <row r="7212" spans="1:37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>
        <f>_xlfn.XLOOKUP(MIS[[#This Row],[TRADING SYMBOL]],[1]Sheet1!$D:$D,[1]Sheet1!$C:$C)</f>
        <v>409.5</v>
      </c>
      <c r="AE7212">
        <f>MIS[[#This Row],[OrderAverageTradedPrice]]*MIS[[#This Row],[OrderQuantity]]</f>
        <v>8100</v>
      </c>
      <c r="AF7212">
        <f>MIS[[#This Row],[LTP]]*MIS[[#This Row],[OrderQuantity]]</f>
        <v>8190</v>
      </c>
      <c r="AG7212">
        <f>IF(MIS[[#This Row],[OrderSide]]="SELL",MIS[[#This Row],[VALUE]]-MIS[[#This Row],[LIVE_VALUE]],MIS[[#This Row],[LIVE_VALUE]]-MIS[[#This Row],[VALUE]])</f>
        <v>90</v>
      </c>
      <c r="AH7212" t="str" cm="1">
        <f t="array" ref="AH7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2" t="str">
        <f>MIS[[#This Row],[TRADING SYMBOL]]</f>
        <v>SENSEX2552082300PE</v>
      </c>
      <c r="AJ7212" t="str">
        <f>IF(RIGHT(MIS[[#This Row],[Main/Hedge]],4)="MAIN","MAIN","HEDGE")</f>
        <v>MAIN</v>
      </c>
      <c r="AK7212" t="str" cm="1">
        <f t="array" ref="AK7212">_xlfn._xlws.FILTER(Table4[Column1],ISNUMBER(SEARCH(Table4[Column1],MIS[[#This Row],[OrderUniqueIdentifier]])),"")</f>
        <v>MS</v>
      </c>
    </row>
    <row r="7213" spans="1:37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>
        <f>_xlfn.XLOOKUP(MIS[[#This Row],[TRADING SYMBOL]],[1]Sheet1!$D:$D,[1]Sheet1!$C:$C)</f>
        <v>409.5</v>
      </c>
      <c r="AE7213">
        <f>MIS[[#This Row],[OrderAverageTradedPrice]]*MIS[[#This Row],[OrderQuantity]]</f>
        <v>40456</v>
      </c>
      <c r="AF7213">
        <f>MIS[[#This Row],[LTP]]*MIS[[#This Row],[OrderQuantity]]</f>
        <v>40950</v>
      </c>
      <c r="AG7213">
        <f>IF(MIS[[#This Row],[OrderSide]]="SELL",MIS[[#This Row],[VALUE]]-MIS[[#This Row],[LIVE_VALUE]],MIS[[#This Row],[LIVE_VALUE]]-MIS[[#This Row],[VALUE]])</f>
        <v>494</v>
      </c>
      <c r="AH7213" t="str" cm="1">
        <f t="array" ref="AH7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3" t="str">
        <f>MIS[[#This Row],[TRADING SYMBOL]]</f>
        <v>SENSEX2552082300PE</v>
      </c>
      <c r="AJ7213" t="str">
        <f>IF(RIGHT(MIS[[#This Row],[Main/Hedge]],4)="MAIN","MAIN","HEDGE")</f>
        <v>MAIN</v>
      </c>
      <c r="AK7213" t="str" cm="1">
        <f t="array" ref="AK7213">_xlfn._xlws.FILTER(Table4[Column1],ISNUMBER(SEARCH(Table4[Column1],MIS[[#This Row],[OrderUniqueIdentifier]])),"")</f>
        <v>MS</v>
      </c>
    </row>
    <row r="7214" spans="1:37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>
        <f>_xlfn.XLOOKUP(MIS[[#This Row],[TRADING SYMBOL]],[1]Sheet1!$D:$D,[1]Sheet1!$C:$C)</f>
        <v>409.5</v>
      </c>
      <c r="AE7214">
        <f>MIS[[#This Row],[OrderAverageTradedPrice]]*MIS[[#This Row],[OrderQuantity]]</f>
        <v>32364</v>
      </c>
      <c r="AF7214">
        <f>MIS[[#This Row],[LTP]]*MIS[[#This Row],[OrderQuantity]]</f>
        <v>32760</v>
      </c>
      <c r="AG7214">
        <f>IF(MIS[[#This Row],[OrderSide]]="SELL",MIS[[#This Row],[VALUE]]-MIS[[#This Row],[LIVE_VALUE]],MIS[[#This Row],[LIVE_VALUE]]-MIS[[#This Row],[VALUE]])</f>
        <v>396</v>
      </c>
      <c r="AH7214" t="str" cm="1">
        <f t="array" ref="AH7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4" t="str">
        <f>MIS[[#This Row],[TRADING SYMBOL]]</f>
        <v>SENSEX2552082300PE</v>
      </c>
      <c r="AJ7214" t="str">
        <f>IF(RIGHT(MIS[[#This Row],[Main/Hedge]],4)="MAIN","MAIN","HEDGE")</f>
        <v>MAIN</v>
      </c>
      <c r="AK7214" t="str" cm="1">
        <f t="array" ref="AK7214">_xlfn._xlws.FILTER(Table4[Column1],ISNUMBER(SEARCH(Table4[Column1],MIS[[#This Row],[OrderUniqueIdentifier]])),"")</f>
        <v>MS</v>
      </c>
    </row>
    <row r="7215" spans="1:37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>
        <f>_xlfn.XLOOKUP(MIS[[#This Row],[TRADING SYMBOL]],[1]Sheet1!$D:$D,[1]Sheet1!$C:$C)</f>
        <v>441.2</v>
      </c>
      <c r="AE7215">
        <f>MIS[[#This Row],[OrderAverageTradedPrice]]*MIS[[#This Row],[OrderQuantity]]</f>
        <v>34912</v>
      </c>
      <c r="AF7215">
        <f>MIS[[#This Row],[LTP]]*MIS[[#This Row],[OrderQuantity]]</f>
        <v>35296</v>
      </c>
      <c r="AG7215">
        <f>IF(MIS[[#This Row],[OrderSide]]="SELL",MIS[[#This Row],[VALUE]]-MIS[[#This Row],[LIVE_VALUE]],MIS[[#This Row],[LIVE_VALUE]]-MIS[[#This Row],[VALUE]])</f>
        <v>384</v>
      </c>
      <c r="AH7215" t="str" cm="1">
        <f t="array" ref="AH7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5" t="str">
        <f>MIS[[#This Row],[TRADING SYMBOL]]</f>
        <v>SENSEX2552082400CE</v>
      </c>
      <c r="AJ7215" t="str">
        <f>IF(RIGHT(MIS[[#This Row],[Main/Hedge]],4)="MAIN","MAIN","HEDGE")</f>
        <v>MAIN</v>
      </c>
      <c r="AK7215" t="str" cm="1">
        <f t="array" ref="AK7215">_xlfn._xlws.FILTER(Table4[Column1],ISNUMBER(SEARCH(Table4[Column1],MIS[[#This Row],[OrderUniqueIdentifier]])),"")</f>
        <v>MS</v>
      </c>
    </row>
    <row r="7216" spans="1:37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>
        <f>_xlfn.XLOOKUP(MIS[[#This Row],[TRADING SYMBOL]],[1]Sheet1!$D:$D,[1]Sheet1!$C:$C)</f>
        <v>441.2</v>
      </c>
      <c r="AE7216">
        <f>MIS[[#This Row],[OrderAverageTradedPrice]]*MIS[[#This Row],[OrderQuantity]]</f>
        <v>34780</v>
      </c>
      <c r="AF7216">
        <f>MIS[[#This Row],[LTP]]*MIS[[#This Row],[OrderQuantity]]</f>
        <v>35296</v>
      </c>
      <c r="AG7216">
        <f>IF(MIS[[#This Row],[OrderSide]]="SELL",MIS[[#This Row],[VALUE]]-MIS[[#This Row],[LIVE_VALUE]],MIS[[#This Row],[LIVE_VALUE]]-MIS[[#This Row],[VALUE]])</f>
        <v>516</v>
      </c>
      <c r="AH7216" t="str" cm="1">
        <f t="array" ref="AH7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6" t="str">
        <f>MIS[[#This Row],[TRADING SYMBOL]]</f>
        <v>SENSEX2552082400CE</v>
      </c>
      <c r="AJ7216" t="str">
        <f>IF(RIGHT(MIS[[#This Row],[Main/Hedge]],4)="MAIN","MAIN","HEDGE")</f>
        <v>MAIN</v>
      </c>
      <c r="AK7216" t="str" cm="1">
        <f t="array" ref="AK7216">_xlfn._xlws.FILTER(Table4[Column1],ISNUMBER(SEARCH(Table4[Column1],MIS[[#This Row],[OrderUniqueIdentifier]])),"")</f>
        <v>MS</v>
      </c>
    </row>
    <row r="7217" spans="1:37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>
        <f>_xlfn.XLOOKUP(MIS[[#This Row],[TRADING SYMBOL]],[1]Sheet1!$D:$D,[1]Sheet1!$C:$C)</f>
        <v>409.5</v>
      </c>
      <c r="AE7217">
        <f>MIS[[#This Row],[OrderAverageTradedPrice]]*MIS[[#This Row],[OrderQuantity]]</f>
        <v>16198</v>
      </c>
      <c r="AF7217">
        <f>MIS[[#This Row],[LTP]]*MIS[[#This Row],[OrderQuantity]]</f>
        <v>16380</v>
      </c>
      <c r="AG7217">
        <f>IF(MIS[[#This Row],[OrderSide]]="SELL",MIS[[#This Row],[VALUE]]-MIS[[#This Row],[LIVE_VALUE]],MIS[[#This Row],[LIVE_VALUE]]-MIS[[#This Row],[VALUE]])</f>
        <v>182</v>
      </c>
      <c r="AH7217" t="str" cm="1">
        <f t="array" ref="AH7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7" t="str">
        <f>MIS[[#This Row],[TRADING SYMBOL]]</f>
        <v>SENSEX2552082300PE</v>
      </c>
      <c r="AJ7217" t="str">
        <f>IF(RIGHT(MIS[[#This Row],[Main/Hedge]],4)="MAIN","MAIN","HEDGE")</f>
        <v>MAIN</v>
      </c>
      <c r="AK7217" t="str" cm="1">
        <f t="array" ref="AK7217">_xlfn._xlws.FILTER(Table4[Column1],ISNUMBER(SEARCH(Table4[Column1],MIS[[#This Row],[OrderUniqueIdentifier]])),"")</f>
        <v>MS</v>
      </c>
    </row>
    <row r="7218" spans="1:37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>
        <f>_xlfn.XLOOKUP(MIS[[#This Row],[TRADING SYMBOL]],[1]Sheet1!$D:$D,[1]Sheet1!$C:$C)</f>
        <v>409.5</v>
      </c>
      <c r="AE7218">
        <f>MIS[[#This Row],[OrderAverageTradedPrice]]*MIS[[#This Row],[OrderQuantity]]</f>
        <v>80929</v>
      </c>
      <c r="AF7218">
        <f>MIS[[#This Row],[LTP]]*MIS[[#This Row],[OrderQuantity]]</f>
        <v>81900</v>
      </c>
      <c r="AG7218">
        <f>IF(MIS[[#This Row],[OrderSide]]="SELL",MIS[[#This Row],[VALUE]]-MIS[[#This Row],[LIVE_VALUE]],MIS[[#This Row],[LIVE_VALUE]]-MIS[[#This Row],[VALUE]])</f>
        <v>971</v>
      </c>
      <c r="AH7218" t="str" cm="1">
        <f t="array" ref="AH7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8" t="str">
        <f>MIS[[#This Row],[TRADING SYMBOL]]</f>
        <v>SENSEX2552082300PE</v>
      </c>
      <c r="AJ7218" t="str">
        <f>IF(RIGHT(MIS[[#This Row],[Main/Hedge]],4)="MAIN","MAIN","HEDGE")</f>
        <v>MAIN</v>
      </c>
      <c r="AK7218" t="str" cm="1">
        <f t="array" ref="AK7218">_xlfn._xlws.FILTER(Table4[Column1],ISNUMBER(SEARCH(Table4[Column1],MIS[[#This Row],[OrderUniqueIdentifier]])),"")</f>
        <v>MS</v>
      </c>
    </row>
    <row r="7219" spans="1:37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>
        <f>_xlfn.XLOOKUP(MIS[[#This Row],[TRADING SYMBOL]],[1]Sheet1!$D:$D,[1]Sheet1!$C:$C)</f>
        <v>441.2</v>
      </c>
      <c r="AE7219">
        <f>MIS[[#This Row],[OrderAverageTradedPrice]]*MIS[[#This Row],[OrderQuantity]]</f>
        <v>87248</v>
      </c>
      <c r="AF7219">
        <f>MIS[[#This Row],[LTP]]*MIS[[#This Row],[OrderQuantity]]</f>
        <v>88240</v>
      </c>
      <c r="AG7219">
        <f>IF(MIS[[#This Row],[OrderSide]]="SELL",MIS[[#This Row],[VALUE]]-MIS[[#This Row],[LIVE_VALUE]],MIS[[#This Row],[LIVE_VALUE]]-MIS[[#This Row],[VALUE]])</f>
        <v>992</v>
      </c>
      <c r="AH7219" t="str" cm="1">
        <f t="array" ref="AH7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19" t="str">
        <f>MIS[[#This Row],[TRADING SYMBOL]]</f>
        <v>SENSEX2552082400CE</v>
      </c>
      <c r="AJ7219" t="str">
        <f>IF(RIGHT(MIS[[#This Row],[Main/Hedge]],4)="MAIN","MAIN","HEDGE")</f>
        <v>MAIN</v>
      </c>
      <c r="AK7219" t="str" cm="1">
        <f t="array" ref="AK7219">_xlfn._xlws.FILTER(Table4[Column1],ISNUMBER(SEARCH(Table4[Column1],MIS[[#This Row],[OrderUniqueIdentifier]])),"")</f>
        <v>MS</v>
      </c>
    </row>
    <row r="7220" spans="1:37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>
        <f>_xlfn.XLOOKUP(MIS[[#This Row],[TRADING SYMBOL]],[1]Sheet1!$D:$D,[1]Sheet1!$C:$C)</f>
        <v>409.5</v>
      </c>
      <c r="AE7220">
        <f>MIS[[#This Row],[OrderAverageTradedPrice]]*MIS[[#This Row],[OrderQuantity]]</f>
        <v>8099</v>
      </c>
      <c r="AF7220">
        <f>MIS[[#This Row],[LTP]]*MIS[[#This Row],[OrderQuantity]]</f>
        <v>8190</v>
      </c>
      <c r="AG7220">
        <f>IF(MIS[[#This Row],[OrderSide]]="SELL",MIS[[#This Row],[VALUE]]-MIS[[#This Row],[LIVE_VALUE]],MIS[[#This Row],[LIVE_VALUE]]-MIS[[#This Row],[VALUE]])</f>
        <v>91</v>
      </c>
      <c r="AH7220" t="str" cm="1">
        <f t="array" ref="AH7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0" t="str">
        <f>MIS[[#This Row],[TRADING SYMBOL]]</f>
        <v>SENSEX2552082300PE</v>
      </c>
      <c r="AJ7220" t="str">
        <f>IF(RIGHT(MIS[[#This Row],[Main/Hedge]],4)="MAIN","MAIN","HEDGE")</f>
        <v>MAIN</v>
      </c>
      <c r="AK7220" t="str" cm="1">
        <f t="array" ref="AK7220">_xlfn._xlws.FILTER(Table4[Column1],ISNUMBER(SEARCH(Table4[Column1],MIS[[#This Row],[OrderUniqueIdentifier]])),"")</f>
        <v>MS</v>
      </c>
    </row>
    <row r="7221" spans="1:37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>
        <f>_xlfn.XLOOKUP(MIS[[#This Row],[TRADING SYMBOL]],[1]Sheet1!$D:$D,[1]Sheet1!$C:$C)</f>
        <v>457.35</v>
      </c>
      <c r="AE7221">
        <f>MIS[[#This Row],[OrderAverageTradedPrice]]*MIS[[#This Row],[OrderQuantity]]</f>
        <v>9032</v>
      </c>
      <c r="AF7221">
        <f>MIS[[#This Row],[LTP]]*MIS[[#This Row],[OrderQuantity]]</f>
        <v>9147</v>
      </c>
      <c r="AG7221">
        <f>IF(MIS[[#This Row],[OrderSide]]="SELL",MIS[[#This Row],[VALUE]]-MIS[[#This Row],[LIVE_VALUE]],MIS[[#This Row],[LIVE_VALUE]]-MIS[[#This Row],[VALUE]])</f>
        <v>115</v>
      </c>
      <c r="AH7221" t="str" cm="1">
        <f t="array" ref="AH7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1" t="str">
        <f>MIS[[#This Row],[TRADING SYMBOL]]</f>
        <v>SENSEX2552082400PE</v>
      </c>
      <c r="AJ7221" t="str">
        <f>IF(RIGHT(MIS[[#This Row],[Main/Hedge]],4)="MAIN","MAIN","HEDGE")</f>
        <v>MAIN</v>
      </c>
      <c r="AK7221" t="str" cm="1">
        <f t="array" ref="AK7221">_xlfn._xlws.FILTER(Table4[Column1],ISNUMBER(SEARCH(Table4[Column1],MIS[[#This Row],[OrderUniqueIdentifier]])),"")</f>
        <v>MS</v>
      </c>
    </row>
    <row r="7222" spans="1:37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>
        <f>_xlfn.XLOOKUP(MIS[[#This Row],[TRADING SYMBOL]],[1]Sheet1!$D:$D,[1]Sheet1!$C:$C)</f>
        <v>490.65</v>
      </c>
      <c r="AE7222">
        <f>MIS[[#This Row],[OrderAverageTradedPrice]]*MIS[[#This Row],[OrderQuantity]]</f>
        <v>9774</v>
      </c>
      <c r="AF7222">
        <f>MIS[[#This Row],[LTP]]*MIS[[#This Row],[OrderQuantity]]</f>
        <v>9813</v>
      </c>
      <c r="AG7222">
        <f>IF(MIS[[#This Row],[OrderSide]]="SELL",MIS[[#This Row],[VALUE]]-MIS[[#This Row],[LIVE_VALUE]],MIS[[#This Row],[LIVE_VALUE]]-MIS[[#This Row],[VALUE]])</f>
        <v>39</v>
      </c>
      <c r="AH7222" t="str" cm="1">
        <f t="array" ref="AH7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2" t="str">
        <f>MIS[[#This Row],[TRADING SYMBOL]]</f>
        <v>SENSEX2552082300CE</v>
      </c>
      <c r="AJ7222" t="str">
        <f>IF(RIGHT(MIS[[#This Row],[Main/Hedge]],4)="MAIN","MAIN","HEDGE")</f>
        <v>MAIN</v>
      </c>
      <c r="AK7222" t="str" cm="1">
        <f t="array" ref="AK7222">_xlfn._xlws.FILTER(Table4[Column1],ISNUMBER(SEARCH(Table4[Column1],MIS[[#This Row],[OrderUniqueIdentifier]])),"")</f>
        <v>MS</v>
      </c>
    </row>
    <row r="7223" spans="1:37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>
        <f>_xlfn.XLOOKUP(MIS[[#This Row],[TRADING SYMBOL]],[1]Sheet1!$D:$D,[1]Sheet1!$C:$C)</f>
        <v>409.5</v>
      </c>
      <c r="AE7223">
        <f>MIS[[#This Row],[OrderAverageTradedPrice]]*MIS[[#This Row],[OrderQuantity]]</f>
        <v>32388</v>
      </c>
      <c r="AF7223">
        <f>MIS[[#This Row],[LTP]]*MIS[[#This Row],[OrderQuantity]]</f>
        <v>32760</v>
      </c>
      <c r="AG7223">
        <f>IF(MIS[[#This Row],[OrderSide]]="SELL",MIS[[#This Row],[VALUE]]-MIS[[#This Row],[LIVE_VALUE]],MIS[[#This Row],[LIVE_VALUE]]-MIS[[#This Row],[VALUE]])</f>
        <v>372</v>
      </c>
      <c r="AH7223" t="str" cm="1">
        <f t="array" ref="AH7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3" t="str">
        <f>MIS[[#This Row],[TRADING SYMBOL]]</f>
        <v>SENSEX2552082300PE</v>
      </c>
      <c r="AJ7223" t="str">
        <f>IF(RIGHT(MIS[[#This Row],[Main/Hedge]],4)="MAIN","MAIN","HEDGE")</f>
        <v>MAIN</v>
      </c>
      <c r="AK7223" t="str" cm="1">
        <f t="array" ref="AK7223">_xlfn._xlws.FILTER(Table4[Column1],ISNUMBER(SEARCH(Table4[Column1],MIS[[#This Row],[OrderUniqueIdentifier]])),"")</f>
        <v>MS</v>
      </c>
    </row>
    <row r="7224" spans="1:37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>
        <f>_xlfn.XLOOKUP(MIS[[#This Row],[TRADING SYMBOL]],[1]Sheet1!$D:$D,[1]Sheet1!$C:$C)</f>
        <v>490.65</v>
      </c>
      <c r="AE7224">
        <f>MIS[[#This Row],[OrderAverageTradedPrice]]*MIS[[#This Row],[OrderQuantity]]</f>
        <v>19499</v>
      </c>
      <c r="AF7224">
        <f>MIS[[#This Row],[LTP]]*MIS[[#This Row],[OrderQuantity]]</f>
        <v>19626</v>
      </c>
      <c r="AG7224">
        <f>IF(MIS[[#This Row],[OrderSide]]="SELL",MIS[[#This Row],[VALUE]]-MIS[[#This Row],[LIVE_VALUE]],MIS[[#This Row],[LIVE_VALUE]]-MIS[[#This Row],[VALUE]])</f>
        <v>127</v>
      </c>
      <c r="AH7224" t="str" cm="1">
        <f t="array" ref="AH72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4" t="str">
        <f>MIS[[#This Row],[TRADING SYMBOL]]</f>
        <v>SENSEX2552082300CE</v>
      </c>
      <c r="AJ7224" t="str">
        <f>IF(RIGHT(MIS[[#This Row],[Main/Hedge]],4)="MAIN","MAIN","HEDGE")</f>
        <v>MAIN</v>
      </c>
      <c r="AK7224" t="str" cm="1">
        <f t="array" ref="AK7224">_xlfn._xlws.FILTER(Table4[Column1],ISNUMBER(SEARCH(Table4[Column1],MIS[[#This Row],[OrderUniqueIdentifier]])),"")</f>
        <v>MS</v>
      </c>
    </row>
    <row r="7225" spans="1:37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>
        <f>_xlfn.XLOOKUP(MIS[[#This Row],[TRADING SYMBOL]],[1]Sheet1!$D:$D,[1]Sheet1!$C:$C)</f>
        <v>409.5</v>
      </c>
      <c r="AE7225">
        <f>MIS[[#This Row],[OrderAverageTradedPrice]]*MIS[[#This Row],[OrderQuantity]]</f>
        <v>16214</v>
      </c>
      <c r="AF7225">
        <f>MIS[[#This Row],[LTP]]*MIS[[#This Row],[OrderQuantity]]</f>
        <v>16380</v>
      </c>
      <c r="AG7225">
        <f>IF(MIS[[#This Row],[OrderSide]]="SELL",MIS[[#This Row],[VALUE]]-MIS[[#This Row],[LIVE_VALUE]],MIS[[#This Row],[LIVE_VALUE]]-MIS[[#This Row],[VALUE]])</f>
        <v>166</v>
      </c>
      <c r="AH7225" t="str" cm="1">
        <f t="array" ref="AH72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5" t="str">
        <f>MIS[[#This Row],[TRADING SYMBOL]]</f>
        <v>SENSEX2552082300PE</v>
      </c>
      <c r="AJ7225" t="str">
        <f>IF(RIGHT(MIS[[#This Row],[Main/Hedge]],4)="MAIN","MAIN","HEDGE")</f>
        <v>MAIN</v>
      </c>
      <c r="AK7225" t="str" cm="1">
        <f t="array" ref="AK7225">_xlfn._xlws.FILTER(Table4[Column1],ISNUMBER(SEARCH(Table4[Column1],MIS[[#This Row],[OrderUniqueIdentifier]])),"")</f>
        <v>MS</v>
      </c>
    </row>
    <row r="7226" spans="1:37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>
        <f>_xlfn.XLOOKUP(MIS[[#This Row],[TRADING SYMBOL]],[1]Sheet1!$D:$D,[1]Sheet1!$C:$C)</f>
        <v>441.2</v>
      </c>
      <c r="AE7226">
        <f>MIS[[#This Row],[OrderAverageTradedPrice]]*MIS[[#This Row],[OrderQuantity]]</f>
        <v>26085</v>
      </c>
      <c r="AF7226">
        <f>MIS[[#This Row],[LTP]]*MIS[[#This Row],[OrderQuantity]]</f>
        <v>26472</v>
      </c>
      <c r="AG7226">
        <f>IF(MIS[[#This Row],[OrderSide]]="SELL",MIS[[#This Row],[VALUE]]-MIS[[#This Row],[LIVE_VALUE]],MIS[[#This Row],[LIVE_VALUE]]-MIS[[#This Row],[VALUE]])</f>
        <v>387</v>
      </c>
      <c r="AH7226" t="str" cm="1">
        <f t="array" ref="AH72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6" t="str">
        <f>MIS[[#This Row],[TRADING SYMBOL]]</f>
        <v>SENSEX2552082400CE</v>
      </c>
      <c r="AJ7226" t="str">
        <f>IF(RIGHT(MIS[[#This Row],[Main/Hedge]],4)="MAIN","MAIN","HEDGE")</f>
        <v>MAIN</v>
      </c>
      <c r="AK7226" t="str" cm="1">
        <f t="array" ref="AK7226">_xlfn._xlws.FILTER(Table4[Column1],ISNUMBER(SEARCH(Table4[Column1],MIS[[#This Row],[OrderUniqueIdentifier]])),"")</f>
        <v>MS</v>
      </c>
    </row>
    <row r="7227" spans="1:37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>
        <f>_xlfn.XLOOKUP(MIS[[#This Row],[TRADING SYMBOL]],[1]Sheet1!$D:$D,[1]Sheet1!$C:$C)</f>
        <v>457.35</v>
      </c>
      <c r="AE7227">
        <f>MIS[[#This Row],[OrderAverageTradedPrice]]*MIS[[#This Row],[OrderQuantity]]</f>
        <v>9023</v>
      </c>
      <c r="AF7227">
        <f>MIS[[#This Row],[LTP]]*MIS[[#This Row],[OrderQuantity]]</f>
        <v>9147</v>
      </c>
      <c r="AG7227">
        <f>IF(MIS[[#This Row],[OrderSide]]="SELL",MIS[[#This Row],[VALUE]]-MIS[[#This Row],[LIVE_VALUE]],MIS[[#This Row],[LIVE_VALUE]]-MIS[[#This Row],[VALUE]])</f>
        <v>124</v>
      </c>
      <c r="AH7227" t="str" cm="1">
        <f t="array" ref="AH7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7" t="str">
        <f>MIS[[#This Row],[TRADING SYMBOL]]</f>
        <v>SENSEX2552082400PE</v>
      </c>
      <c r="AJ7227" t="str">
        <f>IF(RIGHT(MIS[[#This Row],[Main/Hedge]],4)="MAIN","MAIN","HEDGE")</f>
        <v>MAIN</v>
      </c>
      <c r="AK7227" t="str" cm="1">
        <f t="array" ref="AK7227">_xlfn._xlws.FILTER(Table4[Column1],ISNUMBER(SEARCH(Table4[Column1],MIS[[#This Row],[OrderUniqueIdentifier]])),"")</f>
        <v>MS</v>
      </c>
    </row>
    <row r="7228" spans="1:37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>
        <f>_xlfn.XLOOKUP(MIS[[#This Row],[TRADING SYMBOL]],[1]Sheet1!$D:$D,[1]Sheet1!$C:$C)</f>
        <v>386.75</v>
      </c>
      <c r="AE7228">
        <f>MIS[[#This Row],[OrderAverageTradedPrice]]*MIS[[#This Row],[OrderQuantity]]</f>
        <v>7753</v>
      </c>
      <c r="AF7228">
        <f>MIS[[#This Row],[LTP]]*MIS[[#This Row],[OrderQuantity]]</f>
        <v>7735</v>
      </c>
      <c r="AG7228">
        <f>IF(MIS[[#This Row],[OrderSide]]="SELL",MIS[[#This Row],[VALUE]]-MIS[[#This Row],[LIVE_VALUE]],MIS[[#This Row],[LIVE_VALUE]]-MIS[[#This Row],[VALUE]])</f>
        <v>-18</v>
      </c>
      <c r="AH7228" t="str" cm="1">
        <f t="array" ref="AH7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8" t="str">
        <f>MIS[[#This Row],[TRADING SYMBOL]]</f>
        <v>SENSEX2552082500CE</v>
      </c>
      <c r="AJ7228" t="str">
        <f>IF(RIGHT(MIS[[#This Row],[Main/Hedge]],4)="MAIN","MAIN","HEDGE")</f>
        <v>MAIN</v>
      </c>
      <c r="AK7228" t="str" cm="1">
        <f t="array" ref="AK7228">_xlfn._xlws.FILTER(Table4[Column1],ISNUMBER(SEARCH(Table4[Column1],MIS[[#This Row],[OrderUniqueIdentifier]])),"")</f>
        <v>MS</v>
      </c>
    </row>
    <row r="7229" spans="1:37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>
        <f>_xlfn.XLOOKUP(MIS[[#This Row],[TRADING SYMBOL]],[1]Sheet1!$D:$D,[1]Sheet1!$C:$C)</f>
        <v>367</v>
      </c>
      <c r="AE7229">
        <f>MIS[[#This Row],[OrderAverageTradedPrice]]*MIS[[#This Row],[OrderQuantity]]</f>
        <v>14520</v>
      </c>
      <c r="AF7229">
        <f>MIS[[#This Row],[LTP]]*MIS[[#This Row],[OrderQuantity]]</f>
        <v>14680</v>
      </c>
      <c r="AG7229">
        <f>IF(MIS[[#This Row],[OrderSide]]="SELL",MIS[[#This Row],[VALUE]]-MIS[[#This Row],[LIVE_VALUE]],MIS[[#This Row],[LIVE_VALUE]]-MIS[[#This Row],[VALUE]])</f>
        <v>160</v>
      </c>
      <c r="AH7229" t="str" cm="1">
        <f t="array" ref="AH7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29" t="str">
        <f>MIS[[#This Row],[TRADING SYMBOL]]</f>
        <v>SENSEX2552082200PE</v>
      </c>
      <c r="AJ7229" t="str">
        <f>IF(RIGHT(MIS[[#This Row],[Main/Hedge]],4)="MAIN","MAIN","HEDGE")</f>
        <v>MAIN</v>
      </c>
      <c r="AK7229" t="str" cm="1">
        <f t="array" ref="AK7229">_xlfn._xlws.FILTER(Table4[Column1],ISNUMBER(SEARCH(Table4[Column1],MIS[[#This Row],[OrderUniqueIdentifier]])),"")</f>
        <v>MS</v>
      </c>
    </row>
    <row r="7230" spans="1:37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>
        <f>_xlfn.XLOOKUP(MIS[[#This Row],[TRADING SYMBOL]],[1]Sheet1!$D:$D,[1]Sheet1!$C:$C)</f>
        <v>409.5</v>
      </c>
      <c r="AE7230">
        <f>MIS[[#This Row],[OrderAverageTradedPrice]]*MIS[[#This Row],[OrderQuantity]]</f>
        <v>8099</v>
      </c>
      <c r="AF7230">
        <f>MIS[[#This Row],[LTP]]*MIS[[#This Row],[OrderQuantity]]</f>
        <v>8190</v>
      </c>
      <c r="AG7230">
        <f>IF(MIS[[#This Row],[OrderSide]]="SELL",MIS[[#This Row],[VALUE]]-MIS[[#This Row],[LIVE_VALUE]],MIS[[#This Row],[LIVE_VALUE]]-MIS[[#This Row],[VALUE]])</f>
        <v>91</v>
      </c>
      <c r="AH7230" t="str" cm="1">
        <f t="array" ref="AH7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0" t="str">
        <f>MIS[[#This Row],[TRADING SYMBOL]]</f>
        <v>SENSEX2552082300PE</v>
      </c>
      <c r="AJ7230" t="str">
        <f>IF(RIGHT(MIS[[#This Row],[Main/Hedge]],4)="MAIN","MAIN","HEDGE")</f>
        <v>MAIN</v>
      </c>
      <c r="AK7230" t="str" cm="1">
        <f t="array" ref="AK7230">_xlfn._xlws.FILTER(Table4[Column1],ISNUMBER(SEARCH(Table4[Column1],MIS[[#This Row],[OrderUniqueIdentifier]])),"")</f>
        <v>MS</v>
      </c>
    </row>
    <row r="7231" spans="1:37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>
        <f>_xlfn.XLOOKUP(MIS[[#This Row],[TRADING SYMBOL]],[1]Sheet1!$D:$D,[1]Sheet1!$C:$C)</f>
        <v>441.2</v>
      </c>
      <c r="AE7231">
        <f>MIS[[#This Row],[OrderAverageTradedPrice]]*MIS[[#This Row],[OrderQuantity]]</f>
        <v>69757</v>
      </c>
      <c r="AF7231">
        <f>MIS[[#This Row],[LTP]]*MIS[[#This Row],[OrderQuantity]]</f>
        <v>70592</v>
      </c>
      <c r="AG7231">
        <f>IF(MIS[[#This Row],[OrderSide]]="SELL",MIS[[#This Row],[VALUE]]-MIS[[#This Row],[LIVE_VALUE]],MIS[[#This Row],[LIVE_VALUE]]-MIS[[#This Row],[VALUE]])</f>
        <v>835</v>
      </c>
      <c r="AH7231" t="str" cm="1">
        <f t="array" ref="AH7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1" t="str">
        <f>MIS[[#This Row],[TRADING SYMBOL]]</f>
        <v>SENSEX2552082400CE</v>
      </c>
      <c r="AJ7231" t="str">
        <f>IF(RIGHT(MIS[[#This Row],[Main/Hedge]],4)="MAIN","MAIN","HEDGE")</f>
        <v>MAIN</v>
      </c>
      <c r="AK7231" t="str" cm="1">
        <f t="array" ref="AK7231">_xlfn._xlws.FILTER(Table4[Column1],ISNUMBER(SEARCH(Table4[Column1],MIS[[#This Row],[OrderUniqueIdentifier]])),"")</f>
        <v>MS</v>
      </c>
    </row>
    <row r="7232" spans="1:37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>
        <f>_xlfn.XLOOKUP(MIS[[#This Row],[TRADING SYMBOL]],[1]Sheet1!$D:$D,[1]Sheet1!$C:$C)</f>
        <v>490.65</v>
      </c>
      <c r="AE7232">
        <f>MIS[[#This Row],[OrderAverageTradedPrice]]*MIS[[#This Row],[OrderQuantity]]</f>
        <v>19552</v>
      </c>
      <c r="AF7232">
        <f>MIS[[#This Row],[LTP]]*MIS[[#This Row],[OrderQuantity]]</f>
        <v>19626</v>
      </c>
      <c r="AG7232">
        <f>IF(MIS[[#This Row],[OrderSide]]="SELL",MIS[[#This Row],[VALUE]]-MIS[[#This Row],[LIVE_VALUE]],MIS[[#This Row],[LIVE_VALUE]]-MIS[[#This Row],[VALUE]])</f>
        <v>74</v>
      </c>
      <c r="AH7232" t="str" cm="1">
        <f t="array" ref="AH7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2" t="str">
        <f>MIS[[#This Row],[TRADING SYMBOL]]</f>
        <v>SENSEX2552082300CE</v>
      </c>
      <c r="AJ7232" t="str">
        <f>IF(RIGHT(MIS[[#This Row],[Main/Hedge]],4)="MAIN","MAIN","HEDGE")</f>
        <v>MAIN</v>
      </c>
      <c r="AK7232" t="str" cm="1">
        <f t="array" ref="AK7232">_xlfn._xlws.FILTER(Table4[Column1],ISNUMBER(SEARCH(Table4[Column1],MIS[[#This Row],[OrderUniqueIdentifier]])),"")</f>
        <v>MS</v>
      </c>
    </row>
    <row r="7233" spans="1:37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>
        <f>_xlfn.XLOOKUP(MIS[[#This Row],[TRADING SYMBOL]],[1]Sheet1!$D:$D,[1]Sheet1!$C:$C)</f>
        <v>367</v>
      </c>
      <c r="AE7233">
        <f>MIS[[#This Row],[OrderAverageTradedPrice]]*MIS[[#This Row],[OrderQuantity]]</f>
        <v>29092</v>
      </c>
      <c r="AF7233">
        <f>MIS[[#This Row],[LTP]]*MIS[[#This Row],[OrderQuantity]]</f>
        <v>29360</v>
      </c>
      <c r="AG7233">
        <f>IF(MIS[[#This Row],[OrderSide]]="SELL",MIS[[#This Row],[VALUE]]-MIS[[#This Row],[LIVE_VALUE]],MIS[[#This Row],[LIVE_VALUE]]-MIS[[#This Row],[VALUE]])</f>
        <v>268</v>
      </c>
      <c r="AH7233" t="str" cm="1">
        <f t="array" ref="AH7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3" t="str">
        <f>MIS[[#This Row],[TRADING SYMBOL]]</f>
        <v>SENSEX2552082200PE</v>
      </c>
      <c r="AJ7233" t="str">
        <f>IF(RIGHT(MIS[[#This Row],[Main/Hedge]],4)="MAIN","MAIN","HEDGE")</f>
        <v>MAIN</v>
      </c>
      <c r="AK7233" t="str" cm="1">
        <f t="array" ref="AK7233">_xlfn._xlws.FILTER(Table4[Column1],ISNUMBER(SEARCH(Table4[Column1],MIS[[#This Row],[OrderUniqueIdentifier]])),"")</f>
        <v>MS</v>
      </c>
    </row>
    <row r="7234" spans="1:37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>
        <f>_xlfn.XLOOKUP(MIS[[#This Row],[TRADING SYMBOL]],[1]Sheet1!$D:$D,[1]Sheet1!$C:$C)</f>
        <v>457.35</v>
      </c>
      <c r="AE7234">
        <f>MIS[[#This Row],[OrderAverageTradedPrice]]*MIS[[#This Row],[OrderQuantity]]</f>
        <v>9039</v>
      </c>
      <c r="AF7234">
        <f>MIS[[#This Row],[LTP]]*MIS[[#This Row],[OrderQuantity]]</f>
        <v>9147</v>
      </c>
      <c r="AG7234">
        <f>IF(MIS[[#This Row],[OrderSide]]="SELL",MIS[[#This Row],[VALUE]]-MIS[[#This Row],[LIVE_VALUE]],MIS[[#This Row],[LIVE_VALUE]]-MIS[[#This Row],[VALUE]])</f>
        <v>108</v>
      </c>
      <c r="AH7234" t="str" cm="1">
        <f t="array" ref="AH7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4" t="str">
        <f>MIS[[#This Row],[TRADING SYMBOL]]</f>
        <v>SENSEX2552082400PE</v>
      </c>
      <c r="AJ7234" t="str">
        <f>IF(RIGHT(MIS[[#This Row],[Main/Hedge]],4)="MAIN","MAIN","HEDGE")</f>
        <v>MAIN</v>
      </c>
      <c r="AK7234" t="str" cm="1">
        <f t="array" ref="AK7234">_xlfn._xlws.FILTER(Table4[Column1],ISNUMBER(SEARCH(Table4[Column1],MIS[[#This Row],[OrderUniqueIdentifier]])),"")</f>
        <v>MS</v>
      </c>
    </row>
    <row r="7235" spans="1:37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>
        <f>_xlfn.XLOOKUP(MIS[[#This Row],[TRADING SYMBOL]],[1]Sheet1!$D:$D,[1]Sheet1!$C:$C)</f>
        <v>409.5</v>
      </c>
      <c r="AE7235">
        <f>MIS[[#This Row],[OrderAverageTradedPrice]]*MIS[[#This Row],[OrderQuantity]]</f>
        <v>56624.999999999898</v>
      </c>
      <c r="AF7235">
        <f>MIS[[#This Row],[LTP]]*MIS[[#This Row],[OrderQuantity]]</f>
        <v>57330</v>
      </c>
      <c r="AG7235">
        <f>IF(MIS[[#This Row],[OrderSide]]="SELL",MIS[[#This Row],[VALUE]]-MIS[[#This Row],[LIVE_VALUE]],MIS[[#This Row],[LIVE_VALUE]]-MIS[[#This Row],[VALUE]])</f>
        <v>705.00000000010186</v>
      </c>
      <c r="AH7235" t="str" cm="1">
        <f t="array" ref="AH7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5" t="str">
        <f>MIS[[#This Row],[TRADING SYMBOL]]</f>
        <v>SENSEX2552082300PE</v>
      </c>
      <c r="AJ7235" t="str">
        <f>IF(RIGHT(MIS[[#This Row],[Main/Hedge]],4)="MAIN","MAIN","HEDGE")</f>
        <v>MAIN</v>
      </c>
      <c r="AK7235" t="str" cm="1">
        <f t="array" ref="AK7235">_xlfn._xlws.FILTER(Table4[Column1],ISNUMBER(SEARCH(Table4[Column1],MIS[[#This Row],[OrderUniqueIdentifier]])),"")</f>
        <v>MS</v>
      </c>
    </row>
    <row r="7236" spans="1:37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>
        <f>_xlfn.XLOOKUP(MIS[[#This Row],[TRADING SYMBOL]],[1]Sheet1!$D:$D,[1]Sheet1!$C:$C)</f>
        <v>441.2</v>
      </c>
      <c r="AE7236">
        <f>MIS[[#This Row],[OrderAverageTradedPrice]]*MIS[[#This Row],[OrderQuantity]]</f>
        <v>61084.99999999992</v>
      </c>
      <c r="AF7236">
        <f>MIS[[#This Row],[LTP]]*MIS[[#This Row],[OrderQuantity]]</f>
        <v>61768</v>
      </c>
      <c r="AG7236">
        <f>IF(MIS[[#This Row],[OrderSide]]="SELL",MIS[[#This Row],[VALUE]]-MIS[[#This Row],[LIVE_VALUE]],MIS[[#This Row],[LIVE_VALUE]]-MIS[[#This Row],[VALUE]])</f>
        <v>683.00000000008004</v>
      </c>
      <c r="AH7236" t="str" cm="1">
        <f t="array" ref="AH7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6" t="str">
        <f>MIS[[#This Row],[TRADING SYMBOL]]</f>
        <v>SENSEX2552082400CE</v>
      </c>
      <c r="AJ7236" t="str">
        <f>IF(RIGHT(MIS[[#This Row],[Main/Hedge]],4)="MAIN","MAIN","HEDGE")</f>
        <v>MAIN</v>
      </c>
      <c r="AK7236" t="str" cm="1">
        <f t="array" ref="AK7236">_xlfn._xlws.FILTER(Table4[Column1],ISNUMBER(SEARCH(Table4[Column1],MIS[[#This Row],[OrderUniqueIdentifier]])),"")</f>
        <v>MS</v>
      </c>
    </row>
    <row r="7237" spans="1:37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>
        <f>_xlfn.XLOOKUP(MIS[[#This Row],[TRADING SYMBOL]],[1]Sheet1!$D:$D,[1]Sheet1!$C:$C)</f>
        <v>441.2</v>
      </c>
      <c r="AE7237">
        <f>MIS[[#This Row],[OrderAverageTradedPrice]]*MIS[[#This Row],[OrderQuantity]]</f>
        <v>17419</v>
      </c>
      <c r="AF7237">
        <f>MIS[[#This Row],[LTP]]*MIS[[#This Row],[OrderQuantity]]</f>
        <v>17648</v>
      </c>
      <c r="AG7237">
        <f>IF(MIS[[#This Row],[OrderSide]]="SELL",MIS[[#This Row],[VALUE]]-MIS[[#This Row],[LIVE_VALUE]],MIS[[#This Row],[LIVE_VALUE]]-MIS[[#This Row],[VALUE]])</f>
        <v>229</v>
      </c>
      <c r="AH7237" t="str" cm="1">
        <f t="array" ref="AH7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7" t="str">
        <f>MIS[[#This Row],[TRADING SYMBOL]]</f>
        <v>SENSEX2552082400CE</v>
      </c>
      <c r="AJ7237" t="str">
        <f>IF(RIGHT(MIS[[#This Row],[Main/Hedge]],4)="MAIN","MAIN","HEDGE")</f>
        <v>MAIN</v>
      </c>
      <c r="AK7237" t="str" cm="1">
        <f t="array" ref="AK7237">_xlfn._xlws.FILTER(Table4[Column1],ISNUMBER(SEARCH(Table4[Column1],MIS[[#This Row],[OrderUniqueIdentifier]])),"")</f>
        <v>MS</v>
      </c>
    </row>
    <row r="7238" spans="1:37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>
        <f>_xlfn.XLOOKUP(MIS[[#This Row],[TRADING SYMBOL]],[1]Sheet1!$D:$D,[1]Sheet1!$C:$C)</f>
        <v>490.65</v>
      </c>
      <c r="AE7238">
        <f>MIS[[#This Row],[OrderAverageTradedPrice]]*MIS[[#This Row],[OrderQuantity]]</f>
        <v>9777</v>
      </c>
      <c r="AF7238">
        <f>MIS[[#This Row],[LTP]]*MIS[[#This Row],[OrderQuantity]]</f>
        <v>9813</v>
      </c>
      <c r="AG7238">
        <f>IF(MIS[[#This Row],[OrderSide]]="SELL",MIS[[#This Row],[VALUE]]-MIS[[#This Row],[LIVE_VALUE]],MIS[[#This Row],[LIVE_VALUE]]-MIS[[#This Row],[VALUE]])</f>
        <v>36</v>
      </c>
      <c r="AH7238" t="str" cm="1">
        <f t="array" ref="AH7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8" t="str">
        <f>MIS[[#This Row],[TRADING SYMBOL]]</f>
        <v>SENSEX2552082300CE</v>
      </c>
      <c r="AJ7238" t="str">
        <f>IF(RIGHT(MIS[[#This Row],[Main/Hedge]],4)="MAIN","MAIN","HEDGE")</f>
        <v>MAIN</v>
      </c>
      <c r="AK7238" t="str" cm="1">
        <f t="array" ref="AK7238">_xlfn._xlws.FILTER(Table4[Column1],ISNUMBER(SEARCH(Table4[Column1],MIS[[#This Row],[OrderUniqueIdentifier]])),"")</f>
        <v>MS</v>
      </c>
    </row>
    <row r="7239" spans="1:37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>
        <f>_xlfn.XLOOKUP(MIS[[#This Row],[TRADING SYMBOL]],[1]Sheet1!$D:$D,[1]Sheet1!$C:$C)</f>
        <v>409.5</v>
      </c>
      <c r="AE7239">
        <f>MIS[[#This Row],[OrderAverageTradedPrice]]*MIS[[#This Row],[OrderQuantity]]</f>
        <v>48613.99999999992</v>
      </c>
      <c r="AF7239">
        <f>MIS[[#This Row],[LTP]]*MIS[[#This Row],[OrderQuantity]]</f>
        <v>49140</v>
      </c>
      <c r="AG7239">
        <f>IF(MIS[[#This Row],[OrderSide]]="SELL",MIS[[#This Row],[VALUE]]-MIS[[#This Row],[LIVE_VALUE]],MIS[[#This Row],[LIVE_VALUE]]-MIS[[#This Row],[VALUE]])</f>
        <v>526.00000000008004</v>
      </c>
      <c r="AH7239" t="str" cm="1">
        <f t="array" ref="AH7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39" t="str">
        <f>MIS[[#This Row],[TRADING SYMBOL]]</f>
        <v>SENSEX2552082300PE</v>
      </c>
      <c r="AJ7239" t="str">
        <f>IF(RIGHT(MIS[[#This Row],[Main/Hedge]],4)="MAIN","MAIN","HEDGE")</f>
        <v>MAIN</v>
      </c>
      <c r="AK7239" t="str" cm="1">
        <f t="array" ref="AK7239">_xlfn._xlws.FILTER(Table4[Column1],ISNUMBER(SEARCH(Table4[Column1],MIS[[#This Row],[OrderUniqueIdentifier]])),"")</f>
        <v>MS</v>
      </c>
    </row>
    <row r="7240" spans="1:37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>
        <f>_xlfn.XLOOKUP(MIS[[#This Row],[TRADING SYMBOL]],[1]Sheet1!$D:$D,[1]Sheet1!$C:$C)</f>
        <v>409.5</v>
      </c>
      <c r="AE7240">
        <f>MIS[[#This Row],[OrderAverageTradedPrice]]*MIS[[#This Row],[OrderQuantity]]</f>
        <v>8092</v>
      </c>
      <c r="AF7240">
        <f>MIS[[#This Row],[LTP]]*MIS[[#This Row],[OrderQuantity]]</f>
        <v>8190</v>
      </c>
      <c r="AG7240">
        <f>IF(MIS[[#This Row],[OrderSide]]="SELL",MIS[[#This Row],[VALUE]]-MIS[[#This Row],[LIVE_VALUE]],MIS[[#This Row],[LIVE_VALUE]]-MIS[[#This Row],[VALUE]])</f>
        <v>98</v>
      </c>
      <c r="AH7240" t="str" cm="1">
        <f t="array" ref="AH7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0" t="str">
        <f>MIS[[#This Row],[TRADING SYMBOL]]</f>
        <v>SENSEX2552082300PE</v>
      </c>
      <c r="AJ7240" t="str">
        <f>IF(RIGHT(MIS[[#This Row],[Main/Hedge]],4)="MAIN","MAIN","HEDGE")</f>
        <v>MAIN</v>
      </c>
      <c r="AK7240" t="str" cm="1">
        <f t="array" ref="AK7240">_xlfn._xlws.FILTER(Table4[Column1],ISNUMBER(SEARCH(Table4[Column1],MIS[[#This Row],[OrderUniqueIdentifier]])),"")</f>
        <v>MS</v>
      </c>
    </row>
    <row r="7241" spans="1:37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>
        <f>_xlfn.XLOOKUP(MIS[[#This Row],[TRADING SYMBOL]],[1]Sheet1!$D:$D,[1]Sheet1!$C:$C)</f>
        <v>490.65</v>
      </c>
      <c r="AE7241">
        <f>MIS[[#This Row],[OrderAverageTradedPrice]]*MIS[[#This Row],[OrderQuantity]]</f>
        <v>9767</v>
      </c>
      <c r="AF7241">
        <f>MIS[[#This Row],[LTP]]*MIS[[#This Row],[OrderQuantity]]</f>
        <v>9813</v>
      </c>
      <c r="AG7241">
        <f>IF(MIS[[#This Row],[OrderSide]]="SELL",MIS[[#This Row],[VALUE]]-MIS[[#This Row],[LIVE_VALUE]],MIS[[#This Row],[LIVE_VALUE]]-MIS[[#This Row],[VALUE]])</f>
        <v>46</v>
      </c>
      <c r="AH7241" t="str" cm="1">
        <f t="array" ref="AH7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1" t="str">
        <f>MIS[[#This Row],[TRADING SYMBOL]]</f>
        <v>SENSEX2552082300CE</v>
      </c>
      <c r="AJ7241" t="str">
        <f>IF(RIGHT(MIS[[#This Row],[Main/Hedge]],4)="MAIN","MAIN","HEDGE")</f>
        <v>MAIN</v>
      </c>
      <c r="AK7241" t="str" cm="1">
        <f t="array" ref="AK7241">_xlfn._xlws.FILTER(Table4[Column1],ISNUMBER(SEARCH(Table4[Column1],MIS[[#This Row],[OrderUniqueIdentifier]])),"")</f>
        <v>MS</v>
      </c>
    </row>
    <row r="7242" spans="1:37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>
        <f>_xlfn.XLOOKUP(MIS[[#This Row],[TRADING SYMBOL]],[1]Sheet1!$D:$D,[1]Sheet1!$C:$C)</f>
        <v>490.65</v>
      </c>
      <c r="AE7242">
        <f>MIS[[#This Row],[OrderAverageTradedPrice]]*MIS[[#This Row],[OrderQuantity]]</f>
        <v>9775</v>
      </c>
      <c r="AF7242">
        <f>MIS[[#This Row],[LTP]]*MIS[[#This Row],[OrderQuantity]]</f>
        <v>9813</v>
      </c>
      <c r="AG7242">
        <f>IF(MIS[[#This Row],[OrderSide]]="SELL",MIS[[#This Row],[VALUE]]-MIS[[#This Row],[LIVE_VALUE]],MIS[[#This Row],[LIVE_VALUE]]-MIS[[#This Row],[VALUE]])</f>
        <v>38</v>
      </c>
      <c r="AH7242" t="str" cm="1">
        <f t="array" ref="AH7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2" t="str">
        <f>MIS[[#This Row],[TRADING SYMBOL]]</f>
        <v>SENSEX2552082300CE</v>
      </c>
      <c r="AJ7242" t="str">
        <f>IF(RIGHT(MIS[[#This Row],[Main/Hedge]],4)="MAIN","MAIN","HEDGE")</f>
        <v>MAIN</v>
      </c>
      <c r="AK7242" t="str" cm="1">
        <f t="array" ref="AK7242">_xlfn._xlws.FILTER(Table4[Column1],ISNUMBER(SEARCH(Table4[Column1],MIS[[#This Row],[OrderUniqueIdentifier]])),"")</f>
        <v>MS</v>
      </c>
    </row>
    <row r="7243" spans="1:37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>
        <f>_xlfn.XLOOKUP(MIS[[#This Row],[TRADING SYMBOL]],[1]Sheet1!$D:$D,[1]Sheet1!$C:$C)</f>
        <v>490.65</v>
      </c>
      <c r="AE7243">
        <f>MIS[[#This Row],[OrderAverageTradedPrice]]*MIS[[#This Row],[OrderQuantity]]</f>
        <v>9760</v>
      </c>
      <c r="AF7243">
        <f>MIS[[#This Row],[LTP]]*MIS[[#This Row],[OrderQuantity]]</f>
        <v>9813</v>
      </c>
      <c r="AG7243">
        <f>IF(MIS[[#This Row],[OrderSide]]="SELL",MIS[[#This Row],[VALUE]]-MIS[[#This Row],[LIVE_VALUE]],MIS[[#This Row],[LIVE_VALUE]]-MIS[[#This Row],[VALUE]])</f>
        <v>53</v>
      </c>
      <c r="AH7243" t="str" cm="1">
        <f t="array" ref="AH7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3" t="str">
        <f>MIS[[#This Row],[TRADING SYMBOL]]</f>
        <v>SENSEX2552082300CE</v>
      </c>
      <c r="AJ7243" t="str">
        <f>IF(RIGHT(MIS[[#This Row],[Main/Hedge]],4)="MAIN","MAIN","HEDGE")</f>
        <v>MAIN</v>
      </c>
      <c r="AK7243" t="str" cm="1">
        <f t="array" ref="AK7243">_xlfn._xlws.FILTER(Table4[Column1],ISNUMBER(SEARCH(Table4[Column1],MIS[[#This Row],[OrderUniqueIdentifier]])),"")</f>
        <v>MS</v>
      </c>
    </row>
    <row r="7244" spans="1:37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>
        <f>_xlfn.XLOOKUP(MIS[[#This Row],[TRADING SYMBOL]],[1]Sheet1!$D:$D,[1]Sheet1!$C:$C)</f>
        <v>441.2</v>
      </c>
      <c r="AE7244">
        <f>MIS[[#This Row],[OrderAverageTradedPrice]]*MIS[[#This Row],[OrderQuantity]]</f>
        <v>34902</v>
      </c>
      <c r="AF7244">
        <f>MIS[[#This Row],[LTP]]*MIS[[#This Row],[OrderQuantity]]</f>
        <v>35296</v>
      </c>
      <c r="AG7244">
        <f>IF(MIS[[#This Row],[OrderSide]]="SELL",MIS[[#This Row],[VALUE]]-MIS[[#This Row],[LIVE_VALUE]],MIS[[#This Row],[LIVE_VALUE]]-MIS[[#This Row],[VALUE]])</f>
        <v>394</v>
      </c>
      <c r="AH7244" t="str" cm="1">
        <f t="array" ref="AH7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4" t="str">
        <f>MIS[[#This Row],[TRADING SYMBOL]]</f>
        <v>SENSEX2552082400CE</v>
      </c>
      <c r="AJ7244" t="str">
        <f>IF(RIGHT(MIS[[#This Row],[Main/Hedge]],4)="MAIN","MAIN","HEDGE")</f>
        <v>MAIN</v>
      </c>
      <c r="AK7244" t="str" cm="1">
        <f t="array" ref="AK7244">_xlfn._xlws.FILTER(Table4[Column1],ISNUMBER(SEARCH(Table4[Column1],MIS[[#This Row],[OrderUniqueIdentifier]])),"")</f>
        <v>MS</v>
      </c>
    </row>
    <row r="7245" spans="1:37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>
        <f>_xlfn.XLOOKUP(MIS[[#This Row],[TRADING SYMBOL]],[1]Sheet1!$D:$D,[1]Sheet1!$C:$C)</f>
        <v>490.65</v>
      </c>
      <c r="AE7245">
        <f>MIS[[#This Row],[OrderAverageTradedPrice]]*MIS[[#This Row],[OrderQuantity]]</f>
        <v>9779</v>
      </c>
      <c r="AF7245">
        <f>MIS[[#This Row],[LTP]]*MIS[[#This Row],[OrderQuantity]]</f>
        <v>9813</v>
      </c>
      <c r="AG7245">
        <f>IF(MIS[[#This Row],[OrderSide]]="SELL",MIS[[#This Row],[VALUE]]-MIS[[#This Row],[LIVE_VALUE]],MIS[[#This Row],[LIVE_VALUE]]-MIS[[#This Row],[VALUE]])</f>
        <v>34</v>
      </c>
      <c r="AH7245" t="str" cm="1">
        <f t="array" ref="AH7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5" t="str">
        <f>MIS[[#This Row],[TRADING SYMBOL]]</f>
        <v>SENSEX2552082300CE</v>
      </c>
      <c r="AJ7245" t="str">
        <f>IF(RIGHT(MIS[[#This Row],[Main/Hedge]],4)="MAIN","MAIN","HEDGE")</f>
        <v>MAIN</v>
      </c>
      <c r="AK7245" t="str" cm="1">
        <f t="array" ref="AK7245">_xlfn._xlws.FILTER(Table4[Column1],ISNUMBER(SEARCH(Table4[Column1],MIS[[#This Row],[OrderUniqueIdentifier]])),"")</f>
        <v>MS</v>
      </c>
    </row>
    <row r="7246" spans="1:37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>
        <f>_xlfn.XLOOKUP(MIS[[#This Row],[TRADING SYMBOL]],[1]Sheet1!$D:$D,[1]Sheet1!$C:$C)</f>
        <v>490.65</v>
      </c>
      <c r="AE7246">
        <f>MIS[[#This Row],[OrderAverageTradedPrice]]*MIS[[#This Row],[OrderQuantity]]</f>
        <v>19554</v>
      </c>
      <c r="AF7246">
        <f>MIS[[#This Row],[LTP]]*MIS[[#This Row],[OrderQuantity]]</f>
        <v>19626</v>
      </c>
      <c r="AG7246">
        <f>IF(MIS[[#This Row],[OrderSide]]="SELL",MIS[[#This Row],[VALUE]]-MIS[[#This Row],[LIVE_VALUE]],MIS[[#This Row],[LIVE_VALUE]]-MIS[[#This Row],[VALUE]])</f>
        <v>72</v>
      </c>
      <c r="AH7246" t="str" cm="1">
        <f t="array" ref="AH7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6" t="str">
        <f>MIS[[#This Row],[TRADING SYMBOL]]</f>
        <v>SENSEX2552082300CE</v>
      </c>
      <c r="AJ7246" t="str">
        <f>IF(RIGHT(MIS[[#This Row],[Main/Hedge]],4)="MAIN","MAIN","HEDGE")</f>
        <v>MAIN</v>
      </c>
      <c r="AK7246" t="str" cm="1">
        <f t="array" ref="AK7246">_xlfn._xlws.FILTER(Table4[Column1],ISNUMBER(SEARCH(Table4[Column1],MIS[[#This Row],[OrderUniqueIdentifier]])),"")</f>
        <v>MS</v>
      </c>
    </row>
    <row r="7247" spans="1:37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>
        <f>_xlfn.XLOOKUP(MIS[[#This Row],[TRADING SYMBOL]],[1]Sheet1!$D:$D,[1]Sheet1!$C:$C)</f>
        <v>490.65</v>
      </c>
      <c r="AE7247">
        <f>MIS[[#This Row],[OrderAverageTradedPrice]]*MIS[[#This Row],[OrderQuantity]]</f>
        <v>39100</v>
      </c>
      <c r="AF7247">
        <f>MIS[[#This Row],[LTP]]*MIS[[#This Row],[OrderQuantity]]</f>
        <v>39252</v>
      </c>
      <c r="AG7247">
        <f>IF(MIS[[#This Row],[OrderSide]]="SELL",MIS[[#This Row],[VALUE]]-MIS[[#This Row],[LIVE_VALUE]],MIS[[#This Row],[LIVE_VALUE]]-MIS[[#This Row],[VALUE]])</f>
        <v>152</v>
      </c>
      <c r="AH7247" t="str" cm="1">
        <f t="array" ref="AH7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7" t="str">
        <f>MIS[[#This Row],[TRADING SYMBOL]]</f>
        <v>SENSEX2552082300CE</v>
      </c>
      <c r="AJ7247" t="str">
        <f>IF(RIGHT(MIS[[#This Row],[Main/Hedge]],4)="MAIN","MAIN","HEDGE")</f>
        <v>MAIN</v>
      </c>
      <c r="AK7247" t="str" cm="1">
        <f t="array" ref="AK7247">_xlfn._xlws.FILTER(Table4[Column1],ISNUMBER(SEARCH(Table4[Column1],MIS[[#This Row],[OrderUniqueIdentifier]])),"")</f>
        <v>MS</v>
      </c>
    </row>
    <row r="7248" spans="1:37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>
        <f>_xlfn.XLOOKUP(MIS[[#This Row],[TRADING SYMBOL]],[1]Sheet1!$D:$D,[1]Sheet1!$C:$C)</f>
        <v>490.65</v>
      </c>
      <c r="AE7248">
        <f>MIS[[#This Row],[OrderAverageTradedPrice]]*MIS[[#This Row],[OrderQuantity]]</f>
        <v>39000</v>
      </c>
      <c r="AF7248">
        <f>MIS[[#This Row],[LTP]]*MIS[[#This Row],[OrderQuantity]]</f>
        <v>39252</v>
      </c>
      <c r="AG7248">
        <f>IF(MIS[[#This Row],[OrderSide]]="SELL",MIS[[#This Row],[VALUE]]-MIS[[#This Row],[LIVE_VALUE]],MIS[[#This Row],[LIVE_VALUE]]-MIS[[#This Row],[VALUE]])</f>
        <v>252</v>
      </c>
      <c r="AH7248" t="str" cm="1">
        <f t="array" ref="AH7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8" t="str">
        <f>MIS[[#This Row],[TRADING SYMBOL]]</f>
        <v>SENSEX2552082300CE</v>
      </c>
      <c r="AJ7248" t="str">
        <f>IF(RIGHT(MIS[[#This Row],[Main/Hedge]],4)="MAIN","MAIN","HEDGE")</f>
        <v>MAIN</v>
      </c>
      <c r="AK7248" t="str" cm="1">
        <f t="array" ref="AK7248">_xlfn._xlws.FILTER(Table4[Column1],ISNUMBER(SEARCH(Table4[Column1],MIS[[#This Row],[OrderUniqueIdentifier]])),"")</f>
        <v>MS</v>
      </c>
    </row>
    <row r="7249" spans="1:37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>
        <f>_xlfn.XLOOKUP(MIS[[#This Row],[TRADING SYMBOL]],[1]Sheet1!$D:$D,[1]Sheet1!$C:$C)</f>
        <v>409.5</v>
      </c>
      <c r="AE7249">
        <f>MIS[[#This Row],[OrderAverageTradedPrice]]*MIS[[#This Row],[OrderQuantity]]</f>
        <v>32412</v>
      </c>
      <c r="AF7249">
        <f>MIS[[#This Row],[LTP]]*MIS[[#This Row],[OrderQuantity]]</f>
        <v>32760</v>
      </c>
      <c r="AG7249">
        <f>IF(MIS[[#This Row],[OrderSide]]="SELL",MIS[[#This Row],[VALUE]]-MIS[[#This Row],[LIVE_VALUE]],MIS[[#This Row],[LIVE_VALUE]]-MIS[[#This Row],[VALUE]])</f>
        <v>348</v>
      </c>
      <c r="AH7249" t="str" cm="1">
        <f t="array" ref="AH7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49" t="str">
        <f>MIS[[#This Row],[TRADING SYMBOL]]</f>
        <v>SENSEX2552082300PE</v>
      </c>
      <c r="AJ7249" t="str">
        <f>IF(RIGHT(MIS[[#This Row],[Main/Hedge]],4)="MAIN","MAIN","HEDGE")</f>
        <v>MAIN</v>
      </c>
      <c r="AK7249" t="str" cm="1">
        <f t="array" ref="AK7249">_xlfn._xlws.FILTER(Table4[Column1],ISNUMBER(SEARCH(Table4[Column1],MIS[[#This Row],[OrderUniqueIdentifier]])),"")</f>
        <v>MS</v>
      </c>
    </row>
    <row r="7250" spans="1:37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>
        <f>_xlfn.XLOOKUP(MIS[[#This Row],[TRADING SYMBOL]],[1]Sheet1!$D:$D,[1]Sheet1!$C:$C)</f>
        <v>367</v>
      </c>
      <c r="AE7250">
        <f>MIS[[#This Row],[OrderAverageTradedPrice]]*MIS[[#This Row],[OrderQuantity]]</f>
        <v>21792.99999999996</v>
      </c>
      <c r="AF7250">
        <f>MIS[[#This Row],[LTP]]*MIS[[#This Row],[OrderQuantity]]</f>
        <v>22020</v>
      </c>
      <c r="AG7250">
        <f>IF(MIS[[#This Row],[OrderSide]]="SELL",MIS[[#This Row],[VALUE]]-MIS[[#This Row],[LIVE_VALUE]],MIS[[#This Row],[LIVE_VALUE]]-MIS[[#This Row],[VALUE]])</f>
        <v>227.00000000004002</v>
      </c>
      <c r="AH7250" t="str" cm="1">
        <f t="array" ref="AH7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0" t="str">
        <f>MIS[[#This Row],[TRADING SYMBOL]]</f>
        <v>SENSEX2552082200PE</v>
      </c>
      <c r="AJ7250" t="str">
        <f>IF(RIGHT(MIS[[#This Row],[Main/Hedge]],4)="MAIN","MAIN","HEDGE")</f>
        <v>MAIN</v>
      </c>
      <c r="AK7250" t="str" cm="1">
        <f t="array" ref="AK7250">_xlfn._xlws.FILTER(Table4[Column1],ISNUMBER(SEARCH(Table4[Column1],MIS[[#This Row],[OrderUniqueIdentifier]])),"")</f>
        <v>MS</v>
      </c>
    </row>
    <row r="7251" spans="1:37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>
        <f>_xlfn.XLOOKUP(MIS[[#This Row],[TRADING SYMBOL]],[1]Sheet1!$D:$D,[1]Sheet1!$C:$C)</f>
        <v>386.75</v>
      </c>
      <c r="AE7251">
        <f>MIS[[#This Row],[OrderAverageTradedPrice]]*MIS[[#This Row],[OrderQuantity]]</f>
        <v>7742</v>
      </c>
      <c r="AF7251">
        <f>MIS[[#This Row],[LTP]]*MIS[[#This Row],[OrderQuantity]]</f>
        <v>7735</v>
      </c>
      <c r="AG7251">
        <f>IF(MIS[[#This Row],[OrderSide]]="SELL",MIS[[#This Row],[VALUE]]-MIS[[#This Row],[LIVE_VALUE]],MIS[[#This Row],[LIVE_VALUE]]-MIS[[#This Row],[VALUE]])</f>
        <v>-7</v>
      </c>
      <c r="AH7251" t="str" cm="1">
        <f t="array" ref="AH7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1" t="str">
        <f>MIS[[#This Row],[TRADING SYMBOL]]</f>
        <v>SENSEX2552082500CE</v>
      </c>
      <c r="AJ7251" t="str">
        <f>IF(RIGHT(MIS[[#This Row],[Main/Hedge]],4)="MAIN","MAIN","HEDGE")</f>
        <v>MAIN</v>
      </c>
      <c r="AK7251" t="str" cm="1">
        <f t="array" ref="AK7251">_xlfn._xlws.FILTER(Table4[Column1],ISNUMBER(SEARCH(Table4[Column1],MIS[[#This Row],[OrderUniqueIdentifier]])),"")</f>
        <v>MS</v>
      </c>
    </row>
    <row r="7252" spans="1:37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>
        <f>_xlfn.XLOOKUP(MIS[[#This Row],[TRADING SYMBOL]],[1]Sheet1!$D:$D,[1]Sheet1!$C:$C)</f>
        <v>367</v>
      </c>
      <c r="AE7252">
        <f>MIS[[#This Row],[OrderAverageTradedPrice]]*MIS[[#This Row],[OrderQuantity]]</f>
        <v>29032</v>
      </c>
      <c r="AF7252">
        <f>MIS[[#This Row],[LTP]]*MIS[[#This Row],[OrderQuantity]]</f>
        <v>29360</v>
      </c>
      <c r="AG7252">
        <f>IF(MIS[[#This Row],[OrderSide]]="SELL",MIS[[#This Row],[VALUE]]-MIS[[#This Row],[LIVE_VALUE]],MIS[[#This Row],[LIVE_VALUE]]-MIS[[#This Row],[VALUE]])</f>
        <v>328</v>
      </c>
      <c r="AH7252" t="str" cm="1">
        <f t="array" ref="AH7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2" t="str">
        <f>MIS[[#This Row],[TRADING SYMBOL]]</f>
        <v>SENSEX2552082200PE</v>
      </c>
      <c r="AJ7252" t="str">
        <f>IF(RIGHT(MIS[[#This Row],[Main/Hedge]],4)="MAIN","MAIN","HEDGE")</f>
        <v>MAIN</v>
      </c>
      <c r="AK7252" t="str" cm="1">
        <f t="array" ref="AK7252">_xlfn._xlws.FILTER(Table4[Column1],ISNUMBER(SEARCH(Table4[Column1],MIS[[#This Row],[OrderUniqueIdentifier]])),"")</f>
        <v>MS</v>
      </c>
    </row>
    <row r="7253" spans="1:37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>
        <f>_xlfn.XLOOKUP(MIS[[#This Row],[TRADING SYMBOL]],[1]Sheet1!$D:$D,[1]Sheet1!$C:$C)</f>
        <v>386.75</v>
      </c>
      <c r="AE7253">
        <f>MIS[[#This Row],[OrderAverageTradedPrice]]*MIS[[#This Row],[OrderQuantity]]</f>
        <v>31020</v>
      </c>
      <c r="AF7253">
        <f>MIS[[#This Row],[LTP]]*MIS[[#This Row],[OrderQuantity]]</f>
        <v>30940</v>
      </c>
      <c r="AG7253">
        <f>IF(MIS[[#This Row],[OrderSide]]="SELL",MIS[[#This Row],[VALUE]]-MIS[[#This Row],[LIVE_VALUE]],MIS[[#This Row],[LIVE_VALUE]]-MIS[[#This Row],[VALUE]])</f>
        <v>-80</v>
      </c>
      <c r="AH7253" t="str" cm="1">
        <f t="array" ref="AH7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3" t="str">
        <f>MIS[[#This Row],[TRADING SYMBOL]]</f>
        <v>SENSEX2552082500CE</v>
      </c>
      <c r="AJ7253" t="str">
        <f>IF(RIGHT(MIS[[#This Row],[Main/Hedge]],4)="MAIN","MAIN","HEDGE")</f>
        <v>MAIN</v>
      </c>
      <c r="AK7253" t="str" cm="1">
        <f t="array" ref="AK7253">_xlfn._xlws.FILTER(Table4[Column1],ISNUMBER(SEARCH(Table4[Column1],MIS[[#This Row],[OrderUniqueIdentifier]])),"")</f>
        <v>MS</v>
      </c>
    </row>
    <row r="7254" spans="1:37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>
        <f>_xlfn.XLOOKUP(MIS[[#This Row],[TRADING SYMBOL]],[1]Sheet1!$D:$D,[1]Sheet1!$C:$C)</f>
        <v>367</v>
      </c>
      <c r="AE7254">
        <f>MIS[[#This Row],[OrderAverageTradedPrice]]*MIS[[#This Row],[OrderQuantity]]</f>
        <v>43488</v>
      </c>
      <c r="AF7254">
        <f>MIS[[#This Row],[LTP]]*MIS[[#This Row],[OrderQuantity]]</f>
        <v>44040</v>
      </c>
      <c r="AG7254">
        <f>IF(MIS[[#This Row],[OrderSide]]="SELL",MIS[[#This Row],[VALUE]]-MIS[[#This Row],[LIVE_VALUE]],MIS[[#This Row],[LIVE_VALUE]]-MIS[[#This Row],[VALUE]])</f>
        <v>552</v>
      </c>
      <c r="AH7254" t="str" cm="1">
        <f t="array" ref="AH7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4" t="str">
        <f>MIS[[#This Row],[TRADING SYMBOL]]</f>
        <v>SENSEX2552082200PE</v>
      </c>
      <c r="AJ7254" t="str">
        <f>IF(RIGHT(MIS[[#This Row],[Main/Hedge]],4)="MAIN","MAIN","HEDGE")</f>
        <v>MAIN</v>
      </c>
      <c r="AK7254" t="str" cm="1">
        <f t="array" ref="AK7254">_xlfn._xlws.FILTER(Table4[Column1],ISNUMBER(SEARCH(Table4[Column1],MIS[[#This Row],[OrderUniqueIdentifier]])),"")</f>
        <v>MS</v>
      </c>
    </row>
    <row r="7255" spans="1:37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>
        <f>_xlfn.XLOOKUP(MIS[[#This Row],[TRADING SYMBOL]],[1]Sheet1!$D:$D,[1]Sheet1!$C:$C)</f>
        <v>441.2</v>
      </c>
      <c r="AE7255">
        <f>MIS[[#This Row],[OrderAverageTradedPrice]]*MIS[[#This Row],[OrderQuantity]]</f>
        <v>78660</v>
      </c>
      <c r="AF7255">
        <f>MIS[[#This Row],[LTP]]*MIS[[#This Row],[OrderQuantity]]</f>
        <v>79416</v>
      </c>
      <c r="AG7255">
        <f>IF(MIS[[#This Row],[OrderSide]]="SELL",MIS[[#This Row],[VALUE]]-MIS[[#This Row],[LIVE_VALUE]],MIS[[#This Row],[LIVE_VALUE]]-MIS[[#This Row],[VALUE]])</f>
        <v>756</v>
      </c>
      <c r="AH7255" t="str" cm="1">
        <f t="array" ref="AH7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5" t="str">
        <f>MIS[[#This Row],[TRADING SYMBOL]]</f>
        <v>SENSEX2552082400CE</v>
      </c>
      <c r="AJ7255" t="str">
        <f>IF(RIGHT(MIS[[#This Row],[Main/Hedge]],4)="MAIN","MAIN","HEDGE")</f>
        <v>MAIN</v>
      </c>
      <c r="AK7255" t="str" cm="1">
        <f t="array" ref="AK7255">_xlfn._xlws.FILTER(Table4[Column1],ISNUMBER(SEARCH(Table4[Column1],MIS[[#This Row],[OrderUniqueIdentifier]])),"")</f>
        <v>MS</v>
      </c>
    </row>
    <row r="7256" spans="1:37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>
        <f>_xlfn.XLOOKUP(MIS[[#This Row],[TRADING SYMBOL]],[1]Sheet1!$D:$D,[1]Sheet1!$C:$C)</f>
        <v>441.2</v>
      </c>
      <c r="AE7256">
        <f>MIS[[#This Row],[OrderAverageTradedPrice]]*MIS[[#This Row],[OrderQuantity]]</f>
        <v>34976</v>
      </c>
      <c r="AF7256">
        <f>MIS[[#This Row],[LTP]]*MIS[[#This Row],[OrderQuantity]]</f>
        <v>35296</v>
      </c>
      <c r="AG7256">
        <f>IF(MIS[[#This Row],[OrderSide]]="SELL",MIS[[#This Row],[VALUE]]-MIS[[#This Row],[LIVE_VALUE]],MIS[[#This Row],[LIVE_VALUE]]-MIS[[#This Row],[VALUE]])</f>
        <v>320</v>
      </c>
      <c r="AH7256" t="str" cm="1">
        <f t="array" ref="AH7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6" t="str">
        <f>MIS[[#This Row],[TRADING SYMBOL]]</f>
        <v>SENSEX2552082400CE</v>
      </c>
      <c r="AJ7256" t="str">
        <f>IF(RIGHT(MIS[[#This Row],[Main/Hedge]],4)="MAIN","MAIN","HEDGE")</f>
        <v>MAIN</v>
      </c>
      <c r="AK7256" t="str" cm="1">
        <f t="array" ref="AK7256">_xlfn._xlws.FILTER(Table4[Column1],ISNUMBER(SEARCH(Table4[Column1],MIS[[#This Row],[OrderUniqueIdentifier]])),"")</f>
        <v>MS</v>
      </c>
    </row>
    <row r="7257" spans="1:37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>
        <f>_xlfn.XLOOKUP(MIS[[#This Row],[TRADING SYMBOL]],[1]Sheet1!$D:$D,[1]Sheet1!$C:$C)</f>
        <v>490.65</v>
      </c>
      <c r="AE7257">
        <f>MIS[[#This Row],[OrderAverageTradedPrice]]*MIS[[#This Row],[OrderQuantity]]</f>
        <v>19552</v>
      </c>
      <c r="AF7257">
        <f>MIS[[#This Row],[LTP]]*MIS[[#This Row],[OrderQuantity]]</f>
        <v>19626</v>
      </c>
      <c r="AG7257">
        <f>IF(MIS[[#This Row],[OrderSide]]="SELL",MIS[[#This Row],[VALUE]]-MIS[[#This Row],[LIVE_VALUE]],MIS[[#This Row],[LIVE_VALUE]]-MIS[[#This Row],[VALUE]])</f>
        <v>74</v>
      </c>
      <c r="AH7257" t="str" cm="1">
        <f t="array" ref="AH7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7" t="str">
        <f>MIS[[#This Row],[TRADING SYMBOL]]</f>
        <v>SENSEX2552082300CE</v>
      </c>
      <c r="AJ7257" t="str">
        <f>IF(RIGHT(MIS[[#This Row],[Main/Hedge]],4)="MAIN","MAIN","HEDGE")</f>
        <v>MAIN</v>
      </c>
      <c r="AK7257" t="str" cm="1">
        <f t="array" ref="AK7257">_xlfn._xlws.FILTER(Table4[Column1],ISNUMBER(SEARCH(Table4[Column1],MIS[[#This Row],[OrderUniqueIdentifier]])),"")</f>
        <v>MS</v>
      </c>
    </row>
    <row r="7258" spans="1:37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>
        <f>_xlfn.XLOOKUP(MIS[[#This Row],[TRADING SYMBOL]],[1]Sheet1!$D:$D,[1]Sheet1!$C:$C)</f>
        <v>441.2</v>
      </c>
      <c r="AE7258">
        <f>MIS[[#This Row],[OrderAverageTradedPrice]]*MIS[[#This Row],[OrderQuantity]]</f>
        <v>17485</v>
      </c>
      <c r="AF7258">
        <f>MIS[[#This Row],[LTP]]*MIS[[#This Row],[OrderQuantity]]</f>
        <v>17648</v>
      </c>
      <c r="AG7258">
        <f>IF(MIS[[#This Row],[OrderSide]]="SELL",MIS[[#This Row],[VALUE]]-MIS[[#This Row],[LIVE_VALUE]],MIS[[#This Row],[LIVE_VALUE]]-MIS[[#This Row],[VALUE]])</f>
        <v>163</v>
      </c>
      <c r="AH7258" t="str" cm="1">
        <f t="array" ref="AH7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8" t="str">
        <f>MIS[[#This Row],[TRADING SYMBOL]]</f>
        <v>SENSEX2552082400CE</v>
      </c>
      <c r="AJ7258" t="str">
        <f>IF(RIGHT(MIS[[#This Row],[Main/Hedge]],4)="MAIN","MAIN","HEDGE")</f>
        <v>MAIN</v>
      </c>
      <c r="AK7258" t="str" cm="1">
        <f t="array" ref="AK7258">_xlfn._xlws.FILTER(Table4[Column1],ISNUMBER(SEARCH(Table4[Column1],MIS[[#This Row],[OrderUniqueIdentifier]])),"")</f>
        <v>MS</v>
      </c>
    </row>
    <row r="7259" spans="1:37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>
        <f>_xlfn.XLOOKUP(MIS[[#This Row],[TRADING SYMBOL]],[1]Sheet1!$D:$D,[1]Sheet1!$C:$C)</f>
        <v>441.2</v>
      </c>
      <c r="AE7259">
        <f>MIS[[#This Row],[OrderAverageTradedPrice]]*MIS[[#This Row],[OrderQuantity]]</f>
        <v>8740</v>
      </c>
      <c r="AF7259">
        <f>MIS[[#This Row],[LTP]]*MIS[[#This Row],[OrderQuantity]]</f>
        <v>8824</v>
      </c>
      <c r="AG7259">
        <f>IF(MIS[[#This Row],[OrderSide]]="SELL",MIS[[#This Row],[VALUE]]-MIS[[#This Row],[LIVE_VALUE]],MIS[[#This Row],[LIVE_VALUE]]-MIS[[#This Row],[VALUE]])</f>
        <v>84</v>
      </c>
      <c r="AH7259" t="str" cm="1">
        <f t="array" ref="AH7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59" t="str">
        <f>MIS[[#This Row],[TRADING SYMBOL]]</f>
        <v>SENSEX2552082400CE</v>
      </c>
      <c r="AJ7259" t="str">
        <f>IF(RIGHT(MIS[[#This Row],[Main/Hedge]],4)="MAIN","MAIN","HEDGE")</f>
        <v>MAIN</v>
      </c>
      <c r="AK7259" t="str" cm="1">
        <f t="array" ref="AK7259">_xlfn._xlws.FILTER(Table4[Column1],ISNUMBER(SEARCH(Table4[Column1],MIS[[#This Row],[OrderUniqueIdentifier]])),"")</f>
        <v>MS</v>
      </c>
    </row>
    <row r="7260" spans="1:37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>
        <f>_xlfn.XLOOKUP(MIS[[#This Row],[TRADING SYMBOL]],[1]Sheet1!$D:$D,[1]Sheet1!$C:$C)</f>
        <v>441.2</v>
      </c>
      <c r="AE7260">
        <f>MIS[[#This Row],[OrderAverageTradedPrice]]*MIS[[#This Row],[OrderQuantity]]</f>
        <v>17454</v>
      </c>
      <c r="AF7260">
        <f>MIS[[#This Row],[LTP]]*MIS[[#This Row],[OrderQuantity]]</f>
        <v>17648</v>
      </c>
      <c r="AG7260">
        <f>IF(MIS[[#This Row],[OrderSide]]="SELL",MIS[[#This Row],[VALUE]]-MIS[[#This Row],[LIVE_VALUE]],MIS[[#This Row],[LIVE_VALUE]]-MIS[[#This Row],[VALUE]])</f>
        <v>194</v>
      </c>
      <c r="AH7260" t="str" cm="1">
        <f t="array" ref="AH7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0" t="str">
        <f>MIS[[#This Row],[TRADING SYMBOL]]</f>
        <v>SENSEX2552082400CE</v>
      </c>
      <c r="AJ7260" t="str">
        <f>IF(RIGHT(MIS[[#This Row],[Main/Hedge]],4)="MAIN","MAIN","HEDGE")</f>
        <v>MAIN</v>
      </c>
      <c r="AK7260" t="str" cm="1">
        <f t="array" ref="AK7260">_xlfn._xlws.FILTER(Table4[Column1],ISNUMBER(SEARCH(Table4[Column1],MIS[[#This Row],[OrderUniqueIdentifier]])),"")</f>
        <v>MS</v>
      </c>
    </row>
    <row r="7261" spans="1:37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>
        <f>_xlfn.XLOOKUP(MIS[[#This Row],[TRADING SYMBOL]],[1]Sheet1!$D:$D,[1]Sheet1!$C:$C)</f>
        <v>409.5</v>
      </c>
      <c r="AE7261">
        <f>MIS[[#This Row],[OrderAverageTradedPrice]]*MIS[[#This Row],[OrderQuantity]]</f>
        <v>16165</v>
      </c>
      <c r="AF7261">
        <f>MIS[[#This Row],[LTP]]*MIS[[#This Row],[OrderQuantity]]</f>
        <v>16380</v>
      </c>
      <c r="AG7261">
        <f>IF(MIS[[#This Row],[OrderSide]]="SELL",MIS[[#This Row],[VALUE]]-MIS[[#This Row],[LIVE_VALUE]],MIS[[#This Row],[LIVE_VALUE]]-MIS[[#This Row],[VALUE]])</f>
        <v>215</v>
      </c>
      <c r="AH7261" t="str" cm="1">
        <f t="array" ref="AH7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1" t="str">
        <f>MIS[[#This Row],[TRADING SYMBOL]]</f>
        <v>SENSEX2552082300PE</v>
      </c>
      <c r="AJ7261" t="str">
        <f>IF(RIGHT(MIS[[#This Row],[Main/Hedge]],4)="MAIN","MAIN","HEDGE")</f>
        <v>MAIN</v>
      </c>
      <c r="AK7261" t="str" cm="1">
        <f t="array" ref="AK7261">_xlfn._xlws.FILTER(Table4[Column1],ISNUMBER(SEARCH(Table4[Column1],MIS[[#This Row],[OrderUniqueIdentifier]])),"")</f>
        <v>MS</v>
      </c>
    </row>
    <row r="7262" spans="1:37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>
        <f>_xlfn.XLOOKUP(MIS[[#This Row],[TRADING SYMBOL]],[1]Sheet1!$D:$D,[1]Sheet1!$C:$C)</f>
        <v>409.5</v>
      </c>
      <c r="AE7262">
        <f>MIS[[#This Row],[OrderAverageTradedPrice]]*MIS[[#This Row],[OrderQuantity]]</f>
        <v>8084</v>
      </c>
      <c r="AF7262">
        <f>MIS[[#This Row],[LTP]]*MIS[[#This Row],[OrderQuantity]]</f>
        <v>8190</v>
      </c>
      <c r="AG7262">
        <f>IF(MIS[[#This Row],[OrderSide]]="SELL",MIS[[#This Row],[VALUE]]-MIS[[#This Row],[LIVE_VALUE]],MIS[[#This Row],[LIVE_VALUE]]-MIS[[#This Row],[VALUE]])</f>
        <v>106</v>
      </c>
      <c r="AH7262" t="str" cm="1">
        <f t="array" ref="AH7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2" t="str">
        <f>MIS[[#This Row],[TRADING SYMBOL]]</f>
        <v>SENSEX2552082300PE</v>
      </c>
      <c r="AJ7262" t="str">
        <f>IF(RIGHT(MIS[[#This Row],[Main/Hedge]],4)="MAIN","MAIN","HEDGE")</f>
        <v>MAIN</v>
      </c>
      <c r="AK7262" t="str" cm="1">
        <f t="array" ref="AK7262">_xlfn._xlws.FILTER(Table4[Column1],ISNUMBER(SEARCH(Table4[Column1],MIS[[#This Row],[OrderUniqueIdentifier]])),"")</f>
        <v>MS</v>
      </c>
    </row>
    <row r="7263" spans="1:37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>
        <f>_xlfn.XLOOKUP(MIS[[#This Row],[TRADING SYMBOL]],[1]Sheet1!$D:$D,[1]Sheet1!$C:$C)</f>
        <v>441.2</v>
      </c>
      <c r="AE7263">
        <f>MIS[[#This Row],[OrderAverageTradedPrice]]*MIS[[#This Row],[OrderQuantity]]</f>
        <v>34898</v>
      </c>
      <c r="AF7263">
        <f>MIS[[#This Row],[LTP]]*MIS[[#This Row],[OrderQuantity]]</f>
        <v>35296</v>
      </c>
      <c r="AG7263">
        <f>IF(MIS[[#This Row],[OrderSide]]="SELL",MIS[[#This Row],[VALUE]]-MIS[[#This Row],[LIVE_VALUE]],MIS[[#This Row],[LIVE_VALUE]]-MIS[[#This Row],[VALUE]])</f>
        <v>398</v>
      </c>
      <c r="AH7263" t="str" cm="1">
        <f t="array" ref="AH7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3" t="str">
        <f>MIS[[#This Row],[TRADING SYMBOL]]</f>
        <v>SENSEX2552082400CE</v>
      </c>
      <c r="AJ7263" t="str">
        <f>IF(RIGHT(MIS[[#This Row],[Main/Hedge]],4)="MAIN","MAIN","HEDGE")</f>
        <v>MAIN</v>
      </c>
      <c r="AK7263" t="str" cm="1">
        <f t="array" ref="AK7263">_xlfn._xlws.FILTER(Table4[Column1],ISNUMBER(SEARCH(Table4[Column1],MIS[[#This Row],[OrderUniqueIdentifier]])),"")</f>
        <v>MS</v>
      </c>
    </row>
    <row r="7264" spans="1:37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>
        <f>_xlfn.XLOOKUP(MIS[[#This Row],[TRADING SYMBOL]],[1]Sheet1!$D:$D,[1]Sheet1!$C:$C)</f>
        <v>367</v>
      </c>
      <c r="AE7264">
        <f>MIS[[#This Row],[OrderAverageTradedPrice]]*MIS[[#This Row],[OrderQuantity]]</f>
        <v>65300.999999999942</v>
      </c>
      <c r="AF7264">
        <f>MIS[[#This Row],[LTP]]*MIS[[#This Row],[OrderQuantity]]</f>
        <v>66060</v>
      </c>
      <c r="AG7264">
        <f>IF(MIS[[#This Row],[OrderSide]]="SELL",MIS[[#This Row],[VALUE]]-MIS[[#This Row],[LIVE_VALUE]],MIS[[#This Row],[LIVE_VALUE]]-MIS[[#This Row],[VALUE]])</f>
        <v>759.00000000005821</v>
      </c>
      <c r="AH7264" t="str" cm="1">
        <f t="array" ref="AH7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4" t="str">
        <f>MIS[[#This Row],[TRADING SYMBOL]]</f>
        <v>SENSEX2552082200PE</v>
      </c>
      <c r="AJ7264" t="str">
        <f>IF(RIGHT(MIS[[#This Row],[Main/Hedge]],4)="MAIN","MAIN","HEDGE")</f>
        <v>MAIN</v>
      </c>
      <c r="AK7264" t="str" cm="1">
        <f t="array" ref="AK7264">_xlfn._xlws.FILTER(Table4[Column1],ISNUMBER(SEARCH(Table4[Column1],MIS[[#This Row],[OrderUniqueIdentifier]])),"")</f>
        <v>MS</v>
      </c>
    </row>
    <row r="7265" spans="1:37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>
        <f>_xlfn.XLOOKUP(MIS[[#This Row],[TRADING SYMBOL]],[1]Sheet1!$D:$D,[1]Sheet1!$C:$C)</f>
        <v>409.5</v>
      </c>
      <c r="AE7265">
        <f>MIS[[#This Row],[OrderAverageTradedPrice]]*MIS[[#This Row],[OrderQuantity]]</f>
        <v>8107</v>
      </c>
      <c r="AF7265">
        <f>MIS[[#This Row],[LTP]]*MIS[[#This Row],[OrderQuantity]]</f>
        <v>8190</v>
      </c>
      <c r="AG7265">
        <f>IF(MIS[[#This Row],[OrderSide]]="SELL",MIS[[#This Row],[VALUE]]-MIS[[#This Row],[LIVE_VALUE]],MIS[[#This Row],[LIVE_VALUE]]-MIS[[#This Row],[VALUE]])</f>
        <v>83</v>
      </c>
      <c r="AH7265" t="str" cm="1">
        <f t="array" ref="AH7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5" t="str">
        <f>MIS[[#This Row],[TRADING SYMBOL]]</f>
        <v>SENSEX2552082300PE</v>
      </c>
      <c r="AJ7265" t="str">
        <f>IF(RIGHT(MIS[[#This Row],[Main/Hedge]],4)="MAIN","MAIN","HEDGE")</f>
        <v>MAIN</v>
      </c>
      <c r="AK7265" t="str" cm="1">
        <f t="array" ref="AK7265">_xlfn._xlws.FILTER(Table4[Column1],ISNUMBER(SEARCH(Table4[Column1],MIS[[#This Row],[OrderUniqueIdentifier]])),"")</f>
        <v>MS</v>
      </c>
    </row>
    <row r="7266" spans="1:37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>
        <f>_xlfn.XLOOKUP(MIS[[#This Row],[TRADING SYMBOL]],[1]Sheet1!$D:$D,[1]Sheet1!$C:$C)</f>
        <v>343.15</v>
      </c>
      <c r="AE7266">
        <f>MIS[[#This Row],[OrderAverageTradedPrice]]*MIS[[#This Row],[OrderQuantity]]</f>
        <v>6920</v>
      </c>
      <c r="AF7266">
        <f>MIS[[#This Row],[LTP]]*MIS[[#This Row],[OrderQuantity]]</f>
        <v>6863</v>
      </c>
      <c r="AG7266">
        <f>IF(MIS[[#This Row],[OrderSide]]="SELL",MIS[[#This Row],[VALUE]]-MIS[[#This Row],[LIVE_VALUE]],MIS[[#This Row],[LIVE_VALUE]]-MIS[[#This Row],[VALUE]])</f>
        <v>-57</v>
      </c>
      <c r="AH7266" t="str" cm="1">
        <f t="array" ref="AH7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6" t="str">
        <f>MIS[[#This Row],[TRADING SYMBOL]]</f>
        <v>SENSEX2552082600CE</v>
      </c>
      <c r="AJ7266" t="str">
        <f>IF(RIGHT(MIS[[#This Row],[Main/Hedge]],4)="MAIN","MAIN","HEDGE")</f>
        <v>MAIN</v>
      </c>
      <c r="AK7266" t="str" cm="1">
        <f t="array" ref="AK7266">_xlfn._xlws.FILTER(Table4[Column1],ISNUMBER(SEARCH(Table4[Column1],MIS[[#This Row],[OrderUniqueIdentifier]])),"")</f>
        <v>MS</v>
      </c>
    </row>
    <row r="7267" spans="1:37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>
        <f>_xlfn.XLOOKUP(MIS[[#This Row],[TRADING SYMBOL]],[1]Sheet1!$D:$D,[1]Sheet1!$C:$C)</f>
        <v>367</v>
      </c>
      <c r="AE7267">
        <f>MIS[[#This Row],[OrderAverageTradedPrice]]*MIS[[#This Row],[OrderQuantity]]</f>
        <v>123362.99999999984</v>
      </c>
      <c r="AF7267">
        <f>MIS[[#This Row],[LTP]]*MIS[[#This Row],[OrderQuantity]]</f>
        <v>124780</v>
      </c>
      <c r="AG7267">
        <f>IF(MIS[[#This Row],[OrderSide]]="SELL",MIS[[#This Row],[VALUE]]-MIS[[#This Row],[LIVE_VALUE]],MIS[[#This Row],[LIVE_VALUE]]-MIS[[#This Row],[VALUE]])</f>
        <v>1417.0000000001601</v>
      </c>
      <c r="AH7267" t="str" cm="1">
        <f t="array" ref="AH7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7" t="str">
        <f>MIS[[#This Row],[TRADING SYMBOL]]</f>
        <v>SENSEX2552082200PE</v>
      </c>
      <c r="AJ7267" t="str">
        <f>IF(RIGHT(MIS[[#This Row],[Main/Hedge]],4)="MAIN","MAIN","HEDGE")</f>
        <v>MAIN</v>
      </c>
      <c r="AK7267" t="str" cm="1">
        <f t="array" ref="AK7267">_xlfn._xlws.FILTER(Table4[Column1],ISNUMBER(SEARCH(Table4[Column1],MIS[[#This Row],[OrderUniqueIdentifier]])),"")</f>
        <v>MS</v>
      </c>
    </row>
    <row r="7268" spans="1:37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>
        <f>_xlfn.XLOOKUP(MIS[[#This Row],[TRADING SYMBOL]],[1]Sheet1!$D:$D,[1]Sheet1!$C:$C)</f>
        <v>386.75</v>
      </c>
      <c r="AE7268">
        <f>MIS[[#This Row],[OrderAverageTradedPrice]]*MIS[[#This Row],[OrderQuantity]]</f>
        <v>46600.99999999992</v>
      </c>
      <c r="AF7268">
        <f>MIS[[#This Row],[LTP]]*MIS[[#This Row],[OrderQuantity]]</f>
        <v>46410</v>
      </c>
      <c r="AG7268">
        <f>IF(MIS[[#This Row],[OrderSide]]="SELL",MIS[[#This Row],[VALUE]]-MIS[[#This Row],[LIVE_VALUE]],MIS[[#This Row],[LIVE_VALUE]]-MIS[[#This Row],[VALUE]])</f>
        <v>-190.99999999991996</v>
      </c>
      <c r="AH7268" t="str" cm="1">
        <f t="array" ref="AH7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8" t="str">
        <f>MIS[[#This Row],[TRADING SYMBOL]]</f>
        <v>SENSEX2552082500CE</v>
      </c>
      <c r="AJ7268" t="str">
        <f>IF(RIGHT(MIS[[#This Row],[Main/Hedge]],4)="MAIN","MAIN","HEDGE")</f>
        <v>MAIN</v>
      </c>
      <c r="AK7268" t="str" cm="1">
        <f t="array" ref="AK7268">_xlfn._xlws.FILTER(Table4[Column1],ISNUMBER(SEARCH(Table4[Column1],MIS[[#This Row],[OrderUniqueIdentifier]])),"")</f>
        <v>MS</v>
      </c>
    </row>
    <row r="7269" spans="1:37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>
        <f>_xlfn.XLOOKUP(MIS[[#This Row],[TRADING SYMBOL]],[1]Sheet1!$D:$D,[1]Sheet1!$C:$C)</f>
        <v>490.65</v>
      </c>
      <c r="AE7269">
        <f>MIS[[#This Row],[OrderAverageTradedPrice]]*MIS[[#This Row],[OrderQuantity]]</f>
        <v>9804</v>
      </c>
      <c r="AF7269">
        <f>MIS[[#This Row],[LTP]]*MIS[[#This Row],[OrderQuantity]]</f>
        <v>9813</v>
      </c>
      <c r="AG7269">
        <f>IF(MIS[[#This Row],[OrderSide]]="SELL",MIS[[#This Row],[VALUE]]-MIS[[#This Row],[LIVE_VALUE]],MIS[[#This Row],[LIVE_VALUE]]-MIS[[#This Row],[VALUE]])</f>
        <v>9</v>
      </c>
      <c r="AH7269" t="str" cm="1">
        <f t="array" ref="AH7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69" t="str">
        <f>MIS[[#This Row],[TRADING SYMBOL]]</f>
        <v>SENSEX2552082300CE</v>
      </c>
      <c r="AJ7269" t="str">
        <f>IF(RIGHT(MIS[[#This Row],[Main/Hedge]],4)="MAIN","MAIN","HEDGE")</f>
        <v>MAIN</v>
      </c>
      <c r="AK7269" t="str" cm="1">
        <f t="array" ref="AK7269">_xlfn._xlws.FILTER(Table4[Column1],ISNUMBER(SEARCH(Table4[Column1],MIS[[#This Row],[OrderUniqueIdentifier]])),"")</f>
        <v>MS</v>
      </c>
    </row>
    <row r="7270" spans="1:37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>
        <f>_xlfn.XLOOKUP(MIS[[#This Row],[TRADING SYMBOL]],[1]Sheet1!$D:$D,[1]Sheet1!$C:$C)</f>
        <v>367</v>
      </c>
      <c r="AE7270">
        <f>MIS[[#This Row],[OrderAverageTradedPrice]]*MIS[[#This Row],[OrderQuantity]]</f>
        <v>21792</v>
      </c>
      <c r="AF7270">
        <f>MIS[[#This Row],[LTP]]*MIS[[#This Row],[OrderQuantity]]</f>
        <v>22020</v>
      </c>
      <c r="AG7270">
        <f>IF(MIS[[#This Row],[OrderSide]]="SELL",MIS[[#This Row],[VALUE]]-MIS[[#This Row],[LIVE_VALUE]],MIS[[#This Row],[LIVE_VALUE]]-MIS[[#This Row],[VALUE]])</f>
        <v>228</v>
      </c>
      <c r="AH7270" t="str" cm="1">
        <f t="array" ref="AH7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0" t="str">
        <f>MIS[[#This Row],[TRADING SYMBOL]]</f>
        <v>SENSEX2552082200PE</v>
      </c>
      <c r="AJ7270" t="str">
        <f>IF(RIGHT(MIS[[#This Row],[Main/Hedge]],4)="MAIN","MAIN","HEDGE")</f>
        <v>MAIN</v>
      </c>
      <c r="AK7270" t="str" cm="1">
        <f t="array" ref="AK7270">_xlfn._xlws.FILTER(Table4[Column1],ISNUMBER(SEARCH(Table4[Column1],MIS[[#This Row],[OrderUniqueIdentifier]])),"")</f>
        <v>MS</v>
      </c>
    </row>
    <row r="7271" spans="1:37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>
        <f>_xlfn.XLOOKUP(MIS[[#This Row],[TRADING SYMBOL]],[1]Sheet1!$D:$D,[1]Sheet1!$C:$C)</f>
        <v>409.5</v>
      </c>
      <c r="AE7271">
        <f>MIS[[#This Row],[OrderAverageTradedPrice]]*MIS[[#This Row],[OrderQuantity]]</f>
        <v>32418</v>
      </c>
      <c r="AF7271">
        <f>MIS[[#This Row],[LTP]]*MIS[[#This Row],[OrderQuantity]]</f>
        <v>32760</v>
      </c>
      <c r="AG7271">
        <f>IF(MIS[[#This Row],[OrderSide]]="SELL",MIS[[#This Row],[VALUE]]-MIS[[#This Row],[LIVE_VALUE]],MIS[[#This Row],[LIVE_VALUE]]-MIS[[#This Row],[VALUE]])</f>
        <v>342</v>
      </c>
      <c r="AH7271" t="str" cm="1">
        <f t="array" ref="AH7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1" t="str">
        <f>MIS[[#This Row],[TRADING SYMBOL]]</f>
        <v>SENSEX2552082300PE</v>
      </c>
      <c r="AJ7271" t="str">
        <f>IF(RIGHT(MIS[[#This Row],[Main/Hedge]],4)="MAIN","MAIN","HEDGE")</f>
        <v>MAIN</v>
      </c>
      <c r="AK7271" t="str" cm="1">
        <f t="array" ref="AK7271">_xlfn._xlws.FILTER(Table4[Column1],ISNUMBER(SEARCH(Table4[Column1],MIS[[#This Row],[OrderUniqueIdentifier]])),"")</f>
        <v>MS</v>
      </c>
    </row>
    <row r="7272" spans="1:37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>
        <f>_xlfn.XLOOKUP(MIS[[#This Row],[TRADING SYMBOL]],[1]Sheet1!$D:$D,[1]Sheet1!$C:$C)</f>
        <v>490.65</v>
      </c>
      <c r="AE7272">
        <f>MIS[[#This Row],[OrderAverageTradedPrice]]*MIS[[#This Row],[OrderQuantity]]</f>
        <v>9777</v>
      </c>
      <c r="AF7272">
        <f>MIS[[#This Row],[LTP]]*MIS[[#This Row],[OrderQuantity]]</f>
        <v>9813</v>
      </c>
      <c r="AG7272">
        <f>IF(MIS[[#This Row],[OrderSide]]="SELL",MIS[[#This Row],[VALUE]]-MIS[[#This Row],[LIVE_VALUE]],MIS[[#This Row],[LIVE_VALUE]]-MIS[[#This Row],[VALUE]])</f>
        <v>36</v>
      </c>
      <c r="AH7272" t="str" cm="1">
        <f t="array" ref="AH7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2" t="str">
        <f>MIS[[#This Row],[TRADING SYMBOL]]</f>
        <v>SENSEX2552082300CE</v>
      </c>
      <c r="AJ7272" t="str">
        <f>IF(RIGHT(MIS[[#This Row],[Main/Hedge]],4)="MAIN","MAIN","HEDGE")</f>
        <v>MAIN</v>
      </c>
      <c r="AK7272" t="str" cm="1">
        <f t="array" ref="AK7272">_xlfn._xlws.FILTER(Table4[Column1],ISNUMBER(SEARCH(Table4[Column1],MIS[[#This Row],[OrderUniqueIdentifier]])),"")</f>
        <v>MS</v>
      </c>
    </row>
    <row r="7273" spans="1:37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>
        <f>_xlfn.XLOOKUP(MIS[[#This Row],[TRADING SYMBOL]],[1]Sheet1!$D:$D,[1]Sheet1!$C:$C)</f>
        <v>386.75</v>
      </c>
      <c r="AE7273">
        <f>MIS[[#This Row],[OrderAverageTradedPrice]]*MIS[[#This Row],[OrderQuantity]]</f>
        <v>38839</v>
      </c>
      <c r="AF7273">
        <f>MIS[[#This Row],[LTP]]*MIS[[#This Row],[OrderQuantity]]</f>
        <v>38675</v>
      </c>
      <c r="AG7273">
        <f>IF(MIS[[#This Row],[OrderSide]]="SELL",MIS[[#This Row],[VALUE]]-MIS[[#This Row],[LIVE_VALUE]],MIS[[#This Row],[LIVE_VALUE]]-MIS[[#This Row],[VALUE]])</f>
        <v>-164</v>
      </c>
      <c r="AH7273" t="str" cm="1">
        <f t="array" ref="AH7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3" t="str">
        <f>MIS[[#This Row],[TRADING SYMBOL]]</f>
        <v>SENSEX2552082500CE</v>
      </c>
      <c r="AJ7273" t="str">
        <f>IF(RIGHT(MIS[[#This Row],[Main/Hedge]],4)="MAIN","MAIN","HEDGE")</f>
        <v>MAIN</v>
      </c>
      <c r="AK7273" t="str" cm="1">
        <f t="array" ref="AK7273">_xlfn._xlws.FILTER(Table4[Column1],ISNUMBER(SEARCH(Table4[Column1],MIS[[#This Row],[OrderUniqueIdentifier]])),"")</f>
        <v>MS</v>
      </c>
    </row>
    <row r="7274" spans="1:37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>
        <f>_xlfn.XLOOKUP(MIS[[#This Row],[TRADING SYMBOL]],[1]Sheet1!$D:$D,[1]Sheet1!$C:$C)</f>
        <v>490.65</v>
      </c>
      <c r="AE7274">
        <f>MIS[[#This Row],[OrderAverageTradedPrice]]*MIS[[#This Row],[OrderQuantity]]</f>
        <v>19554</v>
      </c>
      <c r="AF7274">
        <f>MIS[[#This Row],[LTP]]*MIS[[#This Row],[OrderQuantity]]</f>
        <v>19626</v>
      </c>
      <c r="AG7274">
        <f>IF(MIS[[#This Row],[OrderSide]]="SELL",MIS[[#This Row],[VALUE]]-MIS[[#This Row],[LIVE_VALUE]],MIS[[#This Row],[LIVE_VALUE]]-MIS[[#This Row],[VALUE]])</f>
        <v>72</v>
      </c>
      <c r="AH7274" t="str" cm="1">
        <f t="array" ref="AH7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4" t="str">
        <f>MIS[[#This Row],[TRADING SYMBOL]]</f>
        <v>SENSEX2552082300CE</v>
      </c>
      <c r="AJ7274" t="str">
        <f>IF(RIGHT(MIS[[#This Row],[Main/Hedge]],4)="MAIN","MAIN","HEDGE")</f>
        <v>MAIN</v>
      </c>
      <c r="AK7274" t="str" cm="1">
        <f t="array" ref="AK7274">_xlfn._xlws.FILTER(Table4[Column1],ISNUMBER(SEARCH(Table4[Column1],MIS[[#This Row],[OrderUniqueIdentifier]])),"")</f>
        <v>MS</v>
      </c>
    </row>
    <row r="7275" spans="1:37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>
        <f>_xlfn.XLOOKUP(MIS[[#This Row],[TRADING SYMBOL]],[1]Sheet1!$D:$D,[1]Sheet1!$C:$C)</f>
        <v>409.5</v>
      </c>
      <c r="AE7275">
        <f>MIS[[#This Row],[OrderAverageTradedPrice]]*MIS[[#This Row],[OrderQuantity]]</f>
        <v>16158</v>
      </c>
      <c r="AF7275">
        <f>MIS[[#This Row],[LTP]]*MIS[[#This Row],[OrderQuantity]]</f>
        <v>16380</v>
      </c>
      <c r="AG7275">
        <f>IF(MIS[[#This Row],[OrderSide]]="SELL",MIS[[#This Row],[VALUE]]-MIS[[#This Row],[LIVE_VALUE]],MIS[[#This Row],[LIVE_VALUE]]-MIS[[#This Row],[VALUE]])</f>
        <v>222</v>
      </c>
      <c r="AH7275" t="str" cm="1">
        <f t="array" ref="AH7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5" t="str">
        <f>MIS[[#This Row],[TRADING SYMBOL]]</f>
        <v>SENSEX2552082300PE</v>
      </c>
      <c r="AJ7275" t="str">
        <f>IF(RIGHT(MIS[[#This Row],[Main/Hedge]],4)="MAIN","MAIN","HEDGE")</f>
        <v>MAIN</v>
      </c>
      <c r="AK7275" t="str" cm="1">
        <f t="array" ref="AK7275">_xlfn._xlws.FILTER(Table4[Column1],ISNUMBER(SEARCH(Table4[Column1],MIS[[#This Row],[OrderUniqueIdentifier]])),"")</f>
        <v>MS</v>
      </c>
    </row>
    <row r="7276" spans="1:37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>
        <f>_xlfn.XLOOKUP(MIS[[#This Row],[TRADING SYMBOL]],[1]Sheet1!$D:$D,[1]Sheet1!$C:$C)</f>
        <v>409.5</v>
      </c>
      <c r="AE7276">
        <f>MIS[[#This Row],[OrderAverageTradedPrice]]*MIS[[#This Row],[OrderQuantity]]</f>
        <v>8082</v>
      </c>
      <c r="AF7276">
        <f>MIS[[#This Row],[LTP]]*MIS[[#This Row],[OrderQuantity]]</f>
        <v>8190</v>
      </c>
      <c r="AG7276">
        <f>IF(MIS[[#This Row],[OrderSide]]="SELL",MIS[[#This Row],[VALUE]]-MIS[[#This Row],[LIVE_VALUE]],MIS[[#This Row],[LIVE_VALUE]]-MIS[[#This Row],[VALUE]])</f>
        <v>108</v>
      </c>
      <c r="AH7276" t="str" cm="1">
        <f t="array" ref="AH7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6" t="str">
        <f>MIS[[#This Row],[TRADING SYMBOL]]</f>
        <v>SENSEX2552082300PE</v>
      </c>
      <c r="AJ7276" t="str">
        <f>IF(RIGHT(MIS[[#This Row],[Main/Hedge]],4)="MAIN","MAIN","HEDGE")</f>
        <v>MAIN</v>
      </c>
      <c r="AK7276" t="str" cm="1">
        <f t="array" ref="AK7276">_xlfn._xlws.FILTER(Table4[Column1],ISNUMBER(SEARCH(Table4[Column1],MIS[[#This Row],[OrderUniqueIdentifier]])),"")</f>
        <v>MS</v>
      </c>
    </row>
    <row r="7277" spans="1:37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>
        <f>_xlfn.XLOOKUP(MIS[[#This Row],[TRADING SYMBOL]],[1]Sheet1!$D:$D,[1]Sheet1!$C:$C)</f>
        <v>490.65</v>
      </c>
      <c r="AE7277">
        <f>MIS[[#This Row],[OrderAverageTradedPrice]]*MIS[[#This Row],[OrderQuantity]]</f>
        <v>9780</v>
      </c>
      <c r="AF7277">
        <f>MIS[[#This Row],[LTP]]*MIS[[#This Row],[OrderQuantity]]</f>
        <v>9813</v>
      </c>
      <c r="AG7277">
        <f>IF(MIS[[#This Row],[OrderSide]]="SELL",MIS[[#This Row],[VALUE]]-MIS[[#This Row],[LIVE_VALUE]],MIS[[#This Row],[LIVE_VALUE]]-MIS[[#This Row],[VALUE]])</f>
        <v>33</v>
      </c>
      <c r="AH7277" t="str" cm="1">
        <f t="array" ref="AH7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7" t="str">
        <f>MIS[[#This Row],[TRADING SYMBOL]]</f>
        <v>SENSEX2552082300CE</v>
      </c>
      <c r="AJ7277" t="str">
        <f>IF(RIGHT(MIS[[#This Row],[Main/Hedge]],4)="MAIN","MAIN","HEDGE")</f>
        <v>MAIN</v>
      </c>
      <c r="AK7277" t="str" cm="1">
        <f t="array" ref="AK7277">_xlfn._xlws.FILTER(Table4[Column1],ISNUMBER(SEARCH(Table4[Column1],MIS[[#This Row],[OrderUniqueIdentifier]])),"")</f>
        <v>MS</v>
      </c>
    </row>
    <row r="7278" spans="1:37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>
        <f>_xlfn.XLOOKUP(MIS[[#This Row],[TRADING SYMBOL]],[1]Sheet1!$D:$D,[1]Sheet1!$C:$C)</f>
        <v>441.2</v>
      </c>
      <c r="AE7278">
        <f>MIS[[#This Row],[OrderAverageTradedPrice]]*MIS[[#This Row],[OrderQuantity]]</f>
        <v>8732</v>
      </c>
      <c r="AF7278">
        <f>MIS[[#This Row],[LTP]]*MIS[[#This Row],[OrderQuantity]]</f>
        <v>8824</v>
      </c>
      <c r="AG7278">
        <f>IF(MIS[[#This Row],[OrderSide]]="SELL",MIS[[#This Row],[VALUE]]-MIS[[#This Row],[LIVE_VALUE]],MIS[[#This Row],[LIVE_VALUE]]-MIS[[#This Row],[VALUE]])</f>
        <v>92</v>
      </c>
      <c r="AH7278" t="str" cm="1">
        <f t="array" ref="AH7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8" t="str">
        <f>MIS[[#This Row],[TRADING SYMBOL]]</f>
        <v>SENSEX2552082400CE</v>
      </c>
      <c r="AJ7278" t="str">
        <f>IF(RIGHT(MIS[[#This Row],[Main/Hedge]],4)="MAIN","MAIN","HEDGE")</f>
        <v>MAIN</v>
      </c>
      <c r="AK7278" t="str" cm="1">
        <f t="array" ref="AK7278">_xlfn._xlws.FILTER(Table4[Column1],ISNUMBER(SEARCH(Table4[Column1],MIS[[#This Row],[OrderUniqueIdentifier]])),"")</f>
        <v>MS</v>
      </c>
    </row>
    <row r="7279" spans="1:37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>
        <f>_xlfn.XLOOKUP(MIS[[#This Row],[TRADING SYMBOL]],[1]Sheet1!$D:$D,[1]Sheet1!$C:$C)</f>
        <v>409.5</v>
      </c>
      <c r="AE7279">
        <f>MIS[[#This Row],[OrderAverageTradedPrice]]*MIS[[#This Row],[OrderQuantity]]</f>
        <v>40400</v>
      </c>
      <c r="AF7279">
        <f>MIS[[#This Row],[LTP]]*MIS[[#This Row],[OrderQuantity]]</f>
        <v>40950</v>
      </c>
      <c r="AG7279">
        <f>IF(MIS[[#This Row],[OrderSide]]="SELL",MIS[[#This Row],[VALUE]]-MIS[[#This Row],[LIVE_VALUE]],MIS[[#This Row],[LIVE_VALUE]]-MIS[[#This Row],[VALUE]])</f>
        <v>550</v>
      </c>
      <c r="AH7279" t="str" cm="1">
        <f t="array" ref="AH7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79" t="str">
        <f>MIS[[#This Row],[TRADING SYMBOL]]</f>
        <v>SENSEX2552082300PE</v>
      </c>
      <c r="AJ7279" t="str">
        <f>IF(RIGHT(MIS[[#This Row],[Main/Hedge]],4)="MAIN","MAIN","HEDGE")</f>
        <v>MAIN</v>
      </c>
      <c r="AK7279" t="str" cm="1">
        <f t="array" ref="AK7279">_xlfn._xlws.FILTER(Table4[Column1],ISNUMBER(SEARCH(Table4[Column1],MIS[[#This Row],[OrderUniqueIdentifier]])),"")</f>
        <v>MS</v>
      </c>
    </row>
    <row r="7280" spans="1:37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>
        <f>_xlfn.XLOOKUP(MIS[[#This Row],[TRADING SYMBOL]],[1]Sheet1!$D:$D,[1]Sheet1!$C:$C)</f>
        <v>409.5</v>
      </c>
      <c r="AE7280">
        <f>MIS[[#This Row],[OrderAverageTradedPrice]]*MIS[[#This Row],[OrderQuantity]]</f>
        <v>8083</v>
      </c>
      <c r="AF7280">
        <f>MIS[[#This Row],[LTP]]*MIS[[#This Row],[OrderQuantity]]</f>
        <v>8190</v>
      </c>
      <c r="AG7280">
        <f>IF(MIS[[#This Row],[OrderSide]]="SELL",MIS[[#This Row],[VALUE]]-MIS[[#This Row],[LIVE_VALUE]],MIS[[#This Row],[LIVE_VALUE]]-MIS[[#This Row],[VALUE]])</f>
        <v>107</v>
      </c>
      <c r="AH7280" t="str" cm="1">
        <f t="array" ref="AH7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0" t="str">
        <f>MIS[[#This Row],[TRADING SYMBOL]]</f>
        <v>SENSEX2552082300PE</v>
      </c>
      <c r="AJ7280" t="str">
        <f>IF(RIGHT(MIS[[#This Row],[Main/Hedge]],4)="MAIN","MAIN","HEDGE")</f>
        <v>MAIN</v>
      </c>
      <c r="AK7280" t="str" cm="1">
        <f t="array" ref="AK7280">_xlfn._xlws.FILTER(Table4[Column1],ISNUMBER(SEARCH(Table4[Column1],MIS[[#This Row],[OrderUniqueIdentifier]])),"")</f>
        <v>MS</v>
      </c>
    </row>
    <row r="7281" spans="1:37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>
        <f>_xlfn.XLOOKUP(MIS[[#This Row],[TRADING SYMBOL]],[1]Sheet1!$D:$D,[1]Sheet1!$C:$C)</f>
        <v>367</v>
      </c>
      <c r="AE7281">
        <f>MIS[[#This Row],[OrderAverageTradedPrice]]*MIS[[#This Row],[OrderQuantity]]</f>
        <v>65439</v>
      </c>
      <c r="AF7281">
        <f>MIS[[#This Row],[LTP]]*MIS[[#This Row],[OrderQuantity]]</f>
        <v>66060</v>
      </c>
      <c r="AG7281">
        <f>IF(MIS[[#This Row],[OrderSide]]="SELL",MIS[[#This Row],[VALUE]]-MIS[[#This Row],[LIVE_VALUE]],MIS[[#This Row],[LIVE_VALUE]]-MIS[[#This Row],[VALUE]])</f>
        <v>621</v>
      </c>
      <c r="AH7281" t="str" cm="1">
        <f t="array" ref="AH7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1" t="str">
        <f>MIS[[#This Row],[TRADING SYMBOL]]</f>
        <v>SENSEX2552082200PE</v>
      </c>
      <c r="AJ7281" t="str">
        <f>IF(RIGHT(MIS[[#This Row],[Main/Hedge]],4)="MAIN","MAIN","HEDGE")</f>
        <v>MAIN</v>
      </c>
      <c r="AK7281" t="str" cm="1">
        <f t="array" ref="AK7281">_xlfn._xlws.FILTER(Table4[Column1],ISNUMBER(SEARCH(Table4[Column1],MIS[[#This Row],[OrderUniqueIdentifier]])),"")</f>
        <v>MS</v>
      </c>
    </row>
    <row r="7282" spans="1:37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>
        <f>_xlfn.XLOOKUP(MIS[[#This Row],[TRADING SYMBOL]],[1]Sheet1!$D:$D,[1]Sheet1!$C:$C)</f>
        <v>386.75</v>
      </c>
      <c r="AE7282">
        <f>MIS[[#This Row],[OrderAverageTradedPrice]]*MIS[[#This Row],[OrderQuantity]]</f>
        <v>69993</v>
      </c>
      <c r="AF7282">
        <f>MIS[[#This Row],[LTP]]*MIS[[#This Row],[OrderQuantity]]</f>
        <v>69615</v>
      </c>
      <c r="AG7282">
        <f>IF(MIS[[#This Row],[OrderSide]]="SELL",MIS[[#This Row],[VALUE]]-MIS[[#This Row],[LIVE_VALUE]],MIS[[#This Row],[LIVE_VALUE]]-MIS[[#This Row],[VALUE]])</f>
        <v>-378</v>
      </c>
      <c r="AH7282" t="str" cm="1">
        <f t="array" ref="AH7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2" t="str">
        <f>MIS[[#This Row],[TRADING SYMBOL]]</f>
        <v>SENSEX2552082500CE</v>
      </c>
      <c r="AJ7282" t="str">
        <f>IF(RIGHT(MIS[[#This Row],[Main/Hedge]],4)="MAIN","MAIN","HEDGE")</f>
        <v>MAIN</v>
      </c>
      <c r="AK7282" t="str" cm="1">
        <f t="array" ref="AK7282">_xlfn._xlws.FILTER(Table4[Column1],ISNUMBER(SEARCH(Table4[Column1],MIS[[#This Row],[OrderUniqueIdentifier]])),"")</f>
        <v>MS</v>
      </c>
    </row>
    <row r="7283" spans="1:37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>
        <f>_xlfn.XLOOKUP(MIS[[#This Row],[TRADING SYMBOL]],[1]Sheet1!$D:$D,[1]Sheet1!$C:$C)</f>
        <v>409.5</v>
      </c>
      <c r="AE7283">
        <f>MIS[[#This Row],[OrderAverageTradedPrice]]*MIS[[#This Row],[OrderQuantity]]</f>
        <v>8082</v>
      </c>
      <c r="AF7283">
        <f>MIS[[#This Row],[LTP]]*MIS[[#This Row],[OrderQuantity]]</f>
        <v>8190</v>
      </c>
      <c r="AG7283">
        <f>IF(MIS[[#This Row],[OrderSide]]="SELL",MIS[[#This Row],[VALUE]]-MIS[[#This Row],[LIVE_VALUE]],MIS[[#This Row],[LIVE_VALUE]]-MIS[[#This Row],[VALUE]])</f>
        <v>108</v>
      </c>
      <c r="AH7283" t="str" cm="1">
        <f t="array" ref="AH7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3" t="str">
        <f>MIS[[#This Row],[TRADING SYMBOL]]</f>
        <v>SENSEX2552082300PE</v>
      </c>
      <c r="AJ7283" t="str">
        <f>IF(RIGHT(MIS[[#This Row],[Main/Hedge]],4)="MAIN","MAIN","HEDGE")</f>
        <v>MAIN</v>
      </c>
      <c r="AK7283" t="str" cm="1">
        <f t="array" ref="AK7283">_xlfn._xlws.FILTER(Table4[Column1],ISNUMBER(SEARCH(Table4[Column1],MIS[[#This Row],[OrderUniqueIdentifier]])),"")</f>
        <v>MS</v>
      </c>
    </row>
    <row r="7284" spans="1:37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>
        <f>_xlfn.XLOOKUP(MIS[[#This Row],[TRADING SYMBOL]],[1]Sheet1!$D:$D,[1]Sheet1!$C:$C)</f>
        <v>441.2</v>
      </c>
      <c r="AE7284">
        <f>MIS[[#This Row],[OrderAverageTradedPrice]]*MIS[[#This Row],[OrderQuantity]]</f>
        <v>8749</v>
      </c>
      <c r="AF7284">
        <f>MIS[[#This Row],[LTP]]*MIS[[#This Row],[OrderQuantity]]</f>
        <v>8824</v>
      </c>
      <c r="AG7284">
        <f>IF(MIS[[#This Row],[OrderSide]]="SELL",MIS[[#This Row],[VALUE]]-MIS[[#This Row],[LIVE_VALUE]],MIS[[#This Row],[LIVE_VALUE]]-MIS[[#This Row],[VALUE]])</f>
        <v>75</v>
      </c>
      <c r="AH7284" t="str" cm="1">
        <f t="array" ref="AH7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4" t="str">
        <f>MIS[[#This Row],[TRADING SYMBOL]]</f>
        <v>SENSEX2552082400CE</v>
      </c>
      <c r="AJ7284" t="str">
        <f>IF(RIGHT(MIS[[#This Row],[Main/Hedge]],4)="MAIN","MAIN","HEDGE")</f>
        <v>MAIN</v>
      </c>
      <c r="AK7284" t="str" cm="1">
        <f t="array" ref="AK7284">_xlfn._xlws.FILTER(Table4[Column1],ISNUMBER(SEARCH(Table4[Column1],MIS[[#This Row],[OrderUniqueIdentifier]])),"")</f>
        <v>MS</v>
      </c>
    </row>
    <row r="7285" spans="1:37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>
        <f>_xlfn.XLOOKUP(MIS[[#This Row],[TRADING SYMBOL]],[1]Sheet1!$D:$D,[1]Sheet1!$C:$C)</f>
        <v>490.65</v>
      </c>
      <c r="AE7285">
        <f>MIS[[#This Row],[OrderAverageTradedPrice]]*MIS[[#This Row],[OrderQuantity]]</f>
        <v>19608</v>
      </c>
      <c r="AF7285">
        <f>MIS[[#This Row],[LTP]]*MIS[[#This Row],[OrderQuantity]]</f>
        <v>19626</v>
      </c>
      <c r="AG7285">
        <f>IF(MIS[[#This Row],[OrderSide]]="SELL",MIS[[#This Row],[VALUE]]-MIS[[#This Row],[LIVE_VALUE]],MIS[[#This Row],[LIVE_VALUE]]-MIS[[#This Row],[VALUE]])</f>
        <v>18</v>
      </c>
      <c r="AH7285" t="str" cm="1">
        <f t="array" ref="AH7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5" t="str">
        <f>MIS[[#This Row],[TRADING SYMBOL]]</f>
        <v>SENSEX2552082300CE</v>
      </c>
      <c r="AJ7285" t="str">
        <f>IF(RIGHT(MIS[[#This Row],[Main/Hedge]],4)="MAIN","MAIN","HEDGE")</f>
        <v>MAIN</v>
      </c>
      <c r="AK7285" t="str" cm="1">
        <f t="array" ref="AK7285">_xlfn._xlws.FILTER(Table4[Column1],ISNUMBER(SEARCH(Table4[Column1],MIS[[#This Row],[OrderUniqueIdentifier]])),"")</f>
        <v>MS</v>
      </c>
    </row>
    <row r="7286" spans="1:37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>
        <f>_xlfn.XLOOKUP(MIS[[#This Row],[TRADING SYMBOL]],[1]Sheet1!$D:$D,[1]Sheet1!$C:$C)</f>
        <v>490.65</v>
      </c>
      <c r="AE7286">
        <f>MIS[[#This Row],[OrderAverageTradedPrice]]*MIS[[#This Row],[OrderQuantity]]</f>
        <v>9774</v>
      </c>
      <c r="AF7286">
        <f>MIS[[#This Row],[LTP]]*MIS[[#This Row],[OrderQuantity]]</f>
        <v>9813</v>
      </c>
      <c r="AG7286">
        <f>IF(MIS[[#This Row],[OrderSide]]="SELL",MIS[[#This Row],[VALUE]]-MIS[[#This Row],[LIVE_VALUE]],MIS[[#This Row],[LIVE_VALUE]]-MIS[[#This Row],[VALUE]])</f>
        <v>39</v>
      </c>
      <c r="AH7286" t="str" cm="1">
        <f t="array" ref="AH7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6" t="str">
        <f>MIS[[#This Row],[TRADING SYMBOL]]</f>
        <v>SENSEX2552082300CE</v>
      </c>
      <c r="AJ7286" t="str">
        <f>IF(RIGHT(MIS[[#This Row],[Main/Hedge]],4)="MAIN","MAIN","HEDGE")</f>
        <v>MAIN</v>
      </c>
      <c r="AK7286" t="str" cm="1">
        <f t="array" ref="AK7286">_xlfn._xlws.FILTER(Table4[Column1],ISNUMBER(SEARCH(Table4[Column1],MIS[[#This Row],[OrderUniqueIdentifier]])),"")</f>
        <v>MS</v>
      </c>
    </row>
    <row r="7287" spans="1:37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>
        <f>_xlfn.XLOOKUP(MIS[[#This Row],[TRADING SYMBOL]],[1]Sheet1!$D:$D,[1]Sheet1!$C:$C)</f>
        <v>409.5</v>
      </c>
      <c r="AE7287">
        <f>MIS[[#This Row],[OrderAverageTradedPrice]]*MIS[[#This Row],[OrderQuantity]]</f>
        <v>8078</v>
      </c>
      <c r="AF7287">
        <f>MIS[[#This Row],[LTP]]*MIS[[#This Row],[OrderQuantity]]</f>
        <v>8190</v>
      </c>
      <c r="AG7287">
        <f>IF(MIS[[#This Row],[OrderSide]]="SELL",MIS[[#This Row],[VALUE]]-MIS[[#This Row],[LIVE_VALUE]],MIS[[#This Row],[LIVE_VALUE]]-MIS[[#This Row],[VALUE]])</f>
        <v>112</v>
      </c>
      <c r="AH7287" t="str" cm="1">
        <f t="array" ref="AH7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7" t="str">
        <f>MIS[[#This Row],[TRADING SYMBOL]]</f>
        <v>SENSEX2552082300PE</v>
      </c>
      <c r="AJ7287" t="str">
        <f>IF(RIGHT(MIS[[#This Row],[Main/Hedge]],4)="MAIN","MAIN","HEDGE")</f>
        <v>MAIN</v>
      </c>
      <c r="AK7287" t="str" cm="1">
        <f t="array" ref="AK7287">_xlfn._xlws.FILTER(Table4[Column1],ISNUMBER(SEARCH(Table4[Column1],MIS[[#This Row],[OrderUniqueIdentifier]])),"")</f>
        <v>MS</v>
      </c>
    </row>
    <row r="7288" spans="1:37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>
        <f>_xlfn.XLOOKUP(MIS[[#This Row],[TRADING SYMBOL]],[1]Sheet1!$D:$D,[1]Sheet1!$C:$C)</f>
        <v>386.75</v>
      </c>
      <c r="AE7288">
        <f>MIS[[#This Row],[OrderAverageTradedPrice]]*MIS[[#This Row],[OrderQuantity]]</f>
        <v>7769</v>
      </c>
      <c r="AF7288">
        <f>MIS[[#This Row],[LTP]]*MIS[[#This Row],[OrderQuantity]]</f>
        <v>7735</v>
      </c>
      <c r="AG7288">
        <f>IF(MIS[[#This Row],[OrderSide]]="SELL",MIS[[#This Row],[VALUE]]-MIS[[#This Row],[LIVE_VALUE]],MIS[[#This Row],[LIVE_VALUE]]-MIS[[#This Row],[VALUE]])</f>
        <v>-34</v>
      </c>
      <c r="AH7288" t="str" cm="1">
        <f t="array" ref="AH7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8" t="str">
        <f>MIS[[#This Row],[TRADING SYMBOL]]</f>
        <v>SENSEX2552082500CE</v>
      </c>
      <c r="AJ7288" t="str">
        <f>IF(RIGHT(MIS[[#This Row],[Main/Hedge]],4)="MAIN","MAIN","HEDGE")</f>
        <v>MAIN</v>
      </c>
      <c r="AK7288" t="str" cm="1">
        <f t="array" ref="AK7288">_xlfn._xlws.FILTER(Table4[Column1],ISNUMBER(SEARCH(Table4[Column1],MIS[[#This Row],[OrderUniqueIdentifier]])),"")</f>
        <v>MS</v>
      </c>
    </row>
    <row r="7289" spans="1:37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>
        <f>_xlfn.XLOOKUP(MIS[[#This Row],[TRADING SYMBOL]],[1]Sheet1!$D:$D,[1]Sheet1!$C:$C)</f>
        <v>441.2</v>
      </c>
      <c r="AE7289">
        <f>MIS[[#This Row],[OrderAverageTradedPrice]]*MIS[[#This Row],[OrderQuantity]]</f>
        <v>8749</v>
      </c>
      <c r="AF7289">
        <f>MIS[[#This Row],[LTP]]*MIS[[#This Row],[OrderQuantity]]</f>
        <v>8824</v>
      </c>
      <c r="AG7289">
        <f>IF(MIS[[#This Row],[OrderSide]]="SELL",MIS[[#This Row],[VALUE]]-MIS[[#This Row],[LIVE_VALUE]],MIS[[#This Row],[LIVE_VALUE]]-MIS[[#This Row],[VALUE]])</f>
        <v>75</v>
      </c>
      <c r="AH7289" t="str" cm="1">
        <f t="array" ref="AH7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89" t="str">
        <f>MIS[[#This Row],[TRADING SYMBOL]]</f>
        <v>SENSEX2552082400CE</v>
      </c>
      <c r="AJ7289" t="str">
        <f>IF(RIGHT(MIS[[#This Row],[Main/Hedge]],4)="MAIN","MAIN","HEDGE")</f>
        <v>MAIN</v>
      </c>
      <c r="AK7289" t="str" cm="1">
        <f t="array" ref="AK7289">_xlfn._xlws.FILTER(Table4[Column1],ISNUMBER(SEARCH(Table4[Column1],MIS[[#This Row],[OrderUniqueIdentifier]])),"")</f>
        <v>MS</v>
      </c>
    </row>
    <row r="7290" spans="1:37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>
        <f>_xlfn.XLOOKUP(MIS[[#This Row],[TRADING SYMBOL]],[1]Sheet1!$D:$D,[1]Sheet1!$C:$C)</f>
        <v>441.2</v>
      </c>
      <c r="AE7290">
        <f>MIS[[#This Row],[OrderAverageTradedPrice]]*MIS[[#This Row],[OrderQuantity]]</f>
        <v>43675</v>
      </c>
      <c r="AF7290">
        <f>MIS[[#This Row],[LTP]]*MIS[[#This Row],[OrderQuantity]]</f>
        <v>44120</v>
      </c>
      <c r="AG7290">
        <f>IF(MIS[[#This Row],[OrderSide]]="SELL",MIS[[#This Row],[VALUE]]-MIS[[#This Row],[LIVE_VALUE]],MIS[[#This Row],[LIVE_VALUE]]-MIS[[#This Row],[VALUE]])</f>
        <v>445</v>
      </c>
      <c r="AH7290" t="str" cm="1">
        <f t="array" ref="AH7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0" t="str">
        <f>MIS[[#This Row],[TRADING SYMBOL]]</f>
        <v>SENSEX2552082400CE</v>
      </c>
      <c r="AJ7290" t="str">
        <f>IF(RIGHT(MIS[[#This Row],[Main/Hedge]],4)="MAIN","MAIN","HEDGE")</f>
        <v>MAIN</v>
      </c>
      <c r="AK7290" t="str" cm="1">
        <f t="array" ref="AK7290">_xlfn._xlws.FILTER(Table4[Column1],ISNUMBER(SEARCH(Table4[Column1],MIS[[#This Row],[OrderUniqueIdentifier]])),"")</f>
        <v>MS</v>
      </c>
    </row>
    <row r="7291" spans="1:37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>
        <f>_xlfn.XLOOKUP(MIS[[#This Row],[TRADING SYMBOL]],[1]Sheet1!$D:$D,[1]Sheet1!$C:$C)</f>
        <v>367</v>
      </c>
      <c r="AE7291">
        <f>MIS[[#This Row],[OrderAverageTradedPrice]]*MIS[[#This Row],[OrderQuantity]]</f>
        <v>29012</v>
      </c>
      <c r="AF7291">
        <f>MIS[[#This Row],[LTP]]*MIS[[#This Row],[OrderQuantity]]</f>
        <v>29360</v>
      </c>
      <c r="AG7291">
        <f>IF(MIS[[#This Row],[OrderSide]]="SELL",MIS[[#This Row],[VALUE]]-MIS[[#This Row],[LIVE_VALUE]],MIS[[#This Row],[LIVE_VALUE]]-MIS[[#This Row],[VALUE]])</f>
        <v>348</v>
      </c>
      <c r="AH7291" t="str" cm="1">
        <f t="array" ref="AH72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1" t="str">
        <f>MIS[[#This Row],[TRADING SYMBOL]]</f>
        <v>SENSEX2552082200PE</v>
      </c>
      <c r="AJ7291" t="str">
        <f>IF(RIGHT(MIS[[#This Row],[Main/Hedge]],4)="MAIN","MAIN","HEDGE")</f>
        <v>MAIN</v>
      </c>
      <c r="AK7291" t="str" cm="1">
        <f t="array" ref="AK7291">_xlfn._xlws.FILTER(Table4[Column1],ISNUMBER(SEARCH(Table4[Column1],MIS[[#This Row],[OrderUniqueIdentifier]])),"")</f>
        <v>MS</v>
      </c>
    </row>
    <row r="7292" spans="1:37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>
        <f>_xlfn.XLOOKUP(MIS[[#This Row],[TRADING SYMBOL]],[1]Sheet1!$D:$D,[1]Sheet1!$C:$C)</f>
        <v>367</v>
      </c>
      <c r="AE7292">
        <f>MIS[[#This Row],[OrderAverageTradedPrice]]*MIS[[#This Row],[OrderQuantity]]</f>
        <v>29093</v>
      </c>
      <c r="AF7292">
        <f>MIS[[#This Row],[LTP]]*MIS[[#This Row],[OrderQuantity]]</f>
        <v>29360</v>
      </c>
      <c r="AG7292">
        <f>IF(MIS[[#This Row],[OrderSide]]="SELL",MIS[[#This Row],[VALUE]]-MIS[[#This Row],[LIVE_VALUE]],MIS[[#This Row],[LIVE_VALUE]]-MIS[[#This Row],[VALUE]])</f>
        <v>267</v>
      </c>
      <c r="AH7292" t="str" cm="1">
        <f t="array" ref="AH7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2" t="str">
        <f>MIS[[#This Row],[TRADING SYMBOL]]</f>
        <v>SENSEX2552082200PE</v>
      </c>
      <c r="AJ7292" t="str">
        <f>IF(RIGHT(MIS[[#This Row],[Main/Hedge]],4)="MAIN","MAIN","HEDGE")</f>
        <v>MAIN</v>
      </c>
      <c r="AK7292" t="str" cm="1">
        <f t="array" ref="AK7292">_xlfn._xlws.FILTER(Table4[Column1],ISNUMBER(SEARCH(Table4[Column1],MIS[[#This Row],[OrderUniqueIdentifier]])),"")</f>
        <v>MS</v>
      </c>
    </row>
    <row r="7293" spans="1:37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>
        <f>_xlfn.XLOOKUP(MIS[[#This Row],[TRADING SYMBOL]],[1]Sheet1!$D:$D,[1]Sheet1!$C:$C)</f>
        <v>386.75</v>
      </c>
      <c r="AE7293">
        <f>MIS[[#This Row],[OrderAverageTradedPrice]]*MIS[[#This Row],[OrderQuantity]]</f>
        <v>31108</v>
      </c>
      <c r="AF7293">
        <f>MIS[[#This Row],[LTP]]*MIS[[#This Row],[OrderQuantity]]</f>
        <v>30940</v>
      </c>
      <c r="AG7293">
        <f>IF(MIS[[#This Row],[OrderSide]]="SELL",MIS[[#This Row],[VALUE]]-MIS[[#This Row],[LIVE_VALUE]],MIS[[#This Row],[LIVE_VALUE]]-MIS[[#This Row],[VALUE]])</f>
        <v>-168</v>
      </c>
      <c r="AH7293" t="str" cm="1">
        <f t="array" ref="AH7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3" t="str">
        <f>MIS[[#This Row],[TRADING SYMBOL]]</f>
        <v>SENSEX2552082500CE</v>
      </c>
      <c r="AJ7293" t="str">
        <f>IF(RIGHT(MIS[[#This Row],[Main/Hedge]],4)="MAIN","MAIN","HEDGE")</f>
        <v>MAIN</v>
      </c>
      <c r="AK7293" t="str" cm="1">
        <f t="array" ref="AK7293">_xlfn._xlws.FILTER(Table4[Column1],ISNUMBER(SEARCH(Table4[Column1],MIS[[#This Row],[OrderUniqueIdentifier]])),"")</f>
        <v>MS</v>
      </c>
    </row>
    <row r="7294" spans="1:37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>
        <f>_xlfn.XLOOKUP(MIS[[#This Row],[TRADING SYMBOL]],[1]Sheet1!$D:$D,[1]Sheet1!$C:$C)</f>
        <v>441.2</v>
      </c>
      <c r="AE7294">
        <f>MIS[[#This Row],[OrderAverageTradedPrice]]*MIS[[#This Row],[OrderQuantity]]</f>
        <v>17489</v>
      </c>
      <c r="AF7294">
        <f>MIS[[#This Row],[LTP]]*MIS[[#This Row],[OrderQuantity]]</f>
        <v>17648</v>
      </c>
      <c r="AG7294">
        <f>IF(MIS[[#This Row],[OrderSide]]="SELL",MIS[[#This Row],[VALUE]]-MIS[[#This Row],[LIVE_VALUE]],MIS[[#This Row],[LIVE_VALUE]]-MIS[[#This Row],[VALUE]])</f>
        <v>159</v>
      </c>
      <c r="AH7294" t="str" cm="1">
        <f t="array" ref="AH7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4" t="str">
        <f>MIS[[#This Row],[TRADING SYMBOL]]</f>
        <v>SENSEX2552082400CE</v>
      </c>
      <c r="AJ7294" t="str">
        <f>IF(RIGHT(MIS[[#This Row],[Main/Hedge]],4)="MAIN","MAIN","HEDGE")</f>
        <v>MAIN</v>
      </c>
      <c r="AK7294" t="str" cm="1">
        <f t="array" ref="AK7294">_xlfn._xlws.FILTER(Table4[Column1],ISNUMBER(SEARCH(Table4[Column1],MIS[[#This Row],[OrderUniqueIdentifier]])),"")</f>
        <v>MS</v>
      </c>
    </row>
    <row r="7295" spans="1:37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>
        <f>_xlfn.XLOOKUP(MIS[[#This Row],[TRADING SYMBOL]],[1]Sheet1!$D:$D,[1]Sheet1!$C:$C)</f>
        <v>367</v>
      </c>
      <c r="AE7295">
        <f>MIS[[#This Row],[OrderAverageTradedPrice]]*MIS[[#This Row],[OrderQuantity]]</f>
        <v>72471</v>
      </c>
      <c r="AF7295">
        <f>MIS[[#This Row],[LTP]]*MIS[[#This Row],[OrderQuantity]]</f>
        <v>73400</v>
      </c>
      <c r="AG7295">
        <f>IF(MIS[[#This Row],[OrderSide]]="SELL",MIS[[#This Row],[VALUE]]-MIS[[#This Row],[LIVE_VALUE]],MIS[[#This Row],[LIVE_VALUE]]-MIS[[#This Row],[VALUE]])</f>
        <v>929</v>
      </c>
      <c r="AH7295" t="str" cm="1">
        <f t="array" ref="AH7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5" t="str">
        <f>MIS[[#This Row],[TRADING SYMBOL]]</f>
        <v>SENSEX2552082200PE</v>
      </c>
      <c r="AJ7295" t="str">
        <f>IF(RIGHT(MIS[[#This Row],[Main/Hedge]],4)="MAIN","MAIN","HEDGE")</f>
        <v>MAIN</v>
      </c>
      <c r="AK7295" t="str" cm="1">
        <f t="array" ref="AK7295">_xlfn._xlws.FILTER(Table4[Column1],ISNUMBER(SEARCH(Table4[Column1],MIS[[#This Row],[OrderUniqueIdentifier]])),"")</f>
        <v>MS</v>
      </c>
    </row>
    <row r="7296" spans="1:37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>
        <f>_xlfn.XLOOKUP(MIS[[#This Row],[TRADING SYMBOL]],[1]Sheet1!$D:$D,[1]Sheet1!$C:$C)</f>
        <v>490.65</v>
      </c>
      <c r="AE7296">
        <f>MIS[[#This Row],[OrderAverageTradedPrice]]*MIS[[#This Row],[OrderQuantity]]</f>
        <v>9775</v>
      </c>
      <c r="AF7296">
        <f>MIS[[#This Row],[LTP]]*MIS[[#This Row],[OrderQuantity]]</f>
        <v>9813</v>
      </c>
      <c r="AG7296">
        <f>IF(MIS[[#This Row],[OrderSide]]="SELL",MIS[[#This Row],[VALUE]]-MIS[[#This Row],[LIVE_VALUE]],MIS[[#This Row],[LIVE_VALUE]]-MIS[[#This Row],[VALUE]])</f>
        <v>38</v>
      </c>
      <c r="AH7296" t="str" cm="1">
        <f t="array" ref="AH7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6" t="str">
        <f>MIS[[#This Row],[TRADING SYMBOL]]</f>
        <v>SENSEX2552082300CE</v>
      </c>
      <c r="AJ7296" t="str">
        <f>IF(RIGHT(MIS[[#This Row],[Main/Hedge]],4)="MAIN","MAIN","HEDGE")</f>
        <v>MAIN</v>
      </c>
      <c r="AK7296" t="str" cm="1">
        <f t="array" ref="AK7296">_xlfn._xlws.FILTER(Table4[Column1],ISNUMBER(SEARCH(Table4[Column1],MIS[[#This Row],[OrderUniqueIdentifier]])),"")</f>
        <v>MS</v>
      </c>
    </row>
    <row r="7297" spans="1:37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>
        <f>_xlfn.XLOOKUP(MIS[[#This Row],[TRADING SYMBOL]],[1]Sheet1!$D:$D,[1]Sheet1!$C:$C)</f>
        <v>409.5</v>
      </c>
      <c r="AE7297">
        <f>MIS[[#This Row],[OrderAverageTradedPrice]]*MIS[[#This Row],[OrderQuantity]]</f>
        <v>8078</v>
      </c>
      <c r="AF7297">
        <f>MIS[[#This Row],[LTP]]*MIS[[#This Row],[OrderQuantity]]</f>
        <v>8190</v>
      </c>
      <c r="AG7297">
        <f>IF(MIS[[#This Row],[OrderSide]]="SELL",MIS[[#This Row],[VALUE]]-MIS[[#This Row],[LIVE_VALUE]],MIS[[#This Row],[LIVE_VALUE]]-MIS[[#This Row],[VALUE]])</f>
        <v>112</v>
      </c>
      <c r="AH7297" t="str" cm="1">
        <f t="array" ref="AH7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7" t="str">
        <f>MIS[[#This Row],[TRADING SYMBOL]]</f>
        <v>SENSEX2552082300PE</v>
      </c>
      <c r="AJ7297" t="str">
        <f>IF(RIGHT(MIS[[#This Row],[Main/Hedge]],4)="MAIN","MAIN","HEDGE")</f>
        <v>MAIN</v>
      </c>
      <c r="AK7297" t="str" cm="1">
        <f t="array" ref="AK7297">_xlfn._xlws.FILTER(Table4[Column1],ISNUMBER(SEARCH(Table4[Column1],MIS[[#This Row],[OrderUniqueIdentifier]])),"")</f>
        <v>MS</v>
      </c>
    </row>
    <row r="7298" spans="1:37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>
        <f>_xlfn.XLOOKUP(MIS[[#This Row],[TRADING SYMBOL]],[1]Sheet1!$D:$D,[1]Sheet1!$C:$C)</f>
        <v>441.2</v>
      </c>
      <c r="AE7298">
        <f>MIS[[#This Row],[OrderAverageTradedPrice]]*MIS[[#This Row],[OrderQuantity]]</f>
        <v>8744</v>
      </c>
      <c r="AF7298">
        <f>MIS[[#This Row],[LTP]]*MIS[[#This Row],[OrderQuantity]]</f>
        <v>8824</v>
      </c>
      <c r="AG7298">
        <f>IF(MIS[[#This Row],[OrderSide]]="SELL",MIS[[#This Row],[VALUE]]-MIS[[#This Row],[LIVE_VALUE]],MIS[[#This Row],[LIVE_VALUE]]-MIS[[#This Row],[VALUE]])</f>
        <v>80</v>
      </c>
      <c r="AH7298" t="str" cm="1">
        <f t="array" ref="AH7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8" t="str">
        <f>MIS[[#This Row],[TRADING SYMBOL]]</f>
        <v>SENSEX2552082400CE</v>
      </c>
      <c r="AJ7298" t="str">
        <f>IF(RIGHT(MIS[[#This Row],[Main/Hedge]],4)="MAIN","MAIN","HEDGE")</f>
        <v>MAIN</v>
      </c>
      <c r="AK7298" t="str" cm="1">
        <f t="array" ref="AK7298">_xlfn._xlws.FILTER(Table4[Column1],ISNUMBER(SEARCH(Table4[Column1],MIS[[#This Row],[OrderUniqueIdentifier]])),"")</f>
        <v>MS</v>
      </c>
    </row>
    <row r="7299" spans="1:37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>
        <f>_xlfn.XLOOKUP(MIS[[#This Row],[TRADING SYMBOL]],[1]Sheet1!$D:$D,[1]Sheet1!$C:$C)</f>
        <v>386.75</v>
      </c>
      <c r="AE7299">
        <f>MIS[[#This Row],[OrderAverageTradedPrice]]*MIS[[#This Row],[OrderQuantity]]</f>
        <v>7760</v>
      </c>
      <c r="AF7299">
        <f>MIS[[#This Row],[LTP]]*MIS[[#This Row],[OrderQuantity]]</f>
        <v>7735</v>
      </c>
      <c r="AG7299">
        <f>IF(MIS[[#This Row],[OrderSide]]="SELL",MIS[[#This Row],[VALUE]]-MIS[[#This Row],[LIVE_VALUE]],MIS[[#This Row],[LIVE_VALUE]]-MIS[[#This Row],[VALUE]])</f>
        <v>-25</v>
      </c>
      <c r="AH7299" t="str" cm="1">
        <f t="array" ref="AH7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299" t="str">
        <f>MIS[[#This Row],[TRADING SYMBOL]]</f>
        <v>SENSEX2552082500CE</v>
      </c>
      <c r="AJ7299" t="str">
        <f>IF(RIGHT(MIS[[#This Row],[Main/Hedge]],4)="MAIN","MAIN","HEDGE")</f>
        <v>MAIN</v>
      </c>
      <c r="AK7299" t="str" cm="1">
        <f t="array" ref="AK7299">_xlfn._xlws.FILTER(Table4[Column1],ISNUMBER(SEARCH(Table4[Column1],MIS[[#This Row],[OrderUniqueIdentifier]])),"")</f>
        <v>MS</v>
      </c>
    </row>
    <row r="7300" spans="1:37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>
        <f>_xlfn.XLOOKUP(MIS[[#This Row],[TRADING SYMBOL]],[1]Sheet1!$D:$D,[1]Sheet1!$C:$C)</f>
        <v>409.5</v>
      </c>
      <c r="AE7300">
        <f>MIS[[#This Row],[OrderAverageTradedPrice]]*MIS[[#This Row],[OrderQuantity]]</f>
        <v>8086</v>
      </c>
      <c r="AF7300">
        <f>MIS[[#This Row],[LTP]]*MIS[[#This Row],[OrderQuantity]]</f>
        <v>8190</v>
      </c>
      <c r="AG7300">
        <f>IF(MIS[[#This Row],[OrderSide]]="SELL",MIS[[#This Row],[VALUE]]-MIS[[#This Row],[LIVE_VALUE]],MIS[[#This Row],[LIVE_VALUE]]-MIS[[#This Row],[VALUE]])</f>
        <v>104</v>
      </c>
      <c r="AH7300" t="str" cm="1">
        <f t="array" ref="AH7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0" t="str">
        <f>MIS[[#This Row],[TRADING SYMBOL]]</f>
        <v>SENSEX2552082300PE</v>
      </c>
      <c r="AJ7300" t="str">
        <f>IF(RIGHT(MIS[[#This Row],[Main/Hedge]],4)="MAIN","MAIN","HEDGE")</f>
        <v>MAIN</v>
      </c>
      <c r="AK7300" t="str" cm="1">
        <f t="array" ref="AK7300">_xlfn._xlws.FILTER(Table4[Column1],ISNUMBER(SEARCH(Table4[Column1],MIS[[#This Row],[OrderUniqueIdentifier]])),"")</f>
        <v>MS</v>
      </c>
    </row>
    <row r="7301" spans="1:37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>
        <f>_xlfn.XLOOKUP(MIS[[#This Row],[TRADING SYMBOL]],[1]Sheet1!$D:$D,[1]Sheet1!$C:$C)</f>
        <v>441.2</v>
      </c>
      <c r="AE7301">
        <f>MIS[[#This Row],[OrderAverageTradedPrice]]*MIS[[#This Row],[OrderQuantity]]</f>
        <v>34960</v>
      </c>
      <c r="AF7301">
        <f>MIS[[#This Row],[LTP]]*MIS[[#This Row],[OrderQuantity]]</f>
        <v>35296</v>
      </c>
      <c r="AG7301">
        <f>IF(MIS[[#This Row],[OrderSide]]="SELL",MIS[[#This Row],[VALUE]]-MIS[[#This Row],[LIVE_VALUE]],MIS[[#This Row],[LIVE_VALUE]]-MIS[[#This Row],[VALUE]])</f>
        <v>336</v>
      </c>
      <c r="AH7301" t="str" cm="1">
        <f t="array" ref="AH7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1" t="str">
        <f>MIS[[#This Row],[TRADING SYMBOL]]</f>
        <v>SENSEX2552082400CE</v>
      </c>
      <c r="AJ7301" t="str">
        <f>IF(RIGHT(MIS[[#This Row],[Main/Hedge]],4)="MAIN","MAIN","HEDGE")</f>
        <v>MAIN</v>
      </c>
      <c r="AK7301" t="str" cm="1">
        <f t="array" ref="AK7301">_xlfn._xlws.FILTER(Table4[Column1],ISNUMBER(SEARCH(Table4[Column1],MIS[[#This Row],[OrderUniqueIdentifier]])),"")</f>
        <v>MS</v>
      </c>
    </row>
    <row r="7302" spans="1:37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>
        <f>_xlfn.XLOOKUP(MIS[[#This Row],[TRADING SYMBOL]],[1]Sheet1!$D:$D,[1]Sheet1!$C:$C)</f>
        <v>490.65</v>
      </c>
      <c r="AE7302">
        <f>MIS[[#This Row],[OrderAverageTradedPrice]]*MIS[[#This Row],[OrderQuantity]]</f>
        <v>19560</v>
      </c>
      <c r="AF7302">
        <f>MIS[[#This Row],[LTP]]*MIS[[#This Row],[OrderQuantity]]</f>
        <v>19626</v>
      </c>
      <c r="AG7302">
        <f>IF(MIS[[#This Row],[OrderSide]]="SELL",MIS[[#This Row],[VALUE]]-MIS[[#This Row],[LIVE_VALUE]],MIS[[#This Row],[LIVE_VALUE]]-MIS[[#This Row],[VALUE]])</f>
        <v>66</v>
      </c>
      <c r="AH7302" t="str" cm="1">
        <f t="array" ref="AH7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2" t="str">
        <f>MIS[[#This Row],[TRADING SYMBOL]]</f>
        <v>SENSEX2552082300CE</v>
      </c>
      <c r="AJ7302" t="str">
        <f>IF(RIGHT(MIS[[#This Row],[Main/Hedge]],4)="MAIN","MAIN","HEDGE")</f>
        <v>MAIN</v>
      </c>
      <c r="AK7302" t="str" cm="1">
        <f t="array" ref="AK7302">_xlfn._xlws.FILTER(Table4[Column1],ISNUMBER(SEARCH(Table4[Column1],MIS[[#This Row],[OrderUniqueIdentifier]])),"")</f>
        <v>MS</v>
      </c>
    </row>
    <row r="7303" spans="1:37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>
        <f>_xlfn.XLOOKUP(MIS[[#This Row],[TRADING SYMBOL]],[1]Sheet1!$D:$D,[1]Sheet1!$C:$C)</f>
        <v>441.2</v>
      </c>
      <c r="AE7303">
        <f>MIS[[#This Row],[OrderAverageTradedPrice]]*MIS[[#This Row],[OrderQuantity]]</f>
        <v>17520</v>
      </c>
      <c r="AF7303">
        <f>MIS[[#This Row],[LTP]]*MIS[[#This Row],[OrderQuantity]]</f>
        <v>17648</v>
      </c>
      <c r="AG7303">
        <f>IF(MIS[[#This Row],[OrderSide]]="SELL",MIS[[#This Row],[VALUE]]-MIS[[#This Row],[LIVE_VALUE]],MIS[[#This Row],[LIVE_VALUE]]-MIS[[#This Row],[VALUE]])</f>
        <v>128</v>
      </c>
      <c r="AH7303" t="str" cm="1">
        <f t="array" ref="AH7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3" t="str">
        <f>MIS[[#This Row],[TRADING SYMBOL]]</f>
        <v>SENSEX2552082400CE</v>
      </c>
      <c r="AJ7303" t="str">
        <f>IF(RIGHT(MIS[[#This Row],[Main/Hedge]],4)="MAIN","MAIN","HEDGE")</f>
        <v>MAIN</v>
      </c>
      <c r="AK7303" t="str" cm="1">
        <f t="array" ref="AK7303">_xlfn._xlws.FILTER(Table4[Column1],ISNUMBER(SEARCH(Table4[Column1],MIS[[#This Row],[OrderUniqueIdentifier]])),"")</f>
        <v>MS</v>
      </c>
    </row>
    <row r="7304" spans="1:37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>
        <f>_xlfn.XLOOKUP(MIS[[#This Row],[TRADING SYMBOL]],[1]Sheet1!$D:$D,[1]Sheet1!$C:$C)</f>
        <v>490.65</v>
      </c>
      <c r="AE7304">
        <f>MIS[[#This Row],[OrderAverageTradedPrice]]*MIS[[#This Row],[OrderQuantity]]</f>
        <v>9780</v>
      </c>
      <c r="AF7304">
        <f>MIS[[#This Row],[LTP]]*MIS[[#This Row],[OrderQuantity]]</f>
        <v>9813</v>
      </c>
      <c r="AG7304">
        <f>IF(MIS[[#This Row],[OrderSide]]="SELL",MIS[[#This Row],[VALUE]]-MIS[[#This Row],[LIVE_VALUE]],MIS[[#This Row],[LIVE_VALUE]]-MIS[[#This Row],[VALUE]])</f>
        <v>33</v>
      </c>
      <c r="AH7304" t="str" cm="1">
        <f t="array" ref="AH7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4" t="str">
        <f>MIS[[#This Row],[TRADING SYMBOL]]</f>
        <v>SENSEX2552082300CE</v>
      </c>
      <c r="AJ7304" t="str">
        <f>IF(RIGHT(MIS[[#This Row],[Main/Hedge]],4)="MAIN","MAIN","HEDGE")</f>
        <v>MAIN</v>
      </c>
      <c r="AK7304" t="str" cm="1">
        <f t="array" ref="AK7304">_xlfn._xlws.FILTER(Table4[Column1],ISNUMBER(SEARCH(Table4[Column1],MIS[[#This Row],[OrderUniqueIdentifier]])),"")</f>
        <v>MS</v>
      </c>
    </row>
    <row r="7305" spans="1:37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>
        <f>_xlfn.XLOOKUP(MIS[[#This Row],[TRADING SYMBOL]],[1]Sheet1!$D:$D,[1]Sheet1!$C:$C)</f>
        <v>367</v>
      </c>
      <c r="AE7305">
        <f>MIS[[#This Row],[OrderAverageTradedPrice]]*MIS[[#This Row],[OrderQuantity]]</f>
        <v>21804</v>
      </c>
      <c r="AF7305">
        <f>MIS[[#This Row],[LTP]]*MIS[[#This Row],[OrderQuantity]]</f>
        <v>22020</v>
      </c>
      <c r="AG7305">
        <f>IF(MIS[[#This Row],[OrderSide]]="SELL",MIS[[#This Row],[VALUE]]-MIS[[#This Row],[LIVE_VALUE]],MIS[[#This Row],[LIVE_VALUE]]-MIS[[#This Row],[VALUE]])</f>
        <v>216</v>
      </c>
      <c r="AH7305" t="str" cm="1">
        <f t="array" ref="AH7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5" t="str">
        <f>MIS[[#This Row],[TRADING SYMBOL]]</f>
        <v>SENSEX2552082200PE</v>
      </c>
      <c r="AJ7305" t="str">
        <f>IF(RIGHT(MIS[[#This Row],[Main/Hedge]],4)="MAIN","MAIN","HEDGE")</f>
        <v>MAIN</v>
      </c>
      <c r="AK7305" t="str" cm="1">
        <f t="array" ref="AK7305">_xlfn._xlws.FILTER(Table4[Column1],ISNUMBER(SEARCH(Table4[Column1],MIS[[#This Row],[OrderUniqueIdentifier]])),"")</f>
        <v>MS</v>
      </c>
    </row>
    <row r="7306" spans="1:37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>
        <f>_xlfn.XLOOKUP(MIS[[#This Row],[TRADING SYMBOL]],[1]Sheet1!$D:$D,[1]Sheet1!$C:$C)</f>
        <v>386.75</v>
      </c>
      <c r="AE7306">
        <f>MIS[[#This Row],[OrderAverageTradedPrice]]*MIS[[#This Row],[OrderQuantity]]</f>
        <v>23329.999999999978</v>
      </c>
      <c r="AF7306">
        <f>MIS[[#This Row],[LTP]]*MIS[[#This Row],[OrderQuantity]]</f>
        <v>23205</v>
      </c>
      <c r="AG7306">
        <f>IF(MIS[[#This Row],[OrderSide]]="SELL",MIS[[#This Row],[VALUE]]-MIS[[#This Row],[LIVE_VALUE]],MIS[[#This Row],[LIVE_VALUE]]-MIS[[#This Row],[VALUE]])</f>
        <v>-124.99999999997817</v>
      </c>
      <c r="AH7306" t="str" cm="1">
        <f t="array" ref="AH7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6" t="str">
        <f>MIS[[#This Row],[TRADING SYMBOL]]</f>
        <v>SENSEX2552082500CE</v>
      </c>
      <c r="AJ7306" t="str">
        <f>IF(RIGHT(MIS[[#This Row],[Main/Hedge]],4)="MAIN","MAIN","HEDGE")</f>
        <v>MAIN</v>
      </c>
      <c r="AK7306" t="str" cm="1">
        <f t="array" ref="AK7306">_xlfn._xlws.FILTER(Table4[Column1],ISNUMBER(SEARCH(Table4[Column1],MIS[[#This Row],[OrderUniqueIdentifier]])),"")</f>
        <v>MS</v>
      </c>
    </row>
    <row r="7307" spans="1:37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>
        <f>_xlfn.XLOOKUP(MIS[[#This Row],[TRADING SYMBOL]],[1]Sheet1!$D:$D,[1]Sheet1!$C:$C)</f>
        <v>409.5</v>
      </c>
      <c r="AE7307">
        <f>MIS[[#This Row],[OrderAverageTradedPrice]]*MIS[[#This Row],[OrderQuantity]]</f>
        <v>8078</v>
      </c>
      <c r="AF7307">
        <f>MIS[[#This Row],[LTP]]*MIS[[#This Row],[OrderQuantity]]</f>
        <v>8190</v>
      </c>
      <c r="AG7307">
        <f>IF(MIS[[#This Row],[OrderSide]]="SELL",MIS[[#This Row],[VALUE]]-MIS[[#This Row],[LIVE_VALUE]],MIS[[#This Row],[LIVE_VALUE]]-MIS[[#This Row],[VALUE]])</f>
        <v>112</v>
      </c>
      <c r="AH7307" t="str" cm="1">
        <f t="array" ref="AH7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7" t="str">
        <f>MIS[[#This Row],[TRADING SYMBOL]]</f>
        <v>SENSEX2552082300PE</v>
      </c>
      <c r="AJ7307" t="str">
        <f>IF(RIGHT(MIS[[#This Row],[Main/Hedge]],4)="MAIN","MAIN","HEDGE")</f>
        <v>MAIN</v>
      </c>
      <c r="AK7307" t="str" cm="1">
        <f t="array" ref="AK7307">_xlfn._xlws.FILTER(Table4[Column1],ISNUMBER(SEARCH(Table4[Column1],MIS[[#This Row],[OrderUniqueIdentifier]])),"")</f>
        <v>MS</v>
      </c>
    </row>
    <row r="7308" spans="1:37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>
        <f>_xlfn.XLOOKUP(MIS[[#This Row],[TRADING SYMBOL]],[1]Sheet1!$D:$D,[1]Sheet1!$C:$C)</f>
        <v>386.75</v>
      </c>
      <c r="AE7308">
        <f>MIS[[#This Row],[OrderAverageTradedPrice]]*MIS[[#This Row],[OrderQuantity]]</f>
        <v>15502</v>
      </c>
      <c r="AF7308">
        <f>MIS[[#This Row],[LTP]]*MIS[[#This Row],[OrderQuantity]]</f>
        <v>15470</v>
      </c>
      <c r="AG7308">
        <f>IF(MIS[[#This Row],[OrderSide]]="SELL",MIS[[#This Row],[VALUE]]-MIS[[#This Row],[LIVE_VALUE]],MIS[[#This Row],[LIVE_VALUE]]-MIS[[#This Row],[VALUE]])</f>
        <v>-32</v>
      </c>
      <c r="AH7308" t="str" cm="1">
        <f t="array" ref="AH7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8" t="str">
        <f>MIS[[#This Row],[TRADING SYMBOL]]</f>
        <v>SENSEX2552082500CE</v>
      </c>
      <c r="AJ7308" t="str">
        <f>IF(RIGHT(MIS[[#This Row],[Main/Hedge]],4)="MAIN","MAIN","HEDGE")</f>
        <v>MAIN</v>
      </c>
      <c r="AK7308" t="str" cm="1">
        <f t="array" ref="AK7308">_xlfn._xlws.FILTER(Table4[Column1],ISNUMBER(SEARCH(Table4[Column1],MIS[[#This Row],[OrderUniqueIdentifier]])),"")</f>
        <v>MS</v>
      </c>
    </row>
    <row r="7309" spans="1:37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>
        <f>_xlfn.XLOOKUP(MIS[[#This Row],[TRADING SYMBOL]],[1]Sheet1!$D:$D,[1]Sheet1!$C:$C)</f>
        <v>328</v>
      </c>
      <c r="AE7309">
        <f>MIS[[#This Row],[OrderAverageTradedPrice]]*MIS[[#This Row],[OrderQuantity]]</f>
        <v>12970</v>
      </c>
      <c r="AF7309">
        <f>MIS[[#This Row],[LTP]]*MIS[[#This Row],[OrderQuantity]]</f>
        <v>13120</v>
      </c>
      <c r="AG7309">
        <f>IF(MIS[[#This Row],[OrderSide]]="SELL",MIS[[#This Row],[VALUE]]-MIS[[#This Row],[LIVE_VALUE]],MIS[[#This Row],[LIVE_VALUE]]-MIS[[#This Row],[VALUE]])</f>
        <v>150</v>
      </c>
      <c r="AH7309" t="str" cm="1">
        <f t="array" ref="AH7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09" t="str">
        <f>MIS[[#This Row],[TRADING SYMBOL]]</f>
        <v>SENSEX2552082100PE</v>
      </c>
      <c r="AJ7309" t="str">
        <f>IF(RIGHT(MIS[[#This Row],[Main/Hedge]],4)="MAIN","MAIN","HEDGE")</f>
        <v>MAIN</v>
      </c>
      <c r="AK7309" t="str" cm="1">
        <f t="array" ref="AK7309">_xlfn._xlws.FILTER(Table4[Column1],ISNUMBER(SEARCH(Table4[Column1],MIS[[#This Row],[OrderUniqueIdentifier]])),"")</f>
        <v>MS</v>
      </c>
    </row>
    <row r="7310" spans="1:37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>
        <f>_xlfn.XLOOKUP(MIS[[#This Row],[TRADING SYMBOL]],[1]Sheet1!$D:$D,[1]Sheet1!$C:$C)</f>
        <v>441.2</v>
      </c>
      <c r="AE7310">
        <f>MIS[[#This Row],[OrderAverageTradedPrice]]*MIS[[#This Row],[OrderQuantity]]</f>
        <v>8748</v>
      </c>
      <c r="AF7310">
        <f>MIS[[#This Row],[LTP]]*MIS[[#This Row],[OrderQuantity]]</f>
        <v>8824</v>
      </c>
      <c r="AG7310">
        <f>IF(MIS[[#This Row],[OrderSide]]="SELL",MIS[[#This Row],[VALUE]]-MIS[[#This Row],[LIVE_VALUE]],MIS[[#This Row],[LIVE_VALUE]]-MIS[[#This Row],[VALUE]])</f>
        <v>76</v>
      </c>
      <c r="AH7310" t="str" cm="1">
        <f t="array" ref="AH7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0" t="str">
        <f>MIS[[#This Row],[TRADING SYMBOL]]</f>
        <v>SENSEX2552082400CE</v>
      </c>
      <c r="AJ7310" t="str">
        <f>IF(RIGHT(MIS[[#This Row],[Main/Hedge]],4)="MAIN","MAIN","HEDGE")</f>
        <v>MAIN</v>
      </c>
      <c r="AK7310" t="str" cm="1">
        <f t="array" ref="AK7310">_xlfn._xlws.FILTER(Table4[Column1],ISNUMBER(SEARCH(Table4[Column1],MIS[[#This Row],[OrderUniqueIdentifier]])),"")</f>
        <v>MS</v>
      </c>
    </row>
    <row r="7311" spans="1:37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>
        <f>_xlfn.XLOOKUP(MIS[[#This Row],[TRADING SYMBOL]],[1]Sheet1!$D:$D,[1]Sheet1!$C:$C)</f>
        <v>367</v>
      </c>
      <c r="AE7311">
        <f>MIS[[#This Row],[OrderAverageTradedPrice]]*MIS[[#This Row],[OrderQuantity]]</f>
        <v>58058</v>
      </c>
      <c r="AF7311">
        <f>MIS[[#This Row],[LTP]]*MIS[[#This Row],[OrderQuantity]]</f>
        <v>58720</v>
      </c>
      <c r="AG7311">
        <f>IF(MIS[[#This Row],[OrderSide]]="SELL",MIS[[#This Row],[VALUE]]-MIS[[#This Row],[LIVE_VALUE]],MIS[[#This Row],[LIVE_VALUE]]-MIS[[#This Row],[VALUE]])</f>
        <v>662</v>
      </c>
      <c r="AH7311" t="str" cm="1">
        <f t="array" ref="AH7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1" t="str">
        <f>MIS[[#This Row],[TRADING SYMBOL]]</f>
        <v>SENSEX2552082200PE</v>
      </c>
      <c r="AJ7311" t="str">
        <f>IF(RIGHT(MIS[[#This Row],[Main/Hedge]],4)="MAIN","MAIN","HEDGE")</f>
        <v>MAIN</v>
      </c>
      <c r="AK7311" t="str" cm="1">
        <f t="array" ref="AK7311">_xlfn._xlws.FILTER(Table4[Column1],ISNUMBER(SEARCH(Table4[Column1],MIS[[#This Row],[OrderUniqueIdentifier]])),"")</f>
        <v>MS</v>
      </c>
    </row>
    <row r="7312" spans="1:37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>
        <f>_xlfn.XLOOKUP(MIS[[#This Row],[TRADING SYMBOL]],[1]Sheet1!$D:$D,[1]Sheet1!$C:$C)</f>
        <v>409.5</v>
      </c>
      <c r="AE7312">
        <f>MIS[[#This Row],[OrderAverageTradedPrice]]*MIS[[#This Row],[OrderQuantity]]</f>
        <v>16145</v>
      </c>
      <c r="AF7312">
        <f>MIS[[#This Row],[LTP]]*MIS[[#This Row],[OrderQuantity]]</f>
        <v>16380</v>
      </c>
      <c r="AG7312">
        <f>IF(MIS[[#This Row],[OrderSide]]="SELL",MIS[[#This Row],[VALUE]]-MIS[[#This Row],[LIVE_VALUE]],MIS[[#This Row],[LIVE_VALUE]]-MIS[[#This Row],[VALUE]])</f>
        <v>235</v>
      </c>
      <c r="AH7312" t="str" cm="1">
        <f t="array" ref="AH7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2" t="str">
        <f>MIS[[#This Row],[TRADING SYMBOL]]</f>
        <v>SENSEX2552082300PE</v>
      </c>
      <c r="AJ7312" t="str">
        <f>IF(RIGHT(MIS[[#This Row],[Main/Hedge]],4)="MAIN","MAIN","HEDGE")</f>
        <v>MAIN</v>
      </c>
      <c r="AK7312" t="str" cm="1">
        <f t="array" ref="AK7312">_xlfn._xlws.FILTER(Table4[Column1],ISNUMBER(SEARCH(Table4[Column1],MIS[[#This Row],[OrderUniqueIdentifier]])),"")</f>
        <v>MS</v>
      </c>
    </row>
    <row r="7313" spans="1:37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>
        <f>_xlfn.XLOOKUP(MIS[[#This Row],[TRADING SYMBOL]],[1]Sheet1!$D:$D,[1]Sheet1!$C:$C)</f>
        <v>386.75</v>
      </c>
      <c r="AE7313">
        <f>MIS[[#This Row],[OrderAverageTradedPrice]]*MIS[[#This Row],[OrderQuantity]]</f>
        <v>31099</v>
      </c>
      <c r="AF7313">
        <f>MIS[[#This Row],[LTP]]*MIS[[#This Row],[OrderQuantity]]</f>
        <v>30940</v>
      </c>
      <c r="AG7313">
        <f>IF(MIS[[#This Row],[OrderSide]]="SELL",MIS[[#This Row],[VALUE]]-MIS[[#This Row],[LIVE_VALUE]],MIS[[#This Row],[LIVE_VALUE]]-MIS[[#This Row],[VALUE]])</f>
        <v>-159</v>
      </c>
      <c r="AH7313" t="str" cm="1">
        <f t="array" ref="AH7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3" t="str">
        <f>MIS[[#This Row],[TRADING SYMBOL]]</f>
        <v>SENSEX2552082500CE</v>
      </c>
      <c r="AJ7313" t="str">
        <f>IF(RIGHT(MIS[[#This Row],[Main/Hedge]],4)="MAIN","MAIN","HEDGE")</f>
        <v>MAIN</v>
      </c>
      <c r="AK7313" t="str" cm="1">
        <f t="array" ref="AK7313">_xlfn._xlws.FILTER(Table4[Column1],ISNUMBER(SEARCH(Table4[Column1],MIS[[#This Row],[OrderUniqueIdentifier]])),"")</f>
        <v>MS</v>
      </c>
    </row>
    <row r="7314" spans="1:37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>
        <f>_xlfn.XLOOKUP(MIS[[#This Row],[TRADING SYMBOL]],[1]Sheet1!$D:$D,[1]Sheet1!$C:$C)</f>
        <v>386.75</v>
      </c>
      <c r="AE7314">
        <f>MIS[[#This Row],[OrderAverageTradedPrice]]*MIS[[#This Row],[OrderQuantity]]</f>
        <v>7769</v>
      </c>
      <c r="AF7314">
        <f>MIS[[#This Row],[LTP]]*MIS[[#This Row],[OrderQuantity]]</f>
        <v>7735</v>
      </c>
      <c r="AG7314">
        <f>IF(MIS[[#This Row],[OrderSide]]="SELL",MIS[[#This Row],[VALUE]]-MIS[[#This Row],[LIVE_VALUE]],MIS[[#This Row],[LIVE_VALUE]]-MIS[[#This Row],[VALUE]])</f>
        <v>-34</v>
      </c>
      <c r="AH7314" t="str" cm="1">
        <f t="array" ref="AH7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4" t="str">
        <f>MIS[[#This Row],[TRADING SYMBOL]]</f>
        <v>SENSEX2552082500CE</v>
      </c>
      <c r="AJ7314" t="str">
        <f>IF(RIGHT(MIS[[#This Row],[Main/Hedge]],4)="MAIN","MAIN","HEDGE")</f>
        <v>MAIN</v>
      </c>
      <c r="AK7314" t="str" cm="1">
        <f t="array" ref="AK7314">_xlfn._xlws.FILTER(Table4[Column1],ISNUMBER(SEARCH(Table4[Column1],MIS[[#This Row],[OrderUniqueIdentifier]])),"")</f>
        <v>MS</v>
      </c>
    </row>
    <row r="7315" spans="1:37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>
        <f>_xlfn.XLOOKUP(MIS[[#This Row],[TRADING SYMBOL]],[1]Sheet1!$D:$D,[1]Sheet1!$C:$C)</f>
        <v>367</v>
      </c>
      <c r="AE7315">
        <f>MIS[[#This Row],[OrderAverageTradedPrice]]*MIS[[#This Row],[OrderQuantity]]</f>
        <v>50754.999999999956</v>
      </c>
      <c r="AF7315">
        <f>MIS[[#This Row],[LTP]]*MIS[[#This Row],[OrderQuantity]]</f>
        <v>51380</v>
      </c>
      <c r="AG7315">
        <f>IF(MIS[[#This Row],[OrderSide]]="SELL",MIS[[#This Row],[VALUE]]-MIS[[#This Row],[LIVE_VALUE]],MIS[[#This Row],[LIVE_VALUE]]-MIS[[#This Row],[VALUE]])</f>
        <v>625.00000000004366</v>
      </c>
      <c r="AH7315" t="str" cm="1">
        <f t="array" ref="AH7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5" t="str">
        <f>MIS[[#This Row],[TRADING SYMBOL]]</f>
        <v>SENSEX2552082200PE</v>
      </c>
      <c r="AJ7315" t="str">
        <f>IF(RIGHT(MIS[[#This Row],[Main/Hedge]],4)="MAIN","MAIN","HEDGE")</f>
        <v>MAIN</v>
      </c>
      <c r="AK7315" t="str" cm="1">
        <f t="array" ref="AK7315">_xlfn._xlws.FILTER(Table4[Column1],ISNUMBER(SEARCH(Table4[Column1],MIS[[#This Row],[OrderUniqueIdentifier]])),"")</f>
        <v>MS</v>
      </c>
    </row>
    <row r="7316" spans="1:37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>
        <f>_xlfn.XLOOKUP(MIS[[#This Row],[TRADING SYMBOL]],[1]Sheet1!$D:$D,[1]Sheet1!$C:$C)</f>
        <v>367</v>
      </c>
      <c r="AE7316">
        <f>MIS[[#This Row],[OrderAverageTradedPrice]]*MIS[[#This Row],[OrderQuantity]]</f>
        <v>14530</v>
      </c>
      <c r="AF7316">
        <f>MIS[[#This Row],[LTP]]*MIS[[#This Row],[OrderQuantity]]</f>
        <v>14680</v>
      </c>
      <c r="AG7316">
        <f>IF(MIS[[#This Row],[OrderSide]]="SELL",MIS[[#This Row],[VALUE]]-MIS[[#This Row],[LIVE_VALUE]],MIS[[#This Row],[LIVE_VALUE]]-MIS[[#This Row],[VALUE]])</f>
        <v>150</v>
      </c>
      <c r="AH7316" t="str" cm="1">
        <f t="array" ref="AH7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6" t="str">
        <f>MIS[[#This Row],[TRADING SYMBOL]]</f>
        <v>SENSEX2552082200PE</v>
      </c>
      <c r="AJ7316" t="str">
        <f>IF(RIGHT(MIS[[#This Row],[Main/Hedge]],4)="MAIN","MAIN","HEDGE")</f>
        <v>MAIN</v>
      </c>
      <c r="AK7316" t="str" cm="1">
        <f t="array" ref="AK7316">_xlfn._xlws.FILTER(Table4[Column1],ISNUMBER(SEARCH(Table4[Column1],MIS[[#This Row],[OrderUniqueIdentifier]])),"")</f>
        <v>MS</v>
      </c>
    </row>
    <row r="7317" spans="1:37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>
        <f>_xlfn.XLOOKUP(MIS[[#This Row],[TRADING SYMBOL]],[1]Sheet1!$D:$D,[1]Sheet1!$C:$C)</f>
        <v>409.5</v>
      </c>
      <c r="AE7317">
        <f>MIS[[#This Row],[OrderAverageTradedPrice]]*MIS[[#This Row],[OrderQuantity]]</f>
        <v>8105</v>
      </c>
      <c r="AF7317">
        <f>MIS[[#This Row],[LTP]]*MIS[[#This Row],[OrderQuantity]]</f>
        <v>8190</v>
      </c>
      <c r="AG7317">
        <f>IF(MIS[[#This Row],[OrderSide]]="SELL",MIS[[#This Row],[VALUE]]-MIS[[#This Row],[LIVE_VALUE]],MIS[[#This Row],[LIVE_VALUE]]-MIS[[#This Row],[VALUE]])</f>
        <v>85</v>
      </c>
      <c r="AH7317" t="str" cm="1">
        <f t="array" ref="AH7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7" t="str">
        <f>MIS[[#This Row],[TRADING SYMBOL]]</f>
        <v>SENSEX2552082300PE</v>
      </c>
      <c r="AJ7317" t="str">
        <f>IF(RIGHT(MIS[[#This Row],[Main/Hedge]],4)="MAIN","MAIN","HEDGE")</f>
        <v>MAIN</v>
      </c>
      <c r="AK7317" t="str" cm="1">
        <f t="array" ref="AK7317">_xlfn._xlws.FILTER(Table4[Column1],ISNUMBER(SEARCH(Table4[Column1],MIS[[#This Row],[OrderUniqueIdentifier]])),"")</f>
        <v>MS</v>
      </c>
    </row>
    <row r="7318" spans="1:37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>
        <f>_xlfn.XLOOKUP(MIS[[#This Row],[TRADING SYMBOL]],[1]Sheet1!$D:$D,[1]Sheet1!$C:$C)</f>
        <v>441.2</v>
      </c>
      <c r="AE7318">
        <f>MIS[[#This Row],[OrderAverageTradedPrice]]*MIS[[#This Row],[OrderQuantity]]</f>
        <v>52440</v>
      </c>
      <c r="AF7318">
        <f>MIS[[#This Row],[LTP]]*MIS[[#This Row],[OrderQuantity]]</f>
        <v>52944</v>
      </c>
      <c r="AG7318">
        <f>IF(MIS[[#This Row],[OrderSide]]="SELL",MIS[[#This Row],[VALUE]]-MIS[[#This Row],[LIVE_VALUE]],MIS[[#This Row],[LIVE_VALUE]]-MIS[[#This Row],[VALUE]])</f>
        <v>504</v>
      </c>
      <c r="AH7318" t="str" cm="1">
        <f t="array" ref="AH7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8" t="str">
        <f>MIS[[#This Row],[TRADING SYMBOL]]</f>
        <v>SENSEX2552082400CE</v>
      </c>
      <c r="AJ7318" t="str">
        <f>IF(RIGHT(MIS[[#This Row],[Main/Hedge]],4)="MAIN","MAIN","HEDGE")</f>
        <v>MAIN</v>
      </c>
      <c r="AK7318" t="str" cm="1">
        <f t="array" ref="AK7318">_xlfn._xlws.FILTER(Table4[Column1],ISNUMBER(SEARCH(Table4[Column1],MIS[[#This Row],[OrderUniqueIdentifier]])),"")</f>
        <v>MS</v>
      </c>
    </row>
    <row r="7319" spans="1:37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>
        <f>_xlfn.XLOOKUP(MIS[[#This Row],[TRADING SYMBOL]],[1]Sheet1!$D:$D,[1]Sheet1!$C:$C)</f>
        <v>441.2</v>
      </c>
      <c r="AE7319">
        <f>MIS[[#This Row],[OrderAverageTradedPrice]]*MIS[[#This Row],[OrderQuantity]]</f>
        <v>8732</v>
      </c>
      <c r="AF7319">
        <f>MIS[[#This Row],[LTP]]*MIS[[#This Row],[OrderQuantity]]</f>
        <v>8824</v>
      </c>
      <c r="AG7319">
        <f>IF(MIS[[#This Row],[OrderSide]]="SELL",MIS[[#This Row],[VALUE]]-MIS[[#This Row],[LIVE_VALUE]],MIS[[#This Row],[LIVE_VALUE]]-MIS[[#This Row],[VALUE]])</f>
        <v>92</v>
      </c>
      <c r="AH7319" t="str" cm="1">
        <f t="array" ref="AH7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19" t="str">
        <f>MIS[[#This Row],[TRADING SYMBOL]]</f>
        <v>SENSEX2552082400CE</v>
      </c>
      <c r="AJ7319" t="str">
        <f>IF(RIGHT(MIS[[#This Row],[Main/Hedge]],4)="MAIN","MAIN","HEDGE")</f>
        <v>MAIN</v>
      </c>
      <c r="AK7319" t="str" cm="1">
        <f t="array" ref="AK7319">_xlfn._xlws.FILTER(Table4[Column1],ISNUMBER(SEARCH(Table4[Column1],MIS[[#This Row],[OrderUniqueIdentifier]])),"")</f>
        <v>MS</v>
      </c>
    </row>
    <row r="7320" spans="1:37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>
        <f>_xlfn.XLOOKUP(MIS[[#This Row],[TRADING SYMBOL]],[1]Sheet1!$D:$D,[1]Sheet1!$C:$C)</f>
        <v>409.5</v>
      </c>
      <c r="AE7320">
        <f>MIS[[#This Row],[OrderAverageTradedPrice]]*MIS[[#This Row],[OrderQuantity]]</f>
        <v>8083</v>
      </c>
      <c r="AF7320">
        <f>MIS[[#This Row],[LTP]]*MIS[[#This Row],[OrderQuantity]]</f>
        <v>8190</v>
      </c>
      <c r="AG7320">
        <f>IF(MIS[[#This Row],[OrderSide]]="SELL",MIS[[#This Row],[VALUE]]-MIS[[#This Row],[LIVE_VALUE]],MIS[[#This Row],[LIVE_VALUE]]-MIS[[#This Row],[VALUE]])</f>
        <v>107</v>
      </c>
      <c r="AH7320" t="str" cm="1">
        <f t="array" ref="AH7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0" t="str">
        <f>MIS[[#This Row],[TRADING SYMBOL]]</f>
        <v>SENSEX2552082300PE</v>
      </c>
      <c r="AJ7320" t="str">
        <f>IF(RIGHT(MIS[[#This Row],[Main/Hedge]],4)="MAIN","MAIN","HEDGE")</f>
        <v>MAIN</v>
      </c>
      <c r="AK7320" t="str" cm="1">
        <f t="array" ref="AK7320">_xlfn._xlws.FILTER(Table4[Column1],ISNUMBER(SEARCH(Table4[Column1],MIS[[#This Row],[OrderUniqueIdentifier]])),"")</f>
        <v>MS</v>
      </c>
    </row>
    <row r="7321" spans="1:37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>
        <f>_xlfn.XLOOKUP(MIS[[#This Row],[TRADING SYMBOL]],[1]Sheet1!$D:$D,[1]Sheet1!$C:$C)</f>
        <v>409.5</v>
      </c>
      <c r="AE7321">
        <f>MIS[[#This Row],[OrderAverageTradedPrice]]*MIS[[#This Row],[OrderQuantity]]</f>
        <v>8078</v>
      </c>
      <c r="AF7321">
        <f>MIS[[#This Row],[LTP]]*MIS[[#This Row],[OrderQuantity]]</f>
        <v>8190</v>
      </c>
      <c r="AG7321">
        <f>IF(MIS[[#This Row],[OrderSide]]="SELL",MIS[[#This Row],[VALUE]]-MIS[[#This Row],[LIVE_VALUE]],MIS[[#This Row],[LIVE_VALUE]]-MIS[[#This Row],[VALUE]])</f>
        <v>112</v>
      </c>
      <c r="AH7321" t="str" cm="1">
        <f t="array" ref="AH7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1" t="str">
        <f>MIS[[#This Row],[TRADING SYMBOL]]</f>
        <v>SENSEX2552082300PE</v>
      </c>
      <c r="AJ7321" t="str">
        <f>IF(RIGHT(MIS[[#This Row],[Main/Hedge]],4)="MAIN","MAIN","HEDGE")</f>
        <v>MAIN</v>
      </c>
      <c r="AK7321" t="str" cm="1">
        <f t="array" ref="AK7321">_xlfn._xlws.FILTER(Table4[Column1],ISNUMBER(SEARCH(Table4[Column1],MIS[[#This Row],[OrderUniqueIdentifier]])),"")</f>
        <v>MS</v>
      </c>
    </row>
    <row r="7322" spans="1:37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>
        <f>_xlfn.XLOOKUP(MIS[[#This Row],[TRADING SYMBOL]],[1]Sheet1!$D:$D,[1]Sheet1!$C:$C)</f>
        <v>490.65</v>
      </c>
      <c r="AE7322">
        <f>MIS[[#This Row],[OrderAverageTradedPrice]]*MIS[[#This Row],[OrderQuantity]]</f>
        <v>9780</v>
      </c>
      <c r="AF7322">
        <f>MIS[[#This Row],[LTP]]*MIS[[#This Row],[OrderQuantity]]</f>
        <v>9813</v>
      </c>
      <c r="AG7322">
        <f>IF(MIS[[#This Row],[OrderSide]]="SELL",MIS[[#This Row],[VALUE]]-MIS[[#This Row],[LIVE_VALUE]],MIS[[#This Row],[LIVE_VALUE]]-MIS[[#This Row],[VALUE]])</f>
        <v>33</v>
      </c>
      <c r="AH7322" t="str" cm="1">
        <f t="array" ref="AH7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2" t="str">
        <f>MIS[[#This Row],[TRADING SYMBOL]]</f>
        <v>SENSEX2552082300CE</v>
      </c>
      <c r="AJ7322" t="str">
        <f>IF(RIGHT(MIS[[#This Row],[Main/Hedge]],4)="MAIN","MAIN","HEDGE")</f>
        <v>MAIN</v>
      </c>
      <c r="AK7322" t="str" cm="1">
        <f t="array" ref="AK7322">_xlfn._xlws.FILTER(Table4[Column1],ISNUMBER(SEARCH(Table4[Column1],MIS[[#This Row],[OrderUniqueIdentifier]])),"")</f>
        <v>MS</v>
      </c>
    </row>
    <row r="7323" spans="1:37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>
        <f>_xlfn.XLOOKUP(MIS[[#This Row],[TRADING SYMBOL]],[1]Sheet1!$D:$D,[1]Sheet1!$C:$C)</f>
        <v>409.5</v>
      </c>
      <c r="AE7323">
        <f>MIS[[#This Row],[OrderAverageTradedPrice]]*MIS[[#This Row],[OrderQuantity]]</f>
        <v>8105</v>
      </c>
      <c r="AF7323">
        <f>MIS[[#This Row],[LTP]]*MIS[[#This Row],[OrderQuantity]]</f>
        <v>8190</v>
      </c>
      <c r="AG7323">
        <f>IF(MIS[[#This Row],[OrderSide]]="SELL",MIS[[#This Row],[VALUE]]-MIS[[#This Row],[LIVE_VALUE]],MIS[[#This Row],[LIVE_VALUE]]-MIS[[#This Row],[VALUE]])</f>
        <v>85</v>
      </c>
      <c r="AH7323" t="str" cm="1">
        <f t="array" ref="AH7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3" t="str">
        <f>MIS[[#This Row],[TRADING SYMBOL]]</f>
        <v>SENSEX2552082300PE</v>
      </c>
      <c r="AJ7323" t="str">
        <f>IF(RIGHT(MIS[[#This Row],[Main/Hedge]],4)="MAIN","MAIN","HEDGE")</f>
        <v>MAIN</v>
      </c>
      <c r="AK7323" t="str" cm="1">
        <f t="array" ref="AK7323">_xlfn._xlws.FILTER(Table4[Column1],ISNUMBER(SEARCH(Table4[Column1],MIS[[#This Row],[OrderUniqueIdentifier]])),"")</f>
        <v>MS</v>
      </c>
    </row>
    <row r="7324" spans="1:37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>
        <f>_xlfn.XLOOKUP(MIS[[#This Row],[TRADING SYMBOL]],[1]Sheet1!$D:$D,[1]Sheet1!$C:$C)</f>
        <v>367</v>
      </c>
      <c r="AE7324">
        <f>MIS[[#This Row],[OrderAverageTradedPrice]]*MIS[[#This Row],[OrderQuantity]]</f>
        <v>29040</v>
      </c>
      <c r="AF7324">
        <f>MIS[[#This Row],[LTP]]*MIS[[#This Row],[OrderQuantity]]</f>
        <v>29360</v>
      </c>
      <c r="AG7324">
        <f>IF(MIS[[#This Row],[OrderSide]]="SELL",MIS[[#This Row],[VALUE]]-MIS[[#This Row],[LIVE_VALUE]],MIS[[#This Row],[LIVE_VALUE]]-MIS[[#This Row],[VALUE]])</f>
        <v>320</v>
      </c>
      <c r="AH7324" t="str" cm="1">
        <f t="array" ref="AH7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4" t="str">
        <f>MIS[[#This Row],[TRADING SYMBOL]]</f>
        <v>SENSEX2552082200PE</v>
      </c>
      <c r="AJ7324" t="str">
        <f>IF(RIGHT(MIS[[#This Row],[Main/Hedge]],4)="MAIN","MAIN","HEDGE")</f>
        <v>MAIN</v>
      </c>
      <c r="AK7324" t="str" cm="1">
        <f t="array" ref="AK7324">_xlfn._xlws.FILTER(Table4[Column1],ISNUMBER(SEARCH(Table4[Column1],MIS[[#This Row],[OrderUniqueIdentifier]])),"")</f>
        <v>MS</v>
      </c>
    </row>
    <row r="7325" spans="1:37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>
        <f>_xlfn.XLOOKUP(MIS[[#This Row],[TRADING SYMBOL]],[1]Sheet1!$D:$D,[1]Sheet1!$C:$C)</f>
        <v>409.5</v>
      </c>
      <c r="AE7325">
        <f>MIS[[#This Row],[OrderAverageTradedPrice]]*MIS[[#This Row],[OrderQuantity]]</f>
        <v>8085</v>
      </c>
      <c r="AF7325">
        <f>MIS[[#This Row],[LTP]]*MIS[[#This Row],[OrderQuantity]]</f>
        <v>8190</v>
      </c>
      <c r="AG7325">
        <f>IF(MIS[[#This Row],[OrderSide]]="SELL",MIS[[#This Row],[VALUE]]-MIS[[#This Row],[LIVE_VALUE]],MIS[[#This Row],[LIVE_VALUE]]-MIS[[#This Row],[VALUE]])</f>
        <v>105</v>
      </c>
      <c r="AH7325" t="str" cm="1">
        <f t="array" ref="AH7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5" t="str">
        <f>MIS[[#This Row],[TRADING SYMBOL]]</f>
        <v>SENSEX2552082300PE</v>
      </c>
      <c r="AJ7325" t="str">
        <f>IF(RIGHT(MIS[[#This Row],[Main/Hedge]],4)="MAIN","MAIN","HEDGE")</f>
        <v>MAIN</v>
      </c>
      <c r="AK7325" t="str" cm="1">
        <f t="array" ref="AK7325">_xlfn._xlws.FILTER(Table4[Column1],ISNUMBER(SEARCH(Table4[Column1],MIS[[#This Row],[OrderUniqueIdentifier]])),"")</f>
        <v>MS</v>
      </c>
    </row>
    <row r="7326" spans="1:37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>
        <f>_xlfn.XLOOKUP(MIS[[#This Row],[TRADING SYMBOL]],[1]Sheet1!$D:$D,[1]Sheet1!$C:$C)</f>
        <v>490.65</v>
      </c>
      <c r="AE7326">
        <f>MIS[[#This Row],[OrderAverageTradedPrice]]*MIS[[#This Row],[OrderQuantity]]</f>
        <v>19608</v>
      </c>
      <c r="AF7326">
        <f>MIS[[#This Row],[LTP]]*MIS[[#This Row],[OrderQuantity]]</f>
        <v>19626</v>
      </c>
      <c r="AG7326">
        <f>IF(MIS[[#This Row],[OrderSide]]="SELL",MIS[[#This Row],[VALUE]]-MIS[[#This Row],[LIVE_VALUE]],MIS[[#This Row],[LIVE_VALUE]]-MIS[[#This Row],[VALUE]])</f>
        <v>18</v>
      </c>
      <c r="AH7326" t="str" cm="1">
        <f t="array" ref="AH7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6" t="str">
        <f>MIS[[#This Row],[TRADING SYMBOL]]</f>
        <v>SENSEX2552082300CE</v>
      </c>
      <c r="AJ7326" t="str">
        <f>IF(RIGHT(MIS[[#This Row],[Main/Hedge]],4)="MAIN","MAIN","HEDGE")</f>
        <v>MAIN</v>
      </c>
      <c r="AK7326" t="str" cm="1">
        <f t="array" ref="AK7326">_xlfn._xlws.FILTER(Table4[Column1],ISNUMBER(SEARCH(Table4[Column1],MIS[[#This Row],[OrderUniqueIdentifier]])),"")</f>
        <v>MS</v>
      </c>
    </row>
    <row r="7327" spans="1:37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>
        <f>_xlfn.XLOOKUP(MIS[[#This Row],[TRADING SYMBOL]],[1]Sheet1!$D:$D,[1]Sheet1!$C:$C)</f>
        <v>409.5</v>
      </c>
      <c r="AE7327">
        <f>MIS[[#This Row],[OrderAverageTradedPrice]]*MIS[[#This Row],[OrderQuantity]]</f>
        <v>16173</v>
      </c>
      <c r="AF7327">
        <f>MIS[[#This Row],[LTP]]*MIS[[#This Row],[OrderQuantity]]</f>
        <v>16380</v>
      </c>
      <c r="AG7327">
        <f>IF(MIS[[#This Row],[OrderSide]]="SELL",MIS[[#This Row],[VALUE]]-MIS[[#This Row],[LIVE_VALUE]],MIS[[#This Row],[LIVE_VALUE]]-MIS[[#This Row],[VALUE]])</f>
        <v>207</v>
      </c>
      <c r="AH7327" t="str" cm="1">
        <f t="array" ref="AH7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7" t="str">
        <f>MIS[[#This Row],[TRADING SYMBOL]]</f>
        <v>SENSEX2552082300PE</v>
      </c>
      <c r="AJ7327" t="str">
        <f>IF(RIGHT(MIS[[#This Row],[Main/Hedge]],4)="MAIN","MAIN","HEDGE")</f>
        <v>MAIN</v>
      </c>
      <c r="AK7327" t="str" cm="1">
        <f t="array" ref="AK7327">_xlfn._xlws.FILTER(Table4[Column1],ISNUMBER(SEARCH(Table4[Column1],MIS[[#This Row],[OrderUniqueIdentifier]])),"")</f>
        <v>MS</v>
      </c>
    </row>
    <row r="7328" spans="1:37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>
        <f>_xlfn.XLOOKUP(MIS[[#This Row],[TRADING SYMBOL]],[1]Sheet1!$D:$D,[1]Sheet1!$C:$C)</f>
        <v>490.65</v>
      </c>
      <c r="AE7328">
        <f>MIS[[#This Row],[OrderAverageTradedPrice]]*MIS[[#This Row],[OrderQuantity]]</f>
        <v>19560</v>
      </c>
      <c r="AF7328">
        <f>MIS[[#This Row],[LTP]]*MIS[[#This Row],[OrderQuantity]]</f>
        <v>19626</v>
      </c>
      <c r="AG7328">
        <f>IF(MIS[[#This Row],[OrderSide]]="SELL",MIS[[#This Row],[VALUE]]-MIS[[#This Row],[LIVE_VALUE]],MIS[[#This Row],[LIVE_VALUE]]-MIS[[#This Row],[VALUE]])</f>
        <v>66</v>
      </c>
      <c r="AH7328" t="str" cm="1">
        <f t="array" ref="AH7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8" t="str">
        <f>MIS[[#This Row],[TRADING SYMBOL]]</f>
        <v>SENSEX2552082300CE</v>
      </c>
      <c r="AJ7328" t="str">
        <f>IF(RIGHT(MIS[[#This Row],[Main/Hedge]],4)="MAIN","MAIN","HEDGE")</f>
        <v>MAIN</v>
      </c>
      <c r="AK7328" t="str" cm="1">
        <f t="array" ref="AK7328">_xlfn._xlws.FILTER(Table4[Column1],ISNUMBER(SEARCH(Table4[Column1],MIS[[#This Row],[OrderUniqueIdentifier]])),"")</f>
        <v>MS</v>
      </c>
    </row>
    <row r="7329" spans="1:37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>
        <f>_xlfn.XLOOKUP(MIS[[#This Row],[TRADING SYMBOL]],[1]Sheet1!$D:$D,[1]Sheet1!$C:$C)</f>
        <v>409.5</v>
      </c>
      <c r="AE7329">
        <f>MIS[[#This Row],[OrderAverageTradedPrice]]*MIS[[#This Row],[OrderQuantity]]</f>
        <v>32304</v>
      </c>
      <c r="AF7329">
        <f>MIS[[#This Row],[LTP]]*MIS[[#This Row],[OrderQuantity]]</f>
        <v>32760</v>
      </c>
      <c r="AG7329">
        <f>IF(MIS[[#This Row],[OrderSide]]="SELL",MIS[[#This Row],[VALUE]]-MIS[[#This Row],[LIVE_VALUE]],MIS[[#This Row],[LIVE_VALUE]]-MIS[[#This Row],[VALUE]])</f>
        <v>456</v>
      </c>
      <c r="AH7329" t="str" cm="1">
        <f t="array" ref="AH7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29" t="str">
        <f>MIS[[#This Row],[TRADING SYMBOL]]</f>
        <v>SENSEX2552082300PE</v>
      </c>
      <c r="AJ7329" t="str">
        <f>IF(RIGHT(MIS[[#This Row],[Main/Hedge]],4)="MAIN","MAIN","HEDGE")</f>
        <v>MAIN</v>
      </c>
      <c r="AK7329" t="str" cm="1">
        <f t="array" ref="AK7329">_xlfn._xlws.FILTER(Table4[Column1],ISNUMBER(SEARCH(Table4[Column1],MIS[[#This Row],[OrderUniqueIdentifier]])),"")</f>
        <v>MS</v>
      </c>
    </row>
    <row r="7330" spans="1:37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>
        <f>_xlfn.XLOOKUP(MIS[[#This Row],[TRADING SYMBOL]],[1]Sheet1!$D:$D,[1]Sheet1!$C:$C)</f>
        <v>441.2</v>
      </c>
      <c r="AE7330">
        <f>MIS[[#This Row],[OrderAverageTradedPrice]]*MIS[[#This Row],[OrderQuantity]]</f>
        <v>35040</v>
      </c>
      <c r="AF7330">
        <f>MIS[[#This Row],[LTP]]*MIS[[#This Row],[OrderQuantity]]</f>
        <v>35296</v>
      </c>
      <c r="AG7330">
        <f>IF(MIS[[#This Row],[OrderSide]]="SELL",MIS[[#This Row],[VALUE]]-MIS[[#This Row],[LIVE_VALUE]],MIS[[#This Row],[LIVE_VALUE]]-MIS[[#This Row],[VALUE]])</f>
        <v>256</v>
      </c>
      <c r="AH7330" t="str" cm="1">
        <f t="array" ref="AH7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0" t="str">
        <f>MIS[[#This Row],[TRADING SYMBOL]]</f>
        <v>SENSEX2552082400CE</v>
      </c>
      <c r="AJ7330" t="str">
        <f>IF(RIGHT(MIS[[#This Row],[Main/Hedge]],4)="MAIN","MAIN","HEDGE")</f>
        <v>MAIN</v>
      </c>
      <c r="AK7330" t="str" cm="1">
        <f t="array" ref="AK7330">_xlfn._xlws.FILTER(Table4[Column1],ISNUMBER(SEARCH(Table4[Column1],MIS[[#This Row],[OrderUniqueIdentifier]])),"")</f>
        <v>MS</v>
      </c>
    </row>
    <row r="7331" spans="1:37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>
        <f>_xlfn.XLOOKUP(MIS[[#This Row],[TRADING SYMBOL]],[1]Sheet1!$D:$D,[1]Sheet1!$C:$C)</f>
        <v>490.65</v>
      </c>
      <c r="AE7331">
        <f>MIS[[#This Row],[OrderAverageTradedPrice]]*MIS[[#This Row],[OrderQuantity]]</f>
        <v>39120</v>
      </c>
      <c r="AF7331">
        <f>MIS[[#This Row],[LTP]]*MIS[[#This Row],[OrderQuantity]]</f>
        <v>39252</v>
      </c>
      <c r="AG7331">
        <f>IF(MIS[[#This Row],[OrderSide]]="SELL",MIS[[#This Row],[VALUE]]-MIS[[#This Row],[LIVE_VALUE]],MIS[[#This Row],[LIVE_VALUE]]-MIS[[#This Row],[VALUE]])</f>
        <v>132</v>
      </c>
      <c r="AH7331" t="str" cm="1">
        <f t="array" ref="AH7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1" t="str">
        <f>MIS[[#This Row],[TRADING SYMBOL]]</f>
        <v>SENSEX2552082300CE</v>
      </c>
      <c r="AJ7331" t="str">
        <f>IF(RIGHT(MIS[[#This Row],[Main/Hedge]],4)="MAIN","MAIN","HEDGE")</f>
        <v>MAIN</v>
      </c>
      <c r="AK7331" t="str" cm="1">
        <f t="array" ref="AK7331">_xlfn._xlws.FILTER(Table4[Column1],ISNUMBER(SEARCH(Table4[Column1],MIS[[#This Row],[OrderUniqueIdentifier]])),"")</f>
        <v>MS</v>
      </c>
    </row>
    <row r="7332" spans="1:37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>
        <f>_xlfn.XLOOKUP(MIS[[#This Row],[TRADING SYMBOL]],[1]Sheet1!$D:$D,[1]Sheet1!$C:$C)</f>
        <v>386.75</v>
      </c>
      <c r="AE7332">
        <f>MIS[[#This Row],[OrderAverageTradedPrice]]*MIS[[#This Row],[OrderQuantity]]</f>
        <v>23280</v>
      </c>
      <c r="AF7332">
        <f>MIS[[#This Row],[LTP]]*MIS[[#This Row],[OrderQuantity]]</f>
        <v>23205</v>
      </c>
      <c r="AG7332">
        <f>IF(MIS[[#This Row],[OrderSide]]="SELL",MIS[[#This Row],[VALUE]]-MIS[[#This Row],[LIVE_VALUE]],MIS[[#This Row],[LIVE_VALUE]]-MIS[[#This Row],[VALUE]])</f>
        <v>-75</v>
      </c>
      <c r="AH7332" t="str" cm="1">
        <f t="array" ref="AH7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2" t="str">
        <f>MIS[[#This Row],[TRADING SYMBOL]]</f>
        <v>SENSEX2552082500CE</v>
      </c>
      <c r="AJ7332" t="str">
        <f>IF(RIGHT(MIS[[#This Row],[Main/Hedge]],4)="MAIN","MAIN","HEDGE")</f>
        <v>MAIN</v>
      </c>
      <c r="AK7332" t="str" cm="1">
        <f t="array" ref="AK7332">_xlfn._xlws.FILTER(Table4[Column1],ISNUMBER(SEARCH(Table4[Column1],MIS[[#This Row],[OrderUniqueIdentifier]])),"")</f>
        <v>MS</v>
      </c>
    </row>
    <row r="7333" spans="1:37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>
        <f>_xlfn.XLOOKUP(MIS[[#This Row],[TRADING SYMBOL]],[1]Sheet1!$D:$D,[1]Sheet1!$C:$C)</f>
        <v>409.5</v>
      </c>
      <c r="AE7333">
        <f>MIS[[#This Row],[OrderAverageTradedPrice]]*MIS[[#This Row],[OrderQuantity]]</f>
        <v>8103</v>
      </c>
      <c r="AF7333">
        <f>MIS[[#This Row],[LTP]]*MIS[[#This Row],[OrderQuantity]]</f>
        <v>8190</v>
      </c>
      <c r="AG7333">
        <f>IF(MIS[[#This Row],[OrderSide]]="SELL",MIS[[#This Row],[VALUE]]-MIS[[#This Row],[LIVE_VALUE]],MIS[[#This Row],[LIVE_VALUE]]-MIS[[#This Row],[VALUE]])</f>
        <v>87</v>
      </c>
      <c r="AH7333" t="str" cm="1">
        <f t="array" ref="AH7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3" t="str">
        <f>MIS[[#This Row],[TRADING SYMBOL]]</f>
        <v>SENSEX2552082300PE</v>
      </c>
      <c r="AJ7333" t="str">
        <f>IF(RIGHT(MIS[[#This Row],[Main/Hedge]],4)="MAIN","MAIN","HEDGE")</f>
        <v>MAIN</v>
      </c>
      <c r="AK7333" t="str" cm="1">
        <f t="array" ref="AK7333">_xlfn._xlws.FILTER(Table4[Column1],ISNUMBER(SEARCH(Table4[Column1],MIS[[#This Row],[OrderUniqueIdentifier]])),"")</f>
        <v>MS</v>
      </c>
    </row>
    <row r="7334" spans="1:37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>
        <f>_xlfn.XLOOKUP(MIS[[#This Row],[TRADING SYMBOL]],[1]Sheet1!$D:$D,[1]Sheet1!$C:$C)</f>
        <v>328</v>
      </c>
      <c r="AE7334">
        <f>MIS[[#This Row],[OrderAverageTradedPrice]]*MIS[[#This Row],[OrderQuantity]]</f>
        <v>26000</v>
      </c>
      <c r="AF7334">
        <f>MIS[[#This Row],[LTP]]*MIS[[#This Row],[OrderQuantity]]</f>
        <v>26240</v>
      </c>
      <c r="AG7334">
        <f>IF(MIS[[#This Row],[OrderSide]]="SELL",MIS[[#This Row],[VALUE]]-MIS[[#This Row],[LIVE_VALUE]],MIS[[#This Row],[LIVE_VALUE]]-MIS[[#This Row],[VALUE]])</f>
        <v>240</v>
      </c>
      <c r="AH7334" t="str" cm="1">
        <f t="array" ref="AH7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4" t="str">
        <f>MIS[[#This Row],[TRADING SYMBOL]]</f>
        <v>SENSEX2552082100PE</v>
      </c>
      <c r="AJ7334" t="str">
        <f>IF(RIGHT(MIS[[#This Row],[Main/Hedge]],4)="MAIN","MAIN","HEDGE")</f>
        <v>MAIN</v>
      </c>
      <c r="AK7334" t="str" cm="1">
        <f t="array" ref="AK7334">_xlfn._xlws.FILTER(Table4[Column1],ISNUMBER(SEARCH(Table4[Column1],MIS[[#This Row],[OrderUniqueIdentifier]])),"")</f>
        <v>MS</v>
      </c>
    </row>
    <row r="7335" spans="1:37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>
        <f>_xlfn.XLOOKUP(MIS[[#This Row],[TRADING SYMBOL]],[1]Sheet1!$D:$D,[1]Sheet1!$C:$C)</f>
        <v>136.6</v>
      </c>
      <c r="AE7335">
        <f>MIS[[#This Row],[OrderAverageTradedPrice]]*MIS[[#This Row],[OrderQuantity]]</f>
        <v>11570</v>
      </c>
      <c r="AF7335">
        <f>MIS[[#This Row],[LTP]]*MIS[[#This Row],[OrderQuantity]]</f>
        <v>10928</v>
      </c>
      <c r="AG7335">
        <f>IF(MIS[[#This Row],[OrderSide]]="SELL",MIS[[#This Row],[VALUE]]-MIS[[#This Row],[LIVE_VALUE]],MIS[[#This Row],[LIVE_VALUE]]-MIS[[#This Row],[VALUE]])</f>
        <v>642</v>
      </c>
      <c r="AH7335" t="str" cm="1">
        <f t="array" ref="AH7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5" t="str">
        <f>MIS[[#This Row],[TRADING SYMBOL]]</f>
        <v>SENSEX2552083300CE</v>
      </c>
      <c r="AJ7335" t="str">
        <f>IF(RIGHT(MIS[[#This Row],[Main/Hedge]],4)="MAIN","MAIN","HEDGE")</f>
        <v>MAIN</v>
      </c>
      <c r="AK7335" t="str" cm="1">
        <f t="array" ref="AK7335">_xlfn._xlws.FILTER(Table4[Column1],ISNUMBER(SEARCH(Table4[Column1],MIS[[#This Row],[OrderUniqueIdentifier]])),"")</f>
        <v>MS</v>
      </c>
    </row>
    <row r="7336" spans="1:37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>
        <f>_xlfn.XLOOKUP(MIS[[#This Row],[TRADING SYMBOL]],[1]Sheet1!$D:$D,[1]Sheet1!$C:$C)</f>
        <v>139.94999999999999</v>
      </c>
      <c r="AE7336">
        <f>MIS[[#This Row],[OrderAverageTradedPrice]]*MIS[[#This Row],[OrderQuantity]]</f>
        <v>10956</v>
      </c>
      <c r="AF7336">
        <f>MIS[[#This Row],[LTP]]*MIS[[#This Row],[OrderQuantity]]</f>
        <v>11196</v>
      </c>
      <c r="AG7336">
        <f>IF(MIS[[#This Row],[OrderSide]]="SELL",MIS[[#This Row],[VALUE]]-MIS[[#This Row],[LIVE_VALUE]],MIS[[#This Row],[LIVE_VALUE]]-MIS[[#This Row],[VALUE]])</f>
        <v>-240</v>
      </c>
      <c r="AH7336" t="str" cm="1">
        <f t="array" ref="AH7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6" t="str">
        <f>MIS[[#This Row],[TRADING SYMBOL]]</f>
        <v>SENSEX2552081300PE</v>
      </c>
      <c r="AJ7336" t="str">
        <f>IF(RIGHT(MIS[[#This Row],[Main/Hedge]],4)="MAIN","MAIN","HEDGE")</f>
        <v>MAIN</v>
      </c>
      <c r="AK7336" t="str" cm="1">
        <f t="array" ref="AK7336">_xlfn._xlws.FILTER(Table4[Column1],ISNUMBER(SEARCH(Table4[Column1],MIS[[#This Row],[OrderUniqueIdentifier]])),"")</f>
        <v>MS</v>
      </c>
    </row>
    <row r="7337" spans="1:37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>
        <f>_xlfn.XLOOKUP(MIS[[#This Row],[TRADING SYMBOL]],[1]Sheet1!$D:$D,[1]Sheet1!$C:$C)</f>
        <v>118.35</v>
      </c>
      <c r="AE7337">
        <f>MIS[[#This Row],[OrderAverageTradedPrice]]*MIS[[#This Row],[OrderQuantity]]</f>
        <v>10212</v>
      </c>
      <c r="AF7337">
        <f>MIS[[#This Row],[LTP]]*MIS[[#This Row],[OrderQuantity]]</f>
        <v>9468</v>
      </c>
      <c r="AG7337">
        <f>IF(MIS[[#This Row],[OrderSide]]="SELL",MIS[[#This Row],[VALUE]]-MIS[[#This Row],[LIVE_VALUE]],MIS[[#This Row],[LIVE_VALUE]]-MIS[[#This Row],[VALUE]])</f>
        <v>744</v>
      </c>
      <c r="AH7337" t="str" cm="1">
        <f t="array" ref="AH7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7" t="str">
        <f>MIS[[#This Row],[TRADING SYMBOL]]</f>
        <v>SENSEX2552083400CE</v>
      </c>
      <c r="AJ7337" t="str">
        <f>IF(RIGHT(MIS[[#This Row],[Main/Hedge]],4)="MAIN","MAIN","HEDGE")</f>
        <v>MAIN</v>
      </c>
      <c r="AK7337" t="str" cm="1">
        <f t="array" ref="AK7337">_xlfn._xlws.FILTER(Table4[Column1],ISNUMBER(SEARCH(Table4[Column1],MIS[[#This Row],[OrderUniqueIdentifier]])),"")</f>
        <v>MS</v>
      </c>
    </row>
    <row r="7338" spans="1:37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>
        <f>_xlfn.XLOOKUP(MIS[[#This Row],[TRADING SYMBOL]],[1]Sheet1!$D:$D,[1]Sheet1!$C:$C)</f>
        <v>490.65</v>
      </c>
      <c r="AE7338">
        <f>MIS[[#This Row],[OrderAverageTradedPrice]]*MIS[[#This Row],[OrderQuantity]]</f>
        <v>19612</v>
      </c>
      <c r="AF7338">
        <f>MIS[[#This Row],[LTP]]*MIS[[#This Row],[OrderQuantity]]</f>
        <v>19626</v>
      </c>
      <c r="AG7338">
        <f>IF(MIS[[#This Row],[OrderSide]]="SELL",MIS[[#This Row],[VALUE]]-MIS[[#This Row],[LIVE_VALUE]],MIS[[#This Row],[LIVE_VALUE]]-MIS[[#This Row],[VALUE]])</f>
        <v>14</v>
      </c>
      <c r="AH7338" t="str" cm="1">
        <f t="array" ref="AH7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8" t="str">
        <f>MIS[[#This Row],[TRADING SYMBOL]]</f>
        <v>SENSEX2552082300CE</v>
      </c>
      <c r="AJ7338" t="str">
        <f>IF(RIGHT(MIS[[#This Row],[Main/Hedge]],4)="MAIN","MAIN","HEDGE")</f>
        <v>MAIN</v>
      </c>
      <c r="AK7338" t="str" cm="1">
        <f t="array" ref="AK7338">_xlfn._xlws.FILTER(Table4[Column1],ISNUMBER(SEARCH(Table4[Column1],MIS[[#This Row],[OrderUniqueIdentifier]])),"")</f>
        <v>MS</v>
      </c>
    </row>
    <row r="7339" spans="1:37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>
        <f>_xlfn.XLOOKUP(MIS[[#This Row],[TRADING SYMBOL]],[1]Sheet1!$D:$D,[1]Sheet1!$C:$C)</f>
        <v>386.75</v>
      </c>
      <c r="AE7339">
        <f>MIS[[#This Row],[OrderAverageTradedPrice]]*MIS[[#This Row],[OrderQuantity]]</f>
        <v>46731.999999999956</v>
      </c>
      <c r="AF7339">
        <f>MIS[[#This Row],[LTP]]*MIS[[#This Row],[OrderQuantity]]</f>
        <v>46410</v>
      </c>
      <c r="AG7339">
        <f>IF(MIS[[#This Row],[OrderSide]]="SELL",MIS[[#This Row],[VALUE]]-MIS[[#This Row],[LIVE_VALUE]],MIS[[#This Row],[LIVE_VALUE]]-MIS[[#This Row],[VALUE]])</f>
        <v>-321.99999999995634</v>
      </c>
      <c r="AH7339" t="str" cm="1">
        <f t="array" ref="AH7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39" t="str">
        <f>MIS[[#This Row],[TRADING SYMBOL]]</f>
        <v>SENSEX2552082500CE</v>
      </c>
      <c r="AJ7339" t="str">
        <f>IF(RIGHT(MIS[[#This Row],[Main/Hedge]],4)="MAIN","MAIN","HEDGE")</f>
        <v>MAIN</v>
      </c>
      <c r="AK7339" t="str" cm="1">
        <f t="array" ref="AK7339">_xlfn._xlws.FILTER(Table4[Column1],ISNUMBER(SEARCH(Table4[Column1],MIS[[#This Row],[OrderUniqueIdentifier]])),"")</f>
        <v>MS</v>
      </c>
    </row>
    <row r="7340" spans="1:37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>
        <f>_xlfn.XLOOKUP(MIS[[#This Row],[TRADING SYMBOL]],[1]Sheet1!$D:$D,[1]Sheet1!$C:$C)</f>
        <v>367</v>
      </c>
      <c r="AE7340">
        <f>MIS[[#This Row],[OrderAverageTradedPrice]]*MIS[[#This Row],[OrderQuantity]]</f>
        <v>65331.999999999898</v>
      </c>
      <c r="AF7340">
        <f>MIS[[#This Row],[LTP]]*MIS[[#This Row],[OrderQuantity]]</f>
        <v>66060</v>
      </c>
      <c r="AG7340">
        <f>IF(MIS[[#This Row],[OrderSide]]="SELL",MIS[[#This Row],[VALUE]]-MIS[[#This Row],[LIVE_VALUE]],MIS[[#This Row],[LIVE_VALUE]]-MIS[[#This Row],[VALUE]])</f>
        <v>728.00000000010186</v>
      </c>
      <c r="AH7340" t="str" cm="1">
        <f t="array" ref="AH7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0" t="str">
        <f>MIS[[#This Row],[TRADING SYMBOL]]</f>
        <v>SENSEX2552082200PE</v>
      </c>
      <c r="AJ7340" t="str">
        <f>IF(RIGHT(MIS[[#This Row],[Main/Hedge]],4)="MAIN","MAIN","HEDGE")</f>
        <v>MAIN</v>
      </c>
      <c r="AK7340" t="str" cm="1">
        <f t="array" ref="AK7340">_xlfn._xlws.FILTER(Table4[Column1],ISNUMBER(SEARCH(Table4[Column1],MIS[[#This Row],[OrderUniqueIdentifier]])),"")</f>
        <v>MS</v>
      </c>
    </row>
    <row r="7341" spans="1:37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>
        <f>_xlfn.XLOOKUP(MIS[[#This Row],[TRADING SYMBOL]],[1]Sheet1!$D:$D,[1]Sheet1!$C:$C)</f>
        <v>367</v>
      </c>
      <c r="AE7341">
        <f>MIS[[#This Row],[OrderAverageTradedPrice]]*MIS[[#This Row],[OrderQuantity]]</f>
        <v>29044</v>
      </c>
      <c r="AF7341">
        <f>MIS[[#This Row],[LTP]]*MIS[[#This Row],[OrderQuantity]]</f>
        <v>29360</v>
      </c>
      <c r="AG7341">
        <f>IF(MIS[[#This Row],[OrderSide]]="SELL",MIS[[#This Row],[VALUE]]-MIS[[#This Row],[LIVE_VALUE]],MIS[[#This Row],[LIVE_VALUE]]-MIS[[#This Row],[VALUE]])</f>
        <v>316</v>
      </c>
      <c r="AH7341" t="str" cm="1">
        <f t="array" ref="AH7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1" t="str">
        <f>MIS[[#This Row],[TRADING SYMBOL]]</f>
        <v>SENSEX2552082200PE</v>
      </c>
      <c r="AJ7341" t="str">
        <f>IF(RIGHT(MIS[[#This Row],[Main/Hedge]],4)="MAIN","MAIN","HEDGE")</f>
        <v>MAIN</v>
      </c>
      <c r="AK7341" t="str" cm="1">
        <f t="array" ref="AK7341">_xlfn._xlws.FILTER(Table4[Column1],ISNUMBER(SEARCH(Table4[Column1],MIS[[#This Row],[OrderUniqueIdentifier]])),"")</f>
        <v>MS</v>
      </c>
    </row>
    <row r="7342" spans="1:37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>
        <f>_xlfn.XLOOKUP(MIS[[#This Row],[TRADING SYMBOL]],[1]Sheet1!$D:$D,[1]Sheet1!$C:$C)</f>
        <v>490.65</v>
      </c>
      <c r="AE7342">
        <f>MIS[[#This Row],[OrderAverageTradedPrice]]*MIS[[#This Row],[OrderQuantity]]</f>
        <v>19615</v>
      </c>
      <c r="AF7342">
        <f>MIS[[#This Row],[LTP]]*MIS[[#This Row],[OrderQuantity]]</f>
        <v>19626</v>
      </c>
      <c r="AG7342">
        <f>IF(MIS[[#This Row],[OrderSide]]="SELL",MIS[[#This Row],[VALUE]]-MIS[[#This Row],[LIVE_VALUE]],MIS[[#This Row],[LIVE_VALUE]]-MIS[[#This Row],[VALUE]])</f>
        <v>11</v>
      </c>
      <c r="AH7342" t="str" cm="1">
        <f t="array" ref="AH7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2" t="str">
        <f>MIS[[#This Row],[TRADING SYMBOL]]</f>
        <v>SENSEX2552082300CE</v>
      </c>
      <c r="AJ7342" t="str">
        <f>IF(RIGHT(MIS[[#This Row],[Main/Hedge]],4)="MAIN","MAIN","HEDGE")</f>
        <v>MAIN</v>
      </c>
      <c r="AK7342" t="str" cm="1">
        <f t="array" ref="AK7342">_xlfn._xlws.FILTER(Table4[Column1],ISNUMBER(SEARCH(Table4[Column1],MIS[[#This Row],[OrderUniqueIdentifier]])),"")</f>
        <v>MS</v>
      </c>
    </row>
    <row r="7343" spans="1:37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>
        <f>_xlfn.XLOOKUP(MIS[[#This Row],[TRADING SYMBOL]],[1]Sheet1!$D:$D,[1]Sheet1!$C:$C)</f>
        <v>409.5</v>
      </c>
      <c r="AE7343">
        <f>MIS[[#This Row],[OrderAverageTradedPrice]]*MIS[[#This Row],[OrderQuantity]]</f>
        <v>16153</v>
      </c>
      <c r="AF7343">
        <f>MIS[[#This Row],[LTP]]*MIS[[#This Row],[OrderQuantity]]</f>
        <v>16380</v>
      </c>
      <c r="AG7343">
        <f>IF(MIS[[#This Row],[OrderSide]]="SELL",MIS[[#This Row],[VALUE]]-MIS[[#This Row],[LIVE_VALUE]],MIS[[#This Row],[LIVE_VALUE]]-MIS[[#This Row],[VALUE]])</f>
        <v>227</v>
      </c>
      <c r="AH7343" t="str" cm="1">
        <f t="array" ref="AH7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3" t="str">
        <f>MIS[[#This Row],[TRADING SYMBOL]]</f>
        <v>SENSEX2552082300PE</v>
      </c>
      <c r="AJ7343" t="str">
        <f>IF(RIGHT(MIS[[#This Row],[Main/Hedge]],4)="MAIN","MAIN","HEDGE")</f>
        <v>MAIN</v>
      </c>
      <c r="AK7343" t="str" cm="1">
        <f t="array" ref="AK7343">_xlfn._xlws.FILTER(Table4[Column1],ISNUMBER(SEARCH(Table4[Column1],MIS[[#This Row],[OrderUniqueIdentifier]])),"")</f>
        <v>MS</v>
      </c>
    </row>
    <row r="7344" spans="1:37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>
        <f>_xlfn.XLOOKUP(MIS[[#This Row],[TRADING SYMBOL]],[1]Sheet1!$D:$D,[1]Sheet1!$C:$C)</f>
        <v>441.2</v>
      </c>
      <c r="AE7344">
        <f>MIS[[#This Row],[OrderAverageTradedPrice]]*MIS[[#This Row],[OrderQuantity]]</f>
        <v>17498</v>
      </c>
      <c r="AF7344">
        <f>MIS[[#This Row],[LTP]]*MIS[[#This Row],[OrderQuantity]]</f>
        <v>17648</v>
      </c>
      <c r="AG7344">
        <f>IF(MIS[[#This Row],[OrderSide]]="SELL",MIS[[#This Row],[VALUE]]-MIS[[#This Row],[LIVE_VALUE]],MIS[[#This Row],[LIVE_VALUE]]-MIS[[#This Row],[VALUE]])</f>
        <v>150</v>
      </c>
      <c r="AH7344" t="str" cm="1">
        <f t="array" ref="AH7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4" t="str">
        <f>MIS[[#This Row],[TRADING SYMBOL]]</f>
        <v>SENSEX2552082400CE</v>
      </c>
      <c r="AJ7344" t="str">
        <f>IF(RIGHT(MIS[[#This Row],[Main/Hedge]],4)="MAIN","MAIN","HEDGE")</f>
        <v>MAIN</v>
      </c>
      <c r="AK7344" t="str" cm="1">
        <f t="array" ref="AK7344">_xlfn._xlws.FILTER(Table4[Column1],ISNUMBER(SEARCH(Table4[Column1],MIS[[#This Row],[OrderUniqueIdentifier]])),"")</f>
        <v>MS</v>
      </c>
    </row>
    <row r="7345" spans="1:37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>
        <f>_xlfn.XLOOKUP(MIS[[#This Row],[TRADING SYMBOL]],[1]Sheet1!$D:$D,[1]Sheet1!$C:$C)</f>
        <v>367</v>
      </c>
      <c r="AE7345">
        <f>MIS[[#This Row],[OrderAverageTradedPrice]]*MIS[[#This Row],[OrderQuantity]]</f>
        <v>14519</v>
      </c>
      <c r="AF7345">
        <f>MIS[[#This Row],[LTP]]*MIS[[#This Row],[OrderQuantity]]</f>
        <v>14680</v>
      </c>
      <c r="AG7345">
        <f>IF(MIS[[#This Row],[OrderSide]]="SELL",MIS[[#This Row],[VALUE]]-MIS[[#This Row],[LIVE_VALUE]],MIS[[#This Row],[LIVE_VALUE]]-MIS[[#This Row],[VALUE]])</f>
        <v>161</v>
      </c>
      <c r="AH7345" t="str" cm="1">
        <f t="array" ref="AH7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5" t="str">
        <f>MIS[[#This Row],[TRADING SYMBOL]]</f>
        <v>SENSEX2552082200PE</v>
      </c>
      <c r="AJ7345" t="str">
        <f>IF(RIGHT(MIS[[#This Row],[Main/Hedge]],4)="MAIN","MAIN","HEDGE")</f>
        <v>MAIN</v>
      </c>
      <c r="AK7345" t="str" cm="1">
        <f t="array" ref="AK7345">_xlfn._xlws.FILTER(Table4[Column1],ISNUMBER(SEARCH(Table4[Column1],MIS[[#This Row],[OrderUniqueIdentifier]])),"")</f>
        <v>MS</v>
      </c>
    </row>
    <row r="7346" spans="1:37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>
        <f>_xlfn.XLOOKUP(MIS[[#This Row],[TRADING SYMBOL]],[1]Sheet1!$D:$D,[1]Sheet1!$C:$C)</f>
        <v>367</v>
      </c>
      <c r="AE7346">
        <f>MIS[[#This Row],[OrderAverageTradedPrice]]*MIS[[#This Row],[OrderQuantity]]</f>
        <v>7257</v>
      </c>
      <c r="AF7346">
        <f>MIS[[#This Row],[LTP]]*MIS[[#This Row],[OrderQuantity]]</f>
        <v>7340</v>
      </c>
      <c r="AG7346">
        <f>IF(MIS[[#This Row],[OrderSide]]="SELL",MIS[[#This Row],[VALUE]]-MIS[[#This Row],[LIVE_VALUE]],MIS[[#This Row],[LIVE_VALUE]]-MIS[[#This Row],[VALUE]])</f>
        <v>83</v>
      </c>
      <c r="AH7346" t="str" cm="1">
        <f t="array" ref="AH7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6" t="str">
        <f>MIS[[#This Row],[TRADING SYMBOL]]</f>
        <v>SENSEX2552082200PE</v>
      </c>
      <c r="AJ7346" t="str">
        <f>IF(RIGHT(MIS[[#This Row],[Main/Hedge]],4)="MAIN","MAIN","HEDGE")</f>
        <v>MAIN</v>
      </c>
      <c r="AK7346" t="str" cm="1">
        <f t="array" ref="AK7346">_xlfn._xlws.FILTER(Table4[Column1],ISNUMBER(SEARCH(Table4[Column1],MIS[[#This Row],[OrderUniqueIdentifier]])),"")</f>
        <v>MS</v>
      </c>
    </row>
    <row r="7347" spans="1:37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>
        <f>_xlfn.XLOOKUP(MIS[[#This Row],[TRADING SYMBOL]],[1]Sheet1!$D:$D,[1]Sheet1!$C:$C)</f>
        <v>367</v>
      </c>
      <c r="AE7347">
        <f>MIS[[#This Row],[OrderAverageTradedPrice]]*MIS[[#This Row],[OrderQuantity]]</f>
        <v>14504</v>
      </c>
      <c r="AF7347">
        <f>MIS[[#This Row],[LTP]]*MIS[[#This Row],[OrderQuantity]]</f>
        <v>14680</v>
      </c>
      <c r="AG7347">
        <f>IF(MIS[[#This Row],[OrderSide]]="SELL",MIS[[#This Row],[VALUE]]-MIS[[#This Row],[LIVE_VALUE]],MIS[[#This Row],[LIVE_VALUE]]-MIS[[#This Row],[VALUE]])</f>
        <v>176</v>
      </c>
      <c r="AH7347" t="str" cm="1">
        <f t="array" ref="AH7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7" t="str">
        <f>MIS[[#This Row],[TRADING SYMBOL]]</f>
        <v>SENSEX2552082200PE</v>
      </c>
      <c r="AJ7347" t="str">
        <f>IF(RIGHT(MIS[[#This Row],[Main/Hedge]],4)="MAIN","MAIN","HEDGE")</f>
        <v>MAIN</v>
      </c>
      <c r="AK7347" t="str" cm="1">
        <f t="array" ref="AK7347">_xlfn._xlws.FILTER(Table4[Column1],ISNUMBER(SEARCH(Table4[Column1],MIS[[#This Row],[OrderUniqueIdentifier]])),"")</f>
        <v>MS</v>
      </c>
    </row>
    <row r="7348" spans="1:37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>
        <f>_xlfn.XLOOKUP(MIS[[#This Row],[TRADING SYMBOL]],[1]Sheet1!$D:$D,[1]Sheet1!$C:$C)</f>
        <v>441.2</v>
      </c>
      <c r="AE7348">
        <f>MIS[[#This Row],[OrderAverageTradedPrice]]*MIS[[#This Row],[OrderQuantity]]</f>
        <v>17508</v>
      </c>
      <c r="AF7348">
        <f>MIS[[#This Row],[LTP]]*MIS[[#This Row],[OrderQuantity]]</f>
        <v>17648</v>
      </c>
      <c r="AG7348">
        <f>IF(MIS[[#This Row],[OrderSide]]="SELL",MIS[[#This Row],[VALUE]]-MIS[[#This Row],[LIVE_VALUE]],MIS[[#This Row],[LIVE_VALUE]]-MIS[[#This Row],[VALUE]])</f>
        <v>140</v>
      </c>
      <c r="AH7348" t="str" cm="1">
        <f t="array" ref="AH7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8" t="str">
        <f>MIS[[#This Row],[TRADING SYMBOL]]</f>
        <v>SENSEX2552082400CE</v>
      </c>
      <c r="AJ7348" t="str">
        <f>IF(RIGHT(MIS[[#This Row],[Main/Hedge]],4)="MAIN","MAIN","HEDGE")</f>
        <v>MAIN</v>
      </c>
      <c r="AK7348" t="str" cm="1">
        <f t="array" ref="AK7348">_xlfn._xlws.FILTER(Table4[Column1],ISNUMBER(SEARCH(Table4[Column1],MIS[[#This Row],[OrderUniqueIdentifier]])),"")</f>
        <v>MS</v>
      </c>
    </row>
    <row r="7349" spans="1:37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>
        <f>_xlfn.XLOOKUP(MIS[[#This Row],[TRADING SYMBOL]],[1]Sheet1!$D:$D,[1]Sheet1!$C:$C)</f>
        <v>441.2</v>
      </c>
      <c r="AE7349">
        <f>MIS[[#This Row],[OrderAverageTradedPrice]]*MIS[[#This Row],[OrderQuantity]]</f>
        <v>8751</v>
      </c>
      <c r="AF7349">
        <f>MIS[[#This Row],[LTP]]*MIS[[#This Row],[OrderQuantity]]</f>
        <v>8824</v>
      </c>
      <c r="AG7349">
        <f>IF(MIS[[#This Row],[OrderSide]]="SELL",MIS[[#This Row],[VALUE]]-MIS[[#This Row],[LIVE_VALUE]],MIS[[#This Row],[LIVE_VALUE]]-MIS[[#This Row],[VALUE]])</f>
        <v>73</v>
      </c>
      <c r="AH7349" t="str" cm="1">
        <f t="array" ref="AH7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49" t="str">
        <f>MIS[[#This Row],[TRADING SYMBOL]]</f>
        <v>SENSEX2552082400CE</v>
      </c>
      <c r="AJ7349" t="str">
        <f>IF(RIGHT(MIS[[#This Row],[Main/Hedge]],4)="MAIN","MAIN","HEDGE")</f>
        <v>MAIN</v>
      </c>
      <c r="AK7349" t="str" cm="1">
        <f t="array" ref="AK7349">_xlfn._xlws.FILTER(Table4[Column1],ISNUMBER(SEARCH(Table4[Column1],MIS[[#This Row],[OrderUniqueIdentifier]])),"")</f>
        <v>MS</v>
      </c>
    </row>
    <row r="7350" spans="1:37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>
        <f>_xlfn.XLOOKUP(MIS[[#This Row],[TRADING SYMBOL]],[1]Sheet1!$D:$D,[1]Sheet1!$C:$C)</f>
        <v>367</v>
      </c>
      <c r="AE7350">
        <f>MIS[[#This Row],[OrderAverageTradedPrice]]*MIS[[#This Row],[OrderQuantity]]</f>
        <v>28984</v>
      </c>
      <c r="AF7350">
        <f>MIS[[#This Row],[LTP]]*MIS[[#This Row],[OrderQuantity]]</f>
        <v>29360</v>
      </c>
      <c r="AG7350">
        <f>IF(MIS[[#This Row],[OrderSide]]="SELL",MIS[[#This Row],[VALUE]]-MIS[[#This Row],[LIVE_VALUE]],MIS[[#This Row],[LIVE_VALUE]]-MIS[[#This Row],[VALUE]])</f>
        <v>376</v>
      </c>
      <c r="AH7350" t="str" cm="1">
        <f t="array" ref="AH7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0" t="str">
        <f>MIS[[#This Row],[TRADING SYMBOL]]</f>
        <v>SENSEX2552082200PE</v>
      </c>
      <c r="AJ7350" t="str">
        <f>IF(RIGHT(MIS[[#This Row],[Main/Hedge]],4)="MAIN","MAIN","HEDGE")</f>
        <v>MAIN</v>
      </c>
      <c r="AK7350" t="str" cm="1">
        <f t="array" ref="AK7350">_xlfn._xlws.FILTER(Table4[Column1],ISNUMBER(SEARCH(Table4[Column1],MIS[[#This Row],[OrderUniqueIdentifier]])),"")</f>
        <v>MS</v>
      </c>
    </row>
    <row r="7351" spans="1:37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>
        <f>_xlfn.XLOOKUP(MIS[[#This Row],[TRADING SYMBOL]],[1]Sheet1!$D:$D,[1]Sheet1!$C:$C)</f>
        <v>386.75</v>
      </c>
      <c r="AE7351">
        <f>MIS[[#This Row],[OrderAverageTradedPrice]]*MIS[[#This Row],[OrderQuantity]]</f>
        <v>70089.99999999984</v>
      </c>
      <c r="AF7351">
        <f>MIS[[#This Row],[LTP]]*MIS[[#This Row],[OrderQuantity]]</f>
        <v>69615</v>
      </c>
      <c r="AG7351">
        <f>IF(MIS[[#This Row],[OrderSide]]="SELL",MIS[[#This Row],[VALUE]]-MIS[[#This Row],[LIVE_VALUE]],MIS[[#This Row],[LIVE_VALUE]]-MIS[[#This Row],[VALUE]])</f>
        <v>-474.99999999983993</v>
      </c>
      <c r="AH7351" t="str" cm="1">
        <f t="array" ref="AH7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1" t="str">
        <f>MIS[[#This Row],[TRADING SYMBOL]]</f>
        <v>SENSEX2552082500CE</v>
      </c>
      <c r="AJ7351" t="str">
        <f>IF(RIGHT(MIS[[#This Row],[Main/Hedge]],4)="MAIN","MAIN","HEDGE")</f>
        <v>MAIN</v>
      </c>
      <c r="AK7351" t="str" cm="1">
        <f t="array" ref="AK7351">_xlfn._xlws.FILTER(Table4[Column1],ISNUMBER(SEARCH(Table4[Column1],MIS[[#This Row],[OrderUniqueIdentifier]])),"")</f>
        <v>MS</v>
      </c>
    </row>
    <row r="7352" spans="1:37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>
        <f>_xlfn.XLOOKUP(MIS[[#This Row],[TRADING SYMBOL]],[1]Sheet1!$D:$D,[1]Sheet1!$C:$C)</f>
        <v>490.65</v>
      </c>
      <c r="AE7352">
        <f>MIS[[#This Row],[OrderAverageTradedPrice]]*MIS[[#This Row],[OrderQuantity]]</f>
        <v>9805</v>
      </c>
      <c r="AF7352">
        <f>MIS[[#This Row],[LTP]]*MIS[[#This Row],[OrderQuantity]]</f>
        <v>9813</v>
      </c>
      <c r="AG7352">
        <f>IF(MIS[[#This Row],[OrderSide]]="SELL",MIS[[#This Row],[VALUE]]-MIS[[#This Row],[LIVE_VALUE]],MIS[[#This Row],[LIVE_VALUE]]-MIS[[#This Row],[VALUE]])</f>
        <v>8</v>
      </c>
      <c r="AH7352" t="str" cm="1">
        <f t="array" ref="AH7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2" t="str">
        <f>MIS[[#This Row],[TRADING SYMBOL]]</f>
        <v>SENSEX2552082300CE</v>
      </c>
      <c r="AJ7352" t="str">
        <f>IF(RIGHT(MIS[[#This Row],[Main/Hedge]],4)="MAIN","MAIN","HEDGE")</f>
        <v>MAIN</v>
      </c>
      <c r="AK7352" t="str" cm="1">
        <f t="array" ref="AK7352">_xlfn._xlws.FILTER(Table4[Column1],ISNUMBER(SEARCH(Table4[Column1],MIS[[#This Row],[OrderUniqueIdentifier]])),"")</f>
        <v>MS</v>
      </c>
    </row>
    <row r="7353" spans="1:37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>
        <f>_xlfn.XLOOKUP(MIS[[#This Row],[TRADING SYMBOL]],[1]Sheet1!$D:$D,[1]Sheet1!$C:$C)</f>
        <v>367</v>
      </c>
      <c r="AE7353">
        <f>MIS[[#This Row],[OrderAverageTradedPrice]]*MIS[[#This Row],[OrderQuantity]]</f>
        <v>7286</v>
      </c>
      <c r="AF7353">
        <f>MIS[[#This Row],[LTP]]*MIS[[#This Row],[OrderQuantity]]</f>
        <v>7340</v>
      </c>
      <c r="AG7353">
        <f>IF(MIS[[#This Row],[OrderSide]]="SELL",MIS[[#This Row],[VALUE]]-MIS[[#This Row],[LIVE_VALUE]],MIS[[#This Row],[LIVE_VALUE]]-MIS[[#This Row],[VALUE]])</f>
        <v>54</v>
      </c>
      <c r="AH7353" t="str" cm="1">
        <f t="array" ref="AH7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3" t="str">
        <f>MIS[[#This Row],[TRADING SYMBOL]]</f>
        <v>SENSEX2552082200PE</v>
      </c>
      <c r="AJ7353" t="str">
        <f>IF(RIGHT(MIS[[#This Row],[Main/Hedge]],4)="MAIN","MAIN","HEDGE")</f>
        <v>MAIN</v>
      </c>
      <c r="AK7353" t="str" cm="1">
        <f t="array" ref="AK7353">_xlfn._xlws.FILTER(Table4[Column1],ISNUMBER(SEARCH(Table4[Column1],MIS[[#This Row],[OrderUniqueIdentifier]])),"")</f>
        <v>MS</v>
      </c>
    </row>
    <row r="7354" spans="1:37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>
        <f>_xlfn.XLOOKUP(MIS[[#This Row],[TRADING SYMBOL]],[1]Sheet1!$D:$D,[1]Sheet1!$C:$C)</f>
        <v>386.75</v>
      </c>
      <c r="AE7354">
        <f>MIS[[#This Row],[OrderAverageTradedPrice]]*MIS[[#This Row],[OrderQuantity]]</f>
        <v>132252.99999999971</v>
      </c>
      <c r="AF7354">
        <f>MIS[[#This Row],[LTP]]*MIS[[#This Row],[OrderQuantity]]</f>
        <v>131495</v>
      </c>
      <c r="AG7354">
        <f>IF(MIS[[#This Row],[OrderSide]]="SELL",MIS[[#This Row],[VALUE]]-MIS[[#This Row],[LIVE_VALUE]],MIS[[#This Row],[LIVE_VALUE]]-MIS[[#This Row],[VALUE]])</f>
        <v>-757.99999999970896</v>
      </c>
      <c r="AH7354" t="str" cm="1">
        <f t="array" ref="AH7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4" t="str">
        <f>MIS[[#This Row],[TRADING SYMBOL]]</f>
        <v>SENSEX2552082500CE</v>
      </c>
      <c r="AJ7354" t="str">
        <f>IF(RIGHT(MIS[[#This Row],[Main/Hedge]],4)="MAIN","MAIN","HEDGE")</f>
        <v>MAIN</v>
      </c>
      <c r="AK7354" t="str" cm="1">
        <f t="array" ref="AK7354">_xlfn._xlws.FILTER(Table4[Column1],ISNUMBER(SEARCH(Table4[Column1],MIS[[#This Row],[OrderUniqueIdentifier]])),"")</f>
        <v>MS</v>
      </c>
    </row>
    <row r="7355" spans="1:37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>
        <f>_xlfn.XLOOKUP(MIS[[#This Row],[TRADING SYMBOL]],[1]Sheet1!$D:$D,[1]Sheet1!$C:$C)</f>
        <v>328</v>
      </c>
      <c r="AE7355">
        <f>MIS[[#This Row],[OrderAverageTradedPrice]]*MIS[[#This Row],[OrderQuantity]]</f>
        <v>38946</v>
      </c>
      <c r="AF7355">
        <f>MIS[[#This Row],[LTP]]*MIS[[#This Row],[OrderQuantity]]</f>
        <v>39360</v>
      </c>
      <c r="AG7355">
        <f>IF(MIS[[#This Row],[OrderSide]]="SELL",MIS[[#This Row],[VALUE]]-MIS[[#This Row],[LIVE_VALUE]],MIS[[#This Row],[LIVE_VALUE]]-MIS[[#This Row],[VALUE]])</f>
        <v>414</v>
      </c>
      <c r="AH7355" t="str" cm="1">
        <f t="array" ref="AH7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5" t="str">
        <f>MIS[[#This Row],[TRADING SYMBOL]]</f>
        <v>SENSEX2552082100PE</v>
      </c>
      <c r="AJ7355" t="str">
        <f>IF(RIGHT(MIS[[#This Row],[Main/Hedge]],4)="MAIN","MAIN","HEDGE")</f>
        <v>MAIN</v>
      </c>
      <c r="AK7355" t="str" cm="1">
        <f t="array" ref="AK7355">_xlfn._xlws.FILTER(Table4[Column1],ISNUMBER(SEARCH(Table4[Column1],MIS[[#This Row],[OrderUniqueIdentifier]])),"")</f>
        <v>MS</v>
      </c>
    </row>
    <row r="7356" spans="1:37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>
        <f>_xlfn.XLOOKUP(MIS[[#This Row],[TRADING SYMBOL]],[1]Sheet1!$D:$D,[1]Sheet1!$C:$C)</f>
        <v>409.5</v>
      </c>
      <c r="AE7356">
        <f>MIS[[#This Row],[OrderAverageTradedPrice]]*MIS[[#This Row],[OrderQuantity]]</f>
        <v>8089</v>
      </c>
      <c r="AF7356">
        <f>MIS[[#This Row],[LTP]]*MIS[[#This Row],[OrderQuantity]]</f>
        <v>8190</v>
      </c>
      <c r="AG7356">
        <f>IF(MIS[[#This Row],[OrderSide]]="SELL",MIS[[#This Row],[VALUE]]-MIS[[#This Row],[LIVE_VALUE]],MIS[[#This Row],[LIVE_VALUE]]-MIS[[#This Row],[VALUE]])</f>
        <v>101</v>
      </c>
      <c r="AH7356" t="str" cm="1">
        <f t="array" ref="AH7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6" t="str">
        <f>MIS[[#This Row],[TRADING SYMBOL]]</f>
        <v>SENSEX2552082300PE</v>
      </c>
      <c r="AJ7356" t="str">
        <f>IF(RIGHT(MIS[[#This Row],[Main/Hedge]],4)="MAIN","MAIN","HEDGE")</f>
        <v>MAIN</v>
      </c>
      <c r="AK7356" t="str" cm="1">
        <f t="array" ref="AK7356">_xlfn._xlws.FILTER(Table4[Column1],ISNUMBER(SEARCH(Table4[Column1],MIS[[#This Row],[OrderUniqueIdentifier]])),"")</f>
        <v>MS</v>
      </c>
    </row>
    <row r="7357" spans="1:37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>
        <f>_xlfn.XLOOKUP(MIS[[#This Row],[TRADING SYMBOL]],[1]Sheet1!$D:$D,[1]Sheet1!$C:$C)</f>
        <v>386.75</v>
      </c>
      <c r="AE7357">
        <f>MIS[[#This Row],[OrderAverageTradedPrice]]*MIS[[#This Row],[OrderQuantity]]</f>
        <v>23334</v>
      </c>
      <c r="AF7357">
        <f>MIS[[#This Row],[LTP]]*MIS[[#This Row],[OrderQuantity]]</f>
        <v>23205</v>
      </c>
      <c r="AG7357">
        <f>IF(MIS[[#This Row],[OrderSide]]="SELL",MIS[[#This Row],[VALUE]]-MIS[[#This Row],[LIVE_VALUE]],MIS[[#This Row],[LIVE_VALUE]]-MIS[[#This Row],[VALUE]])</f>
        <v>-129</v>
      </c>
      <c r="AH7357" t="str" cm="1">
        <f t="array" ref="AH7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7" t="str">
        <f>MIS[[#This Row],[TRADING SYMBOL]]</f>
        <v>SENSEX2552082500CE</v>
      </c>
      <c r="AJ7357" t="str">
        <f>IF(RIGHT(MIS[[#This Row],[Main/Hedge]],4)="MAIN","MAIN","HEDGE")</f>
        <v>MAIN</v>
      </c>
      <c r="AK7357" t="str" cm="1">
        <f t="array" ref="AK7357">_xlfn._xlws.FILTER(Table4[Column1],ISNUMBER(SEARCH(Table4[Column1],MIS[[#This Row],[OrderUniqueIdentifier]])),"")</f>
        <v>MS</v>
      </c>
    </row>
    <row r="7358" spans="1:37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>
        <f>_xlfn.XLOOKUP(MIS[[#This Row],[TRADING SYMBOL]],[1]Sheet1!$D:$D,[1]Sheet1!$C:$C)</f>
        <v>441.2</v>
      </c>
      <c r="AE7358">
        <f>MIS[[#This Row],[OrderAverageTradedPrice]]*MIS[[#This Row],[OrderQuantity]]</f>
        <v>35004</v>
      </c>
      <c r="AF7358">
        <f>MIS[[#This Row],[LTP]]*MIS[[#This Row],[OrderQuantity]]</f>
        <v>35296</v>
      </c>
      <c r="AG7358">
        <f>IF(MIS[[#This Row],[OrderSide]]="SELL",MIS[[#This Row],[VALUE]]-MIS[[#This Row],[LIVE_VALUE]],MIS[[#This Row],[LIVE_VALUE]]-MIS[[#This Row],[VALUE]])</f>
        <v>292</v>
      </c>
      <c r="AH7358" t="str" cm="1">
        <f t="array" ref="AH7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8" t="str">
        <f>MIS[[#This Row],[TRADING SYMBOL]]</f>
        <v>SENSEX2552082400CE</v>
      </c>
      <c r="AJ7358" t="str">
        <f>IF(RIGHT(MIS[[#This Row],[Main/Hedge]],4)="MAIN","MAIN","HEDGE")</f>
        <v>MAIN</v>
      </c>
      <c r="AK7358" t="str" cm="1">
        <f t="array" ref="AK7358">_xlfn._xlws.FILTER(Table4[Column1],ISNUMBER(SEARCH(Table4[Column1],MIS[[#This Row],[OrderUniqueIdentifier]])),"")</f>
        <v>MS</v>
      </c>
    </row>
    <row r="7359" spans="1:37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>
        <f>_xlfn.XLOOKUP(MIS[[#This Row],[TRADING SYMBOL]],[1]Sheet1!$D:$D,[1]Sheet1!$C:$C)</f>
        <v>367</v>
      </c>
      <c r="AE7359">
        <f>MIS[[#This Row],[OrderAverageTradedPrice]]*MIS[[#This Row],[OrderQuantity]]</f>
        <v>29144</v>
      </c>
      <c r="AF7359">
        <f>MIS[[#This Row],[LTP]]*MIS[[#This Row],[OrderQuantity]]</f>
        <v>29360</v>
      </c>
      <c r="AG7359">
        <f>IF(MIS[[#This Row],[OrderSide]]="SELL",MIS[[#This Row],[VALUE]]-MIS[[#This Row],[LIVE_VALUE]],MIS[[#This Row],[LIVE_VALUE]]-MIS[[#This Row],[VALUE]])</f>
        <v>216</v>
      </c>
      <c r="AH7359" t="str" cm="1">
        <f t="array" ref="AH7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59" t="str">
        <f>MIS[[#This Row],[TRADING SYMBOL]]</f>
        <v>SENSEX2552082200PE</v>
      </c>
      <c r="AJ7359" t="str">
        <f>IF(RIGHT(MIS[[#This Row],[Main/Hedge]],4)="MAIN","MAIN","HEDGE")</f>
        <v>MAIN</v>
      </c>
      <c r="AK7359" t="str" cm="1">
        <f t="array" ref="AK7359">_xlfn._xlws.FILTER(Table4[Column1],ISNUMBER(SEARCH(Table4[Column1],MIS[[#This Row],[OrderUniqueIdentifier]])),"")</f>
        <v>MS</v>
      </c>
    </row>
    <row r="7360" spans="1:37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>
        <f>_xlfn.XLOOKUP(MIS[[#This Row],[TRADING SYMBOL]],[1]Sheet1!$D:$D,[1]Sheet1!$C:$C)</f>
        <v>409.5</v>
      </c>
      <c r="AE7360">
        <f>MIS[[#This Row],[OrderAverageTradedPrice]]*MIS[[#This Row],[OrderQuantity]]</f>
        <v>8079</v>
      </c>
      <c r="AF7360">
        <f>MIS[[#This Row],[LTP]]*MIS[[#This Row],[OrderQuantity]]</f>
        <v>8190</v>
      </c>
      <c r="AG7360">
        <f>IF(MIS[[#This Row],[OrderSide]]="SELL",MIS[[#This Row],[VALUE]]-MIS[[#This Row],[LIVE_VALUE]],MIS[[#This Row],[LIVE_VALUE]]-MIS[[#This Row],[VALUE]])</f>
        <v>111</v>
      </c>
      <c r="AH7360" t="str" cm="1">
        <f t="array" ref="AH7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0" t="str">
        <f>MIS[[#This Row],[TRADING SYMBOL]]</f>
        <v>SENSEX2552082300PE</v>
      </c>
      <c r="AJ7360" t="str">
        <f>IF(RIGHT(MIS[[#This Row],[Main/Hedge]],4)="MAIN","MAIN","HEDGE")</f>
        <v>MAIN</v>
      </c>
      <c r="AK7360" t="str" cm="1">
        <f t="array" ref="AK7360">_xlfn._xlws.FILTER(Table4[Column1],ISNUMBER(SEARCH(Table4[Column1],MIS[[#This Row],[OrderUniqueIdentifier]])),"")</f>
        <v>MS</v>
      </c>
    </row>
    <row r="7361" spans="1:37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>
        <f>_xlfn.XLOOKUP(MIS[[#This Row],[TRADING SYMBOL]],[1]Sheet1!$D:$D,[1]Sheet1!$C:$C)</f>
        <v>441.2</v>
      </c>
      <c r="AE7361">
        <f>MIS[[#This Row],[OrderAverageTradedPrice]]*MIS[[#This Row],[OrderQuantity]]</f>
        <v>8752</v>
      </c>
      <c r="AF7361">
        <f>MIS[[#This Row],[LTP]]*MIS[[#This Row],[OrderQuantity]]</f>
        <v>8824</v>
      </c>
      <c r="AG7361">
        <f>IF(MIS[[#This Row],[OrderSide]]="SELL",MIS[[#This Row],[VALUE]]-MIS[[#This Row],[LIVE_VALUE]],MIS[[#This Row],[LIVE_VALUE]]-MIS[[#This Row],[VALUE]])</f>
        <v>72</v>
      </c>
      <c r="AH7361" t="str" cm="1">
        <f t="array" ref="AH7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1" t="str">
        <f>MIS[[#This Row],[TRADING SYMBOL]]</f>
        <v>SENSEX2552082400CE</v>
      </c>
      <c r="AJ7361" t="str">
        <f>IF(RIGHT(MIS[[#This Row],[Main/Hedge]],4)="MAIN","MAIN","HEDGE")</f>
        <v>MAIN</v>
      </c>
      <c r="AK7361" t="str" cm="1">
        <f t="array" ref="AK7361">_xlfn._xlws.FILTER(Table4[Column1],ISNUMBER(SEARCH(Table4[Column1],MIS[[#This Row],[OrderUniqueIdentifier]])),"")</f>
        <v>MS</v>
      </c>
    </row>
    <row r="7362" spans="1:37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>
        <f>_xlfn.XLOOKUP(MIS[[#This Row],[TRADING SYMBOL]],[1]Sheet1!$D:$D,[1]Sheet1!$C:$C)</f>
        <v>328</v>
      </c>
      <c r="AE7362">
        <f>MIS[[#This Row],[OrderAverageTradedPrice]]*MIS[[#This Row],[OrderQuantity]]</f>
        <v>32493</v>
      </c>
      <c r="AF7362">
        <f>MIS[[#This Row],[LTP]]*MIS[[#This Row],[OrderQuantity]]</f>
        <v>32800</v>
      </c>
      <c r="AG7362">
        <f>IF(MIS[[#This Row],[OrderSide]]="SELL",MIS[[#This Row],[VALUE]]-MIS[[#This Row],[LIVE_VALUE]],MIS[[#This Row],[LIVE_VALUE]]-MIS[[#This Row],[VALUE]])</f>
        <v>307</v>
      </c>
      <c r="AH7362" t="str" cm="1">
        <f t="array" ref="AH7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2" t="str">
        <f>MIS[[#This Row],[TRADING SYMBOL]]</f>
        <v>SENSEX2552082100PE</v>
      </c>
      <c r="AJ7362" t="str">
        <f>IF(RIGHT(MIS[[#This Row],[Main/Hedge]],4)="MAIN","MAIN","HEDGE")</f>
        <v>MAIN</v>
      </c>
      <c r="AK7362" t="str" cm="1">
        <f t="array" ref="AK7362">_xlfn._xlws.FILTER(Table4[Column1],ISNUMBER(SEARCH(Table4[Column1],MIS[[#This Row],[OrderUniqueIdentifier]])),"")</f>
        <v>MS</v>
      </c>
    </row>
    <row r="7363" spans="1:37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>
        <f>_xlfn.XLOOKUP(MIS[[#This Row],[TRADING SYMBOL]],[1]Sheet1!$D:$D,[1]Sheet1!$C:$C)</f>
        <v>441.2</v>
      </c>
      <c r="AE7363">
        <f>MIS[[#This Row],[OrderAverageTradedPrice]]*MIS[[#This Row],[OrderQuantity]]</f>
        <v>17502</v>
      </c>
      <c r="AF7363">
        <f>MIS[[#This Row],[LTP]]*MIS[[#This Row],[OrderQuantity]]</f>
        <v>17648</v>
      </c>
      <c r="AG7363">
        <f>IF(MIS[[#This Row],[OrderSide]]="SELL",MIS[[#This Row],[VALUE]]-MIS[[#This Row],[LIVE_VALUE]],MIS[[#This Row],[LIVE_VALUE]]-MIS[[#This Row],[VALUE]])</f>
        <v>146</v>
      </c>
      <c r="AH7363" t="str" cm="1">
        <f t="array" ref="AH7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3" t="str">
        <f>MIS[[#This Row],[TRADING SYMBOL]]</f>
        <v>SENSEX2552082400CE</v>
      </c>
      <c r="AJ7363" t="str">
        <f>IF(RIGHT(MIS[[#This Row],[Main/Hedge]],4)="MAIN","MAIN","HEDGE")</f>
        <v>MAIN</v>
      </c>
      <c r="AK7363" t="str" cm="1">
        <f t="array" ref="AK7363">_xlfn._xlws.FILTER(Table4[Column1],ISNUMBER(SEARCH(Table4[Column1],MIS[[#This Row],[OrderUniqueIdentifier]])),"")</f>
        <v>MS</v>
      </c>
    </row>
    <row r="7364" spans="1:37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>
        <f>_xlfn.XLOOKUP(MIS[[#This Row],[TRADING SYMBOL]],[1]Sheet1!$D:$D,[1]Sheet1!$C:$C)</f>
        <v>343.15</v>
      </c>
      <c r="AE7364">
        <f>MIS[[#This Row],[OrderAverageTradedPrice]]*MIS[[#This Row],[OrderQuantity]]</f>
        <v>6932</v>
      </c>
      <c r="AF7364">
        <f>MIS[[#This Row],[LTP]]*MIS[[#This Row],[OrderQuantity]]</f>
        <v>6863</v>
      </c>
      <c r="AG7364">
        <f>IF(MIS[[#This Row],[OrderSide]]="SELL",MIS[[#This Row],[VALUE]]-MIS[[#This Row],[LIVE_VALUE]],MIS[[#This Row],[LIVE_VALUE]]-MIS[[#This Row],[VALUE]])</f>
        <v>-69</v>
      </c>
      <c r="AH7364" t="str" cm="1">
        <f t="array" ref="AH7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4" t="str">
        <f>MIS[[#This Row],[TRADING SYMBOL]]</f>
        <v>SENSEX2552082600CE</v>
      </c>
      <c r="AJ7364" t="str">
        <f>IF(RIGHT(MIS[[#This Row],[Main/Hedge]],4)="MAIN","MAIN","HEDGE")</f>
        <v>MAIN</v>
      </c>
      <c r="AK7364" t="str" cm="1">
        <f t="array" ref="AK7364">_xlfn._xlws.FILTER(Table4[Column1],ISNUMBER(SEARCH(Table4[Column1],MIS[[#This Row],[OrderUniqueIdentifier]])),"")</f>
        <v>MS</v>
      </c>
    </row>
    <row r="7365" spans="1:37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>
        <f>_xlfn.XLOOKUP(MIS[[#This Row],[TRADING SYMBOL]],[1]Sheet1!$D:$D,[1]Sheet1!$C:$C)</f>
        <v>409.5</v>
      </c>
      <c r="AE7365">
        <f>MIS[[#This Row],[OrderAverageTradedPrice]]*MIS[[#This Row],[OrderQuantity]]</f>
        <v>8087</v>
      </c>
      <c r="AF7365">
        <f>MIS[[#This Row],[LTP]]*MIS[[#This Row],[OrderQuantity]]</f>
        <v>8190</v>
      </c>
      <c r="AG7365">
        <f>IF(MIS[[#This Row],[OrderSide]]="SELL",MIS[[#This Row],[VALUE]]-MIS[[#This Row],[LIVE_VALUE]],MIS[[#This Row],[LIVE_VALUE]]-MIS[[#This Row],[VALUE]])</f>
        <v>103</v>
      </c>
      <c r="AH7365" t="str" cm="1">
        <f t="array" ref="AH7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5" t="str">
        <f>MIS[[#This Row],[TRADING SYMBOL]]</f>
        <v>SENSEX2552082300PE</v>
      </c>
      <c r="AJ7365" t="str">
        <f>IF(RIGHT(MIS[[#This Row],[Main/Hedge]],4)="MAIN","MAIN","HEDGE")</f>
        <v>MAIN</v>
      </c>
      <c r="AK7365" t="str" cm="1">
        <f t="array" ref="AK7365">_xlfn._xlws.FILTER(Table4[Column1],ISNUMBER(SEARCH(Table4[Column1],MIS[[#This Row],[OrderUniqueIdentifier]])),"")</f>
        <v>MS</v>
      </c>
    </row>
    <row r="7366" spans="1:37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>
        <f>_xlfn.XLOOKUP(MIS[[#This Row],[TRADING SYMBOL]],[1]Sheet1!$D:$D,[1]Sheet1!$C:$C)</f>
        <v>367</v>
      </c>
      <c r="AE7366">
        <f>MIS[[#This Row],[OrderAverageTradedPrice]]*MIS[[#This Row],[OrderQuantity]]</f>
        <v>7246</v>
      </c>
      <c r="AF7366">
        <f>MIS[[#This Row],[LTP]]*MIS[[#This Row],[OrderQuantity]]</f>
        <v>7340</v>
      </c>
      <c r="AG7366">
        <f>IF(MIS[[#This Row],[OrderSide]]="SELL",MIS[[#This Row],[VALUE]]-MIS[[#This Row],[LIVE_VALUE]],MIS[[#This Row],[LIVE_VALUE]]-MIS[[#This Row],[VALUE]])</f>
        <v>94</v>
      </c>
      <c r="AH7366" t="str" cm="1">
        <f t="array" ref="AH7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6" t="str">
        <f>MIS[[#This Row],[TRADING SYMBOL]]</f>
        <v>SENSEX2552082200PE</v>
      </c>
      <c r="AJ7366" t="str">
        <f>IF(RIGHT(MIS[[#This Row],[Main/Hedge]],4)="MAIN","MAIN","HEDGE")</f>
        <v>MAIN</v>
      </c>
      <c r="AK7366" t="str" cm="1">
        <f t="array" ref="AK7366">_xlfn._xlws.FILTER(Table4[Column1],ISNUMBER(SEARCH(Table4[Column1],MIS[[#This Row],[OrderUniqueIdentifier]])),"")</f>
        <v>MS</v>
      </c>
    </row>
    <row r="7367" spans="1:37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>
        <f>_xlfn.XLOOKUP(MIS[[#This Row],[TRADING SYMBOL]],[1]Sheet1!$D:$D,[1]Sheet1!$C:$C)</f>
        <v>490.65</v>
      </c>
      <c r="AE7367">
        <f>MIS[[#This Row],[OrderAverageTradedPrice]]*MIS[[#This Row],[OrderQuantity]]</f>
        <v>9808</v>
      </c>
      <c r="AF7367">
        <f>MIS[[#This Row],[LTP]]*MIS[[#This Row],[OrderQuantity]]</f>
        <v>9813</v>
      </c>
      <c r="AG7367">
        <f>IF(MIS[[#This Row],[OrderSide]]="SELL",MIS[[#This Row],[VALUE]]-MIS[[#This Row],[LIVE_VALUE]],MIS[[#This Row],[LIVE_VALUE]]-MIS[[#This Row],[VALUE]])</f>
        <v>5</v>
      </c>
      <c r="AH7367" t="str" cm="1">
        <f t="array" ref="AH7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7" t="str">
        <f>MIS[[#This Row],[TRADING SYMBOL]]</f>
        <v>SENSEX2552082300CE</v>
      </c>
      <c r="AJ7367" t="str">
        <f>IF(RIGHT(MIS[[#This Row],[Main/Hedge]],4)="MAIN","MAIN","HEDGE")</f>
        <v>MAIN</v>
      </c>
      <c r="AK7367" t="str" cm="1">
        <f t="array" ref="AK7367">_xlfn._xlws.FILTER(Table4[Column1],ISNUMBER(SEARCH(Table4[Column1],MIS[[#This Row],[OrderUniqueIdentifier]])),"")</f>
        <v>MS</v>
      </c>
    </row>
    <row r="7368" spans="1:37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>
        <f>_xlfn.XLOOKUP(MIS[[#This Row],[TRADING SYMBOL]],[1]Sheet1!$D:$D,[1]Sheet1!$C:$C)</f>
        <v>441.2</v>
      </c>
      <c r="AE7368">
        <f>MIS[[#This Row],[OrderAverageTradedPrice]]*MIS[[#This Row],[OrderQuantity]]</f>
        <v>43758</v>
      </c>
      <c r="AF7368">
        <f>MIS[[#This Row],[LTP]]*MIS[[#This Row],[OrderQuantity]]</f>
        <v>44120</v>
      </c>
      <c r="AG7368">
        <f>IF(MIS[[#This Row],[OrderSide]]="SELL",MIS[[#This Row],[VALUE]]-MIS[[#This Row],[LIVE_VALUE]],MIS[[#This Row],[LIVE_VALUE]]-MIS[[#This Row],[VALUE]])</f>
        <v>362</v>
      </c>
      <c r="AH7368" t="str" cm="1">
        <f t="array" ref="AH7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8" t="str">
        <f>MIS[[#This Row],[TRADING SYMBOL]]</f>
        <v>SENSEX2552082400CE</v>
      </c>
      <c r="AJ7368" t="str">
        <f>IF(RIGHT(MIS[[#This Row],[Main/Hedge]],4)="MAIN","MAIN","HEDGE")</f>
        <v>MAIN</v>
      </c>
      <c r="AK7368" t="str" cm="1">
        <f t="array" ref="AK7368">_xlfn._xlws.FILTER(Table4[Column1],ISNUMBER(SEARCH(Table4[Column1],MIS[[#This Row],[OrderUniqueIdentifier]])),"")</f>
        <v>MS</v>
      </c>
    </row>
    <row r="7369" spans="1:37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>
        <f>_xlfn.XLOOKUP(MIS[[#This Row],[TRADING SYMBOL]],[1]Sheet1!$D:$D,[1]Sheet1!$C:$C)</f>
        <v>343.15</v>
      </c>
      <c r="AE7369">
        <f>MIS[[#This Row],[OrderAverageTradedPrice]]*MIS[[#This Row],[OrderQuantity]]</f>
        <v>6933</v>
      </c>
      <c r="AF7369">
        <f>MIS[[#This Row],[LTP]]*MIS[[#This Row],[OrderQuantity]]</f>
        <v>6863</v>
      </c>
      <c r="AG7369">
        <f>IF(MIS[[#This Row],[OrderSide]]="SELL",MIS[[#This Row],[VALUE]]-MIS[[#This Row],[LIVE_VALUE]],MIS[[#This Row],[LIVE_VALUE]]-MIS[[#This Row],[VALUE]])</f>
        <v>-70</v>
      </c>
      <c r="AH7369" t="str" cm="1">
        <f t="array" ref="AH7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69" t="str">
        <f>MIS[[#This Row],[TRADING SYMBOL]]</f>
        <v>SENSEX2552082600CE</v>
      </c>
      <c r="AJ7369" t="str">
        <f>IF(RIGHT(MIS[[#This Row],[Main/Hedge]],4)="MAIN","MAIN","HEDGE")</f>
        <v>MAIN</v>
      </c>
      <c r="AK7369" t="str" cm="1">
        <f t="array" ref="AK7369">_xlfn._xlws.FILTER(Table4[Column1],ISNUMBER(SEARCH(Table4[Column1],MIS[[#This Row],[OrderUniqueIdentifier]])),"")</f>
        <v>MS</v>
      </c>
    </row>
    <row r="7370" spans="1:37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>
        <f>_xlfn.XLOOKUP(MIS[[#This Row],[TRADING SYMBOL]],[1]Sheet1!$D:$D,[1]Sheet1!$C:$C)</f>
        <v>490.65</v>
      </c>
      <c r="AE7370">
        <f>MIS[[#This Row],[OrderAverageTradedPrice]]*MIS[[#This Row],[OrderQuantity]]</f>
        <v>9796</v>
      </c>
      <c r="AF7370">
        <f>MIS[[#This Row],[LTP]]*MIS[[#This Row],[OrderQuantity]]</f>
        <v>9813</v>
      </c>
      <c r="AG7370">
        <f>IF(MIS[[#This Row],[OrderSide]]="SELL",MIS[[#This Row],[VALUE]]-MIS[[#This Row],[LIVE_VALUE]],MIS[[#This Row],[LIVE_VALUE]]-MIS[[#This Row],[VALUE]])</f>
        <v>17</v>
      </c>
      <c r="AH7370" t="str" cm="1">
        <f t="array" ref="AH7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0" t="str">
        <f>MIS[[#This Row],[TRADING SYMBOL]]</f>
        <v>SENSEX2552082300CE</v>
      </c>
      <c r="AJ7370" t="str">
        <f>IF(RIGHT(MIS[[#This Row],[Main/Hedge]],4)="MAIN","MAIN","HEDGE")</f>
        <v>MAIN</v>
      </c>
      <c r="AK7370" t="str" cm="1">
        <f t="array" ref="AK7370">_xlfn._xlws.FILTER(Table4[Column1],ISNUMBER(SEARCH(Table4[Column1],MIS[[#This Row],[OrderUniqueIdentifier]])),"")</f>
        <v>MS</v>
      </c>
    </row>
    <row r="7371" spans="1:37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>
        <f>_xlfn.XLOOKUP(MIS[[#This Row],[TRADING SYMBOL]],[1]Sheet1!$D:$D,[1]Sheet1!$C:$C)</f>
        <v>441.2</v>
      </c>
      <c r="AE7371">
        <f>MIS[[#This Row],[OrderAverageTradedPrice]]*MIS[[#This Row],[OrderQuantity]]</f>
        <v>8752</v>
      </c>
      <c r="AF7371">
        <f>MIS[[#This Row],[LTP]]*MIS[[#This Row],[OrderQuantity]]</f>
        <v>8824</v>
      </c>
      <c r="AG7371">
        <f>IF(MIS[[#This Row],[OrderSide]]="SELL",MIS[[#This Row],[VALUE]]-MIS[[#This Row],[LIVE_VALUE]],MIS[[#This Row],[LIVE_VALUE]]-MIS[[#This Row],[VALUE]])</f>
        <v>72</v>
      </c>
      <c r="AH7371" t="str" cm="1">
        <f t="array" ref="AH7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1" t="str">
        <f>MIS[[#This Row],[TRADING SYMBOL]]</f>
        <v>SENSEX2552082400CE</v>
      </c>
      <c r="AJ7371" t="str">
        <f>IF(RIGHT(MIS[[#This Row],[Main/Hedge]],4)="MAIN","MAIN","HEDGE")</f>
        <v>MAIN</v>
      </c>
      <c r="AK7371" t="str" cm="1">
        <f t="array" ref="AK7371">_xlfn._xlws.FILTER(Table4[Column1],ISNUMBER(SEARCH(Table4[Column1],MIS[[#This Row],[OrderUniqueIdentifier]])),"")</f>
        <v>MS</v>
      </c>
    </row>
    <row r="7372" spans="1:37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>
        <f>_xlfn.XLOOKUP(MIS[[#This Row],[TRADING SYMBOL]],[1]Sheet1!$D:$D,[1]Sheet1!$C:$C)</f>
        <v>367</v>
      </c>
      <c r="AE7372">
        <f>MIS[[#This Row],[OrderAverageTradedPrice]]*MIS[[#This Row],[OrderQuantity]]</f>
        <v>7260</v>
      </c>
      <c r="AF7372">
        <f>MIS[[#This Row],[LTP]]*MIS[[#This Row],[OrderQuantity]]</f>
        <v>7340</v>
      </c>
      <c r="AG7372">
        <f>IF(MIS[[#This Row],[OrderSide]]="SELL",MIS[[#This Row],[VALUE]]-MIS[[#This Row],[LIVE_VALUE]],MIS[[#This Row],[LIVE_VALUE]]-MIS[[#This Row],[VALUE]])</f>
        <v>80</v>
      </c>
      <c r="AH7372" t="str" cm="1">
        <f t="array" ref="AH7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2" t="str">
        <f>MIS[[#This Row],[TRADING SYMBOL]]</f>
        <v>SENSEX2552082200PE</v>
      </c>
      <c r="AJ7372" t="str">
        <f>IF(RIGHT(MIS[[#This Row],[Main/Hedge]],4)="MAIN","MAIN","HEDGE")</f>
        <v>MAIN</v>
      </c>
      <c r="AK7372" t="str" cm="1">
        <f t="array" ref="AK7372">_xlfn._xlws.FILTER(Table4[Column1],ISNUMBER(SEARCH(Table4[Column1],MIS[[#This Row],[OrderUniqueIdentifier]])),"")</f>
        <v>MS</v>
      </c>
    </row>
    <row r="7373" spans="1:37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>
        <f>_xlfn.XLOOKUP(MIS[[#This Row],[TRADING SYMBOL]],[1]Sheet1!$D:$D,[1]Sheet1!$C:$C)</f>
        <v>409.5</v>
      </c>
      <c r="AE7373">
        <f>MIS[[#This Row],[OrderAverageTradedPrice]]*MIS[[#This Row],[OrderQuantity]]</f>
        <v>16188</v>
      </c>
      <c r="AF7373">
        <f>MIS[[#This Row],[LTP]]*MIS[[#This Row],[OrderQuantity]]</f>
        <v>16380</v>
      </c>
      <c r="AG7373">
        <f>IF(MIS[[#This Row],[OrderSide]]="SELL",MIS[[#This Row],[VALUE]]-MIS[[#This Row],[LIVE_VALUE]],MIS[[#This Row],[LIVE_VALUE]]-MIS[[#This Row],[VALUE]])</f>
        <v>192</v>
      </c>
      <c r="AH7373" t="str" cm="1">
        <f t="array" ref="AH7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3" t="str">
        <f>MIS[[#This Row],[TRADING SYMBOL]]</f>
        <v>SENSEX2552082300PE</v>
      </c>
      <c r="AJ7373" t="str">
        <f>IF(RIGHT(MIS[[#This Row],[Main/Hedge]],4)="MAIN","MAIN","HEDGE")</f>
        <v>MAIN</v>
      </c>
      <c r="AK7373" t="str" cm="1">
        <f t="array" ref="AK7373">_xlfn._xlws.FILTER(Table4[Column1],ISNUMBER(SEARCH(Table4[Column1],MIS[[#This Row],[OrderUniqueIdentifier]])),"")</f>
        <v>MS</v>
      </c>
    </row>
    <row r="7374" spans="1:37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>
        <f>_xlfn.XLOOKUP(MIS[[#This Row],[TRADING SYMBOL]],[1]Sheet1!$D:$D,[1]Sheet1!$C:$C)</f>
        <v>441.2</v>
      </c>
      <c r="AE7374">
        <f>MIS[[#This Row],[OrderAverageTradedPrice]]*MIS[[#This Row],[OrderQuantity]]</f>
        <v>8755</v>
      </c>
      <c r="AF7374">
        <f>MIS[[#This Row],[LTP]]*MIS[[#This Row],[OrderQuantity]]</f>
        <v>8824</v>
      </c>
      <c r="AG7374">
        <f>IF(MIS[[#This Row],[OrderSide]]="SELL",MIS[[#This Row],[VALUE]]-MIS[[#This Row],[LIVE_VALUE]],MIS[[#This Row],[LIVE_VALUE]]-MIS[[#This Row],[VALUE]])</f>
        <v>69</v>
      </c>
      <c r="AH7374" t="str" cm="1">
        <f t="array" ref="AH7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4" t="str">
        <f>MIS[[#This Row],[TRADING SYMBOL]]</f>
        <v>SENSEX2552082400CE</v>
      </c>
      <c r="AJ7374" t="str">
        <f>IF(RIGHT(MIS[[#This Row],[Main/Hedge]],4)="MAIN","MAIN","HEDGE")</f>
        <v>MAIN</v>
      </c>
      <c r="AK7374" t="str" cm="1">
        <f t="array" ref="AK7374">_xlfn._xlws.FILTER(Table4[Column1],ISNUMBER(SEARCH(Table4[Column1],MIS[[#This Row],[OrderUniqueIdentifier]])),"")</f>
        <v>MS</v>
      </c>
    </row>
    <row r="7375" spans="1:37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>
        <f>_xlfn.XLOOKUP(MIS[[#This Row],[TRADING SYMBOL]],[1]Sheet1!$D:$D,[1]Sheet1!$C:$C)</f>
        <v>409.5</v>
      </c>
      <c r="AE7375">
        <f>MIS[[#This Row],[OrderAverageTradedPrice]]*MIS[[#This Row],[OrderQuantity]]</f>
        <v>8089</v>
      </c>
      <c r="AF7375">
        <f>MIS[[#This Row],[LTP]]*MIS[[#This Row],[OrderQuantity]]</f>
        <v>8190</v>
      </c>
      <c r="AG7375">
        <f>IF(MIS[[#This Row],[OrderSide]]="SELL",MIS[[#This Row],[VALUE]]-MIS[[#This Row],[LIVE_VALUE]],MIS[[#This Row],[LIVE_VALUE]]-MIS[[#This Row],[VALUE]])</f>
        <v>101</v>
      </c>
      <c r="AH7375" t="str" cm="1">
        <f t="array" ref="AH7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5" t="str">
        <f>MIS[[#This Row],[TRADING SYMBOL]]</f>
        <v>SENSEX2552082300PE</v>
      </c>
      <c r="AJ7375" t="str">
        <f>IF(RIGHT(MIS[[#This Row],[Main/Hedge]],4)="MAIN","MAIN","HEDGE")</f>
        <v>MAIN</v>
      </c>
      <c r="AK7375" t="str" cm="1">
        <f t="array" ref="AK7375">_xlfn._xlws.FILTER(Table4[Column1],ISNUMBER(SEARCH(Table4[Column1],MIS[[#This Row],[OrderUniqueIdentifier]])),"")</f>
        <v>MS</v>
      </c>
    </row>
    <row r="7376" spans="1:37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>
        <f>_xlfn.XLOOKUP(MIS[[#This Row],[TRADING SYMBOL]],[1]Sheet1!$D:$D,[1]Sheet1!$C:$C)</f>
        <v>367</v>
      </c>
      <c r="AE7376">
        <f>MIS[[#This Row],[OrderAverageTradedPrice]]*MIS[[#This Row],[OrderQuantity]]</f>
        <v>7260</v>
      </c>
      <c r="AF7376">
        <f>MIS[[#This Row],[LTP]]*MIS[[#This Row],[OrderQuantity]]</f>
        <v>7340</v>
      </c>
      <c r="AG7376">
        <f>IF(MIS[[#This Row],[OrderSide]]="SELL",MIS[[#This Row],[VALUE]]-MIS[[#This Row],[LIVE_VALUE]],MIS[[#This Row],[LIVE_VALUE]]-MIS[[#This Row],[VALUE]])</f>
        <v>80</v>
      </c>
      <c r="AH7376" t="str" cm="1">
        <f t="array" ref="AH7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6" t="str">
        <f>MIS[[#This Row],[TRADING SYMBOL]]</f>
        <v>SENSEX2552082200PE</v>
      </c>
      <c r="AJ7376" t="str">
        <f>IF(RIGHT(MIS[[#This Row],[Main/Hedge]],4)="MAIN","MAIN","HEDGE")</f>
        <v>MAIN</v>
      </c>
      <c r="AK7376" t="str" cm="1">
        <f t="array" ref="AK7376">_xlfn._xlws.FILTER(Table4[Column1],ISNUMBER(SEARCH(Table4[Column1],MIS[[#This Row],[OrderUniqueIdentifier]])),"")</f>
        <v>MS</v>
      </c>
    </row>
    <row r="7377" spans="1:37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>
        <f>_xlfn.XLOOKUP(MIS[[#This Row],[TRADING SYMBOL]],[1]Sheet1!$D:$D,[1]Sheet1!$C:$C)</f>
        <v>367</v>
      </c>
      <c r="AE7377">
        <f>MIS[[#This Row],[OrderAverageTradedPrice]]*MIS[[#This Row],[OrderQuantity]]</f>
        <v>36285</v>
      </c>
      <c r="AF7377">
        <f>MIS[[#This Row],[LTP]]*MIS[[#This Row],[OrderQuantity]]</f>
        <v>36700</v>
      </c>
      <c r="AG7377">
        <f>IF(MIS[[#This Row],[OrderSide]]="SELL",MIS[[#This Row],[VALUE]]-MIS[[#This Row],[LIVE_VALUE]],MIS[[#This Row],[LIVE_VALUE]]-MIS[[#This Row],[VALUE]])</f>
        <v>415</v>
      </c>
      <c r="AH7377" t="str" cm="1">
        <f t="array" ref="AH7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7" t="str">
        <f>MIS[[#This Row],[TRADING SYMBOL]]</f>
        <v>SENSEX2552082200PE</v>
      </c>
      <c r="AJ7377" t="str">
        <f>IF(RIGHT(MIS[[#This Row],[Main/Hedge]],4)="MAIN","MAIN","HEDGE")</f>
        <v>MAIN</v>
      </c>
      <c r="AK7377" t="str" cm="1">
        <f t="array" ref="AK7377">_xlfn._xlws.FILTER(Table4[Column1],ISNUMBER(SEARCH(Table4[Column1],MIS[[#This Row],[OrderUniqueIdentifier]])),"")</f>
        <v>MS</v>
      </c>
    </row>
    <row r="7378" spans="1:37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>
        <f>_xlfn.XLOOKUP(MIS[[#This Row],[TRADING SYMBOL]],[1]Sheet1!$D:$D,[1]Sheet1!$C:$C)</f>
        <v>386.75</v>
      </c>
      <c r="AE7378">
        <f>MIS[[#This Row],[OrderAverageTradedPrice]]*MIS[[#This Row],[OrderQuantity]]</f>
        <v>31164</v>
      </c>
      <c r="AF7378">
        <f>MIS[[#This Row],[LTP]]*MIS[[#This Row],[OrderQuantity]]</f>
        <v>30940</v>
      </c>
      <c r="AG7378">
        <f>IF(MIS[[#This Row],[OrderSide]]="SELL",MIS[[#This Row],[VALUE]]-MIS[[#This Row],[LIVE_VALUE]],MIS[[#This Row],[LIVE_VALUE]]-MIS[[#This Row],[VALUE]])</f>
        <v>-224</v>
      </c>
      <c r="AH7378" t="str" cm="1">
        <f t="array" ref="AH7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8" t="str">
        <f>MIS[[#This Row],[TRADING SYMBOL]]</f>
        <v>SENSEX2552082500CE</v>
      </c>
      <c r="AJ7378" t="str">
        <f>IF(RIGHT(MIS[[#This Row],[Main/Hedge]],4)="MAIN","MAIN","HEDGE")</f>
        <v>MAIN</v>
      </c>
      <c r="AK7378" t="str" cm="1">
        <f t="array" ref="AK7378">_xlfn._xlws.FILTER(Table4[Column1],ISNUMBER(SEARCH(Table4[Column1],MIS[[#This Row],[OrderUniqueIdentifier]])),"")</f>
        <v>MS</v>
      </c>
    </row>
    <row r="7379" spans="1:37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>
        <f>_xlfn.XLOOKUP(MIS[[#This Row],[TRADING SYMBOL]],[1]Sheet1!$D:$D,[1]Sheet1!$C:$C)</f>
        <v>328</v>
      </c>
      <c r="AE7379">
        <f>MIS[[#This Row],[OrderAverageTradedPrice]]*MIS[[#This Row],[OrderQuantity]]</f>
        <v>25986</v>
      </c>
      <c r="AF7379">
        <f>MIS[[#This Row],[LTP]]*MIS[[#This Row],[OrderQuantity]]</f>
        <v>26240</v>
      </c>
      <c r="AG7379">
        <f>IF(MIS[[#This Row],[OrderSide]]="SELL",MIS[[#This Row],[VALUE]]-MIS[[#This Row],[LIVE_VALUE]],MIS[[#This Row],[LIVE_VALUE]]-MIS[[#This Row],[VALUE]])</f>
        <v>254</v>
      </c>
      <c r="AH7379" t="str" cm="1">
        <f t="array" ref="AH7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79" t="str">
        <f>MIS[[#This Row],[TRADING SYMBOL]]</f>
        <v>SENSEX2552082100PE</v>
      </c>
      <c r="AJ7379" t="str">
        <f>IF(RIGHT(MIS[[#This Row],[Main/Hedge]],4)="MAIN","MAIN","HEDGE")</f>
        <v>MAIN</v>
      </c>
      <c r="AK7379" t="str" cm="1">
        <f t="array" ref="AK7379">_xlfn._xlws.FILTER(Table4[Column1],ISNUMBER(SEARCH(Table4[Column1],MIS[[#This Row],[OrderUniqueIdentifier]])),"")</f>
        <v>MS</v>
      </c>
    </row>
    <row r="7380" spans="1:37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>
        <f>_xlfn.XLOOKUP(MIS[[#This Row],[TRADING SYMBOL]],[1]Sheet1!$D:$D,[1]Sheet1!$C:$C)</f>
        <v>367</v>
      </c>
      <c r="AE7380">
        <f>MIS[[#This Row],[OrderAverageTradedPrice]]*MIS[[#This Row],[OrderQuantity]]</f>
        <v>14518</v>
      </c>
      <c r="AF7380">
        <f>MIS[[#This Row],[LTP]]*MIS[[#This Row],[OrderQuantity]]</f>
        <v>14680</v>
      </c>
      <c r="AG7380">
        <f>IF(MIS[[#This Row],[OrderSide]]="SELL",MIS[[#This Row],[VALUE]]-MIS[[#This Row],[LIVE_VALUE]],MIS[[#This Row],[LIVE_VALUE]]-MIS[[#This Row],[VALUE]])</f>
        <v>162</v>
      </c>
      <c r="AH7380" t="str" cm="1">
        <f t="array" ref="AH7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0" t="str">
        <f>MIS[[#This Row],[TRADING SYMBOL]]</f>
        <v>SENSEX2552082200PE</v>
      </c>
      <c r="AJ7380" t="str">
        <f>IF(RIGHT(MIS[[#This Row],[Main/Hedge]],4)="MAIN","MAIN","HEDGE")</f>
        <v>MAIN</v>
      </c>
      <c r="AK7380" t="str" cm="1">
        <f t="array" ref="AK7380">_xlfn._xlws.FILTER(Table4[Column1],ISNUMBER(SEARCH(Table4[Column1],MIS[[#This Row],[OrderUniqueIdentifier]])),"")</f>
        <v>MS</v>
      </c>
    </row>
    <row r="7381" spans="1:37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>
        <f>_xlfn.XLOOKUP(MIS[[#This Row],[TRADING SYMBOL]],[1]Sheet1!$D:$D,[1]Sheet1!$C:$C)</f>
        <v>386.75</v>
      </c>
      <c r="AE7381">
        <f>MIS[[#This Row],[OrderAverageTradedPrice]]*MIS[[#This Row],[OrderQuantity]]</f>
        <v>77841</v>
      </c>
      <c r="AF7381">
        <f>MIS[[#This Row],[LTP]]*MIS[[#This Row],[OrderQuantity]]</f>
        <v>77350</v>
      </c>
      <c r="AG7381">
        <f>IF(MIS[[#This Row],[OrderSide]]="SELL",MIS[[#This Row],[VALUE]]-MIS[[#This Row],[LIVE_VALUE]],MIS[[#This Row],[LIVE_VALUE]]-MIS[[#This Row],[VALUE]])</f>
        <v>-491</v>
      </c>
      <c r="AH7381" t="str" cm="1">
        <f t="array" ref="AH7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1" t="str">
        <f>MIS[[#This Row],[TRADING SYMBOL]]</f>
        <v>SENSEX2552082500CE</v>
      </c>
      <c r="AJ7381" t="str">
        <f>IF(RIGHT(MIS[[#This Row],[Main/Hedge]],4)="MAIN","MAIN","HEDGE")</f>
        <v>MAIN</v>
      </c>
      <c r="AK7381" t="str" cm="1">
        <f t="array" ref="AK7381">_xlfn._xlws.FILTER(Table4[Column1],ISNUMBER(SEARCH(Table4[Column1],MIS[[#This Row],[OrderUniqueIdentifier]])),"")</f>
        <v>MS</v>
      </c>
    </row>
    <row r="7382" spans="1:37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>
        <f>_xlfn.XLOOKUP(MIS[[#This Row],[TRADING SYMBOL]],[1]Sheet1!$D:$D,[1]Sheet1!$C:$C)</f>
        <v>441.2</v>
      </c>
      <c r="AE7382">
        <f>MIS[[#This Row],[OrderAverageTradedPrice]]*MIS[[#This Row],[OrderQuantity]]</f>
        <v>8748</v>
      </c>
      <c r="AF7382">
        <f>MIS[[#This Row],[LTP]]*MIS[[#This Row],[OrderQuantity]]</f>
        <v>8824</v>
      </c>
      <c r="AG7382">
        <f>IF(MIS[[#This Row],[OrderSide]]="SELL",MIS[[#This Row],[VALUE]]-MIS[[#This Row],[LIVE_VALUE]],MIS[[#This Row],[LIVE_VALUE]]-MIS[[#This Row],[VALUE]])</f>
        <v>76</v>
      </c>
      <c r="AH7382" t="str" cm="1">
        <f t="array" ref="AH7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2" t="str">
        <f>MIS[[#This Row],[TRADING SYMBOL]]</f>
        <v>SENSEX2552082400CE</v>
      </c>
      <c r="AJ7382" t="str">
        <f>IF(RIGHT(MIS[[#This Row],[Main/Hedge]],4)="MAIN","MAIN","HEDGE")</f>
        <v>MAIN</v>
      </c>
      <c r="AK7382" t="str" cm="1">
        <f t="array" ref="AK7382">_xlfn._xlws.FILTER(Table4[Column1],ISNUMBER(SEARCH(Table4[Column1],MIS[[#This Row],[OrderUniqueIdentifier]])),"")</f>
        <v>MS</v>
      </c>
    </row>
    <row r="7383" spans="1:37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>
        <f>_xlfn.XLOOKUP(MIS[[#This Row],[TRADING SYMBOL]],[1]Sheet1!$D:$D,[1]Sheet1!$C:$C)</f>
        <v>367</v>
      </c>
      <c r="AE7383">
        <f>MIS[[#This Row],[OrderAverageTradedPrice]]*MIS[[#This Row],[OrderQuantity]]</f>
        <v>7258</v>
      </c>
      <c r="AF7383">
        <f>MIS[[#This Row],[LTP]]*MIS[[#This Row],[OrderQuantity]]</f>
        <v>7340</v>
      </c>
      <c r="AG7383">
        <f>IF(MIS[[#This Row],[OrderSide]]="SELL",MIS[[#This Row],[VALUE]]-MIS[[#This Row],[LIVE_VALUE]],MIS[[#This Row],[LIVE_VALUE]]-MIS[[#This Row],[VALUE]])</f>
        <v>82</v>
      </c>
      <c r="AH7383" t="str" cm="1">
        <f t="array" ref="AH7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3" t="str">
        <f>MIS[[#This Row],[TRADING SYMBOL]]</f>
        <v>SENSEX2552082200PE</v>
      </c>
      <c r="AJ7383" t="str">
        <f>IF(RIGHT(MIS[[#This Row],[Main/Hedge]],4)="MAIN","MAIN","HEDGE")</f>
        <v>MAIN</v>
      </c>
      <c r="AK7383" t="str" cm="1">
        <f t="array" ref="AK7383">_xlfn._xlws.FILTER(Table4[Column1],ISNUMBER(SEARCH(Table4[Column1],MIS[[#This Row],[OrderUniqueIdentifier]])),"")</f>
        <v>MS</v>
      </c>
    </row>
    <row r="7384" spans="1:37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>
        <f>_xlfn.XLOOKUP(MIS[[#This Row],[TRADING SYMBOL]],[1]Sheet1!$D:$D,[1]Sheet1!$C:$C)</f>
        <v>409.5</v>
      </c>
      <c r="AE7384">
        <f>MIS[[#This Row],[OrderAverageTradedPrice]]*MIS[[#This Row],[OrderQuantity]]</f>
        <v>8084</v>
      </c>
      <c r="AF7384">
        <f>MIS[[#This Row],[LTP]]*MIS[[#This Row],[OrderQuantity]]</f>
        <v>8190</v>
      </c>
      <c r="AG7384">
        <f>IF(MIS[[#This Row],[OrderSide]]="SELL",MIS[[#This Row],[VALUE]]-MIS[[#This Row],[LIVE_VALUE]],MIS[[#This Row],[LIVE_VALUE]]-MIS[[#This Row],[VALUE]])</f>
        <v>106</v>
      </c>
      <c r="AH7384" t="str" cm="1">
        <f t="array" ref="AH7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4" t="str">
        <f>MIS[[#This Row],[TRADING SYMBOL]]</f>
        <v>SENSEX2552082300PE</v>
      </c>
      <c r="AJ7384" t="str">
        <f>IF(RIGHT(MIS[[#This Row],[Main/Hedge]],4)="MAIN","MAIN","HEDGE")</f>
        <v>MAIN</v>
      </c>
      <c r="AK7384" t="str" cm="1">
        <f t="array" ref="AK7384">_xlfn._xlws.FILTER(Table4[Column1],ISNUMBER(SEARCH(Table4[Column1],MIS[[#This Row],[OrderUniqueIdentifier]])),"")</f>
        <v>MS</v>
      </c>
    </row>
    <row r="7385" spans="1:37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>
        <f>_xlfn.XLOOKUP(MIS[[#This Row],[TRADING SYMBOL]],[1]Sheet1!$D:$D,[1]Sheet1!$C:$C)</f>
        <v>441.2</v>
      </c>
      <c r="AE7385">
        <f>MIS[[#This Row],[OrderAverageTradedPrice]]*MIS[[#This Row],[OrderQuantity]]</f>
        <v>8754</v>
      </c>
      <c r="AF7385">
        <f>MIS[[#This Row],[LTP]]*MIS[[#This Row],[OrderQuantity]]</f>
        <v>8824</v>
      </c>
      <c r="AG7385">
        <f>IF(MIS[[#This Row],[OrderSide]]="SELL",MIS[[#This Row],[VALUE]]-MIS[[#This Row],[LIVE_VALUE]],MIS[[#This Row],[LIVE_VALUE]]-MIS[[#This Row],[VALUE]])</f>
        <v>70</v>
      </c>
      <c r="AH7385" t="str" cm="1">
        <f t="array" ref="AH7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5" t="str">
        <f>MIS[[#This Row],[TRADING SYMBOL]]</f>
        <v>SENSEX2552082400CE</v>
      </c>
      <c r="AJ7385" t="str">
        <f>IF(RIGHT(MIS[[#This Row],[Main/Hedge]],4)="MAIN","MAIN","HEDGE")</f>
        <v>MAIN</v>
      </c>
      <c r="AK7385" t="str" cm="1">
        <f t="array" ref="AK7385">_xlfn._xlws.FILTER(Table4[Column1],ISNUMBER(SEARCH(Table4[Column1],MIS[[#This Row],[OrderUniqueIdentifier]])),"")</f>
        <v>MS</v>
      </c>
    </row>
    <row r="7386" spans="1:37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>
        <f>_xlfn.XLOOKUP(MIS[[#This Row],[TRADING SYMBOL]],[1]Sheet1!$D:$D,[1]Sheet1!$C:$C)</f>
        <v>367</v>
      </c>
      <c r="AE7386">
        <f>MIS[[#This Row],[OrderAverageTradedPrice]]*MIS[[#This Row],[OrderQuantity]]</f>
        <v>29030</v>
      </c>
      <c r="AF7386">
        <f>MIS[[#This Row],[LTP]]*MIS[[#This Row],[OrderQuantity]]</f>
        <v>29360</v>
      </c>
      <c r="AG7386">
        <f>IF(MIS[[#This Row],[OrderSide]]="SELL",MIS[[#This Row],[VALUE]]-MIS[[#This Row],[LIVE_VALUE]],MIS[[#This Row],[LIVE_VALUE]]-MIS[[#This Row],[VALUE]])</f>
        <v>330</v>
      </c>
      <c r="AH7386" t="str" cm="1">
        <f t="array" ref="AH7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6" t="str">
        <f>MIS[[#This Row],[TRADING SYMBOL]]</f>
        <v>SENSEX2552082200PE</v>
      </c>
      <c r="AJ7386" t="str">
        <f>IF(RIGHT(MIS[[#This Row],[Main/Hedge]],4)="MAIN","MAIN","HEDGE")</f>
        <v>MAIN</v>
      </c>
      <c r="AK7386" t="str" cm="1">
        <f t="array" ref="AK7386">_xlfn._xlws.FILTER(Table4[Column1],ISNUMBER(SEARCH(Table4[Column1],MIS[[#This Row],[OrderUniqueIdentifier]])),"")</f>
        <v>MS</v>
      </c>
    </row>
    <row r="7387" spans="1:37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>
        <f>_xlfn.XLOOKUP(MIS[[#This Row],[TRADING SYMBOL]],[1]Sheet1!$D:$D,[1]Sheet1!$C:$C)</f>
        <v>409.5</v>
      </c>
      <c r="AE7387">
        <f>MIS[[#This Row],[OrderAverageTradedPrice]]*MIS[[#This Row],[OrderQuantity]]</f>
        <v>16181</v>
      </c>
      <c r="AF7387">
        <f>MIS[[#This Row],[LTP]]*MIS[[#This Row],[OrderQuantity]]</f>
        <v>16380</v>
      </c>
      <c r="AG7387">
        <f>IF(MIS[[#This Row],[OrderSide]]="SELL",MIS[[#This Row],[VALUE]]-MIS[[#This Row],[LIVE_VALUE]],MIS[[#This Row],[LIVE_VALUE]]-MIS[[#This Row],[VALUE]])</f>
        <v>199</v>
      </c>
      <c r="AH7387" t="str" cm="1">
        <f t="array" ref="AH7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7" t="str">
        <f>MIS[[#This Row],[TRADING SYMBOL]]</f>
        <v>SENSEX2552082300PE</v>
      </c>
      <c r="AJ7387" t="str">
        <f>IF(RIGHT(MIS[[#This Row],[Main/Hedge]],4)="MAIN","MAIN","HEDGE")</f>
        <v>MAIN</v>
      </c>
      <c r="AK7387" t="str" cm="1">
        <f t="array" ref="AK7387">_xlfn._xlws.FILTER(Table4[Column1],ISNUMBER(SEARCH(Table4[Column1],MIS[[#This Row],[OrderUniqueIdentifier]])),"")</f>
        <v>MS</v>
      </c>
    </row>
    <row r="7388" spans="1:37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>
        <f>_xlfn.XLOOKUP(MIS[[#This Row],[TRADING SYMBOL]],[1]Sheet1!$D:$D,[1]Sheet1!$C:$C)</f>
        <v>367</v>
      </c>
      <c r="AE7388">
        <f>MIS[[#This Row],[OrderAverageTradedPrice]]*MIS[[#This Row],[OrderQuantity]]</f>
        <v>14524</v>
      </c>
      <c r="AF7388">
        <f>MIS[[#This Row],[LTP]]*MIS[[#This Row],[OrderQuantity]]</f>
        <v>14680</v>
      </c>
      <c r="AG7388">
        <f>IF(MIS[[#This Row],[OrderSide]]="SELL",MIS[[#This Row],[VALUE]]-MIS[[#This Row],[LIVE_VALUE]],MIS[[#This Row],[LIVE_VALUE]]-MIS[[#This Row],[VALUE]])</f>
        <v>156</v>
      </c>
      <c r="AH7388" t="str" cm="1">
        <f t="array" ref="AH7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8" t="str">
        <f>MIS[[#This Row],[TRADING SYMBOL]]</f>
        <v>SENSEX2552082200PE</v>
      </c>
      <c r="AJ7388" t="str">
        <f>IF(RIGHT(MIS[[#This Row],[Main/Hedge]],4)="MAIN","MAIN","HEDGE")</f>
        <v>MAIN</v>
      </c>
      <c r="AK7388" t="str" cm="1">
        <f t="array" ref="AK7388">_xlfn._xlws.FILTER(Table4[Column1],ISNUMBER(SEARCH(Table4[Column1],MIS[[#This Row],[OrderUniqueIdentifier]])),"")</f>
        <v>MS</v>
      </c>
    </row>
    <row r="7389" spans="1:37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>
        <f>_xlfn.XLOOKUP(MIS[[#This Row],[TRADING SYMBOL]],[1]Sheet1!$D:$D,[1]Sheet1!$C:$C)</f>
        <v>409.5</v>
      </c>
      <c r="AE7389">
        <f>MIS[[#This Row],[OrderAverageTradedPrice]]*MIS[[#This Row],[OrderQuantity]]</f>
        <v>8093</v>
      </c>
      <c r="AF7389">
        <f>MIS[[#This Row],[LTP]]*MIS[[#This Row],[OrderQuantity]]</f>
        <v>8190</v>
      </c>
      <c r="AG7389">
        <f>IF(MIS[[#This Row],[OrderSide]]="SELL",MIS[[#This Row],[VALUE]]-MIS[[#This Row],[LIVE_VALUE]],MIS[[#This Row],[LIVE_VALUE]]-MIS[[#This Row],[VALUE]])</f>
        <v>97</v>
      </c>
      <c r="AH7389" t="str" cm="1">
        <f t="array" ref="AH7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89" t="str">
        <f>MIS[[#This Row],[TRADING SYMBOL]]</f>
        <v>SENSEX2552082300PE</v>
      </c>
      <c r="AJ7389" t="str">
        <f>IF(RIGHT(MIS[[#This Row],[Main/Hedge]],4)="MAIN","MAIN","HEDGE")</f>
        <v>MAIN</v>
      </c>
      <c r="AK7389" t="str" cm="1">
        <f t="array" ref="AK7389">_xlfn._xlws.FILTER(Table4[Column1],ISNUMBER(SEARCH(Table4[Column1],MIS[[#This Row],[OrderUniqueIdentifier]])),"")</f>
        <v>MS</v>
      </c>
    </row>
    <row r="7390" spans="1:37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>
        <f>_xlfn.XLOOKUP(MIS[[#This Row],[TRADING SYMBOL]],[1]Sheet1!$D:$D,[1]Sheet1!$C:$C)</f>
        <v>328</v>
      </c>
      <c r="AE7390">
        <f>MIS[[#This Row],[OrderAverageTradedPrice]]*MIS[[#This Row],[OrderQuantity]]</f>
        <v>19581</v>
      </c>
      <c r="AF7390">
        <f>MIS[[#This Row],[LTP]]*MIS[[#This Row],[OrderQuantity]]</f>
        <v>19680</v>
      </c>
      <c r="AG7390">
        <f>IF(MIS[[#This Row],[OrderSide]]="SELL",MIS[[#This Row],[VALUE]]-MIS[[#This Row],[LIVE_VALUE]],MIS[[#This Row],[LIVE_VALUE]]-MIS[[#This Row],[VALUE]])</f>
        <v>99</v>
      </c>
      <c r="AH7390" t="str" cm="1">
        <f t="array" ref="AH7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0" t="str">
        <f>MIS[[#This Row],[TRADING SYMBOL]]</f>
        <v>SENSEX2552082100PE</v>
      </c>
      <c r="AJ7390" t="str">
        <f>IF(RIGHT(MIS[[#This Row],[Main/Hedge]],4)="MAIN","MAIN","HEDGE")</f>
        <v>MAIN</v>
      </c>
      <c r="AK7390" t="str" cm="1">
        <f t="array" ref="AK7390">_xlfn._xlws.FILTER(Table4[Column1],ISNUMBER(SEARCH(Table4[Column1],MIS[[#This Row],[OrderUniqueIdentifier]])),"")</f>
        <v>MS</v>
      </c>
    </row>
    <row r="7391" spans="1:37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>
        <f>_xlfn.XLOOKUP(MIS[[#This Row],[TRADING SYMBOL]],[1]Sheet1!$D:$D,[1]Sheet1!$C:$C)</f>
        <v>343.15</v>
      </c>
      <c r="AE7391">
        <f>MIS[[#This Row],[OrderAverageTradedPrice]]*MIS[[#This Row],[OrderQuantity]]</f>
        <v>6934</v>
      </c>
      <c r="AF7391">
        <f>MIS[[#This Row],[LTP]]*MIS[[#This Row],[OrderQuantity]]</f>
        <v>6863</v>
      </c>
      <c r="AG7391">
        <f>IF(MIS[[#This Row],[OrderSide]]="SELL",MIS[[#This Row],[VALUE]]-MIS[[#This Row],[LIVE_VALUE]],MIS[[#This Row],[LIVE_VALUE]]-MIS[[#This Row],[VALUE]])</f>
        <v>-71</v>
      </c>
      <c r="AH7391" t="str" cm="1">
        <f t="array" ref="AH7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1" t="str">
        <f>MIS[[#This Row],[TRADING SYMBOL]]</f>
        <v>SENSEX2552082600CE</v>
      </c>
      <c r="AJ7391" t="str">
        <f>IF(RIGHT(MIS[[#This Row],[Main/Hedge]],4)="MAIN","MAIN","HEDGE")</f>
        <v>MAIN</v>
      </c>
      <c r="AK7391" t="str" cm="1">
        <f t="array" ref="AK7391">_xlfn._xlws.FILTER(Table4[Column1],ISNUMBER(SEARCH(Table4[Column1],MIS[[#This Row],[OrderUniqueIdentifier]])),"")</f>
        <v>MS</v>
      </c>
    </row>
    <row r="7392" spans="1:37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>
        <f>_xlfn.XLOOKUP(MIS[[#This Row],[TRADING SYMBOL]],[1]Sheet1!$D:$D,[1]Sheet1!$C:$C)</f>
        <v>367</v>
      </c>
      <c r="AE7392">
        <f>MIS[[#This Row],[OrderAverageTradedPrice]]*MIS[[#This Row],[OrderQuantity]]</f>
        <v>7260</v>
      </c>
      <c r="AF7392">
        <f>MIS[[#This Row],[LTP]]*MIS[[#This Row],[OrderQuantity]]</f>
        <v>7340</v>
      </c>
      <c r="AG7392">
        <f>IF(MIS[[#This Row],[OrderSide]]="SELL",MIS[[#This Row],[VALUE]]-MIS[[#This Row],[LIVE_VALUE]],MIS[[#This Row],[LIVE_VALUE]]-MIS[[#This Row],[VALUE]])</f>
        <v>80</v>
      </c>
      <c r="AH7392" t="str" cm="1">
        <f t="array" ref="AH7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2" t="str">
        <f>MIS[[#This Row],[TRADING SYMBOL]]</f>
        <v>SENSEX2552082200PE</v>
      </c>
      <c r="AJ7392" t="str">
        <f>IF(RIGHT(MIS[[#This Row],[Main/Hedge]],4)="MAIN","MAIN","HEDGE")</f>
        <v>MAIN</v>
      </c>
      <c r="AK7392" t="str" cm="1">
        <f t="array" ref="AK7392">_xlfn._xlws.FILTER(Table4[Column1],ISNUMBER(SEARCH(Table4[Column1],MIS[[#This Row],[OrderUniqueIdentifier]])),"")</f>
        <v>MS</v>
      </c>
    </row>
    <row r="7393" spans="1:37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>
        <f>_xlfn.XLOOKUP(MIS[[#This Row],[TRADING SYMBOL]],[1]Sheet1!$D:$D,[1]Sheet1!$C:$C)</f>
        <v>386.75</v>
      </c>
      <c r="AE7393">
        <f>MIS[[#This Row],[OrderAverageTradedPrice]]*MIS[[#This Row],[OrderQuantity]]</f>
        <v>62311</v>
      </c>
      <c r="AF7393">
        <f>MIS[[#This Row],[LTP]]*MIS[[#This Row],[OrderQuantity]]</f>
        <v>61880</v>
      </c>
      <c r="AG7393">
        <f>IF(MIS[[#This Row],[OrderSide]]="SELL",MIS[[#This Row],[VALUE]]-MIS[[#This Row],[LIVE_VALUE]],MIS[[#This Row],[LIVE_VALUE]]-MIS[[#This Row],[VALUE]])</f>
        <v>-431</v>
      </c>
      <c r="AH7393" t="str" cm="1">
        <f t="array" ref="AH7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3" t="str">
        <f>MIS[[#This Row],[TRADING SYMBOL]]</f>
        <v>SENSEX2552082500CE</v>
      </c>
      <c r="AJ7393" t="str">
        <f>IF(RIGHT(MIS[[#This Row],[Main/Hedge]],4)="MAIN","MAIN","HEDGE")</f>
        <v>MAIN</v>
      </c>
      <c r="AK7393" t="str" cm="1">
        <f t="array" ref="AK7393">_xlfn._xlws.FILTER(Table4[Column1],ISNUMBER(SEARCH(Table4[Column1],MIS[[#This Row],[OrderUniqueIdentifier]])),"")</f>
        <v>MS</v>
      </c>
    </row>
    <row r="7394" spans="1:37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>
        <f>_xlfn.XLOOKUP(MIS[[#This Row],[TRADING SYMBOL]],[1]Sheet1!$D:$D,[1]Sheet1!$C:$C)</f>
        <v>441.2</v>
      </c>
      <c r="AE7394">
        <f>MIS[[#This Row],[OrderAverageTradedPrice]]*MIS[[#This Row],[OrderQuantity]]</f>
        <v>17513</v>
      </c>
      <c r="AF7394">
        <f>MIS[[#This Row],[LTP]]*MIS[[#This Row],[OrderQuantity]]</f>
        <v>17648</v>
      </c>
      <c r="AG7394">
        <f>IF(MIS[[#This Row],[OrderSide]]="SELL",MIS[[#This Row],[VALUE]]-MIS[[#This Row],[LIVE_VALUE]],MIS[[#This Row],[LIVE_VALUE]]-MIS[[#This Row],[VALUE]])</f>
        <v>135</v>
      </c>
      <c r="AH7394" t="str" cm="1">
        <f t="array" ref="AH7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4" t="str">
        <f>MIS[[#This Row],[TRADING SYMBOL]]</f>
        <v>SENSEX2552082400CE</v>
      </c>
      <c r="AJ7394" t="str">
        <f>IF(RIGHT(MIS[[#This Row],[Main/Hedge]],4)="MAIN","MAIN","HEDGE")</f>
        <v>MAIN</v>
      </c>
      <c r="AK7394" t="str" cm="1">
        <f t="array" ref="AK7394">_xlfn._xlws.FILTER(Table4[Column1],ISNUMBER(SEARCH(Table4[Column1],MIS[[#This Row],[OrderUniqueIdentifier]])),"")</f>
        <v>MS</v>
      </c>
    </row>
    <row r="7395" spans="1:37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>
        <f>_xlfn.XLOOKUP(MIS[[#This Row],[TRADING SYMBOL]],[1]Sheet1!$D:$D,[1]Sheet1!$C:$C)</f>
        <v>328</v>
      </c>
      <c r="AE7395">
        <f>MIS[[#This Row],[OrderAverageTradedPrice]]*MIS[[#This Row],[OrderQuantity]]</f>
        <v>25992</v>
      </c>
      <c r="AF7395">
        <f>MIS[[#This Row],[LTP]]*MIS[[#This Row],[OrderQuantity]]</f>
        <v>26240</v>
      </c>
      <c r="AG7395">
        <f>IF(MIS[[#This Row],[OrderSide]]="SELL",MIS[[#This Row],[VALUE]]-MIS[[#This Row],[LIVE_VALUE]],MIS[[#This Row],[LIVE_VALUE]]-MIS[[#This Row],[VALUE]])</f>
        <v>248</v>
      </c>
      <c r="AH7395" t="str" cm="1">
        <f t="array" ref="AH7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5" t="str">
        <f>MIS[[#This Row],[TRADING SYMBOL]]</f>
        <v>SENSEX2552082100PE</v>
      </c>
      <c r="AJ7395" t="str">
        <f>IF(RIGHT(MIS[[#This Row],[Main/Hedge]],4)="MAIN","MAIN","HEDGE")</f>
        <v>MAIN</v>
      </c>
      <c r="AK7395" t="str" cm="1">
        <f t="array" ref="AK7395">_xlfn._xlws.FILTER(Table4[Column1],ISNUMBER(SEARCH(Table4[Column1],MIS[[#This Row],[OrderUniqueIdentifier]])),"")</f>
        <v>MS</v>
      </c>
    </row>
    <row r="7396" spans="1:37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>
        <f>_xlfn.XLOOKUP(MIS[[#This Row],[TRADING SYMBOL]],[1]Sheet1!$D:$D,[1]Sheet1!$C:$C)</f>
        <v>409.5</v>
      </c>
      <c r="AE7396">
        <f>MIS[[#This Row],[OrderAverageTradedPrice]]*MIS[[#This Row],[OrderQuantity]]</f>
        <v>8089</v>
      </c>
      <c r="AF7396">
        <f>MIS[[#This Row],[LTP]]*MIS[[#This Row],[OrderQuantity]]</f>
        <v>8190</v>
      </c>
      <c r="AG7396">
        <f>IF(MIS[[#This Row],[OrderSide]]="SELL",MIS[[#This Row],[VALUE]]-MIS[[#This Row],[LIVE_VALUE]],MIS[[#This Row],[LIVE_VALUE]]-MIS[[#This Row],[VALUE]])</f>
        <v>101</v>
      </c>
      <c r="AH7396" t="str" cm="1">
        <f t="array" ref="AH7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6" t="str">
        <f>MIS[[#This Row],[TRADING SYMBOL]]</f>
        <v>SENSEX2552082300PE</v>
      </c>
      <c r="AJ7396" t="str">
        <f>IF(RIGHT(MIS[[#This Row],[Main/Hedge]],4)="MAIN","MAIN","HEDGE")</f>
        <v>MAIN</v>
      </c>
      <c r="AK7396" t="str" cm="1">
        <f t="array" ref="AK7396">_xlfn._xlws.FILTER(Table4[Column1],ISNUMBER(SEARCH(Table4[Column1],MIS[[#This Row],[OrderUniqueIdentifier]])),"")</f>
        <v>MS</v>
      </c>
    </row>
    <row r="7397" spans="1:37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>
        <f>_xlfn.XLOOKUP(MIS[[#This Row],[TRADING SYMBOL]],[1]Sheet1!$D:$D,[1]Sheet1!$C:$C)</f>
        <v>490.65</v>
      </c>
      <c r="AE7397">
        <f>MIS[[#This Row],[OrderAverageTradedPrice]]*MIS[[#This Row],[OrderQuantity]]</f>
        <v>19622</v>
      </c>
      <c r="AF7397">
        <f>MIS[[#This Row],[LTP]]*MIS[[#This Row],[OrderQuantity]]</f>
        <v>19626</v>
      </c>
      <c r="AG7397">
        <f>IF(MIS[[#This Row],[OrderSide]]="SELL",MIS[[#This Row],[VALUE]]-MIS[[#This Row],[LIVE_VALUE]],MIS[[#This Row],[LIVE_VALUE]]-MIS[[#This Row],[VALUE]])</f>
        <v>4</v>
      </c>
      <c r="AH7397" t="str" cm="1">
        <f t="array" ref="AH7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7" t="str">
        <f>MIS[[#This Row],[TRADING SYMBOL]]</f>
        <v>SENSEX2552082300CE</v>
      </c>
      <c r="AJ7397" t="str">
        <f>IF(RIGHT(MIS[[#This Row],[Main/Hedge]],4)="MAIN","MAIN","HEDGE")</f>
        <v>MAIN</v>
      </c>
      <c r="AK7397" t="str" cm="1">
        <f t="array" ref="AK7397">_xlfn._xlws.FILTER(Table4[Column1],ISNUMBER(SEARCH(Table4[Column1],MIS[[#This Row],[OrderUniqueIdentifier]])),"")</f>
        <v>MS</v>
      </c>
    </row>
    <row r="7398" spans="1:37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>
        <f>_xlfn.XLOOKUP(MIS[[#This Row],[TRADING SYMBOL]],[1]Sheet1!$D:$D,[1]Sheet1!$C:$C)</f>
        <v>386.75</v>
      </c>
      <c r="AE7398">
        <f>MIS[[#This Row],[OrderAverageTradedPrice]]*MIS[[#This Row],[OrderQuantity]]</f>
        <v>54539.99999999992</v>
      </c>
      <c r="AF7398">
        <f>MIS[[#This Row],[LTP]]*MIS[[#This Row],[OrderQuantity]]</f>
        <v>54145</v>
      </c>
      <c r="AG7398">
        <f>IF(MIS[[#This Row],[OrderSide]]="SELL",MIS[[#This Row],[VALUE]]-MIS[[#This Row],[LIVE_VALUE]],MIS[[#This Row],[LIVE_VALUE]]-MIS[[#This Row],[VALUE]])</f>
        <v>-394.99999999991996</v>
      </c>
      <c r="AH7398" t="str" cm="1">
        <f t="array" ref="AH7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8" t="str">
        <f>MIS[[#This Row],[TRADING SYMBOL]]</f>
        <v>SENSEX2552082500CE</v>
      </c>
      <c r="AJ7398" t="str">
        <f>IF(RIGHT(MIS[[#This Row],[Main/Hedge]],4)="MAIN","MAIN","HEDGE")</f>
        <v>MAIN</v>
      </c>
      <c r="AK7398" t="str" cm="1">
        <f t="array" ref="AK7398">_xlfn._xlws.FILTER(Table4[Column1],ISNUMBER(SEARCH(Table4[Column1],MIS[[#This Row],[OrderUniqueIdentifier]])),"")</f>
        <v>MS</v>
      </c>
    </row>
    <row r="7399" spans="1:37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>
        <f>_xlfn.XLOOKUP(MIS[[#This Row],[TRADING SYMBOL]],[1]Sheet1!$D:$D,[1]Sheet1!$C:$C)</f>
        <v>386.75</v>
      </c>
      <c r="AE7399">
        <f>MIS[[#This Row],[OrderAverageTradedPrice]]*MIS[[#This Row],[OrderQuantity]]</f>
        <v>15554</v>
      </c>
      <c r="AF7399">
        <f>MIS[[#This Row],[LTP]]*MIS[[#This Row],[OrderQuantity]]</f>
        <v>15470</v>
      </c>
      <c r="AG7399">
        <f>IF(MIS[[#This Row],[OrderSide]]="SELL",MIS[[#This Row],[VALUE]]-MIS[[#This Row],[LIVE_VALUE]],MIS[[#This Row],[LIVE_VALUE]]-MIS[[#This Row],[VALUE]])</f>
        <v>-84</v>
      </c>
      <c r="AH7399" t="str" cm="1">
        <f t="array" ref="AH7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399" t="str">
        <f>MIS[[#This Row],[TRADING SYMBOL]]</f>
        <v>SENSEX2552082500CE</v>
      </c>
      <c r="AJ7399" t="str">
        <f>IF(RIGHT(MIS[[#This Row],[Main/Hedge]],4)="MAIN","MAIN","HEDGE")</f>
        <v>MAIN</v>
      </c>
      <c r="AK7399" t="str" cm="1">
        <f t="array" ref="AK7399">_xlfn._xlws.FILTER(Table4[Column1],ISNUMBER(SEARCH(Table4[Column1],MIS[[#This Row],[OrderUniqueIdentifier]])),"")</f>
        <v>MS</v>
      </c>
    </row>
    <row r="7400" spans="1:37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>
        <f>_xlfn.XLOOKUP(MIS[[#This Row],[TRADING SYMBOL]],[1]Sheet1!$D:$D,[1]Sheet1!$C:$C)</f>
        <v>328</v>
      </c>
      <c r="AE7400">
        <f>MIS[[#This Row],[OrderAverageTradedPrice]]*MIS[[#This Row],[OrderQuantity]]</f>
        <v>13027</v>
      </c>
      <c r="AF7400">
        <f>MIS[[#This Row],[LTP]]*MIS[[#This Row],[OrderQuantity]]</f>
        <v>13120</v>
      </c>
      <c r="AG7400">
        <f>IF(MIS[[#This Row],[OrderSide]]="SELL",MIS[[#This Row],[VALUE]]-MIS[[#This Row],[LIVE_VALUE]],MIS[[#This Row],[LIVE_VALUE]]-MIS[[#This Row],[VALUE]])</f>
        <v>93</v>
      </c>
      <c r="AH7400" t="str" cm="1">
        <f t="array" ref="AH7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0" t="str">
        <f>MIS[[#This Row],[TRADING SYMBOL]]</f>
        <v>SENSEX2552082100PE</v>
      </c>
      <c r="AJ7400" t="str">
        <f>IF(RIGHT(MIS[[#This Row],[Main/Hedge]],4)="MAIN","MAIN","HEDGE")</f>
        <v>MAIN</v>
      </c>
      <c r="AK7400" t="str" cm="1">
        <f t="array" ref="AK7400">_xlfn._xlws.FILTER(Table4[Column1],ISNUMBER(SEARCH(Table4[Column1],MIS[[#This Row],[OrderUniqueIdentifier]])),"")</f>
        <v>MS</v>
      </c>
    </row>
    <row r="7401" spans="1:37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>
        <f>_xlfn.XLOOKUP(MIS[[#This Row],[TRADING SYMBOL]],[1]Sheet1!$D:$D,[1]Sheet1!$C:$C)</f>
        <v>441.2</v>
      </c>
      <c r="AE7401">
        <f>MIS[[#This Row],[OrderAverageTradedPrice]]*MIS[[#This Row],[OrderQuantity]]</f>
        <v>8753</v>
      </c>
      <c r="AF7401">
        <f>MIS[[#This Row],[LTP]]*MIS[[#This Row],[OrderQuantity]]</f>
        <v>8824</v>
      </c>
      <c r="AG7401">
        <f>IF(MIS[[#This Row],[OrderSide]]="SELL",MIS[[#This Row],[VALUE]]-MIS[[#This Row],[LIVE_VALUE]],MIS[[#This Row],[LIVE_VALUE]]-MIS[[#This Row],[VALUE]])</f>
        <v>71</v>
      </c>
      <c r="AH7401" t="str" cm="1">
        <f t="array" ref="AH7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1" t="str">
        <f>MIS[[#This Row],[TRADING SYMBOL]]</f>
        <v>SENSEX2552082400CE</v>
      </c>
      <c r="AJ7401" t="str">
        <f>IF(RIGHT(MIS[[#This Row],[Main/Hedge]],4)="MAIN","MAIN","HEDGE")</f>
        <v>MAIN</v>
      </c>
      <c r="AK7401" t="str" cm="1">
        <f t="array" ref="AK7401">_xlfn._xlws.FILTER(Table4[Column1],ISNUMBER(SEARCH(Table4[Column1],MIS[[#This Row],[OrderUniqueIdentifier]])),"")</f>
        <v>MS</v>
      </c>
    </row>
    <row r="7402" spans="1:37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>
        <f>_xlfn.XLOOKUP(MIS[[#This Row],[TRADING SYMBOL]],[1]Sheet1!$D:$D,[1]Sheet1!$C:$C)</f>
        <v>367</v>
      </c>
      <c r="AE7402">
        <f>MIS[[#This Row],[OrderAverageTradedPrice]]*MIS[[#This Row],[OrderQuantity]]</f>
        <v>43537.99999999992</v>
      </c>
      <c r="AF7402">
        <f>MIS[[#This Row],[LTP]]*MIS[[#This Row],[OrderQuantity]]</f>
        <v>44040</v>
      </c>
      <c r="AG7402">
        <f>IF(MIS[[#This Row],[OrderSide]]="SELL",MIS[[#This Row],[VALUE]]-MIS[[#This Row],[LIVE_VALUE]],MIS[[#This Row],[LIVE_VALUE]]-MIS[[#This Row],[VALUE]])</f>
        <v>502.00000000008004</v>
      </c>
      <c r="AH7402" t="str" cm="1">
        <f t="array" ref="AH7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2" t="str">
        <f>MIS[[#This Row],[TRADING SYMBOL]]</f>
        <v>SENSEX2552082200PE</v>
      </c>
      <c r="AJ7402" t="str">
        <f>IF(RIGHT(MIS[[#This Row],[Main/Hedge]],4)="MAIN","MAIN","HEDGE")</f>
        <v>MAIN</v>
      </c>
      <c r="AK7402" t="str" cm="1">
        <f t="array" ref="AK7402">_xlfn._xlws.FILTER(Table4[Column1],ISNUMBER(SEARCH(Table4[Column1],MIS[[#This Row],[OrderUniqueIdentifier]])),"")</f>
        <v>MS</v>
      </c>
    </row>
    <row r="7403" spans="1:37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>
        <f>_xlfn.XLOOKUP(MIS[[#This Row],[TRADING SYMBOL]],[1]Sheet1!$D:$D,[1]Sheet1!$C:$C)</f>
        <v>367</v>
      </c>
      <c r="AE7403">
        <f>MIS[[#This Row],[OrderAverageTradedPrice]]*MIS[[#This Row],[OrderQuantity]]</f>
        <v>7246</v>
      </c>
      <c r="AF7403">
        <f>MIS[[#This Row],[LTP]]*MIS[[#This Row],[OrderQuantity]]</f>
        <v>7340</v>
      </c>
      <c r="AG7403">
        <f>IF(MIS[[#This Row],[OrderSide]]="SELL",MIS[[#This Row],[VALUE]]-MIS[[#This Row],[LIVE_VALUE]],MIS[[#This Row],[LIVE_VALUE]]-MIS[[#This Row],[VALUE]])</f>
        <v>94</v>
      </c>
      <c r="AH7403" t="str" cm="1">
        <f t="array" ref="AH7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3" t="str">
        <f>MIS[[#This Row],[TRADING SYMBOL]]</f>
        <v>SENSEX2552082200PE</v>
      </c>
      <c r="AJ7403" t="str">
        <f>IF(RIGHT(MIS[[#This Row],[Main/Hedge]],4)="MAIN","MAIN","HEDGE")</f>
        <v>MAIN</v>
      </c>
      <c r="AK7403" t="str" cm="1">
        <f t="array" ref="AK7403">_xlfn._xlws.FILTER(Table4[Column1],ISNUMBER(SEARCH(Table4[Column1],MIS[[#This Row],[OrderUniqueIdentifier]])),"")</f>
        <v>MS</v>
      </c>
    </row>
    <row r="7404" spans="1:37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>
        <f>_xlfn.XLOOKUP(MIS[[#This Row],[TRADING SYMBOL]],[1]Sheet1!$D:$D,[1]Sheet1!$C:$C)</f>
        <v>441.2</v>
      </c>
      <c r="AE7404">
        <f>MIS[[#This Row],[OrderAverageTradedPrice]]*MIS[[#This Row],[OrderQuantity]]</f>
        <v>8753</v>
      </c>
      <c r="AF7404">
        <f>MIS[[#This Row],[LTP]]*MIS[[#This Row],[OrderQuantity]]</f>
        <v>8824</v>
      </c>
      <c r="AG7404">
        <f>IF(MIS[[#This Row],[OrderSide]]="SELL",MIS[[#This Row],[VALUE]]-MIS[[#This Row],[LIVE_VALUE]],MIS[[#This Row],[LIVE_VALUE]]-MIS[[#This Row],[VALUE]])</f>
        <v>71</v>
      </c>
      <c r="AH7404" t="str" cm="1">
        <f t="array" ref="AH7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4" t="str">
        <f>MIS[[#This Row],[TRADING SYMBOL]]</f>
        <v>SENSEX2552082400CE</v>
      </c>
      <c r="AJ7404" t="str">
        <f>IF(RIGHT(MIS[[#This Row],[Main/Hedge]],4)="MAIN","MAIN","HEDGE")</f>
        <v>MAIN</v>
      </c>
      <c r="AK7404" t="str" cm="1">
        <f t="array" ref="AK7404">_xlfn._xlws.FILTER(Table4[Column1],ISNUMBER(SEARCH(Table4[Column1],MIS[[#This Row],[OrderUniqueIdentifier]])),"")</f>
        <v>MS</v>
      </c>
    </row>
    <row r="7405" spans="1:37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>
        <f>_xlfn.XLOOKUP(MIS[[#This Row],[TRADING SYMBOL]],[1]Sheet1!$D:$D,[1]Sheet1!$C:$C)</f>
        <v>441.2</v>
      </c>
      <c r="AE7405">
        <f>MIS[[#This Row],[OrderAverageTradedPrice]]*MIS[[#This Row],[OrderQuantity]]</f>
        <v>8757</v>
      </c>
      <c r="AF7405">
        <f>MIS[[#This Row],[LTP]]*MIS[[#This Row],[OrderQuantity]]</f>
        <v>8824</v>
      </c>
      <c r="AG7405">
        <f>IF(MIS[[#This Row],[OrderSide]]="SELL",MIS[[#This Row],[VALUE]]-MIS[[#This Row],[LIVE_VALUE]],MIS[[#This Row],[LIVE_VALUE]]-MIS[[#This Row],[VALUE]])</f>
        <v>67</v>
      </c>
      <c r="AH7405" t="str" cm="1">
        <f t="array" ref="AH7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5" t="str">
        <f>MIS[[#This Row],[TRADING SYMBOL]]</f>
        <v>SENSEX2552082400CE</v>
      </c>
      <c r="AJ7405" t="str">
        <f>IF(RIGHT(MIS[[#This Row],[Main/Hedge]],4)="MAIN","MAIN","HEDGE")</f>
        <v>MAIN</v>
      </c>
      <c r="AK7405" t="str" cm="1">
        <f t="array" ref="AK7405">_xlfn._xlws.FILTER(Table4[Column1],ISNUMBER(SEARCH(Table4[Column1],MIS[[#This Row],[OrderUniqueIdentifier]])),"")</f>
        <v>MS</v>
      </c>
    </row>
    <row r="7406" spans="1:37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>
        <f>_xlfn.XLOOKUP(MIS[[#This Row],[TRADING SYMBOL]],[1]Sheet1!$D:$D,[1]Sheet1!$C:$C)</f>
        <v>409.5</v>
      </c>
      <c r="AE7406">
        <f>MIS[[#This Row],[OrderAverageTradedPrice]]*MIS[[#This Row],[OrderQuantity]]</f>
        <v>8087</v>
      </c>
      <c r="AF7406">
        <f>MIS[[#This Row],[LTP]]*MIS[[#This Row],[OrderQuantity]]</f>
        <v>8190</v>
      </c>
      <c r="AG7406">
        <f>IF(MIS[[#This Row],[OrderSide]]="SELL",MIS[[#This Row],[VALUE]]-MIS[[#This Row],[LIVE_VALUE]],MIS[[#This Row],[LIVE_VALUE]]-MIS[[#This Row],[VALUE]])</f>
        <v>103</v>
      </c>
      <c r="AH7406" t="str" cm="1">
        <f t="array" ref="AH7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6" t="str">
        <f>MIS[[#This Row],[TRADING SYMBOL]]</f>
        <v>SENSEX2552082300PE</v>
      </c>
      <c r="AJ7406" t="str">
        <f>IF(RIGHT(MIS[[#This Row],[Main/Hedge]],4)="MAIN","MAIN","HEDGE")</f>
        <v>MAIN</v>
      </c>
      <c r="AK7406" t="str" cm="1">
        <f t="array" ref="AK7406">_xlfn._xlws.FILTER(Table4[Column1],ISNUMBER(SEARCH(Table4[Column1],MIS[[#This Row],[OrderUniqueIdentifier]])),"")</f>
        <v>MS</v>
      </c>
    </row>
    <row r="7407" spans="1:37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>
        <f>_xlfn.XLOOKUP(MIS[[#This Row],[TRADING SYMBOL]],[1]Sheet1!$D:$D,[1]Sheet1!$C:$C)</f>
        <v>490.65</v>
      </c>
      <c r="AE7407">
        <f>MIS[[#This Row],[OrderAverageTradedPrice]]*MIS[[#This Row],[OrderQuantity]]</f>
        <v>19610</v>
      </c>
      <c r="AF7407">
        <f>MIS[[#This Row],[LTP]]*MIS[[#This Row],[OrderQuantity]]</f>
        <v>19626</v>
      </c>
      <c r="AG7407">
        <f>IF(MIS[[#This Row],[OrderSide]]="SELL",MIS[[#This Row],[VALUE]]-MIS[[#This Row],[LIVE_VALUE]],MIS[[#This Row],[LIVE_VALUE]]-MIS[[#This Row],[VALUE]])</f>
        <v>16</v>
      </c>
      <c r="AH7407" t="str" cm="1">
        <f t="array" ref="AH7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7" t="str">
        <f>MIS[[#This Row],[TRADING SYMBOL]]</f>
        <v>SENSEX2552082300CE</v>
      </c>
      <c r="AJ7407" t="str">
        <f>IF(RIGHT(MIS[[#This Row],[Main/Hedge]],4)="MAIN","MAIN","HEDGE")</f>
        <v>MAIN</v>
      </c>
      <c r="AK7407" t="str" cm="1">
        <f t="array" ref="AK7407">_xlfn._xlws.FILTER(Table4[Column1],ISNUMBER(SEARCH(Table4[Column1],MIS[[#This Row],[OrderUniqueIdentifier]])),"")</f>
        <v>MS</v>
      </c>
    </row>
    <row r="7408" spans="1:37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>
        <f>_xlfn.XLOOKUP(MIS[[#This Row],[TRADING SYMBOL]],[1]Sheet1!$D:$D,[1]Sheet1!$C:$C)</f>
        <v>409.5</v>
      </c>
      <c r="AE7408">
        <f>MIS[[#This Row],[OrderAverageTradedPrice]]*MIS[[#This Row],[OrderQuantity]]</f>
        <v>16228</v>
      </c>
      <c r="AF7408">
        <f>MIS[[#This Row],[LTP]]*MIS[[#This Row],[OrderQuantity]]</f>
        <v>16380</v>
      </c>
      <c r="AG7408">
        <f>IF(MIS[[#This Row],[OrderSide]]="SELL",MIS[[#This Row],[VALUE]]-MIS[[#This Row],[LIVE_VALUE]],MIS[[#This Row],[LIVE_VALUE]]-MIS[[#This Row],[VALUE]])</f>
        <v>152</v>
      </c>
      <c r="AH7408" t="str" cm="1">
        <f t="array" ref="AH7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8" t="str">
        <f>MIS[[#This Row],[TRADING SYMBOL]]</f>
        <v>SENSEX2552082300PE</v>
      </c>
      <c r="AJ7408" t="str">
        <f>IF(RIGHT(MIS[[#This Row],[Main/Hedge]],4)="MAIN","MAIN","HEDGE")</f>
        <v>MAIN</v>
      </c>
      <c r="AK7408" t="str" cm="1">
        <f t="array" ref="AK7408">_xlfn._xlws.FILTER(Table4[Column1],ISNUMBER(SEARCH(Table4[Column1],MIS[[#This Row],[OrderUniqueIdentifier]])),"")</f>
        <v>MS</v>
      </c>
    </row>
    <row r="7409" spans="1:37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>
        <f>_xlfn.XLOOKUP(MIS[[#This Row],[TRADING SYMBOL]],[1]Sheet1!$D:$D,[1]Sheet1!$C:$C)</f>
        <v>441.2</v>
      </c>
      <c r="AE7409">
        <f>MIS[[#This Row],[OrderAverageTradedPrice]]*MIS[[#This Row],[OrderQuantity]]</f>
        <v>8752</v>
      </c>
      <c r="AF7409">
        <f>MIS[[#This Row],[LTP]]*MIS[[#This Row],[OrderQuantity]]</f>
        <v>8824</v>
      </c>
      <c r="AG7409">
        <f>IF(MIS[[#This Row],[OrderSide]]="SELL",MIS[[#This Row],[VALUE]]-MIS[[#This Row],[LIVE_VALUE]],MIS[[#This Row],[LIVE_VALUE]]-MIS[[#This Row],[VALUE]])</f>
        <v>72</v>
      </c>
      <c r="AH7409" t="str" cm="1">
        <f t="array" ref="AH7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09" t="str">
        <f>MIS[[#This Row],[TRADING SYMBOL]]</f>
        <v>SENSEX2552082400CE</v>
      </c>
      <c r="AJ7409" t="str">
        <f>IF(RIGHT(MIS[[#This Row],[Main/Hedge]],4)="MAIN","MAIN","HEDGE")</f>
        <v>MAIN</v>
      </c>
      <c r="AK7409" t="str" cm="1">
        <f t="array" ref="AK7409">_xlfn._xlws.FILTER(Table4[Column1],ISNUMBER(SEARCH(Table4[Column1],MIS[[#This Row],[OrderUniqueIdentifier]])),"")</f>
        <v>MS</v>
      </c>
    </row>
    <row r="7410" spans="1:37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>
        <f>_xlfn.XLOOKUP(MIS[[#This Row],[TRADING SYMBOL]],[1]Sheet1!$D:$D,[1]Sheet1!$C:$C)</f>
        <v>367</v>
      </c>
      <c r="AE7410">
        <f>MIS[[#This Row],[OrderAverageTradedPrice]]*MIS[[#This Row],[OrderQuantity]]</f>
        <v>7286</v>
      </c>
      <c r="AF7410">
        <f>MIS[[#This Row],[LTP]]*MIS[[#This Row],[OrderQuantity]]</f>
        <v>7340</v>
      </c>
      <c r="AG7410">
        <f>IF(MIS[[#This Row],[OrderSide]]="SELL",MIS[[#This Row],[VALUE]]-MIS[[#This Row],[LIVE_VALUE]],MIS[[#This Row],[LIVE_VALUE]]-MIS[[#This Row],[VALUE]])</f>
        <v>54</v>
      </c>
      <c r="AH7410" t="str" cm="1">
        <f t="array" ref="AH7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0" t="str">
        <f>MIS[[#This Row],[TRADING SYMBOL]]</f>
        <v>SENSEX2552082200PE</v>
      </c>
      <c r="AJ7410" t="str">
        <f>IF(RIGHT(MIS[[#This Row],[Main/Hedge]],4)="MAIN","MAIN","HEDGE")</f>
        <v>MAIN</v>
      </c>
      <c r="AK7410" t="str" cm="1">
        <f t="array" ref="AK7410">_xlfn._xlws.FILTER(Table4[Column1],ISNUMBER(SEARCH(Table4[Column1],MIS[[#This Row],[OrderUniqueIdentifier]])),"")</f>
        <v>MS</v>
      </c>
    </row>
    <row r="7411" spans="1:37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>
        <f>_xlfn.XLOOKUP(MIS[[#This Row],[TRADING SYMBOL]],[1]Sheet1!$D:$D,[1]Sheet1!$C:$C)</f>
        <v>490.65</v>
      </c>
      <c r="AE7411">
        <f>MIS[[#This Row],[OrderAverageTradedPrice]]*MIS[[#This Row],[OrderQuantity]]</f>
        <v>9806</v>
      </c>
      <c r="AF7411">
        <f>MIS[[#This Row],[LTP]]*MIS[[#This Row],[OrderQuantity]]</f>
        <v>9813</v>
      </c>
      <c r="AG7411">
        <f>IF(MIS[[#This Row],[OrderSide]]="SELL",MIS[[#This Row],[VALUE]]-MIS[[#This Row],[LIVE_VALUE]],MIS[[#This Row],[LIVE_VALUE]]-MIS[[#This Row],[VALUE]])</f>
        <v>7</v>
      </c>
      <c r="AH7411" t="str" cm="1">
        <f t="array" ref="AH7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1" t="str">
        <f>MIS[[#This Row],[TRADING SYMBOL]]</f>
        <v>SENSEX2552082300CE</v>
      </c>
      <c r="AJ7411" t="str">
        <f>IF(RIGHT(MIS[[#This Row],[Main/Hedge]],4)="MAIN","MAIN","HEDGE")</f>
        <v>MAIN</v>
      </c>
      <c r="AK7411" t="str" cm="1">
        <f t="array" ref="AK7411">_xlfn._xlws.FILTER(Table4[Column1],ISNUMBER(SEARCH(Table4[Column1],MIS[[#This Row],[OrderUniqueIdentifier]])),"")</f>
        <v>MS</v>
      </c>
    </row>
    <row r="7412" spans="1:37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>
        <f>_xlfn.XLOOKUP(MIS[[#This Row],[TRADING SYMBOL]],[1]Sheet1!$D:$D,[1]Sheet1!$C:$C)</f>
        <v>409.5</v>
      </c>
      <c r="AE7412">
        <f>MIS[[#This Row],[OrderAverageTradedPrice]]*MIS[[#This Row],[OrderQuantity]]</f>
        <v>8110</v>
      </c>
      <c r="AF7412">
        <f>MIS[[#This Row],[LTP]]*MIS[[#This Row],[OrderQuantity]]</f>
        <v>8190</v>
      </c>
      <c r="AG7412">
        <f>IF(MIS[[#This Row],[OrderSide]]="SELL",MIS[[#This Row],[VALUE]]-MIS[[#This Row],[LIVE_VALUE]],MIS[[#This Row],[LIVE_VALUE]]-MIS[[#This Row],[VALUE]])</f>
        <v>80</v>
      </c>
      <c r="AH7412" t="str" cm="1">
        <f t="array" ref="AH7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2" t="str">
        <f>MIS[[#This Row],[TRADING SYMBOL]]</f>
        <v>SENSEX2552082300PE</v>
      </c>
      <c r="AJ7412" t="str">
        <f>IF(RIGHT(MIS[[#This Row],[Main/Hedge]],4)="MAIN","MAIN","HEDGE")</f>
        <v>MAIN</v>
      </c>
      <c r="AK7412" t="str" cm="1">
        <f t="array" ref="AK7412">_xlfn._xlws.FILTER(Table4[Column1],ISNUMBER(SEARCH(Table4[Column1],MIS[[#This Row],[OrderUniqueIdentifier]])),"")</f>
        <v>MS</v>
      </c>
    </row>
    <row r="7413" spans="1:37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>
        <f>_xlfn.XLOOKUP(MIS[[#This Row],[TRADING SYMBOL]],[1]Sheet1!$D:$D,[1]Sheet1!$C:$C)</f>
        <v>386.75</v>
      </c>
      <c r="AE7413">
        <f>MIS[[#This Row],[OrderAverageTradedPrice]]*MIS[[#This Row],[OrderQuantity]]</f>
        <v>31125</v>
      </c>
      <c r="AF7413">
        <f>MIS[[#This Row],[LTP]]*MIS[[#This Row],[OrderQuantity]]</f>
        <v>30940</v>
      </c>
      <c r="AG7413">
        <f>IF(MIS[[#This Row],[OrderSide]]="SELL",MIS[[#This Row],[VALUE]]-MIS[[#This Row],[LIVE_VALUE]],MIS[[#This Row],[LIVE_VALUE]]-MIS[[#This Row],[VALUE]])</f>
        <v>-185</v>
      </c>
      <c r="AH7413" t="str" cm="1">
        <f t="array" ref="AH7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3" t="str">
        <f>MIS[[#This Row],[TRADING SYMBOL]]</f>
        <v>SENSEX2552082500CE</v>
      </c>
      <c r="AJ7413" t="str">
        <f>IF(RIGHT(MIS[[#This Row],[Main/Hedge]],4)="MAIN","MAIN","HEDGE")</f>
        <v>MAIN</v>
      </c>
      <c r="AK7413" t="str" cm="1">
        <f t="array" ref="AK7413">_xlfn._xlws.FILTER(Table4[Column1],ISNUMBER(SEARCH(Table4[Column1],MIS[[#This Row],[OrderUniqueIdentifier]])),"")</f>
        <v>MS</v>
      </c>
    </row>
    <row r="7414" spans="1:37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>
        <f>_xlfn.XLOOKUP(MIS[[#This Row],[TRADING SYMBOL]],[1]Sheet1!$D:$D,[1]Sheet1!$C:$C)</f>
        <v>441.2</v>
      </c>
      <c r="AE7414">
        <f>MIS[[#This Row],[OrderAverageTradedPrice]]*MIS[[#This Row],[OrderQuantity]]</f>
        <v>8751</v>
      </c>
      <c r="AF7414">
        <f>MIS[[#This Row],[LTP]]*MIS[[#This Row],[OrderQuantity]]</f>
        <v>8824</v>
      </c>
      <c r="AG7414">
        <f>IF(MIS[[#This Row],[OrderSide]]="SELL",MIS[[#This Row],[VALUE]]-MIS[[#This Row],[LIVE_VALUE]],MIS[[#This Row],[LIVE_VALUE]]-MIS[[#This Row],[VALUE]])</f>
        <v>73</v>
      </c>
      <c r="AH7414" t="str" cm="1">
        <f t="array" ref="AH7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4" t="str">
        <f>MIS[[#This Row],[TRADING SYMBOL]]</f>
        <v>SENSEX2552082400CE</v>
      </c>
      <c r="AJ7414" t="str">
        <f>IF(RIGHT(MIS[[#This Row],[Main/Hedge]],4)="MAIN","MAIN","HEDGE")</f>
        <v>MAIN</v>
      </c>
      <c r="AK7414" t="str" cm="1">
        <f t="array" ref="AK7414">_xlfn._xlws.FILTER(Table4[Column1],ISNUMBER(SEARCH(Table4[Column1],MIS[[#This Row],[OrderUniqueIdentifier]])),"")</f>
        <v>MS</v>
      </c>
    </row>
    <row r="7415" spans="1:37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>
        <f>_xlfn.XLOOKUP(MIS[[#This Row],[TRADING SYMBOL]],[1]Sheet1!$D:$D,[1]Sheet1!$C:$C)</f>
        <v>490.65</v>
      </c>
      <c r="AE7415">
        <f>MIS[[#This Row],[OrderAverageTradedPrice]]*MIS[[#This Row],[OrderQuantity]]</f>
        <v>9803</v>
      </c>
      <c r="AF7415">
        <f>MIS[[#This Row],[LTP]]*MIS[[#This Row],[OrderQuantity]]</f>
        <v>9813</v>
      </c>
      <c r="AG7415">
        <f>IF(MIS[[#This Row],[OrderSide]]="SELL",MIS[[#This Row],[VALUE]]-MIS[[#This Row],[LIVE_VALUE]],MIS[[#This Row],[LIVE_VALUE]]-MIS[[#This Row],[VALUE]])</f>
        <v>10</v>
      </c>
      <c r="AH7415" t="str" cm="1">
        <f t="array" ref="AH7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5" t="str">
        <f>MIS[[#This Row],[TRADING SYMBOL]]</f>
        <v>SENSEX2552082300CE</v>
      </c>
      <c r="AJ7415" t="str">
        <f>IF(RIGHT(MIS[[#This Row],[Main/Hedge]],4)="MAIN","MAIN","HEDGE")</f>
        <v>MAIN</v>
      </c>
      <c r="AK7415" t="str" cm="1">
        <f t="array" ref="AK7415">_xlfn._xlws.FILTER(Table4[Column1],ISNUMBER(SEARCH(Table4[Column1],MIS[[#This Row],[OrderUniqueIdentifier]])),"")</f>
        <v>MS</v>
      </c>
    </row>
    <row r="7416" spans="1:37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>
        <f>_xlfn.XLOOKUP(MIS[[#This Row],[TRADING SYMBOL]],[1]Sheet1!$D:$D,[1]Sheet1!$C:$C)</f>
        <v>409.5</v>
      </c>
      <c r="AE7416">
        <f>MIS[[#This Row],[OrderAverageTradedPrice]]*MIS[[#This Row],[OrderQuantity]]</f>
        <v>16175</v>
      </c>
      <c r="AF7416">
        <f>MIS[[#This Row],[LTP]]*MIS[[#This Row],[OrderQuantity]]</f>
        <v>16380</v>
      </c>
      <c r="AG7416">
        <f>IF(MIS[[#This Row],[OrderSide]]="SELL",MIS[[#This Row],[VALUE]]-MIS[[#This Row],[LIVE_VALUE]],MIS[[#This Row],[LIVE_VALUE]]-MIS[[#This Row],[VALUE]])</f>
        <v>205</v>
      </c>
      <c r="AH7416" t="str" cm="1">
        <f t="array" ref="AH7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6" t="str">
        <f>MIS[[#This Row],[TRADING SYMBOL]]</f>
        <v>SENSEX2552082300PE</v>
      </c>
      <c r="AJ7416" t="str">
        <f>IF(RIGHT(MIS[[#This Row],[Main/Hedge]],4)="MAIN","MAIN","HEDGE")</f>
        <v>MAIN</v>
      </c>
      <c r="AK7416" t="str" cm="1">
        <f t="array" ref="AK7416">_xlfn._xlws.FILTER(Table4[Column1],ISNUMBER(SEARCH(Table4[Column1],MIS[[#This Row],[OrderUniqueIdentifier]])),"")</f>
        <v>MS</v>
      </c>
    </row>
    <row r="7417" spans="1:37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>
        <f>_xlfn.XLOOKUP(MIS[[#This Row],[TRADING SYMBOL]],[1]Sheet1!$D:$D,[1]Sheet1!$C:$C)</f>
        <v>441.2</v>
      </c>
      <c r="AE7417">
        <f>MIS[[#This Row],[OrderAverageTradedPrice]]*MIS[[#This Row],[OrderQuantity]]</f>
        <v>17506</v>
      </c>
      <c r="AF7417">
        <f>MIS[[#This Row],[LTP]]*MIS[[#This Row],[OrderQuantity]]</f>
        <v>17648</v>
      </c>
      <c r="AG7417">
        <f>IF(MIS[[#This Row],[OrderSide]]="SELL",MIS[[#This Row],[VALUE]]-MIS[[#This Row],[LIVE_VALUE]],MIS[[#This Row],[LIVE_VALUE]]-MIS[[#This Row],[VALUE]])</f>
        <v>142</v>
      </c>
      <c r="AH7417" t="str" cm="1">
        <f t="array" ref="AH7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7" t="str">
        <f>MIS[[#This Row],[TRADING SYMBOL]]</f>
        <v>SENSEX2552082400CE</v>
      </c>
      <c r="AJ7417" t="str">
        <f>IF(RIGHT(MIS[[#This Row],[Main/Hedge]],4)="MAIN","MAIN","HEDGE")</f>
        <v>MAIN</v>
      </c>
      <c r="AK7417" t="str" cm="1">
        <f t="array" ref="AK7417">_xlfn._xlws.FILTER(Table4[Column1],ISNUMBER(SEARCH(Table4[Column1],MIS[[#This Row],[OrderUniqueIdentifier]])),"")</f>
        <v>MS</v>
      </c>
    </row>
    <row r="7418" spans="1:37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>
        <f>_xlfn.XLOOKUP(MIS[[#This Row],[TRADING SYMBOL]],[1]Sheet1!$D:$D,[1]Sheet1!$C:$C)</f>
        <v>409.5</v>
      </c>
      <c r="AE7418">
        <f>MIS[[#This Row],[OrderAverageTradedPrice]]*MIS[[#This Row],[OrderQuantity]]</f>
        <v>16168</v>
      </c>
      <c r="AF7418">
        <f>MIS[[#This Row],[LTP]]*MIS[[#This Row],[OrderQuantity]]</f>
        <v>16380</v>
      </c>
      <c r="AG7418">
        <f>IF(MIS[[#This Row],[OrderSide]]="SELL",MIS[[#This Row],[VALUE]]-MIS[[#This Row],[LIVE_VALUE]],MIS[[#This Row],[LIVE_VALUE]]-MIS[[#This Row],[VALUE]])</f>
        <v>212</v>
      </c>
      <c r="AH7418" t="str" cm="1">
        <f t="array" ref="AH7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8" t="str">
        <f>MIS[[#This Row],[TRADING SYMBOL]]</f>
        <v>SENSEX2552082300PE</v>
      </c>
      <c r="AJ7418" t="str">
        <f>IF(RIGHT(MIS[[#This Row],[Main/Hedge]],4)="MAIN","MAIN","HEDGE")</f>
        <v>MAIN</v>
      </c>
      <c r="AK7418" t="str" cm="1">
        <f t="array" ref="AK7418">_xlfn._xlws.FILTER(Table4[Column1],ISNUMBER(SEARCH(Table4[Column1],MIS[[#This Row],[OrderUniqueIdentifier]])),"")</f>
        <v>MS</v>
      </c>
    </row>
    <row r="7419" spans="1:37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>
        <f>_xlfn.XLOOKUP(MIS[[#This Row],[TRADING SYMBOL]],[1]Sheet1!$D:$D,[1]Sheet1!$C:$C)</f>
        <v>441.2</v>
      </c>
      <c r="AE7419">
        <f>MIS[[#This Row],[OrderAverageTradedPrice]]*MIS[[#This Row],[OrderQuantity]]</f>
        <v>35028</v>
      </c>
      <c r="AF7419">
        <f>MIS[[#This Row],[LTP]]*MIS[[#This Row],[OrderQuantity]]</f>
        <v>35296</v>
      </c>
      <c r="AG7419">
        <f>IF(MIS[[#This Row],[OrderSide]]="SELL",MIS[[#This Row],[VALUE]]-MIS[[#This Row],[LIVE_VALUE]],MIS[[#This Row],[LIVE_VALUE]]-MIS[[#This Row],[VALUE]])</f>
        <v>268</v>
      </c>
      <c r="AH7419" t="str" cm="1">
        <f t="array" ref="AH7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19" t="str">
        <f>MIS[[#This Row],[TRADING SYMBOL]]</f>
        <v>SENSEX2552082400CE</v>
      </c>
      <c r="AJ7419" t="str">
        <f>IF(RIGHT(MIS[[#This Row],[Main/Hedge]],4)="MAIN","MAIN","HEDGE")</f>
        <v>MAIN</v>
      </c>
      <c r="AK7419" t="str" cm="1">
        <f t="array" ref="AK7419">_xlfn._xlws.FILTER(Table4[Column1],ISNUMBER(SEARCH(Table4[Column1],MIS[[#This Row],[OrderUniqueIdentifier]])),"")</f>
        <v>MS</v>
      </c>
    </row>
    <row r="7420" spans="1:37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>
        <f>_xlfn.XLOOKUP(MIS[[#This Row],[TRADING SYMBOL]],[1]Sheet1!$D:$D,[1]Sheet1!$C:$C)</f>
        <v>367</v>
      </c>
      <c r="AE7420">
        <f>MIS[[#This Row],[OrderAverageTradedPrice]]*MIS[[#This Row],[OrderQuantity]]</f>
        <v>29040</v>
      </c>
      <c r="AF7420">
        <f>MIS[[#This Row],[LTP]]*MIS[[#This Row],[OrderQuantity]]</f>
        <v>29360</v>
      </c>
      <c r="AG7420">
        <f>IF(MIS[[#This Row],[OrderSide]]="SELL",MIS[[#This Row],[VALUE]]-MIS[[#This Row],[LIVE_VALUE]],MIS[[#This Row],[LIVE_VALUE]]-MIS[[#This Row],[VALUE]])</f>
        <v>320</v>
      </c>
      <c r="AH7420" t="str" cm="1">
        <f t="array" ref="AH7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0" t="str">
        <f>MIS[[#This Row],[TRADING SYMBOL]]</f>
        <v>SENSEX2552082200PE</v>
      </c>
      <c r="AJ7420" t="str">
        <f>IF(RIGHT(MIS[[#This Row],[Main/Hedge]],4)="MAIN","MAIN","HEDGE")</f>
        <v>MAIN</v>
      </c>
      <c r="AK7420" t="str" cm="1">
        <f t="array" ref="AK7420">_xlfn._xlws.FILTER(Table4[Column1],ISNUMBER(SEARCH(Table4[Column1],MIS[[#This Row],[OrderUniqueIdentifier]])),"")</f>
        <v>MS</v>
      </c>
    </row>
    <row r="7421" spans="1:37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>
        <f>_xlfn.XLOOKUP(MIS[[#This Row],[TRADING SYMBOL]],[1]Sheet1!$D:$D,[1]Sheet1!$C:$C)</f>
        <v>409.5</v>
      </c>
      <c r="AE7421">
        <f>MIS[[#This Row],[OrderAverageTradedPrice]]*MIS[[#This Row],[OrderQuantity]]</f>
        <v>32360</v>
      </c>
      <c r="AF7421">
        <f>MIS[[#This Row],[LTP]]*MIS[[#This Row],[OrderQuantity]]</f>
        <v>32760</v>
      </c>
      <c r="AG7421">
        <f>IF(MIS[[#This Row],[OrderSide]]="SELL",MIS[[#This Row],[VALUE]]-MIS[[#This Row],[LIVE_VALUE]],MIS[[#This Row],[LIVE_VALUE]]-MIS[[#This Row],[VALUE]])</f>
        <v>400</v>
      </c>
      <c r="AH7421" t="str" cm="1">
        <f t="array" ref="AH7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1" t="str">
        <f>MIS[[#This Row],[TRADING SYMBOL]]</f>
        <v>SENSEX2552082300PE</v>
      </c>
      <c r="AJ7421" t="str">
        <f>IF(RIGHT(MIS[[#This Row],[Main/Hedge]],4)="MAIN","MAIN","HEDGE")</f>
        <v>MAIN</v>
      </c>
      <c r="AK7421" t="str" cm="1">
        <f t="array" ref="AK7421">_xlfn._xlws.FILTER(Table4[Column1],ISNUMBER(SEARCH(Table4[Column1],MIS[[#This Row],[OrderUniqueIdentifier]])),"")</f>
        <v>MS</v>
      </c>
    </row>
    <row r="7422" spans="1:37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>
        <f>_xlfn.XLOOKUP(MIS[[#This Row],[TRADING SYMBOL]],[1]Sheet1!$D:$D,[1]Sheet1!$C:$C)</f>
        <v>328</v>
      </c>
      <c r="AE7422">
        <f>MIS[[#This Row],[OrderAverageTradedPrice]]*MIS[[#This Row],[OrderQuantity]]</f>
        <v>19467.99999999996</v>
      </c>
      <c r="AF7422">
        <f>MIS[[#This Row],[LTP]]*MIS[[#This Row],[OrderQuantity]]</f>
        <v>19680</v>
      </c>
      <c r="AG7422">
        <f>IF(MIS[[#This Row],[OrderSide]]="SELL",MIS[[#This Row],[VALUE]]-MIS[[#This Row],[LIVE_VALUE]],MIS[[#This Row],[LIVE_VALUE]]-MIS[[#This Row],[VALUE]])</f>
        <v>212.00000000004002</v>
      </c>
      <c r="AH7422" t="str" cm="1">
        <f t="array" ref="AH7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2" t="str">
        <f>MIS[[#This Row],[TRADING SYMBOL]]</f>
        <v>SENSEX2552082100PE</v>
      </c>
      <c r="AJ7422" t="str">
        <f>IF(RIGHT(MIS[[#This Row],[Main/Hedge]],4)="MAIN","MAIN","HEDGE")</f>
        <v>MAIN</v>
      </c>
      <c r="AK7422" t="str" cm="1">
        <f t="array" ref="AK7422">_xlfn._xlws.FILTER(Table4[Column1],ISNUMBER(SEARCH(Table4[Column1],MIS[[#This Row],[OrderUniqueIdentifier]])),"")</f>
        <v>MS</v>
      </c>
    </row>
    <row r="7423" spans="1:37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>
        <f>_xlfn.XLOOKUP(MIS[[#This Row],[TRADING SYMBOL]],[1]Sheet1!$D:$D,[1]Sheet1!$C:$C)</f>
        <v>343.15</v>
      </c>
      <c r="AE7423">
        <f>MIS[[#This Row],[OrderAverageTradedPrice]]*MIS[[#This Row],[OrderQuantity]]</f>
        <v>6933</v>
      </c>
      <c r="AF7423">
        <f>MIS[[#This Row],[LTP]]*MIS[[#This Row],[OrderQuantity]]</f>
        <v>6863</v>
      </c>
      <c r="AG7423">
        <f>IF(MIS[[#This Row],[OrderSide]]="SELL",MIS[[#This Row],[VALUE]]-MIS[[#This Row],[LIVE_VALUE]],MIS[[#This Row],[LIVE_VALUE]]-MIS[[#This Row],[VALUE]])</f>
        <v>-70</v>
      </c>
      <c r="AH7423" t="str" cm="1">
        <f t="array" ref="AH7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3" t="str">
        <f>MIS[[#This Row],[TRADING SYMBOL]]</f>
        <v>SENSEX2552082600CE</v>
      </c>
      <c r="AJ7423" t="str">
        <f>IF(RIGHT(MIS[[#This Row],[Main/Hedge]],4)="MAIN","MAIN","HEDGE")</f>
        <v>MAIN</v>
      </c>
      <c r="AK7423" t="str" cm="1">
        <f t="array" ref="AK7423">_xlfn._xlws.FILTER(Table4[Column1],ISNUMBER(SEARCH(Table4[Column1],MIS[[#This Row],[OrderUniqueIdentifier]])),"")</f>
        <v>MS</v>
      </c>
    </row>
    <row r="7424" spans="1:37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>
        <f>_xlfn.XLOOKUP(MIS[[#This Row],[TRADING SYMBOL]],[1]Sheet1!$D:$D,[1]Sheet1!$C:$C)</f>
        <v>367</v>
      </c>
      <c r="AE7424">
        <f>MIS[[#This Row],[OrderAverageTradedPrice]]*MIS[[#This Row],[OrderQuantity]]</f>
        <v>7286</v>
      </c>
      <c r="AF7424">
        <f>MIS[[#This Row],[LTP]]*MIS[[#This Row],[OrderQuantity]]</f>
        <v>7340</v>
      </c>
      <c r="AG7424">
        <f>IF(MIS[[#This Row],[OrderSide]]="SELL",MIS[[#This Row],[VALUE]]-MIS[[#This Row],[LIVE_VALUE]],MIS[[#This Row],[LIVE_VALUE]]-MIS[[#This Row],[VALUE]])</f>
        <v>54</v>
      </c>
      <c r="AH7424" t="str" cm="1">
        <f t="array" ref="AH7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4" t="str">
        <f>MIS[[#This Row],[TRADING SYMBOL]]</f>
        <v>SENSEX2552082200PE</v>
      </c>
      <c r="AJ7424" t="str">
        <f>IF(RIGHT(MIS[[#This Row],[Main/Hedge]],4)="MAIN","MAIN","HEDGE")</f>
        <v>MAIN</v>
      </c>
      <c r="AK7424" t="str" cm="1">
        <f t="array" ref="AK7424">_xlfn._xlws.FILTER(Table4[Column1],ISNUMBER(SEARCH(Table4[Column1],MIS[[#This Row],[OrderUniqueIdentifier]])),"")</f>
        <v>MS</v>
      </c>
    </row>
    <row r="7425" spans="1:37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>
        <f>_xlfn.XLOOKUP(MIS[[#This Row],[TRADING SYMBOL]],[1]Sheet1!$D:$D,[1]Sheet1!$C:$C)</f>
        <v>127.9</v>
      </c>
      <c r="AE7425">
        <f>MIS[[#This Row],[OrderAverageTradedPrice]]*MIS[[#This Row],[OrderQuantity]]</f>
        <v>9908</v>
      </c>
      <c r="AF7425">
        <f>MIS[[#This Row],[LTP]]*MIS[[#This Row],[OrderQuantity]]</f>
        <v>10232</v>
      </c>
      <c r="AG7425">
        <f>IF(MIS[[#This Row],[OrderSide]]="SELL",MIS[[#This Row],[VALUE]]-MIS[[#This Row],[LIVE_VALUE]],MIS[[#This Row],[LIVE_VALUE]]-MIS[[#This Row],[VALUE]])</f>
        <v>-324</v>
      </c>
      <c r="AH7425" t="str" cm="1">
        <f t="array" ref="AH7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5" t="str">
        <f>MIS[[#This Row],[TRADING SYMBOL]]</f>
        <v>SENSEX2552081200PE</v>
      </c>
      <c r="AJ7425" t="str">
        <f>IF(RIGHT(MIS[[#This Row],[Main/Hedge]],4)="MAIN","MAIN","HEDGE")</f>
        <v>MAIN</v>
      </c>
      <c r="AK7425" t="str" cm="1">
        <f t="array" ref="AK7425">_xlfn._xlws.FILTER(Table4[Column1],ISNUMBER(SEARCH(Table4[Column1],MIS[[#This Row],[OrderUniqueIdentifier]])),"")</f>
        <v>MS</v>
      </c>
    </row>
    <row r="7426" spans="1:37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>
        <f>_xlfn.XLOOKUP(MIS[[#This Row],[TRADING SYMBOL]],[1]Sheet1!$D:$D,[1]Sheet1!$C:$C)</f>
        <v>104.4</v>
      </c>
      <c r="AE7426">
        <f>MIS[[#This Row],[OrderAverageTradedPrice]]*MIS[[#This Row],[OrderQuantity]]</f>
        <v>8936</v>
      </c>
      <c r="AF7426">
        <f>MIS[[#This Row],[LTP]]*MIS[[#This Row],[OrderQuantity]]</f>
        <v>8352</v>
      </c>
      <c r="AG7426">
        <f>IF(MIS[[#This Row],[OrderSide]]="SELL",MIS[[#This Row],[VALUE]]-MIS[[#This Row],[LIVE_VALUE]],MIS[[#This Row],[LIVE_VALUE]]-MIS[[#This Row],[VALUE]])</f>
        <v>584</v>
      </c>
      <c r="AH7426" t="str" cm="1">
        <f t="array" ref="AH7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6" t="str">
        <f>MIS[[#This Row],[TRADING SYMBOL]]</f>
        <v>SENSEX2552083500CE</v>
      </c>
      <c r="AJ7426" t="str">
        <f>IF(RIGHT(MIS[[#This Row],[Main/Hedge]],4)="MAIN","MAIN","HEDGE")</f>
        <v>MAIN</v>
      </c>
      <c r="AK7426" t="str" cm="1">
        <f t="array" ref="AK7426">_xlfn._xlws.FILTER(Table4[Column1],ISNUMBER(SEARCH(Table4[Column1],MIS[[#This Row],[OrderUniqueIdentifier]])),"")</f>
        <v>MS</v>
      </c>
    </row>
    <row r="7427" spans="1:37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>
        <f>_xlfn.XLOOKUP(MIS[[#This Row],[TRADING SYMBOL]],[1]Sheet1!$D:$D,[1]Sheet1!$C:$C)</f>
        <v>115.45</v>
      </c>
      <c r="AE7427">
        <f>MIS[[#This Row],[OrderAverageTradedPrice]]*MIS[[#This Row],[OrderQuantity]]</f>
        <v>8992</v>
      </c>
      <c r="AF7427">
        <f>MIS[[#This Row],[LTP]]*MIS[[#This Row],[OrderQuantity]]</f>
        <v>9236</v>
      </c>
      <c r="AG7427">
        <f>IF(MIS[[#This Row],[OrderSide]]="SELL",MIS[[#This Row],[VALUE]]-MIS[[#This Row],[LIVE_VALUE]],MIS[[#This Row],[LIVE_VALUE]]-MIS[[#This Row],[VALUE]])</f>
        <v>-244</v>
      </c>
      <c r="AH7427" t="str" cm="1">
        <f t="array" ref="AH7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7" t="str">
        <f>MIS[[#This Row],[TRADING SYMBOL]]</f>
        <v>SENSEX2552081100PE</v>
      </c>
      <c r="AJ7427" t="str">
        <f>IF(RIGHT(MIS[[#This Row],[Main/Hedge]],4)="MAIN","MAIN","HEDGE")</f>
        <v>MAIN</v>
      </c>
      <c r="AK7427" t="str" cm="1">
        <f t="array" ref="AK7427">_xlfn._xlws.FILTER(Table4[Column1],ISNUMBER(SEARCH(Table4[Column1],MIS[[#This Row],[OrderUniqueIdentifier]])),"")</f>
        <v>MS</v>
      </c>
    </row>
    <row r="7428" spans="1:37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>
        <f>_xlfn.XLOOKUP(MIS[[#This Row],[TRADING SYMBOL]],[1]Sheet1!$D:$D,[1]Sheet1!$C:$C)</f>
        <v>409.5</v>
      </c>
      <c r="AE7428">
        <f>MIS[[#This Row],[OrderAverageTradedPrice]]*MIS[[#This Row],[OrderQuantity]]</f>
        <v>16226</v>
      </c>
      <c r="AF7428">
        <f>MIS[[#This Row],[LTP]]*MIS[[#This Row],[OrderQuantity]]</f>
        <v>16380</v>
      </c>
      <c r="AG7428">
        <f>IF(MIS[[#This Row],[OrderSide]]="SELL",MIS[[#This Row],[VALUE]]-MIS[[#This Row],[LIVE_VALUE]],MIS[[#This Row],[LIVE_VALUE]]-MIS[[#This Row],[VALUE]])</f>
        <v>154</v>
      </c>
      <c r="AH7428" t="str" cm="1">
        <f t="array" ref="AH7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8" t="str">
        <f>MIS[[#This Row],[TRADING SYMBOL]]</f>
        <v>SENSEX2552082300PE</v>
      </c>
      <c r="AJ7428" t="str">
        <f>IF(RIGHT(MIS[[#This Row],[Main/Hedge]],4)="MAIN","MAIN","HEDGE")</f>
        <v>MAIN</v>
      </c>
      <c r="AK7428" t="str" cm="1">
        <f t="array" ref="AK7428">_xlfn._xlws.FILTER(Table4[Column1],ISNUMBER(SEARCH(Table4[Column1],MIS[[#This Row],[OrderUniqueIdentifier]])),"")</f>
        <v>MS</v>
      </c>
    </row>
    <row r="7429" spans="1:37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>
        <f>_xlfn.XLOOKUP(MIS[[#This Row],[TRADING SYMBOL]],[1]Sheet1!$D:$D,[1]Sheet1!$C:$C)</f>
        <v>490.65</v>
      </c>
      <c r="AE7429">
        <f>MIS[[#This Row],[OrderAverageTradedPrice]]*MIS[[#This Row],[OrderQuantity]]</f>
        <v>19602</v>
      </c>
      <c r="AF7429">
        <f>MIS[[#This Row],[LTP]]*MIS[[#This Row],[OrderQuantity]]</f>
        <v>19626</v>
      </c>
      <c r="AG7429">
        <f>IF(MIS[[#This Row],[OrderSide]]="SELL",MIS[[#This Row],[VALUE]]-MIS[[#This Row],[LIVE_VALUE]],MIS[[#This Row],[LIVE_VALUE]]-MIS[[#This Row],[VALUE]])</f>
        <v>24</v>
      </c>
      <c r="AH7429" t="str" cm="1">
        <f t="array" ref="AH7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29" t="str">
        <f>MIS[[#This Row],[TRADING SYMBOL]]</f>
        <v>SENSEX2552082300CE</v>
      </c>
      <c r="AJ7429" t="str">
        <f>IF(RIGHT(MIS[[#This Row],[Main/Hedge]],4)="MAIN","MAIN","HEDGE")</f>
        <v>MAIN</v>
      </c>
      <c r="AK7429" t="str" cm="1">
        <f t="array" ref="AK7429">_xlfn._xlws.FILTER(Table4[Column1],ISNUMBER(SEARCH(Table4[Column1],MIS[[#This Row],[OrderUniqueIdentifier]])),"")</f>
        <v>MS</v>
      </c>
    </row>
    <row r="7430" spans="1:37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>
        <f>_xlfn.XLOOKUP(MIS[[#This Row],[TRADING SYMBOL]],[1]Sheet1!$D:$D,[1]Sheet1!$C:$C)</f>
        <v>409.5</v>
      </c>
      <c r="AE7430">
        <f>MIS[[#This Row],[OrderAverageTradedPrice]]*MIS[[#This Row],[OrderQuantity]]</f>
        <v>16253</v>
      </c>
      <c r="AF7430">
        <f>MIS[[#This Row],[LTP]]*MIS[[#This Row],[OrderQuantity]]</f>
        <v>16380</v>
      </c>
      <c r="AG7430">
        <f>IF(MIS[[#This Row],[OrderSide]]="SELL",MIS[[#This Row],[VALUE]]-MIS[[#This Row],[LIVE_VALUE]],MIS[[#This Row],[LIVE_VALUE]]-MIS[[#This Row],[VALUE]])</f>
        <v>127</v>
      </c>
      <c r="AH7430" t="str" cm="1">
        <f t="array" ref="AH7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0" t="str">
        <f>MIS[[#This Row],[TRADING SYMBOL]]</f>
        <v>SENSEX2552082300PE</v>
      </c>
      <c r="AJ7430" t="str">
        <f>IF(RIGHT(MIS[[#This Row],[Main/Hedge]],4)="MAIN","MAIN","HEDGE")</f>
        <v>MAIN</v>
      </c>
      <c r="AK7430" t="str" cm="1">
        <f t="array" ref="AK7430">_xlfn._xlws.FILTER(Table4[Column1],ISNUMBER(SEARCH(Table4[Column1],MIS[[#This Row],[OrderUniqueIdentifier]])),"")</f>
        <v>MS</v>
      </c>
    </row>
    <row r="7431" spans="1:37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>
        <f>_xlfn.XLOOKUP(MIS[[#This Row],[TRADING SYMBOL]],[1]Sheet1!$D:$D,[1]Sheet1!$C:$C)</f>
        <v>328</v>
      </c>
      <c r="AE7431">
        <f>MIS[[#This Row],[OrderAverageTradedPrice]]*MIS[[#This Row],[OrderQuantity]]</f>
        <v>39091.99999999992</v>
      </c>
      <c r="AF7431">
        <f>MIS[[#This Row],[LTP]]*MIS[[#This Row],[OrderQuantity]]</f>
        <v>39360</v>
      </c>
      <c r="AG7431">
        <f>IF(MIS[[#This Row],[OrderSide]]="SELL",MIS[[#This Row],[VALUE]]-MIS[[#This Row],[LIVE_VALUE]],MIS[[#This Row],[LIVE_VALUE]]-MIS[[#This Row],[VALUE]])</f>
        <v>268.00000000008004</v>
      </c>
      <c r="AH7431" t="str" cm="1">
        <f t="array" ref="AH7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1" t="str">
        <f>MIS[[#This Row],[TRADING SYMBOL]]</f>
        <v>SENSEX2552082100PE</v>
      </c>
      <c r="AJ7431" t="str">
        <f>IF(RIGHT(MIS[[#This Row],[Main/Hedge]],4)="MAIN","MAIN","HEDGE")</f>
        <v>MAIN</v>
      </c>
      <c r="AK7431" t="str" cm="1">
        <f t="array" ref="AK7431">_xlfn._xlws.FILTER(Table4[Column1],ISNUMBER(SEARCH(Table4[Column1],MIS[[#This Row],[OrderUniqueIdentifier]])),"")</f>
        <v>MS</v>
      </c>
    </row>
    <row r="7432" spans="1:37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>
        <f>_xlfn.XLOOKUP(MIS[[#This Row],[TRADING SYMBOL]],[1]Sheet1!$D:$D,[1]Sheet1!$C:$C)</f>
        <v>386.75</v>
      </c>
      <c r="AE7432">
        <f>MIS[[#This Row],[OrderAverageTradedPrice]]*MIS[[#This Row],[OrderQuantity]]</f>
        <v>70074</v>
      </c>
      <c r="AF7432">
        <f>MIS[[#This Row],[LTP]]*MIS[[#This Row],[OrderQuantity]]</f>
        <v>69615</v>
      </c>
      <c r="AG7432">
        <f>IF(MIS[[#This Row],[OrderSide]]="SELL",MIS[[#This Row],[VALUE]]-MIS[[#This Row],[LIVE_VALUE]],MIS[[#This Row],[LIVE_VALUE]]-MIS[[#This Row],[VALUE]])</f>
        <v>-459</v>
      </c>
      <c r="AH7432" t="str" cm="1">
        <f t="array" ref="AH7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2" t="str">
        <f>MIS[[#This Row],[TRADING SYMBOL]]</f>
        <v>SENSEX2552082500CE</v>
      </c>
      <c r="AJ7432" t="str">
        <f>IF(RIGHT(MIS[[#This Row],[Main/Hedge]],4)="MAIN","MAIN","HEDGE")</f>
        <v>MAIN</v>
      </c>
      <c r="AK7432" t="str" cm="1">
        <f t="array" ref="AK7432">_xlfn._xlws.FILTER(Table4[Column1],ISNUMBER(SEARCH(Table4[Column1],MIS[[#This Row],[OrderUniqueIdentifier]])),"")</f>
        <v>MS</v>
      </c>
    </row>
    <row r="7433" spans="1:37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>
        <f>_xlfn.XLOOKUP(MIS[[#This Row],[TRADING SYMBOL]],[1]Sheet1!$D:$D,[1]Sheet1!$C:$C)</f>
        <v>386.75</v>
      </c>
      <c r="AE7433">
        <f>MIS[[#This Row],[OrderAverageTradedPrice]]*MIS[[#This Row],[OrderQuantity]]</f>
        <v>31164</v>
      </c>
      <c r="AF7433">
        <f>MIS[[#This Row],[LTP]]*MIS[[#This Row],[OrderQuantity]]</f>
        <v>30940</v>
      </c>
      <c r="AG7433">
        <f>IF(MIS[[#This Row],[OrderSide]]="SELL",MIS[[#This Row],[VALUE]]-MIS[[#This Row],[LIVE_VALUE]],MIS[[#This Row],[LIVE_VALUE]]-MIS[[#This Row],[VALUE]])</f>
        <v>-224</v>
      </c>
      <c r="AH7433" t="str" cm="1">
        <f t="array" ref="AH7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3" t="str">
        <f>MIS[[#This Row],[TRADING SYMBOL]]</f>
        <v>SENSEX2552082500CE</v>
      </c>
      <c r="AJ7433" t="str">
        <f>IF(RIGHT(MIS[[#This Row],[Main/Hedge]],4)="MAIN","MAIN","HEDGE")</f>
        <v>MAIN</v>
      </c>
      <c r="AK7433" t="str" cm="1">
        <f t="array" ref="AK7433">_xlfn._xlws.FILTER(Table4[Column1],ISNUMBER(SEARCH(Table4[Column1],MIS[[#This Row],[OrderUniqueIdentifier]])),"")</f>
        <v>MS</v>
      </c>
    </row>
    <row r="7434" spans="1:37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>
        <f>_xlfn.XLOOKUP(MIS[[#This Row],[TRADING SYMBOL]],[1]Sheet1!$D:$D,[1]Sheet1!$C:$C)</f>
        <v>490.65</v>
      </c>
      <c r="AE7434">
        <f>MIS[[#This Row],[OrderAverageTradedPrice]]*MIS[[#This Row],[OrderQuantity]]</f>
        <v>19606</v>
      </c>
      <c r="AF7434">
        <f>MIS[[#This Row],[LTP]]*MIS[[#This Row],[OrderQuantity]]</f>
        <v>19626</v>
      </c>
      <c r="AG7434">
        <f>IF(MIS[[#This Row],[OrderSide]]="SELL",MIS[[#This Row],[VALUE]]-MIS[[#This Row],[LIVE_VALUE]],MIS[[#This Row],[LIVE_VALUE]]-MIS[[#This Row],[VALUE]])</f>
        <v>20</v>
      </c>
      <c r="AH7434" t="str" cm="1">
        <f t="array" ref="AH7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4" t="str">
        <f>MIS[[#This Row],[TRADING SYMBOL]]</f>
        <v>SENSEX2552082300CE</v>
      </c>
      <c r="AJ7434" t="str">
        <f>IF(RIGHT(MIS[[#This Row],[Main/Hedge]],4)="MAIN","MAIN","HEDGE")</f>
        <v>MAIN</v>
      </c>
      <c r="AK7434" t="str" cm="1">
        <f t="array" ref="AK7434">_xlfn._xlws.FILTER(Table4[Column1],ISNUMBER(SEARCH(Table4[Column1],MIS[[#This Row],[OrderUniqueIdentifier]])),"")</f>
        <v>MS</v>
      </c>
    </row>
    <row r="7435" spans="1:37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>
        <f>_xlfn.XLOOKUP(MIS[[#This Row],[TRADING SYMBOL]],[1]Sheet1!$D:$D,[1]Sheet1!$C:$C)</f>
        <v>409.5</v>
      </c>
      <c r="AE7435">
        <f>MIS[[#This Row],[OrderAverageTradedPrice]]*MIS[[#This Row],[OrderQuantity]]</f>
        <v>16200</v>
      </c>
      <c r="AF7435">
        <f>MIS[[#This Row],[LTP]]*MIS[[#This Row],[OrderQuantity]]</f>
        <v>16380</v>
      </c>
      <c r="AG7435">
        <f>IF(MIS[[#This Row],[OrderSide]]="SELL",MIS[[#This Row],[VALUE]]-MIS[[#This Row],[LIVE_VALUE]],MIS[[#This Row],[LIVE_VALUE]]-MIS[[#This Row],[VALUE]])</f>
        <v>180</v>
      </c>
      <c r="AH7435" t="str" cm="1">
        <f t="array" ref="AH7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5" t="str">
        <f>MIS[[#This Row],[TRADING SYMBOL]]</f>
        <v>SENSEX2552082300PE</v>
      </c>
      <c r="AJ7435" t="str">
        <f>IF(RIGHT(MIS[[#This Row],[Main/Hedge]],4)="MAIN","MAIN","HEDGE")</f>
        <v>MAIN</v>
      </c>
      <c r="AK7435" t="str" cm="1">
        <f t="array" ref="AK7435">_xlfn._xlws.FILTER(Table4[Column1],ISNUMBER(SEARCH(Table4[Column1],MIS[[#This Row],[OrderUniqueIdentifier]])),"")</f>
        <v>MS</v>
      </c>
    </row>
    <row r="7436" spans="1:37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>
        <f>_xlfn.XLOOKUP(MIS[[#This Row],[TRADING SYMBOL]],[1]Sheet1!$D:$D,[1]Sheet1!$C:$C)</f>
        <v>490.65</v>
      </c>
      <c r="AE7436">
        <f>MIS[[#This Row],[OrderAverageTradedPrice]]*MIS[[#This Row],[OrderQuantity]]</f>
        <v>9801</v>
      </c>
      <c r="AF7436">
        <f>MIS[[#This Row],[LTP]]*MIS[[#This Row],[OrderQuantity]]</f>
        <v>9813</v>
      </c>
      <c r="AG7436">
        <f>IF(MIS[[#This Row],[OrderSide]]="SELL",MIS[[#This Row],[VALUE]]-MIS[[#This Row],[LIVE_VALUE]],MIS[[#This Row],[LIVE_VALUE]]-MIS[[#This Row],[VALUE]])</f>
        <v>12</v>
      </c>
      <c r="AH7436" t="str" cm="1">
        <f t="array" ref="AH7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6" t="str">
        <f>MIS[[#This Row],[TRADING SYMBOL]]</f>
        <v>SENSEX2552082300CE</v>
      </c>
      <c r="AJ7436" t="str">
        <f>IF(RIGHT(MIS[[#This Row],[Main/Hedge]],4)="MAIN","MAIN","HEDGE")</f>
        <v>MAIN</v>
      </c>
      <c r="AK7436" t="str" cm="1">
        <f t="array" ref="AK7436">_xlfn._xlws.FILTER(Table4[Column1],ISNUMBER(SEARCH(Table4[Column1],MIS[[#This Row],[OrderUniqueIdentifier]])),"")</f>
        <v>MS</v>
      </c>
    </row>
    <row r="7437" spans="1:37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>
        <f>_xlfn.XLOOKUP(MIS[[#This Row],[TRADING SYMBOL]],[1]Sheet1!$D:$D,[1]Sheet1!$C:$C)</f>
        <v>386.75</v>
      </c>
      <c r="AE7437">
        <f>MIS[[#This Row],[OrderAverageTradedPrice]]*MIS[[#This Row],[OrderQuantity]]</f>
        <v>15567</v>
      </c>
      <c r="AF7437">
        <f>MIS[[#This Row],[LTP]]*MIS[[#This Row],[OrderQuantity]]</f>
        <v>15470</v>
      </c>
      <c r="AG7437">
        <f>IF(MIS[[#This Row],[OrderSide]]="SELL",MIS[[#This Row],[VALUE]]-MIS[[#This Row],[LIVE_VALUE]],MIS[[#This Row],[LIVE_VALUE]]-MIS[[#This Row],[VALUE]])</f>
        <v>-97</v>
      </c>
      <c r="AH7437" t="str" cm="1">
        <f t="array" ref="AH7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7" t="str">
        <f>MIS[[#This Row],[TRADING SYMBOL]]</f>
        <v>SENSEX2552082500CE</v>
      </c>
      <c r="AJ7437" t="str">
        <f>IF(RIGHT(MIS[[#This Row],[Main/Hedge]],4)="MAIN","MAIN","HEDGE")</f>
        <v>MAIN</v>
      </c>
      <c r="AK7437" t="str" cm="1">
        <f t="array" ref="AK7437">_xlfn._xlws.FILTER(Table4[Column1],ISNUMBER(SEARCH(Table4[Column1],MIS[[#This Row],[OrderUniqueIdentifier]])),"")</f>
        <v>MS</v>
      </c>
    </row>
    <row r="7438" spans="1:37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>
        <f>_xlfn.XLOOKUP(MIS[[#This Row],[TRADING SYMBOL]],[1]Sheet1!$D:$D,[1]Sheet1!$C:$C)</f>
        <v>386.75</v>
      </c>
      <c r="AE7438">
        <f>MIS[[#This Row],[OrderAverageTradedPrice]]*MIS[[#This Row],[OrderQuantity]]</f>
        <v>7783</v>
      </c>
      <c r="AF7438">
        <f>MIS[[#This Row],[LTP]]*MIS[[#This Row],[OrderQuantity]]</f>
        <v>7735</v>
      </c>
      <c r="AG7438">
        <f>IF(MIS[[#This Row],[OrderSide]]="SELL",MIS[[#This Row],[VALUE]]-MIS[[#This Row],[LIVE_VALUE]],MIS[[#This Row],[LIVE_VALUE]]-MIS[[#This Row],[VALUE]])</f>
        <v>-48</v>
      </c>
      <c r="AH7438" t="str" cm="1">
        <f t="array" ref="AH7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8" t="str">
        <f>MIS[[#This Row],[TRADING SYMBOL]]</f>
        <v>SENSEX2552082500CE</v>
      </c>
      <c r="AJ7438" t="str">
        <f>IF(RIGHT(MIS[[#This Row],[Main/Hedge]],4)="MAIN","MAIN","HEDGE")</f>
        <v>MAIN</v>
      </c>
      <c r="AK7438" t="str" cm="1">
        <f t="array" ref="AK7438">_xlfn._xlws.FILTER(Table4[Column1],ISNUMBER(SEARCH(Table4[Column1],MIS[[#This Row],[OrderUniqueIdentifier]])),"")</f>
        <v>MS</v>
      </c>
    </row>
    <row r="7439" spans="1:37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>
        <f>_xlfn.XLOOKUP(MIS[[#This Row],[TRADING SYMBOL]],[1]Sheet1!$D:$D,[1]Sheet1!$C:$C)</f>
        <v>386.75</v>
      </c>
      <c r="AE7439">
        <f>MIS[[#This Row],[OrderAverageTradedPrice]]*MIS[[#This Row],[OrderQuantity]]</f>
        <v>15563</v>
      </c>
      <c r="AF7439">
        <f>MIS[[#This Row],[LTP]]*MIS[[#This Row],[OrderQuantity]]</f>
        <v>15470</v>
      </c>
      <c r="AG7439">
        <f>IF(MIS[[#This Row],[OrderSide]]="SELL",MIS[[#This Row],[VALUE]]-MIS[[#This Row],[LIVE_VALUE]],MIS[[#This Row],[LIVE_VALUE]]-MIS[[#This Row],[VALUE]])</f>
        <v>-93</v>
      </c>
      <c r="AH7439" t="str" cm="1">
        <f t="array" ref="AH7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39" t="str">
        <f>MIS[[#This Row],[TRADING SYMBOL]]</f>
        <v>SENSEX2552082500CE</v>
      </c>
      <c r="AJ7439" t="str">
        <f>IF(RIGHT(MIS[[#This Row],[Main/Hedge]],4)="MAIN","MAIN","HEDGE")</f>
        <v>MAIN</v>
      </c>
      <c r="AK7439" t="str" cm="1">
        <f t="array" ref="AK7439">_xlfn._xlws.FILTER(Table4[Column1],ISNUMBER(SEARCH(Table4[Column1],MIS[[#This Row],[OrderUniqueIdentifier]])),"")</f>
        <v>MS</v>
      </c>
    </row>
    <row r="7440" spans="1:37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>
        <f>_xlfn.XLOOKUP(MIS[[#This Row],[TRADING SYMBOL]],[1]Sheet1!$D:$D,[1]Sheet1!$C:$C)</f>
        <v>367</v>
      </c>
      <c r="AE7440">
        <f>MIS[[#This Row],[OrderAverageTradedPrice]]*MIS[[#This Row],[OrderQuantity]]</f>
        <v>14580</v>
      </c>
      <c r="AF7440">
        <f>MIS[[#This Row],[LTP]]*MIS[[#This Row],[OrderQuantity]]</f>
        <v>14680</v>
      </c>
      <c r="AG7440">
        <f>IF(MIS[[#This Row],[OrderSide]]="SELL",MIS[[#This Row],[VALUE]]-MIS[[#This Row],[LIVE_VALUE]],MIS[[#This Row],[LIVE_VALUE]]-MIS[[#This Row],[VALUE]])</f>
        <v>100</v>
      </c>
      <c r="AH7440" t="str" cm="1">
        <f t="array" ref="AH7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0" t="str">
        <f>MIS[[#This Row],[TRADING SYMBOL]]</f>
        <v>SENSEX2552082200PE</v>
      </c>
      <c r="AJ7440" t="str">
        <f>IF(RIGHT(MIS[[#This Row],[Main/Hedge]],4)="MAIN","MAIN","HEDGE")</f>
        <v>MAIN</v>
      </c>
      <c r="AK7440" t="str" cm="1">
        <f t="array" ref="AK7440">_xlfn._xlws.FILTER(Table4[Column1],ISNUMBER(SEARCH(Table4[Column1],MIS[[#This Row],[OrderUniqueIdentifier]])),"")</f>
        <v>MS</v>
      </c>
    </row>
    <row r="7441" spans="1:37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>
        <f>_xlfn.XLOOKUP(MIS[[#This Row],[TRADING SYMBOL]],[1]Sheet1!$D:$D,[1]Sheet1!$C:$C)</f>
        <v>367</v>
      </c>
      <c r="AE7441">
        <f>MIS[[#This Row],[OrderAverageTradedPrice]]*MIS[[#This Row],[OrderQuantity]]</f>
        <v>7292</v>
      </c>
      <c r="AF7441">
        <f>MIS[[#This Row],[LTP]]*MIS[[#This Row],[OrderQuantity]]</f>
        <v>7340</v>
      </c>
      <c r="AG7441">
        <f>IF(MIS[[#This Row],[OrderSide]]="SELL",MIS[[#This Row],[VALUE]]-MIS[[#This Row],[LIVE_VALUE]],MIS[[#This Row],[LIVE_VALUE]]-MIS[[#This Row],[VALUE]])</f>
        <v>48</v>
      </c>
      <c r="AH7441" t="str" cm="1">
        <f t="array" ref="AH7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1" t="str">
        <f>MIS[[#This Row],[TRADING SYMBOL]]</f>
        <v>SENSEX2552082200PE</v>
      </c>
      <c r="AJ7441" t="str">
        <f>IF(RIGHT(MIS[[#This Row],[Main/Hedge]],4)="MAIN","MAIN","HEDGE")</f>
        <v>MAIN</v>
      </c>
      <c r="AK7441" t="str" cm="1">
        <f t="array" ref="AK7441">_xlfn._xlws.FILTER(Table4[Column1],ISNUMBER(SEARCH(Table4[Column1],MIS[[#This Row],[OrderUniqueIdentifier]])),"")</f>
        <v>MS</v>
      </c>
    </row>
    <row r="7442" spans="1:37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>
        <f>_xlfn.XLOOKUP(MIS[[#This Row],[TRADING SYMBOL]],[1]Sheet1!$D:$D,[1]Sheet1!$C:$C)</f>
        <v>386.75</v>
      </c>
      <c r="AE7442">
        <f>MIS[[#This Row],[OrderAverageTradedPrice]]*MIS[[#This Row],[OrderQuantity]]</f>
        <v>31118</v>
      </c>
      <c r="AF7442">
        <f>MIS[[#This Row],[LTP]]*MIS[[#This Row],[OrderQuantity]]</f>
        <v>30940</v>
      </c>
      <c r="AG7442">
        <f>IF(MIS[[#This Row],[OrderSide]]="SELL",MIS[[#This Row],[VALUE]]-MIS[[#This Row],[LIVE_VALUE]],MIS[[#This Row],[LIVE_VALUE]]-MIS[[#This Row],[VALUE]])</f>
        <v>-178</v>
      </c>
      <c r="AH7442" t="str" cm="1">
        <f t="array" ref="AH7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2" t="str">
        <f>MIS[[#This Row],[TRADING SYMBOL]]</f>
        <v>SENSEX2552082500CE</v>
      </c>
      <c r="AJ7442" t="str">
        <f>IF(RIGHT(MIS[[#This Row],[Main/Hedge]],4)="MAIN","MAIN","HEDGE")</f>
        <v>MAIN</v>
      </c>
      <c r="AK7442" t="str" cm="1">
        <f t="array" ref="AK7442">_xlfn._xlws.FILTER(Table4[Column1],ISNUMBER(SEARCH(Table4[Column1],MIS[[#This Row],[OrderUniqueIdentifier]])),"")</f>
        <v>MS</v>
      </c>
    </row>
    <row r="7443" spans="1:37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>
        <f>_xlfn.XLOOKUP(MIS[[#This Row],[TRADING SYMBOL]],[1]Sheet1!$D:$D,[1]Sheet1!$C:$C)</f>
        <v>328</v>
      </c>
      <c r="AE7443">
        <f>MIS[[#This Row],[OrderAverageTradedPrice]]*MIS[[#This Row],[OrderQuantity]]</f>
        <v>26103</v>
      </c>
      <c r="AF7443">
        <f>MIS[[#This Row],[LTP]]*MIS[[#This Row],[OrderQuantity]]</f>
        <v>26240</v>
      </c>
      <c r="AG7443">
        <f>IF(MIS[[#This Row],[OrderSide]]="SELL",MIS[[#This Row],[VALUE]]-MIS[[#This Row],[LIVE_VALUE]],MIS[[#This Row],[LIVE_VALUE]]-MIS[[#This Row],[VALUE]])</f>
        <v>137</v>
      </c>
      <c r="AH7443" t="str" cm="1">
        <f t="array" ref="AH7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3" t="str">
        <f>MIS[[#This Row],[TRADING SYMBOL]]</f>
        <v>SENSEX2552082100PE</v>
      </c>
      <c r="AJ7443" t="str">
        <f>IF(RIGHT(MIS[[#This Row],[Main/Hedge]],4)="MAIN","MAIN","HEDGE")</f>
        <v>MAIN</v>
      </c>
      <c r="AK7443" t="str" cm="1">
        <f t="array" ref="AK7443">_xlfn._xlws.FILTER(Table4[Column1],ISNUMBER(SEARCH(Table4[Column1],MIS[[#This Row],[OrderUniqueIdentifier]])),"")</f>
        <v>MS</v>
      </c>
    </row>
    <row r="7444" spans="1:37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>
        <f>_xlfn.XLOOKUP(MIS[[#This Row],[TRADING SYMBOL]],[1]Sheet1!$D:$D,[1]Sheet1!$C:$C)</f>
        <v>328</v>
      </c>
      <c r="AE7444">
        <f>MIS[[#This Row],[OrderAverageTradedPrice]]*MIS[[#This Row],[OrderQuantity]]</f>
        <v>58744.999999999978</v>
      </c>
      <c r="AF7444">
        <f>MIS[[#This Row],[LTP]]*MIS[[#This Row],[OrderQuantity]]</f>
        <v>59040</v>
      </c>
      <c r="AG7444">
        <f>IF(MIS[[#This Row],[OrderSide]]="SELL",MIS[[#This Row],[VALUE]]-MIS[[#This Row],[LIVE_VALUE]],MIS[[#This Row],[LIVE_VALUE]]-MIS[[#This Row],[VALUE]])</f>
        <v>295.00000000002183</v>
      </c>
      <c r="AH7444" t="str" cm="1">
        <f t="array" ref="AH7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4" t="str">
        <f>MIS[[#This Row],[TRADING SYMBOL]]</f>
        <v>SENSEX2552082100PE</v>
      </c>
      <c r="AJ7444" t="str">
        <f>IF(RIGHT(MIS[[#This Row],[Main/Hedge]],4)="MAIN","MAIN","HEDGE")</f>
        <v>MAIN</v>
      </c>
      <c r="AK7444" t="str" cm="1">
        <f t="array" ref="AK7444">_xlfn._xlws.FILTER(Table4[Column1],ISNUMBER(SEARCH(Table4[Column1],MIS[[#This Row],[OrderUniqueIdentifier]])),"")</f>
        <v>MS</v>
      </c>
    </row>
    <row r="7445" spans="1:37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>
        <f>_xlfn.XLOOKUP(MIS[[#This Row],[TRADING SYMBOL]],[1]Sheet1!$D:$D,[1]Sheet1!$C:$C)</f>
        <v>409.5</v>
      </c>
      <c r="AE7445">
        <f>MIS[[#This Row],[OrderAverageTradedPrice]]*MIS[[#This Row],[OrderQuantity]]</f>
        <v>8126</v>
      </c>
      <c r="AF7445">
        <f>MIS[[#This Row],[LTP]]*MIS[[#This Row],[OrderQuantity]]</f>
        <v>8190</v>
      </c>
      <c r="AG7445">
        <f>IF(MIS[[#This Row],[OrderSide]]="SELL",MIS[[#This Row],[VALUE]]-MIS[[#This Row],[LIVE_VALUE]],MIS[[#This Row],[LIVE_VALUE]]-MIS[[#This Row],[VALUE]])</f>
        <v>64</v>
      </c>
      <c r="AH7445" t="str" cm="1">
        <f t="array" ref="AH7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5" t="str">
        <f>MIS[[#This Row],[TRADING SYMBOL]]</f>
        <v>SENSEX2552082300PE</v>
      </c>
      <c r="AJ7445" t="str">
        <f>IF(RIGHT(MIS[[#This Row],[Main/Hedge]],4)="MAIN","MAIN","HEDGE")</f>
        <v>MAIN</v>
      </c>
      <c r="AK7445" t="str" cm="1">
        <f t="array" ref="AK7445">_xlfn._xlws.FILTER(Table4[Column1],ISNUMBER(SEARCH(Table4[Column1],MIS[[#This Row],[OrderUniqueIdentifier]])),"")</f>
        <v>MS</v>
      </c>
    </row>
    <row r="7446" spans="1:37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>
        <f>_xlfn.XLOOKUP(MIS[[#This Row],[TRADING SYMBOL]],[1]Sheet1!$D:$D,[1]Sheet1!$C:$C)</f>
        <v>136.6</v>
      </c>
      <c r="AE7446">
        <f>MIS[[#This Row],[OrderAverageTradedPrice]]*MIS[[#This Row],[OrderQuantity]]</f>
        <v>2897</v>
      </c>
      <c r="AF7446">
        <f>MIS[[#This Row],[LTP]]*MIS[[#This Row],[OrderQuantity]]</f>
        <v>2732</v>
      </c>
      <c r="AG7446">
        <f>IF(MIS[[#This Row],[OrderSide]]="SELL",MIS[[#This Row],[VALUE]]-MIS[[#This Row],[LIVE_VALUE]],MIS[[#This Row],[LIVE_VALUE]]-MIS[[#This Row],[VALUE]])</f>
        <v>165</v>
      </c>
      <c r="AH7446" t="str" cm="1">
        <f t="array" ref="AH7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6" t="str">
        <f>MIS[[#This Row],[TRADING SYMBOL]]</f>
        <v>SENSEX2552083300CE</v>
      </c>
      <c r="AJ7446" t="str">
        <f>IF(RIGHT(MIS[[#This Row],[Main/Hedge]],4)="MAIN","MAIN","HEDGE")</f>
        <v>MAIN</v>
      </c>
      <c r="AK7446" t="str" cm="1">
        <f t="array" ref="AK7446">_xlfn._xlws.FILTER(Table4[Column1],ISNUMBER(SEARCH(Table4[Column1],MIS[[#This Row],[OrderUniqueIdentifier]])),"")</f>
        <v>MS</v>
      </c>
    </row>
    <row r="7447" spans="1:37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>
        <f>_xlfn.XLOOKUP(MIS[[#This Row],[TRADING SYMBOL]],[1]Sheet1!$D:$D,[1]Sheet1!$C:$C)</f>
        <v>328</v>
      </c>
      <c r="AE7447">
        <f>MIS[[#This Row],[OrderAverageTradedPrice]]*MIS[[#This Row],[OrderQuantity]]</f>
        <v>110937.99999999978</v>
      </c>
      <c r="AF7447">
        <f>MIS[[#This Row],[LTP]]*MIS[[#This Row],[OrderQuantity]]</f>
        <v>111520</v>
      </c>
      <c r="AG7447">
        <f>IF(MIS[[#This Row],[OrderSide]]="SELL",MIS[[#This Row],[VALUE]]-MIS[[#This Row],[LIVE_VALUE]],MIS[[#This Row],[LIVE_VALUE]]-MIS[[#This Row],[VALUE]])</f>
        <v>582.00000000021828</v>
      </c>
      <c r="AH7447" t="str" cm="1">
        <f t="array" ref="AH7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7" t="str">
        <f>MIS[[#This Row],[TRADING SYMBOL]]</f>
        <v>SENSEX2552082100PE</v>
      </c>
      <c r="AJ7447" t="str">
        <f>IF(RIGHT(MIS[[#This Row],[Main/Hedge]],4)="MAIN","MAIN","HEDGE")</f>
        <v>MAIN</v>
      </c>
      <c r="AK7447" t="str" cm="1">
        <f t="array" ref="AK7447">_xlfn._xlws.FILTER(Table4[Column1],ISNUMBER(SEARCH(Table4[Column1],MIS[[#This Row],[OrderUniqueIdentifier]])),"")</f>
        <v>MS</v>
      </c>
    </row>
    <row r="7448" spans="1:37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>
        <f>_xlfn.XLOOKUP(MIS[[#This Row],[TRADING SYMBOL]],[1]Sheet1!$D:$D,[1]Sheet1!$C:$C)</f>
        <v>136.6</v>
      </c>
      <c r="AE7448">
        <f>MIS[[#This Row],[OrderAverageTradedPrice]]*MIS[[#This Row],[OrderQuantity]]</f>
        <v>17343.99999999996</v>
      </c>
      <c r="AF7448">
        <f>MIS[[#This Row],[LTP]]*MIS[[#This Row],[OrderQuantity]]</f>
        <v>16392</v>
      </c>
      <c r="AG7448">
        <f>IF(MIS[[#This Row],[OrderSide]]="SELL",MIS[[#This Row],[VALUE]]-MIS[[#This Row],[LIVE_VALUE]],MIS[[#This Row],[LIVE_VALUE]]-MIS[[#This Row],[VALUE]])</f>
        <v>951.99999999995998</v>
      </c>
      <c r="AH7448" t="str" cm="1">
        <f t="array" ref="AH7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8" t="str">
        <f>MIS[[#This Row],[TRADING SYMBOL]]</f>
        <v>SENSEX2552083300CE</v>
      </c>
      <c r="AJ7448" t="str">
        <f>IF(RIGHT(MIS[[#This Row],[Main/Hedge]],4)="MAIN","MAIN","HEDGE")</f>
        <v>MAIN</v>
      </c>
      <c r="AK7448" t="str" cm="1">
        <f t="array" ref="AK7448">_xlfn._xlws.FILTER(Table4[Column1],ISNUMBER(SEARCH(Table4[Column1],MIS[[#This Row],[OrderUniqueIdentifier]])),"")</f>
        <v>MS</v>
      </c>
    </row>
    <row r="7449" spans="1:37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>
        <f>_xlfn.XLOOKUP(MIS[[#This Row],[TRADING SYMBOL]],[1]Sheet1!$D:$D,[1]Sheet1!$C:$C)</f>
        <v>441.2</v>
      </c>
      <c r="AE7449">
        <f>MIS[[#This Row],[OrderAverageTradedPrice]]*MIS[[#This Row],[OrderQuantity]]</f>
        <v>8758</v>
      </c>
      <c r="AF7449">
        <f>MIS[[#This Row],[LTP]]*MIS[[#This Row],[OrderQuantity]]</f>
        <v>8824</v>
      </c>
      <c r="AG7449">
        <f>IF(MIS[[#This Row],[OrderSide]]="SELL",MIS[[#This Row],[VALUE]]-MIS[[#This Row],[LIVE_VALUE]],MIS[[#This Row],[LIVE_VALUE]]-MIS[[#This Row],[VALUE]])</f>
        <v>66</v>
      </c>
      <c r="AH7449" t="str" cm="1">
        <f t="array" ref="AH7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49" t="str">
        <f>MIS[[#This Row],[TRADING SYMBOL]]</f>
        <v>SENSEX2552082400CE</v>
      </c>
      <c r="AJ7449" t="str">
        <f>IF(RIGHT(MIS[[#This Row],[Main/Hedge]],4)="MAIN","MAIN","HEDGE")</f>
        <v>MAIN</v>
      </c>
      <c r="AK7449" t="str" cm="1">
        <f t="array" ref="AK7449">_xlfn._xlws.FILTER(Table4[Column1],ISNUMBER(SEARCH(Table4[Column1],MIS[[#This Row],[OrderUniqueIdentifier]])),"")</f>
        <v>MS</v>
      </c>
    </row>
    <row r="7450" spans="1:37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>
        <f>_xlfn.XLOOKUP(MIS[[#This Row],[TRADING SYMBOL]],[1]Sheet1!$D:$D,[1]Sheet1!$C:$C)</f>
        <v>328</v>
      </c>
      <c r="AE7450">
        <f>MIS[[#This Row],[OrderAverageTradedPrice]]*MIS[[#This Row],[OrderQuantity]]</f>
        <v>19569</v>
      </c>
      <c r="AF7450">
        <f>MIS[[#This Row],[LTP]]*MIS[[#This Row],[OrderQuantity]]</f>
        <v>19680</v>
      </c>
      <c r="AG7450">
        <f>IF(MIS[[#This Row],[OrderSide]]="SELL",MIS[[#This Row],[VALUE]]-MIS[[#This Row],[LIVE_VALUE]],MIS[[#This Row],[LIVE_VALUE]]-MIS[[#This Row],[VALUE]])</f>
        <v>111</v>
      </c>
      <c r="AH7450" t="str" cm="1">
        <f t="array" ref="AH7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0" t="str">
        <f>MIS[[#This Row],[TRADING SYMBOL]]</f>
        <v>SENSEX2552082100PE</v>
      </c>
      <c r="AJ7450" t="str">
        <f>IF(RIGHT(MIS[[#This Row],[Main/Hedge]],4)="MAIN","MAIN","HEDGE")</f>
        <v>MAIN</v>
      </c>
      <c r="AK7450" t="str" cm="1">
        <f t="array" ref="AK7450">_xlfn._xlws.FILTER(Table4[Column1],ISNUMBER(SEARCH(Table4[Column1],MIS[[#This Row],[OrderUniqueIdentifier]])),"")</f>
        <v>MS</v>
      </c>
    </row>
    <row r="7451" spans="1:37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>
        <f>_xlfn.XLOOKUP(MIS[[#This Row],[TRADING SYMBOL]],[1]Sheet1!$D:$D,[1]Sheet1!$C:$C)</f>
        <v>490.65</v>
      </c>
      <c r="AE7451">
        <f>MIS[[#This Row],[OrderAverageTradedPrice]]*MIS[[#This Row],[OrderQuantity]]</f>
        <v>78459</v>
      </c>
      <c r="AF7451">
        <f>MIS[[#This Row],[LTP]]*MIS[[#This Row],[OrderQuantity]]</f>
        <v>78504</v>
      </c>
      <c r="AG7451">
        <f>IF(MIS[[#This Row],[OrderSide]]="SELL",MIS[[#This Row],[VALUE]]-MIS[[#This Row],[LIVE_VALUE]],MIS[[#This Row],[LIVE_VALUE]]-MIS[[#This Row],[VALUE]])</f>
        <v>45</v>
      </c>
      <c r="AH7451" t="str" cm="1">
        <f t="array" ref="AH7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1" t="str">
        <f>MIS[[#This Row],[TRADING SYMBOL]]</f>
        <v>SENSEX2552082300CE</v>
      </c>
      <c r="AJ7451" t="str">
        <f>IF(RIGHT(MIS[[#This Row],[Main/Hedge]],4)="MAIN","MAIN","HEDGE")</f>
        <v>MAIN</v>
      </c>
      <c r="AK7451" t="str" cm="1">
        <f t="array" ref="AK7451">_xlfn._xlws.FILTER(Table4[Column1],ISNUMBER(SEARCH(Table4[Column1],MIS[[#This Row],[OrderUniqueIdentifier]])),"")</f>
        <v>MS</v>
      </c>
    </row>
    <row r="7452" spans="1:37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>
        <f>_xlfn.XLOOKUP(MIS[[#This Row],[TRADING SYMBOL]],[1]Sheet1!$D:$D,[1]Sheet1!$C:$C)</f>
        <v>386.75</v>
      </c>
      <c r="AE7452">
        <f>MIS[[#This Row],[OrderAverageTradedPrice]]*MIS[[#This Row],[OrderQuantity]]</f>
        <v>31131</v>
      </c>
      <c r="AF7452">
        <f>MIS[[#This Row],[LTP]]*MIS[[#This Row],[OrderQuantity]]</f>
        <v>30940</v>
      </c>
      <c r="AG7452">
        <f>IF(MIS[[#This Row],[OrderSide]]="SELL",MIS[[#This Row],[VALUE]]-MIS[[#This Row],[LIVE_VALUE]],MIS[[#This Row],[LIVE_VALUE]]-MIS[[#This Row],[VALUE]])</f>
        <v>-191</v>
      </c>
      <c r="AH7452" t="str" cm="1">
        <f t="array" ref="AH7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2" t="str">
        <f>MIS[[#This Row],[TRADING SYMBOL]]</f>
        <v>SENSEX2552082500CE</v>
      </c>
      <c r="AJ7452" t="str">
        <f>IF(RIGHT(MIS[[#This Row],[Main/Hedge]],4)="MAIN","MAIN","HEDGE")</f>
        <v>MAIN</v>
      </c>
      <c r="AK7452" t="str" cm="1">
        <f t="array" ref="AK7452">_xlfn._xlws.FILTER(Table4[Column1],ISNUMBER(SEARCH(Table4[Column1],MIS[[#This Row],[OrderUniqueIdentifier]])),"")</f>
        <v>MS</v>
      </c>
    </row>
    <row r="7453" spans="1:37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>
        <f>_xlfn.XLOOKUP(MIS[[#This Row],[TRADING SYMBOL]],[1]Sheet1!$D:$D,[1]Sheet1!$C:$C)</f>
        <v>367</v>
      </c>
      <c r="AE7453">
        <f>MIS[[#This Row],[OrderAverageTradedPrice]]*MIS[[#This Row],[OrderQuantity]]</f>
        <v>7292</v>
      </c>
      <c r="AF7453">
        <f>MIS[[#This Row],[LTP]]*MIS[[#This Row],[OrderQuantity]]</f>
        <v>7340</v>
      </c>
      <c r="AG7453">
        <f>IF(MIS[[#This Row],[OrderSide]]="SELL",MIS[[#This Row],[VALUE]]-MIS[[#This Row],[LIVE_VALUE]],MIS[[#This Row],[LIVE_VALUE]]-MIS[[#This Row],[VALUE]])</f>
        <v>48</v>
      </c>
      <c r="AH7453" t="str" cm="1">
        <f t="array" ref="AH7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3" t="str">
        <f>MIS[[#This Row],[TRADING SYMBOL]]</f>
        <v>SENSEX2552082200PE</v>
      </c>
      <c r="AJ7453" t="str">
        <f>IF(RIGHT(MIS[[#This Row],[Main/Hedge]],4)="MAIN","MAIN","HEDGE")</f>
        <v>MAIN</v>
      </c>
      <c r="AK7453" t="str" cm="1">
        <f t="array" ref="AK7453">_xlfn._xlws.FILTER(Table4[Column1],ISNUMBER(SEARCH(Table4[Column1],MIS[[#This Row],[OrderUniqueIdentifier]])),"")</f>
        <v>MS</v>
      </c>
    </row>
    <row r="7454" spans="1:37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>
        <f>_xlfn.XLOOKUP(MIS[[#This Row],[TRADING SYMBOL]],[1]Sheet1!$D:$D,[1]Sheet1!$C:$C)</f>
        <v>136.6</v>
      </c>
      <c r="AE7454">
        <f>MIS[[#This Row],[OrderAverageTradedPrice]]*MIS[[#This Row],[OrderQuantity]]</f>
        <v>14485</v>
      </c>
      <c r="AF7454">
        <f>MIS[[#This Row],[LTP]]*MIS[[#This Row],[OrderQuantity]]</f>
        <v>13660</v>
      </c>
      <c r="AG7454">
        <f>IF(MIS[[#This Row],[OrderSide]]="SELL",MIS[[#This Row],[VALUE]]-MIS[[#This Row],[LIVE_VALUE]],MIS[[#This Row],[LIVE_VALUE]]-MIS[[#This Row],[VALUE]])</f>
        <v>825</v>
      </c>
      <c r="AH7454" t="str" cm="1">
        <f t="array" ref="AH7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4" t="str">
        <f>MIS[[#This Row],[TRADING SYMBOL]]</f>
        <v>SENSEX2552083300CE</v>
      </c>
      <c r="AJ7454" t="str">
        <f>IF(RIGHT(MIS[[#This Row],[Main/Hedge]],4)="MAIN","MAIN","HEDGE")</f>
        <v>MAIN</v>
      </c>
      <c r="AK7454" t="str" cm="1">
        <f t="array" ref="AK7454">_xlfn._xlws.FILTER(Table4[Column1],ISNUMBER(SEARCH(Table4[Column1],MIS[[#This Row],[OrderUniqueIdentifier]])),"")</f>
        <v>MS</v>
      </c>
    </row>
    <row r="7455" spans="1:37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>
        <f>_xlfn.XLOOKUP(MIS[[#This Row],[TRADING SYMBOL]],[1]Sheet1!$D:$D,[1]Sheet1!$C:$C)</f>
        <v>367</v>
      </c>
      <c r="AE7455">
        <f>MIS[[#This Row],[OrderAverageTradedPrice]]*MIS[[#This Row],[OrderQuantity]]</f>
        <v>14564</v>
      </c>
      <c r="AF7455">
        <f>MIS[[#This Row],[LTP]]*MIS[[#This Row],[OrderQuantity]]</f>
        <v>14680</v>
      </c>
      <c r="AG7455">
        <f>IF(MIS[[#This Row],[OrderSide]]="SELL",MIS[[#This Row],[VALUE]]-MIS[[#This Row],[LIVE_VALUE]],MIS[[#This Row],[LIVE_VALUE]]-MIS[[#This Row],[VALUE]])</f>
        <v>116</v>
      </c>
      <c r="AH7455" t="str" cm="1">
        <f t="array" ref="AH7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5" t="str">
        <f>MIS[[#This Row],[TRADING SYMBOL]]</f>
        <v>SENSEX2552082200PE</v>
      </c>
      <c r="AJ7455" t="str">
        <f>IF(RIGHT(MIS[[#This Row],[Main/Hedge]],4)="MAIN","MAIN","HEDGE")</f>
        <v>MAIN</v>
      </c>
      <c r="AK7455" t="str" cm="1">
        <f t="array" ref="AK7455">_xlfn._xlws.FILTER(Table4[Column1],ISNUMBER(SEARCH(Table4[Column1],MIS[[#This Row],[OrderUniqueIdentifier]])),"")</f>
        <v>MS</v>
      </c>
    </row>
    <row r="7456" spans="1:37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>
        <f>_xlfn.XLOOKUP(MIS[[#This Row],[TRADING SYMBOL]],[1]Sheet1!$D:$D,[1]Sheet1!$C:$C)</f>
        <v>367</v>
      </c>
      <c r="AE7456">
        <f>MIS[[#This Row],[OrderAverageTradedPrice]]*MIS[[#This Row],[OrderQuantity]]</f>
        <v>7290</v>
      </c>
      <c r="AF7456">
        <f>MIS[[#This Row],[LTP]]*MIS[[#This Row],[OrderQuantity]]</f>
        <v>7340</v>
      </c>
      <c r="AG7456">
        <f>IF(MIS[[#This Row],[OrderSide]]="SELL",MIS[[#This Row],[VALUE]]-MIS[[#This Row],[LIVE_VALUE]],MIS[[#This Row],[LIVE_VALUE]]-MIS[[#This Row],[VALUE]])</f>
        <v>50</v>
      </c>
      <c r="AH7456" t="str" cm="1">
        <f t="array" ref="AH7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6" t="str">
        <f>MIS[[#This Row],[TRADING SYMBOL]]</f>
        <v>SENSEX2552082200PE</v>
      </c>
      <c r="AJ7456" t="str">
        <f>IF(RIGHT(MIS[[#This Row],[Main/Hedge]],4)="MAIN","MAIN","HEDGE")</f>
        <v>MAIN</v>
      </c>
      <c r="AK7456" t="str" cm="1">
        <f t="array" ref="AK7456">_xlfn._xlws.FILTER(Table4[Column1],ISNUMBER(SEARCH(Table4[Column1],MIS[[#This Row],[OrderUniqueIdentifier]])),"")</f>
        <v>MS</v>
      </c>
    </row>
    <row r="7457" spans="1:37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>
        <f>_xlfn.XLOOKUP(MIS[[#This Row],[TRADING SYMBOL]],[1]Sheet1!$D:$D,[1]Sheet1!$C:$C)</f>
        <v>441.2</v>
      </c>
      <c r="AE7457">
        <f>MIS[[#This Row],[OrderAverageTradedPrice]]*MIS[[#This Row],[OrderQuantity]]</f>
        <v>8748</v>
      </c>
      <c r="AF7457">
        <f>MIS[[#This Row],[LTP]]*MIS[[#This Row],[OrderQuantity]]</f>
        <v>8824</v>
      </c>
      <c r="AG7457">
        <f>IF(MIS[[#This Row],[OrderSide]]="SELL",MIS[[#This Row],[VALUE]]-MIS[[#This Row],[LIVE_VALUE]],MIS[[#This Row],[LIVE_VALUE]]-MIS[[#This Row],[VALUE]])</f>
        <v>76</v>
      </c>
      <c r="AH7457" t="str" cm="1">
        <f t="array" ref="AH7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7" t="str">
        <f>MIS[[#This Row],[TRADING SYMBOL]]</f>
        <v>SENSEX2552082400CE</v>
      </c>
      <c r="AJ7457" t="str">
        <f>IF(RIGHT(MIS[[#This Row],[Main/Hedge]],4)="MAIN","MAIN","HEDGE")</f>
        <v>MAIN</v>
      </c>
      <c r="AK7457" t="str" cm="1">
        <f t="array" ref="AK7457">_xlfn._xlws.FILTER(Table4[Column1],ISNUMBER(SEARCH(Table4[Column1],MIS[[#This Row],[OrderUniqueIdentifier]])),"")</f>
        <v>MS</v>
      </c>
    </row>
    <row r="7458" spans="1:37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>
        <f>_xlfn.XLOOKUP(MIS[[#This Row],[TRADING SYMBOL]],[1]Sheet1!$D:$D,[1]Sheet1!$C:$C)</f>
        <v>490.65</v>
      </c>
      <c r="AE7458">
        <f>MIS[[#This Row],[OrderAverageTradedPrice]]*MIS[[#This Row],[OrderQuantity]]</f>
        <v>9805</v>
      </c>
      <c r="AF7458">
        <f>MIS[[#This Row],[LTP]]*MIS[[#This Row],[OrderQuantity]]</f>
        <v>9813</v>
      </c>
      <c r="AG7458">
        <f>IF(MIS[[#This Row],[OrderSide]]="SELL",MIS[[#This Row],[VALUE]]-MIS[[#This Row],[LIVE_VALUE]],MIS[[#This Row],[LIVE_VALUE]]-MIS[[#This Row],[VALUE]])</f>
        <v>8</v>
      </c>
      <c r="AH7458" t="str" cm="1">
        <f t="array" ref="AH7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8" t="str">
        <f>MIS[[#This Row],[TRADING SYMBOL]]</f>
        <v>SENSEX2552082300CE</v>
      </c>
      <c r="AJ7458" t="str">
        <f>IF(RIGHT(MIS[[#This Row],[Main/Hedge]],4)="MAIN","MAIN","HEDGE")</f>
        <v>MAIN</v>
      </c>
      <c r="AK7458" t="str" cm="1">
        <f t="array" ref="AK7458">_xlfn._xlws.FILTER(Table4[Column1],ISNUMBER(SEARCH(Table4[Column1],MIS[[#This Row],[OrderUniqueIdentifier]])),"")</f>
        <v>MS</v>
      </c>
    </row>
    <row r="7459" spans="1:37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>
        <f>_xlfn.XLOOKUP(MIS[[#This Row],[TRADING SYMBOL]],[1]Sheet1!$D:$D,[1]Sheet1!$C:$C)</f>
        <v>386.75</v>
      </c>
      <c r="AE7459">
        <f>MIS[[#This Row],[OrderAverageTradedPrice]]*MIS[[#This Row],[OrderQuantity]]</f>
        <v>7781</v>
      </c>
      <c r="AF7459">
        <f>MIS[[#This Row],[LTP]]*MIS[[#This Row],[OrderQuantity]]</f>
        <v>7735</v>
      </c>
      <c r="AG7459">
        <f>IF(MIS[[#This Row],[OrderSide]]="SELL",MIS[[#This Row],[VALUE]]-MIS[[#This Row],[LIVE_VALUE]],MIS[[#This Row],[LIVE_VALUE]]-MIS[[#This Row],[VALUE]])</f>
        <v>-46</v>
      </c>
      <c r="AH7459" t="str" cm="1">
        <f t="array" ref="AH7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59" t="str">
        <f>MIS[[#This Row],[TRADING SYMBOL]]</f>
        <v>SENSEX2552082500CE</v>
      </c>
      <c r="AJ7459" t="str">
        <f>IF(RIGHT(MIS[[#This Row],[Main/Hedge]],4)="MAIN","MAIN","HEDGE")</f>
        <v>MAIN</v>
      </c>
      <c r="AK7459" t="str" cm="1">
        <f t="array" ref="AK7459">_xlfn._xlws.FILTER(Table4[Column1],ISNUMBER(SEARCH(Table4[Column1],MIS[[#This Row],[OrderUniqueIdentifier]])),"")</f>
        <v>MS</v>
      </c>
    </row>
    <row r="7460" spans="1:37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>
        <f>_xlfn.XLOOKUP(MIS[[#This Row],[TRADING SYMBOL]],[1]Sheet1!$D:$D,[1]Sheet1!$C:$C)</f>
        <v>409.5</v>
      </c>
      <c r="AE7460">
        <f>MIS[[#This Row],[OrderAverageTradedPrice]]*MIS[[#This Row],[OrderQuantity]]</f>
        <v>8113</v>
      </c>
      <c r="AF7460">
        <f>MIS[[#This Row],[LTP]]*MIS[[#This Row],[OrderQuantity]]</f>
        <v>8190</v>
      </c>
      <c r="AG7460">
        <f>IF(MIS[[#This Row],[OrderSide]]="SELL",MIS[[#This Row],[VALUE]]-MIS[[#This Row],[LIVE_VALUE]],MIS[[#This Row],[LIVE_VALUE]]-MIS[[#This Row],[VALUE]])</f>
        <v>77</v>
      </c>
      <c r="AH7460" t="str" cm="1">
        <f t="array" ref="AH7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0" t="str">
        <f>MIS[[#This Row],[TRADING SYMBOL]]</f>
        <v>SENSEX2552082300PE</v>
      </c>
      <c r="AJ7460" t="str">
        <f>IF(RIGHT(MIS[[#This Row],[Main/Hedge]],4)="MAIN","MAIN","HEDGE")</f>
        <v>MAIN</v>
      </c>
      <c r="AK7460" t="str" cm="1">
        <f t="array" ref="AK7460">_xlfn._xlws.FILTER(Table4[Column1],ISNUMBER(SEARCH(Table4[Column1],MIS[[#This Row],[OrderUniqueIdentifier]])),"")</f>
        <v>MS</v>
      </c>
    </row>
    <row r="7461" spans="1:37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>
        <f>_xlfn.XLOOKUP(MIS[[#This Row],[TRADING SYMBOL]],[1]Sheet1!$D:$D,[1]Sheet1!$C:$C)</f>
        <v>367</v>
      </c>
      <c r="AE7461">
        <f>MIS[[#This Row],[OrderAverageTradedPrice]]*MIS[[#This Row],[OrderQuantity]]</f>
        <v>36450</v>
      </c>
      <c r="AF7461">
        <f>MIS[[#This Row],[LTP]]*MIS[[#This Row],[OrderQuantity]]</f>
        <v>36700</v>
      </c>
      <c r="AG7461">
        <f>IF(MIS[[#This Row],[OrderSide]]="SELL",MIS[[#This Row],[VALUE]]-MIS[[#This Row],[LIVE_VALUE]],MIS[[#This Row],[LIVE_VALUE]]-MIS[[#This Row],[VALUE]])</f>
        <v>250</v>
      </c>
      <c r="AH7461" t="str" cm="1">
        <f t="array" ref="AH7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1" t="str">
        <f>MIS[[#This Row],[TRADING SYMBOL]]</f>
        <v>SENSEX2552082200PE</v>
      </c>
      <c r="AJ7461" t="str">
        <f>IF(RIGHT(MIS[[#This Row],[Main/Hedge]],4)="MAIN","MAIN","HEDGE")</f>
        <v>MAIN</v>
      </c>
      <c r="AK7461" t="str" cm="1">
        <f t="array" ref="AK7461">_xlfn._xlws.FILTER(Table4[Column1],ISNUMBER(SEARCH(Table4[Column1],MIS[[#This Row],[OrderUniqueIdentifier]])),"")</f>
        <v>MS</v>
      </c>
    </row>
    <row r="7462" spans="1:37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>
        <f>_xlfn.XLOOKUP(MIS[[#This Row],[TRADING SYMBOL]],[1]Sheet1!$D:$D,[1]Sheet1!$C:$C)</f>
        <v>367</v>
      </c>
      <c r="AE7462">
        <f>MIS[[#This Row],[OrderAverageTradedPrice]]*MIS[[#This Row],[OrderQuantity]]</f>
        <v>7282</v>
      </c>
      <c r="AF7462">
        <f>MIS[[#This Row],[LTP]]*MIS[[#This Row],[OrderQuantity]]</f>
        <v>7340</v>
      </c>
      <c r="AG7462">
        <f>IF(MIS[[#This Row],[OrderSide]]="SELL",MIS[[#This Row],[VALUE]]-MIS[[#This Row],[LIVE_VALUE]],MIS[[#This Row],[LIVE_VALUE]]-MIS[[#This Row],[VALUE]])</f>
        <v>58</v>
      </c>
      <c r="AH7462" t="str" cm="1">
        <f t="array" ref="AH7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2" t="str">
        <f>MIS[[#This Row],[TRADING SYMBOL]]</f>
        <v>SENSEX2552082200PE</v>
      </c>
      <c r="AJ7462" t="str">
        <f>IF(RIGHT(MIS[[#This Row],[Main/Hedge]],4)="MAIN","MAIN","HEDGE")</f>
        <v>MAIN</v>
      </c>
      <c r="AK7462" t="str" cm="1">
        <f t="array" ref="AK7462">_xlfn._xlws.FILTER(Table4[Column1],ISNUMBER(SEARCH(Table4[Column1],MIS[[#This Row],[OrderUniqueIdentifier]])),"")</f>
        <v>MS</v>
      </c>
    </row>
    <row r="7463" spans="1:37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>
        <f>_xlfn.XLOOKUP(MIS[[#This Row],[TRADING SYMBOL]],[1]Sheet1!$D:$D,[1]Sheet1!$C:$C)</f>
        <v>328</v>
      </c>
      <c r="AE7463">
        <f>MIS[[#This Row],[OrderAverageTradedPrice]]*MIS[[#This Row],[OrderQuantity]]</f>
        <v>58706.999999999993</v>
      </c>
      <c r="AF7463">
        <f>MIS[[#This Row],[LTP]]*MIS[[#This Row],[OrderQuantity]]</f>
        <v>59040</v>
      </c>
      <c r="AG7463">
        <f>IF(MIS[[#This Row],[OrderSide]]="SELL",MIS[[#This Row],[VALUE]]-MIS[[#This Row],[LIVE_VALUE]],MIS[[#This Row],[LIVE_VALUE]]-MIS[[#This Row],[VALUE]])</f>
        <v>333.00000000000728</v>
      </c>
      <c r="AH7463" t="str" cm="1">
        <f t="array" ref="AH7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3" t="str">
        <f>MIS[[#This Row],[TRADING SYMBOL]]</f>
        <v>SENSEX2552082100PE</v>
      </c>
      <c r="AJ7463" t="str">
        <f>IF(RIGHT(MIS[[#This Row],[Main/Hedge]],4)="MAIN","MAIN","HEDGE")</f>
        <v>MAIN</v>
      </c>
      <c r="AK7463" t="str" cm="1">
        <f t="array" ref="AK7463">_xlfn._xlws.FILTER(Table4[Column1],ISNUMBER(SEARCH(Table4[Column1],MIS[[#This Row],[OrderUniqueIdentifier]])),"")</f>
        <v>MS</v>
      </c>
    </row>
    <row r="7464" spans="1:37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>
        <f>_xlfn.XLOOKUP(MIS[[#This Row],[TRADING SYMBOL]],[1]Sheet1!$D:$D,[1]Sheet1!$C:$C)</f>
        <v>409.5</v>
      </c>
      <c r="AE7464">
        <f>MIS[[#This Row],[OrderAverageTradedPrice]]*MIS[[#This Row],[OrderQuantity]]</f>
        <v>8128</v>
      </c>
      <c r="AF7464">
        <f>MIS[[#This Row],[LTP]]*MIS[[#This Row],[OrderQuantity]]</f>
        <v>8190</v>
      </c>
      <c r="AG7464">
        <f>IF(MIS[[#This Row],[OrderSide]]="SELL",MIS[[#This Row],[VALUE]]-MIS[[#This Row],[LIVE_VALUE]],MIS[[#This Row],[LIVE_VALUE]]-MIS[[#This Row],[VALUE]])</f>
        <v>62</v>
      </c>
      <c r="AH7464" t="str" cm="1">
        <f t="array" ref="AH7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4" t="str">
        <f>MIS[[#This Row],[TRADING SYMBOL]]</f>
        <v>SENSEX2552082300PE</v>
      </c>
      <c r="AJ7464" t="str">
        <f>IF(RIGHT(MIS[[#This Row],[Main/Hedge]],4)="MAIN","MAIN","HEDGE")</f>
        <v>MAIN</v>
      </c>
      <c r="AK7464" t="str" cm="1">
        <f t="array" ref="AK7464">_xlfn._xlws.FILTER(Table4[Column1],ISNUMBER(SEARCH(Table4[Column1],MIS[[#This Row],[OrderUniqueIdentifier]])),"")</f>
        <v>MS</v>
      </c>
    </row>
    <row r="7465" spans="1:37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>
        <f>_xlfn.XLOOKUP(MIS[[#This Row],[TRADING SYMBOL]],[1]Sheet1!$D:$D,[1]Sheet1!$C:$C)</f>
        <v>367</v>
      </c>
      <c r="AE7465">
        <f>MIS[[#This Row],[OrderAverageTradedPrice]]*MIS[[#This Row],[OrderQuantity]]</f>
        <v>7281</v>
      </c>
      <c r="AF7465">
        <f>MIS[[#This Row],[LTP]]*MIS[[#This Row],[OrderQuantity]]</f>
        <v>7340</v>
      </c>
      <c r="AG7465">
        <f>IF(MIS[[#This Row],[OrderSide]]="SELL",MIS[[#This Row],[VALUE]]-MIS[[#This Row],[LIVE_VALUE]],MIS[[#This Row],[LIVE_VALUE]]-MIS[[#This Row],[VALUE]])</f>
        <v>59</v>
      </c>
      <c r="AH7465" t="str" cm="1">
        <f t="array" ref="AH7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5" t="str">
        <f>MIS[[#This Row],[TRADING SYMBOL]]</f>
        <v>SENSEX2552082200PE</v>
      </c>
      <c r="AJ7465" t="str">
        <f>IF(RIGHT(MIS[[#This Row],[Main/Hedge]],4)="MAIN","MAIN","HEDGE")</f>
        <v>MAIN</v>
      </c>
      <c r="AK7465" t="str" cm="1">
        <f t="array" ref="AK7465">_xlfn._xlws.FILTER(Table4[Column1],ISNUMBER(SEARCH(Table4[Column1],MIS[[#This Row],[OrderUniqueIdentifier]])),"")</f>
        <v>MS</v>
      </c>
    </row>
    <row r="7466" spans="1:37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>
        <f>_xlfn.XLOOKUP(MIS[[#This Row],[TRADING SYMBOL]],[1]Sheet1!$D:$D,[1]Sheet1!$C:$C)</f>
        <v>386.75</v>
      </c>
      <c r="AE7466">
        <f>MIS[[#This Row],[OrderAverageTradedPrice]]*MIS[[#This Row],[OrderQuantity]]</f>
        <v>7791</v>
      </c>
      <c r="AF7466">
        <f>MIS[[#This Row],[LTP]]*MIS[[#This Row],[OrderQuantity]]</f>
        <v>7735</v>
      </c>
      <c r="AG7466">
        <f>IF(MIS[[#This Row],[OrderSide]]="SELL",MIS[[#This Row],[VALUE]]-MIS[[#This Row],[LIVE_VALUE]],MIS[[#This Row],[LIVE_VALUE]]-MIS[[#This Row],[VALUE]])</f>
        <v>-56</v>
      </c>
      <c r="AH7466" t="str" cm="1">
        <f t="array" ref="AH7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6" t="str">
        <f>MIS[[#This Row],[TRADING SYMBOL]]</f>
        <v>SENSEX2552082500CE</v>
      </c>
      <c r="AJ7466" t="str">
        <f>IF(RIGHT(MIS[[#This Row],[Main/Hedge]],4)="MAIN","MAIN","HEDGE")</f>
        <v>MAIN</v>
      </c>
      <c r="AK7466" t="str" cm="1">
        <f t="array" ref="AK7466">_xlfn._xlws.FILTER(Table4[Column1],ISNUMBER(SEARCH(Table4[Column1],MIS[[#This Row],[OrderUniqueIdentifier]])),"")</f>
        <v>MS</v>
      </c>
    </row>
    <row r="7467" spans="1:37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>
        <f>_xlfn.XLOOKUP(MIS[[#This Row],[TRADING SYMBOL]],[1]Sheet1!$D:$D,[1]Sheet1!$C:$C)</f>
        <v>441.2</v>
      </c>
      <c r="AE7467">
        <f>MIS[[#This Row],[OrderAverageTradedPrice]]*MIS[[#This Row],[OrderQuantity]]</f>
        <v>17519</v>
      </c>
      <c r="AF7467">
        <f>MIS[[#This Row],[LTP]]*MIS[[#This Row],[OrderQuantity]]</f>
        <v>17648</v>
      </c>
      <c r="AG7467">
        <f>IF(MIS[[#This Row],[OrderSide]]="SELL",MIS[[#This Row],[VALUE]]-MIS[[#This Row],[LIVE_VALUE]],MIS[[#This Row],[LIVE_VALUE]]-MIS[[#This Row],[VALUE]])</f>
        <v>129</v>
      </c>
      <c r="AH7467" t="str" cm="1">
        <f t="array" ref="AH7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7" t="str">
        <f>MIS[[#This Row],[TRADING SYMBOL]]</f>
        <v>SENSEX2552082400CE</v>
      </c>
      <c r="AJ7467" t="str">
        <f>IF(RIGHT(MIS[[#This Row],[Main/Hedge]],4)="MAIN","MAIN","HEDGE")</f>
        <v>MAIN</v>
      </c>
      <c r="AK7467" t="str" cm="1">
        <f t="array" ref="AK7467">_xlfn._xlws.FILTER(Table4[Column1],ISNUMBER(SEARCH(Table4[Column1],MIS[[#This Row],[OrderUniqueIdentifier]])),"")</f>
        <v>MS</v>
      </c>
    </row>
    <row r="7468" spans="1:37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>
        <f>_xlfn.XLOOKUP(MIS[[#This Row],[TRADING SYMBOL]],[1]Sheet1!$D:$D,[1]Sheet1!$C:$C)</f>
        <v>490.65</v>
      </c>
      <c r="AE7468">
        <f>MIS[[#This Row],[OrderAverageTradedPrice]]*MIS[[#This Row],[OrderQuantity]]</f>
        <v>9818</v>
      </c>
      <c r="AF7468">
        <f>MIS[[#This Row],[LTP]]*MIS[[#This Row],[OrderQuantity]]</f>
        <v>9813</v>
      </c>
      <c r="AG7468">
        <f>IF(MIS[[#This Row],[OrderSide]]="SELL",MIS[[#This Row],[VALUE]]-MIS[[#This Row],[LIVE_VALUE]],MIS[[#This Row],[LIVE_VALUE]]-MIS[[#This Row],[VALUE]])</f>
        <v>-5</v>
      </c>
      <c r="AH7468" t="str" cm="1">
        <f t="array" ref="AH7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8" t="str">
        <f>MIS[[#This Row],[TRADING SYMBOL]]</f>
        <v>SENSEX2552082300CE</v>
      </c>
      <c r="AJ7468" t="str">
        <f>IF(RIGHT(MIS[[#This Row],[Main/Hedge]],4)="MAIN","MAIN","HEDGE")</f>
        <v>MAIN</v>
      </c>
      <c r="AK7468" t="str" cm="1">
        <f t="array" ref="AK7468">_xlfn._xlws.FILTER(Table4[Column1],ISNUMBER(SEARCH(Table4[Column1],MIS[[#This Row],[OrderUniqueIdentifier]])),"")</f>
        <v>MS</v>
      </c>
    </row>
    <row r="7469" spans="1:37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>
        <f>_xlfn.XLOOKUP(MIS[[#This Row],[TRADING SYMBOL]],[1]Sheet1!$D:$D,[1]Sheet1!$C:$C)</f>
        <v>367</v>
      </c>
      <c r="AE7469">
        <f>MIS[[#This Row],[OrderAverageTradedPrice]]*MIS[[#This Row],[OrderQuantity]]</f>
        <v>7282</v>
      </c>
      <c r="AF7469">
        <f>MIS[[#This Row],[LTP]]*MIS[[#This Row],[OrderQuantity]]</f>
        <v>7340</v>
      </c>
      <c r="AG7469">
        <f>IF(MIS[[#This Row],[OrderSide]]="SELL",MIS[[#This Row],[VALUE]]-MIS[[#This Row],[LIVE_VALUE]],MIS[[#This Row],[LIVE_VALUE]]-MIS[[#This Row],[VALUE]])</f>
        <v>58</v>
      </c>
      <c r="AH7469" t="str" cm="1">
        <f t="array" ref="AH7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69" t="str">
        <f>MIS[[#This Row],[TRADING SYMBOL]]</f>
        <v>SENSEX2552082200PE</v>
      </c>
      <c r="AJ7469" t="str">
        <f>IF(RIGHT(MIS[[#This Row],[Main/Hedge]],4)="MAIN","MAIN","HEDGE")</f>
        <v>MAIN</v>
      </c>
      <c r="AK7469" t="str" cm="1">
        <f t="array" ref="AK7469">_xlfn._xlws.FILTER(Table4[Column1],ISNUMBER(SEARCH(Table4[Column1],MIS[[#This Row],[OrderUniqueIdentifier]])),"")</f>
        <v>MS</v>
      </c>
    </row>
    <row r="7470" spans="1:37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>
        <f>_xlfn.XLOOKUP(MIS[[#This Row],[TRADING SYMBOL]],[1]Sheet1!$D:$D,[1]Sheet1!$C:$C)</f>
        <v>343.15</v>
      </c>
      <c r="AE7470">
        <f>MIS[[#This Row],[OrderAverageTradedPrice]]*MIS[[#This Row],[OrderQuantity]]</f>
        <v>6945</v>
      </c>
      <c r="AF7470">
        <f>MIS[[#This Row],[LTP]]*MIS[[#This Row],[OrderQuantity]]</f>
        <v>6863</v>
      </c>
      <c r="AG7470">
        <f>IF(MIS[[#This Row],[OrderSide]]="SELL",MIS[[#This Row],[VALUE]]-MIS[[#This Row],[LIVE_VALUE]],MIS[[#This Row],[LIVE_VALUE]]-MIS[[#This Row],[VALUE]])</f>
        <v>-82</v>
      </c>
      <c r="AH7470" t="str" cm="1">
        <f t="array" ref="AH7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0" t="str">
        <f>MIS[[#This Row],[TRADING SYMBOL]]</f>
        <v>SENSEX2552082600CE</v>
      </c>
      <c r="AJ7470" t="str">
        <f>IF(RIGHT(MIS[[#This Row],[Main/Hedge]],4)="MAIN","MAIN","HEDGE")</f>
        <v>MAIN</v>
      </c>
      <c r="AK7470" t="str" cm="1">
        <f t="array" ref="AK7470">_xlfn._xlws.FILTER(Table4[Column1],ISNUMBER(SEARCH(Table4[Column1],MIS[[#This Row],[OrderUniqueIdentifier]])),"")</f>
        <v>MS</v>
      </c>
    </row>
    <row r="7471" spans="1:37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>
        <f>_xlfn.XLOOKUP(MIS[[#This Row],[TRADING SYMBOL]],[1]Sheet1!$D:$D,[1]Sheet1!$C:$C)</f>
        <v>386.75</v>
      </c>
      <c r="AE7471">
        <f>MIS[[#This Row],[OrderAverageTradedPrice]]*MIS[[#This Row],[OrderQuantity]]</f>
        <v>7793</v>
      </c>
      <c r="AF7471">
        <f>MIS[[#This Row],[LTP]]*MIS[[#This Row],[OrderQuantity]]</f>
        <v>7735</v>
      </c>
      <c r="AG7471">
        <f>IF(MIS[[#This Row],[OrderSide]]="SELL",MIS[[#This Row],[VALUE]]-MIS[[#This Row],[LIVE_VALUE]],MIS[[#This Row],[LIVE_VALUE]]-MIS[[#This Row],[VALUE]])</f>
        <v>-58</v>
      </c>
      <c r="AH7471" t="str" cm="1">
        <f t="array" ref="AH7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1" t="str">
        <f>MIS[[#This Row],[TRADING SYMBOL]]</f>
        <v>SENSEX2552082500CE</v>
      </c>
      <c r="AJ7471" t="str">
        <f>IF(RIGHT(MIS[[#This Row],[Main/Hedge]],4)="MAIN","MAIN","HEDGE")</f>
        <v>MAIN</v>
      </c>
      <c r="AK7471" t="str" cm="1">
        <f t="array" ref="AK7471">_xlfn._xlws.FILTER(Table4[Column1],ISNUMBER(SEARCH(Table4[Column1],MIS[[#This Row],[OrderUniqueIdentifier]])),"")</f>
        <v>MS</v>
      </c>
    </row>
    <row r="7472" spans="1:37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>
        <f>_xlfn.XLOOKUP(MIS[[#This Row],[TRADING SYMBOL]],[1]Sheet1!$D:$D,[1]Sheet1!$C:$C)</f>
        <v>386.75</v>
      </c>
      <c r="AE7472">
        <f>MIS[[#This Row],[OrderAverageTradedPrice]]*MIS[[#This Row],[OrderQuantity]]</f>
        <v>38914</v>
      </c>
      <c r="AF7472">
        <f>MIS[[#This Row],[LTP]]*MIS[[#This Row],[OrderQuantity]]</f>
        <v>38675</v>
      </c>
      <c r="AG7472">
        <f>IF(MIS[[#This Row],[OrderSide]]="SELL",MIS[[#This Row],[VALUE]]-MIS[[#This Row],[LIVE_VALUE]],MIS[[#This Row],[LIVE_VALUE]]-MIS[[#This Row],[VALUE]])</f>
        <v>-239</v>
      </c>
      <c r="AH7472" t="str" cm="1">
        <f t="array" ref="AH7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2" t="str">
        <f>MIS[[#This Row],[TRADING SYMBOL]]</f>
        <v>SENSEX2552082500CE</v>
      </c>
      <c r="AJ7472" t="str">
        <f>IF(RIGHT(MIS[[#This Row],[Main/Hedge]],4)="MAIN","MAIN","HEDGE")</f>
        <v>MAIN</v>
      </c>
      <c r="AK7472" t="str" cm="1">
        <f t="array" ref="AK7472">_xlfn._xlws.FILTER(Table4[Column1],ISNUMBER(SEARCH(Table4[Column1],MIS[[#This Row],[OrderUniqueIdentifier]])),"")</f>
        <v>MS</v>
      </c>
    </row>
    <row r="7473" spans="1:37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>
        <f>_xlfn.XLOOKUP(MIS[[#This Row],[TRADING SYMBOL]],[1]Sheet1!$D:$D,[1]Sheet1!$C:$C)</f>
        <v>328</v>
      </c>
      <c r="AE7473">
        <f>MIS[[#This Row],[OrderAverageTradedPrice]]*MIS[[#This Row],[OrderQuantity]]</f>
        <v>32650</v>
      </c>
      <c r="AF7473">
        <f>MIS[[#This Row],[LTP]]*MIS[[#This Row],[OrderQuantity]]</f>
        <v>32800</v>
      </c>
      <c r="AG7473">
        <f>IF(MIS[[#This Row],[OrderSide]]="SELL",MIS[[#This Row],[VALUE]]-MIS[[#This Row],[LIVE_VALUE]],MIS[[#This Row],[LIVE_VALUE]]-MIS[[#This Row],[VALUE]])</f>
        <v>150</v>
      </c>
      <c r="AH7473" t="str" cm="1">
        <f t="array" ref="AH7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3" t="str">
        <f>MIS[[#This Row],[TRADING SYMBOL]]</f>
        <v>SENSEX2552082100PE</v>
      </c>
      <c r="AJ7473" t="str">
        <f>IF(RIGHT(MIS[[#This Row],[Main/Hedge]],4)="MAIN","MAIN","HEDGE")</f>
        <v>MAIN</v>
      </c>
      <c r="AK7473" t="str" cm="1">
        <f t="array" ref="AK7473">_xlfn._xlws.FILTER(Table4[Column1],ISNUMBER(SEARCH(Table4[Column1],MIS[[#This Row],[OrderUniqueIdentifier]])),"")</f>
        <v>MS</v>
      </c>
    </row>
    <row r="7474" spans="1:37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>
        <f>_xlfn.XLOOKUP(MIS[[#This Row],[TRADING SYMBOL]],[1]Sheet1!$D:$D,[1]Sheet1!$C:$C)</f>
        <v>328</v>
      </c>
      <c r="AE7474">
        <f>MIS[[#This Row],[OrderAverageTradedPrice]]*MIS[[#This Row],[OrderQuantity]]</f>
        <v>26060</v>
      </c>
      <c r="AF7474">
        <f>MIS[[#This Row],[LTP]]*MIS[[#This Row],[OrderQuantity]]</f>
        <v>26240</v>
      </c>
      <c r="AG7474">
        <f>IF(MIS[[#This Row],[OrderSide]]="SELL",MIS[[#This Row],[VALUE]]-MIS[[#This Row],[LIVE_VALUE]],MIS[[#This Row],[LIVE_VALUE]]-MIS[[#This Row],[VALUE]])</f>
        <v>180</v>
      </c>
      <c r="AH7474" t="str" cm="1">
        <f t="array" ref="AH7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4" t="str">
        <f>MIS[[#This Row],[TRADING SYMBOL]]</f>
        <v>SENSEX2552082100PE</v>
      </c>
      <c r="AJ7474" t="str">
        <f>IF(RIGHT(MIS[[#This Row],[Main/Hedge]],4)="MAIN","MAIN","HEDGE")</f>
        <v>MAIN</v>
      </c>
      <c r="AK7474" t="str" cm="1">
        <f t="array" ref="AK7474">_xlfn._xlws.FILTER(Table4[Column1],ISNUMBER(SEARCH(Table4[Column1],MIS[[#This Row],[OrderUniqueIdentifier]])),"")</f>
        <v>MS</v>
      </c>
    </row>
    <row r="7475" spans="1:37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>
        <f>_xlfn.XLOOKUP(MIS[[#This Row],[TRADING SYMBOL]],[1]Sheet1!$D:$D,[1]Sheet1!$C:$C)</f>
        <v>136.6</v>
      </c>
      <c r="AE7475">
        <f>MIS[[#This Row],[OrderAverageTradedPrice]]*MIS[[#This Row],[OrderQuantity]]</f>
        <v>11590</v>
      </c>
      <c r="AF7475">
        <f>MIS[[#This Row],[LTP]]*MIS[[#This Row],[OrderQuantity]]</f>
        <v>10928</v>
      </c>
      <c r="AG7475">
        <f>IF(MIS[[#This Row],[OrderSide]]="SELL",MIS[[#This Row],[VALUE]]-MIS[[#This Row],[LIVE_VALUE]],MIS[[#This Row],[LIVE_VALUE]]-MIS[[#This Row],[VALUE]])</f>
        <v>662</v>
      </c>
      <c r="AH7475" t="str" cm="1">
        <f t="array" ref="AH7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5" t="str">
        <f>MIS[[#This Row],[TRADING SYMBOL]]</f>
        <v>SENSEX2552083300CE</v>
      </c>
      <c r="AJ7475" t="str">
        <f>IF(RIGHT(MIS[[#This Row],[Main/Hedge]],4)="MAIN","MAIN","HEDGE")</f>
        <v>MAIN</v>
      </c>
      <c r="AK7475" t="str" cm="1">
        <f t="array" ref="AK7475">_xlfn._xlws.FILTER(Table4[Column1],ISNUMBER(SEARCH(Table4[Column1],MIS[[#This Row],[OrderUniqueIdentifier]])),"")</f>
        <v>MS</v>
      </c>
    </row>
    <row r="7476" spans="1:37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>
        <f>_xlfn.XLOOKUP(MIS[[#This Row],[TRADING SYMBOL]],[1]Sheet1!$D:$D,[1]Sheet1!$C:$C)</f>
        <v>490.65</v>
      </c>
      <c r="AE7476">
        <f>MIS[[#This Row],[OrderAverageTradedPrice]]*MIS[[#This Row],[OrderQuantity]]</f>
        <v>9814</v>
      </c>
      <c r="AF7476">
        <f>MIS[[#This Row],[LTP]]*MIS[[#This Row],[OrderQuantity]]</f>
        <v>9813</v>
      </c>
      <c r="AG7476">
        <f>IF(MIS[[#This Row],[OrderSide]]="SELL",MIS[[#This Row],[VALUE]]-MIS[[#This Row],[LIVE_VALUE]],MIS[[#This Row],[LIVE_VALUE]]-MIS[[#This Row],[VALUE]])</f>
        <v>-1</v>
      </c>
      <c r="AH7476" t="str" cm="1">
        <f t="array" ref="AH7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6" t="str">
        <f>MIS[[#This Row],[TRADING SYMBOL]]</f>
        <v>SENSEX2552082300CE</v>
      </c>
      <c r="AJ7476" t="str">
        <f>IF(RIGHT(MIS[[#This Row],[Main/Hedge]],4)="MAIN","MAIN","HEDGE")</f>
        <v>MAIN</v>
      </c>
      <c r="AK7476" t="str" cm="1">
        <f t="array" ref="AK7476">_xlfn._xlws.FILTER(Table4[Column1],ISNUMBER(SEARCH(Table4[Column1],MIS[[#This Row],[OrderUniqueIdentifier]])),"")</f>
        <v>MS</v>
      </c>
    </row>
    <row r="7477" spans="1:37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>
        <f>_xlfn.XLOOKUP(MIS[[#This Row],[TRADING SYMBOL]],[1]Sheet1!$D:$D,[1]Sheet1!$C:$C)</f>
        <v>386.75</v>
      </c>
      <c r="AE7477">
        <f>MIS[[#This Row],[OrderAverageTradedPrice]]*MIS[[#This Row],[OrderQuantity]]</f>
        <v>15581</v>
      </c>
      <c r="AF7477">
        <f>MIS[[#This Row],[LTP]]*MIS[[#This Row],[OrderQuantity]]</f>
        <v>15470</v>
      </c>
      <c r="AG7477">
        <f>IF(MIS[[#This Row],[OrderSide]]="SELL",MIS[[#This Row],[VALUE]]-MIS[[#This Row],[LIVE_VALUE]],MIS[[#This Row],[LIVE_VALUE]]-MIS[[#This Row],[VALUE]])</f>
        <v>-111</v>
      </c>
      <c r="AH7477" t="str" cm="1">
        <f t="array" ref="AH7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7" t="str">
        <f>MIS[[#This Row],[TRADING SYMBOL]]</f>
        <v>SENSEX2552082500CE</v>
      </c>
      <c r="AJ7477" t="str">
        <f>IF(RIGHT(MIS[[#This Row],[Main/Hedge]],4)="MAIN","MAIN","HEDGE")</f>
        <v>MAIN</v>
      </c>
      <c r="AK7477" t="str" cm="1">
        <f t="array" ref="AK7477">_xlfn._xlws.FILTER(Table4[Column1],ISNUMBER(SEARCH(Table4[Column1],MIS[[#This Row],[OrderUniqueIdentifier]])),"")</f>
        <v>MS</v>
      </c>
    </row>
    <row r="7478" spans="1:37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>
        <f>_xlfn.XLOOKUP(MIS[[#This Row],[TRADING SYMBOL]],[1]Sheet1!$D:$D,[1]Sheet1!$C:$C)</f>
        <v>328</v>
      </c>
      <c r="AE7478">
        <f>MIS[[#This Row],[OrderAverageTradedPrice]]*MIS[[#This Row],[OrderQuantity]]</f>
        <v>65141</v>
      </c>
      <c r="AF7478">
        <f>MIS[[#This Row],[LTP]]*MIS[[#This Row],[OrderQuantity]]</f>
        <v>65600</v>
      </c>
      <c r="AG7478">
        <f>IF(MIS[[#This Row],[OrderSide]]="SELL",MIS[[#This Row],[VALUE]]-MIS[[#This Row],[LIVE_VALUE]],MIS[[#This Row],[LIVE_VALUE]]-MIS[[#This Row],[VALUE]])</f>
        <v>459</v>
      </c>
      <c r="AH7478" t="str" cm="1">
        <f t="array" ref="AH7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8" t="str">
        <f>MIS[[#This Row],[TRADING SYMBOL]]</f>
        <v>SENSEX2552082100PE</v>
      </c>
      <c r="AJ7478" t="str">
        <f>IF(RIGHT(MIS[[#This Row],[Main/Hedge]],4)="MAIN","MAIN","HEDGE")</f>
        <v>MAIN</v>
      </c>
      <c r="AK7478" t="str" cm="1">
        <f t="array" ref="AK7478">_xlfn._xlws.FILTER(Table4[Column1],ISNUMBER(SEARCH(Table4[Column1],MIS[[#This Row],[OrderUniqueIdentifier]])),"")</f>
        <v>MS</v>
      </c>
    </row>
    <row r="7479" spans="1:37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>
        <f>_xlfn.XLOOKUP(MIS[[#This Row],[TRADING SYMBOL]],[1]Sheet1!$D:$D,[1]Sheet1!$C:$C)</f>
        <v>367</v>
      </c>
      <c r="AE7479">
        <f>MIS[[#This Row],[OrderAverageTradedPrice]]*MIS[[#This Row],[OrderQuantity]]</f>
        <v>7284</v>
      </c>
      <c r="AF7479">
        <f>MIS[[#This Row],[LTP]]*MIS[[#This Row],[OrderQuantity]]</f>
        <v>7340</v>
      </c>
      <c r="AG7479">
        <f>IF(MIS[[#This Row],[OrderSide]]="SELL",MIS[[#This Row],[VALUE]]-MIS[[#This Row],[LIVE_VALUE]],MIS[[#This Row],[LIVE_VALUE]]-MIS[[#This Row],[VALUE]])</f>
        <v>56</v>
      </c>
      <c r="AH7479" t="str" cm="1">
        <f t="array" ref="AH7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79" t="str">
        <f>MIS[[#This Row],[TRADING SYMBOL]]</f>
        <v>SENSEX2552082200PE</v>
      </c>
      <c r="AJ7479" t="str">
        <f>IF(RIGHT(MIS[[#This Row],[Main/Hedge]],4)="MAIN","MAIN","HEDGE")</f>
        <v>MAIN</v>
      </c>
      <c r="AK7479" t="str" cm="1">
        <f t="array" ref="AK7479">_xlfn._xlws.FILTER(Table4[Column1],ISNUMBER(SEARCH(Table4[Column1],MIS[[#This Row],[OrderUniqueIdentifier]])),"")</f>
        <v>MS</v>
      </c>
    </row>
    <row r="7480" spans="1:37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>
        <f>_xlfn.XLOOKUP(MIS[[#This Row],[TRADING SYMBOL]],[1]Sheet1!$D:$D,[1]Sheet1!$C:$C)</f>
        <v>386.75</v>
      </c>
      <c r="AE7480">
        <f>MIS[[#This Row],[OrderAverageTradedPrice]]*MIS[[#This Row],[OrderQuantity]]</f>
        <v>7787</v>
      </c>
      <c r="AF7480">
        <f>MIS[[#This Row],[LTP]]*MIS[[#This Row],[OrderQuantity]]</f>
        <v>7735</v>
      </c>
      <c r="AG7480">
        <f>IF(MIS[[#This Row],[OrderSide]]="SELL",MIS[[#This Row],[VALUE]]-MIS[[#This Row],[LIVE_VALUE]],MIS[[#This Row],[LIVE_VALUE]]-MIS[[#This Row],[VALUE]])</f>
        <v>-52</v>
      </c>
      <c r="AH7480" t="str" cm="1">
        <f t="array" ref="AH7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0" t="str">
        <f>MIS[[#This Row],[TRADING SYMBOL]]</f>
        <v>SENSEX2552082500CE</v>
      </c>
      <c r="AJ7480" t="str">
        <f>IF(RIGHT(MIS[[#This Row],[Main/Hedge]],4)="MAIN","MAIN","HEDGE")</f>
        <v>MAIN</v>
      </c>
      <c r="AK7480" t="str" cm="1">
        <f t="array" ref="AK7480">_xlfn._xlws.FILTER(Table4[Column1],ISNUMBER(SEARCH(Table4[Column1],MIS[[#This Row],[OrderUniqueIdentifier]])),"")</f>
        <v>MS</v>
      </c>
    </row>
    <row r="7481" spans="1:37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>
        <f>_xlfn.XLOOKUP(MIS[[#This Row],[TRADING SYMBOL]],[1]Sheet1!$D:$D,[1]Sheet1!$C:$C)</f>
        <v>343.15</v>
      </c>
      <c r="AE7481">
        <f>MIS[[#This Row],[OrderAverageTradedPrice]]*MIS[[#This Row],[OrderQuantity]]</f>
        <v>6935</v>
      </c>
      <c r="AF7481">
        <f>MIS[[#This Row],[LTP]]*MIS[[#This Row],[OrderQuantity]]</f>
        <v>6863</v>
      </c>
      <c r="AG7481">
        <f>IF(MIS[[#This Row],[OrderSide]]="SELL",MIS[[#This Row],[VALUE]]-MIS[[#This Row],[LIVE_VALUE]],MIS[[#This Row],[LIVE_VALUE]]-MIS[[#This Row],[VALUE]])</f>
        <v>-72</v>
      </c>
      <c r="AH7481" t="str" cm="1">
        <f t="array" ref="AH7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1" t="str">
        <f>MIS[[#This Row],[TRADING SYMBOL]]</f>
        <v>SENSEX2552082600CE</v>
      </c>
      <c r="AJ7481" t="str">
        <f>IF(RIGHT(MIS[[#This Row],[Main/Hedge]],4)="MAIN","MAIN","HEDGE")</f>
        <v>MAIN</v>
      </c>
      <c r="AK7481" t="str" cm="1">
        <f t="array" ref="AK7481">_xlfn._xlws.FILTER(Table4[Column1],ISNUMBER(SEARCH(Table4[Column1],MIS[[#This Row],[OrderUniqueIdentifier]])),"")</f>
        <v>MS</v>
      </c>
    </row>
    <row r="7482" spans="1:37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>
        <f>_xlfn.XLOOKUP(MIS[[#This Row],[TRADING SYMBOL]],[1]Sheet1!$D:$D,[1]Sheet1!$C:$C)</f>
        <v>367</v>
      </c>
      <c r="AE7482">
        <f>MIS[[#This Row],[OrderAverageTradedPrice]]*MIS[[#This Row],[OrderQuantity]]</f>
        <v>7282</v>
      </c>
      <c r="AF7482">
        <f>MIS[[#This Row],[LTP]]*MIS[[#This Row],[OrderQuantity]]</f>
        <v>7340</v>
      </c>
      <c r="AG7482">
        <f>IF(MIS[[#This Row],[OrderSide]]="SELL",MIS[[#This Row],[VALUE]]-MIS[[#This Row],[LIVE_VALUE]],MIS[[#This Row],[LIVE_VALUE]]-MIS[[#This Row],[VALUE]])</f>
        <v>58</v>
      </c>
      <c r="AH7482" t="str" cm="1">
        <f t="array" ref="AH7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2" t="str">
        <f>MIS[[#This Row],[TRADING SYMBOL]]</f>
        <v>SENSEX2552082200PE</v>
      </c>
      <c r="AJ7482" t="str">
        <f>IF(RIGHT(MIS[[#This Row],[Main/Hedge]],4)="MAIN","MAIN","HEDGE")</f>
        <v>MAIN</v>
      </c>
      <c r="AK7482" t="str" cm="1">
        <f t="array" ref="AK7482">_xlfn._xlws.FILTER(Table4[Column1],ISNUMBER(SEARCH(Table4[Column1],MIS[[#This Row],[OrderUniqueIdentifier]])),"")</f>
        <v>MS</v>
      </c>
    </row>
    <row r="7483" spans="1:37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>
        <f>_xlfn.XLOOKUP(MIS[[#This Row],[TRADING SYMBOL]],[1]Sheet1!$D:$D,[1]Sheet1!$C:$C)</f>
        <v>386.75</v>
      </c>
      <c r="AE7483">
        <f>MIS[[#This Row],[OrderAverageTradedPrice]]*MIS[[#This Row],[OrderQuantity]]</f>
        <v>31132</v>
      </c>
      <c r="AF7483">
        <f>MIS[[#This Row],[LTP]]*MIS[[#This Row],[OrderQuantity]]</f>
        <v>30940</v>
      </c>
      <c r="AG7483">
        <f>IF(MIS[[#This Row],[OrderSide]]="SELL",MIS[[#This Row],[VALUE]]-MIS[[#This Row],[LIVE_VALUE]],MIS[[#This Row],[LIVE_VALUE]]-MIS[[#This Row],[VALUE]])</f>
        <v>-192</v>
      </c>
      <c r="AH7483" t="str" cm="1">
        <f t="array" ref="AH7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3" t="str">
        <f>MIS[[#This Row],[TRADING SYMBOL]]</f>
        <v>SENSEX2552082500CE</v>
      </c>
      <c r="AJ7483" t="str">
        <f>IF(RIGHT(MIS[[#This Row],[Main/Hedge]],4)="MAIN","MAIN","HEDGE")</f>
        <v>MAIN</v>
      </c>
      <c r="AK7483" t="str" cm="1">
        <f t="array" ref="AK7483">_xlfn._xlws.FILTER(Table4[Column1],ISNUMBER(SEARCH(Table4[Column1],MIS[[#This Row],[OrderUniqueIdentifier]])),"")</f>
        <v>MS</v>
      </c>
    </row>
    <row r="7484" spans="1:37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>
        <f>_xlfn.XLOOKUP(MIS[[#This Row],[TRADING SYMBOL]],[1]Sheet1!$D:$D,[1]Sheet1!$C:$C)</f>
        <v>441.2</v>
      </c>
      <c r="AE7484">
        <f>MIS[[#This Row],[OrderAverageTradedPrice]]*MIS[[#This Row],[OrderQuantity]]</f>
        <v>17496</v>
      </c>
      <c r="AF7484">
        <f>MIS[[#This Row],[LTP]]*MIS[[#This Row],[OrderQuantity]]</f>
        <v>17648</v>
      </c>
      <c r="AG7484">
        <f>IF(MIS[[#This Row],[OrderSide]]="SELL",MIS[[#This Row],[VALUE]]-MIS[[#This Row],[LIVE_VALUE]],MIS[[#This Row],[LIVE_VALUE]]-MIS[[#This Row],[VALUE]])</f>
        <v>152</v>
      </c>
      <c r="AH7484" t="str" cm="1">
        <f t="array" ref="AH7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4" t="str">
        <f>MIS[[#This Row],[TRADING SYMBOL]]</f>
        <v>SENSEX2552082400CE</v>
      </c>
      <c r="AJ7484" t="str">
        <f>IF(RIGHT(MIS[[#This Row],[Main/Hedge]],4)="MAIN","MAIN","HEDGE")</f>
        <v>MAIN</v>
      </c>
      <c r="AK7484" t="str" cm="1">
        <f t="array" ref="AK7484">_xlfn._xlws.FILTER(Table4[Column1],ISNUMBER(SEARCH(Table4[Column1],MIS[[#This Row],[OrderUniqueIdentifier]])),"")</f>
        <v>MS</v>
      </c>
    </row>
    <row r="7485" spans="1:37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>
        <f>_xlfn.XLOOKUP(MIS[[#This Row],[TRADING SYMBOL]],[1]Sheet1!$D:$D,[1]Sheet1!$C:$C)</f>
        <v>386.75</v>
      </c>
      <c r="AE7485">
        <f>MIS[[#This Row],[OrderAverageTradedPrice]]*MIS[[#This Row],[OrderQuantity]]</f>
        <v>15584</v>
      </c>
      <c r="AF7485">
        <f>MIS[[#This Row],[LTP]]*MIS[[#This Row],[OrderQuantity]]</f>
        <v>15470</v>
      </c>
      <c r="AG7485">
        <f>IF(MIS[[#This Row],[OrderSide]]="SELL",MIS[[#This Row],[VALUE]]-MIS[[#This Row],[LIVE_VALUE]],MIS[[#This Row],[LIVE_VALUE]]-MIS[[#This Row],[VALUE]])</f>
        <v>-114</v>
      </c>
      <c r="AH7485" t="str" cm="1">
        <f t="array" ref="AH7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5" t="str">
        <f>MIS[[#This Row],[TRADING SYMBOL]]</f>
        <v>SENSEX2552082500CE</v>
      </c>
      <c r="AJ7485" t="str">
        <f>IF(RIGHT(MIS[[#This Row],[Main/Hedge]],4)="MAIN","MAIN","HEDGE")</f>
        <v>MAIN</v>
      </c>
      <c r="AK7485" t="str" cm="1">
        <f t="array" ref="AK7485">_xlfn._xlws.FILTER(Table4[Column1],ISNUMBER(SEARCH(Table4[Column1],MIS[[#This Row],[OrderUniqueIdentifier]])),"")</f>
        <v>MS</v>
      </c>
    </row>
    <row r="7486" spans="1:37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>
        <f>_xlfn.XLOOKUP(MIS[[#This Row],[TRADING SYMBOL]],[1]Sheet1!$D:$D,[1]Sheet1!$C:$C)</f>
        <v>441.2</v>
      </c>
      <c r="AE7486">
        <f>MIS[[#This Row],[OrderAverageTradedPrice]]*MIS[[#This Row],[OrderQuantity]]</f>
        <v>8749</v>
      </c>
      <c r="AF7486">
        <f>MIS[[#This Row],[LTP]]*MIS[[#This Row],[OrderQuantity]]</f>
        <v>8824</v>
      </c>
      <c r="AG7486">
        <f>IF(MIS[[#This Row],[OrderSide]]="SELL",MIS[[#This Row],[VALUE]]-MIS[[#This Row],[LIVE_VALUE]],MIS[[#This Row],[LIVE_VALUE]]-MIS[[#This Row],[VALUE]])</f>
        <v>75</v>
      </c>
      <c r="AH7486" t="str" cm="1">
        <f t="array" ref="AH7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6" t="str">
        <f>MIS[[#This Row],[TRADING SYMBOL]]</f>
        <v>SENSEX2552082400CE</v>
      </c>
      <c r="AJ7486" t="str">
        <f>IF(RIGHT(MIS[[#This Row],[Main/Hedge]],4)="MAIN","MAIN","HEDGE")</f>
        <v>MAIN</v>
      </c>
      <c r="AK7486" t="str" cm="1">
        <f t="array" ref="AK7486">_xlfn._xlws.FILTER(Table4[Column1],ISNUMBER(SEARCH(Table4[Column1],MIS[[#This Row],[OrderUniqueIdentifier]])),"")</f>
        <v>MS</v>
      </c>
    </row>
    <row r="7487" spans="1:37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>
        <f>_xlfn.XLOOKUP(MIS[[#This Row],[TRADING SYMBOL]],[1]Sheet1!$D:$D,[1]Sheet1!$C:$C)</f>
        <v>136.6</v>
      </c>
      <c r="AE7487">
        <f>MIS[[#This Row],[OrderAverageTradedPrice]]*MIS[[#This Row],[OrderQuantity]]</f>
        <v>8682.99999999996</v>
      </c>
      <c r="AF7487">
        <f>MIS[[#This Row],[LTP]]*MIS[[#This Row],[OrderQuantity]]</f>
        <v>8196</v>
      </c>
      <c r="AG7487">
        <f>IF(MIS[[#This Row],[OrderSide]]="SELL",MIS[[#This Row],[VALUE]]-MIS[[#This Row],[LIVE_VALUE]],MIS[[#This Row],[LIVE_VALUE]]-MIS[[#This Row],[VALUE]])</f>
        <v>486.99999999995998</v>
      </c>
      <c r="AH7487" t="str" cm="1">
        <f t="array" ref="AH7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7" t="str">
        <f>MIS[[#This Row],[TRADING SYMBOL]]</f>
        <v>SENSEX2552083300CE</v>
      </c>
      <c r="AJ7487" t="str">
        <f>IF(RIGHT(MIS[[#This Row],[Main/Hedge]],4)="MAIN","MAIN","HEDGE")</f>
        <v>MAIN</v>
      </c>
      <c r="AK7487" t="str" cm="1">
        <f t="array" ref="AK7487">_xlfn._xlws.FILTER(Table4[Column1],ISNUMBER(SEARCH(Table4[Column1],MIS[[#This Row],[OrderUniqueIdentifier]])),"")</f>
        <v>MS</v>
      </c>
    </row>
    <row r="7488" spans="1:37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>
        <f>_xlfn.XLOOKUP(MIS[[#This Row],[TRADING SYMBOL]],[1]Sheet1!$D:$D,[1]Sheet1!$C:$C)</f>
        <v>367</v>
      </c>
      <c r="AE7488">
        <f>MIS[[#This Row],[OrderAverageTradedPrice]]*MIS[[#This Row],[OrderQuantity]]</f>
        <v>7284</v>
      </c>
      <c r="AF7488">
        <f>MIS[[#This Row],[LTP]]*MIS[[#This Row],[OrderQuantity]]</f>
        <v>7340</v>
      </c>
      <c r="AG7488">
        <f>IF(MIS[[#This Row],[OrderSide]]="SELL",MIS[[#This Row],[VALUE]]-MIS[[#This Row],[LIVE_VALUE]],MIS[[#This Row],[LIVE_VALUE]]-MIS[[#This Row],[VALUE]])</f>
        <v>56</v>
      </c>
      <c r="AH7488" t="str" cm="1">
        <f t="array" ref="AH7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8" t="str">
        <f>MIS[[#This Row],[TRADING SYMBOL]]</f>
        <v>SENSEX2552082200PE</v>
      </c>
      <c r="AJ7488" t="str">
        <f>IF(RIGHT(MIS[[#This Row],[Main/Hedge]],4)="MAIN","MAIN","HEDGE")</f>
        <v>MAIN</v>
      </c>
      <c r="AK7488" t="str" cm="1">
        <f t="array" ref="AK7488">_xlfn._xlws.FILTER(Table4[Column1],ISNUMBER(SEARCH(Table4[Column1],MIS[[#This Row],[OrderUniqueIdentifier]])),"")</f>
        <v>MS</v>
      </c>
    </row>
    <row r="7489" spans="1:37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>
        <f>_xlfn.XLOOKUP(MIS[[#This Row],[TRADING SYMBOL]],[1]Sheet1!$D:$D,[1]Sheet1!$C:$C)</f>
        <v>136.6</v>
      </c>
      <c r="AE7489">
        <f>MIS[[#This Row],[OrderAverageTradedPrice]]*MIS[[#This Row],[OrderQuantity]]</f>
        <v>5786</v>
      </c>
      <c r="AF7489">
        <f>MIS[[#This Row],[LTP]]*MIS[[#This Row],[OrderQuantity]]</f>
        <v>5464</v>
      </c>
      <c r="AG7489">
        <f>IF(MIS[[#This Row],[OrderSide]]="SELL",MIS[[#This Row],[VALUE]]-MIS[[#This Row],[LIVE_VALUE]],MIS[[#This Row],[LIVE_VALUE]]-MIS[[#This Row],[VALUE]])</f>
        <v>322</v>
      </c>
      <c r="AH7489" t="str" cm="1">
        <f t="array" ref="AH7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89" t="str">
        <f>MIS[[#This Row],[TRADING SYMBOL]]</f>
        <v>SENSEX2552083300CE</v>
      </c>
      <c r="AJ7489" t="str">
        <f>IF(RIGHT(MIS[[#This Row],[Main/Hedge]],4)="MAIN","MAIN","HEDGE")</f>
        <v>MAIN</v>
      </c>
      <c r="AK7489" t="str" cm="1">
        <f t="array" ref="AK7489">_xlfn._xlws.FILTER(Table4[Column1],ISNUMBER(SEARCH(Table4[Column1],MIS[[#This Row],[OrderUniqueIdentifier]])),"")</f>
        <v>MS</v>
      </c>
    </row>
    <row r="7490" spans="1:37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>
        <f>_xlfn.XLOOKUP(MIS[[#This Row],[TRADING SYMBOL]],[1]Sheet1!$D:$D,[1]Sheet1!$C:$C)</f>
        <v>139.94999999999999</v>
      </c>
      <c r="AE7490">
        <f>MIS[[#This Row],[OrderAverageTradedPrice]]*MIS[[#This Row],[OrderQuantity]]</f>
        <v>5504</v>
      </c>
      <c r="AF7490">
        <f>MIS[[#This Row],[LTP]]*MIS[[#This Row],[OrderQuantity]]</f>
        <v>5598</v>
      </c>
      <c r="AG7490">
        <f>IF(MIS[[#This Row],[OrderSide]]="SELL",MIS[[#This Row],[VALUE]]-MIS[[#This Row],[LIVE_VALUE]],MIS[[#This Row],[LIVE_VALUE]]-MIS[[#This Row],[VALUE]])</f>
        <v>-94</v>
      </c>
      <c r="AH7490" t="str" cm="1">
        <f t="array" ref="AH7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0" t="str">
        <f>MIS[[#This Row],[TRADING SYMBOL]]</f>
        <v>SENSEX2552081300PE</v>
      </c>
      <c r="AJ7490" t="str">
        <f>IF(RIGHT(MIS[[#This Row],[Main/Hedge]],4)="MAIN","MAIN","HEDGE")</f>
        <v>MAIN</v>
      </c>
      <c r="AK7490" t="str" cm="1">
        <f t="array" ref="AK7490">_xlfn._xlws.FILTER(Table4[Column1],ISNUMBER(SEARCH(Table4[Column1],MIS[[#This Row],[OrderUniqueIdentifier]])),"")</f>
        <v>MS</v>
      </c>
    </row>
    <row r="7491" spans="1:37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>
        <f>_xlfn.XLOOKUP(MIS[[#This Row],[TRADING SYMBOL]],[1]Sheet1!$D:$D,[1]Sheet1!$C:$C)</f>
        <v>386.75</v>
      </c>
      <c r="AE7491">
        <f>MIS[[#This Row],[OrderAverageTradedPrice]]*MIS[[#This Row],[OrderQuantity]]</f>
        <v>7793</v>
      </c>
      <c r="AF7491">
        <f>MIS[[#This Row],[LTP]]*MIS[[#This Row],[OrderQuantity]]</f>
        <v>7735</v>
      </c>
      <c r="AG7491">
        <f>IF(MIS[[#This Row],[OrderSide]]="SELL",MIS[[#This Row],[VALUE]]-MIS[[#This Row],[LIVE_VALUE]],MIS[[#This Row],[LIVE_VALUE]]-MIS[[#This Row],[VALUE]])</f>
        <v>-58</v>
      </c>
      <c r="AH7491" t="str" cm="1">
        <f t="array" ref="AH74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1" t="str">
        <f>MIS[[#This Row],[TRADING SYMBOL]]</f>
        <v>SENSEX2552082500CE</v>
      </c>
      <c r="AJ7491" t="str">
        <f>IF(RIGHT(MIS[[#This Row],[Main/Hedge]],4)="MAIN","MAIN","HEDGE")</f>
        <v>MAIN</v>
      </c>
      <c r="AK7491" t="str" cm="1">
        <f t="array" ref="AK7491">_xlfn._xlws.FILTER(Table4[Column1],ISNUMBER(SEARCH(Table4[Column1],MIS[[#This Row],[OrderUniqueIdentifier]])),"")</f>
        <v>MS</v>
      </c>
    </row>
    <row r="7492" spans="1:37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>
        <f>_xlfn.XLOOKUP(MIS[[#This Row],[TRADING SYMBOL]],[1]Sheet1!$D:$D,[1]Sheet1!$C:$C)</f>
        <v>328</v>
      </c>
      <c r="AE7492">
        <f>MIS[[#This Row],[OrderAverageTradedPrice]]*MIS[[#This Row],[OrderQuantity]]</f>
        <v>52216</v>
      </c>
      <c r="AF7492">
        <f>MIS[[#This Row],[LTP]]*MIS[[#This Row],[OrderQuantity]]</f>
        <v>52480</v>
      </c>
      <c r="AG7492">
        <f>IF(MIS[[#This Row],[OrderSide]]="SELL",MIS[[#This Row],[VALUE]]-MIS[[#This Row],[LIVE_VALUE]],MIS[[#This Row],[LIVE_VALUE]]-MIS[[#This Row],[VALUE]])</f>
        <v>264</v>
      </c>
      <c r="AH7492" t="str" cm="1">
        <f t="array" ref="AH7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2" t="str">
        <f>MIS[[#This Row],[TRADING SYMBOL]]</f>
        <v>SENSEX2552082100PE</v>
      </c>
      <c r="AJ7492" t="str">
        <f>IF(RIGHT(MIS[[#This Row],[Main/Hedge]],4)="MAIN","MAIN","HEDGE")</f>
        <v>MAIN</v>
      </c>
      <c r="AK7492" t="str" cm="1">
        <f t="array" ref="AK7492">_xlfn._xlws.FILTER(Table4[Column1],ISNUMBER(SEARCH(Table4[Column1],MIS[[#This Row],[OrderUniqueIdentifier]])),"")</f>
        <v>MS</v>
      </c>
    </row>
    <row r="7493" spans="1:37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>
        <f>_xlfn.XLOOKUP(MIS[[#This Row],[TRADING SYMBOL]],[1]Sheet1!$D:$D,[1]Sheet1!$C:$C)</f>
        <v>367</v>
      </c>
      <c r="AE7493">
        <f>MIS[[#This Row],[OrderAverageTradedPrice]]*MIS[[#This Row],[OrderQuantity]]</f>
        <v>14564</v>
      </c>
      <c r="AF7493">
        <f>MIS[[#This Row],[LTP]]*MIS[[#This Row],[OrderQuantity]]</f>
        <v>14680</v>
      </c>
      <c r="AG7493">
        <f>IF(MIS[[#This Row],[OrderSide]]="SELL",MIS[[#This Row],[VALUE]]-MIS[[#This Row],[LIVE_VALUE]],MIS[[#This Row],[LIVE_VALUE]]-MIS[[#This Row],[VALUE]])</f>
        <v>116</v>
      </c>
      <c r="AH7493" t="str" cm="1">
        <f t="array" ref="AH7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3" t="str">
        <f>MIS[[#This Row],[TRADING SYMBOL]]</f>
        <v>SENSEX2552082200PE</v>
      </c>
      <c r="AJ7493" t="str">
        <f>IF(RIGHT(MIS[[#This Row],[Main/Hedge]],4)="MAIN","MAIN","HEDGE")</f>
        <v>MAIN</v>
      </c>
      <c r="AK7493" t="str" cm="1">
        <f t="array" ref="AK7493">_xlfn._xlws.FILTER(Table4[Column1],ISNUMBER(SEARCH(Table4[Column1],MIS[[#This Row],[OrderUniqueIdentifier]])),"")</f>
        <v>MS</v>
      </c>
    </row>
    <row r="7494" spans="1:37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>
        <f>_xlfn.XLOOKUP(MIS[[#This Row],[TRADING SYMBOL]],[1]Sheet1!$D:$D,[1]Sheet1!$C:$C)</f>
        <v>136.6</v>
      </c>
      <c r="AE7494">
        <f>MIS[[#This Row],[OrderAverageTradedPrice]]*MIS[[#This Row],[OrderQuantity]]</f>
        <v>11591</v>
      </c>
      <c r="AF7494">
        <f>MIS[[#This Row],[LTP]]*MIS[[#This Row],[OrderQuantity]]</f>
        <v>10928</v>
      </c>
      <c r="AG7494">
        <f>IF(MIS[[#This Row],[OrderSide]]="SELL",MIS[[#This Row],[VALUE]]-MIS[[#This Row],[LIVE_VALUE]],MIS[[#This Row],[LIVE_VALUE]]-MIS[[#This Row],[VALUE]])</f>
        <v>663</v>
      </c>
      <c r="AH7494" t="str" cm="1">
        <f t="array" ref="AH7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4" t="str">
        <f>MIS[[#This Row],[TRADING SYMBOL]]</f>
        <v>SENSEX2552083300CE</v>
      </c>
      <c r="AJ7494" t="str">
        <f>IF(RIGHT(MIS[[#This Row],[Main/Hedge]],4)="MAIN","MAIN","HEDGE")</f>
        <v>MAIN</v>
      </c>
      <c r="AK7494" t="str" cm="1">
        <f t="array" ref="AK7494">_xlfn._xlws.FILTER(Table4[Column1],ISNUMBER(SEARCH(Table4[Column1],MIS[[#This Row],[OrderUniqueIdentifier]])),"")</f>
        <v>MS</v>
      </c>
    </row>
    <row r="7495" spans="1:37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>
        <f>_xlfn.XLOOKUP(MIS[[#This Row],[TRADING SYMBOL]],[1]Sheet1!$D:$D,[1]Sheet1!$C:$C)</f>
        <v>343.15</v>
      </c>
      <c r="AE7495">
        <f>MIS[[#This Row],[OrderAverageTradedPrice]]*MIS[[#This Row],[OrderQuantity]]</f>
        <v>6946</v>
      </c>
      <c r="AF7495">
        <f>MIS[[#This Row],[LTP]]*MIS[[#This Row],[OrderQuantity]]</f>
        <v>6863</v>
      </c>
      <c r="AG7495">
        <f>IF(MIS[[#This Row],[OrderSide]]="SELL",MIS[[#This Row],[VALUE]]-MIS[[#This Row],[LIVE_VALUE]],MIS[[#This Row],[LIVE_VALUE]]-MIS[[#This Row],[VALUE]])</f>
        <v>-83</v>
      </c>
      <c r="AH7495" t="str" cm="1">
        <f t="array" ref="AH7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5" t="str">
        <f>MIS[[#This Row],[TRADING SYMBOL]]</f>
        <v>SENSEX2552082600CE</v>
      </c>
      <c r="AJ7495" t="str">
        <f>IF(RIGHT(MIS[[#This Row],[Main/Hedge]],4)="MAIN","MAIN","HEDGE")</f>
        <v>MAIN</v>
      </c>
      <c r="AK7495" t="str" cm="1">
        <f t="array" ref="AK7495">_xlfn._xlws.FILTER(Table4[Column1],ISNUMBER(SEARCH(Table4[Column1],MIS[[#This Row],[OrderUniqueIdentifier]])),"")</f>
        <v>MS</v>
      </c>
    </row>
    <row r="7496" spans="1:37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>
        <f>_xlfn.XLOOKUP(MIS[[#This Row],[TRADING SYMBOL]],[1]Sheet1!$D:$D,[1]Sheet1!$C:$C)</f>
        <v>409.5</v>
      </c>
      <c r="AE7496">
        <f>MIS[[#This Row],[OrderAverageTradedPrice]]*MIS[[#This Row],[OrderQuantity]]</f>
        <v>16256</v>
      </c>
      <c r="AF7496">
        <f>MIS[[#This Row],[LTP]]*MIS[[#This Row],[OrderQuantity]]</f>
        <v>16380</v>
      </c>
      <c r="AG7496">
        <f>IF(MIS[[#This Row],[OrderSide]]="SELL",MIS[[#This Row],[VALUE]]-MIS[[#This Row],[LIVE_VALUE]],MIS[[#This Row],[LIVE_VALUE]]-MIS[[#This Row],[VALUE]])</f>
        <v>124</v>
      </c>
      <c r="AH7496" t="str" cm="1">
        <f t="array" ref="AH7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6" t="str">
        <f>MIS[[#This Row],[TRADING SYMBOL]]</f>
        <v>SENSEX2552082300PE</v>
      </c>
      <c r="AJ7496" t="str">
        <f>IF(RIGHT(MIS[[#This Row],[Main/Hedge]],4)="MAIN","MAIN","HEDGE")</f>
        <v>MAIN</v>
      </c>
      <c r="AK7496" t="str" cm="1">
        <f t="array" ref="AK7496">_xlfn._xlws.FILTER(Table4[Column1],ISNUMBER(SEARCH(Table4[Column1],MIS[[#This Row],[OrderUniqueIdentifier]])),"")</f>
        <v>MS</v>
      </c>
    </row>
    <row r="7497" spans="1:37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>
        <f>_xlfn.XLOOKUP(MIS[[#This Row],[TRADING SYMBOL]],[1]Sheet1!$D:$D,[1]Sheet1!$C:$C)</f>
        <v>328</v>
      </c>
      <c r="AE7497">
        <f>MIS[[#This Row],[OrderAverageTradedPrice]]*MIS[[#This Row],[OrderQuantity]]</f>
        <v>45629.999999999942</v>
      </c>
      <c r="AF7497">
        <f>MIS[[#This Row],[LTP]]*MIS[[#This Row],[OrderQuantity]]</f>
        <v>45920</v>
      </c>
      <c r="AG7497">
        <f>IF(MIS[[#This Row],[OrderSide]]="SELL",MIS[[#This Row],[VALUE]]-MIS[[#This Row],[LIVE_VALUE]],MIS[[#This Row],[LIVE_VALUE]]-MIS[[#This Row],[VALUE]])</f>
        <v>290.00000000005821</v>
      </c>
      <c r="AH7497" t="str" cm="1">
        <f t="array" ref="AH7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7" t="str">
        <f>MIS[[#This Row],[TRADING SYMBOL]]</f>
        <v>SENSEX2552082100PE</v>
      </c>
      <c r="AJ7497" t="str">
        <f>IF(RIGHT(MIS[[#This Row],[Main/Hedge]],4)="MAIN","MAIN","HEDGE")</f>
        <v>MAIN</v>
      </c>
      <c r="AK7497" t="str" cm="1">
        <f t="array" ref="AK7497">_xlfn._xlws.FILTER(Table4[Column1],ISNUMBER(SEARCH(Table4[Column1],MIS[[#This Row],[OrderUniqueIdentifier]])),"")</f>
        <v>MS</v>
      </c>
    </row>
    <row r="7498" spans="1:37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>
        <f>_xlfn.XLOOKUP(MIS[[#This Row],[TRADING SYMBOL]],[1]Sheet1!$D:$D,[1]Sheet1!$C:$C)</f>
        <v>490.65</v>
      </c>
      <c r="AE7498">
        <f>MIS[[#This Row],[OrderAverageTradedPrice]]*MIS[[#This Row],[OrderQuantity]]</f>
        <v>9819</v>
      </c>
      <c r="AF7498">
        <f>MIS[[#This Row],[LTP]]*MIS[[#This Row],[OrderQuantity]]</f>
        <v>9813</v>
      </c>
      <c r="AG7498">
        <f>IF(MIS[[#This Row],[OrderSide]]="SELL",MIS[[#This Row],[VALUE]]-MIS[[#This Row],[LIVE_VALUE]],MIS[[#This Row],[LIVE_VALUE]]-MIS[[#This Row],[VALUE]])</f>
        <v>-6</v>
      </c>
      <c r="AH7498" t="str" cm="1">
        <f t="array" ref="AH7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8" t="str">
        <f>MIS[[#This Row],[TRADING SYMBOL]]</f>
        <v>SENSEX2552082300CE</v>
      </c>
      <c r="AJ7498" t="str">
        <f>IF(RIGHT(MIS[[#This Row],[Main/Hedge]],4)="MAIN","MAIN","HEDGE")</f>
        <v>MAIN</v>
      </c>
      <c r="AK7498" t="str" cm="1">
        <f t="array" ref="AK7498">_xlfn._xlws.FILTER(Table4[Column1],ISNUMBER(SEARCH(Table4[Column1],MIS[[#This Row],[OrderUniqueIdentifier]])),"")</f>
        <v>MS</v>
      </c>
    </row>
    <row r="7499" spans="1:37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>
        <f>_xlfn.XLOOKUP(MIS[[#This Row],[TRADING SYMBOL]],[1]Sheet1!$D:$D,[1]Sheet1!$C:$C)</f>
        <v>367</v>
      </c>
      <c r="AE7499">
        <f>MIS[[#This Row],[OrderAverageTradedPrice]]*MIS[[#This Row],[OrderQuantity]]</f>
        <v>7294</v>
      </c>
      <c r="AF7499">
        <f>MIS[[#This Row],[LTP]]*MIS[[#This Row],[OrderQuantity]]</f>
        <v>7340</v>
      </c>
      <c r="AG7499">
        <f>IF(MIS[[#This Row],[OrderSide]]="SELL",MIS[[#This Row],[VALUE]]-MIS[[#This Row],[LIVE_VALUE]],MIS[[#This Row],[LIVE_VALUE]]-MIS[[#This Row],[VALUE]])</f>
        <v>46</v>
      </c>
      <c r="AH7499" t="str" cm="1">
        <f t="array" ref="AH7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499" t="str">
        <f>MIS[[#This Row],[TRADING SYMBOL]]</f>
        <v>SENSEX2552082200PE</v>
      </c>
      <c r="AJ7499" t="str">
        <f>IF(RIGHT(MIS[[#This Row],[Main/Hedge]],4)="MAIN","MAIN","HEDGE")</f>
        <v>MAIN</v>
      </c>
      <c r="AK7499" t="str" cm="1">
        <f t="array" ref="AK7499">_xlfn._xlws.FILTER(Table4[Column1],ISNUMBER(SEARCH(Table4[Column1],MIS[[#This Row],[OrderUniqueIdentifier]])),"")</f>
        <v>MS</v>
      </c>
    </row>
    <row r="7500" spans="1:37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>
        <f>_xlfn.XLOOKUP(MIS[[#This Row],[TRADING SYMBOL]],[1]Sheet1!$D:$D,[1]Sheet1!$C:$C)</f>
        <v>386.75</v>
      </c>
      <c r="AE7500">
        <f>MIS[[#This Row],[OrderAverageTradedPrice]]*MIS[[#This Row],[OrderQuantity]]</f>
        <v>7781</v>
      </c>
      <c r="AF7500">
        <f>MIS[[#This Row],[LTP]]*MIS[[#This Row],[OrderQuantity]]</f>
        <v>7735</v>
      </c>
      <c r="AG7500">
        <f>IF(MIS[[#This Row],[OrderSide]]="SELL",MIS[[#This Row],[VALUE]]-MIS[[#This Row],[LIVE_VALUE]],MIS[[#This Row],[LIVE_VALUE]]-MIS[[#This Row],[VALUE]])</f>
        <v>-46</v>
      </c>
      <c r="AH7500" t="str" cm="1">
        <f t="array" ref="AH7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0" t="str">
        <f>MIS[[#This Row],[TRADING SYMBOL]]</f>
        <v>SENSEX2552082500CE</v>
      </c>
      <c r="AJ7500" t="str">
        <f>IF(RIGHT(MIS[[#This Row],[Main/Hedge]],4)="MAIN","MAIN","HEDGE")</f>
        <v>MAIN</v>
      </c>
      <c r="AK7500" t="str" cm="1">
        <f t="array" ref="AK7500">_xlfn._xlws.FILTER(Table4[Column1],ISNUMBER(SEARCH(Table4[Column1],MIS[[#This Row],[OrderUniqueIdentifier]])),"")</f>
        <v>MS</v>
      </c>
    </row>
    <row r="7501" spans="1:37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>
        <f>_xlfn.XLOOKUP(MIS[[#This Row],[TRADING SYMBOL]],[1]Sheet1!$D:$D,[1]Sheet1!$C:$C)</f>
        <v>386.75</v>
      </c>
      <c r="AE7501">
        <f>MIS[[#This Row],[OrderAverageTradedPrice]]*MIS[[#This Row],[OrderQuantity]]</f>
        <v>46684.99999999992</v>
      </c>
      <c r="AF7501">
        <f>MIS[[#This Row],[LTP]]*MIS[[#This Row],[OrderQuantity]]</f>
        <v>46410</v>
      </c>
      <c r="AG7501">
        <f>IF(MIS[[#This Row],[OrderSide]]="SELL",MIS[[#This Row],[VALUE]]-MIS[[#This Row],[LIVE_VALUE]],MIS[[#This Row],[LIVE_VALUE]]-MIS[[#This Row],[VALUE]])</f>
        <v>-274.99999999991996</v>
      </c>
      <c r="AH7501" t="str" cm="1">
        <f t="array" ref="AH7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1" t="str">
        <f>MIS[[#This Row],[TRADING SYMBOL]]</f>
        <v>SENSEX2552082500CE</v>
      </c>
      <c r="AJ7501" t="str">
        <f>IF(RIGHT(MIS[[#This Row],[Main/Hedge]],4)="MAIN","MAIN","HEDGE")</f>
        <v>MAIN</v>
      </c>
      <c r="AK7501" t="str" cm="1">
        <f t="array" ref="AK7501">_xlfn._xlws.FILTER(Table4[Column1],ISNUMBER(SEARCH(Table4[Column1],MIS[[#This Row],[OrderUniqueIdentifier]])),"")</f>
        <v>MS</v>
      </c>
    </row>
    <row r="7502" spans="1:37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>
        <f>_xlfn.XLOOKUP(MIS[[#This Row],[TRADING SYMBOL]],[1]Sheet1!$D:$D,[1]Sheet1!$C:$C)</f>
        <v>386.75</v>
      </c>
      <c r="AE7502">
        <f>MIS[[#This Row],[OrderAverageTradedPrice]]*MIS[[#This Row],[OrderQuantity]]</f>
        <v>7780</v>
      </c>
      <c r="AF7502">
        <f>MIS[[#This Row],[LTP]]*MIS[[#This Row],[OrderQuantity]]</f>
        <v>7735</v>
      </c>
      <c r="AG7502">
        <f>IF(MIS[[#This Row],[OrderSide]]="SELL",MIS[[#This Row],[VALUE]]-MIS[[#This Row],[LIVE_VALUE]],MIS[[#This Row],[LIVE_VALUE]]-MIS[[#This Row],[VALUE]])</f>
        <v>-45</v>
      </c>
      <c r="AH7502" t="str" cm="1">
        <f t="array" ref="AH7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2" t="str">
        <f>MIS[[#This Row],[TRADING SYMBOL]]</f>
        <v>SENSEX2552082500CE</v>
      </c>
      <c r="AJ7502" t="str">
        <f>IF(RIGHT(MIS[[#This Row],[Main/Hedge]],4)="MAIN","MAIN","HEDGE")</f>
        <v>MAIN</v>
      </c>
      <c r="AK7502" t="str" cm="1">
        <f t="array" ref="AK7502">_xlfn._xlws.FILTER(Table4[Column1],ISNUMBER(SEARCH(Table4[Column1],MIS[[#This Row],[OrderUniqueIdentifier]])),"")</f>
        <v>MS</v>
      </c>
    </row>
    <row r="7503" spans="1:37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>
        <f>_xlfn.XLOOKUP(MIS[[#This Row],[TRADING SYMBOL]],[1]Sheet1!$D:$D,[1]Sheet1!$C:$C)</f>
        <v>367</v>
      </c>
      <c r="AE7503">
        <f>MIS[[#This Row],[OrderAverageTradedPrice]]*MIS[[#This Row],[OrderQuantity]]</f>
        <v>7290</v>
      </c>
      <c r="AF7503">
        <f>MIS[[#This Row],[LTP]]*MIS[[#This Row],[OrderQuantity]]</f>
        <v>7340</v>
      </c>
      <c r="AG7503">
        <f>IF(MIS[[#This Row],[OrderSide]]="SELL",MIS[[#This Row],[VALUE]]-MIS[[#This Row],[LIVE_VALUE]],MIS[[#This Row],[LIVE_VALUE]]-MIS[[#This Row],[VALUE]])</f>
        <v>50</v>
      </c>
      <c r="AH7503" t="str" cm="1">
        <f t="array" ref="AH7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3" t="str">
        <f>MIS[[#This Row],[TRADING SYMBOL]]</f>
        <v>SENSEX2552082200PE</v>
      </c>
      <c r="AJ7503" t="str">
        <f>IF(RIGHT(MIS[[#This Row],[Main/Hedge]],4)="MAIN","MAIN","HEDGE")</f>
        <v>MAIN</v>
      </c>
      <c r="AK7503" t="str" cm="1">
        <f t="array" ref="AK7503">_xlfn._xlws.FILTER(Table4[Column1],ISNUMBER(SEARCH(Table4[Column1],MIS[[#This Row],[OrderUniqueIdentifier]])),"")</f>
        <v>MS</v>
      </c>
    </row>
    <row r="7504" spans="1:37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>
        <f>_xlfn.XLOOKUP(MIS[[#This Row],[TRADING SYMBOL]],[1]Sheet1!$D:$D,[1]Sheet1!$C:$C)</f>
        <v>367</v>
      </c>
      <c r="AE7504">
        <f>MIS[[#This Row],[OrderAverageTradedPrice]]*MIS[[#This Row],[OrderQuantity]]</f>
        <v>7282</v>
      </c>
      <c r="AF7504">
        <f>MIS[[#This Row],[LTP]]*MIS[[#This Row],[OrderQuantity]]</f>
        <v>7340</v>
      </c>
      <c r="AG7504">
        <f>IF(MIS[[#This Row],[OrderSide]]="SELL",MIS[[#This Row],[VALUE]]-MIS[[#This Row],[LIVE_VALUE]],MIS[[#This Row],[LIVE_VALUE]]-MIS[[#This Row],[VALUE]])</f>
        <v>58</v>
      </c>
      <c r="AH7504" t="str" cm="1">
        <f t="array" ref="AH7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4" t="str">
        <f>MIS[[#This Row],[TRADING SYMBOL]]</f>
        <v>SENSEX2552082200PE</v>
      </c>
      <c r="AJ7504" t="str">
        <f>IF(RIGHT(MIS[[#This Row],[Main/Hedge]],4)="MAIN","MAIN","HEDGE")</f>
        <v>MAIN</v>
      </c>
      <c r="AK7504" t="str" cm="1">
        <f t="array" ref="AK7504">_xlfn._xlws.FILTER(Table4[Column1],ISNUMBER(SEARCH(Table4[Column1],MIS[[#This Row],[OrderUniqueIdentifier]])),"")</f>
        <v>MS</v>
      </c>
    </row>
    <row r="7505" spans="1:37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>
        <f>_xlfn.XLOOKUP(MIS[[#This Row],[TRADING SYMBOL]],[1]Sheet1!$D:$D,[1]Sheet1!$C:$C)</f>
        <v>441.2</v>
      </c>
      <c r="AE7505">
        <f>MIS[[#This Row],[OrderAverageTradedPrice]]*MIS[[#This Row],[OrderQuantity]]</f>
        <v>8748</v>
      </c>
      <c r="AF7505">
        <f>MIS[[#This Row],[LTP]]*MIS[[#This Row],[OrderQuantity]]</f>
        <v>8824</v>
      </c>
      <c r="AG7505">
        <f>IF(MIS[[#This Row],[OrderSide]]="SELL",MIS[[#This Row],[VALUE]]-MIS[[#This Row],[LIVE_VALUE]],MIS[[#This Row],[LIVE_VALUE]]-MIS[[#This Row],[VALUE]])</f>
        <v>76</v>
      </c>
      <c r="AH7505" t="str" cm="1">
        <f t="array" ref="AH7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5" t="str">
        <f>MIS[[#This Row],[TRADING SYMBOL]]</f>
        <v>SENSEX2552082400CE</v>
      </c>
      <c r="AJ7505" t="str">
        <f>IF(RIGHT(MIS[[#This Row],[Main/Hedge]],4)="MAIN","MAIN","HEDGE")</f>
        <v>MAIN</v>
      </c>
      <c r="AK7505" t="str" cm="1">
        <f t="array" ref="AK7505">_xlfn._xlws.FILTER(Table4[Column1],ISNUMBER(SEARCH(Table4[Column1],MIS[[#This Row],[OrderUniqueIdentifier]])),"")</f>
        <v>MS</v>
      </c>
    </row>
    <row r="7506" spans="1:37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>
        <f>_xlfn.XLOOKUP(MIS[[#This Row],[TRADING SYMBOL]],[1]Sheet1!$D:$D,[1]Sheet1!$C:$C)</f>
        <v>386.75</v>
      </c>
      <c r="AE7506">
        <f>MIS[[#This Row],[OrderAverageTradedPrice]]*MIS[[#This Row],[OrderQuantity]]</f>
        <v>7784</v>
      </c>
      <c r="AF7506">
        <f>MIS[[#This Row],[LTP]]*MIS[[#This Row],[OrderQuantity]]</f>
        <v>7735</v>
      </c>
      <c r="AG7506">
        <f>IF(MIS[[#This Row],[OrderSide]]="SELL",MIS[[#This Row],[VALUE]]-MIS[[#This Row],[LIVE_VALUE]],MIS[[#This Row],[LIVE_VALUE]]-MIS[[#This Row],[VALUE]])</f>
        <v>-49</v>
      </c>
      <c r="AH7506" t="str" cm="1">
        <f t="array" ref="AH7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6" t="str">
        <f>MIS[[#This Row],[TRADING SYMBOL]]</f>
        <v>SENSEX2552082500CE</v>
      </c>
      <c r="AJ7506" t="str">
        <f>IF(RIGHT(MIS[[#This Row],[Main/Hedge]],4)="MAIN","MAIN","HEDGE")</f>
        <v>MAIN</v>
      </c>
      <c r="AK7506" t="str" cm="1">
        <f t="array" ref="AK7506">_xlfn._xlws.FILTER(Table4[Column1],ISNUMBER(SEARCH(Table4[Column1],MIS[[#This Row],[OrderUniqueIdentifier]])),"")</f>
        <v>MS</v>
      </c>
    </row>
    <row r="7507" spans="1:37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>
        <f>_xlfn.XLOOKUP(MIS[[#This Row],[TRADING SYMBOL]],[1]Sheet1!$D:$D,[1]Sheet1!$C:$C)</f>
        <v>441.2</v>
      </c>
      <c r="AE7507">
        <f>MIS[[#This Row],[OrderAverageTradedPrice]]*MIS[[#This Row],[OrderQuantity]]</f>
        <v>8745</v>
      </c>
      <c r="AF7507">
        <f>MIS[[#This Row],[LTP]]*MIS[[#This Row],[OrderQuantity]]</f>
        <v>8824</v>
      </c>
      <c r="AG7507">
        <f>IF(MIS[[#This Row],[OrderSide]]="SELL",MIS[[#This Row],[VALUE]]-MIS[[#This Row],[LIVE_VALUE]],MIS[[#This Row],[LIVE_VALUE]]-MIS[[#This Row],[VALUE]])</f>
        <v>79</v>
      </c>
      <c r="AH7507" t="str" cm="1">
        <f t="array" ref="AH7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7" t="str">
        <f>MIS[[#This Row],[TRADING SYMBOL]]</f>
        <v>SENSEX2552082400CE</v>
      </c>
      <c r="AJ7507" t="str">
        <f>IF(RIGHT(MIS[[#This Row],[Main/Hedge]],4)="MAIN","MAIN","HEDGE")</f>
        <v>MAIN</v>
      </c>
      <c r="AK7507" t="str" cm="1">
        <f t="array" ref="AK7507">_xlfn._xlws.FILTER(Table4[Column1],ISNUMBER(SEARCH(Table4[Column1],MIS[[#This Row],[OrderUniqueIdentifier]])),"")</f>
        <v>MS</v>
      </c>
    </row>
    <row r="7508" spans="1:37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>
        <f>_xlfn.XLOOKUP(MIS[[#This Row],[TRADING SYMBOL]],[1]Sheet1!$D:$D,[1]Sheet1!$C:$C)</f>
        <v>328</v>
      </c>
      <c r="AE7508">
        <f>MIS[[#This Row],[OrderAverageTradedPrice]]*MIS[[#This Row],[OrderQuantity]]</f>
        <v>26108</v>
      </c>
      <c r="AF7508">
        <f>MIS[[#This Row],[LTP]]*MIS[[#This Row],[OrderQuantity]]</f>
        <v>26240</v>
      </c>
      <c r="AG7508">
        <f>IF(MIS[[#This Row],[OrderSide]]="SELL",MIS[[#This Row],[VALUE]]-MIS[[#This Row],[LIVE_VALUE]],MIS[[#This Row],[LIVE_VALUE]]-MIS[[#This Row],[VALUE]])</f>
        <v>132</v>
      </c>
      <c r="AH7508" t="str" cm="1">
        <f t="array" ref="AH7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8" t="str">
        <f>MIS[[#This Row],[TRADING SYMBOL]]</f>
        <v>SENSEX2552082100PE</v>
      </c>
      <c r="AJ7508" t="str">
        <f>IF(RIGHT(MIS[[#This Row],[Main/Hedge]],4)="MAIN","MAIN","HEDGE")</f>
        <v>MAIN</v>
      </c>
      <c r="AK7508" t="str" cm="1">
        <f t="array" ref="AK7508">_xlfn._xlws.FILTER(Table4[Column1],ISNUMBER(SEARCH(Table4[Column1],MIS[[#This Row],[OrderUniqueIdentifier]])),"")</f>
        <v>MS</v>
      </c>
    </row>
    <row r="7509" spans="1:37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>
        <f>_xlfn.XLOOKUP(MIS[[#This Row],[TRADING SYMBOL]],[1]Sheet1!$D:$D,[1]Sheet1!$C:$C)</f>
        <v>367</v>
      </c>
      <c r="AE7509">
        <f>MIS[[#This Row],[OrderAverageTradedPrice]]*MIS[[#This Row],[OrderQuantity]]</f>
        <v>7290</v>
      </c>
      <c r="AF7509">
        <f>MIS[[#This Row],[LTP]]*MIS[[#This Row],[OrderQuantity]]</f>
        <v>7340</v>
      </c>
      <c r="AG7509">
        <f>IF(MIS[[#This Row],[OrderSide]]="SELL",MIS[[#This Row],[VALUE]]-MIS[[#This Row],[LIVE_VALUE]],MIS[[#This Row],[LIVE_VALUE]]-MIS[[#This Row],[VALUE]])</f>
        <v>50</v>
      </c>
      <c r="AH7509" t="str" cm="1">
        <f t="array" ref="AH7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09" t="str">
        <f>MIS[[#This Row],[TRADING SYMBOL]]</f>
        <v>SENSEX2552082200PE</v>
      </c>
      <c r="AJ7509" t="str">
        <f>IF(RIGHT(MIS[[#This Row],[Main/Hedge]],4)="MAIN","MAIN","HEDGE")</f>
        <v>MAIN</v>
      </c>
      <c r="AK7509" t="str" cm="1">
        <f t="array" ref="AK7509">_xlfn._xlws.FILTER(Table4[Column1],ISNUMBER(SEARCH(Table4[Column1],MIS[[#This Row],[OrderUniqueIdentifier]])),"")</f>
        <v>MS</v>
      </c>
    </row>
    <row r="7510" spans="1:37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>
        <f>_xlfn.XLOOKUP(MIS[[#This Row],[TRADING SYMBOL]],[1]Sheet1!$D:$D,[1]Sheet1!$C:$C)</f>
        <v>409.5</v>
      </c>
      <c r="AE7510">
        <f>MIS[[#This Row],[OrderAverageTradedPrice]]*MIS[[#This Row],[OrderQuantity]]</f>
        <v>8125</v>
      </c>
      <c r="AF7510">
        <f>MIS[[#This Row],[LTP]]*MIS[[#This Row],[OrderQuantity]]</f>
        <v>8190</v>
      </c>
      <c r="AG7510">
        <f>IF(MIS[[#This Row],[OrderSide]]="SELL",MIS[[#This Row],[VALUE]]-MIS[[#This Row],[LIVE_VALUE]],MIS[[#This Row],[LIVE_VALUE]]-MIS[[#This Row],[VALUE]])</f>
        <v>65</v>
      </c>
      <c r="AH7510" t="str" cm="1">
        <f t="array" ref="AH7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0" t="str">
        <f>MIS[[#This Row],[TRADING SYMBOL]]</f>
        <v>SENSEX2552082300PE</v>
      </c>
      <c r="AJ7510" t="str">
        <f>IF(RIGHT(MIS[[#This Row],[Main/Hedge]],4)="MAIN","MAIN","HEDGE")</f>
        <v>MAIN</v>
      </c>
      <c r="AK7510" t="str" cm="1">
        <f t="array" ref="AK7510">_xlfn._xlws.FILTER(Table4[Column1],ISNUMBER(SEARCH(Table4[Column1],MIS[[#This Row],[OrderUniqueIdentifier]])),"")</f>
        <v>MS</v>
      </c>
    </row>
    <row r="7511" spans="1:37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>
        <f>_xlfn.XLOOKUP(MIS[[#This Row],[TRADING SYMBOL]],[1]Sheet1!$D:$D,[1]Sheet1!$C:$C)</f>
        <v>441.2</v>
      </c>
      <c r="AE7511">
        <f>MIS[[#This Row],[OrderAverageTradedPrice]]*MIS[[#This Row],[OrderQuantity]]</f>
        <v>17518</v>
      </c>
      <c r="AF7511">
        <f>MIS[[#This Row],[LTP]]*MIS[[#This Row],[OrderQuantity]]</f>
        <v>17648</v>
      </c>
      <c r="AG7511">
        <f>IF(MIS[[#This Row],[OrderSide]]="SELL",MIS[[#This Row],[VALUE]]-MIS[[#This Row],[LIVE_VALUE]],MIS[[#This Row],[LIVE_VALUE]]-MIS[[#This Row],[VALUE]])</f>
        <v>130</v>
      </c>
      <c r="AH7511" t="str" cm="1">
        <f t="array" ref="AH7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1" t="str">
        <f>MIS[[#This Row],[TRADING SYMBOL]]</f>
        <v>SENSEX2552082400CE</v>
      </c>
      <c r="AJ7511" t="str">
        <f>IF(RIGHT(MIS[[#This Row],[Main/Hedge]],4)="MAIN","MAIN","HEDGE")</f>
        <v>MAIN</v>
      </c>
      <c r="AK7511" t="str" cm="1">
        <f t="array" ref="AK7511">_xlfn._xlws.FILTER(Table4[Column1],ISNUMBER(SEARCH(Table4[Column1],MIS[[#This Row],[OrderUniqueIdentifier]])),"")</f>
        <v>MS</v>
      </c>
    </row>
    <row r="7512" spans="1:37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>
        <f>_xlfn.XLOOKUP(MIS[[#This Row],[TRADING SYMBOL]],[1]Sheet1!$D:$D,[1]Sheet1!$C:$C)</f>
        <v>367</v>
      </c>
      <c r="AE7512">
        <f>MIS[[#This Row],[OrderAverageTradedPrice]]*MIS[[#This Row],[OrderQuantity]]</f>
        <v>14576</v>
      </c>
      <c r="AF7512">
        <f>MIS[[#This Row],[LTP]]*MIS[[#This Row],[OrderQuantity]]</f>
        <v>14680</v>
      </c>
      <c r="AG7512">
        <f>IF(MIS[[#This Row],[OrderSide]]="SELL",MIS[[#This Row],[VALUE]]-MIS[[#This Row],[LIVE_VALUE]],MIS[[#This Row],[LIVE_VALUE]]-MIS[[#This Row],[VALUE]])</f>
        <v>104</v>
      </c>
      <c r="AH7512" t="str" cm="1">
        <f t="array" ref="AH7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2" t="str">
        <f>MIS[[#This Row],[TRADING SYMBOL]]</f>
        <v>SENSEX2552082200PE</v>
      </c>
      <c r="AJ7512" t="str">
        <f>IF(RIGHT(MIS[[#This Row],[Main/Hedge]],4)="MAIN","MAIN","HEDGE")</f>
        <v>MAIN</v>
      </c>
      <c r="AK7512" t="str" cm="1">
        <f t="array" ref="AK7512">_xlfn._xlws.FILTER(Table4[Column1],ISNUMBER(SEARCH(Table4[Column1],MIS[[#This Row],[OrderUniqueIdentifier]])),"")</f>
        <v>MS</v>
      </c>
    </row>
    <row r="7513" spans="1:37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>
        <f>_xlfn.XLOOKUP(MIS[[#This Row],[TRADING SYMBOL]],[1]Sheet1!$D:$D,[1]Sheet1!$C:$C)</f>
        <v>441.2</v>
      </c>
      <c r="AE7513">
        <f>MIS[[#This Row],[OrderAverageTradedPrice]]*MIS[[#This Row],[OrderQuantity]]</f>
        <v>17494</v>
      </c>
      <c r="AF7513">
        <f>MIS[[#This Row],[LTP]]*MIS[[#This Row],[OrderQuantity]]</f>
        <v>17648</v>
      </c>
      <c r="AG7513">
        <f>IF(MIS[[#This Row],[OrderSide]]="SELL",MIS[[#This Row],[VALUE]]-MIS[[#This Row],[LIVE_VALUE]],MIS[[#This Row],[LIVE_VALUE]]-MIS[[#This Row],[VALUE]])</f>
        <v>154</v>
      </c>
      <c r="AH7513" t="str" cm="1">
        <f t="array" ref="AH7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3" t="str">
        <f>MIS[[#This Row],[TRADING SYMBOL]]</f>
        <v>SENSEX2552082400CE</v>
      </c>
      <c r="AJ7513" t="str">
        <f>IF(RIGHT(MIS[[#This Row],[Main/Hedge]],4)="MAIN","MAIN","HEDGE")</f>
        <v>MAIN</v>
      </c>
      <c r="AK7513" t="str" cm="1">
        <f t="array" ref="AK7513">_xlfn._xlws.FILTER(Table4[Column1],ISNUMBER(SEARCH(Table4[Column1],MIS[[#This Row],[OrderUniqueIdentifier]])),"")</f>
        <v>MS</v>
      </c>
    </row>
    <row r="7514" spans="1:37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>
        <f>_xlfn.XLOOKUP(MIS[[#This Row],[TRADING SYMBOL]],[1]Sheet1!$D:$D,[1]Sheet1!$C:$C)</f>
        <v>367</v>
      </c>
      <c r="AE7514">
        <f>MIS[[#This Row],[OrderAverageTradedPrice]]*MIS[[#This Row],[OrderQuantity]]</f>
        <v>29128</v>
      </c>
      <c r="AF7514">
        <f>MIS[[#This Row],[LTP]]*MIS[[#This Row],[OrderQuantity]]</f>
        <v>29360</v>
      </c>
      <c r="AG7514">
        <f>IF(MIS[[#This Row],[OrderSide]]="SELL",MIS[[#This Row],[VALUE]]-MIS[[#This Row],[LIVE_VALUE]],MIS[[#This Row],[LIVE_VALUE]]-MIS[[#This Row],[VALUE]])</f>
        <v>232</v>
      </c>
      <c r="AH7514" t="str" cm="1">
        <f t="array" ref="AH7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4" t="str">
        <f>MIS[[#This Row],[TRADING SYMBOL]]</f>
        <v>SENSEX2552082200PE</v>
      </c>
      <c r="AJ7514" t="str">
        <f>IF(RIGHT(MIS[[#This Row],[Main/Hedge]],4)="MAIN","MAIN","HEDGE")</f>
        <v>MAIN</v>
      </c>
      <c r="AK7514" t="str" cm="1">
        <f t="array" ref="AK7514">_xlfn._xlws.FILTER(Table4[Column1],ISNUMBER(SEARCH(Table4[Column1],MIS[[#This Row],[OrderUniqueIdentifier]])),"")</f>
        <v>MS</v>
      </c>
    </row>
    <row r="7515" spans="1:37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>
        <f>_xlfn.XLOOKUP(MIS[[#This Row],[TRADING SYMBOL]],[1]Sheet1!$D:$D,[1]Sheet1!$C:$C)</f>
        <v>386.75</v>
      </c>
      <c r="AE7515">
        <f>MIS[[#This Row],[OrderAverageTradedPrice]]*MIS[[#This Row],[OrderQuantity]]</f>
        <v>31167</v>
      </c>
      <c r="AF7515">
        <f>MIS[[#This Row],[LTP]]*MIS[[#This Row],[OrderQuantity]]</f>
        <v>30940</v>
      </c>
      <c r="AG7515">
        <f>IF(MIS[[#This Row],[OrderSide]]="SELL",MIS[[#This Row],[VALUE]]-MIS[[#This Row],[LIVE_VALUE]],MIS[[#This Row],[LIVE_VALUE]]-MIS[[#This Row],[VALUE]])</f>
        <v>-227</v>
      </c>
      <c r="AH7515" t="str" cm="1">
        <f t="array" ref="AH7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5" t="str">
        <f>MIS[[#This Row],[TRADING SYMBOL]]</f>
        <v>SENSEX2552082500CE</v>
      </c>
      <c r="AJ7515" t="str">
        <f>IF(RIGHT(MIS[[#This Row],[Main/Hedge]],4)="MAIN","MAIN","HEDGE")</f>
        <v>MAIN</v>
      </c>
      <c r="AK7515" t="str" cm="1">
        <f t="array" ref="AK7515">_xlfn._xlws.FILTER(Table4[Column1],ISNUMBER(SEARCH(Table4[Column1],MIS[[#This Row],[OrderUniqueIdentifier]])),"")</f>
        <v>MS</v>
      </c>
    </row>
    <row r="7516" spans="1:37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>
        <f>_xlfn.XLOOKUP(MIS[[#This Row],[TRADING SYMBOL]],[1]Sheet1!$D:$D,[1]Sheet1!$C:$C)</f>
        <v>490.65</v>
      </c>
      <c r="AE7516">
        <f>MIS[[#This Row],[OrderAverageTradedPrice]]*MIS[[#This Row],[OrderQuantity]]</f>
        <v>9817</v>
      </c>
      <c r="AF7516">
        <f>MIS[[#This Row],[LTP]]*MIS[[#This Row],[OrderQuantity]]</f>
        <v>9813</v>
      </c>
      <c r="AG7516">
        <f>IF(MIS[[#This Row],[OrderSide]]="SELL",MIS[[#This Row],[VALUE]]-MIS[[#This Row],[LIVE_VALUE]],MIS[[#This Row],[LIVE_VALUE]]-MIS[[#This Row],[VALUE]])</f>
        <v>-4</v>
      </c>
      <c r="AH7516" t="str" cm="1">
        <f t="array" ref="AH7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6" t="str">
        <f>MIS[[#This Row],[TRADING SYMBOL]]</f>
        <v>SENSEX2552082300CE</v>
      </c>
      <c r="AJ7516" t="str">
        <f>IF(RIGHT(MIS[[#This Row],[Main/Hedge]],4)="MAIN","MAIN","HEDGE")</f>
        <v>MAIN</v>
      </c>
      <c r="AK7516" t="str" cm="1">
        <f t="array" ref="AK7516">_xlfn._xlws.FILTER(Table4[Column1],ISNUMBER(SEARCH(Table4[Column1],MIS[[#This Row],[OrderUniqueIdentifier]])),"")</f>
        <v>MS</v>
      </c>
    </row>
    <row r="7517" spans="1:37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>
        <f>_xlfn.XLOOKUP(MIS[[#This Row],[TRADING SYMBOL]],[1]Sheet1!$D:$D,[1]Sheet1!$C:$C)</f>
        <v>490.65</v>
      </c>
      <c r="AE7517">
        <f>MIS[[#This Row],[OrderAverageTradedPrice]]*MIS[[#This Row],[OrderQuantity]]</f>
        <v>9796</v>
      </c>
      <c r="AF7517">
        <f>MIS[[#This Row],[LTP]]*MIS[[#This Row],[OrderQuantity]]</f>
        <v>9813</v>
      </c>
      <c r="AG7517">
        <f>IF(MIS[[#This Row],[OrderSide]]="SELL",MIS[[#This Row],[VALUE]]-MIS[[#This Row],[LIVE_VALUE]],MIS[[#This Row],[LIVE_VALUE]]-MIS[[#This Row],[VALUE]])</f>
        <v>17</v>
      </c>
      <c r="AH7517" t="str" cm="1">
        <f t="array" ref="AH7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7" t="str">
        <f>MIS[[#This Row],[TRADING SYMBOL]]</f>
        <v>SENSEX2552082300CE</v>
      </c>
      <c r="AJ7517" t="str">
        <f>IF(RIGHT(MIS[[#This Row],[Main/Hedge]],4)="MAIN","MAIN","HEDGE")</f>
        <v>MAIN</v>
      </c>
      <c r="AK7517" t="str" cm="1">
        <f t="array" ref="AK7517">_xlfn._xlws.FILTER(Table4[Column1],ISNUMBER(SEARCH(Table4[Column1],MIS[[#This Row],[OrderUniqueIdentifier]])),"")</f>
        <v>MS</v>
      </c>
    </row>
    <row r="7518" spans="1:37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>
        <f>_xlfn.XLOOKUP(MIS[[#This Row],[TRADING SYMBOL]],[1]Sheet1!$D:$D,[1]Sheet1!$C:$C)</f>
        <v>441.2</v>
      </c>
      <c r="AE7518">
        <f>MIS[[#This Row],[OrderAverageTradedPrice]]*MIS[[#This Row],[OrderQuantity]]</f>
        <v>34998</v>
      </c>
      <c r="AF7518">
        <f>MIS[[#This Row],[LTP]]*MIS[[#This Row],[OrderQuantity]]</f>
        <v>35296</v>
      </c>
      <c r="AG7518">
        <f>IF(MIS[[#This Row],[OrderSide]]="SELL",MIS[[#This Row],[VALUE]]-MIS[[#This Row],[LIVE_VALUE]],MIS[[#This Row],[LIVE_VALUE]]-MIS[[#This Row],[VALUE]])</f>
        <v>298</v>
      </c>
      <c r="AH7518" t="str" cm="1">
        <f t="array" ref="AH7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8" t="str">
        <f>MIS[[#This Row],[TRADING SYMBOL]]</f>
        <v>SENSEX2552082400CE</v>
      </c>
      <c r="AJ7518" t="str">
        <f>IF(RIGHT(MIS[[#This Row],[Main/Hedge]],4)="MAIN","MAIN","HEDGE")</f>
        <v>MAIN</v>
      </c>
      <c r="AK7518" t="str" cm="1">
        <f t="array" ref="AK7518">_xlfn._xlws.FILTER(Table4[Column1],ISNUMBER(SEARCH(Table4[Column1],MIS[[#This Row],[OrderUniqueIdentifier]])),"")</f>
        <v>MS</v>
      </c>
    </row>
    <row r="7519" spans="1:37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>
        <f>_xlfn.XLOOKUP(MIS[[#This Row],[TRADING SYMBOL]],[1]Sheet1!$D:$D,[1]Sheet1!$C:$C)</f>
        <v>136.6</v>
      </c>
      <c r="AE7519">
        <f>MIS[[#This Row],[OrderAverageTradedPrice]]*MIS[[#This Row],[OrderQuantity]]</f>
        <v>8677.99999999998</v>
      </c>
      <c r="AF7519">
        <f>MIS[[#This Row],[LTP]]*MIS[[#This Row],[OrderQuantity]]</f>
        <v>8196</v>
      </c>
      <c r="AG7519">
        <f>IF(MIS[[#This Row],[OrderSide]]="SELL",MIS[[#This Row],[VALUE]]-MIS[[#This Row],[LIVE_VALUE]],MIS[[#This Row],[LIVE_VALUE]]-MIS[[#This Row],[VALUE]])</f>
        <v>481.99999999997999</v>
      </c>
      <c r="AH7519" t="str" cm="1">
        <f t="array" ref="AH7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19" t="str">
        <f>MIS[[#This Row],[TRADING SYMBOL]]</f>
        <v>SENSEX2552083300CE</v>
      </c>
      <c r="AJ7519" t="str">
        <f>IF(RIGHT(MIS[[#This Row],[Main/Hedge]],4)="MAIN","MAIN","HEDGE")</f>
        <v>MAIN</v>
      </c>
      <c r="AK7519" t="str" cm="1">
        <f t="array" ref="AK7519">_xlfn._xlws.FILTER(Table4[Column1],ISNUMBER(SEARCH(Table4[Column1],MIS[[#This Row],[OrderUniqueIdentifier]])),"")</f>
        <v>MS</v>
      </c>
    </row>
    <row r="7520" spans="1:37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>
        <f>_xlfn.XLOOKUP(MIS[[#This Row],[TRADING SYMBOL]],[1]Sheet1!$D:$D,[1]Sheet1!$C:$C)</f>
        <v>136.6</v>
      </c>
      <c r="AE7520">
        <f>MIS[[#This Row],[OrderAverageTradedPrice]]*MIS[[#This Row],[OrderQuantity]]</f>
        <v>2897</v>
      </c>
      <c r="AF7520">
        <f>MIS[[#This Row],[LTP]]*MIS[[#This Row],[OrderQuantity]]</f>
        <v>2732</v>
      </c>
      <c r="AG7520">
        <f>IF(MIS[[#This Row],[OrderSide]]="SELL",MIS[[#This Row],[VALUE]]-MIS[[#This Row],[LIVE_VALUE]],MIS[[#This Row],[LIVE_VALUE]]-MIS[[#This Row],[VALUE]])</f>
        <v>165</v>
      </c>
      <c r="AH7520" t="str" cm="1">
        <f t="array" ref="AH7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0" t="str">
        <f>MIS[[#This Row],[TRADING SYMBOL]]</f>
        <v>SENSEX2552083300CE</v>
      </c>
      <c r="AJ7520" t="str">
        <f>IF(RIGHT(MIS[[#This Row],[Main/Hedge]],4)="MAIN","MAIN","HEDGE")</f>
        <v>MAIN</v>
      </c>
      <c r="AK7520" t="str" cm="1">
        <f t="array" ref="AK7520">_xlfn._xlws.FILTER(Table4[Column1],ISNUMBER(SEARCH(Table4[Column1],MIS[[#This Row],[OrderUniqueIdentifier]])),"")</f>
        <v>MS</v>
      </c>
    </row>
    <row r="7521" spans="1:37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>
        <f>_xlfn.XLOOKUP(MIS[[#This Row],[TRADING SYMBOL]],[1]Sheet1!$D:$D,[1]Sheet1!$C:$C)</f>
        <v>441.2</v>
      </c>
      <c r="AE7521">
        <f>MIS[[#This Row],[OrderAverageTradedPrice]]*MIS[[#This Row],[OrderQuantity]]</f>
        <v>17498</v>
      </c>
      <c r="AF7521">
        <f>MIS[[#This Row],[LTP]]*MIS[[#This Row],[OrderQuantity]]</f>
        <v>17648</v>
      </c>
      <c r="AG7521">
        <f>IF(MIS[[#This Row],[OrderSide]]="SELL",MIS[[#This Row],[VALUE]]-MIS[[#This Row],[LIVE_VALUE]],MIS[[#This Row],[LIVE_VALUE]]-MIS[[#This Row],[VALUE]])</f>
        <v>150</v>
      </c>
      <c r="AH7521" t="str" cm="1">
        <f t="array" ref="AH75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1" t="str">
        <f>MIS[[#This Row],[TRADING SYMBOL]]</f>
        <v>SENSEX2552082400CE</v>
      </c>
      <c r="AJ7521" t="str">
        <f>IF(RIGHT(MIS[[#This Row],[Main/Hedge]],4)="MAIN","MAIN","HEDGE")</f>
        <v>MAIN</v>
      </c>
      <c r="AK7521" t="str" cm="1">
        <f t="array" ref="AK7521">_xlfn._xlws.FILTER(Table4[Column1],ISNUMBER(SEARCH(Table4[Column1],MIS[[#This Row],[OrderUniqueIdentifier]])),"")</f>
        <v>MS</v>
      </c>
    </row>
    <row r="7522" spans="1:37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>
        <f>_xlfn.XLOOKUP(MIS[[#This Row],[TRADING SYMBOL]],[1]Sheet1!$D:$D,[1]Sheet1!$C:$C)</f>
        <v>441.2</v>
      </c>
      <c r="AE7522">
        <f>MIS[[#This Row],[OrderAverageTradedPrice]]*MIS[[#This Row],[OrderQuantity]]</f>
        <v>17534</v>
      </c>
      <c r="AF7522">
        <f>MIS[[#This Row],[LTP]]*MIS[[#This Row],[OrderQuantity]]</f>
        <v>17648</v>
      </c>
      <c r="AG7522">
        <f>IF(MIS[[#This Row],[OrderSide]]="SELL",MIS[[#This Row],[VALUE]]-MIS[[#This Row],[LIVE_VALUE]],MIS[[#This Row],[LIVE_VALUE]]-MIS[[#This Row],[VALUE]])</f>
        <v>114</v>
      </c>
      <c r="AH7522" t="str" cm="1">
        <f t="array" ref="AH7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2" t="str">
        <f>MIS[[#This Row],[TRADING SYMBOL]]</f>
        <v>SENSEX2552082400CE</v>
      </c>
      <c r="AJ7522" t="str">
        <f>IF(RIGHT(MIS[[#This Row],[Main/Hedge]],4)="MAIN","MAIN","HEDGE")</f>
        <v>MAIN</v>
      </c>
      <c r="AK7522" t="str" cm="1">
        <f t="array" ref="AK7522">_xlfn._xlws.FILTER(Table4[Column1],ISNUMBER(SEARCH(Table4[Column1],MIS[[#This Row],[OrderUniqueIdentifier]])),"")</f>
        <v>MS</v>
      </c>
    </row>
    <row r="7523" spans="1:37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>
        <f>_xlfn.XLOOKUP(MIS[[#This Row],[TRADING SYMBOL]],[1]Sheet1!$D:$D,[1]Sheet1!$C:$C)</f>
        <v>136.6</v>
      </c>
      <c r="AE7523">
        <f>MIS[[#This Row],[OrderAverageTradedPrice]]*MIS[[#This Row],[OrderQuantity]]</f>
        <v>17337</v>
      </c>
      <c r="AF7523">
        <f>MIS[[#This Row],[LTP]]*MIS[[#This Row],[OrderQuantity]]</f>
        <v>16392</v>
      </c>
      <c r="AG7523">
        <f>IF(MIS[[#This Row],[OrderSide]]="SELL",MIS[[#This Row],[VALUE]]-MIS[[#This Row],[LIVE_VALUE]],MIS[[#This Row],[LIVE_VALUE]]-MIS[[#This Row],[VALUE]])</f>
        <v>945</v>
      </c>
      <c r="AH7523" t="str" cm="1">
        <f t="array" ref="AH7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3" t="str">
        <f>MIS[[#This Row],[TRADING SYMBOL]]</f>
        <v>SENSEX2552083300CE</v>
      </c>
      <c r="AJ7523" t="str">
        <f>IF(RIGHT(MIS[[#This Row],[Main/Hedge]],4)="MAIN","MAIN","HEDGE")</f>
        <v>MAIN</v>
      </c>
      <c r="AK7523" t="str" cm="1">
        <f t="array" ref="AK7523">_xlfn._xlws.FILTER(Table4[Column1],ISNUMBER(SEARCH(Table4[Column1],MIS[[#This Row],[OrderUniqueIdentifier]])),"")</f>
        <v>MS</v>
      </c>
    </row>
    <row r="7524" spans="1:37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>
        <f>_xlfn.XLOOKUP(MIS[[#This Row],[TRADING SYMBOL]],[1]Sheet1!$D:$D,[1]Sheet1!$C:$C)</f>
        <v>328</v>
      </c>
      <c r="AE7524">
        <f>MIS[[#This Row],[OrderAverageTradedPrice]]*MIS[[#This Row],[OrderQuantity]]</f>
        <v>58929.99999999984</v>
      </c>
      <c r="AF7524">
        <f>MIS[[#This Row],[LTP]]*MIS[[#This Row],[OrderQuantity]]</f>
        <v>59040</v>
      </c>
      <c r="AG7524">
        <f>IF(MIS[[#This Row],[OrderSide]]="SELL",MIS[[#This Row],[VALUE]]-MIS[[#This Row],[LIVE_VALUE]],MIS[[#This Row],[LIVE_VALUE]]-MIS[[#This Row],[VALUE]])</f>
        <v>110.00000000016007</v>
      </c>
      <c r="AH7524" t="str" cm="1">
        <f t="array" ref="AH7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4" t="str">
        <f>MIS[[#This Row],[TRADING SYMBOL]]</f>
        <v>SENSEX2552082100PE</v>
      </c>
      <c r="AJ7524" t="str">
        <f>IF(RIGHT(MIS[[#This Row],[Main/Hedge]],4)="MAIN","MAIN","HEDGE")</f>
        <v>MAIN</v>
      </c>
      <c r="AK7524" t="str" cm="1">
        <f t="array" ref="AK7524">_xlfn._xlws.FILTER(Table4[Column1],ISNUMBER(SEARCH(Table4[Column1],MIS[[#This Row],[OrderUniqueIdentifier]])),"")</f>
        <v>MS</v>
      </c>
    </row>
    <row r="7525" spans="1:37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>
        <f>_xlfn.XLOOKUP(MIS[[#This Row],[TRADING SYMBOL]],[1]Sheet1!$D:$D,[1]Sheet1!$C:$C)</f>
        <v>328</v>
      </c>
      <c r="AE7525">
        <f>MIS[[#This Row],[OrderAverageTradedPrice]]*MIS[[#This Row],[OrderQuantity]]</f>
        <v>26177</v>
      </c>
      <c r="AF7525">
        <f>MIS[[#This Row],[LTP]]*MIS[[#This Row],[OrderQuantity]]</f>
        <v>26240</v>
      </c>
      <c r="AG7525">
        <f>IF(MIS[[#This Row],[OrderSide]]="SELL",MIS[[#This Row],[VALUE]]-MIS[[#This Row],[LIVE_VALUE]],MIS[[#This Row],[LIVE_VALUE]]-MIS[[#This Row],[VALUE]])</f>
        <v>63</v>
      </c>
      <c r="AH7525" t="str" cm="1">
        <f t="array" ref="AH7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5" t="str">
        <f>MIS[[#This Row],[TRADING SYMBOL]]</f>
        <v>SENSEX2552082100PE</v>
      </c>
      <c r="AJ7525" t="str">
        <f>IF(RIGHT(MIS[[#This Row],[Main/Hedge]],4)="MAIN","MAIN","HEDGE")</f>
        <v>MAIN</v>
      </c>
      <c r="AK7525" t="str" cm="1">
        <f t="array" ref="AK7525">_xlfn._xlws.FILTER(Table4[Column1],ISNUMBER(SEARCH(Table4[Column1],MIS[[#This Row],[OrderUniqueIdentifier]])),"")</f>
        <v>MS</v>
      </c>
    </row>
    <row r="7526" spans="1:37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>
        <f>_xlfn.XLOOKUP(MIS[[#This Row],[TRADING SYMBOL]],[1]Sheet1!$D:$D,[1]Sheet1!$C:$C)</f>
        <v>409.5</v>
      </c>
      <c r="AE7526">
        <f>MIS[[#This Row],[OrderAverageTradedPrice]]*MIS[[#This Row],[OrderQuantity]]</f>
        <v>16270</v>
      </c>
      <c r="AF7526">
        <f>MIS[[#This Row],[LTP]]*MIS[[#This Row],[OrderQuantity]]</f>
        <v>16380</v>
      </c>
      <c r="AG7526">
        <f>IF(MIS[[#This Row],[OrderSide]]="SELL",MIS[[#This Row],[VALUE]]-MIS[[#This Row],[LIVE_VALUE]],MIS[[#This Row],[LIVE_VALUE]]-MIS[[#This Row],[VALUE]])</f>
        <v>110</v>
      </c>
      <c r="AH7526" t="str" cm="1">
        <f t="array" ref="AH7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6" t="str">
        <f>MIS[[#This Row],[TRADING SYMBOL]]</f>
        <v>SENSEX2552082300PE</v>
      </c>
      <c r="AJ7526" t="str">
        <f>IF(RIGHT(MIS[[#This Row],[Main/Hedge]],4)="MAIN","MAIN","HEDGE")</f>
        <v>MAIN</v>
      </c>
      <c r="AK7526" t="str" cm="1">
        <f t="array" ref="AK7526">_xlfn._xlws.FILTER(Table4[Column1],ISNUMBER(SEARCH(Table4[Column1],MIS[[#This Row],[OrderUniqueIdentifier]])),"")</f>
        <v>MS</v>
      </c>
    </row>
    <row r="7527" spans="1:37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>
        <f>_xlfn.XLOOKUP(MIS[[#This Row],[TRADING SYMBOL]],[1]Sheet1!$D:$D,[1]Sheet1!$C:$C)</f>
        <v>441.2</v>
      </c>
      <c r="AE7527">
        <f>MIS[[#This Row],[OrderAverageTradedPrice]]*MIS[[#This Row],[OrderQuantity]]</f>
        <v>17458</v>
      </c>
      <c r="AF7527">
        <f>MIS[[#This Row],[LTP]]*MIS[[#This Row],[OrderQuantity]]</f>
        <v>17648</v>
      </c>
      <c r="AG7527">
        <f>IF(MIS[[#This Row],[OrderSide]]="SELL",MIS[[#This Row],[VALUE]]-MIS[[#This Row],[LIVE_VALUE]],MIS[[#This Row],[LIVE_VALUE]]-MIS[[#This Row],[VALUE]])</f>
        <v>190</v>
      </c>
      <c r="AH7527" t="str" cm="1">
        <f t="array" ref="AH7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7" t="str">
        <f>MIS[[#This Row],[TRADING SYMBOL]]</f>
        <v>SENSEX2552082400CE</v>
      </c>
      <c r="AJ7527" t="str">
        <f>IF(RIGHT(MIS[[#This Row],[Main/Hedge]],4)="MAIN","MAIN","HEDGE")</f>
        <v>MAIN</v>
      </c>
      <c r="AK7527" t="str" cm="1">
        <f t="array" ref="AK7527">_xlfn._xlws.FILTER(Table4[Column1],ISNUMBER(SEARCH(Table4[Column1],MIS[[#This Row],[OrderUniqueIdentifier]])),"")</f>
        <v>MS</v>
      </c>
    </row>
    <row r="7528" spans="1:37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>
        <f>_xlfn.XLOOKUP(MIS[[#This Row],[TRADING SYMBOL]],[1]Sheet1!$D:$D,[1]Sheet1!$C:$C)</f>
        <v>367</v>
      </c>
      <c r="AE7528">
        <f>MIS[[#This Row],[OrderAverageTradedPrice]]*MIS[[#This Row],[OrderQuantity]]</f>
        <v>14592</v>
      </c>
      <c r="AF7528">
        <f>MIS[[#This Row],[LTP]]*MIS[[#This Row],[OrderQuantity]]</f>
        <v>14680</v>
      </c>
      <c r="AG7528">
        <f>IF(MIS[[#This Row],[OrderSide]]="SELL",MIS[[#This Row],[VALUE]]-MIS[[#This Row],[LIVE_VALUE]],MIS[[#This Row],[LIVE_VALUE]]-MIS[[#This Row],[VALUE]])</f>
        <v>88</v>
      </c>
      <c r="AH7528" t="str" cm="1">
        <f t="array" ref="AH75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8" t="str">
        <f>MIS[[#This Row],[TRADING SYMBOL]]</f>
        <v>SENSEX2552082200PE</v>
      </c>
      <c r="AJ7528" t="str">
        <f>IF(RIGHT(MIS[[#This Row],[Main/Hedge]],4)="MAIN","MAIN","HEDGE")</f>
        <v>MAIN</v>
      </c>
      <c r="AK7528" t="str" cm="1">
        <f t="array" ref="AK7528">_xlfn._xlws.FILTER(Table4[Column1],ISNUMBER(SEARCH(Table4[Column1],MIS[[#This Row],[OrderUniqueIdentifier]])),"")</f>
        <v>MS</v>
      </c>
    </row>
    <row r="7529" spans="1:37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>
        <f>_xlfn.XLOOKUP(MIS[[#This Row],[TRADING SYMBOL]],[1]Sheet1!$D:$D,[1]Sheet1!$C:$C)</f>
        <v>386.75</v>
      </c>
      <c r="AE7529">
        <f>MIS[[#This Row],[OrderAverageTradedPrice]]*MIS[[#This Row],[OrderQuantity]]</f>
        <v>15585</v>
      </c>
      <c r="AF7529">
        <f>MIS[[#This Row],[LTP]]*MIS[[#This Row],[OrderQuantity]]</f>
        <v>15470</v>
      </c>
      <c r="AG7529">
        <f>IF(MIS[[#This Row],[OrderSide]]="SELL",MIS[[#This Row],[VALUE]]-MIS[[#This Row],[LIVE_VALUE]],MIS[[#This Row],[LIVE_VALUE]]-MIS[[#This Row],[VALUE]])</f>
        <v>-115</v>
      </c>
      <c r="AH7529" t="str" cm="1">
        <f t="array" ref="AH7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29" t="str">
        <f>MIS[[#This Row],[TRADING SYMBOL]]</f>
        <v>SENSEX2552082500CE</v>
      </c>
      <c r="AJ7529" t="str">
        <f>IF(RIGHT(MIS[[#This Row],[Main/Hedge]],4)="MAIN","MAIN","HEDGE")</f>
        <v>MAIN</v>
      </c>
      <c r="AK7529" t="str" cm="1">
        <f t="array" ref="AK7529">_xlfn._xlws.FILTER(Table4[Column1],ISNUMBER(SEARCH(Table4[Column1],MIS[[#This Row],[OrderUniqueIdentifier]])),"")</f>
        <v>MS</v>
      </c>
    </row>
    <row r="7530" spans="1:37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>
        <f>_xlfn.XLOOKUP(MIS[[#This Row],[TRADING SYMBOL]],[1]Sheet1!$D:$D,[1]Sheet1!$C:$C)</f>
        <v>409.5</v>
      </c>
      <c r="AE7530">
        <f>MIS[[#This Row],[OrderAverageTradedPrice]]*MIS[[#This Row],[OrderQuantity]]</f>
        <v>8129</v>
      </c>
      <c r="AF7530">
        <f>MIS[[#This Row],[LTP]]*MIS[[#This Row],[OrderQuantity]]</f>
        <v>8190</v>
      </c>
      <c r="AG7530">
        <f>IF(MIS[[#This Row],[OrderSide]]="SELL",MIS[[#This Row],[VALUE]]-MIS[[#This Row],[LIVE_VALUE]],MIS[[#This Row],[LIVE_VALUE]]-MIS[[#This Row],[VALUE]])</f>
        <v>61</v>
      </c>
      <c r="AH7530" t="str" cm="1">
        <f t="array" ref="AH7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0" t="str">
        <f>MIS[[#This Row],[TRADING SYMBOL]]</f>
        <v>SENSEX2552082300PE</v>
      </c>
      <c r="AJ7530" t="str">
        <f>IF(RIGHT(MIS[[#This Row],[Main/Hedge]],4)="MAIN","MAIN","HEDGE")</f>
        <v>MAIN</v>
      </c>
      <c r="AK7530" t="str" cm="1">
        <f t="array" ref="AK7530">_xlfn._xlws.FILTER(Table4[Column1],ISNUMBER(SEARCH(Table4[Column1],MIS[[#This Row],[OrderUniqueIdentifier]])),"")</f>
        <v>MS</v>
      </c>
    </row>
    <row r="7531" spans="1:37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>
        <f>_xlfn.XLOOKUP(MIS[[#This Row],[TRADING SYMBOL]],[1]Sheet1!$D:$D,[1]Sheet1!$C:$C)</f>
        <v>441.2</v>
      </c>
      <c r="AE7531">
        <f>MIS[[#This Row],[OrderAverageTradedPrice]]*MIS[[#This Row],[OrderQuantity]]</f>
        <v>8767</v>
      </c>
      <c r="AF7531">
        <f>MIS[[#This Row],[LTP]]*MIS[[#This Row],[OrderQuantity]]</f>
        <v>8824</v>
      </c>
      <c r="AG7531">
        <f>IF(MIS[[#This Row],[OrderSide]]="SELL",MIS[[#This Row],[VALUE]]-MIS[[#This Row],[LIVE_VALUE]],MIS[[#This Row],[LIVE_VALUE]]-MIS[[#This Row],[VALUE]])</f>
        <v>57</v>
      </c>
      <c r="AH7531" t="str" cm="1">
        <f t="array" ref="AH7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1" t="str">
        <f>MIS[[#This Row],[TRADING SYMBOL]]</f>
        <v>SENSEX2552082400CE</v>
      </c>
      <c r="AJ7531" t="str">
        <f>IF(RIGHT(MIS[[#This Row],[Main/Hedge]],4)="MAIN","MAIN","HEDGE")</f>
        <v>MAIN</v>
      </c>
      <c r="AK7531" t="str" cm="1">
        <f t="array" ref="AK7531">_xlfn._xlws.FILTER(Table4[Column1],ISNUMBER(SEARCH(Table4[Column1],MIS[[#This Row],[OrderUniqueIdentifier]])),"")</f>
        <v>MS</v>
      </c>
    </row>
    <row r="7532" spans="1:37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>
        <f>_xlfn.XLOOKUP(MIS[[#This Row],[TRADING SYMBOL]],[1]Sheet1!$D:$D,[1]Sheet1!$C:$C)</f>
        <v>328</v>
      </c>
      <c r="AE7532">
        <f>MIS[[#This Row],[OrderAverageTradedPrice]]*MIS[[#This Row],[OrderQuantity]]</f>
        <v>13068</v>
      </c>
      <c r="AF7532">
        <f>MIS[[#This Row],[LTP]]*MIS[[#This Row],[OrderQuantity]]</f>
        <v>13120</v>
      </c>
      <c r="AG7532">
        <f>IF(MIS[[#This Row],[OrderSide]]="SELL",MIS[[#This Row],[VALUE]]-MIS[[#This Row],[LIVE_VALUE]],MIS[[#This Row],[LIVE_VALUE]]-MIS[[#This Row],[VALUE]])</f>
        <v>52</v>
      </c>
      <c r="AH7532" t="str" cm="1">
        <f t="array" ref="AH7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2" t="str">
        <f>MIS[[#This Row],[TRADING SYMBOL]]</f>
        <v>SENSEX2552082100PE</v>
      </c>
      <c r="AJ7532" t="str">
        <f>IF(RIGHT(MIS[[#This Row],[Main/Hedge]],4)="MAIN","MAIN","HEDGE")</f>
        <v>MAIN</v>
      </c>
      <c r="AK7532" t="str" cm="1">
        <f t="array" ref="AK7532">_xlfn._xlws.FILTER(Table4[Column1],ISNUMBER(SEARCH(Table4[Column1],MIS[[#This Row],[OrderUniqueIdentifier]])),"")</f>
        <v>MS</v>
      </c>
    </row>
    <row r="7533" spans="1:37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>
        <f>_xlfn.XLOOKUP(MIS[[#This Row],[TRADING SYMBOL]],[1]Sheet1!$D:$D,[1]Sheet1!$C:$C)</f>
        <v>136.6</v>
      </c>
      <c r="AE7533">
        <f>MIS[[#This Row],[OrderAverageTradedPrice]]*MIS[[#This Row],[OrderQuantity]]</f>
        <v>5790</v>
      </c>
      <c r="AF7533">
        <f>MIS[[#This Row],[LTP]]*MIS[[#This Row],[OrderQuantity]]</f>
        <v>5464</v>
      </c>
      <c r="AG7533">
        <f>IF(MIS[[#This Row],[OrderSide]]="SELL",MIS[[#This Row],[VALUE]]-MIS[[#This Row],[LIVE_VALUE]],MIS[[#This Row],[LIVE_VALUE]]-MIS[[#This Row],[VALUE]])</f>
        <v>326</v>
      </c>
      <c r="AH7533" t="str" cm="1">
        <f t="array" ref="AH7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3" t="str">
        <f>MIS[[#This Row],[TRADING SYMBOL]]</f>
        <v>SENSEX2552083300CE</v>
      </c>
      <c r="AJ7533" t="str">
        <f>IF(RIGHT(MIS[[#This Row],[Main/Hedge]],4)="MAIN","MAIN","HEDGE")</f>
        <v>MAIN</v>
      </c>
      <c r="AK7533" t="str" cm="1">
        <f t="array" ref="AK7533">_xlfn._xlws.FILTER(Table4[Column1],ISNUMBER(SEARCH(Table4[Column1],MIS[[#This Row],[OrderUniqueIdentifier]])),"")</f>
        <v>MS</v>
      </c>
    </row>
    <row r="7534" spans="1:37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>
        <f>_xlfn.XLOOKUP(MIS[[#This Row],[TRADING SYMBOL]],[1]Sheet1!$D:$D,[1]Sheet1!$C:$C)</f>
        <v>328</v>
      </c>
      <c r="AE7534">
        <f>MIS[[#This Row],[OrderAverageTradedPrice]]*MIS[[#This Row],[OrderQuantity]]</f>
        <v>6540</v>
      </c>
      <c r="AF7534">
        <f>MIS[[#This Row],[LTP]]*MIS[[#This Row],[OrderQuantity]]</f>
        <v>6560</v>
      </c>
      <c r="AG7534">
        <f>IF(MIS[[#This Row],[OrderSide]]="SELL",MIS[[#This Row],[VALUE]]-MIS[[#This Row],[LIVE_VALUE]],MIS[[#This Row],[LIVE_VALUE]]-MIS[[#This Row],[VALUE]])</f>
        <v>20</v>
      </c>
      <c r="AH7534" t="str" cm="1">
        <f t="array" ref="AH7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4" t="str">
        <f>MIS[[#This Row],[TRADING SYMBOL]]</f>
        <v>SENSEX2552082100PE</v>
      </c>
      <c r="AJ7534" t="str">
        <f>IF(RIGHT(MIS[[#This Row],[Main/Hedge]],4)="MAIN","MAIN","HEDGE")</f>
        <v>MAIN</v>
      </c>
      <c r="AK7534" t="str" cm="1">
        <f t="array" ref="AK7534">_xlfn._xlws.FILTER(Table4[Column1],ISNUMBER(SEARCH(Table4[Column1],MIS[[#This Row],[OrderUniqueIdentifier]])),"")</f>
        <v>MS</v>
      </c>
    </row>
    <row r="7535" spans="1:37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>
        <f>_xlfn.XLOOKUP(MIS[[#This Row],[TRADING SYMBOL]],[1]Sheet1!$D:$D,[1]Sheet1!$C:$C)</f>
        <v>328</v>
      </c>
      <c r="AE7535">
        <f>MIS[[#This Row],[OrderAverageTradedPrice]]*MIS[[#This Row],[OrderQuantity]]</f>
        <v>13066</v>
      </c>
      <c r="AF7535">
        <f>MIS[[#This Row],[LTP]]*MIS[[#This Row],[OrderQuantity]]</f>
        <v>13120</v>
      </c>
      <c r="AG7535">
        <f>IF(MIS[[#This Row],[OrderSide]]="SELL",MIS[[#This Row],[VALUE]]-MIS[[#This Row],[LIVE_VALUE]],MIS[[#This Row],[LIVE_VALUE]]-MIS[[#This Row],[VALUE]])</f>
        <v>54</v>
      </c>
      <c r="AH7535" t="str" cm="1">
        <f t="array" ref="AH7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5" t="str">
        <f>MIS[[#This Row],[TRADING SYMBOL]]</f>
        <v>SENSEX2552082100PE</v>
      </c>
      <c r="AJ7535" t="str">
        <f>IF(RIGHT(MIS[[#This Row],[Main/Hedge]],4)="MAIN","MAIN","HEDGE")</f>
        <v>MAIN</v>
      </c>
      <c r="AK7535" t="str" cm="1">
        <f t="array" ref="AK7535">_xlfn._xlws.FILTER(Table4[Column1],ISNUMBER(SEARCH(Table4[Column1],MIS[[#This Row],[OrderUniqueIdentifier]])),"")</f>
        <v>MS</v>
      </c>
    </row>
    <row r="7536" spans="1:37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>
        <f>_xlfn.XLOOKUP(MIS[[#This Row],[TRADING SYMBOL]],[1]Sheet1!$D:$D,[1]Sheet1!$C:$C)</f>
        <v>386.75</v>
      </c>
      <c r="AE7536">
        <f>MIS[[#This Row],[OrderAverageTradedPrice]]*MIS[[#This Row],[OrderQuantity]]</f>
        <v>15518</v>
      </c>
      <c r="AF7536">
        <f>MIS[[#This Row],[LTP]]*MIS[[#This Row],[OrderQuantity]]</f>
        <v>15470</v>
      </c>
      <c r="AG7536">
        <f>IF(MIS[[#This Row],[OrderSide]]="SELL",MIS[[#This Row],[VALUE]]-MIS[[#This Row],[LIVE_VALUE]],MIS[[#This Row],[LIVE_VALUE]]-MIS[[#This Row],[VALUE]])</f>
        <v>-48</v>
      </c>
      <c r="AH7536" t="str" cm="1">
        <f t="array" ref="AH7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6" t="str">
        <f>MIS[[#This Row],[TRADING SYMBOL]]</f>
        <v>SENSEX2552082500CE</v>
      </c>
      <c r="AJ7536" t="str">
        <f>IF(RIGHT(MIS[[#This Row],[Main/Hedge]],4)="MAIN","MAIN","HEDGE")</f>
        <v>MAIN</v>
      </c>
      <c r="AK7536" t="str" cm="1">
        <f t="array" ref="AK7536">_xlfn._xlws.FILTER(Table4[Column1],ISNUMBER(SEARCH(Table4[Column1],MIS[[#This Row],[OrderUniqueIdentifier]])),"")</f>
        <v>MS</v>
      </c>
    </row>
    <row r="7537" spans="1:37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>
        <f>_xlfn.XLOOKUP(MIS[[#This Row],[TRADING SYMBOL]],[1]Sheet1!$D:$D,[1]Sheet1!$C:$C)</f>
        <v>386.75</v>
      </c>
      <c r="AE7537">
        <f>MIS[[#This Row],[OrderAverageTradedPrice]]*MIS[[#This Row],[OrderQuantity]]</f>
        <v>7787</v>
      </c>
      <c r="AF7537">
        <f>MIS[[#This Row],[LTP]]*MIS[[#This Row],[OrderQuantity]]</f>
        <v>7735</v>
      </c>
      <c r="AG7537">
        <f>IF(MIS[[#This Row],[OrderSide]]="SELL",MIS[[#This Row],[VALUE]]-MIS[[#This Row],[LIVE_VALUE]],MIS[[#This Row],[LIVE_VALUE]]-MIS[[#This Row],[VALUE]])</f>
        <v>-52</v>
      </c>
      <c r="AH7537" t="str" cm="1">
        <f t="array" ref="AH7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7" t="str">
        <f>MIS[[#This Row],[TRADING SYMBOL]]</f>
        <v>SENSEX2552082500CE</v>
      </c>
      <c r="AJ7537" t="str">
        <f>IF(RIGHT(MIS[[#This Row],[Main/Hedge]],4)="MAIN","MAIN","HEDGE")</f>
        <v>MAIN</v>
      </c>
      <c r="AK7537" t="str" cm="1">
        <f t="array" ref="AK7537">_xlfn._xlws.FILTER(Table4[Column1],ISNUMBER(SEARCH(Table4[Column1],MIS[[#This Row],[OrderUniqueIdentifier]])),"")</f>
        <v>MS</v>
      </c>
    </row>
    <row r="7538" spans="1:37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>
        <f>_xlfn.XLOOKUP(MIS[[#This Row],[TRADING SYMBOL]],[1]Sheet1!$D:$D,[1]Sheet1!$C:$C)</f>
        <v>328</v>
      </c>
      <c r="AE7538">
        <f>MIS[[#This Row],[OrderAverageTradedPrice]]*MIS[[#This Row],[OrderQuantity]]</f>
        <v>6514</v>
      </c>
      <c r="AF7538">
        <f>MIS[[#This Row],[LTP]]*MIS[[#This Row],[OrderQuantity]]</f>
        <v>6560</v>
      </c>
      <c r="AG7538">
        <f>IF(MIS[[#This Row],[OrderSide]]="SELL",MIS[[#This Row],[VALUE]]-MIS[[#This Row],[LIVE_VALUE]],MIS[[#This Row],[LIVE_VALUE]]-MIS[[#This Row],[VALUE]])</f>
        <v>46</v>
      </c>
      <c r="AH7538" t="str" cm="1">
        <f t="array" ref="AH75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8" t="str">
        <f>MIS[[#This Row],[TRADING SYMBOL]]</f>
        <v>SENSEX2552082100PE</v>
      </c>
      <c r="AJ7538" t="str">
        <f>IF(RIGHT(MIS[[#This Row],[Main/Hedge]],4)="MAIN","MAIN","HEDGE")</f>
        <v>MAIN</v>
      </c>
      <c r="AK7538" t="str" cm="1">
        <f t="array" ref="AK7538">_xlfn._xlws.FILTER(Table4[Column1],ISNUMBER(SEARCH(Table4[Column1],MIS[[#This Row],[OrderUniqueIdentifier]])),"")</f>
        <v>MS</v>
      </c>
    </row>
    <row r="7539" spans="1:37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>
        <f>_xlfn.XLOOKUP(MIS[[#This Row],[TRADING SYMBOL]],[1]Sheet1!$D:$D,[1]Sheet1!$C:$C)</f>
        <v>136.6</v>
      </c>
      <c r="AE7539">
        <f>MIS[[#This Row],[OrderAverageTradedPrice]]*MIS[[#This Row],[OrderQuantity]]</f>
        <v>11568</v>
      </c>
      <c r="AF7539">
        <f>MIS[[#This Row],[LTP]]*MIS[[#This Row],[OrderQuantity]]</f>
        <v>10928</v>
      </c>
      <c r="AG7539">
        <f>IF(MIS[[#This Row],[OrderSide]]="SELL",MIS[[#This Row],[VALUE]]-MIS[[#This Row],[LIVE_VALUE]],MIS[[#This Row],[LIVE_VALUE]]-MIS[[#This Row],[VALUE]])</f>
        <v>640</v>
      </c>
      <c r="AH7539" t="str" cm="1">
        <f t="array" ref="AH7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39" t="str">
        <f>MIS[[#This Row],[TRADING SYMBOL]]</f>
        <v>SENSEX2552083300CE</v>
      </c>
      <c r="AJ7539" t="str">
        <f>IF(RIGHT(MIS[[#This Row],[Main/Hedge]],4)="MAIN","MAIN","HEDGE")</f>
        <v>MAIN</v>
      </c>
      <c r="AK7539" t="str" cm="1">
        <f t="array" ref="AK7539">_xlfn._xlws.FILTER(Table4[Column1],ISNUMBER(SEARCH(Table4[Column1],MIS[[#This Row],[OrderUniqueIdentifier]])),"")</f>
        <v>MS</v>
      </c>
    </row>
    <row r="7540" spans="1:37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>
        <f>_xlfn.XLOOKUP(MIS[[#This Row],[TRADING SYMBOL]],[1]Sheet1!$D:$D,[1]Sheet1!$C:$C)</f>
        <v>136.6</v>
      </c>
      <c r="AE7540">
        <f>MIS[[#This Row],[OrderAverageTradedPrice]]*MIS[[#This Row],[OrderQuantity]]</f>
        <v>25974.000000000004</v>
      </c>
      <c r="AF7540">
        <f>MIS[[#This Row],[LTP]]*MIS[[#This Row],[OrderQuantity]]</f>
        <v>24588</v>
      </c>
      <c r="AG7540">
        <f>IF(MIS[[#This Row],[OrderSide]]="SELL",MIS[[#This Row],[VALUE]]-MIS[[#This Row],[LIVE_VALUE]],MIS[[#This Row],[LIVE_VALUE]]-MIS[[#This Row],[VALUE]])</f>
        <v>1386.0000000000036</v>
      </c>
      <c r="AH7540" t="str" cm="1">
        <f t="array" ref="AH7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0" t="str">
        <f>MIS[[#This Row],[TRADING SYMBOL]]</f>
        <v>SENSEX2552083300CE</v>
      </c>
      <c r="AJ7540" t="str">
        <f>IF(RIGHT(MIS[[#This Row],[Main/Hedge]],4)="MAIN","MAIN","HEDGE")</f>
        <v>MAIN</v>
      </c>
      <c r="AK7540" t="str" cm="1">
        <f t="array" ref="AK7540">_xlfn._xlws.FILTER(Table4[Column1],ISNUMBER(SEARCH(Table4[Column1],MIS[[#This Row],[OrderUniqueIdentifier]])),"")</f>
        <v>MS</v>
      </c>
    </row>
    <row r="7541" spans="1:37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>
        <f>_xlfn.XLOOKUP(MIS[[#This Row],[TRADING SYMBOL]],[1]Sheet1!$D:$D,[1]Sheet1!$C:$C)</f>
        <v>441.2</v>
      </c>
      <c r="AE7541">
        <f>MIS[[#This Row],[OrderAverageTradedPrice]]*MIS[[#This Row],[OrderQuantity]]</f>
        <v>8731</v>
      </c>
      <c r="AF7541">
        <f>MIS[[#This Row],[LTP]]*MIS[[#This Row],[OrderQuantity]]</f>
        <v>8824</v>
      </c>
      <c r="AG7541">
        <f>IF(MIS[[#This Row],[OrderSide]]="SELL",MIS[[#This Row],[VALUE]]-MIS[[#This Row],[LIVE_VALUE]],MIS[[#This Row],[LIVE_VALUE]]-MIS[[#This Row],[VALUE]])</f>
        <v>93</v>
      </c>
      <c r="AH7541" t="str" cm="1">
        <f t="array" ref="AH7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1" t="str">
        <f>MIS[[#This Row],[TRADING SYMBOL]]</f>
        <v>SENSEX2552082400CE</v>
      </c>
      <c r="AJ7541" t="str">
        <f>IF(RIGHT(MIS[[#This Row],[Main/Hedge]],4)="MAIN","MAIN","HEDGE")</f>
        <v>MAIN</v>
      </c>
      <c r="AK7541" t="str" cm="1">
        <f t="array" ref="AK7541">_xlfn._xlws.FILTER(Table4[Column1],ISNUMBER(SEARCH(Table4[Column1],MIS[[#This Row],[OrderUniqueIdentifier]])),"")</f>
        <v>MS</v>
      </c>
    </row>
    <row r="7542" spans="1:37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>
        <f>_xlfn.XLOOKUP(MIS[[#This Row],[TRADING SYMBOL]],[1]Sheet1!$D:$D,[1]Sheet1!$C:$C)</f>
        <v>139.94999999999999</v>
      </c>
      <c r="AE7542">
        <f>MIS[[#This Row],[OrderAverageTradedPrice]]*MIS[[#This Row],[OrderQuantity]]</f>
        <v>2750</v>
      </c>
      <c r="AF7542">
        <f>MIS[[#This Row],[LTP]]*MIS[[#This Row],[OrderQuantity]]</f>
        <v>2799</v>
      </c>
      <c r="AG7542">
        <f>IF(MIS[[#This Row],[OrderSide]]="SELL",MIS[[#This Row],[VALUE]]-MIS[[#This Row],[LIVE_VALUE]],MIS[[#This Row],[LIVE_VALUE]]-MIS[[#This Row],[VALUE]])</f>
        <v>-49</v>
      </c>
      <c r="AH7542" t="str" cm="1">
        <f t="array" ref="AH7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2" t="str">
        <f>MIS[[#This Row],[TRADING SYMBOL]]</f>
        <v>SENSEX2552081300PE</v>
      </c>
      <c r="AJ7542" t="str">
        <f>IF(RIGHT(MIS[[#This Row],[Main/Hedge]],4)="MAIN","MAIN","HEDGE")</f>
        <v>MAIN</v>
      </c>
      <c r="AK7542" t="str" cm="1">
        <f t="array" ref="AK7542">_xlfn._xlws.FILTER(Table4[Column1],ISNUMBER(SEARCH(Table4[Column1],MIS[[#This Row],[OrderUniqueIdentifier]])),"")</f>
        <v>MS</v>
      </c>
    </row>
    <row r="7543" spans="1:37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>
        <f>_xlfn.XLOOKUP(MIS[[#This Row],[TRADING SYMBOL]],[1]Sheet1!$D:$D,[1]Sheet1!$C:$C)</f>
        <v>136.6</v>
      </c>
      <c r="AE7543">
        <f>MIS[[#This Row],[OrderAverageTradedPrice]]*MIS[[#This Row],[OrderQuantity]]</f>
        <v>48986.999999999694</v>
      </c>
      <c r="AF7543">
        <f>MIS[[#This Row],[LTP]]*MIS[[#This Row],[OrderQuantity]]</f>
        <v>46444</v>
      </c>
      <c r="AG7543">
        <f>IF(MIS[[#This Row],[OrderSide]]="SELL",MIS[[#This Row],[VALUE]]-MIS[[#This Row],[LIVE_VALUE]],MIS[[#This Row],[LIVE_VALUE]]-MIS[[#This Row],[VALUE]])</f>
        <v>2542.9999999996944</v>
      </c>
      <c r="AH7543" t="str" cm="1">
        <f t="array" ref="AH7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3" t="str">
        <f>MIS[[#This Row],[TRADING SYMBOL]]</f>
        <v>SENSEX2552083300CE</v>
      </c>
      <c r="AJ7543" t="str">
        <f>IF(RIGHT(MIS[[#This Row],[Main/Hedge]],4)="MAIN","MAIN","HEDGE")</f>
        <v>MAIN</v>
      </c>
      <c r="AK7543" t="str" cm="1">
        <f t="array" ref="AK7543">_xlfn._xlws.FILTER(Table4[Column1],ISNUMBER(SEARCH(Table4[Column1],MIS[[#This Row],[OrderUniqueIdentifier]])),"")</f>
        <v>MS</v>
      </c>
    </row>
    <row r="7544" spans="1:37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>
        <f>_xlfn.XLOOKUP(MIS[[#This Row],[TRADING SYMBOL]],[1]Sheet1!$D:$D,[1]Sheet1!$C:$C)</f>
        <v>139.94999999999999</v>
      </c>
      <c r="AE7544">
        <f>MIS[[#This Row],[OrderAverageTradedPrice]]*MIS[[#This Row],[OrderQuantity]]</f>
        <v>16503</v>
      </c>
      <c r="AF7544">
        <f>MIS[[#This Row],[LTP]]*MIS[[#This Row],[OrderQuantity]]</f>
        <v>16794</v>
      </c>
      <c r="AG7544">
        <f>IF(MIS[[#This Row],[OrderSide]]="SELL",MIS[[#This Row],[VALUE]]-MIS[[#This Row],[LIVE_VALUE]],MIS[[#This Row],[LIVE_VALUE]]-MIS[[#This Row],[VALUE]])</f>
        <v>-291</v>
      </c>
      <c r="AH7544" t="str" cm="1">
        <f t="array" ref="AH7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4" t="str">
        <f>MIS[[#This Row],[TRADING SYMBOL]]</f>
        <v>SENSEX2552081300PE</v>
      </c>
      <c r="AJ7544" t="str">
        <f>IF(RIGHT(MIS[[#This Row],[Main/Hedge]],4)="MAIN","MAIN","HEDGE")</f>
        <v>MAIN</v>
      </c>
      <c r="AK7544" t="str" cm="1">
        <f t="array" ref="AK7544">_xlfn._xlws.FILTER(Table4[Column1],ISNUMBER(SEARCH(Table4[Column1],MIS[[#This Row],[OrderUniqueIdentifier]])),"")</f>
        <v>MS</v>
      </c>
    </row>
    <row r="7545" spans="1:37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>
        <f>_xlfn.XLOOKUP(MIS[[#This Row],[TRADING SYMBOL]],[1]Sheet1!$D:$D,[1]Sheet1!$C:$C)</f>
        <v>118.35</v>
      </c>
      <c r="AE7545">
        <f>MIS[[#This Row],[OrderAverageTradedPrice]]*MIS[[#This Row],[OrderQuantity]]</f>
        <v>15300</v>
      </c>
      <c r="AF7545">
        <f>MIS[[#This Row],[LTP]]*MIS[[#This Row],[OrderQuantity]]</f>
        <v>14202</v>
      </c>
      <c r="AG7545">
        <f>IF(MIS[[#This Row],[OrderSide]]="SELL",MIS[[#This Row],[VALUE]]-MIS[[#This Row],[LIVE_VALUE]],MIS[[#This Row],[LIVE_VALUE]]-MIS[[#This Row],[VALUE]])</f>
        <v>1098</v>
      </c>
      <c r="AH7545" t="str" cm="1">
        <f t="array" ref="AH7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5" t="str">
        <f>MIS[[#This Row],[TRADING SYMBOL]]</f>
        <v>SENSEX2552083400CE</v>
      </c>
      <c r="AJ7545" t="str">
        <f>IF(RIGHT(MIS[[#This Row],[Main/Hedge]],4)="MAIN","MAIN","HEDGE")</f>
        <v>MAIN</v>
      </c>
      <c r="AK7545" t="str" cm="1">
        <f t="array" ref="AK7545">_xlfn._xlws.FILTER(Table4[Column1],ISNUMBER(SEARCH(Table4[Column1],MIS[[#This Row],[OrderUniqueIdentifier]])),"")</f>
        <v>MS</v>
      </c>
    </row>
    <row r="7546" spans="1:37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>
        <f>_xlfn.XLOOKUP(MIS[[#This Row],[TRADING SYMBOL]],[1]Sheet1!$D:$D,[1]Sheet1!$C:$C)</f>
        <v>367</v>
      </c>
      <c r="AE7546">
        <f>MIS[[#This Row],[OrderAverageTradedPrice]]*MIS[[#This Row],[OrderQuantity]]</f>
        <v>7300</v>
      </c>
      <c r="AF7546">
        <f>MIS[[#This Row],[LTP]]*MIS[[#This Row],[OrderQuantity]]</f>
        <v>7340</v>
      </c>
      <c r="AG7546">
        <f>IF(MIS[[#This Row],[OrderSide]]="SELL",MIS[[#This Row],[VALUE]]-MIS[[#This Row],[LIVE_VALUE]],MIS[[#This Row],[LIVE_VALUE]]-MIS[[#This Row],[VALUE]])</f>
        <v>40</v>
      </c>
      <c r="AH7546" t="str" cm="1">
        <f t="array" ref="AH7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6" t="str">
        <f>MIS[[#This Row],[TRADING SYMBOL]]</f>
        <v>SENSEX2552082200PE</v>
      </c>
      <c r="AJ7546" t="str">
        <f>IF(RIGHT(MIS[[#This Row],[Main/Hedge]],4)="MAIN","MAIN","HEDGE")</f>
        <v>MAIN</v>
      </c>
      <c r="AK7546" t="str" cm="1">
        <f t="array" ref="AK7546">_xlfn._xlws.FILTER(Table4[Column1],ISNUMBER(SEARCH(Table4[Column1],MIS[[#This Row],[OrderUniqueIdentifier]])),"")</f>
        <v>MS</v>
      </c>
    </row>
    <row r="7547" spans="1:37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>
        <f>_xlfn.XLOOKUP(MIS[[#This Row],[TRADING SYMBOL]],[1]Sheet1!$D:$D,[1]Sheet1!$C:$C)</f>
        <v>136.6</v>
      </c>
      <c r="AE7547">
        <f>MIS[[#This Row],[OrderAverageTradedPrice]]*MIS[[#This Row],[OrderQuantity]]</f>
        <v>8652</v>
      </c>
      <c r="AF7547">
        <f>MIS[[#This Row],[LTP]]*MIS[[#This Row],[OrderQuantity]]</f>
        <v>8196</v>
      </c>
      <c r="AG7547">
        <f>IF(MIS[[#This Row],[OrderSide]]="SELL",MIS[[#This Row],[VALUE]]-MIS[[#This Row],[LIVE_VALUE]],MIS[[#This Row],[LIVE_VALUE]]-MIS[[#This Row],[VALUE]])</f>
        <v>456</v>
      </c>
      <c r="AH7547" t="str" cm="1">
        <f t="array" ref="AH75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7" t="str">
        <f>MIS[[#This Row],[TRADING SYMBOL]]</f>
        <v>SENSEX2552083300CE</v>
      </c>
      <c r="AJ7547" t="str">
        <f>IF(RIGHT(MIS[[#This Row],[Main/Hedge]],4)="MAIN","MAIN","HEDGE")</f>
        <v>MAIN</v>
      </c>
      <c r="AK7547" t="str" cm="1">
        <f t="array" ref="AK7547">_xlfn._xlws.FILTER(Table4[Column1],ISNUMBER(SEARCH(Table4[Column1],MIS[[#This Row],[OrderUniqueIdentifier]])),"")</f>
        <v>MS</v>
      </c>
    </row>
    <row r="7548" spans="1:37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>
        <f>_xlfn.XLOOKUP(MIS[[#This Row],[TRADING SYMBOL]],[1]Sheet1!$D:$D,[1]Sheet1!$C:$C)</f>
        <v>409.5</v>
      </c>
      <c r="AE7548">
        <f>MIS[[#This Row],[OrderAverageTradedPrice]]*MIS[[#This Row],[OrderQuantity]]</f>
        <v>65123</v>
      </c>
      <c r="AF7548">
        <f>MIS[[#This Row],[LTP]]*MIS[[#This Row],[OrderQuantity]]</f>
        <v>65520</v>
      </c>
      <c r="AG7548">
        <f>IF(MIS[[#This Row],[OrderSide]]="SELL",MIS[[#This Row],[VALUE]]-MIS[[#This Row],[LIVE_VALUE]],MIS[[#This Row],[LIVE_VALUE]]-MIS[[#This Row],[VALUE]])</f>
        <v>397</v>
      </c>
      <c r="AH7548" t="str" cm="1">
        <f t="array" ref="AH7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8" t="str">
        <f>MIS[[#This Row],[TRADING SYMBOL]]</f>
        <v>SENSEX2552082300PE</v>
      </c>
      <c r="AJ7548" t="str">
        <f>IF(RIGHT(MIS[[#This Row],[Main/Hedge]],4)="MAIN","MAIN","HEDGE")</f>
        <v>MAIN</v>
      </c>
      <c r="AK7548" t="str" cm="1">
        <f t="array" ref="AK7548">_xlfn._xlws.FILTER(Table4[Column1],ISNUMBER(SEARCH(Table4[Column1],MIS[[#This Row],[OrderUniqueIdentifier]])),"")</f>
        <v>MS</v>
      </c>
    </row>
    <row r="7549" spans="1:37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>
        <f>_xlfn.XLOOKUP(MIS[[#This Row],[TRADING SYMBOL]],[1]Sheet1!$D:$D,[1]Sheet1!$C:$C)</f>
        <v>441.2</v>
      </c>
      <c r="AE7549">
        <f>MIS[[#This Row],[OrderAverageTradedPrice]]*MIS[[#This Row],[OrderQuantity]]</f>
        <v>70098</v>
      </c>
      <c r="AF7549">
        <f>MIS[[#This Row],[LTP]]*MIS[[#This Row],[OrderQuantity]]</f>
        <v>70592</v>
      </c>
      <c r="AG7549">
        <f>IF(MIS[[#This Row],[OrderSide]]="SELL",MIS[[#This Row],[VALUE]]-MIS[[#This Row],[LIVE_VALUE]],MIS[[#This Row],[LIVE_VALUE]]-MIS[[#This Row],[VALUE]])</f>
        <v>494</v>
      </c>
      <c r="AH7549" t="str" cm="1">
        <f t="array" ref="AH7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49" t="str">
        <f>MIS[[#This Row],[TRADING SYMBOL]]</f>
        <v>SENSEX2552082400CE</v>
      </c>
      <c r="AJ7549" t="str">
        <f>IF(RIGHT(MIS[[#This Row],[Main/Hedge]],4)="MAIN","MAIN","HEDGE")</f>
        <v>MAIN</v>
      </c>
      <c r="AK7549" t="str" cm="1">
        <f t="array" ref="AK7549">_xlfn._xlws.FILTER(Table4[Column1],ISNUMBER(SEARCH(Table4[Column1],MIS[[#This Row],[OrderUniqueIdentifier]])),"")</f>
        <v>MS</v>
      </c>
    </row>
    <row r="7550" spans="1:37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>
        <f>_xlfn.XLOOKUP(MIS[[#This Row],[TRADING SYMBOL]],[1]Sheet1!$D:$D,[1]Sheet1!$C:$C)</f>
        <v>328</v>
      </c>
      <c r="AE7550">
        <f>MIS[[#This Row],[OrderAverageTradedPrice]]*MIS[[#This Row],[OrderQuantity]]</f>
        <v>26110</v>
      </c>
      <c r="AF7550">
        <f>MIS[[#This Row],[LTP]]*MIS[[#This Row],[OrderQuantity]]</f>
        <v>26240</v>
      </c>
      <c r="AG7550">
        <f>IF(MIS[[#This Row],[OrderSide]]="SELL",MIS[[#This Row],[VALUE]]-MIS[[#This Row],[LIVE_VALUE]],MIS[[#This Row],[LIVE_VALUE]]-MIS[[#This Row],[VALUE]])</f>
        <v>130</v>
      </c>
      <c r="AH7550" t="str" cm="1">
        <f t="array" ref="AH7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0" t="str">
        <f>MIS[[#This Row],[TRADING SYMBOL]]</f>
        <v>SENSEX2552082100PE</v>
      </c>
      <c r="AJ7550" t="str">
        <f>IF(RIGHT(MIS[[#This Row],[Main/Hedge]],4)="MAIN","MAIN","HEDGE")</f>
        <v>MAIN</v>
      </c>
      <c r="AK7550" t="str" cm="1">
        <f t="array" ref="AK7550">_xlfn._xlws.FILTER(Table4[Column1],ISNUMBER(SEARCH(Table4[Column1],MIS[[#This Row],[OrderUniqueIdentifier]])),"")</f>
        <v>MS</v>
      </c>
    </row>
    <row r="7551" spans="1:37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>
        <f>_xlfn.XLOOKUP(MIS[[#This Row],[TRADING SYMBOL]],[1]Sheet1!$D:$D,[1]Sheet1!$C:$C)</f>
        <v>386.75</v>
      </c>
      <c r="AE7551">
        <f>MIS[[#This Row],[OrderAverageTradedPrice]]*MIS[[#This Row],[OrderQuantity]]</f>
        <v>7789</v>
      </c>
      <c r="AF7551">
        <f>MIS[[#This Row],[LTP]]*MIS[[#This Row],[OrderQuantity]]</f>
        <v>7735</v>
      </c>
      <c r="AG7551">
        <f>IF(MIS[[#This Row],[OrderSide]]="SELL",MIS[[#This Row],[VALUE]]-MIS[[#This Row],[LIVE_VALUE]],MIS[[#This Row],[LIVE_VALUE]]-MIS[[#This Row],[VALUE]])</f>
        <v>-54</v>
      </c>
      <c r="AH7551" t="str" cm="1">
        <f t="array" ref="AH75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1" t="str">
        <f>MIS[[#This Row],[TRADING SYMBOL]]</f>
        <v>SENSEX2552082500CE</v>
      </c>
      <c r="AJ7551" t="str">
        <f>IF(RIGHT(MIS[[#This Row],[Main/Hedge]],4)="MAIN","MAIN","HEDGE")</f>
        <v>MAIN</v>
      </c>
      <c r="AK7551" t="str" cm="1">
        <f t="array" ref="AK7551">_xlfn._xlws.FILTER(Table4[Column1],ISNUMBER(SEARCH(Table4[Column1],MIS[[#This Row],[OrderUniqueIdentifier]])),"")</f>
        <v>MS</v>
      </c>
    </row>
    <row r="7552" spans="1:37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>
        <f>_xlfn.XLOOKUP(MIS[[#This Row],[TRADING SYMBOL]],[1]Sheet1!$D:$D,[1]Sheet1!$C:$C)</f>
        <v>139.94999999999999</v>
      </c>
      <c r="AE7552">
        <f>MIS[[#This Row],[OrderAverageTradedPrice]]*MIS[[#This Row],[OrderQuantity]]</f>
        <v>13768</v>
      </c>
      <c r="AF7552">
        <f>MIS[[#This Row],[LTP]]*MIS[[#This Row],[OrderQuantity]]</f>
        <v>13994.999999999998</v>
      </c>
      <c r="AG7552">
        <f>IF(MIS[[#This Row],[OrderSide]]="SELL",MIS[[#This Row],[VALUE]]-MIS[[#This Row],[LIVE_VALUE]],MIS[[#This Row],[LIVE_VALUE]]-MIS[[#This Row],[VALUE]])</f>
        <v>-226.99999999999818</v>
      </c>
      <c r="AH7552" t="str" cm="1">
        <f t="array" ref="AH7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2" t="str">
        <f>MIS[[#This Row],[TRADING SYMBOL]]</f>
        <v>SENSEX2552081300PE</v>
      </c>
      <c r="AJ7552" t="str">
        <f>IF(RIGHT(MIS[[#This Row],[Main/Hedge]],4)="MAIN","MAIN","HEDGE")</f>
        <v>MAIN</v>
      </c>
      <c r="AK7552" t="str" cm="1">
        <f t="array" ref="AK7552">_xlfn._xlws.FILTER(Table4[Column1],ISNUMBER(SEARCH(Table4[Column1],MIS[[#This Row],[OrderUniqueIdentifier]])),"")</f>
        <v>MS</v>
      </c>
    </row>
    <row r="7553" spans="1:37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>
        <f>_xlfn.XLOOKUP(MIS[[#This Row],[TRADING SYMBOL]],[1]Sheet1!$D:$D,[1]Sheet1!$C:$C)</f>
        <v>386.75</v>
      </c>
      <c r="AE7553">
        <f>MIS[[#This Row],[OrderAverageTradedPrice]]*MIS[[#This Row],[OrderQuantity]]</f>
        <v>15548</v>
      </c>
      <c r="AF7553">
        <f>MIS[[#This Row],[LTP]]*MIS[[#This Row],[OrderQuantity]]</f>
        <v>15470</v>
      </c>
      <c r="AG7553">
        <f>IF(MIS[[#This Row],[OrderSide]]="SELL",MIS[[#This Row],[VALUE]]-MIS[[#This Row],[LIVE_VALUE]],MIS[[#This Row],[LIVE_VALUE]]-MIS[[#This Row],[VALUE]])</f>
        <v>-78</v>
      </c>
      <c r="AH7553" t="str" cm="1">
        <f t="array" ref="AH7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3" t="str">
        <f>MIS[[#This Row],[TRADING SYMBOL]]</f>
        <v>SENSEX2552082500CE</v>
      </c>
      <c r="AJ7553" t="str">
        <f>IF(RIGHT(MIS[[#This Row],[Main/Hedge]],4)="MAIN","MAIN","HEDGE")</f>
        <v>MAIN</v>
      </c>
      <c r="AK7553" t="str" cm="1">
        <f t="array" ref="AK7553">_xlfn._xlws.FILTER(Table4[Column1],ISNUMBER(SEARCH(Table4[Column1],MIS[[#This Row],[OrderUniqueIdentifier]])),"")</f>
        <v>MS</v>
      </c>
    </row>
    <row r="7554" spans="1:37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>
        <f>_xlfn.XLOOKUP(MIS[[#This Row],[TRADING SYMBOL]],[1]Sheet1!$D:$D,[1]Sheet1!$C:$C)</f>
        <v>136.6</v>
      </c>
      <c r="AE7554">
        <f>MIS[[#This Row],[OrderAverageTradedPrice]]*MIS[[#This Row],[OrderQuantity]]</f>
        <v>2885</v>
      </c>
      <c r="AF7554">
        <f>MIS[[#This Row],[LTP]]*MIS[[#This Row],[OrderQuantity]]</f>
        <v>2732</v>
      </c>
      <c r="AG7554">
        <f>IF(MIS[[#This Row],[OrderSide]]="SELL",MIS[[#This Row],[VALUE]]-MIS[[#This Row],[LIVE_VALUE]],MIS[[#This Row],[LIVE_VALUE]]-MIS[[#This Row],[VALUE]])</f>
        <v>153</v>
      </c>
      <c r="AH7554" t="str" cm="1">
        <f t="array" ref="AH7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4" t="str">
        <f>MIS[[#This Row],[TRADING SYMBOL]]</f>
        <v>SENSEX2552083300CE</v>
      </c>
      <c r="AJ7554" t="str">
        <f>IF(RIGHT(MIS[[#This Row],[Main/Hedge]],4)="MAIN","MAIN","HEDGE")</f>
        <v>MAIN</v>
      </c>
      <c r="AK7554" t="str" cm="1">
        <f t="array" ref="AK7554">_xlfn._xlws.FILTER(Table4[Column1],ISNUMBER(SEARCH(Table4[Column1],MIS[[#This Row],[OrderUniqueIdentifier]])),"")</f>
        <v>MS</v>
      </c>
    </row>
    <row r="7555" spans="1:37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>
        <f>_xlfn.XLOOKUP(MIS[[#This Row],[TRADING SYMBOL]],[1]Sheet1!$D:$D,[1]Sheet1!$C:$C)</f>
        <v>367</v>
      </c>
      <c r="AE7555">
        <f>MIS[[#This Row],[OrderAverageTradedPrice]]*MIS[[#This Row],[OrderQuantity]]</f>
        <v>7300</v>
      </c>
      <c r="AF7555">
        <f>MIS[[#This Row],[LTP]]*MIS[[#This Row],[OrderQuantity]]</f>
        <v>7340</v>
      </c>
      <c r="AG7555">
        <f>IF(MIS[[#This Row],[OrderSide]]="SELL",MIS[[#This Row],[VALUE]]-MIS[[#This Row],[LIVE_VALUE]],MIS[[#This Row],[LIVE_VALUE]]-MIS[[#This Row],[VALUE]])</f>
        <v>40</v>
      </c>
      <c r="AH7555" t="str" cm="1">
        <f t="array" ref="AH7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5" t="str">
        <f>MIS[[#This Row],[TRADING SYMBOL]]</f>
        <v>SENSEX2552082200PE</v>
      </c>
      <c r="AJ7555" t="str">
        <f>IF(RIGHT(MIS[[#This Row],[Main/Hedge]],4)="MAIN","MAIN","HEDGE")</f>
        <v>MAIN</v>
      </c>
      <c r="AK7555" t="str" cm="1">
        <f t="array" ref="AK7555">_xlfn._xlws.FILTER(Table4[Column1],ISNUMBER(SEARCH(Table4[Column1],MIS[[#This Row],[OrderUniqueIdentifier]])),"")</f>
        <v>MS</v>
      </c>
    </row>
    <row r="7556" spans="1:37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>
        <f>_xlfn.XLOOKUP(MIS[[#This Row],[TRADING SYMBOL]],[1]Sheet1!$D:$D,[1]Sheet1!$C:$C)</f>
        <v>386.75</v>
      </c>
      <c r="AE7556">
        <f>MIS[[#This Row],[OrderAverageTradedPrice]]*MIS[[#This Row],[OrderQuantity]]</f>
        <v>7794</v>
      </c>
      <c r="AF7556">
        <f>MIS[[#This Row],[LTP]]*MIS[[#This Row],[OrderQuantity]]</f>
        <v>7735</v>
      </c>
      <c r="AG7556">
        <f>IF(MIS[[#This Row],[OrderSide]]="SELL",MIS[[#This Row],[VALUE]]-MIS[[#This Row],[LIVE_VALUE]],MIS[[#This Row],[LIVE_VALUE]]-MIS[[#This Row],[VALUE]])</f>
        <v>-59</v>
      </c>
      <c r="AH7556" t="str" cm="1">
        <f t="array" ref="AH7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6" t="str">
        <f>MIS[[#This Row],[TRADING SYMBOL]]</f>
        <v>SENSEX2552082500CE</v>
      </c>
      <c r="AJ7556" t="str">
        <f>IF(RIGHT(MIS[[#This Row],[Main/Hedge]],4)="MAIN","MAIN","HEDGE")</f>
        <v>MAIN</v>
      </c>
      <c r="AK7556" t="str" cm="1">
        <f t="array" ref="AK7556">_xlfn._xlws.FILTER(Table4[Column1],ISNUMBER(SEARCH(Table4[Column1],MIS[[#This Row],[OrderUniqueIdentifier]])),"")</f>
        <v>MS</v>
      </c>
    </row>
    <row r="7557" spans="1:37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>
        <f>_xlfn.XLOOKUP(MIS[[#This Row],[TRADING SYMBOL]],[1]Sheet1!$D:$D,[1]Sheet1!$C:$C)</f>
        <v>409.5</v>
      </c>
      <c r="AE7557">
        <f>MIS[[#This Row],[OrderAverageTradedPrice]]*MIS[[#This Row],[OrderQuantity]]</f>
        <v>8129</v>
      </c>
      <c r="AF7557">
        <f>MIS[[#This Row],[LTP]]*MIS[[#This Row],[OrderQuantity]]</f>
        <v>8190</v>
      </c>
      <c r="AG7557">
        <f>IF(MIS[[#This Row],[OrderSide]]="SELL",MIS[[#This Row],[VALUE]]-MIS[[#This Row],[LIVE_VALUE]],MIS[[#This Row],[LIVE_VALUE]]-MIS[[#This Row],[VALUE]])</f>
        <v>61</v>
      </c>
      <c r="AH7557" t="str" cm="1">
        <f t="array" ref="AH7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7" t="str">
        <f>MIS[[#This Row],[TRADING SYMBOL]]</f>
        <v>SENSEX2552082300PE</v>
      </c>
      <c r="AJ7557" t="str">
        <f>IF(RIGHT(MIS[[#This Row],[Main/Hedge]],4)="MAIN","MAIN","HEDGE")</f>
        <v>MAIN</v>
      </c>
      <c r="AK7557" t="str" cm="1">
        <f t="array" ref="AK7557">_xlfn._xlws.FILTER(Table4[Column1],ISNUMBER(SEARCH(Table4[Column1],MIS[[#This Row],[OrderUniqueIdentifier]])),"")</f>
        <v>MS</v>
      </c>
    </row>
    <row r="7558" spans="1:37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>
        <f>_xlfn.XLOOKUP(MIS[[#This Row],[TRADING SYMBOL]],[1]Sheet1!$D:$D,[1]Sheet1!$C:$C)</f>
        <v>328</v>
      </c>
      <c r="AE7558">
        <f>MIS[[#This Row],[OrderAverageTradedPrice]]*MIS[[#This Row],[OrderQuantity]]</f>
        <v>6543</v>
      </c>
      <c r="AF7558">
        <f>MIS[[#This Row],[LTP]]*MIS[[#This Row],[OrderQuantity]]</f>
        <v>6560</v>
      </c>
      <c r="AG7558">
        <f>IF(MIS[[#This Row],[OrderSide]]="SELL",MIS[[#This Row],[VALUE]]-MIS[[#This Row],[LIVE_VALUE]],MIS[[#This Row],[LIVE_VALUE]]-MIS[[#This Row],[VALUE]])</f>
        <v>17</v>
      </c>
      <c r="AH7558" t="str" cm="1">
        <f t="array" ref="AH7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8" t="str">
        <f>MIS[[#This Row],[TRADING SYMBOL]]</f>
        <v>SENSEX2552082100PE</v>
      </c>
      <c r="AJ7558" t="str">
        <f>IF(RIGHT(MIS[[#This Row],[Main/Hedge]],4)="MAIN","MAIN","HEDGE")</f>
        <v>MAIN</v>
      </c>
      <c r="AK7558" t="str" cm="1">
        <f t="array" ref="AK7558">_xlfn._xlws.FILTER(Table4[Column1],ISNUMBER(SEARCH(Table4[Column1],MIS[[#This Row],[OrderUniqueIdentifier]])),"")</f>
        <v>MS</v>
      </c>
    </row>
    <row r="7559" spans="1:37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>
        <f>_xlfn.XLOOKUP(MIS[[#This Row],[TRADING SYMBOL]],[1]Sheet1!$D:$D,[1]Sheet1!$C:$C)</f>
        <v>136.6</v>
      </c>
      <c r="AE7559">
        <f>MIS[[#This Row],[OrderAverageTradedPrice]]*MIS[[#This Row],[OrderQuantity]]</f>
        <v>2892</v>
      </c>
      <c r="AF7559">
        <f>MIS[[#This Row],[LTP]]*MIS[[#This Row],[OrderQuantity]]</f>
        <v>2732</v>
      </c>
      <c r="AG7559">
        <f>IF(MIS[[#This Row],[OrderSide]]="SELL",MIS[[#This Row],[VALUE]]-MIS[[#This Row],[LIVE_VALUE]],MIS[[#This Row],[LIVE_VALUE]]-MIS[[#This Row],[VALUE]])</f>
        <v>160</v>
      </c>
      <c r="AH7559" t="str" cm="1">
        <f t="array" ref="AH7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59" t="str">
        <f>MIS[[#This Row],[TRADING SYMBOL]]</f>
        <v>SENSEX2552083300CE</v>
      </c>
      <c r="AJ7559" t="str">
        <f>IF(RIGHT(MIS[[#This Row],[Main/Hedge]],4)="MAIN","MAIN","HEDGE")</f>
        <v>MAIN</v>
      </c>
      <c r="AK7559" t="str" cm="1">
        <f t="array" ref="AK7559">_xlfn._xlws.FILTER(Table4[Column1],ISNUMBER(SEARCH(Table4[Column1],MIS[[#This Row],[OrderUniqueIdentifier]])),"")</f>
        <v>MS</v>
      </c>
    </row>
    <row r="7560" spans="1:37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>
        <f>_xlfn.XLOOKUP(MIS[[#This Row],[TRADING SYMBOL]],[1]Sheet1!$D:$D,[1]Sheet1!$C:$C)</f>
        <v>441.2</v>
      </c>
      <c r="AE7560">
        <f>MIS[[#This Row],[OrderAverageTradedPrice]]*MIS[[#This Row],[OrderQuantity]]</f>
        <v>8748</v>
      </c>
      <c r="AF7560">
        <f>MIS[[#This Row],[LTP]]*MIS[[#This Row],[OrderQuantity]]</f>
        <v>8824</v>
      </c>
      <c r="AG7560">
        <f>IF(MIS[[#This Row],[OrderSide]]="SELL",MIS[[#This Row],[VALUE]]-MIS[[#This Row],[LIVE_VALUE]],MIS[[#This Row],[LIVE_VALUE]]-MIS[[#This Row],[VALUE]])</f>
        <v>76</v>
      </c>
      <c r="AH7560" t="str" cm="1">
        <f t="array" ref="AH7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0" t="str">
        <f>MIS[[#This Row],[TRADING SYMBOL]]</f>
        <v>SENSEX2552082400CE</v>
      </c>
      <c r="AJ7560" t="str">
        <f>IF(RIGHT(MIS[[#This Row],[Main/Hedge]],4)="MAIN","MAIN","HEDGE")</f>
        <v>MAIN</v>
      </c>
      <c r="AK7560" t="str" cm="1">
        <f t="array" ref="AK7560">_xlfn._xlws.FILTER(Table4[Column1],ISNUMBER(SEARCH(Table4[Column1],MIS[[#This Row],[OrderUniqueIdentifier]])),"")</f>
        <v>MS</v>
      </c>
    </row>
    <row r="7561" spans="1:37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>
        <f>_xlfn.XLOOKUP(MIS[[#This Row],[TRADING SYMBOL]],[1]Sheet1!$D:$D,[1]Sheet1!$C:$C)</f>
        <v>386.75</v>
      </c>
      <c r="AE7561">
        <f>MIS[[#This Row],[OrderAverageTradedPrice]]*MIS[[#This Row],[OrderQuantity]]</f>
        <v>38931</v>
      </c>
      <c r="AF7561">
        <f>MIS[[#This Row],[LTP]]*MIS[[#This Row],[OrderQuantity]]</f>
        <v>38675</v>
      </c>
      <c r="AG7561">
        <f>IF(MIS[[#This Row],[OrderSide]]="SELL",MIS[[#This Row],[VALUE]]-MIS[[#This Row],[LIVE_VALUE]],MIS[[#This Row],[LIVE_VALUE]]-MIS[[#This Row],[VALUE]])</f>
        <v>-256</v>
      </c>
      <c r="AH7561" t="str" cm="1">
        <f t="array" ref="AH7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1" t="str">
        <f>MIS[[#This Row],[TRADING SYMBOL]]</f>
        <v>SENSEX2552082500CE</v>
      </c>
      <c r="AJ7561" t="str">
        <f>IF(RIGHT(MIS[[#This Row],[Main/Hedge]],4)="MAIN","MAIN","HEDGE")</f>
        <v>MAIN</v>
      </c>
      <c r="AK7561" t="str" cm="1">
        <f t="array" ref="AK7561">_xlfn._xlws.FILTER(Table4[Column1],ISNUMBER(SEARCH(Table4[Column1],MIS[[#This Row],[OrderUniqueIdentifier]])),"")</f>
        <v>MS</v>
      </c>
    </row>
    <row r="7562" spans="1:37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>
        <f>_xlfn.XLOOKUP(MIS[[#This Row],[TRADING SYMBOL]],[1]Sheet1!$D:$D,[1]Sheet1!$C:$C)</f>
        <v>328</v>
      </c>
      <c r="AE7562">
        <f>MIS[[#This Row],[OrderAverageTradedPrice]]*MIS[[#This Row],[OrderQuantity]]</f>
        <v>32480</v>
      </c>
      <c r="AF7562">
        <f>MIS[[#This Row],[LTP]]*MIS[[#This Row],[OrderQuantity]]</f>
        <v>32800</v>
      </c>
      <c r="AG7562">
        <f>IF(MIS[[#This Row],[OrderSide]]="SELL",MIS[[#This Row],[VALUE]]-MIS[[#This Row],[LIVE_VALUE]],MIS[[#This Row],[LIVE_VALUE]]-MIS[[#This Row],[VALUE]])</f>
        <v>320</v>
      </c>
      <c r="AH7562" t="str" cm="1">
        <f t="array" ref="AH7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2" t="str">
        <f>MIS[[#This Row],[TRADING SYMBOL]]</f>
        <v>SENSEX2552082100PE</v>
      </c>
      <c r="AJ7562" t="str">
        <f>IF(RIGHT(MIS[[#This Row],[Main/Hedge]],4)="MAIN","MAIN","HEDGE")</f>
        <v>MAIN</v>
      </c>
      <c r="AK7562" t="str" cm="1">
        <f t="array" ref="AK7562">_xlfn._xlws.FILTER(Table4[Column1],ISNUMBER(SEARCH(Table4[Column1],MIS[[#This Row],[OrderUniqueIdentifier]])),"")</f>
        <v>MS</v>
      </c>
    </row>
    <row r="7563" spans="1:37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>
        <f>_xlfn.XLOOKUP(MIS[[#This Row],[TRADING SYMBOL]],[1]Sheet1!$D:$D,[1]Sheet1!$C:$C)</f>
        <v>136.6</v>
      </c>
      <c r="AE7563">
        <f>MIS[[#This Row],[OrderAverageTradedPrice]]*MIS[[#This Row],[OrderQuantity]]</f>
        <v>2884</v>
      </c>
      <c r="AF7563">
        <f>MIS[[#This Row],[LTP]]*MIS[[#This Row],[OrderQuantity]]</f>
        <v>2732</v>
      </c>
      <c r="AG7563">
        <f>IF(MIS[[#This Row],[OrderSide]]="SELL",MIS[[#This Row],[VALUE]]-MIS[[#This Row],[LIVE_VALUE]],MIS[[#This Row],[LIVE_VALUE]]-MIS[[#This Row],[VALUE]])</f>
        <v>152</v>
      </c>
      <c r="AH7563" t="str" cm="1">
        <f t="array" ref="AH7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3" t="str">
        <f>MIS[[#This Row],[TRADING SYMBOL]]</f>
        <v>SENSEX2552083300CE</v>
      </c>
      <c r="AJ7563" t="str">
        <f>IF(RIGHT(MIS[[#This Row],[Main/Hedge]],4)="MAIN","MAIN","HEDGE")</f>
        <v>MAIN</v>
      </c>
      <c r="AK7563" t="str" cm="1">
        <f t="array" ref="AK7563">_xlfn._xlws.FILTER(Table4[Column1],ISNUMBER(SEARCH(Table4[Column1],MIS[[#This Row],[OrderUniqueIdentifier]])),"")</f>
        <v>MS</v>
      </c>
    </row>
    <row r="7564" spans="1:37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>
        <f>_xlfn.XLOOKUP(MIS[[#This Row],[TRADING SYMBOL]],[1]Sheet1!$D:$D,[1]Sheet1!$C:$C)</f>
        <v>136.6</v>
      </c>
      <c r="AE7564">
        <f>MIS[[#This Row],[OrderAverageTradedPrice]]*MIS[[#This Row],[OrderQuantity]]</f>
        <v>26040.999999999956</v>
      </c>
      <c r="AF7564">
        <f>MIS[[#This Row],[LTP]]*MIS[[#This Row],[OrderQuantity]]</f>
        <v>24588</v>
      </c>
      <c r="AG7564">
        <f>IF(MIS[[#This Row],[OrderSide]]="SELL",MIS[[#This Row],[VALUE]]-MIS[[#This Row],[LIVE_VALUE]],MIS[[#This Row],[LIVE_VALUE]]-MIS[[#This Row],[VALUE]])</f>
        <v>1452.9999999999563</v>
      </c>
      <c r="AH7564" t="str" cm="1">
        <f t="array" ref="AH7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4" t="str">
        <f>MIS[[#This Row],[TRADING SYMBOL]]</f>
        <v>SENSEX2552083300CE</v>
      </c>
      <c r="AJ7564" t="str">
        <f>IF(RIGHT(MIS[[#This Row],[Main/Hedge]],4)="MAIN","MAIN","HEDGE")</f>
        <v>MAIN</v>
      </c>
      <c r="AK7564" t="str" cm="1">
        <f t="array" ref="AK7564">_xlfn._xlws.FILTER(Table4[Column1],ISNUMBER(SEARCH(Table4[Column1],MIS[[#This Row],[OrderUniqueIdentifier]])),"")</f>
        <v>MS</v>
      </c>
    </row>
    <row r="7565" spans="1:37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>
        <f>_xlfn.XLOOKUP(MIS[[#This Row],[TRADING SYMBOL]],[1]Sheet1!$D:$D,[1]Sheet1!$C:$C)</f>
        <v>139.94999999999999</v>
      </c>
      <c r="AE7565">
        <f>MIS[[#This Row],[OrderAverageTradedPrice]]*MIS[[#This Row],[OrderQuantity]]</f>
        <v>24637.999999999858</v>
      </c>
      <c r="AF7565">
        <f>MIS[[#This Row],[LTP]]*MIS[[#This Row],[OrderQuantity]]</f>
        <v>25190.999999999996</v>
      </c>
      <c r="AG7565">
        <f>IF(MIS[[#This Row],[OrderSide]]="SELL",MIS[[#This Row],[VALUE]]-MIS[[#This Row],[LIVE_VALUE]],MIS[[#This Row],[LIVE_VALUE]]-MIS[[#This Row],[VALUE]])</f>
        <v>-553.00000000013824</v>
      </c>
      <c r="AH7565" t="str" cm="1">
        <f t="array" ref="AH7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5" t="str">
        <f>MIS[[#This Row],[TRADING SYMBOL]]</f>
        <v>SENSEX2552081300PE</v>
      </c>
      <c r="AJ7565" t="str">
        <f>IF(RIGHT(MIS[[#This Row],[Main/Hedge]],4)="MAIN","MAIN","HEDGE")</f>
        <v>MAIN</v>
      </c>
      <c r="AK7565" t="str" cm="1">
        <f t="array" ref="AK7565">_xlfn._xlws.FILTER(Table4[Column1],ISNUMBER(SEARCH(Table4[Column1],MIS[[#This Row],[OrderUniqueIdentifier]])),"")</f>
        <v>MS</v>
      </c>
    </row>
    <row r="7566" spans="1:37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>
        <f>_xlfn.XLOOKUP(MIS[[#This Row],[TRADING SYMBOL]],[1]Sheet1!$D:$D,[1]Sheet1!$C:$C)</f>
        <v>441.2</v>
      </c>
      <c r="AE7566">
        <f>MIS[[#This Row],[OrderAverageTradedPrice]]*MIS[[#This Row],[OrderQuantity]]</f>
        <v>8748</v>
      </c>
      <c r="AF7566">
        <f>MIS[[#This Row],[LTP]]*MIS[[#This Row],[OrderQuantity]]</f>
        <v>8824</v>
      </c>
      <c r="AG7566">
        <f>IF(MIS[[#This Row],[OrderSide]]="SELL",MIS[[#This Row],[VALUE]]-MIS[[#This Row],[LIVE_VALUE]],MIS[[#This Row],[LIVE_VALUE]]-MIS[[#This Row],[VALUE]])</f>
        <v>76</v>
      </c>
      <c r="AH7566" t="str" cm="1">
        <f t="array" ref="AH7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6" t="str">
        <f>MIS[[#This Row],[TRADING SYMBOL]]</f>
        <v>SENSEX2552082400CE</v>
      </c>
      <c r="AJ7566" t="str">
        <f>IF(RIGHT(MIS[[#This Row],[Main/Hedge]],4)="MAIN","MAIN","HEDGE")</f>
        <v>MAIN</v>
      </c>
      <c r="AK7566" t="str" cm="1">
        <f t="array" ref="AK7566">_xlfn._xlws.FILTER(Table4[Column1],ISNUMBER(SEARCH(Table4[Column1],MIS[[#This Row],[OrderUniqueIdentifier]])),"")</f>
        <v>MS</v>
      </c>
    </row>
    <row r="7567" spans="1:37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>
        <f>_xlfn.XLOOKUP(MIS[[#This Row],[TRADING SYMBOL]],[1]Sheet1!$D:$D,[1]Sheet1!$C:$C)</f>
        <v>386.75</v>
      </c>
      <c r="AE7567">
        <f>MIS[[#This Row],[OrderAverageTradedPrice]]*MIS[[#This Row],[OrderQuantity]]</f>
        <v>7787</v>
      </c>
      <c r="AF7567">
        <f>MIS[[#This Row],[LTP]]*MIS[[#This Row],[OrderQuantity]]</f>
        <v>7735</v>
      </c>
      <c r="AG7567">
        <f>IF(MIS[[#This Row],[OrderSide]]="SELL",MIS[[#This Row],[VALUE]]-MIS[[#This Row],[LIVE_VALUE]],MIS[[#This Row],[LIVE_VALUE]]-MIS[[#This Row],[VALUE]])</f>
        <v>-52</v>
      </c>
      <c r="AH7567" t="str" cm="1">
        <f t="array" ref="AH7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7" t="str">
        <f>MIS[[#This Row],[TRADING SYMBOL]]</f>
        <v>SENSEX2552082500CE</v>
      </c>
      <c r="AJ7567" t="str">
        <f>IF(RIGHT(MIS[[#This Row],[Main/Hedge]],4)="MAIN","MAIN","HEDGE")</f>
        <v>MAIN</v>
      </c>
      <c r="AK7567" t="str" cm="1">
        <f t="array" ref="AK7567">_xlfn._xlws.FILTER(Table4[Column1],ISNUMBER(SEARCH(Table4[Column1],MIS[[#This Row],[OrderUniqueIdentifier]])),"")</f>
        <v>MS</v>
      </c>
    </row>
    <row r="7568" spans="1:37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>
        <f>_xlfn.XLOOKUP(MIS[[#This Row],[TRADING SYMBOL]],[1]Sheet1!$D:$D,[1]Sheet1!$C:$C)</f>
        <v>328</v>
      </c>
      <c r="AE7568">
        <f>MIS[[#This Row],[OrderAverageTradedPrice]]*MIS[[#This Row],[OrderQuantity]]</f>
        <v>6532</v>
      </c>
      <c r="AF7568">
        <f>MIS[[#This Row],[LTP]]*MIS[[#This Row],[OrderQuantity]]</f>
        <v>6560</v>
      </c>
      <c r="AG7568">
        <f>IF(MIS[[#This Row],[OrderSide]]="SELL",MIS[[#This Row],[VALUE]]-MIS[[#This Row],[LIVE_VALUE]],MIS[[#This Row],[LIVE_VALUE]]-MIS[[#This Row],[VALUE]])</f>
        <v>28</v>
      </c>
      <c r="AH7568" t="str" cm="1">
        <f t="array" ref="AH7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8" t="str">
        <f>MIS[[#This Row],[TRADING SYMBOL]]</f>
        <v>SENSEX2552082100PE</v>
      </c>
      <c r="AJ7568" t="str">
        <f>IF(RIGHT(MIS[[#This Row],[Main/Hedge]],4)="MAIN","MAIN","HEDGE")</f>
        <v>MAIN</v>
      </c>
      <c r="AK7568" t="str" cm="1">
        <f t="array" ref="AK7568">_xlfn._xlws.FILTER(Table4[Column1],ISNUMBER(SEARCH(Table4[Column1],MIS[[#This Row],[OrderUniqueIdentifier]])),"")</f>
        <v>MS</v>
      </c>
    </row>
    <row r="7569" spans="1:37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>
        <f>_xlfn.XLOOKUP(MIS[[#This Row],[TRADING SYMBOL]],[1]Sheet1!$D:$D,[1]Sheet1!$C:$C)</f>
        <v>367</v>
      </c>
      <c r="AE7569">
        <f>MIS[[#This Row],[OrderAverageTradedPrice]]*MIS[[#This Row],[OrderQuantity]]</f>
        <v>14596</v>
      </c>
      <c r="AF7569">
        <f>MIS[[#This Row],[LTP]]*MIS[[#This Row],[OrderQuantity]]</f>
        <v>14680</v>
      </c>
      <c r="AG7569">
        <f>IF(MIS[[#This Row],[OrderSide]]="SELL",MIS[[#This Row],[VALUE]]-MIS[[#This Row],[LIVE_VALUE]],MIS[[#This Row],[LIVE_VALUE]]-MIS[[#This Row],[VALUE]])</f>
        <v>84</v>
      </c>
      <c r="AH7569" t="str" cm="1">
        <f t="array" ref="AH7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69" t="str">
        <f>MIS[[#This Row],[TRADING SYMBOL]]</f>
        <v>SENSEX2552082200PE</v>
      </c>
      <c r="AJ7569" t="str">
        <f>IF(RIGHT(MIS[[#This Row],[Main/Hedge]],4)="MAIN","MAIN","HEDGE")</f>
        <v>MAIN</v>
      </c>
      <c r="AK7569" t="str" cm="1">
        <f t="array" ref="AK7569">_xlfn._xlws.FILTER(Table4[Column1],ISNUMBER(SEARCH(Table4[Column1],MIS[[#This Row],[OrderUniqueIdentifier]])),"")</f>
        <v>MS</v>
      </c>
    </row>
    <row r="7570" spans="1:37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>
        <f>_xlfn.XLOOKUP(MIS[[#This Row],[TRADING SYMBOL]],[1]Sheet1!$D:$D,[1]Sheet1!$C:$C)</f>
        <v>409.5</v>
      </c>
      <c r="AE7570">
        <f>MIS[[#This Row],[OrderAverageTradedPrice]]*MIS[[#This Row],[OrderQuantity]]</f>
        <v>8139</v>
      </c>
      <c r="AF7570">
        <f>MIS[[#This Row],[LTP]]*MIS[[#This Row],[OrderQuantity]]</f>
        <v>8190</v>
      </c>
      <c r="AG7570">
        <f>IF(MIS[[#This Row],[OrderSide]]="SELL",MIS[[#This Row],[VALUE]]-MIS[[#This Row],[LIVE_VALUE]],MIS[[#This Row],[LIVE_VALUE]]-MIS[[#This Row],[VALUE]])</f>
        <v>51</v>
      </c>
      <c r="AH7570" t="str" cm="1">
        <f t="array" ref="AH7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0" t="str">
        <f>MIS[[#This Row],[TRADING SYMBOL]]</f>
        <v>SENSEX2552082300PE</v>
      </c>
      <c r="AJ7570" t="str">
        <f>IF(RIGHT(MIS[[#This Row],[Main/Hedge]],4)="MAIN","MAIN","HEDGE")</f>
        <v>MAIN</v>
      </c>
      <c r="AK7570" t="str" cm="1">
        <f t="array" ref="AK7570">_xlfn._xlws.FILTER(Table4[Column1],ISNUMBER(SEARCH(Table4[Column1],MIS[[#This Row],[OrderUniqueIdentifier]])),"")</f>
        <v>MS</v>
      </c>
    </row>
    <row r="7571" spans="1:37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>
        <f>_xlfn.XLOOKUP(MIS[[#This Row],[TRADING SYMBOL]],[1]Sheet1!$D:$D,[1]Sheet1!$C:$C)</f>
        <v>441.2</v>
      </c>
      <c r="AE7571">
        <f>MIS[[#This Row],[OrderAverageTradedPrice]]*MIS[[#This Row],[OrderQuantity]]</f>
        <v>8767</v>
      </c>
      <c r="AF7571">
        <f>MIS[[#This Row],[LTP]]*MIS[[#This Row],[OrderQuantity]]</f>
        <v>8824</v>
      </c>
      <c r="AG7571">
        <f>IF(MIS[[#This Row],[OrderSide]]="SELL",MIS[[#This Row],[VALUE]]-MIS[[#This Row],[LIVE_VALUE]],MIS[[#This Row],[LIVE_VALUE]]-MIS[[#This Row],[VALUE]])</f>
        <v>57</v>
      </c>
      <c r="AH7571" t="str" cm="1">
        <f t="array" ref="AH75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1" t="str">
        <f>MIS[[#This Row],[TRADING SYMBOL]]</f>
        <v>SENSEX2552082400CE</v>
      </c>
      <c r="AJ7571" t="str">
        <f>IF(RIGHT(MIS[[#This Row],[Main/Hedge]],4)="MAIN","MAIN","HEDGE")</f>
        <v>MAIN</v>
      </c>
      <c r="AK7571" t="str" cm="1">
        <f t="array" ref="AK7571">_xlfn._xlws.FILTER(Table4[Column1],ISNUMBER(SEARCH(Table4[Column1],MIS[[#This Row],[OrderUniqueIdentifier]])),"")</f>
        <v>MS</v>
      </c>
    </row>
    <row r="7572" spans="1:37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>
        <f>_xlfn.XLOOKUP(MIS[[#This Row],[TRADING SYMBOL]],[1]Sheet1!$D:$D,[1]Sheet1!$C:$C)</f>
        <v>386.75</v>
      </c>
      <c r="AE7572">
        <f>MIS[[#This Row],[OrderAverageTradedPrice]]*MIS[[#This Row],[OrderQuantity]]</f>
        <v>7792</v>
      </c>
      <c r="AF7572">
        <f>MIS[[#This Row],[LTP]]*MIS[[#This Row],[OrderQuantity]]</f>
        <v>7735</v>
      </c>
      <c r="AG7572">
        <f>IF(MIS[[#This Row],[OrderSide]]="SELL",MIS[[#This Row],[VALUE]]-MIS[[#This Row],[LIVE_VALUE]],MIS[[#This Row],[LIVE_VALUE]]-MIS[[#This Row],[VALUE]])</f>
        <v>-57</v>
      </c>
      <c r="AH7572" t="str" cm="1">
        <f t="array" ref="AH75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2" t="str">
        <f>MIS[[#This Row],[TRADING SYMBOL]]</f>
        <v>SENSEX2552082500CE</v>
      </c>
      <c r="AJ7572" t="str">
        <f>IF(RIGHT(MIS[[#This Row],[Main/Hedge]],4)="MAIN","MAIN","HEDGE")</f>
        <v>MAIN</v>
      </c>
      <c r="AK7572" t="str" cm="1">
        <f t="array" ref="AK7572">_xlfn._xlws.FILTER(Table4[Column1],ISNUMBER(SEARCH(Table4[Column1],MIS[[#This Row],[OrderUniqueIdentifier]])),"")</f>
        <v>MS</v>
      </c>
    </row>
    <row r="7573" spans="1:37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>
        <f>_xlfn.XLOOKUP(MIS[[#This Row],[TRADING SYMBOL]],[1]Sheet1!$D:$D,[1]Sheet1!$C:$C)</f>
        <v>367</v>
      </c>
      <c r="AE7573">
        <f>MIS[[#This Row],[OrderAverageTradedPrice]]*MIS[[#This Row],[OrderQuantity]]</f>
        <v>7315</v>
      </c>
      <c r="AF7573">
        <f>MIS[[#This Row],[LTP]]*MIS[[#This Row],[OrderQuantity]]</f>
        <v>7340</v>
      </c>
      <c r="AG7573">
        <f>IF(MIS[[#This Row],[OrderSide]]="SELL",MIS[[#This Row],[VALUE]]-MIS[[#This Row],[LIVE_VALUE]],MIS[[#This Row],[LIVE_VALUE]]-MIS[[#This Row],[VALUE]])</f>
        <v>25</v>
      </c>
      <c r="AH7573" t="str" cm="1">
        <f t="array" ref="AH7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3" t="str">
        <f>MIS[[#This Row],[TRADING SYMBOL]]</f>
        <v>SENSEX2552082200PE</v>
      </c>
      <c r="AJ7573" t="str">
        <f>IF(RIGHT(MIS[[#This Row],[Main/Hedge]],4)="MAIN","MAIN","HEDGE")</f>
        <v>MAIN</v>
      </c>
      <c r="AK7573" t="str" cm="1">
        <f t="array" ref="AK7573">_xlfn._xlws.FILTER(Table4[Column1],ISNUMBER(SEARCH(Table4[Column1],MIS[[#This Row],[OrderUniqueIdentifier]])),"")</f>
        <v>MS</v>
      </c>
    </row>
    <row r="7574" spans="1:37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>
        <f>_xlfn.XLOOKUP(MIS[[#This Row],[TRADING SYMBOL]],[1]Sheet1!$D:$D,[1]Sheet1!$C:$C)</f>
        <v>328</v>
      </c>
      <c r="AE7574">
        <f>MIS[[#This Row],[OrderAverageTradedPrice]]*MIS[[#This Row],[OrderQuantity]]</f>
        <v>6540</v>
      </c>
      <c r="AF7574">
        <f>MIS[[#This Row],[LTP]]*MIS[[#This Row],[OrderQuantity]]</f>
        <v>6560</v>
      </c>
      <c r="AG7574">
        <f>IF(MIS[[#This Row],[OrderSide]]="SELL",MIS[[#This Row],[VALUE]]-MIS[[#This Row],[LIVE_VALUE]],MIS[[#This Row],[LIVE_VALUE]]-MIS[[#This Row],[VALUE]])</f>
        <v>20</v>
      </c>
      <c r="AH7574" t="str" cm="1">
        <f t="array" ref="AH7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4" t="str">
        <f>MIS[[#This Row],[TRADING SYMBOL]]</f>
        <v>SENSEX2552082100PE</v>
      </c>
      <c r="AJ7574" t="str">
        <f>IF(RIGHT(MIS[[#This Row],[Main/Hedge]],4)="MAIN","MAIN","HEDGE")</f>
        <v>MAIN</v>
      </c>
      <c r="AK7574" t="str" cm="1">
        <f t="array" ref="AK7574">_xlfn._xlws.FILTER(Table4[Column1],ISNUMBER(SEARCH(Table4[Column1],MIS[[#This Row],[OrderUniqueIdentifier]])),"")</f>
        <v>MS</v>
      </c>
    </row>
    <row r="7575" spans="1:37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>
        <f>_xlfn.XLOOKUP(MIS[[#This Row],[TRADING SYMBOL]],[1]Sheet1!$D:$D,[1]Sheet1!$C:$C)</f>
        <v>136.6</v>
      </c>
      <c r="AE7575">
        <f>MIS[[#This Row],[OrderAverageTradedPrice]]*MIS[[#This Row],[OrderQuantity]]</f>
        <v>14458.000000000002</v>
      </c>
      <c r="AF7575">
        <f>MIS[[#This Row],[LTP]]*MIS[[#This Row],[OrderQuantity]]</f>
        <v>13660</v>
      </c>
      <c r="AG7575">
        <f>IF(MIS[[#This Row],[OrderSide]]="SELL",MIS[[#This Row],[VALUE]]-MIS[[#This Row],[LIVE_VALUE]],MIS[[#This Row],[LIVE_VALUE]]-MIS[[#This Row],[VALUE]])</f>
        <v>798.00000000000182</v>
      </c>
      <c r="AH7575" t="str" cm="1">
        <f t="array" ref="AH7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5" t="str">
        <f>MIS[[#This Row],[TRADING SYMBOL]]</f>
        <v>SENSEX2552083300CE</v>
      </c>
      <c r="AJ7575" t="str">
        <f>IF(RIGHT(MIS[[#This Row],[Main/Hedge]],4)="MAIN","MAIN","HEDGE")</f>
        <v>MAIN</v>
      </c>
      <c r="AK7575" t="str" cm="1">
        <f t="array" ref="AK7575">_xlfn._xlws.FILTER(Table4[Column1],ISNUMBER(SEARCH(Table4[Column1],MIS[[#This Row],[OrderUniqueIdentifier]])),"")</f>
        <v>MS</v>
      </c>
    </row>
    <row r="7576" spans="1:37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>
        <f>_xlfn.XLOOKUP(MIS[[#This Row],[TRADING SYMBOL]],[1]Sheet1!$D:$D,[1]Sheet1!$C:$C)</f>
        <v>136.6</v>
      </c>
      <c r="AE7576">
        <f>MIS[[#This Row],[OrderAverageTradedPrice]]*MIS[[#This Row],[OrderQuantity]]</f>
        <v>11554</v>
      </c>
      <c r="AF7576">
        <f>MIS[[#This Row],[LTP]]*MIS[[#This Row],[OrderQuantity]]</f>
        <v>10928</v>
      </c>
      <c r="AG7576">
        <f>IF(MIS[[#This Row],[OrderSide]]="SELL",MIS[[#This Row],[VALUE]]-MIS[[#This Row],[LIVE_VALUE]],MIS[[#This Row],[LIVE_VALUE]]-MIS[[#This Row],[VALUE]])</f>
        <v>626</v>
      </c>
      <c r="AH7576" t="str" cm="1">
        <f t="array" ref="AH7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6" t="str">
        <f>MIS[[#This Row],[TRADING SYMBOL]]</f>
        <v>SENSEX2552083300CE</v>
      </c>
      <c r="AJ7576" t="str">
        <f>IF(RIGHT(MIS[[#This Row],[Main/Hedge]],4)="MAIN","MAIN","HEDGE")</f>
        <v>MAIN</v>
      </c>
      <c r="AK7576" t="str" cm="1">
        <f t="array" ref="AK7576">_xlfn._xlws.FILTER(Table4[Column1],ISNUMBER(SEARCH(Table4[Column1],MIS[[#This Row],[OrderUniqueIdentifier]])),"")</f>
        <v>MS</v>
      </c>
    </row>
    <row r="7577" spans="1:37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>
        <f>_xlfn.XLOOKUP(MIS[[#This Row],[TRADING SYMBOL]],[1]Sheet1!$D:$D,[1]Sheet1!$C:$C)</f>
        <v>139.94999999999999</v>
      </c>
      <c r="AE7577">
        <f>MIS[[#This Row],[OrderAverageTradedPrice]]*MIS[[#This Row],[OrderQuantity]]</f>
        <v>10985</v>
      </c>
      <c r="AF7577">
        <f>MIS[[#This Row],[LTP]]*MIS[[#This Row],[OrderQuantity]]</f>
        <v>11196</v>
      </c>
      <c r="AG7577">
        <f>IF(MIS[[#This Row],[OrderSide]]="SELL",MIS[[#This Row],[VALUE]]-MIS[[#This Row],[LIVE_VALUE]],MIS[[#This Row],[LIVE_VALUE]]-MIS[[#This Row],[VALUE]])</f>
        <v>-211</v>
      </c>
      <c r="AH7577" t="str" cm="1">
        <f t="array" ref="AH7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7" t="str">
        <f>MIS[[#This Row],[TRADING SYMBOL]]</f>
        <v>SENSEX2552081300PE</v>
      </c>
      <c r="AJ7577" t="str">
        <f>IF(RIGHT(MIS[[#This Row],[Main/Hedge]],4)="MAIN","MAIN","HEDGE")</f>
        <v>MAIN</v>
      </c>
      <c r="AK7577" t="str" cm="1">
        <f t="array" ref="AK7577">_xlfn._xlws.FILTER(Table4[Column1],ISNUMBER(SEARCH(Table4[Column1],MIS[[#This Row],[OrderUniqueIdentifier]])),"")</f>
        <v>MS</v>
      </c>
    </row>
    <row r="7578" spans="1:37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>
        <f>_xlfn.XLOOKUP(MIS[[#This Row],[TRADING SYMBOL]],[1]Sheet1!$D:$D,[1]Sheet1!$C:$C)</f>
        <v>409.5</v>
      </c>
      <c r="AE7578">
        <f>MIS[[#This Row],[OrderAverageTradedPrice]]*MIS[[#This Row],[OrderQuantity]]</f>
        <v>8127</v>
      </c>
      <c r="AF7578">
        <f>MIS[[#This Row],[LTP]]*MIS[[#This Row],[OrderQuantity]]</f>
        <v>8190</v>
      </c>
      <c r="AG7578">
        <f>IF(MIS[[#This Row],[OrderSide]]="SELL",MIS[[#This Row],[VALUE]]-MIS[[#This Row],[LIVE_VALUE]],MIS[[#This Row],[LIVE_VALUE]]-MIS[[#This Row],[VALUE]])</f>
        <v>63</v>
      </c>
      <c r="AH7578" t="str" cm="1">
        <f t="array" ref="AH75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8" t="str">
        <f>MIS[[#This Row],[TRADING SYMBOL]]</f>
        <v>SENSEX2552082300PE</v>
      </c>
      <c r="AJ7578" t="str">
        <f>IF(RIGHT(MIS[[#This Row],[Main/Hedge]],4)="MAIN","MAIN","HEDGE")</f>
        <v>MAIN</v>
      </c>
      <c r="AK7578" t="str" cm="1">
        <f t="array" ref="AK7578">_xlfn._xlws.FILTER(Table4[Column1],ISNUMBER(SEARCH(Table4[Column1],MIS[[#This Row],[OrderUniqueIdentifier]])),"")</f>
        <v>MS</v>
      </c>
    </row>
    <row r="7579" spans="1:37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>
        <f>_xlfn.XLOOKUP(MIS[[#This Row],[TRADING SYMBOL]],[1]Sheet1!$D:$D,[1]Sheet1!$C:$C)</f>
        <v>328</v>
      </c>
      <c r="AE7579">
        <f>MIS[[#This Row],[OrderAverageTradedPrice]]*MIS[[#This Row],[OrderQuantity]]</f>
        <v>13088</v>
      </c>
      <c r="AF7579">
        <f>MIS[[#This Row],[LTP]]*MIS[[#This Row],[OrderQuantity]]</f>
        <v>13120</v>
      </c>
      <c r="AG7579">
        <f>IF(MIS[[#This Row],[OrderSide]]="SELL",MIS[[#This Row],[VALUE]]-MIS[[#This Row],[LIVE_VALUE]],MIS[[#This Row],[LIVE_VALUE]]-MIS[[#This Row],[VALUE]])</f>
        <v>32</v>
      </c>
      <c r="AH7579" t="str" cm="1">
        <f t="array" ref="AH75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79" t="str">
        <f>MIS[[#This Row],[TRADING SYMBOL]]</f>
        <v>SENSEX2552082100PE</v>
      </c>
      <c r="AJ7579" t="str">
        <f>IF(RIGHT(MIS[[#This Row],[Main/Hedge]],4)="MAIN","MAIN","HEDGE")</f>
        <v>MAIN</v>
      </c>
      <c r="AK7579" t="str" cm="1">
        <f t="array" ref="AK7579">_xlfn._xlws.FILTER(Table4[Column1],ISNUMBER(SEARCH(Table4[Column1],MIS[[#This Row],[OrderUniqueIdentifier]])),"")</f>
        <v>MS</v>
      </c>
    </row>
    <row r="7580" spans="1:37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>
        <f>_xlfn.XLOOKUP(MIS[[#This Row],[TRADING SYMBOL]],[1]Sheet1!$D:$D,[1]Sheet1!$C:$C)</f>
        <v>136.6</v>
      </c>
      <c r="AE7580">
        <f>MIS[[#This Row],[OrderAverageTradedPrice]]*MIS[[#This Row],[OrderQuantity]]</f>
        <v>28827</v>
      </c>
      <c r="AF7580">
        <f>MIS[[#This Row],[LTP]]*MIS[[#This Row],[OrderQuantity]]</f>
        <v>27320</v>
      </c>
      <c r="AG7580">
        <f>IF(MIS[[#This Row],[OrderSide]]="SELL",MIS[[#This Row],[VALUE]]-MIS[[#This Row],[LIVE_VALUE]],MIS[[#This Row],[LIVE_VALUE]]-MIS[[#This Row],[VALUE]])</f>
        <v>1507</v>
      </c>
      <c r="AH7580" t="str" cm="1">
        <f t="array" ref="AH7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0" t="str">
        <f>MIS[[#This Row],[TRADING SYMBOL]]</f>
        <v>SENSEX2552083300CE</v>
      </c>
      <c r="AJ7580" t="str">
        <f>IF(RIGHT(MIS[[#This Row],[Main/Hedge]],4)="MAIN","MAIN","HEDGE")</f>
        <v>MAIN</v>
      </c>
      <c r="AK7580" t="str" cm="1">
        <f t="array" ref="AK7580">_xlfn._xlws.FILTER(Table4[Column1],ISNUMBER(SEARCH(Table4[Column1],MIS[[#This Row],[OrderUniqueIdentifier]])),"")</f>
        <v>MS</v>
      </c>
    </row>
    <row r="7581" spans="1:37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>
        <f>_xlfn.XLOOKUP(MIS[[#This Row],[TRADING SYMBOL]],[1]Sheet1!$D:$D,[1]Sheet1!$C:$C)</f>
        <v>386.75</v>
      </c>
      <c r="AE7581">
        <f>MIS[[#This Row],[OrderAverageTradedPrice]]*MIS[[#This Row],[OrderQuantity]]</f>
        <v>7775</v>
      </c>
      <c r="AF7581">
        <f>MIS[[#This Row],[LTP]]*MIS[[#This Row],[OrderQuantity]]</f>
        <v>7735</v>
      </c>
      <c r="AG7581">
        <f>IF(MIS[[#This Row],[OrderSide]]="SELL",MIS[[#This Row],[VALUE]]-MIS[[#This Row],[LIVE_VALUE]],MIS[[#This Row],[LIVE_VALUE]]-MIS[[#This Row],[VALUE]])</f>
        <v>-40</v>
      </c>
      <c r="AH7581" t="str" cm="1">
        <f t="array" ref="AH7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1" t="str">
        <f>MIS[[#This Row],[TRADING SYMBOL]]</f>
        <v>SENSEX2552082500CE</v>
      </c>
      <c r="AJ7581" t="str">
        <f>IF(RIGHT(MIS[[#This Row],[Main/Hedge]],4)="MAIN","MAIN","HEDGE")</f>
        <v>MAIN</v>
      </c>
      <c r="AK7581" t="str" cm="1">
        <f t="array" ref="AK7581">_xlfn._xlws.FILTER(Table4[Column1],ISNUMBER(SEARCH(Table4[Column1],MIS[[#This Row],[OrderUniqueIdentifier]])),"")</f>
        <v>MS</v>
      </c>
    </row>
    <row r="7582" spans="1:37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>
        <f>_xlfn.XLOOKUP(MIS[[#This Row],[TRADING SYMBOL]],[1]Sheet1!$D:$D,[1]Sheet1!$C:$C)</f>
        <v>328</v>
      </c>
      <c r="AE7582">
        <f>MIS[[#This Row],[OrderAverageTradedPrice]]*MIS[[#This Row],[OrderQuantity]]</f>
        <v>6540</v>
      </c>
      <c r="AF7582">
        <f>MIS[[#This Row],[LTP]]*MIS[[#This Row],[OrderQuantity]]</f>
        <v>6560</v>
      </c>
      <c r="AG7582">
        <f>IF(MIS[[#This Row],[OrderSide]]="SELL",MIS[[#This Row],[VALUE]]-MIS[[#This Row],[LIVE_VALUE]],MIS[[#This Row],[LIVE_VALUE]]-MIS[[#This Row],[VALUE]])</f>
        <v>20</v>
      </c>
      <c r="AH7582" t="str" cm="1">
        <f t="array" ref="AH7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2" t="str">
        <f>MIS[[#This Row],[TRADING SYMBOL]]</f>
        <v>SENSEX2552082100PE</v>
      </c>
      <c r="AJ7582" t="str">
        <f>IF(RIGHT(MIS[[#This Row],[Main/Hedge]],4)="MAIN","MAIN","HEDGE")</f>
        <v>MAIN</v>
      </c>
      <c r="AK7582" t="str" cm="1">
        <f t="array" ref="AK7582">_xlfn._xlws.FILTER(Table4[Column1],ISNUMBER(SEARCH(Table4[Column1],MIS[[#This Row],[OrderUniqueIdentifier]])),"")</f>
        <v>MS</v>
      </c>
    </row>
    <row r="7583" spans="1:37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>
        <f>_xlfn.XLOOKUP(MIS[[#This Row],[TRADING SYMBOL]],[1]Sheet1!$D:$D,[1]Sheet1!$C:$C)</f>
        <v>367</v>
      </c>
      <c r="AE7583">
        <f>MIS[[#This Row],[OrderAverageTradedPrice]]*MIS[[#This Row],[OrderQuantity]]</f>
        <v>7296</v>
      </c>
      <c r="AF7583">
        <f>MIS[[#This Row],[LTP]]*MIS[[#This Row],[OrderQuantity]]</f>
        <v>7340</v>
      </c>
      <c r="AG7583">
        <f>IF(MIS[[#This Row],[OrderSide]]="SELL",MIS[[#This Row],[VALUE]]-MIS[[#This Row],[LIVE_VALUE]],MIS[[#This Row],[LIVE_VALUE]]-MIS[[#This Row],[VALUE]])</f>
        <v>44</v>
      </c>
      <c r="AH7583" t="str" cm="1">
        <f t="array" ref="AH7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3" t="str">
        <f>MIS[[#This Row],[TRADING SYMBOL]]</f>
        <v>SENSEX2552082200PE</v>
      </c>
      <c r="AJ7583" t="str">
        <f>IF(RIGHT(MIS[[#This Row],[Main/Hedge]],4)="MAIN","MAIN","HEDGE")</f>
        <v>MAIN</v>
      </c>
      <c r="AK7583" t="str" cm="1">
        <f t="array" ref="AK7583">_xlfn._xlws.FILTER(Table4[Column1],ISNUMBER(SEARCH(Table4[Column1],MIS[[#This Row],[OrderUniqueIdentifier]])),"")</f>
        <v>MS</v>
      </c>
    </row>
    <row r="7584" spans="1:37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>
        <f>_xlfn.XLOOKUP(MIS[[#This Row],[TRADING SYMBOL]],[1]Sheet1!$D:$D,[1]Sheet1!$C:$C)</f>
        <v>136.6</v>
      </c>
      <c r="AE7584">
        <f>MIS[[#This Row],[OrderAverageTradedPrice]]*MIS[[#This Row],[OrderQuantity]]</f>
        <v>2895</v>
      </c>
      <c r="AF7584">
        <f>MIS[[#This Row],[LTP]]*MIS[[#This Row],[OrderQuantity]]</f>
        <v>2732</v>
      </c>
      <c r="AG7584">
        <f>IF(MIS[[#This Row],[OrderSide]]="SELL",MIS[[#This Row],[VALUE]]-MIS[[#This Row],[LIVE_VALUE]],MIS[[#This Row],[LIVE_VALUE]]-MIS[[#This Row],[VALUE]])</f>
        <v>163</v>
      </c>
      <c r="AH7584" t="str" cm="1">
        <f t="array" ref="AH7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4" t="str">
        <f>MIS[[#This Row],[TRADING SYMBOL]]</f>
        <v>SENSEX2552083300CE</v>
      </c>
      <c r="AJ7584" t="str">
        <f>IF(RIGHT(MIS[[#This Row],[Main/Hedge]],4)="MAIN","MAIN","HEDGE")</f>
        <v>MAIN</v>
      </c>
      <c r="AK7584" t="str" cm="1">
        <f t="array" ref="AK7584">_xlfn._xlws.FILTER(Table4[Column1],ISNUMBER(SEARCH(Table4[Column1],MIS[[#This Row],[OrderUniqueIdentifier]])),"")</f>
        <v>MS</v>
      </c>
    </row>
    <row r="7585" spans="1:37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>
        <f>_xlfn.XLOOKUP(MIS[[#This Row],[TRADING SYMBOL]],[1]Sheet1!$D:$D,[1]Sheet1!$C:$C)</f>
        <v>386.75</v>
      </c>
      <c r="AE7585">
        <f>MIS[[#This Row],[OrderAverageTradedPrice]]*MIS[[#This Row],[OrderQuantity]]</f>
        <v>7770</v>
      </c>
      <c r="AF7585">
        <f>MIS[[#This Row],[LTP]]*MIS[[#This Row],[OrderQuantity]]</f>
        <v>7735</v>
      </c>
      <c r="AG7585">
        <f>IF(MIS[[#This Row],[OrderSide]]="SELL",MIS[[#This Row],[VALUE]]-MIS[[#This Row],[LIVE_VALUE]],MIS[[#This Row],[LIVE_VALUE]]-MIS[[#This Row],[VALUE]])</f>
        <v>-35</v>
      </c>
      <c r="AH7585" t="str" cm="1">
        <f t="array" ref="AH7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5" t="str">
        <f>MIS[[#This Row],[TRADING SYMBOL]]</f>
        <v>SENSEX2552082500CE</v>
      </c>
      <c r="AJ7585" t="str">
        <f>IF(RIGHT(MIS[[#This Row],[Main/Hedge]],4)="MAIN","MAIN","HEDGE")</f>
        <v>MAIN</v>
      </c>
      <c r="AK7585" t="str" cm="1">
        <f t="array" ref="AK7585">_xlfn._xlws.FILTER(Table4[Column1],ISNUMBER(SEARCH(Table4[Column1],MIS[[#This Row],[OrderUniqueIdentifier]])),"")</f>
        <v>MS</v>
      </c>
    </row>
    <row r="7586" spans="1:37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>
        <f>_xlfn.XLOOKUP(MIS[[#This Row],[TRADING SYMBOL]],[1]Sheet1!$D:$D,[1]Sheet1!$C:$C)</f>
        <v>328</v>
      </c>
      <c r="AE7586">
        <f>MIS[[#This Row],[OrderAverageTradedPrice]]*MIS[[#This Row],[OrderQuantity]]</f>
        <v>26128</v>
      </c>
      <c r="AF7586">
        <f>MIS[[#This Row],[LTP]]*MIS[[#This Row],[OrderQuantity]]</f>
        <v>26240</v>
      </c>
      <c r="AG7586">
        <f>IF(MIS[[#This Row],[OrderSide]]="SELL",MIS[[#This Row],[VALUE]]-MIS[[#This Row],[LIVE_VALUE]],MIS[[#This Row],[LIVE_VALUE]]-MIS[[#This Row],[VALUE]])</f>
        <v>112</v>
      </c>
      <c r="AH7586" t="str" cm="1">
        <f t="array" ref="AH7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6" t="str">
        <f>MIS[[#This Row],[TRADING SYMBOL]]</f>
        <v>SENSEX2552082100PE</v>
      </c>
      <c r="AJ7586" t="str">
        <f>IF(RIGHT(MIS[[#This Row],[Main/Hedge]],4)="MAIN","MAIN","HEDGE")</f>
        <v>MAIN</v>
      </c>
      <c r="AK7586" t="str" cm="1">
        <f t="array" ref="AK7586">_xlfn._xlws.FILTER(Table4[Column1],ISNUMBER(SEARCH(Table4[Column1],MIS[[#This Row],[OrderUniqueIdentifier]])),"")</f>
        <v>MS</v>
      </c>
    </row>
    <row r="7587" spans="1:37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>
        <f>_xlfn.XLOOKUP(MIS[[#This Row],[TRADING SYMBOL]],[1]Sheet1!$D:$D,[1]Sheet1!$C:$C)</f>
        <v>136.6</v>
      </c>
      <c r="AE7587">
        <f>MIS[[#This Row],[OrderAverageTradedPrice]]*MIS[[#This Row],[OrderQuantity]]</f>
        <v>11579</v>
      </c>
      <c r="AF7587">
        <f>MIS[[#This Row],[LTP]]*MIS[[#This Row],[OrderQuantity]]</f>
        <v>10928</v>
      </c>
      <c r="AG7587">
        <f>IF(MIS[[#This Row],[OrderSide]]="SELL",MIS[[#This Row],[VALUE]]-MIS[[#This Row],[LIVE_VALUE]],MIS[[#This Row],[LIVE_VALUE]]-MIS[[#This Row],[VALUE]])</f>
        <v>651</v>
      </c>
      <c r="AH7587" t="str" cm="1">
        <f t="array" ref="AH7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7" t="str">
        <f>MIS[[#This Row],[TRADING SYMBOL]]</f>
        <v>SENSEX2552083300CE</v>
      </c>
      <c r="AJ7587" t="str">
        <f>IF(RIGHT(MIS[[#This Row],[Main/Hedge]],4)="MAIN","MAIN","HEDGE")</f>
        <v>MAIN</v>
      </c>
      <c r="AK7587" t="str" cm="1">
        <f t="array" ref="AK7587">_xlfn._xlws.FILTER(Table4[Column1],ISNUMBER(SEARCH(Table4[Column1],MIS[[#This Row],[OrderUniqueIdentifier]])),"")</f>
        <v>MS</v>
      </c>
    </row>
    <row r="7588" spans="1:37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>
        <f>_xlfn.XLOOKUP(MIS[[#This Row],[TRADING SYMBOL]],[1]Sheet1!$D:$D,[1]Sheet1!$C:$C)</f>
        <v>367</v>
      </c>
      <c r="AE7588">
        <f>MIS[[#This Row],[OrderAverageTradedPrice]]*MIS[[#This Row],[OrderQuantity]]</f>
        <v>14618</v>
      </c>
      <c r="AF7588">
        <f>MIS[[#This Row],[LTP]]*MIS[[#This Row],[OrderQuantity]]</f>
        <v>14680</v>
      </c>
      <c r="AG7588">
        <f>IF(MIS[[#This Row],[OrderSide]]="SELL",MIS[[#This Row],[VALUE]]-MIS[[#This Row],[LIVE_VALUE]],MIS[[#This Row],[LIVE_VALUE]]-MIS[[#This Row],[VALUE]])</f>
        <v>62</v>
      </c>
      <c r="AH7588" t="str" cm="1">
        <f t="array" ref="AH7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8" t="str">
        <f>MIS[[#This Row],[TRADING SYMBOL]]</f>
        <v>SENSEX2552082200PE</v>
      </c>
      <c r="AJ7588" t="str">
        <f>IF(RIGHT(MIS[[#This Row],[Main/Hedge]],4)="MAIN","MAIN","HEDGE")</f>
        <v>MAIN</v>
      </c>
      <c r="AK7588" t="str" cm="1">
        <f t="array" ref="AK7588">_xlfn._xlws.FILTER(Table4[Column1],ISNUMBER(SEARCH(Table4[Column1],MIS[[#This Row],[OrderUniqueIdentifier]])),"")</f>
        <v>MS</v>
      </c>
    </row>
    <row r="7589" spans="1:37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>
        <f>_xlfn.XLOOKUP(MIS[[#This Row],[TRADING SYMBOL]],[1]Sheet1!$D:$D,[1]Sheet1!$C:$C)</f>
        <v>386.75</v>
      </c>
      <c r="AE7589">
        <f>MIS[[#This Row],[OrderAverageTradedPrice]]*MIS[[#This Row],[OrderQuantity]]</f>
        <v>15588</v>
      </c>
      <c r="AF7589">
        <f>MIS[[#This Row],[LTP]]*MIS[[#This Row],[OrderQuantity]]</f>
        <v>15470</v>
      </c>
      <c r="AG7589">
        <f>IF(MIS[[#This Row],[OrderSide]]="SELL",MIS[[#This Row],[VALUE]]-MIS[[#This Row],[LIVE_VALUE]],MIS[[#This Row],[LIVE_VALUE]]-MIS[[#This Row],[VALUE]])</f>
        <v>-118</v>
      </c>
      <c r="AH7589" t="str" cm="1">
        <f t="array" ref="AH7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89" t="str">
        <f>MIS[[#This Row],[TRADING SYMBOL]]</f>
        <v>SENSEX2552082500CE</v>
      </c>
      <c r="AJ7589" t="str">
        <f>IF(RIGHT(MIS[[#This Row],[Main/Hedge]],4)="MAIN","MAIN","HEDGE")</f>
        <v>MAIN</v>
      </c>
      <c r="AK7589" t="str" cm="1">
        <f t="array" ref="AK7589">_xlfn._xlws.FILTER(Table4[Column1],ISNUMBER(SEARCH(Table4[Column1],MIS[[#This Row],[OrderUniqueIdentifier]])),"")</f>
        <v>MS</v>
      </c>
    </row>
    <row r="7590" spans="1:37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>
        <f>_xlfn.XLOOKUP(MIS[[#This Row],[TRADING SYMBOL]],[1]Sheet1!$D:$D,[1]Sheet1!$C:$C)</f>
        <v>328</v>
      </c>
      <c r="AE7590">
        <f>MIS[[#This Row],[OrderAverageTradedPrice]]*MIS[[#This Row],[OrderQuantity]]</f>
        <v>13064</v>
      </c>
      <c r="AF7590">
        <f>MIS[[#This Row],[LTP]]*MIS[[#This Row],[OrderQuantity]]</f>
        <v>13120</v>
      </c>
      <c r="AG7590">
        <f>IF(MIS[[#This Row],[OrderSide]]="SELL",MIS[[#This Row],[VALUE]]-MIS[[#This Row],[LIVE_VALUE]],MIS[[#This Row],[LIVE_VALUE]]-MIS[[#This Row],[VALUE]])</f>
        <v>56</v>
      </c>
      <c r="AH7590" t="str" cm="1">
        <f t="array" ref="AH7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0" t="str">
        <f>MIS[[#This Row],[TRADING SYMBOL]]</f>
        <v>SENSEX2552082100PE</v>
      </c>
      <c r="AJ7590" t="str">
        <f>IF(RIGHT(MIS[[#This Row],[Main/Hedge]],4)="MAIN","MAIN","HEDGE")</f>
        <v>MAIN</v>
      </c>
      <c r="AK7590" t="str" cm="1">
        <f t="array" ref="AK7590">_xlfn._xlws.FILTER(Table4[Column1],ISNUMBER(SEARCH(Table4[Column1],MIS[[#This Row],[OrderUniqueIdentifier]])),"")</f>
        <v>MS</v>
      </c>
    </row>
    <row r="7591" spans="1:37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>
        <f>_xlfn.XLOOKUP(MIS[[#This Row],[TRADING SYMBOL]],[1]Sheet1!$D:$D,[1]Sheet1!$C:$C)</f>
        <v>367</v>
      </c>
      <c r="AE7591">
        <f>MIS[[#This Row],[OrderAverageTradedPrice]]*MIS[[#This Row],[OrderQuantity]]</f>
        <v>7301</v>
      </c>
      <c r="AF7591">
        <f>MIS[[#This Row],[LTP]]*MIS[[#This Row],[OrderQuantity]]</f>
        <v>7340</v>
      </c>
      <c r="AG7591">
        <f>IF(MIS[[#This Row],[OrderSide]]="SELL",MIS[[#This Row],[VALUE]]-MIS[[#This Row],[LIVE_VALUE]],MIS[[#This Row],[LIVE_VALUE]]-MIS[[#This Row],[VALUE]])</f>
        <v>39</v>
      </c>
      <c r="AH7591" t="str" cm="1">
        <f t="array" ref="AH7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1" t="str">
        <f>MIS[[#This Row],[TRADING SYMBOL]]</f>
        <v>SENSEX2552082200PE</v>
      </c>
      <c r="AJ7591" t="str">
        <f>IF(RIGHT(MIS[[#This Row],[Main/Hedge]],4)="MAIN","MAIN","HEDGE")</f>
        <v>MAIN</v>
      </c>
      <c r="AK7591" t="str" cm="1">
        <f t="array" ref="AK7591">_xlfn._xlws.FILTER(Table4[Column1],ISNUMBER(SEARCH(Table4[Column1],MIS[[#This Row],[OrderUniqueIdentifier]])),"")</f>
        <v>MS</v>
      </c>
    </row>
    <row r="7592" spans="1:37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>
        <f>_xlfn.XLOOKUP(MIS[[#This Row],[TRADING SYMBOL]],[1]Sheet1!$D:$D,[1]Sheet1!$C:$C)</f>
        <v>139.94999999999999</v>
      </c>
      <c r="AE7592">
        <f>MIS[[#This Row],[OrderAverageTradedPrice]]*MIS[[#This Row],[OrderQuantity]]</f>
        <v>8253</v>
      </c>
      <c r="AF7592">
        <f>MIS[[#This Row],[LTP]]*MIS[[#This Row],[OrderQuantity]]</f>
        <v>8397</v>
      </c>
      <c r="AG7592">
        <f>IF(MIS[[#This Row],[OrderSide]]="SELL",MIS[[#This Row],[VALUE]]-MIS[[#This Row],[LIVE_VALUE]],MIS[[#This Row],[LIVE_VALUE]]-MIS[[#This Row],[VALUE]])</f>
        <v>-144</v>
      </c>
      <c r="AH7592" t="str" cm="1">
        <f t="array" ref="AH7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2" t="str">
        <f>MIS[[#This Row],[TRADING SYMBOL]]</f>
        <v>SENSEX2552081300PE</v>
      </c>
      <c r="AJ7592" t="str">
        <f>IF(RIGHT(MIS[[#This Row],[Main/Hedge]],4)="MAIN","MAIN","HEDGE")</f>
        <v>MAIN</v>
      </c>
      <c r="AK7592" t="str" cm="1">
        <f t="array" ref="AK7592">_xlfn._xlws.FILTER(Table4[Column1],ISNUMBER(SEARCH(Table4[Column1],MIS[[#This Row],[OrderUniqueIdentifier]])),"")</f>
        <v>MS</v>
      </c>
    </row>
    <row r="7593" spans="1:37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>
        <f>_xlfn.XLOOKUP(MIS[[#This Row],[TRADING SYMBOL]],[1]Sheet1!$D:$D,[1]Sheet1!$C:$C)</f>
        <v>136.6</v>
      </c>
      <c r="AE7593">
        <f>MIS[[#This Row],[OrderAverageTradedPrice]]*MIS[[#This Row],[OrderQuantity]]</f>
        <v>2890</v>
      </c>
      <c r="AF7593">
        <f>MIS[[#This Row],[LTP]]*MIS[[#This Row],[OrderQuantity]]</f>
        <v>2732</v>
      </c>
      <c r="AG7593">
        <f>IF(MIS[[#This Row],[OrderSide]]="SELL",MIS[[#This Row],[VALUE]]-MIS[[#This Row],[LIVE_VALUE]],MIS[[#This Row],[LIVE_VALUE]]-MIS[[#This Row],[VALUE]])</f>
        <v>158</v>
      </c>
      <c r="AH7593" t="str" cm="1">
        <f t="array" ref="AH7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3" t="str">
        <f>MIS[[#This Row],[TRADING SYMBOL]]</f>
        <v>SENSEX2552083300CE</v>
      </c>
      <c r="AJ7593" t="str">
        <f>IF(RIGHT(MIS[[#This Row],[Main/Hedge]],4)="MAIN","MAIN","HEDGE")</f>
        <v>MAIN</v>
      </c>
      <c r="AK7593" t="str" cm="1">
        <f t="array" ref="AK7593">_xlfn._xlws.FILTER(Table4[Column1],ISNUMBER(SEARCH(Table4[Column1],MIS[[#This Row],[OrderUniqueIdentifier]])),"")</f>
        <v>MS</v>
      </c>
    </row>
    <row r="7594" spans="1:37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>
        <f>_xlfn.XLOOKUP(MIS[[#This Row],[TRADING SYMBOL]],[1]Sheet1!$D:$D,[1]Sheet1!$C:$C)</f>
        <v>118.35</v>
      </c>
      <c r="AE7594">
        <f>MIS[[#This Row],[OrderAverageTradedPrice]]*MIS[[#This Row],[OrderQuantity]]</f>
        <v>5096</v>
      </c>
      <c r="AF7594">
        <f>MIS[[#This Row],[LTP]]*MIS[[#This Row],[OrderQuantity]]</f>
        <v>4734</v>
      </c>
      <c r="AG7594">
        <f>IF(MIS[[#This Row],[OrderSide]]="SELL",MIS[[#This Row],[VALUE]]-MIS[[#This Row],[LIVE_VALUE]],MIS[[#This Row],[LIVE_VALUE]]-MIS[[#This Row],[VALUE]])</f>
        <v>362</v>
      </c>
      <c r="AH7594" t="str" cm="1">
        <f t="array" ref="AH7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4" t="str">
        <f>MIS[[#This Row],[TRADING SYMBOL]]</f>
        <v>SENSEX2552083400CE</v>
      </c>
      <c r="AJ7594" t="str">
        <f>IF(RIGHT(MIS[[#This Row],[Main/Hedge]],4)="MAIN","MAIN","HEDGE")</f>
        <v>MAIN</v>
      </c>
      <c r="AK7594" t="str" cm="1">
        <f t="array" ref="AK7594">_xlfn._xlws.FILTER(Table4[Column1],ISNUMBER(SEARCH(Table4[Column1],MIS[[#This Row],[OrderUniqueIdentifier]])),"")</f>
        <v>MS</v>
      </c>
    </row>
    <row r="7595" spans="1:37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>
        <f>_xlfn.XLOOKUP(MIS[[#This Row],[TRADING SYMBOL]],[1]Sheet1!$D:$D,[1]Sheet1!$C:$C)</f>
        <v>328</v>
      </c>
      <c r="AE7595">
        <f>MIS[[#This Row],[OrderAverageTradedPrice]]*MIS[[#This Row],[OrderQuantity]]</f>
        <v>6544</v>
      </c>
      <c r="AF7595">
        <f>MIS[[#This Row],[LTP]]*MIS[[#This Row],[OrderQuantity]]</f>
        <v>6560</v>
      </c>
      <c r="AG7595">
        <f>IF(MIS[[#This Row],[OrderSide]]="SELL",MIS[[#This Row],[VALUE]]-MIS[[#This Row],[LIVE_VALUE]],MIS[[#This Row],[LIVE_VALUE]]-MIS[[#This Row],[VALUE]])</f>
        <v>16</v>
      </c>
      <c r="AH7595" t="str" cm="1">
        <f t="array" ref="AH7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5" t="str">
        <f>MIS[[#This Row],[TRADING SYMBOL]]</f>
        <v>SENSEX2552082100PE</v>
      </c>
      <c r="AJ7595" t="str">
        <f>IF(RIGHT(MIS[[#This Row],[Main/Hedge]],4)="MAIN","MAIN","HEDGE")</f>
        <v>MAIN</v>
      </c>
      <c r="AK7595" t="str" cm="1">
        <f t="array" ref="AK7595">_xlfn._xlws.FILTER(Table4[Column1],ISNUMBER(SEARCH(Table4[Column1],MIS[[#This Row],[OrderUniqueIdentifier]])),"")</f>
        <v>MS</v>
      </c>
    </row>
    <row r="7596" spans="1:37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>
        <f>_xlfn.XLOOKUP(MIS[[#This Row],[TRADING SYMBOL]],[1]Sheet1!$D:$D,[1]Sheet1!$C:$C)</f>
        <v>136.6</v>
      </c>
      <c r="AE7596">
        <f>MIS[[#This Row],[OrderAverageTradedPrice]]*MIS[[#This Row],[OrderQuantity]]</f>
        <v>23135</v>
      </c>
      <c r="AF7596">
        <f>MIS[[#This Row],[LTP]]*MIS[[#This Row],[OrderQuantity]]</f>
        <v>21856</v>
      </c>
      <c r="AG7596">
        <f>IF(MIS[[#This Row],[OrderSide]]="SELL",MIS[[#This Row],[VALUE]]-MIS[[#This Row],[LIVE_VALUE]],MIS[[#This Row],[LIVE_VALUE]]-MIS[[#This Row],[VALUE]])</f>
        <v>1279</v>
      </c>
      <c r="AH7596" t="str" cm="1">
        <f t="array" ref="AH7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6" t="str">
        <f>MIS[[#This Row],[TRADING SYMBOL]]</f>
        <v>SENSEX2552083300CE</v>
      </c>
      <c r="AJ7596" t="str">
        <f>IF(RIGHT(MIS[[#This Row],[Main/Hedge]],4)="MAIN","MAIN","HEDGE")</f>
        <v>MAIN</v>
      </c>
      <c r="AK7596" t="str" cm="1">
        <f t="array" ref="AK7596">_xlfn._xlws.FILTER(Table4[Column1],ISNUMBER(SEARCH(Table4[Column1],MIS[[#This Row],[OrderUniqueIdentifier]])),"")</f>
        <v>MS</v>
      </c>
    </row>
    <row r="7597" spans="1:37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>
        <f>_xlfn.XLOOKUP(MIS[[#This Row],[TRADING SYMBOL]],[1]Sheet1!$D:$D,[1]Sheet1!$C:$C)</f>
        <v>139.94999999999999</v>
      </c>
      <c r="AE7597">
        <f>MIS[[#This Row],[OrderAverageTradedPrice]]*MIS[[#This Row],[OrderQuantity]]</f>
        <v>21916</v>
      </c>
      <c r="AF7597">
        <f>MIS[[#This Row],[LTP]]*MIS[[#This Row],[OrderQuantity]]</f>
        <v>22392</v>
      </c>
      <c r="AG7597">
        <f>IF(MIS[[#This Row],[OrderSide]]="SELL",MIS[[#This Row],[VALUE]]-MIS[[#This Row],[LIVE_VALUE]],MIS[[#This Row],[LIVE_VALUE]]-MIS[[#This Row],[VALUE]])</f>
        <v>-476</v>
      </c>
      <c r="AH7597" t="str" cm="1">
        <f t="array" ref="AH7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7" t="str">
        <f>MIS[[#This Row],[TRADING SYMBOL]]</f>
        <v>SENSEX2552081300PE</v>
      </c>
      <c r="AJ7597" t="str">
        <f>IF(RIGHT(MIS[[#This Row],[Main/Hedge]],4)="MAIN","MAIN","HEDGE")</f>
        <v>MAIN</v>
      </c>
      <c r="AK7597" t="str" cm="1">
        <f t="array" ref="AK7597">_xlfn._xlws.FILTER(Table4[Column1],ISNUMBER(SEARCH(Table4[Column1],MIS[[#This Row],[OrderUniqueIdentifier]])),"")</f>
        <v>MS</v>
      </c>
    </row>
    <row r="7598" spans="1:37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>
        <f>_xlfn.XLOOKUP(MIS[[#This Row],[TRADING SYMBOL]],[1]Sheet1!$D:$D,[1]Sheet1!$C:$C)</f>
        <v>386.75</v>
      </c>
      <c r="AE7598">
        <f>MIS[[#This Row],[OrderAverageTradedPrice]]*MIS[[#This Row],[OrderQuantity]]</f>
        <v>15563</v>
      </c>
      <c r="AF7598">
        <f>MIS[[#This Row],[LTP]]*MIS[[#This Row],[OrderQuantity]]</f>
        <v>15470</v>
      </c>
      <c r="AG7598">
        <f>IF(MIS[[#This Row],[OrderSide]]="SELL",MIS[[#This Row],[VALUE]]-MIS[[#This Row],[LIVE_VALUE]],MIS[[#This Row],[LIVE_VALUE]]-MIS[[#This Row],[VALUE]])</f>
        <v>-93</v>
      </c>
      <c r="AH7598" t="str" cm="1">
        <f t="array" ref="AH7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8" t="str">
        <f>MIS[[#This Row],[TRADING SYMBOL]]</f>
        <v>SENSEX2552082500CE</v>
      </c>
      <c r="AJ7598" t="str">
        <f>IF(RIGHT(MIS[[#This Row],[Main/Hedge]],4)="MAIN","MAIN","HEDGE")</f>
        <v>MAIN</v>
      </c>
      <c r="AK7598" t="str" cm="1">
        <f t="array" ref="AK7598">_xlfn._xlws.FILTER(Table4[Column1],ISNUMBER(SEARCH(Table4[Column1],MIS[[#This Row],[OrderUniqueIdentifier]])),"")</f>
        <v>MS</v>
      </c>
    </row>
    <row r="7599" spans="1:37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>
        <f>_xlfn.XLOOKUP(MIS[[#This Row],[TRADING SYMBOL]],[1]Sheet1!$D:$D,[1]Sheet1!$C:$C)</f>
        <v>139.94999999999999</v>
      </c>
      <c r="AE7599">
        <f>MIS[[#This Row],[OrderAverageTradedPrice]]*MIS[[#This Row],[OrderQuantity]]</f>
        <v>11005</v>
      </c>
      <c r="AF7599">
        <f>MIS[[#This Row],[LTP]]*MIS[[#This Row],[OrderQuantity]]</f>
        <v>11196</v>
      </c>
      <c r="AG7599">
        <f>IF(MIS[[#This Row],[OrderSide]]="SELL",MIS[[#This Row],[VALUE]]-MIS[[#This Row],[LIVE_VALUE]],MIS[[#This Row],[LIVE_VALUE]]-MIS[[#This Row],[VALUE]])</f>
        <v>-191</v>
      </c>
      <c r="AH7599" t="str" cm="1">
        <f t="array" ref="AH7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599" t="str">
        <f>MIS[[#This Row],[TRADING SYMBOL]]</f>
        <v>SENSEX2552081300PE</v>
      </c>
      <c r="AJ7599" t="str">
        <f>IF(RIGHT(MIS[[#This Row],[Main/Hedge]],4)="MAIN","MAIN","HEDGE")</f>
        <v>MAIN</v>
      </c>
      <c r="AK7599" t="str" cm="1">
        <f t="array" ref="AK7599">_xlfn._xlws.FILTER(Table4[Column1],ISNUMBER(SEARCH(Table4[Column1],MIS[[#This Row],[OrderUniqueIdentifier]])),"")</f>
        <v>MS</v>
      </c>
    </row>
    <row r="7600" spans="1:37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>
        <f>_xlfn.XLOOKUP(MIS[[#This Row],[TRADING SYMBOL]],[1]Sheet1!$D:$D,[1]Sheet1!$C:$C)</f>
        <v>367</v>
      </c>
      <c r="AE7600">
        <f>MIS[[#This Row],[OrderAverageTradedPrice]]*MIS[[#This Row],[OrderQuantity]]</f>
        <v>7296</v>
      </c>
      <c r="AF7600">
        <f>MIS[[#This Row],[LTP]]*MIS[[#This Row],[OrderQuantity]]</f>
        <v>7340</v>
      </c>
      <c r="AG7600">
        <f>IF(MIS[[#This Row],[OrderSide]]="SELL",MIS[[#This Row],[VALUE]]-MIS[[#This Row],[LIVE_VALUE]],MIS[[#This Row],[LIVE_VALUE]]-MIS[[#This Row],[VALUE]])</f>
        <v>44</v>
      </c>
      <c r="AH7600" t="str" cm="1">
        <f t="array" ref="AH7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0" t="str">
        <f>MIS[[#This Row],[TRADING SYMBOL]]</f>
        <v>SENSEX2552082200PE</v>
      </c>
      <c r="AJ7600" t="str">
        <f>IF(RIGHT(MIS[[#This Row],[Main/Hedge]],4)="MAIN","MAIN","HEDGE")</f>
        <v>MAIN</v>
      </c>
      <c r="AK7600" t="str" cm="1">
        <f t="array" ref="AK7600">_xlfn._xlws.FILTER(Table4[Column1],ISNUMBER(SEARCH(Table4[Column1],MIS[[#This Row],[OrderUniqueIdentifier]])),"")</f>
        <v>MS</v>
      </c>
    </row>
    <row r="7601" spans="1:37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>
        <f>_xlfn.XLOOKUP(MIS[[#This Row],[TRADING SYMBOL]],[1]Sheet1!$D:$D,[1]Sheet1!$C:$C)</f>
        <v>441.2</v>
      </c>
      <c r="AE7601">
        <f>MIS[[#This Row],[OrderAverageTradedPrice]]*MIS[[#This Row],[OrderQuantity]]</f>
        <v>17458</v>
      </c>
      <c r="AF7601">
        <f>MIS[[#This Row],[LTP]]*MIS[[#This Row],[OrderQuantity]]</f>
        <v>17648</v>
      </c>
      <c r="AG7601">
        <f>IF(MIS[[#This Row],[OrderSide]]="SELL",MIS[[#This Row],[VALUE]]-MIS[[#This Row],[LIVE_VALUE]],MIS[[#This Row],[LIVE_VALUE]]-MIS[[#This Row],[VALUE]])</f>
        <v>190</v>
      </c>
      <c r="AH7601" t="str" cm="1">
        <f t="array" ref="AH7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1" t="str">
        <f>MIS[[#This Row],[TRADING SYMBOL]]</f>
        <v>SENSEX2552082400CE</v>
      </c>
      <c r="AJ7601" t="str">
        <f>IF(RIGHT(MIS[[#This Row],[Main/Hedge]],4)="MAIN","MAIN","HEDGE")</f>
        <v>MAIN</v>
      </c>
      <c r="AK7601" t="str" cm="1">
        <f t="array" ref="AK7601">_xlfn._xlws.FILTER(Table4[Column1],ISNUMBER(SEARCH(Table4[Column1],MIS[[#This Row],[OrderUniqueIdentifier]])),"")</f>
        <v>MS</v>
      </c>
    </row>
    <row r="7602" spans="1:37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>
        <f>_xlfn.XLOOKUP(MIS[[#This Row],[TRADING SYMBOL]],[1]Sheet1!$D:$D,[1]Sheet1!$C:$C)</f>
        <v>490.65</v>
      </c>
      <c r="AE7602">
        <f>MIS[[#This Row],[OrderAverageTradedPrice]]*MIS[[#This Row],[OrderQuantity]]</f>
        <v>9803</v>
      </c>
      <c r="AF7602">
        <f>MIS[[#This Row],[LTP]]*MIS[[#This Row],[OrderQuantity]]</f>
        <v>9813</v>
      </c>
      <c r="AG7602">
        <f>IF(MIS[[#This Row],[OrderSide]]="SELL",MIS[[#This Row],[VALUE]]-MIS[[#This Row],[LIVE_VALUE]],MIS[[#This Row],[LIVE_VALUE]]-MIS[[#This Row],[VALUE]])</f>
        <v>10</v>
      </c>
      <c r="AH7602" t="str" cm="1">
        <f t="array" ref="AH7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2" t="str">
        <f>MIS[[#This Row],[TRADING SYMBOL]]</f>
        <v>SENSEX2552082300CE</v>
      </c>
      <c r="AJ7602" t="str">
        <f>IF(RIGHT(MIS[[#This Row],[Main/Hedge]],4)="MAIN","MAIN","HEDGE")</f>
        <v>MAIN</v>
      </c>
      <c r="AK7602" t="str" cm="1">
        <f t="array" ref="AK7602">_xlfn._xlws.FILTER(Table4[Column1],ISNUMBER(SEARCH(Table4[Column1],MIS[[#This Row],[OrderUniqueIdentifier]])),"")</f>
        <v>MS</v>
      </c>
    </row>
    <row r="7603" spans="1:37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>
        <f>_xlfn.XLOOKUP(MIS[[#This Row],[TRADING SYMBOL]],[1]Sheet1!$D:$D,[1]Sheet1!$C:$C)</f>
        <v>136.6</v>
      </c>
      <c r="AE7603">
        <f>MIS[[#This Row],[OrderAverageTradedPrice]]*MIS[[#This Row],[OrderQuantity]]</f>
        <v>20216</v>
      </c>
      <c r="AF7603">
        <f>MIS[[#This Row],[LTP]]*MIS[[#This Row],[OrderQuantity]]</f>
        <v>19124</v>
      </c>
      <c r="AG7603">
        <f>IF(MIS[[#This Row],[OrderSide]]="SELL",MIS[[#This Row],[VALUE]]-MIS[[#This Row],[LIVE_VALUE]],MIS[[#This Row],[LIVE_VALUE]]-MIS[[#This Row],[VALUE]])</f>
        <v>1092</v>
      </c>
      <c r="AH7603" t="str" cm="1">
        <f t="array" ref="AH7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3" t="str">
        <f>MIS[[#This Row],[TRADING SYMBOL]]</f>
        <v>SENSEX2552083300CE</v>
      </c>
      <c r="AJ7603" t="str">
        <f>IF(RIGHT(MIS[[#This Row],[Main/Hedge]],4)="MAIN","MAIN","HEDGE")</f>
        <v>MAIN</v>
      </c>
      <c r="AK7603" t="str" cm="1">
        <f t="array" ref="AK7603">_xlfn._xlws.FILTER(Table4[Column1],ISNUMBER(SEARCH(Table4[Column1],MIS[[#This Row],[OrderUniqueIdentifier]])),"")</f>
        <v>MS</v>
      </c>
    </row>
    <row r="7604" spans="1:37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>
        <f>_xlfn.XLOOKUP(MIS[[#This Row],[TRADING SYMBOL]],[1]Sheet1!$D:$D,[1]Sheet1!$C:$C)</f>
        <v>409.5</v>
      </c>
      <c r="AE7604">
        <f>MIS[[#This Row],[OrderAverageTradedPrice]]*MIS[[#This Row],[OrderQuantity]]</f>
        <v>8139</v>
      </c>
      <c r="AF7604">
        <f>MIS[[#This Row],[LTP]]*MIS[[#This Row],[OrderQuantity]]</f>
        <v>8190</v>
      </c>
      <c r="AG7604">
        <f>IF(MIS[[#This Row],[OrderSide]]="SELL",MIS[[#This Row],[VALUE]]-MIS[[#This Row],[LIVE_VALUE]],MIS[[#This Row],[LIVE_VALUE]]-MIS[[#This Row],[VALUE]])</f>
        <v>51</v>
      </c>
      <c r="AH7604" t="str" cm="1">
        <f t="array" ref="AH7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4" t="str">
        <f>MIS[[#This Row],[TRADING SYMBOL]]</f>
        <v>SENSEX2552082300PE</v>
      </c>
      <c r="AJ7604" t="str">
        <f>IF(RIGHT(MIS[[#This Row],[Main/Hedge]],4)="MAIN","MAIN","HEDGE")</f>
        <v>MAIN</v>
      </c>
      <c r="AK7604" t="str" cm="1">
        <f t="array" ref="AK7604">_xlfn._xlws.FILTER(Table4[Column1],ISNUMBER(SEARCH(Table4[Column1],MIS[[#This Row],[OrderUniqueIdentifier]])),"")</f>
        <v>MS</v>
      </c>
    </row>
    <row r="7605" spans="1:37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>
        <f>_xlfn.XLOOKUP(MIS[[#This Row],[TRADING SYMBOL]],[1]Sheet1!$D:$D,[1]Sheet1!$C:$C)</f>
        <v>136.6</v>
      </c>
      <c r="AE7605">
        <f>MIS[[#This Row],[OrderAverageTradedPrice]]*MIS[[#This Row],[OrderQuantity]]</f>
        <v>5786</v>
      </c>
      <c r="AF7605">
        <f>MIS[[#This Row],[LTP]]*MIS[[#This Row],[OrderQuantity]]</f>
        <v>5464</v>
      </c>
      <c r="AG7605">
        <f>IF(MIS[[#This Row],[OrderSide]]="SELL",MIS[[#This Row],[VALUE]]-MIS[[#This Row],[LIVE_VALUE]],MIS[[#This Row],[LIVE_VALUE]]-MIS[[#This Row],[VALUE]])</f>
        <v>322</v>
      </c>
      <c r="AH7605" t="str" cm="1">
        <f t="array" ref="AH7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5" t="str">
        <f>MIS[[#This Row],[TRADING SYMBOL]]</f>
        <v>SENSEX2552083300CE</v>
      </c>
      <c r="AJ7605" t="str">
        <f>IF(RIGHT(MIS[[#This Row],[Main/Hedge]],4)="MAIN","MAIN","HEDGE")</f>
        <v>MAIN</v>
      </c>
      <c r="AK7605" t="str" cm="1">
        <f t="array" ref="AK7605">_xlfn._xlws.FILTER(Table4[Column1],ISNUMBER(SEARCH(Table4[Column1],MIS[[#This Row],[OrderUniqueIdentifier]])),"")</f>
        <v>MS</v>
      </c>
    </row>
    <row r="7606" spans="1:37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>
        <f>_xlfn.XLOOKUP(MIS[[#This Row],[TRADING SYMBOL]],[1]Sheet1!$D:$D,[1]Sheet1!$C:$C)</f>
        <v>139.94999999999999</v>
      </c>
      <c r="AE7606">
        <f>MIS[[#This Row],[OrderAverageTradedPrice]]*MIS[[#This Row],[OrderQuantity]]</f>
        <v>5486</v>
      </c>
      <c r="AF7606">
        <f>MIS[[#This Row],[LTP]]*MIS[[#This Row],[OrderQuantity]]</f>
        <v>5598</v>
      </c>
      <c r="AG7606">
        <f>IF(MIS[[#This Row],[OrderSide]]="SELL",MIS[[#This Row],[VALUE]]-MIS[[#This Row],[LIVE_VALUE]],MIS[[#This Row],[LIVE_VALUE]]-MIS[[#This Row],[VALUE]])</f>
        <v>-112</v>
      </c>
      <c r="AH7606" t="str" cm="1">
        <f t="array" ref="AH7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6" t="str">
        <f>MIS[[#This Row],[TRADING SYMBOL]]</f>
        <v>SENSEX2552081300PE</v>
      </c>
      <c r="AJ7606" t="str">
        <f>IF(RIGHT(MIS[[#This Row],[Main/Hedge]],4)="MAIN","MAIN","HEDGE")</f>
        <v>MAIN</v>
      </c>
      <c r="AK7606" t="str" cm="1">
        <f t="array" ref="AK7606">_xlfn._xlws.FILTER(Table4[Column1],ISNUMBER(SEARCH(Table4[Column1],MIS[[#This Row],[OrderUniqueIdentifier]])),"")</f>
        <v>MS</v>
      </c>
    </row>
    <row r="7607" spans="1:37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>
        <f>_xlfn.XLOOKUP(MIS[[#This Row],[TRADING SYMBOL]],[1]Sheet1!$D:$D,[1]Sheet1!$C:$C)</f>
        <v>328</v>
      </c>
      <c r="AE7607">
        <f>MIS[[#This Row],[OrderAverageTradedPrice]]*MIS[[#This Row],[OrderQuantity]]</f>
        <v>6511</v>
      </c>
      <c r="AF7607">
        <f>MIS[[#This Row],[LTP]]*MIS[[#This Row],[OrderQuantity]]</f>
        <v>6560</v>
      </c>
      <c r="AG7607">
        <f>IF(MIS[[#This Row],[OrderSide]]="SELL",MIS[[#This Row],[VALUE]]-MIS[[#This Row],[LIVE_VALUE]],MIS[[#This Row],[LIVE_VALUE]]-MIS[[#This Row],[VALUE]])</f>
        <v>49</v>
      </c>
      <c r="AH7607" t="str" cm="1">
        <f t="array" ref="AH7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7" t="str">
        <f>MIS[[#This Row],[TRADING SYMBOL]]</f>
        <v>SENSEX2552082100PE</v>
      </c>
      <c r="AJ7607" t="str">
        <f>IF(RIGHT(MIS[[#This Row],[Main/Hedge]],4)="MAIN","MAIN","HEDGE")</f>
        <v>MAIN</v>
      </c>
      <c r="AK7607" t="str" cm="1">
        <f t="array" ref="AK7607">_xlfn._xlws.FILTER(Table4[Column1],ISNUMBER(SEARCH(Table4[Column1],MIS[[#This Row],[OrderUniqueIdentifier]])),"")</f>
        <v>MS</v>
      </c>
    </row>
    <row r="7608" spans="1:37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>
        <f>_xlfn.XLOOKUP(MIS[[#This Row],[TRADING SYMBOL]],[1]Sheet1!$D:$D,[1]Sheet1!$C:$C)</f>
        <v>328</v>
      </c>
      <c r="AE7608">
        <f>MIS[[#This Row],[OrderAverageTradedPrice]]*MIS[[#This Row],[OrderQuantity]]</f>
        <v>39204</v>
      </c>
      <c r="AF7608">
        <f>MIS[[#This Row],[LTP]]*MIS[[#This Row],[OrderQuantity]]</f>
        <v>39360</v>
      </c>
      <c r="AG7608">
        <f>IF(MIS[[#This Row],[OrderSide]]="SELL",MIS[[#This Row],[VALUE]]-MIS[[#This Row],[LIVE_VALUE]],MIS[[#This Row],[LIVE_VALUE]]-MIS[[#This Row],[VALUE]])</f>
        <v>156</v>
      </c>
      <c r="AH7608" t="str" cm="1">
        <f t="array" ref="AH7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8" t="str">
        <f>MIS[[#This Row],[TRADING SYMBOL]]</f>
        <v>SENSEX2552082100PE</v>
      </c>
      <c r="AJ7608" t="str">
        <f>IF(RIGHT(MIS[[#This Row],[Main/Hedge]],4)="MAIN","MAIN","HEDGE")</f>
        <v>MAIN</v>
      </c>
      <c r="AK7608" t="str" cm="1">
        <f t="array" ref="AK7608">_xlfn._xlws.FILTER(Table4[Column1],ISNUMBER(SEARCH(Table4[Column1],MIS[[#This Row],[OrderUniqueIdentifier]])),"")</f>
        <v>MS</v>
      </c>
    </row>
    <row r="7609" spans="1:37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>
        <f>_xlfn.XLOOKUP(MIS[[#This Row],[TRADING SYMBOL]],[1]Sheet1!$D:$D,[1]Sheet1!$C:$C)</f>
        <v>328</v>
      </c>
      <c r="AE7609">
        <f>MIS[[#This Row],[OrderAverageTradedPrice]]*MIS[[#This Row],[OrderQuantity]]</f>
        <v>6532</v>
      </c>
      <c r="AF7609">
        <f>MIS[[#This Row],[LTP]]*MIS[[#This Row],[OrderQuantity]]</f>
        <v>6560</v>
      </c>
      <c r="AG7609">
        <f>IF(MIS[[#This Row],[OrderSide]]="SELL",MIS[[#This Row],[VALUE]]-MIS[[#This Row],[LIVE_VALUE]],MIS[[#This Row],[LIVE_VALUE]]-MIS[[#This Row],[VALUE]])</f>
        <v>28</v>
      </c>
      <c r="AH7609" t="str" cm="1">
        <f t="array" ref="AH7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09" t="str">
        <f>MIS[[#This Row],[TRADING SYMBOL]]</f>
        <v>SENSEX2552082100PE</v>
      </c>
      <c r="AJ7609" t="str">
        <f>IF(RIGHT(MIS[[#This Row],[Main/Hedge]],4)="MAIN","MAIN","HEDGE")</f>
        <v>MAIN</v>
      </c>
      <c r="AK7609" t="str" cm="1">
        <f t="array" ref="AK7609">_xlfn._xlws.FILTER(Table4[Column1],ISNUMBER(SEARCH(Table4[Column1],MIS[[#This Row],[OrderUniqueIdentifier]])),"")</f>
        <v>MS</v>
      </c>
    </row>
    <row r="7610" spans="1:37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>
        <f>_xlfn.XLOOKUP(MIS[[#This Row],[TRADING SYMBOL]],[1]Sheet1!$D:$D,[1]Sheet1!$C:$C)</f>
        <v>386.75</v>
      </c>
      <c r="AE7610">
        <f>MIS[[#This Row],[OrderAverageTradedPrice]]*MIS[[#This Row],[OrderQuantity]]</f>
        <v>7763</v>
      </c>
      <c r="AF7610">
        <f>MIS[[#This Row],[LTP]]*MIS[[#This Row],[OrderQuantity]]</f>
        <v>7735</v>
      </c>
      <c r="AG7610">
        <f>IF(MIS[[#This Row],[OrderSide]]="SELL",MIS[[#This Row],[VALUE]]-MIS[[#This Row],[LIVE_VALUE]],MIS[[#This Row],[LIVE_VALUE]]-MIS[[#This Row],[VALUE]])</f>
        <v>-28</v>
      </c>
      <c r="AH7610" t="str" cm="1">
        <f t="array" ref="AH7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0" t="str">
        <f>MIS[[#This Row],[TRADING SYMBOL]]</f>
        <v>SENSEX2552082500CE</v>
      </c>
      <c r="AJ7610" t="str">
        <f>IF(RIGHT(MIS[[#This Row],[Main/Hedge]],4)="MAIN","MAIN","HEDGE")</f>
        <v>MAIN</v>
      </c>
      <c r="AK7610" t="str" cm="1">
        <f t="array" ref="AK7610">_xlfn._xlws.FILTER(Table4[Column1],ISNUMBER(SEARCH(Table4[Column1],MIS[[#This Row],[OrderUniqueIdentifier]])),"")</f>
        <v>MS</v>
      </c>
    </row>
    <row r="7611" spans="1:37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>
        <f>_xlfn.XLOOKUP(MIS[[#This Row],[TRADING SYMBOL]],[1]Sheet1!$D:$D,[1]Sheet1!$C:$C)</f>
        <v>386.75</v>
      </c>
      <c r="AE7611">
        <f>MIS[[#This Row],[OrderAverageTradedPrice]]*MIS[[#This Row],[OrderQuantity]]</f>
        <v>7774</v>
      </c>
      <c r="AF7611">
        <f>MIS[[#This Row],[LTP]]*MIS[[#This Row],[OrderQuantity]]</f>
        <v>7735</v>
      </c>
      <c r="AG7611">
        <f>IF(MIS[[#This Row],[OrderSide]]="SELL",MIS[[#This Row],[VALUE]]-MIS[[#This Row],[LIVE_VALUE]],MIS[[#This Row],[LIVE_VALUE]]-MIS[[#This Row],[VALUE]])</f>
        <v>-39</v>
      </c>
      <c r="AH7611" t="str" cm="1">
        <f t="array" ref="AH7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1" t="str">
        <f>MIS[[#This Row],[TRADING SYMBOL]]</f>
        <v>SENSEX2552082500CE</v>
      </c>
      <c r="AJ7611" t="str">
        <f>IF(RIGHT(MIS[[#This Row],[Main/Hedge]],4)="MAIN","MAIN","HEDGE")</f>
        <v>MAIN</v>
      </c>
      <c r="AK7611" t="str" cm="1">
        <f t="array" ref="AK7611">_xlfn._xlws.FILTER(Table4[Column1],ISNUMBER(SEARCH(Table4[Column1],MIS[[#This Row],[OrderUniqueIdentifier]])),"")</f>
        <v>MS</v>
      </c>
    </row>
    <row r="7612" spans="1:37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>
        <f>_xlfn.XLOOKUP(MIS[[#This Row],[TRADING SYMBOL]],[1]Sheet1!$D:$D,[1]Sheet1!$C:$C)</f>
        <v>367</v>
      </c>
      <c r="AE7612">
        <f>MIS[[#This Row],[OrderAverageTradedPrice]]*MIS[[#This Row],[OrderQuantity]]</f>
        <v>7297</v>
      </c>
      <c r="AF7612">
        <f>MIS[[#This Row],[LTP]]*MIS[[#This Row],[OrderQuantity]]</f>
        <v>7340</v>
      </c>
      <c r="AG7612">
        <f>IF(MIS[[#This Row],[OrderSide]]="SELL",MIS[[#This Row],[VALUE]]-MIS[[#This Row],[LIVE_VALUE]],MIS[[#This Row],[LIVE_VALUE]]-MIS[[#This Row],[VALUE]])</f>
        <v>43</v>
      </c>
      <c r="AH7612" t="str" cm="1">
        <f t="array" ref="AH7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2" t="str">
        <f>MIS[[#This Row],[TRADING SYMBOL]]</f>
        <v>SENSEX2552082200PE</v>
      </c>
      <c r="AJ7612" t="str">
        <f>IF(RIGHT(MIS[[#This Row],[Main/Hedge]],4)="MAIN","MAIN","HEDGE")</f>
        <v>MAIN</v>
      </c>
      <c r="AK7612" t="str" cm="1">
        <f t="array" ref="AK7612">_xlfn._xlws.FILTER(Table4[Column1],ISNUMBER(SEARCH(Table4[Column1],MIS[[#This Row],[OrderUniqueIdentifier]])),"")</f>
        <v>MS</v>
      </c>
    </row>
    <row r="7613" spans="1:37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>
        <f>_xlfn.XLOOKUP(MIS[[#This Row],[TRADING SYMBOL]],[1]Sheet1!$D:$D,[1]Sheet1!$C:$C)</f>
        <v>386.75</v>
      </c>
      <c r="AE7613">
        <f>MIS[[#This Row],[OrderAverageTradedPrice]]*MIS[[#This Row],[OrderQuantity]]</f>
        <v>7793</v>
      </c>
      <c r="AF7613">
        <f>MIS[[#This Row],[LTP]]*MIS[[#This Row],[OrderQuantity]]</f>
        <v>7735</v>
      </c>
      <c r="AG7613">
        <f>IF(MIS[[#This Row],[OrderSide]]="SELL",MIS[[#This Row],[VALUE]]-MIS[[#This Row],[LIVE_VALUE]],MIS[[#This Row],[LIVE_VALUE]]-MIS[[#This Row],[VALUE]])</f>
        <v>-58</v>
      </c>
      <c r="AH7613" t="str" cm="1">
        <f t="array" ref="AH7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3" t="str">
        <f>MIS[[#This Row],[TRADING SYMBOL]]</f>
        <v>SENSEX2552082500CE</v>
      </c>
      <c r="AJ7613" t="str">
        <f>IF(RIGHT(MIS[[#This Row],[Main/Hedge]],4)="MAIN","MAIN","HEDGE")</f>
        <v>MAIN</v>
      </c>
      <c r="AK7613" t="str" cm="1">
        <f t="array" ref="AK7613">_xlfn._xlws.FILTER(Table4[Column1],ISNUMBER(SEARCH(Table4[Column1],MIS[[#This Row],[OrderUniqueIdentifier]])),"")</f>
        <v>MS</v>
      </c>
    </row>
    <row r="7614" spans="1:37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>
        <f>_xlfn.XLOOKUP(MIS[[#This Row],[TRADING SYMBOL]],[1]Sheet1!$D:$D,[1]Sheet1!$C:$C)</f>
        <v>441.2</v>
      </c>
      <c r="AE7614">
        <f>MIS[[#This Row],[OrderAverageTradedPrice]]*MIS[[#This Row],[OrderQuantity]]</f>
        <v>17497</v>
      </c>
      <c r="AF7614">
        <f>MIS[[#This Row],[LTP]]*MIS[[#This Row],[OrderQuantity]]</f>
        <v>17648</v>
      </c>
      <c r="AG7614">
        <f>IF(MIS[[#This Row],[OrderSide]]="SELL",MIS[[#This Row],[VALUE]]-MIS[[#This Row],[LIVE_VALUE]],MIS[[#This Row],[LIVE_VALUE]]-MIS[[#This Row],[VALUE]])</f>
        <v>151</v>
      </c>
      <c r="AH7614" t="str" cm="1">
        <f t="array" ref="AH7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4" t="str">
        <f>MIS[[#This Row],[TRADING SYMBOL]]</f>
        <v>SENSEX2552082400CE</v>
      </c>
      <c r="AJ7614" t="str">
        <f>IF(RIGHT(MIS[[#This Row],[Main/Hedge]],4)="MAIN","MAIN","HEDGE")</f>
        <v>MAIN</v>
      </c>
      <c r="AK7614" t="str" cm="1">
        <f t="array" ref="AK7614">_xlfn._xlws.FILTER(Table4[Column1],ISNUMBER(SEARCH(Table4[Column1],MIS[[#This Row],[OrderUniqueIdentifier]])),"")</f>
        <v>MS</v>
      </c>
    </row>
    <row r="7615" spans="1:37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>
        <f>_xlfn.XLOOKUP(MIS[[#This Row],[TRADING SYMBOL]],[1]Sheet1!$D:$D,[1]Sheet1!$C:$C)</f>
        <v>367</v>
      </c>
      <c r="AE7615">
        <f>MIS[[#This Row],[OrderAverageTradedPrice]]*MIS[[#This Row],[OrderQuantity]]</f>
        <v>14550</v>
      </c>
      <c r="AF7615">
        <f>MIS[[#This Row],[LTP]]*MIS[[#This Row],[OrderQuantity]]</f>
        <v>14680</v>
      </c>
      <c r="AG7615">
        <f>IF(MIS[[#This Row],[OrderSide]]="SELL",MIS[[#This Row],[VALUE]]-MIS[[#This Row],[LIVE_VALUE]],MIS[[#This Row],[LIVE_VALUE]]-MIS[[#This Row],[VALUE]])</f>
        <v>130</v>
      </c>
      <c r="AH7615" t="str" cm="1">
        <f t="array" ref="AH7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5" t="str">
        <f>MIS[[#This Row],[TRADING SYMBOL]]</f>
        <v>SENSEX2552082200PE</v>
      </c>
      <c r="AJ7615" t="str">
        <f>IF(RIGHT(MIS[[#This Row],[Main/Hedge]],4)="MAIN","MAIN","HEDGE")</f>
        <v>MAIN</v>
      </c>
      <c r="AK7615" t="str" cm="1">
        <f t="array" ref="AK7615">_xlfn._xlws.FILTER(Table4[Column1],ISNUMBER(SEARCH(Table4[Column1],MIS[[#This Row],[OrderUniqueIdentifier]])),"")</f>
        <v>MS</v>
      </c>
    </row>
    <row r="7616" spans="1:37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>
        <f>_xlfn.XLOOKUP(MIS[[#This Row],[TRADING SYMBOL]],[1]Sheet1!$D:$D,[1]Sheet1!$C:$C)</f>
        <v>328</v>
      </c>
      <c r="AE7616">
        <f>MIS[[#This Row],[OrderAverageTradedPrice]]*MIS[[#This Row],[OrderQuantity]]</f>
        <v>6502</v>
      </c>
      <c r="AF7616">
        <f>MIS[[#This Row],[LTP]]*MIS[[#This Row],[OrderQuantity]]</f>
        <v>6560</v>
      </c>
      <c r="AG7616">
        <f>IF(MIS[[#This Row],[OrderSide]]="SELL",MIS[[#This Row],[VALUE]]-MIS[[#This Row],[LIVE_VALUE]],MIS[[#This Row],[LIVE_VALUE]]-MIS[[#This Row],[VALUE]])</f>
        <v>58</v>
      </c>
      <c r="AH7616" t="str" cm="1">
        <f t="array" ref="AH7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6" t="str">
        <f>MIS[[#This Row],[TRADING SYMBOL]]</f>
        <v>SENSEX2552082100PE</v>
      </c>
      <c r="AJ7616" t="str">
        <f>IF(RIGHT(MIS[[#This Row],[Main/Hedge]],4)="MAIN","MAIN","HEDGE")</f>
        <v>MAIN</v>
      </c>
      <c r="AK7616" t="str" cm="1">
        <f t="array" ref="AK7616">_xlfn._xlws.FILTER(Table4[Column1],ISNUMBER(SEARCH(Table4[Column1],MIS[[#This Row],[OrderUniqueIdentifier]])),"")</f>
        <v>MS</v>
      </c>
    </row>
    <row r="7617" spans="1:37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>
        <f>_xlfn.XLOOKUP(MIS[[#This Row],[TRADING SYMBOL]],[1]Sheet1!$D:$D,[1]Sheet1!$C:$C)</f>
        <v>367</v>
      </c>
      <c r="AE7617">
        <f>MIS[[#This Row],[OrderAverageTradedPrice]]*MIS[[#This Row],[OrderQuantity]]</f>
        <v>7295</v>
      </c>
      <c r="AF7617">
        <f>MIS[[#This Row],[LTP]]*MIS[[#This Row],[OrderQuantity]]</f>
        <v>7340</v>
      </c>
      <c r="AG7617">
        <f>IF(MIS[[#This Row],[OrderSide]]="SELL",MIS[[#This Row],[VALUE]]-MIS[[#This Row],[LIVE_VALUE]],MIS[[#This Row],[LIVE_VALUE]]-MIS[[#This Row],[VALUE]])</f>
        <v>45</v>
      </c>
      <c r="AH7617" t="str" cm="1">
        <f t="array" ref="AH7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7" t="str">
        <f>MIS[[#This Row],[TRADING SYMBOL]]</f>
        <v>SENSEX2552082200PE</v>
      </c>
      <c r="AJ7617" t="str">
        <f>IF(RIGHT(MIS[[#This Row],[Main/Hedge]],4)="MAIN","MAIN","HEDGE")</f>
        <v>MAIN</v>
      </c>
      <c r="AK7617" t="str" cm="1">
        <f t="array" ref="AK7617">_xlfn._xlws.FILTER(Table4[Column1],ISNUMBER(SEARCH(Table4[Column1],MIS[[#This Row],[OrderUniqueIdentifier]])),"")</f>
        <v>MS</v>
      </c>
    </row>
    <row r="7618" spans="1:37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>
        <f>_xlfn.XLOOKUP(MIS[[#This Row],[TRADING SYMBOL]],[1]Sheet1!$D:$D,[1]Sheet1!$C:$C)</f>
        <v>136.6</v>
      </c>
      <c r="AE7618">
        <f>MIS[[#This Row],[OrderAverageTradedPrice]]*MIS[[#This Row],[OrderQuantity]]</f>
        <v>11534</v>
      </c>
      <c r="AF7618">
        <f>MIS[[#This Row],[LTP]]*MIS[[#This Row],[OrderQuantity]]</f>
        <v>10928</v>
      </c>
      <c r="AG7618">
        <f>IF(MIS[[#This Row],[OrderSide]]="SELL",MIS[[#This Row],[VALUE]]-MIS[[#This Row],[LIVE_VALUE]],MIS[[#This Row],[LIVE_VALUE]]-MIS[[#This Row],[VALUE]])</f>
        <v>606</v>
      </c>
      <c r="AH7618" t="str" cm="1">
        <f t="array" ref="AH7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8" t="str">
        <f>MIS[[#This Row],[TRADING SYMBOL]]</f>
        <v>SENSEX2552083300CE</v>
      </c>
      <c r="AJ7618" t="str">
        <f>IF(RIGHT(MIS[[#This Row],[Main/Hedge]],4)="MAIN","MAIN","HEDGE")</f>
        <v>MAIN</v>
      </c>
      <c r="AK7618" t="str" cm="1">
        <f t="array" ref="AK7618">_xlfn._xlws.FILTER(Table4[Column1],ISNUMBER(SEARCH(Table4[Column1],MIS[[#This Row],[OrderUniqueIdentifier]])),"")</f>
        <v>MS</v>
      </c>
    </row>
    <row r="7619" spans="1:37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>
        <f>_xlfn.XLOOKUP(MIS[[#This Row],[TRADING SYMBOL]],[1]Sheet1!$D:$D,[1]Sheet1!$C:$C)</f>
        <v>386.75</v>
      </c>
      <c r="AE7619">
        <f>MIS[[#This Row],[OrderAverageTradedPrice]]*MIS[[#This Row],[OrderQuantity]]</f>
        <v>7787</v>
      </c>
      <c r="AF7619">
        <f>MIS[[#This Row],[LTP]]*MIS[[#This Row],[OrderQuantity]]</f>
        <v>7735</v>
      </c>
      <c r="AG7619">
        <f>IF(MIS[[#This Row],[OrderSide]]="SELL",MIS[[#This Row],[VALUE]]-MIS[[#This Row],[LIVE_VALUE]],MIS[[#This Row],[LIVE_VALUE]]-MIS[[#This Row],[VALUE]])</f>
        <v>-52</v>
      </c>
      <c r="AH7619" t="str" cm="1">
        <f t="array" ref="AH7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19" t="str">
        <f>MIS[[#This Row],[TRADING SYMBOL]]</f>
        <v>SENSEX2552082500CE</v>
      </c>
      <c r="AJ7619" t="str">
        <f>IF(RIGHT(MIS[[#This Row],[Main/Hedge]],4)="MAIN","MAIN","HEDGE")</f>
        <v>MAIN</v>
      </c>
      <c r="AK7619" t="str" cm="1">
        <f t="array" ref="AK7619">_xlfn._xlws.FILTER(Table4[Column1],ISNUMBER(SEARCH(Table4[Column1],MIS[[#This Row],[OrderUniqueIdentifier]])),"")</f>
        <v>MS</v>
      </c>
    </row>
    <row r="7620" spans="1:37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>
        <f>_xlfn.XLOOKUP(MIS[[#This Row],[TRADING SYMBOL]],[1]Sheet1!$D:$D,[1]Sheet1!$C:$C)</f>
        <v>328</v>
      </c>
      <c r="AE7620">
        <f>MIS[[#This Row],[OrderAverageTradedPrice]]*MIS[[#This Row],[OrderQuantity]]</f>
        <v>6496</v>
      </c>
      <c r="AF7620">
        <f>MIS[[#This Row],[LTP]]*MIS[[#This Row],[OrderQuantity]]</f>
        <v>6560</v>
      </c>
      <c r="AG7620">
        <f>IF(MIS[[#This Row],[OrderSide]]="SELL",MIS[[#This Row],[VALUE]]-MIS[[#This Row],[LIVE_VALUE]],MIS[[#This Row],[LIVE_VALUE]]-MIS[[#This Row],[VALUE]])</f>
        <v>64</v>
      </c>
      <c r="AH7620" t="str" cm="1">
        <f t="array" ref="AH7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0" t="str">
        <f>MIS[[#This Row],[TRADING SYMBOL]]</f>
        <v>SENSEX2552082100PE</v>
      </c>
      <c r="AJ7620" t="str">
        <f>IF(RIGHT(MIS[[#This Row],[Main/Hedge]],4)="MAIN","MAIN","HEDGE")</f>
        <v>MAIN</v>
      </c>
      <c r="AK7620" t="str" cm="1">
        <f t="array" ref="AK7620">_xlfn._xlws.FILTER(Table4[Column1],ISNUMBER(SEARCH(Table4[Column1],MIS[[#This Row],[OrderUniqueIdentifier]])),"")</f>
        <v>MS</v>
      </c>
    </row>
    <row r="7621" spans="1:37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>
        <f>_xlfn.XLOOKUP(MIS[[#This Row],[TRADING SYMBOL]],[1]Sheet1!$D:$D,[1]Sheet1!$C:$C)</f>
        <v>441.2</v>
      </c>
      <c r="AE7621">
        <f>MIS[[#This Row],[OrderAverageTradedPrice]]*MIS[[#This Row],[OrderQuantity]]</f>
        <v>8729</v>
      </c>
      <c r="AF7621">
        <f>MIS[[#This Row],[LTP]]*MIS[[#This Row],[OrderQuantity]]</f>
        <v>8824</v>
      </c>
      <c r="AG7621">
        <f>IF(MIS[[#This Row],[OrderSide]]="SELL",MIS[[#This Row],[VALUE]]-MIS[[#This Row],[LIVE_VALUE]],MIS[[#This Row],[LIVE_VALUE]]-MIS[[#This Row],[VALUE]])</f>
        <v>95</v>
      </c>
      <c r="AH7621" t="str" cm="1">
        <f t="array" ref="AH7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1" t="str">
        <f>MIS[[#This Row],[TRADING SYMBOL]]</f>
        <v>SENSEX2552082400CE</v>
      </c>
      <c r="AJ7621" t="str">
        <f>IF(RIGHT(MIS[[#This Row],[Main/Hedge]],4)="MAIN","MAIN","HEDGE")</f>
        <v>MAIN</v>
      </c>
      <c r="AK7621" t="str" cm="1">
        <f t="array" ref="AK7621">_xlfn._xlws.FILTER(Table4[Column1],ISNUMBER(SEARCH(Table4[Column1],MIS[[#This Row],[OrderUniqueIdentifier]])),"")</f>
        <v>MS</v>
      </c>
    </row>
    <row r="7622" spans="1:37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>
        <f>_xlfn.XLOOKUP(MIS[[#This Row],[TRADING SYMBOL]],[1]Sheet1!$D:$D,[1]Sheet1!$C:$C)</f>
        <v>367</v>
      </c>
      <c r="AE7622">
        <f>MIS[[#This Row],[OrderAverageTradedPrice]]*MIS[[#This Row],[OrderQuantity]]</f>
        <v>14588</v>
      </c>
      <c r="AF7622">
        <f>MIS[[#This Row],[LTP]]*MIS[[#This Row],[OrderQuantity]]</f>
        <v>14680</v>
      </c>
      <c r="AG7622">
        <f>IF(MIS[[#This Row],[OrderSide]]="SELL",MIS[[#This Row],[VALUE]]-MIS[[#This Row],[LIVE_VALUE]],MIS[[#This Row],[LIVE_VALUE]]-MIS[[#This Row],[VALUE]])</f>
        <v>92</v>
      </c>
      <c r="AH7622" t="str" cm="1">
        <f t="array" ref="AH7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2" t="str">
        <f>MIS[[#This Row],[TRADING SYMBOL]]</f>
        <v>SENSEX2552082200PE</v>
      </c>
      <c r="AJ7622" t="str">
        <f>IF(RIGHT(MIS[[#This Row],[Main/Hedge]],4)="MAIN","MAIN","HEDGE")</f>
        <v>MAIN</v>
      </c>
      <c r="AK7622" t="str" cm="1">
        <f t="array" ref="AK7622">_xlfn._xlws.FILTER(Table4[Column1],ISNUMBER(SEARCH(Table4[Column1],MIS[[#This Row],[OrderUniqueIdentifier]])),"")</f>
        <v>MS</v>
      </c>
    </row>
    <row r="7623" spans="1:37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>
        <f>_xlfn.XLOOKUP(MIS[[#This Row],[TRADING SYMBOL]],[1]Sheet1!$D:$D,[1]Sheet1!$C:$C)</f>
        <v>386.75</v>
      </c>
      <c r="AE7623">
        <f>MIS[[#This Row],[OrderAverageTradedPrice]]*MIS[[#This Row],[OrderQuantity]]</f>
        <v>15532</v>
      </c>
      <c r="AF7623">
        <f>MIS[[#This Row],[LTP]]*MIS[[#This Row],[OrderQuantity]]</f>
        <v>15470</v>
      </c>
      <c r="AG7623">
        <f>IF(MIS[[#This Row],[OrderSide]]="SELL",MIS[[#This Row],[VALUE]]-MIS[[#This Row],[LIVE_VALUE]],MIS[[#This Row],[LIVE_VALUE]]-MIS[[#This Row],[VALUE]])</f>
        <v>-62</v>
      </c>
      <c r="AH7623" t="str" cm="1">
        <f t="array" ref="AH7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3" t="str">
        <f>MIS[[#This Row],[TRADING SYMBOL]]</f>
        <v>SENSEX2552082500CE</v>
      </c>
      <c r="AJ7623" t="str">
        <f>IF(RIGHT(MIS[[#This Row],[Main/Hedge]],4)="MAIN","MAIN","HEDGE")</f>
        <v>MAIN</v>
      </c>
      <c r="AK7623" t="str" cm="1">
        <f t="array" ref="AK7623">_xlfn._xlws.FILTER(Table4[Column1],ISNUMBER(SEARCH(Table4[Column1],MIS[[#This Row],[OrderUniqueIdentifier]])),"")</f>
        <v>MS</v>
      </c>
    </row>
    <row r="7624" spans="1:37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>
        <f>_xlfn.XLOOKUP(MIS[[#This Row],[TRADING SYMBOL]],[1]Sheet1!$D:$D,[1]Sheet1!$C:$C)</f>
        <v>367</v>
      </c>
      <c r="AE7624">
        <f>MIS[[#This Row],[OrderAverageTradedPrice]]*MIS[[#This Row],[OrderQuantity]]</f>
        <v>14615</v>
      </c>
      <c r="AF7624">
        <f>MIS[[#This Row],[LTP]]*MIS[[#This Row],[OrderQuantity]]</f>
        <v>14680</v>
      </c>
      <c r="AG7624">
        <f>IF(MIS[[#This Row],[OrderSide]]="SELL",MIS[[#This Row],[VALUE]]-MIS[[#This Row],[LIVE_VALUE]],MIS[[#This Row],[LIVE_VALUE]]-MIS[[#This Row],[VALUE]])</f>
        <v>65</v>
      </c>
      <c r="AH7624" t="str" cm="1">
        <f t="array" ref="AH7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4" t="str">
        <f>MIS[[#This Row],[TRADING SYMBOL]]</f>
        <v>SENSEX2552082200PE</v>
      </c>
      <c r="AJ7624" t="str">
        <f>IF(RIGHT(MIS[[#This Row],[Main/Hedge]],4)="MAIN","MAIN","HEDGE")</f>
        <v>MAIN</v>
      </c>
      <c r="AK7624" t="str" cm="1">
        <f t="array" ref="AK7624">_xlfn._xlws.FILTER(Table4[Column1],ISNUMBER(SEARCH(Table4[Column1],MIS[[#This Row],[OrderUniqueIdentifier]])),"")</f>
        <v>MS</v>
      </c>
    </row>
    <row r="7625" spans="1:37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>
        <f>_xlfn.XLOOKUP(MIS[[#This Row],[TRADING SYMBOL]],[1]Sheet1!$D:$D,[1]Sheet1!$C:$C)</f>
        <v>386.75</v>
      </c>
      <c r="AE7625">
        <f>MIS[[#This Row],[OrderAverageTradedPrice]]*MIS[[#This Row],[OrderQuantity]]</f>
        <v>31100</v>
      </c>
      <c r="AF7625">
        <f>MIS[[#This Row],[LTP]]*MIS[[#This Row],[OrderQuantity]]</f>
        <v>30940</v>
      </c>
      <c r="AG7625">
        <f>IF(MIS[[#This Row],[OrderSide]]="SELL",MIS[[#This Row],[VALUE]]-MIS[[#This Row],[LIVE_VALUE]],MIS[[#This Row],[LIVE_VALUE]]-MIS[[#This Row],[VALUE]])</f>
        <v>-160</v>
      </c>
      <c r="AH7625" t="str" cm="1">
        <f t="array" ref="AH7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5" t="str">
        <f>MIS[[#This Row],[TRADING SYMBOL]]</f>
        <v>SENSEX2552082500CE</v>
      </c>
      <c r="AJ7625" t="str">
        <f>IF(RIGHT(MIS[[#This Row],[Main/Hedge]],4)="MAIN","MAIN","HEDGE")</f>
        <v>MAIN</v>
      </c>
      <c r="AK7625" t="str" cm="1">
        <f t="array" ref="AK7625">_xlfn._xlws.FILTER(Table4[Column1],ISNUMBER(SEARCH(Table4[Column1],MIS[[#This Row],[OrderUniqueIdentifier]])),"")</f>
        <v>MS</v>
      </c>
    </row>
    <row r="7626" spans="1:37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>
        <f>_xlfn.XLOOKUP(MIS[[#This Row],[TRADING SYMBOL]],[1]Sheet1!$D:$D,[1]Sheet1!$C:$C)</f>
        <v>328</v>
      </c>
      <c r="AE7626">
        <f>MIS[[#This Row],[OrderAverageTradedPrice]]*MIS[[#This Row],[OrderQuantity]]</f>
        <v>26124</v>
      </c>
      <c r="AF7626">
        <f>MIS[[#This Row],[LTP]]*MIS[[#This Row],[OrderQuantity]]</f>
        <v>26240</v>
      </c>
      <c r="AG7626">
        <f>IF(MIS[[#This Row],[OrderSide]]="SELL",MIS[[#This Row],[VALUE]]-MIS[[#This Row],[LIVE_VALUE]],MIS[[#This Row],[LIVE_VALUE]]-MIS[[#This Row],[VALUE]])</f>
        <v>116</v>
      </c>
      <c r="AH7626" t="str" cm="1">
        <f t="array" ref="AH7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6" t="str">
        <f>MIS[[#This Row],[TRADING SYMBOL]]</f>
        <v>SENSEX2552082100PE</v>
      </c>
      <c r="AJ7626" t="str">
        <f>IF(RIGHT(MIS[[#This Row],[Main/Hedge]],4)="MAIN","MAIN","HEDGE")</f>
        <v>MAIN</v>
      </c>
      <c r="AK7626" t="str" cm="1">
        <f t="array" ref="AK7626">_xlfn._xlws.FILTER(Table4[Column1],ISNUMBER(SEARCH(Table4[Column1],MIS[[#This Row],[OrderUniqueIdentifier]])),"")</f>
        <v>MS</v>
      </c>
    </row>
    <row r="7627" spans="1:37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>
        <f>_xlfn.XLOOKUP(MIS[[#This Row],[TRADING SYMBOL]],[1]Sheet1!$D:$D,[1]Sheet1!$C:$C)</f>
        <v>409.5</v>
      </c>
      <c r="AE7627">
        <f>MIS[[#This Row],[OrderAverageTradedPrice]]*MIS[[#This Row],[OrderQuantity]]</f>
        <v>8135</v>
      </c>
      <c r="AF7627">
        <f>MIS[[#This Row],[LTP]]*MIS[[#This Row],[OrderQuantity]]</f>
        <v>8190</v>
      </c>
      <c r="AG7627">
        <f>IF(MIS[[#This Row],[OrderSide]]="SELL",MIS[[#This Row],[VALUE]]-MIS[[#This Row],[LIVE_VALUE]],MIS[[#This Row],[LIVE_VALUE]]-MIS[[#This Row],[VALUE]])</f>
        <v>55</v>
      </c>
      <c r="AH7627" t="str" cm="1">
        <f t="array" ref="AH7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7" t="str">
        <f>MIS[[#This Row],[TRADING SYMBOL]]</f>
        <v>SENSEX2552082300PE</v>
      </c>
      <c r="AJ7627" t="str">
        <f>IF(RIGHT(MIS[[#This Row],[Main/Hedge]],4)="MAIN","MAIN","HEDGE")</f>
        <v>MAIN</v>
      </c>
      <c r="AK7627" t="str" cm="1">
        <f t="array" ref="AK7627">_xlfn._xlws.FILTER(Table4[Column1],ISNUMBER(SEARCH(Table4[Column1],MIS[[#This Row],[OrderUniqueIdentifier]])),"")</f>
        <v>MS</v>
      </c>
    </row>
    <row r="7628" spans="1:37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>
        <f>_xlfn.XLOOKUP(MIS[[#This Row],[TRADING SYMBOL]],[1]Sheet1!$D:$D,[1]Sheet1!$C:$C)</f>
        <v>409.5</v>
      </c>
      <c r="AE7628">
        <f>MIS[[#This Row],[OrderAverageTradedPrice]]*MIS[[#This Row],[OrderQuantity]]</f>
        <v>8126</v>
      </c>
      <c r="AF7628">
        <f>MIS[[#This Row],[LTP]]*MIS[[#This Row],[OrderQuantity]]</f>
        <v>8190</v>
      </c>
      <c r="AG7628">
        <f>IF(MIS[[#This Row],[OrderSide]]="SELL",MIS[[#This Row],[VALUE]]-MIS[[#This Row],[LIVE_VALUE]],MIS[[#This Row],[LIVE_VALUE]]-MIS[[#This Row],[VALUE]])</f>
        <v>64</v>
      </c>
      <c r="AH7628" t="str" cm="1">
        <f t="array" ref="AH7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8" t="str">
        <f>MIS[[#This Row],[TRADING SYMBOL]]</f>
        <v>SENSEX2552082300PE</v>
      </c>
      <c r="AJ7628" t="str">
        <f>IF(RIGHT(MIS[[#This Row],[Main/Hedge]],4)="MAIN","MAIN","HEDGE")</f>
        <v>MAIN</v>
      </c>
      <c r="AK7628" t="str" cm="1">
        <f t="array" ref="AK7628">_xlfn._xlws.FILTER(Table4[Column1],ISNUMBER(SEARCH(Table4[Column1],MIS[[#This Row],[OrderUniqueIdentifier]])),"")</f>
        <v>MS</v>
      </c>
    </row>
    <row r="7629" spans="1:37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>
        <f>_xlfn.XLOOKUP(MIS[[#This Row],[TRADING SYMBOL]],[1]Sheet1!$D:$D,[1]Sheet1!$C:$C)</f>
        <v>367</v>
      </c>
      <c r="AE7629">
        <f>MIS[[#This Row],[OrderAverageTradedPrice]]*MIS[[#This Row],[OrderQuantity]]</f>
        <v>29261</v>
      </c>
      <c r="AF7629">
        <f>MIS[[#This Row],[LTP]]*MIS[[#This Row],[OrderQuantity]]</f>
        <v>29360</v>
      </c>
      <c r="AG7629">
        <f>IF(MIS[[#This Row],[OrderSide]]="SELL",MIS[[#This Row],[VALUE]]-MIS[[#This Row],[LIVE_VALUE]],MIS[[#This Row],[LIVE_VALUE]]-MIS[[#This Row],[VALUE]])</f>
        <v>99</v>
      </c>
      <c r="AH7629" t="str" cm="1">
        <f t="array" ref="AH7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29" t="str">
        <f>MIS[[#This Row],[TRADING SYMBOL]]</f>
        <v>SENSEX2552082200PE</v>
      </c>
      <c r="AJ7629" t="str">
        <f>IF(RIGHT(MIS[[#This Row],[Main/Hedge]],4)="MAIN","MAIN","HEDGE")</f>
        <v>MAIN</v>
      </c>
      <c r="AK7629" t="str" cm="1">
        <f t="array" ref="AK7629">_xlfn._xlws.FILTER(Table4[Column1],ISNUMBER(SEARCH(Table4[Column1],MIS[[#This Row],[OrderUniqueIdentifier]])),"")</f>
        <v>MS</v>
      </c>
    </row>
    <row r="7630" spans="1:37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>
        <f>_xlfn.XLOOKUP(MIS[[#This Row],[TRADING SYMBOL]],[1]Sheet1!$D:$D,[1]Sheet1!$C:$C)</f>
        <v>139.94999999999999</v>
      </c>
      <c r="AE7630">
        <f>MIS[[#This Row],[OrderAverageTradedPrice]]*MIS[[#This Row],[OrderQuantity]]</f>
        <v>8253</v>
      </c>
      <c r="AF7630">
        <f>MIS[[#This Row],[LTP]]*MIS[[#This Row],[OrderQuantity]]</f>
        <v>8397</v>
      </c>
      <c r="AG7630">
        <f>IF(MIS[[#This Row],[OrderSide]]="SELL",MIS[[#This Row],[VALUE]]-MIS[[#This Row],[LIVE_VALUE]],MIS[[#This Row],[LIVE_VALUE]]-MIS[[#This Row],[VALUE]])</f>
        <v>-144</v>
      </c>
      <c r="AH7630" t="str" cm="1">
        <f t="array" ref="AH7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0" t="str">
        <f>MIS[[#This Row],[TRADING SYMBOL]]</f>
        <v>SENSEX2552081300PE</v>
      </c>
      <c r="AJ7630" t="str">
        <f>IF(RIGHT(MIS[[#This Row],[Main/Hedge]],4)="MAIN","MAIN","HEDGE")</f>
        <v>MAIN</v>
      </c>
      <c r="AK7630" t="str" cm="1">
        <f t="array" ref="AK7630">_xlfn._xlws.FILTER(Table4[Column1],ISNUMBER(SEARCH(Table4[Column1],MIS[[#This Row],[OrderUniqueIdentifier]])),"")</f>
        <v>MS</v>
      </c>
    </row>
    <row r="7631" spans="1:37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>
        <f>_xlfn.XLOOKUP(MIS[[#This Row],[TRADING SYMBOL]],[1]Sheet1!$D:$D,[1]Sheet1!$C:$C)</f>
        <v>118.35</v>
      </c>
      <c r="AE7631">
        <f>MIS[[#This Row],[OrderAverageTradedPrice]]*MIS[[#This Row],[OrderQuantity]]</f>
        <v>7647</v>
      </c>
      <c r="AF7631">
        <f>MIS[[#This Row],[LTP]]*MIS[[#This Row],[OrderQuantity]]</f>
        <v>7101</v>
      </c>
      <c r="AG7631">
        <f>IF(MIS[[#This Row],[OrderSide]]="SELL",MIS[[#This Row],[VALUE]]-MIS[[#This Row],[LIVE_VALUE]],MIS[[#This Row],[LIVE_VALUE]]-MIS[[#This Row],[VALUE]])</f>
        <v>546</v>
      </c>
      <c r="AH7631" t="str" cm="1">
        <f t="array" ref="AH7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1" t="str">
        <f>MIS[[#This Row],[TRADING SYMBOL]]</f>
        <v>SENSEX2552083400CE</v>
      </c>
      <c r="AJ7631" t="str">
        <f>IF(RIGHT(MIS[[#This Row],[Main/Hedge]],4)="MAIN","MAIN","HEDGE")</f>
        <v>MAIN</v>
      </c>
      <c r="AK7631" t="str" cm="1">
        <f t="array" ref="AK7631">_xlfn._xlws.FILTER(Table4[Column1],ISNUMBER(SEARCH(Table4[Column1],MIS[[#This Row],[OrderUniqueIdentifier]])),"")</f>
        <v>MS</v>
      </c>
    </row>
    <row r="7632" spans="1:37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>
        <f>_xlfn.XLOOKUP(MIS[[#This Row],[TRADING SYMBOL]],[1]Sheet1!$D:$D,[1]Sheet1!$C:$C)</f>
        <v>139.94999999999999</v>
      </c>
      <c r="AE7632">
        <f>MIS[[#This Row],[OrderAverageTradedPrice]]*MIS[[#This Row],[OrderQuantity]]</f>
        <v>2735</v>
      </c>
      <c r="AF7632">
        <f>MIS[[#This Row],[LTP]]*MIS[[#This Row],[OrderQuantity]]</f>
        <v>2799</v>
      </c>
      <c r="AG7632">
        <f>IF(MIS[[#This Row],[OrderSide]]="SELL",MIS[[#This Row],[VALUE]]-MIS[[#This Row],[LIVE_VALUE]],MIS[[#This Row],[LIVE_VALUE]]-MIS[[#This Row],[VALUE]])</f>
        <v>-64</v>
      </c>
      <c r="AH7632" t="str" cm="1">
        <f t="array" ref="AH7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2" t="str">
        <f>MIS[[#This Row],[TRADING SYMBOL]]</f>
        <v>SENSEX2552081300PE</v>
      </c>
      <c r="AJ7632" t="str">
        <f>IF(RIGHT(MIS[[#This Row],[Main/Hedge]],4)="MAIN","MAIN","HEDGE")</f>
        <v>MAIN</v>
      </c>
      <c r="AK7632" t="str" cm="1">
        <f t="array" ref="AK7632">_xlfn._xlws.FILTER(Table4[Column1],ISNUMBER(SEARCH(Table4[Column1],MIS[[#This Row],[OrderUniqueIdentifier]])),"")</f>
        <v>MS</v>
      </c>
    </row>
    <row r="7633" spans="1:37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>
        <f>_xlfn.XLOOKUP(MIS[[#This Row],[TRADING SYMBOL]],[1]Sheet1!$D:$D,[1]Sheet1!$C:$C)</f>
        <v>367</v>
      </c>
      <c r="AE7633">
        <f>MIS[[#This Row],[OrderAverageTradedPrice]]*MIS[[#This Row],[OrderQuantity]]</f>
        <v>14538</v>
      </c>
      <c r="AF7633">
        <f>MIS[[#This Row],[LTP]]*MIS[[#This Row],[OrderQuantity]]</f>
        <v>14680</v>
      </c>
      <c r="AG7633">
        <f>IF(MIS[[#This Row],[OrderSide]]="SELL",MIS[[#This Row],[VALUE]]-MIS[[#This Row],[LIVE_VALUE]],MIS[[#This Row],[LIVE_VALUE]]-MIS[[#This Row],[VALUE]])</f>
        <v>142</v>
      </c>
      <c r="AH7633" t="str" cm="1">
        <f t="array" ref="AH7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3" t="str">
        <f>MIS[[#This Row],[TRADING SYMBOL]]</f>
        <v>SENSEX2552082200PE</v>
      </c>
      <c r="AJ7633" t="str">
        <f>IF(RIGHT(MIS[[#This Row],[Main/Hedge]],4)="MAIN","MAIN","HEDGE")</f>
        <v>MAIN</v>
      </c>
      <c r="AK7633" t="str" cm="1">
        <f t="array" ref="AK7633">_xlfn._xlws.FILTER(Table4[Column1],ISNUMBER(SEARCH(Table4[Column1],MIS[[#This Row],[OrderUniqueIdentifier]])),"")</f>
        <v>MS</v>
      </c>
    </row>
    <row r="7634" spans="1:37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>
        <f>_xlfn.XLOOKUP(MIS[[#This Row],[TRADING SYMBOL]],[1]Sheet1!$D:$D,[1]Sheet1!$C:$C)</f>
        <v>367</v>
      </c>
      <c r="AE7634">
        <f>MIS[[#This Row],[OrderAverageTradedPrice]]*MIS[[#This Row],[OrderQuantity]]</f>
        <v>14580</v>
      </c>
      <c r="AF7634">
        <f>MIS[[#This Row],[LTP]]*MIS[[#This Row],[OrderQuantity]]</f>
        <v>14680</v>
      </c>
      <c r="AG7634">
        <f>IF(MIS[[#This Row],[OrderSide]]="SELL",MIS[[#This Row],[VALUE]]-MIS[[#This Row],[LIVE_VALUE]],MIS[[#This Row],[LIVE_VALUE]]-MIS[[#This Row],[VALUE]])</f>
        <v>100</v>
      </c>
      <c r="AH7634" t="str" cm="1">
        <f t="array" ref="AH7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4" t="str">
        <f>MIS[[#This Row],[TRADING SYMBOL]]</f>
        <v>SENSEX2552082200PE</v>
      </c>
      <c r="AJ7634" t="str">
        <f>IF(RIGHT(MIS[[#This Row],[Main/Hedge]],4)="MAIN","MAIN","HEDGE")</f>
        <v>MAIN</v>
      </c>
      <c r="AK7634" t="str" cm="1">
        <f t="array" ref="AK7634">_xlfn._xlws.FILTER(Table4[Column1],ISNUMBER(SEARCH(Table4[Column1],MIS[[#This Row],[OrderUniqueIdentifier]])),"")</f>
        <v>MS</v>
      </c>
    </row>
    <row r="7635" spans="1:37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>
        <f>_xlfn.XLOOKUP(MIS[[#This Row],[TRADING SYMBOL]],[1]Sheet1!$D:$D,[1]Sheet1!$C:$C)</f>
        <v>139.94999999999999</v>
      </c>
      <c r="AE7635">
        <f>MIS[[#This Row],[OrderAverageTradedPrice]]*MIS[[#This Row],[OrderQuantity]]</f>
        <v>16419</v>
      </c>
      <c r="AF7635">
        <f>MIS[[#This Row],[LTP]]*MIS[[#This Row],[OrderQuantity]]</f>
        <v>16794</v>
      </c>
      <c r="AG7635">
        <f>IF(MIS[[#This Row],[OrderSide]]="SELL",MIS[[#This Row],[VALUE]]-MIS[[#This Row],[LIVE_VALUE]],MIS[[#This Row],[LIVE_VALUE]]-MIS[[#This Row],[VALUE]])</f>
        <v>-375</v>
      </c>
      <c r="AH7635" t="str" cm="1">
        <f t="array" ref="AH7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5" t="str">
        <f>MIS[[#This Row],[TRADING SYMBOL]]</f>
        <v>SENSEX2552081300PE</v>
      </c>
      <c r="AJ7635" t="str">
        <f>IF(RIGHT(MIS[[#This Row],[Main/Hedge]],4)="MAIN","MAIN","HEDGE")</f>
        <v>MAIN</v>
      </c>
      <c r="AK7635" t="str" cm="1">
        <f t="array" ref="AK7635">_xlfn._xlws.FILTER(Table4[Column1],ISNUMBER(SEARCH(Table4[Column1],MIS[[#This Row],[OrderUniqueIdentifier]])),"")</f>
        <v>MS</v>
      </c>
    </row>
    <row r="7636" spans="1:37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>
        <f>_xlfn.XLOOKUP(MIS[[#This Row],[TRADING SYMBOL]],[1]Sheet1!$D:$D,[1]Sheet1!$C:$C)</f>
        <v>136.6</v>
      </c>
      <c r="AE7636">
        <f>MIS[[#This Row],[OrderAverageTradedPrice]]*MIS[[#This Row],[OrderQuantity]]</f>
        <v>26051.999999999942</v>
      </c>
      <c r="AF7636">
        <f>MIS[[#This Row],[LTP]]*MIS[[#This Row],[OrderQuantity]]</f>
        <v>24588</v>
      </c>
      <c r="AG7636">
        <f>IF(MIS[[#This Row],[OrderSide]]="SELL",MIS[[#This Row],[VALUE]]-MIS[[#This Row],[LIVE_VALUE]],MIS[[#This Row],[LIVE_VALUE]]-MIS[[#This Row],[VALUE]])</f>
        <v>1463.9999999999418</v>
      </c>
      <c r="AH7636" t="str" cm="1">
        <f t="array" ref="AH7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6" t="str">
        <f>MIS[[#This Row],[TRADING SYMBOL]]</f>
        <v>SENSEX2552083300CE</v>
      </c>
      <c r="AJ7636" t="str">
        <f>IF(RIGHT(MIS[[#This Row],[Main/Hedge]],4)="MAIN","MAIN","HEDGE")</f>
        <v>MAIN</v>
      </c>
      <c r="AK7636" t="str" cm="1">
        <f t="array" ref="AK7636">_xlfn._xlws.FILTER(Table4[Column1],ISNUMBER(SEARCH(Table4[Column1],MIS[[#This Row],[OrderUniqueIdentifier]])),"")</f>
        <v>MS</v>
      </c>
    </row>
    <row r="7637" spans="1:37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>
        <f>_xlfn.XLOOKUP(MIS[[#This Row],[TRADING SYMBOL]],[1]Sheet1!$D:$D,[1]Sheet1!$C:$C)</f>
        <v>136.6</v>
      </c>
      <c r="AE7637">
        <f>MIS[[#This Row],[OrderAverageTradedPrice]]*MIS[[#This Row],[OrderQuantity]]</f>
        <v>11577</v>
      </c>
      <c r="AF7637">
        <f>MIS[[#This Row],[LTP]]*MIS[[#This Row],[OrderQuantity]]</f>
        <v>10928</v>
      </c>
      <c r="AG7637">
        <f>IF(MIS[[#This Row],[OrderSide]]="SELL",MIS[[#This Row],[VALUE]]-MIS[[#This Row],[LIVE_VALUE]],MIS[[#This Row],[LIVE_VALUE]]-MIS[[#This Row],[VALUE]])</f>
        <v>649</v>
      </c>
      <c r="AH7637" t="str" cm="1">
        <f t="array" ref="AH7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7" t="str">
        <f>MIS[[#This Row],[TRADING SYMBOL]]</f>
        <v>SENSEX2552083300CE</v>
      </c>
      <c r="AJ7637" t="str">
        <f>IF(RIGHT(MIS[[#This Row],[Main/Hedge]],4)="MAIN","MAIN","HEDGE")</f>
        <v>MAIN</v>
      </c>
      <c r="AK7637" t="str" cm="1">
        <f t="array" ref="AK7637">_xlfn._xlws.FILTER(Table4[Column1],ISNUMBER(SEARCH(Table4[Column1],MIS[[#This Row],[OrderUniqueIdentifier]])),"")</f>
        <v>MS</v>
      </c>
    </row>
    <row r="7638" spans="1:37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>
        <f>_xlfn.XLOOKUP(MIS[[#This Row],[TRADING SYMBOL]],[1]Sheet1!$D:$D,[1]Sheet1!$C:$C)</f>
        <v>441.2</v>
      </c>
      <c r="AE7638">
        <f>MIS[[#This Row],[OrderAverageTradedPrice]]*MIS[[#This Row],[OrderQuantity]]</f>
        <v>17538</v>
      </c>
      <c r="AF7638">
        <f>MIS[[#This Row],[LTP]]*MIS[[#This Row],[OrderQuantity]]</f>
        <v>17648</v>
      </c>
      <c r="AG7638">
        <f>IF(MIS[[#This Row],[OrderSide]]="SELL",MIS[[#This Row],[VALUE]]-MIS[[#This Row],[LIVE_VALUE]],MIS[[#This Row],[LIVE_VALUE]]-MIS[[#This Row],[VALUE]])</f>
        <v>110</v>
      </c>
      <c r="AH7638" t="str" cm="1">
        <f t="array" ref="AH7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8" t="str">
        <f>MIS[[#This Row],[TRADING SYMBOL]]</f>
        <v>SENSEX2552082400CE</v>
      </c>
      <c r="AJ7638" t="str">
        <f>IF(RIGHT(MIS[[#This Row],[Main/Hedge]],4)="MAIN","MAIN","HEDGE")</f>
        <v>MAIN</v>
      </c>
      <c r="AK7638" t="str" cm="1">
        <f t="array" ref="AK7638">_xlfn._xlws.FILTER(Table4[Column1],ISNUMBER(SEARCH(Table4[Column1],MIS[[#This Row],[OrderUniqueIdentifier]])),"")</f>
        <v>MS</v>
      </c>
    </row>
    <row r="7639" spans="1:37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>
        <f>_xlfn.XLOOKUP(MIS[[#This Row],[TRADING SYMBOL]],[1]Sheet1!$D:$D,[1]Sheet1!$C:$C)</f>
        <v>367</v>
      </c>
      <c r="AE7639">
        <f>MIS[[#This Row],[OrderAverageTradedPrice]]*MIS[[#This Row],[OrderQuantity]]</f>
        <v>14580</v>
      </c>
      <c r="AF7639">
        <f>MIS[[#This Row],[LTP]]*MIS[[#This Row],[OrderQuantity]]</f>
        <v>14680</v>
      </c>
      <c r="AG7639">
        <f>IF(MIS[[#This Row],[OrderSide]]="SELL",MIS[[#This Row],[VALUE]]-MIS[[#This Row],[LIVE_VALUE]],MIS[[#This Row],[LIVE_VALUE]]-MIS[[#This Row],[VALUE]])</f>
        <v>100</v>
      </c>
      <c r="AH7639" t="str" cm="1">
        <f t="array" ref="AH7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39" t="str">
        <f>MIS[[#This Row],[TRADING SYMBOL]]</f>
        <v>SENSEX2552082200PE</v>
      </c>
      <c r="AJ7639" t="str">
        <f>IF(RIGHT(MIS[[#This Row],[Main/Hedge]],4)="MAIN","MAIN","HEDGE")</f>
        <v>MAIN</v>
      </c>
      <c r="AK7639" t="str" cm="1">
        <f t="array" ref="AK7639">_xlfn._xlws.FILTER(Table4[Column1],ISNUMBER(SEARCH(Table4[Column1],MIS[[#This Row],[OrderUniqueIdentifier]])),"")</f>
        <v>MS</v>
      </c>
    </row>
    <row r="7640" spans="1:37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>
        <f>_xlfn.XLOOKUP(MIS[[#This Row],[TRADING SYMBOL]],[1]Sheet1!$D:$D,[1]Sheet1!$C:$C)</f>
        <v>367</v>
      </c>
      <c r="AE7640">
        <f>MIS[[#This Row],[OrderAverageTradedPrice]]*MIS[[#This Row],[OrderQuantity]]</f>
        <v>14524</v>
      </c>
      <c r="AF7640">
        <f>MIS[[#This Row],[LTP]]*MIS[[#This Row],[OrderQuantity]]</f>
        <v>14680</v>
      </c>
      <c r="AG7640">
        <f>IF(MIS[[#This Row],[OrderSide]]="SELL",MIS[[#This Row],[VALUE]]-MIS[[#This Row],[LIVE_VALUE]],MIS[[#This Row],[LIVE_VALUE]]-MIS[[#This Row],[VALUE]])</f>
        <v>156</v>
      </c>
      <c r="AH7640" t="str" cm="1">
        <f t="array" ref="AH7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0" t="str">
        <f>MIS[[#This Row],[TRADING SYMBOL]]</f>
        <v>SENSEX2552082200PE</v>
      </c>
      <c r="AJ7640" t="str">
        <f>IF(RIGHT(MIS[[#This Row],[Main/Hedge]],4)="MAIN","MAIN","HEDGE")</f>
        <v>MAIN</v>
      </c>
      <c r="AK7640" t="str" cm="1">
        <f t="array" ref="AK7640">_xlfn._xlws.FILTER(Table4[Column1],ISNUMBER(SEARCH(Table4[Column1],MIS[[#This Row],[OrderUniqueIdentifier]])),"")</f>
        <v>MS</v>
      </c>
    </row>
    <row r="7641" spans="1:37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>
        <f>_xlfn.XLOOKUP(MIS[[#This Row],[TRADING SYMBOL]],[1]Sheet1!$D:$D,[1]Sheet1!$C:$C)</f>
        <v>328</v>
      </c>
      <c r="AE7641">
        <f>MIS[[#This Row],[OrderAverageTradedPrice]]*MIS[[#This Row],[OrderQuantity]]</f>
        <v>13054</v>
      </c>
      <c r="AF7641">
        <f>MIS[[#This Row],[LTP]]*MIS[[#This Row],[OrderQuantity]]</f>
        <v>13120</v>
      </c>
      <c r="AG7641">
        <f>IF(MIS[[#This Row],[OrderSide]]="SELL",MIS[[#This Row],[VALUE]]-MIS[[#This Row],[LIVE_VALUE]],MIS[[#This Row],[LIVE_VALUE]]-MIS[[#This Row],[VALUE]])</f>
        <v>66</v>
      </c>
      <c r="AH7641" t="str" cm="1">
        <f t="array" ref="AH7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1" t="str">
        <f>MIS[[#This Row],[TRADING SYMBOL]]</f>
        <v>SENSEX2552082100PE</v>
      </c>
      <c r="AJ7641" t="str">
        <f>IF(RIGHT(MIS[[#This Row],[Main/Hedge]],4)="MAIN","MAIN","HEDGE")</f>
        <v>MAIN</v>
      </c>
      <c r="AK7641" t="str" cm="1">
        <f t="array" ref="AK7641">_xlfn._xlws.FILTER(Table4[Column1],ISNUMBER(SEARCH(Table4[Column1],MIS[[#This Row],[OrderUniqueIdentifier]])),"")</f>
        <v>MS</v>
      </c>
    </row>
    <row r="7642" spans="1:37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>
        <f>_xlfn.XLOOKUP(MIS[[#This Row],[TRADING SYMBOL]],[1]Sheet1!$D:$D,[1]Sheet1!$C:$C)</f>
        <v>367</v>
      </c>
      <c r="AE7642">
        <f>MIS[[#This Row],[OrderAverageTradedPrice]]*MIS[[#This Row],[OrderQuantity]]</f>
        <v>7287</v>
      </c>
      <c r="AF7642">
        <f>MIS[[#This Row],[LTP]]*MIS[[#This Row],[OrderQuantity]]</f>
        <v>7340</v>
      </c>
      <c r="AG7642">
        <f>IF(MIS[[#This Row],[OrderSide]]="SELL",MIS[[#This Row],[VALUE]]-MIS[[#This Row],[LIVE_VALUE]],MIS[[#This Row],[LIVE_VALUE]]-MIS[[#This Row],[VALUE]])</f>
        <v>53</v>
      </c>
      <c r="AH7642" t="str" cm="1">
        <f t="array" ref="AH7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2" t="str">
        <f>MIS[[#This Row],[TRADING SYMBOL]]</f>
        <v>SENSEX2552082200PE</v>
      </c>
      <c r="AJ7642" t="str">
        <f>IF(RIGHT(MIS[[#This Row],[Main/Hedge]],4)="MAIN","MAIN","HEDGE")</f>
        <v>MAIN</v>
      </c>
      <c r="AK7642" t="str" cm="1">
        <f t="array" ref="AK7642">_xlfn._xlws.FILTER(Table4[Column1],ISNUMBER(SEARCH(Table4[Column1],MIS[[#This Row],[OrderUniqueIdentifier]])),"")</f>
        <v>MS</v>
      </c>
    </row>
    <row r="7643" spans="1:37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>
        <f>_xlfn.XLOOKUP(MIS[[#This Row],[TRADING SYMBOL]],[1]Sheet1!$D:$D,[1]Sheet1!$C:$C)</f>
        <v>139.94999999999999</v>
      </c>
      <c r="AE7643">
        <f>MIS[[#This Row],[OrderAverageTradedPrice]]*MIS[[#This Row],[OrderQuantity]]</f>
        <v>5488</v>
      </c>
      <c r="AF7643">
        <f>MIS[[#This Row],[LTP]]*MIS[[#This Row],[OrderQuantity]]</f>
        <v>5598</v>
      </c>
      <c r="AG7643">
        <f>IF(MIS[[#This Row],[OrderSide]]="SELL",MIS[[#This Row],[VALUE]]-MIS[[#This Row],[LIVE_VALUE]],MIS[[#This Row],[LIVE_VALUE]]-MIS[[#This Row],[VALUE]])</f>
        <v>-110</v>
      </c>
      <c r="AH7643" t="str" cm="1">
        <f t="array" ref="AH7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3" t="str">
        <f>MIS[[#This Row],[TRADING SYMBOL]]</f>
        <v>SENSEX2552081300PE</v>
      </c>
      <c r="AJ7643" t="str">
        <f>IF(RIGHT(MIS[[#This Row],[Main/Hedge]],4)="MAIN","MAIN","HEDGE")</f>
        <v>MAIN</v>
      </c>
      <c r="AK7643" t="str" cm="1">
        <f t="array" ref="AK7643">_xlfn._xlws.FILTER(Table4[Column1],ISNUMBER(SEARCH(Table4[Column1],MIS[[#This Row],[OrderUniqueIdentifier]])),"")</f>
        <v>MS</v>
      </c>
    </row>
    <row r="7644" spans="1:37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>
        <f>_xlfn.XLOOKUP(MIS[[#This Row],[TRADING SYMBOL]],[1]Sheet1!$D:$D,[1]Sheet1!$C:$C)</f>
        <v>136.6</v>
      </c>
      <c r="AE7644">
        <f>MIS[[#This Row],[OrderAverageTradedPrice]]*MIS[[#This Row],[OrderQuantity]]</f>
        <v>2892</v>
      </c>
      <c r="AF7644">
        <f>MIS[[#This Row],[LTP]]*MIS[[#This Row],[OrderQuantity]]</f>
        <v>2732</v>
      </c>
      <c r="AG7644">
        <f>IF(MIS[[#This Row],[OrderSide]]="SELL",MIS[[#This Row],[VALUE]]-MIS[[#This Row],[LIVE_VALUE]],MIS[[#This Row],[LIVE_VALUE]]-MIS[[#This Row],[VALUE]])</f>
        <v>160</v>
      </c>
      <c r="AH7644" t="str" cm="1">
        <f t="array" ref="AH7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4" t="str">
        <f>MIS[[#This Row],[TRADING SYMBOL]]</f>
        <v>SENSEX2552083300CE</v>
      </c>
      <c r="AJ7644" t="str">
        <f>IF(RIGHT(MIS[[#This Row],[Main/Hedge]],4)="MAIN","MAIN","HEDGE")</f>
        <v>MAIN</v>
      </c>
      <c r="AK7644" t="str" cm="1">
        <f t="array" ref="AK7644">_xlfn._xlws.FILTER(Table4[Column1],ISNUMBER(SEARCH(Table4[Column1],MIS[[#This Row],[OrderUniqueIdentifier]])),"")</f>
        <v>MS</v>
      </c>
    </row>
    <row r="7645" spans="1:37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>
        <f>_xlfn.XLOOKUP(MIS[[#This Row],[TRADING SYMBOL]],[1]Sheet1!$D:$D,[1]Sheet1!$C:$C)</f>
        <v>139.94999999999999</v>
      </c>
      <c r="AE7645">
        <f>MIS[[#This Row],[OrderAverageTradedPrice]]*MIS[[#This Row],[OrderQuantity]]</f>
        <v>2745</v>
      </c>
      <c r="AF7645">
        <f>MIS[[#This Row],[LTP]]*MIS[[#This Row],[OrderQuantity]]</f>
        <v>2799</v>
      </c>
      <c r="AG7645">
        <f>IF(MIS[[#This Row],[OrderSide]]="SELL",MIS[[#This Row],[VALUE]]-MIS[[#This Row],[LIVE_VALUE]],MIS[[#This Row],[LIVE_VALUE]]-MIS[[#This Row],[VALUE]])</f>
        <v>-54</v>
      </c>
      <c r="AH7645" t="str" cm="1">
        <f t="array" ref="AH7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5" t="str">
        <f>MIS[[#This Row],[TRADING SYMBOL]]</f>
        <v>SENSEX2552081300PE</v>
      </c>
      <c r="AJ7645" t="str">
        <f>IF(RIGHT(MIS[[#This Row],[Main/Hedge]],4)="MAIN","MAIN","HEDGE")</f>
        <v>MAIN</v>
      </c>
      <c r="AK7645" t="str" cm="1">
        <f t="array" ref="AK7645">_xlfn._xlws.FILTER(Table4[Column1],ISNUMBER(SEARCH(Table4[Column1],MIS[[#This Row],[OrderUniqueIdentifier]])),"")</f>
        <v>MS</v>
      </c>
    </row>
    <row r="7646" spans="1:37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>
        <f>_xlfn.XLOOKUP(MIS[[#This Row],[TRADING SYMBOL]],[1]Sheet1!$D:$D,[1]Sheet1!$C:$C)</f>
        <v>136.6</v>
      </c>
      <c r="AE7646">
        <f>MIS[[#This Row],[OrderAverageTradedPrice]]*MIS[[#This Row],[OrderQuantity]]</f>
        <v>5786</v>
      </c>
      <c r="AF7646">
        <f>MIS[[#This Row],[LTP]]*MIS[[#This Row],[OrderQuantity]]</f>
        <v>5464</v>
      </c>
      <c r="AG7646">
        <f>IF(MIS[[#This Row],[OrderSide]]="SELL",MIS[[#This Row],[VALUE]]-MIS[[#This Row],[LIVE_VALUE]],MIS[[#This Row],[LIVE_VALUE]]-MIS[[#This Row],[VALUE]])</f>
        <v>322</v>
      </c>
      <c r="AH7646" t="str" cm="1">
        <f t="array" ref="AH7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6" t="str">
        <f>MIS[[#This Row],[TRADING SYMBOL]]</f>
        <v>SENSEX2552083300CE</v>
      </c>
      <c r="AJ7646" t="str">
        <f>IF(RIGHT(MIS[[#This Row],[Main/Hedge]],4)="MAIN","MAIN","HEDGE")</f>
        <v>MAIN</v>
      </c>
      <c r="AK7646" t="str" cm="1">
        <f t="array" ref="AK7646">_xlfn._xlws.FILTER(Table4[Column1],ISNUMBER(SEARCH(Table4[Column1],MIS[[#This Row],[OrderUniqueIdentifier]])),"")</f>
        <v>MS</v>
      </c>
    </row>
    <row r="7647" spans="1:37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>
        <f>_xlfn.XLOOKUP(MIS[[#This Row],[TRADING SYMBOL]],[1]Sheet1!$D:$D,[1]Sheet1!$C:$C)</f>
        <v>139.94999999999999</v>
      </c>
      <c r="AE7647">
        <f>MIS[[#This Row],[OrderAverageTradedPrice]]*MIS[[#This Row],[OrderQuantity]]</f>
        <v>5490</v>
      </c>
      <c r="AF7647">
        <f>MIS[[#This Row],[LTP]]*MIS[[#This Row],[OrderQuantity]]</f>
        <v>5598</v>
      </c>
      <c r="AG7647">
        <f>IF(MIS[[#This Row],[OrderSide]]="SELL",MIS[[#This Row],[VALUE]]-MIS[[#This Row],[LIVE_VALUE]],MIS[[#This Row],[LIVE_VALUE]]-MIS[[#This Row],[VALUE]])</f>
        <v>-108</v>
      </c>
      <c r="AH7647" t="str" cm="1">
        <f t="array" ref="AH7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7" t="str">
        <f>MIS[[#This Row],[TRADING SYMBOL]]</f>
        <v>SENSEX2552081300PE</v>
      </c>
      <c r="AJ7647" t="str">
        <f>IF(RIGHT(MIS[[#This Row],[Main/Hedge]],4)="MAIN","MAIN","HEDGE")</f>
        <v>MAIN</v>
      </c>
      <c r="AK7647" t="str" cm="1">
        <f t="array" ref="AK7647">_xlfn._xlws.FILTER(Table4[Column1],ISNUMBER(SEARCH(Table4[Column1],MIS[[#This Row],[OrderUniqueIdentifier]])),"")</f>
        <v>MS</v>
      </c>
    </row>
    <row r="7648" spans="1:37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>
        <f>_xlfn.XLOOKUP(MIS[[#This Row],[TRADING SYMBOL]],[1]Sheet1!$D:$D,[1]Sheet1!$C:$C)</f>
        <v>328</v>
      </c>
      <c r="AE7648">
        <f>MIS[[#This Row],[OrderAverageTradedPrice]]*MIS[[#This Row],[OrderQuantity]]</f>
        <v>12986</v>
      </c>
      <c r="AF7648">
        <f>MIS[[#This Row],[LTP]]*MIS[[#This Row],[OrderQuantity]]</f>
        <v>13120</v>
      </c>
      <c r="AG7648">
        <f>IF(MIS[[#This Row],[OrderSide]]="SELL",MIS[[#This Row],[VALUE]]-MIS[[#This Row],[LIVE_VALUE]],MIS[[#This Row],[LIVE_VALUE]]-MIS[[#This Row],[VALUE]])</f>
        <v>134</v>
      </c>
      <c r="AH7648" t="str" cm="1">
        <f t="array" ref="AH7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8" t="str">
        <f>MIS[[#This Row],[TRADING SYMBOL]]</f>
        <v>SENSEX2552082100PE</v>
      </c>
      <c r="AJ7648" t="str">
        <f>IF(RIGHT(MIS[[#This Row],[Main/Hedge]],4)="MAIN","MAIN","HEDGE")</f>
        <v>MAIN</v>
      </c>
      <c r="AK7648" t="str" cm="1">
        <f t="array" ref="AK7648">_xlfn._xlws.FILTER(Table4[Column1],ISNUMBER(SEARCH(Table4[Column1],MIS[[#This Row],[OrderUniqueIdentifier]])),"")</f>
        <v>MS</v>
      </c>
    </row>
    <row r="7649" spans="1:37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>
        <f>_xlfn.XLOOKUP(MIS[[#This Row],[TRADING SYMBOL]],[1]Sheet1!$D:$D,[1]Sheet1!$C:$C)</f>
        <v>136.6</v>
      </c>
      <c r="AE7649">
        <f>MIS[[#This Row],[OrderAverageTradedPrice]]*MIS[[#This Row],[OrderQuantity]]</f>
        <v>5792</v>
      </c>
      <c r="AF7649">
        <f>MIS[[#This Row],[LTP]]*MIS[[#This Row],[OrderQuantity]]</f>
        <v>5464</v>
      </c>
      <c r="AG7649">
        <f>IF(MIS[[#This Row],[OrderSide]]="SELL",MIS[[#This Row],[VALUE]]-MIS[[#This Row],[LIVE_VALUE]],MIS[[#This Row],[LIVE_VALUE]]-MIS[[#This Row],[VALUE]])</f>
        <v>328</v>
      </c>
      <c r="AH7649" t="str" cm="1">
        <f t="array" ref="AH7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49" t="str">
        <f>MIS[[#This Row],[TRADING SYMBOL]]</f>
        <v>SENSEX2552083300CE</v>
      </c>
      <c r="AJ7649" t="str">
        <f>IF(RIGHT(MIS[[#This Row],[Main/Hedge]],4)="MAIN","MAIN","HEDGE")</f>
        <v>MAIN</v>
      </c>
      <c r="AK7649" t="str" cm="1">
        <f t="array" ref="AK7649">_xlfn._xlws.FILTER(Table4[Column1],ISNUMBER(SEARCH(Table4[Column1],MIS[[#This Row],[OrderUniqueIdentifier]])),"")</f>
        <v>MS</v>
      </c>
    </row>
    <row r="7650" spans="1:37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>
        <f>_xlfn.XLOOKUP(MIS[[#This Row],[TRADING SYMBOL]],[1]Sheet1!$D:$D,[1]Sheet1!$C:$C)</f>
        <v>136.6</v>
      </c>
      <c r="AE7650">
        <f>MIS[[#This Row],[OrderAverageTradedPrice]]*MIS[[#This Row],[OrderQuantity]]</f>
        <v>2893</v>
      </c>
      <c r="AF7650">
        <f>MIS[[#This Row],[LTP]]*MIS[[#This Row],[OrderQuantity]]</f>
        <v>2732</v>
      </c>
      <c r="AG7650">
        <f>IF(MIS[[#This Row],[OrderSide]]="SELL",MIS[[#This Row],[VALUE]]-MIS[[#This Row],[LIVE_VALUE]],MIS[[#This Row],[LIVE_VALUE]]-MIS[[#This Row],[VALUE]])</f>
        <v>161</v>
      </c>
      <c r="AH7650" t="str" cm="1">
        <f t="array" ref="AH7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0" t="str">
        <f>MIS[[#This Row],[TRADING SYMBOL]]</f>
        <v>SENSEX2552083300CE</v>
      </c>
      <c r="AJ7650" t="str">
        <f>IF(RIGHT(MIS[[#This Row],[Main/Hedge]],4)="MAIN","MAIN","HEDGE")</f>
        <v>MAIN</v>
      </c>
      <c r="AK7650" t="str" cm="1">
        <f t="array" ref="AK7650">_xlfn._xlws.FILTER(Table4[Column1],ISNUMBER(SEARCH(Table4[Column1],MIS[[#This Row],[OrderUniqueIdentifier]])),"")</f>
        <v>MS</v>
      </c>
    </row>
    <row r="7651" spans="1:37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>
        <f>_xlfn.XLOOKUP(MIS[[#This Row],[TRADING SYMBOL]],[1]Sheet1!$D:$D,[1]Sheet1!$C:$C)</f>
        <v>139.94999999999999</v>
      </c>
      <c r="AE7651">
        <f>MIS[[#This Row],[OrderAverageTradedPrice]]*MIS[[#This Row],[OrderQuantity]]</f>
        <v>10984</v>
      </c>
      <c r="AF7651">
        <f>MIS[[#This Row],[LTP]]*MIS[[#This Row],[OrderQuantity]]</f>
        <v>11196</v>
      </c>
      <c r="AG7651">
        <f>IF(MIS[[#This Row],[OrderSide]]="SELL",MIS[[#This Row],[VALUE]]-MIS[[#This Row],[LIVE_VALUE]],MIS[[#This Row],[LIVE_VALUE]]-MIS[[#This Row],[VALUE]])</f>
        <v>-212</v>
      </c>
      <c r="AH7651" t="str" cm="1">
        <f t="array" ref="AH7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1" t="str">
        <f>MIS[[#This Row],[TRADING SYMBOL]]</f>
        <v>SENSEX2552081300PE</v>
      </c>
      <c r="AJ7651" t="str">
        <f>IF(RIGHT(MIS[[#This Row],[Main/Hedge]],4)="MAIN","MAIN","HEDGE")</f>
        <v>MAIN</v>
      </c>
      <c r="AK7651" t="str" cm="1">
        <f t="array" ref="AK7651">_xlfn._xlws.FILTER(Table4[Column1],ISNUMBER(SEARCH(Table4[Column1],MIS[[#This Row],[OrderUniqueIdentifier]])),"")</f>
        <v>MS</v>
      </c>
    </row>
    <row r="7652" spans="1:37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>
        <f>_xlfn.XLOOKUP(MIS[[#This Row],[TRADING SYMBOL]],[1]Sheet1!$D:$D,[1]Sheet1!$C:$C)</f>
        <v>139.94999999999999</v>
      </c>
      <c r="AE7652">
        <f>MIS[[#This Row],[OrderAverageTradedPrice]]*MIS[[#This Row],[OrderQuantity]]</f>
        <v>24620.999999999938</v>
      </c>
      <c r="AF7652">
        <f>MIS[[#This Row],[LTP]]*MIS[[#This Row],[OrderQuantity]]</f>
        <v>25190.999999999996</v>
      </c>
      <c r="AG7652">
        <f>IF(MIS[[#This Row],[OrderSide]]="SELL",MIS[[#This Row],[VALUE]]-MIS[[#This Row],[LIVE_VALUE]],MIS[[#This Row],[LIVE_VALUE]]-MIS[[#This Row],[VALUE]])</f>
        <v>-570.00000000005821</v>
      </c>
      <c r="AH7652" t="str" cm="1">
        <f t="array" ref="AH7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2" t="str">
        <f>MIS[[#This Row],[TRADING SYMBOL]]</f>
        <v>SENSEX2552081300PE</v>
      </c>
      <c r="AJ7652" t="str">
        <f>IF(RIGHT(MIS[[#This Row],[Main/Hedge]],4)="MAIN","MAIN","HEDGE")</f>
        <v>MAIN</v>
      </c>
      <c r="AK7652" t="str" cm="1">
        <f t="array" ref="AK7652">_xlfn._xlws.FILTER(Table4[Column1],ISNUMBER(SEARCH(Table4[Column1],MIS[[#This Row],[OrderUniqueIdentifier]])),"")</f>
        <v>MS</v>
      </c>
    </row>
    <row r="7653" spans="1:37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>
        <f>_xlfn.XLOOKUP(MIS[[#This Row],[TRADING SYMBOL]],[1]Sheet1!$D:$D,[1]Sheet1!$C:$C)</f>
        <v>118.35</v>
      </c>
      <c r="AE7653">
        <f>MIS[[#This Row],[OrderAverageTradedPrice]]*MIS[[#This Row],[OrderQuantity]]</f>
        <v>22941</v>
      </c>
      <c r="AF7653">
        <f>MIS[[#This Row],[LTP]]*MIS[[#This Row],[OrderQuantity]]</f>
        <v>21303</v>
      </c>
      <c r="AG7653">
        <f>IF(MIS[[#This Row],[OrderSide]]="SELL",MIS[[#This Row],[VALUE]]-MIS[[#This Row],[LIVE_VALUE]],MIS[[#This Row],[LIVE_VALUE]]-MIS[[#This Row],[VALUE]])</f>
        <v>1638</v>
      </c>
      <c r="AH7653" t="str" cm="1">
        <f t="array" ref="AH7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3" t="str">
        <f>MIS[[#This Row],[TRADING SYMBOL]]</f>
        <v>SENSEX2552083400CE</v>
      </c>
      <c r="AJ7653" t="str">
        <f>IF(RIGHT(MIS[[#This Row],[Main/Hedge]],4)="MAIN","MAIN","HEDGE")</f>
        <v>MAIN</v>
      </c>
      <c r="AK7653" t="str" cm="1">
        <f t="array" ref="AK7653">_xlfn._xlws.FILTER(Table4[Column1],ISNUMBER(SEARCH(Table4[Column1],MIS[[#This Row],[OrderUniqueIdentifier]])),"")</f>
        <v>MS</v>
      </c>
    </row>
    <row r="7654" spans="1:37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>
        <f>_xlfn.XLOOKUP(MIS[[#This Row],[TRADING SYMBOL]],[1]Sheet1!$D:$D,[1]Sheet1!$C:$C)</f>
        <v>367</v>
      </c>
      <c r="AE7654">
        <f>MIS[[#This Row],[OrderAverageTradedPrice]]*MIS[[#This Row],[OrderQuantity]]</f>
        <v>7258</v>
      </c>
      <c r="AF7654">
        <f>MIS[[#This Row],[LTP]]*MIS[[#This Row],[OrderQuantity]]</f>
        <v>7340</v>
      </c>
      <c r="AG7654">
        <f>IF(MIS[[#This Row],[OrderSide]]="SELL",MIS[[#This Row],[VALUE]]-MIS[[#This Row],[LIVE_VALUE]],MIS[[#This Row],[LIVE_VALUE]]-MIS[[#This Row],[VALUE]])</f>
        <v>82</v>
      </c>
      <c r="AH7654" t="str" cm="1">
        <f t="array" ref="AH7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4" t="str">
        <f>MIS[[#This Row],[TRADING SYMBOL]]</f>
        <v>SENSEX2552082200PE</v>
      </c>
      <c r="AJ7654" t="str">
        <f>IF(RIGHT(MIS[[#This Row],[Main/Hedge]],4)="MAIN","MAIN","HEDGE")</f>
        <v>MAIN</v>
      </c>
      <c r="AK7654" t="str" cm="1">
        <f t="array" ref="AK7654">_xlfn._xlws.FILTER(Table4[Column1],ISNUMBER(SEARCH(Table4[Column1],MIS[[#This Row],[OrderUniqueIdentifier]])),"")</f>
        <v>MS</v>
      </c>
    </row>
    <row r="7655" spans="1:37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>
        <f>_xlfn.XLOOKUP(MIS[[#This Row],[TRADING SYMBOL]],[1]Sheet1!$D:$D,[1]Sheet1!$C:$C)</f>
        <v>118.35</v>
      </c>
      <c r="AE7655">
        <f>MIS[[#This Row],[OrderAverageTradedPrice]]*MIS[[#This Row],[OrderQuantity]]</f>
        <v>2550</v>
      </c>
      <c r="AF7655">
        <f>MIS[[#This Row],[LTP]]*MIS[[#This Row],[OrderQuantity]]</f>
        <v>2367</v>
      </c>
      <c r="AG7655">
        <f>IF(MIS[[#This Row],[OrderSide]]="SELL",MIS[[#This Row],[VALUE]]-MIS[[#This Row],[LIVE_VALUE]],MIS[[#This Row],[LIVE_VALUE]]-MIS[[#This Row],[VALUE]])</f>
        <v>183</v>
      </c>
      <c r="AH7655" t="str" cm="1">
        <f t="array" ref="AH7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5" t="str">
        <f>MIS[[#This Row],[TRADING SYMBOL]]</f>
        <v>SENSEX2552083400CE</v>
      </c>
      <c r="AJ7655" t="str">
        <f>IF(RIGHT(MIS[[#This Row],[Main/Hedge]],4)="MAIN","MAIN","HEDGE")</f>
        <v>MAIN</v>
      </c>
      <c r="AK7655" t="str" cm="1">
        <f t="array" ref="AK7655">_xlfn._xlws.FILTER(Table4[Column1],ISNUMBER(SEARCH(Table4[Column1],MIS[[#This Row],[OrderUniqueIdentifier]])),"")</f>
        <v>MS</v>
      </c>
    </row>
    <row r="7656" spans="1:37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>
        <f>_xlfn.XLOOKUP(MIS[[#This Row],[TRADING SYMBOL]],[1]Sheet1!$D:$D,[1]Sheet1!$C:$C)</f>
        <v>139.94999999999999</v>
      </c>
      <c r="AE7656">
        <f>MIS[[#This Row],[OrderAverageTradedPrice]]*MIS[[#This Row],[OrderQuantity]]</f>
        <v>46518.999999999956</v>
      </c>
      <c r="AF7656">
        <f>MIS[[#This Row],[LTP]]*MIS[[#This Row],[OrderQuantity]]</f>
        <v>47582.999999999993</v>
      </c>
      <c r="AG7656">
        <f>IF(MIS[[#This Row],[OrderSide]]="SELL",MIS[[#This Row],[VALUE]]-MIS[[#This Row],[LIVE_VALUE]],MIS[[#This Row],[LIVE_VALUE]]-MIS[[#This Row],[VALUE]])</f>
        <v>-1064.0000000000364</v>
      </c>
      <c r="AH7656" t="str" cm="1">
        <f t="array" ref="AH7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6" t="str">
        <f>MIS[[#This Row],[TRADING SYMBOL]]</f>
        <v>SENSEX2552081300PE</v>
      </c>
      <c r="AJ7656" t="str">
        <f>IF(RIGHT(MIS[[#This Row],[Main/Hedge]],4)="MAIN","MAIN","HEDGE")</f>
        <v>MAIN</v>
      </c>
      <c r="AK7656" t="str" cm="1">
        <f t="array" ref="AK7656">_xlfn._xlws.FILTER(Table4[Column1],ISNUMBER(SEARCH(Table4[Column1],MIS[[#This Row],[OrderUniqueIdentifier]])),"")</f>
        <v>MS</v>
      </c>
    </row>
    <row r="7657" spans="1:37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>
        <f>_xlfn.XLOOKUP(MIS[[#This Row],[TRADING SYMBOL]],[1]Sheet1!$D:$D,[1]Sheet1!$C:$C)</f>
        <v>118.35</v>
      </c>
      <c r="AE7657">
        <f>MIS[[#This Row],[OrderAverageTradedPrice]]*MIS[[#This Row],[OrderQuantity]]</f>
        <v>43322.999999999964</v>
      </c>
      <c r="AF7657">
        <f>MIS[[#This Row],[LTP]]*MIS[[#This Row],[OrderQuantity]]</f>
        <v>40239</v>
      </c>
      <c r="AG7657">
        <f>IF(MIS[[#This Row],[OrderSide]]="SELL",MIS[[#This Row],[VALUE]]-MIS[[#This Row],[LIVE_VALUE]],MIS[[#This Row],[LIVE_VALUE]]-MIS[[#This Row],[VALUE]])</f>
        <v>3083.9999999999636</v>
      </c>
      <c r="AH7657" t="str" cm="1">
        <f t="array" ref="AH7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7" t="str">
        <f>MIS[[#This Row],[TRADING SYMBOL]]</f>
        <v>SENSEX2552083400CE</v>
      </c>
      <c r="AJ7657" t="str">
        <f>IF(RIGHT(MIS[[#This Row],[Main/Hedge]],4)="MAIN","MAIN","HEDGE")</f>
        <v>MAIN</v>
      </c>
      <c r="AK7657" t="str" cm="1">
        <f t="array" ref="AK7657">_xlfn._xlws.FILTER(Table4[Column1],ISNUMBER(SEARCH(Table4[Column1],MIS[[#This Row],[OrderUniqueIdentifier]])),"")</f>
        <v>MS</v>
      </c>
    </row>
    <row r="7658" spans="1:37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>
        <f>_xlfn.XLOOKUP(MIS[[#This Row],[TRADING SYMBOL]],[1]Sheet1!$D:$D,[1]Sheet1!$C:$C)</f>
        <v>127.9</v>
      </c>
      <c r="AE7658">
        <f>MIS[[#This Row],[OrderAverageTradedPrice]]*MIS[[#This Row],[OrderQuantity]]</f>
        <v>14922</v>
      </c>
      <c r="AF7658">
        <f>MIS[[#This Row],[LTP]]*MIS[[#This Row],[OrderQuantity]]</f>
        <v>15348</v>
      </c>
      <c r="AG7658">
        <f>IF(MIS[[#This Row],[OrderSide]]="SELL",MIS[[#This Row],[VALUE]]-MIS[[#This Row],[LIVE_VALUE]],MIS[[#This Row],[LIVE_VALUE]]-MIS[[#This Row],[VALUE]])</f>
        <v>-426</v>
      </c>
      <c r="AH7658" t="str" cm="1">
        <f t="array" ref="AH7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8" t="str">
        <f>MIS[[#This Row],[TRADING SYMBOL]]</f>
        <v>SENSEX2552081200PE</v>
      </c>
      <c r="AJ7658" t="str">
        <f>IF(RIGHT(MIS[[#This Row],[Main/Hedge]],4)="MAIN","MAIN","HEDGE")</f>
        <v>MAIN</v>
      </c>
      <c r="AK7658" t="str" cm="1">
        <f t="array" ref="AK7658">_xlfn._xlws.FILTER(Table4[Column1],ISNUMBER(SEARCH(Table4[Column1],MIS[[#This Row],[OrderUniqueIdentifier]])),"")</f>
        <v>MS</v>
      </c>
    </row>
    <row r="7659" spans="1:37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>
        <f>_xlfn.XLOOKUP(MIS[[#This Row],[TRADING SYMBOL]],[1]Sheet1!$D:$D,[1]Sheet1!$C:$C)</f>
        <v>386.75</v>
      </c>
      <c r="AE7659">
        <f>MIS[[#This Row],[OrderAverageTradedPrice]]*MIS[[#This Row],[OrderQuantity]]</f>
        <v>7798</v>
      </c>
      <c r="AF7659">
        <f>MIS[[#This Row],[LTP]]*MIS[[#This Row],[OrderQuantity]]</f>
        <v>7735</v>
      </c>
      <c r="AG7659">
        <f>IF(MIS[[#This Row],[OrderSide]]="SELL",MIS[[#This Row],[VALUE]]-MIS[[#This Row],[LIVE_VALUE]],MIS[[#This Row],[LIVE_VALUE]]-MIS[[#This Row],[VALUE]])</f>
        <v>-63</v>
      </c>
      <c r="AH7659" t="str" cm="1">
        <f t="array" ref="AH7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59" t="str">
        <f>MIS[[#This Row],[TRADING SYMBOL]]</f>
        <v>SENSEX2552082500CE</v>
      </c>
      <c r="AJ7659" t="str">
        <f>IF(RIGHT(MIS[[#This Row],[Main/Hedge]],4)="MAIN","MAIN","HEDGE")</f>
        <v>MAIN</v>
      </c>
      <c r="AK7659" t="str" cm="1">
        <f t="array" ref="AK7659">_xlfn._xlws.FILTER(Table4[Column1],ISNUMBER(SEARCH(Table4[Column1],MIS[[#This Row],[OrderUniqueIdentifier]])),"")</f>
        <v>MS</v>
      </c>
    </row>
    <row r="7660" spans="1:37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>
        <f>_xlfn.XLOOKUP(MIS[[#This Row],[TRADING SYMBOL]],[1]Sheet1!$D:$D,[1]Sheet1!$C:$C)</f>
        <v>139.94999999999999</v>
      </c>
      <c r="AE7660">
        <f>MIS[[#This Row],[OrderAverageTradedPrice]]*MIS[[#This Row],[OrderQuantity]]</f>
        <v>8209.99999999998</v>
      </c>
      <c r="AF7660">
        <f>MIS[[#This Row],[LTP]]*MIS[[#This Row],[OrderQuantity]]</f>
        <v>8397</v>
      </c>
      <c r="AG7660">
        <f>IF(MIS[[#This Row],[OrderSide]]="SELL",MIS[[#This Row],[VALUE]]-MIS[[#This Row],[LIVE_VALUE]],MIS[[#This Row],[LIVE_VALUE]]-MIS[[#This Row],[VALUE]])</f>
        <v>-187.00000000002001</v>
      </c>
      <c r="AH7660" t="str" cm="1">
        <f t="array" ref="AH7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0" t="str">
        <f>MIS[[#This Row],[TRADING SYMBOL]]</f>
        <v>SENSEX2552081300PE</v>
      </c>
      <c r="AJ7660" t="str">
        <f>IF(RIGHT(MIS[[#This Row],[Main/Hedge]],4)="MAIN","MAIN","HEDGE")</f>
        <v>MAIN</v>
      </c>
      <c r="AK7660" t="str" cm="1">
        <f t="array" ref="AK7660">_xlfn._xlws.FILTER(Table4[Column1],ISNUMBER(SEARCH(Table4[Column1],MIS[[#This Row],[OrderUniqueIdentifier]])),"")</f>
        <v>MS</v>
      </c>
    </row>
    <row r="7661" spans="1:37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>
        <f>_xlfn.XLOOKUP(MIS[[#This Row],[TRADING SYMBOL]],[1]Sheet1!$D:$D,[1]Sheet1!$C:$C)</f>
        <v>118.35</v>
      </c>
      <c r="AE7661">
        <f>MIS[[#This Row],[OrderAverageTradedPrice]]*MIS[[#This Row],[OrderQuantity]]</f>
        <v>7650</v>
      </c>
      <c r="AF7661">
        <f>MIS[[#This Row],[LTP]]*MIS[[#This Row],[OrderQuantity]]</f>
        <v>7101</v>
      </c>
      <c r="AG7661">
        <f>IF(MIS[[#This Row],[OrderSide]]="SELL",MIS[[#This Row],[VALUE]]-MIS[[#This Row],[LIVE_VALUE]],MIS[[#This Row],[LIVE_VALUE]]-MIS[[#This Row],[VALUE]])</f>
        <v>549</v>
      </c>
      <c r="AH7661" t="str" cm="1">
        <f t="array" ref="AH7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1" t="str">
        <f>MIS[[#This Row],[TRADING SYMBOL]]</f>
        <v>SENSEX2552083400CE</v>
      </c>
      <c r="AJ7661" t="str">
        <f>IF(RIGHT(MIS[[#This Row],[Main/Hedge]],4)="MAIN","MAIN","HEDGE")</f>
        <v>MAIN</v>
      </c>
      <c r="AK7661" t="str" cm="1">
        <f t="array" ref="AK7661">_xlfn._xlws.FILTER(Table4[Column1],ISNUMBER(SEARCH(Table4[Column1],MIS[[#This Row],[OrderUniqueIdentifier]])),"")</f>
        <v>MS</v>
      </c>
    </row>
    <row r="7662" spans="1:37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>
        <f>_xlfn.XLOOKUP(MIS[[#This Row],[TRADING SYMBOL]],[1]Sheet1!$D:$D,[1]Sheet1!$C:$C)</f>
        <v>367</v>
      </c>
      <c r="AE7662">
        <f>MIS[[#This Row],[OrderAverageTradedPrice]]*MIS[[#This Row],[OrderQuantity]]</f>
        <v>58314</v>
      </c>
      <c r="AF7662">
        <f>MIS[[#This Row],[LTP]]*MIS[[#This Row],[OrderQuantity]]</f>
        <v>58720</v>
      </c>
      <c r="AG7662">
        <f>IF(MIS[[#This Row],[OrderSide]]="SELL",MIS[[#This Row],[VALUE]]-MIS[[#This Row],[LIVE_VALUE]],MIS[[#This Row],[LIVE_VALUE]]-MIS[[#This Row],[VALUE]])</f>
        <v>406</v>
      </c>
      <c r="AH7662" t="str" cm="1">
        <f t="array" ref="AH7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2" t="str">
        <f>MIS[[#This Row],[TRADING SYMBOL]]</f>
        <v>SENSEX2552082200PE</v>
      </c>
      <c r="AJ7662" t="str">
        <f>IF(RIGHT(MIS[[#This Row],[Main/Hedge]],4)="MAIN","MAIN","HEDGE")</f>
        <v>MAIN</v>
      </c>
      <c r="AK7662" t="str" cm="1">
        <f t="array" ref="AK7662">_xlfn._xlws.FILTER(Table4[Column1],ISNUMBER(SEARCH(Table4[Column1],MIS[[#This Row],[OrderUniqueIdentifier]])),"")</f>
        <v>MS</v>
      </c>
    </row>
    <row r="7663" spans="1:37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>
        <f>_xlfn.XLOOKUP(MIS[[#This Row],[TRADING SYMBOL]],[1]Sheet1!$D:$D,[1]Sheet1!$C:$C)</f>
        <v>136.6</v>
      </c>
      <c r="AE7663">
        <f>MIS[[#This Row],[OrderAverageTradedPrice]]*MIS[[#This Row],[OrderQuantity]]</f>
        <v>11574</v>
      </c>
      <c r="AF7663">
        <f>MIS[[#This Row],[LTP]]*MIS[[#This Row],[OrderQuantity]]</f>
        <v>10928</v>
      </c>
      <c r="AG7663">
        <f>IF(MIS[[#This Row],[OrderSide]]="SELL",MIS[[#This Row],[VALUE]]-MIS[[#This Row],[LIVE_VALUE]],MIS[[#This Row],[LIVE_VALUE]]-MIS[[#This Row],[VALUE]])</f>
        <v>646</v>
      </c>
      <c r="AH7663" t="str" cm="1">
        <f t="array" ref="AH7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3" t="str">
        <f>MIS[[#This Row],[TRADING SYMBOL]]</f>
        <v>SENSEX2552083300CE</v>
      </c>
      <c r="AJ7663" t="str">
        <f>IF(RIGHT(MIS[[#This Row],[Main/Hedge]],4)="MAIN","MAIN","HEDGE")</f>
        <v>MAIN</v>
      </c>
      <c r="AK7663" t="str" cm="1">
        <f t="array" ref="AK7663">_xlfn._xlws.FILTER(Table4[Column1],ISNUMBER(SEARCH(Table4[Column1],MIS[[#This Row],[OrderUniqueIdentifier]])),"")</f>
        <v>MS</v>
      </c>
    </row>
    <row r="7664" spans="1:37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>
        <f>_xlfn.XLOOKUP(MIS[[#This Row],[TRADING SYMBOL]],[1]Sheet1!$D:$D,[1]Sheet1!$C:$C)</f>
        <v>328</v>
      </c>
      <c r="AE7664">
        <f>MIS[[#This Row],[OrderAverageTradedPrice]]*MIS[[#This Row],[OrderQuantity]]</f>
        <v>6527</v>
      </c>
      <c r="AF7664">
        <f>MIS[[#This Row],[LTP]]*MIS[[#This Row],[OrderQuantity]]</f>
        <v>6560</v>
      </c>
      <c r="AG7664">
        <f>IF(MIS[[#This Row],[OrderSide]]="SELL",MIS[[#This Row],[VALUE]]-MIS[[#This Row],[LIVE_VALUE]],MIS[[#This Row],[LIVE_VALUE]]-MIS[[#This Row],[VALUE]])</f>
        <v>33</v>
      </c>
      <c r="AH7664" t="str" cm="1">
        <f t="array" ref="AH7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4" t="str">
        <f>MIS[[#This Row],[TRADING SYMBOL]]</f>
        <v>SENSEX2552082100PE</v>
      </c>
      <c r="AJ7664" t="str">
        <f>IF(RIGHT(MIS[[#This Row],[Main/Hedge]],4)="MAIN","MAIN","HEDGE")</f>
        <v>MAIN</v>
      </c>
      <c r="AK7664" t="str" cm="1">
        <f t="array" ref="AK7664">_xlfn._xlws.FILTER(Table4[Column1],ISNUMBER(SEARCH(Table4[Column1],MIS[[#This Row],[OrderUniqueIdentifier]])),"")</f>
        <v>MS</v>
      </c>
    </row>
    <row r="7665" spans="1:37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>
        <f>_xlfn.XLOOKUP(MIS[[#This Row],[TRADING SYMBOL]],[1]Sheet1!$D:$D,[1]Sheet1!$C:$C)</f>
        <v>118.35</v>
      </c>
      <c r="AE7665">
        <f>MIS[[#This Row],[OrderAverageTradedPrice]]*MIS[[#This Row],[OrderQuantity]]</f>
        <v>12755</v>
      </c>
      <c r="AF7665">
        <f>MIS[[#This Row],[LTP]]*MIS[[#This Row],[OrderQuantity]]</f>
        <v>11835</v>
      </c>
      <c r="AG7665">
        <f>IF(MIS[[#This Row],[OrderSide]]="SELL",MIS[[#This Row],[VALUE]]-MIS[[#This Row],[LIVE_VALUE]],MIS[[#This Row],[LIVE_VALUE]]-MIS[[#This Row],[VALUE]])</f>
        <v>920</v>
      </c>
      <c r="AH7665" t="str" cm="1">
        <f t="array" ref="AH7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5" t="str">
        <f>MIS[[#This Row],[TRADING SYMBOL]]</f>
        <v>SENSEX2552083400CE</v>
      </c>
      <c r="AJ7665" t="str">
        <f>IF(RIGHT(MIS[[#This Row],[Main/Hedge]],4)="MAIN","MAIN","HEDGE")</f>
        <v>MAIN</v>
      </c>
      <c r="AK7665" t="str" cm="1">
        <f t="array" ref="AK7665">_xlfn._xlws.FILTER(Table4[Column1],ISNUMBER(SEARCH(Table4[Column1],MIS[[#This Row],[OrderUniqueIdentifier]])),"")</f>
        <v>MS</v>
      </c>
    </row>
    <row r="7666" spans="1:37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>
        <f>_xlfn.XLOOKUP(MIS[[#This Row],[TRADING SYMBOL]],[1]Sheet1!$D:$D,[1]Sheet1!$C:$C)</f>
        <v>127.9</v>
      </c>
      <c r="AE7666">
        <f>MIS[[#This Row],[OrderAverageTradedPrice]]*MIS[[#This Row],[OrderQuantity]]</f>
        <v>12424</v>
      </c>
      <c r="AF7666">
        <f>MIS[[#This Row],[LTP]]*MIS[[#This Row],[OrderQuantity]]</f>
        <v>12790</v>
      </c>
      <c r="AG7666">
        <f>IF(MIS[[#This Row],[OrderSide]]="SELL",MIS[[#This Row],[VALUE]]-MIS[[#This Row],[LIVE_VALUE]],MIS[[#This Row],[LIVE_VALUE]]-MIS[[#This Row],[VALUE]])</f>
        <v>-366</v>
      </c>
      <c r="AH7666" t="str" cm="1">
        <f t="array" ref="AH7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6" t="str">
        <f>MIS[[#This Row],[TRADING SYMBOL]]</f>
        <v>SENSEX2552081200PE</v>
      </c>
      <c r="AJ7666" t="str">
        <f>IF(RIGHT(MIS[[#This Row],[Main/Hedge]],4)="MAIN","MAIN","HEDGE")</f>
        <v>MAIN</v>
      </c>
      <c r="AK7666" t="str" cm="1">
        <f t="array" ref="AK7666">_xlfn._xlws.FILTER(Table4[Column1],ISNUMBER(SEARCH(Table4[Column1],MIS[[#This Row],[OrderUniqueIdentifier]])),"")</f>
        <v>MS</v>
      </c>
    </row>
    <row r="7667" spans="1:37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>
        <f>_xlfn.XLOOKUP(MIS[[#This Row],[TRADING SYMBOL]],[1]Sheet1!$D:$D,[1]Sheet1!$C:$C)</f>
        <v>328</v>
      </c>
      <c r="AE7667">
        <f>MIS[[#This Row],[OrderAverageTradedPrice]]*MIS[[#This Row],[OrderQuantity]]</f>
        <v>13016</v>
      </c>
      <c r="AF7667">
        <f>MIS[[#This Row],[LTP]]*MIS[[#This Row],[OrderQuantity]]</f>
        <v>13120</v>
      </c>
      <c r="AG7667">
        <f>IF(MIS[[#This Row],[OrderSide]]="SELL",MIS[[#This Row],[VALUE]]-MIS[[#This Row],[LIVE_VALUE]],MIS[[#This Row],[LIVE_VALUE]]-MIS[[#This Row],[VALUE]])</f>
        <v>104</v>
      </c>
      <c r="AH7667" t="str" cm="1">
        <f t="array" ref="AH7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7" t="str">
        <f>MIS[[#This Row],[TRADING SYMBOL]]</f>
        <v>SENSEX2552082100PE</v>
      </c>
      <c r="AJ7667" t="str">
        <f>IF(RIGHT(MIS[[#This Row],[Main/Hedge]],4)="MAIN","MAIN","HEDGE")</f>
        <v>MAIN</v>
      </c>
      <c r="AK7667" t="str" cm="1">
        <f t="array" ref="AK7667">_xlfn._xlws.FILTER(Table4[Column1],ISNUMBER(SEARCH(Table4[Column1],MIS[[#This Row],[OrderUniqueIdentifier]])),"")</f>
        <v>MS</v>
      </c>
    </row>
    <row r="7668" spans="1:37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>
        <f>_xlfn.XLOOKUP(MIS[[#This Row],[TRADING SYMBOL]],[1]Sheet1!$D:$D,[1]Sheet1!$C:$C)</f>
        <v>139.94999999999999</v>
      </c>
      <c r="AE7668">
        <f>MIS[[#This Row],[OrderAverageTradedPrice]]*MIS[[#This Row],[OrderQuantity]]</f>
        <v>2736</v>
      </c>
      <c r="AF7668">
        <f>MIS[[#This Row],[LTP]]*MIS[[#This Row],[OrderQuantity]]</f>
        <v>2799</v>
      </c>
      <c r="AG7668">
        <f>IF(MIS[[#This Row],[OrderSide]]="SELL",MIS[[#This Row],[VALUE]]-MIS[[#This Row],[LIVE_VALUE]],MIS[[#This Row],[LIVE_VALUE]]-MIS[[#This Row],[VALUE]])</f>
        <v>-63</v>
      </c>
      <c r="AH7668" t="str" cm="1">
        <f t="array" ref="AH7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8" t="str">
        <f>MIS[[#This Row],[TRADING SYMBOL]]</f>
        <v>SENSEX2552081300PE</v>
      </c>
      <c r="AJ7668" t="str">
        <f>IF(RIGHT(MIS[[#This Row],[Main/Hedge]],4)="MAIN","MAIN","HEDGE")</f>
        <v>MAIN</v>
      </c>
      <c r="AK7668" t="str" cm="1">
        <f t="array" ref="AK7668">_xlfn._xlws.FILTER(Table4[Column1],ISNUMBER(SEARCH(Table4[Column1],MIS[[#This Row],[OrderUniqueIdentifier]])),"")</f>
        <v>MS</v>
      </c>
    </row>
    <row r="7669" spans="1:37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>
        <f>_xlfn.XLOOKUP(MIS[[#This Row],[TRADING SYMBOL]],[1]Sheet1!$D:$D,[1]Sheet1!$C:$C)</f>
        <v>328</v>
      </c>
      <c r="AE7669">
        <f>MIS[[#This Row],[OrderAverageTradedPrice]]*MIS[[#This Row],[OrderQuantity]]</f>
        <v>6533</v>
      </c>
      <c r="AF7669">
        <f>MIS[[#This Row],[LTP]]*MIS[[#This Row],[OrderQuantity]]</f>
        <v>6560</v>
      </c>
      <c r="AG7669">
        <f>IF(MIS[[#This Row],[OrderSide]]="SELL",MIS[[#This Row],[VALUE]]-MIS[[#This Row],[LIVE_VALUE]],MIS[[#This Row],[LIVE_VALUE]]-MIS[[#This Row],[VALUE]])</f>
        <v>27</v>
      </c>
      <c r="AH7669" t="str" cm="1">
        <f t="array" ref="AH7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69" t="str">
        <f>MIS[[#This Row],[TRADING SYMBOL]]</f>
        <v>SENSEX2552082100PE</v>
      </c>
      <c r="AJ7669" t="str">
        <f>IF(RIGHT(MIS[[#This Row],[Main/Hedge]],4)="MAIN","MAIN","HEDGE")</f>
        <v>MAIN</v>
      </c>
      <c r="AK7669" t="str" cm="1">
        <f t="array" ref="AK7669">_xlfn._xlws.FILTER(Table4[Column1],ISNUMBER(SEARCH(Table4[Column1],MIS[[#This Row],[OrderUniqueIdentifier]])),"")</f>
        <v>MS</v>
      </c>
    </row>
    <row r="7670" spans="1:37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>
        <f>_xlfn.XLOOKUP(MIS[[#This Row],[TRADING SYMBOL]],[1]Sheet1!$D:$D,[1]Sheet1!$C:$C)</f>
        <v>441.2</v>
      </c>
      <c r="AE7670">
        <f>MIS[[#This Row],[OrderAverageTradedPrice]]*MIS[[#This Row],[OrderQuantity]]</f>
        <v>8770</v>
      </c>
      <c r="AF7670">
        <f>MIS[[#This Row],[LTP]]*MIS[[#This Row],[OrderQuantity]]</f>
        <v>8824</v>
      </c>
      <c r="AG7670">
        <f>IF(MIS[[#This Row],[OrderSide]]="SELL",MIS[[#This Row],[VALUE]]-MIS[[#This Row],[LIVE_VALUE]],MIS[[#This Row],[LIVE_VALUE]]-MIS[[#This Row],[VALUE]])</f>
        <v>54</v>
      </c>
      <c r="AH7670" t="str" cm="1">
        <f t="array" ref="AH7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0" t="str">
        <f>MIS[[#This Row],[TRADING SYMBOL]]</f>
        <v>SENSEX2552082400CE</v>
      </c>
      <c r="AJ7670" t="str">
        <f>IF(RIGHT(MIS[[#This Row],[Main/Hedge]],4)="MAIN","MAIN","HEDGE")</f>
        <v>MAIN</v>
      </c>
      <c r="AK7670" t="str" cm="1">
        <f t="array" ref="AK7670">_xlfn._xlws.FILTER(Table4[Column1],ISNUMBER(SEARCH(Table4[Column1],MIS[[#This Row],[OrderUniqueIdentifier]])),"")</f>
        <v>MS</v>
      </c>
    </row>
    <row r="7671" spans="1:37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>
        <f>_xlfn.XLOOKUP(MIS[[#This Row],[TRADING SYMBOL]],[1]Sheet1!$D:$D,[1]Sheet1!$C:$C)</f>
        <v>367</v>
      </c>
      <c r="AE7671">
        <f>MIS[[#This Row],[OrderAverageTradedPrice]]*MIS[[#This Row],[OrderQuantity]]</f>
        <v>7290</v>
      </c>
      <c r="AF7671">
        <f>MIS[[#This Row],[LTP]]*MIS[[#This Row],[OrderQuantity]]</f>
        <v>7340</v>
      </c>
      <c r="AG7671">
        <f>IF(MIS[[#This Row],[OrderSide]]="SELL",MIS[[#This Row],[VALUE]]-MIS[[#This Row],[LIVE_VALUE]],MIS[[#This Row],[LIVE_VALUE]]-MIS[[#This Row],[VALUE]])</f>
        <v>50</v>
      </c>
      <c r="AH7671" t="str" cm="1">
        <f t="array" ref="AH7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1" t="str">
        <f>MIS[[#This Row],[TRADING SYMBOL]]</f>
        <v>SENSEX2552082200PE</v>
      </c>
      <c r="AJ7671" t="str">
        <f>IF(RIGHT(MIS[[#This Row],[Main/Hedge]],4)="MAIN","MAIN","HEDGE")</f>
        <v>MAIN</v>
      </c>
      <c r="AK7671" t="str" cm="1">
        <f t="array" ref="AK7671">_xlfn._xlws.FILTER(Table4[Column1],ISNUMBER(SEARCH(Table4[Column1],MIS[[#This Row],[OrderUniqueIdentifier]])),"")</f>
        <v>MS</v>
      </c>
    </row>
    <row r="7672" spans="1:37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>
        <f>_xlfn.XLOOKUP(MIS[[#This Row],[TRADING SYMBOL]],[1]Sheet1!$D:$D,[1]Sheet1!$C:$C)</f>
        <v>139.94999999999999</v>
      </c>
      <c r="AE7672">
        <f>MIS[[#This Row],[OrderAverageTradedPrice]]*MIS[[#This Row],[OrderQuantity]]</f>
        <v>2742</v>
      </c>
      <c r="AF7672">
        <f>MIS[[#This Row],[LTP]]*MIS[[#This Row],[OrderQuantity]]</f>
        <v>2799</v>
      </c>
      <c r="AG7672">
        <f>IF(MIS[[#This Row],[OrderSide]]="SELL",MIS[[#This Row],[VALUE]]-MIS[[#This Row],[LIVE_VALUE]],MIS[[#This Row],[LIVE_VALUE]]-MIS[[#This Row],[VALUE]])</f>
        <v>-57</v>
      </c>
      <c r="AH7672" t="str" cm="1">
        <f t="array" ref="AH7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2" t="str">
        <f>MIS[[#This Row],[TRADING SYMBOL]]</f>
        <v>SENSEX2552081300PE</v>
      </c>
      <c r="AJ7672" t="str">
        <f>IF(RIGHT(MIS[[#This Row],[Main/Hedge]],4)="MAIN","MAIN","HEDGE")</f>
        <v>MAIN</v>
      </c>
      <c r="AK7672" t="str" cm="1">
        <f t="array" ref="AK7672">_xlfn._xlws.FILTER(Table4[Column1],ISNUMBER(SEARCH(Table4[Column1],MIS[[#This Row],[OrderUniqueIdentifier]])),"")</f>
        <v>MS</v>
      </c>
    </row>
    <row r="7673" spans="1:37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>
        <f>_xlfn.XLOOKUP(MIS[[#This Row],[TRADING SYMBOL]],[1]Sheet1!$D:$D,[1]Sheet1!$C:$C)</f>
        <v>367</v>
      </c>
      <c r="AE7673">
        <f>MIS[[#This Row],[OrderAverageTradedPrice]]*MIS[[#This Row],[OrderQuantity]]</f>
        <v>7278</v>
      </c>
      <c r="AF7673">
        <f>MIS[[#This Row],[LTP]]*MIS[[#This Row],[OrderQuantity]]</f>
        <v>7340</v>
      </c>
      <c r="AG7673">
        <f>IF(MIS[[#This Row],[OrderSide]]="SELL",MIS[[#This Row],[VALUE]]-MIS[[#This Row],[LIVE_VALUE]],MIS[[#This Row],[LIVE_VALUE]]-MIS[[#This Row],[VALUE]])</f>
        <v>62</v>
      </c>
      <c r="AH7673" t="str" cm="1">
        <f t="array" ref="AH7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3" t="str">
        <f>MIS[[#This Row],[TRADING SYMBOL]]</f>
        <v>SENSEX2552082200PE</v>
      </c>
      <c r="AJ7673" t="str">
        <f>IF(RIGHT(MIS[[#This Row],[Main/Hedge]],4)="MAIN","MAIN","HEDGE")</f>
        <v>MAIN</v>
      </c>
      <c r="AK7673" t="str" cm="1">
        <f t="array" ref="AK7673">_xlfn._xlws.FILTER(Table4[Column1],ISNUMBER(SEARCH(Table4[Column1],MIS[[#This Row],[OrderUniqueIdentifier]])),"")</f>
        <v>MS</v>
      </c>
    </row>
    <row r="7674" spans="1:37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>
        <f>_xlfn.XLOOKUP(MIS[[#This Row],[TRADING SYMBOL]],[1]Sheet1!$D:$D,[1]Sheet1!$C:$C)</f>
        <v>136.6</v>
      </c>
      <c r="AE7674">
        <f>MIS[[#This Row],[OrderAverageTradedPrice]]*MIS[[#This Row],[OrderQuantity]]</f>
        <v>14469.999999999998</v>
      </c>
      <c r="AF7674">
        <f>MIS[[#This Row],[LTP]]*MIS[[#This Row],[OrderQuantity]]</f>
        <v>13660</v>
      </c>
      <c r="AG7674">
        <f>IF(MIS[[#This Row],[OrderSide]]="SELL",MIS[[#This Row],[VALUE]]-MIS[[#This Row],[LIVE_VALUE]],MIS[[#This Row],[LIVE_VALUE]]-MIS[[#This Row],[VALUE]])</f>
        <v>809.99999999999818</v>
      </c>
      <c r="AH7674" t="str" cm="1">
        <f t="array" ref="AH7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4" t="str">
        <f>MIS[[#This Row],[TRADING SYMBOL]]</f>
        <v>SENSEX2552083300CE</v>
      </c>
      <c r="AJ7674" t="str">
        <f>IF(RIGHT(MIS[[#This Row],[Main/Hedge]],4)="MAIN","MAIN","HEDGE")</f>
        <v>MAIN</v>
      </c>
      <c r="AK7674" t="str" cm="1">
        <f t="array" ref="AK7674">_xlfn._xlws.FILTER(Table4[Column1],ISNUMBER(SEARCH(Table4[Column1],MIS[[#This Row],[OrderUniqueIdentifier]])),"")</f>
        <v>MS</v>
      </c>
    </row>
    <row r="7675" spans="1:37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>
        <f>_xlfn.XLOOKUP(MIS[[#This Row],[TRADING SYMBOL]],[1]Sheet1!$D:$D,[1]Sheet1!$C:$C)</f>
        <v>139.94999999999999</v>
      </c>
      <c r="AE7675">
        <f>MIS[[#This Row],[OrderAverageTradedPrice]]*MIS[[#This Row],[OrderQuantity]]</f>
        <v>2742</v>
      </c>
      <c r="AF7675">
        <f>MIS[[#This Row],[LTP]]*MIS[[#This Row],[OrderQuantity]]</f>
        <v>2799</v>
      </c>
      <c r="AG7675">
        <f>IF(MIS[[#This Row],[OrderSide]]="SELL",MIS[[#This Row],[VALUE]]-MIS[[#This Row],[LIVE_VALUE]],MIS[[#This Row],[LIVE_VALUE]]-MIS[[#This Row],[VALUE]])</f>
        <v>-57</v>
      </c>
      <c r="AH7675" t="str" cm="1">
        <f t="array" ref="AH7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5" t="str">
        <f>MIS[[#This Row],[TRADING SYMBOL]]</f>
        <v>SENSEX2552081300PE</v>
      </c>
      <c r="AJ7675" t="str">
        <f>IF(RIGHT(MIS[[#This Row],[Main/Hedge]],4)="MAIN","MAIN","HEDGE")</f>
        <v>MAIN</v>
      </c>
      <c r="AK7675" t="str" cm="1">
        <f t="array" ref="AK7675">_xlfn._xlws.FILTER(Table4[Column1],ISNUMBER(SEARCH(Table4[Column1],MIS[[#This Row],[OrderUniqueIdentifier]])),"")</f>
        <v>MS</v>
      </c>
    </row>
    <row r="7676" spans="1:37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>
        <f>_xlfn.XLOOKUP(MIS[[#This Row],[TRADING SYMBOL]],[1]Sheet1!$D:$D,[1]Sheet1!$C:$C)</f>
        <v>118.35</v>
      </c>
      <c r="AE7676">
        <f>MIS[[#This Row],[OrderAverageTradedPrice]]*MIS[[#This Row],[OrderQuantity]]</f>
        <v>22950.999999999902</v>
      </c>
      <c r="AF7676">
        <f>MIS[[#This Row],[LTP]]*MIS[[#This Row],[OrderQuantity]]</f>
        <v>21303</v>
      </c>
      <c r="AG7676">
        <f>IF(MIS[[#This Row],[OrderSide]]="SELL",MIS[[#This Row],[VALUE]]-MIS[[#This Row],[LIVE_VALUE]],MIS[[#This Row],[LIVE_VALUE]]-MIS[[#This Row],[VALUE]])</f>
        <v>1647.9999999999018</v>
      </c>
      <c r="AH7676" t="str" cm="1">
        <f t="array" ref="AH7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6" t="str">
        <f>MIS[[#This Row],[TRADING SYMBOL]]</f>
        <v>SENSEX2552083400CE</v>
      </c>
      <c r="AJ7676" t="str">
        <f>IF(RIGHT(MIS[[#This Row],[Main/Hedge]],4)="MAIN","MAIN","HEDGE")</f>
        <v>MAIN</v>
      </c>
      <c r="AK7676" t="str" cm="1">
        <f t="array" ref="AK7676">_xlfn._xlws.FILTER(Table4[Column1],ISNUMBER(SEARCH(Table4[Column1],MIS[[#This Row],[OrderUniqueIdentifier]])),"")</f>
        <v>MS</v>
      </c>
    </row>
    <row r="7677" spans="1:37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>
        <f>_xlfn.XLOOKUP(MIS[[#This Row],[TRADING SYMBOL]],[1]Sheet1!$D:$D,[1]Sheet1!$C:$C)</f>
        <v>367</v>
      </c>
      <c r="AE7677">
        <f>MIS[[#This Row],[OrderAverageTradedPrice]]*MIS[[#This Row],[OrderQuantity]]</f>
        <v>7290</v>
      </c>
      <c r="AF7677">
        <f>MIS[[#This Row],[LTP]]*MIS[[#This Row],[OrderQuantity]]</f>
        <v>7340</v>
      </c>
      <c r="AG7677">
        <f>IF(MIS[[#This Row],[OrderSide]]="SELL",MIS[[#This Row],[VALUE]]-MIS[[#This Row],[LIVE_VALUE]],MIS[[#This Row],[LIVE_VALUE]]-MIS[[#This Row],[VALUE]])</f>
        <v>50</v>
      </c>
      <c r="AH7677" t="str" cm="1">
        <f t="array" ref="AH7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7" t="str">
        <f>MIS[[#This Row],[TRADING SYMBOL]]</f>
        <v>SENSEX2552082200PE</v>
      </c>
      <c r="AJ7677" t="str">
        <f>IF(RIGHT(MIS[[#This Row],[Main/Hedge]],4)="MAIN","MAIN","HEDGE")</f>
        <v>MAIN</v>
      </c>
      <c r="AK7677" t="str" cm="1">
        <f t="array" ref="AK7677">_xlfn._xlws.FILTER(Table4[Column1],ISNUMBER(SEARCH(Table4[Column1],MIS[[#This Row],[OrderUniqueIdentifier]])),"")</f>
        <v>MS</v>
      </c>
    </row>
    <row r="7678" spans="1:37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>
        <f>_xlfn.XLOOKUP(MIS[[#This Row],[TRADING SYMBOL]],[1]Sheet1!$D:$D,[1]Sheet1!$C:$C)</f>
        <v>328</v>
      </c>
      <c r="AE7678">
        <f>MIS[[#This Row],[OrderAverageTradedPrice]]*MIS[[#This Row],[OrderQuantity]]</f>
        <v>6495</v>
      </c>
      <c r="AF7678">
        <f>MIS[[#This Row],[LTP]]*MIS[[#This Row],[OrderQuantity]]</f>
        <v>6560</v>
      </c>
      <c r="AG7678">
        <f>IF(MIS[[#This Row],[OrderSide]]="SELL",MIS[[#This Row],[VALUE]]-MIS[[#This Row],[LIVE_VALUE]],MIS[[#This Row],[LIVE_VALUE]]-MIS[[#This Row],[VALUE]])</f>
        <v>65</v>
      </c>
      <c r="AH7678" t="str" cm="1">
        <f t="array" ref="AH7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8" t="str">
        <f>MIS[[#This Row],[TRADING SYMBOL]]</f>
        <v>SENSEX2552082100PE</v>
      </c>
      <c r="AJ7678" t="str">
        <f>IF(RIGHT(MIS[[#This Row],[Main/Hedge]],4)="MAIN","MAIN","HEDGE")</f>
        <v>MAIN</v>
      </c>
      <c r="AK7678" t="str" cm="1">
        <f t="array" ref="AK7678">_xlfn._xlws.FILTER(Table4[Column1],ISNUMBER(SEARCH(Table4[Column1],MIS[[#This Row],[OrderUniqueIdentifier]])),"")</f>
        <v>MS</v>
      </c>
    </row>
    <row r="7679" spans="1:37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>
        <f>_xlfn.XLOOKUP(MIS[[#This Row],[TRADING SYMBOL]],[1]Sheet1!$D:$D,[1]Sheet1!$C:$C)</f>
        <v>136.6</v>
      </c>
      <c r="AE7679">
        <f>MIS[[#This Row],[OrderAverageTradedPrice]]*MIS[[#This Row],[OrderQuantity]]</f>
        <v>2894</v>
      </c>
      <c r="AF7679">
        <f>MIS[[#This Row],[LTP]]*MIS[[#This Row],[OrderQuantity]]</f>
        <v>2732</v>
      </c>
      <c r="AG7679">
        <f>IF(MIS[[#This Row],[OrderSide]]="SELL",MIS[[#This Row],[VALUE]]-MIS[[#This Row],[LIVE_VALUE]],MIS[[#This Row],[LIVE_VALUE]]-MIS[[#This Row],[VALUE]])</f>
        <v>162</v>
      </c>
      <c r="AH7679" t="str" cm="1">
        <f t="array" ref="AH7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79" t="str">
        <f>MIS[[#This Row],[TRADING SYMBOL]]</f>
        <v>SENSEX2552083300CE</v>
      </c>
      <c r="AJ7679" t="str">
        <f>IF(RIGHT(MIS[[#This Row],[Main/Hedge]],4)="MAIN","MAIN","HEDGE")</f>
        <v>MAIN</v>
      </c>
      <c r="AK7679" t="str" cm="1">
        <f t="array" ref="AK7679">_xlfn._xlws.FILTER(Table4[Column1],ISNUMBER(SEARCH(Table4[Column1],MIS[[#This Row],[OrderUniqueIdentifier]])),"")</f>
        <v>MS</v>
      </c>
    </row>
    <row r="7680" spans="1:37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>
        <f>_xlfn.XLOOKUP(MIS[[#This Row],[TRADING SYMBOL]],[1]Sheet1!$D:$D,[1]Sheet1!$C:$C)</f>
        <v>386.75</v>
      </c>
      <c r="AE7680">
        <f>MIS[[#This Row],[OrderAverageTradedPrice]]*MIS[[#This Row],[OrderQuantity]]</f>
        <v>15600</v>
      </c>
      <c r="AF7680">
        <f>MIS[[#This Row],[LTP]]*MIS[[#This Row],[OrderQuantity]]</f>
        <v>15470</v>
      </c>
      <c r="AG7680">
        <f>IF(MIS[[#This Row],[OrderSide]]="SELL",MIS[[#This Row],[VALUE]]-MIS[[#This Row],[LIVE_VALUE]],MIS[[#This Row],[LIVE_VALUE]]-MIS[[#This Row],[VALUE]])</f>
        <v>-130</v>
      </c>
      <c r="AH7680" t="str" cm="1">
        <f t="array" ref="AH7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0" t="str">
        <f>MIS[[#This Row],[TRADING SYMBOL]]</f>
        <v>SENSEX2552082500CE</v>
      </c>
      <c r="AJ7680" t="str">
        <f>IF(RIGHT(MIS[[#This Row],[Main/Hedge]],4)="MAIN","MAIN","HEDGE")</f>
        <v>MAIN</v>
      </c>
      <c r="AK7680" t="str" cm="1">
        <f t="array" ref="AK7680">_xlfn._xlws.FILTER(Table4[Column1],ISNUMBER(SEARCH(Table4[Column1],MIS[[#This Row],[OrderUniqueIdentifier]])),"")</f>
        <v>MS</v>
      </c>
    </row>
    <row r="7681" spans="1:37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>
        <f>_xlfn.XLOOKUP(MIS[[#This Row],[TRADING SYMBOL]],[1]Sheet1!$D:$D,[1]Sheet1!$C:$C)</f>
        <v>367</v>
      </c>
      <c r="AE7681">
        <f>MIS[[#This Row],[OrderAverageTradedPrice]]*MIS[[#This Row],[OrderQuantity]]</f>
        <v>7286</v>
      </c>
      <c r="AF7681">
        <f>MIS[[#This Row],[LTP]]*MIS[[#This Row],[OrderQuantity]]</f>
        <v>7340</v>
      </c>
      <c r="AG7681">
        <f>IF(MIS[[#This Row],[OrderSide]]="SELL",MIS[[#This Row],[VALUE]]-MIS[[#This Row],[LIVE_VALUE]],MIS[[#This Row],[LIVE_VALUE]]-MIS[[#This Row],[VALUE]])</f>
        <v>54</v>
      </c>
      <c r="AH7681" t="str" cm="1">
        <f t="array" ref="AH7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1" t="str">
        <f>MIS[[#This Row],[TRADING SYMBOL]]</f>
        <v>SENSEX2552082200PE</v>
      </c>
      <c r="AJ7681" t="str">
        <f>IF(RIGHT(MIS[[#This Row],[Main/Hedge]],4)="MAIN","MAIN","HEDGE")</f>
        <v>MAIN</v>
      </c>
      <c r="AK7681" t="str" cm="1">
        <f t="array" ref="AK7681">_xlfn._xlws.FILTER(Table4[Column1],ISNUMBER(SEARCH(Table4[Column1],MIS[[#This Row],[OrderUniqueIdentifier]])),"")</f>
        <v>MS</v>
      </c>
    </row>
    <row r="7682" spans="1:37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>
        <f>_xlfn.XLOOKUP(MIS[[#This Row],[TRADING SYMBOL]],[1]Sheet1!$D:$D,[1]Sheet1!$C:$C)</f>
        <v>328</v>
      </c>
      <c r="AE7682">
        <f>MIS[[#This Row],[OrderAverageTradedPrice]]*MIS[[#This Row],[OrderQuantity]]</f>
        <v>6508</v>
      </c>
      <c r="AF7682">
        <f>MIS[[#This Row],[LTP]]*MIS[[#This Row],[OrderQuantity]]</f>
        <v>6560</v>
      </c>
      <c r="AG7682">
        <f>IF(MIS[[#This Row],[OrderSide]]="SELL",MIS[[#This Row],[VALUE]]-MIS[[#This Row],[LIVE_VALUE]],MIS[[#This Row],[LIVE_VALUE]]-MIS[[#This Row],[VALUE]])</f>
        <v>52</v>
      </c>
      <c r="AH7682" t="str" cm="1">
        <f t="array" ref="AH7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2" t="str">
        <f>MIS[[#This Row],[TRADING SYMBOL]]</f>
        <v>SENSEX2552082100PE</v>
      </c>
      <c r="AJ7682" t="str">
        <f>IF(RIGHT(MIS[[#This Row],[Main/Hedge]],4)="MAIN","MAIN","HEDGE")</f>
        <v>MAIN</v>
      </c>
      <c r="AK7682" t="str" cm="1">
        <f t="array" ref="AK7682">_xlfn._xlws.FILTER(Table4[Column1],ISNUMBER(SEARCH(Table4[Column1],MIS[[#This Row],[OrderUniqueIdentifier]])),"")</f>
        <v>MS</v>
      </c>
    </row>
    <row r="7683" spans="1:37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>
        <f>_xlfn.XLOOKUP(MIS[[#This Row],[TRADING SYMBOL]],[1]Sheet1!$D:$D,[1]Sheet1!$C:$C)</f>
        <v>136.6</v>
      </c>
      <c r="AE7683">
        <f>MIS[[#This Row],[OrderAverageTradedPrice]]*MIS[[#This Row],[OrderQuantity]]</f>
        <v>2894</v>
      </c>
      <c r="AF7683">
        <f>MIS[[#This Row],[LTP]]*MIS[[#This Row],[OrderQuantity]]</f>
        <v>2732</v>
      </c>
      <c r="AG7683">
        <f>IF(MIS[[#This Row],[OrderSide]]="SELL",MIS[[#This Row],[VALUE]]-MIS[[#This Row],[LIVE_VALUE]],MIS[[#This Row],[LIVE_VALUE]]-MIS[[#This Row],[VALUE]])</f>
        <v>162</v>
      </c>
      <c r="AH7683" t="str" cm="1">
        <f t="array" ref="AH7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3" t="str">
        <f>MIS[[#This Row],[TRADING SYMBOL]]</f>
        <v>SENSEX2552083300CE</v>
      </c>
      <c r="AJ7683" t="str">
        <f>IF(RIGHT(MIS[[#This Row],[Main/Hedge]],4)="MAIN","MAIN","HEDGE")</f>
        <v>MAIN</v>
      </c>
      <c r="AK7683" t="str" cm="1">
        <f t="array" ref="AK7683">_xlfn._xlws.FILTER(Table4[Column1],ISNUMBER(SEARCH(Table4[Column1],MIS[[#This Row],[OrderUniqueIdentifier]])),"")</f>
        <v>MS</v>
      </c>
    </row>
    <row r="7684" spans="1:37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>
        <f>_xlfn.XLOOKUP(MIS[[#This Row],[TRADING SYMBOL]],[1]Sheet1!$D:$D,[1]Sheet1!$C:$C)</f>
        <v>136.6</v>
      </c>
      <c r="AE7684">
        <f>MIS[[#This Row],[OrderAverageTradedPrice]]*MIS[[#This Row],[OrderQuantity]]</f>
        <v>2895</v>
      </c>
      <c r="AF7684">
        <f>MIS[[#This Row],[LTP]]*MIS[[#This Row],[OrderQuantity]]</f>
        <v>2732</v>
      </c>
      <c r="AG7684">
        <f>IF(MIS[[#This Row],[OrderSide]]="SELL",MIS[[#This Row],[VALUE]]-MIS[[#This Row],[LIVE_VALUE]],MIS[[#This Row],[LIVE_VALUE]]-MIS[[#This Row],[VALUE]])</f>
        <v>163</v>
      </c>
      <c r="AH7684" t="str" cm="1">
        <f t="array" ref="AH7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4" t="str">
        <f>MIS[[#This Row],[TRADING SYMBOL]]</f>
        <v>SENSEX2552083300CE</v>
      </c>
      <c r="AJ7684" t="str">
        <f>IF(RIGHT(MIS[[#This Row],[Main/Hedge]],4)="MAIN","MAIN","HEDGE")</f>
        <v>MAIN</v>
      </c>
      <c r="AK7684" t="str" cm="1">
        <f t="array" ref="AK7684">_xlfn._xlws.FILTER(Table4[Column1],ISNUMBER(SEARCH(Table4[Column1],MIS[[#This Row],[OrderUniqueIdentifier]])),"")</f>
        <v>MS</v>
      </c>
    </row>
    <row r="7685" spans="1:37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>
        <f>_xlfn.XLOOKUP(MIS[[#This Row],[TRADING SYMBOL]],[1]Sheet1!$D:$D,[1]Sheet1!$C:$C)</f>
        <v>139.94999999999999</v>
      </c>
      <c r="AE7685">
        <f>MIS[[#This Row],[OrderAverageTradedPrice]]*MIS[[#This Row],[OrderQuantity]]</f>
        <v>13730.000000000002</v>
      </c>
      <c r="AF7685">
        <f>MIS[[#This Row],[LTP]]*MIS[[#This Row],[OrderQuantity]]</f>
        <v>13994.999999999998</v>
      </c>
      <c r="AG7685">
        <f>IF(MIS[[#This Row],[OrderSide]]="SELL",MIS[[#This Row],[VALUE]]-MIS[[#This Row],[LIVE_VALUE]],MIS[[#This Row],[LIVE_VALUE]]-MIS[[#This Row],[VALUE]])</f>
        <v>-264.99999999999636</v>
      </c>
      <c r="AH7685" t="str" cm="1">
        <f t="array" ref="AH7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5" t="str">
        <f>MIS[[#This Row],[TRADING SYMBOL]]</f>
        <v>SENSEX2552081300PE</v>
      </c>
      <c r="AJ7685" t="str">
        <f>IF(RIGHT(MIS[[#This Row],[Main/Hedge]],4)="MAIN","MAIN","HEDGE")</f>
        <v>MAIN</v>
      </c>
      <c r="AK7685" t="str" cm="1">
        <f t="array" ref="AK7685">_xlfn._xlws.FILTER(Table4[Column1],ISNUMBER(SEARCH(Table4[Column1],MIS[[#This Row],[OrderUniqueIdentifier]])),"")</f>
        <v>MS</v>
      </c>
    </row>
    <row r="7686" spans="1:37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>
        <f>_xlfn.XLOOKUP(MIS[[#This Row],[TRADING SYMBOL]],[1]Sheet1!$D:$D,[1]Sheet1!$C:$C)</f>
        <v>139.94999999999999</v>
      </c>
      <c r="AE7686">
        <f>MIS[[#This Row],[OrderAverageTradedPrice]]*MIS[[#This Row],[OrderQuantity]]</f>
        <v>10949</v>
      </c>
      <c r="AF7686">
        <f>MIS[[#This Row],[LTP]]*MIS[[#This Row],[OrderQuantity]]</f>
        <v>11196</v>
      </c>
      <c r="AG7686">
        <f>IF(MIS[[#This Row],[OrderSide]]="SELL",MIS[[#This Row],[VALUE]]-MIS[[#This Row],[LIVE_VALUE]],MIS[[#This Row],[LIVE_VALUE]]-MIS[[#This Row],[VALUE]])</f>
        <v>-247</v>
      </c>
      <c r="AH7686" t="str" cm="1">
        <f t="array" ref="AH7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6" t="str">
        <f>MIS[[#This Row],[TRADING SYMBOL]]</f>
        <v>SENSEX2552081300PE</v>
      </c>
      <c r="AJ7686" t="str">
        <f>IF(RIGHT(MIS[[#This Row],[Main/Hedge]],4)="MAIN","MAIN","HEDGE")</f>
        <v>MAIN</v>
      </c>
      <c r="AK7686" t="str" cm="1">
        <f t="array" ref="AK7686">_xlfn._xlws.FILTER(Table4[Column1],ISNUMBER(SEARCH(Table4[Column1],MIS[[#This Row],[OrderUniqueIdentifier]])),"")</f>
        <v>MS</v>
      </c>
    </row>
    <row r="7687" spans="1:37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>
        <f>_xlfn.XLOOKUP(MIS[[#This Row],[TRADING SYMBOL]],[1]Sheet1!$D:$D,[1]Sheet1!$C:$C)</f>
        <v>118.35</v>
      </c>
      <c r="AE7687">
        <f>MIS[[#This Row],[OrderAverageTradedPrice]]*MIS[[#This Row],[OrderQuantity]]</f>
        <v>10197</v>
      </c>
      <c r="AF7687">
        <f>MIS[[#This Row],[LTP]]*MIS[[#This Row],[OrderQuantity]]</f>
        <v>9468</v>
      </c>
      <c r="AG7687">
        <f>IF(MIS[[#This Row],[OrderSide]]="SELL",MIS[[#This Row],[VALUE]]-MIS[[#This Row],[LIVE_VALUE]],MIS[[#This Row],[LIVE_VALUE]]-MIS[[#This Row],[VALUE]])</f>
        <v>729</v>
      </c>
      <c r="AH7687" t="str" cm="1">
        <f t="array" ref="AH7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7" t="str">
        <f>MIS[[#This Row],[TRADING SYMBOL]]</f>
        <v>SENSEX2552083400CE</v>
      </c>
      <c r="AJ7687" t="str">
        <f>IF(RIGHT(MIS[[#This Row],[Main/Hedge]],4)="MAIN","MAIN","HEDGE")</f>
        <v>MAIN</v>
      </c>
      <c r="AK7687" t="str" cm="1">
        <f t="array" ref="AK7687">_xlfn._xlws.FILTER(Table4[Column1],ISNUMBER(SEARCH(Table4[Column1],MIS[[#This Row],[OrderUniqueIdentifier]])),"")</f>
        <v>MS</v>
      </c>
    </row>
    <row r="7688" spans="1:37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>
        <f>_xlfn.XLOOKUP(MIS[[#This Row],[TRADING SYMBOL]],[1]Sheet1!$D:$D,[1]Sheet1!$C:$C)</f>
        <v>441.2</v>
      </c>
      <c r="AE7688">
        <f>MIS[[#This Row],[OrderAverageTradedPrice]]*MIS[[#This Row],[OrderQuantity]]</f>
        <v>8770</v>
      </c>
      <c r="AF7688">
        <f>MIS[[#This Row],[LTP]]*MIS[[#This Row],[OrderQuantity]]</f>
        <v>8824</v>
      </c>
      <c r="AG7688">
        <f>IF(MIS[[#This Row],[OrderSide]]="SELL",MIS[[#This Row],[VALUE]]-MIS[[#This Row],[LIVE_VALUE]],MIS[[#This Row],[LIVE_VALUE]]-MIS[[#This Row],[VALUE]])</f>
        <v>54</v>
      </c>
      <c r="AH7688" t="str" cm="1">
        <f t="array" ref="AH7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8" t="str">
        <f>MIS[[#This Row],[TRADING SYMBOL]]</f>
        <v>SENSEX2552082400CE</v>
      </c>
      <c r="AJ7688" t="str">
        <f>IF(RIGHT(MIS[[#This Row],[Main/Hedge]],4)="MAIN","MAIN","HEDGE")</f>
        <v>MAIN</v>
      </c>
      <c r="AK7688" t="str" cm="1">
        <f t="array" ref="AK7688">_xlfn._xlws.FILTER(Table4[Column1],ISNUMBER(SEARCH(Table4[Column1],MIS[[#This Row],[OrderUniqueIdentifier]])),"")</f>
        <v>MS</v>
      </c>
    </row>
    <row r="7689" spans="1:37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>
        <f>_xlfn.XLOOKUP(MIS[[#This Row],[TRADING SYMBOL]],[1]Sheet1!$D:$D,[1]Sheet1!$C:$C)</f>
        <v>136.6</v>
      </c>
      <c r="AE7689">
        <f>MIS[[#This Row],[OrderAverageTradedPrice]]*MIS[[#This Row],[OrderQuantity]]</f>
        <v>5788</v>
      </c>
      <c r="AF7689">
        <f>MIS[[#This Row],[LTP]]*MIS[[#This Row],[OrderQuantity]]</f>
        <v>5464</v>
      </c>
      <c r="AG7689">
        <f>IF(MIS[[#This Row],[OrderSide]]="SELL",MIS[[#This Row],[VALUE]]-MIS[[#This Row],[LIVE_VALUE]],MIS[[#This Row],[LIVE_VALUE]]-MIS[[#This Row],[VALUE]])</f>
        <v>324</v>
      </c>
      <c r="AH7689" t="str" cm="1">
        <f t="array" ref="AH7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89" t="str">
        <f>MIS[[#This Row],[TRADING SYMBOL]]</f>
        <v>SENSEX2552083300CE</v>
      </c>
      <c r="AJ7689" t="str">
        <f>IF(RIGHT(MIS[[#This Row],[Main/Hedge]],4)="MAIN","MAIN","HEDGE")</f>
        <v>MAIN</v>
      </c>
      <c r="AK7689" t="str" cm="1">
        <f t="array" ref="AK7689">_xlfn._xlws.FILTER(Table4[Column1],ISNUMBER(SEARCH(Table4[Column1],MIS[[#This Row],[OrderUniqueIdentifier]])),"")</f>
        <v>MS</v>
      </c>
    </row>
    <row r="7690" spans="1:37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>
        <f>_xlfn.XLOOKUP(MIS[[#This Row],[TRADING SYMBOL]],[1]Sheet1!$D:$D,[1]Sheet1!$C:$C)</f>
        <v>139.94999999999999</v>
      </c>
      <c r="AE7690">
        <f>MIS[[#This Row],[OrderAverageTradedPrice]]*MIS[[#This Row],[OrderQuantity]]</f>
        <v>27358</v>
      </c>
      <c r="AF7690">
        <f>MIS[[#This Row],[LTP]]*MIS[[#This Row],[OrderQuantity]]</f>
        <v>27989.999999999996</v>
      </c>
      <c r="AG7690">
        <f>IF(MIS[[#This Row],[OrderSide]]="SELL",MIS[[#This Row],[VALUE]]-MIS[[#This Row],[LIVE_VALUE]],MIS[[#This Row],[LIVE_VALUE]]-MIS[[#This Row],[VALUE]])</f>
        <v>-631.99999999999636</v>
      </c>
      <c r="AH7690" t="str" cm="1">
        <f t="array" ref="AH7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0" t="str">
        <f>MIS[[#This Row],[TRADING SYMBOL]]</f>
        <v>SENSEX2552081300PE</v>
      </c>
      <c r="AJ7690" t="str">
        <f>IF(RIGHT(MIS[[#This Row],[Main/Hedge]],4)="MAIN","MAIN","HEDGE")</f>
        <v>MAIN</v>
      </c>
      <c r="AK7690" t="str" cm="1">
        <f t="array" ref="AK7690">_xlfn._xlws.FILTER(Table4[Column1],ISNUMBER(SEARCH(Table4[Column1],MIS[[#This Row],[OrderUniqueIdentifier]])),"")</f>
        <v>MS</v>
      </c>
    </row>
    <row r="7691" spans="1:37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>
        <f>_xlfn.XLOOKUP(MIS[[#This Row],[TRADING SYMBOL]],[1]Sheet1!$D:$D,[1]Sheet1!$C:$C)</f>
        <v>328</v>
      </c>
      <c r="AE7691">
        <f>MIS[[#This Row],[OrderAverageTradedPrice]]*MIS[[#This Row],[OrderQuantity]]</f>
        <v>6508</v>
      </c>
      <c r="AF7691">
        <f>MIS[[#This Row],[LTP]]*MIS[[#This Row],[OrderQuantity]]</f>
        <v>6560</v>
      </c>
      <c r="AG7691">
        <f>IF(MIS[[#This Row],[OrderSide]]="SELL",MIS[[#This Row],[VALUE]]-MIS[[#This Row],[LIVE_VALUE]],MIS[[#This Row],[LIVE_VALUE]]-MIS[[#This Row],[VALUE]])</f>
        <v>52</v>
      </c>
      <c r="AH7691" t="str" cm="1">
        <f t="array" ref="AH7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1" t="str">
        <f>MIS[[#This Row],[TRADING SYMBOL]]</f>
        <v>SENSEX2552082100PE</v>
      </c>
      <c r="AJ7691" t="str">
        <f>IF(RIGHT(MIS[[#This Row],[Main/Hedge]],4)="MAIN","MAIN","HEDGE")</f>
        <v>MAIN</v>
      </c>
      <c r="AK7691" t="str" cm="1">
        <f t="array" ref="AK7691">_xlfn._xlws.FILTER(Table4[Column1],ISNUMBER(SEARCH(Table4[Column1],MIS[[#This Row],[OrderUniqueIdentifier]])),"")</f>
        <v>MS</v>
      </c>
    </row>
    <row r="7692" spans="1:37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>
        <f>_xlfn.XLOOKUP(MIS[[#This Row],[TRADING SYMBOL]],[1]Sheet1!$D:$D,[1]Sheet1!$C:$C)</f>
        <v>136.6</v>
      </c>
      <c r="AE7692">
        <f>MIS[[#This Row],[OrderAverageTradedPrice]]*MIS[[#This Row],[OrderQuantity]]</f>
        <v>2893</v>
      </c>
      <c r="AF7692">
        <f>MIS[[#This Row],[LTP]]*MIS[[#This Row],[OrderQuantity]]</f>
        <v>2732</v>
      </c>
      <c r="AG7692">
        <f>IF(MIS[[#This Row],[OrderSide]]="SELL",MIS[[#This Row],[VALUE]]-MIS[[#This Row],[LIVE_VALUE]],MIS[[#This Row],[LIVE_VALUE]]-MIS[[#This Row],[VALUE]])</f>
        <v>161</v>
      </c>
      <c r="AH7692" t="str" cm="1">
        <f t="array" ref="AH7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2" t="str">
        <f>MIS[[#This Row],[TRADING SYMBOL]]</f>
        <v>SENSEX2552083300CE</v>
      </c>
      <c r="AJ7692" t="str">
        <f>IF(RIGHT(MIS[[#This Row],[Main/Hedge]],4)="MAIN","MAIN","HEDGE")</f>
        <v>MAIN</v>
      </c>
      <c r="AK7692" t="str" cm="1">
        <f t="array" ref="AK7692">_xlfn._xlws.FILTER(Table4[Column1],ISNUMBER(SEARCH(Table4[Column1],MIS[[#This Row],[OrderUniqueIdentifier]])),"")</f>
        <v>MS</v>
      </c>
    </row>
    <row r="7693" spans="1:37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>
        <f>_xlfn.XLOOKUP(MIS[[#This Row],[TRADING SYMBOL]],[1]Sheet1!$D:$D,[1]Sheet1!$C:$C)</f>
        <v>139.94999999999999</v>
      </c>
      <c r="AE7693">
        <f>MIS[[#This Row],[OrderAverageTradedPrice]]*MIS[[#This Row],[OrderQuantity]]</f>
        <v>2745</v>
      </c>
      <c r="AF7693">
        <f>MIS[[#This Row],[LTP]]*MIS[[#This Row],[OrderQuantity]]</f>
        <v>2799</v>
      </c>
      <c r="AG7693">
        <f>IF(MIS[[#This Row],[OrderSide]]="SELL",MIS[[#This Row],[VALUE]]-MIS[[#This Row],[LIVE_VALUE]],MIS[[#This Row],[LIVE_VALUE]]-MIS[[#This Row],[VALUE]])</f>
        <v>-54</v>
      </c>
      <c r="AH7693" t="str" cm="1">
        <f t="array" ref="AH7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3" t="str">
        <f>MIS[[#This Row],[TRADING SYMBOL]]</f>
        <v>SENSEX2552081300PE</v>
      </c>
      <c r="AJ7693" t="str">
        <f>IF(RIGHT(MIS[[#This Row],[Main/Hedge]],4)="MAIN","MAIN","HEDGE")</f>
        <v>MAIN</v>
      </c>
      <c r="AK7693" t="str" cm="1">
        <f t="array" ref="AK7693">_xlfn._xlws.FILTER(Table4[Column1],ISNUMBER(SEARCH(Table4[Column1],MIS[[#This Row],[OrderUniqueIdentifier]])),"")</f>
        <v>MS</v>
      </c>
    </row>
    <row r="7694" spans="1:37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>
        <f>_xlfn.XLOOKUP(MIS[[#This Row],[TRADING SYMBOL]],[1]Sheet1!$D:$D,[1]Sheet1!$C:$C)</f>
        <v>328</v>
      </c>
      <c r="AE7694">
        <f>MIS[[#This Row],[OrderAverageTradedPrice]]*MIS[[#This Row],[OrderQuantity]]</f>
        <v>6497</v>
      </c>
      <c r="AF7694">
        <f>MIS[[#This Row],[LTP]]*MIS[[#This Row],[OrderQuantity]]</f>
        <v>6560</v>
      </c>
      <c r="AG7694">
        <f>IF(MIS[[#This Row],[OrderSide]]="SELL",MIS[[#This Row],[VALUE]]-MIS[[#This Row],[LIVE_VALUE]],MIS[[#This Row],[LIVE_VALUE]]-MIS[[#This Row],[VALUE]])</f>
        <v>63</v>
      </c>
      <c r="AH7694" t="str" cm="1">
        <f t="array" ref="AH7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4" t="str">
        <f>MIS[[#This Row],[TRADING SYMBOL]]</f>
        <v>SENSEX2552082100PE</v>
      </c>
      <c r="AJ7694" t="str">
        <f>IF(RIGHT(MIS[[#This Row],[Main/Hedge]],4)="MAIN","MAIN","HEDGE")</f>
        <v>MAIN</v>
      </c>
      <c r="AK7694" t="str" cm="1">
        <f t="array" ref="AK7694">_xlfn._xlws.FILTER(Table4[Column1],ISNUMBER(SEARCH(Table4[Column1],MIS[[#This Row],[OrderUniqueIdentifier]])),"")</f>
        <v>MS</v>
      </c>
    </row>
    <row r="7695" spans="1:37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>
        <f>_xlfn.XLOOKUP(MIS[[#This Row],[TRADING SYMBOL]],[1]Sheet1!$D:$D,[1]Sheet1!$C:$C)</f>
        <v>139.94999999999999</v>
      </c>
      <c r="AE7695">
        <f>MIS[[#This Row],[OrderAverageTradedPrice]]*MIS[[#This Row],[OrderQuantity]]</f>
        <v>10964</v>
      </c>
      <c r="AF7695">
        <f>MIS[[#This Row],[LTP]]*MIS[[#This Row],[OrderQuantity]]</f>
        <v>11196</v>
      </c>
      <c r="AG7695">
        <f>IF(MIS[[#This Row],[OrderSide]]="SELL",MIS[[#This Row],[VALUE]]-MIS[[#This Row],[LIVE_VALUE]],MIS[[#This Row],[LIVE_VALUE]]-MIS[[#This Row],[VALUE]])</f>
        <v>-232</v>
      </c>
      <c r="AH7695" t="str" cm="1">
        <f t="array" ref="AH7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5" t="str">
        <f>MIS[[#This Row],[TRADING SYMBOL]]</f>
        <v>SENSEX2552081300PE</v>
      </c>
      <c r="AJ7695" t="str">
        <f>IF(RIGHT(MIS[[#This Row],[Main/Hedge]],4)="MAIN","MAIN","HEDGE")</f>
        <v>MAIN</v>
      </c>
      <c r="AK7695" t="str" cm="1">
        <f t="array" ref="AK7695">_xlfn._xlws.FILTER(Table4[Column1],ISNUMBER(SEARCH(Table4[Column1],MIS[[#This Row],[OrderUniqueIdentifier]])),"")</f>
        <v>MS</v>
      </c>
    </row>
    <row r="7696" spans="1:37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>
        <f>_xlfn.XLOOKUP(MIS[[#This Row],[TRADING SYMBOL]],[1]Sheet1!$D:$D,[1]Sheet1!$C:$C)</f>
        <v>328</v>
      </c>
      <c r="AE7696">
        <f>MIS[[#This Row],[OrderAverageTradedPrice]]*MIS[[#This Row],[OrderQuantity]]</f>
        <v>13056</v>
      </c>
      <c r="AF7696">
        <f>MIS[[#This Row],[LTP]]*MIS[[#This Row],[OrderQuantity]]</f>
        <v>13120</v>
      </c>
      <c r="AG7696">
        <f>IF(MIS[[#This Row],[OrderSide]]="SELL",MIS[[#This Row],[VALUE]]-MIS[[#This Row],[LIVE_VALUE]],MIS[[#This Row],[LIVE_VALUE]]-MIS[[#This Row],[VALUE]])</f>
        <v>64</v>
      </c>
      <c r="AH7696" t="str" cm="1">
        <f t="array" ref="AH7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6" t="str">
        <f>MIS[[#This Row],[TRADING SYMBOL]]</f>
        <v>SENSEX2552082100PE</v>
      </c>
      <c r="AJ7696" t="str">
        <f>IF(RIGHT(MIS[[#This Row],[Main/Hedge]],4)="MAIN","MAIN","HEDGE")</f>
        <v>MAIN</v>
      </c>
      <c r="AK7696" t="str" cm="1">
        <f t="array" ref="AK7696">_xlfn._xlws.FILTER(Table4[Column1],ISNUMBER(SEARCH(Table4[Column1],MIS[[#This Row],[OrderUniqueIdentifier]])),"")</f>
        <v>MS</v>
      </c>
    </row>
    <row r="7697" spans="1:37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>
        <f>_xlfn.XLOOKUP(MIS[[#This Row],[TRADING SYMBOL]],[1]Sheet1!$D:$D,[1]Sheet1!$C:$C)</f>
        <v>136.6</v>
      </c>
      <c r="AE7697">
        <f>MIS[[#This Row],[OrderAverageTradedPrice]]*MIS[[#This Row],[OrderQuantity]]</f>
        <v>5777</v>
      </c>
      <c r="AF7697">
        <f>MIS[[#This Row],[LTP]]*MIS[[#This Row],[OrderQuantity]]</f>
        <v>5464</v>
      </c>
      <c r="AG7697">
        <f>IF(MIS[[#This Row],[OrderSide]]="SELL",MIS[[#This Row],[VALUE]]-MIS[[#This Row],[LIVE_VALUE]],MIS[[#This Row],[LIVE_VALUE]]-MIS[[#This Row],[VALUE]])</f>
        <v>313</v>
      </c>
      <c r="AH7697" t="str" cm="1">
        <f t="array" ref="AH7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7" t="str">
        <f>MIS[[#This Row],[TRADING SYMBOL]]</f>
        <v>SENSEX2552083300CE</v>
      </c>
      <c r="AJ7697" t="str">
        <f>IF(RIGHT(MIS[[#This Row],[Main/Hedge]],4)="MAIN","MAIN","HEDGE")</f>
        <v>MAIN</v>
      </c>
      <c r="AK7697" t="str" cm="1">
        <f t="array" ref="AK7697">_xlfn._xlws.FILTER(Table4[Column1],ISNUMBER(SEARCH(Table4[Column1],MIS[[#This Row],[OrderUniqueIdentifier]])),"")</f>
        <v>MS</v>
      </c>
    </row>
    <row r="7698" spans="1:37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>
        <f>_xlfn.XLOOKUP(MIS[[#This Row],[TRADING SYMBOL]],[1]Sheet1!$D:$D,[1]Sheet1!$C:$C)</f>
        <v>386.75</v>
      </c>
      <c r="AE7698">
        <f>MIS[[#This Row],[OrderAverageTradedPrice]]*MIS[[#This Row],[OrderQuantity]]</f>
        <v>7799</v>
      </c>
      <c r="AF7698">
        <f>MIS[[#This Row],[LTP]]*MIS[[#This Row],[OrderQuantity]]</f>
        <v>7735</v>
      </c>
      <c r="AG7698">
        <f>IF(MIS[[#This Row],[OrderSide]]="SELL",MIS[[#This Row],[VALUE]]-MIS[[#This Row],[LIVE_VALUE]],MIS[[#This Row],[LIVE_VALUE]]-MIS[[#This Row],[VALUE]])</f>
        <v>-64</v>
      </c>
      <c r="AH7698" t="str" cm="1">
        <f t="array" ref="AH7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8" t="str">
        <f>MIS[[#This Row],[TRADING SYMBOL]]</f>
        <v>SENSEX2552082500CE</v>
      </c>
      <c r="AJ7698" t="str">
        <f>IF(RIGHT(MIS[[#This Row],[Main/Hedge]],4)="MAIN","MAIN","HEDGE")</f>
        <v>MAIN</v>
      </c>
      <c r="AK7698" t="str" cm="1">
        <f t="array" ref="AK7698">_xlfn._xlws.FILTER(Table4[Column1],ISNUMBER(SEARCH(Table4[Column1],MIS[[#This Row],[OrderUniqueIdentifier]])),"")</f>
        <v>MS</v>
      </c>
    </row>
    <row r="7699" spans="1:37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>
        <f>_xlfn.XLOOKUP(MIS[[#This Row],[TRADING SYMBOL]],[1]Sheet1!$D:$D,[1]Sheet1!$C:$C)</f>
        <v>118.35</v>
      </c>
      <c r="AE7699">
        <f>MIS[[#This Row],[OrderAverageTradedPrice]]*MIS[[#This Row],[OrderQuantity]]</f>
        <v>7650</v>
      </c>
      <c r="AF7699">
        <f>MIS[[#This Row],[LTP]]*MIS[[#This Row],[OrderQuantity]]</f>
        <v>7101</v>
      </c>
      <c r="AG7699">
        <f>IF(MIS[[#This Row],[OrderSide]]="SELL",MIS[[#This Row],[VALUE]]-MIS[[#This Row],[LIVE_VALUE]],MIS[[#This Row],[LIVE_VALUE]]-MIS[[#This Row],[VALUE]])</f>
        <v>549</v>
      </c>
      <c r="AH7699" t="str" cm="1">
        <f t="array" ref="AH7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699" t="str">
        <f>MIS[[#This Row],[TRADING SYMBOL]]</f>
        <v>SENSEX2552083400CE</v>
      </c>
      <c r="AJ7699" t="str">
        <f>IF(RIGHT(MIS[[#This Row],[Main/Hedge]],4)="MAIN","MAIN","HEDGE")</f>
        <v>MAIN</v>
      </c>
      <c r="AK7699" t="str" cm="1">
        <f t="array" ref="AK7699">_xlfn._xlws.FILTER(Table4[Column1],ISNUMBER(SEARCH(Table4[Column1],MIS[[#This Row],[OrderUniqueIdentifier]])),"")</f>
        <v>MS</v>
      </c>
    </row>
    <row r="7700" spans="1:37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>
        <f>_xlfn.XLOOKUP(MIS[[#This Row],[TRADING SYMBOL]],[1]Sheet1!$D:$D,[1]Sheet1!$C:$C)</f>
        <v>139.94999999999999</v>
      </c>
      <c r="AE7700">
        <f>MIS[[#This Row],[OrderAverageTradedPrice]]*MIS[[#This Row],[OrderQuantity]]</f>
        <v>2742</v>
      </c>
      <c r="AF7700">
        <f>MIS[[#This Row],[LTP]]*MIS[[#This Row],[OrderQuantity]]</f>
        <v>2799</v>
      </c>
      <c r="AG7700">
        <f>IF(MIS[[#This Row],[OrderSide]]="SELL",MIS[[#This Row],[VALUE]]-MIS[[#This Row],[LIVE_VALUE]],MIS[[#This Row],[LIVE_VALUE]]-MIS[[#This Row],[VALUE]])</f>
        <v>-57</v>
      </c>
      <c r="AH7700" t="str" cm="1">
        <f t="array" ref="AH7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0" t="str">
        <f>MIS[[#This Row],[TRADING SYMBOL]]</f>
        <v>SENSEX2552081300PE</v>
      </c>
      <c r="AJ7700" t="str">
        <f>IF(RIGHT(MIS[[#This Row],[Main/Hedge]],4)="MAIN","MAIN","HEDGE")</f>
        <v>MAIN</v>
      </c>
      <c r="AK7700" t="str" cm="1">
        <f t="array" ref="AK7700">_xlfn._xlws.FILTER(Table4[Column1],ISNUMBER(SEARCH(Table4[Column1],MIS[[#This Row],[OrderUniqueIdentifier]])),"")</f>
        <v>MS</v>
      </c>
    </row>
    <row r="7701" spans="1:37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>
        <f>_xlfn.XLOOKUP(MIS[[#This Row],[TRADING SYMBOL]],[1]Sheet1!$D:$D,[1]Sheet1!$C:$C)</f>
        <v>127.9</v>
      </c>
      <c r="AE7701">
        <f>MIS[[#This Row],[OrderAverageTradedPrice]]*MIS[[#This Row],[OrderQuantity]]</f>
        <v>4973</v>
      </c>
      <c r="AF7701">
        <f>MIS[[#This Row],[LTP]]*MIS[[#This Row],[OrderQuantity]]</f>
        <v>5116</v>
      </c>
      <c r="AG7701">
        <f>IF(MIS[[#This Row],[OrderSide]]="SELL",MIS[[#This Row],[VALUE]]-MIS[[#This Row],[LIVE_VALUE]],MIS[[#This Row],[LIVE_VALUE]]-MIS[[#This Row],[VALUE]])</f>
        <v>-143</v>
      </c>
      <c r="AH7701" t="str" cm="1">
        <f t="array" ref="AH7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1" t="str">
        <f>MIS[[#This Row],[TRADING SYMBOL]]</f>
        <v>SENSEX2552081200PE</v>
      </c>
      <c r="AJ7701" t="str">
        <f>IF(RIGHT(MIS[[#This Row],[Main/Hedge]],4)="MAIN","MAIN","HEDGE")</f>
        <v>MAIN</v>
      </c>
      <c r="AK7701" t="str" cm="1">
        <f t="array" ref="AK7701">_xlfn._xlws.FILTER(Table4[Column1],ISNUMBER(SEARCH(Table4[Column1],MIS[[#This Row],[OrderUniqueIdentifier]])),"")</f>
        <v>MS</v>
      </c>
    </row>
    <row r="7702" spans="1:37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>
        <f>_xlfn.XLOOKUP(MIS[[#This Row],[TRADING SYMBOL]],[1]Sheet1!$D:$D,[1]Sheet1!$C:$C)</f>
        <v>136.6</v>
      </c>
      <c r="AE7702">
        <f>MIS[[#This Row],[OrderAverageTradedPrice]]*MIS[[#This Row],[OrderQuantity]]</f>
        <v>2894</v>
      </c>
      <c r="AF7702">
        <f>MIS[[#This Row],[LTP]]*MIS[[#This Row],[OrderQuantity]]</f>
        <v>2732</v>
      </c>
      <c r="AG7702">
        <f>IF(MIS[[#This Row],[OrderSide]]="SELL",MIS[[#This Row],[VALUE]]-MIS[[#This Row],[LIVE_VALUE]],MIS[[#This Row],[LIVE_VALUE]]-MIS[[#This Row],[VALUE]])</f>
        <v>162</v>
      </c>
      <c r="AH7702" t="str" cm="1">
        <f t="array" ref="AH7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2" t="str">
        <f>MIS[[#This Row],[TRADING SYMBOL]]</f>
        <v>SENSEX2552083300CE</v>
      </c>
      <c r="AJ7702" t="str">
        <f>IF(RIGHT(MIS[[#This Row],[Main/Hedge]],4)="MAIN","MAIN","HEDGE")</f>
        <v>MAIN</v>
      </c>
      <c r="AK7702" t="str" cm="1">
        <f t="array" ref="AK7702">_xlfn._xlws.FILTER(Table4[Column1],ISNUMBER(SEARCH(Table4[Column1],MIS[[#This Row],[OrderUniqueIdentifier]])),"")</f>
        <v>MS</v>
      </c>
    </row>
    <row r="7703" spans="1:37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>
        <f>_xlfn.XLOOKUP(MIS[[#This Row],[TRADING SYMBOL]],[1]Sheet1!$D:$D,[1]Sheet1!$C:$C)</f>
        <v>118.35</v>
      </c>
      <c r="AE7703">
        <f>MIS[[#This Row],[OrderAverageTradedPrice]]*MIS[[#This Row],[OrderQuantity]]</f>
        <v>20387</v>
      </c>
      <c r="AF7703">
        <f>MIS[[#This Row],[LTP]]*MIS[[#This Row],[OrderQuantity]]</f>
        <v>18936</v>
      </c>
      <c r="AG7703">
        <f>IF(MIS[[#This Row],[OrderSide]]="SELL",MIS[[#This Row],[VALUE]]-MIS[[#This Row],[LIVE_VALUE]],MIS[[#This Row],[LIVE_VALUE]]-MIS[[#This Row],[VALUE]])</f>
        <v>1451</v>
      </c>
      <c r="AH7703" t="str" cm="1">
        <f t="array" ref="AH7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3" t="str">
        <f>MIS[[#This Row],[TRADING SYMBOL]]</f>
        <v>SENSEX2552083400CE</v>
      </c>
      <c r="AJ7703" t="str">
        <f>IF(RIGHT(MIS[[#This Row],[Main/Hedge]],4)="MAIN","MAIN","HEDGE")</f>
        <v>MAIN</v>
      </c>
      <c r="AK7703" t="str" cm="1">
        <f t="array" ref="AK7703">_xlfn._xlws.FILTER(Table4[Column1],ISNUMBER(SEARCH(Table4[Column1],MIS[[#This Row],[OrderUniqueIdentifier]])),"")</f>
        <v>MS</v>
      </c>
    </row>
    <row r="7704" spans="1:37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>
        <f>_xlfn.XLOOKUP(MIS[[#This Row],[TRADING SYMBOL]],[1]Sheet1!$D:$D,[1]Sheet1!$C:$C)</f>
        <v>328</v>
      </c>
      <c r="AE7704">
        <f>MIS[[#This Row],[OrderAverageTradedPrice]]*MIS[[#This Row],[OrderQuantity]]</f>
        <v>12997</v>
      </c>
      <c r="AF7704">
        <f>MIS[[#This Row],[LTP]]*MIS[[#This Row],[OrderQuantity]]</f>
        <v>13120</v>
      </c>
      <c r="AG7704">
        <f>IF(MIS[[#This Row],[OrderSide]]="SELL",MIS[[#This Row],[VALUE]]-MIS[[#This Row],[LIVE_VALUE]],MIS[[#This Row],[LIVE_VALUE]]-MIS[[#This Row],[VALUE]])</f>
        <v>123</v>
      </c>
      <c r="AH7704" t="str" cm="1">
        <f t="array" ref="AH7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4" t="str">
        <f>MIS[[#This Row],[TRADING SYMBOL]]</f>
        <v>SENSEX2552082100PE</v>
      </c>
      <c r="AJ7704" t="str">
        <f>IF(RIGHT(MIS[[#This Row],[Main/Hedge]],4)="MAIN","MAIN","HEDGE")</f>
        <v>MAIN</v>
      </c>
      <c r="AK7704" t="str" cm="1">
        <f t="array" ref="AK7704">_xlfn._xlws.FILTER(Table4[Column1],ISNUMBER(SEARCH(Table4[Column1],MIS[[#This Row],[OrderUniqueIdentifier]])),"")</f>
        <v>MS</v>
      </c>
    </row>
    <row r="7705" spans="1:37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>
        <f>_xlfn.XLOOKUP(MIS[[#This Row],[TRADING SYMBOL]],[1]Sheet1!$D:$D,[1]Sheet1!$C:$C)</f>
        <v>118.35</v>
      </c>
      <c r="AE7705">
        <f>MIS[[#This Row],[OrderAverageTradedPrice]]*MIS[[#This Row],[OrderQuantity]]</f>
        <v>10204</v>
      </c>
      <c r="AF7705">
        <f>MIS[[#This Row],[LTP]]*MIS[[#This Row],[OrderQuantity]]</f>
        <v>9468</v>
      </c>
      <c r="AG7705">
        <f>IF(MIS[[#This Row],[OrderSide]]="SELL",MIS[[#This Row],[VALUE]]-MIS[[#This Row],[LIVE_VALUE]],MIS[[#This Row],[LIVE_VALUE]]-MIS[[#This Row],[VALUE]])</f>
        <v>736</v>
      </c>
      <c r="AH7705" t="str" cm="1">
        <f t="array" ref="AH7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5" t="str">
        <f>MIS[[#This Row],[TRADING SYMBOL]]</f>
        <v>SENSEX2552083400CE</v>
      </c>
      <c r="AJ7705" t="str">
        <f>IF(RIGHT(MIS[[#This Row],[Main/Hedge]],4)="MAIN","MAIN","HEDGE")</f>
        <v>MAIN</v>
      </c>
      <c r="AK7705" t="str" cm="1">
        <f t="array" ref="AK7705">_xlfn._xlws.FILTER(Table4[Column1],ISNUMBER(SEARCH(Table4[Column1],MIS[[#This Row],[OrderUniqueIdentifier]])),"")</f>
        <v>MS</v>
      </c>
    </row>
    <row r="7706" spans="1:37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>
        <f>_xlfn.XLOOKUP(MIS[[#This Row],[TRADING SYMBOL]],[1]Sheet1!$D:$D,[1]Sheet1!$C:$C)</f>
        <v>127.9</v>
      </c>
      <c r="AE7706">
        <f>MIS[[#This Row],[OrderAverageTradedPrice]]*MIS[[#This Row],[OrderQuantity]]</f>
        <v>9934</v>
      </c>
      <c r="AF7706">
        <f>MIS[[#This Row],[LTP]]*MIS[[#This Row],[OrderQuantity]]</f>
        <v>10232</v>
      </c>
      <c r="AG7706">
        <f>IF(MIS[[#This Row],[OrderSide]]="SELL",MIS[[#This Row],[VALUE]]-MIS[[#This Row],[LIVE_VALUE]],MIS[[#This Row],[LIVE_VALUE]]-MIS[[#This Row],[VALUE]])</f>
        <v>-298</v>
      </c>
      <c r="AH7706" t="str" cm="1">
        <f t="array" ref="AH7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6" t="str">
        <f>MIS[[#This Row],[TRADING SYMBOL]]</f>
        <v>SENSEX2552081200PE</v>
      </c>
      <c r="AJ7706" t="str">
        <f>IF(RIGHT(MIS[[#This Row],[Main/Hedge]],4)="MAIN","MAIN","HEDGE")</f>
        <v>MAIN</v>
      </c>
      <c r="AK7706" t="str" cm="1">
        <f t="array" ref="AK7706">_xlfn._xlws.FILTER(Table4[Column1],ISNUMBER(SEARCH(Table4[Column1],MIS[[#This Row],[OrderUniqueIdentifier]])),"")</f>
        <v>MS</v>
      </c>
    </row>
    <row r="7707" spans="1:37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>
        <f>_xlfn.XLOOKUP(MIS[[#This Row],[TRADING SYMBOL]],[1]Sheet1!$D:$D,[1]Sheet1!$C:$C)</f>
        <v>136.6</v>
      </c>
      <c r="AE7707">
        <f>MIS[[#This Row],[OrderAverageTradedPrice]]*MIS[[#This Row],[OrderQuantity]]</f>
        <v>2893</v>
      </c>
      <c r="AF7707">
        <f>MIS[[#This Row],[LTP]]*MIS[[#This Row],[OrderQuantity]]</f>
        <v>2732</v>
      </c>
      <c r="AG7707">
        <f>IF(MIS[[#This Row],[OrderSide]]="SELL",MIS[[#This Row],[VALUE]]-MIS[[#This Row],[LIVE_VALUE]],MIS[[#This Row],[LIVE_VALUE]]-MIS[[#This Row],[VALUE]])</f>
        <v>161</v>
      </c>
      <c r="AH7707" t="str" cm="1">
        <f t="array" ref="AH7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7" t="str">
        <f>MIS[[#This Row],[TRADING SYMBOL]]</f>
        <v>SENSEX2552083300CE</v>
      </c>
      <c r="AJ7707" t="str">
        <f>IF(RIGHT(MIS[[#This Row],[Main/Hedge]],4)="MAIN","MAIN","HEDGE")</f>
        <v>MAIN</v>
      </c>
      <c r="AK7707" t="str" cm="1">
        <f t="array" ref="AK7707">_xlfn._xlws.FILTER(Table4[Column1],ISNUMBER(SEARCH(Table4[Column1],MIS[[#This Row],[OrderUniqueIdentifier]])),"")</f>
        <v>MS</v>
      </c>
    </row>
    <row r="7708" spans="1:37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>
        <f>_xlfn.XLOOKUP(MIS[[#This Row],[TRADING SYMBOL]],[1]Sheet1!$D:$D,[1]Sheet1!$C:$C)</f>
        <v>367</v>
      </c>
      <c r="AE7708">
        <f>MIS[[#This Row],[OrderAverageTradedPrice]]*MIS[[#This Row],[OrderQuantity]]</f>
        <v>14522</v>
      </c>
      <c r="AF7708">
        <f>MIS[[#This Row],[LTP]]*MIS[[#This Row],[OrderQuantity]]</f>
        <v>14680</v>
      </c>
      <c r="AG7708">
        <f>IF(MIS[[#This Row],[OrderSide]]="SELL",MIS[[#This Row],[VALUE]]-MIS[[#This Row],[LIVE_VALUE]],MIS[[#This Row],[LIVE_VALUE]]-MIS[[#This Row],[VALUE]])</f>
        <v>158</v>
      </c>
      <c r="AH7708" t="str" cm="1">
        <f t="array" ref="AH7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8" t="str">
        <f>MIS[[#This Row],[TRADING SYMBOL]]</f>
        <v>SENSEX2552082200PE</v>
      </c>
      <c r="AJ7708" t="str">
        <f>IF(RIGHT(MIS[[#This Row],[Main/Hedge]],4)="MAIN","MAIN","HEDGE")</f>
        <v>MAIN</v>
      </c>
      <c r="AK7708" t="str" cm="1">
        <f t="array" ref="AK7708">_xlfn._xlws.FILTER(Table4[Column1],ISNUMBER(SEARCH(Table4[Column1],MIS[[#This Row],[OrderUniqueIdentifier]])),"")</f>
        <v>MS</v>
      </c>
    </row>
    <row r="7709" spans="1:37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>
        <f>_xlfn.XLOOKUP(MIS[[#This Row],[TRADING SYMBOL]],[1]Sheet1!$D:$D,[1]Sheet1!$C:$C)</f>
        <v>409.5</v>
      </c>
      <c r="AE7709">
        <f>MIS[[#This Row],[OrderAverageTradedPrice]]*MIS[[#This Row],[OrderQuantity]]</f>
        <v>8084</v>
      </c>
      <c r="AF7709">
        <f>MIS[[#This Row],[LTP]]*MIS[[#This Row],[OrderQuantity]]</f>
        <v>8190</v>
      </c>
      <c r="AG7709">
        <f>IF(MIS[[#This Row],[OrderSide]]="SELL",MIS[[#This Row],[VALUE]]-MIS[[#This Row],[LIVE_VALUE]],MIS[[#This Row],[LIVE_VALUE]]-MIS[[#This Row],[VALUE]])</f>
        <v>106</v>
      </c>
      <c r="AH7709" t="str" cm="1">
        <f t="array" ref="AH7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09" t="str">
        <f>MIS[[#This Row],[TRADING SYMBOL]]</f>
        <v>SENSEX2552082300PE</v>
      </c>
      <c r="AJ7709" t="str">
        <f>IF(RIGHT(MIS[[#This Row],[Main/Hedge]],4)="MAIN","MAIN","HEDGE")</f>
        <v>MAIN</v>
      </c>
      <c r="AK7709" t="str" cm="1">
        <f t="array" ref="AK7709">_xlfn._xlws.FILTER(Table4[Column1],ISNUMBER(SEARCH(Table4[Column1],MIS[[#This Row],[OrderUniqueIdentifier]])),"")</f>
        <v>MS</v>
      </c>
    </row>
    <row r="7710" spans="1:37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>
        <f>_xlfn.XLOOKUP(MIS[[#This Row],[TRADING SYMBOL]],[1]Sheet1!$D:$D,[1]Sheet1!$C:$C)</f>
        <v>441.2</v>
      </c>
      <c r="AE7710">
        <f>MIS[[#This Row],[OrderAverageTradedPrice]]*MIS[[#This Row],[OrderQuantity]]</f>
        <v>8764</v>
      </c>
      <c r="AF7710">
        <f>MIS[[#This Row],[LTP]]*MIS[[#This Row],[OrderQuantity]]</f>
        <v>8824</v>
      </c>
      <c r="AG7710">
        <f>IF(MIS[[#This Row],[OrderSide]]="SELL",MIS[[#This Row],[VALUE]]-MIS[[#This Row],[LIVE_VALUE]],MIS[[#This Row],[LIVE_VALUE]]-MIS[[#This Row],[VALUE]])</f>
        <v>60</v>
      </c>
      <c r="AH7710" t="str" cm="1">
        <f t="array" ref="AH7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0" t="str">
        <f>MIS[[#This Row],[TRADING SYMBOL]]</f>
        <v>SENSEX2552082400CE</v>
      </c>
      <c r="AJ7710" t="str">
        <f>IF(RIGHT(MIS[[#This Row],[Main/Hedge]],4)="MAIN","MAIN","HEDGE")</f>
        <v>MAIN</v>
      </c>
      <c r="AK7710" t="str" cm="1">
        <f t="array" ref="AK7710">_xlfn._xlws.FILTER(Table4[Column1],ISNUMBER(SEARCH(Table4[Column1],MIS[[#This Row],[OrderUniqueIdentifier]])),"")</f>
        <v>MS</v>
      </c>
    </row>
    <row r="7711" spans="1:37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>
        <f>_xlfn.XLOOKUP(MIS[[#This Row],[TRADING SYMBOL]],[1]Sheet1!$D:$D,[1]Sheet1!$C:$C)</f>
        <v>139.94999999999999</v>
      </c>
      <c r="AE7711">
        <f>MIS[[#This Row],[OrderAverageTradedPrice]]*MIS[[#This Row],[OrderQuantity]]</f>
        <v>19142.99999999996</v>
      </c>
      <c r="AF7711">
        <f>MIS[[#This Row],[LTP]]*MIS[[#This Row],[OrderQuantity]]</f>
        <v>19593</v>
      </c>
      <c r="AG7711">
        <f>IF(MIS[[#This Row],[OrderSide]]="SELL",MIS[[#This Row],[VALUE]]-MIS[[#This Row],[LIVE_VALUE]],MIS[[#This Row],[LIVE_VALUE]]-MIS[[#This Row],[VALUE]])</f>
        <v>-450.00000000004002</v>
      </c>
      <c r="AH7711" t="str" cm="1">
        <f t="array" ref="AH7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1" t="str">
        <f>MIS[[#This Row],[TRADING SYMBOL]]</f>
        <v>SENSEX2552081300PE</v>
      </c>
      <c r="AJ7711" t="str">
        <f>IF(RIGHT(MIS[[#This Row],[Main/Hedge]],4)="MAIN","MAIN","HEDGE")</f>
        <v>MAIN</v>
      </c>
      <c r="AK7711" t="str" cm="1">
        <f t="array" ref="AK7711">_xlfn._xlws.FILTER(Table4[Column1],ISNUMBER(SEARCH(Table4[Column1],MIS[[#This Row],[OrderUniqueIdentifier]])),"")</f>
        <v>MS</v>
      </c>
    </row>
    <row r="7712" spans="1:37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>
        <f>_xlfn.XLOOKUP(MIS[[#This Row],[TRADING SYMBOL]],[1]Sheet1!$D:$D,[1]Sheet1!$C:$C)</f>
        <v>441.2</v>
      </c>
      <c r="AE7712">
        <f>MIS[[#This Row],[OrderAverageTradedPrice]]*MIS[[#This Row],[OrderQuantity]]</f>
        <v>8769</v>
      </c>
      <c r="AF7712">
        <f>MIS[[#This Row],[LTP]]*MIS[[#This Row],[OrderQuantity]]</f>
        <v>8824</v>
      </c>
      <c r="AG7712">
        <f>IF(MIS[[#This Row],[OrderSide]]="SELL",MIS[[#This Row],[VALUE]]-MIS[[#This Row],[LIVE_VALUE]],MIS[[#This Row],[LIVE_VALUE]]-MIS[[#This Row],[VALUE]])</f>
        <v>55</v>
      </c>
      <c r="AH7712" t="str" cm="1">
        <f t="array" ref="AH7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2" t="str">
        <f>MIS[[#This Row],[TRADING SYMBOL]]</f>
        <v>SENSEX2552082400CE</v>
      </c>
      <c r="AJ7712" t="str">
        <f>IF(RIGHT(MIS[[#This Row],[Main/Hedge]],4)="MAIN","MAIN","HEDGE")</f>
        <v>MAIN</v>
      </c>
      <c r="AK7712" t="str" cm="1">
        <f t="array" ref="AK7712">_xlfn._xlws.FILTER(Table4[Column1],ISNUMBER(SEARCH(Table4[Column1],MIS[[#This Row],[OrderUniqueIdentifier]])),"")</f>
        <v>MS</v>
      </c>
    </row>
    <row r="7713" spans="1:37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>
        <f>_xlfn.XLOOKUP(MIS[[#This Row],[TRADING SYMBOL]],[1]Sheet1!$D:$D,[1]Sheet1!$C:$C)</f>
        <v>118.35</v>
      </c>
      <c r="AE7713">
        <f>MIS[[#This Row],[OrderAverageTradedPrice]]*MIS[[#This Row],[OrderQuantity]]</f>
        <v>5100</v>
      </c>
      <c r="AF7713">
        <f>MIS[[#This Row],[LTP]]*MIS[[#This Row],[OrderQuantity]]</f>
        <v>4734</v>
      </c>
      <c r="AG7713">
        <f>IF(MIS[[#This Row],[OrderSide]]="SELL",MIS[[#This Row],[VALUE]]-MIS[[#This Row],[LIVE_VALUE]],MIS[[#This Row],[LIVE_VALUE]]-MIS[[#This Row],[VALUE]])</f>
        <v>366</v>
      </c>
      <c r="AH7713" t="str" cm="1">
        <f t="array" ref="AH7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3" t="str">
        <f>MIS[[#This Row],[TRADING SYMBOL]]</f>
        <v>SENSEX2552083400CE</v>
      </c>
      <c r="AJ7713" t="str">
        <f>IF(RIGHT(MIS[[#This Row],[Main/Hedge]],4)="MAIN","MAIN","HEDGE")</f>
        <v>MAIN</v>
      </c>
      <c r="AK7713" t="str" cm="1">
        <f t="array" ref="AK7713">_xlfn._xlws.FILTER(Table4[Column1],ISNUMBER(SEARCH(Table4[Column1],MIS[[#This Row],[OrderUniqueIdentifier]])),"")</f>
        <v>MS</v>
      </c>
    </row>
    <row r="7714" spans="1:37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>
        <f>_xlfn.XLOOKUP(MIS[[#This Row],[TRADING SYMBOL]],[1]Sheet1!$D:$D,[1]Sheet1!$C:$C)</f>
        <v>136.6</v>
      </c>
      <c r="AE7714">
        <f>MIS[[#This Row],[OrderAverageTradedPrice]]*MIS[[#This Row],[OrderQuantity]]</f>
        <v>2895</v>
      </c>
      <c r="AF7714">
        <f>MIS[[#This Row],[LTP]]*MIS[[#This Row],[OrderQuantity]]</f>
        <v>2732</v>
      </c>
      <c r="AG7714">
        <f>IF(MIS[[#This Row],[OrderSide]]="SELL",MIS[[#This Row],[VALUE]]-MIS[[#This Row],[LIVE_VALUE]],MIS[[#This Row],[LIVE_VALUE]]-MIS[[#This Row],[VALUE]])</f>
        <v>163</v>
      </c>
      <c r="AH7714" t="str" cm="1">
        <f t="array" ref="AH7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4" t="str">
        <f>MIS[[#This Row],[TRADING SYMBOL]]</f>
        <v>SENSEX2552083300CE</v>
      </c>
      <c r="AJ7714" t="str">
        <f>IF(RIGHT(MIS[[#This Row],[Main/Hedge]],4)="MAIN","MAIN","HEDGE")</f>
        <v>MAIN</v>
      </c>
      <c r="AK7714" t="str" cm="1">
        <f t="array" ref="AK7714">_xlfn._xlws.FILTER(Table4[Column1],ISNUMBER(SEARCH(Table4[Column1],MIS[[#This Row],[OrderUniqueIdentifier]])),"")</f>
        <v>MS</v>
      </c>
    </row>
    <row r="7715" spans="1:37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>
        <f>_xlfn.XLOOKUP(MIS[[#This Row],[TRADING SYMBOL]],[1]Sheet1!$D:$D,[1]Sheet1!$C:$C)</f>
        <v>136.6</v>
      </c>
      <c r="AE7715">
        <f>MIS[[#This Row],[OrderAverageTradedPrice]]*MIS[[#This Row],[OrderQuantity]]</f>
        <v>17355.99999999996</v>
      </c>
      <c r="AF7715">
        <f>MIS[[#This Row],[LTP]]*MIS[[#This Row],[OrderQuantity]]</f>
        <v>16392</v>
      </c>
      <c r="AG7715">
        <f>IF(MIS[[#This Row],[OrderSide]]="SELL",MIS[[#This Row],[VALUE]]-MIS[[#This Row],[LIVE_VALUE]],MIS[[#This Row],[LIVE_VALUE]]-MIS[[#This Row],[VALUE]])</f>
        <v>963.99999999995998</v>
      </c>
      <c r="AH7715" t="str" cm="1">
        <f t="array" ref="AH7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5" t="str">
        <f>MIS[[#This Row],[TRADING SYMBOL]]</f>
        <v>SENSEX2552083300CE</v>
      </c>
      <c r="AJ7715" t="str">
        <f>IF(RIGHT(MIS[[#This Row],[Main/Hedge]],4)="MAIN","MAIN","HEDGE")</f>
        <v>MAIN</v>
      </c>
      <c r="AK7715" t="str" cm="1">
        <f t="array" ref="AK7715">_xlfn._xlws.FILTER(Table4[Column1],ISNUMBER(SEARCH(Table4[Column1],MIS[[#This Row],[OrderUniqueIdentifier]])),"")</f>
        <v>MS</v>
      </c>
    </row>
    <row r="7716" spans="1:37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>
        <f>_xlfn.XLOOKUP(MIS[[#This Row],[TRADING SYMBOL]],[1]Sheet1!$D:$D,[1]Sheet1!$C:$C)</f>
        <v>139.94999999999999</v>
      </c>
      <c r="AE7716">
        <f>MIS[[#This Row],[OrderAverageTradedPrice]]*MIS[[#This Row],[OrderQuantity]]</f>
        <v>16480.99999999992</v>
      </c>
      <c r="AF7716">
        <f>MIS[[#This Row],[LTP]]*MIS[[#This Row],[OrderQuantity]]</f>
        <v>16794</v>
      </c>
      <c r="AG7716">
        <f>IF(MIS[[#This Row],[OrderSide]]="SELL",MIS[[#This Row],[VALUE]]-MIS[[#This Row],[LIVE_VALUE]],MIS[[#This Row],[LIVE_VALUE]]-MIS[[#This Row],[VALUE]])</f>
        <v>-313.00000000008004</v>
      </c>
      <c r="AH7716" t="str" cm="1">
        <f t="array" ref="AH7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6" t="str">
        <f>MIS[[#This Row],[TRADING SYMBOL]]</f>
        <v>SENSEX2552081300PE</v>
      </c>
      <c r="AJ7716" t="str">
        <f>IF(RIGHT(MIS[[#This Row],[Main/Hedge]],4)="MAIN","MAIN","HEDGE")</f>
        <v>MAIN</v>
      </c>
      <c r="AK7716" t="str" cm="1">
        <f t="array" ref="AK7716">_xlfn._xlws.FILTER(Table4[Column1],ISNUMBER(SEARCH(Table4[Column1],MIS[[#This Row],[OrderUniqueIdentifier]])),"")</f>
        <v>MS</v>
      </c>
    </row>
    <row r="7717" spans="1:37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>
        <f>_xlfn.XLOOKUP(MIS[[#This Row],[TRADING SYMBOL]],[1]Sheet1!$D:$D,[1]Sheet1!$C:$C)</f>
        <v>136.6</v>
      </c>
      <c r="AE7717">
        <f>MIS[[#This Row],[OrderAverageTradedPrice]]*MIS[[#This Row],[OrderQuantity]]</f>
        <v>2894</v>
      </c>
      <c r="AF7717">
        <f>MIS[[#This Row],[LTP]]*MIS[[#This Row],[OrderQuantity]]</f>
        <v>2732</v>
      </c>
      <c r="AG7717">
        <f>IF(MIS[[#This Row],[OrderSide]]="SELL",MIS[[#This Row],[VALUE]]-MIS[[#This Row],[LIVE_VALUE]],MIS[[#This Row],[LIVE_VALUE]]-MIS[[#This Row],[VALUE]])</f>
        <v>162</v>
      </c>
      <c r="AH7717" t="str" cm="1">
        <f t="array" ref="AH7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7" t="str">
        <f>MIS[[#This Row],[TRADING SYMBOL]]</f>
        <v>SENSEX2552083300CE</v>
      </c>
      <c r="AJ7717" t="str">
        <f>IF(RIGHT(MIS[[#This Row],[Main/Hedge]],4)="MAIN","MAIN","HEDGE")</f>
        <v>MAIN</v>
      </c>
      <c r="AK7717" t="str" cm="1">
        <f t="array" ref="AK7717">_xlfn._xlws.FILTER(Table4[Column1],ISNUMBER(SEARCH(Table4[Column1],MIS[[#This Row],[OrderUniqueIdentifier]])),"")</f>
        <v>MS</v>
      </c>
    </row>
    <row r="7718" spans="1:37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>
        <f>_xlfn.XLOOKUP(MIS[[#This Row],[TRADING SYMBOL]],[1]Sheet1!$D:$D,[1]Sheet1!$C:$C)</f>
        <v>139.94999999999999</v>
      </c>
      <c r="AE7718">
        <f>MIS[[#This Row],[OrderAverageTradedPrice]]*MIS[[#This Row],[OrderQuantity]]</f>
        <v>2744</v>
      </c>
      <c r="AF7718">
        <f>MIS[[#This Row],[LTP]]*MIS[[#This Row],[OrderQuantity]]</f>
        <v>2799</v>
      </c>
      <c r="AG7718">
        <f>IF(MIS[[#This Row],[OrderSide]]="SELL",MIS[[#This Row],[VALUE]]-MIS[[#This Row],[LIVE_VALUE]],MIS[[#This Row],[LIVE_VALUE]]-MIS[[#This Row],[VALUE]])</f>
        <v>-55</v>
      </c>
      <c r="AH7718" t="str" cm="1">
        <f t="array" ref="AH7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8" t="str">
        <f>MIS[[#This Row],[TRADING SYMBOL]]</f>
        <v>SENSEX2552081300PE</v>
      </c>
      <c r="AJ7718" t="str">
        <f>IF(RIGHT(MIS[[#This Row],[Main/Hedge]],4)="MAIN","MAIN","HEDGE")</f>
        <v>MAIN</v>
      </c>
      <c r="AK7718" t="str" cm="1">
        <f t="array" ref="AK7718">_xlfn._xlws.FILTER(Table4[Column1],ISNUMBER(SEARCH(Table4[Column1],MIS[[#This Row],[OrderUniqueIdentifier]])),"")</f>
        <v>MS</v>
      </c>
    </row>
    <row r="7719" spans="1:37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>
        <f>_xlfn.XLOOKUP(MIS[[#This Row],[TRADING SYMBOL]],[1]Sheet1!$D:$D,[1]Sheet1!$C:$C)</f>
        <v>328</v>
      </c>
      <c r="AE7719">
        <f>MIS[[#This Row],[OrderAverageTradedPrice]]*MIS[[#This Row],[OrderQuantity]]</f>
        <v>6497</v>
      </c>
      <c r="AF7719">
        <f>MIS[[#This Row],[LTP]]*MIS[[#This Row],[OrderQuantity]]</f>
        <v>6560</v>
      </c>
      <c r="AG7719">
        <f>IF(MIS[[#This Row],[OrderSide]]="SELL",MIS[[#This Row],[VALUE]]-MIS[[#This Row],[LIVE_VALUE]],MIS[[#This Row],[LIVE_VALUE]]-MIS[[#This Row],[VALUE]])</f>
        <v>63</v>
      </c>
      <c r="AH7719" t="str" cm="1">
        <f t="array" ref="AH7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19" t="str">
        <f>MIS[[#This Row],[TRADING SYMBOL]]</f>
        <v>SENSEX2552082100PE</v>
      </c>
      <c r="AJ7719" t="str">
        <f>IF(RIGHT(MIS[[#This Row],[Main/Hedge]],4)="MAIN","MAIN","HEDGE")</f>
        <v>MAIN</v>
      </c>
      <c r="AK7719" t="str" cm="1">
        <f t="array" ref="AK7719">_xlfn._xlws.FILTER(Table4[Column1],ISNUMBER(SEARCH(Table4[Column1],MIS[[#This Row],[OrderUniqueIdentifier]])),"")</f>
        <v>MS</v>
      </c>
    </row>
    <row r="7720" spans="1:37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>
        <f>_xlfn.XLOOKUP(MIS[[#This Row],[TRADING SYMBOL]],[1]Sheet1!$D:$D,[1]Sheet1!$C:$C)</f>
        <v>136.6</v>
      </c>
      <c r="AE7720">
        <f>MIS[[#This Row],[OrderAverageTradedPrice]]*MIS[[#This Row],[OrderQuantity]]</f>
        <v>2894</v>
      </c>
      <c r="AF7720">
        <f>MIS[[#This Row],[LTP]]*MIS[[#This Row],[OrderQuantity]]</f>
        <v>2732</v>
      </c>
      <c r="AG7720">
        <f>IF(MIS[[#This Row],[OrderSide]]="SELL",MIS[[#This Row],[VALUE]]-MIS[[#This Row],[LIVE_VALUE]],MIS[[#This Row],[LIVE_VALUE]]-MIS[[#This Row],[VALUE]])</f>
        <v>162</v>
      </c>
      <c r="AH7720" t="str" cm="1">
        <f t="array" ref="AH7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0" t="str">
        <f>MIS[[#This Row],[TRADING SYMBOL]]</f>
        <v>SENSEX2552083300CE</v>
      </c>
      <c r="AJ7720" t="str">
        <f>IF(RIGHT(MIS[[#This Row],[Main/Hedge]],4)="MAIN","MAIN","HEDGE")</f>
        <v>MAIN</v>
      </c>
      <c r="AK7720" t="str" cm="1">
        <f t="array" ref="AK7720">_xlfn._xlws.FILTER(Table4[Column1],ISNUMBER(SEARCH(Table4[Column1],MIS[[#This Row],[OrderUniqueIdentifier]])),"")</f>
        <v>MS</v>
      </c>
    </row>
    <row r="7721" spans="1:37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>
        <f>_xlfn.XLOOKUP(MIS[[#This Row],[TRADING SYMBOL]],[1]Sheet1!$D:$D,[1]Sheet1!$C:$C)</f>
        <v>328</v>
      </c>
      <c r="AE7721">
        <f>MIS[[#This Row],[OrderAverageTradedPrice]]*MIS[[#This Row],[OrderQuantity]]</f>
        <v>6499</v>
      </c>
      <c r="AF7721">
        <f>MIS[[#This Row],[LTP]]*MIS[[#This Row],[OrderQuantity]]</f>
        <v>6560</v>
      </c>
      <c r="AG7721">
        <f>IF(MIS[[#This Row],[OrderSide]]="SELL",MIS[[#This Row],[VALUE]]-MIS[[#This Row],[LIVE_VALUE]],MIS[[#This Row],[LIVE_VALUE]]-MIS[[#This Row],[VALUE]])</f>
        <v>61</v>
      </c>
      <c r="AH7721" t="str" cm="1">
        <f t="array" ref="AH7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1" t="str">
        <f>MIS[[#This Row],[TRADING SYMBOL]]</f>
        <v>SENSEX2552082100PE</v>
      </c>
      <c r="AJ7721" t="str">
        <f>IF(RIGHT(MIS[[#This Row],[Main/Hedge]],4)="MAIN","MAIN","HEDGE")</f>
        <v>MAIN</v>
      </c>
      <c r="AK7721" t="str" cm="1">
        <f t="array" ref="AK7721">_xlfn._xlws.FILTER(Table4[Column1],ISNUMBER(SEARCH(Table4[Column1],MIS[[#This Row],[OrderUniqueIdentifier]])),"")</f>
        <v>MS</v>
      </c>
    </row>
    <row r="7722" spans="1:37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>
        <f>_xlfn.XLOOKUP(MIS[[#This Row],[TRADING SYMBOL]],[1]Sheet1!$D:$D,[1]Sheet1!$C:$C)</f>
        <v>328</v>
      </c>
      <c r="AE7722">
        <f>MIS[[#This Row],[OrderAverageTradedPrice]]*MIS[[#This Row],[OrderQuantity]]</f>
        <v>6530</v>
      </c>
      <c r="AF7722">
        <f>MIS[[#This Row],[LTP]]*MIS[[#This Row],[OrderQuantity]]</f>
        <v>6560</v>
      </c>
      <c r="AG7722">
        <f>IF(MIS[[#This Row],[OrderSide]]="SELL",MIS[[#This Row],[VALUE]]-MIS[[#This Row],[LIVE_VALUE]],MIS[[#This Row],[LIVE_VALUE]]-MIS[[#This Row],[VALUE]])</f>
        <v>30</v>
      </c>
      <c r="AH7722" t="str" cm="1">
        <f t="array" ref="AH7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2" t="str">
        <f>MIS[[#This Row],[TRADING SYMBOL]]</f>
        <v>SENSEX2552082100PE</v>
      </c>
      <c r="AJ7722" t="str">
        <f>IF(RIGHT(MIS[[#This Row],[Main/Hedge]],4)="MAIN","MAIN","HEDGE")</f>
        <v>MAIN</v>
      </c>
      <c r="AK7722" t="str" cm="1">
        <f t="array" ref="AK7722">_xlfn._xlws.FILTER(Table4[Column1],ISNUMBER(SEARCH(Table4[Column1],MIS[[#This Row],[OrderUniqueIdentifier]])),"")</f>
        <v>MS</v>
      </c>
    </row>
    <row r="7723" spans="1:37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>
        <f>_xlfn.XLOOKUP(MIS[[#This Row],[TRADING SYMBOL]],[1]Sheet1!$D:$D,[1]Sheet1!$C:$C)</f>
        <v>386.75</v>
      </c>
      <c r="AE7723">
        <f>MIS[[#This Row],[OrderAverageTradedPrice]]*MIS[[#This Row],[OrderQuantity]]</f>
        <v>15584</v>
      </c>
      <c r="AF7723">
        <f>MIS[[#This Row],[LTP]]*MIS[[#This Row],[OrderQuantity]]</f>
        <v>15470</v>
      </c>
      <c r="AG7723">
        <f>IF(MIS[[#This Row],[OrderSide]]="SELL",MIS[[#This Row],[VALUE]]-MIS[[#This Row],[LIVE_VALUE]],MIS[[#This Row],[LIVE_VALUE]]-MIS[[#This Row],[VALUE]])</f>
        <v>-114</v>
      </c>
      <c r="AH7723" t="str" cm="1">
        <f t="array" ref="AH7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3" t="str">
        <f>MIS[[#This Row],[TRADING SYMBOL]]</f>
        <v>SENSEX2552082500CE</v>
      </c>
      <c r="AJ7723" t="str">
        <f>IF(RIGHT(MIS[[#This Row],[Main/Hedge]],4)="MAIN","MAIN","HEDGE")</f>
        <v>MAIN</v>
      </c>
      <c r="AK7723" t="str" cm="1">
        <f t="array" ref="AK7723">_xlfn._xlws.FILTER(Table4[Column1],ISNUMBER(SEARCH(Table4[Column1],MIS[[#This Row],[OrderUniqueIdentifier]])),"")</f>
        <v>MS</v>
      </c>
    </row>
    <row r="7724" spans="1:37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>
        <f>_xlfn.XLOOKUP(MIS[[#This Row],[TRADING SYMBOL]],[1]Sheet1!$D:$D,[1]Sheet1!$C:$C)</f>
        <v>136.6</v>
      </c>
      <c r="AE7724">
        <f>MIS[[#This Row],[OrderAverageTradedPrice]]*MIS[[#This Row],[OrderQuantity]]</f>
        <v>2893</v>
      </c>
      <c r="AF7724">
        <f>MIS[[#This Row],[LTP]]*MIS[[#This Row],[OrderQuantity]]</f>
        <v>2732</v>
      </c>
      <c r="AG7724">
        <f>IF(MIS[[#This Row],[OrderSide]]="SELL",MIS[[#This Row],[VALUE]]-MIS[[#This Row],[LIVE_VALUE]],MIS[[#This Row],[LIVE_VALUE]]-MIS[[#This Row],[VALUE]])</f>
        <v>161</v>
      </c>
      <c r="AH7724" t="str" cm="1">
        <f t="array" ref="AH7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4" t="str">
        <f>MIS[[#This Row],[TRADING SYMBOL]]</f>
        <v>SENSEX2552083300CE</v>
      </c>
      <c r="AJ7724" t="str">
        <f>IF(RIGHT(MIS[[#This Row],[Main/Hedge]],4)="MAIN","MAIN","HEDGE")</f>
        <v>MAIN</v>
      </c>
      <c r="AK7724" t="str" cm="1">
        <f t="array" ref="AK7724">_xlfn._xlws.FILTER(Table4[Column1],ISNUMBER(SEARCH(Table4[Column1],MIS[[#This Row],[OrderUniqueIdentifier]])),"")</f>
        <v>MS</v>
      </c>
    </row>
    <row r="7725" spans="1:37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>
        <f>_xlfn.XLOOKUP(MIS[[#This Row],[TRADING SYMBOL]],[1]Sheet1!$D:$D,[1]Sheet1!$C:$C)</f>
        <v>386.75</v>
      </c>
      <c r="AE7725">
        <f>MIS[[#This Row],[OrderAverageTradedPrice]]*MIS[[#This Row],[OrderQuantity]]</f>
        <v>7792</v>
      </c>
      <c r="AF7725">
        <f>MIS[[#This Row],[LTP]]*MIS[[#This Row],[OrderQuantity]]</f>
        <v>7735</v>
      </c>
      <c r="AG7725">
        <f>IF(MIS[[#This Row],[OrderSide]]="SELL",MIS[[#This Row],[VALUE]]-MIS[[#This Row],[LIVE_VALUE]],MIS[[#This Row],[LIVE_VALUE]]-MIS[[#This Row],[VALUE]])</f>
        <v>-57</v>
      </c>
      <c r="AH7725" t="str" cm="1">
        <f t="array" ref="AH7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5" t="str">
        <f>MIS[[#This Row],[TRADING SYMBOL]]</f>
        <v>SENSEX2552082500CE</v>
      </c>
      <c r="AJ7725" t="str">
        <f>IF(RIGHT(MIS[[#This Row],[Main/Hedge]],4)="MAIN","MAIN","HEDGE")</f>
        <v>MAIN</v>
      </c>
      <c r="AK7725" t="str" cm="1">
        <f t="array" ref="AK7725">_xlfn._xlws.FILTER(Table4[Column1],ISNUMBER(SEARCH(Table4[Column1],MIS[[#This Row],[OrderUniqueIdentifier]])),"")</f>
        <v>MS</v>
      </c>
    </row>
    <row r="7726" spans="1:37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>
        <f>_xlfn.XLOOKUP(MIS[[#This Row],[TRADING SYMBOL]],[1]Sheet1!$D:$D,[1]Sheet1!$C:$C)</f>
        <v>139.94999999999999</v>
      </c>
      <c r="AE7726">
        <f>MIS[[#This Row],[OrderAverageTradedPrice]]*MIS[[#This Row],[OrderQuantity]]</f>
        <v>10944</v>
      </c>
      <c r="AF7726">
        <f>MIS[[#This Row],[LTP]]*MIS[[#This Row],[OrderQuantity]]</f>
        <v>11196</v>
      </c>
      <c r="AG7726">
        <f>IF(MIS[[#This Row],[OrderSide]]="SELL",MIS[[#This Row],[VALUE]]-MIS[[#This Row],[LIVE_VALUE]],MIS[[#This Row],[LIVE_VALUE]]-MIS[[#This Row],[VALUE]])</f>
        <v>-252</v>
      </c>
      <c r="AH7726" t="str" cm="1">
        <f t="array" ref="AH7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6" t="str">
        <f>MIS[[#This Row],[TRADING SYMBOL]]</f>
        <v>SENSEX2552081300PE</v>
      </c>
      <c r="AJ7726" t="str">
        <f>IF(RIGHT(MIS[[#This Row],[Main/Hedge]],4)="MAIN","MAIN","HEDGE")</f>
        <v>MAIN</v>
      </c>
      <c r="AK7726" t="str" cm="1">
        <f t="array" ref="AK7726">_xlfn._xlws.FILTER(Table4[Column1],ISNUMBER(SEARCH(Table4[Column1],MIS[[#This Row],[OrderUniqueIdentifier]])),"")</f>
        <v>MS</v>
      </c>
    </row>
    <row r="7727" spans="1:37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>
        <f>_xlfn.XLOOKUP(MIS[[#This Row],[TRADING SYMBOL]],[1]Sheet1!$D:$D,[1]Sheet1!$C:$C)</f>
        <v>118.35</v>
      </c>
      <c r="AE7727">
        <f>MIS[[#This Row],[OrderAverageTradedPrice]]*MIS[[#This Row],[OrderQuantity]]</f>
        <v>10198</v>
      </c>
      <c r="AF7727">
        <f>MIS[[#This Row],[LTP]]*MIS[[#This Row],[OrderQuantity]]</f>
        <v>9468</v>
      </c>
      <c r="AG7727">
        <f>IF(MIS[[#This Row],[OrderSide]]="SELL",MIS[[#This Row],[VALUE]]-MIS[[#This Row],[LIVE_VALUE]],MIS[[#This Row],[LIVE_VALUE]]-MIS[[#This Row],[VALUE]])</f>
        <v>730</v>
      </c>
      <c r="AH7727" t="str" cm="1">
        <f t="array" ref="AH7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7" t="str">
        <f>MIS[[#This Row],[TRADING SYMBOL]]</f>
        <v>SENSEX2552083400CE</v>
      </c>
      <c r="AJ7727" t="str">
        <f>IF(RIGHT(MIS[[#This Row],[Main/Hedge]],4)="MAIN","MAIN","HEDGE")</f>
        <v>MAIN</v>
      </c>
      <c r="AK7727" t="str" cm="1">
        <f t="array" ref="AK7727">_xlfn._xlws.FILTER(Table4[Column1],ISNUMBER(SEARCH(Table4[Column1],MIS[[#This Row],[OrderUniqueIdentifier]])),"")</f>
        <v>MS</v>
      </c>
    </row>
    <row r="7728" spans="1:37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>
        <f>_xlfn.XLOOKUP(MIS[[#This Row],[TRADING SYMBOL]],[1]Sheet1!$D:$D,[1]Sheet1!$C:$C)</f>
        <v>136.6</v>
      </c>
      <c r="AE7728">
        <f>MIS[[#This Row],[OrderAverageTradedPrice]]*MIS[[#This Row],[OrderQuantity]]</f>
        <v>2896</v>
      </c>
      <c r="AF7728">
        <f>MIS[[#This Row],[LTP]]*MIS[[#This Row],[OrderQuantity]]</f>
        <v>2732</v>
      </c>
      <c r="AG7728">
        <f>IF(MIS[[#This Row],[OrderSide]]="SELL",MIS[[#This Row],[VALUE]]-MIS[[#This Row],[LIVE_VALUE]],MIS[[#This Row],[LIVE_VALUE]]-MIS[[#This Row],[VALUE]])</f>
        <v>164</v>
      </c>
      <c r="AH7728" t="str" cm="1">
        <f t="array" ref="AH7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8" t="str">
        <f>MIS[[#This Row],[TRADING SYMBOL]]</f>
        <v>SENSEX2552083300CE</v>
      </c>
      <c r="AJ7728" t="str">
        <f>IF(RIGHT(MIS[[#This Row],[Main/Hedge]],4)="MAIN","MAIN","HEDGE")</f>
        <v>MAIN</v>
      </c>
      <c r="AK7728" t="str" cm="1">
        <f t="array" ref="AK7728">_xlfn._xlws.FILTER(Table4[Column1],ISNUMBER(SEARCH(Table4[Column1],MIS[[#This Row],[OrderUniqueIdentifier]])),"")</f>
        <v>MS</v>
      </c>
    </row>
    <row r="7729" spans="1:37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>
        <f>_xlfn.XLOOKUP(MIS[[#This Row],[TRADING SYMBOL]],[1]Sheet1!$D:$D,[1]Sheet1!$C:$C)</f>
        <v>367</v>
      </c>
      <c r="AE7729">
        <f>MIS[[#This Row],[OrderAverageTradedPrice]]*MIS[[#This Row],[OrderQuantity]]</f>
        <v>7258</v>
      </c>
      <c r="AF7729">
        <f>MIS[[#This Row],[LTP]]*MIS[[#This Row],[OrderQuantity]]</f>
        <v>7340</v>
      </c>
      <c r="AG7729">
        <f>IF(MIS[[#This Row],[OrderSide]]="SELL",MIS[[#This Row],[VALUE]]-MIS[[#This Row],[LIVE_VALUE]],MIS[[#This Row],[LIVE_VALUE]]-MIS[[#This Row],[VALUE]])</f>
        <v>82</v>
      </c>
      <c r="AH7729" t="str" cm="1">
        <f t="array" ref="AH7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29" t="str">
        <f>MIS[[#This Row],[TRADING SYMBOL]]</f>
        <v>SENSEX2552082200PE</v>
      </c>
      <c r="AJ7729" t="str">
        <f>IF(RIGHT(MIS[[#This Row],[Main/Hedge]],4)="MAIN","MAIN","HEDGE")</f>
        <v>MAIN</v>
      </c>
      <c r="AK7729" t="str" cm="1">
        <f t="array" ref="AK7729">_xlfn._xlws.FILTER(Table4[Column1],ISNUMBER(SEARCH(Table4[Column1],MIS[[#This Row],[OrderUniqueIdentifier]])),"")</f>
        <v>MS</v>
      </c>
    </row>
    <row r="7730" spans="1:37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>
        <f>_xlfn.XLOOKUP(MIS[[#This Row],[TRADING SYMBOL]],[1]Sheet1!$D:$D,[1]Sheet1!$C:$C)</f>
        <v>386.75</v>
      </c>
      <c r="AE7730">
        <f>MIS[[#This Row],[OrderAverageTradedPrice]]*MIS[[#This Row],[OrderQuantity]]</f>
        <v>7792</v>
      </c>
      <c r="AF7730">
        <f>MIS[[#This Row],[LTP]]*MIS[[#This Row],[OrderQuantity]]</f>
        <v>7735</v>
      </c>
      <c r="AG7730">
        <f>IF(MIS[[#This Row],[OrderSide]]="SELL",MIS[[#This Row],[VALUE]]-MIS[[#This Row],[LIVE_VALUE]],MIS[[#This Row],[LIVE_VALUE]]-MIS[[#This Row],[VALUE]])</f>
        <v>-57</v>
      </c>
      <c r="AH7730" t="str" cm="1">
        <f t="array" ref="AH7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0" t="str">
        <f>MIS[[#This Row],[TRADING SYMBOL]]</f>
        <v>SENSEX2552082500CE</v>
      </c>
      <c r="AJ7730" t="str">
        <f>IF(RIGHT(MIS[[#This Row],[Main/Hedge]],4)="MAIN","MAIN","HEDGE")</f>
        <v>MAIN</v>
      </c>
      <c r="AK7730" t="str" cm="1">
        <f t="array" ref="AK7730">_xlfn._xlws.FILTER(Table4[Column1],ISNUMBER(SEARCH(Table4[Column1],MIS[[#This Row],[OrderUniqueIdentifier]])),"")</f>
        <v>MS</v>
      </c>
    </row>
    <row r="7731" spans="1:37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>
        <f>_xlfn.XLOOKUP(MIS[[#This Row],[TRADING SYMBOL]],[1]Sheet1!$D:$D,[1]Sheet1!$C:$C)</f>
        <v>386.75</v>
      </c>
      <c r="AE7731">
        <f>MIS[[#This Row],[OrderAverageTradedPrice]]*MIS[[#This Row],[OrderQuantity]]</f>
        <v>15598</v>
      </c>
      <c r="AF7731">
        <f>MIS[[#This Row],[LTP]]*MIS[[#This Row],[OrderQuantity]]</f>
        <v>15470</v>
      </c>
      <c r="AG7731">
        <f>IF(MIS[[#This Row],[OrderSide]]="SELL",MIS[[#This Row],[VALUE]]-MIS[[#This Row],[LIVE_VALUE]],MIS[[#This Row],[LIVE_VALUE]]-MIS[[#This Row],[VALUE]])</f>
        <v>-128</v>
      </c>
      <c r="AH7731" t="str" cm="1">
        <f t="array" ref="AH7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1" t="str">
        <f>MIS[[#This Row],[TRADING SYMBOL]]</f>
        <v>SENSEX2552082500CE</v>
      </c>
      <c r="AJ7731" t="str">
        <f>IF(RIGHT(MIS[[#This Row],[Main/Hedge]],4)="MAIN","MAIN","HEDGE")</f>
        <v>MAIN</v>
      </c>
      <c r="AK7731" t="str" cm="1">
        <f t="array" ref="AK7731">_xlfn._xlws.FILTER(Table4[Column1],ISNUMBER(SEARCH(Table4[Column1],MIS[[#This Row],[OrderUniqueIdentifier]])),"")</f>
        <v>MS</v>
      </c>
    </row>
    <row r="7732" spans="1:37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>
        <f>_xlfn.XLOOKUP(MIS[[#This Row],[TRADING SYMBOL]],[1]Sheet1!$D:$D,[1]Sheet1!$C:$C)</f>
        <v>328</v>
      </c>
      <c r="AE7732">
        <f>MIS[[#This Row],[OrderAverageTradedPrice]]*MIS[[#This Row],[OrderQuantity]]</f>
        <v>12988</v>
      </c>
      <c r="AF7732">
        <f>MIS[[#This Row],[LTP]]*MIS[[#This Row],[OrderQuantity]]</f>
        <v>13120</v>
      </c>
      <c r="AG7732">
        <f>IF(MIS[[#This Row],[OrderSide]]="SELL",MIS[[#This Row],[VALUE]]-MIS[[#This Row],[LIVE_VALUE]],MIS[[#This Row],[LIVE_VALUE]]-MIS[[#This Row],[VALUE]])</f>
        <v>132</v>
      </c>
      <c r="AH7732" t="str" cm="1">
        <f t="array" ref="AH7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2" t="str">
        <f>MIS[[#This Row],[TRADING SYMBOL]]</f>
        <v>SENSEX2552082100PE</v>
      </c>
      <c r="AJ7732" t="str">
        <f>IF(RIGHT(MIS[[#This Row],[Main/Hedge]],4)="MAIN","MAIN","HEDGE")</f>
        <v>MAIN</v>
      </c>
      <c r="AK7732" t="str" cm="1">
        <f t="array" ref="AK7732">_xlfn._xlws.FILTER(Table4[Column1],ISNUMBER(SEARCH(Table4[Column1],MIS[[#This Row],[OrderUniqueIdentifier]])),"")</f>
        <v>MS</v>
      </c>
    </row>
    <row r="7733" spans="1:37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>
        <f>_xlfn.XLOOKUP(MIS[[#This Row],[TRADING SYMBOL]],[1]Sheet1!$D:$D,[1]Sheet1!$C:$C)</f>
        <v>386.75</v>
      </c>
      <c r="AE7733">
        <f>MIS[[#This Row],[OrderAverageTradedPrice]]*MIS[[#This Row],[OrderQuantity]]</f>
        <v>15592</v>
      </c>
      <c r="AF7733">
        <f>MIS[[#This Row],[LTP]]*MIS[[#This Row],[OrderQuantity]]</f>
        <v>15470</v>
      </c>
      <c r="AG7733">
        <f>IF(MIS[[#This Row],[OrderSide]]="SELL",MIS[[#This Row],[VALUE]]-MIS[[#This Row],[LIVE_VALUE]],MIS[[#This Row],[LIVE_VALUE]]-MIS[[#This Row],[VALUE]])</f>
        <v>-122</v>
      </c>
      <c r="AH7733" t="str" cm="1">
        <f t="array" ref="AH7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3" t="str">
        <f>MIS[[#This Row],[TRADING SYMBOL]]</f>
        <v>SENSEX2552082500CE</v>
      </c>
      <c r="AJ7733" t="str">
        <f>IF(RIGHT(MIS[[#This Row],[Main/Hedge]],4)="MAIN","MAIN","HEDGE")</f>
        <v>MAIN</v>
      </c>
      <c r="AK7733" t="str" cm="1">
        <f t="array" ref="AK7733">_xlfn._xlws.FILTER(Table4[Column1],ISNUMBER(SEARCH(Table4[Column1],MIS[[#This Row],[OrderUniqueIdentifier]])),"")</f>
        <v>MS</v>
      </c>
    </row>
    <row r="7734" spans="1:37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>
        <f>_xlfn.XLOOKUP(MIS[[#This Row],[TRADING SYMBOL]],[1]Sheet1!$D:$D,[1]Sheet1!$C:$C)</f>
        <v>328</v>
      </c>
      <c r="AE7734">
        <f>MIS[[#This Row],[OrderAverageTradedPrice]]*MIS[[#This Row],[OrderQuantity]]</f>
        <v>13044</v>
      </c>
      <c r="AF7734">
        <f>MIS[[#This Row],[LTP]]*MIS[[#This Row],[OrderQuantity]]</f>
        <v>13120</v>
      </c>
      <c r="AG7734">
        <f>IF(MIS[[#This Row],[OrderSide]]="SELL",MIS[[#This Row],[VALUE]]-MIS[[#This Row],[LIVE_VALUE]],MIS[[#This Row],[LIVE_VALUE]]-MIS[[#This Row],[VALUE]])</f>
        <v>76</v>
      </c>
      <c r="AH7734" t="str" cm="1">
        <f t="array" ref="AH7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4" t="str">
        <f>MIS[[#This Row],[TRADING SYMBOL]]</f>
        <v>SENSEX2552082100PE</v>
      </c>
      <c r="AJ7734" t="str">
        <f>IF(RIGHT(MIS[[#This Row],[Main/Hedge]],4)="MAIN","MAIN","HEDGE")</f>
        <v>MAIN</v>
      </c>
      <c r="AK7734" t="str" cm="1">
        <f t="array" ref="AK7734">_xlfn._xlws.FILTER(Table4[Column1],ISNUMBER(SEARCH(Table4[Column1],MIS[[#This Row],[OrderUniqueIdentifier]])),"")</f>
        <v>MS</v>
      </c>
    </row>
    <row r="7735" spans="1:37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>
        <f>_xlfn.XLOOKUP(MIS[[#This Row],[TRADING SYMBOL]],[1]Sheet1!$D:$D,[1]Sheet1!$C:$C)</f>
        <v>328</v>
      </c>
      <c r="AE7735">
        <f>MIS[[#This Row],[OrderAverageTradedPrice]]*MIS[[#This Row],[OrderQuantity]]</f>
        <v>26030</v>
      </c>
      <c r="AF7735">
        <f>MIS[[#This Row],[LTP]]*MIS[[#This Row],[OrderQuantity]]</f>
        <v>26240</v>
      </c>
      <c r="AG7735">
        <f>IF(MIS[[#This Row],[OrderSide]]="SELL",MIS[[#This Row],[VALUE]]-MIS[[#This Row],[LIVE_VALUE]],MIS[[#This Row],[LIVE_VALUE]]-MIS[[#This Row],[VALUE]])</f>
        <v>210</v>
      </c>
      <c r="AH7735" t="str" cm="1">
        <f t="array" ref="AH7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5" t="str">
        <f>MIS[[#This Row],[TRADING SYMBOL]]</f>
        <v>SENSEX2552082100PE</v>
      </c>
      <c r="AJ7735" t="str">
        <f>IF(RIGHT(MIS[[#This Row],[Main/Hedge]],4)="MAIN","MAIN","HEDGE")</f>
        <v>MAIN</v>
      </c>
      <c r="AK7735" t="str" cm="1">
        <f t="array" ref="AK7735">_xlfn._xlws.FILTER(Table4[Column1],ISNUMBER(SEARCH(Table4[Column1],MIS[[#This Row],[OrderUniqueIdentifier]])),"")</f>
        <v>MS</v>
      </c>
    </row>
    <row r="7736" spans="1:37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>
        <f>_xlfn.XLOOKUP(MIS[[#This Row],[TRADING SYMBOL]],[1]Sheet1!$D:$D,[1]Sheet1!$C:$C)</f>
        <v>136.6</v>
      </c>
      <c r="AE7736">
        <f>MIS[[#This Row],[OrderAverageTradedPrice]]*MIS[[#This Row],[OrderQuantity]]</f>
        <v>11570</v>
      </c>
      <c r="AF7736">
        <f>MIS[[#This Row],[LTP]]*MIS[[#This Row],[OrderQuantity]]</f>
        <v>10928</v>
      </c>
      <c r="AG7736">
        <f>IF(MIS[[#This Row],[OrderSide]]="SELL",MIS[[#This Row],[VALUE]]-MIS[[#This Row],[LIVE_VALUE]],MIS[[#This Row],[LIVE_VALUE]]-MIS[[#This Row],[VALUE]])</f>
        <v>642</v>
      </c>
      <c r="AH7736" t="str" cm="1">
        <f t="array" ref="AH7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6" t="str">
        <f>MIS[[#This Row],[TRADING SYMBOL]]</f>
        <v>SENSEX2552083300CE</v>
      </c>
      <c r="AJ7736" t="str">
        <f>IF(RIGHT(MIS[[#This Row],[Main/Hedge]],4)="MAIN","MAIN","HEDGE")</f>
        <v>MAIN</v>
      </c>
      <c r="AK7736" t="str" cm="1">
        <f t="array" ref="AK7736">_xlfn._xlws.FILTER(Table4[Column1],ISNUMBER(SEARCH(Table4[Column1],MIS[[#This Row],[OrderUniqueIdentifier]])),"")</f>
        <v>MS</v>
      </c>
    </row>
    <row r="7737" spans="1:37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>
        <f>_xlfn.XLOOKUP(MIS[[#This Row],[TRADING SYMBOL]],[1]Sheet1!$D:$D,[1]Sheet1!$C:$C)</f>
        <v>441.2</v>
      </c>
      <c r="AE7737">
        <f>MIS[[#This Row],[OrderAverageTradedPrice]]*MIS[[#This Row],[OrderQuantity]]</f>
        <v>8770</v>
      </c>
      <c r="AF7737">
        <f>MIS[[#This Row],[LTP]]*MIS[[#This Row],[OrderQuantity]]</f>
        <v>8824</v>
      </c>
      <c r="AG7737">
        <f>IF(MIS[[#This Row],[OrderSide]]="SELL",MIS[[#This Row],[VALUE]]-MIS[[#This Row],[LIVE_VALUE]],MIS[[#This Row],[LIVE_VALUE]]-MIS[[#This Row],[VALUE]])</f>
        <v>54</v>
      </c>
      <c r="AH7737" t="str" cm="1">
        <f t="array" ref="AH7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7" t="str">
        <f>MIS[[#This Row],[TRADING SYMBOL]]</f>
        <v>SENSEX2552082400CE</v>
      </c>
      <c r="AJ7737" t="str">
        <f>IF(RIGHT(MIS[[#This Row],[Main/Hedge]],4)="MAIN","MAIN","HEDGE")</f>
        <v>MAIN</v>
      </c>
      <c r="AK7737" t="str" cm="1">
        <f t="array" ref="AK7737">_xlfn._xlws.FILTER(Table4[Column1],ISNUMBER(SEARCH(Table4[Column1],MIS[[#This Row],[OrderUniqueIdentifier]])),"")</f>
        <v>MS</v>
      </c>
    </row>
    <row r="7738" spans="1:37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>
        <f>_xlfn.XLOOKUP(MIS[[#This Row],[TRADING SYMBOL]],[1]Sheet1!$D:$D,[1]Sheet1!$C:$C)</f>
        <v>441.2</v>
      </c>
      <c r="AE7738">
        <f>MIS[[#This Row],[OrderAverageTradedPrice]]*MIS[[#This Row],[OrderQuantity]]</f>
        <v>8764</v>
      </c>
      <c r="AF7738">
        <f>MIS[[#This Row],[LTP]]*MIS[[#This Row],[OrderQuantity]]</f>
        <v>8824</v>
      </c>
      <c r="AG7738">
        <f>IF(MIS[[#This Row],[OrderSide]]="SELL",MIS[[#This Row],[VALUE]]-MIS[[#This Row],[LIVE_VALUE]],MIS[[#This Row],[LIVE_VALUE]]-MIS[[#This Row],[VALUE]])</f>
        <v>60</v>
      </c>
      <c r="AH7738" t="str" cm="1">
        <f t="array" ref="AH7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8" t="str">
        <f>MIS[[#This Row],[TRADING SYMBOL]]</f>
        <v>SENSEX2552082400CE</v>
      </c>
      <c r="AJ7738" t="str">
        <f>IF(RIGHT(MIS[[#This Row],[Main/Hedge]],4)="MAIN","MAIN","HEDGE")</f>
        <v>MAIN</v>
      </c>
      <c r="AK7738" t="str" cm="1">
        <f t="array" ref="AK7738">_xlfn._xlws.FILTER(Table4[Column1],ISNUMBER(SEARCH(Table4[Column1],MIS[[#This Row],[OrderUniqueIdentifier]])),"")</f>
        <v>MS</v>
      </c>
    </row>
    <row r="7739" spans="1:37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>
        <f>_xlfn.XLOOKUP(MIS[[#This Row],[TRADING SYMBOL]],[1]Sheet1!$D:$D,[1]Sheet1!$C:$C)</f>
        <v>386.75</v>
      </c>
      <c r="AE7739">
        <f>MIS[[#This Row],[OrderAverageTradedPrice]]*MIS[[#This Row],[OrderQuantity]]</f>
        <v>31199</v>
      </c>
      <c r="AF7739">
        <f>MIS[[#This Row],[LTP]]*MIS[[#This Row],[OrderQuantity]]</f>
        <v>30940</v>
      </c>
      <c r="AG7739">
        <f>IF(MIS[[#This Row],[OrderSide]]="SELL",MIS[[#This Row],[VALUE]]-MIS[[#This Row],[LIVE_VALUE]],MIS[[#This Row],[LIVE_VALUE]]-MIS[[#This Row],[VALUE]])</f>
        <v>-259</v>
      </c>
      <c r="AH7739" t="str" cm="1">
        <f t="array" ref="AH7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39" t="str">
        <f>MIS[[#This Row],[TRADING SYMBOL]]</f>
        <v>SENSEX2552082500CE</v>
      </c>
      <c r="AJ7739" t="str">
        <f>IF(RIGHT(MIS[[#This Row],[Main/Hedge]],4)="MAIN","MAIN","HEDGE")</f>
        <v>MAIN</v>
      </c>
      <c r="AK7739" t="str" cm="1">
        <f t="array" ref="AK7739">_xlfn._xlws.FILTER(Table4[Column1],ISNUMBER(SEARCH(Table4[Column1],MIS[[#This Row],[OrderUniqueIdentifier]])),"")</f>
        <v>MS</v>
      </c>
    </row>
    <row r="7740" spans="1:37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>
        <f>_xlfn.XLOOKUP(MIS[[#This Row],[TRADING SYMBOL]],[1]Sheet1!$D:$D,[1]Sheet1!$C:$C)</f>
        <v>328</v>
      </c>
      <c r="AE7740">
        <f>MIS[[#This Row],[OrderAverageTradedPrice]]*MIS[[#This Row],[OrderQuantity]]</f>
        <v>26128</v>
      </c>
      <c r="AF7740">
        <f>MIS[[#This Row],[LTP]]*MIS[[#This Row],[OrderQuantity]]</f>
        <v>26240</v>
      </c>
      <c r="AG7740">
        <f>IF(MIS[[#This Row],[OrderSide]]="SELL",MIS[[#This Row],[VALUE]]-MIS[[#This Row],[LIVE_VALUE]],MIS[[#This Row],[LIVE_VALUE]]-MIS[[#This Row],[VALUE]])</f>
        <v>112</v>
      </c>
      <c r="AH7740" t="str" cm="1">
        <f t="array" ref="AH7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0" t="str">
        <f>MIS[[#This Row],[TRADING SYMBOL]]</f>
        <v>SENSEX2552082100PE</v>
      </c>
      <c r="AJ7740" t="str">
        <f>IF(RIGHT(MIS[[#This Row],[Main/Hedge]],4)="MAIN","MAIN","HEDGE")</f>
        <v>MAIN</v>
      </c>
      <c r="AK7740" t="str" cm="1">
        <f t="array" ref="AK7740">_xlfn._xlws.FILTER(Table4[Column1],ISNUMBER(SEARCH(Table4[Column1],MIS[[#This Row],[OrderUniqueIdentifier]])),"")</f>
        <v>MS</v>
      </c>
    </row>
    <row r="7741" spans="1:37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>
        <f>_xlfn.XLOOKUP(MIS[[#This Row],[TRADING SYMBOL]],[1]Sheet1!$D:$D,[1]Sheet1!$C:$C)</f>
        <v>127.9</v>
      </c>
      <c r="AE7741">
        <f>MIS[[#This Row],[OrderAverageTradedPrice]]*MIS[[#This Row],[OrderQuantity]]</f>
        <v>7455</v>
      </c>
      <c r="AF7741">
        <f>MIS[[#This Row],[LTP]]*MIS[[#This Row],[OrderQuantity]]</f>
        <v>7674</v>
      </c>
      <c r="AG7741">
        <f>IF(MIS[[#This Row],[OrderSide]]="SELL",MIS[[#This Row],[VALUE]]-MIS[[#This Row],[LIVE_VALUE]],MIS[[#This Row],[LIVE_VALUE]]-MIS[[#This Row],[VALUE]])</f>
        <v>-219</v>
      </c>
      <c r="AH7741" t="str" cm="1">
        <f t="array" ref="AH7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1" t="str">
        <f>MIS[[#This Row],[TRADING SYMBOL]]</f>
        <v>SENSEX2552081200PE</v>
      </c>
      <c r="AJ7741" t="str">
        <f>IF(RIGHT(MIS[[#This Row],[Main/Hedge]],4)="MAIN","MAIN","HEDGE")</f>
        <v>MAIN</v>
      </c>
      <c r="AK7741" t="str" cm="1">
        <f t="array" ref="AK7741">_xlfn._xlws.FILTER(Table4[Column1],ISNUMBER(SEARCH(Table4[Column1],MIS[[#This Row],[OrderUniqueIdentifier]])),"")</f>
        <v>MS</v>
      </c>
    </row>
    <row r="7742" spans="1:37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>
        <f>_xlfn.XLOOKUP(MIS[[#This Row],[TRADING SYMBOL]],[1]Sheet1!$D:$D,[1]Sheet1!$C:$C)</f>
        <v>118.35</v>
      </c>
      <c r="AE7742">
        <f>MIS[[#This Row],[OrderAverageTradedPrice]]*MIS[[#This Row],[OrderQuantity]]</f>
        <v>2551</v>
      </c>
      <c r="AF7742">
        <f>MIS[[#This Row],[LTP]]*MIS[[#This Row],[OrderQuantity]]</f>
        <v>2367</v>
      </c>
      <c r="AG7742">
        <f>IF(MIS[[#This Row],[OrderSide]]="SELL",MIS[[#This Row],[VALUE]]-MIS[[#This Row],[LIVE_VALUE]],MIS[[#This Row],[LIVE_VALUE]]-MIS[[#This Row],[VALUE]])</f>
        <v>184</v>
      </c>
      <c r="AH7742" t="str" cm="1">
        <f t="array" ref="AH7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2" t="str">
        <f>MIS[[#This Row],[TRADING SYMBOL]]</f>
        <v>SENSEX2552083400CE</v>
      </c>
      <c r="AJ7742" t="str">
        <f>IF(RIGHT(MIS[[#This Row],[Main/Hedge]],4)="MAIN","MAIN","HEDGE")</f>
        <v>MAIN</v>
      </c>
      <c r="AK7742" t="str" cm="1">
        <f t="array" ref="AK7742">_xlfn._xlws.FILTER(Table4[Column1],ISNUMBER(SEARCH(Table4[Column1],MIS[[#This Row],[OrderUniqueIdentifier]])),"")</f>
        <v>MS</v>
      </c>
    </row>
    <row r="7743" spans="1:37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>
        <f>_xlfn.XLOOKUP(MIS[[#This Row],[TRADING SYMBOL]],[1]Sheet1!$D:$D,[1]Sheet1!$C:$C)</f>
        <v>386.75</v>
      </c>
      <c r="AE7743">
        <f>MIS[[#This Row],[OrderAverageTradedPrice]]*MIS[[#This Row],[OrderQuantity]]</f>
        <v>15593</v>
      </c>
      <c r="AF7743">
        <f>MIS[[#This Row],[LTP]]*MIS[[#This Row],[OrderQuantity]]</f>
        <v>15470</v>
      </c>
      <c r="AG7743">
        <f>IF(MIS[[#This Row],[OrderSide]]="SELL",MIS[[#This Row],[VALUE]]-MIS[[#This Row],[LIVE_VALUE]],MIS[[#This Row],[LIVE_VALUE]]-MIS[[#This Row],[VALUE]])</f>
        <v>-123</v>
      </c>
      <c r="AH7743" t="str" cm="1">
        <f t="array" ref="AH7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3" t="str">
        <f>MIS[[#This Row],[TRADING SYMBOL]]</f>
        <v>SENSEX2552082500CE</v>
      </c>
      <c r="AJ7743" t="str">
        <f>IF(RIGHT(MIS[[#This Row],[Main/Hedge]],4)="MAIN","MAIN","HEDGE")</f>
        <v>MAIN</v>
      </c>
      <c r="AK7743" t="str" cm="1">
        <f t="array" ref="AK7743">_xlfn._xlws.FILTER(Table4[Column1],ISNUMBER(SEARCH(Table4[Column1],MIS[[#This Row],[OrderUniqueIdentifier]])),"")</f>
        <v>MS</v>
      </c>
    </row>
    <row r="7744" spans="1:37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>
        <f>_xlfn.XLOOKUP(MIS[[#This Row],[TRADING SYMBOL]],[1]Sheet1!$D:$D,[1]Sheet1!$C:$C)</f>
        <v>386.75</v>
      </c>
      <c r="AE7744">
        <f>MIS[[#This Row],[OrderAverageTradedPrice]]*MIS[[#This Row],[OrderQuantity]]</f>
        <v>15634</v>
      </c>
      <c r="AF7744">
        <f>MIS[[#This Row],[LTP]]*MIS[[#This Row],[OrderQuantity]]</f>
        <v>15470</v>
      </c>
      <c r="AG7744">
        <f>IF(MIS[[#This Row],[OrderSide]]="SELL",MIS[[#This Row],[VALUE]]-MIS[[#This Row],[LIVE_VALUE]],MIS[[#This Row],[LIVE_VALUE]]-MIS[[#This Row],[VALUE]])</f>
        <v>-164</v>
      </c>
      <c r="AH7744" t="str" cm="1">
        <f t="array" ref="AH7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4" t="str">
        <f>MIS[[#This Row],[TRADING SYMBOL]]</f>
        <v>SENSEX2552082500CE</v>
      </c>
      <c r="AJ7744" t="str">
        <f>IF(RIGHT(MIS[[#This Row],[Main/Hedge]],4)="MAIN","MAIN","HEDGE")</f>
        <v>MAIN</v>
      </c>
      <c r="AK7744" t="str" cm="1">
        <f t="array" ref="AK7744">_xlfn._xlws.FILTER(Table4[Column1],ISNUMBER(SEARCH(Table4[Column1],MIS[[#This Row],[OrderUniqueIdentifier]])),"")</f>
        <v>MS</v>
      </c>
    </row>
    <row r="7745" spans="1:37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>
        <f>_xlfn.XLOOKUP(MIS[[#This Row],[TRADING SYMBOL]],[1]Sheet1!$D:$D,[1]Sheet1!$C:$C)</f>
        <v>118.35</v>
      </c>
      <c r="AE7745">
        <f>MIS[[#This Row],[OrderAverageTradedPrice]]*MIS[[#This Row],[OrderQuantity]]</f>
        <v>15288.99999999996</v>
      </c>
      <c r="AF7745">
        <f>MIS[[#This Row],[LTP]]*MIS[[#This Row],[OrderQuantity]]</f>
        <v>14202</v>
      </c>
      <c r="AG7745">
        <f>IF(MIS[[#This Row],[OrderSide]]="SELL",MIS[[#This Row],[VALUE]]-MIS[[#This Row],[LIVE_VALUE]],MIS[[#This Row],[LIVE_VALUE]]-MIS[[#This Row],[VALUE]])</f>
        <v>1086.99999999996</v>
      </c>
      <c r="AH7745" t="str" cm="1">
        <f t="array" ref="AH7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5" t="str">
        <f>MIS[[#This Row],[TRADING SYMBOL]]</f>
        <v>SENSEX2552083400CE</v>
      </c>
      <c r="AJ7745" t="str">
        <f>IF(RIGHT(MIS[[#This Row],[Main/Hedge]],4)="MAIN","MAIN","HEDGE")</f>
        <v>MAIN</v>
      </c>
      <c r="AK7745" t="str" cm="1">
        <f t="array" ref="AK7745">_xlfn._xlws.FILTER(Table4[Column1],ISNUMBER(SEARCH(Table4[Column1],MIS[[#This Row],[OrderUniqueIdentifier]])),"")</f>
        <v>MS</v>
      </c>
    </row>
    <row r="7746" spans="1:37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>
        <f>_xlfn.XLOOKUP(MIS[[#This Row],[TRADING SYMBOL]],[1]Sheet1!$D:$D,[1]Sheet1!$C:$C)</f>
        <v>139.94999999999999</v>
      </c>
      <c r="AE7746">
        <f>MIS[[#This Row],[OrderAverageTradedPrice]]*MIS[[#This Row],[OrderQuantity]]</f>
        <v>24690.999999999956</v>
      </c>
      <c r="AF7746">
        <f>MIS[[#This Row],[LTP]]*MIS[[#This Row],[OrderQuantity]]</f>
        <v>25190.999999999996</v>
      </c>
      <c r="AG7746">
        <f>IF(MIS[[#This Row],[OrderSide]]="SELL",MIS[[#This Row],[VALUE]]-MIS[[#This Row],[LIVE_VALUE]],MIS[[#This Row],[LIVE_VALUE]]-MIS[[#This Row],[VALUE]])</f>
        <v>-500.00000000004002</v>
      </c>
      <c r="AH7746" t="str" cm="1">
        <f t="array" ref="AH7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6" t="str">
        <f>MIS[[#This Row],[TRADING SYMBOL]]</f>
        <v>SENSEX2552081300PE</v>
      </c>
      <c r="AJ7746" t="str">
        <f>IF(RIGHT(MIS[[#This Row],[Main/Hedge]],4)="MAIN","MAIN","HEDGE")</f>
        <v>MAIN</v>
      </c>
      <c r="AK7746" t="str" cm="1">
        <f t="array" ref="AK7746">_xlfn._xlws.FILTER(Table4[Column1],ISNUMBER(SEARCH(Table4[Column1],MIS[[#This Row],[OrderUniqueIdentifier]])),"")</f>
        <v>MS</v>
      </c>
    </row>
    <row r="7747" spans="1:37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>
        <f>_xlfn.XLOOKUP(MIS[[#This Row],[TRADING SYMBOL]],[1]Sheet1!$D:$D,[1]Sheet1!$C:$C)</f>
        <v>139.94999999999999</v>
      </c>
      <c r="AE7747">
        <f>MIS[[#This Row],[OrderAverageTradedPrice]]*MIS[[#This Row],[OrderQuantity]]</f>
        <v>10985</v>
      </c>
      <c r="AF7747">
        <f>MIS[[#This Row],[LTP]]*MIS[[#This Row],[OrderQuantity]]</f>
        <v>11196</v>
      </c>
      <c r="AG7747">
        <f>IF(MIS[[#This Row],[OrderSide]]="SELL",MIS[[#This Row],[VALUE]]-MIS[[#This Row],[LIVE_VALUE]],MIS[[#This Row],[LIVE_VALUE]]-MIS[[#This Row],[VALUE]])</f>
        <v>-211</v>
      </c>
      <c r="AH7747" t="str" cm="1">
        <f t="array" ref="AH7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7" t="str">
        <f>MIS[[#This Row],[TRADING SYMBOL]]</f>
        <v>SENSEX2552081300PE</v>
      </c>
      <c r="AJ7747" t="str">
        <f>IF(RIGHT(MIS[[#This Row],[Main/Hedge]],4)="MAIN","MAIN","HEDGE")</f>
        <v>MAIN</v>
      </c>
      <c r="AK7747" t="str" cm="1">
        <f t="array" ref="AK7747">_xlfn._xlws.FILTER(Table4[Column1],ISNUMBER(SEARCH(Table4[Column1],MIS[[#This Row],[OrderUniqueIdentifier]])),"")</f>
        <v>MS</v>
      </c>
    </row>
    <row r="7748" spans="1:37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>
        <f>_xlfn.XLOOKUP(MIS[[#This Row],[TRADING SYMBOL]],[1]Sheet1!$D:$D,[1]Sheet1!$C:$C)</f>
        <v>118.35</v>
      </c>
      <c r="AE7748">
        <f>MIS[[#This Row],[OrderAverageTradedPrice]]*MIS[[#This Row],[OrderQuantity]]</f>
        <v>10194</v>
      </c>
      <c r="AF7748">
        <f>MIS[[#This Row],[LTP]]*MIS[[#This Row],[OrderQuantity]]</f>
        <v>9468</v>
      </c>
      <c r="AG7748">
        <f>IF(MIS[[#This Row],[OrderSide]]="SELL",MIS[[#This Row],[VALUE]]-MIS[[#This Row],[LIVE_VALUE]],MIS[[#This Row],[LIVE_VALUE]]-MIS[[#This Row],[VALUE]])</f>
        <v>726</v>
      </c>
      <c r="AH7748" t="str" cm="1">
        <f t="array" ref="AH7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8" t="str">
        <f>MIS[[#This Row],[TRADING SYMBOL]]</f>
        <v>SENSEX2552083400CE</v>
      </c>
      <c r="AJ7748" t="str">
        <f>IF(RIGHT(MIS[[#This Row],[Main/Hedge]],4)="MAIN","MAIN","HEDGE")</f>
        <v>MAIN</v>
      </c>
      <c r="AK7748" t="str" cm="1">
        <f t="array" ref="AK7748">_xlfn._xlws.FILTER(Table4[Column1],ISNUMBER(SEARCH(Table4[Column1],MIS[[#This Row],[OrderUniqueIdentifier]])),"")</f>
        <v>MS</v>
      </c>
    </row>
    <row r="7749" spans="1:37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>
        <f>_xlfn.XLOOKUP(MIS[[#This Row],[TRADING SYMBOL]],[1]Sheet1!$D:$D,[1]Sheet1!$C:$C)</f>
        <v>386.75</v>
      </c>
      <c r="AE7749">
        <f>MIS[[#This Row],[OrderAverageTradedPrice]]*MIS[[#This Row],[OrderQuantity]]</f>
        <v>15642</v>
      </c>
      <c r="AF7749">
        <f>MIS[[#This Row],[LTP]]*MIS[[#This Row],[OrderQuantity]]</f>
        <v>15470</v>
      </c>
      <c r="AG7749">
        <f>IF(MIS[[#This Row],[OrderSide]]="SELL",MIS[[#This Row],[VALUE]]-MIS[[#This Row],[LIVE_VALUE]],MIS[[#This Row],[LIVE_VALUE]]-MIS[[#This Row],[VALUE]])</f>
        <v>-172</v>
      </c>
      <c r="AH7749" t="str" cm="1">
        <f t="array" ref="AH7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49" t="str">
        <f>MIS[[#This Row],[TRADING SYMBOL]]</f>
        <v>SENSEX2552082500CE</v>
      </c>
      <c r="AJ7749" t="str">
        <f>IF(RIGHT(MIS[[#This Row],[Main/Hedge]],4)="MAIN","MAIN","HEDGE")</f>
        <v>MAIN</v>
      </c>
      <c r="AK7749" t="str" cm="1">
        <f t="array" ref="AK7749">_xlfn._xlws.FILTER(Table4[Column1],ISNUMBER(SEARCH(Table4[Column1],MIS[[#This Row],[OrderUniqueIdentifier]])),"")</f>
        <v>MS</v>
      </c>
    </row>
    <row r="7750" spans="1:37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>
        <f>_xlfn.XLOOKUP(MIS[[#This Row],[TRADING SYMBOL]],[1]Sheet1!$D:$D,[1]Sheet1!$C:$C)</f>
        <v>386.75</v>
      </c>
      <c r="AE7750">
        <f>MIS[[#This Row],[OrderAverageTradedPrice]]*MIS[[#This Row],[OrderQuantity]]</f>
        <v>15584</v>
      </c>
      <c r="AF7750">
        <f>MIS[[#This Row],[LTP]]*MIS[[#This Row],[OrderQuantity]]</f>
        <v>15470</v>
      </c>
      <c r="AG7750">
        <f>IF(MIS[[#This Row],[OrderSide]]="SELL",MIS[[#This Row],[VALUE]]-MIS[[#This Row],[LIVE_VALUE]],MIS[[#This Row],[LIVE_VALUE]]-MIS[[#This Row],[VALUE]])</f>
        <v>-114</v>
      </c>
      <c r="AH7750" t="str" cm="1">
        <f t="array" ref="AH7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0" t="str">
        <f>MIS[[#This Row],[TRADING SYMBOL]]</f>
        <v>SENSEX2552082500CE</v>
      </c>
      <c r="AJ7750" t="str">
        <f>IF(RIGHT(MIS[[#This Row],[Main/Hedge]],4)="MAIN","MAIN","HEDGE")</f>
        <v>MAIN</v>
      </c>
      <c r="AK7750" t="str" cm="1">
        <f t="array" ref="AK7750">_xlfn._xlws.FILTER(Table4[Column1],ISNUMBER(SEARCH(Table4[Column1],MIS[[#This Row],[OrderUniqueIdentifier]])),"")</f>
        <v>MS</v>
      </c>
    </row>
    <row r="7751" spans="1:37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>
        <f>_xlfn.XLOOKUP(MIS[[#This Row],[TRADING SYMBOL]],[1]Sheet1!$D:$D,[1]Sheet1!$C:$C)</f>
        <v>328</v>
      </c>
      <c r="AE7751">
        <f>MIS[[#This Row],[OrderAverageTradedPrice]]*MIS[[#This Row],[OrderQuantity]]</f>
        <v>12940</v>
      </c>
      <c r="AF7751">
        <f>MIS[[#This Row],[LTP]]*MIS[[#This Row],[OrderQuantity]]</f>
        <v>13120</v>
      </c>
      <c r="AG7751">
        <f>IF(MIS[[#This Row],[OrderSide]]="SELL",MIS[[#This Row],[VALUE]]-MIS[[#This Row],[LIVE_VALUE]],MIS[[#This Row],[LIVE_VALUE]]-MIS[[#This Row],[VALUE]])</f>
        <v>180</v>
      </c>
      <c r="AH7751" t="str" cm="1">
        <f t="array" ref="AH7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1" t="str">
        <f>MIS[[#This Row],[TRADING SYMBOL]]</f>
        <v>SENSEX2552082100PE</v>
      </c>
      <c r="AJ7751" t="str">
        <f>IF(RIGHT(MIS[[#This Row],[Main/Hedge]],4)="MAIN","MAIN","HEDGE")</f>
        <v>MAIN</v>
      </c>
      <c r="AK7751" t="str" cm="1">
        <f t="array" ref="AK7751">_xlfn._xlws.FILTER(Table4[Column1],ISNUMBER(SEARCH(Table4[Column1],MIS[[#This Row],[OrderUniqueIdentifier]])),"")</f>
        <v>MS</v>
      </c>
    </row>
    <row r="7752" spans="1:37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>
        <f>_xlfn.XLOOKUP(MIS[[#This Row],[TRADING SYMBOL]],[1]Sheet1!$D:$D,[1]Sheet1!$C:$C)</f>
        <v>136.6</v>
      </c>
      <c r="AE7752">
        <f>MIS[[#This Row],[OrderAverageTradedPrice]]*MIS[[#This Row],[OrderQuantity]]</f>
        <v>5795</v>
      </c>
      <c r="AF7752">
        <f>MIS[[#This Row],[LTP]]*MIS[[#This Row],[OrderQuantity]]</f>
        <v>5464</v>
      </c>
      <c r="AG7752">
        <f>IF(MIS[[#This Row],[OrderSide]]="SELL",MIS[[#This Row],[VALUE]]-MIS[[#This Row],[LIVE_VALUE]],MIS[[#This Row],[LIVE_VALUE]]-MIS[[#This Row],[VALUE]])</f>
        <v>331</v>
      </c>
      <c r="AH7752" t="str" cm="1">
        <f t="array" ref="AH7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2" t="str">
        <f>MIS[[#This Row],[TRADING SYMBOL]]</f>
        <v>SENSEX2552083300CE</v>
      </c>
      <c r="AJ7752" t="str">
        <f>IF(RIGHT(MIS[[#This Row],[Main/Hedge]],4)="MAIN","MAIN","HEDGE")</f>
        <v>MAIN</v>
      </c>
      <c r="AK7752" t="str" cm="1">
        <f t="array" ref="AK7752">_xlfn._xlws.FILTER(Table4[Column1],ISNUMBER(SEARCH(Table4[Column1],MIS[[#This Row],[OrderUniqueIdentifier]])),"")</f>
        <v>MS</v>
      </c>
    </row>
    <row r="7753" spans="1:37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>
        <f>_xlfn.XLOOKUP(MIS[[#This Row],[TRADING SYMBOL]],[1]Sheet1!$D:$D,[1]Sheet1!$C:$C)</f>
        <v>386.75</v>
      </c>
      <c r="AE7753">
        <f>MIS[[#This Row],[OrderAverageTradedPrice]]*MIS[[#This Row],[OrderQuantity]]</f>
        <v>7799</v>
      </c>
      <c r="AF7753">
        <f>MIS[[#This Row],[LTP]]*MIS[[#This Row],[OrderQuantity]]</f>
        <v>7735</v>
      </c>
      <c r="AG7753">
        <f>IF(MIS[[#This Row],[OrderSide]]="SELL",MIS[[#This Row],[VALUE]]-MIS[[#This Row],[LIVE_VALUE]],MIS[[#This Row],[LIVE_VALUE]]-MIS[[#This Row],[VALUE]])</f>
        <v>-64</v>
      </c>
      <c r="AH7753" t="str" cm="1">
        <f t="array" ref="AH7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3" t="str">
        <f>MIS[[#This Row],[TRADING SYMBOL]]</f>
        <v>SENSEX2552082500CE</v>
      </c>
      <c r="AJ7753" t="str">
        <f>IF(RIGHT(MIS[[#This Row],[Main/Hedge]],4)="MAIN","MAIN","HEDGE")</f>
        <v>MAIN</v>
      </c>
      <c r="AK7753" t="str" cm="1">
        <f t="array" ref="AK7753">_xlfn._xlws.FILTER(Table4[Column1],ISNUMBER(SEARCH(Table4[Column1],MIS[[#This Row],[OrderUniqueIdentifier]])),"")</f>
        <v>MS</v>
      </c>
    </row>
    <row r="7754" spans="1:37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>
        <f>_xlfn.XLOOKUP(MIS[[#This Row],[TRADING SYMBOL]],[1]Sheet1!$D:$D,[1]Sheet1!$C:$C)</f>
        <v>118.35</v>
      </c>
      <c r="AE7754">
        <f>MIS[[#This Row],[OrderAverageTradedPrice]]*MIS[[#This Row],[OrderQuantity]]</f>
        <v>5099</v>
      </c>
      <c r="AF7754">
        <f>MIS[[#This Row],[LTP]]*MIS[[#This Row],[OrderQuantity]]</f>
        <v>4734</v>
      </c>
      <c r="AG7754">
        <f>IF(MIS[[#This Row],[OrderSide]]="SELL",MIS[[#This Row],[VALUE]]-MIS[[#This Row],[LIVE_VALUE]],MIS[[#This Row],[LIVE_VALUE]]-MIS[[#This Row],[VALUE]])</f>
        <v>365</v>
      </c>
      <c r="AH7754" t="str" cm="1">
        <f t="array" ref="AH7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4" t="str">
        <f>MIS[[#This Row],[TRADING SYMBOL]]</f>
        <v>SENSEX2552083400CE</v>
      </c>
      <c r="AJ7754" t="str">
        <f>IF(RIGHT(MIS[[#This Row],[Main/Hedge]],4)="MAIN","MAIN","HEDGE")</f>
        <v>MAIN</v>
      </c>
      <c r="AK7754" t="str" cm="1">
        <f t="array" ref="AK7754">_xlfn._xlws.FILTER(Table4[Column1],ISNUMBER(SEARCH(Table4[Column1],MIS[[#This Row],[OrderUniqueIdentifier]])),"")</f>
        <v>MS</v>
      </c>
    </row>
    <row r="7755" spans="1:37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>
        <f>_xlfn.XLOOKUP(MIS[[#This Row],[TRADING SYMBOL]],[1]Sheet1!$D:$D,[1]Sheet1!$C:$C)</f>
        <v>118.35</v>
      </c>
      <c r="AE7755">
        <f>MIS[[#This Row],[OrderAverageTradedPrice]]*MIS[[#This Row],[OrderQuantity]]</f>
        <v>2550</v>
      </c>
      <c r="AF7755">
        <f>MIS[[#This Row],[LTP]]*MIS[[#This Row],[OrderQuantity]]</f>
        <v>2367</v>
      </c>
      <c r="AG7755">
        <f>IF(MIS[[#This Row],[OrderSide]]="SELL",MIS[[#This Row],[VALUE]]-MIS[[#This Row],[LIVE_VALUE]],MIS[[#This Row],[LIVE_VALUE]]-MIS[[#This Row],[VALUE]])</f>
        <v>183</v>
      </c>
      <c r="AH7755" t="str" cm="1">
        <f t="array" ref="AH7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5" t="str">
        <f>MIS[[#This Row],[TRADING SYMBOL]]</f>
        <v>SENSEX2552083400CE</v>
      </c>
      <c r="AJ7755" t="str">
        <f>IF(RIGHT(MIS[[#This Row],[Main/Hedge]],4)="MAIN","MAIN","HEDGE")</f>
        <v>MAIN</v>
      </c>
      <c r="AK7755" t="str" cm="1">
        <f t="array" ref="AK7755">_xlfn._xlws.FILTER(Table4[Column1],ISNUMBER(SEARCH(Table4[Column1],MIS[[#This Row],[OrderUniqueIdentifier]])),"")</f>
        <v>MS</v>
      </c>
    </row>
    <row r="7756" spans="1:37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>
        <f>_xlfn.XLOOKUP(MIS[[#This Row],[TRADING SYMBOL]],[1]Sheet1!$D:$D,[1]Sheet1!$C:$C)</f>
        <v>118.35</v>
      </c>
      <c r="AE7756">
        <f>MIS[[#This Row],[OrderAverageTradedPrice]]*MIS[[#This Row],[OrderQuantity]]</f>
        <v>5098</v>
      </c>
      <c r="AF7756">
        <f>MIS[[#This Row],[LTP]]*MIS[[#This Row],[OrderQuantity]]</f>
        <v>4734</v>
      </c>
      <c r="AG7756">
        <f>IF(MIS[[#This Row],[OrderSide]]="SELL",MIS[[#This Row],[VALUE]]-MIS[[#This Row],[LIVE_VALUE]],MIS[[#This Row],[LIVE_VALUE]]-MIS[[#This Row],[VALUE]])</f>
        <v>364</v>
      </c>
      <c r="AH7756" t="str" cm="1">
        <f t="array" ref="AH7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6" t="str">
        <f>MIS[[#This Row],[TRADING SYMBOL]]</f>
        <v>SENSEX2552083400CE</v>
      </c>
      <c r="AJ7756" t="str">
        <f>IF(RIGHT(MIS[[#This Row],[Main/Hedge]],4)="MAIN","MAIN","HEDGE")</f>
        <v>MAIN</v>
      </c>
      <c r="AK7756" t="str" cm="1">
        <f t="array" ref="AK7756">_xlfn._xlws.FILTER(Table4[Column1],ISNUMBER(SEARCH(Table4[Column1],MIS[[#This Row],[OrderUniqueIdentifier]])),"")</f>
        <v>MS</v>
      </c>
    </row>
    <row r="7757" spans="1:37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>
        <f>_xlfn.XLOOKUP(MIS[[#This Row],[TRADING SYMBOL]],[1]Sheet1!$D:$D,[1]Sheet1!$C:$C)</f>
        <v>139.94999999999999</v>
      </c>
      <c r="AE7757">
        <f>MIS[[#This Row],[OrderAverageTradedPrice]]*MIS[[#This Row],[OrderQuantity]]</f>
        <v>5444</v>
      </c>
      <c r="AF7757">
        <f>MIS[[#This Row],[LTP]]*MIS[[#This Row],[OrderQuantity]]</f>
        <v>5598</v>
      </c>
      <c r="AG7757">
        <f>IF(MIS[[#This Row],[OrderSide]]="SELL",MIS[[#This Row],[VALUE]]-MIS[[#This Row],[LIVE_VALUE]],MIS[[#This Row],[LIVE_VALUE]]-MIS[[#This Row],[VALUE]])</f>
        <v>-154</v>
      </c>
      <c r="AH7757" t="str" cm="1">
        <f t="array" ref="AH7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7" t="str">
        <f>MIS[[#This Row],[TRADING SYMBOL]]</f>
        <v>SENSEX2552081300PE</v>
      </c>
      <c r="AJ7757" t="str">
        <f>IF(RIGHT(MIS[[#This Row],[Main/Hedge]],4)="MAIN","MAIN","HEDGE")</f>
        <v>MAIN</v>
      </c>
      <c r="AK7757" t="str" cm="1">
        <f t="array" ref="AK7757">_xlfn._xlws.FILTER(Table4[Column1],ISNUMBER(SEARCH(Table4[Column1],MIS[[#This Row],[OrderUniqueIdentifier]])),"")</f>
        <v>MS</v>
      </c>
    </row>
    <row r="7758" spans="1:37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>
        <f>_xlfn.XLOOKUP(MIS[[#This Row],[TRADING SYMBOL]],[1]Sheet1!$D:$D,[1]Sheet1!$C:$C)</f>
        <v>139.94999999999999</v>
      </c>
      <c r="AE7758">
        <f>MIS[[#This Row],[OrderAverageTradedPrice]]*MIS[[#This Row],[OrderQuantity]]</f>
        <v>2734</v>
      </c>
      <c r="AF7758">
        <f>MIS[[#This Row],[LTP]]*MIS[[#This Row],[OrderQuantity]]</f>
        <v>2799</v>
      </c>
      <c r="AG7758">
        <f>IF(MIS[[#This Row],[OrderSide]]="SELL",MIS[[#This Row],[VALUE]]-MIS[[#This Row],[LIVE_VALUE]],MIS[[#This Row],[LIVE_VALUE]]-MIS[[#This Row],[VALUE]])</f>
        <v>-65</v>
      </c>
      <c r="AH7758" t="str" cm="1">
        <f t="array" ref="AH7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8" t="str">
        <f>MIS[[#This Row],[TRADING SYMBOL]]</f>
        <v>SENSEX2552081300PE</v>
      </c>
      <c r="AJ7758" t="str">
        <f>IF(RIGHT(MIS[[#This Row],[Main/Hedge]],4)="MAIN","MAIN","HEDGE")</f>
        <v>MAIN</v>
      </c>
      <c r="AK7758" t="str" cm="1">
        <f t="array" ref="AK7758">_xlfn._xlws.FILTER(Table4[Column1],ISNUMBER(SEARCH(Table4[Column1],MIS[[#This Row],[OrderUniqueIdentifier]])),"")</f>
        <v>MS</v>
      </c>
    </row>
    <row r="7759" spans="1:37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>
        <f>_xlfn.XLOOKUP(MIS[[#This Row],[TRADING SYMBOL]],[1]Sheet1!$D:$D,[1]Sheet1!$C:$C)</f>
        <v>118.35</v>
      </c>
      <c r="AE7759">
        <f>MIS[[#This Row],[OrderAverageTradedPrice]]*MIS[[#This Row],[OrderQuantity]]</f>
        <v>10192</v>
      </c>
      <c r="AF7759">
        <f>MIS[[#This Row],[LTP]]*MIS[[#This Row],[OrderQuantity]]</f>
        <v>9468</v>
      </c>
      <c r="AG7759">
        <f>IF(MIS[[#This Row],[OrderSide]]="SELL",MIS[[#This Row],[VALUE]]-MIS[[#This Row],[LIVE_VALUE]],MIS[[#This Row],[LIVE_VALUE]]-MIS[[#This Row],[VALUE]])</f>
        <v>724</v>
      </c>
      <c r="AH7759" t="str" cm="1">
        <f t="array" ref="AH7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59" t="str">
        <f>MIS[[#This Row],[TRADING SYMBOL]]</f>
        <v>SENSEX2552083400CE</v>
      </c>
      <c r="AJ7759" t="str">
        <f>IF(RIGHT(MIS[[#This Row],[Main/Hedge]],4)="MAIN","MAIN","HEDGE")</f>
        <v>MAIN</v>
      </c>
      <c r="AK7759" t="str" cm="1">
        <f t="array" ref="AK7759">_xlfn._xlws.FILTER(Table4[Column1],ISNUMBER(SEARCH(Table4[Column1],MIS[[#This Row],[OrderUniqueIdentifier]])),"")</f>
        <v>MS</v>
      </c>
    </row>
    <row r="7760" spans="1:37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>
        <f>_xlfn.XLOOKUP(MIS[[#This Row],[TRADING SYMBOL]],[1]Sheet1!$D:$D,[1]Sheet1!$C:$C)</f>
        <v>127.9</v>
      </c>
      <c r="AE7760">
        <f>MIS[[#This Row],[OrderAverageTradedPrice]]*MIS[[#This Row],[OrderQuantity]]</f>
        <v>22122.999999999898</v>
      </c>
      <c r="AF7760">
        <f>MIS[[#This Row],[LTP]]*MIS[[#This Row],[OrderQuantity]]</f>
        <v>23022</v>
      </c>
      <c r="AG7760">
        <f>IF(MIS[[#This Row],[OrderSide]]="SELL",MIS[[#This Row],[VALUE]]-MIS[[#This Row],[LIVE_VALUE]],MIS[[#This Row],[LIVE_VALUE]]-MIS[[#This Row],[VALUE]])</f>
        <v>-899.00000000010186</v>
      </c>
      <c r="AH7760" t="str" cm="1">
        <f t="array" ref="AH7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0" t="str">
        <f>MIS[[#This Row],[TRADING SYMBOL]]</f>
        <v>SENSEX2552081200PE</v>
      </c>
      <c r="AJ7760" t="str">
        <f>IF(RIGHT(MIS[[#This Row],[Main/Hedge]],4)="MAIN","MAIN","HEDGE")</f>
        <v>MAIN</v>
      </c>
      <c r="AK7760" t="str" cm="1">
        <f t="array" ref="AK7760">_xlfn._xlws.FILTER(Table4[Column1],ISNUMBER(SEARCH(Table4[Column1],MIS[[#This Row],[OrderUniqueIdentifier]])),"")</f>
        <v>MS</v>
      </c>
    </row>
    <row r="7761" spans="1:37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>
        <f>_xlfn.XLOOKUP(MIS[[#This Row],[TRADING SYMBOL]],[1]Sheet1!$D:$D,[1]Sheet1!$C:$C)</f>
        <v>386.75</v>
      </c>
      <c r="AE7761">
        <f>MIS[[#This Row],[OrderAverageTradedPrice]]*MIS[[#This Row],[OrderQuantity]]</f>
        <v>7792</v>
      </c>
      <c r="AF7761">
        <f>MIS[[#This Row],[LTP]]*MIS[[#This Row],[OrderQuantity]]</f>
        <v>7735</v>
      </c>
      <c r="AG7761">
        <f>IF(MIS[[#This Row],[OrderSide]]="SELL",MIS[[#This Row],[VALUE]]-MIS[[#This Row],[LIVE_VALUE]],MIS[[#This Row],[LIVE_VALUE]]-MIS[[#This Row],[VALUE]])</f>
        <v>-57</v>
      </c>
      <c r="AH7761" t="str" cm="1">
        <f t="array" ref="AH7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1" t="str">
        <f>MIS[[#This Row],[TRADING SYMBOL]]</f>
        <v>SENSEX2552082500CE</v>
      </c>
      <c r="AJ7761" t="str">
        <f>IF(RIGHT(MIS[[#This Row],[Main/Hedge]],4)="MAIN","MAIN","HEDGE")</f>
        <v>MAIN</v>
      </c>
      <c r="AK7761" t="str" cm="1">
        <f t="array" ref="AK7761">_xlfn._xlws.FILTER(Table4[Column1],ISNUMBER(SEARCH(Table4[Column1],MIS[[#This Row],[OrderUniqueIdentifier]])),"")</f>
        <v>MS</v>
      </c>
    </row>
    <row r="7762" spans="1:37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>
        <f>_xlfn.XLOOKUP(MIS[[#This Row],[TRADING SYMBOL]],[1]Sheet1!$D:$D,[1]Sheet1!$C:$C)</f>
        <v>127.9</v>
      </c>
      <c r="AE7762">
        <f>MIS[[#This Row],[OrderAverageTradedPrice]]*MIS[[#This Row],[OrderQuantity]]</f>
        <v>2479</v>
      </c>
      <c r="AF7762">
        <f>MIS[[#This Row],[LTP]]*MIS[[#This Row],[OrderQuantity]]</f>
        <v>2558</v>
      </c>
      <c r="AG7762">
        <f>IF(MIS[[#This Row],[OrderSide]]="SELL",MIS[[#This Row],[VALUE]]-MIS[[#This Row],[LIVE_VALUE]],MIS[[#This Row],[LIVE_VALUE]]-MIS[[#This Row],[VALUE]])</f>
        <v>-79</v>
      </c>
      <c r="AH7762" t="str" cm="1">
        <f t="array" ref="AH7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2" t="str">
        <f>MIS[[#This Row],[TRADING SYMBOL]]</f>
        <v>SENSEX2552081200PE</v>
      </c>
      <c r="AJ7762" t="str">
        <f>IF(RIGHT(MIS[[#This Row],[Main/Hedge]],4)="MAIN","MAIN","HEDGE")</f>
        <v>MAIN</v>
      </c>
      <c r="AK7762" t="str" cm="1">
        <f t="array" ref="AK7762">_xlfn._xlws.FILTER(Table4[Column1],ISNUMBER(SEARCH(Table4[Column1],MIS[[#This Row],[OrderUniqueIdentifier]])),"")</f>
        <v>MS</v>
      </c>
    </row>
    <row r="7763" spans="1:37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>
        <f>_xlfn.XLOOKUP(MIS[[#This Row],[TRADING SYMBOL]],[1]Sheet1!$D:$D,[1]Sheet1!$C:$C)</f>
        <v>127.9</v>
      </c>
      <c r="AE7763">
        <f>MIS[[#This Row],[OrderAverageTradedPrice]]*MIS[[#This Row],[OrderQuantity]]</f>
        <v>41876.999999999818</v>
      </c>
      <c r="AF7763">
        <f>MIS[[#This Row],[LTP]]*MIS[[#This Row],[OrderQuantity]]</f>
        <v>43486</v>
      </c>
      <c r="AG7763">
        <f>IF(MIS[[#This Row],[OrderSide]]="SELL",MIS[[#This Row],[VALUE]]-MIS[[#This Row],[LIVE_VALUE]],MIS[[#This Row],[LIVE_VALUE]]-MIS[[#This Row],[VALUE]])</f>
        <v>-1609.0000000001819</v>
      </c>
      <c r="AH7763" t="str" cm="1">
        <f t="array" ref="AH7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3" t="str">
        <f>MIS[[#This Row],[TRADING SYMBOL]]</f>
        <v>SENSEX2552081200PE</v>
      </c>
      <c r="AJ7763" t="str">
        <f>IF(RIGHT(MIS[[#This Row],[Main/Hedge]],4)="MAIN","MAIN","HEDGE")</f>
        <v>MAIN</v>
      </c>
      <c r="AK7763" t="str" cm="1">
        <f t="array" ref="AK7763">_xlfn._xlws.FILTER(Table4[Column1],ISNUMBER(SEARCH(Table4[Column1],MIS[[#This Row],[OrderUniqueIdentifier]])),"")</f>
        <v>MS</v>
      </c>
    </row>
    <row r="7764" spans="1:37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>
        <f>_xlfn.XLOOKUP(MIS[[#This Row],[TRADING SYMBOL]],[1]Sheet1!$D:$D,[1]Sheet1!$C:$C)</f>
        <v>104.4</v>
      </c>
      <c r="AE7764">
        <f>MIS[[#This Row],[OrderAverageTradedPrice]]*MIS[[#This Row],[OrderQuantity]]</f>
        <v>13380</v>
      </c>
      <c r="AF7764">
        <f>MIS[[#This Row],[LTP]]*MIS[[#This Row],[OrderQuantity]]</f>
        <v>12528</v>
      </c>
      <c r="AG7764">
        <f>IF(MIS[[#This Row],[OrderSide]]="SELL",MIS[[#This Row],[VALUE]]-MIS[[#This Row],[LIVE_VALUE]],MIS[[#This Row],[LIVE_VALUE]]-MIS[[#This Row],[VALUE]])</f>
        <v>852</v>
      </c>
      <c r="AH7764" t="str" cm="1">
        <f t="array" ref="AH7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4" t="str">
        <f>MIS[[#This Row],[TRADING SYMBOL]]</f>
        <v>SENSEX2552083500CE</v>
      </c>
      <c r="AJ7764" t="str">
        <f>IF(RIGHT(MIS[[#This Row],[Main/Hedge]],4)="MAIN","MAIN","HEDGE")</f>
        <v>MAIN</v>
      </c>
      <c r="AK7764" t="str" cm="1">
        <f t="array" ref="AK7764">_xlfn._xlws.FILTER(Table4[Column1],ISNUMBER(SEARCH(Table4[Column1],MIS[[#This Row],[OrderUniqueIdentifier]])),"")</f>
        <v>MS</v>
      </c>
    </row>
    <row r="7765" spans="1:37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>
        <f>_xlfn.XLOOKUP(MIS[[#This Row],[TRADING SYMBOL]],[1]Sheet1!$D:$D,[1]Sheet1!$C:$C)</f>
        <v>328</v>
      </c>
      <c r="AE7765">
        <f>MIS[[#This Row],[OrderAverageTradedPrice]]*MIS[[#This Row],[OrderQuantity]]</f>
        <v>6505</v>
      </c>
      <c r="AF7765">
        <f>MIS[[#This Row],[LTP]]*MIS[[#This Row],[OrderQuantity]]</f>
        <v>6560</v>
      </c>
      <c r="AG7765">
        <f>IF(MIS[[#This Row],[OrderSide]]="SELL",MIS[[#This Row],[VALUE]]-MIS[[#This Row],[LIVE_VALUE]],MIS[[#This Row],[LIVE_VALUE]]-MIS[[#This Row],[VALUE]])</f>
        <v>55</v>
      </c>
      <c r="AH7765" t="str" cm="1">
        <f t="array" ref="AH7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5" t="str">
        <f>MIS[[#This Row],[TRADING SYMBOL]]</f>
        <v>SENSEX2552082100PE</v>
      </c>
      <c r="AJ7765" t="str">
        <f>IF(RIGHT(MIS[[#This Row],[Main/Hedge]],4)="MAIN","MAIN","HEDGE")</f>
        <v>MAIN</v>
      </c>
      <c r="AK7765" t="str" cm="1">
        <f t="array" ref="AK7765">_xlfn._xlws.FILTER(Table4[Column1],ISNUMBER(SEARCH(Table4[Column1],MIS[[#This Row],[OrderUniqueIdentifier]])),"")</f>
        <v>MS</v>
      </c>
    </row>
    <row r="7766" spans="1:37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>
        <f>_xlfn.XLOOKUP(MIS[[#This Row],[TRADING SYMBOL]],[1]Sheet1!$D:$D,[1]Sheet1!$C:$C)</f>
        <v>127.9</v>
      </c>
      <c r="AE7766">
        <f>MIS[[#This Row],[OrderAverageTradedPrice]]*MIS[[#This Row],[OrderQuantity]]</f>
        <v>7395</v>
      </c>
      <c r="AF7766">
        <f>MIS[[#This Row],[LTP]]*MIS[[#This Row],[OrderQuantity]]</f>
        <v>7674</v>
      </c>
      <c r="AG7766">
        <f>IF(MIS[[#This Row],[OrderSide]]="SELL",MIS[[#This Row],[VALUE]]-MIS[[#This Row],[LIVE_VALUE]],MIS[[#This Row],[LIVE_VALUE]]-MIS[[#This Row],[VALUE]])</f>
        <v>-279</v>
      </c>
      <c r="AH7766" t="str" cm="1">
        <f t="array" ref="AH7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6" t="str">
        <f>MIS[[#This Row],[TRADING SYMBOL]]</f>
        <v>SENSEX2552081200PE</v>
      </c>
      <c r="AJ7766" t="str">
        <f>IF(RIGHT(MIS[[#This Row],[Main/Hedge]],4)="MAIN","MAIN","HEDGE")</f>
        <v>MAIN</v>
      </c>
      <c r="AK7766" t="str" cm="1">
        <f t="array" ref="AK7766">_xlfn._xlws.FILTER(Table4[Column1],ISNUMBER(SEARCH(Table4[Column1],MIS[[#This Row],[OrderUniqueIdentifier]])),"")</f>
        <v>MS</v>
      </c>
    </row>
    <row r="7767" spans="1:37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>
        <f>_xlfn.XLOOKUP(MIS[[#This Row],[TRADING SYMBOL]],[1]Sheet1!$D:$D,[1]Sheet1!$C:$C)</f>
        <v>386.75</v>
      </c>
      <c r="AE7767">
        <f>MIS[[#This Row],[OrderAverageTradedPrice]]*MIS[[#This Row],[OrderQuantity]]</f>
        <v>62520</v>
      </c>
      <c r="AF7767">
        <f>MIS[[#This Row],[LTP]]*MIS[[#This Row],[OrderQuantity]]</f>
        <v>61880</v>
      </c>
      <c r="AG7767">
        <f>IF(MIS[[#This Row],[OrderSide]]="SELL",MIS[[#This Row],[VALUE]]-MIS[[#This Row],[LIVE_VALUE]],MIS[[#This Row],[LIVE_VALUE]]-MIS[[#This Row],[VALUE]])</f>
        <v>-640</v>
      </c>
      <c r="AH7767" t="str" cm="1">
        <f t="array" ref="AH7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7" t="str">
        <f>MIS[[#This Row],[TRADING SYMBOL]]</f>
        <v>SENSEX2552082500CE</v>
      </c>
      <c r="AJ7767" t="str">
        <f>IF(RIGHT(MIS[[#This Row],[Main/Hedge]],4)="MAIN","MAIN","HEDGE")</f>
        <v>MAIN</v>
      </c>
      <c r="AK7767" t="str" cm="1">
        <f t="array" ref="AK7767">_xlfn._xlws.FILTER(Table4[Column1],ISNUMBER(SEARCH(Table4[Column1],MIS[[#This Row],[OrderUniqueIdentifier]])),"")</f>
        <v>MS</v>
      </c>
    </row>
    <row r="7768" spans="1:37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>
        <f>_xlfn.XLOOKUP(MIS[[#This Row],[TRADING SYMBOL]],[1]Sheet1!$D:$D,[1]Sheet1!$C:$C)</f>
        <v>139.94999999999999</v>
      </c>
      <c r="AE7768">
        <f>MIS[[#This Row],[OrderAverageTradedPrice]]*MIS[[#This Row],[OrderQuantity]]</f>
        <v>10949</v>
      </c>
      <c r="AF7768">
        <f>MIS[[#This Row],[LTP]]*MIS[[#This Row],[OrderQuantity]]</f>
        <v>11196</v>
      </c>
      <c r="AG7768">
        <f>IF(MIS[[#This Row],[OrderSide]]="SELL",MIS[[#This Row],[VALUE]]-MIS[[#This Row],[LIVE_VALUE]],MIS[[#This Row],[LIVE_VALUE]]-MIS[[#This Row],[VALUE]])</f>
        <v>-247</v>
      </c>
      <c r="AH7768" t="str" cm="1">
        <f t="array" ref="AH7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8" t="str">
        <f>MIS[[#This Row],[TRADING SYMBOL]]</f>
        <v>SENSEX2552081300PE</v>
      </c>
      <c r="AJ7768" t="str">
        <f>IF(RIGHT(MIS[[#This Row],[Main/Hedge]],4)="MAIN","MAIN","HEDGE")</f>
        <v>MAIN</v>
      </c>
      <c r="AK7768" t="str" cm="1">
        <f t="array" ref="AK7768">_xlfn._xlws.FILTER(Table4[Column1],ISNUMBER(SEARCH(Table4[Column1],MIS[[#This Row],[OrderUniqueIdentifier]])),"")</f>
        <v>MS</v>
      </c>
    </row>
    <row r="7769" spans="1:37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>
        <f>_xlfn.XLOOKUP(MIS[[#This Row],[TRADING SYMBOL]],[1]Sheet1!$D:$D,[1]Sheet1!$C:$C)</f>
        <v>136.6</v>
      </c>
      <c r="AE7769">
        <f>MIS[[#This Row],[OrderAverageTradedPrice]]*MIS[[#This Row],[OrderQuantity]]</f>
        <v>2897</v>
      </c>
      <c r="AF7769">
        <f>MIS[[#This Row],[LTP]]*MIS[[#This Row],[OrderQuantity]]</f>
        <v>2732</v>
      </c>
      <c r="AG7769">
        <f>IF(MIS[[#This Row],[OrderSide]]="SELL",MIS[[#This Row],[VALUE]]-MIS[[#This Row],[LIVE_VALUE]],MIS[[#This Row],[LIVE_VALUE]]-MIS[[#This Row],[VALUE]])</f>
        <v>165</v>
      </c>
      <c r="AH7769" t="str" cm="1">
        <f t="array" ref="AH7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69" t="str">
        <f>MIS[[#This Row],[TRADING SYMBOL]]</f>
        <v>SENSEX2552083300CE</v>
      </c>
      <c r="AJ7769" t="str">
        <f>IF(RIGHT(MIS[[#This Row],[Main/Hedge]],4)="MAIN","MAIN","HEDGE")</f>
        <v>MAIN</v>
      </c>
      <c r="AK7769" t="str" cm="1">
        <f t="array" ref="AK7769">_xlfn._xlws.FILTER(Table4[Column1],ISNUMBER(SEARCH(Table4[Column1],MIS[[#This Row],[OrderUniqueIdentifier]])),"")</f>
        <v>MS</v>
      </c>
    </row>
    <row r="7770" spans="1:37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>
        <f>_xlfn.XLOOKUP(MIS[[#This Row],[TRADING SYMBOL]],[1]Sheet1!$D:$D,[1]Sheet1!$C:$C)</f>
        <v>104.4</v>
      </c>
      <c r="AE7770">
        <f>MIS[[#This Row],[OrderAverageTradedPrice]]*MIS[[#This Row],[OrderQuantity]]</f>
        <v>11159</v>
      </c>
      <c r="AF7770">
        <f>MIS[[#This Row],[LTP]]*MIS[[#This Row],[OrderQuantity]]</f>
        <v>10440</v>
      </c>
      <c r="AG7770">
        <f>IF(MIS[[#This Row],[OrderSide]]="SELL",MIS[[#This Row],[VALUE]]-MIS[[#This Row],[LIVE_VALUE]],MIS[[#This Row],[LIVE_VALUE]]-MIS[[#This Row],[VALUE]])</f>
        <v>719</v>
      </c>
      <c r="AH7770" t="str" cm="1">
        <f t="array" ref="AH7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0" t="str">
        <f>MIS[[#This Row],[TRADING SYMBOL]]</f>
        <v>SENSEX2552083500CE</v>
      </c>
      <c r="AJ7770" t="str">
        <f>IF(RIGHT(MIS[[#This Row],[Main/Hedge]],4)="MAIN","MAIN","HEDGE")</f>
        <v>MAIN</v>
      </c>
      <c r="AK7770" t="str" cm="1">
        <f t="array" ref="AK7770">_xlfn._xlws.FILTER(Table4[Column1],ISNUMBER(SEARCH(Table4[Column1],MIS[[#This Row],[OrderUniqueIdentifier]])),"")</f>
        <v>MS</v>
      </c>
    </row>
    <row r="7771" spans="1:37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>
        <f>_xlfn.XLOOKUP(MIS[[#This Row],[TRADING SYMBOL]],[1]Sheet1!$D:$D,[1]Sheet1!$C:$C)</f>
        <v>136.6</v>
      </c>
      <c r="AE7771">
        <f>MIS[[#This Row],[OrderAverageTradedPrice]]*MIS[[#This Row],[OrderQuantity]]</f>
        <v>5794</v>
      </c>
      <c r="AF7771">
        <f>MIS[[#This Row],[LTP]]*MIS[[#This Row],[OrderQuantity]]</f>
        <v>5464</v>
      </c>
      <c r="AG7771">
        <f>IF(MIS[[#This Row],[OrderSide]]="SELL",MIS[[#This Row],[VALUE]]-MIS[[#This Row],[LIVE_VALUE]],MIS[[#This Row],[LIVE_VALUE]]-MIS[[#This Row],[VALUE]])</f>
        <v>330</v>
      </c>
      <c r="AH7771" t="str" cm="1">
        <f t="array" ref="AH7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1" t="str">
        <f>MIS[[#This Row],[TRADING SYMBOL]]</f>
        <v>SENSEX2552083300CE</v>
      </c>
      <c r="AJ7771" t="str">
        <f>IF(RIGHT(MIS[[#This Row],[Main/Hedge]],4)="MAIN","MAIN","HEDGE")</f>
        <v>MAIN</v>
      </c>
      <c r="AK7771" t="str" cm="1">
        <f t="array" ref="AK7771">_xlfn._xlws.FILTER(Table4[Column1],ISNUMBER(SEARCH(Table4[Column1],MIS[[#This Row],[OrderUniqueIdentifier]])),"")</f>
        <v>MS</v>
      </c>
    </row>
    <row r="7772" spans="1:37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>
        <f>_xlfn.XLOOKUP(MIS[[#This Row],[TRADING SYMBOL]],[1]Sheet1!$D:$D,[1]Sheet1!$C:$C)</f>
        <v>118.35</v>
      </c>
      <c r="AE7772">
        <f>MIS[[#This Row],[OrderAverageTradedPrice]]*MIS[[#This Row],[OrderQuantity]]</f>
        <v>2548</v>
      </c>
      <c r="AF7772">
        <f>MIS[[#This Row],[LTP]]*MIS[[#This Row],[OrderQuantity]]</f>
        <v>2367</v>
      </c>
      <c r="AG7772">
        <f>IF(MIS[[#This Row],[OrderSide]]="SELL",MIS[[#This Row],[VALUE]]-MIS[[#This Row],[LIVE_VALUE]],MIS[[#This Row],[LIVE_VALUE]]-MIS[[#This Row],[VALUE]])</f>
        <v>181</v>
      </c>
      <c r="AH7772" t="str" cm="1">
        <f t="array" ref="AH7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2" t="str">
        <f>MIS[[#This Row],[TRADING SYMBOL]]</f>
        <v>SENSEX2552083400CE</v>
      </c>
      <c r="AJ7772" t="str">
        <f>IF(RIGHT(MIS[[#This Row],[Main/Hedge]],4)="MAIN","MAIN","HEDGE")</f>
        <v>MAIN</v>
      </c>
      <c r="AK7772" t="str" cm="1">
        <f t="array" ref="AK7772">_xlfn._xlws.FILTER(Table4[Column1],ISNUMBER(SEARCH(Table4[Column1],MIS[[#This Row],[OrderUniqueIdentifier]])),"")</f>
        <v>MS</v>
      </c>
    </row>
    <row r="7773" spans="1:37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>
        <f>_xlfn.XLOOKUP(MIS[[#This Row],[TRADING SYMBOL]],[1]Sheet1!$D:$D,[1]Sheet1!$C:$C)</f>
        <v>136.6</v>
      </c>
      <c r="AE7773">
        <f>MIS[[#This Row],[OrderAverageTradedPrice]]*MIS[[#This Row],[OrderQuantity]]</f>
        <v>2898</v>
      </c>
      <c r="AF7773">
        <f>MIS[[#This Row],[LTP]]*MIS[[#This Row],[OrderQuantity]]</f>
        <v>2732</v>
      </c>
      <c r="AG7773">
        <f>IF(MIS[[#This Row],[OrderSide]]="SELL",MIS[[#This Row],[VALUE]]-MIS[[#This Row],[LIVE_VALUE]],MIS[[#This Row],[LIVE_VALUE]]-MIS[[#This Row],[VALUE]])</f>
        <v>166</v>
      </c>
      <c r="AH7773" t="str" cm="1">
        <f t="array" ref="AH7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3" t="str">
        <f>MIS[[#This Row],[TRADING SYMBOL]]</f>
        <v>SENSEX2552083300CE</v>
      </c>
      <c r="AJ7773" t="str">
        <f>IF(RIGHT(MIS[[#This Row],[Main/Hedge]],4)="MAIN","MAIN","HEDGE")</f>
        <v>MAIN</v>
      </c>
      <c r="AK7773" t="str" cm="1">
        <f t="array" ref="AK7773">_xlfn._xlws.FILTER(Table4[Column1],ISNUMBER(SEARCH(Table4[Column1],MIS[[#This Row],[OrderUniqueIdentifier]])),"")</f>
        <v>MS</v>
      </c>
    </row>
    <row r="7774" spans="1:37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>
        <f>_xlfn.XLOOKUP(MIS[[#This Row],[TRADING SYMBOL]],[1]Sheet1!$D:$D,[1]Sheet1!$C:$C)</f>
        <v>118.35</v>
      </c>
      <c r="AE7774">
        <f>MIS[[#This Row],[OrderAverageTradedPrice]]*MIS[[#This Row],[OrderQuantity]]</f>
        <v>2550</v>
      </c>
      <c r="AF7774">
        <f>MIS[[#This Row],[LTP]]*MIS[[#This Row],[OrderQuantity]]</f>
        <v>2367</v>
      </c>
      <c r="AG7774">
        <f>IF(MIS[[#This Row],[OrderSide]]="SELL",MIS[[#This Row],[VALUE]]-MIS[[#This Row],[LIVE_VALUE]],MIS[[#This Row],[LIVE_VALUE]]-MIS[[#This Row],[VALUE]])</f>
        <v>183</v>
      </c>
      <c r="AH7774" t="str" cm="1">
        <f t="array" ref="AH7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4" t="str">
        <f>MIS[[#This Row],[TRADING SYMBOL]]</f>
        <v>SENSEX2552083400CE</v>
      </c>
      <c r="AJ7774" t="str">
        <f>IF(RIGHT(MIS[[#This Row],[Main/Hedge]],4)="MAIN","MAIN","HEDGE")</f>
        <v>MAIN</v>
      </c>
      <c r="AK7774" t="str" cm="1">
        <f t="array" ref="AK7774">_xlfn._xlws.FILTER(Table4[Column1],ISNUMBER(SEARCH(Table4[Column1],MIS[[#This Row],[OrderUniqueIdentifier]])),"")</f>
        <v>MS</v>
      </c>
    </row>
    <row r="7775" spans="1:37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>
        <f>_xlfn.XLOOKUP(MIS[[#This Row],[TRADING SYMBOL]],[1]Sheet1!$D:$D,[1]Sheet1!$C:$C)</f>
        <v>386.75</v>
      </c>
      <c r="AE7775">
        <f>MIS[[#This Row],[OrderAverageTradedPrice]]*MIS[[#This Row],[OrderQuantity]]</f>
        <v>7799</v>
      </c>
      <c r="AF7775">
        <f>MIS[[#This Row],[LTP]]*MIS[[#This Row],[OrderQuantity]]</f>
        <v>7735</v>
      </c>
      <c r="AG7775">
        <f>IF(MIS[[#This Row],[OrderSide]]="SELL",MIS[[#This Row],[VALUE]]-MIS[[#This Row],[LIVE_VALUE]],MIS[[#This Row],[LIVE_VALUE]]-MIS[[#This Row],[VALUE]])</f>
        <v>-64</v>
      </c>
      <c r="AH7775" t="str" cm="1">
        <f t="array" ref="AH7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5" t="str">
        <f>MIS[[#This Row],[TRADING SYMBOL]]</f>
        <v>SENSEX2552082500CE</v>
      </c>
      <c r="AJ7775" t="str">
        <f>IF(RIGHT(MIS[[#This Row],[Main/Hedge]],4)="MAIN","MAIN","HEDGE")</f>
        <v>MAIN</v>
      </c>
      <c r="AK7775" t="str" cm="1">
        <f t="array" ref="AK7775">_xlfn._xlws.FILTER(Table4[Column1],ISNUMBER(SEARCH(Table4[Column1],MIS[[#This Row],[OrderUniqueIdentifier]])),"")</f>
        <v>MS</v>
      </c>
    </row>
    <row r="7776" spans="1:37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>
        <f>_xlfn.XLOOKUP(MIS[[#This Row],[TRADING SYMBOL]],[1]Sheet1!$D:$D,[1]Sheet1!$C:$C)</f>
        <v>139.94999999999999</v>
      </c>
      <c r="AE7776">
        <f>MIS[[#This Row],[OrderAverageTradedPrice]]*MIS[[#This Row],[OrderQuantity]]</f>
        <v>13669.999999999998</v>
      </c>
      <c r="AF7776">
        <f>MIS[[#This Row],[LTP]]*MIS[[#This Row],[OrderQuantity]]</f>
        <v>13994.999999999998</v>
      </c>
      <c r="AG7776">
        <f>IF(MIS[[#This Row],[OrderSide]]="SELL",MIS[[#This Row],[VALUE]]-MIS[[#This Row],[LIVE_VALUE]],MIS[[#This Row],[LIVE_VALUE]]-MIS[[#This Row],[VALUE]])</f>
        <v>-325</v>
      </c>
      <c r="AH7776" t="str" cm="1">
        <f t="array" ref="AH7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6" t="str">
        <f>MIS[[#This Row],[TRADING SYMBOL]]</f>
        <v>SENSEX2552081300PE</v>
      </c>
      <c r="AJ7776" t="str">
        <f>IF(RIGHT(MIS[[#This Row],[Main/Hedge]],4)="MAIN","MAIN","HEDGE")</f>
        <v>MAIN</v>
      </c>
      <c r="AK7776" t="str" cm="1">
        <f t="array" ref="AK7776">_xlfn._xlws.FILTER(Table4[Column1],ISNUMBER(SEARCH(Table4[Column1],MIS[[#This Row],[OrderUniqueIdentifier]])),"")</f>
        <v>MS</v>
      </c>
    </row>
    <row r="7777" spans="1:37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>
        <f>_xlfn.XLOOKUP(MIS[[#This Row],[TRADING SYMBOL]],[1]Sheet1!$D:$D,[1]Sheet1!$C:$C)</f>
        <v>118.35</v>
      </c>
      <c r="AE7777">
        <f>MIS[[#This Row],[OrderAverageTradedPrice]]*MIS[[#This Row],[OrderQuantity]]</f>
        <v>2548</v>
      </c>
      <c r="AF7777">
        <f>MIS[[#This Row],[LTP]]*MIS[[#This Row],[OrderQuantity]]</f>
        <v>2367</v>
      </c>
      <c r="AG7777">
        <f>IF(MIS[[#This Row],[OrderSide]]="SELL",MIS[[#This Row],[VALUE]]-MIS[[#This Row],[LIVE_VALUE]],MIS[[#This Row],[LIVE_VALUE]]-MIS[[#This Row],[VALUE]])</f>
        <v>181</v>
      </c>
      <c r="AH7777" t="str" cm="1">
        <f t="array" ref="AH7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7" t="str">
        <f>MIS[[#This Row],[TRADING SYMBOL]]</f>
        <v>SENSEX2552083400CE</v>
      </c>
      <c r="AJ7777" t="str">
        <f>IF(RIGHT(MIS[[#This Row],[Main/Hedge]],4)="MAIN","MAIN","HEDGE")</f>
        <v>MAIN</v>
      </c>
      <c r="AK7777" t="str" cm="1">
        <f t="array" ref="AK7777">_xlfn._xlws.FILTER(Table4[Column1],ISNUMBER(SEARCH(Table4[Column1],MIS[[#This Row],[OrderUniqueIdentifier]])),"")</f>
        <v>MS</v>
      </c>
    </row>
    <row r="7778" spans="1:37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>
        <f>_xlfn.XLOOKUP(MIS[[#This Row],[TRADING SYMBOL]],[1]Sheet1!$D:$D,[1]Sheet1!$C:$C)</f>
        <v>127.9</v>
      </c>
      <c r="AE7778">
        <f>MIS[[#This Row],[OrderAverageTradedPrice]]*MIS[[#This Row],[OrderQuantity]]</f>
        <v>22228.99999999992</v>
      </c>
      <c r="AF7778">
        <f>MIS[[#This Row],[LTP]]*MIS[[#This Row],[OrderQuantity]]</f>
        <v>23022</v>
      </c>
      <c r="AG7778">
        <f>IF(MIS[[#This Row],[OrderSide]]="SELL",MIS[[#This Row],[VALUE]]-MIS[[#This Row],[LIVE_VALUE]],MIS[[#This Row],[LIVE_VALUE]]-MIS[[#This Row],[VALUE]])</f>
        <v>-793.00000000008004</v>
      </c>
      <c r="AH7778" t="str" cm="1">
        <f t="array" ref="AH7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8" t="str">
        <f>MIS[[#This Row],[TRADING SYMBOL]]</f>
        <v>SENSEX2552081200PE</v>
      </c>
      <c r="AJ7778" t="str">
        <f>IF(RIGHT(MIS[[#This Row],[Main/Hedge]],4)="MAIN","MAIN","HEDGE")</f>
        <v>MAIN</v>
      </c>
      <c r="AK7778" t="str" cm="1">
        <f t="array" ref="AK7778">_xlfn._xlws.FILTER(Table4[Column1],ISNUMBER(SEARCH(Table4[Column1],MIS[[#This Row],[OrderUniqueIdentifier]])),"")</f>
        <v>MS</v>
      </c>
    </row>
    <row r="7779" spans="1:37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>
        <f>_xlfn.XLOOKUP(MIS[[#This Row],[TRADING SYMBOL]],[1]Sheet1!$D:$D,[1]Sheet1!$C:$C)</f>
        <v>386.75</v>
      </c>
      <c r="AE7779">
        <f>MIS[[#This Row],[OrderAverageTradedPrice]]*MIS[[#This Row],[OrderQuantity]]</f>
        <v>7798</v>
      </c>
      <c r="AF7779">
        <f>MIS[[#This Row],[LTP]]*MIS[[#This Row],[OrderQuantity]]</f>
        <v>7735</v>
      </c>
      <c r="AG7779">
        <f>IF(MIS[[#This Row],[OrderSide]]="SELL",MIS[[#This Row],[VALUE]]-MIS[[#This Row],[LIVE_VALUE]],MIS[[#This Row],[LIVE_VALUE]]-MIS[[#This Row],[VALUE]])</f>
        <v>-63</v>
      </c>
      <c r="AH7779" t="str" cm="1">
        <f t="array" ref="AH7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79" t="str">
        <f>MIS[[#This Row],[TRADING SYMBOL]]</f>
        <v>SENSEX2552082500CE</v>
      </c>
      <c r="AJ7779" t="str">
        <f>IF(RIGHT(MIS[[#This Row],[Main/Hedge]],4)="MAIN","MAIN","HEDGE")</f>
        <v>MAIN</v>
      </c>
      <c r="AK7779" t="str" cm="1">
        <f t="array" ref="AK7779">_xlfn._xlws.FILTER(Table4[Column1],ISNUMBER(SEARCH(Table4[Column1],MIS[[#This Row],[OrderUniqueIdentifier]])),"")</f>
        <v>MS</v>
      </c>
    </row>
    <row r="7780" spans="1:37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>
        <f>_xlfn.XLOOKUP(MIS[[#This Row],[TRADING SYMBOL]],[1]Sheet1!$D:$D,[1]Sheet1!$C:$C)</f>
        <v>136.6</v>
      </c>
      <c r="AE7780">
        <f>MIS[[#This Row],[OrderAverageTradedPrice]]*MIS[[#This Row],[OrderQuantity]]</f>
        <v>2895</v>
      </c>
      <c r="AF7780">
        <f>MIS[[#This Row],[LTP]]*MIS[[#This Row],[OrderQuantity]]</f>
        <v>2732</v>
      </c>
      <c r="AG7780">
        <f>IF(MIS[[#This Row],[OrderSide]]="SELL",MIS[[#This Row],[VALUE]]-MIS[[#This Row],[LIVE_VALUE]],MIS[[#This Row],[LIVE_VALUE]]-MIS[[#This Row],[VALUE]])</f>
        <v>163</v>
      </c>
      <c r="AH7780" t="str" cm="1">
        <f t="array" ref="AH7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0" t="str">
        <f>MIS[[#This Row],[TRADING SYMBOL]]</f>
        <v>SENSEX2552083300CE</v>
      </c>
      <c r="AJ7780" t="str">
        <f>IF(RIGHT(MIS[[#This Row],[Main/Hedge]],4)="MAIN","MAIN","HEDGE")</f>
        <v>MAIN</v>
      </c>
      <c r="AK7780" t="str" cm="1">
        <f t="array" ref="AK7780">_xlfn._xlws.FILTER(Table4[Column1],ISNUMBER(SEARCH(Table4[Column1],MIS[[#This Row],[OrderUniqueIdentifier]])),"")</f>
        <v>MS</v>
      </c>
    </row>
    <row r="7781" spans="1:37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>
        <f>_xlfn.XLOOKUP(MIS[[#This Row],[TRADING SYMBOL]],[1]Sheet1!$D:$D,[1]Sheet1!$C:$C)</f>
        <v>139.94999999999999</v>
      </c>
      <c r="AE7781">
        <f>MIS[[#This Row],[OrderAverageTradedPrice]]*MIS[[#This Row],[OrderQuantity]]</f>
        <v>2717</v>
      </c>
      <c r="AF7781">
        <f>MIS[[#This Row],[LTP]]*MIS[[#This Row],[OrderQuantity]]</f>
        <v>2799</v>
      </c>
      <c r="AG7781">
        <f>IF(MIS[[#This Row],[OrderSide]]="SELL",MIS[[#This Row],[VALUE]]-MIS[[#This Row],[LIVE_VALUE]],MIS[[#This Row],[LIVE_VALUE]]-MIS[[#This Row],[VALUE]])</f>
        <v>-82</v>
      </c>
      <c r="AH7781" t="str" cm="1">
        <f t="array" ref="AH7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1" t="str">
        <f>MIS[[#This Row],[TRADING SYMBOL]]</f>
        <v>SENSEX2552081300PE</v>
      </c>
      <c r="AJ7781" t="str">
        <f>IF(RIGHT(MIS[[#This Row],[Main/Hedge]],4)="MAIN","MAIN","HEDGE")</f>
        <v>MAIN</v>
      </c>
      <c r="AK7781" t="str" cm="1">
        <f t="array" ref="AK7781">_xlfn._xlws.FILTER(Table4[Column1],ISNUMBER(SEARCH(Table4[Column1],MIS[[#This Row],[OrderUniqueIdentifier]])),"")</f>
        <v>MS</v>
      </c>
    </row>
    <row r="7782" spans="1:37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>
        <f>_xlfn.XLOOKUP(MIS[[#This Row],[TRADING SYMBOL]],[1]Sheet1!$D:$D,[1]Sheet1!$C:$C)</f>
        <v>139.94999999999999</v>
      </c>
      <c r="AE7782">
        <f>MIS[[#This Row],[OrderAverageTradedPrice]]*MIS[[#This Row],[OrderQuantity]]</f>
        <v>2736</v>
      </c>
      <c r="AF7782">
        <f>MIS[[#This Row],[LTP]]*MIS[[#This Row],[OrderQuantity]]</f>
        <v>2799</v>
      </c>
      <c r="AG7782">
        <f>IF(MIS[[#This Row],[OrderSide]]="SELL",MIS[[#This Row],[VALUE]]-MIS[[#This Row],[LIVE_VALUE]],MIS[[#This Row],[LIVE_VALUE]]-MIS[[#This Row],[VALUE]])</f>
        <v>-63</v>
      </c>
      <c r="AH7782" t="str" cm="1">
        <f t="array" ref="AH7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2" t="str">
        <f>MIS[[#This Row],[TRADING SYMBOL]]</f>
        <v>SENSEX2552081300PE</v>
      </c>
      <c r="AJ7782" t="str">
        <f>IF(RIGHT(MIS[[#This Row],[Main/Hedge]],4)="MAIN","MAIN","HEDGE")</f>
        <v>MAIN</v>
      </c>
      <c r="AK7782" t="str" cm="1">
        <f t="array" ref="AK7782">_xlfn._xlws.FILTER(Table4[Column1],ISNUMBER(SEARCH(Table4[Column1],MIS[[#This Row],[OrderUniqueIdentifier]])),"")</f>
        <v>MS</v>
      </c>
    </row>
    <row r="7783" spans="1:37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>
        <f>_xlfn.XLOOKUP(MIS[[#This Row],[TRADING SYMBOL]],[1]Sheet1!$D:$D,[1]Sheet1!$C:$C)</f>
        <v>328</v>
      </c>
      <c r="AE7783">
        <f>MIS[[#This Row],[OrderAverageTradedPrice]]*MIS[[#This Row],[OrderQuantity]]</f>
        <v>13010</v>
      </c>
      <c r="AF7783">
        <f>MIS[[#This Row],[LTP]]*MIS[[#This Row],[OrderQuantity]]</f>
        <v>13120</v>
      </c>
      <c r="AG7783">
        <f>IF(MIS[[#This Row],[OrderSide]]="SELL",MIS[[#This Row],[VALUE]]-MIS[[#This Row],[LIVE_VALUE]],MIS[[#This Row],[LIVE_VALUE]]-MIS[[#This Row],[VALUE]])</f>
        <v>110</v>
      </c>
      <c r="AH7783" t="str" cm="1">
        <f t="array" ref="AH7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3" t="str">
        <f>MIS[[#This Row],[TRADING SYMBOL]]</f>
        <v>SENSEX2552082100PE</v>
      </c>
      <c r="AJ7783" t="str">
        <f>IF(RIGHT(MIS[[#This Row],[Main/Hedge]],4)="MAIN","MAIN","HEDGE")</f>
        <v>MAIN</v>
      </c>
      <c r="AK7783" t="str" cm="1">
        <f t="array" ref="AK7783">_xlfn._xlws.FILTER(Table4[Column1],ISNUMBER(SEARCH(Table4[Column1],MIS[[#This Row],[OrderUniqueIdentifier]])),"")</f>
        <v>MS</v>
      </c>
    </row>
    <row r="7784" spans="1:37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>
        <f>_xlfn.XLOOKUP(MIS[[#This Row],[TRADING SYMBOL]],[1]Sheet1!$D:$D,[1]Sheet1!$C:$C)</f>
        <v>386.75</v>
      </c>
      <c r="AE7784">
        <f>MIS[[#This Row],[OrderAverageTradedPrice]]*MIS[[#This Row],[OrderQuantity]]</f>
        <v>7799</v>
      </c>
      <c r="AF7784">
        <f>MIS[[#This Row],[LTP]]*MIS[[#This Row],[OrderQuantity]]</f>
        <v>7735</v>
      </c>
      <c r="AG7784">
        <f>IF(MIS[[#This Row],[OrderSide]]="SELL",MIS[[#This Row],[VALUE]]-MIS[[#This Row],[LIVE_VALUE]],MIS[[#This Row],[LIVE_VALUE]]-MIS[[#This Row],[VALUE]])</f>
        <v>-64</v>
      </c>
      <c r="AH7784" t="str" cm="1">
        <f t="array" ref="AH7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4" t="str">
        <f>MIS[[#This Row],[TRADING SYMBOL]]</f>
        <v>SENSEX2552082500CE</v>
      </c>
      <c r="AJ7784" t="str">
        <f>IF(RIGHT(MIS[[#This Row],[Main/Hedge]],4)="MAIN","MAIN","HEDGE")</f>
        <v>MAIN</v>
      </c>
      <c r="AK7784" t="str" cm="1">
        <f t="array" ref="AK7784">_xlfn._xlws.FILTER(Table4[Column1],ISNUMBER(SEARCH(Table4[Column1],MIS[[#This Row],[OrderUniqueIdentifier]])),"")</f>
        <v>MS</v>
      </c>
    </row>
    <row r="7785" spans="1:37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>
        <f>_xlfn.XLOOKUP(MIS[[#This Row],[TRADING SYMBOL]],[1]Sheet1!$D:$D,[1]Sheet1!$C:$C)</f>
        <v>136.6</v>
      </c>
      <c r="AE7785">
        <f>MIS[[#This Row],[OrderAverageTradedPrice]]*MIS[[#This Row],[OrderQuantity]]</f>
        <v>2897</v>
      </c>
      <c r="AF7785">
        <f>MIS[[#This Row],[LTP]]*MIS[[#This Row],[OrderQuantity]]</f>
        <v>2732</v>
      </c>
      <c r="AG7785">
        <f>IF(MIS[[#This Row],[OrderSide]]="SELL",MIS[[#This Row],[VALUE]]-MIS[[#This Row],[LIVE_VALUE]],MIS[[#This Row],[LIVE_VALUE]]-MIS[[#This Row],[VALUE]])</f>
        <v>165</v>
      </c>
      <c r="AH7785" t="str" cm="1">
        <f t="array" ref="AH7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5" t="str">
        <f>MIS[[#This Row],[TRADING SYMBOL]]</f>
        <v>SENSEX2552083300CE</v>
      </c>
      <c r="AJ7785" t="str">
        <f>IF(RIGHT(MIS[[#This Row],[Main/Hedge]],4)="MAIN","MAIN","HEDGE")</f>
        <v>MAIN</v>
      </c>
      <c r="AK7785" t="str" cm="1">
        <f t="array" ref="AK7785">_xlfn._xlws.FILTER(Table4[Column1],ISNUMBER(SEARCH(Table4[Column1],MIS[[#This Row],[OrderUniqueIdentifier]])),"")</f>
        <v>MS</v>
      </c>
    </row>
    <row r="7786" spans="1:37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>
        <f>_xlfn.XLOOKUP(MIS[[#This Row],[TRADING SYMBOL]],[1]Sheet1!$D:$D,[1]Sheet1!$C:$C)</f>
        <v>139.94999999999999</v>
      </c>
      <c r="AE7786">
        <f>MIS[[#This Row],[OrderAverageTradedPrice]]*MIS[[#This Row],[OrderQuantity]]</f>
        <v>2735</v>
      </c>
      <c r="AF7786">
        <f>MIS[[#This Row],[LTP]]*MIS[[#This Row],[OrderQuantity]]</f>
        <v>2799</v>
      </c>
      <c r="AG7786">
        <f>IF(MIS[[#This Row],[OrderSide]]="SELL",MIS[[#This Row],[VALUE]]-MIS[[#This Row],[LIVE_VALUE]],MIS[[#This Row],[LIVE_VALUE]]-MIS[[#This Row],[VALUE]])</f>
        <v>-64</v>
      </c>
      <c r="AH7786" t="str" cm="1">
        <f t="array" ref="AH7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6" t="str">
        <f>MIS[[#This Row],[TRADING SYMBOL]]</f>
        <v>SENSEX2552081300PE</v>
      </c>
      <c r="AJ7786" t="str">
        <f>IF(RIGHT(MIS[[#This Row],[Main/Hedge]],4)="MAIN","MAIN","HEDGE")</f>
        <v>MAIN</v>
      </c>
      <c r="AK7786" t="str" cm="1">
        <f t="array" ref="AK7786">_xlfn._xlws.FILTER(Table4[Column1],ISNUMBER(SEARCH(Table4[Column1],MIS[[#This Row],[OrderUniqueIdentifier]])),"")</f>
        <v>MS</v>
      </c>
    </row>
    <row r="7787" spans="1:37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>
        <f>_xlfn.XLOOKUP(MIS[[#This Row],[TRADING SYMBOL]],[1]Sheet1!$D:$D,[1]Sheet1!$C:$C)</f>
        <v>139.94999999999999</v>
      </c>
      <c r="AE7787">
        <f>MIS[[#This Row],[OrderAverageTradedPrice]]*MIS[[#This Row],[OrderQuantity]]</f>
        <v>2739</v>
      </c>
      <c r="AF7787">
        <f>MIS[[#This Row],[LTP]]*MIS[[#This Row],[OrderQuantity]]</f>
        <v>2799</v>
      </c>
      <c r="AG7787">
        <f>IF(MIS[[#This Row],[OrderSide]]="SELL",MIS[[#This Row],[VALUE]]-MIS[[#This Row],[LIVE_VALUE]],MIS[[#This Row],[LIVE_VALUE]]-MIS[[#This Row],[VALUE]])</f>
        <v>-60</v>
      </c>
      <c r="AH7787" t="str" cm="1">
        <f t="array" ref="AH7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7" t="str">
        <f>MIS[[#This Row],[TRADING SYMBOL]]</f>
        <v>SENSEX2552081300PE</v>
      </c>
      <c r="AJ7787" t="str">
        <f>IF(RIGHT(MIS[[#This Row],[Main/Hedge]],4)="MAIN","MAIN","HEDGE")</f>
        <v>MAIN</v>
      </c>
      <c r="AK7787" t="str" cm="1">
        <f t="array" ref="AK7787">_xlfn._xlws.FILTER(Table4[Column1],ISNUMBER(SEARCH(Table4[Column1],MIS[[#This Row],[OrderUniqueIdentifier]])),"")</f>
        <v>MS</v>
      </c>
    </row>
    <row r="7788" spans="1:37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>
        <f>_xlfn.XLOOKUP(MIS[[#This Row],[TRADING SYMBOL]],[1]Sheet1!$D:$D,[1]Sheet1!$C:$C)</f>
        <v>118.35</v>
      </c>
      <c r="AE7788">
        <f>MIS[[#This Row],[OrderAverageTradedPrice]]*MIS[[#This Row],[OrderQuantity]]</f>
        <v>12741</v>
      </c>
      <c r="AF7788">
        <f>MIS[[#This Row],[LTP]]*MIS[[#This Row],[OrderQuantity]]</f>
        <v>11835</v>
      </c>
      <c r="AG7788">
        <f>IF(MIS[[#This Row],[OrderSide]]="SELL",MIS[[#This Row],[VALUE]]-MIS[[#This Row],[LIVE_VALUE]],MIS[[#This Row],[LIVE_VALUE]]-MIS[[#This Row],[VALUE]])</f>
        <v>906</v>
      </c>
      <c r="AH7788" t="str" cm="1">
        <f t="array" ref="AH7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8" t="str">
        <f>MIS[[#This Row],[TRADING SYMBOL]]</f>
        <v>SENSEX2552083400CE</v>
      </c>
      <c r="AJ7788" t="str">
        <f>IF(RIGHT(MIS[[#This Row],[Main/Hedge]],4)="MAIN","MAIN","HEDGE")</f>
        <v>MAIN</v>
      </c>
      <c r="AK7788" t="str" cm="1">
        <f t="array" ref="AK7788">_xlfn._xlws.FILTER(Table4[Column1],ISNUMBER(SEARCH(Table4[Column1],MIS[[#This Row],[OrderUniqueIdentifier]])),"")</f>
        <v>MS</v>
      </c>
    </row>
    <row r="7789" spans="1:37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>
        <f>_xlfn.XLOOKUP(MIS[[#This Row],[TRADING SYMBOL]],[1]Sheet1!$D:$D,[1]Sheet1!$C:$C)</f>
        <v>118.35</v>
      </c>
      <c r="AE7789">
        <f>MIS[[#This Row],[OrderAverageTradedPrice]]*MIS[[#This Row],[OrderQuantity]]</f>
        <v>10200</v>
      </c>
      <c r="AF7789">
        <f>MIS[[#This Row],[LTP]]*MIS[[#This Row],[OrderQuantity]]</f>
        <v>9468</v>
      </c>
      <c r="AG7789">
        <f>IF(MIS[[#This Row],[OrderSide]]="SELL",MIS[[#This Row],[VALUE]]-MIS[[#This Row],[LIVE_VALUE]],MIS[[#This Row],[LIVE_VALUE]]-MIS[[#This Row],[VALUE]])</f>
        <v>732</v>
      </c>
      <c r="AH7789" t="str" cm="1">
        <f t="array" ref="AH7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89" t="str">
        <f>MIS[[#This Row],[TRADING SYMBOL]]</f>
        <v>SENSEX2552083400CE</v>
      </c>
      <c r="AJ7789" t="str">
        <f>IF(RIGHT(MIS[[#This Row],[Main/Hedge]],4)="MAIN","MAIN","HEDGE")</f>
        <v>MAIN</v>
      </c>
      <c r="AK7789" t="str" cm="1">
        <f t="array" ref="AK7789">_xlfn._xlws.FILTER(Table4[Column1],ISNUMBER(SEARCH(Table4[Column1],MIS[[#This Row],[OrderUniqueIdentifier]])),"")</f>
        <v>MS</v>
      </c>
    </row>
    <row r="7790" spans="1:37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>
        <f>_xlfn.XLOOKUP(MIS[[#This Row],[TRADING SYMBOL]],[1]Sheet1!$D:$D,[1]Sheet1!$C:$C)</f>
        <v>127.9</v>
      </c>
      <c r="AE7790">
        <f>MIS[[#This Row],[OrderAverageTradedPrice]]*MIS[[#This Row],[OrderQuantity]]</f>
        <v>9897</v>
      </c>
      <c r="AF7790">
        <f>MIS[[#This Row],[LTP]]*MIS[[#This Row],[OrderQuantity]]</f>
        <v>10232</v>
      </c>
      <c r="AG7790">
        <f>IF(MIS[[#This Row],[OrderSide]]="SELL",MIS[[#This Row],[VALUE]]-MIS[[#This Row],[LIVE_VALUE]],MIS[[#This Row],[LIVE_VALUE]]-MIS[[#This Row],[VALUE]])</f>
        <v>-335</v>
      </c>
      <c r="AH7790" t="str" cm="1">
        <f t="array" ref="AH7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0" t="str">
        <f>MIS[[#This Row],[TRADING SYMBOL]]</f>
        <v>SENSEX2552081200PE</v>
      </c>
      <c r="AJ7790" t="str">
        <f>IF(RIGHT(MIS[[#This Row],[Main/Hedge]],4)="MAIN","MAIN","HEDGE")</f>
        <v>MAIN</v>
      </c>
      <c r="AK7790" t="str" cm="1">
        <f t="array" ref="AK7790">_xlfn._xlws.FILTER(Table4[Column1],ISNUMBER(SEARCH(Table4[Column1],MIS[[#This Row],[OrderUniqueIdentifier]])),"")</f>
        <v>MS</v>
      </c>
    </row>
    <row r="7791" spans="1:37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>
        <f>_xlfn.XLOOKUP(MIS[[#This Row],[TRADING SYMBOL]],[1]Sheet1!$D:$D,[1]Sheet1!$C:$C)</f>
        <v>367</v>
      </c>
      <c r="AE7791">
        <f>MIS[[#This Row],[OrderAverageTradedPrice]]*MIS[[#This Row],[OrderQuantity]]</f>
        <v>7272</v>
      </c>
      <c r="AF7791">
        <f>MIS[[#This Row],[LTP]]*MIS[[#This Row],[OrderQuantity]]</f>
        <v>7340</v>
      </c>
      <c r="AG7791">
        <f>IF(MIS[[#This Row],[OrderSide]]="SELL",MIS[[#This Row],[VALUE]]-MIS[[#This Row],[LIVE_VALUE]],MIS[[#This Row],[LIVE_VALUE]]-MIS[[#This Row],[VALUE]])</f>
        <v>68</v>
      </c>
      <c r="AH7791" t="str" cm="1">
        <f t="array" ref="AH7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1" t="str">
        <f>MIS[[#This Row],[TRADING SYMBOL]]</f>
        <v>SENSEX2552082200PE</v>
      </c>
      <c r="AJ7791" t="str">
        <f>IF(RIGHT(MIS[[#This Row],[Main/Hedge]],4)="MAIN","MAIN","HEDGE")</f>
        <v>MAIN</v>
      </c>
      <c r="AK7791" t="str" cm="1">
        <f t="array" ref="AK7791">_xlfn._xlws.FILTER(Table4[Column1],ISNUMBER(SEARCH(Table4[Column1],MIS[[#This Row],[OrderUniqueIdentifier]])),"")</f>
        <v>MS</v>
      </c>
    </row>
    <row r="7792" spans="1:37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>
        <f>_xlfn.XLOOKUP(MIS[[#This Row],[TRADING SYMBOL]],[1]Sheet1!$D:$D,[1]Sheet1!$C:$C)</f>
        <v>139.94999999999999</v>
      </c>
      <c r="AE7792">
        <f>MIS[[#This Row],[OrderAverageTradedPrice]]*MIS[[#This Row],[OrderQuantity]]</f>
        <v>5493</v>
      </c>
      <c r="AF7792">
        <f>MIS[[#This Row],[LTP]]*MIS[[#This Row],[OrderQuantity]]</f>
        <v>5598</v>
      </c>
      <c r="AG7792">
        <f>IF(MIS[[#This Row],[OrderSide]]="SELL",MIS[[#This Row],[VALUE]]-MIS[[#This Row],[LIVE_VALUE]],MIS[[#This Row],[LIVE_VALUE]]-MIS[[#This Row],[VALUE]])</f>
        <v>-105</v>
      </c>
      <c r="AH7792" t="str" cm="1">
        <f t="array" ref="AH7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2" t="str">
        <f>MIS[[#This Row],[TRADING SYMBOL]]</f>
        <v>SENSEX2552081300PE</v>
      </c>
      <c r="AJ7792" t="str">
        <f>IF(RIGHT(MIS[[#This Row],[Main/Hedge]],4)="MAIN","MAIN","HEDGE")</f>
        <v>MAIN</v>
      </c>
      <c r="AK7792" t="str" cm="1">
        <f t="array" ref="AK7792">_xlfn._xlws.FILTER(Table4[Column1],ISNUMBER(SEARCH(Table4[Column1],MIS[[#This Row],[OrderUniqueIdentifier]])),"")</f>
        <v>MS</v>
      </c>
    </row>
    <row r="7793" spans="1:37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>
        <f>_xlfn.XLOOKUP(MIS[[#This Row],[TRADING SYMBOL]],[1]Sheet1!$D:$D,[1]Sheet1!$C:$C)</f>
        <v>118.35</v>
      </c>
      <c r="AE7793">
        <f>MIS[[#This Row],[OrderAverageTradedPrice]]*MIS[[#This Row],[OrderQuantity]]</f>
        <v>5097</v>
      </c>
      <c r="AF7793">
        <f>MIS[[#This Row],[LTP]]*MIS[[#This Row],[OrderQuantity]]</f>
        <v>4734</v>
      </c>
      <c r="AG7793">
        <f>IF(MIS[[#This Row],[OrderSide]]="SELL",MIS[[#This Row],[VALUE]]-MIS[[#This Row],[LIVE_VALUE]],MIS[[#This Row],[LIVE_VALUE]]-MIS[[#This Row],[VALUE]])</f>
        <v>363</v>
      </c>
      <c r="AH7793" t="str" cm="1">
        <f t="array" ref="AH7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3" t="str">
        <f>MIS[[#This Row],[TRADING SYMBOL]]</f>
        <v>SENSEX2552083400CE</v>
      </c>
      <c r="AJ7793" t="str">
        <f>IF(RIGHT(MIS[[#This Row],[Main/Hedge]],4)="MAIN","MAIN","HEDGE")</f>
        <v>MAIN</v>
      </c>
      <c r="AK7793" t="str" cm="1">
        <f t="array" ref="AK7793">_xlfn._xlws.FILTER(Table4[Column1],ISNUMBER(SEARCH(Table4[Column1],MIS[[#This Row],[OrderUniqueIdentifier]])),"")</f>
        <v>MS</v>
      </c>
    </row>
    <row r="7794" spans="1:37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>
        <f>_xlfn.XLOOKUP(MIS[[#This Row],[TRADING SYMBOL]],[1]Sheet1!$D:$D,[1]Sheet1!$C:$C)</f>
        <v>118.35</v>
      </c>
      <c r="AE7794">
        <f>MIS[[#This Row],[OrderAverageTradedPrice]]*MIS[[#This Row],[OrderQuantity]]</f>
        <v>25484</v>
      </c>
      <c r="AF7794">
        <f>MIS[[#This Row],[LTP]]*MIS[[#This Row],[OrderQuantity]]</f>
        <v>23670</v>
      </c>
      <c r="AG7794">
        <f>IF(MIS[[#This Row],[OrderSide]]="SELL",MIS[[#This Row],[VALUE]]-MIS[[#This Row],[LIVE_VALUE]],MIS[[#This Row],[LIVE_VALUE]]-MIS[[#This Row],[VALUE]])</f>
        <v>1814</v>
      </c>
      <c r="AH7794" t="str" cm="1">
        <f t="array" ref="AH7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4" t="str">
        <f>MIS[[#This Row],[TRADING SYMBOL]]</f>
        <v>SENSEX2552083400CE</v>
      </c>
      <c r="AJ7794" t="str">
        <f>IF(RIGHT(MIS[[#This Row],[Main/Hedge]],4)="MAIN","MAIN","HEDGE")</f>
        <v>MAIN</v>
      </c>
      <c r="AK7794" t="str" cm="1">
        <f t="array" ref="AK7794">_xlfn._xlws.FILTER(Table4[Column1],ISNUMBER(SEARCH(Table4[Column1],MIS[[#This Row],[OrderUniqueIdentifier]])),"")</f>
        <v>MS</v>
      </c>
    </row>
    <row r="7795" spans="1:37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>
        <f>_xlfn.XLOOKUP(MIS[[#This Row],[TRADING SYMBOL]],[1]Sheet1!$D:$D,[1]Sheet1!$C:$C)</f>
        <v>136.6</v>
      </c>
      <c r="AE7795">
        <f>MIS[[#This Row],[OrderAverageTradedPrice]]*MIS[[#This Row],[OrderQuantity]]</f>
        <v>2898</v>
      </c>
      <c r="AF7795">
        <f>MIS[[#This Row],[LTP]]*MIS[[#This Row],[OrderQuantity]]</f>
        <v>2732</v>
      </c>
      <c r="AG7795">
        <f>IF(MIS[[#This Row],[OrderSide]]="SELL",MIS[[#This Row],[VALUE]]-MIS[[#This Row],[LIVE_VALUE]],MIS[[#This Row],[LIVE_VALUE]]-MIS[[#This Row],[VALUE]])</f>
        <v>166</v>
      </c>
      <c r="AH7795" t="str" cm="1">
        <f t="array" ref="AH7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5" t="str">
        <f>MIS[[#This Row],[TRADING SYMBOL]]</f>
        <v>SENSEX2552083300CE</v>
      </c>
      <c r="AJ7795" t="str">
        <f>IF(RIGHT(MIS[[#This Row],[Main/Hedge]],4)="MAIN","MAIN","HEDGE")</f>
        <v>MAIN</v>
      </c>
      <c r="AK7795" t="str" cm="1">
        <f t="array" ref="AK7795">_xlfn._xlws.FILTER(Table4[Column1],ISNUMBER(SEARCH(Table4[Column1],MIS[[#This Row],[OrderUniqueIdentifier]])),"")</f>
        <v>MS</v>
      </c>
    </row>
    <row r="7796" spans="1:37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>
        <f>_xlfn.XLOOKUP(MIS[[#This Row],[TRADING SYMBOL]],[1]Sheet1!$D:$D,[1]Sheet1!$C:$C)</f>
        <v>139.94999999999999</v>
      </c>
      <c r="AE7796">
        <f>MIS[[#This Row],[OrderAverageTradedPrice]]*MIS[[#This Row],[OrderQuantity]]</f>
        <v>2745</v>
      </c>
      <c r="AF7796">
        <f>MIS[[#This Row],[LTP]]*MIS[[#This Row],[OrderQuantity]]</f>
        <v>2799</v>
      </c>
      <c r="AG7796">
        <f>IF(MIS[[#This Row],[OrderSide]]="SELL",MIS[[#This Row],[VALUE]]-MIS[[#This Row],[LIVE_VALUE]],MIS[[#This Row],[LIVE_VALUE]]-MIS[[#This Row],[VALUE]])</f>
        <v>-54</v>
      </c>
      <c r="AH7796" t="str" cm="1">
        <f t="array" ref="AH7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6" t="str">
        <f>MIS[[#This Row],[TRADING SYMBOL]]</f>
        <v>SENSEX2552081300PE</v>
      </c>
      <c r="AJ7796" t="str">
        <f>IF(RIGHT(MIS[[#This Row],[Main/Hedge]],4)="MAIN","MAIN","HEDGE")</f>
        <v>MAIN</v>
      </c>
      <c r="AK7796" t="str" cm="1">
        <f t="array" ref="AK7796">_xlfn._xlws.FILTER(Table4[Column1],ISNUMBER(SEARCH(Table4[Column1],MIS[[#This Row],[OrderUniqueIdentifier]])),"")</f>
        <v>MS</v>
      </c>
    </row>
    <row r="7797" spans="1:37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>
        <f>_xlfn.XLOOKUP(MIS[[#This Row],[TRADING SYMBOL]],[1]Sheet1!$D:$D,[1]Sheet1!$C:$C)</f>
        <v>118.35</v>
      </c>
      <c r="AE7797">
        <f>MIS[[#This Row],[OrderAverageTradedPrice]]*MIS[[#This Row],[OrderQuantity]]</f>
        <v>2548</v>
      </c>
      <c r="AF7797">
        <f>MIS[[#This Row],[LTP]]*MIS[[#This Row],[OrderQuantity]]</f>
        <v>2367</v>
      </c>
      <c r="AG7797">
        <f>IF(MIS[[#This Row],[OrderSide]]="SELL",MIS[[#This Row],[VALUE]]-MIS[[#This Row],[LIVE_VALUE]],MIS[[#This Row],[LIVE_VALUE]]-MIS[[#This Row],[VALUE]])</f>
        <v>181</v>
      </c>
      <c r="AH7797" t="str" cm="1">
        <f t="array" ref="AH7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7" t="str">
        <f>MIS[[#This Row],[TRADING SYMBOL]]</f>
        <v>SENSEX2552083400CE</v>
      </c>
      <c r="AJ7797" t="str">
        <f>IF(RIGHT(MIS[[#This Row],[Main/Hedge]],4)="MAIN","MAIN","HEDGE")</f>
        <v>MAIN</v>
      </c>
      <c r="AK7797" t="str" cm="1">
        <f t="array" ref="AK7797">_xlfn._xlws.FILTER(Table4[Column1],ISNUMBER(SEARCH(Table4[Column1],MIS[[#This Row],[OrderUniqueIdentifier]])),"")</f>
        <v>MS</v>
      </c>
    </row>
    <row r="7798" spans="1:37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>
        <f>_xlfn.XLOOKUP(MIS[[#This Row],[TRADING SYMBOL]],[1]Sheet1!$D:$D,[1]Sheet1!$C:$C)</f>
        <v>118.35</v>
      </c>
      <c r="AE7798">
        <f>MIS[[#This Row],[OrderAverageTradedPrice]]*MIS[[#This Row],[OrderQuantity]]</f>
        <v>2550</v>
      </c>
      <c r="AF7798">
        <f>MIS[[#This Row],[LTP]]*MIS[[#This Row],[OrderQuantity]]</f>
        <v>2367</v>
      </c>
      <c r="AG7798">
        <f>IF(MIS[[#This Row],[OrderSide]]="SELL",MIS[[#This Row],[VALUE]]-MIS[[#This Row],[LIVE_VALUE]],MIS[[#This Row],[LIVE_VALUE]]-MIS[[#This Row],[VALUE]])</f>
        <v>183</v>
      </c>
      <c r="AH7798" t="str" cm="1">
        <f t="array" ref="AH7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8" t="str">
        <f>MIS[[#This Row],[TRADING SYMBOL]]</f>
        <v>SENSEX2552083400CE</v>
      </c>
      <c r="AJ7798" t="str">
        <f>IF(RIGHT(MIS[[#This Row],[Main/Hedge]],4)="MAIN","MAIN","HEDGE")</f>
        <v>MAIN</v>
      </c>
      <c r="AK7798" t="str" cm="1">
        <f t="array" ref="AK7798">_xlfn._xlws.FILTER(Table4[Column1],ISNUMBER(SEARCH(Table4[Column1],MIS[[#This Row],[OrderUniqueIdentifier]])),"")</f>
        <v>MS</v>
      </c>
    </row>
    <row r="7799" spans="1:37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>
        <f>_xlfn.XLOOKUP(MIS[[#This Row],[TRADING SYMBOL]],[1]Sheet1!$D:$D,[1]Sheet1!$C:$C)</f>
        <v>136.6</v>
      </c>
      <c r="AE7799">
        <f>MIS[[#This Row],[OrderAverageTradedPrice]]*MIS[[#This Row],[OrderQuantity]]</f>
        <v>2896</v>
      </c>
      <c r="AF7799">
        <f>MIS[[#This Row],[LTP]]*MIS[[#This Row],[OrderQuantity]]</f>
        <v>2732</v>
      </c>
      <c r="AG7799">
        <f>IF(MIS[[#This Row],[OrderSide]]="SELL",MIS[[#This Row],[VALUE]]-MIS[[#This Row],[LIVE_VALUE]],MIS[[#This Row],[LIVE_VALUE]]-MIS[[#This Row],[VALUE]])</f>
        <v>164</v>
      </c>
      <c r="AH7799" t="str" cm="1">
        <f t="array" ref="AH7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799" t="str">
        <f>MIS[[#This Row],[TRADING SYMBOL]]</f>
        <v>SENSEX2552083300CE</v>
      </c>
      <c r="AJ7799" t="str">
        <f>IF(RIGHT(MIS[[#This Row],[Main/Hedge]],4)="MAIN","MAIN","HEDGE")</f>
        <v>MAIN</v>
      </c>
      <c r="AK7799" t="str" cm="1">
        <f t="array" ref="AK7799">_xlfn._xlws.FILTER(Table4[Column1],ISNUMBER(SEARCH(Table4[Column1],MIS[[#This Row],[OrderUniqueIdentifier]])),"")</f>
        <v>MS</v>
      </c>
    </row>
    <row r="7800" spans="1:37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>
        <f>_xlfn.XLOOKUP(MIS[[#This Row],[TRADING SYMBOL]],[1]Sheet1!$D:$D,[1]Sheet1!$C:$C)</f>
        <v>118.35</v>
      </c>
      <c r="AE7800">
        <f>MIS[[#This Row],[OrderAverageTradedPrice]]*MIS[[#This Row],[OrderQuantity]]</f>
        <v>10196</v>
      </c>
      <c r="AF7800">
        <f>MIS[[#This Row],[LTP]]*MIS[[#This Row],[OrderQuantity]]</f>
        <v>9468</v>
      </c>
      <c r="AG7800">
        <f>IF(MIS[[#This Row],[OrderSide]]="SELL",MIS[[#This Row],[VALUE]]-MIS[[#This Row],[LIVE_VALUE]],MIS[[#This Row],[LIVE_VALUE]]-MIS[[#This Row],[VALUE]])</f>
        <v>728</v>
      </c>
      <c r="AH7800" t="str" cm="1">
        <f t="array" ref="AH7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0" t="str">
        <f>MIS[[#This Row],[TRADING SYMBOL]]</f>
        <v>SENSEX2552083400CE</v>
      </c>
      <c r="AJ7800" t="str">
        <f>IF(RIGHT(MIS[[#This Row],[Main/Hedge]],4)="MAIN","MAIN","HEDGE")</f>
        <v>MAIN</v>
      </c>
      <c r="AK7800" t="str" cm="1">
        <f t="array" ref="AK7800">_xlfn._xlws.FILTER(Table4[Column1],ISNUMBER(SEARCH(Table4[Column1],MIS[[#This Row],[OrderUniqueIdentifier]])),"")</f>
        <v>MS</v>
      </c>
    </row>
    <row r="7801" spans="1:37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>
        <f>_xlfn.XLOOKUP(MIS[[#This Row],[TRADING SYMBOL]],[1]Sheet1!$D:$D,[1]Sheet1!$C:$C)</f>
        <v>136.6</v>
      </c>
      <c r="AE7801">
        <f>MIS[[#This Row],[OrderAverageTradedPrice]]*MIS[[#This Row],[OrderQuantity]]</f>
        <v>5796</v>
      </c>
      <c r="AF7801">
        <f>MIS[[#This Row],[LTP]]*MIS[[#This Row],[OrderQuantity]]</f>
        <v>5464</v>
      </c>
      <c r="AG7801">
        <f>IF(MIS[[#This Row],[OrderSide]]="SELL",MIS[[#This Row],[VALUE]]-MIS[[#This Row],[LIVE_VALUE]],MIS[[#This Row],[LIVE_VALUE]]-MIS[[#This Row],[VALUE]])</f>
        <v>332</v>
      </c>
      <c r="AH7801" t="str" cm="1">
        <f t="array" ref="AH7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1" t="str">
        <f>MIS[[#This Row],[TRADING SYMBOL]]</f>
        <v>SENSEX2552083300CE</v>
      </c>
      <c r="AJ7801" t="str">
        <f>IF(RIGHT(MIS[[#This Row],[Main/Hedge]],4)="MAIN","MAIN","HEDGE")</f>
        <v>MAIN</v>
      </c>
      <c r="AK7801" t="str" cm="1">
        <f t="array" ref="AK7801">_xlfn._xlws.FILTER(Table4[Column1],ISNUMBER(SEARCH(Table4[Column1],MIS[[#This Row],[OrderUniqueIdentifier]])),"")</f>
        <v>MS</v>
      </c>
    </row>
    <row r="7802" spans="1:37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>
        <f>_xlfn.XLOOKUP(MIS[[#This Row],[TRADING SYMBOL]],[1]Sheet1!$D:$D,[1]Sheet1!$C:$C)</f>
        <v>139.94999999999999</v>
      </c>
      <c r="AE7802">
        <f>MIS[[#This Row],[OrderAverageTradedPrice]]*MIS[[#This Row],[OrderQuantity]]</f>
        <v>5474</v>
      </c>
      <c r="AF7802">
        <f>MIS[[#This Row],[LTP]]*MIS[[#This Row],[OrderQuantity]]</f>
        <v>5598</v>
      </c>
      <c r="AG7802">
        <f>IF(MIS[[#This Row],[OrderSide]]="SELL",MIS[[#This Row],[VALUE]]-MIS[[#This Row],[LIVE_VALUE]],MIS[[#This Row],[LIVE_VALUE]]-MIS[[#This Row],[VALUE]])</f>
        <v>-124</v>
      </c>
      <c r="AH7802" t="str" cm="1">
        <f t="array" ref="AH7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2" t="str">
        <f>MIS[[#This Row],[TRADING SYMBOL]]</f>
        <v>SENSEX2552081300PE</v>
      </c>
      <c r="AJ7802" t="str">
        <f>IF(RIGHT(MIS[[#This Row],[Main/Hedge]],4)="MAIN","MAIN","HEDGE")</f>
        <v>MAIN</v>
      </c>
      <c r="AK7802" t="str" cm="1">
        <f t="array" ref="AK7802">_xlfn._xlws.FILTER(Table4[Column1],ISNUMBER(SEARCH(Table4[Column1],MIS[[#This Row],[OrderUniqueIdentifier]])),"")</f>
        <v>MS</v>
      </c>
    </row>
    <row r="7803" spans="1:37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>
        <f>_xlfn.XLOOKUP(MIS[[#This Row],[TRADING SYMBOL]],[1]Sheet1!$D:$D,[1]Sheet1!$C:$C)</f>
        <v>328</v>
      </c>
      <c r="AE7803">
        <f>MIS[[#This Row],[OrderAverageTradedPrice]]*MIS[[#This Row],[OrderQuantity]]</f>
        <v>6527</v>
      </c>
      <c r="AF7803">
        <f>MIS[[#This Row],[LTP]]*MIS[[#This Row],[OrderQuantity]]</f>
        <v>6560</v>
      </c>
      <c r="AG7803">
        <f>IF(MIS[[#This Row],[OrderSide]]="SELL",MIS[[#This Row],[VALUE]]-MIS[[#This Row],[LIVE_VALUE]],MIS[[#This Row],[LIVE_VALUE]]-MIS[[#This Row],[VALUE]])</f>
        <v>33</v>
      </c>
      <c r="AH7803" t="str" cm="1">
        <f t="array" ref="AH7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3" t="str">
        <f>MIS[[#This Row],[TRADING SYMBOL]]</f>
        <v>SENSEX2552082100PE</v>
      </c>
      <c r="AJ7803" t="str">
        <f>IF(RIGHT(MIS[[#This Row],[Main/Hedge]],4)="MAIN","MAIN","HEDGE")</f>
        <v>MAIN</v>
      </c>
      <c r="AK7803" t="str" cm="1">
        <f t="array" ref="AK7803">_xlfn._xlws.FILTER(Table4[Column1],ISNUMBER(SEARCH(Table4[Column1],MIS[[#This Row],[OrderUniqueIdentifier]])),"")</f>
        <v>MS</v>
      </c>
    </row>
    <row r="7804" spans="1:37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>
        <f>_xlfn.XLOOKUP(MIS[[#This Row],[TRADING SYMBOL]],[1]Sheet1!$D:$D,[1]Sheet1!$C:$C)</f>
        <v>127.9</v>
      </c>
      <c r="AE7804">
        <f>MIS[[#This Row],[OrderAverageTradedPrice]]*MIS[[#This Row],[OrderQuantity]]</f>
        <v>7428</v>
      </c>
      <c r="AF7804">
        <f>MIS[[#This Row],[LTP]]*MIS[[#This Row],[OrderQuantity]]</f>
        <v>7674</v>
      </c>
      <c r="AG7804">
        <f>IF(MIS[[#This Row],[OrderSide]]="SELL",MIS[[#This Row],[VALUE]]-MIS[[#This Row],[LIVE_VALUE]],MIS[[#This Row],[LIVE_VALUE]]-MIS[[#This Row],[VALUE]])</f>
        <v>-246</v>
      </c>
      <c r="AH7804" t="str" cm="1">
        <f t="array" ref="AH7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4" t="str">
        <f>MIS[[#This Row],[TRADING SYMBOL]]</f>
        <v>SENSEX2552081200PE</v>
      </c>
      <c r="AJ7804" t="str">
        <f>IF(RIGHT(MIS[[#This Row],[Main/Hedge]],4)="MAIN","MAIN","HEDGE")</f>
        <v>MAIN</v>
      </c>
      <c r="AK7804" t="str" cm="1">
        <f t="array" ref="AK7804">_xlfn._xlws.FILTER(Table4[Column1],ISNUMBER(SEARCH(Table4[Column1],MIS[[#This Row],[OrderUniqueIdentifier]])),"")</f>
        <v>MS</v>
      </c>
    </row>
    <row r="7805" spans="1:37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>
        <f>_xlfn.XLOOKUP(MIS[[#This Row],[TRADING SYMBOL]],[1]Sheet1!$D:$D,[1]Sheet1!$C:$C)</f>
        <v>118.35</v>
      </c>
      <c r="AE7805">
        <f>MIS[[#This Row],[OrderAverageTradedPrice]]*MIS[[#This Row],[OrderQuantity]]</f>
        <v>2551</v>
      </c>
      <c r="AF7805">
        <f>MIS[[#This Row],[LTP]]*MIS[[#This Row],[OrderQuantity]]</f>
        <v>2367</v>
      </c>
      <c r="AG7805">
        <f>IF(MIS[[#This Row],[OrderSide]]="SELL",MIS[[#This Row],[VALUE]]-MIS[[#This Row],[LIVE_VALUE]],MIS[[#This Row],[LIVE_VALUE]]-MIS[[#This Row],[VALUE]])</f>
        <v>184</v>
      </c>
      <c r="AH7805" t="str" cm="1">
        <f t="array" ref="AH7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5" t="str">
        <f>MIS[[#This Row],[TRADING SYMBOL]]</f>
        <v>SENSEX2552083400CE</v>
      </c>
      <c r="AJ7805" t="str">
        <f>IF(RIGHT(MIS[[#This Row],[Main/Hedge]],4)="MAIN","MAIN","HEDGE")</f>
        <v>MAIN</v>
      </c>
      <c r="AK7805" t="str" cm="1">
        <f t="array" ref="AK7805">_xlfn._xlws.FILTER(Table4[Column1],ISNUMBER(SEARCH(Table4[Column1],MIS[[#This Row],[OrderUniqueIdentifier]])),"")</f>
        <v>MS</v>
      </c>
    </row>
    <row r="7806" spans="1:37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>
        <f>_xlfn.XLOOKUP(MIS[[#This Row],[TRADING SYMBOL]],[1]Sheet1!$D:$D,[1]Sheet1!$C:$C)</f>
        <v>104.4</v>
      </c>
      <c r="AE7806">
        <f>MIS[[#This Row],[OrderAverageTradedPrice]]*MIS[[#This Row],[OrderQuantity]]</f>
        <v>4458</v>
      </c>
      <c r="AF7806">
        <f>MIS[[#This Row],[LTP]]*MIS[[#This Row],[OrderQuantity]]</f>
        <v>4176</v>
      </c>
      <c r="AG7806">
        <f>IF(MIS[[#This Row],[OrderSide]]="SELL",MIS[[#This Row],[VALUE]]-MIS[[#This Row],[LIVE_VALUE]],MIS[[#This Row],[LIVE_VALUE]]-MIS[[#This Row],[VALUE]])</f>
        <v>282</v>
      </c>
      <c r="AH7806" t="str" cm="1">
        <f t="array" ref="AH7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6" t="str">
        <f>MIS[[#This Row],[TRADING SYMBOL]]</f>
        <v>SENSEX2552083500CE</v>
      </c>
      <c r="AJ7806" t="str">
        <f>IF(RIGHT(MIS[[#This Row],[Main/Hedge]],4)="MAIN","MAIN","HEDGE")</f>
        <v>MAIN</v>
      </c>
      <c r="AK7806" t="str" cm="1">
        <f t="array" ref="AK7806">_xlfn._xlws.FILTER(Table4[Column1],ISNUMBER(SEARCH(Table4[Column1],MIS[[#This Row],[OrderUniqueIdentifier]])),"")</f>
        <v>MS</v>
      </c>
    </row>
    <row r="7807" spans="1:37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>
        <f>_xlfn.XLOOKUP(MIS[[#This Row],[TRADING SYMBOL]],[1]Sheet1!$D:$D,[1]Sheet1!$C:$C)</f>
        <v>139.94999999999999</v>
      </c>
      <c r="AE7807">
        <f>MIS[[#This Row],[OrderAverageTradedPrice]]*MIS[[#This Row],[OrderQuantity]]</f>
        <v>2746</v>
      </c>
      <c r="AF7807">
        <f>MIS[[#This Row],[LTP]]*MIS[[#This Row],[OrderQuantity]]</f>
        <v>2799</v>
      </c>
      <c r="AG7807">
        <f>IF(MIS[[#This Row],[OrderSide]]="SELL",MIS[[#This Row],[VALUE]]-MIS[[#This Row],[LIVE_VALUE]],MIS[[#This Row],[LIVE_VALUE]]-MIS[[#This Row],[VALUE]])</f>
        <v>-53</v>
      </c>
      <c r="AH7807" t="str" cm="1">
        <f t="array" ref="AH7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7" t="str">
        <f>MIS[[#This Row],[TRADING SYMBOL]]</f>
        <v>SENSEX2552081300PE</v>
      </c>
      <c r="AJ7807" t="str">
        <f>IF(RIGHT(MIS[[#This Row],[Main/Hedge]],4)="MAIN","MAIN","HEDGE")</f>
        <v>MAIN</v>
      </c>
      <c r="AK7807" t="str" cm="1">
        <f t="array" ref="AK7807">_xlfn._xlws.FILTER(Table4[Column1],ISNUMBER(SEARCH(Table4[Column1],MIS[[#This Row],[OrderUniqueIdentifier]])),"")</f>
        <v>MS</v>
      </c>
    </row>
    <row r="7808" spans="1:37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>
        <f>_xlfn.XLOOKUP(MIS[[#This Row],[TRADING SYMBOL]],[1]Sheet1!$D:$D,[1]Sheet1!$C:$C)</f>
        <v>127.9</v>
      </c>
      <c r="AE7808">
        <f>MIS[[#This Row],[OrderAverageTradedPrice]]*MIS[[#This Row],[OrderQuantity]]</f>
        <v>19787</v>
      </c>
      <c r="AF7808">
        <f>MIS[[#This Row],[LTP]]*MIS[[#This Row],[OrderQuantity]]</f>
        <v>20464</v>
      </c>
      <c r="AG7808">
        <f>IF(MIS[[#This Row],[OrderSide]]="SELL",MIS[[#This Row],[VALUE]]-MIS[[#This Row],[LIVE_VALUE]],MIS[[#This Row],[LIVE_VALUE]]-MIS[[#This Row],[VALUE]])</f>
        <v>-677</v>
      </c>
      <c r="AH7808" t="str" cm="1">
        <f t="array" ref="AH7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8" t="str">
        <f>MIS[[#This Row],[TRADING SYMBOL]]</f>
        <v>SENSEX2552081200PE</v>
      </c>
      <c r="AJ7808" t="str">
        <f>IF(RIGHT(MIS[[#This Row],[Main/Hedge]],4)="MAIN","MAIN","HEDGE")</f>
        <v>MAIN</v>
      </c>
      <c r="AK7808" t="str" cm="1">
        <f t="array" ref="AK7808">_xlfn._xlws.FILTER(Table4[Column1],ISNUMBER(SEARCH(Table4[Column1],MIS[[#This Row],[OrderUniqueIdentifier]])),"")</f>
        <v>MS</v>
      </c>
    </row>
    <row r="7809" spans="1:37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>
        <f>_xlfn.XLOOKUP(MIS[[#This Row],[TRADING SYMBOL]],[1]Sheet1!$D:$D,[1]Sheet1!$C:$C)</f>
        <v>136.6</v>
      </c>
      <c r="AE7809">
        <f>MIS[[#This Row],[OrderAverageTradedPrice]]*MIS[[#This Row],[OrderQuantity]]</f>
        <v>5788</v>
      </c>
      <c r="AF7809">
        <f>MIS[[#This Row],[LTP]]*MIS[[#This Row],[OrderQuantity]]</f>
        <v>5464</v>
      </c>
      <c r="AG7809">
        <f>IF(MIS[[#This Row],[OrderSide]]="SELL",MIS[[#This Row],[VALUE]]-MIS[[#This Row],[LIVE_VALUE]],MIS[[#This Row],[LIVE_VALUE]]-MIS[[#This Row],[VALUE]])</f>
        <v>324</v>
      </c>
      <c r="AH7809" t="str" cm="1">
        <f t="array" ref="AH7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09" t="str">
        <f>MIS[[#This Row],[TRADING SYMBOL]]</f>
        <v>SENSEX2552083300CE</v>
      </c>
      <c r="AJ7809" t="str">
        <f>IF(RIGHT(MIS[[#This Row],[Main/Hedge]],4)="MAIN","MAIN","HEDGE")</f>
        <v>MAIN</v>
      </c>
      <c r="AK7809" t="str" cm="1">
        <f t="array" ref="AK7809">_xlfn._xlws.FILTER(Table4[Column1],ISNUMBER(SEARCH(Table4[Column1],MIS[[#This Row],[OrderUniqueIdentifier]])),"")</f>
        <v>MS</v>
      </c>
    </row>
    <row r="7810" spans="1:37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>
        <f>_xlfn.XLOOKUP(MIS[[#This Row],[TRADING SYMBOL]],[1]Sheet1!$D:$D,[1]Sheet1!$C:$C)</f>
        <v>139.94999999999999</v>
      </c>
      <c r="AE7810">
        <f>MIS[[#This Row],[OrderAverageTradedPrice]]*MIS[[#This Row],[OrderQuantity]]</f>
        <v>2737</v>
      </c>
      <c r="AF7810">
        <f>MIS[[#This Row],[LTP]]*MIS[[#This Row],[OrderQuantity]]</f>
        <v>2799</v>
      </c>
      <c r="AG7810">
        <f>IF(MIS[[#This Row],[OrderSide]]="SELL",MIS[[#This Row],[VALUE]]-MIS[[#This Row],[LIVE_VALUE]],MIS[[#This Row],[LIVE_VALUE]]-MIS[[#This Row],[VALUE]])</f>
        <v>-62</v>
      </c>
      <c r="AH7810" t="str" cm="1">
        <f t="array" ref="AH7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0" t="str">
        <f>MIS[[#This Row],[TRADING SYMBOL]]</f>
        <v>SENSEX2552081300PE</v>
      </c>
      <c r="AJ7810" t="str">
        <f>IF(RIGHT(MIS[[#This Row],[Main/Hedge]],4)="MAIN","MAIN","HEDGE")</f>
        <v>MAIN</v>
      </c>
      <c r="AK7810" t="str" cm="1">
        <f t="array" ref="AK7810">_xlfn._xlws.FILTER(Table4[Column1],ISNUMBER(SEARCH(Table4[Column1],MIS[[#This Row],[OrderUniqueIdentifier]])),"")</f>
        <v>MS</v>
      </c>
    </row>
    <row r="7811" spans="1:37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>
        <f>_xlfn.XLOOKUP(MIS[[#This Row],[TRADING SYMBOL]],[1]Sheet1!$D:$D,[1]Sheet1!$C:$C)</f>
        <v>386.75</v>
      </c>
      <c r="AE7811">
        <f>MIS[[#This Row],[OrderAverageTradedPrice]]*MIS[[#This Row],[OrderQuantity]]</f>
        <v>15584</v>
      </c>
      <c r="AF7811">
        <f>MIS[[#This Row],[LTP]]*MIS[[#This Row],[OrderQuantity]]</f>
        <v>15470</v>
      </c>
      <c r="AG7811">
        <f>IF(MIS[[#This Row],[OrderSide]]="SELL",MIS[[#This Row],[VALUE]]-MIS[[#This Row],[LIVE_VALUE]],MIS[[#This Row],[LIVE_VALUE]]-MIS[[#This Row],[VALUE]])</f>
        <v>-114</v>
      </c>
      <c r="AH7811" t="str" cm="1">
        <f t="array" ref="AH7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1" t="str">
        <f>MIS[[#This Row],[TRADING SYMBOL]]</f>
        <v>SENSEX2552082500CE</v>
      </c>
      <c r="AJ7811" t="str">
        <f>IF(RIGHT(MIS[[#This Row],[Main/Hedge]],4)="MAIN","MAIN","HEDGE")</f>
        <v>MAIN</v>
      </c>
      <c r="AK7811" t="str" cm="1">
        <f t="array" ref="AK7811">_xlfn._xlws.FILTER(Table4[Column1],ISNUMBER(SEARCH(Table4[Column1],MIS[[#This Row],[OrderUniqueIdentifier]])),"")</f>
        <v>MS</v>
      </c>
    </row>
    <row r="7812" spans="1:37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>
        <f>_xlfn.XLOOKUP(MIS[[#This Row],[TRADING SYMBOL]],[1]Sheet1!$D:$D,[1]Sheet1!$C:$C)</f>
        <v>367</v>
      </c>
      <c r="AE7812">
        <f>MIS[[#This Row],[OrderAverageTradedPrice]]*MIS[[#This Row],[OrderQuantity]]</f>
        <v>7230</v>
      </c>
      <c r="AF7812">
        <f>MIS[[#This Row],[LTP]]*MIS[[#This Row],[OrderQuantity]]</f>
        <v>7340</v>
      </c>
      <c r="AG7812">
        <f>IF(MIS[[#This Row],[OrderSide]]="SELL",MIS[[#This Row],[VALUE]]-MIS[[#This Row],[LIVE_VALUE]],MIS[[#This Row],[LIVE_VALUE]]-MIS[[#This Row],[VALUE]])</f>
        <v>110</v>
      </c>
      <c r="AH7812" t="str" cm="1">
        <f t="array" ref="AH7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2" t="str">
        <f>MIS[[#This Row],[TRADING SYMBOL]]</f>
        <v>SENSEX2552082200PE</v>
      </c>
      <c r="AJ7812" t="str">
        <f>IF(RIGHT(MIS[[#This Row],[Main/Hedge]],4)="MAIN","MAIN","HEDGE")</f>
        <v>MAIN</v>
      </c>
      <c r="AK7812" t="str" cm="1">
        <f t="array" ref="AK7812">_xlfn._xlws.FILTER(Table4[Column1],ISNUMBER(SEARCH(Table4[Column1],MIS[[#This Row],[OrderUniqueIdentifier]])),"")</f>
        <v>MS</v>
      </c>
    </row>
    <row r="7813" spans="1:37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>
        <f>_xlfn.XLOOKUP(MIS[[#This Row],[TRADING SYMBOL]],[1]Sheet1!$D:$D,[1]Sheet1!$C:$C)</f>
        <v>118.35</v>
      </c>
      <c r="AE7813">
        <f>MIS[[#This Row],[OrderAverageTradedPrice]]*MIS[[#This Row],[OrderQuantity]]</f>
        <v>17841.999999999978</v>
      </c>
      <c r="AF7813">
        <f>MIS[[#This Row],[LTP]]*MIS[[#This Row],[OrderQuantity]]</f>
        <v>16569</v>
      </c>
      <c r="AG7813">
        <f>IF(MIS[[#This Row],[OrderSide]]="SELL",MIS[[#This Row],[VALUE]]-MIS[[#This Row],[LIVE_VALUE]],MIS[[#This Row],[LIVE_VALUE]]-MIS[[#This Row],[VALUE]])</f>
        <v>1272.9999999999782</v>
      </c>
      <c r="AH7813" t="str" cm="1">
        <f t="array" ref="AH7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3" t="str">
        <f>MIS[[#This Row],[TRADING SYMBOL]]</f>
        <v>SENSEX2552083400CE</v>
      </c>
      <c r="AJ7813" t="str">
        <f>IF(RIGHT(MIS[[#This Row],[Main/Hedge]],4)="MAIN","MAIN","HEDGE")</f>
        <v>MAIN</v>
      </c>
      <c r="AK7813" t="str" cm="1">
        <f t="array" ref="AK7813">_xlfn._xlws.FILTER(Table4[Column1],ISNUMBER(SEARCH(Table4[Column1],MIS[[#This Row],[OrderUniqueIdentifier]])),"")</f>
        <v>MS</v>
      </c>
    </row>
    <row r="7814" spans="1:37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>
        <f>_xlfn.XLOOKUP(MIS[[#This Row],[TRADING SYMBOL]],[1]Sheet1!$D:$D,[1]Sheet1!$C:$C)</f>
        <v>367</v>
      </c>
      <c r="AE7814">
        <f>MIS[[#This Row],[OrderAverageTradedPrice]]*MIS[[#This Row],[OrderQuantity]]</f>
        <v>7272</v>
      </c>
      <c r="AF7814">
        <f>MIS[[#This Row],[LTP]]*MIS[[#This Row],[OrderQuantity]]</f>
        <v>7340</v>
      </c>
      <c r="AG7814">
        <f>IF(MIS[[#This Row],[OrderSide]]="SELL",MIS[[#This Row],[VALUE]]-MIS[[#This Row],[LIVE_VALUE]],MIS[[#This Row],[LIVE_VALUE]]-MIS[[#This Row],[VALUE]])</f>
        <v>68</v>
      </c>
      <c r="AH7814" t="str" cm="1">
        <f t="array" ref="AH7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4" t="str">
        <f>MIS[[#This Row],[TRADING SYMBOL]]</f>
        <v>SENSEX2552082200PE</v>
      </c>
      <c r="AJ7814" t="str">
        <f>IF(RIGHT(MIS[[#This Row],[Main/Hedge]],4)="MAIN","MAIN","HEDGE")</f>
        <v>MAIN</v>
      </c>
      <c r="AK7814" t="str" cm="1">
        <f t="array" ref="AK7814">_xlfn._xlws.FILTER(Table4[Column1],ISNUMBER(SEARCH(Table4[Column1],MIS[[#This Row],[OrderUniqueIdentifier]])),"")</f>
        <v>MS</v>
      </c>
    </row>
    <row r="7815" spans="1:37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>
        <f>_xlfn.XLOOKUP(MIS[[#This Row],[TRADING SYMBOL]],[1]Sheet1!$D:$D,[1]Sheet1!$C:$C)</f>
        <v>127.9</v>
      </c>
      <c r="AE7815">
        <f>MIS[[#This Row],[OrderAverageTradedPrice]]*MIS[[#This Row],[OrderQuantity]]</f>
        <v>4954</v>
      </c>
      <c r="AF7815">
        <f>MIS[[#This Row],[LTP]]*MIS[[#This Row],[OrderQuantity]]</f>
        <v>5116</v>
      </c>
      <c r="AG7815">
        <f>IF(MIS[[#This Row],[OrderSide]]="SELL",MIS[[#This Row],[VALUE]]-MIS[[#This Row],[LIVE_VALUE]],MIS[[#This Row],[LIVE_VALUE]]-MIS[[#This Row],[VALUE]])</f>
        <v>-162</v>
      </c>
      <c r="AH7815" t="str" cm="1">
        <f t="array" ref="AH7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5" t="str">
        <f>MIS[[#This Row],[TRADING SYMBOL]]</f>
        <v>SENSEX2552081200PE</v>
      </c>
      <c r="AJ7815" t="str">
        <f>IF(RIGHT(MIS[[#This Row],[Main/Hedge]],4)="MAIN","MAIN","HEDGE")</f>
        <v>MAIN</v>
      </c>
      <c r="AK7815" t="str" cm="1">
        <f t="array" ref="AK7815">_xlfn._xlws.FILTER(Table4[Column1],ISNUMBER(SEARCH(Table4[Column1],MIS[[#This Row],[OrderUniqueIdentifier]])),"")</f>
        <v>MS</v>
      </c>
    </row>
    <row r="7816" spans="1:37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>
        <f>_xlfn.XLOOKUP(MIS[[#This Row],[TRADING SYMBOL]],[1]Sheet1!$D:$D,[1]Sheet1!$C:$C)</f>
        <v>139.94999999999999</v>
      </c>
      <c r="AE7816">
        <f>MIS[[#This Row],[OrderAverageTradedPrice]]*MIS[[#This Row],[OrderQuantity]]</f>
        <v>2734</v>
      </c>
      <c r="AF7816">
        <f>MIS[[#This Row],[LTP]]*MIS[[#This Row],[OrderQuantity]]</f>
        <v>2799</v>
      </c>
      <c r="AG7816">
        <f>IF(MIS[[#This Row],[OrderSide]]="SELL",MIS[[#This Row],[VALUE]]-MIS[[#This Row],[LIVE_VALUE]],MIS[[#This Row],[LIVE_VALUE]]-MIS[[#This Row],[VALUE]])</f>
        <v>-65</v>
      </c>
      <c r="AH7816" t="str" cm="1">
        <f t="array" ref="AH7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6" t="str">
        <f>MIS[[#This Row],[TRADING SYMBOL]]</f>
        <v>SENSEX2552081300PE</v>
      </c>
      <c r="AJ7816" t="str">
        <f>IF(RIGHT(MIS[[#This Row],[Main/Hedge]],4)="MAIN","MAIN","HEDGE")</f>
        <v>MAIN</v>
      </c>
      <c r="AK7816" t="str" cm="1">
        <f t="array" ref="AK7816">_xlfn._xlws.FILTER(Table4[Column1],ISNUMBER(SEARCH(Table4[Column1],MIS[[#This Row],[OrderUniqueIdentifier]])),"")</f>
        <v>MS</v>
      </c>
    </row>
    <row r="7817" spans="1:37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>
        <f>_xlfn.XLOOKUP(MIS[[#This Row],[TRADING SYMBOL]],[1]Sheet1!$D:$D,[1]Sheet1!$C:$C)</f>
        <v>118.35</v>
      </c>
      <c r="AE7817">
        <f>MIS[[#This Row],[OrderAverageTradedPrice]]*MIS[[#This Row],[OrderQuantity]]</f>
        <v>15297</v>
      </c>
      <c r="AF7817">
        <f>MIS[[#This Row],[LTP]]*MIS[[#This Row],[OrderQuantity]]</f>
        <v>14202</v>
      </c>
      <c r="AG7817">
        <f>IF(MIS[[#This Row],[OrderSide]]="SELL",MIS[[#This Row],[VALUE]]-MIS[[#This Row],[LIVE_VALUE]],MIS[[#This Row],[LIVE_VALUE]]-MIS[[#This Row],[VALUE]])</f>
        <v>1095</v>
      </c>
      <c r="AH7817" t="str" cm="1">
        <f t="array" ref="AH7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7" t="str">
        <f>MIS[[#This Row],[TRADING SYMBOL]]</f>
        <v>SENSEX2552083400CE</v>
      </c>
      <c r="AJ7817" t="str">
        <f>IF(RIGHT(MIS[[#This Row],[Main/Hedge]],4)="MAIN","MAIN","HEDGE")</f>
        <v>MAIN</v>
      </c>
      <c r="AK7817" t="str" cm="1">
        <f t="array" ref="AK7817">_xlfn._xlws.FILTER(Table4[Column1],ISNUMBER(SEARCH(Table4[Column1],MIS[[#This Row],[OrderUniqueIdentifier]])),"")</f>
        <v>MS</v>
      </c>
    </row>
    <row r="7818" spans="1:37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>
        <f>_xlfn.XLOOKUP(MIS[[#This Row],[TRADING SYMBOL]],[1]Sheet1!$D:$D,[1]Sheet1!$C:$C)</f>
        <v>118.35</v>
      </c>
      <c r="AE7818">
        <f>MIS[[#This Row],[OrderAverageTradedPrice]]*MIS[[#This Row],[OrderQuantity]]</f>
        <v>2549</v>
      </c>
      <c r="AF7818">
        <f>MIS[[#This Row],[LTP]]*MIS[[#This Row],[OrderQuantity]]</f>
        <v>2367</v>
      </c>
      <c r="AG7818">
        <f>IF(MIS[[#This Row],[OrderSide]]="SELL",MIS[[#This Row],[VALUE]]-MIS[[#This Row],[LIVE_VALUE]],MIS[[#This Row],[LIVE_VALUE]]-MIS[[#This Row],[VALUE]])</f>
        <v>182</v>
      </c>
      <c r="AH7818" t="str" cm="1">
        <f t="array" ref="AH7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8" t="str">
        <f>MIS[[#This Row],[TRADING SYMBOL]]</f>
        <v>SENSEX2552083400CE</v>
      </c>
      <c r="AJ7818" t="str">
        <f>IF(RIGHT(MIS[[#This Row],[Main/Hedge]],4)="MAIN","MAIN","HEDGE")</f>
        <v>MAIN</v>
      </c>
      <c r="AK7818" t="str" cm="1">
        <f t="array" ref="AK7818">_xlfn._xlws.FILTER(Table4[Column1],ISNUMBER(SEARCH(Table4[Column1],MIS[[#This Row],[OrderUniqueIdentifier]])),"")</f>
        <v>MS</v>
      </c>
    </row>
    <row r="7819" spans="1:37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>
        <f>_xlfn.XLOOKUP(MIS[[#This Row],[TRADING SYMBOL]],[1]Sheet1!$D:$D,[1]Sheet1!$C:$C)</f>
        <v>139.94999999999999</v>
      </c>
      <c r="AE7819">
        <f>MIS[[#This Row],[OrderAverageTradedPrice]]*MIS[[#This Row],[OrderQuantity]]</f>
        <v>2717</v>
      </c>
      <c r="AF7819">
        <f>MIS[[#This Row],[LTP]]*MIS[[#This Row],[OrderQuantity]]</f>
        <v>2799</v>
      </c>
      <c r="AG7819">
        <f>IF(MIS[[#This Row],[OrderSide]]="SELL",MIS[[#This Row],[VALUE]]-MIS[[#This Row],[LIVE_VALUE]],MIS[[#This Row],[LIVE_VALUE]]-MIS[[#This Row],[VALUE]])</f>
        <v>-82</v>
      </c>
      <c r="AH7819" t="str" cm="1">
        <f t="array" ref="AH7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19" t="str">
        <f>MIS[[#This Row],[TRADING SYMBOL]]</f>
        <v>SENSEX2552081300PE</v>
      </c>
      <c r="AJ7819" t="str">
        <f>IF(RIGHT(MIS[[#This Row],[Main/Hedge]],4)="MAIN","MAIN","HEDGE")</f>
        <v>MAIN</v>
      </c>
      <c r="AK7819" t="str" cm="1">
        <f t="array" ref="AK7819">_xlfn._xlws.FILTER(Table4[Column1],ISNUMBER(SEARCH(Table4[Column1],MIS[[#This Row],[OrderUniqueIdentifier]])),"")</f>
        <v>MS</v>
      </c>
    </row>
    <row r="7820" spans="1:37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>
        <f>_xlfn.XLOOKUP(MIS[[#This Row],[TRADING SYMBOL]],[1]Sheet1!$D:$D,[1]Sheet1!$C:$C)</f>
        <v>136.6</v>
      </c>
      <c r="AE7820">
        <f>MIS[[#This Row],[OrderAverageTradedPrice]]*MIS[[#This Row],[OrderQuantity]]</f>
        <v>2895</v>
      </c>
      <c r="AF7820">
        <f>MIS[[#This Row],[LTP]]*MIS[[#This Row],[OrderQuantity]]</f>
        <v>2732</v>
      </c>
      <c r="AG7820">
        <f>IF(MIS[[#This Row],[OrderSide]]="SELL",MIS[[#This Row],[VALUE]]-MIS[[#This Row],[LIVE_VALUE]],MIS[[#This Row],[LIVE_VALUE]]-MIS[[#This Row],[VALUE]])</f>
        <v>163</v>
      </c>
      <c r="AH7820" t="str" cm="1">
        <f t="array" ref="AH7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0" t="str">
        <f>MIS[[#This Row],[TRADING SYMBOL]]</f>
        <v>SENSEX2552083300CE</v>
      </c>
      <c r="AJ7820" t="str">
        <f>IF(RIGHT(MIS[[#This Row],[Main/Hedge]],4)="MAIN","MAIN","HEDGE")</f>
        <v>MAIN</v>
      </c>
      <c r="AK7820" t="str" cm="1">
        <f t="array" ref="AK7820">_xlfn._xlws.FILTER(Table4[Column1],ISNUMBER(SEARCH(Table4[Column1],MIS[[#This Row],[OrderUniqueIdentifier]])),"")</f>
        <v>MS</v>
      </c>
    </row>
    <row r="7821" spans="1:37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>
        <f>_xlfn.XLOOKUP(MIS[[#This Row],[TRADING SYMBOL]],[1]Sheet1!$D:$D,[1]Sheet1!$C:$C)</f>
        <v>136.6</v>
      </c>
      <c r="AE7821">
        <f>MIS[[#This Row],[OrderAverageTradedPrice]]*MIS[[#This Row],[OrderQuantity]]</f>
        <v>2898</v>
      </c>
      <c r="AF7821">
        <f>MIS[[#This Row],[LTP]]*MIS[[#This Row],[OrderQuantity]]</f>
        <v>2732</v>
      </c>
      <c r="AG7821">
        <f>IF(MIS[[#This Row],[OrderSide]]="SELL",MIS[[#This Row],[VALUE]]-MIS[[#This Row],[LIVE_VALUE]],MIS[[#This Row],[LIVE_VALUE]]-MIS[[#This Row],[VALUE]])</f>
        <v>166</v>
      </c>
      <c r="AH7821" t="str" cm="1">
        <f t="array" ref="AH7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1" t="str">
        <f>MIS[[#This Row],[TRADING SYMBOL]]</f>
        <v>SENSEX2552083300CE</v>
      </c>
      <c r="AJ7821" t="str">
        <f>IF(RIGHT(MIS[[#This Row],[Main/Hedge]],4)="MAIN","MAIN","HEDGE")</f>
        <v>MAIN</v>
      </c>
      <c r="AK7821" t="str" cm="1">
        <f t="array" ref="AK7821">_xlfn._xlws.FILTER(Table4[Column1],ISNUMBER(SEARCH(Table4[Column1],MIS[[#This Row],[OrderUniqueIdentifier]])),"")</f>
        <v>MS</v>
      </c>
    </row>
    <row r="7822" spans="1:37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>
        <f>_xlfn.XLOOKUP(MIS[[#This Row],[TRADING SYMBOL]],[1]Sheet1!$D:$D,[1]Sheet1!$C:$C)</f>
        <v>328</v>
      </c>
      <c r="AE7822">
        <f>MIS[[#This Row],[OrderAverageTradedPrice]]*MIS[[#This Row],[OrderQuantity]]</f>
        <v>12984</v>
      </c>
      <c r="AF7822">
        <f>MIS[[#This Row],[LTP]]*MIS[[#This Row],[OrderQuantity]]</f>
        <v>13120</v>
      </c>
      <c r="AG7822">
        <f>IF(MIS[[#This Row],[OrderSide]]="SELL",MIS[[#This Row],[VALUE]]-MIS[[#This Row],[LIVE_VALUE]],MIS[[#This Row],[LIVE_VALUE]]-MIS[[#This Row],[VALUE]])</f>
        <v>136</v>
      </c>
      <c r="AH7822" t="str" cm="1">
        <f t="array" ref="AH7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2" t="str">
        <f>MIS[[#This Row],[TRADING SYMBOL]]</f>
        <v>SENSEX2552082100PE</v>
      </c>
      <c r="AJ7822" t="str">
        <f>IF(RIGHT(MIS[[#This Row],[Main/Hedge]],4)="MAIN","MAIN","HEDGE")</f>
        <v>MAIN</v>
      </c>
      <c r="AK7822" t="str" cm="1">
        <f t="array" ref="AK7822">_xlfn._xlws.FILTER(Table4[Column1],ISNUMBER(SEARCH(Table4[Column1],MIS[[#This Row],[OrderUniqueIdentifier]])),"")</f>
        <v>MS</v>
      </c>
    </row>
    <row r="7823" spans="1:37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>
        <f>_xlfn.XLOOKUP(MIS[[#This Row],[TRADING SYMBOL]],[1]Sheet1!$D:$D,[1]Sheet1!$C:$C)</f>
        <v>139.94999999999999</v>
      </c>
      <c r="AE7823">
        <f>MIS[[#This Row],[OrderAverageTradedPrice]]*MIS[[#This Row],[OrderQuantity]]</f>
        <v>2738</v>
      </c>
      <c r="AF7823">
        <f>MIS[[#This Row],[LTP]]*MIS[[#This Row],[OrderQuantity]]</f>
        <v>2799</v>
      </c>
      <c r="AG7823">
        <f>IF(MIS[[#This Row],[OrderSide]]="SELL",MIS[[#This Row],[VALUE]]-MIS[[#This Row],[LIVE_VALUE]],MIS[[#This Row],[LIVE_VALUE]]-MIS[[#This Row],[VALUE]])</f>
        <v>-61</v>
      </c>
      <c r="AH7823" t="str" cm="1">
        <f t="array" ref="AH7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3" t="str">
        <f>MIS[[#This Row],[TRADING SYMBOL]]</f>
        <v>SENSEX2552081300PE</v>
      </c>
      <c r="AJ7823" t="str">
        <f>IF(RIGHT(MIS[[#This Row],[Main/Hedge]],4)="MAIN","MAIN","HEDGE")</f>
        <v>MAIN</v>
      </c>
      <c r="AK7823" t="str" cm="1">
        <f t="array" ref="AK7823">_xlfn._xlws.FILTER(Table4[Column1],ISNUMBER(SEARCH(Table4[Column1],MIS[[#This Row],[OrderUniqueIdentifier]])),"")</f>
        <v>MS</v>
      </c>
    </row>
    <row r="7824" spans="1:37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>
        <f>_xlfn.XLOOKUP(MIS[[#This Row],[TRADING SYMBOL]],[1]Sheet1!$D:$D,[1]Sheet1!$C:$C)</f>
        <v>328</v>
      </c>
      <c r="AE7824">
        <f>MIS[[#This Row],[OrderAverageTradedPrice]]*MIS[[#This Row],[OrderQuantity]]</f>
        <v>6499</v>
      </c>
      <c r="AF7824">
        <f>MIS[[#This Row],[LTP]]*MIS[[#This Row],[OrderQuantity]]</f>
        <v>6560</v>
      </c>
      <c r="AG7824">
        <f>IF(MIS[[#This Row],[OrderSide]]="SELL",MIS[[#This Row],[VALUE]]-MIS[[#This Row],[LIVE_VALUE]],MIS[[#This Row],[LIVE_VALUE]]-MIS[[#This Row],[VALUE]])</f>
        <v>61</v>
      </c>
      <c r="AH7824" t="str" cm="1">
        <f t="array" ref="AH7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4" t="str">
        <f>MIS[[#This Row],[TRADING SYMBOL]]</f>
        <v>SENSEX2552082100PE</v>
      </c>
      <c r="AJ7824" t="str">
        <f>IF(RIGHT(MIS[[#This Row],[Main/Hedge]],4)="MAIN","MAIN","HEDGE")</f>
        <v>MAIN</v>
      </c>
      <c r="AK7824" t="str" cm="1">
        <f t="array" ref="AK7824">_xlfn._xlws.FILTER(Table4[Column1],ISNUMBER(SEARCH(Table4[Column1],MIS[[#This Row],[OrderUniqueIdentifier]])),"")</f>
        <v>MS</v>
      </c>
    </row>
    <row r="7825" spans="1:37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>
        <f>_xlfn.XLOOKUP(MIS[[#This Row],[TRADING SYMBOL]],[1]Sheet1!$D:$D,[1]Sheet1!$C:$C)</f>
        <v>127.9</v>
      </c>
      <c r="AE7825">
        <f>MIS[[#This Row],[OrderAverageTradedPrice]]*MIS[[#This Row],[OrderQuantity]]</f>
        <v>9845</v>
      </c>
      <c r="AF7825">
        <f>MIS[[#This Row],[LTP]]*MIS[[#This Row],[OrderQuantity]]</f>
        <v>10232</v>
      </c>
      <c r="AG7825">
        <f>IF(MIS[[#This Row],[OrderSide]]="SELL",MIS[[#This Row],[VALUE]]-MIS[[#This Row],[LIVE_VALUE]],MIS[[#This Row],[LIVE_VALUE]]-MIS[[#This Row],[VALUE]])</f>
        <v>-387</v>
      </c>
      <c r="AH7825" t="str" cm="1">
        <f t="array" ref="AH7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5" t="str">
        <f>MIS[[#This Row],[TRADING SYMBOL]]</f>
        <v>SENSEX2552081200PE</v>
      </c>
      <c r="AJ7825" t="str">
        <f>IF(RIGHT(MIS[[#This Row],[Main/Hedge]],4)="MAIN","MAIN","HEDGE")</f>
        <v>MAIN</v>
      </c>
      <c r="AK7825" t="str" cm="1">
        <f t="array" ref="AK7825">_xlfn._xlws.FILTER(Table4[Column1],ISNUMBER(SEARCH(Table4[Column1],MIS[[#This Row],[OrderUniqueIdentifier]])),"")</f>
        <v>MS</v>
      </c>
    </row>
    <row r="7826" spans="1:37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>
        <f>_xlfn.XLOOKUP(MIS[[#This Row],[TRADING SYMBOL]],[1]Sheet1!$D:$D,[1]Sheet1!$C:$C)</f>
        <v>139.94999999999999</v>
      </c>
      <c r="AE7826">
        <f>MIS[[#This Row],[OrderAverageTradedPrice]]*MIS[[#This Row],[OrderQuantity]]</f>
        <v>2734</v>
      </c>
      <c r="AF7826">
        <f>MIS[[#This Row],[LTP]]*MIS[[#This Row],[OrderQuantity]]</f>
        <v>2799</v>
      </c>
      <c r="AG7826">
        <f>IF(MIS[[#This Row],[OrderSide]]="SELL",MIS[[#This Row],[VALUE]]-MIS[[#This Row],[LIVE_VALUE]],MIS[[#This Row],[LIVE_VALUE]]-MIS[[#This Row],[VALUE]])</f>
        <v>-65</v>
      </c>
      <c r="AH7826" t="str" cm="1">
        <f t="array" ref="AH7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6" t="str">
        <f>MIS[[#This Row],[TRADING SYMBOL]]</f>
        <v>SENSEX2552081300PE</v>
      </c>
      <c r="AJ7826" t="str">
        <f>IF(RIGHT(MIS[[#This Row],[Main/Hedge]],4)="MAIN","MAIN","HEDGE")</f>
        <v>MAIN</v>
      </c>
      <c r="AK7826" t="str" cm="1">
        <f t="array" ref="AK7826">_xlfn._xlws.FILTER(Table4[Column1],ISNUMBER(SEARCH(Table4[Column1],MIS[[#This Row],[OrderUniqueIdentifier]])),"")</f>
        <v>MS</v>
      </c>
    </row>
    <row r="7827" spans="1:37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>
        <f>_xlfn.XLOOKUP(MIS[[#This Row],[TRADING SYMBOL]],[1]Sheet1!$D:$D,[1]Sheet1!$C:$C)</f>
        <v>328</v>
      </c>
      <c r="AE7827">
        <f>MIS[[#This Row],[OrderAverageTradedPrice]]*MIS[[#This Row],[OrderQuantity]]</f>
        <v>6492</v>
      </c>
      <c r="AF7827">
        <f>MIS[[#This Row],[LTP]]*MIS[[#This Row],[OrderQuantity]]</f>
        <v>6560</v>
      </c>
      <c r="AG7827">
        <f>IF(MIS[[#This Row],[OrderSide]]="SELL",MIS[[#This Row],[VALUE]]-MIS[[#This Row],[LIVE_VALUE]],MIS[[#This Row],[LIVE_VALUE]]-MIS[[#This Row],[VALUE]])</f>
        <v>68</v>
      </c>
      <c r="AH7827" t="str" cm="1">
        <f t="array" ref="AH7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7" t="str">
        <f>MIS[[#This Row],[TRADING SYMBOL]]</f>
        <v>SENSEX2552082100PE</v>
      </c>
      <c r="AJ7827" t="str">
        <f>IF(RIGHT(MIS[[#This Row],[Main/Hedge]],4)="MAIN","MAIN","HEDGE")</f>
        <v>MAIN</v>
      </c>
      <c r="AK7827" t="str" cm="1">
        <f t="array" ref="AK7827">_xlfn._xlws.FILTER(Table4[Column1],ISNUMBER(SEARCH(Table4[Column1],MIS[[#This Row],[OrderUniqueIdentifier]])),"")</f>
        <v>MS</v>
      </c>
    </row>
    <row r="7828" spans="1:37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>
        <f>_xlfn.XLOOKUP(MIS[[#This Row],[TRADING SYMBOL]],[1]Sheet1!$D:$D,[1]Sheet1!$C:$C)</f>
        <v>328</v>
      </c>
      <c r="AE7828">
        <f>MIS[[#This Row],[OrderAverageTradedPrice]]*MIS[[#This Row],[OrderQuantity]]</f>
        <v>12998</v>
      </c>
      <c r="AF7828">
        <f>MIS[[#This Row],[LTP]]*MIS[[#This Row],[OrderQuantity]]</f>
        <v>13120</v>
      </c>
      <c r="AG7828">
        <f>IF(MIS[[#This Row],[OrderSide]]="SELL",MIS[[#This Row],[VALUE]]-MIS[[#This Row],[LIVE_VALUE]],MIS[[#This Row],[LIVE_VALUE]]-MIS[[#This Row],[VALUE]])</f>
        <v>122</v>
      </c>
      <c r="AH7828" t="str" cm="1">
        <f t="array" ref="AH7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8" t="str">
        <f>MIS[[#This Row],[TRADING SYMBOL]]</f>
        <v>SENSEX2552082100PE</v>
      </c>
      <c r="AJ7828" t="str">
        <f>IF(RIGHT(MIS[[#This Row],[Main/Hedge]],4)="MAIN","MAIN","HEDGE")</f>
        <v>MAIN</v>
      </c>
      <c r="AK7828" t="str" cm="1">
        <f t="array" ref="AK7828">_xlfn._xlws.FILTER(Table4[Column1],ISNUMBER(SEARCH(Table4[Column1],MIS[[#This Row],[OrderUniqueIdentifier]])),"")</f>
        <v>MS</v>
      </c>
    </row>
    <row r="7829" spans="1:37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>
        <f>_xlfn.XLOOKUP(MIS[[#This Row],[TRADING SYMBOL]],[1]Sheet1!$D:$D,[1]Sheet1!$C:$C)</f>
        <v>136.6</v>
      </c>
      <c r="AE7829">
        <f>MIS[[#This Row],[OrderAverageTradedPrice]]*MIS[[#This Row],[OrderQuantity]]</f>
        <v>5790</v>
      </c>
      <c r="AF7829">
        <f>MIS[[#This Row],[LTP]]*MIS[[#This Row],[OrderQuantity]]</f>
        <v>5464</v>
      </c>
      <c r="AG7829">
        <f>IF(MIS[[#This Row],[OrderSide]]="SELL",MIS[[#This Row],[VALUE]]-MIS[[#This Row],[LIVE_VALUE]],MIS[[#This Row],[LIVE_VALUE]]-MIS[[#This Row],[VALUE]])</f>
        <v>326</v>
      </c>
      <c r="AH7829" t="str" cm="1">
        <f t="array" ref="AH7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29" t="str">
        <f>MIS[[#This Row],[TRADING SYMBOL]]</f>
        <v>SENSEX2552083300CE</v>
      </c>
      <c r="AJ7829" t="str">
        <f>IF(RIGHT(MIS[[#This Row],[Main/Hedge]],4)="MAIN","MAIN","HEDGE")</f>
        <v>MAIN</v>
      </c>
      <c r="AK7829" t="str" cm="1">
        <f t="array" ref="AK7829">_xlfn._xlws.FILTER(Table4[Column1],ISNUMBER(SEARCH(Table4[Column1],MIS[[#This Row],[OrderUniqueIdentifier]])),"")</f>
        <v>MS</v>
      </c>
    </row>
    <row r="7830" spans="1:37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>
        <f>_xlfn.XLOOKUP(MIS[[#This Row],[TRADING SYMBOL]],[1]Sheet1!$D:$D,[1]Sheet1!$C:$C)</f>
        <v>139.94999999999999</v>
      </c>
      <c r="AE7830">
        <f>MIS[[#This Row],[OrderAverageTradedPrice]]*MIS[[#This Row],[OrderQuantity]]</f>
        <v>5433</v>
      </c>
      <c r="AF7830">
        <f>MIS[[#This Row],[LTP]]*MIS[[#This Row],[OrderQuantity]]</f>
        <v>5598</v>
      </c>
      <c r="AG7830">
        <f>IF(MIS[[#This Row],[OrderSide]]="SELL",MIS[[#This Row],[VALUE]]-MIS[[#This Row],[LIVE_VALUE]],MIS[[#This Row],[LIVE_VALUE]]-MIS[[#This Row],[VALUE]])</f>
        <v>-165</v>
      </c>
      <c r="AH7830" t="str" cm="1">
        <f t="array" ref="AH7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0" t="str">
        <f>MIS[[#This Row],[TRADING SYMBOL]]</f>
        <v>SENSEX2552081300PE</v>
      </c>
      <c r="AJ7830" t="str">
        <f>IF(RIGHT(MIS[[#This Row],[Main/Hedge]],4)="MAIN","MAIN","HEDGE")</f>
        <v>MAIN</v>
      </c>
      <c r="AK7830" t="str" cm="1">
        <f t="array" ref="AK7830">_xlfn._xlws.FILTER(Table4[Column1],ISNUMBER(SEARCH(Table4[Column1],MIS[[#This Row],[OrderUniqueIdentifier]])),"")</f>
        <v>MS</v>
      </c>
    </row>
    <row r="7831" spans="1:37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>
        <f>_xlfn.XLOOKUP(MIS[[#This Row],[TRADING SYMBOL]],[1]Sheet1!$D:$D,[1]Sheet1!$C:$C)</f>
        <v>136.6</v>
      </c>
      <c r="AE7831">
        <f>MIS[[#This Row],[OrderAverageTradedPrice]]*MIS[[#This Row],[OrderQuantity]]</f>
        <v>5792</v>
      </c>
      <c r="AF7831">
        <f>MIS[[#This Row],[LTP]]*MIS[[#This Row],[OrderQuantity]]</f>
        <v>5464</v>
      </c>
      <c r="AG7831">
        <f>IF(MIS[[#This Row],[OrderSide]]="SELL",MIS[[#This Row],[VALUE]]-MIS[[#This Row],[LIVE_VALUE]],MIS[[#This Row],[LIVE_VALUE]]-MIS[[#This Row],[VALUE]])</f>
        <v>328</v>
      </c>
      <c r="AH7831" t="str" cm="1">
        <f t="array" ref="AH7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1" t="str">
        <f>MIS[[#This Row],[TRADING SYMBOL]]</f>
        <v>SENSEX2552083300CE</v>
      </c>
      <c r="AJ7831" t="str">
        <f>IF(RIGHT(MIS[[#This Row],[Main/Hedge]],4)="MAIN","MAIN","HEDGE")</f>
        <v>MAIN</v>
      </c>
      <c r="AK7831" t="str" cm="1">
        <f t="array" ref="AK7831">_xlfn._xlws.FILTER(Table4[Column1],ISNUMBER(SEARCH(Table4[Column1],MIS[[#This Row],[OrderUniqueIdentifier]])),"")</f>
        <v>MS</v>
      </c>
    </row>
    <row r="7832" spans="1:37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>
        <f>_xlfn.XLOOKUP(MIS[[#This Row],[TRADING SYMBOL]],[1]Sheet1!$D:$D,[1]Sheet1!$C:$C)</f>
        <v>136.6</v>
      </c>
      <c r="AE7832">
        <f>MIS[[#This Row],[OrderAverageTradedPrice]]*MIS[[#This Row],[OrderQuantity]]</f>
        <v>11584</v>
      </c>
      <c r="AF7832">
        <f>MIS[[#This Row],[LTP]]*MIS[[#This Row],[OrderQuantity]]</f>
        <v>10928</v>
      </c>
      <c r="AG7832">
        <f>IF(MIS[[#This Row],[OrderSide]]="SELL",MIS[[#This Row],[VALUE]]-MIS[[#This Row],[LIVE_VALUE]],MIS[[#This Row],[LIVE_VALUE]]-MIS[[#This Row],[VALUE]])</f>
        <v>656</v>
      </c>
      <c r="AH7832" t="str" cm="1">
        <f t="array" ref="AH7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2" t="str">
        <f>MIS[[#This Row],[TRADING SYMBOL]]</f>
        <v>SENSEX2552083300CE</v>
      </c>
      <c r="AJ7832" t="str">
        <f>IF(RIGHT(MIS[[#This Row],[Main/Hedge]],4)="MAIN","MAIN","HEDGE")</f>
        <v>MAIN</v>
      </c>
      <c r="AK7832" t="str" cm="1">
        <f t="array" ref="AK7832">_xlfn._xlws.FILTER(Table4[Column1],ISNUMBER(SEARCH(Table4[Column1],MIS[[#This Row],[OrderUniqueIdentifier]])),"")</f>
        <v>MS</v>
      </c>
    </row>
    <row r="7833" spans="1:37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>
        <f>_xlfn.XLOOKUP(MIS[[#This Row],[TRADING SYMBOL]],[1]Sheet1!$D:$D,[1]Sheet1!$C:$C)</f>
        <v>139.94999999999999</v>
      </c>
      <c r="AE7833">
        <f>MIS[[#This Row],[OrderAverageTradedPrice]]*MIS[[#This Row],[OrderQuantity]]</f>
        <v>10957</v>
      </c>
      <c r="AF7833">
        <f>MIS[[#This Row],[LTP]]*MIS[[#This Row],[OrderQuantity]]</f>
        <v>11196</v>
      </c>
      <c r="AG7833">
        <f>IF(MIS[[#This Row],[OrderSide]]="SELL",MIS[[#This Row],[VALUE]]-MIS[[#This Row],[LIVE_VALUE]],MIS[[#This Row],[LIVE_VALUE]]-MIS[[#This Row],[VALUE]])</f>
        <v>-239</v>
      </c>
      <c r="AH7833" t="str" cm="1">
        <f t="array" ref="AH7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3" t="str">
        <f>MIS[[#This Row],[TRADING SYMBOL]]</f>
        <v>SENSEX2552081300PE</v>
      </c>
      <c r="AJ7833" t="str">
        <f>IF(RIGHT(MIS[[#This Row],[Main/Hedge]],4)="MAIN","MAIN","HEDGE")</f>
        <v>MAIN</v>
      </c>
      <c r="AK7833" t="str" cm="1">
        <f t="array" ref="AK7833">_xlfn._xlws.FILTER(Table4[Column1],ISNUMBER(SEARCH(Table4[Column1],MIS[[#This Row],[OrderUniqueIdentifier]])),"")</f>
        <v>MS</v>
      </c>
    </row>
    <row r="7834" spans="1:37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>
        <f>_xlfn.XLOOKUP(MIS[[#This Row],[TRADING SYMBOL]],[1]Sheet1!$D:$D,[1]Sheet1!$C:$C)</f>
        <v>367</v>
      </c>
      <c r="AE7834">
        <f>MIS[[#This Row],[OrderAverageTradedPrice]]*MIS[[#This Row],[OrderQuantity]]</f>
        <v>7290</v>
      </c>
      <c r="AF7834">
        <f>MIS[[#This Row],[LTP]]*MIS[[#This Row],[OrderQuantity]]</f>
        <v>7340</v>
      </c>
      <c r="AG7834">
        <f>IF(MIS[[#This Row],[OrderSide]]="SELL",MIS[[#This Row],[VALUE]]-MIS[[#This Row],[LIVE_VALUE]],MIS[[#This Row],[LIVE_VALUE]]-MIS[[#This Row],[VALUE]])</f>
        <v>50</v>
      </c>
      <c r="AH7834" t="str" cm="1">
        <f t="array" ref="AH7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4" t="str">
        <f>MIS[[#This Row],[TRADING SYMBOL]]</f>
        <v>SENSEX2552082200PE</v>
      </c>
      <c r="AJ7834" t="str">
        <f>IF(RIGHT(MIS[[#This Row],[Main/Hedge]],4)="MAIN","MAIN","HEDGE")</f>
        <v>MAIN</v>
      </c>
      <c r="AK7834" t="str" cm="1">
        <f t="array" ref="AK7834">_xlfn._xlws.FILTER(Table4[Column1],ISNUMBER(SEARCH(Table4[Column1],MIS[[#This Row],[OrderUniqueIdentifier]])),"")</f>
        <v>MS</v>
      </c>
    </row>
    <row r="7835" spans="1:37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>
        <f>_xlfn.XLOOKUP(MIS[[#This Row],[TRADING SYMBOL]],[1]Sheet1!$D:$D,[1]Sheet1!$C:$C)</f>
        <v>367</v>
      </c>
      <c r="AE7835">
        <f>MIS[[#This Row],[OrderAverageTradedPrice]]*MIS[[#This Row],[OrderQuantity]]</f>
        <v>7262</v>
      </c>
      <c r="AF7835">
        <f>MIS[[#This Row],[LTP]]*MIS[[#This Row],[OrderQuantity]]</f>
        <v>7340</v>
      </c>
      <c r="AG7835">
        <f>IF(MIS[[#This Row],[OrderSide]]="SELL",MIS[[#This Row],[VALUE]]-MIS[[#This Row],[LIVE_VALUE]],MIS[[#This Row],[LIVE_VALUE]]-MIS[[#This Row],[VALUE]])</f>
        <v>78</v>
      </c>
      <c r="AH7835" t="str" cm="1">
        <f t="array" ref="AH7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5" t="str">
        <f>MIS[[#This Row],[TRADING SYMBOL]]</f>
        <v>SENSEX2552082200PE</v>
      </c>
      <c r="AJ7835" t="str">
        <f>IF(RIGHT(MIS[[#This Row],[Main/Hedge]],4)="MAIN","MAIN","HEDGE")</f>
        <v>MAIN</v>
      </c>
      <c r="AK7835" t="str" cm="1">
        <f t="array" ref="AK7835">_xlfn._xlws.FILTER(Table4[Column1],ISNUMBER(SEARCH(Table4[Column1],MIS[[#This Row],[OrderUniqueIdentifier]])),"")</f>
        <v>MS</v>
      </c>
    </row>
    <row r="7836" spans="1:37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>
        <f>_xlfn.XLOOKUP(MIS[[#This Row],[TRADING SYMBOL]],[1]Sheet1!$D:$D,[1]Sheet1!$C:$C)</f>
        <v>136.6</v>
      </c>
      <c r="AE7836">
        <f>MIS[[#This Row],[OrderAverageTradedPrice]]*MIS[[#This Row],[OrderQuantity]]</f>
        <v>11590</v>
      </c>
      <c r="AF7836">
        <f>MIS[[#This Row],[LTP]]*MIS[[#This Row],[OrderQuantity]]</f>
        <v>10928</v>
      </c>
      <c r="AG7836">
        <f>IF(MIS[[#This Row],[OrderSide]]="SELL",MIS[[#This Row],[VALUE]]-MIS[[#This Row],[LIVE_VALUE]],MIS[[#This Row],[LIVE_VALUE]]-MIS[[#This Row],[VALUE]])</f>
        <v>662</v>
      </c>
      <c r="AH7836" t="str" cm="1">
        <f t="array" ref="AH7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6" t="str">
        <f>MIS[[#This Row],[TRADING SYMBOL]]</f>
        <v>SENSEX2552083300CE</v>
      </c>
      <c r="AJ7836" t="str">
        <f>IF(RIGHT(MIS[[#This Row],[Main/Hedge]],4)="MAIN","MAIN","HEDGE")</f>
        <v>MAIN</v>
      </c>
      <c r="AK7836" t="str" cm="1">
        <f t="array" ref="AK7836">_xlfn._xlws.FILTER(Table4[Column1],ISNUMBER(SEARCH(Table4[Column1],MIS[[#This Row],[OrderUniqueIdentifier]])),"")</f>
        <v>MS</v>
      </c>
    </row>
    <row r="7837" spans="1:37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>
        <f>_xlfn.XLOOKUP(MIS[[#This Row],[TRADING SYMBOL]],[1]Sheet1!$D:$D,[1]Sheet1!$C:$C)</f>
        <v>104.4</v>
      </c>
      <c r="AE7837">
        <f>MIS[[#This Row],[OrderAverageTradedPrice]]*MIS[[#This Row],[OrderQuantity]]</f>
        <v>6693</v>
      </c>
      <c r="AF7837">
        <f>MIS[[#This Row],[LTP]]*MIS[[#This Row],[OrderQuantity]]</f>
        <v>6264</v>
      </c>
      <c r="AG7837">
        <f>IF(MIS[[#This Row],[OrderSide]]="SELL",MIS[[#This Row],[VALUE]]-MIS[[#This Row],[LIVE_VALUE]],MIS[[#This Row],[LIVE_VALUE]]-MIS[[#This Row],[VALUE]])</f>
        <v>429</v>
      </c>
      <c r="AH7837" t="str" cm="1">
        <f t="array" ref="AH7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7" t="str">
        <f>MIS[[#This Row],[TRADING SYMBOL]]</f>
        <v>SENSEX2552083500CE</v>
      </c>
      <c r="AJ7837" t="str">
        <f>IF(RIGHT(MIS[[#This Row],[Main/Hedge]],4)="MAIN","MAIN","HEDGE")</f>
        <v>MAIN</v>
      </c>
      <c r="AK7837" t="str" cm="1">
        <f t="array" ref="AK7837">_xlfn._xlws.FILTER(Table4[Column1],ISNUMBER(SEARCH(Table4[Column1],MIS[[#This Row],[OrderUniqueIdentifier]])),"")</f>
        <v>MS</v>
      </c>
    </row>
    <row r="7838" spans="1:37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>
        <f>_xlfn.XLOOKUP(MIS[[#This Row],[TRADING SYMBOL]],[1]Sheet1!$D:$D,[1]Sheet1!$C:$C)</f>
        <v>127.9</v>
      </c>
      <c r="AE7838">
        <f>MIS[[#This Row],[OrderAverageTradedPrice]]*MIS[[#This Row],[OrderQuantity]]</f>
        <v>2476</v>
      </c>
      <c r="AF7838">
        <f>MIS[[#This Row],[LTP]]*MIS[[#This Row],[OrderQuantity]]</f>
        <v>2558</v>
      </c>
      <c r="AG7838">
        <f>IF(MIS[[#This Row],[OrderSide]]="SELL",MIS[[#This Row],[VALUE]]-MIS[[#This Row],[LIVE_VALUE]],MIS[[#This Row],[LIVE_VALUE]]-MIS[[#This Row],[VALUE]])</f>
        <v>-82</v>
      </c>
      <c r="AH7838" t="str" cm="1">
        <f t="array" ref="AH7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8" t="str">
        <f>MIS[[#This Row],[TRADING SYMBOL]]</f>
        <v>SENSEX2552081200PE</v>
      </c>
      <c r="AJ7838" t="str">
        <f>IF(RIGHT(MIS[[#This Row],[Main/Hedge]],4)="MAIN","MAIN","HEDGE")</f>
        <v>MAIN</v>
      </c>
      <c r="AK7838" t="str" cm="1">
        <f t="array" ref="AK7838">_xlfn._xlws.FILTER(Table4[Column1],ISNUMBER(SEARCH(Table4[Column1],MIS[[#This Row],[OrderUniqueIdentifier]])),"")</f>
        <v>MS</v>
      </c>
    </row>
    <row r="7839" spans="1:37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>
        <f>_xlfn.XLOOKUP(MIS[[#This Row],[TRADING SYMBOL]],[1]Sheet1!$D:$D,[1]Sheet1!$C:$C)</f>
        <v>328</v>
      </c>
      <c r="AE7839">
        <f>MIS[[#This Row],[OrderAverageTradedPrice]]*MIS[[#This Row],[OrderQuantity]]</f>
        <v>12940</v>
      </c>
      <c r="AF7839">
        <f>MIS[[#This Row],[LTP]]*MIS[[#This Row],[OrderQuantity]]</f>
        <v>13120</v>
      </c>
      <c r="AG7839">
        <f>IF(MIS[[#This Row],[OrderSide]]="SELL",MIS[[#This Row],[VALUE]]-MIS[[#This Row],[LIVE_VALUE]],MIS[[#This Row],[LIVE_VALUE]]-MIS[[#This Row],[VALUE]])</f>
        <v>180</v>
      </c>
      <c r="AH7839" t="str" cm="1">
        <f t="array" ref="AH7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39" t="str">
        <f>MIS[[#This Row],[TRADING SYMBOL]]</f>
        <v>SENSEX2552082100PE</v>
      </c>
      <c r="AJ7839" t="str">
        <f>IF(RIGHT(MIS[[#This Row],[Main/Hedge]],4)="MAIN","MAIN","HEDGE")</f>
        <v>MAIN</v>
      </c>
      <c r="AK7839" t="str" cm="1">
        <f t="array" ref="AK7839">_xlfn._xlws.FILTER(Table4[Column1],ISNUMBER(SEARCH(Table4[Column1],MIS[[#This Row],[OrderUniqueIdentifier]])),"")</f>
        <v>MS</v>
      </c>
    </row>
    <row r="7840" spans="1:37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>
        <f>_xlfn.XLOOKUP(MIS[[#This Row],[TRADING SYMBOL]],[1]Sheet1!$D:$D,[1]Sheet1!$C:$C)</f>
        <v>328</v>
      </c>
      <c r="AE7840">
        <f>MIS[[#This Row],[OrderAverageTradedPrice]]*MIS[[#This Row],[OrderQuantity]]</f>
        <v>12938</v>
      </c>
      <c r="AF7840">
        <f>MIS[[#This Row],[LTP]]*MIS[[#This Row],[OrderQuantity]]</f>
        <v>13120</v>
      </c>
      <c r="AG7840">
        <f>IF(MIS[[#This Row],[OrderSide]]="SELL",MIS[[#This Row],[VALUE]]-MIS[[#This Row],[LIVE_VALUE]],MIS[[#This Row],[LIVE_VALUE]]-MIS[[#This Row],[VALUE]])</f>
        <v>182</v>
      </c>
      <c r="AH7840" t="str" cm="1">
        <f t="array" ref="AH7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0" t="str">
        <f>MIS[[#This Row],[TRADING SYMBOL]]</f>
        <v>SENSEX2552082100PE</v>
      </c>
      <c r="AJ7840" t="str">
        <f>IF(RIGHT(MIS[[#This Row],[Main/Hedge]],4)="MAIN","MAIN","HEDGE")</f>
        <v>MAIN</v>
      </c>
      <c r="AK7840" t="str" cm="1">
        <f t="array" ref="AK7840">_xlfn._xlws.FILTER(Table4[Column1],ISNUMBER(SEARCH(Table4[Column1],MIS[[#This Row],[OrderUniqueIdentifier]])),"")</f>
        <v>MS</v>
      </c>
    </row>
    <row r="7841" spans="1:37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>
        <f>_xlfn.XLOOKUP(MIS[[#This Row],[TRADING SYMBOL]],[1]Sheet1!$D:$D,[1]Sheet1!$C:$C)</f>
        <v>127.9</v>
      </c>
      <c r="AE7841">
        <f>MIS[[#This Row],[OrderAverageTradedPrice]]*MIS[[#This Row],[OrderQuantity]]</f>
        <v>14737.99999999992</v>
      </c>
      <c r="AF7841">
        <f>MIS[[#This Row],[LTP]]*MIS[[#This Row],[OrderQuantity]]</f>
        <v>15348</v>
      </c>
      <c r="AG7841">
        <f>IF(MIS[[#This Row],[OrderSide]]="SELL",MIS[[#This Row],[VALUE]]-MIS[[#This Row],[LIVE_VALUE]],MIS[[#This Row],[LIVE_VALUE]]-MIS[[#This Row],[VALUE]])</f>
        <v>-610.00000000008004</v>
      </c>
      <c r="AH7841" t="str" cm="1">
        <f t="array" ref="AH7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1" t="str">
        <f>MIS[[#This Row],[TRADING SYMBOL]]</f>
        <v>SENSEX2552081200PE</v>
      </c>
      <c r="AJ7841" t="str">
        <f>IF(RIGHT(MIS[[#This Row],[Main/Hedge]],4)="MAIN","MAIN","HEDGE")</f>
        <v>MAIN</v>
      </c>
      <c r="AK7841" t="str" cm="1">
        <f t="array" ref="AK7841">_xlfn._xlws.FILTER(Table4[Column1],ISNUMBER(SEARCH(Table4[Column1],MIS[[#This Row],[OrderUniqueIdentifier]])),"")</f>
        <v>MS</v>
      </c>
    </row>
    <row r="7842" spans="1:37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>
        <f>_xlfn.XLOOKUP(MIS[[#This Row],[TRADING SYMBOL]],[1]Sheet1!$D:$D,[1]Sheet1!$C:$C)</f>
        <v>118.35</v>
      </c>
      <c r="AE7842">
        <f>MIS[[#This Row],[OrderAverageTradedPrice]]*MIS[[#This Row],[OrderQuantity]]</f>
        <v>22932.999999999898</v>
      </c>
      <c r="AF7842">
        <f>MIS[[#This Row],[LTP]]*MIS[[#This Row],[OrderQuantity]]</f>
        <v>21303</v>
      </c>
      <c r="AG7842">
        <f>IF(MIS[[#This Row],[OrderSide]]="SELL",MIS[[#This Row],[VALUE]]-MIS[[#This Row],[LIVE_VALUE]],MIS[[#This Row],[LIVE_VALUE]]-MIS[[#This Row],[VALUE]])</f>
        <v>1629.9999999998981</v>
      </c>
      <c r="AH7842" t="str" cm="1">
        <f t="array" ref="AH7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2" t="str">
        <f>MIS[[#This Row],[TRADING SYMBOL]]</f>
        <v>SENSEX2552083400CE</v>
      </c>
      <c r="AJ7842" t="str">
        <f>IF(RIGHT(MIS[[#This Row],[Main/Hedge]],4)="MAIN","MAIN","HEDGE")</f>
        <v>MAIN</v>
      </c>
      <c r="AK7842" t="str" cm="1">
        <f t="array" ref="AK7842">_xlfn._xlws.FILTER(Table4[Column1],ISNUMBER(SEARCH(Table4[Column1],MIS[[#This Row],[OrderUniqueIdentifier]])),"")</f>
        <v>MS</v>
      </c>
    </row>
    <row r="7843" spans="1:37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>
        <f>_xlfn.XLOOKUP(MIS[[#This Row],[TRADING SYMBOL]],[1]Sheet1!$D:$D,[1]Sheet1!$C:$C)</f>
        <v>328</v>
      </c>
      <c r="AE7843">
        <f>MIS[[#This Row],[OrderAverageTradedPrice]]*MIS[[#This Row],[OrderQuantity]]</f>
        <v>12912</v>
      </c>
      <c r="AF7843">
        <f>MIS[[#This Row],[LTP]]*MIS[[#This Row],[OrderQuantity]]</f>
        <v>13120</v>
      </c>
      <c r="AG7843">
        <f>IF(MIS[[#This Row],[OrderSide]]="SELL",MIS[[#This Row],[VALUE]]-MIS[[#This Row],[LIVE_VALUE]],MIS[[#This Row],[LIVE_VALUE]]-MIS[[#This Row],[VALUE]])</f>
        <v>208</v>
      </c>
      <c r="AH7843" t="str" cm="1">
        <f t="array" ref="AH7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3" t="str">
        <f>MIS[[#This Row],[TRADING SYMBOL]]</f>
        <v>SENSEX2552082100PE</v>
      </c>
      <c r="AJ7843" t="str">
        <f>IF(RIGHT(MIS[[#This Row],[Main/Hedge]],4)="MAIN","MAIN","HEDGE")</f>
        <v>MAIN</v>
      </c>
      <c r="AK7843" t="str" cm="1">
        <f t="array" ref="AK7843">_xlfn._xlws.FILTER(Table4[Column1],ISNUMBER(SEARCH(Table4[Column1],MIS[[#This Row],[OrderUniqueIdentifier]])),"")</f>
        <v>MS</v>
      </c>
    </row>
    <row r="7844" spans="1:37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>
        <f>_xlfn.XLOOKUP(MIS[[#This Row],[TRADING SYMBOL]],[1]Sheet1!$D:$D,[1]Sheet1!$C:$C)</f>
        <v>136.6</v>
      </c>
      <c r="AE7844">
        <f>MIS[[#This Row],[OrderAverageTradedPrice]]*MIS[[#This Row],[OrderQuantity]]</f>
        <v>5792</v>
      </c>
      <c r="AF7844">
        <f>MIS[[#This Row],[LTP]]*MIS[[#This Row],[OrderQuantity]]</f>
        <v>5464</v>
      </c>
      <c r="AG7844">
        <f>IF(MIS[[#This Row],[OrderSide]]="SELL",MIS[[#This Row],[VALUE]]-MIS[[#This Row],[LIVE_VALUE]],MIS[[#This Row],[LIVE_VALUE]]-MIS[[#This Row],[VALUE]])</f>
        <v>328</v>
      </c>
      <c r="AH7844" t="str" cm="1">
        <f t="array" ref="AH7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4" t="str">
        <f>MIS[[#This Row],[TRADING SYMBOL]]</f>
        <v>SENSEX2552083300CE</v>
      </c>
      <c r="AJ7844" t="str">
        <f>IF(RIGHT(MIS[[#This Row],[Main/Hedge]],4)="MAIN","MAIN","HEDGE")</f>
        <v>MAIN</v>
      </c>
      <c r="AK7844" t="str" cm="1">
        <f t="array" ref="AK7844">_xlfn._xlws.FILTER(Table4[Column1],ISNUMBER(SEARCH(Table4[Column1],MIS[[#This Row],[OrderUniqueIdentifier]])),"")</f>
        <v>MS</v>
      </c>
    </row>
    <row r="7845" spans="1:37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>
        <f>_xlfn.XLOOKUP(MIS[[#This Row],[TRADING SYMBOL]],[1]Sheet1!$D:$D,[1]Sheet1!$C:$C)</f>
        <v>328</v>
      </c>
      <c r="AE7845">
        <f>MIS[[#This Row],[OrderAverageTradedPrice]]*MIS[[#This Row],[OrderQuantity]]</f>
        <v>6457</v>
      </c>
      <c r="AF7845">
        <f>MIS[[#This Row],[LTP]]*MIS[[#This Row],[OrderQuantity]]</f>
        <v>6560</v>
      </c>
      <c r="AG7845">
        <f>IF(MIS[[#This Row],[OrderSide]]="SELL",MIS[[#This Row],[VALUE]]-MIS[[#This Row],[LIVE_VALUE]],MIS[[#This Row],[LIVE_VALUE]]-MIS[[#This Row],[VALUE]])</f>
        <v>103</v>
      </c>
      <c r="AH7845" t="str" cm="1">
        <f t="array" ref="AH7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5" t="str">
        <f>MIS[[#This Row],[TRADING SYMBOL]]</f>
        <v>SENSEX2552082100PE</v>
      </c>
      <c r="AJ7845" t="str">
        <f>IF(RIGHT(MIS[[#This Row],[Main/Hedge]],4)="MAIN","MAIN","HEDGE")</f>
        <v>MAIN</v>
      </c>
      <c r="AK7845" t="str" cm="1">
        <f t="array" ref="AK7845">_xlfn._xlws.FILTER(Table4[Column1],ISNUMBER(SEARCH(Table4[Column1],MIS[[#This Row],[OrderUniqueIdentifier]])),"")</f>
        <v>MS</v>
      </c>
    </row>
    <row r="7846" spans="1:37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>
        <f>_xlfn.XLOOKUP(MIS[[#This Row],[TRADING SYMBOL]],[1]Sheet1!$D:$D,[1]Sheet1!$C:$C)</f>
        <v>127.9</v>
      </c>
      <c r="AE7846">
        <f>MIS[[#This Row],[OrderAverageTradedPrice]]*MIS[[#This Row],[OrderQuantity]]</f>
        <v>2443</v>
      </c>
      <c r="AF7846">
        <f>MIS[[#This Row],[LTP]]*MIS[[#This Row],[OrderQuantity]]</f>
        <v>2558</v>
      </c>
      <c r="AG7846">
        <f>IF(MIS[[#This Row],[OrderSide]]="SELL",MIS[[#This Row],[VALUE]]-MIS[[#This Row],[LIVE_VALUE]],MIS[[#This Row],[LIVE_VALUE]]-MIS[[#This Row],[VALUE]])</f>
        <v>-115</v>
      </c>
      <c r="AH7846" t="str" cm="1">
        <f t="array" ref="AH7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6" t="str">
        <f>MIS[[#This Row],[TRADING SYMBOL]]</f>
        <v>SENSEX2552081200PE</v>
      </c>
      <c r="AJ7846" t="str">
        <f>IF(RIGHT(MIS[[#This Row],[Main/Hedge]],4)="MAIN","MAIN","HEDGE")</f>
        <v>MAIN</v>
      </c>
      <c r="AK7846" t="str" cm="1">
        <f t="array" ref="AK7846">_xlfn._xlws.FILTER(Table4[Column1],ISNUMBER(SEARCH(Table4[Column1],MIS[[#This Row],[OrderUniqueIdentifier]])),"")</f>
        <v>MS</v>
      </c>
    </row>
    <row r="7847" spans="1:37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>
        <f>_xlfn.XLOOKUP(MIS[[#This Row],[TRADING SYMBOL]],[1]Sheet1!$D:$D,[1]Sheet1!$C:$C)</f>
        <v>127.9</v>
      </c>
      <c r="AE7847">
        <f>MIS[[#This Row],[OrderAverageTradedPrice]]*MIS[[#This Row],[OrderQuantity]]</f>
        <v>4872</v>
      </c>
      <c r="AF7847">
        <f>MIS[[#This Row],[LTP]]*MIS[[#This Row],[OrderQuantity]]</f>
        <v>5116</v>
      </c>
      <c r="AG7847">
        <f>IF(MIS[[#This Row],[OrderSide]]="SELL",MIS[[#This Row],[VALUE]]-MIS[[#This Row],[LIVE_VALUE]],MIS[[#This Row],[LIVE_VALUE]]-MIS[[#This Row],[VALUE]])</f>
        <v>-244</v>
      </c>
      <c r="AH7847" t="str" cm="1">
        <f t="array" ref="AH7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7" t="str">
        <f>MIS[[#This Row],[TRADING SYMBOL]]</f>
        <v>SENSEX2552081200PE</v>
      </c>
      <c r="AJ7847" t="str">
        <f>IF(RIGHT(MIS[[#This Row],[Main/Hedge]],4)="MAIN","MAIN","HEDGE")</f>
        <v>MAIN</v>
      </c>
      <c r="AK7847" t="str" cm="1">
        <f t="array" ref="AK7847">_xlfn._xlws.FILTER(Table4[Column1],ISNUMBER(SEARCH(Table4[Column1],MIS[[#This Row],[OrderUniqueIdentifier]])),"")</f>
        <v>MS</v>
      </c>
    </row>
    <row r="7848" spans="1:37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>
        <f>_xlfn.XLOOKUP(MIS[[#This Row],[TRADING SYMBOL]],[1]Sheet1!$D:$D,[1]Sheet1!$C:$C)</f>
        <v>328</v>
      </c>
      <c r="AE7848">
        <f>MIS[[#This Row],[OrderAverageTradedPrice]]*MIS[[#This Row],[OrderQuantity]]</f>
        <v>6470</v>
      </c>
      <c r="AF7848">
        <f>MIS[[#This Row],[LTP]]*MIS[[#This Row],[OrderQuantity]]</f>
        <v>6560</v>
      </c>
      <c r="AG7848">
        <f>IF(MIS[[#This Row],[OrderSide]]="SELL",MIS[[#This Row],[VALUE]]-MIS[[#This Row],[LIVE_VALUE]],MIS[[#This Row],[LIVE_VALUE]]-MIS[[#This Row],[VALUE]])</f>
        <v>90</v>
      </c>
      <c r="AH7848" t="str" cm="1">
        <f t="array" ref="AH7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8" t="str">
        <f>MIS[[#This Row],[TRADING SYMBOL]]</f>
        <v>SENSEX2552082100PE</v>
      </c>
      <c r="AJ7848" t="str">
        <f>IF(RIGHT(MIS[[#This Row],[Main/Hedge]],4)="MAIN","MAIN","HEDGE")</f>
        <v>MAIN</v>
      </c>
      <c r="AK7848" t="str" cm="1">
        <f t="array" ref="AK7848">_xlfn._xlws.FILTER(Table4[Column1],ISNUMBER(SEARCH(Table4[Column1],MIS[[#This Row],[OrderUniqueIdentifier]])),"")</f>
        <v>MS</v>
      </c>
    </row>
    <row r="7849" spans="1:37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>
        <f>_xlfn.XLOOKUP(MIS[[#This Row],[TRADING SYMBOL]],[1]Sheet1!$D:$D,[1]Sheet1!$C:$C)</f>
        <v>136.6</v>
      </c>
      <c r="AE7849">
        <f>MIS[[#This Row],[OrderAverageTradedPrice]]*MIS[[#This Row],[OrderQuantity]]</f>
        <v>2895</v>
      </c>
      <c r="AF7849">
        <f>MIS[[#This Row],[LTP]]*MIS[[#This Row],[OrderQuantity]]</f>
        <v>2732</v>
      </c>
      <c r="AG7849">
        <f>IF(MIS[[#This Row],[OrderSide]]="SELL",MIS[[#This Row],[VALUE]]-MIS[[#This Row],[LIVE_VALUE]],MIS[[#This Row],[LIVE_VALUE]]-MIS[[#This Row],[VALUE]])</f>
        <v>163</v>
      </c>
      <c r="AH7849" t="str" cm="1">
        <f t="array" ref="AH7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49" t="str">
        <f>MIS[[#This Row],[TRADING SYMBOL]]</f>
        <v>SENSEX2552083300CE</v>
      </c>
      <c r="AJ7849" t="str">
        <f>IF(RIGHT(MIS[[#This Row],[Main/Hedge]],4)="MAIN","MAIN","HEDGE")</f>
        <v>MAIN</v>
      </c>
      <c r="AK7849" t="str" cm="1">
        <f t="array" ref="AK7849">_xlfn._xlws.FILTER(Table4[Column1],ISNUMBER(SEARCH(Table4[Column1],MIS[[#This Row],[OrderUniqueIdentifier]])),"")</f>
        <v>MS</v>
      </c>
    </row>
    <row r="7850" spans="1:37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>
        <f>_xlfn.XLOOKUP(MIS[[#This Row],[TRADING SYMBOL]],[1]Sheet1!$D:$D,[1]Sheet1!$C:$C)</f>
        <v>104.4</v>
      </c>
      <c r="AE7850">
        <f>MIS[[#This Row],[OrderAverageTradedPrice]]*MIS[[#This Row],[OrderQuantity]]</f>
        <v>2229</v>
      </c>
      <c r="AF7850">
        <f>MIS[[#This Row],[LTP]]*MIS[[#This Row],[OrderQuantity]]</f>
        <v>2088</v>
      </c>
      <c r="AG7850">
        <f>IF(MIS[[#This Row],[OrderSide]]="SELL",MIS[[#This Row],[VALUE]]-MIS[[#This Row],[LIVE_VALUE]],MIS[[#This Row],[LIVE_VALUE]]-MIS[[#This Row],[VALUE]])</f>
        <v>141</v>
      </c>
      <c r="AH7850" t="str" cm="1">
        <f t="array" ref="AH7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0" t="str">
        <f>MIS[[#This Row],[TRADING SYMBOL]]</f>
        <v>SENSEX2552083500CE</v>
      </c>
      <c r="AJ7850" t="str">
        <f>IF(RIGHT(MIS[[#This Row],[Main/Hedge]],4)="MAIN","MAIN","HEDGE")</f>
        <v>MAIN</v>
      </c>
      <c r="AK7850" t="str" cm="1">
        <f t="array" ref="AK7850">_xlfn._xlws.FILTER(Table4[Column1],ISNUMBER(SEARCH(Table4[Column1],MIS[[#This Row],[OrderUniqueIdentifier]])),"")</f>
        <v>MS</v>
      </c>
    </row>
    <row r="7851" spans="1:37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>
        <f>_xlfn.XLOOKUP(MIS[[#This Row],[TRADING SYMBOL]],[1]Sheet1!$D:$D,[1]Sheet1!$C:$C)</f>
        <v>136.6</v>
      </c>
      <c r="AE7851">
        <f>MIS[[#This Row],[OrderAverageTradedPrice]]*MIS[[#This Row],[OrderQuantity]]</f>
        <v>2897</v>
      </c>
      <c r="AF7851">
        <f>MIS[[#This Row],[LTP]]*MIS[[#This Row],[OrderQuantity]]</f>
        <v>2732</v>
      </c>
      <c r="AG7851">
        <f>IF(MIS[[#This Row],[OrderSide]]="SELL",MIS[[#This Row],[VALUE]]-MIS[[#This Row],[LIVE_VALUE]],MIS[[#This Row],[LIVE_VALUE]]-MIS[[#This Row],[VALUE]])</f>
        <v>165</v>
      </c>
      <c r="AH7851" t="str" cm="1">
        <f t="array" ref="AH7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1" t="str">
        <f>MIS[[#This Row],[TRADING SYMBOL]]</f>
        <v>SENSEX2552083300CE</v>
      </c>
      <c r="AJ7851" t="str">
        <f>IF(RIGHT(MIS[[#This Row],[Main/Hedge]],4)="MAIN","MAIN","HEDGE")</f>
        <v>MAIN</v>
      </c>
      <c r="AK7851" t="str" cm="1">
        <f t="array" ref="AK7851">_xlfn._xlws.FILTER(Table4[Column1],ISNUMBER(SEARCH(Table4[Column1],MIS[[#This Row],[OrderUniqueIdentifier]])),"")</f>
        <v>MS</v>
      </c>
    </row>
    <row r="7852" spans="1:37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>
        <f>_xlfn.XLOOKUP(MIS[[#This Row],[TRADING SYMBOL]],[1]Sheet1!$D:$D,[1]Sheet1!$C:$C)</f>
        <v>139.94999999999999</v>
      </c>
      <c r="AE7852">
        <f>MIS[[#This Row],[OrderAverageTradedPrice]]*MIS[[#This Row],[OrderQuantity]]</f>
        <v>2710</v>
      </c>
      <c r="AF7852">
        <f>MIS[[#This Row],[LTP]]*MIS[[#This Row],[OrderQuantity]]</f>
        <v>2799</v>
      </c>
      <c r="AG7852">
        <f>IF(MIS[[#This Row],[OrderSide]]="SELL",MIS[[#This Row],[VALUE]]-MIS[[#This Row],[LIVE_VALUE]],MIS[[#This Row],[LIVE_VALUE]]-MIS[[#This Row],[VALUE]])</f>
        <v>-89</v>
      </c>
      <c r="AH7852" t="str" cm="1">
        <f t="array" ref="AH7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2" t="str">
        <f>MIS[[#This Row],[TRADING SYMBOL]]</f>
        <v>SENSEX2552081300PE</v>
      </c>
      <c r="AJ7852" t="str">
        <f>IF(RIGHT(MIS[[#This Row],[Main/Hedge]],4)="MAIN","MAIN","HEDGE")</f>
        <v>MAIN</v>
      </c>
      <c r="AK7852" t="str" cm="1">
        <f t="array" ref="AK7852">_xlfn._xlws.FILTER(Table4[Column1],ISNUMBER(SEARCH(Table4[Column1],MIS[[#This Row],[OrderUniqueIdentifier]])),"")</f>
        <v>MS</v>
      </c>
    </row>
    <row r="7853" spans="1:37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>
        <f>_xlfn.XLOOKUP(MIS[[#This Row],[TRADING SYMBOL]],[1]Sheet1!$D:$D,[1]Sheet1!$C:$C)</f>
        <v>127.9</v>
      </c>
      <c r="AE7853">
        <f>MIS[[#This Row],[OrderAverageTradedPrice]]*MIS[[#This Row],[OrderQuantity]]</f>
        <v>2454</v>
      </c>
      <c r="AF7853">
        <f>MIS[[#This Row],[LTP]]*MIS[[#This Row],[OrderQuantity]]</f>
        <v>2558</v>
      </c>
      <c r="AG7853">
        <f>IF(MIS[[#This Row],[OrderSide]]="SELL",MIS[[#This Row],[VALUE]]-MIS[[#This Row],[LIVE_VALUE]],MIS[[#This Row],[LIVE_VALUE]]-MIS[[#This Row],[VALUE]])</f>
        <v>-104</v>
      </c>
      <c r="AH7853" t="str" cm="1">
        <f t="array" ref="AH7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3" t="str">
        <f>MIS[[#This Row],[TRADING SYMBOL]]</f>
        <v>SENSEX2552081200PE</v>
      </c>
      <c r="AJ7853" t="str">
        <f>IF(RIGHT(MIS[[#This Row],[Main/Hedge]],4)="MAIN","MAIN","HEDGE")</f>
        <v>MAIN</v>
      </c>
      <c r="AK7853" t="str" cm="1">
        <f t="array" ref="AK7853">_xlfn._xlws.FILTER(Table4[Column1],ISNUMBER(SEARCH(Table4[Column1],MIS[[#This Row],[OrderUniqueIdentifier]])),"")</f>
        <v>MS</v>
      </c>
    </row>
    <row r="7854" spans="1:37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>
        <f>_xlfn.XLOOKUP(MIS[[#This Row],[TRADING SYMBOL]],[1]Sheet1!$D:$D,[1]Sheet1!$C:$C)</f>
        <v>104.4</v>
      </c>
      <c r="AE7854">
        <f>MIS[[#This Row],[OrderAverageTradedPrice]]*MIS[[#This Row],[OrderQuantity]]</f>
        <v>2229</v>
      </c>
      <c r="AF7854">
        <f>MIS[[#This Row],[LTP]]*MIS[[#This Row],[OrderQuantity]]</f>
        <v>2088</v>
      </c>
      <c r="AG7854">
        <f>IF(MIS[[#This Row],[OrderSide]]="SELL",MIS[[#This Row],[VALUE]]-MIS[[#This Row],[LIVE_VALUE]],MIS[[#This Row],[LIVE_VALUE]]-MIS[[#This Row],[VALUE]])</f>
        <v>141</v>
      </c>
      <c r="AH7854" t="str" cm="1">
        <f t="array" ref="AH7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4" t="str">
        <f>MIS[[#This Row],[TRADING SYMBOL]]</f>
        <v>SENSEX2552083500CE</v>
      </c>
      <c r="AJ7854" t="str">
        <f>IF(RIGHT(MIS[[#This Row],[Main/Hedge]],4)="MAIN","MAIN","HEDGE")</f>
        <v>MAIN</v>
      </c>
      <c r="AK7854" t="str" cm="1">
        <f t="array" ref="AK7854">_xlfn._xlws.FILTER(Table4[Column1],ISNUMBER(SEARCH(Table4[Column1],MIS[[#This Row],[OrderUniqueIdentifier]])),"")</f>
        <v>MS</v>
      </c>
    </row>
    <row r="7855" spans="1:37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>
        <f>_xlfn.XLOOKUP(MIS[[#This Row],[TRADING SYMBOL]],[1]Sheet1!$D:$D,[1]Sheet1!$C:$C)</f>
        <v>139.94999999999999</v>
      </c>
      <c r="AE7855">
        <f>MIS[[#This Row],[OrderAverageTradedPrice]]*MIS[[#This Row],[OrderQuantity]]</f>
        <v>2699</v>
      </c>
      <c r="AF7855">
        <f>MIS[[#This Row],[LTP]]*MIS[[#This Row],[OrderQuantity]]</f>
        <v>2799</v>
      </c>
      <c r="AG7855">
        <f>IF(MIS[[#This Row],[OrderSide]]="SELL",MIS[[#This Row],[VALUE]]-MIS[[#This Row],[LIVE_VALUE]],MIS[[#This Row],[LIVE_VALUE]]-MIS[[#This Row],[VALUE]])</f>
        <v>-100</v>
      </c>
      <c r="AH7855" t="str" cm="1">
        <f t="array" ref="AH7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5" t="str">
        <f>MIS[[#This Row],[TRADING SYMBOL]]</f>
        <v>SENSEX2552081300PE</v>
      </c>
      <c r="AJ7855" t="str">
        <f>IF(RIGHT(MIS[[#This Row],[Main/Hedge]],4)="MAIN","MAIN","HEDGE")</f>
        <v>MAIN</v>
      </c>
      <c r="AK7855" t="str" cm="1">
        <f t="array" ref="AK7855">_xlfn._xlws.FILTER(Table4[Column1],ISNUMBER(SEARCH(Table4[Column1],MIS[[#This Row],[OrderUniqueIdentifier]])),"")</f>
        <v>MS</v>
      </c>
    </row>
    <row r="7856" spans="1:37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>
        <f>_xlfn.XLOOKUP(MIS[[#This Row],[TRADING SYMBOL]],[1]Sheet1!$D:$D,[1]Sheet1!$C:$C)</f>
        <v>386.75</v>
      </c>
      <c r="AE7856">
        <f>MIS[[#This Row],[OrderAverageTradedPrice]]*MIS[[#This Row],[OrderQuantity]]</f>
        <v>7819</v>
      </c>
      <c r="AF7856">
        <f>MIS[[#This Row],[LTP]]*MIS[[#This Row],[OrderQuantity]]</f>
        <v>7735</v>
      </c>
      <c r="AG7856">
        <f>IF(MIS[[#This Row],[OrderSide]]="SELL",MIS[[#This Row],[VALUE]]-MIS[[#This Row],[LIVE_VALUE]],MIS[[#This Row],[LIVE_VALUE]]-MIS[[#This Row],[VALUE]])</f>
        <v>-84</v>
      </c>
      <c r="AH7856" t="str" cm="1">
        <f t="array" ref="AH7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6" t="str">
        <f>MIS[[#This Row],[TRADING SYMBOL]]</f>
        <v>SENSEX2552082500CE</v>
      </c>
      <c r="AJ7856" t="str">
        <f>IF(RIGHT(MIS[[#This Row],[Main/Hedge]],4)="MAIN","MAIN","HEDGE")</f>
        <v>MAIN</v>
      </c>
      <c r="AK7856" t="str" cm="1">
        <f t="array" ref="AK7856">_xlfn._xlws.FILTER(Table4[Column1],ISNUMBER(SEARCH(Table4[Column1],MIS[[#This Row],[OrderUniqueIdentifier]])),"")</f>
        <v>MS</v>
      </c>
    </row>
    <row r="7857" spans="1:37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>
        <f>_xlfn.XLOOKUP(MIS[[#This Row],[TRADING SYMBOL]],[1]Sheet1!$D:$D,[1]Sheet1!$C:$C)</f>
        <v>328</v>
      </c>
      <c r="AE7857">
        <f>MIS[[#This Row],[OrderAverageTradedPrice]]*MIS[[#This Row],[OrderQuantity]]</f>
        <v>6452</v>
      </c>
      <c r="AF7857">
        <f>MIS[[#This Row],[LTP]]*MIS[[#This Row],[OrderQuantity]]</f>
        <v>6560</v>
      </c>
      <c r="AG7857">
        <f>IF(MIS[[#This Row],[OrderSide]]="SELL",MIS[[#This Row],[VALUE]]-MIS[[#This Row],[LIVE_VALUE]],MIS[[#This Row],[LIVE_VALUE]]-MIS[[#This Row],[VALUE]])</f>
        <v>108</v>
      </c>
      <c r="AH7857" t="str" cm="1">
        <f t="array" ref="AH7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7" t="str">
        <f>MIS[[#This Row],[TRADING SYMBOL]]</f>
        <v>SENSEX2552082100PE</v>
      </c>
      <c r="AJ7857" t="str">
        <f>IF(RIGHT(MIS[[#This Row],[Main/Hedge]],4)="MAIN","MAIN","HEDGE")</f>
        <v>MAIN</v>
      </c>
      <c r="AK7857" t="str" cm="1">
        <f t="array" ref="AK7857">_xlfn._xlws.FILTER(Table4[Column1],ISNUMBER(SEARCH(Table4[Column1],MIS[[#This Row],[OrderUniqueIdentifier]])),"")</f>
        <v>MS</v>
      </c>
    </row>
    <row r="7858" spans="1:37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>
        <f>_xlfn.XLOOKUP(MIS[[#This Row],[TRADING SYMBOL]],[1]Sheet1!$D:$D,[1]Sheet1!$C:$C)</f>
        <v>127.9</v>
      </c>
      <c r="AE7858">
        <f>MIS[[#This Row],[OrderAverageTradedPrice]]*MIS[[#This Row],[OrderQuantity]]</f>
        <v>2438</v>
      </c>
      <c r="AF7858">
        <f>MIS[[#This Row],[LTP]]*MIS[[#This Row],[OrderQuantity]]</f>
        <v>2558</v>
      </c>
      <c r="AG7858">
        <f>IF(MIS[[#This Row],[OrderSide]]="SELL",MIS[[#This Row],[VALUE]]-MIS[[#This Row],[LIVE_VALUE]],MIS[[#This Row],[LIVE_VALUE]]-MIS[[#This Row],[VALUE]])</f>
        <v>-120</v>
      </c>
      <c r="AH7858" t="str" cm="1">
        <f t="array" ref="AH7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8" t="str">
        <f>MIS[[#This Row],[TRADING SYMBOL]]</f>
        <v>SENSEX2552081200PE</v>
      </c>
      <c r="AJ7858" t="str">
        <f>IF(RIGHT(MIS[[#This Row],[Main/Hedge]],4)="MAIN","MAIN","HEDGE")</f>
        <v>MAIN</v>
      </c>
      <c r="AK7858" t="str" cm="1">
        <f t="array" ref="AK7858">_xlfn._xlws.FILTER(Table4[Column1],ISNUMBER(SEARCH(Table4[Column1],MIS[[#This Row],[OrderUniqueIdentifier]])),"")</f>
        <v>MS</v>
      </c>
    </row>
    <row r="7859" spans="1:37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>
        <f>_xlfn.XLOOKUP(MIS[[#This Row],[TRADING SYMBOL]],[1]Sheet1!$D:$D,[1]Sheet1!$C:$C)</f>
        <v>328</v>
      </c>
      <c r="AE7859">
        <f>MIS[[#This Row],[OrderAverageTradedPrice]]*MIS[[#This Row],[OrderQuantity]]</f>
        <v>6469</v>
      </c>
      <c r="AF7859">
        <f>MIS[[#This Row],[LTP]]*MIS[[#This Row],[OrderQuantity]]</f>
        <v>6560</v>
      </c>
      <c r="AG7859">
        <f>IF(MIS[[#This Row],[OrderSide]]="SELL",MIS[[#This Row],[VALUE]]-MIS[[#This Row],[LIVE_VALUE]],MIS[[#This Row],[LIVE_VALUE]]-MIS[[#This Row],[VALUE]])</f>
        <v>91</v>
      </c>
      <c r="AH7859" t="str" cm="1">
        <f t="array" ref="AH7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59" t="str">
        <f>MIS[[#This Row],[TRADING SYMBOL]]</f>
        <v>SENSEX2552082100PE</v>
      </c>
      <c r="AJ7859" t="str">
        <f>IF(RIGHT(MIS[[#This Row],[Main/Hedge]],4)="MAIN","MAIN","HEDGE")</f>
        <v>MAIN</v>
      </c>
      <c r="AK7859" t="str" cm="1">
        <f t="array" ref="AK7859">_xlfn._xlws.FILTER(Table4[Column1],ISNUMBER(SEARCH(Table4[Column1],MIS[[#This Row],[OrderUniqueIdentifier]])),"")</f>
        <v>MS</v>
      </c>
    </row>
    <row r="7860" spans="1:37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>
        <f>_xlfn.XLOOKUP(MIS[[#This Row],[TRADING SYMBOL]],[1]Sheet1!$D:$D,[1]Sheet1!$C:$C)</f>
        <v>127.9</v>
      </c>
      <c r="AE7860">
        <f>MIS[[#This Row],[OrderAverageTradedPrice]]*MIS[[#This Row],[OrderQuantity]]</f>
        <v>2459</v>
      </c>
      <c r="AF7860">
        <f>MIS[[#This Row],[LTP]]*MIS[[#This Row],[OrderQuantity]]</f>
        <v>2558</v>
      </c>
      <c r="AG7860">
        <f>IF(MIS[[#This Row],[OrderSide]]="SELL",MIS[[#This Row],[VALUE]]-MIS[[#This Row],[LIVE_VALUE]],MIS[[#This Row],[LIVE_VALUE]]-MIS[[#This Row],[VALUE]])</f>
        <v>-99</v>
      </c>
      <c r="AH7860" t="str" cm="1">
        <f t="array" ref="AH7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0" t="str">
        <f>MIS[[#This Row],[TRADING SYMBOL]]</f>
        <v>SENSEX2552081200PE</v>
      </c>
      <c r="AJ7860" t="str">
        <f>IF(RIGHT(MIS[[#This Row],[Main/Hedge]],4)="MAIN","MAIN","HEDGE")</f>
        <v>MAIN</v>
      </c>
      <c r="AK7860" t="str" cm="1">
        <f t="array" ref="AK7860">_xlfn._xlws.FILTER(Table4[Column1],ISNUMBER(SEARCH(Table4[Column1],MIS[[#This Row],[OrderUniqueIdentifier]])),"")</f>
        <v>MS</v>
      </c>
    </row>
    <row r="7861" spans="1:37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>
        <f>_xlfn.XLOOKUP(MIS[[#This Row],[TRADING SYMBOL]],[1]Sheet1!$D:$D,[1]Sheet1!$C:$C)</f>
        <v>104.4</v>
      </c>
      <c r="AE7861">
        <f>MIS[[#This Row],[OrderAverageTradedPrice]]*MIS[[#This Row],[OrderQuantity]]</f>
        <v>2228</v>
      </c>
      <c r="AF7861">
        <f>MIS[[#This Row],[LTP]]*MIS[[#This Row],[OrderQuantity]]</f>
        <v>2088</v>
      </c>
      <c r="AG7861">
        <f>IF(MIS[[#This Row],[OrderSide]]="SELL",MIS[[#This Row],[VALUE]]-MIS[[#This Row],[LIVE_VALUE]],MIS[[#This Row],[LIVE_VALUE]]-MIS[[#This Row],[VALUE]])</f>
        <v>140</v>
      </c>
      <c r="AH7861" t="str" cm="1">
        <f t="array" ref="AH7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1" t="str">
        <f>MIS[[#This Row],[TRADING SYMBOL]]</f>
        <v>SENSEX2552083500CE</v>
      </c>
      <c r="AJ7861" t="str">
        <f>IF(RIGHT(MIS[[#This Row],[Main/Hedge]],4)="MAIN","MAIN","HEDGE")</f>
        <v>MAIN</v>
      </c>
      <c r="AK7861" t="str" cm="1">
        <f t="array" ref="AK7861">_xlfn._xlws.FILTER(Table4[Column1],ISNUMBER(SEARCH(Table4[Column1],MIS[[#This Row],[OrderUniqueIdentifier]])),"")</f>
        <v>MS</v>
      </c>
    </row>
    <row r="7862" spans="1:37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>
        <f>_xlfn.XLOOKUP(MIS[[#This Row],[TRADING SYMBOL]],[1]Sheet1!$D:$D,[1]Sheet1!$C:$C)</f>
        <v>328</v>
      </c>
      <c r="AE7862">
        <f>MIS[[#This Row],[OrderAverageTradedPrice]]*MIS[[#This Row],[OrderQuantity]]</f>
        <v>6469</v>
      </c>
      <c r="AF7862">
        <f>MIS[[#This Row],[LTP]]*MIS[[#This Row],[OrderQuantity]]</f>
        <v>6560</v>
      </c>
      <c r="AG7862">
        <f>IF(MIS[[#This Row],[OrderSide]]="SELL",MIS[[#This Row],[VALUE]]-MIS[[#This Row],[LIVE_VALUE]],MIS[[#This Row],[LIVE_VALUE]]-MIS[[#This Row],[VALUE]])</f>
        <v>91</v>
      </c>
      <c r="AH7862" t="str" cm="1">
        <f t="array" ref="AH7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2" t="str">
        <f>MIS[[#This Row],[TRADING SYMBOL]]</f>
        <v>SENSEX2552082100PE</v>
      </c>
      <c r="AJ7862" t="str">
        <f>IF(RIGHT(MIS[[#This Row],[Main/Hedge]],4)="MAIN","MAIN","HEDGE")</f>
        <v>MAIN</v>
      </c>
      <c r="AK7862" t="str" cm="1">
        <f t="array" ref="AK7862">_xlfn._xlws.FILTER(Table4[Column1],ISNUMBER(SEARCH(Table4[Column1],MIS[[#This Row],[OrderUniqueIdentifier]])),"")</f>
        <v>MS</v>
      </c>
    </row>
    <row r="7863" spans="1:37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>
        <f>_xlfn.XLOOKUP(MIS[[#This Row],[TRADING SYMBOL]],[1]Sheet1!$D:$D,[1]Sheet1!$C:$C)</f>
        <v>118.35</v>
      </c>
      <c r="AE7863">
        <f>MIS[[#This Row],[OrderAverageTradedPrice]]*MIS[[#This Row],[OrderQuantity]]</f>
        <v>2548</v>
      </c>
      <c r="AF7863">
        <f>MIS[[#This Row],[LTP]]*MIS[[#This Row],[OrderQuantity]]</f>
        <v>2367</v>
      </c>
      <c r="AG7863">
        <f>IF(MIS[[#This Row],[OrderSide]]="SELL",MIS[[#This Row],[VALUE]]-MIS[[#This Row],[LIVE_VALUE]],MIS[[#This Row],[LIVE_VALUE]]-MIS[[#This Row],[VALUE]])</f>
        <v>181</v>
      </c>
      <c r="AH7863" t="str" cm="1">
        <f t="array" ref="AH7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3" t="str">
        <f>MIS[[#This Row],[TRADING SYMBOL]]</f>
        <v>SENSEX2552083400CE</v>
      </c>
      <c r="AJ7863" t="str">
        <f>IF(RIGHT(MIS[[#This Row],[Main/Hedge]],4)="MAIN","MAIN","HEDGE")</f>
        <v>MAIN</v>
      </c>
      <c r="AK7863" t="str" cm="1">
        <f t="array" ref="AK7863">_xlfn._xlws.FILTER(Table4[Column1],ISNUMBER(SEARCH(Table4[Column1],MIS[[#This Row],[OrderUniqueIdentifier]])),"")</f>
        <v>MS</v>
      </c>
    </row>
    <row r="7864" spans="1:37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>
        <f>_xlfn.XLOOKUP(MIS[[#This Row],[TRADING SYMBOL]],[1]Sheet1!$D:$D,[1]Sheet1!$C:$C)</f>
        <v>136.6</v>
      </c>
      <c r="AE7864">
        <f>MIS[[#This Row],[OrderAverageTradedPrice]]*MIS[[#This Row],[OrderQuantity]]</f>
        <v>5794</v>
      </c>
      <c r="AF7864">
        <f>MIS[[#This Row],[LTP]]*MIS[[#This Row],[OrderQuantity]]</f>
        <v>5464</v>
      </c>
      <c r="AG7864">
        <f>IF(MIS[[#This Row],[OrderSide]]="SELL",MIS[[#This Row],[VALUE]]-MIS[[#This Row],[LIVE_VALUE]],MIS[[#This Row],[LIVE_VALUE]]-MIS[[#This Row],[VALUE]])</f>
        <v>330</v>
      </c>
      <c r="AH7864" t="str" cm="1">
        <f t="array" ref="AH7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4" t="str">
        <f>MIS[[#This Row],[TRADING SYMBOL]]</f>
        <v>SENSEX2552083300CE</v>
      </c>
      <c r="AJ7864" t="str">
        <f>IF(RIGHT(MIS[[#This Row],[Main/Hedge]],4)="MAIN","MAIN","HEDGE")</f>
        <v>MAIN</v>
      </c>
      <c r="AK7864" t="str" cm="1">
        <f t="array" ref="AK7864">_xlfn._xlws.FILTER(Table4[Column1],ISNUMBER(SEARCH(Table4[Column1],MIS[[#This Row],[OrderUniqueIdentifier]])),"")</f>
        <v>MS</v>
      </c>
    </row>
    <row r="7865" spans="1:37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>
        <f>_xlfn.XLOOKUP(MIS[[#This Row],[TRADING SYMBOL]],[1]Sheet1!$D:$D,[1]Sheet1!$C:$C)</f>
        <v>328</v>
      </c>
      <c r="AE7865">
        <f>MIS[[#This Row],[OrderAverageTradedPrice]]*MIS[[#This Row],[OrderQuantity]]</f>
        <v>6447</v>
      </c>
      <c r="AF7865">
        <f>MIS[[#This Row],[LTP]]*MIS[[#This Row],[OrderQuantity]]</f>
        <v>6560</v>
      </c>
      <c r="AG7865">
        <f>IF(MIS[[#This Row],[OrderSide]]="SELL",MIS[[#This Row],[VALUE]]-MIS[[#This Row],[LIVE_VALUE]],MIS[[#This Row],[LIVE_VALUE]]-MIS[[#This Row],[VALUE]])</f>
        <v>113</v>
      </c>
      <c r="AH7865" t="str" cm="1">
        <f t="array" ref="AH7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5" t="str">
        <f>MIS[[#This Row],[TRADING SYMBOL]]</f>
        <v>SENSEX2552082100PE</v>
      </c>
      <c r="AJ7865" t="str">
        <f>IF(RIGHT(MIS[[#This Row],[Main/Hedge]],4)="MAIN","MAIN","HEDGE")</f>
        <v>MAIN</v>
      </c>
      <c r="AK7865" t="str" cm="1">
        <f t="array" ref="AK7865">_xlfn._xlws.FILTER(Table4[Column1],ISNUMBER(SEARCH(Table4[Column1],MIS[[#This Row],[OrderUniqueIdentifier]])),"")</f>
        <v>MS</v>
      </c>
    </row>
    <row r="7866" spans="1:37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>
        <f>_xlfn.XLOOKUP(MIS[[#This Row],[TRADING SYMBOL]],[1]Sheet1!$D:$D,[1]Sheet1!$C:$C)</f>
        <v>139.94999999999999</v>
      </c>
      <c r="AE7866">
        <f>MIS[[#This Row],[OrderAverageTradedPrice]]*MIS[[#This Row],[OrderQuantity]]</f>
        <v>2717</v>
      </c>
      <c r="AF7866">
        <f>MIS[[#This Row],[LTP]]*MIS[[#This Row],[OrderQuantity]]</f>
        <v>2799</v>
      </c>
      <c r="AG7866">
        <f>IF(MIS[[#This Row],[OrderSide]]="SELL",MIS[[#This Row],[VALUE]]-MIS[[#This Row],[LIVE_VALUE]],MIS[[#This Row],[LIVE_VALUE]]-MIS[[#This Row],[VALUE]])</f>
        <v>-82</v>
      </c>
      <c r="AH7866" t="str" cm="1">
        <f t="array" ref="AH7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6" t="str">
        <f>MIS[[#This Row],[TRADING SYMBOL]]</f>
        <v>SENSEX2552081300PE</v>
      </c>
      <c r="AJ7866" t="str">
        <f>IF(RIGHT(MIS[[#This Row],[Main/Hedge]],4)="MAIN","MAIN","HEDGE")</f>
        <v>MAIN</v>
      </c>
      <c r="AK7866" t="str" cm="1">
        <f t="array" ref="AK7866">_xlfn._xlws.FILTER(Table4[Column1],ISNUMBER(SEARCH(Table4[Column1],MIS[[#This Row],[OrderUniqueIdentifier]])),"")</f>
        <v>MS</v>
      </c>
    </row>
    <row r="7867" spans="1:37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>
        <f>_xlfn.XLOOKUP(MIS[[#This Row],[TRADING SYMBOL]],[1]Sheet1!$D:$D,[1]Sheet1!$C:$C)</f>
        <v>118.35</v>
      </c>
      <c r="AE7867">
        <f>MIS[[#This Row],[OrderAverageTradedPrice]]*MIS[[#This Row],[OrderQuantity]]</f>
        <v>2548</v>
      </c>
      <c r="AF7867">
        <f>MIS[[#This Row],[LTP]]*MIS[[#This Row],[OrderQuantity]]</f>
        <v>2367</v>
      </c>
      <c r="AG7867">
        <f>IF(MIS[[#This Row],[OrderSide]]="SELL",MIS[[#This Row],[VALUE]]-MIS[[#This Row],[LIVE_VALUE]],MIS[[#This Row],[LIVE_VALUE]]-MIS[[#This Row],[VALUE]])</f>
        <v>181</v>
      </c>
      <c r="AH7867" t="str" cm="1">
        <f t="array" ref="AH7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7" t="str">
        <f>MIS[[#This Row],[TRADING SYMBOL]]</f>
        <v>SENSEX2552083400CE</v>
      </c>
      <c r="AJ7867" t="str">
        <f>IF(RIGHT(MIS[[#This Row],[Main/Hedge]],4)="MAIN","MAIN","HEDGE")</f>
        <v>MAIN</v>
      </c>
      <c r="AK7867" t="str" cm="1">
        <f t="array" ref="AK7867">_xlfn._xlws.FILTER(Table4[Column1],ISNUMBER(SEARCH(Table4[Column1],MIS[[#This Row],[OrderUniqueIdentifier]])),"")</f>
        <v>MS</v>
      </c>
    </row>
    <row r="7868" spans="1:37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>
        <f>_xlfn.XLOOKUP(MIS[[#This Row],[TRADING SYMBOL]],[1]Sheet1!$D:$D,[1]Sheet1!$C:$C)</f>
        <v>118.35</v>
      </c>
      <c r="AE7868">
        <f>MIS[[#This Row],[OrderAverageTradedPrice]]*MIS[[#This Row],[OrderQuantity]]</f>
        <v>2549</v>
      </c>
      <c r="AF7868">
        <f>MIS[[#This Row],[LTP]]*MIS[[#This Row],[OrderQuantity]]</f>
        <v>2367</v>
      </c>
      <c r="AG7868">
        <f>IF(MIS[[#This Row],[OrderSide]]="SELL",MIS[[#This Row],[VALUE]]-MIS[[#This Row],[LIVE_VALUE]],MIS[[#This Row],[LIVE_VALUE]]-MIS[[#This Row],[VALUE]])</f>
        <v>182</v>
      </c>
      <c r="AH7868" t="str" cm="1">
        <f t="array" ref="AH7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8" t="str">
        <f>MIS[[#This Row],[TRADING SYMBOL]]</f>
        <v>SENSEX2552083400CE</v>
      </c>
      <c r="AJ7868" t="str">
        <f>IF(RIGHT(MIS[[#This Row],[Main/Hedge]],4)="MAIN","MAIN","HEDGE")</f>
        <v>MAIN</v>
      </c>
      <c r="AK7868" t="str" cm="1">
        <f t="array" ref="AK7868">_xlfn._xlws.FILTER(Table4[Column1],ISNUMBER(SEARCH(Table4[Column1],MIS[[#This Row],[OrderUniqueIdentifier]])),"")</f>
        <v>MS</v>
      </c>
    </row>
    <row r="7869" spans="1:37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>
        <f>_xlfn.XLOOKUP(MIS[[#This Row],[TRADING SYMBOL]],[1]Sheet1!$D:$D,[1]Sheet1!$C:$C)</f>
        <v>127.9</v>
      </c>
      <c r="AE7869">
        <f>MIS[[#This Row],[OrderAverageTradedPrice]]*MIS[[#This Row],[OrderQuantity]]</f>
        <v>9819</v>
      </c>
      <c r="AF7869">
        <f>MIS[[#This Row],[LTP]]*MIS[[#This Row],[OrderQuantity]]</f>
        <v>10232</v>
      </c>
      <c r="AG7869">
        <f>IF(MIS[[#This Row],[OrderSide]]="SELL",MIS[[#This Row],[VALUE]]-MIS[[#This Row],[LIVE_VALUE]],MIS[[#This Row],[LIVE_VALUE]]-MIS[[#This Row],[VALUE]])</f>
        <v>-413</v>
      </c>
      <c r="AH7869" t="str" cm="1">
        <f t="array" ref="AH7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69" t="str">
        <f>MIS[[#This Row],[TRADING SYMBOL]]</f>
        <v>SENSEX2552081200PE</v>
      </c>
      <c r="AJ7869" t="str">
        <f>IF(RIGHT(MIS[[#This Row],[Main/Hedge]],4)="MAIN","MAIN","HEDGE")</f>
        <v>MAIN</v>
      </c>
      <c r="AK7869" t="str" cm="1">
        <f t="array" ref="AK7869">_xlfn._xlws.FILTER(Table4[Column1],ISNUMBER(SEARCH(Table4[Column1],MIS[[#This Row],[OrderUniqueIdentifier]])),"")</f>
        <v>MS</v>
      </c>
    </row>
    <row r="7870" spans="1:37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>
        <f>_xlfn.XLOOKUP(MIS[[#This Row],[TRADING SYMBOL]],[1]Sheet1!$D:$D,[1]Sheet1!$C:$C)</f>
        <v>386.75</v>
      </c>
      <c r="AE7870">
        <f>MIS[[#This Row],[OrderAverageTradedPrice]]*MIS[[#This Row],[OrderQuantity]]</f>
        <v>7800</v>
      </c>
      <c r="AF7870">
        <f>MIS[[#This Row],[LTP]]*MIS[[#This Row],[OrderQuantity]]</f>
        <v>7735</v>
      </c>
      <c r="AG7870">
        <f>IF(MIS[[#This Row],[OrderSide]]="SELL",MIS[[#This Row],[VALUE]]-MIS[[#This Row],[LIVE_VALUE]],MIS[[#This Row],[LIVE_VALUE]]-MIS[[#This Row],[VALUE]])</f>
        <v>-65</v>
      </c>
      <c r="AH7870" t="str" cm="1">
        <f t="array" ref="AH7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0" t="str">
        <f>MIS[[#This Row],[TRADING SYMBOL]]</f>
        <v>SENSEX2552082500CE</v>
      </c>
      <c r="AJ7870" t="str">
        <f>IF(RIGHT(MIS[[#This Row],[Main/Hedge]],4)="MAIN","MAIN","HEDGE")</f>
        <v>MAIN</v>
      </c>
      <c r="AK7870" t="str" cm="1">
        <f t="array" ref="AK7870">_xlfn._xlws.FILTER(Table4[Column1],ISNUMBER(SEARCH(Table4[Column1],MIS[[#This Row],[OrderUniqueIdentifier]])),"")</f>
        <v>MS</v>
      </c>
    </row>
    <row r="7871" spans="1:37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>
        <f>_xlfn.XLOOKUP(MIS[[#This Row],[TRADING SYMBOL]],[1]Sheet1!$D:$D,[1]Sheet1!$C:$C)</f>
        <v>328</v>
      </c>
      <c r="AE7871">
        <f>MIS[[#This Row],[OrderAverageTradedPrice]]*MIS[[#This Row],[OrderQuantity]]</f>
        <v>6447</v>
      </c>
      <c r="AF7871">
        <f>MIS[[#This Row],[LTP]]*MIS[[#This Row],[OrderQuantity]]</f>
        <v>6560</v>
      </c>
      <c r="AG7871">
        <f>IF(MIS[[#This Row],[OrderSide]]="SELL",MIS[[#This Row],[VALUE]]-MIS[[#This Row],[LIVE_VALUE]],MIS[[#This Row],[LIVE_VALUE]]-MIS[[#This Row],[VALUE]])</f>
        <v>113</v>
      </c>
      <c r="AH7871" t="str" cm="1">
        <f t="array" ref="AH7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1" t="str">
        <f>MIS[[#This Row],[TRADING SYMBOL]]</f>
        <v>SENSEX2552082100PE</v>
      </c>
      <c r="AJ7871" t="str">
        <f>IF(RIGHT(MIS[[#This Row],[Main/Hedge]],4)="MAIN","MAIN","HEDGE")</f>
        <v>MAIN</v>
      </c>
      <c r="AK7871" t="str" cm="1">
        <f t="array" ref="AK7871">_xlfn._xlws.FILTER(Table4[Column1],ISNUMBER(SEARCH(Table4[Column1],MIS[[#This Row],[OrderUniqueIdentifier]])),"")</f>
        <v>MS</v>
      </c>
    </row>
    <row r="7872" spans="1:37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>
        <f>_xlfn.XLOOKUP(MIS[[#This Row],[TRADING SYMBOL]],[1]Sheet1!$D:$D,[1]Sheet1!$C:$C)</f>
        <v>127.9</v>
      </c>
      <c r="AE7872">
        <f>MIS[[#This Row],[OrderAverageTradedPrice]]*MIS[[#This Row],[OrderQuantity]]</f>
        <v>4888</v>
      </c>
      <c r="AF7872">
        <f>MIS[[#This Row],[LTP]]*MIS[[#This Row],[OrderQuantity]]</f>
        <v>5116</v>
      </c>
      <c r="AG7872">
        <f>IF(MIS[[#This Row],[OrderSide]]="SELL",MIS[[#This Row],[VALUE]]-MIS[[#This Row],[LIVE_VALUE]],MIS[[#This Row],[LIVE_VALUE]]-MIS[[#This Row],[VALUE]])</f>
        <v>-228</v>
      </c>
      <c r="AH7872" t="str" cm="1">
        <f t="array" ref="AH7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2" t="str">
        <f>MIS[[#This Row],[TRADING SYMBOL]]</f>
        <v>SENSEX2552081200PE</v>
      </c>
      <c r="AJ7872" t="str">
        <f>IF(RIGHT(MIS[[#This Row],[Main/Hedge]],4)="MAIN","MAIN","HEDGE")</f>
        <v>MAIN</v>
      </c>
      <c r="AK7872" t="str" cm="1">
        <f t="array" ref="AK7872">_xlfn._xlws.FILTER(Table4[Column1],ISNUMBER(SEARCH(Table4[Column1],MIS[[#This Row],[OrderUniqueIdentifier]])),"")</f>
        <v>MS</v>
      </c>
    </row>
    <row r="7873" spans="1:37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>
        <f>_xlfn.XLOOKUP(MIS[[#This Row],[TRADING SYMBOL]],[1]Sheet1!$D:$D,[1]Sheet1!$C:$C)</f>
        <v>127.9</v>
      </c>
      <c r="AE7873">
        <f>MIS[[#This Row],[OrderAverageTradedPrice]]*MIS[[#This Row],[OrderQuantity]]</f>
        <v>24592</v>
      </c>
      <c r="AF7873">
        <f>MIS[[#This Row],[LTP]]*MIS[[#This Row],[OrderQuantity]]</f>
        <v>25580</v>
      </c>
      <c r="AG7873">
        <f>IF(MIS[[#This Row],[OrderSide]]="SELL",MIS[[#This Row],[VALUE]]-MIS[[#This Row],[LIVE_VALUE]],MIS[[#This Row],[LIVE_VALUE]]-MIS[[#This Row],[VALUE]])</f>
        <v>-988</v>
      </c>
      <c r="AH7873" t="str" cm="1">
        <f t="array" ref="AH7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3" t="str">
        <f>MIS[[#This Row],[TRADING SYMBOL]]</f>
        <v>SENSEX2552081200PE</v>
      </c>
      <c r="AJ7873" t="str">
        <f>IF(RIGHT(MIS[[#This Row],[Main/Hedge]],4)="MAIN","MAIN","HEDGE")</f>
        <v>MAIN</v>
      </c>
      <c r="AK7873" t="str" cm="1">
        <f t="array" ref="AK7873">_xlfn._xlws.FILTER(Table4[Column1],ISNUMBER(SEARCH(Table4[Column1],MIS[[#This Row],[OrderUniqueIdentifier]])),"")</f>
        <v>MS</v>
      </c>
    </row>
    <row r="7874" spans="1:37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>
        <f>_xlfn.XLOOKUP(MIS[[#This Row],[TRADING SYMBOL]],[1]Sheet1!$D:$D,[1]Sheet1!$C:$C)</f>
        <v>139.94999999999999</v>
      </c>
      <c r="AE7874">
        <f>MIS[[#This Row],[OrderAverageTradedPrice]]*MIS[[#This Row],[OrderQuantity]]</f>
        <v>2717</v>
      </c>
      <c r="AF7874">
        <f>MIS[[#This Row],[LTP]]*MIS[[#This Row],[OrderQuantity]]</f>
        <v>2799</v>
      </c>
      <c r="AG7874">
        <f>IF(MIS[[#This Row],[OrderSide]]="SELL",MIS[[#This Row],[VALUE]]-MIS[[#This Row],[LIVE_VALUE]],MIS[[#This Row],[LIVE_VALUE]]-MIS[[#This Row],[VALUE]])</f>
        <v>-82</v>
      </c>
      <c r="AH7874" t="str" cm="1">
        <f t="array" ref="AH7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4" t="str">
        <f>MIS[[#This Row],[TRADING SYMBOL]]</f>
        <v>SENSEX2552081300PE</v>
      </c>
      <c r="AJ7874" t="str">
        <f>IF(RIGHT(MIS[[#This Row],[Main/Hedge]],4)="MAIN","MAIN","HEDGE")</f>
        <v>MAIN</v>
      </c>
      <c r="AK7874" t="str" cm="1">
        <f t="array" ref="AK7874">_xlfn._xlws.FILTER(Table4[Column1],ISNUMBER(SEARCH(Table4[Column1],MIS[[#This Row],[OrderUniqueIdentifier]])),"")</f>
        <v>MS</v>
      </c>
    </row>
    <row r="7875" spans="1:37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>
        <f>_xlfn.XLOOKUP(MIS[[#This Row],[TRADING SYMBOL]],[1]Sheet1!$D:$D,[1]Sheet1!$C:$C)</f>
        <v>127.9</v>
      </c>
      <c r="AE7875">
        <f>MIS[[#This Row],[OrderAverageTradedPrice]]*MIS[[#This Row],[OrderQuantity]]</f>
        <v>2443</v>
      </c>
      <c r="AF7875">
        <f>MIS[[#This Row],[LTP]]*MIS[[#This Row],[OrderQuantity]]</f>
        <v>2558</v>
      </c>
      <c r="AG7875">
        <f>IF(MIS[[#This Row],[OrderSide]]="SELL",MIS[[#This Row],[VALUE]]-MIS[[#This Row],[LIVE_VALUE]],MIS[[#This Row],[LIVE_VALUE]]-MIS[[#This Row],[VALUE]])</f>
        <v>-115</v>
      </c>
      <c r="AH7875" t="str" cm="1">
        <f t="array" ref="AH7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5" t="str">
        <f>MIS[[#This Row],[TRADING SYMBOL]]</f>
        <v>SENSEX2552081200PE</v>
      </c>
      <c r="AJ7875" t="str">
        <f>IF(RIGHT(MIS[[#This Row],[Main/Hedge]],4)="MAIN","MAIN","HEDGE")</f>
        <v>MAIN</v>
      </c>
      <c r="AK7875" t="str" cm="1">
        <f t="array" ref="AK7875">_xlfn._xlws.FILTER(Table4[Column1],ISNUMBER(SEARCH(Table4[Column1],MIS[[#This Row],[OrderUniqueIdentifier]])),"")</f>
        <v>MS</v>
      </c>
    </row>
    <row r="7876" spans="1:37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>
        <f>_xlfn.XLOOKUP(MIS[[#This Row],[TRADING SYMBOL]],[1]Sheet1!$D:$D,[1]Sheet1!$C:$C)</f>
        <v>127.9</v>
      </c>
      <c r="AE7876">
        <f>MIS[[#This Row],[OrderAverageTradedPrice]]*MIS[[#This Row],[OrderQuantity]]</f>
        <v>2436</v>
      </c>
      <c r="AF7876">
        <f>MIS[[#This Row],[LTP]]*MIS[[#This Row],[OrderQuantity]]</f>
        <v>2558</v>
      </c>
      <c r="AG7876">
        <f>IF(MIS[[#This Row],[OrderSide]]="SELL",MIS[[#This Row],[VALUE]]-MIS[[#This Row],[LIVE_VALUE]],MIS[[#This Row],[LIVE_VALUE]]-MIS[[#This Row],[VALUE]])</f>
        <v>-122</v>
      </c>
      <c r="AH7876" t="str" cm="1">
        <f t="array" ref="AH7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6" t="str">
        <f>MIS[[#This Row],[TRADING SYMBOL]]</f>
        <v>SENSEX2552081200PE</v>
      </c>
      <c r="AJ7876" t="str">
        <f>IF(RIGHT(MIS[[#This Row],[Main/Hedge]],4)="MAIN","MAIN","HEDGE")</f>
        <v>MAIN</v>
      </c>
      <c r="AK7876" t="str" cm="1">
        <f t="array" ref="AK7876">_xlfn._xlws.FILTER(Table4[Column1],ISNUMBER(SEARCH(Table4[Column1],MIS[[#This Row],[OrderUniqueIdentifier]])),"")</f>
        <v>MS</v>
      </c>
    </row>
    <row r="7877" spans="1:37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>
        <f>_xlfn.XLOOKUP(MIS[[#This Row],[TRADING SYMBOL]],[1]Sheet1!$D:$D,[1]Sheet1!$C:$C)</f>
        <v>139.94999999999999</v>
      </c>
      <c r="AE7877">
        <f>MIS[[#This Row],[OrderAverageTradedPrice]]*MIS[[#This Row],[OrderQuantity]]</f>
        <v>2716</v>
      </c>
      <c r="AF7877">
        <f>MIS[[#This Row],[LTP]]*MIS[[#This Row],[OrderQuantity]]</f>
        <v>2799</v>
      </c>
      <c r="AG7877">
        <f>IF(MIS[[#This Row],[OrderSide]]="SELL",MIS[[#This Row],[VALUE]]-MIS[[#This Row],[LIVE_VALUE]],MIS[[#This Row],[LIVE_VALUE]]-MIS[[#This Row],[VALUE]])</f>
        <v>-83</v>
      </c>
      <c r="AH7877" t="str" cm="1">
        <f t="array" ref="AH7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7" t="str">
        <f>MIS[[#This Row],[TRADING SYMBOL]]</f>
        <v>SENSEX2552081300PE</v>
      </c>
      <c r="AJ7877" t="str">
        <f>IF(RIGHT(MIS[[#This Row],[Main/Hedge]],4)="MAIN","MAIN","HEDGE")</f>
        <v>MAIN</v>
      </c>
      <c r="AK7877" t="str" cm="1">
        <f t="array" ref="AK7877">_xlfn._xlws.FILTER(Table4[Column1],ISNUMBER(SEARCH(Table4[Column1],MIS[[#This Row],[OrderUniqueIdentifier]])),"")</f>
        <v>MS</v>
      </c>
    </row>
    <row r="7878" spans="1:37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>
        <f>_xlfn.XLOOKUP(MIS[[#This Row],[TRADING SYMBOL]],[1]Sheet1!$D:$D,[1]Sheet1!$C:$C)</f>
        <v>118.35</v>
      </c>
      <c r="AE7878">
        <f>MIS[[#This Row],[OrderAverageTradedPrice]]*MIS[[#This Row],[OrderQuantity]]</f>
        <v>2548</v>
      </c>
      <c r="AF7878">
        <f>MIS[[#This Row],[LTP]]*MIS[[#This Row],[OrderQuantity]]</f>
        <v>2367</v>
      </c>
      <c r="AG7878">
        <f>IF(MIS[[#This Row],[OrderSide]]="SELL",MIS[[#This Row],[VALUE]]-MIS[[#This Row],[LIVE_VALUE]],MIS[[#This Row],[LIVE_VALUE]]-MIS[[#This Row],[VALUE]])</f>
        <v>181</v>
      </c>
      <c r="AH7878" t="str" cm="1">
        <f t="array" ref="AH7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8" t="str">
        <f>MIS[[#This Row],[TRADING SYMBOL]]</f>
        <v>SENSEX2552083400CE</v>
      </c>
      <c r="AJ7878" t="str">
        <f>IF(RIGHT(MIS[[#This Row],[Main/Hedge]],4)="MAIN","MAIN","HEDGE")</f>
        <v>MAIN</v>
      </c>
      <c r="AK7878" t="str" cm="1">
        <f t="array" ref="AK7878">_xlfn._xlws.FILTER(Table4[Column1],ISNUMBER(SEARCH(Table4[Column1],MIS[[#This Row],[OrderUniqueIdentifier]])),"")</f>
        <v>MS</v>
      </c>
    </row>
    <row r="7879" spans="1:37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>
        <f>_xlfn.XLOOKUP(MIS[[#This Row],[TRADING SYMBOL]],[1]Sheet1!$D:$D,[1]Sheet1!$C:$C)</f>
        <v>139.94999999999999</v>
      </c>
      <c r="AE7879">
        <f>MIS[[#This Row],[OrderAverageTradedPrice]]*MIS[[#This Row],[OrderQuantity]]</f>
        <v>5399</v>
      </c>
      <c r="AF7879">
        <f>MIS[[#This Row],[LTP]]*MIS[[#This Row],[OrderQuantity]]</f>
        <v>5598</v>
      </c>
      <c r="AG7879">
        <f>IF(MIS[[#This Row],[OrderSide]]="SELL",MIS[[#This Row],[VALUE]]-MIS[[#This Row],[LIVE_VALUE]],MIS[[#This Row],[LIVE_VALUE]]-MIS[[#This Row],[VALUE]])</f>
        <v>-199</v>
      </c>
      <c r="AH7879" t="str" cm="1">
        <f t="array" ref="AH7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79" t="str">
        <f>MIS[[#This Row],[TRADING SYMBOL]]</f>
        <v>SENSEX2552081300PE</v>
      </c>
      <c r="AJ7879" t="str">
        <f>IF(RIGHT(MIS[[#This Row],[Main/Hedge]],4)="MAIN","MAIN","HEDGE")</f>
        <v>MAIN</v>
      </c>
      <c r="AK7879" t="str" cm="1">
        <f t="array" ref="AK7879">_xlfn._xlws.FILTER(Table4[Column1],ISNUMBER(SEARCH(Table4[Column1],MIS[[#This Row],[OrderUniqueIdentifier]])),"")</f>
        <v>MS</v>
      </c>
    </row>
    <row r="7880" spans="1:37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>
        <f>_xlfn.XLOOKUP(MIS[[#This Row],[TRADING SYMBOL]],[1]Sheet1!$D:$D,[1]Sheet1!$C:$C)</f>
        <v>136.6</v>
      </c>
      <c r="AE7880">
        <f>MIS[[#This Row],[OrderAverageTradedPrice]]*MIS[[#This Row],[OrderQuantity]]</f>
        <v>2898</v>
      </c>
      <c r="AF7880">
        <f>MIS[[#This Row],[LTP]]*MIS[[#This Row],[OrderQuantity]]</f>
        <v>2732</v>
      </c>
      <c r="AG7880">
        <f>IF(MIS[[#This Row],[OrderSide]]="SELL",MIS[[#This Row],[VALUE]]-MIS[[#This Row],[LIVE_VALUE]],MIS[[#This Row],[LIVE_VALUE]]-MIS[[#This Row],[VALUE]])</f>
        <v>166</v>
      </c>
      <c r="AH7880" t="str" cm="1">
        <f t="array" ref="AH7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0" t="str">
        <f>MIS[[#This Row],[TRADING SYMBOL]]</f>
        <v>SENSEX2552083300CE</v>
      </c>
      <c r="AJ7880" t="str">
        <f>IF(RIGHT(MIS[[#This Row],[Main/Hedge]],4)="MAIN","MAIN","HEDGE")</f>
        <v>MAIN</v>
      </c>
      <c r="AK7880" t="str" cm="1">
        <f t="array" ref="AK7880">_xlfn._xlws.FILTER(Table4[Column1],ISNUMBER(SEARCH(Table4[Column1],MIS[[#This Row],[OrderUniqueIdentifier]])),"")</f>
        <v>MS</v>
      </c>
    </row>
    <row r="7881" spans="1:37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>
        <f>_xlfn.XLOOKUP(MIS[[#This Row],[TRADING SYMBOL]],[1]Sheet1!$D:$D,[1]Sheet1!$C:$C)</f>
        <v>139.94999999999999</v>
      </c>
      <c r="AE7881">
        <f>MIS[[#This Row],[OrderAverageTradedPrice]]*MIS[[#This Row],[OrderQuantity]]</f>
        <v>2702</v>
      </c>
      <c r="AF7881">
        <f>MIS[[#This Row],[LTP]]*MIS[[#This Row],[OrderQuantity]]</f>
        <v>2799</v>
      </c>
      <c r="AG7881">
        <f>IF(MIS[[#This Row],[OrderSide]]="SELL",MIS[[#This Row],[VALUE]]-MIS[[#This Row],[LIVE_VALUE]],MIS[[#This Row],[LIVE_VALUE]]-MIS[[#This Row],[VALUE]])</f>
        <v>-97</v>
      </c>
      <c r="AH7881" t="str" cm="1">
        <f t="array" ref="AH7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1" t="str">
        <f>MIS[[#This Row],[TRADING SYMBOL]]</f>
        <v>SENSEX2552081300PE</v>
      </c>
      <c r="AJ7881" t="str">
        <f>IF(RIGHT(MIS[[#This Row],[Main/Hedge]],4)="MAIN","MAIN","HEDGE")</f>
        <v>MAIN</v>
      </c>
      <c r="AK7881" t="str" cm="1">
        <f t="array" ref="AK7881">_xlfn._xlws.FILTER(Table4[Column1],ISNUMBER(SEARCH(Table4[Column1],MIS[[#This Row],[OrderUniqueIdentifier]])),"")</f>
        <v>MS</v>
      </c>
    </row>
    <row r="7882" spans="1:37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>
        <f>_xlfn.XLOOKUP(MIS[[#This Row],[TRADING SYMBOL]],[1]Sheet1!$D:$D,[1]Sheet1!$C:$C)</f>
        <v>127.9</v>
      </c>
      <c r="AE7882">
        <f>MIS[[#This Row],[OrderAverageTradedPrice]]*MIS[[#This Row],[OrderQuantity]]</f>
        <v>2460</v>
      </c>
      <c r="AF7882">
        <f>MIS[[#This Row],[LTP]]*MIS[[#This Row],[OrderQuantity]]</f>
        <v>2558</v>
      </c>
      <c r="AG7882">
        <f>IF(MIS[[#This Row],[OrderSide]]="SELL",MIS[[#This Row],[VALUE]]-MIS[[#This Row],[LIVE_VALUE]],MIS[[#This Row],[LIVE_VALUE]]-MIS[[#This Row],[VALUE]])</f>
        <v>-98</v>
      </c>
      <c r="AH7882" t="str" cm="1">
        <f t="array" ref="AH7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2" t="str">
        <f>MIS[[#This Row],[TRADING SYMBOL]]</f>
        <v>SENSEX2552081200PE</v>
      </c>
      <c r="AJ7882" t="str">
        <f>IF(RIGHT(MIS[[#This Row],[Main/Hedge]],4)="MAIN","MAIN","HEDGE")</f>
        <v>MAIN</v>
      </c>
      <c r="AK7882" t="str" cm="1">
        <f t="array" ref="AK7882">_xlfn._xlws.FILTER(Table4[Column1],ISNUMBER(SEARCH(Table4[Column1],MIS[[#This Row],[OrderUniqueIdentifier]])),"")</f>
        <v>MS</v>
      </c>
    </row>
    <row r="7883" spans="1:37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>
        <f>_xlfn.XLOOKUP(MIS[[#This Row],[TRADING SYMBOL]],[1]Sheet1!$D:$D,[1]Sheet1!$C:$C)</f>
        <v>118.35</v>
      </c>
      <c r="AE7883">
        <f>MIS[[#This Row],[OrderAverageTradedPrice]]*MIS[[#This Row],[OrderQuantity]]</f>
        <v>2549</v>
      </c>
      <c r="AF7883">
        <f>MIS[[#This Row],[LTP]]*MIS[[#This Row],[OrderQuantity]]</f>
        <v>2367</v>
      </c>
      <c r="AG7883">
        <f>IF(MIS[[#This Row],[OrderSide]]="SELL",MIS[[#This Row],[VALUE]]-MIS[[#This Row],[LIVE_VALUE]],MIS[[#This Row],[LIVE_VALUE]]-MIS[[#This Row],[VALUE]])</f>
        <v>182</v>
      </c>
      <c r="AH7883" t="str" cm="1">
        <f t="array" ref="AH7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3" t="str">
        <f>MIS[[#This Row],[TRADING SYMBOL]]</f>
        <v>SENSEX2552083400CE</v>
      </c>
      <c r="AJ7883" t="str">
        <f>IF(RIGHT(MIS[[#This Row],[Main/Hedge]],4)="MAIN","MAIN","HEDGE")</f>
        <v>MAIN</v>
      </c>
      <c r="AK7883" t="str" cm="1">
        <f t="array" ref="AK7883">_xlfn._xlws.FILTER(Table4[Column1],ISNUMBER(SEARCH(Table4[Column1],MIS[[#This Row],[OrderUniqueIdentifier]])),"")</f>
        <v>MS</v>
      </c>
    </row>
    <row r="7884" spans="1:37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>
        <f>_xlfn.XLOOKUP(MIS[[#This Row],[TRADING SYMBOL]],[1]Sheet1!$D:$D,[1]Sheet1!$C:$C)</f>
        <v>127.9</v>
      </c>
      <c r="AE7884">
        <f>MIS[[#This Row],[OrderAverageTradedPrice]]*MIS[[#This Row],[OrderQuantity]]</f>
        <v>2441</v>
      </c>
      <c r="AF7884">
        <f>MIS[[#This Row],[LTP]]*MIS[[#This Row],[OrderQuantity]]</f>
        <v>2558</v>
      </c>
      <c r="AG7884">
        <f>IF(MIS[[#This Row],[OrderSide]]="SELL",MIS[[#This Row],[VALUE]]-MIS[[#This Row],[LIVE_VALUE]],MIS[[#This Row],[LIVE_VALUE]]-MIS[[#This Row],[VALUE]])</f>
        <v>-117</v>
      </c>
      <c r="AH7884" t="str" cm="1">
        <f t="array" ref="AH7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4" t="str">
        <f>MIS[[#This Row],[TRADING SYMBOL]]</f>
        <v>SENSEX2552081200PE</v>
      </c>
      <c r="AJ7884" t="str">
        <f>IF(RIGHT(MIS[[#This Row],[Main/Hedge]],4)="MAIN","MAIN","HEDGE")</f>
        <v>MAIN</v>
      </c>
      <c r="AK7884" t="str" cm="1">
        <f t="array" ref="AK7884">_xlfn._xlws.FILTER(Table4[Column1],ISNUMBER(SEARCH(Table4[Column1],MIS[[#This Row],[OrderUniqueIdentifier]])),"")</f>
        <v>MS</v>
      </c>
    </row>
    <row r="7885" spans="1:37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>
        <f>_xlfn.XLOOKUP(MIS[[#This Row],[TRADING SYMBOL]],[1]Sheet1!$D:$D,[1]Sheet1!$C:$C)</f>
        <v>139.94999999999999</v>
      </c>
      <c r="AE7885">
        <f>MIS[[#This Row],[OrderAverageTradedPrice]]*MIS[[#This Row],[OrderQuantity]]</f>
        <v>5432</v>
      </c>
      <c r="AF7885">
        <f>MIS[[#This Row],[LTP]]*MIS[[#This Row],[OrderQuantity]]</f>
        <v>5598</v>
      </c>
      <c r="AG7885">
        <f>IF(MIS[[#This Row],[OrderSide]]="SELL",MIS[[#This Row],[VALUE]]-MIS[[#This Row],[LIVE_VALUE]],MIS[[#This Row],[LIVE_VALUE]]-MIS[[#This Row],[VALUE]])</f>
        <v>-166</v>
      </c>
      <c r="AH7885" t="str" cm="1">
        <f t="array" ref="AH7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5" t="str">
        <f>MIS[[#This Row],[TRADING SYMBOL]]</f>
        <v>SENSEX2552081300PE</v>
      </c>
      <c r="AJ7885" t="str">
        <f>IF(RIGHT(MIS[[#This Row],[Main/Hedge]],4)="MAIN","MAIN","HEDGE")</f>
        <v>MAIN</v>
      </c>
      <c r="AK7885" t="str" cm="1">
        <f t="array" ref="AK7885">_xlfn._xlws.FILTER(Table4[Column1],ISNUMBER(SEARCH(Table4[Column1],MIS[[#This Row],[OrderUniqueIdentifier]])),"")</f>
        <v>MS</v>
      </c>
    </row>
    <row r="7886" spans="1:37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>
        <f>_xlfn.XLOOKUP(MIS[[#This Row],[TRADING SYMBOL]],[1]Sheet1!$D:$D,[1]Sheet1!$C:$C)</f>
        <v>118.35</v>
      </c>
      <c r="AE7886">
        <f>MIS[[#This Row],[OrderAverageTradedPrice]]*MIS[[#This Row],[OrderQuantity]]</f>
        <v>5098</v>
      </c>
      <c r="AF7886">
        <f>MIS[[#This Row],[LTP]]*MIS[[#This Row],[OrderQuantity]]</f>
        <v>4734</v>
      </c>
      <c r="AG7886">
        <f>IF(MIS[[#This Row],[OrderSide]]="SELL",MIS[[#This Row],[VALUE]]-MIS[[#This Row],[LIVE_VALUE]],MIS[[#This Row],[LIVE_VALUE]]-MIS[[#This Row],[VALUE]])</f>
        <v>364</v>
      </c>
      <c r="AH7886" t="str" cm="1">
        <f t="array" ref="AH7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6" t="str">
        <f>MIS[[#This Row],[TRADING SYMBOL]]</f>
        <v>SENSEX2552083400CE</v>
      </c>
      <c r="AJ7886" t="str">
        <f>IF(RIGHT(MIS[[#This Row],[Main/Hedge]],4)="MAIN","MAIN","HEDGE")</f>
        <v>MAIN</v>
      </c>
      <c r="AK7886" t="str" cm="1">
        <f t="array" ref="AK7886">_xlfn._xlws.FILTER(Table4[Column1],ISNUMBER(SEARCH(Table4[Column1],MIS[[#This Row],[OrderUniqueIdentifier]])),"")</f>
        <v>MS</v>
      </c>
    </row>
    <row r="7887" spans="1:37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>
        <f>_xlfn.XLOOKUP(MIS[[#This Row],[TRADING SYMBOL]],[1]Sheet1!$D:$D,[1]Sheet1!$C:$C)</f>
        <v>104.4</v>
      </c>
      <c r="AE7887">
        <f>MIS[[#This Row],[OrderAverageTradedPrice]]*MIS[[#This Row],[OrderQuantity]]</f>
        <v>8917</v>
      </c>
      <c r="AF7887">
        <f>MIS[[#This Row],[LTP]]*MIS[[#This Row],[OrderQuantity]]</f>
        <v>8352</v>
      </c>
      <c r="AG7887">
        <f>IF(MIS[[#This Row],[OrderSide]]="SELL",MIS[[#This Row],[VALUE]]-MIS[[#This Row],[LIVE_VALUE]],MIS[[#This Row],[LIVE_VALUE]]-MIS[[#This Row],[VALUE]])</f>
        <v>565</v>
      </c>
      <c r="AH7887" t="str" cm="1">
        <f t="array" ref="AH7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7" t="str">
        <f>MIS[[#This Row],[TRADING SYMBOL]]</f>
        <v>SENSEX2552083500CE</v>
      </c>
      <c r="AJ7887" t="str">
        <f>IF(RIGHT(MIS[[#This Row],[Main/Hedge]],4)="MAIN","MAIN","HEDGE")</f>
        <v>MAIN</v>
      </c>
      <c r="AK7887" t="str" cm="1">
        <f t="array" ref="AK7887">_xlfn._xlws.FILTER(Table4[Column1],ISNUMBER(SEARCH(Table4[Column1],MIS[[#This Row],[OrderUniqueIdentifier]])),"")</f>
        <v>MS</v>
      </c>
    </row>
    <row r="7888" spans="1:37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>
        <f>_xlfn.XLOOKUP(MIS[[#This Row],[TRADING SYMBOL]],[1]Sheet1!$D:$D,[1]Sheet1!$C:$C)</f>
        <v>118.35</v>
      </c>
      <c r="AE7888">
        <f>MIS[[#This Row],[OrderAverageTradedPrice]]*MIS[[#This Row],[OrderQuantity]]</f>
        <v>2549</v>
      </c>
      <c r="AF7888">
        <f>MIS[[#This Row],[LTP]]*MIS[[#This Row],[OrderQuantity]]</f>
        <v>2367</v>
      </c>
      <c r="AG7888">
        <f>IF(MIS[[#This Row],[OrderSide]]="SELL",MIS[[#This Row],[VALUE]]-MIS[[#This Row],[LIVE_VALUE]],MIS[[#This Row],[LIVE_VALUE]]-MIS[[#This Row],[VALUE]])</f>
        <v>182</v>
      </c>
      <c r="AH7888" t="str" cm="1">
        <f t="array" ref="AH7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8" t="str">
        <f>MIS[[#This Row],[TRADING SYMBOL]]</f>
        <v>SENSEX2552083400CE</v>
      </c>
      <c r="AJ7888" t="str">
        <f>IF(RIGHT(MIS[[#This Row],[Main/Hedge]],4)="MAIN","MAIN","HEDGE")</f>
        <v>MAIN</v>
      </c>
      <c r="AK7888" t="str" cm="1">
        <f t="array" ref="AK7888">_xlfn._xlws.FILTER(Table4[Column1],ISNUMBER(SEARCH(Table4[Column1],MIS[[#This Row],[OrderUniqueIdentifier]])),"")</f>
        <v>MS</v>
      </c>
    </row>
    <row r="7889" spans="1:37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>
        <f>_xlfn.XLOOKUP(MIS[[#This Row],[TRADING SYMBOL]],[1]Sheet1!$D:$D,[1]Sheet1!$C:$C)</f>
        <v>328</v>
      </c>
      <c r="AE7889">
        <f>MIS[[#This Row],[OrderAverageTradedPrice]]*MIS[[#This Row],[OrderQuantity]]</f>
        <v>12940</v>
      </c>
      <c r="AF7889">
        <f>MIS[[#This Row],[LTP]]*MIS[[#This Row],[OrderQuantity]]</f>
        <v>13120</v>
      </c>
      <c r="AG7889">
        <f>IF(MIS[[#This Row],[OrderSide]]="SELL",MIS[[#This Row],[VALUE]]-MIS[[#This Row],[LIVE_VALUE]],MIS[[#This Row],[LIVE_VALUE]]-MIS[[#This Row],[VALUE]])</f>
        <v>180</v>
      </c>
      <c r="AH7889" t="str" cm="1">
        <f t="array" ref="AH7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89" t="str">
        <f>MIS[[#This Row],[TRADING SYMBOL]]</f>
        <v>SENSEX2552082100PE</v>
      </c>
      <c r="AJ7889" t="str">
        <f>IF(RIGHT(MIS[[#This Row],[Main/Hedge]],4)="MAIN","MAIN","HEDGE")</f>
        <v>MAIN</v>
      </c>
      <c r="AK7889" t="str" cm="1">
        <f t="array" ref="AK7889">_xlfn._xlws.FILTER(Table4[Column1],ISNUMBER(SEARCH(Table4[Column1],MIS[[#This Row],[OrderUniqueIdentifier]])),"")</f>
        <v>MS</v>
      </c>
    </row>
    <row r="7890" spans="1:37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>
        <f>_xlfn.XLOOKUP(MIS[[#This Row],[TRADING SYMBOL]],[1]Sheet1!$D:$D,[1]Sheet1!$C:$C)</f>
        <v>136.6</v>
      </c>
      <c r="AE7890">
        <f>MIS[[#This Row],[OrderAverageTradedPrice]]*MIS[[#This Row],[OrderQuantity]]</f>
        <v>5804</v>
      </c>
      <c r="AF7890">
        <f>MIS[[#This Row],[LTP]]*MIS[[#This Row],[OrderQuantity]]</f>
        <v>5464</v>
      </c>
      <c r="AG7890">
        <f>IF(MIS[[#This Row],[OrderSide]]="SELL",MIS[[#This Row],[VALUE]]-MIS[[#This Row],[LIVE_VALUE]],MIS[[#This Row],[LIVE_VALUE]]-MIS[[#This Row],[VALUE]])</f>
        <v>340</v>
      </c>
      <c r="AH7890" t="str" cm="1">
        <f t="array" ref="AH7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0" t="str">
        <f>MIS[[#This Row],[TRADING SYMBOL]]</f>
        <v>SENSEX2552083300CE</v>
      </c>
      <c r="AJ7890" t="str">
        <f>IF(RIGHT(MIS[[#This Row],[Main/Hedge]],4)="MAIN","MAIN","HEDGE")</f>
        <v>MAIN</v>
      </c>
      <c r="AK7890" t="str" cm="1">
        <f t="array" ref="AK7890">_xlfn._xlws.FILTER(Table4[Column1],ISNUMBER(SEARCH(Table4[Column1],MIS[[#This Row],[OrderUniqueIdentifier]])),"")</f>
        <v>MS</v>
      </c>
    </row>
    <row r="7891" spans="1:37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>
        <f>_xlfn.XLOOKUP(MIS[[#This Row],[TRADING SYMBOL]],[1]Sheet1!$D:$D,[1]Sheet1!$C:$C)</f>
        <v>386.75</v>
      </c>
      <c r="AE7891">
        <f>MIS[[#This Row],[OrderAverageTradedPrice]]*MIS[[#This Row],[OrderQuantity]]</f>
        <v>7814</v>
      </c>
      <c r="AF7891">
        <f>MIS[[#This Row],[LTP]]*MIS[[#This Row],[OrderQuantity]]</f>
        <v>7735</v>
      </c>
      <c r="AG7891">
        <f>IF(MIS[[#This Row],[OrderSide]]="SELL",MIS[[#This Row],[VALUE]]-MIS[[#This Row],[LIVE_VALUE]],MIS[[#This Row],[LIVE_VALUE]]-MIS[[#This Row],[VALUE]])</f>
        <v>-79</v>
      </c>
      <c r="AH7891" t="str" cm="1">
        <f t="array" ref="AH7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1" t="str">
        <f>MIS[[#This Row],[TRADING SYMBOL]]</f>
        <v>SENSEX2552082500CE</v>
      </c>
      <c r="AJ7891" t="str">
        <f>IF(RIGHT(MIS[[#This Row],[Main/Hedge]],4)="MAIN","MAIN","HEDGE")</f>
        <v>MAIN</v>
      </c>
      <c r="AK7891" t="str" cm="1">
        <f t="array" ref="AK7891">_xlfn._xlws.FILTER(Table4[Column1],ISNUMBER(SEARCH(Table4[Column1],MIS[[#This Row],[OrderUniqueIdentifier]])),"")</f>
        <v>MS</v>
      </c>
    </row>
    <row r="7892" spans="1:37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>
        <f>_xlfn.XLOOKUP(MIS[[#This Row],[TRADING SYMBOL]],[1]Sheet1!$D:$D,[1]Sheet1!$C:$C)</f>
        <v>386.75</v>
      </c>
      <c r="AE7892">
        <f>MIS[[#This Row],[OrderAverageTradedPrice]]*MIS[[#This Row],[OrderQuantity]]</f>
        <v>7800</v>
      </c>
      <c r="AF7892">
        <f>MIS[[#This Row],[LTP]]*MIS[[#This Row],[OrderQuantity]]</f>
        <v>7735</v>
      </c>
      <c r="AG7892">
        <f>IF(MIS[[#This Row],[OrderSide]]="SELL",MIS[[#This Row],[VALUE]]-MIS[[#This Row],[LIVE_VALUE]],MIS[[#This Row],[LIVE_VALUE]]-MIS[[#This Row],[VALUE]])</f>
        <v>-65</v>
      </c>
      <c r="AH7892" t="str" cm="1">
        <f t="array" ref="AH7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2" t="str">
        <f>MIS[[#This Row],[TRADING SYMBOL]]</f>
        <v>SENSEX2552082500CE</v>
      </c>
      <c r="AJ7892" t="str">
        <f>IF(RIGHT(MIS[[#This Row],[Main/Hedge]],4)="MAIN","MAIN","HEDGE")</f>
        <v>MAIN</v>
      </c>
      <c r="AK7892" t="str" cm="1">
        <f t="array" ref="AK7892">_xlfn._xlws.FILTER(Table4[Column1],ISNUMBER(SEARCH(Table4[Column1],MIS[[#This Row],[OrderUniqueIdentifier]])),"")</f>
        <v>MS</v>
      </c>
    </row>
    <row r="7893" spans="1:37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>
        <f>_xlfn.XLOOKUP(MIS[[#This Row],[TRADING SYMBOL]],[1]Sheet1!$D:$D,[1]Sheet1!$C:$C)</f>
        <v>328</v>
      </c>
      <c r="AE7893">
        <f>MIS[[#This Row],[OrderAverageTradedPrice]]*MIS[[#This Row],[OrderQuantity]]</f>
        <v>6447</v>
      </c>
      <c r="AF7893">
        <f>MIS[[#This Row],[LTP]]*MIS[[#This Row],[OrderQuantity]]</f>
        <v>6560</v>
      </c>
      <c r="AG7893">
        <f>IF(MIS[[#This Row],[OrderSide]]="SELL",MIS[[#This Row],[VALUE]]-MIS[[#This Row],[LIVE_VALUE]],MIS[[#This Row],[LIVE_VALUE]]-MIS[[#This Row],[VALUE]])</f>
        <v>113</v>
      </c>
      <c r="AH7893" t="str" cm="1">
        <f t="array" ref="AH7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3" t="str">
        <f>MIS[[#This Row],[TRADING SYMBOL]]</f>
        <v>SENSEX2552082100PE</v>
      </c>
      <c r="AJ7893" t="str">
        <f>IF(RIGHT(MIS[[#This Row],[Main/Hedge]],4)="MAIN","MAIN","HEDGE")</f>
        <v>MAIN</v>
      </c>
      <c r="AK7893" t="str" cm="1">
        <f t="array" ref="AK7893">_xlfn._xlws.FILTER(Table4[Column1],ISNUMBER(SEARCH(Table4[Column1],MIS[[#This Row],[OrderUniqueIdentifier]])),"")</f>
        <v>MS</v>
      </c>
    </row>
    <row r="7894" spans="1:37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>
        <f>_xlfn.XLOOKUP(MIS[[#This Row],[TRADING SYMBOL]],[1]Sheet1!$D:$D,[1]Sheet1!$C:$C)</f>
        <v>118.35</v>
      </c>
      <c r="AE7894">
        <f>MIS[[#This Row],[OrderAverageTradedPrice]]*MIS[[#This Row],[OrderQuantity]]</f>
        <v>2553</v>
      </c>
      <c r="AF7894">
        <f>MIS[[#This Row],[LTP]]*MIS[[#This Row],[OrderQuantity]]</f>
        <v>2367</v>
      </c>
      <c r="AG7894">
        <f>IF(MIS[[#This Row],[OrderSide]]="SELL",MIS[[#This Row],[VALUE]]-MIS[[#This Row],[LIVE_VALUE]],MIS[[#This Row],[LIVE_VALUE]]-MIS[[#This Row],[VALUE]])</f>
        <v>186</v>
      </c>
      <c r="AH7894" t="str" cm="1">
        <f t="array" ref="AH7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4" t="str">
        <f>MIS[[#This Row],[TRADING SYMBOL]]</f>
        <v>SENSEX2552083400CE</v>
      </c>
      <c r="AJ7894" t="str">
        <f>IF(RIGHT(MIS[[#This Row],[Main/Hedge]],4)="MAIN","MAIN","HEDGE")</f>
        <v>MAIN</v>
      </c>
      <c r="AK7894" t="str" cm="1">
        <f t="array" ref="AK7894">_xlfn._xlws.FILTER(Table4[Column1],ISNUMBER(SEARCH(Table4[Column1],MIS[[#This Row],[OrderUniqueIdentifier]])),"")</f>
        <v>MS</v>
      </c>
    </row>
    <row r="7895" spans="1:37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>
        <f>_xlfn.XLOOKUP(MIS[[#This Row],[TRADING SYMBOL]],[1]Sheet1!$D:$D,[1]Sheet1!$C:$C)</f>
        <v>127.9</v>
      </c>
      <c r="AE7895">
        <f>MIS[[#This Row],[OrderAverageTradedPrice]]*MIS[[#This Row],[OrderQuantity]]</f>
        <v>2459</v>
      </c>
      <c r="AF7895">
        <f>MIS[[#This Row],[LTP]]*MIS[[#This Row],[OrderQuantity]]</f>
        <v>2558</v>
      </c>
      <c r="AG7895">
        <f>IF(MIS[[#This Row],[OrderSide]]="SELL",MIS[[#This Row],[VALUE]]-MIS[[#This Row],[LIVE_VALUE]],MIS[[#This Row],[LIVE_VALUE]]-MIS[[#This Row],[VALUE]])</f>
        <v>-99</v>
      </c>
      <c r="AH7895" t="str" cm="1">
        <f t="array" ref="AH7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5" t="str">
        <f>MIS[[#This Row],[TRADING SYMBOL]]</f>
        <v>SENSEX2552081200PE</v>
      </c>
      <c r="AJ7895" t="str">
        <f>IF(RIGHT(MIS[[#This Row],[Main/Hedge]],4)="MAIN","MAIN","HEDGE")</f>
        <v>MAIN</v>
      </c>
      <c r="AK7895" t="str" cm="1">
        <f t="array" ref="AK7895">_xlfn._xlws.FILTER(Table4[Column1],ISNUMBER(SEARCH(Table4[Column1],MIS[[#This Row],[OrderUniqueIdentifier]])),"")</f>
        <v>MS</v>
      </c>
    </row>
    <row r="7896" spans="1:37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>
        <f>_xlfn.XLOOKUP(MIS[[#This Row],[TRADING SYMBOL]],[1]Sheet1!$D:$D,[1]Sheet1!$C:$C)</f>
        <v>118.35</v>
      </c>
      <c r="AE7896">
        <f>MIS[[#This Row],[OrderAverageTradedPrice]]*MIS[[#This Row],[OrderQuantity]]</f>
        <v>2554</v>
      </c>
      <c r="AF7896">
        <f>MIS[[#This Row],[LTP]]*MIS[[#This Row],[OrderQuantity]]</f>
        <v>2367</v>
      </c>
      <c r="AG7896">
        <f>IF(MIS[[#This Row],[OrderSide]]="SELL",MIS[[#This Row],[VALUE]]-MIS[[#This Row],[LIVE_VALUE]],MIS[[#This Row],[LIVE_VALUE]]-MIS[[#This Row],[VALUE]])</f>
        <v>187</v>
      </c>
      <c r="AH7896" t="str" cm="1">
        <f t="array" ref="AH7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6" t="str">
        <f>MIS[[#This Row],[TRADING SYMBOL]]</f>
        <v>SENSEX2552083400CE</v>
      </c>
      <c r="AJ7896" t="str">
        <f>IF(RIGHT(MIS[[#This Row],[Main/Hedge]],4)="MAIN","MAIN","HEDGE")</f>
        <v>MAIN</v>
      </c>
      <c r="AK7896" t="str" cm="1">
        <f t="array" ref="AK7896">_xlfn._xlws.FILTER(Table4[Column1],ISNUMBER(SEARCH(Table4[Column1],MIS[[#This Row],[OrderUniqueIdentifier]])),"")</f>
        <v>MS</v>
      </c>
    </row>
    <row r="7897" spans="1:37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>
        <f>_xlfn.XLOOKUP(MIS[[#This Row],[TRADING SYMBOL]],[1]Sheet1!$D:$D,[1]Sheet1!$C:$C)</f>
        <v>139.94999999999999</v>
      </c>
      <c r="AE7897">
        <f>MIS[[#This Row],[OrderAverageTradedPrice]]*MIS[[#This Row],[OrderQuantity]]</f>
        <v>2716</v>
      </c>
      <c r="AF7897">
        <f>MIS[[#This Row],[LTP]]*MIS[[#This Row],[OrderQuantity]]</f>
        <v>2799</v>
      </c>
      <c r="AG7897">
        <f>IF(MIS[[#This Row],[OrderSide]]="SELL",MIS[[#This Row],[VALUE]]-MIS[[#This Row],[LIVE_VALUE]],MIS[[#This Row],[LIVE_VALUE]]-MIS[[#This Row],[VALUE]])</f>
        <v>-83</v>
      </c>
      <c r="AH7897" t="str" cm="1">
        <f t="array" ref="AH7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7" t="str">
        <f>MIS[[#This Row],[TRADING SYMBOL]]</f>
        <v>SENSEX2552081300PE</v>
      </c>
      <c r="AJ7897" t="str">
        <f>IF(RIGHT(MIS[[#This Row],[Main/Hedge]],4)="MAIN","MAIN","HEDGE")</f>
        <v>MAIN</v>
      </c>
      <c r="AK7897" t="str" cm="1">
        <f t="array" ref="AK7897">_xlfn._xlws.FILTER(Table4[Column1],ISNUMBER(SEARCH(Table4[Column1],MIS[[#This Row],[OrderUniqueIdentifier]])),"")</f>
        <v>MS</v>
      </c>
    </row>
    <row r="7898" spans="1:37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>
        <f>_xlfn.XLOOKUP(MIS[[#This Row],[TRADING SYMBOL]],[1]Sheet1!$D:$D,[1]Sheet1!$C:$C)</f>
        <v>139.94999999999999</v>
      </c>
      <c r="AE7898">
        <f>MIS[[#This Row],[OrderAverageTradedPrice]]*MIS[[#This Row],[OrderQuantity]]</f>
        <v>2698</v>
      </c>
      <c r="AF7898">
        <f>MIS[[#This Row],[LTP]]*MIS[[#This Row],[OrderQuantity]]</f>
        <v>2799</v>
      </c>
      <c r="AG7898">
        <f>IF(MIS[[#This Row],[OrderSide]]="SELL",MIS[[#This Row],[VALUE]]-MIS[[#This Row],[LIVE_VALUE]],MIS[[#This Row],[LIVE_VALUE]]-MIS[[#This Row],[VALUE]])</f>
        <v>-101</v>
      </c>
      <c r="AH7898" t="str" cm="1">
        <f t="array" ref="AH7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8" t="str">
        <f>MIS[[#This Row],[TRADING SYMBOL]]</f>
        <v>SENSEX2552081300PE</v>
      </c>
      <c r="AJ7898" t="str">
        <f>IF(RIGHT(MIS[[#This Row],[Main/Hedge]],4)="MAIN","MAIN","HEDGE")</f>
        <v>MAIN</v>
      </c>
      <c r="AK7898" t="str" cm="1">
        <f t="array" ref="AK7898">_xlfn._xlws.FILTER(Table4[Column1],ISNUMBER(SEARCH(Table4[Column1],MIS[[#This Row],[OrderUniqueIdentifier]])),"")</f>
        <v>MS</v>
      </c>
    </row>
    <row r="7899" spans="1:37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>
        <f>_xlfn.XLOOKUP(MIS[[#This Row],[TRADING SYMBOL]],[1]Sheet1!$D:$D,[1]Sheet1!$C:$C)</f>
        <v>136.6</v>
      </c>
      <c r="AE7899">
        <f>MIS[[#This Row],[OrderAverageTradedPrice]]*MIS[[#This Row],[OrderQuantity]]</f>
        <v>5794</v>
      </c>
      <c r="AF7899">
        <f>MIS[[#This Row],[LTP]]*MIS[[#This Row],[OrderQuantity]]</f>
        <v>5464</v>
      </c>
      <c r="AG7899">
        <f>IF(MIS[[#This Row],[OrderSide]]="SELL",MIS[[#This Row],[VALUE]]-MIS[[#This Row],[LIVE_VALUE]],MIS[[#This Row],[LIVE_VALUE]]-MIS[[#This Row],[VALUE]])</f>
        <v>330</v>
      </c>
      <c r="AH7899" t="str" cm="1">
        <f t="array" ref="AH7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899" t="str">
        <f>MIS[[#This Row],[TRADING SYMBOL]]</f>
        <v>SENSEX2552083300CE</v>
      </c>
      <c r="AJ7899" t="str">
        <f>IF(RIGHT(MIS[[#This Row],[Main/Hedge]],4)="MAIN","MAIN","HEDGE")</f>
        <v>MAIN</v>
      </c>
      <c r="AK7899" t="str" cm="1">
        <f t="array" ref="AK7899">_xlfn._xlws.FILTER(Table4[Column1],ISNUMBER(SEARCH(Table4[Column1],MIS[[#This Row],[OrderUniqueIdentifier]])),"")</f>
        <v>MS</v>
      </c>
    </row>
    <row r="7900" spans="1:37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>
        <f>_xlfn.XLOOKUP(MIS[[#This Row],[TRADING SYMBOL]],[1]Sheet1!$D:$D,[1]Sheet1!$C:$C)</f>
        <v>136.6</v>
      </c>
      <c r="AE7900">
        <f>MIS[[#This Row],[OrderAverageTradedPrice]]*MIS[[#This Row],[OrderQuantity]]</f>
        <v>2897</v>
      </c>
      <c r="AF7900">
        <f>MIS[[#This Row],[LTP]]*MIS[[#This Row],[OrderQuantity]]</f>
        <v>2732</v>
      </c>
      <c r="AG7900">
        <f>IF(MIS[[#This Row],[OrderSide]]="SELL",MIS[[#This Row],[VALUE]]-MIS[[#This Row],[LIVE_VALUE]],MIS[[#This Row],[LIVE_VALUE]]-MIS[[#This Row],[VALUE]])</f>
        <v>165</v>
      </c>
      <c r="AH7900" t="str" cm="1">
        <f t="array" ref="AH7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0" t="str">
        <f>MIS[[#This Row],[TRADING SYMBOL]]</f>
        <v>SENSEX2552083300CE</v>
      </c>
      <c r="AJ7900" t="str">
        <f>IF(RIGHT(MIS[[#This Row],[Main/Hedge]],4)="MAIN","MAIN","HEDGE")</f>
        <v>MAIN</v>
      </c>
      <c r="AK7900" t="str" cm="1">
        <f t="array" ref="AK7900">_xlfn._xlws.FILTER(Table4[Column1],ISNUMBER(SEARCH(Table4[Column1],MIS[[#This Row],[OrderUniqueIdentifier]])),"")</f>
        <v>MS</v>
      </c>
    </row>
    <row r="7901" spans="1:37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>
        <f>_xlfn.XLOOKUP(MIS[[#This Row],[TRADING SYMBOL]],[1]Sheet1!$D:$D,[1]Sheet1!$C:$C)</f>
        <v>118.35</v>
      </c>
      <c r="AE7901">
        <f>MIS[[#This Row],[OrderAverageTradedPrice]]*MIS[[#This Row],[OrderQuantity]]</f>
        <v>2549</v>
      </c>
      <c r="AF7901">
        <f>MIS[[#This Row],[LTP]]*MIS[[#This Row],[OrderQuantity]]</f>
        <v>2367</v>
      </c>
      <c r="AG7901">
        <f>IF(MIS[[#This Row],[OrderSide]]="SELL",MIS[[#This Row],[VALUE]]-MIS[[#This Row],[LIVE_VALUE]],MIS[[#This Row],[LIVE_VALUE]]-MIS[[#This Row],[VALUE]])</f>
        <v>182</v>
      </c>
      <c r="AH7901" t="str" cm="1">
        <f t="array" ref="AH7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1" t="str">
        <f>MIS[[#This Row],[TRADING SYMBOL]]</f>
        <v>SENSEX2552083400CE</v>
      </c>
      <c r="AJ7901" t="str">
        <f>IF(RIGHT(MIS[[#This Row],[Main/Hedge]],4)="MAIN","MAIN","HEDGE")</f>
        <v>MAIN</v>
      </c>
      <c r="AK7901" t="str" cm="1">
        <f t="array" ref="AK7901">_xlfn._xlws.FILTER(Table4[Column1],ISNUMBER(SEARCH(Table4[Column1],MIS[[#This Row],[OrderUniqueIdentifier]])),"")</f>
        <v>MS</v>
      </c>
    </row>
    <row r="7902" spans="1:37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>
        <f>_xlfn.XLOOKUP(MIS[[#This Row],[TRADING SYMBOL]],[1]Sheet1!$D:$D,[1]Sheet1!$C:$C)</f>
        <v>136.6</v>
      </c>
      <c r="AE7902">
        <f>MIS[[#This Row],[OrderAverageTradedPrice]]*MIS[[#This Row],[OrderQuantity]]</f>
        <v>2898</v>
      </c>
      <c r="AF7902">
        <f>MIS[[#This Row],[LTP]]*MIS[[#This Row],[OrderQuantity]]</f>
        <v>2732</v>
      </c>
      <c r="AG7902">
        <f>IF(MIS[[#This Row],[OrderSide]]="SELL",MIS[[#This Row],[VALUE]]-MIS[[#This Row],[LIVE_VALUE]],MIS[[#This Row],[LIVE_VALUE]]-MIS[[#This Row],[VALUE]])</f>
        <v>166</v>
      </c>
      <c r="AH7902" t="str" cm="1">
        <f t="array" ref="AH7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2" t="str">
        <f>MIS[[#This Row],[TRADING SYMBOL]]</f>
        <v>SENSEX2552083300CE</v>
      </c>
      <c r="AJ7902" t="str">
        <f>IF(RIGHT(MIS[[#This Row],[Main/Hedge]],4)="MAIN","MAIN","HEDGE")</f>
        <v>MAIN</v>
      </c>
      <c r="AK7902" t="str" cm="1">
        <f t="array" ref="AK7902">_xlfn._xlws.FILTER(Table4[Column1],ISNUMBER(SEARCH(Table4[Column1],MIS[[#This Row],[OrderUniqueIdentifier]])),"")</f>
        <v>MS</v>
      </c>
    </row>
    <row r="7903" spans="1:37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>
        <f>_xlfn.XLOOKUP(MIS[[#This Row],[TRADING SYMBOL]],[1]Sheet1!$D:$D,[1]Sheet1!$C:$C)</f>
        <v>136.6</v>
      </c>
      <c r="AE7903">
        <f>MIS[[#This Row],[OrderAverageTradedPrice]]*MIS[[#This Row],[OrderQuantity]]</f>
        <v>5795</v>
      </c>
      <c r="AF7903">
        <f>MIS[[#This Row],[LTP]]*MIS[[#This Row],[OrderQuantity]]</f>
        <v>5464</v>
      </c>
      <c r="AG7903">
        <f>IF(MIS[[#This Row],[OrderSide]]="SELL",MIS[[#This Row],[VALUE]]-MIS[[#This Row],[LIVE_VALUE]],MIS[[#This Row],[LIVE_VALUE]]-MIS[[#This Row],[VALUE]])</f>
        <v>331</v>
      </c>
      <c r="AH7903" t="str" cm="1">
        <f t="array" ref="AH7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3" t="str">
        <f>MIS[[#This Row],[TRADING SYMBOL]]</f>
        <v>SENSEX2552083300CE</v>
      </c>
      <c r="AJ7903" t="str">
        <f>IF(RIGHT(MIS[[#This Row],[Main/Hedge]],4)="MAIN","MAIN","HEDGE")</f>
        <v>MAIN</v>
      </c>
      <c r="AK7903" t="str" cm="1">
        <f t="array" ref="AK7903">_xlfn._xlws.FILTER(Table4[Column1],ISNUMBER(SEARCH(Table4[Column1],MIS[[#This Row],[OrderUniqueIdentifier]])),"")</f>
        <v>MS</v>
      </c>
    </row>
    <row r="7904" spans="1:37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>
        <f>_xlfn.XLOOKUP(MIS[[#This Row],[TRADING SYMBOL]],[1]Sheet1!$D:$D,[1]Sheet1!$C:$C)</f>
        <v>139.94999999999999</v>
      </c>
      <c r="AE7904">
        <f>MIS[[#This Row],[OrderAverageTradedPrice]]*MIS[[#This Row],[OrderQuantity]]</f>
        <v>5407</v>
      </c>
      <c r="AF7904">
        <f>MIS[[#This Row],[LTP]]*MIS[[#This Row],[OrderQuantity]]</f>
        <v>5598</v>
      </c>
      <c r="AG7904">
        <f>IF(MIS[[#This Row],[OrderSide]]="SELL",MIS[[#This Row],[VALUE]]-MIS[[#This Row],[LIVE_VALUE]],MIS[[#This Row],[LIVE_VALUE]]-MIS[[#This Row],[VALUE]])</f>
        <v>-191</v>
      </c>
      <c r="AH7904" t="str" cm="1">
        <f t="array" ref="AH7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4" t="str">
        <f>MIS[[#This Row],[TRADING SYMBOL]]</f>
        <v>SENSEX2552081300PE</v>
      </c>
      <c r="AJ7904" t="str">
        <f>IF(RIGHT(MIS[[#This Row],[Main/Hedge]],4)="MAIN","MAIN","HEDGE")</f>
        <v>MAIN</v>
      </c>
      <c r="AK7904" t="str" cm="1">
        <f t="array" ref="AK7904">_xlfn._xlws.FILTER(Table4[Column1],ISNUMBER(SEARCH(Table4[Column1],MIS[[#This Row],[OrderUniqueIdentifier]])),"")</f>
        <v>MS</v>
      </c>
    </row>
    <row r="7905" spans="1:37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>
        <f>_xlfn.XLOOKUP(MIS[[#This Row],[TRADING SYMBOL]],[1]Sheet1!$D:$D,[1]Sheet1!$C:$C)</f>
        <v>118.35</v>
      </c>
      <c r="AE7905">
        <f>MIS[[#This Row],[OrderAverageTradedPrice]]*MIS[[#This Row],[OrderQuantity]]</f>
        <v>5109</v>
      </c>
      <c r="AF7905">
        <f>MIS[[#This Row],[LTP]]*MIS[[#This Row],[OrderQuantity]]</f>
        <v>4734</v>
      </c>
      <c r="AG7905">
        <f>IF(MIS[[#This Row],[OrderSide]]="SELL",MIS[[#This Row],[VALUE]]-MIS[[#This Row],[LIVE_VALUE]],MIS[[#This Row],[LIVE_VALUE]]-MIS[[#This Row],[VALUE]])</f>
        <v>375</v>
      </c>
      <c r="AH7905" t="str" cm="1">
        <f t="array" ref="AH7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5" t="str">
        <f>MIS[[#This Row],[TRADING SYMBOL]]</f>
        <v>SENSEX2552083400CE</v>
      </c>
      <c r="AJ7905" t="str">
        <f>IF(RIGHT(MIS[[#This Row],[Main/Hedge]],4)="MAIN","MAIN","HEDGE")</f>
        <v>MAIN</v>
      </c>
      <c r="AK7905" t="str" cm="1">
        <f t="array" ref="AK7905">_xlfn._xlws.FILTER(Table4[Column1],ISNUMBER(SEARCH(Table4[Column1],MIS[[#This Row],[OrderUniqueIdentifier]])),"")</f>
        <v>MS</v>
      </c>
    </row>
    <row r="7906" spans="1:37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>
        <f>_xlfn.XLOOKUP(MIS[[#This Row],[TRADING SYMBOL]],[1]Sheet1!$D:$D,[1]Sheet1!$C:$C)</f>
        <v>386.75</v>
      </c>
      <c r="AE7906">
        <f>MIS[[#This Row],[OrderAverageTradedPrice]]*MIS[[#This Row],[OrderQuantity]]</f>
        <v>7819</v>
      </c>
      <c r="AF7906">
        <f>MIS[[#This Row],[LTP]]*MIS[[#This Row],[OrderQuantity]]</f>
        <v>7735</v>
      </c>
      <c r="AG7906">
        <f>IF(MIS[[#This Row],[OrderSide]]="SELL",MIS[[#This Row],[VALUE]]-MIS[[#This Row],[LIVE_VALUE]],MIS[[#This Row],[LIVE_VALUE]]-MIS[[#This Row],[VALUE]])</f>
        <v>-84</v>
      </c>
      <c r="AH7906" t="str" cm="1">
        <f t="array" ref="AH7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6" t="str">
        <f>MIS[[#This Row],[TRADING SYMBOL]]</f>
        <v>SENSEX2552082500CE</v>
      </c>
      <c r="AJ7906" t="str">
        <f>IF(RIGHT(MIS[[#This Row],[Main/Hedge]],4)="MAIN","MAIN","HEDGE")</f>
        <v>MAIN</v>
      </c>
      <c r="AK7906" t="str" cm="1">
        <f t="array" ref="AK7906">_xlfn._xlws.FILTER(Table4[Column1],ISNUMBER(SEARCH(Table4[Column1],MIS[[#This Row],[OrderUniqueIdentifier]])),"")</f>
        <v>MS</v>
      </c>
    </row>
    <row r="7907" spans="1:37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>
        <f>_xlfn.XLOOKUP(MIS[[#This Row],[TRADING SYMBOL]],[1]Sheet1!$D:$D,[1]Sheet1!$C:$C)</f>
        <v>328</v>
      </c>
      <c r="AE7907">
        <f>MIS[[#This Row],[OrderAverageTradedPrice]]*MIS[[#This Row],[OrderQuantity]]</f>
        <v>6452</v>
      </c>
      <c r="AF7907">
        <f>MIS[[#This Row],[LTP]]*MIS[[#This Row],[OrderQuantity]]</f>
        <v>6560</v>
      </c>
      <c r="AG7907">
        <f>IF(MIS[[#This Row],[OrderSide]]="SELL",MIS[[#This Row],[VALUE]]-MIS[[#This Row],[LIVE_VALUE]],MIS[[#This Row],[LIVE_VALUE]]-MIS[[#This Row],[VALUE]])</f>
        <v>108</v>
      </c>
      <c r="AH7907" t="str" cm="1">
        <f t="array" ref="AH7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7" t="str">
        <f>MIS[[#This Row],[TRADING SYMBOL]]</f>
        <v>SENSEX2552082100PE</v>
      </c>
      <c r="AJ7907" t="str">
        <f>IF(RIGHT(MIS[[#This Row],[Main/Hedge]],4)="MAIN","MAIN","HEDGE")</f>
        <v>MAIN</v>
      </c>
      <c r="AK7907" t="str" cm="1">
        <f t="array" ref="AK7907">_xlfn._xlws.FILTER(Table4[Column1],ISNUMBER(SEARCH(Table4[Column1],MIS[[#This Row],[OrderUniqueIdentifier]])),"")</f>
        <v>MS</v>
      </c>
    </row>
    <row r="7908" spans="1:37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>
        <f>_xlfn.XLOOKUP(MIS[[#This Row],[TRADING SYMBOL]],[1]Sheet1!$D:$D,[1]Sheet1!$C:$C)</f>
        <v>386.75</v>
      </c>
      <c r="AE7908">
        <f>MIS[[#This Row],[OrderAverageTradedPrice]]*MIS[[#This Row],[OrderQuantity]]</f>
        <v>7800</v>
      </c>
      <c r="AF7908">
        <f>MIS[[#This Row],[LTP]]*MIS[[#This Row],[OrderQuantity]]</f>
        <v>7735</v>
      </c>
      <c r="AG7908">
        <f>IF(MIS[[#This Row],[OrderSide]]="SELL",MIS[[#This Row],[VALUE]]-MIS[[#This Row],[LIVE_VALUE]],MIS[[#This Row],[LIVE_VALUE]]-MIS[[#This Row],[VALUE]])</f>
        <v>-65</v>
      </c>
      <c r="AH7908" t="str" cm="1">
        <f t="array" ref="AH7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8" t="str">
        <f>MIS[[#This Row],[TRADING SYMBOL]]</f>
        <v>SENSEX2552082500CE</v>
      </c>
      <c r="AJ7908" t="str">
        <f>IF(RIGHT(MIS[[#This Row],[Main/Hedge]],4)="MAIN","MAIN","HEDGE")</f>
        <v>MAIN</v>
      </c>
      <c r="AK7908" t="str" cm="1">
        <f t="array" ref="AK7908">_xlfn._xlws.FILTER(Table4[Column1],ISNUMBER(SEARCH(Table4[Column1],MIS[[#This Row],[OrderUniqueIdentifier]])),"")</f>
        <v>MS</v>
      </c>
    </row>
    <row r="7909" spans="1:37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>
        <f>_xlfn.XLOOKUP(MIS[[#This Row],[TRADING SYMBOL]],[1]Sheet1!$D:$D,[1]Sheet1!$C:$C)</f>
        <v>104.4</v>
      </c>
      <c r="AE7909">
        <f>MIS[[#This Row],[OrderAverageTradedPrice]]*MIS[[#This Row],[OrderQuantity]]</f>
        <v>2229</v>
      </c>
      <c r="AF7909">
        <f>MIS[[#This Row],[LTP]]*MIS[[#This Row],[OrderQuantity]]</f>
        <v>2088</v>
      </c>
      <c r="AG7909">
        <f>IF(MIS[[#This Row],[OrderSide]]="SELL",MIS[[#This Row],[VALUE]]-MIS[[#This Row],[LIVE_VALUE]],MIS[[#This Row],[LIVE_VALUE]]-MIS[[#This Row],[VALUE]])</f>
        <v>141</v>
      </c>
      <c r="AH7909" t="str" cm="1">
        <f t="array" ref="AH7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09" t="str">
        <f>MIS[[#This Row],[TRADING SYMBOL]]</f>
        <v>SENSEX2552083500CE</v>
      </c>
      <c r="AJ7909" t="str">
        <f>IF(RIGHT(MIS[[#This Row],[Main/Hedge]],4)="MAIN","MAIN","HEDGE")</f>
        <v>MAIN</v>
      </c>
      <c r="AK7909" t="str" cm="1">
        <f t="array" ref="AK7909">_xlfn._xlws.FILTER(Table4[Column1],ISNUMBER(SEARCH(Table4[Column1],MIS[[#This Row],[OrderUniqueIdentifier]])),"")</f>
        <v>MS</v>
      </c>
    </row>
    <row r="7910" spans="1:37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>
        <f>_xlfn.XLOOKUP(MIS[[#This Row],[TRADING SYMBOL]],[1]Sheet1!$D:$D,[1]Sheet1!$C:$C)</f>
        <v>136.6</v>
      </c>
      <c r="AE7910">
        <f>MIS[[#This Row],[OrderAverageTradedPrice]]*MIS[[#This Row],[OrderQuantity]]</f>
        <v>5804</v>
      </c>
      <c r="AF7910">
        <f>MIS[[#This Row],[LTP]]*MIS[[#This Row],[OrderQuantity]]</f>
        <v>5464</v>
      </c>
      <c r="AG7910">
        <f>IF(MIS[[#This Row],[OrderSide]]="SELL",MIS[[#This Row],[VALUE]]-MIS[[#This Row],[LIVE_VALUE]],MIS[[#This Row],[LIVE_VALUE]]-MIS[[#This Row],[VALUE]])</f>
        <v>340</v>
      </c>
      <c r="AH7910" t="str" cm="1">
        <f t="array" ref="AH7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0" t="str">
        <f>MIS[[#This Row],[TRADING SYMBOL]]</f>
        <v>SENSEX2552083300CE</v>
      </c>
      <c r="AJ7910" t="str">
        <f>IF(RIGHT(MIS[[#This Row],[Main/Hedge]],4)="MAIN","MAIN","HEDGE")</f>
        <v>MAIN</v>
      </c>
      <c r="AK7910" t="str" cm="1">
        <f t="array" ref="AK7910">_xlfn._xlws.FILTER(Table4[Column1],ISNUMBER(SEARCH(Table4[Column1],MIS[[#This Row],[OrderUniqueIdentifier]])),"")</f>
        <v>MS</v>
      </c>
    </row>
    <row r="7911" spans="1:37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>
        <f>_xlfn.XLOOKUP(MIS[[#This Row],[TRADING SYMBOL]],[1]Sheet1!$D:$D,[1]Sheet1!$C:$C)</f>
        <v>136.6</v>
      </c>
      <c r="AE7911">
        <f>MIS[[#This Row],[OrderAverageTradedPrice]]*MIS[[#This Row],[OrderQuantity]]</f>
        <v>5784</v>
      </c>
      <c r="AF7911">
        <f>MIS[[#This Row],[LTP]]*MIS[[#This Row],[OrderQuantity]]</f>
        <v>5464</v>
      </c>
      <c r="AG7911">
        <f>IF(MIS[[#This Row],[OrderSide]]="SELL",MIS[[#This Row],[VALUE]]-MIS[[#This Row],[LIVE_VALUE]],MIS[[#This Row],[LIVE_VALUE]]-MIS[[#This Row],[VALUE]])</f>
        <v>320</v>
      </c>
      <c r="AH7911" t="str" cm="1">
        <f t="array" ref="AH7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1" t="str">
        <f>MIS[[#This Row],[TRADING SYMBOL]]</f>
        <v>SENSEX2552083300CE</v>
      </c>
      <c r="AJ7911" t="str">
        <f>IF(RIGHT(MIS[[#This Row],[Main/Hedge]],4)="MAIN","MAIN","HEDGE")</f>
        <v>MAIN</v>
      </c>
      <c r="AK7911" t="str" cm="1">
        <f t="array" ref="AK7911">_xlfn._xlws.FILTER(Table4[Column1],ISNUMBER(SEARCH(Table4[Column1],MIS[[#This Row],[OrderUniqueIdentifier]])),"")</f>
        <v>MS</v>
      </c>
    </row>
    <row r="7912" spans="1:37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>
        <f>_xlfn.XLOOKUP(MIS[[#This Row],[TRADING SYMBOL]],[1]Sheet1!$D:$D,[1]Sheet1!$C:$C)</f>
        <v>104.4</v>
      </c>
      <c r="AE7912">
        <f>MIS[[#This Row],[OrderAverageTradedPrice]]*MIS[[#This Row],[OrderQuantity]]</f>
        <v>13360.99999999992</v>
      </c>
      <c r="AF7912">
        <f>MIS[[#This Row],[LTP]]*MIS[[#This Row],[OrderQuantity]]</f>
        <v>12528</v>
      </c>
      <c r="AG7912">
        <f>IF(MIS[[#This Row],[OrderSide]]="SELL",MIS[[#This Row],[VALUE]]-MIS[[#This Row],[LIVE_VALUE]],MIS[[#This Row],[LIVE_VALUE]]-MIS[[#This Row],[VALUE]])</f>
        <v>832.99999999991996</v>
      </c>
      <c r="AH7912" t="str" cm="1">
        <f t="array" ref="AH7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2" t="str">
        <f>MIS[[#This Row],[TRADING SYMBOL]]</f>
        <v>SENSEX2552083500CE</v>
      </c>
      <c r="AJ7912" t="str">
        <f>IF(RIGHT(MIS[[#This Row],[Main/Hedge]],4)="MAIN","MAIN","HEDGE")</f>
        <v>MAIN</v>
      </c>
      <c r="AK7912" t="str" cm="1">
        <f t="array" ref="AK7912">_xlfn._xlws.FILTER(Table4[Column1],ISNUMBER(SEARCH(Table4[Column1],MIS[[#This Row],[OrderUniqueIdentifier]])),"")</f>
        <v>MS</v>
      </c>
    </row>
    <row r="7913" spans="1:37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>
        <f>_xlfn.XLOOKUP(MIS[[#This Row],[TRADING SYMBOL]],[1]Sheet1!$D:$D,[1]Sheet1!$C:$C)</f>
        <v>127.9</v>
      </c>
      <c r="AE7913">
        <f>MIS[[#This Row],[OrderAverageTradedPrice]]*MIS[[#This Row],[OrderQuantity]]</f>
        <v>21930.99999999984</v>
      </c>
      <c r="AF7913">
        <f>MIS[[#This Row],[LTP]]*MIS[[#This Row],[OrderQuantity]]</f>
        <v>23022</v>
      </c>
      <c r="AG7913">
        <f>IF(MIS[[#This Row],[OrderSide]]="SELL",MIS[[#This Row],[VALUE]]-MIS[[#This Row],[LIVE_VALUE]],MIS[[#This Row],[LIVE_VALUE]]-MIS[[#This Row],[VALUE]])</f>
        <v>-1091.0000000001601</v>
      </c>
      <c r="AH7913" t="str" cm="1">
        <f t="array" ref="AH7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3" t="str">
        <f>MIS[[#This Row],[TRADING SYMBOL]]</f>
        <v>SENSEX2552081200PE</v>
      </c>
      <c r="AJ7913" t="str">
        <f>IF(RIGHT(MIS[[#This Row],[Main/Hedge]],4)="MAIN","MAIN","HEDGE")</f>
        <v>MAIN</v>
      </c>
      <c r="AK7913" t="str" cm="1">
        <f t="array" ref="AK7913">_xlfn._xlws.FILTER(Table4[Column1],ISNUMBER(SEARCH(Table4[Column1],MIS[[#This Row],[OrderUniqueIdentifier]])),"")</f>
        <v>MS</v>
      </c>
    </row>
    <row r="7914" spans="1:37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>
        <f>_xlfn.XLOOKUP(MIS[[#This Row],[TRADING SYMBOL]],[1]Sheet1!$D:$D,[1]Sheet1!$C:$C)</f>
        <v>127.9</v>
      </c>
      <c r="AE7914">
        <f>MIS[[#This Row],[OrderAverageTradedPrice]]*MIS[[#This Row],[OrderQuantity]]</f>
        <v>9744</v>
      </c>
      <c r="AF7914">
        <f>MIS[[#This Row],[LTP]]*MIS[[#This Row],[OrderQuantity]]</f>
        <v>10232</v>
      </c>
      <c r="AG7914">
        <f>IF(MIS[[#This Row],[OrderSide]]="SELL",MIS[[#This Row],[VALUE]]-MIS[[#This Row],[LIVE_VALUE]],MIS[[#This Row],[LIVE_VALUE]]-MIS[[#This Row],[VALUE]])</f>
        <v>-488</v>
      </c>
      <c r="AH7914" t="str" cm="1">
        <f t="array" ref="AH7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4" t="str">
        <f>MIS[[#This Row],[TRADING SYMBOL]]</f>
        <v>SENSEX2552081200PE</v>
      </c>
      <c r="AJ7914" t="str">
        <f>IF(RIGHT(MIS[[#This Row],[Main/Hedge]],4)="MAIN","MAIN","HEDGE")</f>
        <v>MAIN</v>
      </c>
      <c r="AK7914" t="str" cm="1">
        <f t="array" ref="AK7914">_xlfn._xlws.FILTER(Table4[Column1],ISNUMBER(SEARCH(Table4[Column1],MIS[[#This Row],[OrderUniqueIdentifier]])),"")</f>
        <v>MS</v>
      </c>
    </row>
    <row r="7915" spans="1:37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>
        <f>_xlfn.XLOOKUP(MIS[[#This Row],[TRADING SYMBOL]],[1]Sheet1!$D:$D,[1]Sheet1!$C:$C)</f>
        <v>136.6</v>
      </c>
      <c r="AE7915">
        <f>MIS[[#This Row],[OrderAverageTradedPrice]]*MIS[[#This Row],[OrderQuantity]]</f>
        <v>5761</v>
      </c>
      <c r="AF7915">
        <f>MIS[[#This Row],[LTP]]*MIS[[#This Row],[OrderQuantity]]</f>
        <v>5464</v>
      </c>
      <c r="AG7915">
        <f>IF(MIS[[#This Row],[OrderSide]]="SELL",MIS[[#This Row],[VALUE]]-MIS[[#This Row],[LIVE_VALUE]],MIS[[#This Row],[LIVE_VALUE]]-MIS[[#This Row],[VALUE]])</f>
        <v>297</v>
      </c>
      <c r="AH7915" t="str" cm="1">
        <f t="array" ref="AH7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5" t="str">
        <f>MIS[[#This Row],[TRADING SYMBOL]]</f>
        <v>SENSEX2552083300CE</v>
      </c>
      <c r="AJ7915" t="str">
        <f>IF(RIGHT(MIS[[#This Row],[Main/Hedge]],4)="MAIN","MAIN","HEDGE")</f>
        <v>MAIN</v>
      </c>
      <c r="AK7915" t="str" cm="1">
        <f t="array" ref="AK7915">_xlfn._xlws.FILTER(Table4[Column1],ISNUMBER(SEARCH(Table4[Column1],MIS[[#This Row],[OrderUniqueIdentifier]])),"")</f>
        <v>MS</v>
      </c>
    </row>
    <row r="7916" spans="1:37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>
        <f>_xlfn.XLOOKUP(MIS[[#This Row],[TRADING SYMBOL]],[1]Sheet1!$D:$D,[1]Sheet1!$C:$C)</f>
        <v>139.94999999999999</v>
      </c>
      <c r="AE7916">
        <f>MIS[[#This Row],[OrderAverageTradedPrice]]*MIS[[#This Row],[OrderQuantity]]</f>
        <v>5393</v>
      </c>
      <c r="AF7916">
        <f>MIS[[#This Row],[LTP]]*MIS[[#This Row],[OrderQuantity]]</f>
        <v>5598</v>
      </c>
      <c r="AG7916">
        <f>IF(MIS[[#This Row],[OrderSide]]="SELL",MIS[[#This Row],[VALUE]]-MIS[[#This Row],[LIVE_VALUE]],MIS[[#This Row],[LIVE_VALUE]]-MIS[[#This Row],[VALUE]])</f>
        <v>-205</v>
      </c>
      <c r="AH7916" t="str" cm="1">
        <f t="array" ref="AH7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6" t="str">
        <f>MIS[[#This Row],[TRADING SYMBOL]]</f>
        <v>SENSEX2552081300PE</v>
      </c>
      <c r="AJ7916" t="str">
        <f>IF(RIGHT(MIS[[#This Row],[Main/Hedge]],4)="MAIN","MAIN","HEDGE")</f>
        <v>MAIN</v>
      </c>
      <c r="AK7916" t="str" cm="1">
        <f t="array" ref="AK7916">_xlfn._xlws.FILTER(Table4[Column1],ISNUMBER(SEARCH(Table4[Column1],MIS[[#This Row],[OrderUniqueIdentifier]])),"")</f>
        <v>MS</v>
      </c>
    </row>
    <row r="7917" spans="1:37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>
        <f>_xlfn.XLOOKUP(MIS[[#This Row],[TRADING SYMBOL]],[1]Sheet1!$D:$D,[1]Sheet1!$C:$C)</f>
        <v>139.94999999999999</v>
      </c>
      <c r="AE7917">
        <f>MIS[[#This Row],[OrderAverageTradedPrice]]*MIS[[#This Row],[OrderQuantity]]</f>
        <v>5406</v>
      </c>
      <c r="AF7917">
        <f>MIS[[#This Row],[LTP]]*MIS[[#This Row],[OrderQuantity]]</f>
        <v>5598</v>
      </c>
      <c r="AG7917">
        <f>IF(MIS[[#This Row],[OrderSide]]="SELL",MIS[[#This Row],[VALUE]]-MIS[[#This Row],[LIVE_VALUE]],MIS[[#This Row],[LIVE_VALUE]]-MIS[[#This Row],[VALUE]])</f>
        <v>-192</v>
      </c>
      <c r="AH7917" t="str" cm="1">
        <f t="array" ref="AH7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7" t="str">
        <f>MIS[[#This Row],[TRADING SYMBOL]]</f>
        <v>SENSEX2552081300PE</v>
      </c>
      <c r="AJ7917" t="str">
        <f>IF(RIGHT(MIS[[#This Row],[Main/Hedge]],4)="MAIN","MAIN","HEDGE")</f>
        <v>MAIN</v>
      </c>
      <c r="AK7917" t="str" cm="1">
        <f t="array" ref="AK7917">_xlfn._xlws.FILTER(Table4[Column1],ISNUMBER(SEARCH(Table4[Column1],MIS[[#This Row],[OrderUniqueIdentifier]])),"")</f>
        <v>MS</v>
      </c>
    </row>
    <row r="7918" spans="1:37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>
        <f>_xlfn.XLOOKUP(MIS[[#This Row],[TRADING SYMBOL]],[1]Sheet1!$D:$D,[1]Sheet1!$C:$C)</f>
        <v>136.6</v>
      </c>
      <c r="AE7918">
        <f>MIS[[#This Row],[OrderAverageTradedPrice]]*MIS[[#This Row],[OrderQuantity]]</f>
        <v>2886</v>
      </c>
      <c r="AF7918">
        <f>MIS[[#This Row],[LTP]]*MIS[[#This Row],[OrderQuantity]]</f>
        <v>2732</v>
      </c>
      <c r="AG7918">
        <f>IF(MIS[[#This Row],[OrderSide]]="SELL",MIS[[#This Row],[VALUE]]-MIS[[#This Row],[LIVE_VALUE]],MIS[[#This Row],[LIVE_VALUE]]-MIS[[#This Row],[VALUE]])</f>
        <v>154</v>
      </c>
      <c r="AH7918" t="str" cm="1">
        <f t="array" ref="AH7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8" t="str">
        <f>MIS[[#This Row],[TRADING SYMBOL]]</f>
        <v>SENSEX2552083300CE</v>
      </c>
      <c r="AJ7918" t="str">
        <f>IF(RIGHT(MIS[[#This Row],[Main/Hedge]],4)="MAIN","MAIN","HEDGE")</f>
        <v>MAIN</v>
      </c>
      <c r="AK7918" t="str" cm="1">
        <f t="array" ref="AK7918">_xlfn._xlws.FILTER(Table4[Column1],ISNUMBER(SEARCH(Table4[Column1],MIS[[#This Row],[OrderUniqueIdentifier]])),"")</f>
        <v>MS</v>
      </c>
    </row>
    <row r="7919" spans="1:37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>
        <f>_xlfn.XLOOKUP(MIS[[#This Row],[TRADING SYMBOL]],[1]Sheet1!$D:$D,[1]Sheet1!$C:$C)</f>
        <v>127.9</v>
      </c>
      <c r="AE7919">
        <f>MIS[[#This Row],[OrderAverageTradedPrice]]*MIS[[#This Row],[OrderQuantity]]</f>
        <v>4886</v>
      </c>
      <c r="AF7919">
        <f>MIS[[#This Row],[LTP]]*MIS[[#This Row],[OrderQuantity]]</f>
        <v>5116</v>
      </c>
      <c r="AG7919">
        <f>IF(MIS[[#This Row],[OrderSide]]="SELL",MIS[[#This Row],[VALUE]]-MIS[[#This Row],[LIVE_VALUE]],MIS[[#This Row],[LIVE_VALUE]]-MIS[[#This Row],[VALUE]])</f>
        <v>-230</v>
      </c>
      <c r="AH7919" t="str" cm="1">
        <f t="array" ref="AH7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19" t="str">
        <f>MIS[[#This Row],[TRADING SYMBOL]]</f>
        <v>SENSEX2552081200PE</v>
      </c>
      <c r="AJ7919" t="str">
        <f>IF(RIGHT(MIS[[#This Row],[Main/Hedge]],4)="MAIN","MAIN","HEDGE")</f>
        <v>MAIN</v>
      </c>
      <c r="AK7919" t="str" cm="1">
        <f t="array" ref="AK7919">_xlfn._xlws.FILTER(Table4[Column1],ISNUMBER(SEARCH(Table4[Column1],MIS[[#This Row],[OrderUniqueIdentifier]])),"")</f>
        <v>MS</v>
      </c>
    </row>
    <row r="7920" spans="1:37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>
        <f>_xlfn.XLOOKUP(MIS[[#This Row],[TRADING SYMBOL]],[1]Sheet1!$D:$D,[1]Sheet1!$C:$C)</f>
        <v>104.4</v>
      </c>
      <c r="AE7920">
        <f>MIS[[#This Row],[OrderAverageTradedPrice]]*MIS[[#This Row],[OrderQuantity]]</f>
        <v>2216</v>
      </c>
      <c r="AF7920">
        <f>MIS[[#This Row],[LTP]]*MIS[[#This Row],[OrderQuantity]]</f>
        <v>2088</v>
      </c>
      <c r="AG7920">
        <f>IF(MIS[[#This Row],[OrderSide]]="SELL",MIS[[#This Row],[VALUE]]-MIS[[#This Row],[LIVE_VALUE]],MIS[[#This Row],[LIVE_VALUE]]-MIS[[#This Row],[VALUE]])</f>
        <v>128</v>
      </c>
      <c r="AH7920" t="str" cm="1">
        <f t="array" ref="AH7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0" t="str">
        <f>MIS[[#This Row],[TRADING SYMBOL]]</f>
        <v>SENSEX2552083500CE</v>
      </c>
      <c r="AJ7920" t="str">
        <f>IF(RIGHT(MIS[[#This Row],[Main/Hedge]],4)="MAIN","MAIN","HEDGE")</f>
        <v>MAIN</v>
      </c>
      <c r="AK7920" t="str" cm="1">
        <f t="array" ref="AK7920">_xlfn._xlws.FILTER(Table4[Column1],ISNUMBER(SEARCH(Table4[Column1],MIS[[#This Row],[OrderUniqueIdentifier]])),"")</f>
        <v>MS</v>
      </c>
    </row>
    <row r="7921" spans="1:37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>
        <f>_xlfn.XLOOKUP(MIS[[#This Row],[TRADING SYMBOL]],[1]Sheet1!$D:$D,[1]Sheet1!$C:$C)</f>
        <v>104.4</v>
      </c>
      <c r="AE7921">
        <f>MIS[[#This Row],[OrderAverageTradedPrice]]*MIS[[#This Row],[OrderQuantity]]</f>
        <v>4428</v>
      </c>
      <c r="AF7921">
        <f>MIS[[#This Row],[LTP]]*MIS[[#This Row],[OrderQuantity]]</f>
        <v>4176</v>
      </c>
      <c r="AG7921">
        <f>IF(MIS[[#This Row],[OrderSide]]="SELL",MIS[[#This Row],[VALUE]]-MIS[[#This Row],[LIVE_VALUE]],MIS[[#This Row],[LIVE_VALUE]]-MIS[[#This Row],[VALUE]])</f>
        <v>252</v>
      </c>
      <c r="AH7921" t="str" cm="1">
        <f t="array" ref="AH7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1" t="str">
        <f>MIS[[#This Row],[TRADING SYMBOL]]</f>
        <v>SENSEX2552083500CE</v>
      </c>
      <c r="AJ7921" t="str">
        <f>IF(RIGHT(MIS[[#This Row],[Main/Hedge]],4)="MAIN","MAIN","HEDGE")</f>
        <v>MAIN</v>
      </c>
      <c r="AK7921" t="str" cm="1">
        <f t="array" ref="AK7921">_xlfn._xlws.FILTER(Table4[Column1],ISNUMBER(SEARCH(Table4[Column1],MIS[[#This Row],[OrderUniqueIdentifier]])),"")</f>
        <v>MS</v>
      </c>
    </row>
    <row r="7922" spans="1:37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>
        <f>_xlfn.XLOOKUP(MIS[[#This Row],[TRADING SYMBOL]],[1]Sheet1!$D:$D,[1]Sheet1!$C:$C)</f>
        <v>118.35</v>
      </c>
      <c r="AE7922">
        <f>MIS[[#This Row],[OrderAverageTradedPrice]]*MIS[[#This Row],[OrderQuantity]]</f>
        <v>5072</v>
      </c>
      <c r="AF7922">
        <f>MIS[[#This Row],[LTP]]*MIS[[#This Row],[OrderQuantity]]</f>
        <v>4734</v>
      </c>
      <c r="AG7922">
        <f>IF(MIS[[#This Row],[OrderSide]]="SELL",MIS[[#This Row],[VALUE]]-MIS[[#This Row],[LIVE_VALUE]],MIS[[#This Row],[LIVE_VALUE]]-MIS[[#This Row],[VALUE]])</f>
        <v>338</v>
      </c>
      <c r="AH7922" t="str" cm="1">
        <f t="array" ref="AH7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2" t="str">
        <f>MIS[[#This Row],[TRADING SYMBOL]]</f>
        <v>SENSEX2552083400CE</v>
      </c>
      <c r="AJ7922" t="str">
        <f>IF(RIGHT(MIS[[#This Row],[Main/Hedge]],4)="MAIN","MAIN","HEDGE")</f>
        <v>MAIN</v>
      </c>
      <c r="AK7922" t="str" cm="1">
        <f t="array" ref="AK7922">_xlfn._xlws.FILTER(Table4[Column1],ISNUMBER(SEARCH(Table4[Column1],MIS[[#This Row],[OrderUniqueIdentifier]])),"")</f>
        <v>MS</v>
      </c>
    </row>
    <row r="7923" spans="1:37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>
        <f>_xlfn.XLOOKUP(MIS[[#This Row],[TRADING SYMBOL]],[1]Sheet1!$D:$D,[1]Sheet1!$C:$C)</f>
        <v>118.35</v>
      </c>
      <c r="AE7923">
        <f>MIS[[#This Row],[OrderAverageTradedPrice]]*MIS[[#This Row],[OrderQuantity]]</f>
        <v>2541</v>
      </c>
      <c r="AF7923">
        <f>MIS[[#This Row],[LTP]]*MIS[[#This Row],[OrderQuantity]]</f>
        <v>2367</v>
      </c>
      <c r="AG7923">
        <f>IF(MIS[[#This Row],[OrderSide]]="SELL",MIS[[#This Row],[VALUE]]-MIS[[#This Row],[LIVE_VALUE]],MIS[[#This Row],[LIVE_VALUE]]-MIS[[#This Row],[VALUE]])</f>
        <v>174</v>
      </c>
      <c r="AH7923" t="str" cm="1">
        <f t="array" ref="AH7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3" t="str">
        <f>MIS[[#This Row],[TRADING SYMBOL]]</f>
        <v>SENSEX2552083400CE</v>
      </c>
      <c r="AJ7923" t="str">
        <f>IF(RIGHT(MIS[[#This Row],[Main/Hedge]],4)="MAIN","MAIN","HEDGE")</f>
        <v>MAIN</v>
      </c>
      <c r="AK7923" t="str" cm="1">
        <f t="array" ref="AK7923">_xlfn._xlws.FILTER(Table4[Column1],ISNUMBER(SEARCH(Table4[Column1],MIS[[#This Row],[OrderUniqueIdentifier]])),"")</f>
        <v>MS</v>
      </c>
    </row>
    <row r="7924" spans="1:37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>
        <f>_xlfn.XLOOKUP(MIS[[#This Row],[TRADING SYMBOL]],[1]Sheet1!$D:$D,[1]Sheet1!$C:$C)</f>
        <v>127.9</v>
      </c>
      <c r="AE7924">
        <f>MIS[[#This Row],[OrderAverageTradedPrice]]*MIS[[#This Row],[OrderQuantity]]</f>
        <v>9740</v>
      </c>
      <c r="AF7924">
        <f>MIS[[#This Row],[LTP]]*MIS[[#This Row],[OrderQuantity]]</f>
        <v>10232</v>
      </c>
      <c r="AG7924">
        <f>IF(MIS[[#This Row],[OrderSide]]="SELL",MIS[[#This Row],[VALUE]]-MIS[[#This Row],[LIVE_VALUE]],MIS[[#This Row],[LIVE_VALUE]]-MIS[[#This Row],[VALUE]])</f>
        <v>-492</v>
      </c>
      <c r="AH7924" t="str" cm="1">
        <f t="array" ref="AH7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4" t="str">
        <f>MIS[[#This Row],[TRADING SYMBOL]]</f>
        <v>SENSEX2552081200PE</v>
      </c>
      <c r="AJ7924" t="str">
        <f>IF(RIGHT(MIS[[#This Row],[Main/Hedge]],4)="MAIN","MAIN","HEDGE")</f>
        <v>MAIN</v>
      </c>
      <c r="AK7924" t="str" cm="1">
        <f t="array" ref="AK7924">_xlfn._xlws.FILTER(Table4[Column1],ISNUMBER(SEARCH(Table4[Column1],MIS[[#This Row],[OrderUniqueIdentifier]])),"")</f>
        <v>MS</v>
      </c>
    </row>
    <row r="7925" spans="1:37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>
        <f>_xlfn.XLOOKUP(MIS[[#This Row],[TRADING SYMBOL]],[1]Sheet1!$D:$D,[1]Sheet1!$C:$C)</f>
        <v>104.4</v>
      </c>
      <c r="AE7925">
        <f>MIS[[#This Row],[OrderAverageTradedPrice]]*MIS[[#This Row],[OrderQuantity]]</f>
        <v>19920.99999999996</v>
      </c>
      <c r="AF7925">
        <f>MIS[[#This Row],[LTP]]*MIS[[#This Row],[OrderQuantity]]</f>
        <v>18792</v>
      </c>
      <c r="AG7925">
        <f>IF(MIS[[#This Row],[OrderSide]]="SELL",MIS[[#This Row],[VALUE]]-MIS[[#This Row],[LIVE_VALUE]],MIS[[#This Row],[LIVE_VALUE]]-MIS[[#This Row],[VALUE]])</f>
        <v>1128.99999999996</v>
      </c>
      <c r="AH7925" t="str" cm="1">
        <f t="array" ref="AH7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5" t="str">
        <f>MIS[[#This Row],[TRADING SYMBOL]]</f>
        <v>SENSEX2552083500CE</v>
      </c>
      <c r="AJ7925" t="str">
        <f>IF(RIGHT(MIS[[#This Row],[Main/Hedge]],4)="MAIN","MAIN","HEDGE")</f>
        <v>MAIN</v>
      </c>
      <c r="AK7925" t="str" cm="1">
        <f t="array" ref="AK7925">_xlfn._xlws.FILTER(Table4[Column1],ISNUMBER(SEARCH(Table4[Column1],MIS[[#This Row],[OrderUniqueIdentifier]])),"")</f>
        <v>MS</v>
      </c>
    </row>
    <row r="7926" spans="1:37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>
        <f>_xlfn.XLOOKUP(MIS[[#This Row],[TRADING SYMBOL]],[1]Sheet1!$D:$D,[1]Sheet1!$C:$C)</f>
        <v>139.94999999999999</v>
      </c>
      <c r="AE7926">
        <f>MIS[[#This Row],[OrderAverageTradedPrice]]*MIS[[#This Row],[OrderQuantity]]</f>
        <v>2695</v>
      </c>
      <c r="AF7926">
        <f>MIS[[#This Row],[LTP]]*MIS[[#This Row],[OrderQuantity]]</f>
        <v>2799</v>
      </c>
      <c r="AG7926">
        <f>IF(MIS[[#This Row],[OrderSide]]="SELL",MIS[[#This Row],[VALUE]]-MIS[[#This Row],[LIVE_VALUE]],MIS[[#This Row],[LIVE_VALUE]]-MIS[[#This Row],[VALUE]])</f>
        <v>-104</v>
      </c>
      <c r="AH7926" t="str" cm="1">
        <f t="array" ref="AH7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6" t="str">
        <f>MIS[[#This Row],[TRADING SYMBOL]]</f>
        <v>SENSEX2552081300PE</v>
      </c>
      <c r="AJ7926" t="str">
        <f>IF(RIGHT(MIS[[#This Row],[Main/Hedge]],4)="MAIN","MAIN","HEDGE")</f>
        <v>MAIN</v>
      </c>
      <c r="AK7926" t="str" cm="1">
        <f t="array" ref="AK7926">_xlfn._xlws.FILTER(Table4[Column1],ISNUMBER(SEARCH(Table4[Column1],MIS[[#This Row],[OrderUniqueIdentifier]])),"")</f>
        <v>MS</v>
      </c>
    </row>
    <row r="7927" spans="1:37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>
        <f>_xlfn.XLOOKUP(MIS[[#This Row],[TRADING SYMBOL]],[1]Sheet1!$D:$D,[1]Sheet1!$C:$C)</f>
        <v>115.45</v>
      </c>
      <c r="AE7927">
        <f>MIS[[#This Row],[OrderAverageTradedPrice]]*MIS[[#This Row],[OrderQuantity]]</f>
        <v>2213</v>
      </c>
      <c r="AF7927">
        <f>MIS[[#This Row],[LTP]]*MIS[[#This Row],[OrderQuantity]]</f>
        <v>2309</v>
      </c>
      <c r="AG7927">
        <f>IF(MIS[[#This Row],[OrderSide]]="SELL",MIS[[#This Row],[VALUE]]-MIS[[#This Row],[LIVE_VALUE]],MIS[[#This Row],[LIVE_VALUE]]-MIS[[#This Row],[VALUE]])</f>
        <v>-96</v>
      </c>
      <c r="AH7927" t="str" cm="1">
        <f t="array" ref="AH7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7" t="str">
        <f>MIS[[#This Row],[TRADING SYMBOL]]</f>
        <v>SENSEX2552081100PE</v>
      </c>
      <c r="AJ7927" t="str">
        <f>IF(RIGHT(MIS[[#This Row],[Main/Hedge]],4)="MAIN","MAIN","HEDGE")</f>
        <v>MAIN</v>
      </c>
      <c r="AK7927" t="str" cm="1">
        <f t="array" ref="AK7927">_xlfn._xlws.FILTER(Table4[Column1],ISNUMBER(SEARCH(Table4[Column1],MIS[[#This Row],[OrderUniqueIdentifier]])),"")</f>
        <v>MS</v>
      </c>
    </row>
    <row r="7928" spans="1:37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>
        <f>_xlfn.XLOOKUP(MIS[[#This Row],[TRADING SYMBOL]],[1]Sheet1!$D:$D,[1]Sheet1!$C:$C)</f>
        <v>104.4</v>
      </c>
      <c r="AE7928">
        <f>MIS[[#This Row],[OrderAverageTradedPrice]]*MIS[[#This Row],[OrderQuantity]]</f>
        <v>37694.999999999818</v>
      </c>
      <c r="AF7928">
        <f>MIS[[#This Row],[LTP]]*MIS[[#This Row],[OrderQuantity]]</f>
        <v>35496</v>
      </c>
      <c r="AG7928">
        <f>IF(MIS[[#This Row],[OrderSide]]="SELL",MIS[[#This Row],[VALUE]]-MIS[[#This Row],[LIVE_VALUE]],MIS[[#This Row],[LIVE_VALUE]]-MIS[[#This Row],[VALUE]])</f>
        <v>2198.9999999998181</v>
      </c>
      <c r="AH7928" t="str" cm="1">
        <f t="array" ref="AH7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8" t="str">
        <f>MIS[[#This Row],[TRADING SYMBOL]]</f>
        <v>SENSEX2552083500CE</v>
      </c>
      <c r="AJ7928" t="str">
        <f>IF(RIGHT(MIS[[#This Row],[Main/Hedge]],4)="MAIN","MAIN","HEDGE")</f>
        <v>MAIN</v>
      </c>
      <c r="AK7928" t="str" cm="1">
        <f t="array" ref="AK7928">_xlfn._xlws.FILTER(Table4[Column1],ISNUMBER(SEARCH(Table4[Column1],MIS[[#This Row],[OrderUniqueIdentifier]])),"")</f>
        <v>MS</v>
      </c>
    </row>
    <row r="7929" spans="1:37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>
        <f>_xlfn.XLOOKUP(MIS[[#This Row],[TRADING SYMBOL]],[1]Sheet1!$D:$D,[1]Sheet1!$C:$C)</f>
        <v>115.45</v>
      </c>
      <c r="AE7929">
        <f>MIS[[#This Row],[OrderAverageTradedPrice]]*MIS[[#This Row],[OrderQuantity]]</f>
        <v>13314.99999999996</v>
      </c>
      <c r="AF7929">
        <f>MIS[[#This Row],[LTP]]*MIS[[#This Row],[OrderQuantity]]</f>
        <v>13854</v>
      </c>
      <c r="AG7929">
        <f>IF(MIS[[#This Row],[OrderSide]]="SELL",MIS[[#This Row],[VALUE]]-MIS[[#This Row],[LIVE_VALUE]],MIS[[#This Row],[LIVE_VALUE]]-MIS[[#This Row],[VALUE]])</f>
        <v>-539.00000000004002</v>
      </c>
      <c r="AH7929" t="str" cm="1">
        <f t="array" ref="AH7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29" t="str">
        <f>MIS[[#This Row],[TRADING SYMBOL]]</f>
        <v>SENSEX2552081100PE</v>
      </c>
      <c r="AJ7929" t="str">
        <f>IF(RIGHT(MIS[[#This Row],[Main/Hedge]],4)="MAIN","MAIN","HEDGE")</f>
        <v>MAIN</v>
      </c>
      <c r="AK7929" t="str" cm="1">
        <f t="array" ref="AK7929">_xlfn._xlws.FILTER(Table4[Column1],ISNUMBER(SEARCH(Table4[Column1],MIS[[#This Row],[OrderUniqueIdentifier]])),"")</f>
        <v>MS</v>
      </c>
    </row>
    <row r="7930" spans="1:37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>
        <f>_xlfn.XLOOKUP(MIS[[#This Row],[TRADING SYMBOL]],[1]Sheet1!$D:$D,[1]Sheet1!$C:$C)</f>
        <v>139.94999999999999</v>
      </c>
      <c r="AE7930">
        <f>MIS[[#This Row],[OrderAverageTradedPrice]]*MIS[[#This Row],[OrderQuantity]]</f>
        <v>2697</v>
      </c>
      <c r="AF7930">
        <f>MIS[[#This Row],[LTP]]*MIS[[#This Row],[OrderQuantity]]</f>
        <v>2799</v>
      </c>
      <c r="AG7930">
        <f>IF(MIS[[#This Row],[OrderSide]]="SELL",MIS[[#This Row],[VALUE]]-MIS[[#This Row],[LIVE_VALUE]],MIS[[#This Row],[LIVE_VALUE]]-MIS[[#This Row],[VALUE]])</f>
        <v>-102</v>
      </c>
      <c r="AH7930" t="str" cm="1">
        <f t="array" ref="AH7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0" t="str">
        <f>MIS[[#This Row],[TRADING SYMBOL]]</f>
        <v>SENSEX2552081300PE</v>
      </c>
      <c r="AJ7930" t="str">
        <f>IF(RIGHT(MIS[[#This Row],[Main/Hedge]],4)="MAIN","MAIN","HEDGE")</f>
        <v>MAIN</v>
      </c>
      <c r="AK7930" t="str" cm="1">
        <f t="array" ref="AK7930">_xlfn._xlws.FILTER(Table4[Column1],ISNUMBER(SEARCH(Table4[Column1],MIS[[#This Row],[OrderUniqueIdentifier]])),"")</f>
        <v>MS</v>
      </c>
    </row>
    <row r="7931" spans="1:37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>
        <f>_xlfn.XLOOKUP(MIS[[#This Row],[TRADING SYMBOL]],[1]Sheet1!$D:$D,[1]Sheet1!$C:$C)</f>
        <v>104.4</v>
      </c>
      <c r="AE7931">
        <f>MIS[[#This Row],[OrderAverageTradedPrice]]*MIS[[#This Row],[OrderQuantity]]</f>
        <v>6648</v>
      </c>
      <c r="AF7931">
        <f>MIS[[#This Row],[LTP]]*MIS[[#This Row],[OrderQuantity]]</f>
        <v>6264</v>
      </c>
      <c r="AG7931">
        <f>IF(MIS[[#This Row],[OrderSide]]="SELL",MIS[[#This Row],[VALUE]]-MIS[[#This Row],[LIVE_VALUE]],MIS[[#This Row],[LIVE_VALUE]]-MIS[[#This Row],[VALUE]])</f>
        <v>384</v>
      </c>
      <c r="AH7931" t="str" cm="1">
        <f t="array" ref="AH7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1" t="str">
        <f>MIS[[#This Row],[TRADING SYMBOL]]</f>
        <v>SENSEX2552083500CE</v>
      </c>
      <c r="AJ7931" t="str">
        <f>IF(RIGHT(MIS[[#This Row],[Main/Hedge]],4)="MAIN","MAIN","HEDGE")</f>
        <v>MAIN</v>
      </c>
      <c r="AK7931" t="str" cm="1">
        <f t="array" ref="AK7931">_xlfn._xlws.FILTER(Table4[Column1],ISNUMBER(SEARCH(Table4[Column1],MIS[[#This Row],[OrderUniqueIdentifier]])),"")</f>
        <v>MS</v>
      </c>
    </row>
    <row r="7932" spans="1:37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>
        <f>_xlfn.XLOOKUP(MIS[[#This Row],[TRADING SYMBOL]],[1]Sheet1!$D:$D,[1]Sheet1!$C:$C)</f>
        <v>328</v>
      </c>
      <c r="AE7932">
        <f>MIS[[#This Row],[OrderAverageTradedPrice]]*MIS[[#This Row],[OrderQuantity]]</f>
        <v>51485</v>
      </c>
      <c r="AF7932">
        <f>MIS[[#This Row],[LTP]]*MIS[[#This Row],[OrderQuantity]]</f>
        <v>52480</v>
      </c>
      <c r="AG7932">
        <f>IF(MIS[[#This Row],[OrderSide]]="SELL",MIS[[#This Row],[VALUE]]-MIS[[#This Row],[LIVE_VALUE]],MIS[[#This Row],[LIVE_VALUE]]-MIS[[#This Row],[VALUE]])</f>
        <v>995</v>
      </c>
      <c r="AH7932" t="str" cm="1">
        <f t="array" ref="AH7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2" t="str">
        <f>MIS[[#This Row],[TRADING SYMBOL]]</f>
        <v>SENSEX2552082100PE</v>
      </c>
      <c r="AJ7932" t="str">
        <f>IF(RIGHT(MIS[[#This Row],[Main/Hedge]],4)="MAIN","MAIN","HEDGE")</f>
        <v>MAIN</v>
      </c>
      <c r="AK7932" t="str" cm="1">
        <f t="array" ref="AK7932">_xlfn._xlws.FILTER(Table4[Column1],ISNUMBER(SEARCH(Table4[Column1],MIS[[#This Row],[OrderUniqueIdentifier]])),"")</f>
        <v>MS</v>
      </c>
    </row>
    <row r="7933" spans="1:37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>
        <f>_xlfn.XLOOKUP(MIS[[#This Row],[TRADING SYMBOL]],[1]Sheet1!$D:$D,[1]Sheet1!$C:$C)</f>
        <v>136.6</v>
      </c>
      <c r="AE7933">
        <f>MIS[[#This Row],[OrderAverageTradedPrice]]*MIS[[#This Row],[OrderQuantity]]</f>
        <v>23040</v>
      </c>
      <c r="AF7933">
        <f>MIS[[#This Row],[LTP]]*MIS[[#This Row],[OrderQuantity]]</f>
        <v>21856</v>
      </c>
      <c r="AG7933">
        <f>IF(MIS[[#This Row],[OrderSide]]="SELL",MIS[[#This Row],[VALUE]]-MIS[[#This Row],[LIVE_VALUE]],MIS[[#This Row],[LIVE_VALUE]]-MIS[[#This Row],[VALUE]])</f>
        <v>1184</v>
      </c>
      <c r="AH7933" t="str" cm="1">
        <f t="array" ref="AH7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3" t="str">
        <f>MIS[[#This Row],[TRADING SYMBOL]]</f>
        <v>SENSEX2552083300CE</v>
      </c>
      <c r="AJ7933" t="str">
        <f>IF(RIGHT(MIS[[#This Row],[Main/Hedge]],4)="MAIN","MAIN","HEDGE")</f>
        <v>MAIN</v>
      </c>
      <c r="AK7933" t="str" cm="1">
        <f t="array" ref="AK7933">_xlfn._xlws.FILTER(Table4[Column1],ISNUMBER(SEARCH(Table4[Column1],MIS[[#This Row],[OrderUniqueIdentifier]])),"")</f>
        <v>MS</v>
      </c>
    </row>
    <row r="7934" spans="1:37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>
        <f>_xlfn.XLOOKUP(MIS[[#This Row],[TRADING SYMBOL]],[1]Sheet1!$D:$D,[1]Sheet1!$C:$C)</f>
        <v>118.35</v>
      </c>
      <c r="AE7934">
        <f>MIS[[#This Row],[OrderAverageTradedPrice]]*MIS[[#This Row],[OrderQuantity]]</f>
        <v>10136</v>
      </c>
      <c r="AF7934">
        <f>MIS[[#This Row],[LTP]]*MIS[[#This Row],[OrderQuantity]]</f>
        <v>9468</v>
      </c>
      <c r="AG7934">
        <f>IF(MIS[[#This Row],[OrderSide]]="SELL",MIS[[#This Row],[VALUE]]-MIS[[#This Row],[LIVE_VALUE]],MIS[[#This Row],[LIVE_VALUE]]-MIS[[#This Row],[VALUE]])</f>
        <v>668</v>
      </c>
      <c r="AH7934" t="str" cm="1">
        <f t="array" ref="AH7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4" t="str">
        <f>MIS[[#This Row],[TRADING SYMBOL]]</f>
        <v>SENSEX2552083400CE</v>
      </c>
      <c r="AJ7934" t="str">
        <f>IF(RIGHT(MIS[[#This Row],[Main/Hedge]],4)="MAIN","MAIN","HEDGE")</f>
        <v>MAIN</v>
      </c>
      <c r="AK7934" t="str" cm="1">
        <f t="array" ref="AK7934">_xlfn._xlws.FILTER(Table4[Column1],ISNUMBER(SEARCH(Table4[Column1],MIS[[#This Row],[OrderUniqueIdentifier]])),"")</f>
        <v>MS</v>
      </c>
    </row>
    <row r="7935" spans="1:37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>
        <f>_xlfn.XLOOKUP(MIS[[#This Row],[TRADING SYMBOL]],[1]Sheet1!$D:$D,[1]Sheet1!$C:$C)</f>
        <v>118.35</v>
      </c>
      <c r="AE7935">
        <f>MIS[[#This Row],[OrderAverageTradedPrice]]*MIS[[#This Row],[OrderQuantity]]</f>
        <v>2540</v>
      </c>
      <c r="AF7935">
        <f>MIS[[#This Row],[LTP]]*MIS[[#This Row],[OrderQuantity]]</f>
        <v>2367</v>
      </c>
      <c r="AG7935">
        <f>IF(MIS[[#This Row],[OrderSide]]="SELL",MIS[[#This Row],[VALUE]]-MIS[[#This Row],[LIVE_VALUE]],MIS[[#This Row],[LIVE_VALUE]]-MIS[[#This Row],[VALUE]])</f>
        <v>173</v>
      </c>
      <c r="AH7935" t="str" cm="1">
        <f t="array" ref="AH7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5" t="str">
        <f>MIS[[#This Row],[TRADING SYMBOL]]</f>
        <v>SENSEX2552083400CE</v>
      </c>
      <c r="AJ7935" t="str">
        <f>IF(RIGHT(MIS[[#This Row],[Main/Hedge]],4)="MAIN","MAIN","HEDGE")</f>
        <v>MAIN</v>
      </c>
      <c r="AK7935" t="str" cm="1">
        <f t="array" ref="AK7935">_xlfn._xlws.FILTER(Table4[Column1],ISNUMBER(SEARCH(Table4[Column1],MIS[[#This Row],[OrderUniqueIdentifier]])),"")</f>
        <v>MS</v>
      </c>
    </row>
    <row r="7936" spans="1:37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>
        <f>_xlfn.XLOOKUP(MIS[[#This Row],[TRADING SYMBOL]],[1]Sheet1!$D:$D,[1]Sheet1!$C:$C)</f>
        <v>115.45</v>
      </c>
      <c r="AE7936">
        <f>MIS[[#This Row],[OrderAverageTradedPrice]]*MIS[[#This Row],[OrderQuantity]]</f>
        <v>11061</v>
      </c>
      <c r="AF7936">
        <f>MIS[[#This Row],[LTP]]*MIS[[#This Row],[OrderQuantity]]</f>
        <v>11545</v>
      </c>
      <c r="AG7936">
        <f>IF(MIS[[#This Row],[OrderSide]]="SELL",MIS[[#This Row],[VALUE]]-MIS[[#This Row],[LIVE_VALUE]],MIS[[#This Row],[LIVE_VALUE]]-MIS[[#This Row],[VALUE]])</f>
        <v>-484</v>
      </c>
      <c r="AH7936" t="str" cm="1">
        <f t="array" ref="AH7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6" t="str">
        <f>MIS[[#This Row],[TRADING SYMBOL]]</f>
        <v>SENSEX2552081100PE</v>
      </c>
      <c r="AJ7936" t="str">
        <f>IF(RIGHT(MIS[[#This Row],[Main/Hedge]],4)="MAIN","MAIN","HEDGE")</f>
        <v>MAIN</v>
      </c>
      <c r="AK7936" t="str" cm="1">
        <f t="array" ref="AK7936">_xlfn._xlws.FILTER(Table4[Column1],ISNUMBER(SEARCH(Table4[Column1],MIS[[#This Row],[OrderUniqueIdentifier]])),"")</f>
        <v>MS</v>
      </c>
    </row>
    <row r="7937" spans="1:37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>
        <f>_xlfn.XLOOKUP(MIS[[#This Row],[TRADING SYMBOL]],[1]Sheet1!$D:$D,[1]Sheet1!$C:$C)</f>
        <v>139.94999999999999</v>
      </c>
      <c r="AE7937">
        <f>MIS[[#This Row],[OrderAverageTradedPrice]]*MIS[[#This Row],[OrderQuantity]]</f>
        <v>5396</v>
      </c>
      <c r="AF7937">
        <f>MIS[[#This Row],[LTP]]*MIS[[#This Row],[OrderQuantity]]</f>
        <v>5598</v>
      </c>
      <c r="AG7937">
        <f>IF(MIS[[#This Row],[OrderSide]]="SELL",MIS[[#This Row],[VALUE]]-MIS[[#This Row],[LIVE_VALUE]],MIS[[#This Row],[LIVE_VALUE]]-MIS[[#This Row],[VALUE]])</f>
        <v>-202</v>
      </c>
      <c r="AH7937" t="str" cm="1">
        <f t="array" ref="AH7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7" t="str">
        <f>MIS[[#This Row],[TRADING SYMBOL]]</f>
        <v>SENSEX2552081300PE</v>
      </c>
      <c r="AJ7937" t="str">
        <f>IF(RIGHT(MIS[[#This Row],[Main/Hedge]],4)="MAIN","MAIN","HEDGE")</f>
        <v>MAIN</v>
      </c>
      <c r="AK7937" t="str" cm="1">
        <f t="array" ref="AK7937">_xlfn._xlws.FILTER(Table4[Column1],ISNUMBER(SEARCH(Table4[Column1],MIS[[#This Row],[OrderUniqueIdentifier]])),"")</f>
        <v>MS</v>
      </c>
    </row>
    <row r="7938" spans="1:37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>
        <f>_xlfn.XLOOKUP(MIS[[#This Row],[TRADING SYMBOL]],[1]Sheet1!$D:$D,[1]Sheet1!$C:$C)</f>
        <v>115.45</v>
      </c>
      <c r="AE7938">
        <f>MIS[[#This Row],[OrderAverageTradedPrice]]*MIS[[#This Row],[OrderQuantity]]</f>
        <v>2211</v>
      </c>
      <c r="AF7938">
        <f>MIS[[#This Row],[LTP]]*MIS[[#This Row],[OrderQuantity]]</f>
        <v>2309</v>
      </c>
      <c r="AG7938">
        <f>IF(MIS[[#This Row],[OrderSide]]="SELL",MIS[[#This Row],[VALUE]]-MIS[[#This Row],[LIVE_VALUE]],MIS[[#This Row],[LIVE_VALUE]]-MIS[[#This Row],[VALUE]])</f>
        <v>-98</v>
      </c>
      <c r="AH7938" t="str" cm="1">
        <f t="array" ref="AH7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8" t="str">
        <f>MIS[[#This Row],[TRADING SYMBOL]]</f>
        <v>SENSEX2552081100PE</v>
      </c>
      <c r="AJ7938" t="str">
        <f>IF(RIGHT(MIS[[#This Row],[Main/Hedge]],4)="MAIN","MAIN","HEDGE")</f>
        <v>MAIN</v>
      </c>
      <c r="AK7938" t="str" cm="1">
        <f t="array" ref="AK7938">_xlfn._xlws.FILTER(Table4[Column1],ISNUMBER(SEARCH(Table4[Column1],MIS[[#This Row],[OrderUniqueIdentifier]])),"")</f>
        <v>MS</v>
      </c>
    </row>
    <row r="7939" spans="1:37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>
        <f>_xlfn.XLOOKUP(MIS[[#This Row],[TRADING SYMBOL]],[1]Sheet1!$D:$D,[1]Sheet1!$C:$C)</f>
        <v>118.35</v>
      </c>
      <c r="AE7939">
        <f>MIS[[#This Row],[OrderAverageTradedPrice]]*MIS[[#This Row],[OrderQuantity]]</f>
        <v>2536</v>
      </c>
      <c r="AF7939">
        <f>MIS[[#This Row],[LTP]]*MIS[[#This Row],[OrderQuantity]]</f>
        <v>2367</v>
      </c>
      <c r="AG7939">
        <f>IF(MIS[[#This Row],[OrderSide]]="SELL",MIS[[#This Row],[VALUE]]-MIS[[#This Row],[LIVE_VALUE]],MIS[[#This Row],[LIVE_VALUE]]-MIS[[#This Row],[VALUE]])</f>
        <v>169</v>
      </c>
      <c r="AH7939" t="str" cm="1">
        <f t="array" ref="AH7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39" t="str">
        <f>MIS[[#This Row],[TRADING SYMBOL]]</f>
        <v>SENSEX2552083400CE</v>
      </c>
      <c r="AJ7939" t="str">
        <f>IF(RIGHT(MIS[[#This Row],[Main/Hedge]],4)="MAIN","MAIN","HEDGE")</f>
        <v>MAIN</v>
      </c>
      <c r="AK7939" t="str" cm="1">
        <f t="array" ref="AK7939">_xlfn._xlws.FILTER(Table4[Column1],ISNUMBER(SEARCH(Table4[Column1],MIS[[#This Row],[OrderUniqueIdentifier]])),"")</f>
        <v>MS</v>
      </c>
    </row>
    <row r="7940" spans="1:37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>
        <f>_xlfn.XLOOKUP(MIS[[#This Row],[TRADING SYMBOL]],[1]Sheet1!$D:$D,[1]Sheet1!$C:$C)</f>
        <v>136.6</v>
      </c>
      <c r="AE7940">
        <f>MIS[[#This Row],[OrderAverageTradedPrice]]*MIS[[#This Row],[OrderQuantity]]</f>
        <v>2883</v>
      </c>
      <c r="AF7940">
        <f>MIS[[#This Row],[LTP]]*MIS[[#This Row],[OrderQuantity]]</f>
        <v>2732</v>
      </c>
      <c r="AG7940">
        <f>IF(MIS[[#This Row],[OrderSide]]="SELL",MIS[[#This Row],[VALUE]]-MIS[[#This Row],[LIVE_VALUE]],MIS[[#This Row],[LIVE_VALUE]]-MIS[[#This Row],[VALUE]])</f>
        <v>151</v>
      </c>
      <c r="AH7940" t="str" cm="1">
        <f t="array" ref="AH7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0" t="str">
        <f>MIS[[#This Row],[TRADING SYMBOL]]</f>
        <v>SENSEX2552083300CE</v>
      </c>
      <c r="AJ7940" t="str">
        <f>IF(RIGHT(MIS[[#This Row],[Main/Hedge]],4)="MAIN","MAIN","HEDGE")</f>
        <v>MAIN</v>
      </c>
      <c r="AK7940" t="str" cm="1">
        <f t="array" ref="AK7940">_xlfn._xlws.FILTER(Table4[Column1],ISNUMBER(SEARCH(Table4[Column1],MIS[[#This Row],[OrderUniqueIdentifier]])),"")</f>
        <v>MS</v>
      </c>
    </row>
    <row r="7941" spans="1:37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>
        <f>_xlfn.XLOOKUP(MIS[[#This Row],[TRADING SYMBOL]],[1]Sheet1!$D:$D,[1]Sheet1!$C:$C)</f>
        <v>104.4</v>
      </c>
      <c r="AE7941">
        <f>MIS[[#This Row],[OrderAverageTradedPrice]]*MIS[[#This Row],[OrderQuantity]]</f>
        <v>2217</v>
      </c>
      <c r="AF7941">
        <f>MIS[[#This Row],[LTP]]*MIS[[#This Row],[OrderQuantity]]</f>
        <v>2088</v>
      </c>
      <c r="AG7941">
        <f>IF(MIS[[#This Row],[OrderSide]]="SELL",MIS[[#This Row],[VALUE]]-MIS[[#This Row],[LIVE_VALUE]],MIS[[#This Row],[LIVE_VALUE]]-MIS[[#This Row],[VALUE]])</f>
        <v>129</v>
      </c>
      <c r="AH7941" t="str" cm="1">
        <f t="array" ref="AH7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1" t="str">
        <f>MIS[[#This Row],[TRADING SYMBOL]]</f>
        <v>SENSEX2552083500CE</v>
      </c>
      <c r="AJ7941" t="str">
        <f>IF(RIGHT(MIS[[#This Row],[Main/Hedge]],4)="MAIN","MAIN","HEDGE")</f>
        <v>MAIN</v>
      </c>
      <c r="AK7941" t="str" cm="1">
        <f t="array" ref="AK7941">_xlfn._xlws.FILTER(Table4[Column1],ISNUMBER(SEARCH(Table4[Column1],MIS[[#This Row],[OrderUniqueIdentifier]])),"")</f>
        <v>MS</v>
      </c>
    </row>
    <row r="7942" spans="1:37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>
        <f>_xlfn.XLOOKUP(MIS[[#This Row],[TRADING SYMBOL]],[1]Sheet1!$D:$D,[1]Sheet1!$C:$C)</f>
        <v>136.6</v>
      </c>
      <c r="AE7942">
        <f>MIS[[#This Row],[OrderAverageTradedPrice]]*MIS[[#This Row],[OrderQuantity]]</f>
        <v>2902</v>
      </c>
      <c r="AF7942">
        <f>MIS[[#This Row],[LTP]]*MIS[[#This Row],[OrderQuantity]]</f>
        <v>2732</v>
      </c>
      <c r="AG7942">
        <f>IF(MIS[[#This Row],[OrderSide]]="SELL",MIS[[#This Row],[VALUE]]-MIS[[#This Row],[LIVE_VALUE]],MIS[[#This Row],[LIVE_VALUE]]-MIS[[#This Row],[VALUE]])</f>
        <v>170</v>
      </c>
      <c r="AH7942" t="str" cm="1">
        <f t="array" ref="AH7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2" t="str">
        <f>MIS[[#This Row],[TRADING SYMBOL]]</f>
        <v>SENSEX2552083300CE</v>
      </c>
      <c r="AJ7942" t="str">
        <f>IF(RIGHT(MIS[[#This Row],[Main/Hedge]],4)="MAIN","MAIN","HEDGE")</f>
        <v>MAIN</v>
      </c>
      <c r="AK7942" t="str" cm="1">
        <f t="array" ref="AK7942">_xlfn._xlws.FILTER(Table4[Column1],ISNUMBER(SEARCH(Table4[Column1],MIS[[#This Row],[OrderUniqueIdentifier]])),"")</f>
        <v>MS</v>
      </c>
    </row>
    <row r="7943" spans="1:37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>
        <f>_xlfn.XLOOKUP(MIS[[#This Row],[TRADING SYMBOL]],[1]Sheet1!$D:$D,[1]Sheet1!$C:$C)</f>
        <v>118.35</v>
      </c>
      <c r="AE7943">
        <f>MIS[[#This Row],[OrderAverageTradedPrice]]*MIS[[#This Row],[OrderQuantity]]</f>
        <v>12672</v>
      </c>
      <c r="AF7943">
        <f>MIS[[#This Row],[LTP]]*MIS[[#This Row],[OrderQuantity]]</f>
        <v>11835</v>
      </c>
      <c r="AG7943">
        <f>IF(MIS[[#This Row],[OrderSide]]="SELL",MIS[[#This Row],[VALUE]]-MIS[[#This Row],[LIVE_VALUE]],MIS[[#This Row],[LIVE_VALUE]]-MIS[[#This Row],[VALUE]])</f>
        <v>837</v>
      </c>
      <c r="AH7943" t="str" cm="1">
        <f t="array" ref="AH7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3" t="str">
        <f>MIS[[#This Row],[TRADING SYMBOL]]</f>
        <v>SENSEX2552083400CE</v>
      </c>
      <c r="AJ7943" t="str">
        <f>IF(RIGHT(MIS[[#This Row],[Main/Hedge]],4)="MAIN","MAIN","HEDGE")</f>
        <v>MAIN</v>
      </c>
      <c r="AK7943" t="str" cm="1">
        <f t="array" ref="AK7943">_xlfn._xlws.FILTER(Table4[Column1],ISNUMBER(SEARCH(Table4[Column1],MIS[[#This Row],[OrderUniqueIdentifier]])),"")</f>
        <v>MS</v>
      </c>
    </row>
    <row r="7944" spans="1:37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>
        <f>_xlfn.XLOOKUP(MIS[[#This Row],[TRADING SYMBOL]],[1]Sheet1!$D:$D,[1]Sheet1!$C:$C)</f>
        <v>115.45</v>
      </c>
      <c r="AE7944">
        <f>MIS[[#This Row],[OrderAverageTradedPrice]]*MIS[[#This Row],[OrderQuantity]]</f>
        <v>2212</v>
      </c>
      <c r="AF7944">
        <f>MIS[[#This Row],[LTP]]*MIS[[#This Row],[OrderQuantity]]</f>
        <v>2309</v>
      </c>
      <c r="AG7944">
        <f>IF(MIS[[#This Row],[OrderSide]]="SELL",MIS[[#This Row],[VALUE]]-MIS[[#This Row],[LIVE_VALUE]],MIS[[#This Row],[LIVE_VALUE]]-MIS[[#This Row],[VALUE]])</f>
        <v>-97</v>
      </c>
      <c r="AH7944" t="str" cm="1">
        <f t="array" ref="AH7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4" t="str">
        <f>MIS[[#This Row],[TRADING SYMBOL]]</f>
        <v>SENSEX2552081100PE</v>
      </c>
      <c r="AJ7944" t="str">
        <f>IF(RIGHT(MIS[[#This Row],[Main/Hedge]],4)="MAIN","MAIN","HEDGE")</f>
        <v>MAIN</v>
      </c>
      <c r="AK7944" t="str" cm="1">
        <f t="array" ref="AK7944">_xlfn._xlws.FILTER(Table4[Column1],ISNUMBER(SEARCH(Table4[Column1],MIS[[#This Row],[OrderUniqueIdentifier]])),"")</f>
        <v>MS</v>
      </c>
    </row>
    <row r="7945" spans="1:37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>
        <f>_xlfn.XLOOKUP(MIS[[#This Row],[TRADING SYMBOL]],[1]Sheet1!$D:$D,[1]Sheet1!$C:$C)</f>
        <v>104.4</v>
      </c>
      <c r="AE7945">
        <f>MIS[[#This Row],[OrderAverageTradedPrice]]*MIS[[#This Row],[OrderQuantity]]</f>
        <v>19942.99999999992</v>
      </c>
      <c r="AF7945">
        <f>MIS[[#This Row],[LTP]]*MIS[[#This Row],[OrderQuantity]]</f>
        <v>18792</v>
      </c>
      <c r="AG7945">
        <f>IF(MIS[[#This Row],[OrderSide]]="SELL",MIS[[#This Row],[VALUE]]-MIS[[#This Row],[LIVE_VALUE]],MIS[[#This Row],[LIVE_VALUE]]-MIS[[#This Row],[VALUE]])</f>
        <v>1150.99999999992</v>
      </c>
      <c r="AH7945" t="str" cm="1">
        <f t="array" ref="AH7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5" t="str">
        <f>MIS[[#This Row],[TRADING SYMBOL]]</f>
        <v>SENSEX2552083500CE</v>
      </c>
      <c r="AJ7945" t="str">
        <f>IF(RIGHT(MIS[[#This Row],[Main/Hedge]],4)="MAIN","MAIN","HEDGE")</f>
        <v>MAIN</v>
      </c>
      <c r="AK7945" t="str" cm="1">
        <f t="array" ref="AK7945">_xlfn._xlws.FILTER(Table4[Column1],ISNUMBER(SEARCH(Table4[Column1],MIS[[#This Row],[OrderUniqueIdentifier]])),"")</f>
        <v>MS</v>
      </c>
    </row>
    <row r="7946" spans="1:37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>
        <f>_xlfn.XLOOKUP(MIS[[#This Row],[TRADING SYMBOL]],[1]Sheet1!$D:$D,[1]Sheet1!$C:$C)</f>
        <v>136.6</v>
      </c>
      <c r="AE7946">
        <f>MIS[[#This Row],[OrderAverageTradedPrice]]*MIS[[#This Row],[OrderQuantity]]</f>
        <v>2902</v>
      </c>
      <c r="AF7946">
        <f>MIS[[#This Row],[LTP]]*MIS[[#This Row],[OrderQuantity]]</f>
        <v>2732</v>
      </c>
      <c r="AG7946">
        <f>IF(MIS[[#This Row],[OrderSide]]="SELL",MIS[[#This Row],[VALUE]]-MIS[[#This Row],[LIVE_VALUE]],MIS[[#This Row],[LIVE_VALUE]]-MIS[[#This Row],[VALUE]])</f>
        <v>170</v>
      </c>
      <c r="AH7946" t="str" cm="1">
        <f t="array" ref="AH7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6" t="str">
        <f>MIS[[#This Row],[TRADING SYMBOL]]</f>
        <v>SENSEX2552083300CE</v>
      </c>
      <c r="AJ7946" t="str">
        <f>IF(RIGHT(MIS[[#This Row],[Main/Hedge]],4)="MAIN","MAIN","HEDGE")</f>
        <v>MAIN</v>
      </c>
      <c r="AK7946" t="str" cm="1">
        <f t="array" ref="AK7946">_xlfn._xlws.FILTER(Table4[Column1],ISNUMBER(SEARCH(Table4[Column1],MIS[[#This Row],[OrderUniqueIdentifier]])),"")</f>
        <v>MS</v>
      </c>
    </row>
    <row r="7947" spans="1:37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>
        <f>_xlfn.XLOOKUP(MIS[[#This Row],[TRADING SYMBOL]],[1]Sheet1!$D:$D,[1]Sheet1!$C:$C)</f>
        <v>118.35</v>
      </c>
      <c r="AE7947">
        <f>MIS[[#This Row],[OrderAverageTradedPrice]]*MIS[[#This Row],[OrderQuantity]]</f>
        <v>2539</v>
      </c>
      <c r="AF7947">
        <f>MIS[[#This Row],[LTP]]*MIS[[#This Row],[OrderQuantity]]</f>
        <v>2367</v>
      </c>
      <c r="AG7947">
        <f>IF(MIS[[#This Row],[OrderSide]]="SELL",MIS[[#This Row],[VALUE]]-MIS[[#This Row],[LIVE_VALUE]],MIS[[#This Row],[LIVE_VALUE]]-MIS[[#This Row],[VALUE]])</f>
        <v>172</v>
      </c>
      <c r="AH7947" t="str" cm="1">
        <f t="array" ref="AH7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7" t="str">
        <f>MIS[[#This Row],[TRADING SYMBOL]]</f>
        <v>SENSEX2552083400CE</v>
      </c>
      <c r="AJ7947" t="str">
        <f>IF(RIGHT(MIS[[#This Row],[Main/Hedge]],4)="MAIN","MAIN","HEDGE")</f>
        <v>MAIN</v>
      </c>
      <c r="AK7947" t="str" cm="1">
        <f t="array" ref="AK7947">_xlfn._xlws.FILTER(Table4[Column1],ISNUMBER(SEARCH(Table4[Column1],MIS[[#This Row],[OrderUniqueIdentifier]])),"")</f>
        <v>MS</v>
      </c>
    </row>
    <row r="7948" spans="1:37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>
        <f>_xlfn.XLOOKUP(MIS[[#This Row],[TRADING SYMBOL]],[1]Sheet1!$D:$D,[1]Sheet1!$C:$C)</f>
        <v>127.9</v>
      </c>
      <c r="AE7948">
        <f>MIS[[#This Row],[OrderAverageTradedPrice]]*MIS[[#This Row],[OrderQuantity]]</f>
        <v>2440</v>
      </c>
      <c r="AF7948">
        <f>MIS[[#This Row],[LTP]]*MIS[[#This Row],[OrderQuantity]]</f>
        <v>2558</v>
      </c>
      <c r="AG7948">
        <f>IF(MIS[[#This Row],[OrderSide]]="SELL",MIS[[#This Row],[VALUE]]-MIS[[#This Row],[LIVE_VALUE]],MIS[[#This Row],[LIVE_VALUE]]-MIS[[#This Row],[VALUE]])</f>
        <v>-118</v>
      </c>
      <c r="AH7948" t="str" cm="1">
        <f t="array" ref="AH7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8" t="str">
        <f>MIS[[#This Row],[TRADING SYMBOL]]</f>
        <v>SENSEX2552081200PE</v>
      </c>
      <c r="AJ7948" t="str">
        <f>IF(RIGHT(MIS[[#This Row],[Main/Hedge]],4)="MAIN","MAIN","HEDGE")</f>
        <v>MAIN</v>
      </c>
      <c r="AK7948" t="str" cm="1">
        <f t="array" ref="AK7948">_xlfn._xlws.FILTER(Table4[Column1],ISNUMBER(SEARCH(Table4[Column1],MIS[[#This Row],[OrderUniqueIdentifier]])),"")</f>
        <v>MS</v>
      </c>
    </row>
    <row r="7949" spans="1:37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>
        <f>_xlfn.XLOOKUP(MIS[[#This Row],[TRADING SYMBOL]],[1]Sheet1!$D:$D,[1]Sheet1!$C:$C)</f>
        <v>139.94999999999999</v>
      </c>
      <c r="AE7949">
        <f>MIS[[#This Row],[OrderAverageTradedPrice]]*MIS[[#This Row],[OrderQuantity]]</f>
        <v>5395</v>
      </c>
      <c r="AF7949">
        <f>MIS[[#This Row],[LTP]]*MIS[[#This Row],[OrderQuantity]]</f>
        <v>5598</v>
      </c>
      <c r="AG7949">
        <f>IF(MIS[[#This Row],[OrderSide]]="SELL",MIS[[#This Row],[VALUE]]-MIS[[#This Row],[LIVE_VALUE]],MIS[[#This Row],[LIVE_VALUE]]-MIS[[#This Row],[VALUE]])</f>
        <v>-203</v>
      </c>
      <c r="AH7949" t="str" cm="1">
        <f t="array" ref="AH7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49" t="str">
        <f>MIS[[#This Row],[TRADING SYMBOL]]</f>
        <v>SENSEX2552081300PE</v>
      </c>
      <c r="AJ7949" t="str">
        <f>IF(RIGHT(MIS[[#This Row],[Main/Hedge]],4)="MAIN","MAIN","HEDGE")</f>
        <v>MAIN</v>
      </c>
      <c r="AK7949" t="str" cm="1">
        <f t="array" ref="AK7949">_xlfn._xlws.FILTER(Table4[Column1],ISNUMBER(SEARCH(Table4[Column1],MIS[[#This Row],[OrderUniqueIdentifier]])),"")</f>
        <v>MS</v>
      </c>
    </row>
    <row r="7950" spans="1:37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>
        <f>_xlfn.XLOOKUP(MIS[[#This Row],[TRADING SYMBOL]],[1]Sheet1!$D:$D,[1]Sheet1!$C:$C)</f>
        <v>136.6</v>
      </c>
      <c r="AE7950">
        <f>MIS[[#This Row],[OrderAverageTradedPrice]]*MIS[[#This Row],[OrderQuantity]]</f>
        <v>2883</v>
      </c>
      <c r="AF7950">
        <f>MIS[[#This Row],[LTP]]*MIS[[#This Row],[OrderQuantity]]</f>
        <v>2732</v>
      </c>
      <c r="AG7950">
        <f>IF(MIS[[#This Row],[OrderSide]]="SELL",MIS[[#This Row],[VALUE]]-MIS[[#This Row],[LIVE_VALUE]],MIS[[#This Row],[LIVE_VALUE]]-MIS[[#This Row],[VALUE]])</f>
        <v>151</v>
      </c>
      <c r="AH7950" t="str" cm="1">
        <f t="array" ref="AH7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0" t="str">
        <f>MIS[[#This Row],[TRADING SYMBOL]]</f>
        <v>SENSEX2552083300CE</v>
      </c>
      <c r="AJ7950" t="str">
        <f>IF(RIGHT(MIS[[#This Row],[Main/Hedge]],4)="MAIN","MAIN","HEDGE")</f>
        <v>MAIN</v>
      </c>
      <c r="AK7950" t="str" cm="1">
        <f t="array" ref="AK7950">_xlfn._xlws.FILTER(Table4[Column1],ISNUMBER(SEARCH(Table4[Column1],MIS[[#This Row],[OrderUniqueIdentifier]])),"")</f>
        <v>MS</v>
      </c>
    </row>
    <row r="7951" spans="1:37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>
        <f>_xlfn.XLOOKUP(MIS[[#This Row],[TRADING SYMBOL]],[1]Sheet1!$D:$D,[1]Sheet1!$C:$C)</f>
        <v>118.35</v>
      </c>
      <c r="AE7951">
        <f>MIS[[#This Row],[OrderAverageTradedPrice]]*MIS[[#This Row],[OrderQuantity]]</f>
        <v>2540</v>
      </c>
      <c r="AF7951">
        <f>MIS[[#This Row],[LTP]]*MIS[[#This Row],[OrderQuantity]]</f>
        <v>2367</v>
      </c>
      <c r="AG7951">
        <f>IF(MIS[[#This Row],[OrderSide]]="SELL",MIS[[#This Row],[VALUE]]-MIS[[#This Row],[LIVE_VALUE]],MIS[[#This Row],[LIVE_VALUE]]-MIS[[#This Row],[VALUE]])</f>
        <v>173</v>
      </c>
      <c r="AH7951" t="str" cm="1">
        <f t="array" ref="AH7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1" t="str">
        <f>MIS[[#This Row],[TRADING SYMBOL]]</f>
        <v>SENSEX2552083400CE</v>
      </c>
      <c r="AJ7951" t="str">
        <f>IF(RIGHT(MIS[[#This Row],[Main/Hedge]],4)="MAIN","MAIN","HEDGE")</f>
        <v>MAIN</v>
      </c>
      <c r="AK7951" t="str" cm="1">
        <f t="array" ref="AK7951">_xlfn._xlws.FILTER(Table4[Column1],ISNUMBER(SEARCH(Table4[Column1],MIS[[#This Row],[OrderUniqueIdentifier]])),"")</f>
        <v>MS</v>
      </c>
    </row>
    <row r="7952" spans="1:37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>
        <f>_xlfn.XLOOKUP(MIS[[#This Row],[TRADING SYMBOL]],[1]Sheet1!$D:$D,[1]Sheet1!$C:$C)</f>
        <v>127.9</v>
      </c>
      <c r="AE7952">
        <f>MIS[[#This Row],[OrderAverageTradedPrice]]*MIS[[#This Row],[OrderQuantity]]</f>
        <v>2440</v>
      </c>
      <c r="AF7952">
        <f>MIS[[#This Row],[LTP]]*MIS[[#This Row],[OrderQuantity]]</f>
        <v>2558</v>
      </c>
      <c r="AG7952">
        <f>IF(MIS[[#This Row],[OrderSide]]="SELL",MIS[[#This Row],[VALUE]]-MIS[[#This Row],[LIVE_VALUE]],MIS[[#This Row],[LIVE_VALUE]]-MIS[[#This Row],[VALUE]])</f>
        <v>-118</v>
      </c>
      <c r="AH7952" t="str" cm="1">
        <f t="array" ref="AH7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2" t="str">
        <f>MIS[[#This Row],[TRADING SYMBOL]]</f>
        <v>SENSEX2552081200PE</v>
      </c>
      <c r="AJ7952" t="str">
        <f>IF(RIGHT(MIS[[#This Row],[Main/Hedge]],4)="MAIN","MAIN","HEDGE")</f>
        <v>MAIN</v>
      </c>
      <c r="AK7952" t="str" cm="1">
        <f t="array" ref="AK7952">_xlfn._xlws.FILTER(Table4[Column1],ISNUMBER(SEARCH(Table4[Column1],MIS[[#This Row],[OrderUniqueIdentifier]])),"")</f>
        <v>MS</v>
      </c>
    </row>
    <row r="7953" spans="1:37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>
        <f>_xlfn.XLOOKUP(MIS[[#This Row],[TRADING SYMBOL]],[1]Sheet1!$D:$D,[1]Sheet1!$C:$C)</f>
        <v>127.9</v>
      </c>
      <c r="AE7953">
        <f>MIS[[#This Row],[OrderAverageTradedPrice]]*MIS[[#This Row],[OrderQuantity]]</f>
        <v>2440</v>
      </c>
      <c r="AF7953">
        <f>MIS[[#This Row],[LTP]]*MIS[[#This Row],[OrderQuantity]]</f>
        <v>2558</v>
      </c>
      <c r="AG7953">
        <f>IF(MIS[[#This Row],[OrderSide]]="SELL",MIS[[#This Row],[VALUE]]-MIS[[#This Row],[LIVE_VALUE]],MIS[[#This Row],[LIVE_VALUE]]-MIS[[#This Row],[VALUE]])</f>
        <v>-118</v>
      </c>
      <c r="AH7953" t="str" cm="1">
        <f t="array" ref="AH7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3" t="str">
        <f>MIS[[#This Row],[TRADING SYMBOL]]</f>
        <v>SENSEX2552081200PE</v>
      </c>
      <c r="AJ7953" t="str">
        <f>IF(RIGHT(MIS[[#This Row],[Main/Hedge]],4)="MAIN","MAIN","HEDGE")</f>
        <v>MAIN</v>
      </c>
      <c r="AK7953" t="str" cm="1">
        <f t="array" ref="AK7953">_xlfn._xlws.FILTER(Table4[Column1],ISNUMBER(SEARCH(Table4[Column1],MIS[[#This Row],[OrderUniqueIdentifier]])),"")</f>
        <v>MS</v>
      </c>
    </row>
    <row r="7954" spans="1:37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>
        <f>_xlfn.XLOOKUP(MIS[[#This Row],[TRADING SYMBOL]],[1]Sheet1!$D:$D,[1]Sheet1!$C:$C)</f>
        <v>104.4</v>
      </c>
      <c r="AE7954">
        <f>MIS[[#This Row],[OrderAverageTradedPrice]]*MIS[[#This Row],[OrderQuantity]]</f>
        <v>2216</v>
      </c>
      <c r="AF7954">
        <f>MIS[[#This Row],[LTP]]*MIS[[#This Row],[OrderQuantity]]</f>
        <v>2088</v>
      </c>
      <c r="AG7954">
        <f>IF(MIS[[#This Row],[OrderSide]]="SELL",MIS[[#This Row],[VALUE]]-MIS[[#This Row],[LIVE_VALUE]],MIS[[#This Row],[LIVE_VALUE]]-MIS[[#This Row],[VALUE]])</f>
        <v>128</v>
      </c>
      <c r="AH7954" t="str" cm="1">
        <f t="array" ref="AH7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4" t="str">
        <f>MIS[[#This Row],[TRADING SYMBOL]]</f>
        <v>SENSEX2552083500CE</v>
      </c>
      <c r="AJ7954" t="str">
        <f>IF(RIGHT(MIS[[#This Row],[Main/Hedge]],4)="MAIN","MAIN","HEDGE")</f>
        <v>MAIN</v>
      </c>
      <c r="AK7954" t="str" cm="1">
        <f t="array" ref="AK7954">_xlfn._xlws.FILTER(Table4[Column1],ISNUMBER(SEARCH(Table4[Column1],MIS[[#This Row],[OrderUniqueIdentifier]])),"")</f>
        <v>MS</v>
      </c>
    </row>
    <row r="7955" spans="1:37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>
        <f>_xlfn.XLOOKUP(MIS[[#This Row],[TRADING SYMBOL]],[1]Sheet1!$D:$D,[1]Sheet1!$C:$C)</f>
        <v>127.9</v>
      </c>
      <c r="AE7955">
        <f>MIS[[#This Row],[OrderAverageTradedPrice]]*MIS[[#This Row],[OrderQuantity]]</f>
        <v>12190</v>
      </c>
      <c r="AF7955">
        <f>MIS[[#This Row],[LTP]]*MIS[[#This Row],[OrderQuantity]]</f>
        <v>12790</v>
      </c>
      <c r="AG7955">
        <f>IF(MIS[[#This Row],[OrderSide]]="SELL",MIS[[#This Row],[VALUE]]-MIS[[#This Row],[LIVE_VALUE]],MIS[[#This Row],[LIVE_VALUE]]-MIS[[#This Row],[VALUE]])</f>
        <v>-600</v>
      </c>
      <c r="AH7955" t="str" cm="1">
        <f t="array" ref="AH7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5" t="str">
        <f>MIS[[#This Row],[TRADING SYMBOL]]</f>
        <v>SENSEX2552081200PE</v>
      </c>
      <c r="AJ7955" t="str">
        <f>IF(RIGHT(MIS[[#This Row],[Main/Hedge]],4)="MAIN","MAIN","HEDGE")</f>
        <v>MAIN</v>
      </c>
      <c r="AK7955" t="str" cm="1">
        <f t="array" ref="AK7955">_xlfn._xlws.FILTER(Table4[Column1],ISNUMBER(SEARCH(Table4[Column1],MIS[[#This Row],[OrderUniqueIdentifier]])),"")</f>
        <v>MS</v>
      </c>
    </row>
    <row r="7956" spans="1:37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>
        <f>_xlfn.XLOOKUP(MIS[[#This Row],[TRADING SYMBOL]],[1]Sheet1!$D:$D,[1]Sheet1!$C:$C)</f>
        <v>104.4</v>
      </c>
      <c r="AE7956">
        <f>MIS[[#This Row],[OrderAverageTradedPrice]]*MIS[[#This Row],[OrderQuantity]]</f>
        <v>8884</v>
      </c>
      <c r="AF7956">
        <f>MIS[[#This Row],[LTP]]*MIS[[#This Row],[OrderQuantity]]</f>
        <v>8352</v>
      </c>
      <c r="AG7956">
        <f>IF(MIS[[#This Row],[OrderSide]]="SELL",MIS[[#This Row],[VALUE]]-MIS[[#This Row],[LIVE_VALUE]],MIS[[#This Row],[LIVE_VALUE]]-MIS[[#This Row],[VALUE]])</f>
        <v>532</v>
      </c>
      <c r="AH7956" t="str" cm="1">
        <f t="array" ref="AH7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6" t="str">
        <f>MIS[[#This Row],[TRADING SYMBOL]]</f>
        <v>SENSEX2552083500CE</v>
      </c>
      <c r="AJ7956" t="str">
        <f>IF(RIGHT(MIS[[#This Row],[Main/Hedge]],4)="MAIN","MAIN","HEDGE")</f>
        <v>MAIN</v>
      </c>
      <c r="AK7956" t="str" cm="1">
        <f t="array" ref="AK7956">_xlfn._xlws.FILTER(Table4[Column1],ISNUMBER(SEARCH(Table4[Column1],MIS[[#This Row],[OrderUniqueIdentifier]])),"")</f>
        <v>MS</v>
      </c>
    </row>
    <row r="7957" spans="1:37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>
        <f>_xlfn.XLOOKUP(MIS[[#This Row],[TRADING SYMBOL]],[1]Sheet1!$D:$D,[1]Sheet1!$C:$C)</f>
        <v>104.4</v>
      </c>
      <c r="AE7957">
        <f>MIS[[#This Row],[OrderAverageTradedPrice]]*MIS[[#This Row],[OrderQuantity]]</f>
        <v>8860</v>
      </c>
      <c r="AF7957">
        <f>MIS[[#This Row],[LTP]]*MIS[[#This Row],[OrderQuantity]]</f>
        <v>8352</v>
      </c>
      <c r="AG7957">
        <f>IF(MIS[[#This Row],[OrderSide]]="SELL",MIS[[#This Row],[VALUE]]-MIS[[#This Row],[LIVE_VALUE]],MIS[[#This Row],[LIVE_VALUE]]-MIS[[#This Row],[VALUE]])</f>
        <v>508</v>
      </c>
      <c r="AH7957" t="str" cm="1">
        <f t="array" ref="AH7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7" t="str">
        <f>MIS[[#This Row],[TRADING SYMBOL]]</f>
        <v>SENSEX2552083500CE</v>
      </c>
      <c r="AJ7957" t="str">
        <f>IF(RIGHT(MIS[[#This Row],[Main/Hedge]],4)="MAIN","MAIN","HEDGE")</f>
        <v>MAIN</v>
      </c>
      <c r="AK7957" t="str" cm="1">
        <f t="array" ref="AK7957">_xlfn._xlws.FILTER(Table4[Column1],ISNUMBER(SEARCH(Table4[Column1],MIS[[#This Row],[OrderUniqueIdentifier]])),"")</f>
        <v>MS</v>
      </c>
    </row>
    <row r="7958" spans="1:37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>
        <f>_xlfn.XLOOKUP(MIS[[#This Row],[TRADING SYMBOL]],[1]Sheet1!$D:$D,[1]Sheet1!$C:$C)</f>
        <v>136.6</v>
      </c>
      <c r="AE7958">
        <f>MIS[[#This Row],[OrderAverageTradedPrice]]*MIS[[#This Row],[OrderQuantity]]</f>
        <v>2881</v>
      </c>
      <c r="AF7958">
        <f>MIS[[#This Row],[LTP]]*MIS[[#This Row],[OrderQuantity]]</f>
        <v>2732</v>
      </c>
      <c r="AG7958">
        <f>IF(MIS[[#This Row],[OrderSide]]="SELL",MIS[[#This Row],[VALUE]]-MIS[[#This Row],[LIVE_VALUE]],MIS[[#This Row],[LIVE_VALUE]]-MIS[[#This Row],[VALUE]])</f>
        <v>149</v>
      </c>
      <c r="AH7958" t="str" cm="1">
        <f t="array" ref="AH7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8" t="str">
        <f>MIS[[#This Row],[TRADING SYMBOL]]</f>
        <v>SENSEX2552083300CE</v>
      </c>
      <c r="AJ7958" t="str">
        <f>IF(RIGHT(MIS[[#This Row],[Main/Hedge]],4)="MAIN","MAIN","HEDGE")</f>
        <v>MAIN</v>
      </c>
      <c r="AK7958" t="str" cm="1">
        <f t="array" ref="AK7958">_xlfn._xlws.FILTER(Table4[Column1],ISNUMBER(SEARCH(Table4[Column1],MIS[[#This Row],[OrderUniqueIdentifier]])),"")</f>
        <v>MS</v>
      </c>
    </row>
    <row r="7959" spans="1:37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>
        <f>_xlfn.XLOOKUP(MIS[[#This Row],[TRADING SYMBOL]],[1]Sheet1!$D:$D,[1]Sheet1!$C:$C)</f>
        <v>104.4</v>
      </c>
      <c r="AE7959">
        <f>MIS[[#This Row],[OrderAverageTradedPrice]]*MIS[[#This Row],[OrderQuantity]]</f>
        <v>4429</v>
      </c>
      <c r="AF7959">
        <f>MIS[[#This Row],[LTP]]*MIS[[#This Row],[OrderQuantity]]</f>
        <v>4176</v>
      </c>
      <c r="AG7959">
        <f>IF(MIS[[#This Row],[OrderSide]]="SELL",MIS[[#This Row],[VALUE]]-MIS[[#This Row],[LIVE_VALUE]],MIS[[#This Row],[LIVE_VALUE]]-MIS[[#This Row],[VALUE]])</f>
        <v>253</v>
      </c>
      <c r="AH7959" t="str" cm="1">
        <f t="array" ref="AH7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59" t="str">
        <f>MIS[[#This Row],[TRADING SYMBOL]]</f>
        <v>SENSEX2552083500CE</v>
      </c>
      <c r="AJ7959" t="str">
        <f>IF(RIGHT(MIS[[#This Row],[Main/Hedge]],4)="MAIN","MAIN","HEDGE")</f>
        <v>MAIN</v>
      </c>
      <c r="AK7959" t="str" cm="1">
        <f t="array" ref="AK7959">_xlfn._xlws.FILTER(Table4[Column1],ISNUMBER(SEARCH(Table4[Column1],MIS[[#This Row],[OrderUniqueIdentifier]])),"")</f>
        <v>MS</v>
      </c>
    </row>
    <row r="7960" spans="1:37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>
        <f>_xlfn.XLOOKUP(MIS[[#This Row],[TRADING SYMBOL]],[1]Sheet1!$D:$D,[1]Sheet1!$C:$C)</f>
        <v>104.4</v>
      </c>
      <c r="AE7960">
        <f>MIS[[#This Row],[OrderAverageTradedPrice]]*MIS[[#This Row],[OrderQuantity]]</f>
        <v>22260</v>
      </c>
      <c r="AF7960">
        <f>MIS[[#This Row],[LTP]]*MIS[[#This Row],[OrderQuantity]]</f>
        <v>20880</v>
      </c>
      <c r="AG7960">
        <f>IF(MIS[[#This Row],[OrderSide]]="SELL",MIS[[#This Row],[VALUE]]-MIS[[#This Row],[LIVE_VALUE]],MIS[[#This Row],[LIVE_VALUE]]-MIS[[#This Row],[VALUE]])</f>
        <v>1380</v>
      </c>
      <c r="AH7960" t="str" cm="1">
        <f t="array" ref="AH7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0" t="str">
        <f>MIS[[#This Row],[TRADING SYMBOL]]</f>
        <v>SENSEX2552083500CE</v>
      </c>
      <c r="AJ7960" t="str">
        <f>IF(RIGHT(MIS[[#This Row],[Main/Hedge]],4)="MAIN","MAIN","HEDGE")</f>
        <v>MAIN</v>
      </c>
      <c r="AK7960" t="str" cm="1">
        <f t="array" ref="AK7960">_xlfn._xlws.FILTER(Table4[Column1],ISNUMBER(SEARCH(Table4[Column1],MIS[[#This Row],[OrderUniqueIdentifier]])),"")</f>
        <v>MS</v>
      </c>
    </row>
    <row r="7961" spans="1:37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>
        <f>_xlfn.XLOOKUP(MIS[[#This Row],[TRADING SYMBOL]],[1]Sheet1!$D:$D,[1]Sheet1!$C:$C)</f>
        <v>118.35</v>
      </c>
      <c r="AE7961">
        <f>MIS[[#This Row],[OrderAverageTradedPrice]]*MIS[[#This Row],[OrderQuantity]]</f>
        <v>2553</v>
      </c>
      <c r="AF7961">
        <f>MIS[[#This Row],[LTP]]*MIS[[#This Row],[OrderQuantity]]</f>
        <v>2367</v>
      </c>
      <c r="AG7961">
        <f>IF(MIS[[#This Row],[OrderSide]]="SELL",MIS[[#This Row],[VALUE]]-MIS[[#This Row],[LIVE_VALUE]],MIS[[#This Row],[LIVE_VALUE]]-MIS[[#This Row],[VALUE]])</f>
        <v>186</v>
      </c>
      <c r="AH7961" t="str" cm="1">
        <f t="array" ref="AH7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1" t="str">
        <f>MIS[[#This Row],[TRADING SYMBOL]]</f>
        <v>SENSEX2552083400CE</v>
      </c>
      <c r="AJ7961" t="str">
        <f>IF(RIGHT(MIS[[#This Row],[Main/Hedge]],4)="MAIN","MAIN","HEDGE")</f>
        <v>MAIN</v>
      </c>
      <c r="AK7961" t="str" cm="1">
        <f t="array" ref="AK7961">_xlfn._xlws.FILTER(Table4[Column1],ISNUMBER(SEARCH(Table4[Column1],MIS[[#This Row],[OrderUniqueIdentifier]])),"")</f>
        <v>MS</v>
      </c>
    </row>
    <row r="7962" spans="1:37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>
        <f>_xlfn.XLOOKUP(MIS[[#This Row],[TRADING SYMBOL]],[1]Sheet1!$D:$D,[1]Sheet1!$C:$C)</f>
        <v>104.4</v>
      </c>
      <c r="AE7962">
        <f>MIS[[#This Row],[OrderAverageTradedPrice]]*MIS[[#This Row],[OrderQuantity]]</f>
        <v>2218</v>
      </c>
      <c r="AF7962">
        <f>MIS[[#This Row],[LTP]]*MIS[[#This Row],[OrderQuantity]]</f>
        <v>2088</v>
      </c>
      <c r="AG7962">
        <f>IF(MIS[[#This Row],[OrderSide]]="SELL",MIS[[#This Row],[VALUE]]-MIS[[#This Row],[LIVE_VALUE]],MIS[[#This Row],[LIVE_VALUE]]-MIS[[#This Row],[VALUE]])</f>
        <v>130</v>
      </c>
      <c r="AH7962" t="str" cm="1">
        <f t="array" ref="AH7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2" t="str">
        <f>MIS[[#This Row],[TRADING SYMBOL]]</f>
        <v>SENSEX2552083500CE</v>
      </c>
      <c r="AJ7962" t="str">
        <f>IF(RIGHT(MIS[[#This Row],[Main/Hedge]],4)="MAIN","MAIN","HEDGE")</f>
        <v>MAIN</v>
      </c>
      <c r="AK7962" t="str" cm="1">
        <f t="array" ref="AK7962">_xlfn._xlws.FILTER(Table4[Column1],ISNUMBER(SEARCH(Table4[Column1],MIS[[#This Row],[OrderUniqueIdentifier]])),"")</f>
        <v>MS</v>
      </c>
    </row>
    <row r="7963" spans="1:37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>
        <f>_xlfn.XLOOKUP(MIS[[#This Row],[TRADING SYMBOL]],[1]Sheet1!$D:$D,[1]Sheet1!$C:$C)</f>
        <v>104.4</v>
      </c>
      <c r="AE7963">
        <f>MIS[[#This Row],[OrderAverageTradedPrice]]*MIS[[#This Row],[OrderQuantity]]</f>
        <v>2214</v>
      </c>
      <c r="AF7963">
        <f>MIS[[#This Row],[LTP]]*MIS[[#This Row],[OrderQuantity]]</f>
        <v>2088</v>
      </c>
      <c r="AG7963">
        <f>IF(MIS[[#This Row],[OrderSide]]="SELL",MIS[[#This Row],[VALUE]]-MIS[[#This Row],[LIVE_VALUE]],MIS[[#This Row],[LIVE_VALUE]]-MIS[[#This Row],[VALUE]])</f>
        <v>126</v>
      </c>
      <c r="AH7963" t="str" cm="1">
        <f t="array" ref="AH7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3" t="str">
        <f>MIS[[#This Row],[TRADING SYMBOL]]</f>
        <v>SENSEX2552083500CE</v>
      </c>
      <c r="AJ7963" t="str">
        <f>IF(RIGHT(MIS[[#This Row],[Main/Hedge]],4)="MAIN","MAIN","HEDGE")</f>
        <v>MAIN</v>
      </c>
      <c r="AK7963" t="str" cm="1">
        <f t="array" ref="AK7963">_xlfn._xlws.FILTER(Table4[Column1],ISNUMBER(SEARCH(Table4[Column1],MIS[[#This Row],[OrderUniqueIdentifier]])),"")</f>
        <v>MS</v>
      </c>
    </row>
    <row r="7964" spans="1:37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>
        <f>_xlfn.XLOOKUP(MIS[[#This Row],[TRADING SYMBOL]],[1]Sheet1!$D:$D,[1]Sheet1!$C:$C)</f>
        <v>127.9</v>
      </c>
      <c r="AE7964">
        <f>MIS[[#This Row],[OrderAverageTradedPrice]]*MIS[[#This Row],[OrderQuantity]]</f>
        <v>2436</v>
      </c>
      <c r="AF7964">
        <f>MIS[[#This Row],[LTP]]*MIS[[#This Row],[OrderQuantity]]</f>
        <v>2558</v>
      </c>
      <c r="AG7964">
        <f>IF(MIS[[#This Row],[OrderSide]]="SELL",MIS[[#This Row],[VALUE]]-MIS[[#This Row],[LIVE_VALUE]],MIS[[#This Row],[LIVE_VALUE]]-MIS[[#This Row],[VALUE]])</f>
        <v>-122</v>
      </c>
      <c r="AH7964" t="str" cm="1">
        <f t="array" ref="AH7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4" t="str">
        <f>MIS[[#This Row],[TRADING SYMBOL]]</f>
        <v>SENSEX2552081200PE</v>
      </c>
      <c r="AJ7964" t="str">
        <f>IF(RIGHT(MIS[[#This Row],[Main/Hedge]],4)="MAIN","MAIN","HEDGE")</f>
        <v>MAIN</v>
      </c>
      <c r="AK7964" t="str" cm="1">
        <f t="array" ref="AK7964">_xlfn._xlws.FILTER(Table4[Column1],ISNUMBER(SEARCH(Table4[Column1],MIS[[#This Row],[OrderUniqueIdentifier]])),"")</f>
        <v>MS</v>
      </c>
    </row>
    <row r="7965" spans="1:37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>
        <f>_xlfn.XLOOKUP(MIS[[#This Row],[TRADING SYMBOL]],[1]Sheet1!$D:$D,[1]Sheet1!$C:$C)</f>
        <v>127.9</v>
      </c>
      <c r="AE7965">
        <f>MIS[[#This Row],[OrderAverageTradedPrice]]*MIS[[#This Row],[OrderQuantity]]</f>
        <v>9769</v>
      </c>
      <c r="AF7965">
        <f>MIS[[#This Row],[LTP]]*MIS[[#This Row],[OrderQuantity]]</f>
        <v>10232</v>
      </c>
      <c r="AG7965">
        <f>IF(MIS[[#This Row],[OrderSide]]="SELL",MIS[[#This Row],[VALUE]]-MIS[[#This Row],[LIVE_VALUE]],MIS[[#This Row],[LIVE_VALUE]]-MIS[[#This Row],[VALUE]])</f>
        <v>-463</v>
      </c>
      <c r="AH7965" t="str" cm="1">
        <f t="array" ref="AH7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5" t="str">
        <f>MIS[[#This Row],[TRADING SYMBOL]]</f>
        <v>SENSEX2552081200PE</v>
      </c>
      <c r="AJ7965" t="str">
        <f>IF(RIGHT(MIS[[#This Row],[Main/Hedge]],4)="MAIN","MAIN","HEDGE")</f>
        <v>MAIN</v>
      </c>
      <c r="AK7965" t="str" cm="1">
        <f t="array" ref="AK7965">_xlfn._xlws.FILTER(Table4[Column1],ISNUMBER(SEARCH(Table4[Column1],MIS[[#This Row],[OrderUniqueIdentifier]])),"")</f>
        <v>MS</v>
      </c>
    </row>
    <row r="7966" spans="1:37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>
        <f>_xlfn.XLOOKUP(MIS[[#This Row],[TRADING SYMBOL]],[1]Sheet1!$D:$D,[1]Sheet1!$C:$C)</f>
        <v>118.35</v>
      </c>
      <c r="AE7966">
        <f>MIS[[#This Row],[OrderAverageTradedPrice]]*MIS[[#This Row],[OrderQuantity]]</f>
        <v>5070</v>
      </c>
      <c r="AF7966">
        <f>MIS[[#This Row],[LTP]]*MIS[[#This Row],[OrderQuantity]]</f>
        <v>4734</v>
      </c>
      <c r="AG7966">
        <f>IF(MIS[[#This Row],[OrderSide]]="SELL",MIS[[#This Row],[VALUE]]-MIS[[#This Row],[LIVE_VALUE]],MIS[[#This Row],[LIVE_VALUE]]-MIS[[#This Row],[VALUE]])</f>
        <v>336</v>
      </c>
      <c r="AH7966" t="str" cm="1">
        <f t="array" ref="AH7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6" t="str">
        <f>MIS[[#This Row],[TRADING SYMBOL]]</f>
        <v>SENSEX2552083400CE</v>
      </c>
      <c r="AJ7966" t="str">
        <f>IF(RIGHT(MIS[[#This Row],[Main/Hedge]],4)="MAIN","MAIN","HEDGE")</f>
        <v>MAIN</v>
      </c>
      <c r="AK7966" t="str" cm="1">
        <f t="array" ref="AK7966">_xlfn._xlws.FILTER(Table4[Column1],ISNUMBER(SEARCH(Table4[Column1],MIS[[#This Row],[OrderUniqueIdentifier]])),"")</f>
        <v>MS</v>
      </c>
    </row>
    <row r="7967" spans="1:37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>
        <f>_xlfn.XLOOKUP(MIS[[#This Row],[TRADING SYMBOL]],[1]Sheet1!$D:$D,[1]Sheet1!$C:$C)</f>
        <v>118.35</v>
      </c>
      <c r="AE7967">
        <f>MIS[[#This Row],[OrderAverageTradedPrice]]*MIS[[#This Row],[OrderQuantity]]</f>
        <v>5082</v>
      </c>
      <c r="AF7967">
        <f>MIS[[#This Row],[LTP]]*MIS[[#This Row],[OrderQuantity]]</f>
        <v>4734</v>
      </c>
      <c r="AG7967">
        <f>IF(MIS[[#This Row],[OrderSide]]="SELL",MIS[[#This Row],[VALUE]]-MIS[[#This Row],[LIVE_VALUE]],MIS[[#This Row],[LIVE_VALUE]]-MIS[[#This Row],[VALUE]])</f>
        <v>348</v>
      </c>
      <c r="AH7967" t="str" cm="1">
        <f t="array" ref="AH7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7" t="str">
        <f>MIS[[#This Row],[TRADING SYMBOL]]</f>
        <v>SENSEX2552083400CE</v>
      </c>
      <c r="AJ7967" t="str">
        <f>IF(RIGHT(MIS[[#This Row],[Main/Hedge]],4)="MAIN","MAIN","HEDGE")</f>
        <v>MAIN</v>
      </c>
      <c r="AK7967" t="str" cm="1">
        <f t="array" ref="AK7967">_xlfn._xlws.FILTER(Table4[Column1],ISNUMBER(SEARCH(Table4[Column1],MIS[[#This Row],[OrderUniqueIdentifier]])),"")</f>
        <v>MS</v>
      </c>
    </row>
    <row r="7968" spans="1:37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>
        <f>_xlfn.XLOOKUP(MIS[[#This Row],[TRADING SYMBOL]],[1]Sheet1!$D:$D,[1]Sheet1!$C:$C)</f>
        <v>118.35</v>
      </c>
      <c r="AE7968">
        <f>MIS[[#This Row],[OrderAverageTradedPrice]]*MIS[[#This Row],[OrderQuantity]]</f>
        <v>2534</v>
      </c>
      <c r="AF7968">
        <f>MIS[[#This Row],[LTP]]*MIS[[#This Row],[OrderQuantity]]</f>
        <v>2367</v>
      </c>
      <c r="AG7968">
        <f>IF(MIS[[#This Row],[OrderSide]]="SELL",MIS[[#This Row],[VALUE]]-MIS[[#This Row],[LIVE_VALUE]],MIS[[#This Row],[LIVE_VALUE]]-MIS[[#This Row],[VALUE]])</f>
        <v>167</v>
      </c>
      <c r="AH7968" t="str" cm="1">
        <f t="array" ref="AH7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8" t="str">
        <f>MIS[[#This Row],[TRADING SYMBOL]]</f>
        <v>SENSEX2552083400CE</v>
      </c>
      <c r="AJ7968" t="str">
        <f>IF(RIGHT(MIS[[#This Row],[Main/Hedge]],4)="MAIN","MAIN","HEDGE")</f>
        <v>MAIN</v>
      </c>
      <c r="AK7968" t="str" cm="1">
        <f t="array" ref="AK7968">_xlfn._xlws.FILTER(Table4[Column1],ISNUMBER(SEARCH(Table4[Column1],MIS[[#This Row],[OrderUniqueIdentifier]])),"")</f>
        <v>MS</v>
      </c>
    </row>
    <row r="7969" spans="1:37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>
        <f>_xlfn.XLOOKUP(MIS[[#This Row],[TRADING SYMBOL]],[1]Sheet1!$D:$D,[1]Sheet1!$C:$C)</f>
        <v>104.4</v>
      </c>
      <c r="AE7969">
        <f>MIS[[#This Row],[OrderAverageTradedPrice]]*MIS[[#This Row],[OrderQuantity]]</f>
        <v>6687</v>
      </c>
      <c r="AF7969">
        <f>MIS[[#This Row],[LTP]]*MIS[[#This Row],[OrderQuantity]]</f>
        <v>6264</v>
      </c>
      <c r="AG7969">
        <f>IF(MIS[[#This Row],[OrderSide]]="SELL",MIS[[#This Row],[VALUE]]-MIS[[#This Row],[LIVE_VALUE]],MIS[[#This Row],[LIVE_VALUE]]-MIS[[#This Row],[VALUE]])</f>
        <v>423</v>
      </c>
      <c r="AH7969" t="str" cm="1">
        <f t="array" ref="AH7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69" t="str">
        <f>MIS[[#This Row],[TRADING SYMBOL]]</f>
        <v>SENSEX2552083500CE</v>
      </c>
      <c r="AJ7969" t="str">
        <f>IF(RIGHT(MIS[[#This Row],[Main/Hedge]],4)="MAIN","MAIN","HEDGE")</f>
        <v>MAIN</v>
      </c>
      <c r="AK7969" t="str" cm="1">
        <f t="array" ref="AK7969">_xlfn._xlws.FILTER(Table4[Column1],ISNUMBER(SEARCH(Table4[Column1],MIS[[#This Row],[OrderUniqueIdentifier]])),"")</f>
        <v>MS</v>
      </c>
    </row>
    <row r="7970" spans="1:37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>
        <f>_xlfn.XLOOKUP(MIS[[#This Row],[TRADING SYMBOL]],[1]Sheet1!$D:$D,[1]Sheet1!$C:$C)</f>
        <v>104.4</v>
      </c>
      <c r="AE7970">
        <f>MIS[[#This Row],[OrderAverageTradedPrice]]*MIS[[#This Row],[OrderQuantity]]</f>
        <v>2230</v>
      </c>
      <c r="AF7970">
        <f>MIS[[#This Row],[LTP]]*MIS[[#This Row],[OrderQuantity]]</f>
        <v>2088</v>
      </c>
      <c r="AG7970">
        <f>IF(MIS[[#This Row],[OrderSide]]="SELL",MIS[[#This Row],[VALUE]]-MIS[[#This Row],[LIVE_VALUE]],MIS[[#This Row],[LIVE_VALUE]]-MIS[[#This Row],[VALUE]])</f>
        <v>142</v>
      </c>
      <c r="AH7970" t="str" cm="1">
        <f t="array" ref="AH7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0" t="str">
        <f>MIS[[#This Row],[TRADING SYMBOL]]</f>
        <v>SENSEX2552083500CE</v>
      </c>
      <c r="AJ7970" t="str">
        <f>IF(RIGHT(MIS[[#This Row],[Main/Hedge]],4)="MAIN","MAIN","HEDGE")</f>
        <v>MAIN</v>
      </c>
      <c r="AK7970" t="str" cm="1">
        <f t="array" ref="AK7970">_xlfn._xlws.FILTER(Table4[Column1],ISNUMBER(SEARCH(Table4[Column1],MIS[[#This Row],[OrderUniqueIdentifier]])),"")</f>
        <v>MS</v>
      </c>
    </row>
    <row r="7971" spans="1:37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>
        <f>_xlfn.XLOOKUP(MIS[[#This Row],[TRADING SYMBOL]],[1]Sheet1!$D:$D,[1]Sheet1!$C:$C)</f>
        <v>115.45</v>
      </c>
      <c r="AE7971">
        <f>MIS[[#This Row],[OrderAverageTradedPrice]]*MIS[[#This Row],[OrderQuantity]]</f>
        <v>4426</v>
      </c>
      <c r="AF7971">
        <f>MIS[[#This Row],[LTP]]*MIS[[#This Row],[OrderQuantity]]</f>
        <v>4618</v>
      </c>
      <c r="AG7971">
        <f>IF(MIS[[#This Row],[OrderSide]]="SELL",MIS[[#This Row],[VALUE]]-MIS[[#This Row],[LIVE_VALUE]],MIS[[#This Row],[LIVE_VALUE]]-MIS[[#This Row],[VALUE]])</f>
        <v>-192</v>
      </c>
      <c r="AH7971" t="str" cm="1">
        <f t="array" ref="AH7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1" t="str">
        <f>MIS[[#This Row],[TRADING SYMBOL]]</f>
        <v>SENSEX2552081100PE</v>
      </c>
      <c r="AJ7971" t="str">
        <f>IF(RIGHT(MIS[[#This Row],[Main/Hedge]],4)="MAIN","MAIN","HEDGE")</f>
        <v>MAIN</v>
      </c>
      <c r="AK7971" t="str" cm="1">
        <f t="array" ref="AK7971">_xlfn._xlws.FILTER(Table4[Column1],ISNUMBER(SEARCH(Table4[Column1],MIS[[#This Row],[OrderUniqueIdentifier]])),"")</f>
        <v>MS</v>
      </c>
    </row>
    <row r="7972" spans="1:37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>
        <f>_xlfn.XLOOKUP(MIS[[#This Row],[TRADING SYMBOL]],[1]Sheet1!$D:$D,[1]Sheet1!$C:$C)</f>
        <v>104.4</v>
      </c>
      <c r="AE7972">
        <f>MIS[[#This Row],[OrderAverageTradedPrice]]*MIS[[#This Row],[OrderQuantity]]</f>
        <v>2216</v>
      </c>
      <c r="AF7972">
        <f>MIS[[#This Row],[LTP]]*MIS[[#This Row],[OrderQuantity]]</f>
        <v>2088</v>
      </c>
      <c r="AG7972">
        <f>IF(MIS[[#This Row],[OrderSide]]="SELL",MIS[[#This Row],[VALUE]]-MIS[[#This Row],[LIVE_VALUE]],MIS[[#This Row],[LIVE_VALUE]]-MIS[[#This Row],[VALUE]])</f>
        <v>128</v>
      </c>
      <c r="AH7972" t="str" cm="1">
        <f t="array" ref="AH7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2" t="str">
        <f>MIS[[#This Row],[TRADING SYMBOL]]</f>
        <v>SENSEX2552083500CE</v>
      </c>
      <c r="AJ7972" t="str">
        <f>IF(RIGHT(MIS[[#This Row],[Main/Hedge]],4)="MAIN","MAIN","HEDGE")</f>
        <v>MAIN</v>
      </c>
      <c r="AK7972" t="str" cm="1">
        <f t="array" ref="AK7972">_xlfn._xlws.FILTER(Table4[Column1],ISNUMBER(SEARCH(Table4[Column1],MIS[[#This Row],[OrderUniqueIdentifier]])),"")</f>
        <v>MS</v>
      </c>
    </row>
    <row r="7973" spans="1:37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>
        <f>_xlfn.XLOOKUP(MIS[[#This Row],[TRADING SYMBOL]],[1]Sheet1!$D:$D,[1]Sheet1!$C:$C)</f>
        <v>104.4</v>
      </c>
      <c r="AE7973">
        <f>MIS[[#This Row],[OrderAverageTradedPrice]]*MIS[[#This Row],[OrderQuantity]]</f>
        <v>17755</v>
      </c>
      <c r="AF7973">
        <f>MIS[[#This Row],[LTP]]*MIS[[#This Row],[OrderQuantity]]</f>
        <v>16704</v>
      </c>
      <c r="AG7973">
        <f>IF(MIS[[#This Row],[OrderSide]]="SELL",MIS[[#This Row],[VALUE]]-MIS[[#This Row],[LIVE_VALUE]],MIS[[#This Row],[LIVE_VALUE]]-MIS[[#This Row],[VALUE]])</f>
        <v>1051</v>
      </c>
      <c r="AH7973" t="str" cm="1">
        <f t="array" ref="AH7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3" t="str">
        <f>MIS[[#This Row],[TRADING SYMBOL]]</f>
        <v>SENSEX2552083500CE</v>
      </c>
      <c r="AJ7973" t="str">
        <f>IF(RIGHT(MIS[[#This Row],[Main/Hedge]],4)="MAIN","MAIN","HEDGE")</f>
        <v>MAIN</v>
      </c>
      <c r="AK7973" t="str" cm="1">
        <f t="array" ref="AK7973">_xlfn._xlws.FILTER(Table4[Column1],ISNUMBER(SEARCH(Table4[Column1],MIS[[#This Row],[OrderUniqueIdentifier]])),"")</f>
        <v>MS</v>
      </c>
    </row>
    <row r="7974" spans="1:37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>
        <f>_xlfn.XLOOKUP(MIS[[#This Row],[TRADING SYMBOL]],[1]Sheet1!$D:$D,[1]Sheet1!$C:$C)</f>
        <v>127.9</v>
      </c>
      <c r="AE7974">
        <f>MIS[[#This Row],[OrderAverageTradedPrice]]*MIS[[#This Row],[OrderQuantity]]</f>
        <v>4876</v>
      </c>
      <c r="AF7974">
        <f>MIS[[#This Row],[LTP]]*MIS[[#This Row],[OrderQuantity]]</f>
        <v>5116</v>
      </c>
      <c r="AG7974">
        <f>IF(MIS[[#This Row],[OrderSide]]="SELL",MIS[[#This Row],[VALUE]]-MIS[[#This Row],[LIVE_VALUE]],MIS[[#This Row],[LIVE_VALUE]]-MIS[[#This Row],[VALUE]])</f>
        <v>-240</v>
      </c>
      <c r="AH7974" t="str" cm="1">
        <f t="array" ref="AH7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4" t="str">
        <f>MIS[[#This Row],[TRADING SYMBOL]]</f>
        <v>SENSEX2552081200PE</v>
      </c>
      <c r="AJ7974" t="str">
        <f>IF(RIGHT(MIS[[#This Row],[Main/Hedge]],4)="MAIN","MAIN","HEDGE")</f>
        <v>MAIN</v>
      </c>
      <c r="AK7974" t="str" cm="1">
        <f t="array" ref="AK7974">_xlfn._xlws.FILTER(Table4[Column1],ISNUMBER(SEARCH(Table4[Column1],MIS[[#This Row],[OrderUniqueIdentifier]])),"")</f>
        <v>MS</v>
      </c>
    </row>
    <row r="7975" spans="1:37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>
        <f>_xlfn.XLOOKUP(MIS[[#This Row],[TRADING SYMBOL]],[1]Sheet1!$D:$D,[1]Sheet1!$C:$C)</f>
        <v>115.45</v>
      </c>
      <c r="AE7975">
        <f>MIS[[#This Row],[OrderAverageTradedPrice]]*MIS[[#This Row],[OrderQuantity]]</f>
        <v>8848</v>
      </c>
      <c r="AF7975">
        <f>MIS[[#This Row],[LTP]]*MIS[[#This Row],[OrderQuantity]]</f>
        <v>9236</v>
      </c>
      <c r="AG7975">
        <f>IF(MIS[[#This Row],[OrderSide]]="SELL",MIS[[#This Row],[VALUE]]-MIS[[#This Row],[LIVE_VALUE]],MIS[[#This Row],[LIVE_VALUE]]-MIS[[#This Row],[VALUE]])</f>
        <v>-388</v>
      </c>
      <c r="AH7975" t="str" cm="1">
        <f t="array" ref="AH7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5" t="str">
        <f>MIS[[#This Row],[TRADING SYMBOL]]</f>
        <v>SENSEX2552081100PE</v>
      </c>
      <c r="AJ7975" t="str">
        <f>IF(RIGHT(MIS[[#This Row],[Main/Hedge]],4)="MAIN","MAIN","HEDGE")</f>
        <v>MAIN</v>
      </c>
      <c r="AK7975" t="str" cm="1">
        <f t="array" ref="AK7975">_xlfn._xlws.FILTER(Table4[Column1],ISNUMBER(SEARCH(Table4[Column1],MIS[[#This Row],[OrderUniqueIdentifier]])),"")</f>
        <v>MS</v>
      </c>
    </row>
    <row r="7976" spans="1:37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>
        <f>_xlfn.XLOOKUP(MIS[[#This Row],[TRADING SYMBOL]],[1]Sheet1!$D:$D,[1]Sheet1!$C:$C)</f>
        <v>127.9</v>
      </c>
      <c r="AE7976">
        <f>MIS[[#This Row],[OrderAverageTradedPrice]]*MIS[[#This Row],[OrderQuantity]]</f>
        <v>2441</v>
      </c>
      <c r="AF7976">
        <f>MIS[[#This Row],[LTP]]*MIS[[#This Row],[OrderQuantity]]</f>
        <v>2558</v>
      </c>
      <c r="AG7976">
        <f>IF(MIS[[#This Row],[OrderSide]]="SELL",MIS[[#This Row],[VALUE]]-MIS[[#This Row],[LIVE_VALUE]],MIS[[#This Row],[LIVE_VALUE]]-MIS[[#This Row],[VALUE]])</f>
        <v>-117</v>
      </c>
      <c r="AH7976" t="str" cm="1">
        <f t="array" ref="AH7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6" t="str">
        <f>MIS[[#This Row],[TRADING SYMBOL]]</f>
        <v>SENSEX2552081200PE</v>
      </c>
      <c r="AJ7976" t="str">
        <f>IF(RIGHT(MIS[[#This Row],[Main/Hedge]],4)="MAIN","MAIN","HEDGE")</f>
        <v>MAIN</v>
      </c>
      <c r="AK7976" t="str" cm="1">
        <f t="array" ref="AK7976">_xlfn._xlws.FILTER(Table4[Column1],ISNUMBER(SEARCH(Table4[Column1],MIS[[#This Row],[OrderUniqueIdentifier]])),"")</f>
        <v>MS</v>
      </c>
    </row>
    <row r="7977" spans="1:37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>
        <f>_xlfn.XLOOKUP(MIS[[#This Row],[TRADING SYMBOL]],[1]Sheet1!$D:$D,[1]Sheet1!$C:$C)</f>
        <v>139.94999999999999</v>
      </c>
      <c r="AE7977">
        <f>MIS[[#This Row],[OrderAverageTradedPrice]]*MIS[[#This Row],[OrderQuantity]]</f>
        <v>5396</v>
      </c>
      <c r="AF7977">
        <f>MIS[[#This Row],[LTP]]*MIS[[#This Row],[OrderQuantity]]</f>
        <v>5598</v>
      </c>
      <c r="AG7977">
        <f>IF(MIS[[#This Row],[OrderSide]]="SELL",MIS[[#This Row],[VALUE]]-MIS[[#This Row],[LIVE_VALUE]],MIS[[#This Row],[LIVE_VALUE]]-MIS[[#This Row],[VALUE]])</f>
        <v>-202</v>
      </c>
      <c r="AH7977" t="str" cm="1">
        <f t="array" ref="AH7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7" t="str">
        <f>MIS[[#This Row],[TRADING SYMBOL]]</f>
        <v>SENSEX2552081300PE</v>
      </c>
      <c r="AJ7977" t="str">
        <f>IF(RIGHT(MIS[[#This Row],[Main/Hedge]],4)="MAIN","MAIN","HEDGE")</f>
        <v>MAIN</v>
      </c>
      <c r="AK7977" t="str" cm="1">
        <f t="array" ref="AK7977">_xlfn._xlws.FILTER(Table4[Column1],ISNUMBER(SEARCH(Table4[Column1],MIS[[#This Row],[OrderUniqueIdentifier]])),"")</f>
        <v>MS</v>
      </c>
    </row>
    <row r="7978" spans="1:37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>
        <f>_xlfn.XLOOKUP(MIS[[#This Row],[TRADING SYMBOL]],[1]Sheet1!$D:$D,[1]Sheet1!$C:$C)</f>
        <v>328</v>
      </c>
      <c r="AE7978">
        <f>MIS[[#This Row],[OrderAverageTradedPrice]]*MIS[[#This Row],[OrderQuantity]]</f>
        <v>6456</v>
      </c>
      <c r="AF7978">
        <f>MIS[[#This Row],[LTP]]*MIS[[#This Row],[OrderQuantity]]</f>
        <v>6560</v>
      </c>
      <c r="AG7978">
        <f>IF(MIS[[#This Row],[OrderSide]]="SELL",MIS[[#This Row],[VALUE]]-MIS[[#This Row],[LIVE_VALUE]],MIS[[#This Row],[LIVE_VALUE]]-MIS[[#This Row],[VALUE]])</f>
        <v>104</v>
      </c>
      <c r="AH7978" t="str" cm="1">
        <f t="array" ref="AH7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8" t="str">
        <f>MIS[[#This Row],[TRADING SYMBOL]]</f>
        <v>SENSEX2552082100PE</v>
      </c>
      <c r="AJ7978" t="str">
        <f>IF(RIGHT(MIS[[#This Row],[Main/Hedge]],4)="MAIN","MAIN","HEDGE")</f>
        <v>MAIN</v>
      </c>
      <c r="AK7978" t="str" cm="1">
        <f t="array" ref="AK7978">_xlfn._xlws.FILTER(Table4[Column1],ISNUMBER(SEARCH(Table4[Column1],MIS[[#This Row],[OrderUniqueIdentifier]])),"")</f>
        <v>MS</v>
      </c>
    </row>
    <row r="7979" spans="1:37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>
        <f>_xlfn.XLOOKUP(MIS[[#This Row],[TRADING SYMBOL]],[1]Sheet1!$D:$D,[1]Sheet1!$C:$C)</f>
        <v>127.9</v>
      </c>
      <c r="AE7979">
        <f>MIS[[#This Row],[OrderAverageTradedPrice]]*MIS[[#This Row],[OrderQuantity]]</f>
        <v>17052</v>
      </c>
      <c r="AF7979">
        <f>MIS[[#This Row],[LTP]]*MIS[[#This Row],[OrderQuantity]]</f>
        <v>17906</v>
      </c>
      <c r="AG7979">
        <f>IF(MIS[[#This Row],[OrderSide]]="SELL",MIS[[#This Row],[VALUE]]-MIS[[#This Row],[LIVE_VALUE]],MIS[[#This Row],[LIVE_VALUE]]-MIS[[#This Row],[VALUE]])</f>
        <v>-854</v>
      </c>
      <c r="AH7979" t="str" cm="1">
        <f t="array" ref="AH7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79" t="str">
        <f>MIS[[#This Row],[TRADING SYMBOL]]</f>
        <v>SENSEX2552081200PE</v>
      </c>
      <c r="AJ7979" t="str">
        <f>IF(RIGHT(MIS[[#This Row],[Main/Hedge]],4)="MAIN","MAIN","HEDGE")</f>
        <v>MAIN</v>
      </c>
      <c r="AK7979" t="str" cm="1">
        <f t="array" ref="AK7979">_xlfn._xlws.FILTER(Table4[Column1],ISNUMBER(SEARCH(Table4[Column1],MIS[[#This Row],[OrderUniqueIdentifier]])),"")</f>
        <v>MS</v>
      </c>
    </row>
    <row r="7980" spans="1:37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>
        <f>_xlfn.XLOOKUP(MIS[[#This Row],[TRADING SYMBOL]],[1]Sheet1!$D:$D,[1]Sheet1!$C:$C)</f>
        <v>136.6</v>
      </c>
      <c r="AE7980">
        <f>MIS[[#This Row],[OrderAverageTradedPrice]]*MIS[[#This Row],[OrderQuantity]]</f>
        <v>2881</v>
      </c>
      <c r="AF7980">
        <f>MIS[[#This Row],[LTP]]*MIS[[#This Row],[OrderQuantity]]</f>
        <v>2732</v>
      </c>
      <c r="AG7980">
        <f>IF(MIS[[#This Row],[OrderSide]]="SELL",MIS[[#This Row],[VALUE]]-MIS[[#This Row],[LIVE_VALUE]],MIS[[#This Row],[LIVE_VALUE]]-MIS[[#This Row],[VALUE]])</f>
        <v>149</v>
      </c>
      <c r="AH7980" t="str" cm="1">
        <f t="array" ref="AH7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0" t="str">
        <f>MIS[[#This Row],[TRADING SYMBOL]]</f>
        <v>SENSEX2552083300CE</v>
      </c>
      <c r="AJ7980" t="str">
        <f>IF(RIGHT(MIS[[#This Row],[Main/Hedge]],4)="MAIN","MAIN","HEDGE")</f>
        <v>MAIN</v>
      </c>
      <c r="AK7980" t="str" cm="1">
        <f t="array" ref="AK7980">_xlfn._xlws.FILTER(Table4[Column1],ISNUMBER(SEARCH(Table4[Column1],MIS[[#This Row],[OrderUniqueIdentifier]])),"")</f>
        <v>MS</v>
      </c>
    </row>
    <row r="7981" spans="1:37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>
        <f>_xlfn.XLOOKUP(MIS[[#This Row],[TRADING SYMBOL]],[1]Sheet1!$D:$D,[1]Sheet1!$C:$C)</f>
        <v>104.4</v>
      </c>
      <c r="AE7981">
        <f>MIS[[#This Row],[OrderAverageTradedPrice]]*MIS[[#This Row],[OrderQuantity]]</f>
        <v>4453</v>
      </c>
      <c r="AF7981">
        <f>MIS[[#This Row],[LTP]]*MIS[[#This Row],[OrderQuantity]]</f>
        <v>4176</v>
      </c>
      <c r="AG7981">
        <f>IF(MIS[[#This Row],[OrderSide]]="SELL",MIS[[#This Row],[VALUE]]-MIS[[#This Row],[LIVE_VALUE]],MIS[[#This Row],[LIVE_VALUE]]-MIS[[#This Row],[VALUE]])</f>
        <v>277</v>
      </c>
      <c r="AH7981" t="str" cm="1">
        <f t="array" ref="AH7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1" t="str">
        <f>MIS[[#This Row],[TRADING SYMBOL]]</f>
        <v>SENSEX2552083500CE</v>
      </c>
      <c r="AJ7981" t="str">
        <f>IF(RIGHT(MIS[[#This Row],[Main/Hedge]],4)="MAIN","MAIN","HEDGE")</f>
        <v>MAIN</v>
      </c>
      <c r="AK7981" t="str" cm="1">
        <f t="array" ref="AK7981">_xlfn._xlws.FILTER(Table4[Column1],ISNUMBER(SEARCH(Table4[Column1],MIS[[#This Row],[OrderUniqueIdentifier]])),"")</f>
        <v>MS</v>
      </c>
    </row>
    <row r="7982" spans="1:37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>
        <f>_xlfn.XLOOKUP(MIS[[#This Row],[TRADING SYMBOL]],[1]Sheet1!$D:$D,[1]Sheet1!$C:$C)</f>
        <v>127.9</v>
      </c>
      <c r="AE7982">
        <f>MIS[[#This Row],[OrderAverageTradedPrice]]*MIS[[#This Row],[OrderQuantity]]</f>
        <v>2437</v>
      </c>
      <c r="AF7982">
        <f>MIS[[#This Row],[LTP]]*MIS[[#This Row],[OrderQuantity]]</f>
        <v>2558</v>
      </c>
      <c r="AG7982">
        <f>IF(MIS[[#This Row],[OrderSide]]="SELL",MIS[[#This Row],[VALUE]]-MIS[[#This Row],[LIVE_VALUE]],MIS[[#This Row],[LIVE_VALUE]]-MIS[[#This Row],[VALUE]])</f>
        <v>-121</v>
      </c>
      <c r="AH7982" t="str" cm="1">
        <f t="array" ref="AH7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2" t="str">
        <f>MIS[[#This Row],[TRADING SYMBOL]]</f>
        <v>SENSEX2552081200PE</v>
      </c>
      <c r="AJ7982" t="str">
        <f>IF(RIGHT(MIS[[#This Row],[Main/Hedge]],4)="MAIN","MAIN","HEDGE")</f>
        <v>MAIN</v>
      </c>
      <c r="AK7982" t="str" cm="1">
        <f t="array" ref="AK7982">_xlfn._xlws.FILTER(Table4[Column1],ISNUMBER(SEARCH(Table4[Column1],MIS[[#This Row],[OrderUniqueIdentifier]])),"")</f>
        <v>MS</v>
      </c>
    </row>
    <row r="7983" spans="1:37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>
        <f>_xlfn.XLOOKUP(MIS[[#This Row],[TRADING SYMBOL]],[1]Sheet1!$D:$D,[1]Sheet1!$C:$C)</f>
        <v>127.9</v>
      </c>
      <c r="AE7983">
        <f>MIS[[#This Row],[OrderAverageTradedPrice]]*MIS[[#This Row],[OrderQuantity]]</f>
        <v>14616.99999999996</v>
      </c>
      <c r="AF7983">
        <f>MIS[[#This Row],[LTP]]*MIS[[#This Row],[OrderQuantity]]</f>
        <v>15348</v>
      </c>
      <c r="AG7983">
        <f>IF(MIS[[#This Row],[OrderSide]]="SELL",MIS[[#This Row],[VALUE]]-MIS[[#This Row],[LIVE_VALUE]],MIS[[#This Row],[LIVE_VALUE]]-MIS[[#This Row],[VALUE]])</f>
        <v>-731.00000000004002</v>
      </c>
      <c r="AH7983" t="str" cm="1">
        <f t="array" ref="AH7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3" t="str">
        <f>MIS[[#This Row],[TRADING SYMBOL]]</f>
        <v>SENSEX2552081200PE</v>
      </c>
      <c r="AJ7983" t="str">
        <f>IF(RIGHT(MIS[[#This Row],[Main/Hedge]],4)="MAIN","MAIN","HEDGE")</f>
        <v>MAIN</v>
      </c>
      <c r="AK7983" t="str" cm="1">
        <f t="array" ref="AK7983">_xlfn._xlws.FILTER(Table4[Column1],ISNUMBER(SEARCH(Table4[Column1],MIS[[#This Row],[OrderUniqueIdentifier]])),"")</f>
        <v>MS</v>
      </c>
    </row>
    <row r="7984" spans="1:37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>
        <f>_xlfn.XLOOKUP(MIS[[#This Row],[TRADING SYMBOL]],[1]Sheet1!$D:$D,[1]Sheet1!$C:$C)</f>
        <v>104.4</v>
      </c>
      <c r="AE7984">
        <f>MIS[[#This Row],[OrderAverageTradedPrice]]*MIS[[#This Row],[OrderQuantity]]</f>
        <v>2216</v>
      </c>
      <c r="AF7984">
        <f>MIS[[#This Row],[LTP]]*MIS[[#This Row],[OrderQuantity]]</f>
        <v>2088</v>
      </c>
      <c r="AG7984">
        <f>IF(MIS[[#This Row],[OrderSide]]="SELL",MIS[[#This Row],[VALUE]]-MIS[[#This Row],[LIVE_VALUE]],MIS[[#This Row],[LIVE_VALUE]]-MIS[[#This Row],[VALUE]])</f>
        <v>128</v>
      </c>
      <c r="AH7984" t="str" cm="1">
        <f t="array" ref="AH7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4" t="str">
        <f>MIS[[#This Row],[TRADING SYMBOL]]</f>
        <v>SENSEX2552083500CE</v>
      </c>
      <c r="AJ7984" t="str">
        <f>IF(RIGHT(MIS[[#This Row],[Main/Hedge]],4)="MAIN","MAIN","HEDGE")</f>
        <v>MAIN</v>
      </c>
      <c r="AK7984" t="str" cm="1">
        <f t="array" ref="AK7984">_xlfn._xlws.FILTER(Table4[Column1],ISNUMBER(SEARCH(Table4[Column1],MIS[[#This Row],[OrderUniqueIdentifier]])),"")</f>
        <v>MS</v>
      </c>
    </row>
    <row r="7985" spans="1:37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>
        <f>_xlfn.XLOOKUP(MIS[[#This Row],[TRADING SYMBOL]],[1]Sheet1!$D:$D,[1]Sheet1!$C:$C)</f>
        <v>127.9</v>
      </c>
      <c r="AE7985">
        <f>MIS[[#This Row],[OrderAverageTradedPrice]]*MIS[[#This Row],[OrderQuantity]]</f>
        <v>2437</v>
      </c>
      <c r="AF7985">
        <f>MIS[[#This Row],[LTP]]*MIS[[#This Row],[OrderQuantity]]</f>
        <v>2558</v>
      </c>
      <c r="AG7985">
        <f>IF(MIS[[#This Row],[OrderSide]]="SELL",MIS[[#This Row],[VALUE]]-MIS[[#This Row],[LIVE_VALUE]],MIS[[#This Row],[LIVE_VALUE]]-MIS[[#This Row],[VALUE]])</f>
        <v>-121</v>
      </c>
      <c r="AH7985" t="str" cm="1">
        <f t="array" ref="AH7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5" t="str">
        <f>MIS[[#This Row],[TRADING SYMBOL]]</f>
        <v>SENSEX2552081200PE</v>
      </c>
      <c r="AJ7985" t="str">
        <f>IF(RIGHT(MIS[[#This Row],[Main/Hedge]],4)="MAIN","MAIN","HEDGE")</f>
        <v>MAIN</v>
      </c>
      <c r="AK7985" t="str" cm="1">
        <f t="array" ref="AK7985">_xlfn._xlws.FILTER(Table4[Column1],ISNUMBER(SEARCH(Table4[Column1],MIS[[#This Row],[OrderUniqueIdentifier]])),"")</f>
        <v>MS</v>
      </c>
    </row>
    <row r="7986" spans="1:37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>
        <f>_xlfn.XLOOKUP(MIS[[#This Row],[TRADING SYMBOL]],[1]Sheet1!$D:$D,[1]Sheet1!$C:$C)</f>
        <v>118.35</v>
      </c>
      <c r="AE7986">
        <f>MIS[[#This Row],[OrderAverageTradedPrice]]*MIS[[#This Row],[OrderQuantity]]</f>
        <v>2536</v>
      </c>
      <c r="AF7986">
        <f>MIS[[#This Row],[LTP]]*MIS[[#This Row],[OrderQuantity]]</f>
        <v>2367</v>
      </c>
      <c r="AG7986">
        <f>IF(MIS[[#This Row],[OrderSide]]="SELL",MIS[[#This Row],[VALUE]]-MIS[[#This Row],[LIVE_VALUE]],MIS[[#This Row],[LIVE_VALUE]]-MIS[[#This Row],[VALUE]])</f>
        <v>169</v>
      </c>
      <c r="AH7986" t="str" cm="1">
        <f t="array" ref="AH7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6" t="str">
        <f>MIS[[#This Row],[TRADING SYMBOL]]</f>
        <v>SENSEX2552083400CE</v>
      </c>
      <c r="AJ7986" t="str">
        <f>IF(RIGHT(MIS[[#This Row],[Main/Hedge]],4)="MAIN","MAIN","HEDGE")</f>
        <v>MAIN</v>
      </c>
      <c r="AK7986" t="str" cm="1">
        <f t="array" ref="AK7986">_xlfn._xlws.FILTER(Table4[Column1],ISNUMBER(SEARCH(Table4[Column1],MIS[[#This Row],[OrderUniqueIdentifier]])),"")</f>
        <v>MS</v>
      </c>
    </row>
    <row r="7987" spans="1:37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>
        <f>_xlfn.XLOOKUP(MIS[[#This Row],[TRADING SYMBOL]],[1]Sheet1!$D:$D,[1]Sheet1!$C:$C)</f>
        <v>118.35</v>
      </c>
      <c r="AE7987">
        <f>MIS[[#This Row],[OrderAverageTradedPrice]]*MIS[[#This Row],[OrderQuantity]]</f>
        <v>2537</v>
      </c>
      <c r="AF7987">
        <f>MIS[[#This Row],[LTP]]*MIS[[#This Row],[OrderQuantity]]</f>
        <v>2367</v>
      </c>
      <c r="AG7987">
        <f>IF(MIS[[#This Row],[OrderSide]]="SELL",MIS[[#This Row],[VALUE]]-MIS[[#This Row],[LIVE_VALUE]],MIS[[#This Row],[LIVE_VALUE]]-MIS[[#This Row],[VALUE]])</f>
        <v>170</v>
      </c>
      <c r="AH7987" t="str" cm="1">
        <f t="array" ref="AH7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7" t="str">
        <f>MIS[[#This Row],[TRADING SYMBOL]]</f>
        <v>SENSEX2552083400CE</v>
      </c>
      <c r="AJ7987" t="str">
        <f>IF(RIGHT(MIS[[#This Row],[Main/Hedge]],4)="MAIN","MAIN","HEDGE")</f>
        <v>MAIN</v>
      </c>
      <c r="AK7987" t="str" cm="1">
        <f t="array" ref="AK7987">_xlfn._xlws.FILTER(Table4[Column1],ISNUMBER(SEARCH(Table4[Column1],MIS[[#This Row],[OrderUniqueIdentifier]])),"")</f>
        <v>MS</v>
      </c>
    </row>
    <row r="7988" spans="1:37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>
        <f>_xlfn.XLOOKUP(MIS[[#This Row],[TRADING SYMBOL]],[1]Sheet1!$D:$D,[1]Sheet1!$C:$C)</f>
        <v>139.94999999999999</v>
      </c>
      <c r="AE7988">
        <f>MIS[[#This Row],[OrderAverageTradedPrice]]*MIS[[#This Row],[OrderQuantity]]</f>
        <v>5390</v>
      </c>
      <c r="AF7988">
        <f>MIS[[#This Row],[LTP]]*MIS[[#This Row],[OrderQuantity]]</f>
        <v>5598</v>
      </c>
      <c r="AG7988">
        <f>IF(MIS[[#This Row],[OrderSide]]="SELL",MIS[[#This Row],[VALUE]]-MIS[[#This Row],[LIVE_VALUE]],MIS[[#This Row],[LIVE_VALUE]]-MIS[[#This Row],[VALUE]])</f>
        <v>-208</v>
      </c>
      <c r="AH7988" t="str" cm="1">
        <f t="array" ref="AH7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8" t="str">
        <f>MIS[[#This Row],[TRADING SYMBOL]]</f>
        <v>SENSEX2552081300PE</v>
      </c>
      <c r="AJ7988" t="str">
        <f>IF(RIGHT(MIS[[#This Row],[Main/Hedge]],4)="MAIN","MAIN","HEDGE")</f>
        <v>MAIN</v>
      </c>
      <c r="AK7988" t="str" cm="1">
        <f t="array" ref="AK7988">_xlfn._xlws.FILTER(Table4[Column1],ISNUMBER(SEARCH(Table4[Column1],MIS[[#This Row],[OrderUniqueIdentifier]])),"")</f>
        <v>MS</v>
      </c>
    </row>
    <row r="7989" spans="1:37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>
        <f>_xlfn.XLOOKUP(MIS[[#This Row],[TRADING SYMBOL]],[1]Sheet1!$D:$D,[1]Sheet1!$C:$C)</f>
        <v>118.35</v>
      </c>
      <c r="AE7989">
        <f>MIS[[#This Row],[OrderAverageTradedPrice]]*MIS[[#This Row],[OrderQuantity]]</f>
        <v>2534</v>
      </c>
      <c r="AF7989">
        <f>MIS[[#This Row],[LTP]]*MIS[[#This Row],[OrderQuantity]]</f>
        <v>2367</v>
      </c>
      <c r="AG7989">
        <f>IF(MIS[[#This Row],[OrderSide]]="SELL",MIS[[#This Row],[VALUE]]-MIS[[#This Row],[LIVE_VALUE]],MIS[[#This Row],[LIVE_VALUE]]-MIS[[#This Row],[VALUE]])</f>
        <v>167</v>
      </c>
      <c r="AH7989" t="str" cm="1">
        <f t="array" ref="AH7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89" t="str">
        <f>MIS[[#This Row],[TRADING SYMBOL]]</f>
        <v>SENSEX2552083400CE</v>
      </c>
      <c r="AJ7989" t="str">
        <f>IF(RIGHT(MIS[[#This Row],[Main/Hedge]],4)="MAIN","MAIN","HEDGE")</f>
        <v>MAIN</v>
      </c>
      <c r="AK7989" t="str" cm="1">
        <f t="array" ref="AK7989">_xlfn._xlws.FILTER(Table4[Column1],ISNUMBER(SEARCH(Table4[Column1],MIS[[#This Row],[OrderUniqueIdentifier]])),"")</f>
        <v>MS</v>
      </c>
    </row>
    <row r="7990" spans="1:37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>
        <f>_xlfn.XLOOKUP(MIS[[#This Row],[TRADING SYMBOL]],[1]Sheet1!$D:$D,[1]Sheet1!$C:$C)</f>
        <v>139.94999999999999</v>
      </c>
      <c r="AE7990">
        <f>MIS[[#This Row],[OrderAverageTradedPrice]]*MIS[[#This Row],[OrderQuantity]]</f>
        <v>2703</v>
      </c>
      <c r="AF7990">
        <f>MIS[[#This Row],[LTP]]*MIS[[#This Row],[OrderQuantity]]</f>
        <v>2799</v>
      </c>
      <c r="AG7990">
        <f>IF(MIS[[#This Row],[OrderSide]]="SELL",MIS[[#This Row],[VALUE]]-MIS[[#This Row],[LIVE_VALUE]],MIS[[#This Row],[LIVE_VALUE]]-MIS[[#This Row],[VALUE]])</f>
        <v>-96</v>
      </c>
      <c r="AH7990" t="str" cm="1">
        <f t="array" ref="AH7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0" t="str">
        <f>MIS[[#This Row],[TRADING SYMBOL]]</f>
        <v>SENSEX2552081300PE</v>
      </c>
      <c r="AJ7990" t="str">
        <f>IF(RIGHT(MIS[[#This Row],[Main/Hedge]],4)="MAIN","MAIN","HEDGE")</f>
        <v>MAIN</v>
      </c>
      <c r="AK7990" t="str" cm="1">
        <f t="array" ref="AK7990">_xlfn._xlws.FILTER(Table4[Column1],ISNUMBER(SEARCH(Table4[Column1],MIS[[#This Row],[OrderUniqueIdentifier]])),"")</f>
        <v>MS</v>
      </c>
    </row>
    <row r="7991" spans="1:37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>
        <f>_xlfn.XLOOKUP(MIS[[#This Row],[TRADING SYMBOL]],[1]Sheet1!$D:$D,[1]Sheet1!$C:$C)</f>
        <v>104.4</v>
      </c>
      <c r="AE7991">
        <f>MIS[[#This Row],[OrderAverageTradedPrice]]*MIS[[#This Row],[OrderQuantity]]</f>
        <v>8872</v>
      </c>
      <c r="AF7991">
        <f>MIS[[#This Row],[LTP]]*MIS[[#This Row],[OrderQuantity]]</f>
        <v>8352</v>
      </c>
      <c r="AG7991">
        <f>IF(MIS[[#This Row],[OrderSide]]="SELL",MIS[[#This Row],[VALUE]]-MIS[[#This Row],[LIVE_VALUE]],MIS[[#This Row],[LIVE_VALUE]]-MIS[[#This Row],[VALUE]])</f>
        <v>520</v>
      </c>
      <c r="AH7991" t="str" cm="1">
        <f t="array" ref="AH7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1" t="str">
        <f>MIS[[#This Row],[TRADING SYMBOL]]</f>
        <v>SENSEX2552083500CE</v>
      </c>
      <c r="AJ7991" t="str">
        <f>IF(RIGHT(MIS[[#This Row],[Main/Hedge]],4)="MAIN","MAIN","HEDGE")</f>
        <v>MAIN</v>
      </c>
      <c r="AK7991" t="str" cm="1">
        <f t="array" ref="AK7991">_xlfn._xlws.FILTER(Table4[Column1],ISNUMBER(SEARCH(Table4[Column1],MIS[[#This Row],[OrderUniqueIdentifier]])),"")</f>
        <v>MS</v>
      </c>
    </row>
    <row r="7992" spans="1:37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>
        <f>_xlfn.XLOOKUP(MIS[[#This Row],[TRADING SYMBOL]],[1]Sheet1!$D:$D,[1]Sheet1!$C:$C)</f>
        <v>127.9</v>
      </c>
      <c r="AE7992">
        <f>MIS[[#This Row],[OrderAverageTradedPrice]]*MIS[[#This Row],[OrderQuantity]]</f>
        <v>2436</v>
      </c>
      <c r="AF7992">
        <f>MIS[[#This Row],[LTP]]*MIS[[#This Row],[OrderQuantity]]</f>
        <v>2558</v>
      </c>
      <c r="AG7992">
        <f>IF(MIS[[#This Row],[OrderSide]]="SELL",MIS[[#This Row],[VALUE]]-MIS[[#This Row],[LIVE_VALUE]],MIS[[#This Row],[LIVE_VALUE]]-MIS[[#This Row],[VALUE]])</f>
        <v>-122</v>
      </c>
      <c r="AH7992" t="str" cm="1">
        <f t="array" ref="AH7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2" t="str">
        <f>MIS[[#This Row],[TRADING SYMBOL]]</f>
        <v>SENSEX2552081200PE</v>
      </c>
      <c r="AJ7992" t="str">
        <f>IF(RIGHT(MIS[[#This Row],[Main/Hedge]],4)="MAIN","MAIN","HEDGE")</f>
        <v>MAIN</v>
      </c>
      <c r="AK7992" t="str" cm="1">
        <f t="array" ref="AK7992">_xlfn._xlws.FILTER(Table4[Column1],ISNUMBER(SEARCH(Table4[Column1],MIS[[#This Row],[OrderUniqueIdentifier]])),"")</f>
        <v>MS</v>
      </c>
    </row>
    <row r="7993" spans="1:37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>
        <f>_xlfn.XLOOKUP(MIS[[#This Row],[TRADING SYMBOL]],[1]Sheet1!$D:$D,[1]Sheet1!$C:$C)</f>
        <v>139.94999999999999</v>
      </c>
      <c r="AE7993">
        <f>MIS[[#This Row],[OrderAverageTradedPrice]]*MIS[[#This Row],[OrderQuantity]]</f>
        <v>2696</v>
      </c>
      <c r="AF7993">
        <f>MIS[[#This Row],[LTP]]*MIS[[#This Row],[OrderQuantity]]</f>
        <v>2799</v>
      </c>
      <c r="AG7993">
        <f>IF(MIS[[#This Row],[OrderSide]]="SELL",MIS[[#This Row],[VALUE]]-MIS[[#This Row],[LIVE_VALUE]],MIS[[#This Row],[LIVE_VALUE]]-MIS[[#This Row],[VALUE]])</f>
        <v>-103</v>
      </c>
      <c r="AH7993" t="str" cm="1">
        <f t="array" ref="AH7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3" t="str">
        <f>MIS[[#This Row],[TRADING SYMBOL]]</f>
        <v>SENSEX2552081300PE</v>
      </c>
      <c r="AJ7993" t="str">
        <f>IF(RIGHT(MIS[[#This Row],[Main/Hedge]],4)="MAIN","MAIN","HEDGE")</f>
        <v>MAIN</v>
      </c>
      <c r="AK7993" t="str" cm="1">
        <f t="array" ref="AK7993">_xlfn._xlws.FILTER(Table4[Column1],ISNUMBER(SEARCH(Table4[Column1],MIS[[#This Row],[OrderUniqueIdentifier]])),"")</f>
        <v>MS</v>
      </c>
    </row>
    <row r="7994" spans="1:37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>
        <f>_xlfn.XLOOKUP(MIS[[#This Row],[TRADING SYMBOL]],[1]Sheet1!$D:$D,[1]Sheet1!$C:$C)</f>
        <v>118.35</v>
      </c>
      <c r="AE7994">
        <f>MIS[[#This Row],[OrderAverageTradedPrice]]*MIS[[#This Row],[OrderQuantity]]</f>
        <v>5068</v>
      </c>
      <c r="AF7994">
        <f>MIS[[#This Row],[LTP]]*MIS[[#This Row],[OrderQuantity]]</f>
        <v>4734</v>
      </c>
      <c r="AG7994">
        <f>IF(MIS[[#This Row],[OrderSide]]="SELL",MIS[[#This Row],[VALUE]]-MIS[[#This Row],[LIVE_VALUE]],MIS[[#This Row],[LIVE_VALUE]]-MIS[[#This Row],[VALUE]])</f>
        <v>334</v>
      </c>
      <c r="AH7994" t="str" cm="1">
        <f t="array" ref="AH7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4" t="str">
        <f>MIS[[#This Row],[TRADING SYMBOL]]</f>
        <v>SENSEX2552083400CE</v>
      </c>
      <c r="AJ7994" t="str">
        <f>IF(RIGHT(MIS[[#This Row],[Main/Hedge]],4)="MAIN","MAIN","HEDGE")</f>
        <v>MAIN</v>
      </c>
      <c r="AK7994" t="str" cm="1">
        <f t="array" ref="AK7994">_xlfn._xlws.FILTER(Table4[Column1],ISNUMBER(SEARCH(Table4[Column1],MIS[[#This Row],[OrderUniqueIdentifier]])),"")</f>
        <v>MS</v>
      </c>
    </row>
    <row r="7995" spans="1:37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>
        <f>_xlfn.XLOOKUP(MIS[[#This Row],[TRADING SYMBOL]],[1]Sheet1!$D:$D,[1]Sheet1!$C:$C)</f>
        <v>127.9</v>
      </c>
      <c r="AE7995">
        <f>MIS[[#This Row],[OrderAverageTradedPrice]]*MIS[[#This Row],[OrderQuantity]]</f>
        <v>4875</v>
      </c>
      <c r="AF7995">
        <f>MIS[[#This Row],[LTP]]*MIS[[#This Row],[OrderQuantity]]</f>
        <v>5116</v>
      </c>
      <c r="AG7995">
        <f>IF(MIS[[#This Row],[OrderSide]]="SELL",MIS[[#This Row],[VALUE]]-MIS[[#This Row],[LIVE_VALUE]],MIS[[#This Row],[LIVE_VALUE]]-MIS[[#This Row],[VALUE]])</f>
        <v>-241</v>
      </c>
      <c r="AH7995" t="str" cm="1">
        <f t="array" ref="AH7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5" t="str">
        <f>MIS[[#This Row],[TRADING SYMBOL]]</f>
        <v>SENSEX2552081200PE</v>
      </c>
      <c r="AJ7995" t="str">
        <f>IF(RIGHT(MIS[[#This Row],[Main/Hedge]],4)="MAIN","MAIN","HEDGE")</f>
        <v>MAIN</v>
      </c>
      <c r="AK7995" t="str" cm="1">
        <f t="array" ref="AK7995">_xlfn._xlws.FILTER(Table4[Column1],ISNUMBER(SEARCH(Table4[Column1],MIS[[#This Row],[OrderUniqueIdentifier]])),"")</f>
        <v>MS</v>
      </c>
    </row>
    <row r="7996" spans="1:37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>
        <f>_xlfn.XLOOKUP(MIS[[#This Row],[TRADING SYMBOL]],[1]Sheet1!$D:$D,[1]Sheet1!$C:$C)</f>
        <v>139.94999999999999</v>
      </c>
      <c r="AE7996">
        <f>MIS[[#This Row],[OrderAverageTradedPrice]]*MIS[[#This Row],[OrderQuantity]]</f>
        <v>5392</v>
      </c>
      <c r="AF7996">
        <f>MIS[[#This Row],[LTP]]*MIS[[#This Row],[OrderQuantity]]</f>
        <v>5598</v>
      </c>
      <c r="AG7996">
        <f>IF(MIS[[#This Row],[OrderSide]]="SELL",MIS[[#This Row],[VALUE]]-MIS[[#This Row],[LIVE_VALUE]],MIS[[#This Row],[LIVE_VALUE]]-MIS[[#This Row],[VALUE]])</f>
        <v>-206</v>
      </c>
      <c r="AH7996" t="str" cm="1">
        <f t="array" ref="AH7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6" t="str">
        <f>MIS[[#This Row],[TRADING SYMBOL]]</f>
        <v>SENSEX2552081300PE</v>
      </c>
      <c r="AJ7996" t="str">
        <f>IF(RIGHT(MIS[[#This Row],[Main/Hedge]],4)="MAIN","MAIN","HEDGE")</f>
        <v>MAIN</v>
      </c>
      <c r="AK7996" t="str" cm="1">
        <f t="array" ref="AK7996">_xlfn._xlws.FILTER(Table4[Column1],ISNUMBER(SEARCH(Table4[Column1],MIS[[#This Row],[OrderUniqueIdentifier]])),"")</f>
        <v>MS</v>
      </c>
    </row>
    <row r="7997" spans="1:37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>
        <f>_xlfn.XLOOKUP(MIS[[#This Row],[TRADING SYMBOL]],[1]Sheet1!$D:$D,[1]Sheet1!$C:$C)</f>
        <v>139.94999999999999</v>
      </c>
      <c r="AE7997">
        <f>MIS[[#This Row],[OrderAverageTradedPrice]]*MIS[[#This Row],[OrderQuantity]]</f>
        <v>10811</v>
      </c>
      <c r="AF7997">
        <f>MIS[[#This Row],[LTP]]*MIS[[#This Row],[OrderQuantity]]</f>
        <v>11196</v>
      </c>
      <c r="AG7997">
        <f>IF(MIS[[#This Row],[OrderSide]]="SELL",MIS[[#This Row],[VALUE]]-MIS[[#This Row],[LIVE_VALUE]],MIS[[#This Row],[LIVE_VALUE]]-MIS[[#This Row],[VALUE]])</f>
        <v>-385</v>
      </c>
      <c r="AH7997" t="str" cm="1">
        <f t="array" ref="AH79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7" t="str">
        <f>MIS[[#This Row],[TRADING SYMBOL]]</f>
        <v>SENSEX2552081300PE</v>
      </c>
      <c r="AJ7997" t="str">
        <f>IF(RIGHT(MIS[[#This Row],[Main/Hedge]],4)="MAIN","MAIN","HEDGE")</f>
        <v>MAIN</v>
      </c>
      <c r="AK7997" t="str" cm="1">
        <f t="array" ref="AK7997">_xlfn._xlws.FILTER(Table4[Column1],ISNUMBER(SEARCH(Table4[Column1],MIS[[#This Row],[OrderUniqueIdentifier]])),"")</f>
        <v>MS</v>
      </c>
    </row>
    <row r="7998" spans="1:37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>
        <f>_xlfn.XLOOKUP(MIS[[#This Row],[TRADING SYMBOL]],[1]Sheet1!$D:$D,[1]Sheet1!$C:$C)</f>
        <v>118.35</v>
      </c>
      <c r="AE7998">
        <f>MIS[[#This Row],[OrderAverageTradedPrice]]*MIS[[#This Row],[OrderQuantity]]</f>
        <v>10163</v>
      </c>
      <c r="AF7998">
        <f>MIS[[#This Row],[LTP]]*MIS[[#This Row],[OrderQuantity]]</f>
        <v>9468</v>
      </c>
      <c r="AG7998">
        <f>IF(MIS[[#This Row],[OrderSide]]="SELL",MIS[[#This Row],[VALUE]]-MIS[[#This Row],[LIVE_VALUE]],MIS[[#This Row],[LIVE_VALUE]]-MIS[[#This Row],[VALUE]])</f>
        <v>695</v>
      </c>
      <c r="AH7998" t="str" cm="1">
        <f t="array" ref="AH7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8" t="str">
        <f>MIS[[#This Row],[TRADING SYMBOL]]</f>
        <v>SENSEX2552083400CE</v>
      </c>
      <c r="AJ7998" t="str">
        <f>IF(RIGHT(MIS[[#This Row],[Main/Hedge]],4)="MAIN","MAIN","HEDGE")</f>
        <v>MAIN</v>
      </c>
      <c r="AK7998" t="str" cm="1">
        <f t="array" ref="AK7998">_xlfn._xlws.FILTER(Table4[Column1],ISNUMBER(SEARCH(Table4[Column1],MIS[[#This Row],[OrderUniqueIdentifier]])),"")</f>
        <v>MS</v>
      </c>
    </row>
    <row r="7999" spans="1:37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>
        <f>_xlfn.XLOOKUP(MIS[[#This Row],[TRADING SYMBOL]],[1]Sheet1!$D:$D,[1]Sheet1!$C:$C)</f>
        <v>136.6</v>
      </c>
      <c r="AE7999">
        <f>MIS[[#This Row],[OrderAverageTradedPrice]]*MIS[[#This Row],[OrderQuantity]]</f>
        <v>2881</v>
      </c>
      <c r="AF7999">
        <f>MIS[[#This Row],[LTP]]*MIS[[#This Row],[OrderQuantity]]</f>
        <v>2732</v>
      </c>
      <c r="AG7999">
        <f>IF(MIS[[#This Row],[OrderSide]]="SELL",MIS[[#This Row],[VALUE]]-MIS[[#This Row],[LIVE_VALUE]],MIS[[#This Row],[LIVE_VALUE]]-MIS[[#This Row],[VALUE]])</f>
        <v>149</v>
      </c>
      <c r="AH7999" t="str" cm="1">
        <f t="array" ref="AH7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7999" t="str">
        <f>MIS[[#This Row],[TRADING SYMBOL]]</f>
        <v>SENSEX2552083300CE</v>
      </c>
      <c r="AJ7999" t="str">
        <f>IF(RIGHT(MIS[[#This Row],[Main/Hedge]],4)="MAIN","MAIN","HEDGE")</f>
        <v>MAIN</v>
      </c>
      <c r="AK7999" t="str" cm="1">
        <f t="array" ref="AK7999">_xlfn._xlws.FILTER(Table4[Column1],ISNUMBER(SEARCH(Table4[Column1],MIS[[#This Row],[OrderUniqueIdentifier]])),"")</f>
        <v>MS</v>
      </c>
    </row>
    <row r="8000" spans="1:37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>
        <f>_xlfn.XLOOKUP(MIS[[#This Row],[TRADING SYMBOL]],[1]Sheet1!$D:$D,[1]Sheet1!$C:$C)</f>
        <v>328</v>
      </c>
      <c r="AE8000">
        <f>MIS[[#This Row],[OrderAverageTradedPrice]]*MIS[[#This Row],[OrderQuantity]]</f>
        <v>6451</v>
      </c>
      <c r="AF8000">
        <f>MIS[[#This Row],[LTP]]*MIS[[#This Row],[OrderQuantity]]</f>
        <v>6560</v>
      </c>
      <c r="AG8000">
        <f>IF(MIS[[#This Row],[OrderSide]]="SELL",MIS[[#This Row],[VALUE]]-MIS[[#This Row],[LIVE_VALUE]],MIS[[#This Row],[LIVE_VALUE]]-MIS[[#This Row],[VALUE]])</f>
        <v>109</v>
      </c>
      <c r="AH8000" t="str" cm="1">
        <f t="array" ref="AH80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0" t="str">
        <f>MIS[[#This Row],[TRADING SYMBOL]]</f>
        <v>SENSEX2552082100PE</v>
      </c>
      <c r="AJ8000" t="str">
        <f>IF(RIGHT(MIS[[#This Row],[Main/Hedge]],4)="MAIN","MAIN","HEDGE")</f>
        <v>MAIN</v>
      </c>
      <c r="AK8000" t="str" cm="1">
        <f t="array" ref="AK8000">_xlfn._xlws.FILTER(Table4[Column1],ISNUMBER(SEARCH(Table4[Column1],MIS[[#This Row],[OrderUniqueIdentifier]])),"")</f>
        <v>MS</v>
      </c>
    </row>
    <row r="8001" spans="1:37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>
        <f>_xlfn.XLOOKUP(MIS[[#This Row],[TRADING SYMBOL]],[1]Sheet1!$D:$D,[1]Sheet1!$C:$C)</f>
        <v>139.94999999999999</v>
      </c>
      <c r="AE8001">
        <f>MIS[[#This Row],[OrderAverageTradedPrice]]*MIS[[#This Row],[OrderQuantity]]</f>
        <v>10782</v>
      </c>
      <c r="AF8001">
        <f>MIS[[#This Row],[LTP]]*MIS[[#This Row],[OrderQuantity]]</f>
        <v>11196</v>
      </c>
      <c r="AG8001">
        <f>IF(MIS[[#This Row],[OrderSide]]="SELL",MIS[[#This Row],[VALUE]]-MIS[[#This Row],[LIVE_VALUE]],MIS[[#This Row],[LIVE_VALUE]]-MIS[[#This Row],[VALUE]])</f>
        <v>-414</v>
      </c>
      <c r="AH8001" t="str" cm="1">
        <f t="array" ref="AH8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1" t="str">
        <f>MIS[[#This Row],[TRADING SYMBOL]]</f>
        <v>SENSEX2552081300PE</v>
      </c>
      <c r="AJ8001" t="str">
        <f>IF(RIGHT(MIS[[#This Row],[Main/Hedge]],4)="MAIN","MAIN","HEDGE")</f>
        <v>MAIN</v>
      </c>
      <c r="AK8001" t="str" cm="1">
        <f t="array" ref="AK8001">_xlfn._xlws.FILTER(Table4[Column1],ISNUMBER(SEARCH(Table4[Column1],MIS[[#This Row],[OrderUniqueIdentifier]])),"")</f>
        <v>MS</v>
      </c>
    </row>
    <row r="8002" spans="1:37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>
        <f>_xlfn.XLOOKUP(MIS[[#This Row],[TRADING SYMBOL]],[1]Sheet1!$D:$D,[1]Sheet1!$C:$C)</f>
        <v>115.45</v>
      </c>
      <c r="AE8002">
        <f>MIS[[#This Row],[OrderAverageTradedPrice]]*MIS[[#This Row],[OrderQuantity]]</f>
        <v>6639.99999999996</v>
      </c>
      <c r="AF8002">
        <f>MIS[[#This Row],[LTP]]*MIS[[#This Row],[OrderQuantity]]</f>
        <v>6927</v>
      </c>
      <c r="AG8002">
        <f>IF(MIS[[#This Row],[OrderSide]]="SELL",MIS[[#This Row],[VALUE]]-MIS[[#This Row],[LIVE_VALUE]],MIS[[#This Row],[LIVE_VALUE]]-MIS[[#This Row],[VALUE]])</f>
        <v>-287.00000000004002</v>
      </c>
      <c r="AH8002" t="str" cm="1">
        <f t="array" ref="AH8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2" t="str">
        <f>MIS[[#This Row],[TRADING SYMBOL]]</f>
        <v>SENSEX2552081100PE</v>
      </c>
      <c r="AJ8002" t="str">
        <f>IF(RIGHT(MIS[[#This Row],[Main/Hedge]],4)="MAIN","MAIN","HEDGE")</f>
        <v>MAIN</v>
      </c>
      <c r="AK8002" t="str" cm="1">
        <f t="array" ref="AK8002">_xlfn._xlws.FILTER(Table4[Column1],ISNUMBER(SEARCH(Table4[Column1],MIS[[#This Row],[OrderUniqueIdentifier]])),"")</f>
        <v>MS</v>
      </c>
    </row>
    <row r="8003" spans="1:37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>
        <f>_xlfn.XLOOKUP(MIS[[#This Row],[TRADING SYMBOL]],[1]Sheet1!$D:$D,[1]Sheet1!$C:$C)</f>
        <v>115.45</v>
      </c>
      <c r="AE8003">
        <f>MIS[[#This Row],[OrderAverageTradedPrice]]*MIS[[#This Row],[OrderQuantity]]</f>
        <v>2214</v>
      </c>
      <c r="AF8003">
        <f>MIS[[#This Row],[LTP]]*MIS[[#This Row],[OrderQuantity]]</f>
        <v>2309</v>
      </c>
      <c r="AG8003">
        <f>IF(MIS[[#This Row],[OrderSide]]="SELL",MIS[[#This Row],[VALUE]]-MIS[[#This Row],[LIVE_VALUE]],MIS[[#This Row],[LIVE_VALUE]]-MIS[[#This Row],[VALUE]])</f>
        <v>-95</v>
      </c>
      <c r="AH8003" t="str" cm="1">
        <f t="array" ref="AH8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3" t="str">
        <f>MIS[[#This Row],[TRADING SYMBOL]]</f>
        <v>SENSEX2552081100PE</v>
      </c>
      <c r="AJ8003" t="str">
        <f>IF(RIGHT(MIS[[#This Row],[Main/Hedge]],4)="MAIN","MAIN","HEDGE")</f>
        <v>MAIN</v>
      </c>
      <c r="AK8003" t="str" cm="1">
        <f t="array" ref="AK8003">_xlfn._xlws.FILTER(Table4[Column1],ISNUMBER(SEARCH(Table4[Column1],MIS[[#This Row],[OrderUniqueIdentifier]])),"")</f>
        <v>MS</v>
      </c>
    </row>
    <row r="8004" spans="1:37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>
        <f>_xlfn.XLOOKUP(MIS[[#This Row],[TRADING SYMBOL]],[1]Sheet1!$D:$D,[1]Sheet1!$C:$C)</f>
        <v>139.94999999999999</v>
      </c>
      <c r="AE8004">
        <f>MIS[[#This Row],[OrderAverageTradedPrice]]*MIS[[#This Row],[OrderQuantity]]</f>
        <v>5394</v>
      </c>
      <c r="AF8004">
        <f>MIS[[#This Row],[LTP]]*MIS[[#This Row],[OrderQuantity]]</f>
        <v>5598</v>
      </c>
      <c r="AG8004">
        <f>IF(MIS[[#This Row],[OrderSide]]="SELL",MIS[[#This Row],[VALUE]]-MIS[[#This Row],[LIVE_VALUE]],MIS[[#This Row],[LIVE_VALUE]]-MIS[[#This Row],[VALUE]])</f>
        <v>-204</v>
      </c>
      <c r="AH8004" t="str" cm="1">
        <f t="array" ref="AH8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4" t="str">
        <f>MIS[[#This Row],[TRADING SYMBOL]]</f>
        <v>SENSEX2552081300PE</v>
      </c>
      <c r="AJ8004" t="str">
        <f>IF(RIGHT(MIS[[#This Row],[Main/Hedge]],4)="MAIN","MAIN","HEDGE")</f>
        <v>MAIN</v>
      </c>
      <c r="AK8004" t="str" cm="1">
        <f t="array" ref="AK8004">_xlfn._xlws.FILTER(Table4[Column1],ISNUMBER(SEARCH(Table4[Column1],MIS[[#This Row],[OrderUniqueIdentifier]])),"")</f>
        <v>MS</v>
      </c>
    </row>
    <row r="8005" spans="1:37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>
        <f>_xlfn.XLOOKUP(MIS[[#This Row],[TRADING SYMBOL]],[1]Sheet1!$D:$D,[1]Sheet1!$C:$C)</f>
        <v>118.35</v>
      </c>
      <c r="AE8005">
        <f>MIS[[#This Row],[OrderAverageTradedPrice]]*MIS[[#This Row],[OrderQuantity]]</f>
        <v>5070</v>
      </c>
      <c r="AF8005">
        <f>MIS[[#This Row],[LTP]]*MIS[[#This Row],[OrderQuantity]]</f>
        <v>4734</v>
      </c>
      <c r="AG8005">
        <f>IF(MIS[[#This Row],[OrderSide]]="SELL",MIS[[#This Row],[VALUE]]-MIS[[#This Row],[LIVE_VALUE]],MIS[[#This Row],[LIVE_VALUE]]-MIS[[#This Row],[VALUE]])</f>
        <v>336</v>
      </c>
      <c r="AH8005" t="str" cm="1">
        <f t="array" ref="AH8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5" t="str">
        <f>MIS[[#This Row],[TRADING SYMBOL]]</f>
        <v>SENSEX2552083400CE</v>
      </c>
      <c r="AJ8005" t="str">
        <f>IF(RIGHT(MIS[[#This Row],[Main/Hedge]],4)="MAIN","MAIN","HEDGE")</f>
        <v>MAIN</v>
      </c>
      <c r="AK8005" t="str" cm="1">
        <f t="array" ref="AK8005">_xlfn._xlws.FILTER(Table4[Column1],ISNUMBER(SEARCH(Table4[Column1],MIS[[#This Row],[OrderUniqueIdentifier]])),"")</f>
        <v>MS</v>
      </c>
    </row>
    <row r="8006" spans="1:37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>
        <f>_xlfn.XLOOKUP(MIS[[#This Row],[TRADING SYMBOL]],[1]Sheet1!$D:$D,[1]Sheet1!$C:$C)</f>
        <v>139.94999999999999</v>
      </c>
      <c r="AE8006">
        <f>MIS[[#This Row],[OrderAverageTradedPrice]]*MIS[[#This Row],[OrderQuantity]]</f>
        <v>5392</v>
      </c>
      <c r="AF8006">
        <f>MIS[[#This Row],[LTP]]*MIS[[#This Row],[OrderQuantity]]</f>
        <v>5598</v>
      </c>
      <c r="AG8006">
        <f>IF(MIS[[#This Row],[OrderSide]]="SELL",MIS[[#This Row],[VALUE]]-MIS[[#This Row],[LIVE_VALUE]],MIS[[#This Row],[LIVE_VALUE]]-MIS[[#This Row],[VALUE]])</f>
        <v>-206</v>
      </c>
      <c r="AH8006" t="str" cm="1">
        <f t="array" ref="AH8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6" t="str">
        <f>MIS[[#This Row],[TRADING SYMBOL]]</f>
        <v>SENSEX2552081300PE</v>
      </c>
      <c r="AJ8006" t="str">
        <f>IF(RIGHT(MIS[[#This Row],[Main/Hedge]],4)="MAIN","MAIN","HEDGE")</f>
        <v>MAIN</v>
      </c>
      <c r="AK8006" t="str" cm="1">
        <f t="array" ref="AK8006">_xlfn._xlws.FILTER(Table4[Column1],ISNUMBER(SEARCH(Table4[Column1],MIS[[#This Row],[OrderUniqueIdentifier]])),"")</f>
        <v>MS</v>
      </c>
    </row>
    <row r="8007" spans="1:37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>
        <f>_xlfn.XLOOKUP(MIS[[#This Row],[TRADING SYMBOL]],[1]Sheet1!$D:$D,[1]Sheet1!$C:$C)</f>
        <v>115.45</v>
      </c>
      <c r="AE8007">
        <f>MIS[[#This Row],[OrderAverageTradedPrice]]*MIS[[#This Row],[OrderQuantity]]</f>
        <v>13249.99999999992</v>
      </c>
      <c r="AF8007">
        <f>MIS[[#This Row],[LTP]]*MIS[[#This Row],[OrderQuantity]]</f>
        <v>13854</v>
      </c>
      <c r="AG8007">
        <f>IF(MIS[[#This Row],[OrderSide]]="SELL",MIS[[#This Row],[VALUE]]-MIS[[#This Row],[LIVE_VALUE]],MIS[[#This Row],[LIVE_VALUE]]-MIS[[#This Row],[VALUE]])</f>
        <v>-604.00000000008004</v>
      </c>
      <c r="AH8007" t="str" cm="1">
        <f t="array" ref="AH8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7" t="str">
        <f>MIS[[#This Row],[TRADING SYMBOL]]</f>
        <v>SENSEX2552081100PE</v>
      </c>
      <c r="AJ8007" t="str">
        <f>IF(RIGHT(MIS[[#This Row],[Main/Hedge]],4)="MAIN","MAIN","HEDGE")</f>
        <v>MAIN</v>
      </c>
      <c r="AK8007" t="str" cm="1">
        <f t="array" ref="AK8007">_xlfn._xlws.FILTER(Table4[Column1],ISNUMBER(SEARCH(Table4[Column1],MIS[[#This Row],[OrderUniqueIdentifier]])),"")</f>
        <v>MS</v>
      </c>
    </row>
    <row r="8008" spans="1:37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>
        <f>_xlfn.XLOOKUP(MIS[[#This Row],[TRADING SYMBOL]],[1]Sheet1!$D:$D,[1]Sheet1!$C:$C)</f>
        <v>104.4</v>
      </c>
      <c r="AE8008">
        <f>MIS[[#This Row],[OrderAverageTradedPrice]]*MIS[[#This Row],[OrderQuantity]]</f>
        <v>19932.99999999984</v>
      </c>
      <c r="AF8008">
        <f>MIS[[#This Row],[LTP]]*MIS[[#This Row],[OrderQuantity]]</f>
        <v>18792</v>
      </c>
      <c r="AG8008">
        <f>IF(MIS[[#This Row],[OrderSide]]="SELL",MIS[[#This Row],[VALUE]]-MIS[[#This Row],[LIVE_VALUE]],MIS[[#This Row],[LIVE_VALUE]]-MIS[[#This Row],[VALUE]])</f>
        <v>1140.9999999998399</v>
      </c>
      <c r="AH8008" t="str" cm="1">
        <f t="array" ref="AH8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8" t="str">
        <f>MIS[[#This Row],[TRADING SYMBOL]]</f>
        <v>SENSEX2552083500CE</v>
      </c>
      <c r="AJ8008" t="str">
        <f>IF(RIGHT(MIS[[#This Row],[Main/Hedge]],4)="MAIN","MAIN","HEDGE")</f>
        <v>MAIN</v>
      </c>
      <c r="AK8008" t="str" cm="1">
        <f t="array" ref="AK8008">_xlfn._xlws.FILTER(Table4[Column1],ISNUMBER(SEARCH(Table4[Column1],MIS[[#This Row],[OrderUniqueIdentifier]])),"")</f>
        <v>MS</v>
      </c>
    </row>
    <row r="8009" spans="1:37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>
        <f>_xlfn.XLOOKUP(MIS[[#This Row],[TRADING SYMBOL]],[1]Sheet1!$D:$D,[1]Sheet1!$C:$C)</f>
        <v>104.4</v>
      </c>
      <c r="AE8009">
        <f>MIS[[#This Row],[OrderAverageTradedPrice]]*MIS[[#This Row],[OrderQuantity]]</f>
        <v>8851</v>
      </c>
      <c r="AF8009">
        <f>MIS[[#This Row],[LTP]]*MIS[[#This Row],[OrderQuantity]]</f>
        <v>8352</v>
      </c>
      <c r="AG8009">
        <f>IF(MIS[[#This Row],[OrderSide]]="SELL",MIS[[#This Row],[VALUE]]-MIS[[#This Row],[LIVE_VALUE]],MIS[[#This Row],[LIVE_VALUE]]-MIS[[#This Row],[VALUE]])</f>
        <v>499</v>
      </c>
      <c r="AH8009" t="str" cm="1">
        <f t="array" ref="AH8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09" t="str">
        <f>MIS[[#This Row],[TRADING SYMBOL]]</f>
        <v>SENSEX2552083500CE</v>
      </c>
      <c r="AJ8009" t="str">
        <f>IF(RIGHT(MIS[[#This Row],[Main/Hedge]],4)="MAIN","MAIN","HEDGE")</f>
        <v>MAIN</v>
      </c>
      <c r="AK8009" t="str" cm="1">
        <f t="array" ref="AK8009">_xlfn._xlws.FILTER(Table4[Column1],ISNUMBER(SEARCH(Table4[Column1],MIS[[#This Row],[OrderUniqueIdentifier]])),"")</f>
        <v>MS</v>
      </c>
    </row>
    <row r="8010" spans="1:37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>
        <f>_xlfn.XLOOKUP(MIS[[#This Row],[TRADING SYMBOL]],[1]Sheet1!$D:$D,[1]Sheet1!$C:$C)</f>
        <v>139.94999999999999</v>
      </c>
      <c r="AE8010">
        <f>MIS[[#This Row],[OrderAverageTradedPrice]]*MIS[[#This Row],[OrderQuantity]]</f>
        <v>5394</v>
      </c>
      <c r="AF8010">
        <f>MIS[[#This Row],[LTP]]*MIS[[#This Row],[OrderQuantity]]</f>
        <v>5598</v>
      </c>
      <c r="AG8010">
        <f>IF(MIS[[#This Row],[OrderSide]]="SELL",MIS[[#This Row],[VALUE]]-MIS[[#This Row],[LIVE_VALUE]],MIS[[#This Row],[LIVE_VALUE]]-MIS[[#This Row],[VALUE]])</f>
        <v>-204</v>
      </c>
      <c r="AH8010" t="str" cm="1">
        <f t="array" ref="AH8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0" t="str">
        <f>MIS[[#This Row],[TRADING SYMBOL]]</f>
        <v>SENSEX2552081300PE</v>
      </c>
      <c r="AJ8010" t="str">
        <f>IF(RIGHT(MIS[[#This Row],[Main/Hedge]],4)="MAIN","MAIN","HEDGE")</f>
        <v>MAIN</v>
      </c>
      <c r="AK8010" t="str" cm="1">
        <f t="array" ref="AK8010">_xlfn._xlws.FILTER(Table4[Column1],ISNUMBER(SEARCH(Table4[Column1],MIS[[#This Row],[OrderUniqueIdentifier]])),"")</f>
        <v>MS</v>
      </c>
    </row>
    <row r="8011" spans="1:37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>
        <f>_xlfn.XLOOKUP(MIS[[#This Row],[TRADING SYMBOL]],[1]Sheet1!$D:$D,[1]Sheet1!$C:$C)</f>
        <v>118.35</v>
      </c>
      <c r="AE8011">
        <f>MIS[[#This Row],[OrderAverageTradedPrice]]*MIS[[#This Row],[OrderQuantity]]</f>
        <v>5069</v>
      </c>
      <c r="AF8011">
        <f>MIS[[#This Row],[LTP]]*MIS[[#This Row],[OrderQuantity]]</f>
        <v>4734</v>
      </c>
      <c r="AG8011">
        <f>IF(MIS[[#This Row],[OrderSide]]="SELL",MIS[[#This Row],[VALUE]]-MIS[[#This Row],[LIVE_VALUE]],MIS[[#This Row],[LIVE_VALUE]]-MIS[[#This Row],[VALUE]])</f>
        <v>335</v>
      </c>
      <c r="AH8011" t="str" cm="1">
        <f t="array" ref="AH8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1" t="str">
        <f>MIS[[#This Row],[TRADING SYMBOL]]</f>
        <v>SENSEX2552083400CE</v>
      </c>
      <c r="AJ8011" t="str">
        <f>IF(RIGHT(MIS[[#This Row],[Main/Hedge]],4)="MAIN","MAIN","HEDGE")</f>
        <v>MAIN</v>
      </c>
      <c r="AK8011" t="str" cm="1">
        <f t="array" ref="AK8011">_xlfn._xlws.FILTER(Table4[Column1],ISNUMBER(SEARCH(Table4[Column1],MIS[[#This Row],[OrderUniqueIdentifier]])),"")</f>
        <v>MS</v>
      </c>
    </row>
    <row r="8012" spans="1:37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>
        <f>_xlfn.XLOOKUP(MIS[[#This Row],[TRADING SYMBOL]],[1]Sheet1!$D:$D,[1]Sheet1!$C:$C)</f>
        <v>118.35</v>
      </c>
      <c r="AE8012">
        <f>MIS[[#This Row],[OrderAverageTradedPrice]]*MIS[[#This Row],[OrderQuantity]]</f>
        <v>5068</v>
      </c>
      <c r="AF8012">
        <f>MIS[[#This Row],[LTP]]*MIS[[#This Row],[OrderQuantity]]</f>
        <v>4734</v>
      </c>
      <c r="AG8012">
        <f>IF(MIS[[#This Row],[OrderSide]]="SELL",MIS[[#This Row],[VALUE]]-MIS[[#This Row],[LIVE_VALUE]],MIS[[#This Row],[LIVE_VALUE]]-MIS[[#This Row],[VALUE]])</f>
        <v>334</v>
      </c>
      <c r="AH8012" t="str" cm="1">
        <f t="array" ref="AH8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2" t="str">
        <f>MIS[[#This Row],[TRADING SYMBOL]]</f>
        <v>SENSEX2552083400CE</v>
      </c>
      <c r="AJ8012" t="str">
        <f>IF(RIGHT(MIS[[#This Row],[Main/Hedge]],4)="MAIN","MAIN","HEDGE")</f>
        <v>MAIN</v>
      </c>
      <c r="AK8012" t="str" cm="1">
        <f t="array" ref="AK8012">_xlfn._xlws.FILTER(Table4[Column1],ISNUMBER(SEARCH(Table4[Column1],MIS[[#This Row],[OrderUniqueIdentifier]])),"")</f>
        <v>MS</v>
      </c>
    </row>
    <row r="8013" spans="1:37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>
        <f>_xlfn.XLOOKUP(MIS[[#This Row],[TRADING SYMBOL]],[1]Sheet1!$D:$D,[1]Sheet1!$C:$C)</f>
        <v>139.94999999999999</v>
      </c>
      <c r="AE8013">
        <f>MIS[[#This Row],[OrderAverageTradedPrice]]*MIS[[#This Row],[OrderQuantity]]</f>
        <v>2697</v>
      </c>
      <c r="AF8013">
        <f>MIS[[#This Row],[LTP]]*MIS[[#This Row],[OrderQuantity]]</f>
        <v>2799</v>
      </c>
      <c r="AG8013">
        <f>IF(MIS[[#This Row],[OrderSide]]="SELL",MIS[[#This Row],[VALUE]]-MIS[[#This Row],[LIVE_VALUE]],MIS[[#This Row],[LIVE_VALUE]]-MIS[[#This Row],[VALUE]])</f>
        <v>-102</v>
      </c>
      <c r="AH8013" t="str" cm="1">
        <f t="array" ref="AH8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3" t="str">
        <f>MIS[[#This Row],[TRADING SYMBOL]]</f>
        <v>SENSEX2552081300PE</v>
      </c>
      <c r="AJ8013" t="str">
        <f>IF(RIGHT(MIS[[#This Row],[Main/Hedge]],4)="MAIN","MAIN","HEDGE")</f>
        <v>MAIN</v>
      </c>
      <c r="AK8013" t="str" cm="1">
        <f t="array" ref="AK8013">_xlfn._xlws.FILTER(Table4[Column1],ISNUMBER(SEARCH(Table4[Column1],MIS[[#This Row],[OrderUniqueIdentifier]])),"")</f>
        <v>MS</v>
      </c>
    </row>
    <row r="8014" spans="1:37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>
        <f>_xlfn.XLOOKUP(MIS[[#This Row],[TRADING SYMBOL]],[1]Sheet1!$D:$D,[1]Sheet1!$C:$C)</f>
        <v>104.4</v>
      </c>
      <c r="AE8014">
        <f>MIS[[#This Row],[OrderAverageTradedPrice]]*MIS[[#This Row],[OrderQuantity]]</f>
        <v>4425</v>
      </c>
      <c r="AF8014">
        <f>MIS[[#This Row],[LTP]]*MIS[[#This Row],[OrderQuantity]]</f>
        <v>4176</v>
      </c>
      <c r="AG8014">
        <f>IF(MIS[[#This Row],[OrderSide]]="SELL",MIS[[#This Row],[VALUE]]-MIS[[#This Row],[LIVE_VALUE]],MIS[[#This Row],[LIVE_VALUE]]-MIS[[#This Row],[VALUE]])</f>
        <v>249</v>
      </c>
      <c r="AH8014" t="str" cm="1">
        <f t="array" ref="AH8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4" t="str">
        <f>MIS[[#This Row],[TRADING SYMBOL]]</f>
        <v>SENSEX2552083500CE</v>
      </c>
      <c r="AJ8014" t="str">
        <f>IF(RIGHT(MIS[[#This Row],[Main/Hedge]],4)="MAIN","MAIN","HEDGE")</f>
        <v>MAIN</v>
      </c>
      <c r="AK8014" t="str" cm="1">
        <f t="array" ref="AK8014">_xlfn._xlws.FILTER(Table4[Column1],ISNUMBER(SEARCH(Table4[Column1],MIS[[#This Row],[OrderUniqueIdentifier]])),"")</f>
        <v>MS</v>
      </c>
    </row>
    <row r="8015" spans="1:37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>
        <f>_xlfn.XLOOKUP(MIS[[#This Row],[TRADING SYMBOL]],[1]Sheet1!$D:$D,[1]Sheet1!$C:$C)</f>
        <v>115.45</v>
      </c>
      <c r="AE8015">
        <f>MIS[[#This Row],[OrderAverageTradedPrice]]*MIS[[#This Row],[OrderQuantity]]</f>
        <v>2203</v>
      </c>
      <c r="AF8015">
        <f>MIS[[#This Row],[LTP]]*MIS[[#This Row],[OrderQuantity]]</f>
        <v>2309</v>
      </c>
      <c r="AG8015">
        <f>IF(MIS[[#This Row],[OrderSide]]="SELL",MIS[[#This Row],[VALUE]]-MIS[[#This Row],[LIVE_VALUE]],MIS[[#This Row],[LIVE_VALUE]]-MIS[[#This Row],[VALUE]])</f>
        <v>-106</v>
      </c>
      <c r="AH8015" t="str" cm="1">
        <f t="array" ref="AH8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5" t="str">
        <f>MIS[[#This Row],[TRADING SYMBOL]]</f>
        <v>SENSEX2552081100PE</v>
      </c>
      <c r="AJ8015" t="str">
        <f>IF(RIGHT(MIS[[#This Row],[Main/Hedge]],4)="MAIN","MAIN","HEDGE")</f>
        <v>MAIN</v>
      </c>
      <c r="AK8015" t="str" cm="1">
        <f t="array" ref="AK8015">_xlfn._xlws.FILTER(Table4[Column1],ISNUMBER(SEARCH(Table4[Column1],MIS[[#This Row],[OrderUniqueIdentifier]])),"")</f>
        <v>MS</v>
      </c>
    </row>
    <row r="8016" spans="1:37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>
        <f>_xlfn.XLOOKUP(MIS[[#This Row],[TRADING SYMBOL]],[1]Sheet1!$D:$D,[1]Sheet1!$C:$C)</f>
        <v>115.45</v>
      </c>
      <c r="AE8016">
        <f>MIS[[#This Row],[OrderAverageTradedPrice]]*MIS[[#This Row],[OrderQuantity]]</f>
        <v>4412</v>
      </c>
      <c r="AF8016">
        <f>MIS[[#This Row],[LTP]]*MIS[[#This Row],[OrderQuantity]]</f>
        <v>4618</v>
      </c>
      <c r="AG8016">
        <f>IF(MIS[[#This Row],[OrderSide]]="SELL",MIS[[#This Row],[VALUE]]-MIS[[#This Row],[LIVE_VALUE]],MIS[[#This Row],[LIVE_VALUE]]-MIS[[#This Row],[VALUE]])</f>
        <v>-206</v>
      </c>
      <c r="AH8016" t="str" cm="1">
        <f t="array" ref="AH8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6" t="str">
        <f>MIS[[#This Row],[TRADING SYMBOL]]</f>
        <v>SENSEX2552081100PE</v>
      </c>
      <c r="AJ8016" t="str">
        <f>IF(RIGHT(MIS[[#This Row],[Main/Hedge]],4)="MAIN","MAIN","HEDGE")</f>
        <v>MAIN</v>
      </c>
      <c r="AK8016" t="str" cm="1">
        <f t="array" ref="AK8016">_xlfn._xlws.FILTER(Table4[Column1],ISNUMBER(SEARCH(Table4[Column1],MIS[[#This Row],[OrderUniqueIdentifier]])),"")</f>
        <v>MS</v>
      </c>
    </row>
    <row r="8017" spans="1:37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>
        <f>_xlfn.XLOOKUP(MIS[[#This Row],[TRADING SYMBOL]],[1]Sheet1!$D:$D,[1]Sheet1!$C:$C)</f>
        <v>127.9</v>
      </c>
      <c r="AE8017">
        <f>MIS[[#This Row],[OrderAverageTradedPrice]]*MIS[[#This Row],[OrderQuantity]]</f>
        <v>4870</v>
      </c>
      <c r="AF8017">
        <f>MIS[[#This Row],[LTP]]*MIS[[#This Row],[OrderQuantity]]</f>
        <v>5116</v>
      </c>
      <c r="AG8017">
        <f>IF(MIS[[#This Row],[OrderSide]]="SELL",MIS[[#This Row],[VALUE]]-MIS[[#This Row],[LIVE_VALUE]],MIS[[#This Row],[LIVE_VALUE]]-MIS[[#This Row],[VALUE]])</f>
        <v>-246</v>
      </c>
      <c r="AH8017" t="str" cm="1">
        <f t="array" ref="AH8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7" t="str">
        <f>MIS[[#This Row],[TRADING SYMBOL]]</f>
        <v>SENSEX2552081200PE</v>
      </c>
      <c r="AJ8017" t="str">
        <f>IF(RIGHT(MIS[[#This Row],[Main/Hedge]],4)="MAIN","MAIN","HEDGE")</f>
        <v>MAIN</v>
      </c>
      <c r="AK8017" t="str" cm="1">
        <f t="array" ref="AK8017">_xlfn._xlws.FILTER(Table4[Column1],ISNUMBER(SEARCH(Table4[Column1],MIS[[#This Row],[OrderUniqueIdentifier]])),"")</f>
        <v>MS</v>
      </c>
    </row>
    <row r="8018" spans="1:37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>
        <f>_xlfn.XLOOKUP(MIS[[#This Row],[TRADING SYMBOL]],[1]Sheet1!$D:$D,[1]Sheet1!$C:$C)</f>
        <v>127.9</v>
      </c>
      <c r="AE8018">
        <f>MIS[[#This Row],[OrderAverageTradedPrice]]*MIS[[#This Row],[OrderQuantity]]</f>
        <v>2434</v>
      </c>
      <c r="AF8018">
        <f>MIS[[#This Row],[LTP]]*MIS[[#This Row],[OrderQuantity]]</f>
        <v>2558</v>
      </c>
      <c r="AG8018">
        <f>IF(MIS[[#This Row],[OrderSide]]="SELL",MIS[[#This Row],[VALUE]]-MIS[[#This Row],[LIVE_VALUE]],MIS[[#This Row],[LIVE_VALUE]]-MIS[[#This Row],[VALUE]])</f>
        <v>-124</v>
      </c>
      <c r="AH8018" t="str" cm="1">
        <f t="array" ref="AH8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8" t="str">
        <f>MIS[[#This Row],[TRADING SYMBOL]]</f>
        <v>SENSEX2552081200PE</v>
      </c>
      <c r="AJ8018" t="str">
        <f>IF(RIGHT(MIS[[#This Row],[Main/Hedge]],4)="MAIN","MAIN","HEDGE")</f>
        <v>MAIN</v>
      </c>
      <c r="AK8018" t="str" cm="1">
        <f t="array" ref="AK8018">_xlfn._xlws.FILTER(Table4[Column1],ISNUMBER(SEARCH(Table4[Column1],MIS[[#This Row],[OrderUniqueIdentifier]])),"")</f>
        <v>MS</v>
      </c>
    </row>
    <row r="8019" spans="1:37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>
        <f>_xlfn.XLOOKUP(MIS[[#This Row],[TRADING SYMBOL]],[1]Sheet1!$D:$D,[1]Sheet1!$C:$C)</f>
        <v>104.4</v>
      </c>
      <c r="AE8019">
        <f>MIS[[#This Row],[OrderAverageTradedPrice]]*MIS[[#This Row],[OrderQuantity]]</f>
        <v>8858</v>
      </c>
      <c r="AF8019">
        <f>MIS[[#This Row],[LTP]]*MIS[[#This Row],[OrderQuantity]]</f>
        <v>8352</v>
      </c>
      <c r="AG8019">
        <f>IF(MIS[[#This Row],[OrderSide]]="SELL",MIS[[#This Row],[VALUE]]-MIS[[#This Row],[LIVE_VALUE]],MIS[[#This Row],[LIVE_VALUE]]-MIS[[#This Row],[VALUE]])</f>
        <v>506</v>
      </c>
      <c r="AH8019" t="str" cm="1">
        <f t="array" ref="AH8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19" t="str">
        <f>MIS[[#This Row],[TRADING SYMBOL]]</f>
        <v>SENSEX2552083500CE</v>
      </c>
      <c r="AJ8019" t="str">
        <f>IF(RIGHT(MIS[[#This Row],[Main/Hedge]],4)="MAIN","MAIN","HEDGE")</f>
        <v>MAIN</v>
      </c>
      <c r="AK8019" t="str" cm="1">
        <f t="array" ref="AK8019">_xlfn._xlws.FILTER(Table4[Column1],ISNUMBER(SEARCH(Table4[Column1],MIS[[#This Row],[OrderUniqueIdentifier]])),"")</f>
        <v>MS</v>
      </c>
    </row>
    <row r="8020" spans="1:37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>
        <f>_xlfn.XLOOKUP(MIS[[#This Row],[TRADING SYMBOL]],[1]Sheet1!$D:$D,[1]Sheet1!$C:$C)</f>
        <v>115.45</v>
      </c>
      <c r="AE8020">
        <f>MIS[[#This Row],[OrderAverageTradedPrice]]*MIS[[#This Row],[OrderQuantity]]</f>
        <v>19834.99999999992</v>
      </c>
      <c r="AF8020">
        <f>MIS[[#This Row],[LTP]]*MIS[[#This Row],[OrderQuantity]]</f>
        <v>20781</v>
      </c>
      <c r="AG8020">
        <f>IF(MIS[[#This Row],[OrderSide]]="SELL",MIS[[#This Row],[VALUE]]-MIS[[#This Row],[LIVE_VALUE]],MIS[[#This Row],[LIVE_VALUE]]-MIS[[#This Row],[VALUE]])</f>
        <v>-946.00000000008004</v>
      </c>
      <c r="AH8020" t="str" cm="1">
        <f t="array" ref="AH8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0" t="str">
        <f>MIS[[#This Row],[TRADING SYMBOL]]</f>
        <v>SENSEX2552081100PE</v>
      </c>
      <c r="AJ8020" t="str">
        <f>IF(RIGHT(MIS[[#This Row],[Main/Hedge]],4)="MAIN","MAIN","HEDGE")</f>
        <v>MAIN</v>
      </c>
      <c r="AK8020" t="str" cm="1">
        <f t="array" ref="AK8020">_xlfn._xlws.FILTER(Table4[Column1],ISNUMBER(SEARCH(Table4[Column1],MIS[[#This Row],[OrderUniqueIdentifier]])),"")</f>
        <v>MS</v>
      </c>
    </row>
    <row r="8021" spans="1:37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>
        <f>_xlfn.XLOOKUP(MIS[[#This Row],[TRADING SYMBOL]],[1]Sheet1!$D:$D,[1]Sheet1!$C:$C)</f>
        <v>118.35</v>
      </c>
      <c r="AE8021">
        <f>MIS[[#This Row],[OrderAverageTradedPrice]]*MIS[[#This Row],[OrderQuantity]]</f>
        <v>2535</v>
      </c>
      <c r="AF8021">
        <f>MIS[[#This Row],[LTP]]*MIS[[#This Row],[OrderQuantity]]</f>
        <v>2367</v>
      </c>
      <c r="AG8021">
        <f>IF(MIS[[#This Row],[OrderSide]]="SELL",MIS[[#This Row],[VALUE]]-MIS[[#This Row],[LIVE_VALUE]],MIS[[#This Row],[LIVE_VALUE]]-MIS[[#This Row],[VALUE]])</f>
        <v>168</v>
      </c>
      <c r="AH8021" t="str" cm="1">
        <f t="array" ref="AH8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1" t="str">
        <f>MIS[[#This Row],[TRADING SYMBOL]]</f>
        <v>SENSEX2552083400CE</v>
      </c>
      <c r="AJ8021" t="str">
        <f>IF(RIGHT(MIS[[#This Row],[Main/Hedge]],4)="MAIN","MAIN","HEDGE")</f>
        <v>MAIN</v>
      </c>
      <c r="AK8021" t="str" cm="1">
        <f t="array" ref="AK8021">_xlfn._xlws.FILTER(Table4[Column1],ISNUMBER(SEARCH(Table4[Column1],MIS[[#This Row],[OrderUniqueIdentifier]])),"")</f>
        <v>MS</v>
      </c>
    </row>
    <row r="8022" spans="1:37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>
        <f>_xlfn.XLOOKUP(MIS[[#This Row],[TRADING SYMBOL]],[1]Sheet1!$D:$D,[1]Sheet1!$C:$C)</f>
        <v>115.45</v>
      </c>
      <c r="AE8022">
        <f>MIS[[#This Row],[OrderAverageTradedPrice]]*MIS[[#This Row],[OrderQuantity]]</f>
        <v>37508.999999999956</v>
      </c>
      <c r="AF8022">
        <f>MIS[[#This Row],[LTP]]*MIS[[#This Row],[OrderQuantity]]</f>
        <v>39253</v>
      </c>
      <c r="AG8022">
        <f>IF(MIS[[#This Row],[OrderSide]]="SELL",MIS[[#This Row],[VALUE]]-MIS[[#This Row],[LIVE_VALUE]],MIS[[#This Row],[LIVE_VALUE]]-MIS[[#This Row],[VALUE]])</f>
        <v>-1744.0000000000437</v>
      </c>
      <c r="AH8022" t="str" cm="1">
        <f t="array" ref="AH8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2" t="str">
        <f>MIS[[#This Row],[TRADING SYMBOL]]</f>
        <v>SENSEX2552081100PE</v>
      </c>
      <c r="AJ8022" t="str">
        <f>IF(RIGHT(MIS[[#This Row],[Main/Hedge]],4)="MAIN","MAIN","HEDGE")</f>
        <v>MAIN</v>
      </c>
      <c r="AK8022" t="str" cm="1">
        <f t="array" ref="AK8022">_xlfn._xlws.FILTER(Table4[Column1],ISNUMBER(SEARCH(Table4[Column1],MIS[[#This Row],[OrderUniqueIdentifier]])),"")</f>
        <v>MS</v>
      </c>
    </row>
    <row r="8023" spans="1:37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>
        <f>_xlfn.XLOOKUP(MIS[[#This Row],[TRADING SYMBOL]],[1]Sheet1!$D:$D,[1]Sheet1!$C:$C)</f>
        <v>118.35</v>
      </c>
      <c r="AE8023">
        <f>MIS[[#This Row],[OrderAverageTradedPrice]]*MIS[[#This Row],[OrderQuantity]]</f>
        <v>2535</v>
      </c>
      <c r="AF8023">
        <f>MIS[[#This Row],[LTP]]*MIS[[#This Row],[OrderQuantity]]</f>
        <v>2367</v>
      </c>
      <c r="AG8023">
        <f>IF(MIS[[#This Row],[OrderSide]]="SELL",MIS[[#This Row],[VALUE]]-MIS[[#This Row],[LIVE_VALUE]],MIS[[#This Row],[LIVE_VALUE]]-MIS[[#This Row],[VALUE]])</f>
        <v>168</v>
      </c>
      <c r="AH8023" t="str" cm="1">
        <f t="array" ref="AH8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3" t="str">
        <f>MIS[[#This Row],[TRADING SYMBOL]]</f>
        <v>SENSEX2552083400CE</v>
      </c>
      <c r="AJ8023" t="str">
        <f>IF(RIGHT(MIS[[#This Row],[Main/Hedge]],4)="MAIN","MAIN","HEDGE")</f>
        <v>MAIN</v>
      </c>
      <c r="AK8023" t="str" cm="1">
        <f t="array" ref="AK8023">_xlfn._xlws.FILTER(Table4[Column1],ISNUMBER(SEARCH(Table4[Column1],MIS[[#This Row],[OrderUniqueIdentifier]])),"")</f>
        <v>MS</v>
      </c>
    </row>
    <row r="8024" spans="1:37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>
        <f>_xlfn.XLOOKUP(MIS[[#This Row],[TRADING SYMBOL]],[1]Sheet1!$D:$D,[1]Sheet1!$C:$C)</f>
        <v>115.45</v>
      </c>
      <c r="AE8024">
        <f>MIS[[#This Row],[OrderAverageTradedPrice]]*MIS[[#This Row],[OrderQuantity]]</f>
        <v>6624.99999999996</v>
      </c>
      <c r="AF8024">
        <f>MIS[[#This Row],[LTP]]*MIS[[#This Row],[OrderQuantity]]</f>
        <v>6927</v>
      </c>
      <c r="AG8024">
        <f>IF(MIS[[#This Row],[OrderSide]]="SELL",MIS[[#This Row],[VALUE]]-MIS[[#This Row],[LIVE_VALUE]],MIS[[#This Row],[LIVE_VALUE]]-MIS[[#This Row],[VALUE]])</f>
        <v>-302.00000000004002</v>
      </c>
      <c r="AH8024" t="str" cm="1">
        <f t="array" ref="AH8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4" t="str">
        <f>MIS[[#This Row],[TRADING SYMBOL]]</f>
        <v>SENSEX2552081100PE</v>
      </c>
      <c r="AJ8024" t="str">
        <f>IF(RIGHT(MIS[[#This Row],[Main/Hedge]],4)="MAIN","MAIN","HEDGE")</f>
        <v>MAIN</v>
      </c>
      <c r="AK8024" t="str" cm="1">
        <f t="array" ref="AK8024">_xlfn._xlws.FILTER(Table4[Column1],ISNUMBER(SEARCH(Table4[Column1],MIS[[#This Row],[OrderUniqueIdentifier]])),"")</f>
        <v>MS</v>
      </c>
    </row>
    <row r="8025" spans="1:37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>
        <f>_xlfn.XLOOKUP(MIS[[#This Row],[TRADING SYMBOL]],[1]Sheet1!$D:$D,[1]Sheet1!$C:$C)</f>
        <v>139.94999999999999</v>
      </c>
      <c r="AE8025">
        <f>MIS[[#This Row],[OrderAverageTradedPrice]]*MIS[[#This Row],[OrderQuantity]]</f>
        <v>21523</v>
      </c>
      <c r="AF8025">
        <f>MIS[[#This Row],[LTP]]*MIS[[#This Row],[OrderQuantity]]</f>
        <v>22392</v>
      </c>
      <c r="AG8025">
        <f>IF(MIS[[#This Row],[OrderSide]]="SELL",MIS[[#This Row],[VALUE]]-MIS[[#This Row],[LIVE_VALUE]],MIS[[#This Row],[LIVE_VALUE]]-MIS[[#This Row],[VALUE]])</f>
        <v>-869</v>
      </c>
      <c r="AH8025" t="str" cm="1">
        <f t="array" ref="AH8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5" t="str">
        <f>MIS[[#This Row],[TRADING SYMBOL]]</f>
        <v>SENSEX2552081300PE</v>
      </c>
      <c r="AJ8025" t="str">
        <f>IF(RIGHT(MIS[[#This Row],[Main/Hedge]],4)="MAIN","MAIN","HEDGE")</f>
        <v>MAIN</v>
      </c>
      <c r="AK8025" t="str" cm="1">
        <f t="array" ref="AK8025">_xlfn._xlws.FILTER(Table4[Column1],ISNUMBER(SEARCH(Table4[Column1],MIS[[#This Row],[OrderUniqueIdentifier]])),"")</f>
        <v>MS</v>
      </c>
    </row>
    <row r="8026" spans="1:37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>
        <f>_xlfn.XLOOKUP(MIS[[#This Row],[TRADING SYMBOL]],[1]Sheet1!$D:$D,[1]Sheet1!$C:$C)</f>
        <v>127.9</v>
      </c>
      <c r="AE8026">
        <f>MIS[[#This Row],[OrderAverageTradedPrice]]*MIS[[#This Row],[OrderQuantity]]</f>
        <v>9744</v>
      </c>
      <c r="AF8026">
        <f>MIS[[#This Row],[LTP]]*MIS[[#This Row],[OrderQuantity]]</f>
        <v>10232</v>
      </c>
      <c r="AG8026">
        <f>IF(MIS[[#This Row],[OrderSide]]="SELL",MIS[[#This Row],[VALUE]]-MIS[[#This Row],[LIVE_VALUE]],MIS[[#This Row],[LIVE_VALUE]]-MIS[[#This Row],[VALUE]])</f>
        <v>-488</v>
      </c>
      <c r="AH8026" t="str" cm="1">
        <f t="array" ref="AH8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6" t="str">
        <f>MIS[[#This Row],[TRADING SYMBOL]]</f>
        <v>SENSEX2552081200PE</v>
      </c>
      <c r="AJ8026" t="str">
        <f>IF(RIGHT(MIS[[#This Row],[Main/Hedge]],4)="MAIN","MAIN","HEDGE")</f>
        <v>MAIN</v>
      </c>
      <c r="AK8026" t="str" cm="1">
        <f t="array" ref="AK8026">_xlfn._xlws.FILTER(Table4[Column1],ISNUMBER(SEARCH(Table4[Column1],MIS[[#This Row],[OrderUniqueIdentifier]])),"")</f>
        <v>MS</v>
      </c>
    </row>
    <row r="8027" spans="1:37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>
        <f>_xlfn.XLOOKUP(MIS[[#This Row],[TRADING SYMBOL]],[1]Sheet1!$D:$D,[1]Sheet1!$C:$C)</f>
        <v>127.9</v>
      </c>
      <c r="AE8027">
        <f>MIS[[#This Row],[OrderAverageTradedPrice]]*MIS[[#This Row],[OrderQuantity]]</f>
        <v>2435</v>
      </c>
      <c r="AF8027">
        <f>MIS[[#This Row],[LTP]]*MIS[[#This Row],[OrderQuantity]]</f>
        <v>2558</v>
      </c>
      <c r="AG8027">
        <f>IF(MIS[[#This Row],[OrderSide]]="SELL",MIS[[#This Row],[VALUE]]-MIS[[#This Row],[LIVE_VALUE]],MIS[[#This Row],[LIVE_VALUE]]-MIS[[#This Row],[VALUE]])</f>
        <v>-123</v>
      </c>
      <c r="AH8027" t="str" cm="1">
        <f t="array" ref="AH8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7" t="str">
        <f>MIS[[#This Row],[TRADING SYMBOL]]</f>
        <v>SENSEX2552081200PE</v>
      </c>
      <c r="AJ8027" t="str">
        <f>IF(RIGHT(MIS[[#This Row],[Main/Hedge]],4)="MAIN","MAIN","HEDGE")</f>
        <v>MAIN</v>
      </c>
      <c r="AK8027" t="str" cm="1">
        <f t="array" ref="AK8027">_xlfn._xlws.FILTER(Table4[Column1],ISNUMBER(SEARCH(Table4[Column1],MIS[[#This Row],[OrderUniqueIdentifier]])),"")</f>
        <v>MS</v>
      </c>
    </row>
    <row r="8028" spans="1:37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>
        <f>_xlfn.XLOOKUP(MIS[[#This Row],[TRADING SYMBOL]],[1]Sheet1!$D:$D,[1]Sheet1!$C:$C)</f>
        <v>118.35</v>
      </c>
      <c r="AE8028">
        <f>MIS[[#This Row],[OrderAverageTradedPrice]]*MIS[[#This Row],[OrderQuantity]]</f>
        <v>5058</v>
      </c>
      <c r="AF8028">
        <f>MIS[[#This Row],[LTP]]*MIS[[#This Row],[OrderQuantity]]</f>
        <v>4734</v>
      </c>
      <c r="AG8028">
        <f>IF(MIS[[#This Row],[OrderSide]]="SELL",MIS[[#This Row],[VALUE]]-MIS[[#This Row],[LIVE_VALUE]],MIS[[#This Row],[LIVE_VALUE]]-MIS[[#This Row],[VALUE]])</f>
        <v>324</v>
      </c>
      <c r="AH8028" t="str" cm="1">
        <f t="array" ref="AH8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8" t="str">
        <f>MIS[[#This Row],[TRADING SYMBOL]]</f>
        <v>SENSEX2552083400CE</v>
      </c>
      <c r="AJ8028" t="str">
        <f>IF(RIGHT(MIS[[#This Row],[Main/Hedge]],4)="MAIN","MAIN","HEDGE")</f>
        <v>MAIN</v>
      </c>
      <c r="AK8028" t="str" cm="1">
        <f t="array" ref="AK8028">_xlfn._xlws.FILTER(Table4[Column1],ISNUMBER(SEARCH(Table4[Column1],MIS[[#This Row],[OrderUniqueIdentifier]])),"")</f>
        <v>MS</v>
      </c>
    </row>
    <row r="8029" spans="1:37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>
        <f>_xlfn.XLOOKUP(MIS[[#This Row],[TRADING SYMBOL]],[1]Sheet1!$D:$D,[1]Sheet1!$C:$C)</f>
        <v>127.9</v>
      </c>
      <c r="AE8029">
        <f>MIS[[#This Row],[OrderAverageTradedPrice]]*MIS[[#This Row],[OrderQuantity]]</f>
        <v>2433</v>
      </c>
      <c r="AF8029">
        <f>MIS[[#This Row],[LTP]]*MIS[[#This Row],[OrderQuantity]]</f>
        <v>2558</v>
      </c>
      <c r="AG8029">
        <f>IF(MIS[[#This Row],[OrderSide]]="SELL",MIS[[#This Row],[VALUE]]-MIS[[#This Row],[LIVE_VALUE]],MIS[[#This Row],[LIVE_VALUE]]-MIS[[#This Row],[VALUE]])</f>
        <v>-125</v>
      </c>
      <c r="AH8029" t="str" cm="1">
        <f t="array" ref="AH8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29" t="str">
        <f>MIS[[#This Row],[TRADING SYMBOL]]</f>
        <v>SENSEX2552081200PE</v>
      </c>
      <c r="AJ8029" t="str">
        <f>IF(RIGHT(MIS[[#This Row],[Main/Hedge]],4)="MAIN","MAIN","HEDGE")</f>
        <v>MAIN</v>
      </c>
      <c r="AK8029" t="str" cm="1">
        <f t="array" ref="AK8029">_xlfn._xlws.FILTER(Table4[Column1],ISNUMBER(SEARCH(Table4[Column1],MIS[[#This Row],[OrderUniqueIdentifier]])),"")</f>
        <v>MS</v>
      </c>
    </row>
    <row r="8030" spans="1:37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>
        <f>_xlfn.XLOOKUP(MIS[[#This Row],[TRADING SYMBOL]],[1]Sheet1!$D:$D,[1]Sheet1!$C:$C)</f>
        <v>139.94999999999999</v>
      </c>
      <c r="AE8030">
        <f>MIS[[#This Row],[OrderAverageTradedPrice]]*MIS[[#This Row],[OrderQuantity]]</f>
        <v>2696</v>
      </c>
      <c r="AF8030">
        <f>MIS[[#This Row],[LTP]]*MIS[[#This Row],[OrderQuantity]]</f>
        <v>2799</v>
      </c>
      <c r="AG8030">
        <f>IF(MIS[[#This Row],[OrderSide]]="SELL",MIS[[#This Row],[VALUE]]-MIS[[#This Row],[LIVE_VALUE]],MIS[[#This Row],[LIVE_VALUE]]-MIS[[#This Row],[VALUE]])</f>
        <v>-103</v>
      </c>
      <c r="AH8030" t="str" cm="1">
        <f t="array" ref="AH8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0" t="str">
        <f>MIS[[#This Row],[TRADING SYMBOL]]</f>
        <v>SENSEX2552081300PE</v>
      </c>
      <c r="AJ8030" t="str">
        <f>IF(RIGHT(MIS[[#This Row],[Main/Hedge]],4)="MAIN","MAIN","HEDGE")</f>
        <v>MAIN</v>
      </c>
      <c r="AK8030" t="str" cm="1">
        <f t="array" ref="AK8030">_xlfn._xlws.FILTER(Table4[Column1],ISNUMBER(SEARCH(Table4[Column1],MIS[[#This Row],[OrderUniqueIdentifier]])),"")</f>
        <v>MS</v>
      </c>
    </row>
    <row r="8031" spans="1:37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>
        <f>_xlfn.XLOOKUP(MIS[[#This Row],[TRADING SYMBOL]],[1]Sheet1!$D:$D,[1]Sheet1!$C:$C)</f>
        <v>115.45</v>
      </c>
      <c r="AE8031">
        <f>MIS[[#This Row],[OrderAverageTradedPrice]]*MIS[[#This Row],[OrderQuantity]]</f>
        <v>2207</v>
      </c>
      <c r="AF8031">
        <f>MIS[[#This Row],[LTP]]*MIS[[#This Row],[OrderQuantity]]</f>
        <v>2309</v>
      </c>
      <c r="AG8031">
        <f>IF(MIS[[#This Row],[OrderSide]]="SELL",MIS[[#This Row],[VALUE]]-MIS[[#This Row],[LIVE_VALUE]],MIS[[#This Row],[LIVE_VALUE]]-MIS[[#This Row],[VALUE]])</f>
        <v>-102</v>
      </c>
      <c r="AH8031" t="str" cm="1">
        <f t="array" ref="AH8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1" t="str">
        <f>MIS[[#This Row],[TRADING SYMBOL]]</f>
        <v>SENSEX2552081100PE</v>
      </c>
      <c r="AJ8031" t="str">
        <f>IF(RIGHT(MIS[[#This Row],[Main/Hedge]],4)="MAIN","MAIN","HEDGE")</f>
        <v>MAIN</v>
      </c>
      <c r="AK8031" t="str" cm="1">
        <f t="array" ref="AK8031">_xlfn._xlws.FILTER(Table4[Column1],ISNUMBER(SEARCH(Table4[Column1],MIS[[#This Row],[OrderUniqueIdentifier]])),"")</f>
        <v>MS</v>
      </c>
    </row>
    <row r="8032" spans="1:37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>
        <f>_xlfn.XLOOKUP(MIS[[#This Row],[TRADING SYMBOL]],[1]Sheet1!$D:$D,[1]Sheet1!$C:$C)</f>
        <v>139.94999999999999</v>
      </c>
      <c r="AE8032">
        <f>MIS[[#This Row],[OrderAverageTradedPrice]]*MIS[[#This Row],[OrderQuantity]]</f>
        <v>2695</v>
      </c>
      <c r="AF8032">
        <f>MIS[[#This Row],[LTP]]*MIS[[#This Row],[OrderQuantity]]</f>
        <v>2799</v>
      </c>
      <c r="AG8032">
        <f>IF(MIS[[#This Row],[OrderSide]]="SELL",MIS[[#This Row],[VALUE]]-MIS[[#This Row],[LIVE_VALUE]],MIS[[#This Row],[LIVE_VALUE]]-MIS[[#This Row],[VALUE]])</f>
        <v>-104</v>
      </c>
      <c r="AH8032" t="str" cm="1">
        <f t="array" ref="AH8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2" t="str">
        <f>MIS[[#This Row],[TRADING SYMBOL]]</f>
        <v>SENSEX2552081300PE</v>
      </c>
      <c r="AJ8032" t="str">
        <f>IF(RIGHT(MIS[[#This Row],[Main/Hedge]],4)="MAIN","MAIN","HEDGE")</f>
        <v>MAIN</v>
      </c>
      <c r="AK8032" t="str" cm="1">
        <f t="array" ref="AK8032">_xlfn._xlws.FILTER(Table4[Column1],ISNUMBER(SEARCH(Table4[Column1],MIS[[#This Row],[OrderUniqueIdentifier]])),"")</f>
        <v>MS</v>
      </c>
    </row>
    <row r="8033" spans="1:37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>
        <f>_xlfn.XLOOKUP(MIS[[#This Row],[TRADING SYMBOL]],[1]Sheet1!$D:$D,[1]Sheet1!$C:$C)</f>
        <v>127.9</v>
      </c>
      <c r="AE8033">
        <f>MIS[[#This Row],[OrderAverageTradedPrice]]*MIS[[#This Row],[OrderQuantity]]</f>
        <v>12177</v>
      </c>
      <c r="AF8033">
        <f>MIS[[#This Row],[LTP]]*MIS[[#This Row],[OrderQuantity]]</f>
        <v>12790</v>
      </c>
      <c r="AG8033">
        <f>IF(MIS[[#This Row],[OrderSide]]="SELL",MIS[[#This Row],[VALUE]]-MIS[[#This Row],[LIVE_VALUE]],MIS[[#This Row],[LIVE_VALUE]]-MIS[[#This Row],[VALUE]])</f>
        <v>-613</v>
      </c>
      <c r="AH8033" t="str" cm="1">
        <f t="array" ref="AH8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3" t="str">
        <f>MIS[[#This Row],[TRADING SYMBOL]]</f>
        <v>SENSEX2552081200PE</v>
      </c>
      <c r="AJ8033" t="str">
        <f>IF(RIGHT(MIS[[#This Row],[Main/Hedge]],4)="MAIN","MAIN","HEDGE")</f>
        <v>MAIN</v>
      </c>
      <c r="AK8033" t="str" cm="1">
        <f t="array" ref="AK8033">_xlfn._xlws.FILTER(Table4[Column1],ISNUMBER(SEARCH(Table4[Column1],MIS[[#This Row],[OrderUniqueIdentifier]])),"")</f>
        <v>MS</v>
      </c>
    </row>
    <row r="8034" spans="1:37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>
        <f>_xlfn.XLOOKUP(MIS[[#This Row],[TRADING SYMBOL]],[1]Sheet1!$D:$D,[1]Sheet1!$C:$C)</f>
        <v>115.45</v>
      </c>
      <c r="AE8034">
        <f>MIS[[#This Row],[OrderAverageTradedPrice]]*MIS[[#This Row],[OrderQuantity]]</f>
        <v>19834.99999999992</v>
      </c>
      <c r="AF8034">
        <f>MIS[[#This Row],[LTP]]*MIS[[#This Row],[OrderQuantity]]</f>
        <v>20781</v>
      </c>
      <c r="AG8034">
        <f>IF(MIS[[#This Row],[OrderSide]]="SELL",MIS[[#This Row],[VALUE]]-MIS[[#This Row],[LIVE_VALUE]],MIS[[#This Row],[LIVE_VALUE]]-MIS[[#This Row],[VALUE]])</f>
        <v>-946.00000000008004</v>
      </c>
      <c r="AH8034" t="str" cm="1">
        <f t="array" ref="AH8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4" t="str">
        <f>MIS[[#This Row],[TRADING SYMBOL]]</f>
        <v>SENSEX2552081100PE</v>
      </c>
      <c r="AJ8034" t="str">
        <f>IF(RIGHT(MIS[[#This Row],[Main/Hedge]],4)="MAIN","MAIN","HEDGE")</f>
        <v>MAIN</v>
      </c>
      <c r="AK8034" t="str" cm="1">
        <f t="array" ref="AK8034">_xlfn._xlws.FILTER(Table4[Column1],ISNUMBER(SEARCH(Table4[Column1],MIS[[#This Row],[OrderUniqueIdentifier]])),"")</f>
        <v>MS</v>
      </c>
    </row>
    <row r="8035" spans="1:37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>
        <f>_xlfn.XLOOKUP(MIS[[#This Row],[TRADING SYMBOL]],[1]Sheet1!$D:$D,[1]Sheet1!$C:$C)</f>
        <v>139.94999999999999</v>
      </c>
      <c r="AE8035">
        <f>MIS[[#This Row],[OrderAverageTradedPrice]]*MIS[[#This Row],[OrderQuantity]]</f>
        <v>2698</v>
      </c>
      <c r="AF8035">
        <f>MIS[[#This Row],[LTP]]*MIS[[#This Row],[OrderQuantity]]</f>
        <v>2799</v>
      </c>
      <c r="AG8035">
        <f>IF(MIS[[#This Row],[OrderSide]]="SELL",MIS[[#This Row],[VALUE]]-MIS[[#This Row],[LIVE_VALUE]],MIS[[#This Row],[LIVE_VALUE]]-MIS[[#This Row],[VALUE]])</f>
        <v>-101</v>
      </c>
      <c r="AH8035" t="str" cm="1">
        <f t="array" ref="AH8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5" t="str">
        <f>MIS[[#This Row],[TRADING SYMBOL]]</f>
        <v>SENSEX2552081300PE</v>
      </c>
      <c r="AJ8035" t="str">
        <f>IF(RIGHT(MIS[[#This Row],[Main/Hedge]],4)="MAIN","MAIN","HEDGE")</f>
        <v>MAIN</v>
      </c>
      <c r="AK8035" t="str" cm="1">
        <f t="array" ref="AK8035">_xlfn._xlws.FILTER(Table4[Column1],ISNUMBER(SEARCH(Table4[Column1],MIS[[#This Row],[OrderUniqueIdentifier]])),"")</f>
        <v>MS</v>
      </c>
    </row>
    <row r="8036" spans="1:37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>
        <f>_xlfn.XLOOKUP(MIS[[#This Row],[TRADING SYMBOL]],[1]Sheet1!$D:$D,[1]Sheet1!$C:$C)</f>
        <v>127.9</v>
      </c>
      <c r="AE8036">
        <f>MIS[[#This Row],[OrderAverageTradedPrice]]*MIS[[#This Row],[OrderQuantity]]</f>
        <v>2436</v>
      </c>
      <c r="AF8036">
        <f>MIS[[#This Row],[LTP]]*MIS[[#This Row],[OrderQuantity]]</f>
        <v>2558</v>
      </c>
      <c r="AG8036">
        <f>IF(MIS[[#This Row],[OrderSide]]="SELL",MIS[[#This Row],[VALUE]]-MIS[[#This Row],[LIVE_VALUE]],MIS[[#This Row],[LIVE_VALUE]]-MIS[[#This Row],[VALUE]])</f>
        <v>-122</v>
      </c>
      <c r="AH8036" t="str" cm="1">
        <f t="array" ref="AH8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6" t="str">
        <f>MIS[[#This Row],[TRADING SYMBOL]]</f>
        <v>SENSEX2552081200PE</v>
      </c>
      <c r="AJ8036" t="str">
        <f>IF(RIGHT(MIS[[#This Row],[Main/Hedge]],4)="MAIN","MAIN","HEDGE")</f>
        <v>MAIN</v>
      </c>
      <c r="AK8036" t="str" cm="1">
        <f t="array" ref="AK8036">_xlfn._xlws.FILTER(Table4[Column1],ISNUMBER(SEARCH(Table4[Column1],MIS[[#This Row],[OrderUniqueIdentifier]])),"")</f>
        <v>MS</v>
      </c>
    </row>
    <row r="8037" spans="1:37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>
        <f>_xlfn.XLOOKUP(MIS[[#This Row],[TRADING SYMBOL]],[1]Sheet1!$D:$D,[1]Sheet1!$C:$C)</f>
        <v>104.4</v>
      </c>
      <c r="AE8037">
        <f>MIS[[#This Row],[OrderAverageTradedPrice]]*MIS[[#This Row],[OrderQuantity]]</f>
        <v>2215</v>
      </c>
      <c r="AF8037">
        <f>MIS[[#This Row],[LTP]]*MIS[[#This Row],[OrderQuantity]]</f>
        <v>2088</v>
      </c>
      <c r="AG8037">
        <f>IF(MIS[[#This Row],[OrderSide]]="SELL",MIS[[#This Row],[VALUE]]-MIS[[#This Row],[LIVE_VALUE]],MIS[[#This Row],[LIVE_VALUE]]-MIS[[#This Row],[VALUE]])</f>
        <v>127</v>
      </c>
      <c r="AH8037" t="str" cm="1">
        <f t="array" ref="AH8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7" t="str">
        <f>MIS[[#This Row],[TRADING SYMBOL]]</f>
        <v>SENSEX2552083500CE</v>
      </c>
      <c r="AJ8037" t="str">
        <f>IF(RIGHT(MIS[[#This Row],[Main/Hedge]],4)="MAIN","MAIN","HEDGE")</f>
        <v>MAIN</v>
      </c>
      <c r="AK8037" t="str" cm="1">
        <f t="array" ref="AK8037">_xlfn._xlws.FILTER(Table4[Column1],ISNUMBER(SEARCH(Table4[Column1],MIS[[#This Row],[OrderUniqueIdentifier]])),"")</f>
        <v>MS</v>
      </c>
    </row>
    <row r="8038" spans="1:37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>
        <f>_xlfn.XLOOKUP(MIS[[#This Row],[TRADING SYMBOL]],[1]Sheet1!$D:$D,[1]Sheet1!$C:$C)</f>
        <v>115.45</v>
      </c>
      <c r="AE8038">
        <f>MIS[[#This Row],[OrderAverageTradedPrice]]*MIS[[#This Row],[OrderQuantity]]</f>
        <v>2201</v>
      </c>
      <c r="AF8038">
        <f>MIS[[#This Row],[LTP]]*MIS[[#This Row],[OrderQuantity]]</f>
        <v>2309</v>
      </c>
      <c r="AG8038">
        <f>IF(MIS[[#This Row],[OrderSide]]="SELL",MIS[[#This Row],[VALUE]]-MIS[[#This Row],[LIVE_VALUE]],MIS[[#This Row],[LIVE_VALUE]]-MIS[[#This Row],[VALUE]])</f>
        <v>-108</v>
      </c>
      <c r="AH8038" t="str" cm="1">
        <f t="array" ref="AH8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8" t="str">
        <f>MIS[[#This Row],[TRADING SYMBOL]]</f>
        <v>SENSEX2552081100PE</v>
      </c>
      <c r="AJ8038" t="str">
        <f>IF(RIGHT(MIS[[#This Row],[Main/Hedge]],4)="MAIN","MAIN","HEDGE")</f>
        <v>MAIN</v>
      </c>
      <c r="AK8038" t="str" cm="1">
        <f t="array" ref="AK8038">_xlfn._xlws.FILTER(Table4[Column1],ISNUMBER(SEARCH(Table4[Column1],MIS[[#This Row],[OrderUniqueIdentifier]])),"")</f>
        <v>MS</v>
      </c>
    </row>
    <row r="8039" spans="1:37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>
        <f>_xlfn.XLOOKUP(MIS[[#This Row],[TRADING SYMBOL]],[1]Sheet1!$D:$D,[1]Sheet1!$C:$C)</f>
        <v>118.35</v>
      </c>
      <c r="AE8039">
        <f>MIS[[#This Row],[OrderAverageTradedPrice]]*MIS[[#This Row],[OrderQuantity]]</f>
        <v>5070</v>
      </c>
      <c r="AF8039">
        <f>MIS[[#This Row],[LTP]]*MIS[[#This Row],[OrderQuantity]]</f>
        <v>4734</v>
      </c>
      <c r="AG8039">
        <f>IF(MIS[[#This Row],[OrderSide]]="SELL",MIS[[#This Row],[VALUE]]-MIS[[#This Row],[LIVE_VALUE]],MIS[[#This Row],[LIVE_VALUE]]-MIS[[#This Row],[VALUE]])</f>
        <v>336</v>
      </c>
      <c r="AH8039" t="str" cm="1">
        <f t="array" ref="AH8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39" t="str">
        <f>MIS[[#This Row],[TRADING SYMBOL]]</f>
        <v>SENSEX2552083400CE</v>
      </c>
      <c r="AJ8039" t="str">
        <f>IF(RIGHT(MIS[[#This Row],[Main/Hedge]],4)="MAIN","MAIN","HEDGE")</f>
        <v>MAIN</v>
      </c>
      <c r="AK8039" t="str" cm="1">
        <f t="array" ref="AK8039">_xlfn._xlws.FILTER(Table4[Column1],ISNUMBER(SEARCH(Table4[Column1],MIS[[#This Row],[OrderUniqueIdentifier]])),"")</f>
        <v>MS</v>
      </c>
    </row>
    <row r="8040" spans="1:37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>
        <f>_xlfn.XLOOKUP(MIS[[#This Row],[TRADING SYMBOL]],[1]Sheet1!$D:$D,[1]Sheet1!$C:$C)</f>
        <v>127.9</v>
      </c>
      <c r="AE8040">
        <f>MIS[[#This Row],[OrderAverageTradedPrice]]*MIS[[#This Row],[OrderQuantity]]</f>
        <v>4863</v>
      </c>
      <c r="AF8040">
        <f>MIS[[#This Row],[LTP]]*MIS[[#This Row],[OrderQuantity]]</f>
        <v>5116</v>
      </c>
      <c r="AG8040">
        <f>IF(MIS[[#This Row],[OrderSide]]="SELL",MIS[[#This Row],[VALUE]]-MIS[[#This Row],[LIVE_VALUE]],MIS[[#This Row],[LIVE_VALUE]]-MIS[[#This Row],[VALUE]])</f>
        <v>-253</v>
      </c>
      <c r="AH8040" t="str" cm="1">
        <f t="array" ref="AH8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0" t="str">
        <f>MIS[[#This Row],[TRADING SYMBOL]]</f>
        <v>SENSEX2552081200PE</v>
      </c>
      <c r="AJ8040" t="str">
        <f>IF(RIGHT(MIS[[#This Row],[Main/Hedge]],4)="MAIN","MAIN","HEDGE")</f>
        <v>MAIN</v>
      </c>
      <c r="AK8040" t="str" cm="1">
        <f t="array" ref="AK8040">_xlfn._xlws.FILTER(Table4[Column1],ISNUMBER(SEARCH(Table4[Column1],MIS[[#This Row],[OrderUniqueIdentifier]])),"")</f>
        <v>MS</v>
      </c>
    </row>
    <row r="8041" spans="1:37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>
        <f>_xlfn.XLOOKUP(MIS[[#This Row],[TRADING SYMBOL]],[1]Sheet1!$D:$D,[1]Sheet1!$C:$C)</f>
        <v>139.94999999999999</v>
      </c>
      <c r="AE8041">
        <f>MIS[[#This Row],[OrderAverageTradedPrice]]*MIS[[#This Row],[OrderQuantity]]</f>
        <v>2693</v>
      </c>
      <c r="AF8041">
        <f>MIS[[#This Row],[LTP]]*MIS[[#This Row],[OrderQuantity]]</f>
        <v>2799</v>
      </c>
      <c r="AG8041">
        <f>IF(MIS[[#This Row],[OrderSide]]="SELL",MIS[[#This Row],[VALUE]]-MIS[[#This Row],[LIVE_VALUE]],MIS[[#This Row],[LIVE_VALUE]]-MIS[[#This Row],[VALUE]])</f>
        <v>-106</v>
      </c>
      <c r="AH8041" t="str" cm="1">
        <f t="array" ref="AH8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1" t="str">
        <f>MIS[[#This Row],[TRADING SYMBOL]]</f>
        <v>SENSEX2552081300PE</v>
      </c>
      <c r="AJ8041" t="str">
        <f>IF(RIGHT(MIS[[#This Row],[Main/Hedge]],4)="MAIN","MAIN","HEDGE")</f>
        <v>MAIN</v>
      </c>
      <c r="AK8041" t="str" cm="1">
        <f t="array" ref="AK8041">_xlfn._xlws.FILTER(Table4[Column1],ISNUMBER(SEARCH(Table4[Column1],MIS[[#This Row],[OrderUniqueIdentifier]])),"")</f>
        <v>MS</v>
      </c>
    </row>
    <row r="8042" spans="1:37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>
        <f>_xlfn.XLOOKUP(MIS[[#This Row],[TRADING SYMBOL]],[1]Sheet1!$D:$D,[1]Sheet1!$C:$C)</f>
        <v>127.9</v>
      </c>
      <c r="AE8042">
        <f>MIS[[#This Row],[OrderAverageTradedPrice]]*MIS[[#This Row],[OrderQuantity]]</f>
        <v>2434</v>
      </c>
      <c r="AF8042">
        <f>MIS[[#This Row],[LTP]]*MIS[[#This Row],[OrderQuantity]]</f>
        <v>2558</v>
      </c>
      <c r="AG8042">
        <f>IF(MIS[[#This Row],[OrderSide]]="SELL",MIS[[#This Row],[VALUE]]-MIS[[#This Row],[LIVE_VALUE]],MIS[[#This Row],[LIVE_VALUE]]-MIS[[#This Row],[VALUE]])</f>
        <v>-124</v>
      </c>
      <c r="AH8042" t="str" cm="1">
        <f t="array" ref="AH8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2" t="str">
        <f>MIS[[#This Row],[TRADING SYMBOL]]</f>
        <v>SENSEX2552081200PE</v>
      </c>
      <c r="AJ8042" t="str">
        <f>IF(RIGHT(MIS[[#This Row],[Main/Hedge]],4)="MAIN","MAIN","HEDGE")</f>
        <v>MAIN</v>
      </c>
      <c r="AK8042" t="str" cm="1">
        <f t="array" ref="AK8042">_xlfn._xlws.FILTER(Table4[Column1],ISNUMBER(SEARCH(Table4[Column1],MIS[[#This Row],[OrderUniqueIdentifier]])),"")</f>
        <v>MS</v>
      </c>
    </row>
    <row r="8043" spans="1:37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>
        <f>_xlfn.XLOOKUP(MIS[[#This Row],[TRADING SYMBOL]],[1]Sheet1!$D:$D,[1]Sheet1!$C:$C)</f>
        <v>104.4</v>
      </c>
      <c r="AE8043">
        <f>MIS[[#This Row],[OrderAverageTradedPrice]]*MIS[[#This Row],[OrderQuantity]]</f>
        <v>2216</v>
      </c>
      <c r="AF8043">
        <f>MIS[[#This Row],[LTP]]*MIS[[#This Row],[OrderQuantity]]</f>
        <v>2088</v>
      </c>
      <c r="AG8043">
        <f>IF(MIS[[#This Row],[OrderSide]]="SELL",MIS[[#This Row],[VALUE]]-MIS[[#This Row],[LIVE_VALUE]],MIS[[#This Row],[LIVE_VALUE]]-MIS[[#This Row],[VALUE]])</f>
        <v>128</v>
      </c>
      <c r="AH8043" t="str" cm="1">
        <f t="array" ref="AH8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3" t="str">
        <f>MIS[[#This Row],[TRADING SYMBOL]]</f>
        <v>SENSEX2552083500CE</v>
      </c>
      <c r="AJ8043" t="str">
        <f>IF(RIGHT(MIS[[#This Row],[Main/Hedge]],4)="MAIN","MAIN","HEDGE")</f>
        <v>MAIN</v>
      </c>
      <c r="AK8043" t="str" cm="1">
        <f t="array" ref="AK8043">_xlfn._xlws.FILTER(Table4[Column1],ISNUMBER(SEARCH(Table4[Column1],MIS[[#This Row],[OrderUniqueIdentifier]])),"")</f>
        <v>MS</v>
      </c>
    </row>
    <row r="8044" spans="1:37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>
        <f>_xlfn.XLOOKUP(MIS[[#This Row],[TRADING SYMBOL]],[1]Sheet1!$D:$D,[1]Sheet1!$C:$C)</f>
        <v>104.4</v>
      </c>
      <c r="AE8044">
        <f>MIS[[#This Row],[OrderAverageTradedPrice]]*MIS[[#This Row],[OrderQuantity]]</f>
        <v>2215</v>
      </c>
      <c r="AF8044">
        <f>MIS[[#This Row],[LTP]]*MIS[[#This Row],[OrderQuantity]]</f>
        <v>2088</v>
      </c>
      <c r="AG8044">
        <f>IF(MIS[[#This Row],[OrderSide]]="SELL",MIS[[#This Row],[VALUE]]-MIS[[#This Row],[LIVE_VALUE]],MIS[[#This Row],[LIVE_VALUE]]-MIS[[#This Row],[VALUE]])</f>
        <v>127</v>
      </c>
      <c r="AH8044" t="str" cm="1">
        <f t="array" ref="AH8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4" t="str">
        <f>MIS[[#This Row],[TRADING SYMBOL]]</f>
        <v>SENSEX2552083500CE</v>
      </c>
      <c r="AJ8044" t="str">
        <f>IF(RIGHT(MIS[[#This Row],[Main/Hedge]],4)="MAIN","MAIN","HEDGE")</f>
        <v>MAIN</v>
      </c>
      <c r="AK8044" t="str" cm="1">
        <f t="array" ref="AK8044">_xlfn._xlws.FILTER(Table4[Column1],ISNUMBER(SEARCH(Table4[Column1],MIS[[#This Row],[OrderUniqueIdentifier]])),"")</f>
        <v>MS</v>
      </c>
    </row>
    <row r="8045" spans="1:37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>
        <f>_xlfn.XLOOKUP(MIS[[#This Row],[TRADING SYMBOL]],[1]Sheet1!$D:$D,[1]Sheet1!$C:$C)</f>
        <v>115.45</v>
      </c>
      <c r="AE8045">
        <f>MIS[[#This Row],[OrderAverageTradedPrice]]*MIS[[#This Row],[OrderQuantity]]</f>
        <v>2200</v>
      </c>
      <c r="AF8045">
        <f>MIS[[#This Row],[LTP]]*MIS[[#This Row],[OrderQuantity]]</f>
        <v>2309</v>
      </c>
      <c r="AG8045">
        <f>IF(MIS[[#This Row],[OrderSide]]="SELL",MIS[[#This Row],[VALUE]]-MIS[[#This Row],[LIVE_VALUE]],MIS[[#This Row],[LIVE_VALUE]]-MIS[[#This Row],[VALUE]])</f>
        <v>-109</v>
      </c>
      <c r="AH8045" t="str" cm="1">
        <f t="array" ref="AH8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5" t="str">
        <f>MIS[[#This Row],[TRADING SYMBOL]]</f>
        <v>SENSEX2552081100PE</v>
      </c>
      <c r="AJ8045" t="str">
        <f>IF(RIGHT(MIS[[#This Row],[Main/Hedge]],4)="MAIN","MAIN","HEDGE")</f>
        <v>MAIN</v>
      </c>
      <c r="AK8045" t="str" cm="1">
        <f t="array" ref="AK8045">_xlfn._xlws.FILTER(Table4[Column1],ISNUMBER(SEARCH(Table4[Column1],MIS[[#This Row],[OrderUniqueIdentifier]])),"")</f>
        <v>MS</v>
      </c>
    </row>
    <row r="8046" spans="1:37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>
        <f>_xlfn.XLOOKUP(MIS[[#This Row],[TRADING SYMBOL]],[1]Sheet1!$D:$D,[1]Sheet1!$C:$C)</f>
        <v>104.4</v>
      </c>
      <c r="AE8046">
        <f>MIS[[#This Row],[OrderAverageTradedPrice]]*MIS[[#This Row],[OrderQuantity]]</f>
        <v>11074</v>
      </c>
      <c r="AF8046">
        <f>MIS[[#This Row],[LTP]]*MIS[[#This Row],[OrderQuantity]]</f>
        <v>10440</v>
      </c>
      <c r="AG8046">
        <f>IF(MIS[[#This Row],[OrderSide]]="SELL",MIS[[#This Row],[VALUE]]-MIS[[#This Row],[LIVE_VALUE]],MIS[[#This Row],[LIVE_VALUE]]-MIS[[#This Row],[VALUE]])</f>
        <v>634</v>
      </c>
      <c r="AH8046" t="str" cm="1">
        <f t="array" ref="AH8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6" t="str">
        <f>MIS[[#This Row],[TRADING SYMBOL]]</f>
        <v>SENSEX2552083500CE</v>
      </c>
      <c r="AJ8046" t="str">
        <f>IF(RIGHT(MIS[[#This Row],[Main/Hedge]],4)="MAIN","MAIN","HEDGE")</f>
        <v>MAIN</v>
      </c>
      <c r="AK8046" t="str" cm="1">
        <f t="array" ref="AK8046">_xlfn._xlws.FILTER(Table4[Column1],ISNUMBER(SEARCH(Table4[Column1],MIS[[#This Row],[OrderUniqueIdentifier]])),"")</f>
        <v>MS</v>
      </c>
    </row>
    <row r="8047" spans="1:37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>
        <f>_xlfn.XLOOKUP(MIS[[#This Row],[TRADING SYMBOL]],[1]Sheet1!$D:$D,[1]Sheet1!$C:$C)</f>
        <v>115.45</v>
      </c>
      <c r="AE8047">
        <f>MIS[[#This Row],[OrderAverageTradedPrice]]*MIS[[#This Row],[OrderQuantity]]</f>
        <v>10992</v>
      </c>
      <c r="AF8047">
        <f>MIS[[#This Row],[LTP]]*MIS[[#This Row],[OrderQuantity]]</f>
        <v>11545</v>
      </c>
      <c r="AG8047">
        <f>IF(MIS[[#This Row],[OrderSide]]="SELL",MIS[[#This Row],[VALUE]]-MIS[[#This Row],[LIVE_VALUE]],MIS[[#This Row],[LIVE_VALUE]]-MIS[[#This Row],[VALUE]])</f>
        <v>-553</v>
      </c>
      <c r="AH8047" t="str" cm="1">
        <f t="array" ref="AH8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7" t="str">
        <f>MIS[[#This Row],[TRADING SYMBOL]]</f>
        <v>SENSEX2552081100PE</v>
      </c>
      <c r="AJ8047" t="str">
        <f>IF(RIGHT(MIS[[#This Row],[Main/Hedge]],4)="MAIN","MAIN","HEDGE")</f>
        <v>MAIN</v>
      </c>
      <c r="AK8047" t="str" cm="1">
        <f t="array" ref="AK8047">_xlfn._xlws.FILTER(Table4[Column1],ISNUMBER(SEARCH(Table4[Column1],MIS[[#This Row],[OrderUniqueIdentifier]])),"")</f>
        <v>MS</v>
      </c>
    </row>
    <row r="8048" spans="1:37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>
        <f>_xlfn.XLOOKUP(MIS[[#This Row],[TRADING SYMBOL]],[1]Sheet1!$D:$D,[1]Sheet1!$C:$C)</f>
        <v>115.45</v>
      </c>
      <c r="AE8048">
        <f>MIS[[#This Row],[OrderAverageTradedPrice]]*MIS[[#This Row],[OrderQuantity]]</f>
        <v>8826</v>
      </c>
      <c r="AF8048">
        <f>MIS[[#This Row],[LTP]]*MIS[[#This Row],[OrderQuantity]]</f>
        <v>9236</v>
      </c>
      <c r="AG8048">
        <f>IF(MIS[[#This Row],[OrderSide]]="SELL",MIS[[#This Row],[VALUE]]-MIS[[#This Row],[LIVE_VALUE]],MIS[[#This Row],[LIVE_VALUE]]-MIS[[#This Row],[VALUE]])</f>
        <v>-410</v>
      </c>
      <c r="AH8048" t="str" cm="1">
        <f t="array" ref="AH8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8" t="str">
        <f>MIS[[#This Row],[TRADING SYMBOL]]</f>
        <v>SENSEX2552081100PE</v>
      </c>
      <c r="AJ8048" t="str">
        <f>IF(RIGHT(MIS[[#This Row],[Main/Hedge]],4)="MAIN","MAIN","HEDGE")</f>
        <v>MAIN</v>
      </c>
      <c r="AK8048" t="str" cm="1">
        <f t="array" ref="AK8048">_xlfn._xlws.FILTER(Table4[Column1],ISNUMBER(SEARCH(Table4[Column1],MIS[[#This Row],[OrderUniqueIdentifier]])),"")</f>
        <v>MS</v>
      </c>
    </row>
    <row r="8049" spans="1:37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>
        <f>_xlfn.XLOOKUP(MIS[[#This Row],[TRADING SYMBOL]],[1]Sheet1!$D:$D,[1]Sheet1!$C:$C)</f>
        <v>115.45</v>
      </c>
      <c r="AE8049">
        <f>MIS[[#This Row],[OrderAverageTradedPrice]]*MIS[[#This Row],[OrderQuantity]]</f>
        <v>8826</v>
      </c>
      <c r="AF8049">
        <f>MIS[[#This Row],[LTP]]*MIS[[#This Row],[OrderQuantity]]</f>
        <v>9236</v>
      </c>
      <c r="AG8049">
        <f>IF(MIS[[#This Row],[OrderSide]]="SELL",MIS[[#This Row],[VALUE]]-MIS[[#This Row],[LIVE_VALUE]],MIS[[#This Row],[LIVE_VALUE]]-MIS[[#This Row],[VALUE]])</f>
        <v>-410</v>
      </c>
      <c r="AH8049" t="str" cm="1">
        <f t="array" ref="AH8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49" t="str">
        <f>MIS[[#This Row],[TRADING SYMBOL]]</f>
        <v>SENSEX2552081100PE</v>
      </c>
      <c r="AJ8049" t="str">
        <f>IF(RIGHT(MIS[[#This Row],[Main/Hedge]],4)="MAIN","MAIN","HEDGE")</f>
        <v>MAIN</v>
      </c>
      <c r="AK8049" t="str" cm="1">
        <f t="array" ref="AK8049">_xlfn._xlws.FILTER(Table4[Column1],ISNUMBER(SEARCH(Table4[Column1],MIS[[#This Row],[OrderUniqueIdentifier]])),"")</f>
        <v>MS</v>
      </c>
    </row>
    <row r="8050" spans="1:37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>
        <f>_xlfn.XLOOKUP(MIS[[#This Row],[TRADING SYMBOL]],[1]Sheet1!$D:$D,[1]Sheet1!$C:$C)</f>
        <v>139.94999999999999</v>
      </c>
      <c r="AE8050">
        <f>MIS[[#This Row],[OrderAverageTradedPrice]]*MIS[[#This Row],[OrderQuantity]]</f>
        <v>2690</v>
      </c>
      <c r="AF8050">
        <f>MIS[[#This Row],[LTP]]*MIS[[#This Row],[OrderQuantity]]</f>
        <v>2799</v>
      </c>
      <c r="AG8050">
        <f>IF(MIS[[#This Row],[OrderSide]]="SELL",MIS[[#This Row],[VALUE]]-MIS[[#This Row],[LIVE_VALUE]],MIS[[#This Row],[LIVE_VALUE]]-MIS[[#This Row],[VALUE]])</f>
        <v>-109</v>
      </c>
      <c r="AH8050" t="str" cm="1">
        <f t="array" ref="AH8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0" t="str">
        <f>MIS[[#This Row],[TRADING SYMBOL]]</f>
        <v>SENSEX2552081300PE</v>
      </c>
      <c r="AJ8050" t="str">
        <f>IF(RIGHT(MIS[[#This Row],[Main/Hedge]],4)="MAIN","MAIN","HEDGE")</f>
        <v>MAIN</v>
      </c>
      <c r="AK8050" t="str" cm="1">
        <f t="array" ref="AK8050">_xlfn._xlws.FILTER(Table4[Column1],ISNUMBER(SEARCH(Table4[Column1],MIS[[#This Row],[OrderUniqueIdentifier]])),"")</f>
        <v>MS</v>
      </c>
    </row>
    <row r="8051" spans="1:37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>
        <f>_xlfn.XLOOKUP(MIS[[#This Row],[TRADING SYMBOL]],[1]Sheet1!$D:$D,[1]Sheet1!$C:$C)</f>
        <v>115.45</v>
      </c>
      <c r="AE8051">
        <f>MIS[[#This Row],[OrderAverageTradedPrice]]*MIS[[#This Row],[OrderQuantity]]</f>
        <v>4406</v>
      </c>
      <c r="AF8051">
        <f>MIS[[#This Row],[LTP]]*MIS[[#This Row],[OrderQuantity]]</f>
        <v>4618</v>
      </c>
      <c r="AG8051">
        <f>IF(MIS[[#This Row],[OrderSide]]="SELL",MIS[[#This Row],[VALUE]]-MIS[[#This Row],[LIVE_VALUE]],MIS[[#This Row],[LIVE_VALUE]]-MIS[[#This Row],[VALUE]])</f>
        <v>-212</v>
      </c>
      <c r="AH8051" t="str" cm="1">
        <f t="array" ref="AH8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1" t="str">
        <f>MIS[[#This Row],[TRADING SYMBOL]]</f>
        <v>SENSEX2552081100PE</v>
      </c>
      <c r="AJ8051" t="str">
        <f>IF(RIGHT(MIS[[#This Row],[Main/Hedge]],4)="MAIN","MAIN","HEDGE")</f>
        <v>MAIN</v>
      </c>
      <c r="AK8051" t="str" cm="1">
        <f t="array" ref="AK8051">_xlfn._xlws.FILTER(Table4[Column1],ISNUMBER(SEARCH(Table4[Column1],MIS[[#This Row],[OrderUniqueIdentifier]])),"")</f>
        <v>MS</v>
      </c>
    </row>
    <row r="8052" spans="1:37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>
        <f>_xlfn.XLOOKUP(MIS[[#This Row],[TRADING SYMBOL]],[1]Sheet1!$D:$D,[1]Sheet1!$C:$C)</f>
        <v>115.45</v>
      </c>
      <c r="AE8052">
        <f>MIS[[#This Row],[OrderAverageTradedPrice]]*MIS[[#This Row],[OrderQuantity]]</f>
        <v>22096</v>
      </c>
      <c r="AF8052">
        <f>MIS[[#This Row],[LTP]]*MIS[[#This Row],[OrderQuantity]]</f>
        <v>23090</v>
      </c>
      <c r="AG8052">
        <f>IF(MIS[[#This Row],[OrderSide]]="SELL",MIS[[#This Row],[VALUE]]-MIS[[#This Row],[LIVE_VALUE]],MIS[[#This Row],[LIVE_VALUE]]-MIS[[#This Row],[VALUE]])</f>
        <v>-994</v>
      </c>
      <c r="AH8052" t="str" cm="1">
        <f t="array" ref="AH8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2" t="str">
        <f>MIS[[#This Row],[TRADING SYMBOL]]</f>
        <v>SENSEX2552081100PE</v>
      </c>
      <c r="AJ8052" t="str">
        <f>IF(RIGHT(MIS[[#This Row],[Main/Hedge]],4)="MAIN","MAIN","HEDGE")</f>
        <v>MAIN</v>
      </c>
      <c r="AK8052" t="str" cm="1">
        <f t="array" ref="AK8052">_xlfn._xlws.FILTER(Table4[Column1],ISNUMBER(SEARCH(Table4[Column1],MIS[[#This Row],[OrderUniqueIdentifier]])),"")</f>
        <v>MS</v>
      </c>
    </row>
    <row r="8053" spans="1:37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>
        <f>_xlfn.XLOOKUP(MIS[[#This Row],[TRADING SYMBOL]],[1]Sheet1!$D:$D,[1]Sheet1!$C:$C)</f>
        <v>127.9</v>
      </c>
      <c r="AE8053">
        <f>MIS[[#This Row],[OrderAverageTradedPrice]]*MIS[[#This Row],[OrderQuantity]]</f>
        <v>2436</v>
      </c>
      <c r="AF8053">
        <f>MIS[[#This Row],[LTP]]*MIS[[#This Row],[OrderQuantity]]</f>
        <v>2558</v>
      </c>
      <c r="AG8053">
        <f>IF(MIS[[#This Row],[OrderSide]]="SELL",MIS[[#This Row],[VALUE]]-MIS[[#This Row],[LIVE_VALUE]],MIS[[#This Row],[LIVE_VALUE]]-MIS[[#This Row],[VALUE]])</f>
        <v>-122</v>
      </c>
      <c r="AH8053" t="str" cm="1">
        <f t="array" ref="AH8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3" t="str">
        <f>MIS[[#This Row],[TRADING SYMBOL]]</f>
        <v>SENSEX2552081200PE</v>
      </c>
      <c r="AJ8053" t="str">
        <f>IF(RIGHT(MIS[[#This Row],[Main/Hedge]],4)="MAIN","MAIN","HEDGE")</f>
        <v>MAIN</v>
      </c>
      <c r="AK8053" t="str" cm="1">
        <f t="array" ref="AK8053">_xlfn._xlws.FILTER(Table4[Column1],ISNUMBER(SEARCH(Table4[Column1],MIS[[#This Row],[OrderUniqueIdentifier]])),"")</f>
        <v>MS</v>
      </c>
    </row>
    <row r="8054" spans="1:37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>
        <f>_xlfn.XLOOKUP(MIS[[#This Row],[TRADING SYMBOL]],[1]Sheet1!$D:$D,[1]Sheet1!$C:$C)</f>
        <v>115.45</v>
      </c>
      <c r="AE8054">
        <f>MIS[[#This Row],[OrderAverageTradedPrice]]*MIS[[#This Row],[OrderQuantity]]</f>
        <v>2205</v>
      </c>
      <c r="AF8054">
        <f>MIS[[#This Row],[LTP]]*MIS[[#This Row],[OrderQuantity]]</f>
        <v>2309</v>
      </c>
      <c r="AG8054">
        <f>IF(MIS[[#This Row],[OrderSide]]="SELL",MIS[[#This Row],[VALUE]]-MIS[[#This Row],[LIVE_VALUE]],MIS[[#This Row],[LIVE_VALUE]]-MIS[[#This Row],[VALUE]])</f>
        <v>-104</v>
      </c>
      <c r="AH8054" t="str" cm="1">
        <f t="array" ref="AH8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4" t="str">
        <f>MIS[[#This Row],[TRADING SYMBOL]]</f>
        <v>SENSEX2552081100PE</v>
      </c>
      <c r="AJ8054" t="str">
        <f>IF(RIGHT(MIS[[#This Row],[Main/Hedge]],4)="MAIN","MAIN","HEDGE")</f>
        <v>MAIN</v>
      </c>
      <c r="AK8054" t="str" cm="1">
        <f t="array" ref="AK8054">_xlfn._xlws.FILTER(Table4[Column1],ISNUMBER(SEARCH(Table4[Column1],MIS[[#This Row],[OrderUniqueIdentifier]])),"")</f>
        <v>MS</v>
      </c>
    </row>
    <row r="8055" spans="1:37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>
        <f>_xlfn.XLOOKUP(MIS[[#This Row],[TRADING SYMBOL]],[1]Sheet1!$D:$D,[1]Sheet1!$C:$C)</f>
        <v>115.45</v>
      </c>
      <c r="AE8055">
        <f>MIS[[#This Row],[OrderAverageTradedPrice]]*MIS[[#This Row],[OrderQuantity]]</f>
        <v>2203</v>
      </c>
      <c r="AF8055">
        <f>MIS[[#This Row],[LTP]]*MIS[[#This Row],[OrderQuantity]]</f>
        <v>2309</v>
      </c>
      <c r="AG8055">
        <f>IF(MIS[[#This Row],[OrderSide]]="SELL",MIS[[#This Row],[VALUE]]-MIS[[#This Row],[LIVE_VALUE]],MIS[[#This Row],[LIVE_VALUE]]-MIS[[#This Row],[VALUE]])</f>
        <v>-106</v>
      </c>
      <c r="AH8055" t="str" cm="1">
        <f t="array" ref="AH8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5" t="str">
        <f>MIS[[#This Row],[TRADING SYMBOL]]</f>
        <v>SENSEX2552081100PE</v>
      </c>
      <c r="AJ8055" t="str">
        <f>IF(RIGHT(MIS[[#This Row],[Main/Hedge]],4)="MAIN","MAIN","HEDGE")</f>
        <v>MAIN</v>
      </c>
      <c r="AK8055" t="str" cm="1">
        <f t="array" ref="AK8055">_xlfn._xlws.FILTER(Table4[Column1],ISNUMBER(SEARCH(Table4[Column1],MIS[[#This Row],[OrderUniqueIdentifier]])),"")</f>
        <v>MS</v>
      </c>
    </row>
    <row r="8056" spans="1:37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>
        <f>_xlfn.XLOOKUP(MIS[[#This Row],[TRADING SYMBOL]],[1]Sheet1!$D:$D,[1]Sheet1!$C:$C)</f>
        <v>104.4</v>
      </c>
      <c r="AE8056">
        <f>MIS[[#This Row],[OrderAverageTradedPrice]]*MIS[[#This Row],[OrderQuantity]]</f>
        <v>2216</v>
      </c>
      <c r="AF8056">
        <f>MIS[[#This Row],[LTP]]*MIS[[#This Row],[OrderQuantity]]</f>
        <v>2088</v>
      </c>
      <c r="AG8056">
        <f>IF(MIS[[#This Row],[OrderSide]]="SELL",MIS[[#This Row],[VALUE]]-MIS[[#This Row],[LIVE_VALUE]],MIS[[#This Row],[LIVE_VALUE]]-MIS[[#This Row],[VALUE]])</f>
        <v>128</v>
      </c>
      <c r="AH8056" t="str" cm="1">
        <f t="array" ref="AH8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6" t="str">
        <f>MIS[[#This Row],[TRADING SYMBOL]]</f>
        <v>SENSEX2552083500CE</v>
      </c>
      <c r="AJ8056" t="str">
        <f>IF(RIGHT(MIS[[#This Row],[Main/Hedge]],4)="MAIN","MAIN","HEDGE")</f>
        <v>MAIN</v>
      </c>
      <c r="AK8056" t="str" cm="1">
        <f t="array" ref="AK8056">_xlfn._xlws.FILTER(Table4[Column1],ISNUMBER(SEARCH(Table4[Column1],MIS[[#This Row],[OrderUniqueIdentifier]])),"")</f>
        <v>MS</v>
      </c>
    </row>
    <row r="8057" spans="1:37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>
        <f>_xlfn.XLOOKUP(MIS[[#This Row],[TRADING SYMBOL]],[1]Sheet1!$D:$D,[1]Sheet1!$C:$C)</f>
        <v>104.4</v>
      </c>
      <c r="AE8057">
        <f>MIS[[#This Row],[OrderAverageTradedPrice]]*MIS[[#This Row],[OrderQuantity]]</f>
        <v>8849</v>
      </c>
      <c r="AF8057">
        <f>MIS[[#This Row],[LTP]]*MIS[[#This Row],[OrderQuantity]]</f>
        <v>8352</v>
      </c>
      <c r="AG8057">
        <f>IF(MIS[[#This Row],[OrderSide]]="SELL",MIS[[#This Row],[VALUE]]-MIS[[#This Row],[LIVE_VALUE]],MIS[[#This Row],[LIVE_VALUE]]-MIS[[#This Row],[VALUE]])</f>
        <v>497</v>
      </c>
      <c r="AH8057" t="str" cm="1">
        <f t="array" ref="AH8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7" t="str">
        <f>MIS[[#This Row],[TRADING SYMBOL]]</f>
        <v>SENSEX2552083500CE</v>
      </c>
      <c r="AJ8057" t="str">
        <f>IF(RIGHT(MIS[[#This Row],[Main/Hedge]],4)="MAIN","MAIN","HEDGE")</f>
        <v>MAIN</v>
      </c>
      <c r="AK8057" t="str" cm="1">
        <f t="array" ref="AK8057">_xlfn._xlws.FILTER(Table4[Column1],ISNUMBER(SEARCH(Table4[Column1],MIS[[#This Row],[OrderUniqueIdentifier]])),"")</f>
        <v>MS</v>
      </c>
    </row>
    <row r="8058" spans="1:37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>
        <f>_xlfn.XLOOKUP(MIS[[#This Row],[TRADING SYMBOL]],[1]Sheet1!$D:$D,[1]Sheet1!$C:$C)</f>
        <v>127.9</v>
      </c>
      <c r="AE8058">
        <f>MIS[[#This Row],[OrderAverageTradedPrice]]*MIS[[#This Row],[OrderQuantity]]</f>
        <v>4870</v>
      </c>
      <c r="AF8058">
        <f>MIS[[#This Row],[LTP]]*MIS[[#This Row],[OrderQuantity]]</f>
        <v>5116</v>
      </c>
      <c r="AG8058">
        <f>IF(MIS[[#This Row],[OrderSide]]="SELL",MIS[[#This Row],[VALUE]]-MIS[[#This Row],[LIVE_VALUE]],MIS[[#This Row],[LIVE_VALUE]]-MIS[[#This Row],[VALUE]])</f>
        <v>-246</v>
      </c>
      <c r="AH8058" t="str" cm="1">
        <f t="array" ref="AH8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8" t="str">
        <f>MIS[[#This Row],[TRADING SYMBOL]]</f>
        <v>SENSEX2552081200PE</v>
      </c>
      <c r="AJ8058" t="str">
        <f>IF(RIGHT(MIS[[#This Row],[Main/Hedge]],4)="MAIN","MAIN","HEDGE")</f>
        <v>MAIN</v>
      </c>
      <c r="AK8058" t="str" cm="1">
        <f t="array" ref="AK8058">_xlfn._xlws.FILTER(Table4[Column1],ISNUMBER(SEARCH(Table4[Column1],MIS[[#This Row],[OrderUniqueIdentifier]])),"")</f>
        <v>MS</v>
      </c>
    </row>
    <row r="8059" spans="1:37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>
        <f>_xlfn.XLOOKUP(MIS[[#This Row],[TRADING SYMBOL]],[1]Sheet1!$D:$D,[1]Sheet1!$C:$C)</f>
        <v>127.9</v>
      </c>
      <c r="AE8059">
        <f>MIS[[#This Row],[OrderAverageTradedPrice]]*MIS[[#This Row],[OrderQuantity]]</f>
        <v>4874</v>
      </c>
      <c r="AF8059">
        <f>MIS[[#This Row],[LTP]]*MIS[[#This Row],[OrderQuantity]]</f>
        <v>5116</v>
      </c>
      <c r="AG8059">
        <f>IF(MIS[[#This Row],[OrderSide]]="SELL",MIS[[#This Row],[VALUE]]-MIS[[#This Row],[LIVE_VALUE]],MIS[[#This Row],[LIVE_VALUE]]-MIS[[#This Row],[VALUE]])</f>
        <v>-242</v>
      </c>
      <c r="AH8059" t="str" cm="1">
        <f t="array" ref="AH8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59" t="str">
        <f>MIS[[#This Row],[TRADING SYMBOL]]</f>
        <v>SENSEX2552081200PE</v>
      </c>
      <c r="AJ8059" t="str">
        <f>IF(RIGHT(MIS[[#This Row],[Main/Hedge]],4)="MAIN","MAIN","HEDGE")</f>
        <v>MAIN</v>
      </c>
      <c r="AK8059" t="str" cm="1">
        <f t="array" ref="AK8059">_xlfn._xlws.FILTER(Table4[Column1],ISNUMBER(SEARCH(Table4[Column1],MIS[[#This Row],[OrderUniqueIdentifier]])),"")</f>
        <v>MS</v>
      </c>
    </row>
    <row r="8060" spans="1:37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>
        <f>_xlfn.XLOOKUP(MIS[[#This Row],[TRADING SYMBOL]],[1]Sheet1!$D:$D,[1]Sheet1!$C:$C)</f>
        <v>127.9</v>
      </c>
      <c r="AE8060">
        <f>MIS[[#This Row],[OrderAverageTradedPrice]]*MIS[[#This Row],[OrderQuantity]]</f>
        <v>2430</v>
      </c>
      <c r="AF8060">
        <f>MIS[[#This Row],[LTP]]*MIS[[#This Row],[OrderQuantity]]</f>
        <v>2558</v>
      </c>
      <c r="AG8060">
        <f>IF(MIS[[#This Row],[OrderSide]]="SELL",MIS[[#This Row],[VALUE]]-MIS[[#This Row],[LIVE_VALUE]],MIS[[#This Row],[LIVE_VALUE]]-MIS[[#This Row],[VALUE]])</f>
        <v>-128</v>
      </c>
      <c r="AH8060" t="str" cm="1">
        <f t="array" ref="AH8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0" t="str">
        <f>MIS[[#This Row],[TRADING SYMBOL]]</f>
        <v>SENSEX2552081200PE</v>
      </c>
      <c r="AJ8060" t="str">
        <f>IF(RIGHT(MIS[[#This Row],[Main/Hedge]],4)="MAIN","MAIN","HEDGE")</f>
        <v>MAIN</v>
      </c>
      <c r="AK8060" t="str" cm="1">
        <f t="array" ref="AK8060">_xlfn._xlws.FILTER(Table4[Column1],ISNUMBER(SEARCH(Table4[Column1],MIS[[#This Row],[OrderUniqueIdentifier]])),"")</f>
        <v>MS</v>
      </c>
    </row>
    <row r="8061" spans="1:37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>
        <f>_xlfn.XLOOKUP(MIS[[#This Row],[TRADING SYMBOL]],[1]Sheet1!$D:$D,[1]Sheet1!$C:$C)</f>
        <v>115.45</v>
      </c>
      <c r="AE8061">
        <f>MIS[[#This Row],[OrderAverageTradedPrice]]*MIS[[#This Row],[OrderQuantity]]</f>
        <v>6615</v>
      </c>
      <c r="AF8061">
        <f>MIS[[#This Row],[LTP]]*MIS[[#This Row],[OrderQuantity]]</f>
        <v>6927</v>
      </c>
      <c r="AG8061">
        <f>IF(MIS[[#This Row],[OrderSide]]="SELL",MIS[[#This Row],[VALUE]]-MIS[[#This Row],[LIVE_VALUE]],MIS[[#This Row],[LIVE_VALUE]]-MIS[[#This Row],[VALUE]])</f>
        <v>-312</v>
      </c>
      <c r="AH8061" t="str" cm="1">
        <f t="array" ref="AH8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1" t="str">
        <f>MIS[[#This Row],[TRADING SYMBOL]]</f>
        <v>SENSEX2552081100PE</v>
      </c>
      <c r="AJ8061" t="str">
        <f>IF(RIGHT(MIS[[#This Row],[Main/Hedge]],4)="MAIN","MAIN","HEDGE")</f>
        <v>MAIN</v>
      </c>
      <c r="AK8061" t="str" cm="1">
        <f t="array" ref="AK8061">_xlfn._xlws.FILTER(Table4[Column1],ISNUMBER(SEARCH(Table4[Column1],MIS[[#This Row],[OrderUniqueIdentifier]])),"")</f>
        <v>MS</v>
      </c>
    </row>
    <row r="8062" spans="1:37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>
        <f>_xlfn.XLOOKUP(MIS[[#This Row],[TRADING SYMBOL]],[1]Sheet1!$D:$D,[1]Sheet1!$C:$C)</f>
        <v>115.45</v>
      </c>
      <c r="AE8062">
        <f>MIS[[#This Row],[OrderAverageTradedPrice]]*MIS[[#This Row],[OrderQuantity]]</f>
        <v>2208</v>
      </c>
      <c r="AF8062">
        <f>MIS[[#This Row],[LTP]]*MIS[[#This Row],[OrderQuantity]]</f>
        <v>2309</v>
      </c>
      <c r="AG8062">
        <f>IF(MIS[[#This Row],[OrderSide]]="SELL",MIS[[#This Row],[VALUE]]-MIS[[#This Row],[LIVE_VALUE]],MIS[[#This Row],[LIVE_VALUE]]-MIS[[#This Row],[VALUE]])</f>
        <v>-101</v>
      </c>
      <c r="AH8062" t="str" cm="1">
        <f t="array" ref="AH8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2" t="str">
        <f>MIS[[#This Row],[TRADING SYMBOL]]</f>
        <v>SENSEX2552081100PE</v>
      </c>
      <c r="AJ8062" t="str">
        <f>IF(RIGHT(MIS[[#This Row],[Main/Hedge]],4)="MAIN","MAIN","HEDGE")</f>
        <v>MAIN</v>
      </c>
      <c r="AK8062" t="str" cm="1">
        <f t="array" ref="AK8062">_xlfn._xlws.FILTER(Table4[Column1],ISNUMBER(SEARCH(Table4[Column1],MIS[[#This Row],[OrderUniqueIdentifier]])),"")</f>
        <v>MS</v>
      </c>
    </row>
    <row r="8063" spans="1:37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>
        <f>_xlfn.XLOOKUP(MIS[[#This Row],[TRADING SYMBOL]],[1]Sheet1!$D:$D,[1]Sheet1!$C:$C)</f>
        <v>115.45</v>
      </c>
      <c r="AE8063">
        <f>MIS[[#This Row],[OrderAverageTradedPrice]]*MIS[[#This Row],[OrderQuantity]]</f>
        <v>2202</v>
      </c>
      <c r="AF8063">
        <f>MIS[[#This Row],[LTP]]*MIS[[#This Row],[OrderQuantity]]</f>
        <v>2309</v>
      </c>
      <c r="AG8063">
        <f>IF(MIS[[#This Row],[OrderSide]]="SELL",MIS[[#This Row],[VALUE]]-MIS[[#This Row],[LIVE_VALUE]],MIS[[#This Row],[LIVE_VALUE]]-MIS[[#This Row],[VALUE]])</f>
        <v>-107</v>
      </c>
      <c r="AH8063" t="str" cm="1">
        <f t="array" ref="AH8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3" t="str">
        <f>MIS[[#This Row],[TRADING SYMBOL]]</f>
        <v>SENSEX2552081100PE</v>
      </c>
      <c r="AJ8063" t="str">
        <f>IF(RIGHT(MIS[[#This Row],[Main/Hedge]],4)="MAIN","MAIN","HEDGE")</f>
        <v>MAIN</v>
      </c>
      <c r="AK8063" t="str" cm="1">
        <f t="array" ref="AK8063">_xlfn._xlws.FILTER(Table4[Column1],ISNUMBER(SEARCH(Table4[Column1],MIS[[#This Row],[OrderUniqueIdentifier]])),"")</f>
        <v>MS</v>
      </c>
    </row>
    <row r="8064" spans="1:37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>
        <f>_xlfn.XLOOKUP(MIS[[#This Row],[TRADING SYMBOL]],[1]Sheet1!$D:$D,[1]Sheet1!$C:$C)</f>
        <v>115.45</v>
      </c>
      <c r="AE8064">
        <f>MIS[[#This Row],[OrderAverageTradedPrice]]*MIS[[#This Row],[OrderQuantity]]</f>
        <v>17641</v>
      </c>
      <c r="AF8064">
        <f>MIS[[#This Row],[LTP]]*MIS[[#This Row],[OrderQuantity]]</f>
        <v>18472</v>
      </c>
      <c r="AG8064">
        <f>IF(MIS[[#This Row],[OrderSide]]="SELL",MIS[[#This Row],[VALUE]]-MIS[[#This Row],[LIVE_VALUE]],MIS[[#This Row],[LIVE_VALUE]]-MIS[[#This Row],[VALUE]])</f>
        <v>-831</v>
      </c>
      <c r="AH8064" t="str" cm="1">
        <f t="array" ref="AH8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4" t="str">
        <f>MIS[[#This Row],[TRADING SYMBOL]]</f>
        <v>SENSEX2552081100PE</v>
      </c>
      <c r="AJ8064" t="str">
        <f>IF(RIGHT(MIS[[#This Row],[Main/Hedge]],4)="MAIN","MAIN","HEDGE")</f>
        <v>MAIN</v>
      </c>
      <c r="AK8064" t="str" cm="1">
        <f t="array" ref="AK8064">_xlfn._xlws.FILTER(Table4[Column1],ISNUMBER(SEARCH(Table4[Column1],MIS[[#This Row],[OrderUniqueIdentifier]])),"")</f>
        <v>MS</v>
      </c>
    </row>
    <row r="8065" spans="1:37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>
        <f>_xlfn.XLOOKUP(MIS[[#This Row],[TRADING SYMBOL]],[1]Sheet1!$D:$D,[1]Sheet1!$C:$C)</f>
        <v>104.4</v>
      </c>
      <c r="AE8065">
        <f>MIS[[#This Row],[OrderAverageTradedPrice]]*MIS[[#This Row],[OrderQuantity]]</f>
        <v>4434</v>
      </c>
      <c r="AF8065">
        <f>MIS[[#This Row],[LTP]]*MIS[[#This Row],[OrderQuantity]]</f>
        <v>4176</v>
      </c>
      <c r="AG8065">
        <f>IF(MIS[[#This Row],[OrderSide]]="SELL",MIS[[#This Row],[VALUE]]-MIS[[#This Row],[LIVE_VALUE]],MIS[[#This Row],[LIVE_VALUE]]-MIS[[#This Row],[VALUE]])</f>
        <v>258</v>
      </c>
      <c r="AH8065" t="str" cm="1">
        <f t="array" ref="AH8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5" t="str">
        <f>MIS[[#This Row],[TRADING SYMBOL]]</f>
        <v>SENSEX2552083500CE</v>
      </c>
      <c r="AJ8065" t="str">
        <f>IF(RIGHT(MIS[[#This Row],[Main/Hedge]],4)="MAIN","MAIN","HEDGE")</f>
        <v>MAIN</v>
      </c>
      <c r="AK8065" t="str" cm="1">
        <f t="array" ref="AK8065">_xlfn._xlws.FILTER(Table4[Column1],ISNUMBER(SEARCH(Table4[Column1],MIS[[#This Row],[OrderUniqueIdentifier]])),"")</f>
        <v>MS</v>
      </c>
    </row>
    <row r="8066" spans="1:37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>
        <f>_xlfn.XLOOKUP(MIS[[#This Row],[TRADING SYMBOL]],[1]Sheet1!$D:$D,[1]Sheet1!$C:$C)</f>
        <v>104.4</v>
      </c>
      <c r="AE8066">
        <f>MIS[[#This Row],[OrderAverageTradedPrice]]*MIS[[#This Row],[OrderQuantity]]</f>
        <v>2216</v>
      </c>
      <c r="AF8066">
        <f>MIS[[#This Row],[LTP]]*MIS[[#This Row],[OrderQuantity]]</f>
        <v>2088</v>
      </c>
      <c r="AG8066">
        <f>IF(MIS[[#This Row],[OrderSide]]="SELL",MIS[[#This Row],[VALUE]]-MIS[[#This Row],[LIVE_VALUE]],MIS[[#This Row],[LIVE_VALUE]]-MIS[[#This Row],[VALUE]])</f>
        <v>128</v>
      </c>
      <c r="AH8066" t="str" cm="1">
        <f t="array" ref="AH8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6" t="str">
        <f>MIS[[#This Row],[TRADING SYMBOL]]</f>
        <v>SENSEX2552083500CE</v>
      </c>
      <c r="AJ8066" t="str">
        <f>IF(RIGHT(MIS[[#This Row],[Main/Hedge]],4)="MAIN","MAIN","HEDGE")</f>
        <v>MAIN</v>
      </c>
      <c r="AK8066" t="str" cm="1">
        <f t="array" ref="AK8066">_xlfn._xlws.FILTER(Table4[Column1],ISNUMBER(SEARCH(Table4[Column1],MIS[[#This Row],[OrderUniqueIdentifier]])),"")</f>
        <v>MS</v>
      </c>
    </row>
    <row r="8067" spans="1:37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>
        <f>_xlfn.XLOOKUP(MIS[[#This Row],[TRADING SYMBOL]],[1]Sheet1!$D:$D,[1]Sheet1!$C:$C)</f>
        <v>118.35</v>
      </c>
      <c r="AE8067">
        <f>MIS[[#This Row],[OrderAverageTradedPrice]]*MIS[[#This Row],[OrderQuantity]]</f>
        <v>5059</v>
      </c>
      <c r="AF8067">
        <f>MIS[[#This Row],[LTP]]*MIS[[#This Row],[OrderQuantity]]</f>
        <v>4734</v>
      </c>
      <c r="AG8067">
        <f>IF(MIS[[#This Row],[OrderSide]]="SELL",MIS[[#This Row],[VALUE]]-MIS[[#This Row],[LIVE_VALUE]],MIS[[#This Row],[LIVE_VALUE]]-MIS[[#This Row],[VALUE]])</f>
        <v>325</v>
      </c>
      <c r="AH8067" t="str" cm="1">
        <f t="array" ref="AH8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7" t="str">
        <f>MIS[[#This Row],[TRADING SYMBOL]]</f>
        <v>SENSEX2552083400CE</v>
      </c>
      <c r="AJ8067" t="str">
        <f>IF(RIGHT(MIS[[#This Row],[Main/Hedge]],4)="MAIN","MAIN","HEDGE")</f>
        <v>MAIN</v>
      </c>
      <c r="AK8067" t="str" cm="1">
        <f t="array" ref="AK8067">_xlfn._xlws.FILTER(Table4[Column1],ISNUMBER(SEARCH(Table4[Column1],MIS[[#This Row],[OrderUniqueIdentifier]])),"")</f>
        <v>MS</v>
      </c>
    </row>
    <row r="8068" spans="1:37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>
        <f>_xlfn.XLOOKUP(MIS[[#This Row],[TRADING SYMBOL]],[1]Sheet1!$D:$D,[1]Sheet1!$C:$C)</f>
        <v>136.6</v>
      </c>
      <c r="AE8068">
        <f>MIS[[#This Row],[OrderAverageTradedPrice]]*MIS[[#This Row],[OrderQuantity]]</f>
        <v>2879</v>
      </c>
      <c r="AF8068">
        <f>MIS[[#This Row],[LTP]]*MIS[[#This Row],[OrderQuantity]]</f>
        <v>2732</v>
      </c>
      <c r="AG8068">
        <f>IF(MIS[[#This Row],[OrderSide]]="SELL",MIS[[#This Row],[VALUE]]-MIS[[#This Row],[LIVE_VALUE]],MIS[[#This Row],[LIVE_VALUE]]-MIS[[#This Row],[VALUE]])</f>
        <v>147</v>
      </c>
      <c r="AH8068" t="str" cm="1">
        <f t="array" ref="AH8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8" t="str">
        <f>MIS[[#This Row],[TRADING SYMBOL]]</f>
        <v>SENSEX2552083300CE</v>
      </c>
      <c r="AJ8068" t="str">
        <f>IF(RIGHT(MIS[[#This Row],[Main/Hedge]],4)="MAIN","MAIN","HEDGE")</f>
        <v>MAIN</v>
      </c>
      <c r="AK8068" t="str" cm="1">
        <f t="array" ref="AK8068">_xlfn._xlws.FILTER(Table4[Column1],ISNUMBER(SEARCH(Table4[Column1],MIS[[#This Row],[OrderUniqueIdentifier]])),"")</f>
        <v>MS</v>
      </c>
    </row>
    <row r="8069" spans="1:37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>
        <f>_xlfn.XLOOKUP(MIS[[#This Row],[TRADING SYMBOL]],[1]Sheet1!$D:$D,[1]Sheet1!$C:$C)</f>
        <v>104.4</v>
      </c>
      <c r="AE8069">
        <f>MIS[[#This Row],[OrderAverageTradedPrice]]*MIS[[#This Row],[OrderQuantity]]</f>
        <v>15493.99999999992</v>
      </c>
      <c r="AF8069">
        <f>MIS[[#This Row],[LTP]]*MIS[[#This Row],[OrderQuantity]]</f>
        <v>14616</v>
      </c>
      <c r="AG8069">
        <f>IF(MIS[[#This Row],[OrderSide]]="SELL",MIS[[#This Row],[VALUE]]-MIS[[#This Row],[LIVE_VALUE]],MIS[[#This Row],[LIVE_VALUE]]-MIS[[#This Row],[VALUE]])</f>
        <v>877.99999999991996</v>
      </c>
      <c r="AH8069" t="str" cm="1">
        <f t="array" ref="AH8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69" t="str">
        <f>MIS[[#This Row],[TRADING SYMBOL]]</f>
        <v>SENSEX2552083500CE</v>
      </c>
      <c r="AJ8069" t="str">
        <f>IF(RIGHT(MIS[[#This Row],[Main/Hedge]],4)="MAIN","MAIN","HEDGE")</f>
        <v>MAIN</v>
      </c>
      <c r="AK8069" t="str" cm="1">
        <f t="array" ref="AK8069">_xlfn._xlws.FILTER(Table4[Column1],ISNUMBER(SEARCH(Table4[Column1],MIS[[#This Row],[OrderUniqueIdentifier]])),"")</f>
        <v>MS</v>
      </c>
    </row>
    <row r="8070" spans="1:37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>
        <f>_xlfn.XLOOKUP(MIS[[#This Row],[TRADING SYMBOL]],[1]Sheet1!$D:$D,[1]Sheet1!$C:$C)</f>
        <v>139.94999999999999</v>
      </c>
      <c r="AE8070">
        <f>MIS[[#This Row],[OrderAverageTradedPrice]]*MIS[[#This Row],[OrderQuantity]]</f>
        <v>2690</v>
      </c>
      <c r="AF8070">
        <f>MIS[[#This Row],[LTP]]*MIS[[#This Row],[OrderQuantity]]</f>
        <v>2799</v>
      </c>
      <c r="AG8070">
        <f>IF(MIS[[#This Row],[OrderSide]]="SELL",MIS[[#This Row],[VALUE]]-MIS[[#This Row],[LIVE_VALUE]],MIS[[#This Row],[LIVE_VALUE]]-MIS[[#This Row],[VALUE]])</f>
        <v>-109</v>
      </c>
      <c r="AH8070" t="str" cm="1">
        <f t="array" ref="AH8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0" t="str">
        <f>MIS[[#This Row],[TRADING SYMBOL]]</f>
        <v>SENSEX2552081300PE</v>
      </c>
      <c r="AJ8070" t="str">
        <f>IF(RIGHT(MIS[[#This Row],[Main/Hedge]],4)="MAIN","MAIN","HEDGE")</f>
        <v>MAIN</v>
      </c>
      <c r="AK8070" t="str" cm="1">
        <f t="array" ref="AK8070">_xlfn._xlws.FILTER(Table4[Column1],ISNUMBER(SEARCH(Table4[Column1],MIS[[#This Row],[OrderUniqueIdentifier]])),"")</f>
        <v>MS</v>
      </c>
    </row>
    <row r="8071" spans="1:37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>
        <f>_xlfn.XLOOKUP(MIS[[#This Row],[TRADING SYMBOL]],[1]Sheet1!$D:$D,[1]Sheet1!$C:$C)</f>
        <v>115.45</v>
      </c>
      <c r="AE8071">
        <f>MIS[[#This Row],[OrderAverageTradedPrice]]*MIS[[#This Row],[OrderQuantity]]</f>
        <v>4412</v>
      </c>
      <c r="AF8071">
        <f>MIS[[#This Row],[LTP]]*MIS[[#This Row],[OrderQuantity]]</f>
        <v>4618</v>
      </c>
      <c r="AG8071">
        <f>IF(MIS[[#This Row],[OrderSide]]="SELL",MIS[[#This Row],[VALUE]]-MIS[[#This Row],[LIVE_VALUE]],MIS[[#This Row],[LIVE_VALUE]]-MIS[[#This Row],[VALUE]])</f>
        <v>-206</v>
      </c>
      <c r="AH8071" t="str" cm="1">
        <f t="array" ref="AH8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1" t="str">
        <f>MIS[[#This Row],[TRADING SYMBOL]]</f>
        <v>SENSEX2552081100PE</v>
      </c>
      <c r="AJ8071" t="str">
        <f>IF(RIGHT(MIS[[#This Row],[Main/Hedge]],4)="MAIN","MAIN","HEDGE")</f>
        <v>MAIN</v>
      </c>
      <c r="AK8071" t="str" cm="1">
        <f t="array" ref="AK8071">_xlfn._xlws.FILTER(Table4[Column1],ISNUMBER(SEARCH(Table4[Column1],MIS[[#This Row],[OrderUniqueIdentifier]])),"")</f>
        <v>MS</v>
      </c>
    </row>
    <row r="8072" spans="1:37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>
        <f>_xlfn.XLOOKUP(MIS[[#This Row],[TRADING SYMBOL]],[1]Sheet1!$D:$D,[1]Sheet1!$C:$C)</f>
        <v>104.4</v>
      </c>
      <c r="AE8072">
        <f>MIS[[#This Row],[OrderAverageTradedPrice]]*MIS[[#This Row],[OrderQuantity]]</f>
        <v>2211</v>
      </c>
      <c r="AF8072">
        <f>MIS[[#This Row],[LTP]]*MIS[[#This Row],[OrderQuantity]]</f>
        <v>2088</v>
      </c>
      <c r="AG8072">
        <f>IF(MIS[[#This Row],[OrderSide]]="SELL",MIS[[#This Row],[VALUE]]-MIS[[#This Row],[LIVE_VALUE]],MIS[[#This Row],[LIVE_VALUE]]-MIS[[#This Row],[VALUE]])</f>
        <v>123</v>
      </c>
      <c r="AH8072" t="str" cm="1">
        <f t="array" ref="AH8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2" t="str">
        <f>MIS[[#This Row],[TRADING SYMBOL]]</f>
        <v>SENSEX2552083500CE</v>
      </c>
      <c r="AJ8072" t="str">
        <f>IF(RIGHT(MIS[[#This Row],[Main/Hedge]],4)="MAIN","MAIN","HEDGE")</f>
        <v>MAIN</v>
      </c>
      <c r="AK8072" t="str" cm="1">
        <f t="array" ref="AK8072">_xlfn._xlws.FILTER(Table4[Column1],ISNUMBER(SEARCH(Table4[Column1],MIS[[#This Row],[OrderUniqueIdentifier]])),"")</f>
        <v>MS</v>
      </c>
    </row>
    <row r="8073" spans="1:37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>
        <f>_xlfn.XLOOKUP(MIS[[#This Row],[TRADING SYMBOL]],[1]Sheet1!$D:$D,[1]Sheet1!$C:$C)</f>
        <v>104.4</v>
      </c>
      <c r="AE8073">
        <f>MIS[[#This Row],[OrderAverageTradedPrice]]*MIS[[#This Row],[OrderQuantity]]</f>
        <v>13272</v>
      </c>
      <c r="AF8073">
        <f>MIS[[#This Row],[LTP]]*MIS[[#This Row],[OrderQuantity]]</f>
        <v>12528</v>
      </c>
      <c r="AG8073">
        <f>IF(MIS[[#This Row],[OrderSide]]="SELL",MIS[[#This Row],[VALUE]]-MIS[[#This Row],[LIVE_VALUE]],MIS[[#This Row],[LIVE_VALUE]]-MIS[[#This Row],[VALUE]])</f>
        <v>744</v>
      </c>
      <c r="AH8073" t="str" cm="1">
        <f t="array" ref="AH8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3" t="str">
        <f>MIS[[#This Row],[TRADING SYMBOL]]</f>
        <v>SENSEX2552083500CE</v>
      </c>
      <c r="AJ8073" t="str">
        <f>IF(RIGHT(MIS[[#This Row],[Main/Hedge]],4)="MAIN","MAIN","HEDGE")</f>
        <v>MAIN</v>
      </c>
      <c r="AK8073" t="str" cm="1">
        <f t="array" ref="AK8073">_xlfn._xlws.FILTER(Table4[Column1],ISNUMBER(SEARCH(Table4[Column1],MIS[[#This Row],[OrderUniqueIdentifier]])),"")</f>
        <v>MS</v>
      </c>
    </row>
    <row r="8074" spans="1:37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>
        <f>_xlfn.XLOOKUP(MIS[[#This Row],[TRADING SYMBOL]],[1]Sheet1!$D:$D,[1]Sheet1!$C:$C)</f>
        <v>115.45</v>
      </c>
      <c r="AE8074">
        <f>MIS[[#This Row],[OrderAverageTradedPrice]]*MIS[[#This Row],[OrderQuantity]]</f>
        <v>2203</v>
      </c>
      <c r="AF8074">
        <f>MIS[[#This Row],[LTP]]*MIS[[#This Row],[OrderQuantity]]</f>
        <v>2309</v>
      </c>
      <c r="AG8074">
        <f>IF(MIS[[#This Row],[OrderSide]]="SELL",MIS[[#This Row],[VALUE]]-MIS[[#This Row],[LIVE_VALUE]],MIS[[#This Row],[LIVE_VALUE]]-MIS[[#This Row],[VALUE]])</f>
        <v>-106</v>
      </c>
      <c r="AH8074" t="str" cm="1">
        <f t="array" ref="AH8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4" t="str">
        <f>MIS[[#This Row],[TRADING SYMBOL]]</f>
        <v>SENSEX2552081100PE</v>
      </c>
      <c r="AJ8074" t="str">
        <f>IF(RIGHT(MIS[[#This Row],[Main/Hedge]],4)="MAIN","MAIN","HEDGE")</f>
        <v>MAIN</v>
      </c>
      <c r="AK8074" t="str" cm="1">
        <f t="array" ref="AK8074">_xlfn._xlws.FILTER(Table4[Column1],ISNUMBER(SEARCH(Table4[Column1],MIS[[#This Row],[OrderUniqueIdentifier]])),"")</f>
        <v>MS</v>
      </c>
    </row>
    <row r="8075" spans="1:37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>
        <f>_xlfn.XLOOKUP(MIS[[#This Row],[TRADING SYMBOL]],[1]Sheet1!$D:$D,[1]Sheet1!$C:$C)</f>
        <v>104.4</v>
      </c>
      <c r="AE8075">
        <f>MIS[[#This Row],[OrderAverageTradedPrice]]*MIS[[#This Row],[OrderQuantity]]</f>
        <v>2213</v>
      </c>
      <c r="AF8075">
        <f>MIS[[#This Row],[LTP]]*MIS[[#This Row],[OrderQuantity]]</f>
        <v>2088</v>
      </c>
      <c r="AG8075">
        <f>IF(MIS[[#This Row],[OrderSide]]="SELL",MIS[[#This Row],[VALUE]]-MIS[[#This Row],[LIVE_VALUE]],MIS[[#This Row],[LIVE_VALUE]]-MIS[[#This Row],[VALUE]])</f>
        <v>125</v>
      </c>
      <c r="AH8075" t="str" cm="1">
        <f t="array" ref="AH8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5" t="str">
        <f>MIS[[#This Row],[TRADING SYMBOL]]</f>
        <v>SENSEX2552083500CE</v>
      </c>
      <c r="AJ8075" t="str">
        <f>IF(RIGHT(MIS[[#This Row],[Main/Hedge]],4)="MAIN","MAIN","HEDGE")</f>
        <v>MAIN</v>
      </c>
      <c r="AK8075" t="str" cm="1">
        <f t="array" ref="AK8075">_xlfn._xlws.FILTER(Table4[Column1],ISNUMBER(SEARCH(Table4[Column1],MIS[[#This Row],[OrderUniqueIdentifier]])),"")</f>
        <v>MS</v>
      </c>
    </row>
    <row r="8076" spans="1:37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>
        <f>_xlfn.XLOOKUP(MIS[[#This Row],[TRADING SYMBOL]],[1]Sheet1!$D:$D,[1]Sheet1!$C:$C)</f>
        <v>127.9</v>
      </c>
      <c r="AE8076">
        <f>MIS[[#This Row],[OrderAverageTradedPrice]]*MIS[[#This Row],[OrderQuantity]]</f>
        <v>2435</v>
      </c>
      <c r="AF8076">
        <f>MIS[[#This Row],[LTP]]*MIS[[#This Row],[OrderQuantity]]</f>
        <v>2558</v>
      </c>
      <c r="AG8076">
        <f>IF(MIS[[#This Row],[OrderSide]]="SELL",MIS[[#This Row],[VALUE]]-MIS[[#This Row],[LIVE_VALUE]],MIS[[#This Row],[LIVE_VALUE]]-MIS[[#This Row],[VALUE]])</f>
        <v>-123</v>
      </c>
      <c r="AH8076" t="str" cm="1">
        <f t="array" ref="AH8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6" t="str">
        <f>MIS[[#This Row],[TRADING SYMBOL]]</f>
        <v>SENSEX2552081200PE</v>
      </c>
      <c r="AJ8076" t="str">
        <f>IF(RIGHT(MIS[[#This Row],[Main/Hedge]],4)="MAIN","MAIN","HEDGE")</f>
        <v>MAIN</v>
      </c>
      <c r="AK8076" t="str" cm="1">
        <f t="array" ref="AK8076">_xlfn._xlws.FILTER(Table4[Column1],ISNUMBER(SEARCH(Table4[Column1],MIS[[#This Row],[OrderUniqueIdentifier]])),"")</f>
        <v>MS</v>
      </c>
    </row>
    <row r="8077" spans="1:37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>
        <f>_xlfn.XLOOKUP(MIS[[#This Row],[TRADING SYMBOL]],[1]Sheet1!$D:$D,[1]Sheet1!$C:$C)</f>
        <v>127.9</v>
      </c>
      <c r="AE8077">
        <f>MIS[[#This Row],[OrderAverageTradedPrice]]*MIS[[#This Row],[OrderQuantity]]</f>
        <v>2437</v>
      </c>
      <c r="AF8077">
        <f>MIS[[#This Row],[LTP]]*MIS[[#This Row],[OrderQuantity]]</f>
        <v>2558</v>
      </c>
      <c r="AG8077">
        <f>IF(MIS[[#This Row],[OrderSide]]="SELL",MIS[[#This Row],[VALUE]]-MIS[[#This Row],[LIVE_VALUE]],MIS[[#This Row],[LIVE_VALUE]]-MIS[[#This Row],[VALUE]])</f>
        <v>-121</v>
      </c>
      <c r="AH8077" t="str" cm="1">
        <f t="array" ref="AH8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7" t="str">
        <f>MIS[[#This Row],[TRADING SYMBOL]]</f>
        <v>SENSEX2552081200PE</v>
      </c>
      <c r="AJ8077" t="str">
        <f>IF(RIGHT(MIS[[#This Row],[Main/Hedge]],4)="MAIN","MAIN","HEDGE")</f>
        <v>MAIN</v>
      </c>
      <c r="AK8077" t="str" cm="1">
        <f t="array" ref="AK8077">_xlfn._xlws.FILTER(Table4[Column1],ISNUMBER(SEARCH(Table4[Column1],MIS[[#This Row],[OrderUniqueIdentifier]])),"")</f>
        <v>MS</v>
      </c>
    </row>
    <row r="8078" spans="1:37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>
        <f>_xlfn.XLOOKUP(MIS[[#This Row],[TRADING SYMBOL]],[1]Sheet1!$D:$D,[1]Sheet1!$C:$C)</f>
        <v>118.35</v>
      </c>
      <c r="AE8078">
        <f>MIS[[#This Row],[OrderAverageTradedPrice]]*MIS[[#This Row],[OrderQuantity]]</f>
        <v>5059</v>
      </c>
      <c r="AF8078">
        <f>MIS[[#This Row],[LTP]]*MIS[[#This Row],[OrderQuantity]]</f>
        <v>4734</v>
      </c>
      <c r="AG8078">
        <f>IF(MIS[[#This Row],[OrderSide]]="SELL",MIS[[#This Row],[VALUE]]-MIS[[#This Row],[LIVE_VALUE]],MIS[[#This Row],[LIVE_VALUE]]-MIS[[#This Row],[VALUE]])</f>
        <v>325</v>
      </c>
      <c r="AH8078" t="str" cm="1">
        <f t="array" ref="AH8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8" t="str">
        <f>MIS[[#This Row],[TRADING SYMBOL]]</f>
        <v>SENSEX2552083400CE</v>
      </c>
      <c r="AJ8078" t="str">
        <f>IF(RIGHT(MIS[[#This Row],[Main/Hedge]],4)="MAIN","MAIN","HEDGE")</f>
        <v>MAIN</v>
      </c>
      <c r="AK8078" t="str" cm="1">
        <f t="array" ref="AK8078">_xlfn._xlws.FILTER(Table4[Column1],ISNUMBER(SEARCH(Table4[Column1],MIS[[#This Row],[OrderUniqueIdentifier]])),"")</f>
        <v>MS</v>
      </c>
    </row>
    <row r="8079" spans="1:37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>
        <f>_xlfn.XLOOKUP(MIS[[#This Row],[TRADING SYMBOL]],[1]Sheet1!$D:$D,[1]Sheet1!$C:$C)</f>
        <v>127.9</v>
      </c>
      <c r="AE8079">
        <f>MIS[[#This Row],[OrderAverageTradedPrice]]*MIS[[#This Row],[OrderQuantity]]</f>
        <v>2436</v>
      </c>
      <c r="AF8079">
        <f>MIS[[#This Row],[LTP]]*MIS[[#This Row],[OrderQuantity]]</f>
        <v>2558</v>
      </c>
      <c r="AG8079">
        <f>IF(MIS[[#This Row],[OrderSide]]="SELL",MIS[[#This Row],[VALUE]]-MIS[[#This Row],[LIVE_VALUE]],MIS[[#This Row],[LIVE_VALUE]]-MIS[[#This Row],[VALUE]])</f>
        <v>-122</v>
      </c>
      <c r="AH8079" t="str" cm="1">
        <f t="array" ref="AH8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79" t="str">
        <f>MIS[[#This Row],[TRADING SYMBOL]]</f>
        <v>SENSEX2552081200PE</v>
      </c>
      <c r="AJ8079" t="str">
        <f>IF(RIGHT(MIS[[#This Row],[Main/Hedge]],4)="MAIN","MAIN","HEDGE")</f>
        <v>MAIN</v>
      </c>
      <c r="AK8079" t="str" cm="1">
        <f t="array" ref="AK8079">_xlfn._xlws.FILTER(Table4[Column1],ISNUMBER(SEARCH(Table4[Column1],MIS[[#This Row],[OrderUniqueIdentifier]])),"")</f>
        <v>MS</v>
      </c>
    </row>
    <row r="8080" spans="1:37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>
        <f>_xlfn.XLOOKUP(MIS[[#This Row],[TRADING SYMBOL]],[1]Sheet1!$D:$D,[1]Sheet1!$C:$C)</f>
        <v>118.35</v>
      </c>
      <c r="AE8080">
        <f>MIS[[#This Row],[OrderAverageTradedPrice]]*MIS[[#This Row],[OrderQuantity]]</f>
        <v>2534</v>
      </c>
      <c r="AF8080">
        <f>MIS[[#This Row],[LTP]]*MIS[[#This Row],[OrderQuantity]]</f>
        <v>2367</v>
      </c>
      <c r="AG8080">
        <f>IF(MIS[[#This Row],[OrderSide]]="SELL",MIS[[#This Row],[VALUE]]-MIS[[#This Row],[LIVE_VALUE]],MIS[[#This Row],[LIVE_VALUE]]-MIS[[#This Row],[VALUE]])</f>
        <v>167</v>
      </c>
      <c r="AH8080" t="str" cm="1">
        <f t="array" ref="AH8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0" t="str">
        <f>MIS[[#This Row],[TRADING SYMBOL]]</f>
        <v>SENSEX2552083400CE</v>
      </c>
      <c r="AJ8080" t="str">
        <f>IF(RIGHT(MIS[[#This Row],[Main/Hedge]],4)="MAIN","MAIN","HEDGE")</f>
        <v>MAIN</v>
      </c>
      <c r="AK8080" t="str" cm="1">
        <f t="array" ref="AK8080">_xlfn._xlws.FILTER(Table4[Column1],ISNUMBER(SEARCH(Table4[Column1],MIS[[#This Row],[OrderUniqueIdentifier]])),"")</f>
        <v>MS</v>
      </c>
    </row>
    <row r="8081" spans="1:37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>
        <f>_xlfn.XLOOKUP(MIS[[#This Row],[TRADING SYMBOL]],[1]Sheet1!$D:$D,[1]Sheet1!$C:$C)</f>
        <v>115.45</v>
      </c>
      <c r="AE8081">
        <f>MIS[[#This Row],[OrderAverageTradedPrice]]*MIS[[#This Row],[OrderQuantity]]</f>
        <v>8819</v>
      </c>
      <c r="AF8081">
        <f>MIS[[#This Row],[LTP]]*MIS[[#This Row],[OrderQuantity]]</f>
        <v>9236</v>
      </c>
      <c r="AG8081">
        <f>IF(MIS[[#This Row],[OrderSide]]="SELL",MIS[[#This Row],[VALUE]]-MIS[[#This Row],[LIVE_VALUE]],MIS[[#This Row],[LIVE_VALUE]]-MIS[[#This Row],[VALUE]])</f>
        <v>-417</v>
      </c>
      <c r="AH8081" t="str" cm="1">
        <f t="array" ref="AH8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1" t="str">
        <f>MIS[[#This Row],[TRADING SYMBOL]]</f>
        <v>SENSEX2552081100PE</v>
      </c>
      <c r="AJ8081" t="str">
        <f>IF(RIGHT(MIS[[#This Row],[Main/Hedge]],4)="MAIN","MAIN","HEDGE")</f>
        <v>MAIN</v>
      </c>
      <c r="AK8081" t="str" cm="1">
        <f t="array" ref="AK8081">_xlfn._xlws.FILTER(Table4[Column1],ISNUMBER(SEARCH(Table4[Column1],MIS[[#This Row],[OrderUniqueIdentifier]])),"")</f>
        <v>MS</v>
      </c>
    </row>
    <row r="8082" spans="1:37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>
        <f>_xlfn.XLOOKUP(MIS[[#This Row],[TRADING SYMBOL]],[1]Sheet1!$D:$D,[1]Sheet1!$C:$C)</f>
        <v>104.4</v>
      </c>
      <c r="AE8082">
        <f>MIS[[#This Row],[OrderAverageTradedPrice]]*MIS[[#This Row],[OrderQuantity]]</f>
        <v>2211</v>
      </c>
      <c r="AF8082">
        <f>MIS[[#This Row],[LTP]]*MIS[[#This Row],[OrderQuantity]]</f>
        <v>2088</v>
      </c>
      <c r="AG8082">
        <f>IF(MIS[[#This Row],[OrderSide]]="SELL",MIS[[#This Row],[VALUE]]-MIS[[#This Row],[LIVE_VALUE]],MIS[[#This Row],[LIVE_VALUE]]-MIS[[#This Row],[VALUE]])</f>
        <v>123</v>
      </c>
      <c r="AH8082" t="str" cm="1">
        <f t="array" ref="AH8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2" t="str">
        <f>MIS[[#This Row],[TRADING SYMBOL]]</f>
        <v>SENSEX2552083500CE</v>
      </c>
      <c r="AJ8082" t="str">
        <f>IF(RIGHT(MIS[[#This Row],[Main/Hedge]],4)="MAIN","MAIN","HEDGE")</f>
        <v>MAIN</v>
      </c>
      <c r="AK8082" t="str" cm="1">
        <f t="array" ref="AK8082">_xlfn._xlws.FILTER(Table4[Column1],ISNUMBER(SEARCH(Table4[Column1],MIS[[#This Row],[OrderUniqueIdentifier]])),"")</f>
        <v>MS</v>
      </c>
    </row>
    <row r="8083" spans="1:37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>
        <f>_xlfn.XLOOKUP(MIS[[#This Row],[TRADING SYMBOL]],[1]Sheet1!$D:$D,[1]Sheet1!$C:$C)</f>
        <v>118.35</v>
      </c>
      <c r="AE8083">
        <f>MIS[[#This Row],[OrderAverageTradedPrice]]*MIS[[#This Row],[OrderQuantity]]</f>
        <v>2529</v>
      </c>
      <c r="AF8083">
        <f>MIS[[#This Row],[LTP]]*MIS[[#This Row],[OrderQuantity]]</f>
        <v>2367</v>
      </c>
      <c r="AG8083">
        <f>IF(MIS[[#This Row],[OrderSide]]="SELL",MIS[[#This Row],[VALUE]]-MIS[[#This Row],[LIVE_VALUE]],MIS[[#This Row],[LIVE_VALUE]]-MIS[[#This Row],[VALUE]])</f>
        <v>162</v>
      </c>
      <c r="AH8083" t="str" cm="1">
        <f t="array" ref="AH8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3" t="str">
        <f>MIS[[#This Row],[TRADING SYMBOL]]</f>
        <v>SENSEX2552083400CE</v>
      </c>
      <c r="AJ8083" t="str">
        <f>IF(RIGHT(MIS[[#This Row],[Main/Hedge]],4)="MAIN","MAIN","HEDGE")</f>
        <v>MAIN</v>
      </c>
      <c r="AK8083" t="str" cm="1">
        <f t="array" ref="AK8083">_xlfn._xlws.FILTER(Table4[Column1],ISNUMBER(SEARCH(Table4[Column1],MIS[[#This Row],[OrderUniqueIdentifier]])),"")</f>
        <v>MS</v>
      </c>
    </row>
    <row r="8084" spans="1:37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>
        <f>_xlfn.XLOOKUP(MIS[[#This Row],[TRADING SYMBOL]],[1]Sheet1!$D:$D,[1]Sheet1!$C:$C)</f>
        <v>127.9</v>
      </c>
      <c r="AE8084">
        <f>MIS[[#This Row],[OrderAverageTradedPrice]]*MIS[[#This Row],[OrderQuantity]]</f>
        <v>4858</v>
      </c>
      <c r="AF8084">
        <f>MIS[[#This Row],[LTP]]*MIS[[#This Row],[OrderQuantity]]</f>
        <v>5116</v>
      </c>
      <c r="AG8084">
        <f>IF(MIS[[#This Row],[OrderSide]]="SELL",MIS[[#This Row],[VALUE]]-MIS[[#This Row],[LIVE_VALUE]],MIS[[#This Row],[LIVE_VALUE]]-MIS[[#This Row],[VALUE]])</f>
        <v>-258</v>
      </c>
      <c r="AH8084" t="str" cm="1">
        <f t="array" ref="AH8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4" t="str">
        <f>MIS[[#This Row],[TRADING SYMBOL]]</f>
        <v>SENSEX2552081200PE</v>
      </c>
      <c r="AJ8084" t="str">
        <f>IF(RIGHT(MIS[[#This Row],[Main/Hedge]],4)="MAIN","MAIN","HEDGE")</f>
        <v>MAIN</v>
      </c>
      <c r="AK8084" t="str" cm="1">
        <f t="array" ref="AK8084">_xlfn._xlws.FILTER(Table4[Column1],ISNUMBER(SEARCH(Table4[Column1],MIS[[#This Row],[OrderUniqueIdentifier]])),"")</f>
        <v>MS</v>
      </c>
    </row>
    <row r="8085" spans="1:37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>
        <f>_xlfn.XLOOKUP(MIS[[#This Row],[TRADING SYMBOL]],[1]Sheet1!$D:$D,[1]Sheet1!$C:$C)</f>
        <v>104.4</v>
      </c>
      <c r="AE8085">
        <f>MIS[[#This Row],[OrderAverageTradedPrice]]*MIS[[#This Row],[OrderQuantity]]</f>
        <v>4432</v>
      </c>
      <c r="AF8085">
        <f>MIS[[#This Row],[LTP]]*MIS[[#This Row],[OrderQuantity]]</f>
        <v>4176</v>
      </c>
      <c r="AG8085">
        <f>IF(MIS[[#This Row],[OrderSide]]="SELL",MIS[[#This Row],[VALUE]]-MIS[[#This Row],[LIVE_VALUE]],MIS[[#This Row],[LIVE_VALUE]]-MIS[[#This Row],[VALUE]])</f>
        <v>256</v>
      </c>
      <c r="AH8085" t="str" cm="1">
        <f t="array" ref="AH8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5" t="str">
        <f>MIS[[#This Row],[TRADING SYMBOL]]</f>
        <v>SENSEX2552083500CE</v>
      </c>
      <c r="AJ8085" t="str">
        <f>IF(RIGHT(MIS[[#This Row],[Main/Hedge]],4)="MAIN","MAIN","HEDGE")</f>
        <v>MAIN</v>
      </c>
      <c r="AK8085" t="str" cm="1">
        <f t="array" ref="AK8085">_xlfn._xlws.FILTER(Table4[Column1],ISNUMBER(SEARCH(Table4[Column1],MIS[[#This Row],[OrderUniqueIdentifier]])),"")</f>
        <v>MS</v>
      </c>
    </row>
    <row r="8086" spans="1:37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>
        <f>_xlfn.XLOOKUP(MIS[[#This Row],[TRADING SYMBOL]],[1]Sheet1!$D:$D,[1]Sheet1!$C:$C)</f>
        <v>118.35</v>
      </c>
      <c r="AE8086">
        <f>MIS[[#This Row],[OrderAverageTradedPrice]]*MIS[[#This Row],[OrderQuantity]]</f>
        <v>5066</v>
      </c>
      <c r="AF8086">
        <f>MIS[[#This Row],[LTP]]*MIS[[#This Row],[OrderQuantity]]</f>
        <v>4734</v>
      </c>
      <c r="AG8086">
        <f>IF(MIS[[#This Row],[OrderSide]]="SELL",MIS[[#This Row],[VALUE]]-MIS[[#This Row],[LIVE_VALUE]],MIS[[#This Row],[LIVE_VALUE]]-MIS[[#This Row],[VALUE]])</f>
        <v>332</v>
      </c>
      <c r="AH8086" t="str" cm="1">
        <f t="array" ref="AH8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6" t="str">
        <f>MIS[[#This Row],[TRADING SYMBOL]]</f>
        <v>SENSEX2552083400CE</v>
      </c>
      <c r="AJ8086" t="str">
        <f>IF(RIGHT(MIS[[#This Row],[Main/Hedge]],4)="MAIN","MAIN","HEDGE")</f>
        <v>MAIN</v>
      </c>
      <c r="AK8086" t="str" cm="1">
        <f t="array" ref="AK8086">_xlfn._xlws.FILTER(Table4[Column1],ISNUMBER(SEARCH(Table4[Column1],MIS[[#This Row],[OrderUniqueIdentifier]])),"")</f>
        <v>MS</v>
      </c>
    </row>
    <row r="8087" spans="1:37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>
        <f>_xlfn.XLOOKUP(MIS[[#This Row],[TRADING SYMBOL]],[1]Sheet1!$D:$D,[1]Sheet1!$C:$C)</f>
        <v>118.35</v>
      </c>
      <c r="AE8087">
        <f>MIS[[#This Row],[OrderAverageTradedPrice]]*MIS[[#This Row],[OrderQuantity]]</f>
        <v>10137</v>
      </c>
      <c r="AF8087">
        <f>MIS[[#This Row],[LTP]]*MIS[[#This Row],[OrderQuantity]]</f>
        <v>9468</v>
      </c>
      <c r="AG8087">
        <f>IF(MIS[[#This Row],[OrderSide]]="SELL",MIS[[#This Row],[VALUE]]-MIS[[#This Row],[LIVE_VALUE]],MIS[[#This Row],[LIVE_VALUE]]-MIS[[#This Row],[VALUE]])</f>
        <v>669</v>
      </c>
      <c r="AH8087" t="str" cm="1">
        <f t="array" ref="AH8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7" t="str">
        <f>MIS[[#This Row],[TRADING SYMBOL]]</f>
        <v>SENSEX2552083400CE</v>
      </c>
      <c r="AJ8087" t="str">
        <f>IF(RIGHT(MIS[[#This Row],[Main/Hedge]],4)="MAIN","MAIN","HEDGE")</f>
        <v>MAIN</v>
      </c>
      <c r="AK8087" t="str" cm="1">
        <f t="array" ref="AK8087">_xlfn._xlws.FILTER(Table4[Column1],ISNUMBER(SEARCH(Table4[Column1],MIS[[#This Row],[OrderUniqueIdentifier]])),"")</f>
        <v>MS</v>
      </c>
    </row>
    <row r="8088" spans="1:37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>
        <f>_xlfn.XLOOKUP(MIS[[#This Row],[TRADING SYMBOL]],[1]Sheet1!$D:$D,[1]Sheet1!$C:$C)</f>
        <v>127.9</v>
      </c>
      <c r="AE8088">
        <f>MIS[[#This Row],[OrderAverageTradedPrice]]*MIS[[#This Row],[OrderQuantity]]</f>
        <v>9731</v>
      </c>
      <c r="AF8088">
        <f>MIS[[#This Row],[LTP]]*MIS[[#This Row],[OrderQuantity]]</f>
        <v>10232</v>
      </c>
      <c r="AG8088">
        <f>IF(MIS[[#This Row],[OrderSide]]="SELL",MIS[[#This Row],[VALUE]]-MIS[[#This Row],[LIVE_VALUE]],MIS[[#This Row],[LIVE_VALUE]]-MIS[[#This Row],[VALUE]])</f>
        <v>-501</v>
      </c>
      <c r="AH8088" t="str" cm="1">
        <f t="array" ref="AH8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8" t="str">
        <f>MIS[[#This Row],[TRADING SYMBOL]]</f>
        <v>SENSEX2552081200PE</v>
      </c>
      <c r="AJ8088" t="str">
        <f>IF(RIGHT(MIS[[#This Row],[Main/Hedge]],4)="MAIN","MAIN","HEDGE")</f>
        <v>MAIN</v>
      </c>
      <c r="AK8088" t="str" cm="1">
        <f t="array" ref="AK8088">_xlfn._xlws.FILTER(Table4[Column1],ISNUMBER(SEARCH(Table4[Column1],MIS[[#This Row],[OrderUniqueIdentifier]])),"")</f>
        <v>MS</v>
      </c>
    </row>
    <row r="8089" spans="1:37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>
        <f>_xlfn.XLOOKUP(MIS[[#This Row],[TRADING SYMBOL]],[1]Sheet1!$D:$D,[1]Sheet1!$C:$C)</f>
        <v>139.94999999999999</v>
      </c>
      <c r="AE8089">
        <f>MIS[[#This Row],[OrderAverageTradedPrice]]*MIS[[#This Row],[OrderQuantity]]</f>
        <v>2693</v>
      </c>
      <c r="AF8089">
        <f>MIS[[#This Row],[LTP]]*MIS[[#This Row],[OrderQuantity]]</f>
        <v>2799</v>
      </c>
      <c r="AG8089">
        <f>IF(MIS[[#This Row],[OrderSide]]="SELL",MIS[[#This Row],[VALUE]]-MIS[[#This Row],[LIVE_VALUE]],MIS[[#This Row],[LIVE_VALUE]]-MIS[[#This Row],[VALUE]])</f>
        <v>-106</v>
      </c>
      <c r="AH8089" t="str" cm="1">
        <f t="array" ref="AH8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89" t="str">
        <f>MIS[[#This Row],[TRADING SYMBOL]]</f>
        <v>SENSEX2552081300PE</v>
      </c>
      <c r="AJ8089" t="str">
        <f>IF(RIGHT(MIS[[#This Row],[Main/Hedge]],4)="MAIN","MAIN","HEDGE")</f>
        <v>MAIN</v>
      </c>
      <c r="AK8089" t="str" cm="1">
        <f t="array" ref="AK8089">_xlfn._xlws.FILTER(Table4[Column1],ISNUMBER(SEARCH(Table4[Column1],MIS[[#This Row],[OrderUniqueIdentifier]])),"")</f>
        <v>MS</v>
      </c>
    </row>
    <row r="8090" spans="1:37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>
        <f>_xlfn.XLOOKUP(MIS[[#This Row],[TRADING SYMBOL]],[1]Sheet1!$D:$D,[1]Sheet1!$C:$C)</f>
        <v>136.6</v>
      </c>
      <c r="AE8090">
        <f>MIS[[#This Row],[OrderAverageTradedPrice]]*MIS[[#This Row],[OrderQuantity]]</f>
        <v>2879</v>
      </c>
      <c r="AF8090">
        <f>MIS[[#This Row],[LTP]]*MIS[[#This Row],[OrderQuantity]]</f>
        <v>2732</v>
      </c>
      <c r="AG8090">
        <f>IF(MIS[[#This Row],[OrderSide]]="SELL",MIS[[#This Row],[VALUE]]-MIS[[#This Row],[LIVE_VALUE]],MIS[[#This Row],[LIVE_VALUE]]-MIS[[#This Row],[VALUE]])</f>
        <v>147</v>
      </c>
      <c r="AH8090" t="str" cm="1">
        <f t="array" ref="AH8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0" t="str">
        <f>MIS[[#This Row],[TRADING SYMBOL]]</f>
        <v>SENSEX2552083300CE</v>
      </c>
      <c r="AJ8090" t="str">
        <f>IF(RIGHT(MIS[[#This Row],[Main/Hedge]],4)="MAIN","MAIN","HEDGE")</f>
        <v>MAIN</v>
      </c>
      <c r="AK8090" t="str" cm="1">
        <f t="array" ref="AK8090">_xlfn._xlws.FILTER(Table4[Column1],ISNUMBER(SEARCH(Table4[Column1],MIS[[#This Row],[OrderUniqueIdentifier]])),"")</f>
        <v>MS</v>
      </c>
    </row>
    <row r="8091" spans="1:37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>
        <f>_xlfn.XLOOKUP(MIS[[#This Row],[TRADING SYMBOL]],[1]Sheet1!$D:$D,[1]Sheet1!$C:$C)</f>
        <v>139.94999999999999</v>
      </c>
      <c r="AE8091">
        <f>MIS[[#This Row],[OrderAverageTradedPrice]]*MIS[[#This Row],[OrderQuantity]]</f>
        <v>2691</v>
      </c>
      <c r="AF8091">
        <f>MIS[[#This Row],[LTP]]*MIS[[#This Row],[OrderQuantity]]</f>
        <v>2799</v>
      </c>
      <c r="AG8091">
        <f>IF(MIS[[#This Row],[OrderSide]]="SELL",MIS[[#This Row],[VALUE]]-MIS[[#This Row],[LIVE_VALUE]],MIS[[#This Row],[LIVE_VALUE]]-MIS[[#This Row],[VALUE]])</f>
        <v>-108</v>
      </c>
      <c r="AH8091" t="str" cm="1">
        <f t="array" ref="AH8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1" t="str">
        <f>MIS[[#This Row],[TRADING SYMBOL]]</f>
        <v>SENSEX2552081300PE</v>
      </c>
      <c r="AJ8091" t="str">
        <f>IF(RIGHT(MIS[[#This Row],[Main/Hedge]],4)="MAIN","MAIN","HEDGE")</f>
        <v>MAIN</v>
      </c>
      <c r="AK8091" t="str" cm="1">
        <f t="array" ref="AK8091">_xlfn._xlws.FILTER(Table4[Column1],ISNUMBER(SEARCH(Table4[Column1],MIS[[#This Row],[OrderUniqueIdentifier]])),"")</f>
        <v>MS</v>
      </c>
    </row>
    <row r="8092" spans="1:37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>
        <f>_xlfn.XLOOKUP(MIS[[#This Row],[TRADING SYMBOL]],[1]Sheet1!$D:$D,[1]Sheet1!$C:$C)</f>
        <v>118.35</v>
      </c>
      <c r="AE8092">
        <f>MIS[[#This Row],[OrderAverageTradedPrice]]*MIS[[#This Row],[OrderQuantity]]</f>
        <v>10122</v>
      </c>
      <c r="AF8092">
        <f>MIS[[#This Row],[LTP]]*MIS[[#This Row],[OrderQuantity]]</f>
        <v>9468</v>
      </c>
      <c r="AG8092">
        <f>IF(MIS[[#This Row],[OrderSide]]="SELL",MIS[[#This Row],[VALUE]]-MIS[[#This Row],[LIVE_VALUE]],MIS[[#This Row],[LIVE_VALUE]]-MIS[[#This Row],[VALUE]])</f>
        <v>654</v>
      </c>
      <c r="AH8092" t="str" cm="1">
        <f t="array" ref="AH8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2" t="str">
        <f>MIS[[#This Row],[TRADING SYMBOL]]</f>
        <v>SENSEX2552083400CE</v>
      </c>
      <c r="AJ8092" t="str">
        <f>IF(RIGHT(MIS[[#This Row],[Main/Hedge]],4)="MAIN","MAIN","HEDGE")</f>
        <v>MAIN</v>
      </c>
      <c r="AK8092" t="str" cm="1">
        <f t="array" ref="AK8092">_xlfn._xlws.FILTER(Table4[Column1],ISNUMBER(SEARCH(Table4[Column1],MIS[[#This Row],[OrderUniqueIdentifier]])),"")</f>
        <v>MS</v>
      </c>
    </row>
    <row r="8093" spans="1:37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>
        <f>_xlfn.XLOOKUP(MIS[[#This Row],[TRADING SYMBOL]],[1]Sheet1!$D:$D,[1]Sheet1!$C:$C)</f>
        <v>127.9</v>
      </c>
      <c r="AE8093">
        <f>MIS[[#This Row],[OrderAverageTradedPrice]]*MIS[[#This Row],[OrderQuantity]]</f>
        <v>4831</v>
      </c>
      <c r="AF8093">
        <f>MIS[[#This Row],[LTP]]*MIS[[#This Row],[OrderQuantity]]</f>
        <v>5116</v>
      </c>
      <c r="AG8093">
        <f>IF(MIS[[#This Row],[OrderSide]]="SELL",MIS[[#This Row],[VALUE]]-MIS[[#This Row],[LIVE_VALUE]],MIS[[#This Row],[LIVE_VALUE]]-MIS[[#This Row],[VALUE]])</f>
        <v>-285</v>
      </c>
      <c r="AH8093" t="str" cm="1">
        <f t="array" ref="AH8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3" t="str">
        <f>MIS[[#This Row],[TRADING SYMBOL]]</f>
        <v>SENSEX2552081200PE</v>
      </c>
      <c r="AJ8093" t="str">
        <f>IF(RIGHT(MIS[[#This Row],[Main/Hedge]],4)="MAIN","MAIN","HEDGE")</f>
        <v>MAIN</v>
      </c>
      <c r="AK8093" t="str" cm="1">
        <f t="array" ref="AK8093">_xlfn._xlws.FILTER(Table4[Column1],ISNUMBER(SEARCH(Table4[Column1],MIS[[#This Row],[OrderUniqueIdentifier]])),"")</f>
        <v>MS</v>
      </c>
    </row>
    <row r="8094" spans="1:37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>
        <f>_xlfn.XLOOKUP(MIS[[#This Row],[TRADING SYMBOL]],[1]Sheet1!$D:$D,[1]Sheet1!$C:$C)</f>
        <v>118.35</v>
      </c>
      <c r="AE8094">
        <f>MIS[[#This Row],[OrderAverageTradedPrice]]*MIS[[#This Row],[OrderQuantity]]</f>
        <v>5061</v>
      </c>
      <c r="AF8094">
        <f>MIS[[#This Row],[LTP]]*MIS[[#This Row],[OrderQuantity]]</f>
        <v>4734</v>
      </c>
      <c r="AG8094">
        <f>IF(MIS[[#This Row],[OrderSide]]="SELL",MIS[[#This Row],[VALUE]]-MIS[[#This Row],[LIVE_VALUE]],MIS[[#This Row],[LIVE_VALUE]]-MIS[[#This Row],[VALUE]])</f>
        <v>327</v>
      </c>
      <c r="AH8094" t="str" cm="1">
        <f t="array" ref="AH8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4" t="str">
        <f>MIS[[#This Row],[TRADING SYMBOL]]</f>
        <v>SENSEX2552083400CE</v>
      </c>
      <c r="AJ8094" t="str">
        <f>IF(RIGHT(MIS[[#This Row],[Main/Hedge]],4)="MAIN","MAIN","HEDGE")</f>
        <v>MAIN</v>
      </c>
      <c r="AK8094" t="str" cm="1">
        <f t="array" ref="AK8094">_xlfn._xlws.FILTER(Table4[Column1],ISNUMBER(SEARCH(Table4[Column1],MIS[[#This Row],[OrderUniqueIdentifier]])),"")</f>
        <v>MS</v>
      </c>
    </row>
    <row r="8095" spans="1:37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>
        <f>_xlfn.XLOOKUP(MIS[[#This Row],[TRADING SYMBOL]],[1]Sheet1!$D:$D,[1]Sheet1!$C:$C)</f>
        <v>127.9</v>
      </c>
      <c r="AE8095">
        <f>MIS[[#This Row],[OrderAverageTradedPrice]]*MIS[[#This Row],[OrderQuantity]]</f>
        <v>4834</v>
      </c>
      <c r="AF8095">
        <f>MIS[[#This Row],[LTP]]*MIS[[#This Row],[OrderQuantity]]</f>
        <v>5116</v>
      </c>
      <c r="AG8095">
        <f>IF(MIS[[#This Row],[OrderSide]]="SELL",MIS[[#This Row],[VALUE]]-MIS[[#This Row],[LIVE_VALUE]],MIS[[#This Row],[LIVE_VALUE]]-MIS[[#This Row],[VALUE]])</f>
        <v>-282</v>
      </c>
      <c r="AH8095" t="str" cm="1">
        <f t="array" ref="AH8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5" t="str">
        <f>MIS[[#This Row],[TRADING SYMBOL]]</f>
        <v>SENSEX2552081200PE</v>
      </c>
      <c r="AJ8095" t="str">
        <f>IF(RIGHT(MIS[[#This Row],[Main/Hedge]],4)="MAIN","MAIN","HEDGE")</f>
        <v>MAIN</v>
      </c>
      <c r="AK8095" t="str" cm="1">
        <f t="array" ref="AK8095">_xlfn._xlws.FILTER(Table4[Column1],ISNUMBER(SEARCH(Table4[Column1],MIS[[#This Row],[OrderUniqueIdentifier]])),"")</f>
        <v>MS</v>
      </c>
    </row>
    <row r="8096" spans="1:37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>
        <f>_xlfn.XLOOKUP(MIS[[#This Row],[TRADING SYMBOL]],[1]Sheet1!$D:$D,[1]Sheet1!$C:$C)</f>
        <v>115.45</v>
      </c>
      <c r="AE8096">
        <f>MIS[[#This Row],[OrderAverageTradedPrice]]*MIS[[#This Row],[OrderQuantity]]</f>
        <v>19793.99999999988</v>
      </c>
      <c r="AF8096">
        <f>MIS[[#This Row],[LTP]]*MIS[[#This Row],[OrderQuantity]]</f>
        <v>20781</v>
      </c>
      <c r="AG8096">
        <f>IF(MIS[[#This Row],[OrderSide]]="SELL",MIS[[#This Row],[VALUE]]-MIS[[#This Row],[LIVE_VALUE]],MIS[[#This Row],[LIVE_VALUE]]-MIS[[#This Row],[VALUE]])</f>
        <v>-987.00000000012005</v>
      </c>
      <c r="AH8096" t="str" cm="1">
        <f t="array" ref="AH8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6" t="str">
        <f>MIS[[#This Row],[TRADING SYMBOL]]</f>
        <v>SENSEX2552081100PE</v>
      </c>
      <c r="AJ8096" t="str">
        <f>IF(RIGHT(MIS[[#This Row],[Main/Hedge]],4)="MAIN","MAIN","HEDGE")</f>
        <v>MAIN</v>
      </c>
      <c r="AK8096" t="str" cm="1">
        <f t="array" ref="AK8096">_xlfn._xlws.FILTER(Table4[Column1],ISNUMBER(SEARCH(Table4[Column1],MIS[[#This Row],[OrderUniqueIdentifier]])),"")</f>
        <v>MS</v>
      </c>
    </row>
    <row r="8097" spans="1:37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>
        <f>_xlfn.XLOOKUP(MIS[[#This Row],[TRADING SYMBOL]],[1]Sheet1!$D:$D,[1]Sheet1!$C:$C)</f>
        <v>115.45</v>
      </c>
      <c r="AE8097">
        <f>MIS[[#This Row],[OrderAverageTradedPrice]]*MIS[[#This Row],[OrderQuantity]]</f>
        <v>8798</v>
      </c>
      <c r="AF8097">
        <f>MIS[[#This Row],[LTP]]*MIS[[#This Row],[OrderQuantity]]</f>
        <v>9236</v>
      </c>
      <c r="AG8097">
        <f>IF(MIS[[#This Row],[OrderSide]]="SELL",MIS[[#This Row],[VALUE]]-MIS[[#This Row],[LIVE_VALUE]],MIS[[#This Row],[LIVE_VALUE]]-MIS[[#This Row],[VALUE]])</f>
        <v>-438</v>
      </c>
      <c r="AH8097" t="str" cm="1">
        <f t="array" ref="AH8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7" t="str">
        <f>MIS[[#This Row],[TRADING SYMBOL]]</f>
        <v>SENSEX2552081100PE</v>
      </c>
      <c r="AJ8097" t="str">
        <f>IF(RIGHT(MIS[[#This Row],[Main/Hedge]],4)="MAIN","MAIN","HEDGE")</f>
        <v>MAIN</v>
      </c>
      <c r="AK8097" t="str" cm="1">
        <f t="array" ref="AK8097">_xlfn._xlws.FILTER(Table4[Column1],ISNUMBER(SEARCH(Table4[Column1],MIS[[#This Row],[OrderUniqueIdentifier]])),"")</f>
        <v>MS</v>
      </c>
    </row>
    <row r="8098" spans="1:37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>
        <f>_xlfn.XLOOKUP(MIS[[#This Row],[TRADING SYMBOL]],[1]Sheet1!$D:$D,[1]Sheet1!$C:$C)</f>
        <v>118.35</v>
      </c>
      <c r="AE8098">
        <f>MIS[[#This Row],[OrderAverageTradedPrice]]*MIS[[#This Row],[OrderQuantity]]</f>
        <v>5057</v>
      </c>
      <c r="AF8098">
        <f>MIS[[#This Row],[LTP]]*MIS[[#This Row],[OrderQuantity]]</f>
        <v>4734</v>
      </c>
      <c r="AG8098">
        <f>IF(MIS[[#This Row],[OrderSide]]="SELL",MIS[[#This Row],[VALUE]]-MIS[[#This Row],[LIVE_VALUE]],MIS[[#This Row],[LIVE_VALUE]]-MIS[[#This Row],[VALUE]])</f>
        <v>323</v>
      </c>
      <c r="AH8098" t="str" cm="1">
        <f t="array" ref="AH8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8" t="str">
        <f>MIS[[#This Row],[TRADING SYMBOL]]</f>
        <v>SENSEX2552083400CE</v>
      </c>
      <c r="AJ8098" t="str">
        <f>IF(RIGHT(MIS[[#This Row],[Main/Hedge]],4)="MAIN","MAIN","HEDGE")</f>
        <v>MAIN</v>
      </c>
      <c r="AK8098" t="str" cm="1">
        <f t="array" ref="AK8098">_xlfn._xlws.FILTER(Table4[Column1],ISNUMBER(SEARCH(Table4[Column1],MIS[[#This Row],[OrderUniqueIdentifier]])),"")</f>
        <v>MS</v>
      </c>
    </row>
    <row r="8099" spans="1:37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>
        <f>_xlfn.XLOOKUP(MIS[[#This Row],[TRADING SYMBOL]],[1]Sheet1!$D:$D,[1]Sheet1!$C:$C)</f>
        <v>127.9</v>
      </c>
      <c r="AE8099">
        <f>MIS[[#This Row],[OrderAverageTradedPrice]]*MIS[[#This Row],[OrderQuantity]]</f>
        <v>4819</v>
      </c>
      <c r="AF8099">
        <f>MIS[[#This Row],[LTP]]*MIS[[#This Row],[OrderQuantity]]</f>
        <v>5116</v>
      </c>
      <c r="AG8099">
        <f>IF(MIS[[#This Row],[OrderSide]]="SELL",MIS[[#This Row],[VALUE]]-MIS[[#This Row],[LIVE_VALUE]],MIS[[#This Row],[LIVE_VALUE]]-MIS[[#This Row],[VALUE]])</f>
        <v>-297</v>
      </c>
      <c r="AH8099" t="str" cm="1">
        <f t="array" ref="AH8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099" t="str">
        <f>MIS[[#This Row],[TRADING SYMBOL]]</f>
        <v>SENSEX2552081200PE</v>
      </c>
      <c r="AJ8099" t="str">
        <f>IF(RIGHT(MIS[[#This Row],[Main/Hedge]],4)="MAIN","MAIN","HEDGE")</f>
        <v>MAIN</v>
      </c>
      <c r="AK8099" t="str" cm="1">
        <f t="array" ref="AK8099">_xlfn._xlws.FILTER(Table4[Column1],ISNUMBER(SEARCH(Table4[Column1],MIS[[#This Row],[OrderUniqueIdentifier]])),"")</f>
        <v>MS</v>
      </c>
    </row>
    <row r="8100" spans="1:37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>
        <f>_xlfn.XLOOKUP(MIS[[#This Row],[TRADING SYMBOL]],[1]Sheet1!$D:$D,[1]Sheet1!$C:$C)</f>
        <v>127.9</v>
      </c>
      <c r="AE8100">
        <f>MIS[[#This Row],[OrderAverageTradedPrice]]*MIS[[#This Row],[OrderQuantity]]</f>
        <v>4868</v>
      </c>
      <c r="AF8100">
        <f>MIS[[#This Row],[LTP]]*MIS[[#This Row],[OrderQuantity]]</f>
        <v>5116</v>
      </c>
      <c r="AG8100">
        <f>IF(MIS[[#This Row],[OrderSide]]="SELL",MIS[[#This Row],[VALUE]]-MIS[[#This Row],[LIVE_VALUE]],MIS[[#This Row],[LIVE_VALUE]]-MIS[[#This Row],[VALUE]])</f>
        <v>-248</v>
      </c>
      <c r="AH8100" t="str" cm="1">
        <f t="array" ref="AH8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0" t="str">
        <f>MIS[[#This Row],[TRADING SYMBOL]]</f>
        <v>SENSEX2552081200PE</v>
      </c>
      <c r="AJ8100" t="str">
        <f>IF(RIGHT(MIS[[#This Row],[Main/Hedge]],4)="MAIN","MAIN","HEDGE")</f>
        <v>MAIN</v>
      </c>
      <c r="AK8100" t="str" cm="1">
        <f t="array" ref="AK8100">_xlfn._xlws.FILTER(Table4[Column1],ISNUMBER(SEARCH(Table4[Column1],MIS[[#This Row],[OrderUniqueIdentifier]])),"")</f>
        <v>MS</v>
      </c>
    </row>
    <row r="8101" spans="1:37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>
        <f>_xlfn.XLOOKUP(MIS[[#This Row],[TRADING SYMBOL]],[1]Sheet1!$D:$D,[1]Sheet1!$C:$C)</f>
        <v>118.35</v>
      </c>
      <c r="AE8101">
        <f>MIS[[#This Row],[OrderAverageTradedPrice]]*MIS[[#This Row],[OrderQuantity]]</f>
        <v>2527</v>
      </c>
      <c r="AF8101">
        <f>MIS[[#This Row],[LTP]]*MIS[[#This Row],[OrderQuantity]]</f>
        <v>2367</v>
      </c>
      <c r="AG8101">
        <f>IF(MIS[[#This Row],[OrderSide]]="SELL",MIS[[#This Row],[VALUE]]-MIS[[#This Row],[LIVE_VALUE]],MIS[[#This Row],[LIVE_VALUE]]-MIS[[#This Row],[VALUE]])</f>
        <v>160</v>
      </c>
      <c r="AH8101" t="str" cm="1">
        <f t="array" ref="AH8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1" t="str">
        <f>MIS[[#This Row],[TRADING SYMBOL]]</f>
        <v>SENSEX2552083400CE</v>
      </c>
      <c r="AJ8101" t="str">
        <f>IF(RIGHT(MIS[[#This Row],[Main/Hedge]],4)="MAIN","MAIN","HEDGE")</f>
        <v>MAIN</v>
      </c>
      <c r="AK8101" t="str" cm="1">
        <f t="array" ref="AK8101">_xlfn._xlws.FILTER(Table4[Column1],ISNUMBER(SEARCH(Table4[Column1],MIS[[#This Row],[OrderUniqueIdentifier]])),"")</f>
        <v>MS</v>
      </c>
    </row>
    <row r="8102" spans="1:37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>
        <f>_xlfn.XLOOKUP(MIS[[#This Row],[TRADING SYMBOL]],[1]Sheet1!$D:$D,[1]Sheet1!$C:$C)</f>
        <v>115.45</v>
      </c>
      <c r="AE8102">
        <f>MIS[[#This Row],[OrderAverageTradedPrice]]*MIS[[#This Row],[OrderQuantity]]</f>
        <v>4404</v>
      </c>
      <c r="AF8102">
        <f>MIS[[#This Row],[LTP]]*MIS[[#This Row],[OrderQuantity]]</f>
        <v>4618</v>
      </c>
      <c r="AG8102">
        <f>IF(MIS[[#This Row],[OrderSide]]="SELL",MIS[[#This Row],[VALUE]]-MIS[[#This Row],[LIVE_VALUE]],MIS[[#This Row],[LIVE_VALUE]]-MIS[[#This Row],[VALUE]])</f>
        <v>-214</v>
      </c>
      <c r="AH8102" t="str" cm="1">
        <f t="array" ref="AH8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2" t="str">
        <f>MIS[[#This Row],[TRADING SYMBOL]]</f>
        <v>SENSEX2552081100PE</v>
      </c>
      <c r="AJ8102" t="str">
        <f>IF(RIGHT(MIS[[#This Row],[Main/Hedge]],4)="MAIN","MAIN","HEDGE")</f>
        <v>MAIN</v>
      </c>
      <c r="AK8102" t="str" cm="1">
        <f t="array" ref="AK8102">_xlfn._xlws.FILTER(Table4[Column1],ISNUMBER(SEARCH(Table4[Column1],MIS[[#This Row],[OrderUniqueIdentifier]])),"")</f>
        <v>MS</v>
      </c>
    </row>
    <row r="8103" spans="1:37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>
        <f>_xlfn.XLOOKUP(MIS[[#This Row],[TRADING SYMBOL]],[1]Sheet1!$D:$D,[1]Sheet1!$C:$C)</f>
        <v>104.4</v>
      </c>
      <c r="AE8103">
        <f>MIS[[#This Row],[OrderAverageTradedPrice]]*MIS[[#This Row],[OrderQuantity]]</f>
        <v>4424</v>
      </c>
      <c r="AF8103">
        <f>MIS[[#This Row],[LTP]]*MIS[[#This Row],[OrderQuantity]]</f>
        <v>4176</v>
      </c>
      <c r="AG8103">
        <f>IF(MIS[[#This Row],[OrderSide]]="SELL",MIS[[#This Row],[VALUE]]-MIS[[#This Row],[LIVE_VALUE]],MIS[[#This Row],[LIVE_VALUE]]-MIS[[#This Row],[VALUE]])</f>
        <v>248</v>
      </c>
      <c r="AH8103" t="str" cm="1">
        <f t="array" ref="AH8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3" t="str">
        <f>MIS[[#This Row],[TRADING SYMBOL]]</f>
        <v>SENSEX2552083500CE</v>
      </c>
      <c r="AJ8103" t="str">
        <f>IF(RIGHT(MIS[[#This Row],[Main/Hedge]],4)="MAIN","MAIN","HEDGE")</f>
        <v>MAIN</v>
      </c>
      <c r="AK8103" t="str" cm="1">
        <f t="array" ref="AK8103">_xlfn._xlws.FILTER(Table4[Column1],ISNUMBER(SEARCH(Table4[Column1],MIS[[#This Row],[OrderUniqueIdentifier]])),"")</f>
        <v>MS</v>
      </c>
    </row>
    <row r="8104" spans="1:37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>
        <f>_xlfn.XLOOKUP(MIS[[#This Row],[TRADING SYMBOL]],[1]Sheet1!$D:$D,[1]Sheet1!$C:$C)</f>
        <v>115.45</v>
      </c>
      <c r="AE8104">
        <f>MIS[[#This Row],[OrderAverageTradedPrice]]*MIS[[#This Row],[OrderQuantity]]</f>
        <v>4371</v>
      </c>
      <c r="AF8104">
        <f>MIS[[#This Row],[LTP]]*MIS[[#This Row],[OrderQuantity]]</f>
        <v>4618</v>
      </c>
      <c r="AG8104">
        <f>IF(MIS[[#This Row],[OrderSide]]="SELL",MIS[[#This Row],[VALUE]]-MIS[[#This Row],[LIVE_VALUE]],MIS[[#This Row],[LIVE_VALUE]]-MIS[[#This Row],[VALUE]])</f>
        <v>-247</v>
      </c>
      <c r="AH8104" t="str" cm="1">
        <f t="array" ref="AH8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4" t="str">
        <f>MIS[[#This Row],[TRADING SYMBOL]]</f>
        <v>SENSEX2552081100PE</v>
      </c>
      <c r="AJ8104" t="str">
        <f>IF(RIGHT(MIS[[#This Row],[Main/Hedge]],4)="MAIN","MAIN","HEDGE")</f>
        <v>MAIN</v>
      </c>
      <c r="AK8104" t="str" cm="1">
        <f t="array" ref="AK8104">_xlfn._xlws.FILTER(Table4[Column1],ISNUMBER(SEARCH(Table4[Column1],MIS[[#This Row],[OrderUniqueIdentifier]])),"")</f>
        <v>MS</v>
      </c>
    </row>
    <row r="8105" spans="1:37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>
        <f>_xlfn.XLOOKUP(MIS[[#This Row],[TRADING SYMBOL]],[1]Sheet1!$D:$D,[1]Sheet1!$C:$C)</f>
        <v>104.4</v>
      </c>
      <c r="AE8105">
        <f>MIS[[#This Row],[OrderAverageTradedPrice]]*MIS[[#This Row],[OrderQuantity]]</f>
        <v>2208</v>
      </c>
      <c r="AF8105">
        <f>MIS[[#This Row],[LTP]]*MIS[[#This Row],[OrderQuantity]]</f>
        <v>2088</v>
      </c>
      <c r="AG8105">
        <f>IF(MIS[[#This Row],[OrderSide]]="SELL",MIS[[#This Row],[VALUE]]-MIS[[#This Row],[LIVE_VALUE]],MIS[[#This Row],[LIVE_VALUE]]-MIS[[#This Row],[VALUE]])</f>
        <v>120</v>
      </c>
      <c r="AH8105" t="str" cm="1">
        <f t="array" ref="AH8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5" t="str">
        <f>MIS[[#This Row],[TRADING SYMBOL]]</f>
        <v>SENSEX2552083500CE</v>
      </c>
      <c r="AJ8105" t="str">
        <f>IF(RIGHT(MIS[[#This Row],[Main/Hedge]],4)="MAIN","MAIN","HEDGE")</f>
        <v>MAIN</v>
      </c>
      <c r="AK8105" t="str" cm="1">
        <f t="array" ref="AK8105">_xlfn._xlws.FILTER(Table4[Column1],ISNUMBER(SEARCH(Table4[Column1],MIS[[#This Row],[OrderUniqueIdentifier]])),"")</f>
        <v>MS</v>
      </c>
    </row>
    <row r="8106" spans="1:37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>
        <f>_xlfn.XLOOKUP(MIS[[#This Row],[TRADING SYMBOL]],[1]Sheet1!$D:$D,[1]Sheet1!$C:$C)</f>
        <v>115.45</v>
      </c>
      <c r="AE8106">
        <f>MIS[[#This Row],[OrderAverageTradedPrice]]*MIS[[#This Row],[OrderQuantity]]</f>
        <v>8808</v>
      </c>
      <c r="AF8106">
        <f>MIS[[#This Row],[LTP]]*MIS[[#This Row],[OrderQuantity]]</f>
        <v>9236</v>
      </c>
      <c r="AG8106">
        <f>IF(MIS[[#This Row],[OrderSide]]="SELL",MIS[[#This Row],[VALUE]]-MIS[[#This Row],[LIVE_VALUE]],MIS[[#This Row],[LIVE_VALUE]]-MIS[[#This Row],[VALUE]])</f>
        <v>-428</v>
      </c>
      <c r="AH8106" t="str" cm="1">
        <f t="array" ref="AH8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6" t="str">
        <f>MIS[[#This Row],[TRADING SYMBOL]]</f>
        <v>SENSEX2552081100PE</v>
      </c>
      <c r="AJ8106" t="str">
        <f>IF(RIGHT(MIS[[#This Row],[Main/Hedge]],4)="MAIN","MAIN","HEDGE")</f>
        <v>MAIN</v>
      </c>
      <c r="AK8106" t="str" cm="1">
        <f t="array" ref="AK8106">_xlfn._xlws.FILTER(Table4[Column1],ISNUMBER(SEARCH(Table4[Column1],MIS[[#This Row],[OrderUniqueIdentifier]])),"")</f>
        <v>MS</v>
      </c>
    </row>
    <row r="8107" spans="1:37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>
        <f>_xlfn.XLOOKUP(MIS[[#This Row],[TRADING SYMBOL]],[1]Sheet1!$D:$D,[1]Sheet1!$C:$C)</f>
        <v>127.9</v>
      </c>
      <c r="AE8107">
        <f>MIS[[#This Row],[OrderAverageTradedPrice]]*MIS[[#This Row],[OrderQuantity]]</f>
        <v>2405</v>
      </c>
      <c r="AF8107">
        <f>MIS[[#This Row],[LTP]]*MIS[[#This Row],[OrderQuantity]]</f>
        <v>2558</v>
      </c>
      <c r="AG8107">
        <f>IF(MIS[[#This Row],[OrderSide]]="SELL",MIS[[#This Row],[VALUE]]-MIS[[#This Row],[LIVE_VALUE]],MIS[[#This Row],[LIVE_VALUE]]-MIS[[#This Row],[VALUE]])</f>
        <v>-153</v>
      </c>
      <c r="AH8107" t="str" cm="1">
        <f t="array" ref="AH8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7" t="str">
        <f>MIS[[#This Row],[TRADING SYMBOL]]</f>
        <v>SENSEX2552081200PE</v>
      </c>
      <c r="AJ8107" t="str">
        <f>IF(RIGHT(MIS[[#This Row],[Main/Hedge]],4)="MAIN","MAIN","HEDGE")</f>
        <v>MAIN</v>
      </c>
      <c r="AK8107" t="str" cm="1">
        <f t="array" ref="AK8107">_xlfn._xlws.FILTER(Table4[Column1],ISNUMBER(SEARCH(Table4[Column1],MIS[[#This Row],[OrderUniqueIdentifier]])),"")</f>
        <v>MS</v>
      </c>
    </row>
    <row r="8108" spans="1:37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>
        <f>_xlfn.XLOOKUP(MIS[[#This Row],[TRADING SYMBOL]],[1]Sheet1!$D:$D,[1]Sheet1!$C:$C)</f>
        <v>127.9</v>
      </c>
      <c r="AE8108">
        <f>MIS[[#This Row],[OrderAverageTradedPrice]]*MIS[[#This Row],[OrderQuantity]]</f>
        <v>2430</v>
      </c>
      <c r="AF8108">
        <f>MIS[[#This Row],[LTP]]*MIS[[#This Row],[OrderQuantity]]</f>
        <v>2558</v>
      </c>
      <c r="AG8108">
        <f>IF(MIS[[#This Row],[OrderSide]]="SELL",MIS[[#This Row],[VALUE]]-MIS[[#This Row],[LIVE_VALUE]],MIS[[#This Row],[LIVE_VALUE]]-MIS[[#This Row],[VALUE]])</f>
        <v>-128</v>
      </c>
      <c r="AH8108" t="str" cm="1">
        <f t="array" ref="AH8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8" t="str">
        <f>MIS[[#This Row],[TRADING SYMBOL]]</f>
        <v>SENSEX2552081200PE</v>
      </c>
      <c r="AJ8108" t="str">
        <f>IF(RIGHT(MIS[[#This Row],[Main/Hedge]],4)="MAIN","MAIN","HEDGE")</f>
        <v>MAIN</v>
      </c>
      <c r="AK8108" t="str" cm="1">
        <f t="array" ref="AK8108">_xlfn._xlws.FILTER(Table4[Column1],ISNUMBER(SEARCH(Table4[Column1],MIS[[#This Row],[OrderUniqueIdentifier]])),"")</f>
        <v>MS</v>
      </c>
    </row>
    <row r="8109" spans="1:37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>
        <f>_xlfn.XLOOKUP(MIS[[#This Row],[TRADING SYMBOL]],[1]Sheet1!$D:$D,[1]Sheet1!$C:$C)</f>
        <v>104.4</v>
      </c>
      <c r="AE8109">
        <f>MIS[[#This Row],[OrderAverageTradedPrice]]*MIS[[#This Row],[OrderQuantity]]</f>
        <v>2220</v>
      </c>
      <c r="AF8109">
        <f>MIS[[#This Row],[LTP]]*MIS[[#This Row],[OrderQuantity]]</f>
        <v>2088</v>
      </c>
      <c r="AG8109">
        <f>IF(MIS[[#This Row],[OrderSide]]="SELL",MIS[[#This Row],[VALUE]]-MIS[[#This Row],[LIVE_VALUE]],MIS[[#This Row],[LIVE_VALUE]]-MIS[[#This Row],[VALUE]])</f>
        <v>132</v>
      </c>
      <c r="AH8109" t="str" cm="1">
        <f t="array" ref="AH8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09" t="str">
        <f>MIS[[#This Row],[TRADING SYMBOL]]</f>
        <v>SENSEX2552083500CE</v>
      </c>
      <c r="AJ8109" t="str">
        <f>IF(RIGHT(MIS[[#This Row],[Main/Hedge]],4)="MAIN","MAIN","HEDGE")</f>
        <v>MAIN</v>
      </c>
      <c r="AK8109" t="str" cm="1">
        <f t="array" ref="AK8109">_xlfn._xlws.FILTER(Table4[Column1],ISNUMBER(SEARCH(Table4[Column1],MIS[[#This Row],[OrderUniqueIdentifier]])),"")</f>
        <v>MS</v>
      </c>
    </row>
    <row r="8110" spans="1:37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>
        <f>_xlfn.XLOOKUP(MIS[[#This Row],[TRADING SYMBOL]],[1]Sheet1!$D:$D,[1]Sheet1!$C:$C)</f>
        <v>118.35</v>
      </c>
      <c r="AE8110">
        <f>MIS[[#This Row],[OrderAverageTradedPrice]]*MIS[[#This Row],[OrderQuantity]]</f>
        <v>20242</v>
      </c>
      <c r="AF8110">
        <f>MIS[[#This Row],[LTP]]*MIS[[#This Row],[OrderQuantity]]</f>
        <v>18936</v>
      </c>
      <c r="AG8110">
        <f>IF(MIS[[#This Row],[OrderSide]]="SELL",MIS[[#This Row],[VALUE]]-MIS[[#This Row],[LIVE_VALUE]],MIS[[#This Row],[LIVE_VALUE]]-MIS[[#This Row],[VALUE]])</f>
        <v>1306</v>
      </c>
      <c r="AH8110" t="str" cm="1">
        <f t="array" ref="AH8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0" t="str">
        <f>MIS[[#This Row],[TRADING SYMBOL]]</f>
        <v>SENSEX2552083400CE</v>
      </c>
      <c r="AJ8110" t="str">
        <f>IF(RIGHT(MIS[[#This Row],[Main/Hedge]],4)="MAIN","MAIN","HEDGE")</f>
        <v>MAIN</v>
      </c>
      <c r="AK8110" t="str" cm="1">
        <f t="array" ref="AK8110">_xlfn._xlws.FILTER(Table4[Column1],ISNUMBER(SEARCH(Table4[Column1],MIS[[#This Row],[OrderUniqueIdentifier]])),"")</f>
        <v>MS</v>
      </c>
    </row>
    <row r="8111" spans="1:37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>
        <f>_xlfn.XLOOKUP(MIS[[#This Row],[TRADING SYMBOL]],[1]Sheet1!$D:$D,[1]Sheet1!$C:$C)</f>
        <v>104.4</v>
      </c>
      <c r="AE8111">
        <f>MIS[[#This Row],[OrderAverageTradedPrice]]*MIS[[#This Row],[OrderQuantity]]</f>
        <v>8840</v>
      </c>
      <c r="AF8111">
        <f>MIS[[#This Row],[LTP]]*MIS[[#This Row],[OrderQuantity]]</f>
        <v>8352</v>
      </c>
      <c r="AG8111">
        <f>IF(MIS[[#This Row],[OrderSide]]="SELL",MIS[[#This Row],[VALUE]]-MIS[[#This Row],[LIVE_VALUE]],MIS[[#This Row],[LIVE_VALUE]]-MIS[[#This Row],[VALUE]])</f>
        <v>488</v>
      </c>
      <c r="AH8111" t="str" cm="1">
        <f t="array" ref="AH8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1" t="str">
        <f>MIS[[#This Row],[TRADING SYMBOL]]</f>
        <v>SENSEX2552083500CE</v>
      </c>
      <c r="AJ8111" t="str">
        <f>IF(RIGHT(MIS[[#This Row],[Main/Hedge]],4)="MAIN","MAIN","HEDGE")</f>
        <v>MAIN</v>
      </c>
      <c r="AK8111" t="str" cm="1">
        <f t="array" ref="AK8111">_xlfn._xlws.FILTER(Table4[Column1],ISNUMBER(SEARCH(Table4[Column1],MIS[[#This Row],[OrderUniqueIdentifier]])),"")</f>
        <v>MS</v>
      </c>
    </row>
    <row r="8112" spans="1:37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>
        <f>_xlfn.XLOOKUP(MIS[[#This Row],[TRADING SYMBOL]],[1]Sheet1!$D:$D,[1]Sheet1!$C:$C)</f>
        <v>104.4</v>
      </c>
      <c r="AE8112">
        <f>MIS[[#This Row],[OrderAverageTradedPrice]]*MIS[[#This Row],[OrderQuantity]]</f>
        <v>2211</v>
      </c>
      <c r="AF8112">
        <f>MIS[[#This Row],[LTP]]*MIS[[#This Row],[OrderQuantity]]</f>
        <v>2088</v>
      </c>
      <c r="AG8112">
        <f>IF(MIS[[#This Row],[OrderSide]]="SELL",MIS[[#This Row],[VALUE]]-MIS[[#This Row],[LIVE_VALUE]],MIS[[#This Row],[LIVE_VALUE]]-MIS[[#This Row],[VALUE]])</f>
        <v>123</v>
      </c>
      <c r="AH8112" t="str" cm="1">
        <f t="array" ref="AH8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2" t="str">
        <f>MIS[[#This Row],[TRADING SYMBOL]]</f>
        <v>SENSEX2552083500CE</v>
      </c>
      <c r="AJ8112" t="str">
        <f>IF(RIGHT(MIS[[#This Row],[Main/Hedge]],4)="MAIN","MAIN","HEDGE")</f>
        <v>MAIN</v>
      </c>
      <c r="AK8112" t="str" cm="1">
        <f t="array" ref="AK8112">_xlfn._xlws.FILTER(Table4[Column1],ISNUMBER(SEARCH(Table4[Column1],MIS[[#This Row],[OrderUniqueIdentifier]])),"")</f>
        <v>MS</v>
      </c>
    </row>
    <row r="8113" spans="1:37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>
        <f>_xlfn.XLOOKUP(MIS[[#This Row],[TRADING SYMBOL]],[1]Sheet1!$D:$D,[1]Sheet1!$C:$C)</f>
        <v>127.9</v>
      </c>
      <c r="AE8113">
        <f>MIS[[#This Row],[OrderAverageTradedPrice]]*MIS[[#This Row],[OrderQuantity]]</f>
        <v>4860</v>
      </c>
      <c r="AF8113">
        <f>MIS[[#This Row],[LTP]]*MIS[[#This Row],[OrderQuantity]]</f>
        <v>5116</v>
      </c>
      <c r="AG8113">
        <f>IF(MIS[[#This Row],[OrderSide]]="SELL",MIS[[#This Row],[VALUE]]-MIS[[#This Row],[LIVE_VALUE]],MIS[[#This Row],[LIVE_VALUE]]-MIS[[#This Row],[VALUE]])</f>
        <v>-256</v>
      </c>
      <c r="AH8113" t="str" cm="1">
        <f t="array" ref="AH8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3" t="str">
        <f>MIS[[#This Row],[TRADING SYMBOL]]</f>
        <v>SENSEX2552081200PE</v>
      </c>
      <c r="AJ8113" t="str">
        <f>IF(RIGHT(MIS[[#This Row],[Main/Hedge]],4)="MAIN","MAIN","HEDGE")</f>
        <v>MAIN</v>
      </c>
      <c r="AK8113" t="str" cm="1">
        <f t="array" ref="AK8113">_xlfn._xlws.FILTER(Table4[Column1],ISNUMBER(SEARCH(Table4[Column1],MIS[[#This Row],[OrderUniqueIdentifier]])),"")</f>
        <v>MS</v>
      </c>
    </row>
    <row r="8114" spans="1:37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>
        <f>_xlfn.XLOOKUP(MIS[[#This Row],[TRADING SYMBOL]],[1]Sheet1!$D:$D,[1]Sheet1!$C:$C)</f>
        <v>104.4</v>
      </c>
      <c r="AE8114">
        <f>MIS[[#This Row],[OrderAverageTradedPrice]]*MIS[[#This Row],[OrderQuantity]]</f>
        <v>2212</v>
      </c>
      <c r="AF8114">
        <f>MIS[[#This Row],[LTP]]*MIS[[#This Row],[OrderQuantity]]</f>
        <v>2088</v>
      </c>
      <c r="AG8114">
        <f>IF(MIS[[#This Row],[OrderSide]]="SELL",MIS[[#This Row],[VALUE]]-MIS[[#This Row],[LIVE_VALUE]],MIS[[#This Row],[LIVE_VALUE]]-MIS[[#This Row],[VALUE]])</f>
        <v>124</v>
      </c>
      <c r="AH8114" t="str" cm="1">
        <f t="array" ref="AH8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4" t="str">
        <f>MIS[[#This Row],[TRADING SYMBOL]]</f>
        <v>SENSEX2552083500CE</v>
      </c>
      <c r="AJ8114" t="str">
        <f>IF(RIGHT(MIS[[#This Row],[Main/Hedge]],4)="MAIN","MAIN","HEDGE")</f>
        <v>MAIN</v>
      </c>
      <c r="AK8114" t="str" cm="1">
        <f t="array" ref="AK8114">_xlfn._xlws.FILTER(Table4[Column1],ISNUMBER(SEARCH(Table4[Column1],MIS[[#This Row],[OrderUniqueIdentifier]])),"")</f>
        <v>MS</v>
      </c>
    </row>
    <row r="8115" spans="1:37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>
        <f>_xlfn.XLOOKUP(MIS[[#This Row],[TRADING SYMBOL]],[1]Sheet1!$D:$D,[1]Sheet1!$C:$C)</f>
        <v>118.35</v>
      </c>
      <c r="AE8115">
        <f>MIS[[#This Row],[OrderAverageTradedPrice]]*MIS[[#This Row],[OrderQuantity]]</f>
        <v>2536</v>
      </c>
      <c r="AF8115">
        <f>MIS[[#This Row],[LTP]]*MIS[[#This Row],[OrderQuantity]]</f>
        <v>2367</v>
      </c>
      <c r="AG8115">
        <f>IF(MIS[[#This Row],[OrderSide]]="SELL",MIS[[#This Row],[VALUE]]-MIS[[#This Row],[LIVE_VALUE]],MIS[[#This Row],[LIVE_VALUE]]-MIS[[#This Row],[VALUE]])</f>
        <v>169</v>
      </c>
      <c r="AH8115" t="str" cm="1">
        <f t="array" ref="AH8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5" t="str">
        <f>MIS[[#This Row],[TRADING SYMBOL]]</f>
        <v>SENSEX2552083400CE</v>
      </c>
      <c r="AJ8115" t="str">
        <f>IF(RIGHT(MIS[[#This Row],[Main/Hedge]],4)="MAIN","MAIN","HEDGE")</f>
        <v>MAIN</v>
      </c>
      <c r="AK8115" t="str" cm="1">
        <f t="array" ref="AK8115">_xlfn._xlws.FILTER(Table4[Column1],ISNUMBER(SEARCH(Table4[Column1],MIS[[#This Row],[OrderUniqueIdentifier]])),"")</f>
        <v>MS</v>
      </c>
    </row>
    <row r="8116" spans="1:37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>
        <f>_xlfn.XLOOKUP(MIS[[#This Row],[TRADING SYMBOL]],[1]Sheet1!$D:$D,[1]Sheet1!$C:$C)</f>
        <v>118.35</v>
      </c>
      <c r="AE8116">
        <f>MIS[[#This Row],[OrderAverageTradedPrice]]*MIS[[#This Row],[OrderQuantity]]</f>
        <v>2528</v>
      </c>
      <c r="AF8116">
        <f>MIS[[#This Row],[LTP]]*MIS[[#This Row],[OrderQuantity]]</f>
        <v>2367</v>
      </c>
      <c r="AG8116">
        <f>IF(MIS[[#This Row],[OrderSide]]="SELL",MIS[[#This Row],[VALUE]]-MIS[[#This Row],[LIVE_VALUE]],MIS[[#This Row],[LIVE_VALUE]]-MIS[[#This Row],[VALUE]])</f>
        <v>161</v>
      </c>
      <c r="AH8116" t="str" cm="1">
        <f t="array" ref="AH8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6" t="str">
        <f>MIS[[#This Row],[TRADING SYMBOL]]</f>
        <v>SENSEX2552083400CE</v>
      </c>
      <c r="AJ8116" t="str">
        <f>IF(RIGHT(MIS[[#This Row],[Main/Hedge]],4)="MAIN","MAIN","HEDGE")</f>
        <v>MAIN</v>
      </c>
      <c r="AK8116" t="str" cm="1">
        <f t="array" ref="AK8116">_xlfn._xlws.FILTER(Table4[Column1],ISNUMBER(SEARCH(Table4[Column1],MIS[[#This Row],[OrderUniqueIdentifier]])),"")</f>
        <v>MS</v>
      </c>
    </row>
    <row r="8117" spans="1:37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>
        <f>_xlfn.XLOOKUP(MIS[[#This Row],[TRADING SYMBOL]],[1]Sheet1!$D:$D,[1]Sheet1!$C:$C)</f>
        <v>127.9</v>
      </c>
      <c r="AE8117">
        <f>MIS[[#This Row],[OrderAverageTradedPrice]]*MIS[[#This Row],[OrderQuantity]]</f>
        <v>2416</v>
      </c>
      <c r="AF8117">
        <f>MIS[[#This Row],[LTP]]*MIS[[#This Row],[OrderQuantity]]</f>
        <v>2558</v>
      </c>
      <c r="AG8117">
        <f>IF(MIS[[#This Row],[OrderSide]]="SELL",MIS[[#This Row],[VALUE]]-MIS[[#This Row],[LIVE_VALUE]],MIS[[#This Row],[LIVE_VALUE]]-MIS[[#This Row],[VALUE]])</f>
        <v>-142</v>
      </c>
      <c r="AH8117" t="str" cm="1">
        <f t="array" ref="AH8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7" t="str">
        <f>MIS[[#This Row],[TRADING SYMBOL]]</f>
        <v>SENSEX2552081200PE</v>
      </c>
      <c r="AJ8117" t="str">
        <f>IF(RIGHT(MIS[[#This Row],[Main/Hedge]],4)="MAIN","MAIN","HEDGE")</f>
        <v>MAIN</v>
      </c>
      <c r="AK8117" t="str" cm="1">
        <f t="array" ref="AK8117">_xlfn._xlws.FILTER(Table4[Column1],ISNUMBER(SEARCH(Table4[Column1],MIS[[#This Row],[OrderUniqueIdentifier]])),"")</f>
        <v>MS</v>
      </c>
    </row>
    <row r="8118" spans="1:37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>
        <f>_xlfn.XLOOKUP(MIS[[#This Row],[TRADING SYMBOL]],[1]Sheet1!$D:$D,[1]Sheet1!$C:$C)</f>
        <v>104.4</v>
      </c>
      <c r="AE8118">
        <f>MIS[[#This Row],[OrderAverageTradedPrice]]*MIS[[#This Row],[OrderQuantity]]</f>
        <v>11044</v>
      </c>
      <c r="AF8118">
        <f>MIS[[#This Row],[LTP]]*MIS[[#This Row],[OrderQuantity]]</f>
        <v>10440</v>
      </c>
      <c r="AG8118">
        <f>IF(MIS[[#This Row],[OrderSide]]="SELL",MIS[[#This Row],[VALUE]]-MIS[[#This Row],[LIVE_VALUE]],MIS[[#This Row],[LIVE_VALUE]]-MIS[[#This Row],[VALUE]])</f>
        <v>604</v>
      </c>
      <c r="AH8118" t="str" cm="1">
        <f t="array" ref="AH8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8" t="str">
        <f>MIS[[#This Row],[TRADING SYMBOL]]</f>
        <v>SENSEX2552083500CE</v>
      </c>
      <c r="AJ8118" t="str">
        <f>IF(RIGHT(MIS[[#This Row],[Main/Hedge]],4)="MAIN","MAIN","HEDGE")</f>
        <v>MAIN</v>
      </c>
      <c r="AK8118" t="str" cm="1">
        <f t="array" ref="AK8118">_xlfn._xlws.FILTER(Table4[Column1],ISNUMBER(SEARCH(Table4[Column1],MIS[[#This Row],[OrderUniqueIdentifier]])),"")</f>
        <v>MS</v>
      </c>
    </row>
    <row r="8119" spans="1:37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>
        <f>_xlfn.XLOOKUP(MIS[[#This Row],[TRADING SYMBOL]],[1]Sheet1!$D:$D,[1]Sheet1!$C:$C)</f>
        <v>118.35</v>
      </c>
      <c r="AE8119">
        <f>MIS[[#This Row],[OrderAverageTradedPrice]]*MIS[[#This Row],[OrderQuantity]]</f>
        <v>2531</v>
      </c>
      <c r="AF8119">
        <f>MIS[[#This Row],[LTP]]*MIS[[#This Row],[OrderQuantity]]</f>
        <v>2367</v>
      </c>
      <c r="AG8119">
        <f>IF(MIS[[#This Row],[OrderSide]]="SELL",MIS[[#This Row],[VALUE]]-MIS[[#This Row],[LIVE_VALUE]],MIS[[#This Row],[LIVE_VALUE]]-MIS[[#This Row],[VALUE]])</f>
        <v>164</v>
      </c>
      <c r="AH8119" t="str" cm="1">
        <f t="array" ref="AH8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19" t="str">
        <f>MIS[[#This Row],[TRADING SYMBOL]]</f>
        <v>SENSEX2552083400CE</v>
      </c>
      <c r="AJ8119" t="str">
        <f>IF(RIGHT(MIS[[#This Row],[Main/Hedge]],4)="MAIN","MAIN","HEDGE")</f>
        <v>MAIN</v>
      </c>
      <c r="AK8119" t="str" cm="1">
        <f t="array" ref="AK8119">_xlfn._xlws.FILTER(Table4[Column1],ISNUMBER(SEARCH(Table4[Column1],MIS[[#This Row],[OrderUniqueIdentifier]])),"")</f>
        <v>MS</v>
      </c>
    </row>
    <row r="8120" spans="1:37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>
        <f>_xlfn.XLOOKUP(MIS[[#This Row],[TRADING SYMBOL]],[1]Sheet1!$D:$D,[1]Sheet1!$C:$C)</f>
        <v>127.9</v>
      </c>
      <c r="AE8120">
        <f>MIS[[#This Row],[OrderAverageTradedPrice]]*MIS[[#This Row],[OrderQuantity]]</f>
        <v>2416</v>
      </c>
      <c r="AF8120">
        <f>MIS[[#This Row],[LTP]]*MIS[[#This Row],[OrderQuantity]]</f>
        <v>2558</v>
      </c>
      <c r="AG8120">
        <f>IF(MIS[[#This Row],[OrderSide]]="SELL",MIS[[#This Row],[VALUE]]-MIS[[#This Row],[LIVE_VALUE]],MIS[[#This Row],[LIVE_VALUE]]-MIS[[#This Row],[VALUE]])</f>
        <v>-142</v>
      </c>
      <c r="AH8120" t="str" cm="1">
        <f t="array" ref="AH8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0" t="str">
        <f>MIS[[#This Row],[TRADING SYMBOL]]</f>
        <v>SENSEX2552081200PE</v>
      </c>
      <c r="AJ8120" t="str">
        <f>IF(RIGHT(MIS[[#This Row],[Main/Hedge]],4)="MAIN","MAIN","HEDGE")</f>
        <v>MAIN</v>
      </c>
      <c r="AK8120" t="str" cm="1">
        <f t="array" ref="AK8120">_xlfn._xlws.FILTER(Table4[Column1],ISNUMBER(SEARCH(Table4[Column1],MIS[[#This Row],[OrderUniqueIdentifier]])),"")</f>
        <v>MS</v>
      </c>
    </row>
    <row r="8121" spans="1:37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>
        <f>_xlfn.XLOOKUP(MIS[[#This Row],[TRADING SYMBOL]],[1]Sheet1!$D:$D,[1]Sheet1!$C:$C)</f>
        <v>104.4</v>
      </c>
      <c r="AE8121">
        <f>MIS[[#This Row],[OrderAverageTradedPrice]]*MIS[[#This Row],[OrderQuantity]]</f>
        <v>2210</v>
      </c>
      <c r="AF8121">
        <f>MIS[[#This Row],[LTP]]*MIS[[#This Row],[OrderQuantity]]</f>
        <v>2088</v>
      </c>
      <c r="AG8121">
        <f>IF(MIS[[#This Row],[OrderSide]]="SELL",MIS[[#This Row],[VALUE]]-MIS[[#This Row],[LIVE_VALUE]],MIS[[#This Row],[LIVE_VALUE]]-MIS[[#This Row],[VALUE]])</f>
        <v>122</v>
      </c>
      <c r="AH8121" t="str" cm="1">
        <f t="array" ref="AH8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1" t="str">
        <f>MIS[[#This Row],[TRADING SYMBOL]]</f>
        <v>SENSEX2552083500CE</v>
      </c>
      <c r="AJ8121" t="str">
        <f>IF(RIGHT(MIS[[#This Row],[Main/Hedge]],4)="MAIN","MAIN","HEDGE")</f>
        <v>MAIN</v>
      </c>
      <c r="AK8121" t="str" cm="1">
        <f t="array" ref="AK8121">_xlfn._xlws.FILTER(Table4[Column1],ISNUMBER(SEARCH(Table4[Column1],MIS[[#This Row],[OrderUniqueIdentifier]])),"")</f>
        <v>MS</v>
      </c>
    </row>
    <row r="8122" spans="1:37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>
        <f>_xlfn.XLOOKUP(MIS[[#This Row],[TRADING SYMBOL]],[1]Sheet1!$D:$D,[1]Sheet1!$C:$C)</f>
        <v>104.4</v>
      </c>
      <c r="AE8122">
        <f>MIS[[#This Row],[OrderAverageTradedPrice]]*MIS[[#This Row],[OrderQuantity]]</f>
        <v>4438</v>
      </c>
      <c r="AF8122">
        <f>MIS[[#This Row],[LTP]]*MIS[[#This Row],[OrderQuantity]]</f>
        <v>4176</v>
      </c>
      <c r="AG8122">
        <f>IF(MIS[[#This Row],[OrderSide]]="SELL",MIS[[#This Row],[VALUE]]-MIS[[#This Row],[LIVE_VALUE]],MIS[[#This Row],[LIVE_VALUE]]-MIS[[#This Row],[VALUE]])</f>
        <v>262</v>
      </c>
      <c r="AH8122" t="str" cm="1">
        <f t="array" ref="AH8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2" t="str">
        <f>MIS[[#This Row],[TRADING SYMBOL]]</f>
        <v>SENSEX2552083500CE</v>
      </c>
      <c r="AJ8122" t="str">
        <f>IF(RIGHT(MIS[[#This Row],[Main/Hedge]],4)="MAIN","MAIN","HEDGE")</f>
        <v>MAIN</v>
      </c>
      <c r="AK8122" t="str" cm="1">
        <f t="array" ref="AK8122">_xlfn._xlws.FILTER(Table4[Column1],ISNUMBER(SEARCH(Table4[Column1],MIS[[#This Row],[OrderUniqueIdentifier]])),"")</f>
        <v>MS</v>
      </c>
    </row>
    <row r="8123" spans="1:37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>
        <f>_xlfn.XLOOKUP(MIS[[#This Row],[TRADING SYMBOL]],[1]Sheet1!$D:$D,[1]Sheet1!$C:$C)</f>
        <v>118.35</v>
      </c>
      <c r="AE8123">
        <f>MIS[[#This Row],[OrderAverageTradedPrice]]*MIS[[#This Row],[OrderQuantity]]</f>
        <v>2529</v>
      </c>
      <c r="AF8123">
        <f>MIS[[#This Row],[LTP]]*MIS[[#This Row],[OrderQuantity]]</f>
        <v>2367</v>
      </c>
      <c r="AG8123">
        <f>IF(MIS[[#This Row],[OrderSide]]="SELL",MIS[[#This Row],[VALUE]]-MIS[[#This Row],[LIVE_VALUE]],MIS[[#This Row],[LIVE_VALUE]]-MIS[[#This Row],[VALUE]])</f>
        <v>162</v>
      </c>
      <c r="AH8123" t="str" cm="1">
        <f t="array" ref="AH8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3" t="str">
        <f>MIS[[#This Row],[TRADING SYMBOL]]</f>
        <v>SENSEX2552083400CE</v>
      </c>
      <c r="AJ8123" t="str">
        <f>IF(RIGHT(MIS[[#This Row],[Main/Hedge]],4)="MAIN","MAIN","HEDGE")</f>
        <v>MAIN</v>
      </c>
      <c r="AK8123" t="str" cm="1">
        <f t="array" ref="AK8123">_xlfn._xlws.FILTER(Table4[Column1],ISNUMBER(SEARCH(Table4[Column1],MIS[[#This Row],[OrderUniqueIdentifier]])),"")</f>
        <v>MS</v>
      </c>
    </row>
    <row r="8124" spans="1:37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>
        <f>_xlfn.XLOOKUP(MIS[[#This Row],[TRADING SYMBOL]],[1]Sheet1!$D:$D,[1]Sheet1!$C:$C)</f>
        <v>115.45</v>
      </c>
      <c r="AE8124">
        <f>MIS[[#This Row],[OrderAverageTradedPrice]]*MIS[[#This Row],[OrderQuantity]]</f>
        <v>2205</v>
      </c>
      <c r="AF8124">
        <f>MIS[[#This Row],[LTP]]*MIS[[#This Row],[OrderQuantity]]</f>
        <v>2309</v>
      </c>
      <c r="AG8124">
        <f>IF(MIS[[#This Row],[OrderSide]]="SELL",MIS[[#This Row],[VALUE]]-MIS[[#This Row],[LIVE_VALUE]],MIS[[#This Row],[LIVE_VALUE]]-MIS[[#This Row],[VALUE]])</f>
        <v>-104</v>
      </c>
      <c r="AH8124" t="str" cm="1">
        <f t="array" ref="AH8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4" t="str">
        <f>MIS[[#This Row],[TRADING SYMBOL]]</f>
        <v>SENSEX2552081100PE</v>
      </c>
      <c r="AJ8124" t="str">
        <f>IF(RIGHT(MIS[[#This Row],[Main/Hedge]],4)="MAIN","MAIN","HEDGE")</f>
        <v>MAIN</v>
      </c>
      <c r="AK8124" t="str" cm="1">
        <f t="array" ref="AK8124">_xlfn._xlws.FILTER(Table4[Column1],ISNUMBER(SEARCH(Table4[Column1],MIS[[#This Row],[OrderUniqueIdentifier]])),"")</f>
        <v>MS</v>
      </c>
    </row>
    <row r="8125" spans="1:37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>
        <f>_xlfn.XLOOKUP(MIS[[#This Row],[TRADING SYMBOL]],[1]Sheet1!$D:$D,[1]Sheet1!$C:$C)</f>
        <v>118.35</v>
      </c>
      <c r="AE8125">
        <f>MIS[[#This Row],[OrderAverageTradedPrice]]*MIS[[#This Row],[OrderQuantity]]</f>
        <v>2540</v>
      </c>
      <c r="AF8125">
        <f>MIS[[#This Row],[LTP]]*MIS[[#This Row],[OrderQuantity]]</f>
        <v>2367</v>
      </c>
      <c r="AG8125">
        <f>IF(MIS[[#This Row],[OrderSide]]="SELL",MIS[[#This Row],[VALUE]]-MIS[[#This Row],[LIVE_VALUE]],MIS[[#This Row],[LIVE_VALUE]]-MIS[[#This Row],[VALUE]])</f>
        <v>173</v>
      </c>
      <c r="AH8125" t="str" cm="1">
        <f t="array" ref="AH8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5" t="str">
        <f>MIS[[#This Row],[TRADING SYMBOL]]</f>
        <v>SENSEX2552083400CE</v>
      </c>
      <c r="AJ8125" t="str">
        <f>IF(RIGHT(MIS[[#This Row],[Main/Hedge]],4)="MAIN","MAIN","HEDGE")</f>
        <v>MAIN</v>
      </c>
      <c r="AK8125" t="str" cm="1">
        <f t="array" ref="AK8125">_xlfn._xlws.FILTER(Table4[Column1],ISNUMBER(SEARCH(Table4[Column1],MIS[[#This Row],[OrderUniqueIdentifier]])),"")</f>
        <v>MS</v>
      </c>
    </row>
    <row r="8126" spans="1:37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>
        <f>_xlfn.XLOOKUP(MIS[[#This Row],[TRADING SYMBOL]],[1]Sheet1!$D:$D,[1]Sheet1!$C:$C)</f>
        <v>104.4</v>
      </c>
      <c r="AE8126">
        <f>MIS[[#This Row],[OrderAverageTradedPrice]]*MIS[[#This Row],[OrderQuantity]]</f>
        <v>2214</v>
      </c>
      <c r="AF8126">
        <f>MIS[[#This Row],[LTP]]*MIS[[#This Row],[OrderQuantity]]</f>
        <v>2088</v>
      </c>
      <c r="AG8126">
        <f>IF(MIS[[#This Row],[OrderSide]]="SELL",MIS[[#This Row],[VALUE]]-MIS[[#This Row],[LIVE_VALUE]],MIS[[#This Row],[LIVE_VALUE]]-MIS[[#This Row],[VALUE]])</f>
        <v>126</v>
      </c>
      <c r="AH8126" t="str" cm="1">
        <f t="array" ref="AH8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6" t="str">
        <f>MIS[[#This Row],[TRADING SYMBOL]]</f>
        <v>SENSEX2552083500CE</v>
      </c>
      <c r="AJ8126" t="str">
        <f>IF(RIGHT(MIS[[#This Row],[Main/Hedge]],4)="MAIN","MAIN","HEDGE")</f>
        <v>MAIN</v>
      </c>
      <c r="AK8126" t="str" cm="1">
        <f t="array" ref="AK8126">_xlfn._xlws.FILTER(Table4[Column1],ISNUMBER(SEARCH(Table4[Column1],MIS[[#This Row],[OrderUniqueIdentifier]])),"")</f>
        <v>MS</v>
      </c>
    </row>
    <row r="8127" spans="1:37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>
        <f>_xlfn.XLOOKUP(MIS[[#This Row],[TRADING SYMBOL]],[1]Sheet1!$D:$D,[1]Sheet1!$C:$C)</f>
        <v>115.45</v>
      </c>
      <c r="AE8127">
        <f>MIS[[#This Row],[OrderAverageTradedPrice]]*MIS[[#This Row],[OrderQuantity]]</f>
        <v>2187</v>
      </c>
      <c r="AF8127">
        <f>MIS[[#This Row],[LTP]]*MIS[[#This Row],[OrderQuantity]]</f>
        <v>2309</v>
      </c>
      <c r="AG8127">
        <f>IF(MIS[[#This Row],[OrderSide]]="SELL",MIS[[#This Row],[VALUE]]-MIS[[#This Row],[LIVE_VALUE]],MIS[[#This Row],[LIVE_VALUE]]-MIS[[#This Row],[VALUE]])</f>
        <v>-122</v>
      </c>
      <c r="AH8127" t="str" cm="1">
        <f t="array" ref="AH8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7" t="str">
        <f>MIS[[#This Row],[TRADING SYMBOL]]</f>
        <v>SENSEX2552081100PE</v>
      </c>
      <c r="AJ8127" t="str">
        <f>IF(RIGHT(MIS[[#This Row],[Main/Hedge]],4)="MAIN","MAIN","HEDGE")</f>
        <v>MAIN</v>
      </c>
      <c r="AK8127" t="str" cm="1">
        <f t="array" ref="AK8127">_xlfn._xlws.FILTER(Table4[Column1],ISNUMBER(SEARCH(Table4[Column1],MIS[[#This Row],[OrderUniqueIdentifier]])),"")</f>
        <v>MS</v>
      </c>
    </row>
    <row r="8128" spans="1:37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>
        <f>_xlfn.XLOOKUP(MIS[[#This Row],[TRADING SYMBOL]],[1]Sheet1!$D:$D,[1]Sheet1!$C:$C)</f>
        <v>115.45</v>
      </c>
      <c r="AE8128">
        <f>MIS[[#This Row],[OrderAverageTradedPrice]]*MIS[[#This Row],[OrderQuantity]]</f>
        <v>2187</v>
      </c>
      <c r="AF8128">
        <f>MIS[[#This Row],[LTP]]*MIS[[#This Row],[OrderQuantity]]</f>
        <v>2309</v>
      </c>
      <c r="AG8128">
        <f>IF(MIS[[#This Row],[OrderSide]]="SELL",MIS[[#This Row],[VALUE]]-MIS[[#This Row],[LIVE_VALUE]],MIS[[#This Row],[LIVE_VALUE]]-MIS[[#This Row],[VALUE]])</f>
        <v>-122</v>
      </c>
      <c r="AH8128" t="str" cm="1">
        <f t="array" ref="AH8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8" t="str">
        <f>MIS[[#This Row],[TRADING SYMBOL]]</f>
        <v>SENSEX2552081100PE</v>
      </c>
      <c r="AJ8128" t="str">
        <f>IF(RIGHT(MIS[[#This Row],[Main/Hedge]],4)="MAIN","MAIN","HEDGE")</f>
        <v>MAIN</v>
      </c>
      <c r="AK8128" t="str" cm="1">
        <f t="array" ref="AK8128">_xlfn._xlws.FILTER(Table4[Column1],ISNUMBER(SEARCH(Table4[Column1],MIS[[#This Row],[OrderUniqueIdentifier]])),"")</f>
        <v>MS</v>
      </c>
    </row>
    <row r="8129" spans="1:37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>
        <f>_xlfn.XLOOKUP(MIS[[#This Row],[TRADING SYMBOL]],[1]Sheet1!$D:$D,[1]Sheet1!$C:$C)</f>
        <v>115.45</v>
      </c>
      <c r="AE8129">
        <f>MIS[[#This Row],[OrderAverageTradedPrice]]*MIS[[#This Row],[OrderQuantity]]</f>
        <v>8786</v>
      </c>
      <c r="AF8129">
        <f>MIS[[#This Row],[LTP]]*MIS[[#This Row],[OrderQuantity]]</f>
        <v>9236</v>
      </c>
      <c r="AG8129">
        <f>IF(MIS[[#This Row],[OrderSide]]="SELL",MIS[[#This Row],[VALUE]]-MIS[[#This Row],[LIVE_VALUE]],MIS[[#This Row],[LIVE_VALUE]]-MIS[[#This Row],[VALUE]])</f>
        <v>-450</v>
      </c>
      <c r="AH8129" t="str" cm="1">
        <f t="array" ref="AH8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29" t="str">
        <f>MIS[[#This Row],[TRADING SYMBOL]]</f>
        <v>SENSEX2552081100PE</v>
      </c>
      <c r="AJ8129" t="str">
        <f>IF(RIGHT(MIS[[#This Row],[Main/Hedge]],4)="MAIN","MAIN","HEDGE")</f>
        <v>MAIN</v>
      </c>
      <c r="AK8129" t="str" cm="1">
        <f t="array" ref="AK8129">_xlfn._xlws.FILTER(Table4[Column1],ISNUMBER(SEARCH(Table4[Column1],MIS[[#This Row],[OrderUniqueIdentifier]])),"")</f>
        <v>MS</v>
      </c>
    </row>
    <row r="8130" spans="1:37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>
        <f>_xlfn.XLOOKUP(MIS[[#This Row],[TRADING SYMBOL]],[1]Sheet1!$D:$D,[1]Sheet1!$C:$C)</f>
        <v>104.4</v>
      </c>
      <c r="AE8130">
        <f>MIS[[#This Row],[OrderAverageTradedPrice]]*MIS[[#This Row],[OrderQuantity]]</f>
        <v>4423</v>
      </c>
      <c r="AF8130">
        <f>MIS[[#This Row],[LTP]]*MIS[[#This Row],[OrderQuantity]]</f>
        <v>4176</v>
      </c>
      <c r="AG8130">
        <f>IF(MIS[[#This Row],[OrderSide]]="SELL",MIS[[#This Row],[VALUE]]-MIS[[#This Row],[LIVE_VALUE]],MIS[[#This Row],[LIVE_VALUE]]-MIS[[#This Row],[VALUE]])</f>
        <v>247</v>
      </c>
      <c r="AH8130" t="str" cm="1">
        <f t="array" ref="AH8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0" t="str">
        <f>MIS[[#This Row],[TRADING SYMBOL]]</f>
        <v>SENSEX2552083500CE</v>
      </c>
      <c r="AJ8130" t="str">
        <f>IF(RIGHT(MIS[[#This Row],[Main/Hedge]],4)="MAIN","MAIN","HEDGE")</f>
        <v>MAIN</v>
      </c>
      <c r="AK8130" t="str" cm="1">
        <f t="array" ref="AK8130">_xlfn._xlws.FILTER(Table4[Column1],ISNUMBER(SEARCH(Table4[Column1],MIS[[#This Row],[OrderUniqueIdentifier]])),"")</f>
        <v>MS</v>
      </c>
    </row>
    <row r="8131" spans="1:37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>
        <f>_xlfn.XLOOKUP(MIS[[#This Row],[TRADING SYMBOL]],[1]Sheet1!$D:$D,[1]Sheet1!$C:$C)</f>
        <v>104.4</v>
      </c>
      <c r="AE8131">
        <f>MIS[[#This Row],[OrderAverageTradedPrice]]*MIS[[#This Row],[OrderQuantity]]</f>
        <v>4428</v>
      </c>
      <c r="AF8131">
        <f>MIS[[#This Row],[LTP]]*MIS[[#This Row],[OrderQuantity]]</f>
        <v>4176</v>
      </c>
      <c r="AG8131">
        <f>IF(MIS[[#This Row],[OrderSide]]="SELL",MIS[[#This Row],[VALUE]]-MIS[[#This Row],[LIVE_VALUE]],MIS[[#This Row],[LIVE_VALUE]]-MIS[[#This Row],[VALUE]])</f>
        <v>252</v>
      </c>
      <c r="AH8131" t="str" cm="1">
        <f t="array" ref="AH8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1" t="str">
        <f>MIS[[#This Row],[TRADING SYMBOL]]</f>
        <v>SENSEX2552083500CE</v>
      </c>
      <c r="AJ8131" t="str">
        <f>IF(RIGHT(MIS[[#This Row],[Main/Hedge]],4)="MAIN","MAIN","HEDGE")</f>
        <v>MAIN</v>
      </c>
      <c r="AK8131" t="str" cm="1">
        <f t="array" ref="AK8131">_xlfn._xlws.FILTER(Table4[Column1],ISNUMBER(SEARCH(Table4[Column1],MIS[[#This Row],[OrderUniqueIdentifier]])),"")</f>
        <v>MS</v>
      </c>
    </row>
    <row r="8132" spans="1:37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>
        <f>_xlfn.XLOOKUP(MIS[[#This Row],[TRADING SYMBOL]],[1]Sheet1!$D:$D,[1]Sheet1!$C:$C)</f>
        <v>115.45</v>
      </c>
      <c r="AE8132">
        <f>MIS[[#This Row],[OrderAverageTradedPrice]]*MIS[[#This Row],[OrderQuantity]]</f>
        <v>4376</v>
      </c>
      <c r="AF8132">
        <f>MIS[[#This Row],[LTP]]*MIS[[#This Row],[OrderQuantity]]</f>
        <v>4618</v>
      </c>
      <c r="AG8132">
        <f>IF(MIS[[#This Row],[OrderSide]]="SELL",MIS[[#This Row],[VALUE]]-MIS[[#This Row],[LIVE_VALUE]],MIS[[#This Row],[LIVE_VALUE]]-MIS[[#This Row],[VALUE]])</f>
        <v>-242</v>
      </c>
      <c r="AH8132" t="str" cm="1">
        <f t="array" ref="AH8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2" t="str">
        <f>MIS[[#This Row],[TRADING SYMBOL]]</f>
        <v>SENSEX2552081100PE</v>
      </c>
      <c r="AJ8132" t="str">
        <f>IF(RIGHT(MIS[[#This Row],[Main/Hedge]],4)="MAIN","MAIN","HEDGE")</f>
        <v>MAIN</v>
      </c>
      <c r="AK8132" t="str" cm="1">
        <f t="array" ref="AK8132">_xlfn._xlws.FILTER(Table4[Column1],ISNUMBER(SEARCH(Table4[Column1],MIS[[#This Row],[OrderUniqueIdentifier]])),"")</f>
        <v>MS</v>
      </c>
    </row>
    <row r="8133" spans="1:37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>
        <f>_xlfn.XLOOKUP(MIS[[#This Row],[TRADING SYMBOL]],[1]Sheet1!$D:$D,[1]Sheet1!$C:$C)</f>
        <v>104.4</v>
      </c>
      <c r="AE8133">
        <f>MIS[[#This Row],[OrderAverageTradedPrice]]*MIS[[#This Row],[OrderQuantity]]</f>
        <v>2220</v>
      </c>
      <c r="AF8133">
        <f>MIS[[#This Row],[LTP]]*MIS[[#This Row],[OrderQuantity]]</f>
        <v>2088</v>
      </c>
      <c r="AG8133">
        <f>IF(MIS[[#This Row],[OrderSide]]="SELL",MIS[[#This Row],[VALUE]]-MIS[[#This Row],[LIVE_VALUE]],MIS[[#This Row],[LIVE_VALUE]]-MIS[[#This Row],[VALUE]])</f>
        <v>132</v>
      </c>
      <c r="AH8133" t="str" cm="1">
        <f t="array" ref="AH8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3" t="str">
        <f>MIS[[#This Row],[TRADING SYMBOL]]</f>
        <v>SENSEX2552083500CE</v>
      </c>
      <c r="AJ8133" t="str">
        <f>IF(RIGHT(MIS[[#This Row],[Main/Hedge]],4)="MAIN","MAIN","HEDGE")</f>
        <v>MAIN</v>
      </c>
      <c r="AK8133" t="str" cm="1">
        <f t="array" ref="AK8133">_xlfn._xlws.FILTER(Table4[Column1],ISNUMBER(SEARCH(Table4[Column1],MIS[[#This Row],[OrderUniqueIdentifier]])),"")</f>
        <v>MS</v>
      </c>
    </row>
    <row r="8134" spans="1:37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>
        <f>_xlfn.XLOOKUP(MIS[[#This Row],[TRADING SYMBOL]],[1]Sheet1!$D:$D,[1]Sheet1!$C:$C)</f>
        <v>115.45</v>
      </c>
      <c r="AE8134">
        <f>MIS[[#This Row],[OrderAverageTradedPrice]]*MIS[[#This Row],[OrderQuantity]]</f>
        <v>4376</v>
      </c>
      <c r="AF8134">
        <f>MIS[[#This Row],[LTP]]*MIS[[#This Row],[OrderQuantity]]</f>
        <v>4618</v>
      </c>
      <c r="AG8134">
        <f>IF(MIS[[#This Row],[OrderSide]]="SELL",MIS[[#This Row],[VALUE]]-MIS[[#This Row],[LIVE_VALUE]],MIS[[#This Row],[LIVE_VALUE]]-MIS[[#This Row],[VALUE]])</f>
        <v>-242</v>
      </c>
      <c r="AH8134" t="str" cm="1">
        <f t="array" ref="AH8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4" t="str">
        <f>MIS[[#This Row],[TRADING SYMBOL]]</f>
        <v>SENSEX2552081100PE</v>
      </c>
      <c r="AJ8134" t="str">
        <f>IF(RIGHT(MIS[[#This Row],[Main/Hedge]],4)="MAIN","MAIN","HEDGE")</f>
        <v>MAIN</v>
      </c>
      <c r="AK8134" t="str" cm="1">
        <f t="array" ref="AK8134">_xlfn._xlws.FILTER(Table4[Column1],ISNUMBER(SEARCH(Table4[Column1],MIS[[#This Row],[OrderUniqueIdentifier]])),"")</f>
        <v>MS</v>
      </c>
    </row>
    <row r="8135" spans="1:37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>
        <f>_xlfn.XLOOKUP(MIS[[#This Row],[TRADING SYMBOL]],[1]Sheet1!$D:$D,[1]Sheet1!$C:$C)</f>
        <v>115.45</v>
      </c>
      <c r="AE8135">
        <f>MIS[[#This Row],[OrderAverageTradedPrice]]*MIS[[#This Row],[OrderQuantity]]</f>
        <v>2201</v>
      </c>
      <c r="AF8135">
        <f>MIS[[#This Row],[LTP]]*MIS[[#This Row],[OrderQuantity]]</f>
        <v>2309</v>
      </c>
      <c r="AG8135">
        <f>IF(MIS[[#This Row],[OrderSide]]="SELL",MIS[[#This Row],[VALUE]]-MIS[[#This Row],[LIVE_VALUE]],MIS[[#This Row],[LIVE_VALUE]]-MIS[[#This Row],[VALUE]])</f>
        <v>-108</v>
      </c>
      <c r="AH8135" t="str" cm="1">
        <f t="array" ref="AH8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5" t="str">
        <f>MIS[[#This Row],[TRADING SYMBOL]]</f>
        <v>SENSEX2552081100PE</v>
      </c>
      <c r="AJ8135" t="str">
        <f>IF(RIGHT(MIS[[#This Row],[Main/Hedge]],4)="MAIN","MAIN","HEDGE")</f>
        <v>MAIN</v>
      </c>
      <c r="AK8135" t="str" cm="1">
        <f t="array" ref="AK8135">_xlfn._xlws.FILTER(Table4[Column1],ISNUMBER(SEARCH(Table4[Column1],MIS[[#This Row],[OrderUniqueIdentifier]])),"")</f>
        <v>MS</v>
      </c>
    </row>
    <row r="8136" spans="1:37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>
        <f>_xlfn.XLOOKUP(MIS[[#This Row],[TRADING SYMBOL]],[1]Sheet1!$D:$D,[1]Sheet1!$C:$C)</f>
        <v>127.9</v>
      </c>
      <c r="AE8136">
        <f>MIS[[#This Row],[OrderAverageTradedPrice]]*MIS[[#This Row],[OrderQuantity]]</f>
        <v>4853</v>
      </c>
      <c r="AF8136">
        <f>MIS[[#This Row],[LTP]]*MIS[[#This Row],[OrderQuantity]]</f>
        <v>5116</v>
      </c>
      <c r="AG8136">
        <f>IF(MIS[[#This Row],[OrderSide]]="SELL",MIS[[#This Row],[VALUE]]-MIS[[#This Row],[LIVE_VALUE]],MIS[[#This Row],[LIVE_VALUE]]-MIS[[#This Row],[VALUE]])</f>
        <v>-263</v>
      </c>
      <c r="AH8136" t="str" cm="1">
        <f t="array" ref="AH8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6" t="str">
        <f>MIS[[#This Row],[TRADING SYMBOL]]</f>
        <v>SENSEX2552081200PE</v>
      </c>
      <c r="AJ8136" t="str">
        <f>IF(RIGHT(MIS[[#This Row],[Main/Hedge]],4)="MAIN","MAIN","HEDGE")</f>
        <v>MAIN</v>
      </c>
      <c r="AK8136" t="str" cm="1">
        <f t="array" ref="AK8136">_xlfn._xlws.FILTER(Table4[Column1],ISNUMBER(SEARCH(Table4[Column1],MIS[[#This Row],[OrderUniqueIdentifier]])),"")</f>
        <v>MS</v>
      </c>
    </row>
    <row r="8137" spans="1:37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>
        <f>_xlfn.XLOOKUP(MIS[[#This Row],[TRADING SYMBOL]],[1]Sheet1!$D:$D,[1]Sheet1!$C:$C)</f>
        <v>139.94999999999999</v>
      </c>
      <c r="AE8137">
        <f>MIS[[#This Row],[OrderAverageTradedPrice]]*MIS[[#This Row],[OrderQuantity]]</f>
        <v>2693</v>
      </c>
      <c r="AF8137">
        <f>MIS[[#This Row],[LTP]]*MIS[[#This Row],[OrderQuantity]]</f>
        <v>2799</v>
      </c>
      <c r="AG8137">
        <f>IF(MIS[[#This Row],[OrderSide]]="SELL",MIS[[#This Row],[VALUE]]-MIS[[#This Row],[LIVE_VALUE]],MIS[[#This Row],[LIVE_VALUE]]-MIS[[#This Row],[VALUE]])</f>
        <v>-106</v>
      </c>
      <c r="AH8137" t="str" cm="1">
        <f t="array" ref="AH8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7" t="str">
        <f>MIS[[#This Row],[TRADING SYMBOL]]</f>
        <v>SENSEX2552081300PE</v>
      </c>
      <c r="AJ8137" t="str">
        <f>IF(RIGHT(MIS[[#This Row],[Main/Hedge]],4)="MAIN","MAIN","HEDGE")</f>
        <v>MAIN</v>
      </c>
      <c r="AK8137" t="str" cm="1">
        <f t="array" ref="AK8137">_xlfn._xlws.FILTER(Table4[Column1],ISNUMBER(SEARCH(Table4[Column1],MIS[[#This Row],[OrderUniqueIdentifier]])),"")</f>
        <v>MS</v>
      </c>
    </row>
    <row r="8138" spans="1:37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>
        <f>_xlfn.XLOOKUP(MIS[[#This Row],[TRADING SYMBOL]],[1]Sheet1!$D:$D,[1]Sheet1!$C:$C)</f>
        <v>115.45</v>
      </c>
      <c r="AE8138">
        <f>MIS[[#This Row],[OrderAverageTradedPrice]]*MIS[[#This Row],[OrderQuantity]]</f>
        <v>15403.99999999994</v>
      </c>
      <c r="AF8138">
        <f>MIS[[#This Row],[LTP]]*MIS[[#This Row],[OrderQuantity]]</f>
        <v>16163</v>
      </c>
      <c r="AG8138">
        <f>IF(MIS[[#This Row],[OrderSide]]="SELL",MIS[[#This Row],[VALUE]]-MIS[[#This Row],[LIVE_VALUE]],MIS[[#This Row],[LIVE_VALUE]]-MIS[[#This Row],[VALUE]])</f>
        <v>-759.00000000006003</v>
      </c>
      <c r="AH8138" t="str" cm="1">
        <f t="array" ref="AH8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8" t="str">
        <f>MIS[[#This Row],[TRADING SYMBOL]]</f>
        <v>SENSEX2552081100PE</v>
      </c>
      <c r="AJ8138" t="str">
        <f>IF(RIGHT(MIS[[#This Row],[Main/Hedge]],4)="MAIN","MAIN","HEDGE")</f>
        <v>MAIN</v>
      </c>
      <c r="AK8138" t="str" cm="1">
        <f t="array" ref="AK8138">_xlfn._xlws.FILTER(Table4[Column1],ISNUMBER(SEARCH(Table4[Column1],MIS[[#This Row],[OrderUniqueIdentifier]])),"")</f>
        <v>MS</v>
      </c>
    </row>
    <row r="8139" spans="1:37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>
        <f>_xlfn.XLOOKUP(MIS[[#This Row],[TRADING SYMBOL]],[1]Sheet1!$D:$D,[1]Sheet1!$C:$C)</f>
        <v>118.35</v>
      </c>
      <c r="AE8139">
        <f>MIS[[#This Row],[OrderAverageTradedPrice]]*MIS[[#This Row],[OrderQuantity]]</f>
        <v>2540</v>
      </c>
      <c r="AF8139">
        <f>MIS[[#This Row],[LTP]]*MIS[[#This Row],[OrderQuantity]]</f>
        <v>2367</v>
      </c>
      <c r="AG8139">
        <f>IF(MIS[[#This Row],[OrderSide]]="SELL",MIS[[#This Row],[VALUE]]-MIS[[#This Row],[LIVE_VALUE]],MIS[[#This Row],[LIVE_VALUE]]-MIS[[#This Row],[VALUE]])</f>
        <v>173</v>
      </c>
      <c r="AH8139" t="str" cm="1">
        <f t="array" ref="AH8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39" t="str">
        <f>MIS[[#This Row],[TRADING SYMBOL]]</f>
        <v>SENSEX2552083400CE</v>
      </c>
      <c r="AJ8139" t="str">
        <f>IF(RIGHT(MIS[[#This Row],[Main/Hedge]],4)="MAIN","MAIN","HEDGE")</f>
        <v>MAIN</v>
      </c>
      <c r="AK8139" t="str" cm="1">
        <f t="array" ref="AK8139">_xlfn._xlws.FILTER(Table4[Column1],ISNUMBER(SEARCH(Table4[Column1],MIS[[#This Row],[OrderUniqueIdentifier]])),"")</f>
        <v>MS</v>
      </c>
    </row>
    <row r="8140" spans="1:37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>
        <f>_xlfn.XLOOKUP(MIS[[#This Row],[TRADING SYMBOL]],[1]Sheet1!$D:$D,[1]Sheet1!$C:$C)</f>
        <v>115.45</v>
      </c>
      <c r="AE8140">
        <f>MIS[[#This Row],[OrderAverageTradedPrice]]*MIS[[#This Row],[OrderQuantity]]</f>
        <v>2202</v>
      </c>
      <c r="AF8140">
        <f>MIS[[#This Row],[LTP]]*MIS[[#This Row],[OrderQuantity]]</f>
        <v>2309</v>
      </c>
      <c r="AG8140">
        <f>IF(MIS[[#This Row],[OrderSide]]="SELL",MIS[[#This Row],[VALUE]]-MIS[[#This Row],[LIVE_VALUE]],MIS[[#This Row],[LIVE_VALUE]]-MIS[[#This Row],[VALUE]])</f>
        <v>-107</v>
      </c>
      <c r="AH8140" t="str" cm="1">
        <f t="array" ref="AH8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0" t="str">
        <f>MIS[[#This Row],[TRADING SYMBOL]]</f>
        <v>SENSEX2552081100PE</v>
      </c>
      <c r="AJ8140" t="str">
        <f>IF(RIGHT(MIS[[#This Row],[Main/Hedge]],4)="MAIN","MAIN","HEDGE")</f>
        <v>MAIN</v>
      </c>
      <c r="AK8140" t="str" cm="1">
        <f t="array" ref="AK8140">_xlfn._xlws.FILTER(Table4[Column1],ISNUMBER(SEARCH(Table4[Column1],MIS[[#This Row],[OrderUniqueIdentifier]])),"")</f>
        <v>MS</v>
      </c>
    </row>
    <row r="8141" spans="1:37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>
        <f>_xlfn.XLOOKUP(MIS[[#This Row],[TRADING SYMBOL]],[1]Sheet1!$D:$D,[1]Sheet1!$C:$C)</f>
        <v>115.45</v>
      </c>
      <c r="AE8141">
        <f>MIS[[#This Row],[OrderAverageTradedPrice]]*MIS[[#This Row],[OrderQuantity]]</f>
        <v>13198.99999999992</v>
      </c>
      <c r="AF8141">
        <f>MIS[[#This Row],[LTP]]*MIS[[#This Row],[OrderQuantity]]</f>
        <v>13854</v>
      </c>
      <c r="AG8141">
        <f>IF(MIS[[#This Row],[OrderSide]]="SELL",MIS[[#This Row],[VALUE]]-MIS[[#This Row],[LIVE_VALUE]],MIS[[#This Row],[LIVE_VALUE]]-MIS[[#This Row],[VALUE]])</f>
        <v>-655.00000000008004</v>
      </c>
      <c r="AH8141" t="str" cm="1">
        <f t="array" ref="AH8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1" t="str">
        <f>MIS[[#This Row],[TRADING SYMBOL]]</f>
        <v>SENSEX2552081100PE</v>
      </c>
      <c r="AJ8141" t="str">
        <f>IF(RIGHT(MIS[[#This Row],[Main/Hedge]],4)="MAIN","MAIN","HEDGE")</f>
        <v>MAIN</v>
      </c>
      <c r="AK8141" t="str" cm="1">
        <f t="array" ref="AK8141">_xlfn._xlws.FILTER(Table4[Column1],ISNUMBER(SEARCH(Table4[Column1],MIS[[#This Row],[OrderUniqueIdentifier]])),"")</f>
        <v>MS</v>
      </c>
    </row>
    <row r="8142" spans="1:37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>
        <f>_xlfn.XLOOKUP(MIS[[#This Row],[TRADING SYMBOL]],[1]Sheet1!$D:$D,[1]Sheet1!$C:$C)</f>
        <v>115.45</v>
      </c>
      <c r="AE8142">
        <f>MIS[[#This Row],[OrderAverageTradedPrice]]*MIS[[#This Row],[OrderQuantity]]</f>
        <v>2197</v>
      </c>
      <c r="AF8142">
        <f>MIS[[#This Row],[LTP]]*MIS[[#This Row],[OrderQuantity]]</f>
        <v>2309</v>
      </c>
      <c r="AG8142">
        <f>IF(MIS[[#This Row],[OrderSide]]="SELL",MIS[[#This Row],[VALUE]]-MIS[[#This Row],[LIVE_VALUE]],MIS[[#This Row],[LIVE_VALUE]]-MIS[[#This Row],[VALUE]])</f>
        <v>-112</v>
      </c>
      <c r="AH8142" t="str" cm="1">
        <f t="array" ref="AH8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2" t="str">
        <f>MIS[[#This Row],[TRADING SYMBOL]]</f>
        <v>SENSEX2552081100PE</v>
      </c>
      <c r="AJ8142" t="str">
        <f>IF(RIGHT(MIS[[#This Row],[Main/Hedge]],4)="MAIN","MAIN","HEDGE")</f>
        <v>MAIN</v>
      </c>
      <c r="AK8142" t="str" cm="1">
        <f t="array" ref="AK8142">_xlfn._xlws.FILTER(Table4[Column1],ISNUMBER(SEARCH(Table4[Column1],MIS[[#This Row],[OrderUniqueIdentifier]])),"")</f>
        <v>MS</v>
      </c>
    </row>
    <row r="8143" spans="1:37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>
        <f>_xlfn.XLOOKUP(MIS[[#This Row],[TRADING SYMBOL]],[1]Sheet1!$D:$D,[1]Sheet1!$C:$C)</f>
        <v>104.4</v>
      </c>
      <c r="AE8143">
        <f>MIS[[#This Row],[OrderAverageTradedPrice]]*MIS[[#This Row],[OrderQuantity]]</f>
        <v>2212</v>
      </c>
      <c r="AF8143">
        <f>MIS[[#This Row],[LTP]]*MIS[[#This Row],[OrderQuantity]]</f>
        <v>2088</v>
      </c>
      <c r="AG8143">
        <f>IF(MIS[[#This Row],[OrderSide]]="SELL",MIS[[#This Row],[VALUE]]-MIS[[#This Row],[LIVE_VALUE]],MIS[[#This Row],[LIVE_VALUE]]-MIS[[#This Row],[VALUE]])</f>
        <v>124</v>
      </c>
      <c r="AH8143" t="str" cm="1">
        <f t="array" ref="AH8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3" t="str">
        <f>MIS[[#This Row],[TRADING SYMBOL]]</f>
        <v>SENSEX2552083500CE</v>
      </c>
      <c r="AJ8143" t="str">
        <f>IF(RIGHT(MIS[[#This Row],[Main/Hedge]],4)="MAIN","MAIN","HEDGE")</f>
        <v>MAIN</v>
      </c>
      <c r="AK8143" t="str" cm="1">
        <f t="array" ref="AK8143">_xlfn._xlws.FILTER(Table4[Column1],ISNUMBER(SEARCH(Table4[Column1],MIS[[#This Row],[OrderUniqueIdentifier]])),"")</f>
        <v>MS</v>
      </c>
    </row>
    <row r="8144" spans="1:37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>
        <f>_xlfn.XLOOKUP(MIS[[#This Row],[TRADING SYMBOL]],[1]Sheet1!$D:$D,[1]Sheet1!$C:$C)</f>
        <v>115.45</v>
      </c>
      <c r="AE8144">
        <f>MIS[[#This Row],[OrderAverageTradedPrice]]*MIS[[#This Row],[OrderQuantity]]</f>
        <v>2184</v>
      </c>
      <c r="AF8144">
        <f>MIS[[#This Row],[LTP]]*MIS[[#This Row],[OrderQuantity]]</f>
        <v>2309</v>
      </c>
      <c r="AG8144">
        <f>IF(MIS[[#This Row],[OrderSide]]="SELL",MIS[[#This Row],[VALUE]]-MIS[[#This Row],[LIVE_VALUE]],MIS[[#This Row],[LIVE_VALUE]]-MIS[[#This Row],[VALUE]])</f>
        <v>-125</v>
      </c>
      <c r="AH8144" t="str" cm="1">
        <f t="array" ref="AH8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4" t="str">
        <f>MIS[[#This Row],[TRADING SYMBOL]]</f>
        <v>SENSEX2552081100PE</v>
      </c>
      <c r="AJ8144" t="str">
        <f>IF(RIGHT(MIS[[#This Row],[Main/Hedge]],4)="MAIN","MAIN","HEDGE")</f>
        <v>MAIN</v>
      </c>
      <c r="AK8144" t="str" cm="1">
        <f t="array" ref="AK8144">_xlfn._xlws.FILTER(Table4[Column1],ISNUMBER(SEARCH(Table4[Column1],MIS[[#This Row],[OrderUniqueIdentifier]])),"")</f>
        <v>MS</v>
      </c>
    </row>
    <row r="8145" spans="1:37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>
        <f>_xlfn.XLOOKUP(MIS[[#This Row],[TRADING SYMBOL]],[1]Sheet1!$D:$D,[1]Sheet1!$C:$C)</f>
        <v>104.4</v>
      </c>
      <c r="AE8145">
        <f>MIS[[#This Row],[OrderAverageTradedPrice]]*MIS[[#This Row],[OrderQuantity]]</f>
        <v>2211</v>
      </c>
      <c r="AF8145">
        <f>MIS[[#This Row],[LTP]]*MIS[[#This Row],[OrderQuantity]]</f>
        <v>2088</v>
      </c>
      <c r="AG8145">
        <f>IF(MIS[[#This Row],[OrderSide]]="SELL",MIS[[#This Row],[VALUE]]-MIS[[#This Row],[LIVE_VALUE]],MIS[[#This Row],[LIVE_VALUE]]-MIS[[#This Row],[VALUE]])</f>
        <v>123</v>
      </c>
      <c r="AH8145" t="str" cm="1">
        <f t="array" ref="AH8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5" t="str">
        <f>MIS[[#This Row],[TRADING SYMBOL]]</f>
        <v>SENSEX2552083500CE</v>
      </c>
      <c r="AJ8145" t="str">
        <f>IF(RIGHT(MIS[[#This Row],[Main/Hedge]],4)="MAIN","MAIN","HEDGE")</f>
        <v>MAIN</v>
      </c>
      <c r="AK8145" t="str" cm="1">
        <f t="array" ref="AK8145">_xlfn._xlws.FILTER(Table4[Column1],ISNUMBER(SEARCH(Table4[Column1],MIS[[#This Row],[OrderUniqueIdentifier]])),"")</f>
        <v>MS</v>
      </c>
    </row>
    <row r="8146" spans="1:37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>
        <f>_xlfn.XLOOKUP(MIS[[#This Row],[TRADING SYMBOL]],[1]Sheet1!$D:$D,[1]Sheet1!$C:$C)</f>
        <v>127.9</v>
      </c>
      <c r="AE8146">
        <f>MIS[[#This Row],[OrderAverageTradedPrice]]*MIS[[#This Row],[OrderQuantity]]</f>
        <v>4866</v>
      </c>
      <c r="AF8146">
        <f>MIS[[#This Row],[LTP]]*MIS[[#This Row],[OrderQuantity]]</f>
        <v>5116</v>
      </c>
      <c r="AG8146">
        <f>IF(MIS[[#This Row],[OrderSide]]="SELL",MIS[[#This Row],[VALUE]]-MIS[[#This Row],[LIVE_VALUE]],MIS[[#This Row],[LIVE_VALUE]]-MIS[[#This Row],[VALUE]])</f>
        <v>-250</v>
      </c>
      <c r="AH8146" t="str" cm="1">
        <f t="array" ref="AH8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6" t="str">
        <f>MIS[[#This Row],[TRADING SYMBOL]]</f>
        <v>SENSEX2552081200PE</v>
      </c>
      <c r="AJ8146" t="str">
        <f>IF(RIGHT(MIS[[#This Row],[Main/Hedge]],4)="MAIN","MAIN","HEDGE")</f>
        <v>MAIN</v>
      </c>
      <c r="AK8146" t="str" cm="1">
        <f t="array" ref="AK8146">_xlfn._xlws.FILTER(Table4[Column1],ISNUMBER(SEARCH(Table4[Column1],MIS[[#This Row],[OrderUniqueIdentifier]])),"")</f>
        <v>MS</v>
      </c>
    </row>
    <row r="8147" spans="1:37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>
        <f>_xlfn.XLOOKUP(MIS[[#This Row],[TRADING SYMBOL]],[1]Sheet1!$D:$D,[1]Sheet1!$C:$C)</f>
        <v>104.4</v>
      </c>
      <c r="AE8147">
        <f>MIS[[#This Row],[OrderAverageTradedPrice]]*MIS[[#This Row],[OrderQuantity]]</f>
        <v>4438</v>
      </c>
      <c r="AF8147">
        <f>MIS[[#This Row],[LTP]]*MIS[[#This Row],[OrderQuantity]]</f>
        <v>4176</v>
      </c>
      <c r="AG8147">
        <f>IF(MIS[[#This Row],[OrderSide]]="SELL",MIS[[#This Row],[VALUE]]-MIS[[#This Row],[LIVE_VALUE]],MIS[[#This Row],[LIVE_VALUE]]-MIS[[#This Row],[VALUE]])</f>
        <v>262</v>
      </c>
      <c r="AH8147" t="str" cm="1">
        <f t="array" ref="AH8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7" t="str">
        <f>MIS[[#This Row],[TRADING SYMBOL]]</f>
        <v>SENSEX2552083500CE</v>
      </c>
      <c r="AJ8147" t="str">
        <f>IF(RIGHT(MIS[[#This Row],[Main/Hedge]],4)="MAIN","MAIN","HEDGE")</f>
        <v>MAIN</v>
      </c>
      <c r="AK8147" t="str" cm="1">
        <f t="array" ref="AK8147">_xlfn._xlws.FILTER(Table4[Column1],ISNUMBER(SEARCH(Table4[Column1],MIS[[#This Row],[OrderUniqueIdentifier]])),"")</f>
        <v>MS</v>
      </c>
    </row>
    <row r="8148" spans="1:37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>
        <f>_xlfn.XLOOKUP(MIS[[#This Row],[TRADING SYMBOL]],[1]Sheet1!$D:$D,[1]Sheet1!$C:$C)</f>
        <v>104.4</v>
      </c>
      <c r="AE8148">
        <f>MIS[[#This Row],[OrderAverageTradedPrice]]*MIS[[#This Row],[OrderQuantity]]</f>
        <v>2211</v>
      </c>
      <c r="AF8148">
        <f>MIS[[#This Row],[LTP]]*MIS[[#This Row],[OrderQuantity]]</f>
        <v>2088</v>
      </c>
      <c r="AG8148">
        <f>IF(MIS[[#This Row],[OrderSide]]="SELL",MIS[[#This Row],[VALUE]]-MIS[[#This Row],[LIVE_VALUE]],MIS[[#This Row],[LIVE_VALUE]]-MIS[[#This Row],[VALUE]])</f>
        <v>123</v>
      </c>
      <c r="AH8148" t="str" cm="1">
        <f t="array" ref="AH8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8" t="str">
        <f>MIS[[#This Row],[TRADING SYMBOL]]</f>
        <v>SENSEX2552083500CE</v>
      </c>
      <c r="AJ8148" t="str">
        <f>IF(RIGHT(MIS[[#This Row],[Main/Hedge]],4)="MAIN","MAIN","HEDGE")</f>
        <v>MAIN</v>
      </c>
      <c r="AK8148" t="str" cm="1">
        <f t="array" ref="AK8148">_xlfn._xlws.FILTER(Table4[Column1],ISNUMBER(SEARCH(Table4[Column1],MIS[[#This Row],[OrderUniqueIdentifier]])),"")</f>
        <v>MS</v>
      </c>
    </row>
    <row r="8149" spans="1:37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>
        <f>_xlfn.XLOOKUP(MIS[[#This Row],[TRADING SYMBOL]],[1]Sheet1!$D:$D,[1]Sheet1!$C:$C)</f>
        <v>127.9</v>
      </c>
      <c r="AE8149">
        <f>MIS[[#This Row],[OrderAverageTradedPrice]]*MIS[[#This Row],[OrderQuantity]]</f>
        <v>2431</v>
      </c>
      <c r="AF8149">
        <f>MIS[[#This Row],[LTP]]*MIS[[#This Row],[OrderQuantity]]</f>
        <v>2558</v>
      </c>
      <c r="AG8149">
        <f>IF(MIS[[#This Row],[OrderSide]]="SELL",MIS[[#This Row],[VALUE]]-MIS[[#This Row],[LIVE_VALUE]],MIS[[#This Row],[LIVE_VALUE]]-MIS[[#This Row],[VALUE]])</f>
        <v>-127</v>
      </c>
      <c r="AH8149" t="str" cm="1">
        <f t="array" ref="AH8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49" t="str">
        <f>MIS[[#This Row],[TRADING SYMBOL]]</f>
        <v>SENSEX2552081200PE</v>
      </c>
      <c r="AJ8149" t="str">
        <f>IF(RIGHT(MIS[[#This Row],[Main/Hedge]],4)="MAIN","MAIN","HEDGE")</f>
        <v>MAIN</v>
      </c>
      <c r="AK8149" t="str" cm="1">
        <f t="array" ref="AK8149">_xlfn._xlws.FILTER(Table4[Column1],ISNUMBER(SEARCH(Table4[Column1],MIS[[#This Row],[OrderUniqueIdentifier]])),"")</f>
        <v>MS</v>
      </c>
    </row>
    <row r="8150" spans="1:37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>
        <f>_xlfn.XLOOKUP(MIS[[#This Row],[TRADING SYMBOL]],[1]Sheet1!$D:$D,[1]Sheet1!$C:$C)</f>
        <v>115.45</v>
      </c>
      <c r="AE8150">
        <f>MIS[[#This Row],[OrderAverageTradedPrice]]*MIS[[#This Row],[OrderQuantity]]</f>
        <v>2202</v>
      </c>
      <c r="AF8150">
        <f>MIS[[#This Row],[LTP]]*MIS[[#This Row],[OrderQuantity]]</f>
        <v>2309</v>
      </c>
      <c r="AG8150">
        <f>IF(MIS[[#This Row],[OrderSide]]="SELL",MIS[[#This Row],[VALUE]]-MIS[[#This Row],[LIVE_VALUE]],MIS[[#This Row],[LIVE_VALUE]]-MIS[[#This Row],[VALUE]])</f>
        <v>-107</v>
      </c>
      <c r="AH8150" t="str" cm="1">
        <f t="array" ref="AH8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0" t="str">
        <f>MIS[[#This Row],[TRADING SYMBOL]]</f>
        <v>SENSEX2552081100PE</v>
      </c>
      <c r="AJ8150" t="str">
        <f>IF(RIGHT(MIS[[#This Row],[Main/Hedge]],4)="MAIN","MAIN","HEDGE")</f>
        <v>MAIN</v>
      </c>
      <c r="AK8150" t="str" cm="1">
        <f t="array" ref="AK8150">_xlfn._xlws.FILTER(Table4[Column1],ISNUMBER(SEARCH(Table4[Column1],MIS[[#This Row],[OrderUniqueIdentifier]])),"")</f>
        <v>MS</v>
      </c>
    </row>
    <row r="8151" spans="1:37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>
        <f>_xlfn.XLOOKUP(MIS[[#This Row],[TRADING SYMBOL]],[1]Sheet1!$D:$D,[1]Sheet1!$C:$C)</f>
        <v>127.9</v>
      </c>
      <c r="AE8151">
        <f>MIS[[#This Row],[OrderAverageTradedPrice]]*MIS[[#This Row],[OrderQuantity]]</f>
        <v>2431</v>
      </c>
      <c r="AF8151">
        <f>MIS[[#This Row],[LTP]]*MIS[[#This Row],[OrderQuantity]]</f>
        <v>2558</v>
      </c>
      <c r="AG8151">
        <f>IF(MIS[[#This Row],[OrderSide]]="SELL",MIS[[#This Row],[VALUE]]-MIS[[#This Row],[LIVE_VALUE]],MIS[[#This Row],[LIVE_VALUE]]-MIS[[#This Row],[VALUE]])</f>
        <v>-127</v>
      </c>
      <c r="AH8151" t="str" cm="1">
        <f t="array" ref="AH8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1" t="str">
        <f>MIS[[#This Row],[TRADING SYMBOL]]</f>
        <v>SENSEX2552081200PE</v>
      </c>
      <c r="AJ8151" t="str">
        <f>IF(RIGHT(MIS[[#This Row],[Main/Hedge]],4)="MAIN","MAIN","HEDGE")</f>
        <v>MAIN</v>
      </c>
      <c r="AK8151" t="str" cm="1">
        <f t="array" ref="AK8151">_xlfn._xlws.FILTER(Table4[Column1],ISNUMBER(SEARCH(Table4[Column1],MIS[[#This Row],[OrderUniqueIdentifier]])),"")</f>
        <v>MS</v>
      </c>
    </row>
    <row r="8152" spans="1:37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>
        <f>_xlfn.XLOOKUP(MIS[[#This Row],[TRADING SYMBOL]],[1]Sheet1!$D:$D,[1]Sheet1!$C:$C)</f>
        <v>104.4</v>
      </c>
      <c r="AE8152">
        <f>MIS[[#This Row],[OrderAverageTradedPrice]]*MIS[[#This Row],[OrderQuantity]]</f>
        <v>4429</v>
      </c>
      <c r="AF8152">
        <f>MIS[[#This Row],[LTP]]*MIS[[#This Row],[OrderQuantity]]</f>
        <v>4176</v>
      </c>
      <c r="AG8152">
        <f>IF(MIS[[#This Row],[OrderSide]]="SELL",MIS[[#This Row],[VALUE]]-MIS[[#This Row],[LIVE_VALUE]],MIS[[#This Row],[LIVE_VALUE]]-MIS[[#This Row],[VALUE]])</f>
        <v>253</v>
      </c>
      <c r="AH8152" t="str" cm="1">
        <f t="array" ref="AH8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2" t="str">
        <f>MIS[[#This Row],[TRADING SYMBOL]]</f>
        <v>SENSEX2552083500CE</v>
      </c>
      <c r="AJ8152" t="str">
        <f>IF(RIGHT(MIS[[#This Row],[Main/Hedge]],4)="MAIN","MAIN","HEDGE")</f>
        <v>MAIN</v>
      </c>
      <c r="AK8152" t="str" cm="1">
        <f t="array" ref="AK8152">_xlfn._xlws.FILTER(Table4[Column1],ISNUMBER(SEARCH(Table4[Column1],MIS[[#This Row],[OrderUniqueIdentifier]])),"")</f>
        <v>MS</v>
      </c>
    </row>
    <row r="8153" spans="1:37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>
        <f>_xlfn.XLOOKUP(MIS[[#This Row],[TRADING SYMBOL]],[1]Sheet1!$D:$D,[1]Sheet1!$C:$C)</f>
        <v>115.45</v>
      </c>
      <c r="AE8153">
        <f>MIS[[#This Row],[OrderAverageTradedPrice]]*MIS[[#This Row],[OrderQuantity]]</f>
        <v>4370</v>
      </c>
      <c r="AF8153">
        <f>MIS[[#This Row],[LTP]]*MIS[[#This Row],[OrderQuantity]]</f>
        <v>4618</v>
      </c>
      <c r="AG8153">
        <f>IF(MIS[[#This Row],[OrderSide]]="SELL",MIS[[#This Row],[VALUE]]-MIS[[#This Row],[LIVE_VALUE]],MIS[[#This Row],[LIVE_VALUE]]-MIS[[#This Row],[VALUE]])</f>
        <v>-248</v>
      </c>
      <c r="AH8153" t="str" cm="1">
        <f t="array" ref="AH8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3" t="str">
        <f>MIS[[#This Row],[TRADING SYMBOL]]</f>
        <v>SENSEX2552081100PE</v>
      </c>
      <c r="AJ8153" t="str">
        <f>IF(RIGHT(MIS[[#This Row],[Main/Hedge]],4)="MAIN","MAIN","HEDGE")</f>
        <v>MAIN</v>
      </c>
      <c r="AK8153" t="str" cm="1">
        <f t="array" ref="AK8153">_xlfn._xlws.FILTER(Table4[Column1],ISNUMBER(SEARCH(Table4[Column1],MIS[[#This Row],[OrderUniqueIdentifier]])),"")</f>
        <v>MS</v>
      </c>
    </row>
    <row r="8154" spans="1:37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>
        <f>_xlfn.XLOOKUP(MIS[[#This Row],[TRADING SYMBOL]],[1]Sheet1!$D:$D,[1]Sheet1!$C:$C)</f>
        <v>127.9</v>
      </c>
      <c r="AE8154">
        <f>MIS[[#This Row],[OrderAverageTradedPrice]]*MIS[[#This Row],[OrderQuantity]]</f>
        <v>4860</v>
      </c>
      <c r="AF8154">
        <f>MIS[[#This Row],[LTP]]*MIS[[#This Row],[OrderQuantity]]</f>
        <v>5116</v>
      </c>
      <c r="AG8154">
        <f>IF(MIS[[#This Row],[OrderSide]]="SELL",MIS[[#This Row],[VALUE]]-MIS[[#This Row],[LIVE_VALUE]],MIS[[#This Row],[LIVE_VALUE]]-MIS[[#This Row],[VALUE]])</f>
        <v>-256</v>
      </c>
      <c r="AH8154" t="str" cm="1">
        <f t="array" ref="AH8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4" t="str">
        <f>MIS[[#This Row],[TRADING SYMBOL]]</f>
        <v>SENSEX2552081200PE</v>
      </c>
      <c r="AJ8154" t="str">
        <f>IF(RIGHT(MIS[[#This Row],[Main/Hedge]],4)="MAIN","MAIN","HEDGE")</f>
        <v>MAIN</v>
      </c>
      <c r="AK8154" t="str" cm="1">
        <f t="array" ref="AK8154">_xlfn._xlws.FILTER(Table4[Column1],ISNUMBER(SEARCH(Table4[Column1],MIS[[#This Row],[OrderUniqueIdentifier]])),"")</f>
        <v>MS</v>
      </c>
    </row>
    <row r="8155" spans="1:37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>
        <f>_xlfn.XLOOKUP(MIS[[#This Row],[TRADING SYMBOL]],[1]Sheet1!$D:$D,[1]Sheet1!$C:$C)</f>
        <v>127.9</v>
      </c>
      <c r="AE8155">
        <f>MIS[[#This Row],[OrderAverageTradedPrice]]*MIS[[#This Row],[OrderQuantity]]</f>
        <v>9725</v>
      </c>
      <c r="AF8155">
        <f>MIS[[#This Row],[LTP]]*MIS[[#This Row],[OrderQuantity]]</f>
        <v>10232</v>
      </c>
      <c r="AG8155">
        <f>IF(MIS[[#This Row],[OrderSide]]="SELL",MIS[[#This Row],[VALUE]]-MIS[[#This Row],[LIVE_VALUE]],MIS[[#This Row],[LIVE_VALUE]]-MIS[[#This Row],[VALUE]])</f>
        <v>-507</v>
      </c>
      <c r="AH8155" t="str" cm="1">
        <f t="array" ref="AH8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5" t="str">
        <f>MIS[[#This Row],[TRADING SYMBOL]]</f>
        <v>SENSEX2552081200PE</v>
      </c>
      <c r="AJ8155" t="str">
        <f>IF(RIGHT(MIS[[#This Row],[Main/Hedge]],4)="MAIN","MAIN","HEDGE")</f>
        <v>MAIN</v>
      </c>
      <c r="AK8155" t="str" cm="1">
        <f t="array" ref="AK8155">_xlfn._xlws.FILTER(Table4[Column1],ISNUMBER(SEARCH(Table4[Column1],MIS[[#This Row],[OrderUniqueIdentifier]])),"")</f>
        <v>MS</v>
      </c>
    </row>
    <row r="8156" spans="1:37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>
        <f>_xlfn.XLOOKUP(MIS[[#This Row],[TRADING SYMBOL]],[1]Sheet1!$D:$D,[1]Sheet1!$C:$C)</f>
        <v>104.4</v>
      </c>
      <c r="AE8156">
        <f>MIS[[#This Row],[OrderAverageTradedPrice]]*MIS[[#This Row],[OrderQuantity]]</f>
        <v>8878</v>
      </c>
      <c r="AF8156">
        <f>MIS[[#This Row],[LTP]]*MIS[[#This Row],[OrderQuantity]]</f>
        <v>8352</v>
      </c>
      <c r="AG8156">
        <f>IF(MIS[[#This Row],[OrderSide]]="SELL",MIS[[#This Row],[VALUE]]-MIS[[#This Row],[LIVE_VALUE]],MIS[[#This Row],[LIVE_VALUE]]-MIS[[#This Row],[VALUE]])</f>
        <v>526</v>
      </c>
      <c r="AH8156" t="str" cm="1">
        <f t="array" ref="AH8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6" t="str">
        <f>MIS[[#This Row],[TRADING SYMBOL]]</f>
        <v>SENSEX2552083500CE</v>
      </c>
      <c r="AJ8156" t="str">
        <f>IF(RIGHT(MIS[[#This Row],[Main/Hedge]],4)="MAIN","MAIN","HEDGE")</f>
        <v>MAIN</v>
      </c>
      <c r="AK8156" t="str" cm="1">
        <f t="array" ref="AK8156">_xlfn._xlws.FILTER(Table4[Column1],ISNUMBER(SEARCH(Table4[Column1],MIS[[#This Row],[OrderUniqueIdentifier]])),"")</f>
        <v>MS</v>
      </c>
    </row>
    <row r="8157" spans="1:37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>
        <f>_xlfn.XLOOKUP(MIS[[#This Row],[TRADING SYMBOL]],[1]Sheet1!$D:$D,[1]Sheet1!$C:$C)</f>
        <v>104.4</v>
      </c>
      <c r="AE8157">
        <f>MIS[[#This Row],[OrderAverageTradedPrice]]*MIS[[#This Row],[OrderQuantity]]</f>
        <v>8856</v>
      </c>
      <c r="AF8157">
        <f>MIS[[#This Row],[LTP]]*MIS[[#This Row],[OrderQuantity]]</f>
        <v>8352</v>
      </c>
      <c r="AG8157">
        <f>IF(MIS[[#This Row],[OrderSide]]="SELL",MIS[[#This Row],[VALUE]]-MIS[[#This Row],[LIVE_VALUE]],MIS[[#This Row],[LIVE_VALUE]]-MIS[[#This Row],[VALUE]])</f>
        <v>504</v>
      </c>
      <c r="AH8157" t="str" cm="1">
        <f t="array" ref="AH8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7" t="str">
        <f>MIS[[#This Row],[TRADING SYMBOL]]</f>
        <v>SENSEX2552083500CE</v>
      </c>
      <c r="AJ8157" t="str">
        <f>IF(RIGHT(MIS[[#This Row],[Main/Hedge]],4)="MAIN","MAIN","HEDGE")</f>
        <v>MAIN</v>
      </c>
      <c r="AK8157" t="str" cm="1">
        <f t="array" ref="AK8157">_xlfn._xlws.FILTER(Table4[Column1],ISNUMBER(SEARCH(Table4[Column1],MIS[[#This Row],[OrderUniqueIdentifier]])),"")</f>
        <v>MS</v>
      </c>
    </row>
    <row r="8158" spans="1:37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>
        <f>_xlfn.XLOOKUP(MIS[[#This Row],[TRADING SYMBOL]],[1]Sheet1!$D:$D,[1]Sheet1!$C:$C)</f>
        <v>118.35</v>
      </c>
      <c r="AE8158">
        <f>MIS[[#This Row],[OrderAverageTradedPrice]]*MIS[[#This Row],[OrderQuantity]]</f>
        <v>2535</v>
      </c>
      <c r="AF8158">
        <f>MIS[[#This Row],[LTP]]*MIS[[#This Row],[OrderQuantity]]</f>
        <v>2367</v>
      </c>
      <c r="AG8158">
        <f>IF(MIS[[#This Row],[OrderSide]]="SELL",MIS[[#This Row],[VALUE]]-MIS[[#This Row],[LIVE_VALUE]],MIS[[#This Row],[LIVE_VALUE]]-MIS[[#This Row],[VALUE]])</f>
        <v>168</v>
      </c>
      <c r="AH8158" t="str" cm="1">
        <f t="array" ref="AH8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8" t="str">
        <f>MIS[[#This Row],[TRADING SYMBOL]]</f>
        <v>SENSEX2552083400CE</v>
      </c>
      <c r="AJ8158" t="str">
        <f>IF(RIGHT(MIS[[#This Row],[Main/Hedge]],4)="MAIN","MAIN","HEDGE")</f>
        <v>MAIN</v>
      </c>
      <c r="AK8158" t="str" cm="1">
        <f t="array" ref="AK8158">_xlfn._xlws.FILTER(Table4[Column1],ISNUMBER(SEARCH(Table4[Column1],MIS[[#This Row],[OrderUniqueIdentifier]])),"")</f>
        <v>MS</v>
      </c>
    </row>
    <row r="8159" spans="1:37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>
        <f>_xlfn.XLOOKUP(MIS[[#This Row],[TRADING SYMBOL]],[1]Sheet1!$D:$D,[1]Sheet1!$C:$C)</f>
        <v>118.35</v>
      </c>
      <c r="AE8159">
        <f>MIS[[#This Row],[OrderAverageTradedPrice]]*MIS[[#This Row],[OrderQuantity]]</f>
        <v>2538</v>
      </c>
      <c r="AF8159">
        <f>MIS[[#This Row],[LTP]]*MIS[[#This Row],[OrderQuantity]]</f>
        <v>2367</v>
      </c>
      <c r="AG8159">
        <f>IF(MIS[[#This Row],[OrderSide]]="SELL",MIS[[#This Row],[VALUE]]-MIS[[#This Row],[LIVE_VALUE]],MIS[[#This Row],[LIVE_VALUE]]-MIS[[#This Row],[VALUE]])</f>
        <v>171</v>
      </c>
      <c r="AH8159" t="str" cm="1">
        <f t="array" ref="AH8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59" t="str">
        <f>MIS[[#This Row],[TRADING SYMBOL]]</f>
        <v>SENSEX2552083400CE</v>
      </c>
      <c r="AJ8159" t="str">
        <f>IF(RIGHT(MIS[[#This Row],[Main/Hedge]],4)="MAIN","MAIN","HEDGE")</f>
        <v>MAIN</v>
      </c>
      <c r="AK8159" t="str" cm="1">
        <f t="array" ref="AK8159">_xlfn._xlws.FILTER(Table4[Column1],ISNUMBER(SEARCH(Table4[Column1],MIS[[#This Row],[OrderUniqueIdentifier]])),"")</f>
        <v>MS</v>
      </c>
    </row>
    <row r="8160" spans="1:37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>
        <f>_xlfn.XLOOKUP(MIS[[#This Row],[TRADING SYMBOL]],[1]Sheet1!$D:$D,[1]Sheet1!$C:$C)</f>
        <v>127.9</v>
      </c>
      <c r="AE8160">
        <f>MIS[[#This Row],[OrderAverageTradedPrice]]*MIS[[#This Row],[OrderQuantity]]</f>
        <v>9713</v>
      </c>
      <c r="AF8160">
        <f>MIS[[#This Row],[LTP]]*MIS[[#This Row],[OrderQuantity]]</f>
        <v>10232</v>
      </c>
      <c r="AG8160">
        <f>IF(MIS[[#This Row],[OrderSide]]="SELL",MIS[[#This Row],[VALUE]]-MIS[[#This Row],[LIVE_VALUE]],MIS[[#This Row],[LIVE_VALUE]]-MIS[[#This Row],[VALUE]])</f>
        <v>-519</v>
      </c>
      <c r="AH8160" t="str" cm="1">
        <f t="array" ref="AH8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0" t="str">
        <f>MIS[[#This Row],[TRADING SYMBOL]]</f>
        <v>SENSEX2552081200PE</v>
      </c>
      <c r="AJ8160" t="str">
        <f>IF(RIGHT(MIS[[#This Row],[Main/Hedge]],4)="MAIN","MAIN","HEDGE")</f>
        <v>MAIN</v>
      </c>
      <c r="AK8160" t="str" cm="1">
        <f t="array" ref="AK8160">_xlfn._xlws.FILTER(Table4[Column1],ISNUMBER(SEARCH(Table4[Column1],MIS[[#This Row],[OrderUniqueIdentifier]])),"")</f>
        <v>MS</v>
      </c>
    </row>
    <row r="8161" spans="1:37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>
        <f>_xlfn.XLOOKUP(MIS[[#This Row],[TRADING SYMBOL]],[1]Sheet1!$D:$D,[1]Sheet1!$C:$C)</f>
        <v>490.65</v>
      </c>
      <c r="AE8161">
        <f>MIS[[#This Row],[OrderAverageTradedPrice]]*MIS[[#This Row],[OrderQuantity]]</f>
        <v>207184.99999999997</v>
      </c>
      <c r="AF8161">
        <f>MIS[[#This Row],[LTP]]*MIS[[#This Row],[OrderQuantity]]</f>
        <v>206073</v>
      </c>
      <c r="AG8161">
        <f>IF(MIS[[#This Row],[OrderSide]]="SELL",MIS[[#This Row],[VALUE]]-MIS[[#This Row],[LIVE_VALUE]],MIS[[#This Row],[LIVE_VALUE]]-MIS[[#This Row],[VALUE]])</f>
        <v>-1111.9999999999709</v>
      </c>
      <c r="AH8161" t="str" cm="1">
        <f t="array" ref="AH8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1" t="str">
        <f>MIS[[#This Row],[TRADING SYMBOL]]</f>
        <v>SENSEX2552082300CE</v>
      </c>
      <c r="AJ8161" t="str">
        <f>IF(RIGHT(MIS[[#This Row],[Main/Hedge]],4)="MAIN","MAIN","HEDGE")</f>
        <v>MAIN</v>
      </c>
      <c r="AK8161" t="str" cm="1">
        <f t="array" ref="AK8161">_xlfn._xlws.FILTER(Table4[Column1],ISNUMBER(SEARCH(Table4[Column1],MIS[[#This Row],[OrderUniqueIdentifier]])),"")</f>
        <v>MS</v>
      </c>
    </row>
    <row r="8162" spans="1:37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>
        <f>_xlfn.XLOOKUP(MIS[[#This Row],[TRADING SYMBOL]],[1]Sheet1!$D:$D,[1]Sheet1!$C:$C)</f>
        <v>490.65</v>
      </c>
      <c r="AE8162">
        <f>MIS[[#This Row],[OrderAverageTradedPrice]]*MIS[[#This Row],[OrderQuantity]]</f>
        <v>177753.99999999997</v>
      </c>
      <c r="AF8162">
        <f>MIS[[#This Row],[LTP]]*MIS[[#This Row],[OrderQuantity]]</f>
        <v>176634</v>
      </c>
      <c r="AG8162">
        <f>IF(MIS[[#This Row],[OrderSide]]="SELL",MIS[[#This Row],[VALUE]]-MIS[[#This Row],[LIVE_VALUE]],MIS[[#This Row],[LIVE_VALUE]]-MIS[[#This Row],[VALUE]])</f>
        <v>-1119.9999999999709</v>
      </c>
      <c r="AH8162" t="str" cm="1">
        <f t="array" ref="AH8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2" t="str">
        <f>MIS[[#This Row],[TRADING SYMBOL]]</f>
        <v>SENSEX2552082300CE</v>
      </c>
      <c r="AJ8162" t="str">
        <f>IF(RIGHT(MIS[[#This Row],[Main/Hedge]],4)="MAIN","MAIN","HEDGE")</f>
        <v>MAIN</v>
      </c>
      <c r="AK8162" t="str" cm="1">
        <f t="array" ref="AK8162">_xlfn._xlws.FILTER(Table4[Column1],ISNUMBER(SEARCH(Table4[Column1],MIS[[#This Row],[OrderUniqueIdentifier]])),"")</f>
        <v>MS</v>
      </c>
    </row>
    <row r="8163" spans="1:37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>
        <f>_xlfn.XLOOKUP(MIS[[#This Row],[TRADING SYMBOL]],[1]Sheet1!$D:$D,[1]Sheet1!$C:$C)</f>
        <v>490.65</v>
      </c>
      <c r="AE8163">
        <f>MIS[[#This Row],[OrderAverageTradedPrice]]*MIS[[#This Row],[OrderQuantity]]</f>
        <v>39489</v>
      </c>
      <c r="AF8163">
        <f>MIS[[#This Row],[LTP]]*MIS[[#This Row],[OrderQuantity]]</f>
        <v>39252</v>
      </c>
      <c r="AG8163">
        <f>IF(MIS[[#This Row],[OrderSide]]="SELL",MIS[[#This Row],[VALUE]]-MIS[[#This Row],[LIVE_VALUE]],MIS[[#This Row],[LIVE_VALUE]]-MIS[[#This Row],[VALUE]])</f>
        <v>-237</v>
      </c>
      <c r="AH8163" t="str" cm="1">
        <f t="array" ref="AH8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3" t="str">
        <f>MIS[[#This Row],[TRADING SYMBOL]]</f>
        <v>SENSEX2552082300CE</v>
      </c>
      <c r="AJ8163" t="str">
        <f>IF(RIGHT(MIS[[#This Row],[Main/Hedge]],4)="MAIN","MAIN","HEDGE")</f>
        <v>MAIN</v>
      </c>
      <c r="AK8163" t="str" cm="1">
        <f t="array" ref="AK8163">_xlfn._xlws.FILTER(Table4[Column1],ISNUMBER(SEARCH(Table4[Column1],MIS[[#This Row],[OrderUniqueIdentifier]])),"")</f>
        <v>MS</v>
      </c>
    </row>
    <row r="8164" spans="1:37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>
        <f>_xlfn.XLOOKUP(MIS[[#This Row],[TRADING SYMBOL]],[1]Sheet1!$D:$D,[1]Sheet1!$C:$C)</f>
        <v>441.2</v>
      </c>
      <c r="AE8164">
        <f>MIS[[#This Row],[OrderAverageTradedPrice]]*MIS[[#This Row],[OrderQuantity]]</f>
        <v>8800</v>
      </c>
      <c r="AF8164">
        <f>MIS[[#This Row],[LTP]]*MIS[[#This Row],[OrderQuantity]]</f>
        <v>8824</v>
      </c>
      <c r="AG8164">
        <f>IF(MIS[[#This Row],[OrderSide]]="SELL",MIS[[#This Row],[VALUE]]-MIS[[#This Row],[LIVE_VALUE]],MIS[[#This Row],[LIVE_VALUE]]-MIS[[#This Row],[VALUE]])</f>
        <v>24</v>
      </c>
      <c r="AH8164" t="str" cm="1">
        <f t="array" ref="AH8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4" t="str">
        <f>MIS[[#This Row],[TRADING SYMBOL]]</f>
        <v>SENSEX2552082400CE</v>
      </c>
      <c r="AJ8164" t="str">
        <f>IF(RIGHT(MIS[[#This Row],[Main/Hedge]],4)="MAIN","MAIN","HEDGE")</f>
        <v>MAIN</v>
      </c>
      <c r="AK8164" t="str" cm="1">
        <f t="array" ref="AK8164">_xlfn._xlws.FILTER(Table4[Column1],ISNUMBER(SEARCH(Table4[Column1],MIS[[#This Row],[OrderUniqueIdentifier]])),"")</f>
        <v>MS</v>
      </c>
    </row>
    <row r="8165" spans="1:37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>
        <f>_xlfn.XLOOKUP(MIS[[#This Row],[TRADING SYMBOL]],[1]Sheet1!$D:$D,[1]Sheet1!$C:$C)</f>
        <v>441.2</v>
      </c>
      <c r="AE8165">
        <f>MIS[[#This Row],[OrderAverageTradedPrice]]*MIS[[#This Row],[OrderQuantity]]</f>
        <v>8797</v>
      </c>
      <c r="AF8165">
        <f>MIS[[#This Row],[LTP]]*MIS[[#This Row],[OrderQuantity]]</f>
        <v>8824</v>
      </c>
      <c r="AG8165">
        <f>IF(MIS[[#This Row],[OrderSide]]="SELL",MIS[[#This Row],[VALUE]]-MIS[[#This Row],[LIVE_VALUE]],MIS[[#This Row],[LIVE_VALUE]]-MIS[[#This Row],[VALUE]])</f>
        <v>27</v>
      </c>
      <c r="AH8165" t="str" cm="1">
        <f t="array" ref="AH8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5" t="str">
        <f>MIS[[#This Row],[TRADING SYMBOL]]</f>
        <v>SENSEX2552082400CE</v>
      </c>
      <c r="AJ8165" t="str">
        <f>IF(RIGHT(MIS[[#This Row],[Main/Hedge]],4)="MAIN","MAIN","HEDGE")</f>
        <v>MAIN</v>
      </c>
      <c r="AK8165" t="str" cm="1">
        <f t="array" ref="AK8165">_xlfn._xlws.FILTER(Table4[Column1],ISNUMBER(SEARCH(Table4[Column1],MIS[[#This Row],[OrderUniqueIdentifier]])),"")</f>
        <v>MS</v>
      </c>
    </row>
    <row r="8166" spans="1:37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>
        <f>_xlfn.XLOOKUP(MIS[[#This Row],[TRADING SYMBOL]],[1]Sheet1!$D:$D,[1]Sheet1!$C:$C)</f>
        <v>104.4</v>
      </c>
      <c r="AE8166">
        <f>MIS[[#This Row],[OrderAverageTradedPrice]]*MIS[[#This Row],[OrderQuantity]]</f>
        <v>4454</v>
      </c>
      <c r="AF8166">
        <f>MIS[[#This Row],[LTP]]*MIS[[#This Row],[OrderQuantity]]</f>
        <v>4176</v>
      </c>
      <c r="AG8166">
        <f>IF(MIS[[#This Row],[OrderSide]]="SELL",MIS[[#This Row],[VALUE]]-MIS[[#This Row],[LIVE_VALUE]],MIS[[#This Row],[LIVE_VALUE]]-MIS[[#This Row],[VALUE]])</f>
        <v>278</v>
      </c>
      <c r="AH8166" t="str" cm="1">
        <f t="array" ref="AH8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6" t="str">
        <f>MIS[[#This Row],[TRADING SYMBOL]]</f>
        <v>SENSEX2552083500CE</v>
      </c>
      <c r="AJ8166" t="str">
        <f>IF(RIGHT(MIS[[#This Row],[Main/Hedge]],4)="MAIN","MAIN","HEDGE")</f>
        <v>MAIN</v>
      </c>
      <c r="AK8166" t="str" cm="1">
        <f t="array" ref="AK8166">_xlfn._xlws.FILTER(Table4[Column1],ISNUMBER(SEARCH(Table4[Column1],MIS[[#This Row],[OrderUniqueIdentifier]])),"")</f>
        <v>MS</v>
      </c>
    </row>
    <row r="8167" spans="1:37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>
        <f>_xlfn.XLOOKUP(MIS[[#This Row],[TRADING SYMBOL]],[1]Sheet1!$D:$D,[1]Sheet1!$C:$C)</f>
        <v>104.4</v>
      </c>
      <c r="AE8167">
        <f>MIS[[#This Row],[OrderAverageTradedPrice]]*MIS[[#This Row],[OrderQuantity]]</f>
        <v>4452</v>
      </c>
      <c r="AF8167">
        <f>MIS[[#This Row],[LTP]]*MIS[[#This Row],[OrderQuantity]]</f>
        <v>4176</v>
      </c>
      <c r="AG8167">
        <f>IF(MIS[[#This Row],[OrderSide]]="SELL",MIS[[#This Row],[VALUE]]-MIS[[#This Row],[LIVE_VALUE]],MIS[[#This Row],[LIVE_VALUE]]-MIS[[#This Row],[VALUE]])</f>
        <v>276</v>
      </c>
      <c r="AH8167" t="str" cm="1">
        <f t="array" ref="AH8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7" t="str">
        <f>MIS[[#This Row],[TRADING SYMBOL]]</f>
        <v>SENSEX2552083500CE</v>
      </c>
      <c r="AJ8167" t="str">
        <f>IF(RIGHT(MIS[[#This Row],[Main/Hedge]],4)="MAIN","MAIN","HEDGE")</f>
        <v>MAIN</v>
      </c>
      <c r="AK8167" t="str" cm="1">
        <f t="array" ref="AK8167">_xlfn._xlws.FILTER(Table4[Column1],ISNUMBER(SEARCH(Table4[Column1],MIS[[#This Row],[OrderUniqueIdentifier]])),"")</f>
        <v>MS</v>
      </c>
    </row>
    <row r="8168" spans="1:37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>
        <f>_xlfn.XLOOKUP(MIS[[#This Row],[TRADING SYMBOL]],[1]Sheet1!$D:$D,[1]Sheet1!$C:$C)</f>
        <v>127.9</v>
      </c>
      <c r="AE8168">
        <f>MIS[[#This Row],[OrderAverageTradedPrice]]*MIS[[#This Row],[OrderQuantity]]</f>
        <v>4814</v>
      </c>
      <c r="AF8168">
        <f>MIS[[#This Row],[LTP]]*MIS[[#This Row],[OrderQuantity]]</f>
        <v>5116</v>
      </c>
      <c r="AG8168">
        <f>IF(MIS[[#This Row],[OrderSide]]="SELL",MIS[[#This Row],[VALUE]]-MIS[[#This Row],[LIVE_VALUE]],MIS[[#This Row],[LIVE_VALUE]]-MIS[[#This Row],[VALUE]])</f>
        <v>-302</v>
      </c>
      <c r="AH8168" t="str" cm="1">
        <f t="array" ref="AH8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8" t="str">
        <f>MIS[[#This Row],[TRADING SYMBOL]]</f>
        <v>SENSEX2552081200PE</v>
      </c>
      <c r="AJ8168" t="str">
        <f>IF(RIGHT(MIS[[#This Row],[Main/Hedge]],4)="MAIN","MAIN","HEDGE")</f>
        <v>MAIN</v>
      </c>
      <c r="AK8168" t="str" cm="1">
        <f t="array" ref="AK8168">_xlfn._xlws.FILTER(Table4[Column1],ISNUMBER(SEARCH(Table4[Column1],MIS[[#This Row],[OrderUniqueIdentifier]])),"")</f>
        <v>MS</v>
      </c>
    </row>
    <row r="8169" spans="1:37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>
        <f>_xlfn.XLOOKUP(MIS[[#This Row],[TRADING SYMBOL]],[1]Sheet1!$D:$D,[1]Sheet1!$C:$C)</f>
        <v>104.4</v>
      </c>
      <c r="AE8169">
        <f>MIS[[#This Row],[OrderAverageTradedPrice]]*MIS[[#This Row],[OrderQuantity]]</f>
        <v>4448</v>
      </c>
      <c r="AF8169">
        <f>MIS[[#This Row],[LTP]]*MIS[[#This Row],[OrderQuantity]]</f>
        <v>4176</v>
      </c>
      <c r="AG8169">
        <f>IF(MIS[[#This Row],[OrderSide]]="SELL",MIS[[#This Row],[VALUE]]-MIS[[#This Row],[LIVE_VALUE]],MIS[[#This Row],[LIVE_VALUE]]-MIS[[#This Row],[VALUE]])</f>
        <v>272</v>
      </c>
      <c r="AH8169" t="str" cm="1">
        <f t="array" ref="AH8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69" t="str">
        <f>MIS[[#This Row],[TRADING SYMBOL]]</f>
        <v>SENSEX2552083500CE</v>
      </c>
      <c r="AJ8169" t="str">
        <f>IF(RIGHT(MIS[[#This Row],[Main/Hedge]],4)="MAIN","MAIN","HEDGE")</f>
        <v>MAIN</v>
      </c>
      <c r="AK8169" t="str" cm="1">
        <f t="array" ref="AK8169">_xlfn._xlws.FILTER(Table4[Column1],ISNUMBER(SEARCH(Table4[Column1],MIS[[#This Row],[OrderUniqueIdentifier]])),"")</f>
        <v>MS</v>
      </c>
    </row>
    <row r="8170" spans="1:37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>
        <f>_xlfn.XLOOKUP(MIS[[#This Row],[TRADING SYMBOL]],[1]Sheet1!$D:$D,[1]Sheet1!$C:$C)</f>
        <v>104.4</v>
      </c>
      <c r="AE8170">
        <f>MIS[[#This Row],[OrderAverageTradedPrice]]*MIS[[#This Row],[OrderQuantity]]</f>
        <v>4448</v>
      </c>
      <c r="AF8170">
        <f>MIS[[#This Row],[LTP]]*MIS[[#This Row],[OrderQuantity]]</f>
        <v>4176</v>
      </c>
      <c r="AG8170">
        <f>IF(MIS[[#This Row],[OrderSide]]="SELL",MIS[[#This Row],[VALUE]]-MIS[[#This Row],[LIVE_VALUE]],MIS[[#This Row],[LIVE_VALUE]]-MIS[[#This Row],[VALUE]])</f>
        <v>272</v>
      </c>
      <c r="AH8170" t="str" cm="1">
        <f t="array" ref="AH8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0" t="str">
        <f>MIS[[#This Row],[TRADING SYMBOL]]</f>
        <v>SENSEX2552083500CE</v>
      </c>
      <c r="AJ8170" t="str">
        <f>IF(RIGHT(MIS[[#This Row],[Main/Hedge]],4)="MAIN","MAIN","HEDGE")</f>
        <v>MAIN</v>
      </c>
      <c r="AK8170" t="str" cm="1">
        <f t="array" ref="AK8170">_xlfn._xlws.FILTER(Table4[Column1],ISNUMBER(SEARCH(Table4[Column1],MIS[[#This Row],[OrderUniqueIdentifier]])),"")</f>
        <v>MS</v>
      </c>
    </row>
    <row r="8171" spans="1:37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>
        <f>_xlfn.XLOOKUP(MIS[[#This Row],[TRADING SYMBOL]],[1]Sheet1!$D:$D,[1]Sheet1!$C:$C)</f>
        <v>127.9</v>
      </c>
      <c r="AE8171">
        <f>MIS[[#This Row],[OrderAverageTradedPrice]]*MIS[[#This Row],[OrderQuantity]]</f>
        <v>2407</v>
      </c>
      <c r="AF8171">
        <f>MIS[[#This Row],[LTP]]*MIS[[#This Row],[OrderQuantity]]</f>
        <v>2558</v>
      </c>
      <c r="AG8171">
        <f>IF(MIS[[#This Row],[OrderSide]]="SELL",MIS[[#This Row],[VALUE]]-MIS[[#This Row],[LIVE_VALUE]],MIS[[#This Row],[LIVE_VALUE]]-MIS[[#This Row],[VALUE]])</f>
        <v>-151</v>
      </c>
      <c r="AH8171" t="str" cm="1">
        <f t="array" ref="AH8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1" t="str">
        <f>MIS[[#This Row],[TRADING SYMBOL]]</f>
        <v>SENSEX2552081200PE</v>
      </c>
      <c r="AJ8171" t="str">
        <f>IF(RIGHT(MIS[[#This Row],[Main/Hedge]],4)="MAIN","MAIN","HEDGE")</f>
        <v>MAIN</v>
      </c>
      <c r="AK8171" t="str" cm="1">
        <f t="array" ref="AK8171">_xlfn._xlws.FILTER(Table4[Column1],ISNUMBER(SEARCH(Table4[Column1],MIS[[#This Row],[OrderUniqueIdentifier]])),"")</f>
        <v>MS</v>
      </c>
    </row>
    <row r="8172" spans="1:37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>
        <f>_xlfn.XLOOKUP(MIS[[#This Row],[TRADING SYMBOL]],[1]Sheet1!$D:$D,[1]Sheet1!$C:$C)</f>
        <v>115.45</v>
      </c>
      <c r="AE8172">
        <f>MIS[[#This Row],[OrderAverageTradedPrice]]*MIS[[#This Row],[OrderQuantity]]</f>
        <v>2174</v>
      </c>
      <c r="AF8172">
        <f>MIS[[#This Row],[LTP]]*MIS[[#This Row],[OrderQuantity]]</f>
        <v>2309</v>
      </c>
      <c r="AG8172">
        <f>IF(MIS[[#This Row],[OrderSide]]="SELL",MIS[[#This Row],[VALUE]]-MIS[[#This Row],[LIVE_VALUE]],MIS[[#This Row],[LIVE_VALUE]]-MIS[[#This Row],[VALUE]])</f>
        <v>-135</v>
      </c>
      <c r="AH8172" t="str" cm="1">
        <f t="array" ref="AH8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2" t="str">
        <f>MIS[[#This Row],[TRADING SYMBOL]]</f>
        <v>SENSEX2552081100PE</v>
      </c>
      <c r="AJ8172" t="str">
        <f>IF(RIGHT(MIS[[#This Row],[Main/Hedge]],4)="MAIN","MAIN","HEDGE")</f>
        <v>MAIN</v>
      </c>
      <c r="AK8172" t="str" cm="1">
        <f t="array" ref="AK8172">_xlfn._xlws.FILTER(Table4[Column1],ISNUMBER(SEARCH(Table4[Column1],MIS[[#This Row],[OrderUniqueIdentifier]])),"")</f>
        <v>MS</v>
      </c>
    </row>
    <row r="8173" spans="1:37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>
        <f>_xlfn.XLOOKUP(MIS[[#This Row],[TRADING SYMBOL]],[1]Sheet1!$D:$D,[1]Sheet1!$C:$C)</f>
        <v>104.4</v>
      </c>
      <c r="AE8173">
        <f>MIS[[#This Row],[OrderAverageTradedPrice]]*MIS[[#This Row],[OrderQuantity]]</f>
        <v>2224</v>
      </c>
      <c r="AF8173">
        <f>MIS[[#This Row],[LTP]]*MIS[[#This Row],[OrderQuantity]]</f>
        <v>2088</v>
      </c>
      <c r="AG8173">
        <f>IF(MIS[[#This Row],[OrderSide]]="SELL",MIS[[#This Row],[VALUE]]-MIS[[#This Row],[LIVE_VALUE]],MIS[[#This Row],[LIVE_VALUE]]-MIS[[#This Row],[VALUE]])</f>
        <v>136</v>
      </c>
      <c r="AH8173" t="str" cm="1">
        <f t="array" ref="AH8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3" t="str">
        <f>MIS[[#This Row],[TRADING SYMBOL]]</f>
        <v>SENSEX2552083500CE</v>
      </c>
      <c r="AJ8173" t="str">
        <f>IF(RIGHT(MIS[[#This Row],[Main/Hedge]],4)="MAIN","MAIN","HEDGE")</f>
        <v>MAIN</v>
      </c>
      <c r="AK8173" t="str" cm="1">
        <f t="array" ref="AK8173">_xlfn._xlws.FILTER(Table4[Column1],ISNUMBER(SEARCH(Table4[Column1],MIS[[#This Row],[OrderUniqueIdentifier]])),"")</f>
        <v>MS</v>
      </c>
    </row>
    <row r="8174" spans="1:37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>
        <f>_xlfn.XLOOKUP(MIS[[#This Row],[TRADING SYMBOL]],[1]Sheet1!$D:$D,[1]Sheet1!$C:$C)</f>
        <v>115.45</v>
      </c>
      <c r="AE8174">
        <f>MIS[[#This Row],[OrderAverageTradedPrice]]*MIS[[#This Row],[OrderQuantity]]</f>
        <v>2181</v>
      </c>
      <c r="AF8174">
        <f>MIS[[#This Row],[LTP]]*MIS[[#This Row],[OrderQuantity]]</f>
        <v>2309</v>
      </c>
      <c r="AG8174">
        <f>IF(MIS[[#This Row],[OrderSide]]="SELL",MIS[[#This Row],[VALUE]]-MIS[[#This Row],[LIVE_VALUE]],MIS[[#This Row],[LIVE_VALUE]]-MIS[[#This Row],[VALUE]])</f>
        <v>-128</v>
      </c>
      <c r="AH8174" t="str" cm="1">
        <f t="array" ref="AH8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4" t="str">
        <f>MIS[[#This Row],[TRADING SYMBOL]]</f>
        <v>SENSEX2552081100PE</v>
      </c>
      <c r="AJ8174" t="str">
        <f>IF(RIGHT(MIS[[#This Row],[Main/Hedge]],4)="MAIN","MAIN","HEDGE")</f>
        <v>MAIN</v>
      </c>
      <c r="AK8174" t="str" cm="1">
        <f t="array" ref="AK8174">_xlfn._xlws.FILTER(Table4[Column1],ISNUMBER(SEARCH(Table4[Column1],MIS[[#This Row],[OrderUniqueIdentifier]])),"")</f>
        <v>MS</v>
      </c>
    </row>
    <row r="8175" spans="1:37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>
        <f>_xlfn.XLOOKUP(MIS[[#This Row],[TRADING SYMBOL]],[1]Sheet1!$D:$D,[1]Sheet1!$C:$C)</f>
        <v>127.9</v>
      </c>
      <c r="AE8175">
        <f>MIS[[#This Row],[OrderAverageTradedPrice]]*MIS[[#This Row],[OrderQuantity]]</f>
        <v>19219</v>
      </c>
      <c r="AF8175">
        <f>MIS[[#This Row],[LTP]]*MIS[[#This Row],[OrderQuantity]]</f>
        <v>20464</v>
      </c>
      <c r="AG8175">
        <f>IF(MIS[[#This Row],[OrderSide]]="SELL",MIS[[#This Row],[VALUE]]-MIS[[#This Row],[LIVE_VALUE]],MIS[[#This Row],[LIVE_VALUE]]-MIS[[#This Row],[VALUE]])</f>
        <v>-1245</v>
      </c>
      <c r="AH8175" t="str" cm="1">
        <f t="array" ref="AH8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5" t="str">
        <f>MIS[[#This Row],[TRADING SYMBOL]]</f>
        <v>SENSEX2552081200PE</v>
      </c>
      <c r="AJ8175" t="str">
        <f>IF(RIGHT(MIS[[#This Row],[Main/Hedge]],4)="MAIN","MAIN","HEDGE")</f>
        <v>MAIN</v>
      </c>
      <c r="AK8175" t="str" cm="1">
        <f t="array" ref="AK8175">_xlfn._xlws.FILTER(Table4[Column1],ISNUMBER(SEARCH(Table4[Column1],MIS[[#This Row],[OrderUniqueIdentifier]])),"")</f>
        <v>MS</v>
      </c>
    </row>
    <row r="8176" spans="1:37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>
        <f>_xlfn.XLOOKUP(MIS[[#This Row],[TRADING SYMBOL]],[1]Sheet1!$D:$D,[1]Sheet1!$C:$C)</f>
        <v>115.45</v>
      </c>
      <c r="AE8176">
        <f>MIS[[#This Row],[OrderAverageTradedPrice]]*MIS[[#This Row],[OrderQuantity]]</f>
        <v>8689</v>
      </c>
      <c r="AF8176">
        <f>MIS[[#This Row],[LTP]]*MIS[[#This Row],[OrderQuantity]]</f>
        <v>9236</v>
      </c>
      <c r="AG8176">
        <f>IF(MIS[[#This Row],[OrderSide]]="SELL",MIS[[#This Row],[VALUE]]-MIS[[#This Row],[LIVE_VALUE]],MIS[[#This Row],[LIVE_VALUE]]-MIS[[#This Row],[VALUE]])</f>
        <v>-547</v>
      </c>
      <c r="AH8176" t="str" cm="1">
        <f t="array" ref="AH8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6" t="str">
        <f>MIS[[#This Row],[TRADING SYMBOL]]</f>
        <v>SENSEX2552081100PE</v>
      </c>
      <c r="AJ8176" t="str">
        <f>IF(RIGHT(MIS[[#This Row],[Main/Hedge]],4)="MAIN","MAIN","HEDGE")</f>
        <v>MAIN</v>
      </c>
      <c r="AK8176" t="str" cm="1">
        <f t="array" ref="AK8176">_xlfn._xlws.FILTER(Table4[Column1],ISNUMBER(SEARCH(Table4[Column1],MIS[[#This Row],[OrderUniqueIdentifier]])),"")</f>
        <v>MS</v>
      </c>
    </row>
    <row r="8177" spans="1:37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>
        <f>_xlfn.XLOOKUP(MIS[[#This Row],[TRADING SYMBOL]],[1]Sheet1!$D:$D,[1]Sheet1!$C:$C)</f>
        <v>115.45</v>
      </c>
      <c r="AE8177">
        <f>MIS[[#This Row],[OrderAverageTradedPrice]]*MIS[[#This Row],[OrderQuantity]]</f>
        <v>2178</v>
      </c>
      <c r="AF8177">
        <f>MIS[[#This Row],[LTP]]*MIS[[#This Row],[OrderQuantity]]</f>
        <v>2309</v>
      </c>
      <c r="AG8177">
        <f>IF(MIS[[#This Row],[OrderSide]]="SELL",MIS[[#This Row],[VALUE]]-MIS[[#This Row],[LIVE_VALUE]],MIS[[#This Row],[LIVE_VALUE]]-MIS[[#This Row],[VALUE]])</f>
        <v>-131</v>
      </c>
      <c r="AH8177" t="str" cm="1">
        <f t="array" ref="AH8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7" t="str">
        <f>MIS[[#This Row],[TRADING SYMBOL]]</f>
        <v>SENSEX2552081100PE</v>
      </c>
      <c r="AJ8177" t="str">
        <f>IF(RIGHT(MIS[[#This Row],[Main/Hedge]],4)="MAIN","MAIN","HEDGE")</f>
        <v>MAIN</v>
      </c>
      <c r="AK8177" t="str" cm="1">
        <f t="array" ref="AK8177">_xlfn._xlws.FILTER(Table4[Column1],ISNUMBER(SEARCH(Table4[Column1],MIS[[#This Row],[OrderUniqueIdentifier]])),"")</f>
        <v>MS</v>
      </c>
    </row>
    <row r="8178" spans="1:37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>
        <f>_xlfn.XLOOKUP(MIS[[#This Row],[TRADING SYMBOL]],[1]Sheet1!$D:$D,[1]Sheet1!$C:$C)</f>
        <v>104.4</v>
      </c>
      <c r="AE8178">
        <f>MIS[[#This Row],[OrderAverageTradedPrice]]*MIS[[#This Row],[OrderQuantity]]</f>
        <v>4452</v>
      </c>
      <c r="AF8178">
        <f>MIS[[#This Row],[LTP]]*MIS[[#This Row],[OrderQuantity]]</f>
        <v>4176</v>
      </c>
      <c r="AG8178">
        <f>IF(MIS[[#This Row],[OrderSide]]="SELL",MIS[[#This Row],[VALUE]]-MIS[[#This Row],[LIVE_VALUE]],MIS[[#This Row],[LIVE_VALUE]]-MIS[[#This Row],[VALUE]])</f>
        <v>276</v>
      </c>
      <c r="AH8178" t="str" cm="1">
        <f t="array" ref="AH8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8" t="str">
        <f>MIS[[#This Row],[TRADING SYMBOL]]</f>
        <v>SENSEX2552083500CE</v>
      </c>
      <c r="AJ8178" t="str">
        <f>IF(RIGHT(MIS[[#This Row],[Main/Hedge]],4)="MAIN","MAIN","HEDGE")</f>
        <v>MAIN</v>
      </c>
      <c r="AK8178" t="str" cm="1">
        <f t="array" ref="AK8178">_xlfn._xlws.FILTER(Table4[Column1],ISNUMBER(SEARCH(Table4[Column1],MIS[[#This Row],[OrderUniqueIdentifier]])),"")</f>
        <v>MS</v>
      </c>
    </row>
    <row r="8179" spans="1:37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>
        <f>_xlfn.XLOOKUP(MIS[[#This Row],[TRADING SYMBOL]],[1]Sheet1!$D:$D,[1]Sheet1!$C:$C)</f>
        <v>115.45</v>
      </c>
      <c r="AE8179">
        <f>MIS[[#This Row],[OrderAverageTradedPrice]]*MIS[[#This Row],[OrderQuantity]]</f>
        <v>2174</v>
      </c>
      <c r="AF8179">
        <f>MIS[[#This Row],[LTP]]*MIS[[#This Row],[OrderQuantity]]</f>
        <v>2309</v>
      </c>
      <c r="AG8179">
        <f>IF(MIS[[#This Row],[OrderSide]]="SELL",MIS[[#This Row],[VALUE]]-MIS[[#This Row],[LIVE_VALUE]],MIS[[#This Row],[LIVE_VALUE]]-MIS[[#This Row],[VALUE]])</f>
        <v>-135</v>
      </c>
      <c r="AH8179" t="str" cm="1">
        <f t="array" ref="AH8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79" t="str">
        <f>MIS[[#This Row],[TRADING SYMBOL]]</f>
        <v>SENSEX2552081100PE</v>
      </c>
      <c r="AJ8179" t="str">
        <f>IF(RIGHT(MIS[[#This Row],[Main/Hedge]],4)="MAIN","MAIN","HEDGE")</f>
        <v>MAIN</v>
      </c>
      <c r="AK8179" t="str" cm="1">
        <f t="array" ref="AK8179">_xlfn._xlws.FILTER(Table4[Column1],ISNUMBER(SEARCH(Table4[Column1],MIS[[#This Row],[OrderUniqueIdentifier]])),"")</f>
        <v>MS</v>
      </c>
    </row>
    <row r="8180" spans="1:37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>
        <f>_xlfn.XLOOKUP(MIS[[#This Row],[TRADING SYMBOL]],[1]Sheet1!$D:$D,[1]Sheet1!$C:$C)</f>
        <v>127.9</v>
      </c>
      <c r="AE8180">
        <f>MIS[[#This Row],[OrderAverageTradedPrice]]*MIS[[#This Row],[OrderQuantity]]</f>
        <v>2403</v>
      </c>
      <c r="AF8180">
        <f>MIS[[#This Row],[LTP]]*MIS[[#This Row],[OrderQuantity]]</f>
        <v>2558</v>
      </c>
      <c r="AG8180">
        <f>IF(MIS[[#This Row],[OrderSide]]="SELL",MIS[[#This Row],[VALUE]]-MIS[[#This Row],[LIVE_VALUE]],MIS[[#This Row],[LIVE_VALUE]]-MIS[[#This Row],[VALUE]])</f>
        <v>-155</v>
      </c>
      <c r="AH8180" t="str" cm="1">
        <f t="array" ref="AH8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0" t="str">
        <f>MIS[[#This Row],[TRADING SYMBOL]]</f>
        <v>SENSEX2552081200PE</v>
      </c>
      <c r="AJ8180" t="str">
        <f>IF(RIGHT(MIS[[#This Row],[Main/Hedge]],4)="MAIN","MAIN","HEDGE")</f>
        <v>MAIN</v>
      </c>
      <c r="AK8180" t="str" cm="1">
        <f t="array" ref="AK8180">_xlfn._xlws.FILTER(Table4[Column1],ISNUMBER(SEARCH(Table4[Column1],MIS[[#This Row],[OrderUniqueIdentifier]])),"")</f>
        <v>MS</v>
      </c>
    </row>
    <row r="8181" spans="1:37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>
        <f>_xlfn.XLOOKUP(MIS[[#This Row],[TRADING SYMBOL]],[1]Sheet1!$D:$D,[1]Sheet1!$C:$C)</f>
        <v>104.4</v>
      </c>
      <c r="AE8181">
        <f>MIS[[#This Row],[OrderAverageTradedPrice]]*MIS[[#This Row],[OrderQuantity]]</f>
        <v>2226</v>
      </c>
      <c r="AF8181">
        <f>MIS[[#This Row],[LTP]]*MIS[[#This Row],[OrderQuantity]]</f>
        <v>2088</v>
      </c>
      <c r="AG8181">
        <f>IF(MIS[[#This Row],[OrderSide]]="SELL",MIS[[#This Row],[VALUE]]-MIS[[#This Row],[LIVE_VALUE]],MIS[[#This Row],[LIVE_VALUE]]-MIS[[#This Row],[VALUE]])</f>
        <v>138</v>
      </c>
      <c r="AH8181" t="str" cm="1">
        <f t="array" ref="AH81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1" t="str">
        <f>MIS[[#This Row],[TRADING SYMBOL]]</f>
        <v>SENSEX2552083500CE</v>
      </c>
      <c r="AJ8181" t="str">
        <f>IF(RIGHT(MIS[[#This Row],[Main/Hedge]],4)="MAIN","MAIN","HEDGE")</f>
        <v>MAIN</v>
      </c>
      <c r="AK8181" t="str" cm="1">
        <f t="array" ref="AK8181">_xlfn._xlws.FILTER(Table4[Column1],ISNUMBER(SEARCH(Table4[Column1],MIS[[#This Row],[OrderUniqueIdentifier]])),"")</f>
        <v>MS</v>
      </c>
    </row>
    <row r="8182" spans="1:37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>
        <f>_xlfn.XLOOKUP(MIS[[#This Row],[TRADING SYMBOL]],[1]Sheet1!$D:$D,[1]Sheet1!$C:$C)</f>
        <v>115.45</v>
      </c>
      <c r="AE8182">
        <f>MIS[[#This Row],[OrderAverageTradedPrice]]*MIS[[#This Row],[OrderQuantity]]</f>
        <v>10870</v>
      </c>
      <c r="AF8182">
        <f>MIS[[#This Row],[LTP]]*MIS[[#This Row],[OrderQuantity]]</f>
        <v>11545</v>
      </c>
      <c r="AG8182">
        <f>IF(MIS[[#This Row],[OrderSide]]="SELL",MIS[[#This Row],[VALUE]]-MIS[[#This Row],[LIVE_VALUE]],MIS[[#This Row],[LIVE_VALUE]]-MIS[[#This Row],[VALUE]])</f>
        <v>-675</v>
      </c>
      <c r="AH8182" t="str" cm="1">
        <f t="array" ref="AH81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2" t="str">
        <f>MIS[[#This Row],[TRADING SYMBOL]]</f>
        <v>SENSEX2552081100PE</v>
      </c>
      <c r="AJ8182" t="str">
        <f>IF(RIGHT(MIS[[#This Row],[Main/Hedge]],4)="MAIN","MAIN","HEDGE")</f>
        <v>MAIN</v>
      </c>
      <c r="AK8182" t="str" cm="1">
        <f t="array" ref="AK8182">_xlfn._xlws.FILTER(Table4[Column1],ISNUMBER(SEARCH(Table4[Column1],MIS[[#This Row],[OrderUniqueIdentifier]])),"")</f>
        <v>MS</v>
      </c>
    </row>
    <row r="8183" spans="1:37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>
        <f>_xlfn.XLOOKUP(MIS[[#This Row],[TRADING SYMBOL]],[1]Sheet1!$D:$D,[1]Sheet1!$C:$C)</f>
        <v>104.4</v>
      </c>
      <c r="AE8183">
        <f>MIS[[#This Row],[OrderAverageTradedPrice]]*MIS[[#This Row],[OrderQuantity]]</f>
        <v>2224</v>
      </c>
      <c r="AF8183">
        <f>MIS[[#This Row],[LTP]]*MIS[[#This Row],[OrderQuantity]]</f>
        <v>2088</v>
      </c>
      <c r="AG8183">
        <f>IF(MIS[[#This Row],[OrderSide]]="SELL",MIS[[#This Row],[VALUE]]-MIS[[#This Row],[LIVE_VALUE]],MIS[[#This Row],[LIVE_VALUE]]-MIS[[#This Row],[VALUE]])</f>
        <v>136</v>
      </c>
      <c r="AH8183" t="str" cm="1">
        <f t="array" ref="AH8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3" t="str">
        <f>MIS[[#This Row],[TRADING SYMBOL]]</f>
        <v>SENSEX2552083500CE</v>
      </c>
      <c r="AJ8183" t="str">
        <f>IF(RIGHT(MIS[[#This Row],[Main/Hedge]],4)="MAIN","MAIN","HEDGE")</f>
        <v>MAIN</v>
      </c>
      <c r="AK8183" t="str" cm="1">
        <f t="array" ref="AK8183">_xlfn._xlws.FILTER(Table4[Column1],ISNUMBER(SEARCH(Table4[Column1],MIS[[#This Row],[OrderUniqueIdentifier]])),"")</f>
        <v>MS</v>
      </c>
    </row>
    <row r="8184" spans="1:37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>
        <f>_xlfn.XLOOKUP(MIS[[#This Row],[TRADING SYMBOL]],[1]Sheet1!$D:$D,[1]Sheet1!$C:$C)</f>
        <v>115.45</v>
      </c>
      <c r="AE8184">
        <f>MIS[[#This Row],[OrderAverageTradedPrice]]*MIS[[#This Row],[OrderQuantity]]</f>
        <v>2174</v>
      </c>
      <c r="AF8184">
        <f>MIS[[#This Row],[LTP]]*MIS[[#This Row],[OrderQuantity]]</f>
        <v>2309</v>
      </c>
      <c r="AG8184">
        <f>IF(MIS[[#This Row],[OrderSide]]="SELL",MIS[[#This Row],[VALUE]]-MIS[[#This Row],[LIVE_VALUE]],MIS[[#This Row],[LIVE_VALUE]]-MIS[[#This Row],[VALUE]])</f>
        <v>-135</v>
      </c>
      <c r="AH8184" t="str" cm="1">
        <f t="array" ref="AH81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4" t="str">
        <f>MIS[[#This Row],[TRADING SYMBOL]]</f>
        <v>SENSEX2552081100PE</v>
      </c>
      <c r="AJ8184" t="str">
        <f>IF(RIGHT(MIS[[#This Row],[Main/Hedge]],4)="MAIN","MAIN","HEDGE")</f>
        <v>MAIN</v>
      </c>
      <c r="AK8184" t="str" cm="1">
        <f t="array" ref="AK8184">_xlfn._xlws.FILTER(Table4[Column1],ISNUMBER(SEARCH(Table4[Column1],MIS[[#This Row],[OrderUniqueIdentifier]])),"")</f>
        <v>MS</v>
      </c>
    </row>
    <row r="8185" spans="1:37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>
        <f>_xlfn.XLOOKUP(MIS[[#This Row],[TRADING SYMBOL]],[1]Sheet1!$D:$D,[1]Sheet1!$C:$C)</f>
        <v>115.45</v>
      </c>
      <c r="AE8185">
        <f>MIS[[#This Row],[OrderAverageTradedPrice]]*MIS[[#This Row],[OrderQuantity]]</f>
        <v>4364</v>
      </c>
      <c r="AF8185">
        <f>MIS[[#This Row],[LTP]]*MIS[[#This Row],[OrderQuantity]]</f>
        <v>4618</v>
      </c>
      <c r="AG8185">
        <f>IF(MIS[[#This Row],[OrderSide]]="SELL",MIS[[#This Row],[VALUE]]-MIS[[#This Row],[LIVE_VALUE]],MIS[[#This Row],[LIVE_VALUE]]-MIS[[#This Row],[VALUE]])</f>
        <v>-254</v>
      </c>
      <c r="AH8185" t="str" cm="1">
        <f t="array" ref="AH81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5" t="str">
        <f>MIS[[#This Row],[TRADING SYMBOL]]</f>
        <v>SENSEX2552081100PE</v>
      </c>
      <c r="AJ8185" t="str">
        <f>IF(RIGHT(MIS[[#This Row],[Main/Hedge]],4)="MAIN","MAIN","HEDGE")</f>
        <v>MAIN</v>
      </c>
      <c r="AK8185" t="str" cm="1">
        <f t="array" ref="AK8185">_xlfn._xlws.FILTER(Table4[Column1],ISNUMBER(SEARCH(Table4[Column1],MIS[[#This Row],[OrderUniqueIdentifier]])),"")</f>
        <v>MS</v>
      </c>
    </row>
    <row r="8186" spans="1:37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>
        <f>_xlfn.XLOOKUP(MIS[[#This Row],[TRADING SYMBOL]],[1]Sheet1!$D:$D,[1]Sheet1!$C:$C)</f>
        <v>127.9</v>
      </c>
      <c r="AE8186">
        <f>MIS[[#This Row],[OrderAverageTradedPrice]]*MIS[[#This Row],[OrderQuantity]]</f>
        <v>2408</v>
      </c>
      <c r="AF8186">
        <f>MIS[[#This Row],[LTP]]*MIS[[#This Row],[OrderQuantity]]</f>
        <v>2558</v>
      </c>
      <c r="AG8186">
        <f>IF(MIS[[#This Row],[OrderSide]]="SELL",MIS[[#This Row],[VALUE]]-MIS[[#This Row],[LIVE_VALUE]],MIS[[#This Row],[LIVE_VALUE]]-MIS[[#This Row],[VALUE]])</f>
        <v>-150</v>
      </c>
      <c r="AH8186" t="str" cm="1">
        <f t="array" ref="AH8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6" t="str">
        <f>MIS[[#This Row],[TRADING SYMBOL]]</f>
        <v>SENSEX2552081200PE</v>
      </c>
      <c r="AJ8186" t="str">
        <f>IF(RIGHT(MIS[[#This Row],[Main/Hedge]],4)="MAIN","MAIN","HEDGE")</f>
        <v>MAIN</v>
      </c>
      <c r="AK8186" t="str" cm="1">
        <f t="array" ref="AK8186">_xlfn._xlws.FILTER(Table4[Column1],ISNUMBER(SEARCH(Table4[Column1],MIS[[#This Row],[OrderUniqueIdentifier]])),"")</f>
        <v>MS</v>
      </c>
    </row>
    <row r="8187" spans="1:37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>
        <f>_xlfn.XLOOKUP(MIS[[#This Row],[TRADING SYMBOL]],[1]Sheet1!$D:$D,[1]Sheet1!$C:$C)</f>
        <v>104.4</v>
      </c>
      <c r="AE8187">
        <f>MIS[[#This Row],[OrderAverageTradedPrice]]*MIS[[#This Row],[OrderQuantity]]</f>
        <v>2226</v>
      </c>
      <c r="AF8187">
        <f>MIS[[#This Row],[LTP]]*MIS[[#This Row],[OrderQuantity]]</f>
        <v>2088</v>
      </c>
      <c r="AG8187">
        <f>IF(MIS[[#This Row],[OrderSide]]="SELL",MIS[[#This Row],[VALUE]]-MIS[[#This Row],[LIVE_VALUE]],MIS[[#This Row],[LIVE_VALUE]]-MIS[[#This Row],[VALUE]])</f>
        <v>138</v>
      </c>
      <c r="AH8187" t="str" cm="1">
        <f t="array" ref="AH8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7" t="str">
        <f>MIS[[#This Row],[TRADING SYMBOL]]</f>
        <v>SENSEX2552083500CE</v>
      </c>
      <c r="AJ8187" t="str">
        <f>IF(RIGHT(MIS[[#This Row],[Main/Hedge]],4)="MAIN","MAIN","HEDGE")</f>
        <v>MAIN</v>
      </c>
      <c r="AK8187" t="str" cm="1">
        <f t="array" ref="AK8187">_xlfn._xlws.FILTER(Table4[Column1],ISNUMBER(SEARCH(Table4[Column1],MIS[[#This Row],[OrderUniqueIdentifier]])),"")</f>
        <v>MS</v>
      </c>
    </row>
    <row r="8188" spans="1:37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>
        <f>_xlfn.XLOOKUP(MIS[[#This Row],[TRADING SYMBOL]],[1]Sheet1!$D:$D,[1]Sheet1!$C:$C)</f>
        <v>115.45</v>
      </c>
      <c r="AE8188">
        <f>MIS[[#This Row],[OrderAverageTradedPrice]]*MIS[[#This Row],[OrderQuantity]]</f>
        <v>2178</v>
      </c>
      <c r="AF8188">
        <f>MIS[[#This Row],[LTP]]*MIS[[#This Row],[OrderQuantity]]</f>
        <v>2309</v>
      </c>
      <c r="AG8188">
        <f>IF(MIS[[#This Row],[OrderSide]]="SELL",MIS[[#This Row],[VALUE]]-MIS[[#This Row],[LIVE_VALUE]],MIS[[#This Row],[LIVE_VALUE]]-MIS[[#This Row],[VALUE]])</f>
        <v>-131</v>
      </c>
      <c r="AH8188" t="str" cm="1">
        <f t="array" ref="AH8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8" t="str">
        <f>MIS[[#This Row],[TRADING SYMBOL]]</f>
        <v>SENSEX2552081100PE</v>
      </c>
      <c r="AJ8188" t="str">
        <f>IF(RIGHT(MIS[[#This Row],[Main/Hedge]],4)="MAIN","MAIN","HEDGE")</f>
        <v>MAIN</v>
      </c>
      <c r="AK8188" t="str" cm="1">
        <f t="array" ref="AK8188">_xlfn._xlws.FILTER(Table4[Column1],ISNUMBER(SEARCH(Table4[Column1],MIS[[#This Row],[OrderUniqueIdentifier]])),"")</f>
        <v>MS</v>
      </c>
    </row>
    <row r="8189" spans="1:37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>
        <f>_xlfn.XLOOKUP(MIS[[#This Row],[TRADING SYMBOL]],[1]Sheet1!$D:$D,[1]Sheet1!$C:$C)</f>
        <v>127.9</v>
      </c>
      <c r="AE8189">
        <f>MIS[[#This Row],[OrderAverageTradedPrice]]*MIS[[#This Row],[OrderQuantity]]</f>
        <v>2406</v>
      </c>
      <c r="AF8189">
        <f>MIS[[#This Row],[LTP]]*MIS[[#This Row],[OrderQuantity]]</f>
        <v>2558</v>
      </c>
      <c r="AG8189">
        <f>IF(MIS[[#This Row],[OrderSide]]="SELL",MIS[[#This Row],[VALUE]]-MIS[[#This Row],[LIVE_VALUE]],MIS[[#This Row],[LIVE_VALUE]]-MIS[[#This Row],[VALUE]])</f>
        <v>-152</v>
      </c>
      <c r="AH8189" t="str" cm="1">
        <f t="array" ref="AH81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89" t="str">
        <f>MIS[[#This Row],[TRADING SYMBOL]]</f>
        <v>SENSEX2552081200PE</v>
      </c>
      <c r="AJ8189" t="str">
        <f>IF(RIGHT(MIS[[#This Row],[Main/Hedge]],4)="MAIN","MAIN","HEDGE")</f>
        <v>MAIN</v>
      </c>
      <c r="AK8189" t="str" cm="1">
        <f t="array" ref="AK8189">_xlfn._xlws.FILTER(Table4[Column1],ISNUMBER(SEARCH(Table4[Column1],MIS[[#This Row],[OrderUniqueIdentifier]])),"")</f>
        <v>MS</v>
      </c>
    </row>
    <row r="8190" spans="1:37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>
        <f>_xlfn.XLOOKUP(MIS[[#This Row],[TRADING SYMBOL]],[1]Sheet1!$D:$D,[1]Sheet1!$C:$C)</f>
        <v>115.45</v>
      </c>
      <c r="AE8190">
        <f>MIS[[#This Row],[OrderAverageTradedPrice]]*MIS[[#This Row],[OrderQuantity]]</f>
        <v>4350</v>
      </c>
      <c r="AF8190">
        <f>MIS[[#This Row],[LTP]]*MIS[[#This Row],[OrderQuantity]]</f>
        <v>4618</v>
      </c>
      <c r="AG8190">
        <f>IF(MIS[[#This Row],[OrderSide]]="SELL",MIS[[#This Row],[VALUE]]-MIS[[#This Row],[LIVE_VALUE]],MIS[[#This Row],[LIVE_VALUE]]-MIS[[#This Row],[VALUE]])</f>
        <v>-268</v>
      </c>
      <c r="AH8190" t="str" cm="1">
        <f t="array" ref="AH81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0" t="str">
        <f>MIS[[#This Row],[TRADING SYMBOL]]</f>
        <v>SENSEX2552081100PE</v>
      </c>
      <c r="AJ8190" t="str">
        <f>IF(RIGHT(MIS[[#This Row],[Main/Hedge]],4)="MAIN","MAIN","HEDGE")</f>
        <v>MAIN</v>
      </c>
      <c r="AK8190" t="str" cm="1">
        <f t="array" ref="AK8190">_xlfn._xlws.FILTER(Table4[Column1],ISNUMBER(SEARCH(Table4[Column1],MIS[[#This Row],[OrderUniqueIdentifier]])),"")</f>
        <v>MS</v>
      </c>
    </row>
    <row r="8191" spans="1:37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>
        <f>_xlfn.XLOOKUP(MIS[[#This Row],[TRADING SYMBOL]],[1]Sheet1!$D:$D,[1]Sheet1!$C:$C)</f>
        <v>115.45</v>
      </c>
      <c r="AE8191">
        <f>MIS[[#This Row],[OrderAverageTradedPrice]]*MIS[[#This Row],[OrderQuantity]]</f>
        <v>2177</v>
      </c>
      <c r="AF8191">
        <f>MIS[[#This Row],[LTP]]*MIS[[#This Row],[OrderQuantity]]</f>
        <v>2309</v>
      </c>
      <c r="AG8191">
        <f>IF(MIS[[#This Row],[OrderSide]]="SELL",MIS[[#This Row],[VALUE]]-MIS[[#This Row],[LIVE_VALUE]],MIS[[#This Row],[LIVE_VALUE]]-MIS[[#This Row],[VALUE]])</f>
        <v>-132</v>
      </c>
      <c r="AH8191" t="str" cm="1">
        <f t="array" ref="AH81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1" t="str">
        <f>MIS[[#This Row],[TRADING SYMBOL]]</f>
        <v>SENSEX2552081100PE</v>
      </c>
      <c r="AJ8191" t="str">
        <f>IF(RIGHT(MIS[[#This Row],[Main/Hedge]],4)="MAIN","MAIN","HEDGE")</f>
        <v>MAIN</v>
      </c>
      <c r="AK8191" t="str" cm="1">
        <f t="array" ref="AK8191">_xlfn._xlws.FILTER(Table4[Column1],ISNUMBER(SEARCH(Table4[Column1],MIS[[#This Row],[OrderUniqueIdentifier]])),"")</f>
        <v>MS</v>
      </c>
    </row>
    <row r="8192" spans="1:37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>
        <f>_xlfn.XLOOKUP(MIS[[#This Row],[TRADING SYMBOL]],[1]Sheet1!$D:$D,[1]Sheet1!$C:$C)</f>
        <v>104.4</v>
      </c>
      <c r="AE8192">
        <f>MIS[[#This Row],[OrderAverageTradedPrice]]*MIS[[#This Row],[OrderQuantity]]</f>
        <v>4452</v>
      </c>
      <c r="AF8192">
        <f>MIS[[#This Row],[LTP]]*MIS[[#This Row],[OrderQuantity]]</f>
        <v>4176</v>
      </c>
      <c r="AG8192">
        <f>IF(MIS[[#This Row],[OrderSide]]="SELL",MIS[[#This Row],[VALUE]]-MIS[[#This Row],[LIVE_VALUE]],MIS[[#This Row],[LIVE_VALUE]]-MIS[[#This Row],[VALUE]])</f>
        <v>276</v>
      </c>
      <c r="AH8192" t="str" cm="1">
        <f t="array" ref="AH81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2" t="str">
        <f>MIS[[#This Row],[TRADING SYMBOL]]</f>
        <v>SENSEX2552083500CE</v>
      </c>
      <c r="AJ8192" t="str">
        <f>IF(RIGHT(MIS[[#This Row],[Main/Hedge]],4)="MAIN","MAIN","HEDGE")</f>
        <v>MAIN</v>
      </c>
      <c r="AK8192" t="str" cm="1">
        <f t="array" ref="AK8192">_xlfn._xlws.FILTER(Table4[Column1],ISNUMBER(SEARCH(Table4[Column1],MIS[[#This Row],[OrderUniqueIdentifier]])),"")</f>
        <v>MS</v>
      </c>
    </row>
    <row r="8193" spans="1:37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>
        <f>_xlfn.XLOOKUP(MIS[[#This Row],[TRADING SYMBOL]],[1]Sheet1!$D:$D,[1]Sheet1!$C:$C)</f>
        <v>118.35</v>
      </c>
      <c r="AE8193">
        <f>MIS[[#This Row],[OrderAverageTradedPrice]]*MIS[[#This Row],[OrderQuantity]]</f>
        <v>2546</v>
      </c>
      <c r="AF8193">
        <f>MIS[[#This Row],[LTP]]*MIS[[#This Row],[OrderQuantity]]</f>
        <v>2367</v>
      </c>
      <c r="AG8193">
        <f>IF(MIS[[#This Row],[OrderSide]]="SELL",MIS[[#This Row],[VALUE]]-MIS[[#This Row],[LIVE_VALUE]],MIS[[#This Row],[LIVE_VALUE]]-MIS[[#This Row],[VALUE]])</f>
        <v>179</v>
      </c>
      <c r="AH8193" t="str" cm="1">
        <f t="array" ref="AH8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3" t="str">
        <f>MIS[[#This Row],[TRADING SYMBOL]]</f>
        <v>SENSEX2552083400CE</v>
      </c>
      <c r="AJ8193" t="str">
        <f>IF(RIGHT(MIS[[#This Row],[Main/Hedge]],4)="MAIN","MAIN","HEDGE")</f>
        <v>MAIN</v>
      </c>
      <c r="AK8193" t="str" cm="1">
        <f t="array" ref="AK8193">_xlfn._xlws.FILTER(Table4[Column1],ISNUMBER(SEARCH(Table4[Column1],MIS[[#This Row],[OrderUniqueIdentifier]])),"")</f>
        <v>MS</v>
      </c>
    </row>
    <row r="8194" spans="1:37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>
        <f>_xlfn.XLOOKUP(MIS[[#This Row],[TRADING SYMBOL]],[1]Sheet1!$D:$D,[1]Sheet1!$C:$C)</f>
        <v>127.9</v>
      </c>
      <c r="AE8194">
        <f>MIS[[#This Row],[OrderAverageTradedPrice]]*MIS[[#This Row],[OrderQuantity]]</f>
        <v>2406</v>
      </c>
      <c r="AF8194">
        <f>MIS[[#This Row],[LTP]]*MIS[[#This Row],[OrderQuantity]]</f>
        <v>2558</v>
      </c>
      <c r="AG8194">
        <f>IF(MIS[[#This Row],[OrderSide]]="SELL",MIS[[#This Row],[VALUE]]-MIS[[#This Row],[LIVE_VALUE]],MIS[[#This Row],[LIVE_VALUE]]-MIS[[#This Row],[VALUE]])</f>
        <v>-152</v>
      </c>
      <c r="AH8194" t="str" cm="1">
        <f t="array" ref="AH8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4" t="str">
        <f>MIS[[#This Row],[TRADING SYMBOL]]</f>
        <v>SENSEX2552081200PE</v>
      </c>
      <c r="AJ8194" t="str">
        <f>IF(RIGHT(MIS[[#This Row],[Main/Hedge]],4)="MAIN","MAIN","HEDGE")</f>
        <v>MAIN</v>
      </c>
      <c r="AK8194" t="str" cm="1">
        <f t="array" ref="AK8194">_xlfn._xlws.FILTER(Table4[Column1],ISNUMBER(SEARCH(Table4[Column1],MIS[[#This Row],[OrderUniqueIdentifier]])),"")</f>
        <v>MS</v>
      </c>
    </row>
    <row r="8195" spans="1:37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>
        <f>_xlfn.XLOOKUP(MIS[[#This Row],[TRADING SYMBOL]],[1]Sheet1!$D:$D,[1]Sheet1!$C:$C)</f>
        <v>115.45</v>
      </c>
      <c r="AE8195">
        <f>MIS[[#This Row],[OrderAverageTradedPrice]]*MIS[[#This Row],[OrderQuantity]]</f>
        <v>2178</v>
      </c>
      <c r="AF8195">
        <f>MIS[[#This Row],[LTP]]*MIS[[#This Row],[OrderQuantity]]</f>
        <v>2309</v>
      </c>
      <c r="AG8195">
        <f>IF(MIS[[#This Row],[OrderSide]]="SELL",MIS[[#This Row],[VALUE]]-MIS[[#This Row],[LIVE_VALUE]],MIS[[#This Row],[LIVE_VALUE]]-MIS[[#This Row],[VALUE]])</f>
        <v>-131</v>
      </c>
      <c r="AH8195" t="str" cm="1">
        <f t="array" ref="AH8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5" t="str">
        <f>MIS[[#This Row],[TRADING SYMBOL]]</f>
        <v>SENSEX2552081100PE</v>
      </c>
      <c r="AJ8195" t="str">
        <f>IF(RIGHT(MIS[[#This Row],[Main/Hedge]],4)="MAIN","MAIN","HEDGE")</f>
        <v>MAIN</v>
      </c>
      <c r="AK8195" t="str" cm="1">
        <f t="array" ref="AK8195">_xlfn._xlws.FILTER(Table4[Column1],ISNUMBER(SEARCH(Table4[Column1],MIS[[#This Row],[OrderUniqueIdentifier]])),"")</f>
        <v>MS</v>
      </c>
    </row>
    <row r="8196" spans="1:37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>
        <f>_xlfn.XLOOKUP(MIS[[#This Row],[TRADING SYMBOL]],[1]Sheet1!$D:$D,[1]Sheet1!$C:$C)</f>
        <v>115.45</v>
      </c>
      <c r="AE8196">
        <f>MIS[[#This Row],[OrderAverageTradedPrice]]*MIS[[#This Row],[OrderQuantity]]</f>
        <v>4365</v>
      </c>
      <c r="AF8196">
        <f>MIS[[#This Row],[LTP]]*MIS[[#This Row],[OrderQuantity]]</f>
        <v>4618</v>
      </c>
      <c r="AG8196">
        <f>IF(MIS[[#This Row],[OrderSide]]="SELL",MIS[[#This Row],[VALUE]]-MIS[[#This Row],[LIVE_VALUE]],MIS[[#This Row],[LIVE_VALUE]]-MIS[[#This Row],[VALUE]])</f>
        <v>-253</v>
      </c>
      <c r="AH8196" t="str" cm="1">
        <f t="array" ref="AH8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6" t="str">
        <f>MIS[[#This Row],[TRADING SYMBOL]]</f>
        <v>SENSEX2552081100PE</v>
      </c>
      <c r="AJ8196" t="str">
        <f>IF(RIGHT(MIS[[#This Row],[Main/Hedge]],4)="MAIN","MAIN","HEDGE")</f>
        <v>MAIN</v>
      </c>
      <c r="AK8196" t="str" cm="1">
        <f t="array" ref="AK8196">_xlfn._xlws.FILTER(Table4[Column1],ISNUMBER(SEARCH(Table4[Column1],MIS[[#This Row],[OrderUniqueIdentifier]])),"")</f>
        <v>MS</v>
      </c>
    </row>
    <row r="8197" spans="1:37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>
        <f>_xlfn.XLOOKUP(MIS[[#This Row],[TRADING SYMBOL]],[1]Sheet1!$D:$D,[1]Sheet1!$C:$C)</f>
        <v>115.45</v>
      </c>
      <c r="AE8197">
        <f>MIS[[#This Row],[OrderAverageTradedPrice]]*MIS[[#This Row],[OrderQuantity]]</f>
        <v>2174</v>
      </c>
      <c r="AF8197">
        <f>MIS[[#This Row],[LTP]]*MIS[[#This Row],[OrderQuantity]]</f>
        <v>2309</v>
      </c>
      <c r="AG8197">
        <f>IF(MIS[[#This Row],[OrderSide]]="SELL",MIS[[#This Row],[VALUE]]-MIS[[#This Row],[LIVE_VALUE]],MIS[[#This Row],[LIVE_VALUE]]-MIS[[#This Row],[VALUE]])</f>
        <v>-135</v>
      </c>
      <c r="AH8197" t="str" cm="1">
        <f t="array" ref="AH8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7" t="str">
        <f>MIS[[#This Row],[TRADING SYMBOL]]</f>
        <v>SENSEX2552081100PE</v>
      </c>
      <c r="AJ8197" t="str">
        <f>IF(RIGHT(MIS[[#This Row],[Main/Hedge]],4)="MAIN","MAIN","HEDGE")</f>
        <v>MAIN</v>
      </c>
      <c r="AK8197" t="str" cm="1">
        <f t="array" ref="AK8197">_xlfn._xlws.FILTER(Table4[Column1],ISNUMBER(SEARCH(Table4[Column1],MIS[[#This Row],[OrderUniqueIdentifier]])),"")</f>
        <v>MS</v>
      </c>
    </row>
    <row r="8198" spans="1:37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>
        <f>_xlfn.XLOOKUP(MIS[[#This Row],[TRADING SYMBOL]],[1]Sheet1!$D:$D,[1]Sheet1!$C:$C)</f>
        <v>104.4</v>
      </c>
      <c r="AE8198">
        <f>MIS[[#This Row],[OrderAverageTradedPrice]]*MIS[[#This Row],[OrderQuantity]]</f>
        <v>2224</v>
      </c>
      <c r="AF8198">
        <f>MIS[[#This Row],[LTP]]*MIS[[#This Row],[OrderQuantity]]</f>
        <v>2088</v>
      </c>
      <c r="AG8198">
        <f>IF(MIS[[#This Row],[OrderSide]]="SELL",MIS[[#This Row],[VALUE]]-MIS[[#This Row],[LIVE_VALUE]],MIS[[#This Row],[LIVE_VALUE]]-MIS[[#This Row],[VALUE]])</f>
        <v>136</v>
      </c>
      <c r="AH8198" t="str" cm="1">
        <f t="array" ref="AH8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8" t="str">
        <f>MIS[[#This Row],[TRADING SYMBOL]]</f>
        <v>SENSEX2552083500CE</v>
      </c>
      <c r="AJ8198" t="str">
        <f>IF(RIGHT(MIS[[#This Row],[Main/Hedge]],4)="MAIN","MAIN","HEDGE")</f>
        <v>MAIN</v>
      </c>
      <c r="AK8198" t="str" cm="1">
        <f t="array" ref="AK8198">_xlfn._xlws.FILTER(Table4[Column1],ISNUMBER(SEARCH(Table4[Column1],MIS[[#This Row],[OrderUniqueIdentifier]])),"")</f>
        <v>MS</v>
      </c>
    </row>
    <row r="8199" spans="1:37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>
        <f>_xlfn.XLOOKUP(MIS[[#This Row],[TRADING SYMBOL]],[1]Sheet1!$D:$D,[1]Sheet1!$C:$C)</f>
        <v>104.4</v>
      </c>
      <c r="AE8199">
        <f>MIS[[#This Row],[OrderAverageTradedPrice]]*MIS[[#This Row],[OrderQuantity]]</f>
        <v>2226</v>
      </c>
      <c r="AF8199">
        <f>MIS[[#This Row],[LTP]]*MIS[[#This Row],[OrderQuantity]]</f>
        <v>2088</v>
      </c>
      <c r="AG8199">
        <f>IF(MIS[[#This Row],[OrderSide]]="SELL",MIS[[#This Row],[VALUE]]-MIS[[#This Row],[LIVE_VALUE]],MIS[[#This Row],[LIVE_VALUE]]-MIS[[#This Row],[VALUE]])</f>
        <v>138</v>
      </c>
      <c r="AH8199" t="str" cm="1">
        <f t="array" ref="AH8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199" t="str">
        <f>MIS[[#This Row],[TRADING SYMBOL]]</f>
        <v>SENSEX2552083500CE</v>
      </c>
      <c r="AJ8199" t="str">
        <f>IF(RIGHT(MIS[[#This Row],[Main/Hedge]],4)="MAIN","MAIN","HEDGE")</f>
        <v>MAIN</v>
      </c>
      <c r="AK8199" t="str" cm="1">
        <f t="array" ref="AK8199">_xlfn._xlws.FILTER(Table4[Column1],ISNUMBER(SEARCH(Table4[Column1],MIS[[#This Row],[OrderUniqueIdentifier]])),"")</f>
        <v>MS</v>
      </c>
    </row>
    <row r="8200" spans="1:37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>
        <f>_xlfn.XLOOKUP(MIS[[#This Row],[TRADING SYMBOL]],[1]Sheet1!$D:$D,[1]Sheet1!$C:$C)</f>
        <v>115.45</v>
      </c>
      <c r="AE8200">
        <f>MIS[[#This Row],[OrderAverageTradedPrice]]*MIS[[#This Row],[OrderQuantity]]</f>
        <v>4354</v>
      </c>
      <c r="AF8200">
        <f>MIS[[#This Row],[LTP]]*MIS[[#This Row],[OrderQuantity]]</f>
        <v>4618</v>
      </c>
      <c r="AG8200">
        <f>IF(MIS[[#This Row],[OrderSide]]="SELL",MIS[[#This Row],[VALUE]]-MIS[[#This Row],[LIVE_VALUE]],MIS[[#This Row],[LIVE_VALUE]]-MIS[[#This Row],[VALUE]])</f>
        <v>-264</v>
      </c>
      <c r="AH8200" t="str" cm="1">
        <f t="array" ref="AH8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0" t="str">
        <f>MIS[[#This Row],[TRADING SYMBOL]]</f>
        <v>SENSEX2552081100PE</v>
      </c>
      <c r="AJ8200" t="str">
        <f>IF(RIGHT(MIS[[#This Row],[Main/Hedge]],4)="MAIN","MAIN","HEDGE")</f>
        <v>MAIN</v>
      </c>
      <c r="AK8200" t="str" cm="1">
        <f t="array" ref="AK8200">_xlfn._xlws.FILTER(Table4[Column1],ISNUMBER(SEARCH(Table4[Column1],MIS[[#This Row],[OrderUniqueIdentifier]])),"")</f>
        <v>MS</v>
      </c>
    </row>
    <row r="8201" spans="1:37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>
        <f>_xlfn.XLOOKUP(MIS[[#This Row],[TRADING SYMBOL]],[1]Sheet1!$D:$D,[1]Sheet1!$C:$C)</f>
        <v>104.4</v>
      </c>
      <c r="AE8201">
        <f>MIS[[#This Row],[OrderAverageTradedPrice]]*MIS[[#This Row],[OrderQuantity]]</f>
        <v>4452</v>
      </c>
      <c r="AF8201">
        <f>MIS[[#This Row],[LTP]]*MIS[[#This Row],[OrderQuantity]]</f>
        <v>4176</v>
      </c>
      <c r="AG8201">
        <f>IF(MIS[[#This Row],[OrderSide]]="SELL",MIS[[#This Row],[VALUE]]-MIS[[#This Row],[LIVE_VALUE]],MIS[[#This Row],[LIVE_VALUE]]-MIS[[#This Row],[VALUE]])</f>
        <v>276</v>
      </c>
      <c r="AH8201" t="str" cm="1">
        <f t="array" ref="AH8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1" t="str">
        <f>MIS[[#This Row],[TRADING SYMBOL]]</f>
        <v>SENSEX2552083500CE</v>
      </c>
      <c r="AJ8201" t="str">
        <f>IF(RIGHT(MIS[[#This Row],[Main/Hedge]],4)="MAIN","MAIN","HEDGE")</f>
        <v>MAIN</v>
      </c>
      <c r="AK8201" t="str" cm="1">
        <f t="array" ref="AK8201">_xlfn._xlws.FILTER(Table4[Column1],ISNUMBER(SEARCH(Table4[Column1],MIS[[#This Row],[OrderUniqueIdentifier]])),"")</f>
        <v>MS</v>
      </c>
    </row>
    <row r="8202" spans="1:37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>
        <f>_xlfn.XLOOKUP(MIS[[#This Row],[TRADING SYMBOL]],[1]Sheet1!$D:$D,[1]Sheet1!$C:$C)</f>
        <v>115.45</v>
      </c>
      <c r="AE8202">
        <f>MIS[[#This Row],[OrderAverageTradedPrice]]*MIS[[#This Row],[OrderQuantity]]</f>
        <v>8728</v>
      </c>
      <c r="AF8202">
        <f>MIS[[#This Row],[LTP]]*MIS[[#This Row],[OrderQuantity]]</f>
        <v>9236</v>
      </c>
      <c r="AG8202">
        <f>IF(MIS[[#This Row],[OrderSide]]="SELL",MIS[[#This Row],[VALUE]]-MIS[[#This Row],[LIVE_VALUE]],MIS[[#This Row],[LIVE_VALUE]]-MIS[[#This Row],[VALUE]])</f>
        <v>-508</v>
      </c>
      <c r="AH8202" t="str" cm="1">
        <f t="array" ref="AH82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2" t="str">
        <f>MIS[[#This Row],[TRADING SYMBOL]]</f>
        <v>SENSEX2552081100PE</v>
      </c>
      <c r="AJ8202" t="str">
        <f>IF(RIGHT(MIS[[#This Row],[Main/Hedge]],4)="MAIN","MAIN","HEDGE")</f>
        <v>MAIN</v>
      </c>
      <c r="AK8202" t="str" cm="1">
        <f t="array" ref="AK8202">_xlfn._xlws.FILTER(Table4[Column1],ISNUMBER(SEARCH(Table4[Column1],MIS[[#This Row],[OrderUniqueIdentifier]])),"")</f>
        <v>MS</v>
      </c>
    </row>
    <row r="8203" spans="1:37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>
        <f>_xlfn.XLOOKUP(MIS[[#This Row],[TRADING SYMBOL]],[1]Sheet1!$D:$D,[1]Sheet1!$C:$C)</f>
        <v>115.45</v>
      </c>
      <c r="AE8203">
        <f>MIS[[#This Row],[OrderAverageTradedPrice]]*MIS[[#This Row],[OrderQuantity]]</f>
        <v>8714</v>
      </c>
      <c r="AF8203">
        <f>MIS[[#This Row],[LTP]]*MIS[[#This Row],[OrderQuantity]]</f>
        <v>9236</v>
      </c>
      <c r="AG8203">
        <f>IF(MIS[[#This Row],[OrderSide]]="SELL",MIS[[#This Row],[VALUE]]-MIS[[#This Row],[LIVE_VALUE]],MIS[[#This Row],[LIVE_VALUE]]-MIS[[#This Row],[VALUE]])</f>
        <v>-522</v>
      </c>
      <c r="AH8203" t="str" cm="1">
        <f t="array" ref="AH8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3" t="str">
        <f>MIS[[#This Row],[TRADING SYMBOL]]</f>
        <v>SENSEX2552081100PE</v>
      </c>
      <c r="AJ8203" t="str">
        <f>IF(RIGHT(MIS[[#This Row],[Main/Hedge]],4)="MAIN","MAIN","HEDGE")</f>
        <v>MAIN</v>
      </c>
      <c r="AK8203" t="str" cm="1">
        <f t="array" ref="AK8203">_xlfn._xlws.FILTER(Table4[Column1],ISNUMBER(SEARCH(Table4[Column1],MIS[[#This Row],[OrderUniqueIdentifier]])),"")</f>
        <v>MS</v>
      </c>
    </row>
    <row r="8204" spans="1:37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>
        <f>_xlfn.XLOOKUP(MIS[[#This Row],[TRADING SYMBOL]],[1]Sheet1!$D:$D,[1]Sheet1!$C:$C)</f>
        <v>127.9</v>
      </c>
      <c r="AE8204">
        <f>MIS[[#This Row],[OrderAverageTradedPrice]]*MIS[[#This Row],[OrderQuantity]]</f>
        <v>2404</v>
      </c>
      <c r="AF8204">
        <f>MIS[[#This Row],[LTP]]*MIS[[#This Row],[OrderQuantity]]</f>
        <v>2558</v>
      </c>
      <c r="AG8204">
        <f>IF(MIS[[#This Row],[OrderSide]]="SELL",MIS[[#This Row],[VALUE]]-MIS[[#This Row],[LIVE_VALUE]],MIS[[#This Row],[LIVE_VALUE]]-MIS[[#This Row],[VALUE]])</f>
        <v>-154</v>
      </c>
      <c r="AH8204" t="str" cm="1">
        <f t="array" ref="AH8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4" t="str">
        <f>MIS[[#This Row],[TRADING SYMBOL]]</f>
        <v>SENSEX2552081200PE</v>
      </c>
      <c r="AJ8204" t="str">
        <f>IF(RIGHT(MIS[[#This Row],[Main/Hedge]],4)="MAIN","MAIN","HEDGE")</f>
        <v>MAIN</v>
      </c>
      <c r="AK8204" t="str" cm="1">
        <f t="array" ref="AK8204">_xlfn._xlws.FILTER(Table4[Column1],ISNUMBER(SEARCH(Table4[Column1],MIS[[#This Row],[OrderUniqueIdentifier]])),"")</f>
        <v>MS</v>
      </c>
    </row>
    <row r="8205" spans="1:37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>
        <f>_xlfn.XLOOKUP(MIS[[#This Row],[TRADING SYMBOL]],[1]Sheet1!$D:$D,[1]Sheet1!$C:$C)</f>
        <v>127.9</v>
      </c>
      <c r="AE8205">
        <f>MIS[[#This Row],[OrderAverageTradedPrice]]*MIS[[#This Row],[OrderQuantity]]</f>
        <v>2411</v>
      </c>
      <c r="AF8205">
        <f>MIS[[#This Row],[LTP]]*MIS[[#This Row],[OrderQuantity]]</f>
        <v>2558</v>
      </c>
      <c r="AG8205">
        <f>IF(MIS[[#This Row],[OrderSide]]="SELL",MIS[[#This Row],[VALUE]]-MIS[[#This Row],[LIVE_VALUE]],MIS[[#This Row],[LIVE_VALUE]]-MIS[[#This Row],[VALUE]])</f>
        <v>-147</v>
      </c>
      <c r="AH8205" t="str" cm="1">
        <f t="array" ref="AH8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5" t="str">
        <f>MIS[[#This Row],[TRADING SYMBOL]]</f>
        <v>SENSEX2552081200PE</v>
      </c>
      <c r="AJ8205" t="str">
        <f>IF(RIGHT(MIS[[#This Row],[Main/Hedge]],4)="MAIN","MAIN","HEDGE")</f>
        <v>MAIN</v>
      </c>
      <c r="AK8205" t="str" cm="1">
        <f t="array" ref="AK8205">_xlfn._xlws.FILTER(Table4[Column1],ISNUMBER(SEARCH(Table4[Column1],MIS[[#This Row],[OrderUniqueIdentifier]])),"")</f>
        <v>MS</v>
      </c>
    </row>
    <row r="8206" spans="1:37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>
        <f>_xlfn.XLOOKUP(MIS[[#This Row],[TRADING SYMBOL]],[1]Sheet1!$D:$D,[1]Sheet1!$C:$C)</f>
        <v>104.4</v>
      </c>
      <c r="AE8206">
        <f>MIS[[#This Row],[OrderAverageTradedPrice]]*MIS[[#This Row],[OrderQuantity]]</f>
        <v>8904</v>
      </c>
      <c r="AF8206">
        <f>MIS[[#This Row],[LTP]]*MIS[[#This Row],[OrderQuantity]]</f>
        <v>8352</v>
      </c>
      <c r="AG8206">
        <f>IF(MIS[[#This Row],[OrderSide]]="SELL",MIS[[#This Row],[VALUE]]-MIS[[#This Row],[LIVE_VALUE]],MIS[[#This Row],[LIVE_VALUE]]-MIS[[#This Row],[VALUE]])</f>
        <v>552</v>
      </c>
      <c r="AH8206" t="str" cm="1">
        <f t="array" ref="AH8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6" t="str">
        <f>MIS[[#This Row],[TRADING SYMBOL]]</f>
        <v>SENSEX2552083500CE</v>
      </c>
      <c r="AJ8206" t="str">
        <f>IF(RIGHT(MIS[[#This Row],[Main/Hedge]],4)="MAIN","MAIN","HEDGE")</f>
        <v>MAIN</v>
      </c>
      <c r="AK8206" t="str" cm="1">
        <f t="array" ref="AK8206">_xlfn._xlws.FILTER(Table4[Column1],ISNUMBER(SEARCH(Table4[Column1],MIS[[#This Row],[OrderUniqueIdentifier]])),"")</f>
        <v>MS</v>
      </c>
    </row>
    <row r="8207" spans="1:37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>
        <f>_xlfn.XLOOKUP(MIS[[#This Row],[TRADING SYMBOL]],[1]Sheet1!$D:$D,[1]Sheet1!$C:$C)</f>
        <v>409.5</v>
      </c>
      <c r="AE8207">
        <f>MIS[[#This Row],[OrderAverageTradedPrice]]*MIS[[#This Row],[OrderQuantity]]</f>
        <v>167886.99999999983</v>
      </c>
      <c r="AF8207">
        <f>MIS[[#This Row],[LTP]]*MIS[[#This Row],[OrderQuantity]]</f>
        <v>171990</v>
      </c>
      <c r="AG8207">
        <f>IF(MIS[[#This Row],[OrderSide]]="SELL",MIS[[#This Row],[VALUE]]-MIS[[#This Row],[LIVE_VALUE]],MIS[[#This Row],[LIVE_VALUE]]-MIS[[#This Row],[VALUE]])</f>
        <v>4103.0000000001746</v>
      </c>
      <c r="AH8207" t="str" cm="1">
        <f t="array" ref="AH8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7" t="str">
        <f>MIS[[#This Row],[TRADING SYMBOL]]</f>
        <v>SENSEX2552082300PE</v>
      </c>
      <c r="AJ8207" t="str">
        <f>IF(RIGHT(MIS[[#This Row],[Main/Hedge]],4)="MAIN","MAIN","HEDGE")</f>
        <v>MAIN</v>
      </c>
      <c r="AK8207" t="str" cm="1">
        <f t="array" ref="AK8207">_xlfn._xlws.FILTER(Table4[Column1],ISNUMBER(SEARCH(Table4[Column1],MIS[[#This Row],[OrderUniqueIdentifier]])),"")</f>
        <v>MS</v>
      </c>
    </row>
    <row r="8208" spans="1:37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>
        <f>_xlfn.XLOOKUP(MIS[[#This Row],[TRADING SYMBOL]],[1]Sheet1!$D:$D,[1]Sheet1!$C:$C)</f>
        <v>409.5</v>
      </c>
      <c r="AE8208">
        <f>MIS[[#This Row],[OrderAverageTradedPrice]]*MIS[[#This Row],[OrderQuantity]]</f>
        <v>143793.99999999971</v>
      </c>
      <c r="AF8208">
        <f>MIS[[#This Row],[LTP]]*MIS[[#This Row],[OrderQuantity]]</f>
        <v>147420</v>
      </c>
      <c r="AG8208">
        <f>IF(MIS[[#This Row],[OrderSide]]="SELL",MIS[[#This Row],[VALUE]]-MIS[[#This Row],[LIVE_VALUE]],MIS[[#This Row],[LIVE_VALUE]]-MIS[[#This Row],[VALUE]])</f>
        <v>3626.000000000291</v>
      </c>
      <c r="AH8208" t="str" cm="1">
        <f t="array" ref="AH8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8" t="str">
        <f>MIS[[#This Row],[TRADING SYMBOL]]</f>
        <v>SENSEX2552082300PE</v>
      </c>
      <c r="AJ8208" t="str">
        <f>IF(RIGHT(MIS[[#This Row],[Main/Hedge]],4)="MAIN","MAIN","HEDGE")</f>
        <v>MAIN</v>
      </c>
      <c r="AK8208" t="str" cm="1">
        <f t="array" ref="AK8208">_xlfn._xlws.FILTER(Table4[Column1],ISNUMBER(SEARCH(Table4[Column1],MIS[[#This Row],[OrderUniqueIdentifier]])),"")</f>
        <v>MS</v>
      </c>
    </row>
    <row r="8209" spans="1:37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>
        <f>_xlfn.XLOOKUP(MIS[[#This Row],[TRADING SYMBOL]],[1]Sheet1!$D:$D,[1]Sheet1!$C:$C)</f>
        <v>409.5</v>
      </c>
      <c r="AE8209">
        <f>MIS[[#This Row],[OrderAverageTradedPrice]]*MIS[[#This Row],[OrderQuantity]]</f>
        <v>31962</v>
      </c>
      <c r="AF8209">
        <f>MIS[[#This Row],[LTP]]*MIS[[#This Row],[OrderQuantity]]</f>
        <v>32760</v>
      </c>
      <c r="AG8209">
        <f>IF(MIS[[#This Row],[OrderSide]]="SELL",MIS[[#This Row],[VALUE]]-MIS[[#This Row],[LIVE_VALUE]],MIS[[#This Row],[LIVE_VALUE]]-MIS[[#This Row],[VALUE]])</f>
        <v>798</v>
      </c>
      <c r="AH8209" t="str" cm="1">
        <f t="array" ref="AH8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09" t="str">
        <f>MIS[[#This Row],[TRADING SYMBOL]]</f>
        <v>SENSEX2552082300PE</v>
      </c>
      <c r="AJ8209" t="str">
        <f>IF(RIGHT(MIS[[#This Row],[Main/Hedge]],4)="MAIN","MAIN","HEDGE")</f>
        <v>MAIN</v>
      </c>
      <c r="AK8209" t="str" cm="1">
        <f t="array" ref="AK8209">_xlfn._xlws.FILTER(Table4[Column1],ISNUMBER(SEARCH(Table4[Column1],MIS[[#This Row],[OrderUniqueIdentifier]])),"")</f>
        <v>MS</v>
      </c>
    </row>
    <row r="8210" spans="1:37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>
        <f>_xlfn.XLOOKUP(MIS[[#This Row],[TRADING SYMBOL]],[1]Sheet1!$D:$D,[1]Sheet1!$C:$C)</f>
        <v>457.35</v>
      </c>
      <c r="AE8210">
        <f>MIS[[#This Row],[OrderAverageTradedPrice]]*MIS[[#This Row],[OrderQuantity]]</f>
        <v>8918</v>
      </c>
      <c r="AF8210">
        <f>MIS[[#This Row],[LTP]]*MIS[[#This Row],[OrderQuantity]]</f>
        <v>9147</v>
      </c>
      <c r="AG8210">
        <f>IF(MIS[[#This Row],[OrderSide]]="SELL",MIS[[#This Row],[VALUE]]-MIS[[#This Row],[LIVE_VALUE]],MIS[[#This Row],[LIVE_VALUE]]-MIS[[#This Row],[VALUE]])</f>
        <v>229</v>
      </c>
      <c r="AH8210" t="str" cm="1">
        <f t="array" ref="AH8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0" t="str">
        <f>MIS[[#This Row],[TRADING SYMBOL]]</f>
        <v>SENSEX2552082400PE</v>
      </c>
      <c r="AJ8210" t="str">
        <f>IF(RIGHT(MIS[[#This Row],[Main/Hedge]],4)="MAIN","MAIN","HEDGE")</f>
        <v>MAIN</v>
      </c>
      <c r="AK8210" t="str" cm="1">
        <f t="array" ref="AK8210">_xlfn._xlws.FILTER(Table4[Column1],ISNUMBER(SEARCH(Table4[Column1],MIS[[#This Row],[OrderUniqueIdentifier]])),"")</f>
        <v>MS</v>
      </c>
    </row>
    <row r="8211" spans="1:37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>
        <f>_xlfn.XLOOKUP(MIS[[#This Row],[TRADING SYMBOL]],[1]Sheet1!$D:$D,[1]Sheet1!$C:$C)</f>
        <v>490.65</v>
      </c>
      <c r="AE8211">
        <f>MIS[[#This Row],[OrderAverageTradedPrice]]*MIS[[#This Row],[OrderQuantity]]</f>
        <v>59392.99999999992</v>
      </c>
      <c r="AF8211">
        <f>MIS[[#This Row],[LTP]]*MIS[[#This Row],[OrderQuantity]]</f>
        <v>58878</v>
      </c>
      <c r="AG8211">
        <f>IF(MIS[[#This Row],[OrderSide]]="SELL",MIS[[#This Row],[VALUE]]-MIS[[#This Row],[LIVE_VALUE]],MIS[[#This Row],[LIVE_VALUE]]-MIS[[#This Row],[VALUE]])</f>
        <v>-514.99999999991996</v>
      </c>
      <c r="AH8211" t="str" cm="1">
        <f t="array" ref="AH8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1" t="str">
        <f>MIS[[#This Row],[TRADING SYMBOL]]</f>
        <v>SENSEX2552082300CE</v>
      </c>
      <c r="AJ8211" t="str">
        <f>IF(RIGHT(MIS[[#This Row],[Main/Hedge]],4)="MAIN","MAIN","HEDGE")</f>
        <v>MAIN</v>
      </c>
      <c r="AK8211" t="str" cm="1">
        <f t="array" ref="AK8211">_xlfn._xlws.FILTER(Table4[Column1],ISNUMBER(SEARCH(Table4[Column1],MIS[[#This Row],[OrderUniqueIdentifier]])),"")</f>
        <v>MS</v>
      </c>
    </row>
    <row r="8212" spans="1:37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>
        <f>_xlfn.XLOOKUP(MIS[[#This Row],[TRADING SYMBOL]],[1]Sheet1!$D:$D,[1]Sheet1!$C:$C)</f>
        <v>490.65</v>
      </c>
      <c r="AE8212">
        <f>MIS[[#This Row],[OrderAverageTradedPrice]]*MIS[[#This Row],[OrderQuantity]]</f>
        <v>49480</v>
      </c>
      <c r="AF8212">
        <f>MIS[[#This Row],[LTP]]*MIS[[#This Row],[OrderQuantity]]</f>
        <v>49065</v>
      </c>
      <c r="AG8212">
        <f>IF(MIS[[#This Row],[OrderSide]]="SELL",MIS[[#This Row],[VALUE]]-MIS[[#This Row],[LIVE_VALUE]],MIS[[#This Row],[LIVE_VALUE]]-MIS[[#This Row],[VALUE]])</f>
        <v>-415</v>
      </c>
      <c r="AH8212" t="str" cm="1">
        <f t="array" ref="AH8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2" t="str">
        <f>MIS[[#This Row],[TRADING SYMBOL]]</f>
        <v>SENSEX2552082300CE</v>
      </c>
      <c r="AJ8212" t="str">
        <f>IF(RIGHT(MIS[[#This Row],[Main/Hedge]],4)="MAIN","MAIN","HEDGE")</f>
        <v>MAIN</v>
      </c>
      <c r="AK8212" t="str" cm="1">
        <f t="array" ref="AK8212">_xlfn._xlws.FILTER(Table4[Column1],ISNUMBER(SEARCH(Table4[Column1],MIS[[#This Row],[OrderUniqueIdentifier]])),"")</f>
        <v>MS</v>
      </c>
    </row>
    <row r="8213" spans="1:37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>
        <f>_xlfn.XLOOKUP(MIS[[#This Row],[TRADING SYMBOL]],[1]Sheet1!$D:$D,[1]Sheet1!$C:$C)</f>
        <v>490.65</v>
      </c>
      <c r="AE8213">
        <f>MIS[[#This Row],[OrderAverageTradedPrice]]*MIS[[#This Row],[OrderQuantity]]</f>
        <v>39564</v>
      </c>
      <c r="AF8213">
        <f>MIS[[#This Row],[LTP]]*MIS[[#This Row],[OrderQuantity]]</f>
        <v>39252</v>
      </c>
      <c r="AG8213">
        <f>IF(MIS[[#This Row],[OrderSide]]="SELL",MIS[[#This Row],[VALUE]]-MIS[[#This Row],[LIVE_VALUE]],MIS[[#This Row],[LIVE_VALUE]]-MIS[[#This Row],[VALUE]])</f>
        <v>-312</v>
      </c>
      <c r="AH8213" t="str" cm="1">
        <f t="array" ref="AH8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3" t="str">
        <f>MIS[[#This Row],[TRADING SYMBOL]]</f>
        <v>SENSEX2552082300CE</v>
      </c>
      <c r="AJ8213" t="str">
        <f>IF(RIGHT(MIS[[#This Row],[Main/Hedge]],4)="MAIN","MAIN","HEDGE")</f>
        <v>MAIN</v>
      </c>
      <c r="AK8213" t="str" cm="1">
        <f t="array" ref="AK8213">_xlfn._xlws.FILTER(Table4[Column1],ISNUMBER(SEARCH(Table4[Column1],MIS[[#This Row],[OrderUniqueIdentifier]])),"")</f>
        <v>MS</v>
      </c>
    </row>
    <row r="8214" spans="1:37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>
        <f>_xlfn.XLOOKUP(MIS[[#This Row],[TRADING SYMBOL]],[1]Sheet1!$D:$D,[1]Sheet1!$C:$C)</f>
        <v>490.65</v>
      </c>
      <c r="AE8214">
        <f>MIS[[#This Row],[OrderAverageTradedPrice]]*MIS[[#This Row],[OrderQuantity]]</f>
        <v>69289.999999999942</v>
      </c>
      <c r="AF8214">
        <f>MIS[[#This Row],[LTP]]*MIS[[#This Row],[OrderQuantity]]</f>
        <v>68691</v>
      </c>
      <c r="AG8214">
        <f>IF(MIS[[#This Row],[OrderSide]]="SELL",MIS[[#This Row],[VALUE]]-MIS[[#This Row],[LIVE_VALUE]],MIS[[#This Row],[LIVE_VALUE]]-MIS[[#This Row],[VALUE]])</f>
        <v>-598.99999999994179</v>
      </c>
      <c r="AH8214" t="str" cm="1">
        <f t="array" ref="AH8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4" t="str">
        <f>MIS[[#This Row],[TRADING SYMBOL]]</f>
        <v>SENSEX2552082300CE</v>
      </c>
      <c r="AJ8214" t="str">
        <f>IF(RIGHT(MIS[[#This Row],[Main/Hedge]],4)="MAIN","MAIN","HEDGE")</f>
        <v>MAIN</v>
      </c>
      <c r="AK8214" t="str" cm="1">
        <f t="array" ref="AK8214">_xlfn._xlws.FILTER(Table4[Column1],ISNUMBER(SEARCH(Table4[Column1],MIS[[#This Row],[OrderUniqueIdentifier]])),"")</f>
        <v>MS</v>
      </c>
    </row>
    <row r="8215" spans="1:37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>
        <f>_xlfn.XLOOKUP(MIS[[#This Row],[TRADING SYMBOL]],[1]Sheet1!$D:$D,[1]Sheet1!$C:$C)</f>
        <v>457.35</v>
      </c>
      <c r="AE8215">
        <f>MIS[[#This Row],[OrderAverageTradedPrice]]*MIS[[#This Row],[OrderQuantity]]</f>
        <v>8938</v>
      </c>
      <c r="AF8215">
        <f>MIS[[#This Row],[LTP]]*MIS[[#This Row],[OrderQuantity]]</f>
        <v>9147</v>
      </c>
      <c r="AG8215">
        <f>IF(MIS[[#This Row],[OrderSide]]="SELL",MIS[[#This Row],[VALUE]]-MIS[[#This Row],[LIVE_VALUE]],MIS[[#This Row],[LIVE_VALUE]]-MIS[[#This Row],[VALUE]])</f>
        <v>209</v>
      </c>
      <c r="AH8215" t="str" cm="1">
        <f t="array" ref="AH8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5" t="str">
        <f>MIS[[#This Row],[TRADING SYMBOL]]</f>
        <v>SENSEX2552082400PE</v>
      </c>
      <c r="AJ8215" t="str">
        <f>IF(RIGHT(MIS[[#This Row],[Main/Hedge]],4)="MAIN","MAIN","HEDGE")</f>
        <v>MAIN</v>
      </c>
      <c r="AK8215" t="str" cm="1">
        <f t="array" ref="AK8215">_xlfn._xlws.FILTER(Table4[Column1],ISNUMBER(SEARCH(Table4[Column1],MIS[[#This Row],[OrderUniqueIdentifier]])),"")</f>
        <v>MS</v>
      </c>
    </row>
    <row r="8216" spans="1:37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>
        <f>_xlfn.XLOOKUP(MIS[[#This Row],[TRADING SYMBOL]],[1]Sheet1!$D:$D,[1]Sheet1!$C:$C)</f>
        <v>115.45</v>
      </c>
      <c r="AE8216">
        <f>MIS[[#This Row],[OrderAverageTradedPrice]]*MIS[[#This Row],[OrderQuantity]]</f>
        <v>4360</v>
      </c>
      <c r="AF8216">
        <f>MIS[[#This Row],[LTP]]*MIS[[#This Row],[OrderQuantity]]</f>
        <v>4618</v>
      </c>
      <c r="AG8216">
        <f>IF(MIS[[#This Row],[OrderSide]]="SELL",MIS[[#This Row],[VALUE]]-MIS[[#This Row],[LIVE_VALUE]],MIS[[#This Row],[LIVE_VALUE]]-MIS[[#This Row],[VALUE]])</f>
        <v>-258</v>
      </c>
      <c r="AH8216" t="str" cm="1">
        <f t="array" ref="AH8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6" t="str">
        <f>MIS[[#This Row],[TRADING SYMBOL]]</f>
        <v>SENSEX2552081100PE</v>
      </c>
      <c r="AJ8216" t="str">
        <f>IF(RIGHT(MIS[[#This Row],[Main/Hedge]],4)="MAIN","MAIN","HEDGE")</f>
        <v>MAIN</v>
      </c>
      <c r="AK8216" t="str" cm="1">
        <f t="array" ref="AK8216">_xlfn._xlws.FILTER(Table4[Column1],ISNUMBER(SEARCH(Table4[Column1],MIS[[#This Row],[OrderUniqueIdentifier]])),"")</f>
        <v>MS</v>
      </c>
    </row>
    <row r="8217" spans="1:37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>
        <f>_xlfn.XLOOKUP(MIS[[#This Row],[TRADING SYMBOL]],[1]Sheet1!$D:$D,[1]Sheet1!$C:$C)</f>
        <v>115.45</v>
      </c>
      <c r="AE8217">
        <f>MIS[[#This Row],[OrderAverageTradedPrice]]*MIS[[#This Row],[OrderQuantity]]</f>
        <v>4358</v>
      </c>
      <c r="AF8217">
        <f>MIS[[#This Row],[LTP]]*MIS[[#This Row],[OrderQuantity]]</f>
        <v>4618</v>
      </c>
      <c r="AG8217">
        <f>IF(MIS[[#This Row],[OrderSide]]="SELL",MIS[[#This Row],[VALUE]]-MIS[[#This Row],[LIVE_VALUE]],MIS[[#This Row],[LIVE_VALUE]]-MIS[[#This Row],[VALUE]])</f>
        <v>-260</v>
      </c>
      <c r="AH8217" t="str" cm="1">
        <f t="array" ref="AH8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7" t="str">
        <f>MIS[[#This Row],[TRADING SYMBOL]]</f>
        <v>SENSEX2552081100PE</v>
      </c>
      <c r="AJ8217" t="str">
        <f>IF(RIGHT(MIS[[#This Row],[Main/Hedge]],4)="MAIN","MAIN","HEDGE")</f>
        <v>MAIN</v>
      </c>
      <c r="AK8217" t="str" cm="1">
        <f t="array" ref="AK8217">_xlfn._xlws.FILTER(Table4[Column1],ISNUMBER(SEARCH(Table4[Column1],MIS[[#This Row],[OrderUniqueIdentifier]])),"")</f>
        <v>MS</v>
      </c>
    </row>
    <row r="8218" spans="1:37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>
        <f>_xlfn.XLOOKUP(MIS[[#This Row],[TRADING SYMBOL]],[1]Sheet1!$D:$D,[1]Sheet1!$C:$C)</f>
        <v>104.4</v>
      </c>
      <c r="AE8218">
        <f>MIS[[#This Row],[OrderAverageTradedPrice]]*MIS[[#This Row],[OrderQuantity]]</f>
        <v>4451</v>
      </c>
      <c r="AF8218">
        <f>MIS[[#This Row],[LTP]]*MIS[[#This Row],[OrderQuantity]]</f>
        <v>4176</v>
      </c>
      <c r="AG8218">
        <f>IF(MIS[[#This Row],[OrderSide]]="SELL",MIS[[#This Row],[VALUE]]-MIS[[#This Row],[LIVE_VALUE]],MIS[[#This Row],[LIVE_VALUE]]-MIS[[#This Row],[VALUE]])</f>
        <v>275</v>
      </c>
      <c r="AH8218" t="str" cm="1">
        <f t="array" ref="AH8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8" t="str">
        <f>MIS[[#This Row],[TRADING SYMBOL]]</f>
        <v>SENSEX2552083500CE</v>
      </c>
      <c r="AJ8218" t="str">
        <f>IF(RIGHT(MIS[[#This Row],[Main/Hedge]],4)="MAIN","MAIN","HEDGE")</f>
        <v>MAIN</v>
      </c>
      <c r="AK8218" t="str" cm="1">
        <f t="array" ref="AK8218">_xlfn._xlws.FILTER(Table4[Column1],ISNUMBER(SEARCH(Table4[Column1],MIS[[#This Row],[OrderUniqueIdentifier]])),"")</f>
        <v>MS</v>
      </c>
    </row>
    <row r="8219" spans="1:37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>
        <f>_xlfn.XLOOKUP(MIS[[#This Row],[TRADING SYMBOL]],[1]Sheet1!$D:$D,[1]Sheet1!$C:$C)</f>
        <v>115.45</v>
      </c>
      <c r="AE8219">
        <f>MIS[[#This Row],[OrderAverageTradedPrice]]*MIS[[#This Row],[OrderQuantity]]</f>
        <v>4358</v>
      </c>
      <c r="AF8219">
        <f>MIS[[#This Row],[LTP]]*MIS[[#This Row],[OrderQuantity]]</f>
        <v>4618</v>
      </c>
      <c r="AG8219">
        <f>IF(MIS[[#This Row],[OrderSide]]="SELL",MIS[[#This Row],[VALUE]]-MIS[[#This Row],[LIVE_VALUE]],MIS[[#This Row],[LIVE_VALUE]]-MIS[[#This Row],[VALUE]])</f>
        <v>-260</v>
      </c>
      <c r="AH8219" t="str" cm="1">
        <f t="array" ref="AH8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19" t="str">
        <f>MIS[[#This Row],[TRADING SYMBOL]]</f>
        <v>SENSEX2552081100PE</v>
      </c>
      <c r="AJ8219" t="str">
        <f>IF(RIGHT(MIS[[#This Row],[Main/Hedge]],4)="MAIN","MAIN","HEDGE")</f>
        <v>MAIN</v>
      </c>
      <c r="AK8219" t="str" cm="1">
        <f t="array" ref="AK8219">_xlfn._xlws.FILTER(Table4[Column1],ISNUMBER(SEARCH(Table4[Column1],MIS[[#This Row],[OrderUniqueIdentifier]])),"")</f>
        <v>MS</v>
      </c>
    </row>
    <row r="8220" spans="1:37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>
        <f>_xlfn.XLOOKUP(MIS[[#This Row],[TRADING SYMBOL]],[1]Sheet1!$D:$D,[1]Sheet1!$C:$C)</f>
        <v>115.45</v>
      </c>
      <c r="AE8220">
        <f>MIS[[#This Row],[OrderAverageTradedPrice]]*MIS[[#This Row],[OrderQuantity]]</f>
        <v>4368</v>
      </c>
      <c r="AF8220">
        <f>MIS[[#This Row],[LTP]]*MIS[[#This Row],[OrderQuantity]]</f>
        <v>4618</v>
      </c>
      <c r="AG8220">
        <f>IF(MIS[[#This Row],[OrderSide]]="SELL",MIS[[#This Row],[VALUE]]-MIS[[#This Row],[LIVE_VALUE]],MIS[[#This Row],[LIVE_VALUE]]-MIS[[#This Row],[VALUE]])</f>
        <v>-250</v>
      </c>
      <c r="AH8220" t="str" cm="1">
        <f t="array" ref="AH8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0" t="str">
        <f>MIS[[#This Row],[TRADING SYMBOL]]</f>
        <v>SENSEX2552081100PE</v>
      </c>
      <c r="AJ8220" t="str">
        <f>IF(RIGHT(MIS[[#This Row],[Main/Hedge]],4)="MAIN","MAIN","HEDGE")</f>
        <v>MAIN</v>
      </c>
      <c r="AK8220" t="str" cm="1">
        <f t="array" ref="AK8220">_xlfn._xlws.FILTER(Table4[Column1],ISNUMBER(SEARCH(Table4[Column1],MIS[[#This Row],[OrderUniqueIdentifier]])),"")</f>
        <v>MS</v>
      </c>
    </row>
    <row r="8221" spans="1:37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>
        <f>_xlfn.XLOOKUP(MIS[[#This Row],[TRADING SYMBOL]],[1]Sheet1!$D:$D,[1]Sheet1!$C:$C)</f>
        <v>115.45</v>
      </c>
      <c r="AE8221">
        <f>MIS[[#This Row],[OrderAverageTradedPrice]]*MIS[[#This Row],[OrderQuantity]]</f>
        <v>4366</v>
      </c>
      <c r="AF8221">
        <f>MIS[[#This Row],[LTP]]*MIS[[#This Row],[OrderQuantity]]</f>
        <v>4618</v>
      </c>
      <c r="AG8221">
        <f>IF(MIS[[#This Row],[OrderSide]]="SELL",MIS[[#This Row],[VALUE]]-MIS[[#This Row],[LIVE_VALUE]],MIS[[#This Row],[LIVE_VALUE]]-MIS[[#This Row],[VALUE]])</f>
        <v>-252</v>
      </c>
      <c r="AH8221" t="str" cm="1">
        <f t="array" ref="AH8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1" t="str">
        <f>MIS[[#This Row],[TRADING SYMBOL]]</f>
        <v>SENSEX2552081100PE</v>
      </c>
      <c r="AJ8221" t="str">
        <f>IF(RIGHT(MIS[[#This Row],[Main/Hedge]],4)="MAIN","MAIN","HEDGE")</f>
        <v>MAIN</v>
      </c>
      <c r="AK8221" t="str" cm="1">
        <f t="array" ref="AK8221">_xlfn._xlws.FILTER(Table4[Column1],ISNUMBER(SEARCH(Table4[Column1],MIS[[#This Row],[OrderUniqueIdentifier]])),"")</f>
        <v>MS</v>
      </c>
    </row>
    <row r="8222" spans="1:37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>
        <f>_xlfn.XLOOKUP(MIS[[#This Row],[TRADING SYMBOL]],[1]Sheet1!$D:$D,[1]Sheet1!$C:$C)</f>
        <v>104.4</v>
      </c>
      <c r="AE8222">
        <f>MIS[[#This Row],[OrderAverageTradedPrice]]*MIS[[#This Row],[OrderQuantity]]</f>
        <v>2226</v>
      </c>
      <c r="AF8222">
        <f>MIS[[#This Row],[LTP]]*MIS[[#This Row],[OrderQuantity]]</f>
        <v>2088</v>
      </c>
      <c r="AG8222">
        <f>IF(MIS[[#This Row],[OrderSide]]="SELL",MIS[[#This Row],[VALUE]]-MIS[[#This Row],[LIVE_VALUE]],MIS[[#This Row],[LIVE_VALUE]]-MIS[[#This Row],[VALUE]])</f>
        <v>138</v>
      </c>
      <c r="AH8222" t="str" cm="1">
        <f t="array" ref="AH8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2" t="str">
        <f>MIS[[#This Row],[TRADING SYMBOL]]</f>
        <v>SENSEX2552083500CE</v>
      </c>
      <c r="AJ8222" t="str">
        <f>IF(RIGHT(MIS[[#This Row],[Main/Hedge]],4)="MAIN","MAIN","HEDGE")</f>
        <v>MAIN</v>
      </c>
      <c r="AK8222" t="str" cm="1">
        <f t="array" ref="AK8222">_xlfn._xlws.FILTER(Table4[Column1],ISNUMBER(SEARCH(Table4[Column1],MIS[[#This Row],[OrderUniqueIdentifier]])),"")</f>
        <v>MS</v>
      </c>
    </row>
    <row r="8223" spans="1:37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>
        <f>_xlfn.XLOOKUP(MIS[[#This Row],[TRADING SYMBOL]],[1]Sheet1!$D:$D,[1]Sheet1!$C:$C)</f>
        <v>115.45</v>
      </c>
      <c r="AE8223">
        <f>MIS[[#This Row],[OrderAverageTradedPrice]]*MIS[[#This Row],[OrderQuantity]]</f>
        <v>2178</v>
      </c>
      <c r="AF8223">
        <f>MIS[[#This Row],[LTP]]*MIS[[#This Row],[OrderQuantity]]</f>
        <v>2309</v>
      </c>
      <c r="AG8223">
        <f>IF(MIS[[#This Row],[OrderSide]]="SELL",MIS[[#This Row],[VALUE]]-MIS[[#This Row],[LIVE_VALUE]],MIS[[#This Row],[LIVE_VALUE]]-MIS[[#This Row],[VALUE]])</f>
        <v>-131</v>
      </c>
      <c r="AH8223" t="str" cm="1">
        <f t="array" ref="AH8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3" t="str">
        <f>MIS[[#This Row],[TRADING SYMBOL]]</f>
        <v>SENSEX2552081100PE</v>
      </c>
      <c r="AJ8223" t="str">
        <f>IF(RIGHT(MIS[[#This Row],[Main/Hedge]],4)="MAIN","MAIN","HEDGE")</f>
        <v>MAIN</v>
      </c>
      <c r="AK8223" t="str" cm="1">
        <f t="array" ref="AK8223">_xlfn._xlws.FILTER(Table4[Column1],ISNUMBER(SEARCH(Table4[Column1],MIS[[#This Row],[OrderUniqueIdentifier]])),"")</f>
        <v>MS</v>
      </c>
    </row>
    <row r="8224" spans="1:37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>
        <f>_xlfn.XLOOKUP(MIS[[#This Row],[TRADING SYMBOL]],[1]Sheet1!$D:$D,[1]Sheet1!$C:$C)</f>
        <v>115.45</v>
      </c>
      <c r="AE8224">
        <f>MIS[[#This Row],[OrderAverageTradedPrice]]*MIS[[#This Row],[OrderQuantity]]</f>
        <v>2182</v>
      </c>
      <c r="AF8224">
        <f>MIS[[#This Row],[LTP]]*MIS[[#This Row],[OrderQuantity]]</f>
        <v>2309</v>
      </c>
      <c r="AG8224">
        <f>IF(MIS[[#This Row],[OrderSide]]="SELL",MIS[[#This Row],[VALUE]]-MIS[[#This Row],[LIVE_VALUE]],MIS[[#This Row],[LIVE_VALUE]]-MIS[[#This Row],[VALUE]])</f>
        <v>-127</v>
      </c>
      <c r="AH8224" t="str" cm="1">
        <f t="array" ref="AH82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4" t="str">
        <f>MIS[[#This Row],[TRADING SYMBOL]]</f>
        <v>SENSEX2552081100PE</v>
      </c>
      <c r="AJ8224" t="str">
        <f>IF(RIGHT(MIS[[#This Row],[Main/Hedge]],4)="MAIN","MAIN","HEDGE")</f>
        <v>MAIN</v>
      </c>
      <c r="AK8224" t="str" cm="1">
        <f t="array" ref="AK8224">_xlfn._xlws.FILTER(Table4[Column1],ISNUMBER(SEARCH(Table4[Column1],MIS[[#This Row],[OrderUniqueIdentifier]])),"")</f>
        <v>MS</v>
      </c>
    </row>
    <row r="8225" spans="1:37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>
        <f>_xlfn.XLOOKUP(MIS[[#This Row],[TRADING SYMBOL]],[1]Sheet1!$D:$D,[1]Sheet1!$C:$C)</f>
        <v>104.4</v>
      </c>
      <c r="AE8225">
        <f>MIS[[#This Row],[OrderAverageTradedPrice]]*MIS[[#This Row],[OrderQuantity]]</f>
        <v>17795</v>
      </c>
      <c r="AF8225">
        <f>MIS[[#This Row],[LTP]]*MIS[[#This Row],[OrderQuantity]]</f>
        <v>16704</v>
      </c>
      <c r="AG8225">
        <f>IF(MIS[[#This Row],[OrderSide]]="SELL",MIS[[#This Row],[VALUE]]-MIS[[#This Row],[LIVE_VALUE]],MIS[[#This Row],[LIVE_VALUE]]-MIS[[#This Row],[VALUE]])</f>
        <v>1091</v>
      </c>
      <c r="AH8225" t="str" cm="1">
        <f t="array" ref="AH82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5" t="str">
        <f>MIS[[#This Row],[TRADING SYMBOL]]</f>
        <v>SENSEX2552083500CE</v>
      </c>
      <c r="AJ8225" t="str">
        <f>IF(RIGHT(MIS[[#This Row],[Main/Hedge]],4)="MAIN","MAIN","HEDGE")</f>
        <v>MAIN</v>
      </c>
      <c r="AK8225" t="str" cm="1">
        <f t="array" ref="AK8225">_xlfn._xlws.FILTER(Table4[Column1],ISNUMBER(SEARCH(Table4[Column1],MIS[[#This Row],[OrderUniqueIdentifier]])),"")</f>
        <v>MS</v>
      </c>
    </row>
    <row r="8226" spans="1:37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>
        <f>_xlfn.XLOOKUP(MIS[[#This Row],[TRADING SYMBOL]],[1]Sheet1!$D:$D,[1]Sheet1!$C:$C)</f>
        <v>115.45</v>
      </c>
      <c r="AE8226">
        <f>MIS[[#This Row],[OrderAverageTradedPrice]]*MIS[[#This Row],[OrderQuantity]]</f>
        <v>17424</v>
      </c>
      <c r="AF8226">
        <f>MIS[[#This Row],[LTP]]*MIS[[#This Row],[OrderQuantity]]</f>
        <v>18472</v>
      </c>
      <c r="AG8226">
        <f>IF(MIS[[#This Row],[OrderSide]]="SELL",MIS[[#This Row],[VALUE]]-MIS[[#This Row],[LIVE_VALUE]],MIS[[#This Row],[LIVE_VALUE]]-MIS[[#This Row],[VALUE]])</f>
        <v>-1048</v>
      </c>
      <c r="AH8226" t="str" cm="1">
        <f t="array" ref="AH82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6" t="str">
        <f>MIS[[#This Row],[TRADING SYMBOL]]</f>
        <v>SENSEX2552081100PE</v>
      </c>
      <c r="AJ8226" t="str">
        <f>IF(RIGHT(MIS[[#This Row],[Main/Hedge]],4)="MAIN","MAIN","HEDGE")</f>
        <v>MAIN</v>
      </c>
      <c r="AK8226" t="str" cm="1">
        <f t="array" ref="AK8226">_xlfn._xlws.FILTER(Table4[Column1],ISNUMBER(SEARCH(Table4[Column1],MIS[[#This Row],[OrderUniqueIdentifier]])),"")</f>
        <v>MS</v>
      </c>
    </row>
    <row r="8227" spans="1:37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>
        <f>_xlfn.XLOOKUP(MIS[[#This Row],[TRADING SYMBOL]],[1]Sheet1!$D:$D,[1]Sheet1!$C:$C)</f>
        <v>115.45</v>
      </c>
      <c r="AE8227">
        <f>MIS[[#This Row],[OrderAverageTradedPrice]]*MIS[[#This Row],[OrderQuantity]]</f>
        <v>4360</v>
      </c>
      <c r="AF8227">
        <f>MIS[[#This Row],[LTP]]*MIS[[#This Row],[OrderQuantity]]</f>
        <v>4618</v>
      </c>
      <c r="AG8227">
        <f>IF(MIS[[#This Row],[OrderSide]]="SELL",MIS[[#This Row],[VALUE]]-MIS[[#This Row],[LIVE_VALUE]],MIS[[#This Row],[LIVE_VALUE]]-MIS[[#This Row],[VALUE]])</f>
        <v>-258</v>
      </c>
      <c r="AH8227" t="str" cm="1">
        <f t="array" ref="AH8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7" t="str">
        <f>MIS[[#This Row],[TRADING SYMBOL]]</f>
        <v>SENSEX2552081100PE</v>
      </c>
      <c r="AJ8227" t="str">
        <f>IF(RIGHT(MIS[[#This Row],[Main/Hedge]],4)="MAIN","MAIN","HEDGE")</f>
        <v>MAIN</v>
      </c>
      <c r="AK8227" t="str" cm="1">
        <f t="array" ref="AK8227">_xlfn._xlws.FILTER(Table4[Column1],ISNUMBER(SEARCH(Table4[Column1],MIS[[#This Row],[OrderUniqueIdentifier]])),"")</f>
        <v>MS</v>
      </c>
    </row>
    <row r="8228" spans="1:37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>
        <f>_xlfn.XLOOKUP(MIS[[#This Row],[TRADING SYMBOL]],[1]Sheet1!$D:$D,[1]Sheet1!$C:$C)</f>
        <v>104.4</v>
      </c>
      <c r="AE8228">
        <f>MIS[[#This Row],[OrderAverageTradedPrice]]*MIS[[#This Row],[OrderQuantity]]</f>
        <v>2222</v>
      </c>
      <c r="AF8228">
        <f>MIS[[#This Row],[LTP]]*MIS[[#This Row],[OrderQuantity]]</f>
        <v>2088</v>
      </c>
      <c r="AG8228">
        <f>IF(MIS[[#This Row],[OrderSide]]="SELL",MIS[[#This Row],[VALUE]]-MIS[[#This Row],[LIVE_VALUE]],MIS[[#This Row],[LIVE_VALUE]]-MIS[[#This Row],[VALUE]])</f>
        <v>134</v>
      </c>
      <c r="AH8228" t="str" cm="1">
        <f t="array" ref="AH8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8" t="str">
        <f>MIS[[#This Row],[TRADING SYMBOL]]</f>
        <v>SENSEX2552083500CE</v>
      </c>
      <c r="AJ8228" t="str">
        <f>IF(RIGHT(MIS[[#This Row],[Main/Hedge]],4)="MAIN","MAIN","HEDGE")</f>
        <v>MAIN</v>
      </c>
      <c r="AK8228" t="str" cm="1">
        <f t="array" ref="AK8228">_xlfn._xlws.FILTER(Table4[Column1],ISNUMBER(SEARCH(Table4[Column1],MIS[[#This Row],[OrderUniqueIdentifier]])),"")</f>
        <v>MS</v>
      </c>
    </row>
    <row r="8229" spans="1:37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>
        <f>_xlfn.XLOOKUP(MIS[[#This Row],[TRADING SYMBOL]],[1]Sheet1!$D:$D,[1]Sheet1!$C:$C)</f>
        <v>115.45</v>
      </c>
      <c r="AE8229">
        <f>MIS[[#This Row],[OrderAverageTradedPrice]]*MIS[[#This Row],[OrderQuantity]]</f>
        <v>2179</v>
      </c>
      <c r="AF8229">
        <f>MIS[[#This Row],[LTP]]*MIS[[#This Row],[OrderQuantity]]</f>
        <v>2309</v>
      </c>
      <c r="AG8229">
        <f>IF(MIS[[#This Row],[OrderSide]]="SELL",MIS[[#This Row],[VALUE]]-MIS[[#This Row],[LIVE_VALUE]],MIS[[#This Row],[LIVE_VALUE]]-MIS[[#This Row],[VALUE]])</f>
        <v>-130</v>
      </c>
      <c r="AH8229" t="str" cm="1">
        <f t="array" ref="AH8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29" t="str">
        <f>MIS[[#This Row],[TRADING SYMBOL]]</f>
        <v>SENSEX2552081100PE</v>
      </c>
      <c r="AJ8229" t="str">
        <f>IF(RIGHT(MIS[[#This Row],[Main/Hedge]],4)="MAIN","MAIN","HEDGE")</f>
        <v>MAIN</v>
      </c>
      <c r="AK8229" t="str" cm="1">
        <f t="array" ref="AK8229">_xlfn._xlws.FILTER(Table4[Column1],ISNUMBER(SEARCH(Table4[Column1],MIS[[#This Row],[OrderUniqueIdentifier]])),"")</f>
        <v>MS</v>
      </c>
    </row>
    <row r="8230" spans="1:37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>
        <f>_xlfn.XLOOKUP(MIS[[#This Row],[TRADING SYMBOL]],[1]Sheet1!$D:$D,[1]Sheet1!$C:$C)</f>
        <v>115.45</v>
      </c>
      <c r="AE8230">
        <f>MIS[[#This Row],[OrderAverageTradedPrice]]*MIS[[#This Row],[OrderQuantity]]</f>
        <v>2178</v>
      </c>
      <c r="AF8230">
        <f>MIS[[#This Row],[LTP]]*MIS[[#This Row],[OrderQuantity]]</f>
        <v>2309</v>
      </c>
      <c r="AG8230">
        <f>IF(MIS[[#This Row],[OrderSide]]="SELL",MIS[[#This Row],[VALUE]]-MIS[[#This Row],[LIVE_VALUE]],MIS[[#This Row],[LIVE_VALUE]]-MIS[[#This Row],[VALUE]])</f>
        <v>-131</v>
      </c>
      <c r="AH8230" t="str" cm="1">
        <f t="array" ref="AH8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0" t="str">
        <f>MIS[[#This Row],[TRADING SYMBOL]]</f>
        <v>SENSEX2552081100PE</v>
      </c>
      <c r="AJ8230" t="str">
        <f>IF(RIGHT(MIS[[#This Row],[Main/Hedge]],4)="MAIN","MAIN","HEDGE")</f>
        <v>MAIN</v>
      </c>
      <c r="AK8230" t="str" cm="1">
        <f t="array" ref="AK8230">_xlfn._xlws.FILTER(Table4[Column1],ISNUMBER(SEARCH(Table4[Column1],MIS[[#This Row],[OrderUniqueIdentifier]])),"")</f>
        <v>MS</v>
      </c>
    </row>
    <row r="8231" spans="1:37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>
        <f>_xlfn.XLOOKUP(MIS[[#This Row],[TRADING SYMBOL]],[1]Sheet1!$D:$D,[1]Sheet1!$C:$C)</f>
        <v>115.45</v>
      </c>
      <c r="AE8231">
        <f>MIS[[#This Row],[OrderAverageTradedPrice]]*MIS[[#This Row],[OrderQuantity]]</f>
        <v>2179</v>
      </c>
      <c r="AF8231">
        <f>MIS[[#This Row],[LTP]]*MIS[[#This Row],[OrderQuantity]]</f>
        <v>2309</v>
      </c>
      <c r="AG8231">
        <f>IF(MIS[[#This Row],[OrderSide]]="SELL",MIS[[#This Row],[VALUE]]-MIS[[#This Row],[LIVE_VALUE]],MIS[[#This Row],[LIVE_VALUE]]-MIS[[#This Row],[VALUE]])</f>
        <v>-130</v>
      </c>
      <c r="AH8231" t="str" cm="1">
        <f t="array" ref="AH8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1" t="str">
        <f>MIS[[#This Row],[TRADING SYMBOL]]</f>
        <v>SENSEX2552081100PE</v>
      </c>
      <c r="AJ8231" t="str">
        <f>IF(RIGHT(MIS[[#This Row],[Main/Hedge]],4)="MAIN","MAIN","HEDGE")</f>
        <v>MAIN</v>
      </c>
      <c r="AK8231" t="str" cm="1">
        <f t="array" ref="AK8231">_xlfn._xlws.FILTER(Table4[Column1],ISNUMBER(SEARCH(Table4[Column1],MIS[[#This Row],[OrderUniqueIdentifier]])),"")</f>
        <v>MS</v>
      </c>
    </row>
    <row r="8232" spans="1:37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>
        <f>_xlfn.XLOOKUP(MIS[[#This Row],[TRADING SYMBOL]],[1]Sheet1!$D:$D,[1]Sheet1!$C:$C)</f>
        <v>104.4</v>
      </c>
      <c r="AE8232">
        <f>MIS[[#This Row],[OrderAverageTradedPrice]]*MIS[[#This Row],[OrderQuantity]]</f>
        <v>2226</v>
      </c>
      <c r="AF8232">
        <f>MIS[[#This Row],[LTP]]*MIS[[#This Row],[OrderQuantity]]</f>
        <v>2088</v>
      </c>
      <c r="AG8232">
        <f>IF(MIS[[#This Row],[OrderSide]]="SELL",MIS[[#This Row],[VALUE]]-MIS[[#This Row],[LIVE_VALUE]],MIS[[#This Row],[LIVE_VALUE]]-MIS[[#This Row],[VALUE]])</f>
        <v>138</v>
      </c>
      <c r="AH8232" t="str" cm="1">
        <f t="array" ref="AH8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2" t="str">
        <f>MIS[[#This Row],[TRADING SYMBOL]]</f>
        <v>SENSEX2552083500CE</v>
      </c>
      <c r="AJ8232" t="str">
        <f>IF(RIGHT(MIS[[#This Row],[Main/Hedge]],4)="MAIN","MAIN","HEDGE")</f>
        <v>MAIN</v>
      </c>
      <c r="AK8232" t="str" cm="1">
        <f t="array" ref="AK8232">_xlfn._xlws.FILTER(Table4[Column1],ISNUMBER(SEARCH(Table4[Column1],MIS[[#This Row],[OrderUniqueIdentifier]])),"")</f>
        <v>MS</v>
      </c>
    </row>
    <row r="8233" spans="1:37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>
        <f>_xlfn.XLOOKUP(MIS[[#This Row],[TRADING SYMBOL]],[1]Sheet1!$D:$D,[1]Sheet1!$C:$C)</f>
        <v>115.45</v>
      </c>
      <c r="AE8233">
        <f>MIS[[#This Row],[OrderAverageTradedPrice]]*MIS[[#This Row],[OrderQuantity]]</f>
        <v>4362</v>
      </c>
      <c r="AF8233">
        <f>MIS[[#This Row],[LTP]]*MIS[[#This Row],[OrderQuantity]]</f>
        <v>4618</v>
      </c>
      <c r="AG8233">
        <f>IF(MIS[[#This Row],[OrderSide]]="SELL",MIS[[#This Row],[VALUE]]-MIS[[#This Row],[LIVE_VALUE]],MIS[[#This Row],[LIVE_VALUE]]-MIS[[#This Row],[VALUE]])</f>
        <v>-256</v>
      </c>
      <c r="AH8233" t="str" cm="1">
        <f t="array" ref="AH8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3" t="str">
        <f>MIS[[#This Row],[TRADING SYMBOL]]</f>
        <v>SENSEX2552081100PE</v>
      </c>
      <c r="AJ8233" t="str">
        <f>IF(RIGHT(MIS[[#This Row],[Main/Hedge]],4)="MAIN","MAIN","HEDGE")</f>
        <v>MAIN</v>
      </c>
      <c r="AK8233" t="str" cm="1">
        <f t="array" ref="AK8233">_xlfn._xlws.FILTER(Table4[Column1],ISNUMBER(SEARCH(Table4[Column1],MIS[[#This Row],[OrderUniqueIdentifier]])),"")</f>
        <v>MS</v>
      </c>
    </row>
    <row r="8234" spans="1:37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>
        <f>_xlfn.XLOOKUP(MIS[[#This Row],[TRADING SYMBOL]],[1]Sheet1!$D:$D,[1]Sheet1!$C:$C)</f>
        <v>127.9</v>
      </c>
      <c r="AE8234">
        <f>MIS[[#This Row],[OrderAverageTradedPrice]]*MIS[[#This Row],[OrderQuantity]]</f>
        <v>2408</v>
      </c>
      <c r="AF8234">
        <f>MIS[[#This Row],[LTP]]*MIS[[#This Row],[OrderQuantity]]</f>
        <v>2558</v>
      </c>
      <c r="AG8234">
        <f>IF(MIS[[#This Row],[OrderSide]]="SELL",MIS[[#This Row],[VALUE]]-MIS[[#This Row],[LIVE_VALUE]],MIS[[#This Row],[LIVE_VALUE]]-MIS[[#This Row],[VALUE]])</f>
        <v>-150</v>
      </c>
      <c r="AH8234" t="str" cm="1">
        <f t="array" ref="AH8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4" t="str">
        <f>MIS[[#This Row],[TRADING SYMBOL]]</f>
        <v>SENSEX2552081200PE</v>
      </c>
      <c r="AJ8234" t="str">
        <f>IF(RIGHT(MIS[[#This Row],[Main/Hedge]],4)="MAIN","MAIN","HEDGE")</f>
        <v>MAIN</v>
      </c>
      <c r="AK8234" t="str" cm="1">
        <f t="array" ref="AK8234">_xlfn._xlws.FILTER(Table4[Column1],ISNUMBER(SEARCH(Table4[Column1],MIS[[#This Row],[OrderUniqueIdentifier]])),"")</f>
        <v>MS</v>
      </c>
    </row>
    <row r="8235" spans="1:37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>
        <f>_xlfn.XLOOKUP(MIS[[#This Row],[TRADING SYMBOL]],[1]Sheet1!$D:$D,[1]Sheet1!$C:$C)</f>
        <v>104.4</v>
      </c>
      <c r="AE8235">
        <f>MIS[[#This Row],[OrderAverageTradedPrice]]*MIS[[#This Row],[OrderQuantity]]</f>
        <v>2232</v>
      </c>
      <c r="AF8235">
        <f>MIS[[#This Row],[LTP]]*MIS[[#This Row],[OrderQuantity]]</f>
        <v>2088</v>
      </c>
      <c r="AG8235">
        <f>IF(MIS[[#This Row],[OrderSide]]="SELL",MIS[[#This Row],[VALUE]]-MIS[[#This Row],[LIVE_VALUE]],MIS[[#This Row],[LIVE_VALUE]]-MIS[[#This Row],[VALUE]])</f>
        <v>144</v>
      </c>
      <c r="AH8235" t="str" cm="1">
        <f t="array" ref="AH8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5" t="str">
        <f>MIS[[#This Row],[TRADING SYMBOL]]</f>
        <v>SENSEX2552083500CE</v>
      </c>
      <c r="AJ8235" t="str">
        <f>IF(RIGHT(MIS[[#This Row],[Main/Hedge]],4)="MAIN","MAIN","HEDGE")</f>
        <v>MAIN</v>
      </c>
      <c r="AK8235" t="str" cm="1">
        <f t="array" ref="AK8235">_xlfn._xlws.FILTER(Table4[Column1],ISNUMBER(SEARCH(Table4[Column1],MIS[[#This Row],[OrderUniqueIdentifier]])),"")</f>
        <v>MS</v>
      </c>
    </row>
    <row r="8236" spans="1:37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>
        <f>_xlfn.XLOOKUP(MIS[[#This Row],[TRADING SYMBOL]],[1]Sheet1!$D:$D,[1]Sheet1!$C:$C)</f>
        <v>104.4</v>
      </c>
      <c r="AE8236">
        <f>MIS[[#This Row],[OrderAverageTradedPrice]]*MIS[[#This Row],[OrderQuantity]]</f>
        <v>2226</v>
      </c>
      <c r="AF8236">
        <f>MIS[[#This Row],[LTP]]*MIS[[#This Row],[OrderQuantity]]</f>
        <v>2088</v>
      </c>
      <c r="AG8236">
        <f>IF(MIS[[#This Row],[OrderSide]]="SELL",MIS[[#This Row],[VALUE]]-MIS[[#This Row],[LIVE_VALUE]],MIS[[#This Row],[LIVE_VALUE]]-MIS[[#This Row],[VALUE]])</f>
        <v>138</v>
      </c>
      <c r="AH8236" t="str" cm="1">
        <f t="array" ref="AH8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6" t="str">
        <f>MIS[[#This Row],[TRADING SYMBOL]]</f>
        <v>SENSEX2552083500CE</v>
      </c>
      <c r="AJ8236" t="str">
        <f>IF(RIGHT(MIS[[#This Row],[Main/Hedge]],4)="MAIN","MAIN","HEDGE")</f>
        <v>MAIN</v>
      </c>
      <c r="AK8236" t="str" cm="1">
        <f t="array" ref="AK8236">_xlfn._xlws.FILTER(Table4[Column1],ISNUMBER(SEARCH(Table4[Column1],MIS[[#This Row],[OrderUniqueIdentifier]])),"")</f>
        <v>MS</v>
      </c>
    </row>
    <row r="8237" spans="1:37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>
        <f>_xlfn.XLOOKUP(MIS[[#This Row],[TRADING SYMBOL]],[1]Sheet1!$D:$D,[1]Sheet1!$C:$C)</f>
        <v>115.45</v>
      </c>
      <c r="AE8237">
        <f>MIS[[#This Row],[OrderAverageTradedPrice]]*MIS[[#This Row],[OrderQuantity]]</f>
        <v>2180</v>
      </c>
      <c r="AF8237">
        <f>MIS[[#This Row],[LTP]]*MIS[[#This Row],[OrderQuantity]]</f>
        <v>2309</v>
      </c>
      <c r="AG8237">
        <f>IF(MIS[[#This Row],[OrderSide]]="SELL",MIS[[#This Row],[VALUE]]-MIS[[#This Row],[LIVE_VALUE]],MIS[[#This Row],[LIVE_VALUE]]-MIS[[#This Row],[VALUE]])</f>
        <v>-129</v>
      </c>
      <c r="AH8237" t="str" cm="1">
        <f t="array" ref="AH8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7" t="str">
        <f>MIS[[#This Row],[TRADING SYMBOL]]</f>
        <v>SENSEX2552081100PE</v>
      </c>
      <c r="AJ8237" t="str">
        <f>IF(RIGHT(MIS[[#This Row],[Main/Hedge]],4)="MAIN","MAIN","HEDGE")</f>
        <v>MAIN</v>
      </c>
      <c r="AK8237" t="str" cm="1">
        <f t="array" ref="AK8237">_xlfn._xlws.FILTER(Table4[Column1],ISNUMBER(SEARCH(Table4[Column1],MIS[[#This Row],[OrderUniqueIdentifier]])),"")</f>
        <v>MS</v>
      </c>
    </row>
    <row r="8238" spans="1:37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>
        <f>_xlfn.XLOOKUP(MIS[[#This Row],[TRADING SYMBOL]],[1]Sheet1!$D:$D,[1]Sheet1!$C:$C)</f>
        <v>115.45</v>
      </c>
      <c r="AE8238">
        <f>MIS[[#This Row],[OrderAverageTradedPrice]]*MIS[[#This Row],[OrderQuantity]]</f>
        <v>2182</v>
      </c>
      <c r="AF8238">
        <f>MIS[[#This Row],[LTP]]*MIS[[#This Row],[OrderQuantity]]</f>
        <v>2309</v>
      </c>
      <c r="AG8238">
        <f>IF(MIS[[#This Row],[OrderSide]]="SELL",MIS[[#This Row],[VALUE]]-MIS[[#This Row],[LIVE_VALUE]],MIS[[#This Row],[LIVE_VALUE]]-MIS[[#This Row],[VALUE]])</f>
        <v>-127</v>
      </c>
      <c r="AH8238" t="str" cm="1">
        <f t="array" ref="AH8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8" t="str">
        <f>MIS[[#This Row],[TRADING SYMBOL]]</f>
        <v>SENSEX2552081100PE</v>
      </c>
      <c r="AJ8238" t="str">
        <f>IF(RIGHT(MIS[[#This Row],[Main/Hedge]],4)="MAIN","MAIN","HEDGE")</f>
        <v>MAIN</v>
      </c>
      <c r="AK8238" t="str" cm="1">
        <f t="array" ref="AK8238">_xlfn._xlws.FILTER(Table4[Column1],ISNUMBER(SEARCH(Table4[Column1],MIS[[#This Row],[OrderUniqueIdentifier]])),"")</f>
        <v>MS</v>
      </c>
    </row>
    <row r="8239" spans="1:37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>
        <f>_xlfn.XLOOKUP(MIS[[#This Row],[TRADING SYMBOL]],[1]Sheet1!$D:$D,[1]Sheet1!$C:$C)</f>
        <v>115.45</v>
      </c>
      <c r="AE8239">
        <f>MIS[[#This Row],[OrderAverageTradedPrice]]*MIS[[#This Row],[OrderQuantity]]</f>
        <v>4358</v>
      </c>
      <c r="AF8239">
        <f>MIS[[#This Row],[LTP]]*MIS[[#This Row],[OrderQuantity]]</f>
        <v>4618</v>
      </c>
      <c r="AG8239">
        <f>IF(MIS[[#This Row],[OrderSide]]="SELL",MIS[[#This Row],[VALUE]]-MIS[[#This Row],[LIVE_VALUE]],MIS[[#This Row],[LIVE_VALUE]]-MIS[[#This Row],[VALUE]])</f>
        <v>-260</v>
      </c>
      <c r="AH8239" t="str" cm="1">
        <f t="array" ref="AH8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39" t="str">
        <f>MIS[[#This Row],[TRADING SYMBOL]]</f>
        <v>SENSEX2552081100PE</v>
      </c>
      <c r="AJ8239" t="str">
        <f>IF(RIGHT(MIS[[#This Row],[Main/Hedge]],4)="MAIN","MAIN","HEDGE")</f>
        <v>MAIN</v>
      </c>
      <c r="AK8239" t="str" cm="1">
        <f t="array" ref="AK8239">_xlfn._xlws.FILTER(Table4[Column1],ISNUMBER(SEARCH(Table4[Column1],MIS[[#This Row],[OrderUniqueIdentifier]])),"")</f>
        <v>MS</v>
      </c>
    </row>
    <row r="8240" spans="1:37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>
        <f>_xlfn.XLOOKUP(MIS[[#This Row],[TRADING SYMBOL]],[1]Sheet1!$D:$D,[1]Sheet1!$C:$C)</f>
        <v>104.4</v>
      </c>
      <c r="AE8240">
        <f>MIS[[#This Row],[OrderAverageTradedPrice]]*MIS[[#This Row],[OrderQuantity]]</f>
        <v>2222</v>
      </c>
      <c r="AF8240">
        <f>MIS[[#This Row],[LTP]]*MIS[[#This Row],[OrderQuantity]]</f>
        <v>2088</v>
      </c>
      <c r="AG8240">
        <f>IF(MIS[[#This Row],[OrderSide]]="SELL",MIS[[#This Row],[VALUE]]-MIS[[#This Row],[LIVE_VALUE]],MIS[[#This Row],[LIVE_VALUE]]-MIS[[#This Row],[VALUE]])</f>
        <v>134</v>
      </c>
      <c r="AH8240" t="str" cm="1">
        <f t="array" ref="AH8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0" t="str">
        <f>MIS[[#This Row],[TRADING SYMBOL]]</f>
        <v>SENSEX2552083500CE</v>
      </c>
      <c r="AJ8240" t="str">
        <f>IF(RIGHT(MIS[[#This Row],[Main/Hedge]],4)="MAIN","MAIN","HEDGE")</f>
        <v>MAIN</v>
      </c>
      <c r="AK8240" t="str" cm="1">
        <f t="array" ref="AK8240">_xlfn._xlws.FILTER(Table4[Column1],ISNUMBER(SEARCH(Table4[Column1],MIS[[#This Row],[OrderUniqueIdentifier]])),"")</f>
        <v>MS</v>
      </c>
    </row>
    <row r="8241" spans="1:37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>
        <f>_xlfn.XLOOKUP(MIS[[#This Row],[TRADING SYMBOL]],[1]Sheet1!$D:$D,[1]Sheet1!$C:$C)</f>
        <v>104.4</v>
      </c>
      <c r="AE8241">
        <f>MIS[[#This Row],[OrderAverageTradedPrice]]*MIS[[#This Row],[OrderQuantity]]</f>
        <v>2230</v>
      </c>
      <c r="AF8241">
        <f>MIS[[#This Row],[LTP]]*MIS[[#This Row],[OrderQuantity]]</f>
        <v>2088</v>
      </c>
      <c r="AG8241">
        <f>IF(MIS[[#This Row],[OrderSide]]="SELL",MIS[[#This Row],[VALUE]]-MIS[[#This Row],[LIVE_VALUE]],MIS[[#This Row],[LIVE_VALUE]]-MIS[[#This Row],[VALUE]])</f>
        <v>142</v>
      </c>
      <c r="AH8241" t="str" cm="1">
        <f t="array" ref="AH8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1" t="str">
        <f>MIS[[#This Row],[TRADING SYMBOL]]</f>
        <v>SENSEX2552083500CE</v>
      </c>
      <c r="AJ8241" t="str">
        <f>IF(RIGHT(MIS[[#This Row],[Main/Hedge]],4)="MAIN","MAIN","HEDGE")</f>
        <v>MAIN</v>
      </c>
      <c r="AK8241" t="str" cm="1">
        <f t="array" ref="AK8241">_xlfn._xlws.FILTER(Table4[Column1],ISNUMBER(SEARCH(Table4[Column1],MIS[[#This Row],[OrderUniqueIdentifier]])),"")</f>
        <v>MS</v>
      </c>
    </row>
    <row r="8242" spans="1:37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>
        <f>_xlfn.XLOOKUP(MIS[[#This Row],[TRADING SYMBOL]],[1]Sheet1!$D:$D,[1]Sheet1!$C:$C)</f>
        <v>115.45</v>
      </c>
      <c r="AE8242">
        <f>MIS[[#This Row],[OrderAverageTradedPrice]]*MIS[[#This Row],[OrderQuantity]]</f>
        <v>8716</v>
      </c>
      <c r="AF8242">
        <f>MIS[[#This Row],[LTP]]*MIS[[#This Row],[OrderQuantity]]</f>
        <v>9236</v>
      </c>
      <c r="AG8242">
        <f>IF(MIS[[#This Row],[OrderSide]]="SELL",MIS[[#This Row],[VALUE]]-MIS[[#This Row],[LIVE_VALUE]],MIS[[#This Row],[LIVE_VALUE]]-MIS[[#This Row],[VALUE]])</f>
        <v>-520</v>
      </c>
      <c r="AH8242" t="str" cm="1">
        <f t="array" ref="AH8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2" t="str">
        <f>MIS[[#This Row],[TRADING SYMBOL]]</f>
        <v>SENSEX2552081100PE</v>
      </c>
      <c r="AJ8242" t="str">
        <f>IF(RIGHT(MIS[[#This Row],[Main/Hedge]],4)="MAIN","MAIN","HEDGE")</f>
        <v>MAIN</v>
      </c>
      <c r="AK8242" t="str" cm="1">
        <f t="array" ref="AK8242">_xlfn._xlws.FILTER(Table4[Column1],ISNUMBER(SEARCH(Table4[Column1],MIS[[#This Row],[OrderUniqueIdentifier]])),"")</f>
        <v>MS</v>
      </c>
    </row>
    <row r="8243" spans="1:37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>
        <f>_xlfn.XLOOKUP(MIS[[#This Row],[TRADING SYMBOL]],[1]Sheet1!$D:$D,[1]Sheet1!$C:$C)</f>
        <v>441.2</v>
      </c>
      <c r="AE8243">
        <f>MIS[[#This Row],[OrderAverageTradedPrice]]*MIS[[#This Row],[OrderQuantity]]</f>
        <v>185514</v>
      </c>
      <c r="AF8243">
        <f>MIS[[#This Row],[LTP]]*MIS[[#This Row],[OrderQuantity]]</f>
        <v>185304</v>
      </c>
      <c r="AG8243">
        <f>IF(MIS[[#This Row],[OrderSide]]="SELL",MIS[[#This Row],[VALUE]]-MIS[[#This Row],[LIVE_VALUE]],MIS[[#This Row],[LIVE_VALUE]]-MIS[[#This Row],[VALUE]])</f>
        <v>-210</v>
      </c>
      <c r="AH8243" t="str" cm="1">
        <f t="array" ref="AH8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3" t="str">
        <f>MIS[[#This Row],[TRADING SYMBOL]]</f>
        <v>SENSEX2552082400CE</v>
      </c>
      <c r="AJ8243" t="str">
        <f>IF(RIGHT(MIS[[#This Row],[Main/Hedge]],4)="MAIN","MAIN","HEDGE")</f>
        <v>MAIN</v>
      </c>
      <c r="AK8243" t="str" cm="1">
        <f t="array" ref="AK8243">_xlfn._xlws.FILTER(Table4[Column1],ISNUMBER(SEARCH(Table4[Column1],MIS[[#This Row],[OrderUniqueIdentifier]])),"")</f>
        <v>MS</v>
      </c>
    </row>
    <row r="8244" spans="1:37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>
        <f>_xlfn.XLOOKUP(MIS[[#This Row],[TRADING SYMBOL]],[1]Sheet1!$D:$D,[1]Sheet1!$C:$C)</f>
        <v>490.65</v>
      </c>
      <c r="AE8244">
        <f>MIS[[#This Row],[OrderAverageTradedPrice]]*MIS[[#This Row],[OrderQuantity]]</f>
        <v>29685</v>
      </c>
      <c r="AF8244">
        <f>MIS[[#This Row],[LTP]]*MIS[[#This Row],[OrderQuantity]]</f>
        <v>29439</v>
      </c>
      <c r="AG8244">
        <f>IF(MIS[[#This Row],[OrderSide]]="SELL",MIS[[#This Row],[VALUE]]-MIS[[#This Row],[LIVE_VALUE]],MIS[[#This Row],[LIVE_VALUE]]-MIS[[#This Row],[VALUE]])</f>
        <v>-246</v>
      </c>
      <c r="AH8244" t="str" cm="1">
        <f t="array" ref="AH8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4" t="str">
        <f>MIS[[#This Row],[TRADING SYMBOL]]</f>
        <v>SENSEX2552082300CE</v>
      </c>
      <c r="AJ8244" t="str">
        <f>IF(RIGHT(MIS[[#This Row],[Main/Hedge]],4)="MAIN","MAIN","HEDGE")</f>
        <v>MAIN</v>
      </c>
      <c r="AK8244" t="str" cm="1">
        <f t="array" ref="AK8244">_xlfn._xlws.FILTER(Table4[Column1],ISNUMBER(SEARCH(Table4[Column1],MIS[[#This Row],[OrderUniqueIdentifier]])),"")</f>
        <v>MS</v>
      </c>
    </row>
    <row r="8245" spans="1:37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>
        <f>_xlfn.XLOOKUP(MIS[[#This Row],[TRADING SYMBOL]],[1]Sheet1!$D:$D,[1]Sheet1!$C:$C)</f>
        <v>441.2</v>
      </c>
      <c r="AE8245">
        <f>MIS[[#This Row],[OrderAverageTradedPrice]]*MIS[[#This Row],[OrderQuantity]]</f>
        <v>158531.99999999977</v>
      </c>
      <c r="AF8245">
        <f>MIS[[#This Row],[LTP]]*MIS[[#This Row],[OrderQuantity]]</f>
        <v>158832</v>
      </c>
      <c r="AG8245">
        <f>IF(MIS[[#This Row],[OrderSide]]="SELL",MIS[[#This Row],[VALUE]]-MIS[[#This Row],[LIVE_VALUE]],MIS[[#This Row],[LIVE_VALUE]]-MIS[[#This Row],[VALUE]])</f>
        <v>300.00000000023283</v>
      </c>
      <c r="AH8245" t="str" cm="1">
        <f t="array" ref="AH8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5" t="str">
        <f>MIS[[#This Row],[TRADING SYMBOL]]</f>
        <v>SENSEX2552082400CE</v>
      </c>
      <c r="AJ8245" t="str">
        <f>IF(RIGHT(MIS[[#This Row],[Main/Hedge]],4)="MAIN","MAIN","HEDGE")</f>
        <v>MAIN</v>
      </c>
      <c r="AK8245" t="str" cm="1">
        <f t="array" ref="AK8245">_xlfn._xlws.FILTER(Table4[Column1],ISNUMBER(SEARCH(Table4[Column1],MIS[[#This Row],[OrderUniqueIdentifier]])),"")</f>
        <v>MS</v>
      </c>
    </row>
    <row r="8246" spans="1:37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>
        <f>_xlfn.XLOOKUP(MIS[[#This Row],[TRADING SYMBOL]],[1]Sheet1!$D:$D,[1]Sheet1!$C:$C)</f>
        <v>441.2</v>
      </c>
      <c r="AE8246">
        <f>MIS[[#This Row],[OrderAverageTradedPrice]]*MIS[[#This Row],[OrderQuantity]]</f>
        <v>35276</v>
      </c>
      <c r="AF8246">
        <f>MIS[[#This Row],[LTP]]*MIS[[#This Row],[OrderQuantity]]</f>
        <v>35296</v>
      </c>
      <c r="AG8246">
        <f>IF(MIS[[#This Row],[OrderSide]]="SELL",MIS[[#This Row],[VALUE]]-MIS[[#This Row],[LIVE_VALUE]],MIS[[#This Row],[LIVE_VALUE]]-MIS[[#This Row],[VALUE]])</f>
        <v>20</v>
      </c>
      <c r="AH8246" t="str" cm="1">
        <f t="array" ref="AH8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6" t="str">
        <f>MIS[[#This Row],[TRADING SYMBOL]]</f>
        <v>SENSEX2552082400CE</v>
      </c>
      <c r="AJ8246" t="str">
        <f>IF(RIGHT(MIS[[#This Row],[Main/Hedge]],4)="MAIN","MAIN","HEDGE")</f>
        <v>MAIN</v>
      </c>
      <c r="AK8246" t="str" cm="1">
        <f t="array" ref="AK8246">_xlfn._xlws.FILTER(Table4[Column1],ISNUMBER(SEARCH(Table4[Column1],MIS[[#This Row],[OrderUniqueIdentifier]])),"")</f>
        <v>MS</v>
      </c>
    </row>
    <row r="8247" spans="1:37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>
        <f>_xlfn.XLOOKUP(MIS[[#This Row],[TRADING SYMBOL]],[1]Sheet1!$D:$D,[1]Sheet1!$C:$C)</f>
        <v>490.65</v>
      </c>
      <c r="AE8247">
        <f>MIS[[#This Row],[OrderAverageTradedPrice]]*MIS[[#This Row],[OrderQuantity]]</f>
        <v>39596</v>
      </c>
      <c r="AF8247">
        <f>MIS[[#This Row],[LTP]]*MIS[[#This Row],[OrderQuantity]]</f>
        <v>39252</v>
      </c>
      <c r="AG8247">
        <f>IF(MIS[[#This Row],[OrderSide]]="SELL",MIS[[#This Row],[VALUE]]-MIS[[#This Row],[LIVE_VALUE]],MIS[[#This Row],[LIVE_VALUE]]-MIS[[#This Row],[VALUE]])</f>
        <v>-344</v>
      </c>
      <c r="AH8247" t="str" cm="1">
        <f t="array" ref="AH8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7" t="str">
        <f>MIS[[#This Row],[TRADING SYMBOL]]</f>
        <v>SENSEX2552082300CE</v>
      </c>
      <c r="AJ8247" t="str">
        <f>IF(RIGHT(MIS[[#This Row],[Main/Hedge]],4)="MAIN","MAIN","HEDGE")</f>
        <v>MAIN</v>
      </c>
      <c r="AK8247" t="str" cm="1">
        <f t="array" ref="AK8247">_xlfn._xlws.FILTER(Table4[Column1],ISNUMBER(SEARCH(Table4[Column1],MIS[[#This Row],[OrderUniqueIdentifier]])),"")</f>
        <v>MS</v>
      </c>
    </row>
    <row r="8248" spans="1:37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>
        <f>_xlfn.XLOOKUP(MIS[[#This Row],[TRADING SYMBOL]],[1]Sheet1!$D:$D,[1]Sheet1!$C:$C)</f>
        <v>386.75</v>
      </c>
      <c r="AE8248">
        <f>MIS[[#This Row],[OrderAverageTradedPrice]]*MIS[[#This Row],[OrderQuantity]]</f>
        <v>7856</v>
      </c>
      <c r="AF8248">
        <f>MIS[[#This Row],[LTP]]*MIS[[#This Row],[OrderQuantity]]</f>
        <v>7735</v>
      </c>
      <c r="AG8248">
        <f>IF(MIS[[#This Row],[OrderSide]]="SELL",MIS[[#This Row],[VALUE]]-MIS[[#This Row],[LIVE_VALUE]],MIS[[#This Row],[LIVE_VALUE]]-MIS[[#This Row],[VALUE]])</f>
        <v>-121</v>
      </c>
      <c r="AH8248" t="str" cm="1">
        <f t="array" ref="AH8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8" t="str">
        <f>MIS[[#This Row],[TRADING SYMBOL]]</f>
        <v>SENSEX2552082500CE</v>
      </c>
      <c r="AJ8248" t="str">
        <f>IF(RIGHT(MIS[[#This Row],[Main/Hedge]],4)="MAIN","MAIN","HEDGE")</f>
        <v>MAIN</v>
      </c>
      <c r="AK8248" t="str" cm="1">
        <f t="array" ref="AK8248">_xlfn._xlws.FILTER(Table4[Column1],ISNUMBER(SEARCH(Table4[Column1],MIS[[#This Row],[OrderUniqueIdentifier]])),"")</f>
        <v>MS</v>
      </c>
    </row>
    <row r="8249" spans="1:37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>
        <f>_xlfn.XLOOKUP(MIS[[#This Row],[TRADING SYMBOL]],[1]Sheet1!$D:$D,[1]Sheet1!$C:$C)</f>
        <v>409.5</v>
      </c>
      <c r="AE8249">
        <f>MIS[[#This Row],[OrderAverageTradedPrice]]*MIS[[#This Row],[OrderQuantity]]</f>
        <v>48042.999999999964</v>
      </c>
      <c r="AF8249">
        <f>MIS[[#This Row],[LTP]]*MIS[[#This Row],[OrderQuantity]]</f>
        <v>49140</v>
      </c>
      <c r="AG8249">
        <f>IF(MIS[[#This Row],[OrderSide]]="SELL",MIS[[#This Row],[VALUE]]-MIS[[#This Row],[LIVE_VALUE]],MIS[[#This Row],[LIVE_VALUE]]-MIS[[#This Row],[VALUE]])</f>
        <v>1097.0000000000364</v>
      </c>
      <c r="AH8249" t="str" cm="1">
        <f t="array" ref="AH8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49" t="str">
        <f>MIS[[#This Row],[TRADING SYMBOL]]</f>
        <v>SENSEX2552082300PE</v>
      </c>
      <c r="AJ8249" t="str">
        <f>IF(RIGHT(MIS[[#This Row],[Main/Hedge]],4)="MAIN","MAIN","HEDGE")</f>
        <v>MAIN</v>
      </c>
      <c r="AK8249" t="str" cm="1">
        <f t="array" ref="AK8249">_xlfn._xlws.FILTER(Table4[Column1],ISNUMBER(SEARCH(Table4[Column1],MIS[[#This Row],[OrderUniqueIdentifier]])),"")</f>
        <v>MS</v>
      </c>
    </row>
    <row r="8250" spans="1:37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>
        <f>_xlfn.XLOOKUP(MIS[[#This Row],[TRADING SYMBOL]],[1]Sheet1!$D:$D,[1]Sheet1!$C:$C)</f>
        <v>409.5</v>
      </c>
      <c r="AE8250">
        <f>MIS[[#This Row],[OrderAverageTradedPrice]]*MIS[[#This Row],[OrderQuantity]]</f>
        <v>40036</v>
      </c>
      <c r="AF8250">
        <f>MIS[[#This Row],[LTP]]*MIS[[#This Row],[OrderQuantity]]</f>
        <v>40950</v>
      </c>
      <c r="AG8250">
        <f>IF(MIS[[#This Row],[OrderSide]]="SELL",MIS[[#This Row],[VALUE]]-MIS[[#This Row],[LIVE_VALUE]],MIS[[#This Row],[LIVE_VALUE]]-MIS[[#This Row],[VALUE]])</f>
        <v>914</v>
      </c>
      <c r="AH8250" t="str" cm="1">
        <f t="array" ref="AH8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0" t="str">
        <f>MIS[[#This Row],[TRADING SYMBOL]]</f>
        <v>SENSEX2552082300PE</v>
      </c>
      <c r="AJ8250" t="str">
        <f>IF(RIGHT(MIS[[#This Row],[Main/Hedge]],4)="MAIN","MAIN","HEDGE")</f>
        <v>MAIN</v>
      </c>
      <c r="AK8250" t="str" cm="1">
        <f t="array" ref="AK8250">_xlfn._xlws.FILTER(Table4[Column1],ISNUMBER(SEARCH(Table4[Column1],MIS[[#This Row],[OrderUniqueIdentifier]])),"")</f>
        <v>MS</v>
      </c>
    </row>
    <row r="8251" spans="1:37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>
        <f>_xlfn.XLOOKUP(MIS[[#This Row],[TRADING SYMBOL]],[1]Sheet1!$D:$D,[1]Sheet1!$C:$C)</f>
        <v>409.5</v>
      </c>
      <c r="AE8251">
        <f>MIS[[#This Row],[OrderAverageTradedPrice]]*MIS[[#This Row],[OrderQuantity]]</f>
        <v>32020</v>
      </c>
      <c r="AF8251">
        <f>MIS[[#This Row],[LTP]]*MIS[[#This Row],[OrderQuantity]]</f>
        <v>32760</v>
      </c>
      <c r="AG8251">
        <f>IF(MIS[[#This Row],[OrderSide]]="SELL",MIS[[#This Row],[VALUE]]-MIS[[#This Row],[LIVE_VALUE]],MIS[[#This Row],[LIVE_VALUE]]-MIS[[#This Row],[VALUE]])</f>
        <v>740</v>
      </c>
      <c r="AH8251" t="str" cm="1">
        <f t="array" ref="AH8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1" t="str">
        <f>MIS[[#This Row],[TRADING SYMBOL]]</f>
        <v>SENSEX2552082300PE</v>
      </c>
      <c r="AJ8251" t="str">
        <f>IF(RIGHT(MIS[[#This Row],[Main/Hedge]],4)="MAIN","MAIN","HEDGE")</f>
        <v>MAIN</v>
      </c>
      <c r="AK8251" t="str" cm="1">
        <f t="array" ref="AK8251">_xlfn._xlws.FILTER(Table4[Column1],ISNUMBER(SEARCH(Table4[Column1],MIS[[#This Row],[OrderUniqueIdentifier]])),"")</f>
        <v>MS</v>
      </c>
    </row>
    <row r="8252" spans="1:37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>
        <f>_xlfn.XLOOKUP(MIS[[#This Row],[TRADING SYMBOL]],[1]Sheet1!$D:$D,[1]Sheet1!$C:$C)</f>
        <v>441.2</v>
      </c>
      <c r="AE8252">
        <f>MIS[[#This Row],[OrderAverageTradedPrice]]*MIS[[#This Row],[OrderQuantity]]</f>
        <v>35328</v>
      </c>
      <c r="AF8252">
        <f>MIS[[#This Row],[LTP]]*MIS[[#This Row],[OrderQuantity]]</f>
        <v>35296</v>
      </c>
      <c r="AG8252">
        <f>IF(MIS[[#This Row],[OrderSide]]="SELL",MIS[[#This Row],[VALUE]]-MIS[[#This Row],[LIVE_VALUE]],MIS[[#This Row],[LIVE_VALUE]]-MIS[[#This Row],[VALUE]])</f>
        <v>-32</v>
      </c>
      <c r="AH8252" t="str" cm="1">
        <f t="array" ref="AH8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2" t="str">
        <f>MIS[[#This Row],[TRADING SYMBOL]]</f>
        <v>SENSEX2552082400CE</v>
      </c>
      <c r="AJ8252" t="str">
        <f>IF(RIGHT(MIS[[#This Row],[Main/Hedge]],4)="MAIN","MAIN","HEDGE")</f>
        <v>MAIN</v>
      </c>
      <c r="AK8252" t="str" cm="1">
        <f t="array" ref="AK8252">_xlfn._xlws.FILTER(Table4[Column1],ISNUMBER(SEARCH(Table4[Column1],MIS[[#This Row],[OrderUniqueIdentifier]])),"")</f>
        <v>MS</v>
      </c>
    </row>
    <row r="8253" spans="1:37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>
        <f>_xlfn.XLOOKUP(MIS[[#This Row],[TRADING SYMBOL]],[1]Sheet1!$D:$D,[1]Sheet1!$C:$C)</f>
        <v>409.5</v>
      </c>
      <c r="AE8253">
        <f>MIS[[#This Row],[OrderAverageTradedPrice]]*MIS[[#This Row],[OrderQuantity]]</f>
        <v>55897.99999999992</v>
      </c>
      <c r="AF8253">
        <f>MIS[[#This Row],[LTP]]*MIS[[#This Row],[OrderQuantity]]</f>
        <v>57330</v>
      </c>
      <c r="AG8253">
        <f>IF(MIS[[#This Row],[OrderSide]]="SELL",MIS[[#This Row],[VALUE]]-MIS[[#This Row],[LIVE_VALUE]],MIS[[#This Row],[LIVE_VALUE]]-MIS[[#This Row],[VALUE]])</f>
        <v>1432.00000000008</v>
      </c>
      <c r="AH8253" t="str" cm="1">
        <f t="array" ref="AH8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3" t="str">
        <f>MIS[[#This Row],[TRADING SYMBOL]]</f>
        <v>SENSEX2552082300PE</v>
      </c>
      <c r="AJ8253" t="str">
        <f>IF(RIGHT(MIS[[#This Row],[Main/Hedge]],4)="MAIN","MAIN","HEDGE")</f>
        <v>MAIN</v>
      </c>
      <c r="AK8253" t="str" cm="1">
        <f t="array" ref="AK8253">_xlfn._xlws.FILTER(Table4[Column1],ISNUMBER(SEARCH(Table4[Column1],MIS[[#This Row],[OrderUniqueIdentifier]])),"")</f>
        <v>MS</v>
      </c>
    </row>
    <row r="8254" spans="1:37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>
        <f>_xlfn.XLOOKUP(MIS[[#This Row],[TRADING SYMBOL]],[1]Sheet1!$D:$D,[1]Sheet1!$C:$C)</f>
        <v>386.75</v>
      </c>
      <c r="AE8254">
        <f>MIS[[#This Row],[OrderAverageTradedPrice]]*MIS[[#This Row],[OrderQuantity]]</f>
        <v>7855</v>
      </c>
      <c r="AF8254">
        <f>MIS[[#This Row],[LTP]]*MIS[[#This Row],[OrderQuantity]]</f>
        <v>7735</v>
      </c>
      <c r="AG8254">
        <f>IF(MIS[[#This Row],[OrderSide]]="SELL",MIS[[#This Row],[VALUE]]-MIS[[#This Row],[LIVE_VALUE]],MIS[[#This Row],[LIVE_VALUE]]-MIS[[#This Row],[VALUE]])</f>
        <v>-120</v>
      </c>
      <c r="AH8254" t="str" cm="1">
        <f t="array" ref="AH8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4" t="str">
        <f>MIS[[#This Row],[TRADING SYMBOL]]</f>
        <v>SENSEX2552082500CE</v>
      </c>
      <c r="AJ8254" t="str">
        <f>IF(RIGHT(MIS[[#This Row],[Main/Hedge]],4)="MAIN","MAIN","HEDGE")</f>
        <v>MAIN</v>
      </c>
      <c r="AK8254" t="str" cm="1">
        <f t="array" ref="AK8254">_xlfn._xlws.FILTER(Table4[Column1],ISNUMBER(SEARCH(Table4[Column1],MIS[[#This Row],[OrderUniqueIdentifier]])),"")</f>
        <v>MS</v>
      </c>
    </row>
    <row r="8255" spans="1:37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>
        <f>_xlfn.XLOOKUP(MIS[[#This Row],[TRADING SYMBOL]],[1]Sheet1!$D:$D,[1]Sheet1!$C:$C)</f>
        <v>490.65</v>
      </c>
      <c r="AE8255">
        <f>MIS[[#This Row],[OrderAverageTradedPrice]]*MIS[[#This Row],[OrderQuantity]]</f>
        <v>59382</v>
      </c>
      <c r="AF8255">
        <f>MIS[[#This Row],[LTP]]*MIS[[#This Row],[OrderQuantity]]</f>
        <v>58878</v>
      </c>
      <c r="AG8255">
        <f>IF(MIS[[#This Row],[OrderSide]]="SELL",MIS[[#This Row],[VALUE]]-MIS[[#This Row],[LIVE_VALUE]],MIS[[#This Row],[LIVE_VALUE]]-MIS[[#This Row],[VALUE]])</f>
        <v>-504</v>
      </c>
      <c r="AH8255" t="str" cm="1">
        <f t="array" ref="AH8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5" t="str">
        <f>MIS[[#This Row],[TRADING SYMBOL]]</f>
        <v>SENSEX2552082300CE</v>
      </c>
      <c r="AJ8255" t="str">
        <f>IF(RIGHT(MIS[[#This Row],[Main/Hedge]],4)="MAIN","MAIN","HEDGE")</f>
        <v>MAIN</v>
      </c>
      <c r="AK8255" t="str" cm="1">
        <f t="array" ref="AK8255">_xlfn._xlws.FILTER(Table4[Column1],ISNUMBER(SEARCH(Table4[Column1],MIS[[#This Row],[OrderUniqueIdentifier]])),"")</f>
        <v>MS</v>
      </c>
    </row>
    <row r="8256" spans="1:37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>
        <f>_xlfn.XLOOKUP(MIS[[#This Row],[TRADING SYMBOL]],[1]Sheet1!$D:$D,[1]Sheet1!$C:$C)</f>
        <v>115.45</v>
      </c>
      <c r="AE8256">
        <f>MIS[[#This Row],[OrderAverageTradedPrice]]*MIS[[#This Row],[OrderQuantity]]</f>
        <v>2187</v>
      </c>
      <c r="AF8256">
        <f>MIS[[#This Row],[LTP]]*MIS[[#This Row],[OrderQuantity]]</f>
        <v>2309</v>
      </c>
      <c r="AG8256">
        <f>IF(MIS[[#This Row],[OrderSide]]="SELL",MIS[[#This Row],[VALUE]]-MIS[[#This Row],[LIVE_VALUE]],MIS[[#This Row],[LIVE_VALUE]]-MIS[[#This Row],[VALUE]])</f>
        <v>-122</v>
      </c>
      <c r="AH8256" t="str" cm="1">
        <f t="array" ref="AH8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6" t="str">
        <f>MIS[[#This Row],[TRADING SYMBOL]]</f>
        <v>SENSEX2552081100PE</v>
      </c>
      <c r="AJ8256" t="str">
        <f>IF(RIGHT(MIS[[#This Row],[Main/Hedge]],4)="MAIN","MAIN","HEDGE")</f>
        <v>MAIN</v>
      </c>
      <c r="AK8256" t="str" cm="1">
        <f t="array" ref="AK8256">_xlfn._xlws.FILTER(Table4[Column1],ISNUMBER(SEARCH(Table4[Column1],MIS[[#This Row],[OrderUniqueIdentifier]])),"")</f>
        <v>MS</v>
      </c>
    </row>
    <row r="8257" spans="1:37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>
        <f>_xlfn.XLOOKUP(MIS[[#This Row],[TRADING SYMBOL]],[1]Sheet1!$D:$D,[1]Sheet1!$C:$C)</f>
        <v>115.45</v>
      </c>
      <c r="AE8257">
        <f>MIS[[#This Row],[OrderAverageTradedPrice]]*MIS[[#This Row],[OrderQuantity]]</f>
        <v>2187</v>
      </c>
      <c r="AF8257">
        <f>MIS[[#This Row],[LTP]]*MIS[[#This Row],[OrderQuantity]]</f>
        <v>2309</v>
      </c>
      <c r="AG8257">
        <f>IF(MIS[[#This Row],[OrderSide]]="SELL",MIS[[#This Row],[VALUE]]-MIS[[#This Row],[LIVE_VALUE]],MIS[[#This Row],[LIVE_VALUE]]-MIS[[#This Row],[VALUE]])</f>
        <v>-122</v>
      </c>
      <c r="AH8257" t="str" cm="1">
        <f t="array" ref="AH8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7" t="str">
        <f>MIS[[#This Row],[TRADING SYMBOL]]</f>
        <v>SENSEX2552081100PE</v>
      </c>
      <c r="AJ8257" t="str">
        <f>IF(RIGHT(MIS[[#This Row],[Main/Hedge]],4)="MAIN","MAIN","HEDGE")</f>
        <v>MAIN</v>
      </c>
      <c r="AK8257" t="str" cm="1">
        <f t="array" ref="AK8257">_xlfn._xlws.FILTER(Table4[Column1],ISNUMBER(SEARCH(Table4[Column1],MIS[[#This Row],[OrderUniqueIdentifier]])),"")</f>
        <v>MS</v>
      </c>
    </row>
    <row r="8258" spans="1:37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>
        <f>_xlfn.XLOOKUP(MIS[[#This Row],[TRADING SYMBOL]],[1]Sheet1!$D:$D,[1]Sheet1!$C:$C)</f>
        <v>115.45</v>
      </c>
      <c r="AE8258">
        <f>MIS[[#This Row],[OrderAverageTradedPrice]]*MIS[[#This Row],[OrderQuantity]]</f>
        <v>2197</v>
      </c>
      <c r="AF8258">
        <f>MIS[[#This Row],[LTP]]*MIS[[#This Row],[OrderQuantity]]</f>
        <v>2309</v>
      </c>
      <c r="AG8258">
        <f>IF(MIS[[#This Row],[OrderSide]]="SELL",MIS[[#This Row],[VALUE]]-MIS[[#This Row],[LIVE_VALUE]],MIS[[#This Row],[LIVE_VALUE]]-MIS[[#This Row],[VALUE]])</f>
        <v>-112</v>
      </c>
      <c r="AH8258" t="str" cm="1">
        <f t="array" ref="AH8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8" t="str">
        <f>MIS[[#This Row],[TRADING SYMBOL]]</f>
        <v>SENSEX2552081100PE</v>
      </c>
      <c r="AJ8258" t="str">
        <f>IF(RIGHT(MIS[[#This Row],[Main/Hedge]],4)="MAIN","MAIN","HEDGE")</f>
        <v>MAIN</v>
      </c>
      <c r="AK8258" t="str" cm="1">
        <f t="array" ref="AK8258">_xlfn._xlws.FILTER(Table4[Column1],ISNUMBER(SEARCH(Table4[Column1],MIS[[#This Row],[OrderUniqueIdentifier]])),"")</f>
        <v>MS</v>
      </c>
    </row>
    <row r="8259" spans="1:37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>
        <f>_xlfn.XLOOKUP(MIS[[#This Row],[TRADING SYMBOL]],[1]Sheet1!$D:$D,[1]Sheet1!$C:$C)</f>
        <v>115.45</v>
      </c>
      <c r="AE8259">
        <f>MIS[[#This Row],[OrderAverageTradedPrice]]*MIS[[#This Row],[OrderQuantity]]</f>
        <v>2187</v>
      </c>
      <c r="AF8259">
        <f>MIS[[#This Row],[LTP]]*MIS[[#This Row],[OrderQuantity]]</f>
        <v>2309</v>
      </c>
      <c r="AG8259">
        <f>IF(MIS[[#This Row],[OrderSide]]="SELL",MIS[[#This Row],[VALUE]]-MIS[[#This Row],[LIVE_VALUE]],MIS[[#This Row],[LIVE_VALUE]]-MIS[[#This Row],[VALUE]])</f>
        <v>-122</v>
      </c>
      <c r="AH8259" t="str" cm="1">
        <f t="array" ref="AH8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59" t="str">
        <f>MIS[[#This Row],[TRADING SYMBOL]]</f>
        <v>SENSEX2552081100PE</v>
      </c>
      <c r="AJ8259" t="str">
        <f>IF(RIGHT(MIS[[#This Row],[Main/Hedge]],4)="MAIN","MAIN","HEDGE")</f>
        <v>MAIN</v>
      </c>
      <c r="AK8259" t="str" cm="1">
        <f t="array" ref="AK8259">_xlfn._xlws.FILTER(Table4[Column1],ISNUMBER(SEARCH(Table4[Column1],MIS[[#This Row],[OrderUniqueIdentifier]])),"")</f>
        <v>MS</v>
      </c>
    </row>
    <row r="8260" spans="1:37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>
        <f>_xlfn.XLOOKUP(MIS[[#This Row],[TRADING SYMBOL]],[1]Sheet1!$D:$D,[1]Sheet1!$C:$C)</f>
        <v>115.45</v>
      </c>
      <c r="AE8260">
        <f>MIS[[#This Row],[OrderAverageTradedPrice]]*MIS[[#This Row],[OrderQuantity]]</f>
        <v>2187</v>
      </c>
      <c r="AF8260">
        <f>MIS[[#This Row],[LTP]]*MIS[[#This Row],[OrderQuantity]]</f>
        <v>2309</v>
      </c>
      <c r="AG8260">
        <f>IF(MIS[[#This Row],[OrderSide]]="SELL",MIS[[#This Row],[VALUE]]-MIS[[#This Row],[LIVE_VALUE]],MIS[[#This Row],[LIVE_VALUE]]-MIS[[#This Row],[VALUE]])</f>
        <v>-122</v>
      </c>
      <c r="AH8260" t="str" cm="1">
        <f t="array" ref="AH8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0" t="str">
        <f>MIS[[#This Row],[TRADING SYMBOL]]</f>
        <v>SENSEX2552081100PE</v>
      </c>
      <c r="AJ8260" t="str">
        <f>IF(RIGHT(MIS[[#This Row],[Main/Hedge]],4)="MAIN","MAIN","HEDGE")</f>
        <v>MAIN</v>
      </c>
      <c r="AK8260" t="str" cm="1">
        <f t="array" ref="AK8260">_xlfn._xlws.FILTER(Table4[Column1],ISNUMBER(SEARCH(Table4[Column1],MIS[[#This Row],[OrderUniqueIdentifier]])),"")</f>
        <v>MS</v>
      </c>
    </row>
    <row r="8261" spans="1:37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>
        <f>_xlfn.XLOOKUP(MIS[[#This Row],[TRADING SYMBOL]],[1]Sheet1!$D:$D,[1]Sheet1!$C:$C)</f>
        <v>115.45</v>
      </c>
      <c r="AE8261">
        <f>MIS[[#This Row],[OrderAverageTradedPrice]]*MIS[[#This Row],[OrderQuantity]]</f>
        <v>2198</v>
      </c>
      <c r="AF8261">
        <f>MIS[[#This Row],[LTP]]*MIS[[#This Row],[OrderQuantity]]</f>
        <v>2309</v>
      </c>
      <c r="AG8261">
        <f>IF(MIS[[#This Row],[OrderSide]]="SELL",MIS[[#This Row],[VALUE]]-MIS[[#This Row],[LIVE_VALUE]],MIS[[#This Row],[LIVE_VALUE]]-MIS[[#This Row],[VALUE]])</f>
        <v>-111</v>
      </c>
      <c r="AH8261" t="str" cm="1">
        <f t="array" ref="AH8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1" t="str">
        <f>MIS[[#This Row],[TRADING SYMBOL]]</f>
        <v>SENSEX2552081100PE</v>
      </c>
      <c r="AJ8261" t="str">
        <f>IF(RIGHT(MIS[[#This Row],[Main/Hedge]],4)="MAIN","MAIN","HEDGE")</f>
        <v>MAIN</v>
      </c>
      <c r="AK8261" t="str" cm="1">
        <f t="array" ref="AK8261">_xlfn._xlws.FILTER(Table4[Column1],ISNUMBER(SEARCH(Table4[Column1],MIS[[#This Row],[OrderUniqueIdentifier]])),"")</f>
        <v>MS</v>
      </c>
    </row>
    <row r="8262" spans="1:37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>
        <f>_xlfn.XLOOKUP(MIS[[#This Row],[TRADING SYMBOL]],[1]Sheet1!$D:$D,[1]Sheet1!$C:$C)</f>
        <v>490.65</v>
      </c>
      <c r="AE8262">
        <f>MIS[[#This Row],[OrderAverageTradedPrice]]*MIS[[#This Row],[OrderQuantity]]</f>
        <v>98590</v>
      </c>
      <c r="AF8262">
        <f>MIS[[#This Row],[LTP]]*MIS[[#This Row],[OrderQuantity]]</f>
        <v>98130</v>
      </c>
      <c r="AG8262">
        <f>IF(MIS[[#This Row],[OrderSide]]="SELL",MIS[[#This Row],[VALUE]]-MIS[[#This Row],[LIVE_VALUE]],MIS[[#This Row],[LIVE_VALUE]]-MIS[[#This Row],[VALUE]])</f>
        <v>-460</v>
      </c>
      <c r="AH8262" t="str" cm="1">
        <f t="array" ref="AH8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2" t="str">
        <f>MIS[[#This Row],[TRADING SYMBOL]]</f>
        <v>SENSEX2552082300CE</v>
      </c>
      <c r="AJ8262" t="str">
        <f>IF(RIGHT(MIS[[#This Row],[Main/Hedge]],4)="MAIN","MAIN","HEDGE")</f>
        <v>MAIN</v>
      </c>
      <c r="AK8262" t="str" cm="1">
        <f t="array" ref="AK8262">_xlfn._xlws.FILTER(Table4[Column1],ISNUMBER(SEARCH(Table4[Column1],MIS[[#This Row],[OrderUniqueIdentifier]])),"")</f>
        <v>MS</v>
      </c>
    </row>
    <row r="8263" spans="1:37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>
        <f>_xlfn.XLOOKUP(MIS[[#This Row],[TRADING SYMBOL]],[1]Sheet1!$D:$D,[1]Sheet1!$C:$C)</f>
        <v>490.65</v>
      </c>
      <c r="AE8263">
        <f>MIS[[#This Row],[OrderAverageTradedPrice]]*MIS[[#This Row],[OrderQuantity]]</f>
        <v>9859</v>
      </c>
      <c r="AF8263">
        <f>MIS[[#This Row],[LTP]]*MIS[[#This Row],[OrderQuantity]]</f>
        <v>9813</v>
      </c>
      <c r="AG8263">
        <f>IF(MIS[[#This Row],[OrderSide]]="SELL",MIS[[#This Row],[VALUE]]-MIS[[#This Row],[LIVE_VALUE]],MIS[[#This Row],[LIVE_VALUE]]-MIS[[#This Row],[VALUE]])</f>
        <v>-46</v>
      </c>
      <c r="AH8263" t="str" cm="1">
        <f t="array" ref="AH8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3" t="str">
        <f>MIS[[#This Row],[TRADING SYMBOL]]</f>
        <v>SENSEX2552082300CE</v>
      </c>
      <c r="AJ8263" t="str">
        <f>IF(RIGHT(MIS[[#This Row],[Main/Hedge]],4)="MAIN","MAIN","HEDGE")</f>
        <v>MAIN</v>
      </c>
      <c r="AK8263" t="str" cm="1">
        <f t="array" ref="AK8263">_xlfn._xlws.FILTER(Table4[Column1],ISNUMBER(SEARCH(Table4[Column1],MIS[[#This Row],[OrderUniqueIdentifier]])),"")</f>
        <v>MS</v>
      </c>
    </row>
    <row r="8264" spans="1:37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>
        <f>_xlfn.XLOOKUP(MIS[[#This Row],[TRADING SYMBOL]],[1]Sheet1!$D:$D,[1]Sheet1!$C:$C)</f>
        <v>367</v>
      </c>
      <c r="AE8264">
        <f>MIS[[#This Row],[OrderAverageTradedPrice]]*MIS[[#This Row],[OrderQuantity]]</f>
        <v>151617.99999999997</v>
      </c>
      <c r="AF8264">
        <f>MIS[[#This Row],[LTP]]*MIS[[#This Row],[OrderQuantity]]</f>
        <v>154140</v>
      </c>
      <c r="AG8264">
        <f>IF(MIS[[#This Row],[OrderSide]]="SELL",MIS[[#This Row],[VALUE]]-MIS[[#This Row],[LIVE_VALUE]],MIS[[#This Row],[LIVE_VALUE]]-MIS[[#This Row],[VALUE]])</f>
        <v>2522.0000000000291</v>
      </c>
      <c r="AH8264" t="str" cm="1">
        <f t="array" ref="AH8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4" t="str">
        <f>MIS[[#This Row],[TRADING SYMBOL]]</f>
        <v>SENSEX2552082200PE</v>
      </c>
      <c r="AJ8264" t="str">
        <f>IF(RIGHT(MIS[[#This Row],[Main/Hedge]],4)="MAIN","MAIN","HEDGE")</f>
        <v>MAIN</v>
      </c>
      <c r="AK8264" t="str" cm="1">
        <f t="array" ref="AK8264">_xlfn._xlws.FILTER(Table4[Column1],ISNUMBER(SEARCH(Table4[Column1],MIS[[#This Row],[OrderUniqueIdentifier]])),"")</f>
        <v>MS</v>
      </c>
    </row>
    <row r="8265" spans="1:37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>
        <f>_xlfn.XLOOKUP(MIS[[#This Row],[TRADING SYMBOL]],[1]Sheet1!$D:$D,[1]Sheet1!$C:$C)</f>
        <v>409.5</v>
      </c>
      <c r="AE8265">
        <f>MIS[[#This Row],[OrderAverageTradedPrice]]*MIS[[#This Row],[OrderQuantity]]</f>
        <v>24093</v>
      </c>
      <c r="AF8265">
        <f>MIS[[#This Row],[LTP]]*MIS[[#This Row],[OrderQuantity]]</f>
        <v>24570</v>
      </c>
      <c r="AG8265">
        <f>IF(MIS[[#This Row],[OrderSide]]="SELL",MIS[[#This Row],[VALUE]]-MIS[[#This Row],[LIVE_VALUE]],MIS[[#This Row],[LIVE_VALUE]]-MIS[[#This Row],[VALUE]])</f>
        <v>477</v>
      </c>
      <c r="AH8265" t="str" cm="1">
        <f t="array" ref="AH8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5" t="str">
        <f>MIS[[#This Row],[TRADING SYMBOL]]</f>
        <v>SENSEX2552082300PE</v>
      </c>
      <c r="AJ8265" t="str">
        <f>IF(RIGHT(MIS[[#This Row],[Main/Hedge]],4)="MAIN","MAIN","HEDGE")</f>
        <v>MAIN</v>
      </c>
      <c r="AK8265" t="str" cm="1">
        <f t="array" ref="AK8265">_xlfn._xlws.FILTER(Table4[Column1],ISNUMBER(SEARCH(Table4[Column1],MIS[[#This Row],[OrderUniqueIdentifier]])),"")</f>
        <v>MS</v>
      </c>
    </row>
    <row r="8266" spans="1:37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>
        <f>_xlfn.XLOOKUP(MIS[[#This Row],[TRADING SYMBOL]],[1]Sheet1!$D:$D,[1]Sheet1!$C:$C)</f>
        <v>367</v>
      </c>
      <c r="AE8266">
        <f>MIS[[#This Row],[OrderAverageTradedPrice]]*MIS[[#This Row],[OrderQuantity]]</f>
        <v>129303.99999999972</v>
      </c>
      <c r="AF8266">
        <f>MIS[[#This Row],[LTP]]*MIS[[#This Row],[OrderQuantity]]</f>
        <v>132120</v>
      </c>
      <c r="AG8266">
        <f>IF(MIS[[#This Row],[OrderSide]]="SELL",MIS[[#This Row],[VALUE]]-MIS[[#This Row],[LIVE_VALUE]],MIS[[#This Row],[LIVE_VALUE]]-MIS[[#This Row],[VALUE]])</f>
        <v>2816.0000000002765</v>
      </c>
      <c r="AH8266" t="str" cm="1">
        <f t="array" ref="AH8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6" t="str">
        <f>MIS[[#This Row],[TRADING SYMBOL]]</f>
        <v>SENSEX2552082200PE</v>
      </c>
      <c r="AJ8266" t="str">
        <f>IF(RIGHT(MIS[[#This Row],[Main/Hedge]],4)="MAIN","MAIN","HEDGE")</f>
        <v>MAIN</v>
      </c>
      <c r="AK8266" t="str" cm="1">
        <f t="array" ref="AK8266">_xlfn._xlws.FILTER(Table4[Column1],ISNUMBER(SEARCH(Table4[Column1],MIS[[#This Row],[OrderUniqueIdentifier]])),"")</f>
        <v>MS</v>
      </c>
    </row>
    <row r="8267" spans="1:37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>
        <f>_xlfn.XLOOKUP(MIS[[#This Row],[TRADING SYMBOL]],[1]Sheet1!$D:$D,[1]Sheet1!$C:$C)</f>
        <v>367</v>
      </c>
      <c r="AE8267">
        <f>MIS[[#This Row],[OrderAverageTradedPrice]]*MIS[[#This Row],[OrderQuantity]]</f>
        <v>28752</v>
      </c>
      <c r="AF8267">
        <f>MIS[[#This Row],[LTP]]*MIS[[#This Row],[OrderQuantity]]</f>
        <v>29360</v>
      </c>
      <c r="AG8267">
        <f>IF(MIS[[#This Row],[OrderSide]]="SELL",MIS[[#This Row],[VALUE]]-MIS[[#This Row],[LIVE_VALUE]],MIS[[#This Row],[LIVE_VALUE]]-MIS[[#This Row],[VALUE]])</f>
        <v>608</v>
      </c>
      <c r="AH8267" t="str" cm="1">
        <f t="array" ref="AH8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7" t="str">
        <f>MIS[[#This Row],[TRADING SYMBOL]]</f>
        <v>SENSEX2552082200PE</v>
      </c>
      <c r="AJ8267" t="str">
        <f>IF(RIGHT(MIS[[#This Row],[Main/Hedge]],4)="MAIN","MAIN","HEDGE")</f>
        <v>MAIN</v>
      </c>
      <c r="AK8267" t="str" cm="1">
        <f t="array" ref="AK8267">_xlfn._xlws.FILTER(Table4[Column1],ISNUMBER(SEARCH(Table4[Column1],MIS[[#This Row],[OrderUniqueIdentifier]])),"")</f>
        <v>MS</v>
      </c>
    </row>
    <row r="8268" spans="1:37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>
        <f>_xlfn.XLOOKUP(MIS[[#This Row],[TRADING SYMBOL]],[1]Sheet1!$D:$D,[1]Sheet1!$C:$C)</f>
        <v>409.5</v>
      </c>
      <c r="AE8268">
        <f>MIS[[#This Row],[OrderAverageTradedPrice]]*MIS[[#This Row],[OrderQuantity]]</f>
        <v>32153</v>
      </c>
      <c r="AF8268">
        <f>MIS[[#This Row],[LTP]]*MIS[[#This Row],[OrderQuantity]]</f>
        <v>32760</v>
      </c>
      <c r="AG8268">
        <f>IF(MIS[[#This Row],[OrderSide]]="SELL",MIS[[#This Row],[VALUE]]-MIS[[#This Row],[LIVE_VALUE]],MIS[[#This Row],[LIVE_VALUE]]-MIS[[#This Row],[VALUE]])</f>
        <v>607</v>
      </c>
      <c r="AH8268" t="str" cm="1">
        <f t="array" ref="AH8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8" t="str">
        <f>MIS[[#This Row],[TRADING SYMBOL]]</f>
        <v>SENSEX2552082300PE</v>
      </c>
      <c r="AJ8268" t="str">
        <f>IF(RIGHT(MIS[[#This Row],[Main/Hedge]],4)="MAIN","MAIN","HEDGE")</f>
        <v>MAIN</v>
      </c>
      <c r="AK8268" t="str" cm="1">
        <f t="array" ref="AK8268">_xlfn._xlws.FILTER(Table4[Column1],ISNUMBER(SEARCH(Table4[Column1],MIS[[#This Row],[OrderUniqueIdentifier]])),"")</f>
        <v>MS</v>
      </c>
    </row>
    <row r="8269" spans="1:37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>
        <f>_xlfn.XLOOKUP(MIS[[#This Row],[TRADING SYMBOL]],[1]Sheet1!$D:$D,[1]Sheet1!$C:$C)</f>
        <v>409.5</v>
      </c>
      <c r="AE8269">
        <f>MIS[[#This Row],[OrderAverageTradedPrice]]*MIS[[#This Row],[OrderQuantity]]</f>
        <v>8032</v>
      </c>
      <c r="AF8269">
        <f>MIS[[#This Row],[LTP]]*MIS[[#This Row],[OrderQuantity]]</f>
        <v>8190</v>
      </c>
      <c r="AG8269">
        <f>IF(MIS[[#This Row],[OrderSide]]="SELL",MIS[[#This Row],[VALUE]]-MIS[[#This Row],[LIVE_VALUE]],MIS[[#This Row],[LIVE_VALUE]]-MIS[[#This Row],[VALUE]])</f>
        <v>158</v>
      </c>
      <c r="AH8269" t="str" cm="1">
        <f t="array" ref="AH8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69" t="str">
        <f>MIS[[#This Row],[TRADING SYMBOL]]</f>
        <v>SENSEX2552082300PE</v>
      </c>
      <c r="AJ8269" t="str">
        <f>IF(RIGHT(MIS[[#This Row],[Main/Hedge]],4)="MAIN","MAIN","HEDGE")</f>
        <v>MAIN</v>
      </c>
      <c r="AK8269" t="str" cm="1">
        <f t="array" ref="AK8269">_xlfn._xlws.FILTER(Table4[Column1],ISNUMBER(SEARCH(Table4[Column1],MIS[[#This Row],[OrderUniqueIdentifier]])),"")</f>
        <v>MS</v>
      </c>
    </row>
    <row r="8270" spans="1:37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>
        <f>_xlfn.XLOOKUP(MIS[[#This Row],[TRADING SYMBOL]],[1]Sheet1!$D:$D,[1]Sheet1!$C:$C)</f>
        <v>490.65</v>
      </c>
      <c r="AE8270">
        <f>MIS[[#This Row],[OrderAverageTradedPrice]]*MIS[[#This Row],[OrderQuantity]]</f>
        <v>9872</v>
      </c>
      <c r="AF8270">
        <f>MIS[[#This Row],[LTP]]*MIS[[#This Row],[OrderQuantity]]</f>
        <v>9813</v>
      </c>
      <c r="AG8270">
        <f>IF(MIS[[#This Row],[OrderSide]]="SELL",MIS[[#This Row],[VALUE]]-MIS[[#This Row],[LIVE_VALUE]],MIS[[#This Row],[LIVE_VALUE]]-MIS[[#This Row],[VALUE]])</f>
        <v>-59</v>
      </c>
      <c r="AH8270" t="str" cm="1">
        <f t="array" ref="AH8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0" t="str">
        <f>MIS[[#This Row],[TRADING SYMBOL]]</f>
        <v>SENSEX2552082300CE</v>
      </c>
      <c r="AJ8270" t="str">
        <f>IF(RIGHT(MIS[[#This Row],[Main/Hedge]],4)="MAIN","MAIN","HEDGE")</f>
        <v>MAIN</v>
      </c>
      <c r="AK8270" t="str" cm="1">
        <f t="array" ref="AK8270">_xlfn._xlws.FILTER(Table4[Column1],ISNUMBER(SEARCH(Table4[Column1],MIS[[#This Row],[OrderUniqueIdentifier]])),"")</f>
        <v>MS</v>
      </c>
    </row>
    <row r="8271" spans="1:37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>
        <f>_xlfn.XLOOKUP(MIS[[#This Row],[TRADING SYMBOL]],[1]Sheet1!$D:$D,[1]Sheet1!$C:$C)</f>
        <v>441.2</v>
      </c>
      <c r="AE8271">
        <f>MIS[[#This Row],[OrderAverageTradedPrice]]*MIS[[#This Row],[OrderQuantity]]</f>
        <v>52911.999999999956</v>
      </c>
      <c r="AF8271">
        <f>MIS[[#This Row],[LTP]]*MIS[[#This Row],[OrderQuantity]]</f>
        <v>52944</v>
      </c>
      <c r="AG8271">
        <f>IF(MIS[[#This Row],[OrderSide]]="SELL",MIS[[#This Row],[VALUE]]-MIS[[#This Row],[LIVE_VALUE]],MIS[[#This Row],[LIVE_VALUE]]-MIS[[#This Row],[VALUE]])</f>
        <v>32.000000000043656</v>
      </c>
      <c r="AH8271" t="str" cm="1">
        <f t="array" ref="AH8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1" t="str">
        <f>MIS[[#This Row],[TRADING SYMBOL]]</f>
        <v>SENSEX2552082400CE</v>
      </c>
      <c r="AJ8271" t="str">
        <f>IF(RIGHT(MIS[[#This Row],[Main/Hedge]],4)="MAIN","MAIN","HEDGE")</f>
        <v>MAIN</v>
      </c>
      <c r="AK8271" t="str" cm="1">
        <f t="array" ref="AK8271">_xlfn._xlws.FILTER(Table4[Column1],ISNUMBER(SEARCH(Table4[Column1],MIS[[#This Row],[OrderUniqueIdentifier]])),"")</f>
        <v>MS</v>
      </c>
    </row>
    <row r="8272" spans="1:37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>
        <f>_xlfn.XLOOKUP(MIS[[#This Row],[TRADING SYMBOL]],[1]Sheet1!$D:$D,[1]Sheet1!$C:$C)</f>
        <v>441.2</v>
      </c>
      <c r="AE8272">
        <f>MIS[[#This Row],[OrderAverageTradedPrice]]*MIS[[#This Row],[OrderQuantity]]</f>
        <v>44109</v>
      </c>
      <c r="AF8272">
        <f>MIS[[#This Row],[LTP]]*MIS[[#This Row],[OrderQuantity]]</f>
        <v>44120</v>
      </c>
      <c r="AG8272">
        <f>IF(MIS[[#This Row],[OrderSide]]="SELL",MIS[[#This Row],[VALUE]]-MIS[[#This Row],[LIVE_VALUE]],MIS[[#This Row],[LIVE_VALUE]]-MIS[[#This Row],[VALUE]])</f>
        <v>11</v>
      </c>
      <c r="AH8272" t="str" cm="1">
        <f t="array" ref="AH8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2" t="str">
        <f>MIS[[#This Row],[TRADING SYMBOL]]</f>
        <v>SENSEX2552082400CE</v>
      </c>
      <c r="AJ8272" t="str">
        <f>IF(RIGHT(MIS[[#This Row],[Main/Hedge]],4)="MAIN","MAIN","HEDGE")</f>
        <v>MAIN</v>
      </c>
      <c r="AK8272" t="str" cm="1">
        <f t="array" ref="AK8272">_xlfn._xlws.FILTER(Table4[Column1],ISNUMBER(SEARCH(Table4[Column1],MIS[[#This Row],[OrderUniqueIdentifier]])),"")</f>
        <v>MS</v>
      </c>
    </row>
    <row r="8273" spans="1:37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>
        <f>_xlfn.XLOOKUP(MIS[[#This Row],[TRADING SYMBOL]],[1]Sheet1!$D:$D,[1]Sheet1!$C:$C)</f>
        <v>367</v>
      </c>
      <c r="AE8273">
        <f>MIS[[#This Row],[OrderAverageTradedPrice]]*MIS[[#This Row],[OrderQuantity]]</f>
        <v>28856</v>
      </c>
      <c r="AF8273">
        <f>MIS[[#This Row],[LTP]]*MIS[[#This Row],[OrderQuantity]]</f>
        <v>29360</v>
      </c>
      <c r="AG8273">
        <f>IF(MIS[[#This Row],[OrderSide]]="SELL",MIS[[#This Row],[VALUE]]-MIS[[#This Row],[LIVE_VALUE]],MIS[[#This Row],[LIVE_VALUE]]-MIS[[#This Row],[VALUE]])</f>
        <v>504</v>
      </c>
      <c r="AH8273" t="str" cm="1">
        <f t="array" ref="AH8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3" t="str">
        <f>MIS[[#This Row],[TRADING SYMBOL]]</f>
        <v>SENSEX2552082200PE</v>
      </c>
      <c r="AJ8273" t="str">
        <f>IF(RIGHT(MIS[[#This Row],[Main/Hedge]],4)="MAIN","MAIN","HEDGE")</f>
        <v>MAIN</v>
      </c>
      <c r="AK8273" t="str" cm="1">
        <f t="array" ref="AK8273">_xlfn._xlws.FILTER(Table4[Column1],ISNUMBER(SEARCH(Table4[Column1],MIS[[#This Row],[OrderUniqueIdentifier]])),"")</f>
        <v>MS</v>
      </c>
    </row>
    <row r="8274" spans="1:37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>
        <f>_xlfn.XLOOKUP(MIS[[#This Row],[TRADING SYMBOL]],[1]Sheet1!$D:$D,[1]Sheet1!$C:$C)</f>
        <v>441.2</v>
      </c>
      <c r="AE8274">
        <f>MIS[[#This Row],[OrderAverageTradedPrice]]*MIS[[#This Row],[OrderQuantity]]</f>
        <v>61695.999999999964</v>
      </c>
      <c r="AF8274">
        <f>MIS[[#This Row],[LTP]]*MIS[[#This Row],[OrderQuantity]]</f>
        <v>61768</v>
      </c>
      <c r="AG8274">
        <f>IF(MIS[[#This Row],[OrderSide]]="SELL",MIS[[#This Row],[VALUE]]-MIS[[#This Row],[LIVE_VALUE]],MIS[[#This Row],[LIVE_VALUE]]-MIS[[#This Row],[VALUE]])</f>
        <v>72.00000000003638</v>
      </c>
      <c r="AH8274" t="str" cm="1">
        <f t="array" ref="AH8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4" t="str">
        <f>MIS[[#This Row],[TRADING SYMBOL]]</f>
        <v>SENSEX2552082400CE</v>
      </c>
      <c r="AJ8274" t="str">
        <f>IF(RIGHT(MIS[[#This Row],[Main/Hedge]],4)="MAIN","MAIN","HEDGE")</f>
        <v>MAIN</v>
      </c>
      <c r="AK8274" t="str" cm="1">
        <f t="array" ref="AK8274">_xlfn._xlws.FILTER(Table4[Column1],ISNUMBER(SEARCH(Table4[Column1],MIS[[#This Row],[OrderUniqueIdentifier]])),"")</f>
        <v>MS</v>
      </c>
    </row>
    <row r="8275" spans="1:37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>
        <f>_xlfn.XLOOKUP(MIS[[#This Row],[TRADING SYMBOL]],[1]Sheet1!$D:$D,[1]Sheet1!$C:$C)</f>
        <v>490.65</v>
      </c>
      <c r="AE8275">
        <f>MIS[[#This Row],[OrderAverageTradedPrice]]*MIS[[#This Row],[OrderQuantity]]</f>
        <v>9885</v>
      </c>
      <c r="AF8275">
        <f>MIS[[#This Row],[LTP]]*MIS[[#This Row],[OrderQuantity]]</f>
        <v>9813</v>
      </c>
      <c r="AG8275">
        <f>IF(MIS[[#This Row],[OrderSide]]="SELL",MIS[[#This Row],[VALUE]]-MIS[[#This Row],[LIVE_VALUE]],MIS[[#This Row],[LIVE_VALUE]]-MIS[[#This Row],[VALUE]])</f>
        <v>-72</v>
      </c>
      <c r="AH8275" t="str" cm="1">
        <f t="array" ref="AH8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5" t="str">
        <f>MIS[[#This Row],[TRADING SYMBOL]]</f>
        <v>SENSEX2552082300CE</v>
      </c>
      <c r="AJ8275" t="str">
        <f>IF(RIGHT(MIS[[#This Row],[Main/Hedge]],4)="MAIN","MAIN","HEDGE")</f>
        <v>MAIN</v>
      </c>
      <c r="AK8275" t="str" cm="1">
        <f t="array" ref="AK8275">_xlfn._xlws.FILTER(Table4[Column1],ISNUMBER(SEARCH(Table4[Column1],MIS[[#This Row],[OrderUniqueIdentifier]])),"")</f>
        <v>MS</v>
      </c>
    </row>
    <row r="8276" spans="1:37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>
        <f>_xlfn.XLOOKUP(MIS[[#This Row],[TRADING SYMBOL]],[1]Sheet1!$D:$D,[1]Sheet1!$C:$C)</f>
        <v>490.65</v>
      </c>
      <c r="AE8276">
        <f>MIS[[#This Row],[OrderAverageTradedPrice]]*MIS[[#This Row],[OrderQuantity]]</f>
        <v>9859</v>
      </c>
      <c r="AF8276">
        <f>MIS[[#This Row],[LTP]]*MIS[[#This Row],[OrderQuantity]]</f>
        <v>9813</v>
      </c>
      <c r="AG8276">
        <f>IF(MIS[[#This Row],[OrderSide]]="SELL",MIS[[#This Row],[VALUE]]-MIS[[#This Row],[LIVE_VALUE]],MIS[[#This Row],[LIVE_VALUE]]-MIS[[#This Row],[VALUE]])</f>
        <v>-46</v>
      </c>
      <c r="AH8276" t="str" cm="1">
        <f t="array" ref="AH8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6" t="str">
        <f>MIS[[#This Row],[TRADING SYMBOL]]</f>
        <v>SENSEX2552082300CE</v>
      </c>
      <c r="AJ8276" t="str">
        <f>IF(RIGHT(MIS[[#This Row],[Main/Hedge]],4)="MAIN","MAIN","HEDGE")</f>
        <v>MAIN</v>
      </c>
      <c r="AK8276" t="str" cm="1">
        <f t="array" ref="AK8276">_xlfn._xlws.FILTER(Table4[Column1],ISNUMBER(SEARCH(Table4[Column1],MIS[[#This Row],[OrderUniqueIdentifier]])),"")</f>
        <v>MS</v>
      </c>
    </row>
    <row r="8277" spans="1:37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>
        <f>_xlfn.XLOOKUP(MIS[[#This Row],[TRADING SYMBOL]],[1]Sheet1!$D:$D,[1]Sheet1!$C:$C)</f>
        <v>409.5</v>
      </c>
      <c r="AE8277">
        <f>MIS[[#This Row],[OrderAverageTradedPrice]]*MIS[[#This Row],[OrderQuantity]]</f>
        <v>8038</v>
      </c>
      <c r="AF8277">
        <f>MIS[[#This Row],[LTP]]*MIS[[#This Row],[OrderQuantity]]</f>
        <v>8190</v>
      </c>
      <c r="AG8277">
        <f>IF(MIS[[#This Row],[OrderSide]]="SELL",MIS[[#This Row],[VALUE]]-MIS[[#This Row],[LIVE_VALUE]],MIS[[#This Row],[LIVE_VALUE]]-MIS[[#This Row],[VALUE]])</f>
        <v>152</v>
      </c>
      <c r="AH8277" t="str" cm="1">
        <f t="array" ref="AH8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7" t="str">
        <f>MIS[[#This Row],[TRADING SYMBOL]]</f>
        <v>SENSEX2552082300PE</v>
      </c>
      <c r="AJ8277" t="str">
        <f>IF(RIGHT(MIS[[#This Row],[Main/Hedge]],4)="MAIN","MAIN","HEDGE")</f>
        <v>MAIN</v>
      </c>
      <c r="AK8277" t="str" cm="1">
        <f t="array" ref="AK8277">_xlfn._xlws.FILTER(Table4[Column1],ISNUMBER(SEARCH(Table4[Column1],MIS[[#This Row],[OrderUniqueIdentifier]])),"")</f>
        <v>MS</v>
      </c>
    </row>
    <row r="8278" spans="1:37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>
        <f>_xlfn.XLOOKUP(MIS[[#This Row],[TRADING SYMBOL]],[1]Sheet1!$D:$D,[1]Sheet1!$C:$C)</f>
        <v>409.5</v>
      </c>
      <c r="AE8278">
        <f>MIS[[#This Row],[OrderAverageTradedPrice]]*MIS[[#This Row],[OrderQuantity]]</f>
        <v>48228</v>
      </c>
      <c r="AF8278">
        <f>MIS[[#This Row],[LTP]]*MIS[[#This Row],[OrderQuantity]]</f>
        <v>49140</v>
      </c>
      <c r="AG8278">
        <f>IF(MIS[[#This Row],[OrderSide]]="SELL",MIS[[#This Row],[VALUE]]-MIS[[#This Row],[LIVE_VALUE]],MIS[[#This Row],[LIVE_VALUE]]-MIS[[#This Row],[VALUE]])</f>
        <v>912</v>
      </c>
      <c r="AH8278" t="str" cm="1">
        <f t="array" ref="AH8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8" t="str">
        <f>MIS[[#This Row],[TRADING SYMBOL]]</f>
        <v>SENSEX2552082300PE</v>
      </c>
      <c r="AJ8278" t="str">
        <f>IF(RIGHT(MIS[[#This Row],[Main/Hedge]],4)="MAIN","MAIN","HEDGE")</f>
        <v>MAIN</v>
      </c>
      <c r="AK8278" t="str" cm="1">
        <f t="array" ref="AK8278">_xlfn._xlws.FILTER(Table4[Column1],ISNUMBER(SEARCH(Table4[Column1],MIS[[#This Row],[OrderUniqueIdentifier]])),"")</f>
        <v>MS</v>
      </c>
    </row>
    <row r="8279" spans="1:37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>
        <f>_xlfn.XLOOKUP(MIS[[#This Row],[TRADING SYMBOL]],[1]Sheet1!$D:$D,[1]Sheet1!$C:$C)</f>
        <v>490.65</v>
      </c>
      <c r="AE8279">
        <f>MIS[[#This Row],[OrderAverageTradedPrice]]*MIS[[#This Row],[OrderQuantity]]</f>
        <v>9867</v>
      </c>
      <c r="AF8279">
        <f>MIS[[#This Row],[LTP]]*MIS[[#This Row],[OrderQuantity]]</f>
        <v>9813</v>
      </c>
      <c r="AG8279">
        <f>IF(MIS[[#This Row],[OrderSide]]="SELL",MIS[[#This Row],[VALUE]]-MIS[[#This Row],[LIVE_VALUE]],MIS[[#This Row],[LIVE_VALUE]]-MIS[[#This Row],[VALUE]])</f>
        <v>-54</v>
      </c>
      <c r="AH8279" t="str" cm="1">
        <f t="array" ref="AH8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79" t="str">
        <f>MIS[[#This Row],[TRADING SYMBOL]]</f>
        <v>SENSEX2552082300CE</v>
      </c>
      <c r="AJ8279" t="str">
        <f>IF(RIGHT(MIS[[#This Row],[Main/Hedge]],4)="MAIN","MAIN","HEDGE")</f>
        <v>MAIN</v>
      </c>
      <c r="AK8279" t="str" cm="1">
        <f t="array" ref="AK8279">_xlfn._xlws.FILTER(Table4[Column1],ISNUMBER(SEARCH(Table4[Column1],MIS[[#This Row],[OrderUniqueIdentifier]])),"")</f>
        <v>MS</v>
      </c>
    </row>
    <row r="8280" spans="1:37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>
        <f>_xlfn.XLOOKUP(MIS[[#This Row],[TRADING SYMBOL]],[1]Sheet1!$D:$D,[1]Sheet1!$C:$C)</f>
        <v>409.5</v>
      </c>
      <c r="AE8280">
        <f>MIS[[#This Row],[OrderAverageTradedPrice]]*MIS[[#This Row],[OrderQuantity]]</f>
        <v>80372</v>
      </c>
      <c r="AF8280">
        <f>MIS[[#This Row],[LTP]]*MIS[[#This Row],[OrderQuantity]]</f>
        <v>81900</v>
      </c>
      <c r="AG8280">
        <f>IF(MIS[[#This Row],[OrderSide]]="SELL",MIS[[#This Row],[VALUE]]-MIS[[#This Row],[LIVE_VALUE]],MIS[[#This Row],[LIVE_VALUE]]-MIS[[#This Row],[VALUE]])</f>
        <v>1528</v>
      </c>
      <c r="AH8280" t="str" cm="1">
        <f t="array" ref="AH8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0" t="str">
        <f>MIS[[#This Row],[TRADING SYMBOL]]</f>
        <v>SENSEX2552082300PE</v>
      </c>
      <c r="AJ8280" t="str">
        <f>IF(RIGHT(MIS[[#This Row],[Main/Hedge]],4)="MAIN","MAIN","HEDGE")</f>
        <v>MAIN</v>
      </c>
      <c r="AK8280" t="str" cm="1">
        <f t="array" ref="AK8280">_xlfn._xlws.FILTER(Table4[Column1],ISNUMBER(SEARCH(Table4[Column1],MIS[[#This Row],[OrderUniqueIdentifier]])),"")</f>
        <v>MS</v>
      </c>
    </row>
    <row r="8281" spans="1:37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>
        <f>_xlfn.XLOOKUP(MIS[[#This Row],[TRADING SYMBOL]],[1]Sheet1!$D:$D,[1]Sheet1!$C:$C)</f>
        <v>409.5</v>
      </c>
      <c r="AE8281">
        <f>MIS[[#This Row],[OrderAverageTradedPrice]]*MIS[[#This Row],[OrderQuantity]]</f>
        <v>8030</v>
      </c>
      <c r="AF8281">
        <f>MIS[[#This Row],[LTP]]*MIS[[#This Row],[OrderQuantity]]</f>
        <v>8190</v>
      </c>
      <c r="AG8281">
        <f>IF(MIS[[#This Row],[OrderSide]]="SELL",MIS[[#This Row],[VALUE]]-MIS[[#This Row],[LIVE_VALUE]],MIS[[#This Row],[LIVE_VALUE]]-MIS[[#This Row],[VALUE]])</f>
        <v>160</v>
      </c>
      <c r="AH8281" t="str" cm="1">
        <f t="array" ref="AH8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1" t="str">
        <f>MIS[[#This Row],[TRADING SYMBOL]]</f>
        <v>SENSEX2552082300PE</v>
      </c>
      <c r="AJ8281" t="str">
        <f>IF(RIGHT(MIS[[#This Row],[Main/Hedge]],4)="MAIN","MAIN","HEDGE")</f>
        <v>MAIN</v>
      </c>
      <c r="AK8281" t="str" cm="1">
        <f t="array" ref="AK8281">_xlfn._xlws.FILTER(Table4[Column1],ISNUMBER(SEARCH(Table4[Column1],MIS[[#This Row],[OrderUniqueIdentifier]])),"")</f>
        <v>MS</v>
      </c>
    </row>
    <row r="8282" spans="1:37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>
        <f>_xlfn.XLOOKUP(MIS[[#This Row],[TRADING SYMBOL]],[1]Sheet1!$D:$D,[1]Sheet1!$C:$C)</f>
        <v>386.75</v>
      </c>
      <c r="AE8282">
        <f>MIS[[#This Row],[OrderAverageTradedPrice]]*MIS[[#This Row],[OrderQuantity]]</f>
        <v>164238.99999999997</v>
      </c>
      <c r="AF8282">
        <f>MIS[[#This Row],[LTP]]*MIS[[#This Row],[OrderQuantity]]</f>
        <v>162435</v>
      </c>
      <c r="AG8282">
        <f>IF(MIS[[#This Row],[OrderSide]]="SELL",MIS[[#This Row],[VALUE]]-MIS[[#This Row],[LIVE_VALUE]],MIS[[#This Row],[LIVE_VALUE]]-MIS[[#This Row],[VALUE]])</f>
        <v>-1803.9999999999709</v>
      </c>
      <c r="AH8282" t="str" cm="1">
        <f t="array" ref="AH8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2" t="str">
        <f>MIS[[#This Row],[TRADING SYMBOL]]</f>
        <v>SENSEX2552082500CE</v>
      </c>
      <c r="AJ8282" t="str">
        <f>IF(RIGHT(MIS[[#This Row],[Main/Hedge]],4)="MAIN","MAIN","HEDGE")</f>
        <v>MAIN</v>
      </c>
      <c r="AK8282" t="str" cm="1">
        <f t="array" ref="AK8282">_xlfn._xlws.FILTER(Table4[Column1],ISNUMBER(SEARCH(Table4[Column1],MIS[[#This Row],[OrderUniqueIdentifier]])),"")</f>
        <v>MS</v>
      </c>
    </row>
    <row r="8283" spans="1:37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>
        <f>_xlfn.XLOOKUP(MIS[[#This Row],[TRADING SYMBOL]],[1]Sheet1!$D:$D,[1]Sheet1!$C:$C)</f>
        <v>441.2</v>
      </c>
      <c r="AE8283">
        <f>MIS[[#This Row],[OrderAverageTradedPrice]]*MIS[[#This Row],[OrderQuantity]]</f>
        <v>26466</v>
      </c>
      <c r="AF8283">
        <f>MIS[[#This Row],[LTP]]*MIS[[#This Row],[OrderQuantity]]</f>
        <v>26472</v>
      </c>
      <c r="AG8283">
        <f>IF(MIS[[#This Row],[OrderSide]]="SELL",MIS[[#This Row],[VALUE]]-MIS[[#This Row],[LIVE_VALUE]],MIS[[#This Row],[LIVE_VALUE]]-MIS[[#This Row],[VALUE]])</f>
        <v>6</v>
      </c>
      <c r="AH8283" t="str" cm="1">
        <f t="array" ref="AH8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3" t="str">
        <f>MIS[[#This Row],[TRADING SYMBOL]]</f>
        <v>SENSEX2552082400CE</v>
      </c>
      <c r="AJ8283" t="str">
        <f>IF(RIGHT(MIS[[#This Row],[Main/Hedge]],4)="MAIN","MAIN","HEDGE")</f>
        <v>MAIN</v>
      </c>
      <c r="AK8283" t="str" cm="1">
        <f t="array" ref="AK8283">_xlfn._xlws.FILTER(Table4[Column1],ISNUMBER(SEARCH(Table4[Column1],MIS[[#This Row],[OrderUniqueIdentifier]])),"")</f>
        <v>MS</v>
      </c>
    </row>
    <row r="8284" spans="1:37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>
        <f>_xlfn.XLOOKUP(MIS[[#This Row],[TRADING SYMBOL]],[1]Sheet1!$D:$D,[1]Sheet1!$C:$C)</f>
        <v>386.75</v>
      </c>
      <c r="AE8284">
        <f>MIS[[#This Row],[OrderAverageTradedPrice]]*MIS[[#This Row],[OrderQuantity]]</f>
        <v>140974.99999999991</v>
      </c>
      <c r="AF8284">
        <f>MIS[[#This Row],[LTP]]*MIS[[#This Row],[OrderQuantity]]</f>
        <v>139230</v>
      </c>
      <c r="AG8284">
        <f>IF(MIS[[#This Row],[OrderSide]]="SELL",MIS[[#This Row],[VALUE]]-MIS[[#This Row],[LIVE_VALUE]],MIS[[#This Row],[LIVE_VALUE]]-MIS[[#This Row],[VALUE]])</f>
        <v>-1744.9999999999127</v>
      </c>
      <c r="AH8284" t="str" cm="1">
        <f t="array" ref="AH8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4" t="str">
        <f>MIS[[#This Row],[TRADING SYMBOL]]</f>
        <v>SENSEX2552082500CE</v>
      </c>
      <c r="AJ8284" t="str">
        <f>IF(RIGHT(MIS[[#This Row],[Main/Hedge]],4)="MAIN","MAIN","HEDGE")</f>
        <v>MAIN</v>
      </c>
      <c r="AK8284" t="str" cm="1">
        <f t="array" ref="AK8284">_xlfn._xlws.FILTER(Table4[Column1],ISNUMBER(SEARCH(Table4[Column1],MIS[[#This Row],[OrderUniqueIdentifier]])),"")</f>
        <v>MS</v>
      </c>
    </row>
    <row r="8285" spans="1:37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>
        <f>_xlfn.XLOOKUP(MIS[[#This Row],[TRADING SYMBOL]],[1]Sheet1!$D:$D,[1]Sheet1!$C:$C)</f>
        <v>328</v>
      </c>
      <c r="AE8285">
        <f>MIS[[#This Row],[OrderAverageTradedPrice]]*MIS[[#This Row],[OrderQuantity]]</f>
        <v>116256.99999999997</v>
      </c>
      <c r="AF8285">
        <f>MIS[[#This Row],[LTP]]*MIS[[#This Row],[OrderQuantity]]</f>
        <v>118080</v>
      </c>
      <c r="AG8285">
        <f>IF(MIS[[#This Row],[OrderSide]]="SELL",MIS[[#This Row],[VALUE]]-MIS[[#This Row],[LIVE_VALUE]],MIS[[#This Row],[LIVE_VALUE]]-MIS[[#This Row],[VALUE]])</f>
        <v>1823.0000000000291</v>
      </c>
      <c r="AH8285" t="str" cm="1">
        <f t="array" ref="AH8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5" t="str">
        <f>MIS[[#This Row],[TRADING SYMBOL]]</f>
        <v>SENSEX2552082100PE</v>
      </c>
      <c r="AJ8285" t="str">
        <f>IF(RIGHT(MIS[[#This Row],[Main/Hedge]],4)="MAIN","MAIN","HEDGE")</f>
        <v>MAIN</v>
      </c>
      <c r="AK8285" t="str" cm="1">
        <f t="array" ref="AK8285">_xlfn._xlws.FILTER(Table4[Column1],ISNUMBER(SEARCH(Table4[Column1],MIS[[#This Row],[OrderUniqueIdentifier]])),"")</f>
        <v>MS</v>
      </c>
    </row>
    <row r="8286" spans="1:37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>
        <f>_xlfn.XLOOKUP(MIS[[#This Row],[TRADING SYMBOL]],[1]Sheet1!$D:$D,[1]Sheet1!$C:$C)</f>
        <v>386.75</v>
      </c>
      <c r="AE8286">
        <f>MIS[[#This Row],[OrderAverageTradedPrice]]*MIS[[#This Row],[OrderQuantity]]</f>
        <v>31281</v>
      </c>
      <c r="AF8286">
        <f>MIS[[#This Row],[LTP]]*MIS[[#This Row],[OrderQuantity]]</f>
        <v>30940</v>
      </c>
      <c r="AG8286">
        <f>IF(MIS[[#This Row],[OrderSide]]="SELL",MIS[[#This Row],[VALUE]]-MIS[[#This Row],[LIVE_VALUE]],MIS[[#This Row],[LIVE_VALUE]]-MIS[[#This Row],[VALUE]])</f>
        <v>-341</v>
      </c>
      <c r="AH8286" t="str" cm="1">
        <f t="array" ref="AH8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6" t="str">
        <f>MIS[[#This Row],[TRADING SYMBOL]]</f>
        <v>SENSEX2552082500CE</v>
      </c>
      <c r="AJ8286" t="str">
        <f>IF(RIGHT(MIS[[#This Row],[Main/Hedge]],4)="MAIN","MAIN","HEDGE")</f>
        <v>MAIN</v>
      </c>
      <c r="AK8286" t="str" cm="1">
        <f t="array" ref="AK8286">_xlfn._xlws.FILTER(Table4[Column1],ISNUMBER(SEARCH(Table4[Column1],MIS[[#This Row],[OrderUniqueIdentifier]])),"")</f>
        <v>MS</v>
      </c>
    </row>
    <row r="8287" spans="1:37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>
        <f>_xlfn.XLOOKUP(MIS[[#This Row],[TRADING SYMBOL]],[1]Sheet1!$D:$D,[1]Sheet1!$C:$C)</f>
        <v>441.2</v>
      </c>
      <c r="AE8287">
        <f>MIS[[#This Row],[OrderAverageTradedPrice]]*MIS[[#This Row],[OrderQuantity]]</f>
        <v>35213</v>
      </c>
      <c r="AF8287">
        <f>MIS[[#This Row],[LTP]]*MIS[[#This Row],[OrderQuantity]]</f>
        <v>35296</v>
      </c>
      <c r="AG8287">
        <f>IF(MIS[[#This Row],[OrderSide]]="SELL",MIS[[#This Row],[VALUE]]-MIS[[#This Row],[LIVE_VALUE]],MIS[[#This Row],[LIVE_VALUE]]-MIS[[#This Row],[VALUE]])</f>
        <v>83</v>
      </c>
      <c r="AH8287" t="str" cm="1">
        <f t="array" ref="AH8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7" t="str">
        <f>MIS[[#This Row],[TRADING SYMBOL]]</f>
        <v>SENSEX2552082400CE</v>
      </c>
      <c r="AJ8287" t="str">
        <f>IF(RIGHT(MIS[[#This Row],[Main/Hedge]],4)="MAIN","MAIN","HEDGE")</f>
        <v>MAIN</v>
      </c>
      <c r="AK8287" t="str" cm="1">
        <f t="array" ref="AK8287">_xlfn._xlws.FILTER(Table4[Column1],ISNUMBER(SEARCH(Table4[Column1],MIS[[#This Row],[OrderUniqueIdentifier]])),"")</f>
        <v>MS</v>
      </c>
    </row>
    <row r="8288" spans="1:37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>
        <f>_xlfn.XLOOKUP(MIS[[#This Row],[TRADING SYMBOL]],[1]Sheet1!$D:$D,[1]Sheet1!$C:$C)</f>
        <v>343.15</v>
      </c>
      <c r="AE8288">
        <f>MIS[[#This Row],[OrderAverageTradedPrice]]*MIS[[#This Row],[OrderQuantity]]</f>
        <v>6997</v>
      </c>
      <c r="AF8288">
        <f>MIS[[#This Row],[LTP]]*MIS[[#This Row],[OrderQuantity]]</f>
        <v>6863</v>
      </c>
      <c r="AG8288">
        <f>IF(MIS[[#This Row],[OrderSide]]="SELL",MIS[[#This Row],[VALUE]]-MIS[[#This Row],[LIVE_VALUE]],MIS[[#This Row],[LIVE_VALUE]]-MIS[[#This Row],[VALUE]])</f>
        <v>-134</v>
      </c>
      <c r="AH8288" t="str" cm="1">
        <f t="array" ref="AH8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8" t="str">
        <f>MIS[[#This Row],[TRADING SYMBOL]]</f>
        <v>SENSEX2552082600CE</v>
      </c>
      <c r="AJ8288" t="str">
        <f>IF(RIGHT(MIS[[#This Row],[Main/Hedge]],4)="MAIN","MAIN","HEDGE")</f>
        <v>MAIN</v>
      </c>
      <c r="AK8288" t="str" cm="1">
        <f t="array" ref="AK8288">_xlfn._xlws.FILTER(Table4[Column1],ISNUMBER(SEARCH(Table4[Column1],MIS[[#This Row],[OrderUniqueIdentifier]])),"")</f>
        <v>MS</v>
      </c>
    </row>
    <row r="8289" spans="1:37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>
        <f>_xlfn.XLOOKUP(MIS[[#This Row],[TRADING SYMBOL]],[1]Sheet1!$D:$D,[1]Sheet1!$C:$C)</f>
        <v>490.65</v>
      </c>
      <c r="AE8289">
        <f>MIS[[#This Row],[OrderAverageTradedPrice]]*MIS[[#This Row],[OrderQuantity]]</f>
        <v>9859</v>
      </c>
      <c r="AF8289">
        <f>MIS[[#This Row],[LTP]]*MIS[[#This Row],[OrderQuantity]]</f>
        <v>9813</v>
      </c>
      <c r="AG8289">
        <f>IF(MIS[[#This Row],[OrderSide]]="SELL",MIS[[#This Row],[VALUE]]-MIS[[#This Row],[LIVE_VALUE]],MIS[[#This Row],[LIVE_VALUE]]-MIS[[#This Row],[VALUE]])</f>
        <v>-46</v>
      </c>
      <c r="AH8289" t="str" cm="1">
        <f t="array" ref="AH8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89" t="str">
        <f>MIS[[#This Row],[TRADING SYMBOL]]</f>
        <v>SENSEX2552082300CE</v>
      </c>
      <c r="AJ8289" t="str">
        <f>IF(RIGHT(MIS[[#This Row],[Main/Hedge]],4)="MAIN","MAIN","HEDGE")</f>
        <v>MAIN</v>
      </c>
      <c r="AK8289" t="str" cm="1">
        <f t="array" ref="AK8289">_xlfn._xlws.FILTER(Table4[Column1],ISNUMBER(SEARCH(Table4[Column1],MIS[[#This Row],[OrderUniqueIdentifier]])),"")</f>
        <v>MS</v>
      </c>
    </row>
    <row r="8290" spans="1:37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>
        <f>_xlfn.XLOOKUP(MIS[[#This Row],[TRADING SYMBOL]],[1]Sheet1!$D:$D,[1]Sheet1!$C:$C)</f>
        <v>409.5</v>
      </c>
      <c r="AE8290">
        <f>MIS[[#This Row],[OrderAverageTradedPrice]]*MIS[[#This Row],[OrderQuantity]]</f>
        <v>8036</v>
      </c>
      <c r="AF8290">
        <f>MIS[[#This Row],[LTP]]*MIS[[#This Row],[OrderQuantity]]</f>
        <v>8190</v>
      </c>
      <c r="AG8290">
        <f>IF(MIS[[#This Row],[OrderSide]]="SELL",MIS[[#This Row],[VALUE]]-MIS[[#This Row],[LIVE_VALUE]],MIS[[#This Row],[LIVE_VALUE]]-MIS[[#This Row],[VALUE]])</f>
        <v>154</v>
      </c>
      <c r="AH8290" t="str" cm="1">
        <f t="array" ref="AH8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0" t="str">
        <f>MIS[[#This Row],[TRADING SYMBOL]]</f>
        <v>SENSEX2552082300PE</v>
      </c>
      <c r="AJ8290" t="str">
        <f>IF(RIGHT(MIS[[#This Row],[Main/Hedge]],4)="MAIN","MAIN","HEDGE")</f>
        <v>MAIN</v>
      </c>
      <c r="AK8290" t="str" cm="1">
        <f t="array" ref="AK8290">_xlfn._xlws.FILTER(Table4[Column1],ISNUMBER(SEARCH(Table4[Column1],MIS[[#This Row],[OrderUniqueIdentifier]])),"")</f>
        <v>MS</v>
      </c>
    </row>
    <row r="8291" spans="1:37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>
        <f>_xlfn.XLOOKUP(MIS[[#This Row],[TRADING SYMBOL]],[1]Sheet1!$D:$D,[1]Sheet1!$C:$C)</f>
        <v>367</v>
      </c>
      <c r="AE8291">
        <f>MIS[[#This Row],[OrderAverageTradedPrice]]*MIS[[#This Row],[OrderQuantity]]</f>
        <v>43242</v>
      </c>
      <c r="AF8291">
        <f>MIS[[#This Row],[LTP]]*MIS[[#This Row],[OrderQuantity]]</f>
        <v>44040</v>
      </c>
      <c r="AG8291">
        <f>IF(MIS[[#This Row],[OrderSide]]="SELL",MIS[[#This Row],[VALUE]]-MIS[[#This Row],[LIVE_VALUE]],MIS[[#This Row],[LIVE_VALUE]]-MIS[[#This Row],[VALUE]])</f>
        <v>798</v>
      </c>
      <c r="AH8291" t="str" cm="1">
        <f t="array" ref="AH82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1" t="str">
        <f>MIS[[#This Row],[TRADING SYMBOL]]</f>
        <v>SENSEX2552082200PE</v>
      </c>
      <c r="AJ8291" t="str">
        <f>IF(RIGHT(MIS[[#This Row],[Main/Hedge]],4)="MAIN","MAIN","HEDGE")</f>
        <v>MAIN</v>
      </c>
      <c r="AK8291" t="str" cm="1">
        <f t="array" ref="AK8291">_xlfn._xlws.FILTER(Table4[Column1],ISNUMBER(SEARCH(Table4[Column1],MIS[[#This Row],[OrderUniqueIdentifier]])),"")</f>
        <v>MS</v>
      </c>
    </row>
    <row r="8292" spans="1:37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>
        <f>_xlfn.XLOOKUP(MIS[[#This Row],[TRADING SYMBOL]],[1]Sheet1!$D:$D,[1]Sheet1!$C:$C)</f>
        <v>386.75</v>
      </c>
      <c r="AE8292">
        <f>MIS[[#This Row],[OrderAverageTradedPrice]]*MIS[[#This Row],[OrderQuantity]]</f>
        <v>47100</v>
      </c>
      <c r="AF8292">
        <f>MIS[[#This Row],[LTP]]*MIS[[#This Row],[OrderQuantity]]</f>
        <v>46410</v>
      </c>
      <c r="AG8292">
        <f>IF(MIS[[#This Row],[OrderSide]]="SELL",MIS[[#This Row],[VALUE]]-MIS[[#This Row],[LIVE_VALUE]],MIS[[#This Row],[LIVE_VALUE]]-MIS[[#This Row],[VALUE]])</f>
        <v>-690</v>
      </c>
      <c r="AH8292" t="str" cm="1">
        <f t="array" ref="AH8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2" t="str">
        <f>MIS[[#This Row],[TRADING SYMBOL]]</f>
        <v>SENSEX2552082500CE</v>
      </c>
      <c r="AJ8292" t="str">
        <f>IF(RIGHT(MIS[[#This Row],[Main/Hedge]],4)="MAIN","MAIN","HEDGE")</f>
        <v>MAIN</v>
      </c>
      <c r="AK8292" t="str" cm="1">
        <f t="array" ref="AK8292">_xlfn._xlws.FILTER(Table4[Column1],ISNUMBER(SEARCH(Table4[Column1],MIS[[#This Row],[OrderUniqueIdentifier]])),"")</f>
        <v>MS</v>
      </c>
    </row>
    <row r="8293" spans="1:37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>
        <f>_xlfn.XLOOKUP(MIS[[#This Row],[TRADING SYMBOL]],[1]Sheet1!$D:$D,[1]Sheet1!$C:$C)</f>
        <v>367</v>
      </c>
      <c r="AE8293">
        <f>MIS[[#This Row],[OrderAverageTradedPrice]]*MIS[[#This Row],[OrderQuantity]]</f>
        <v>36050</v>
      </c>
      <c r="AF8293">
        <f>MIS[[#This Row],[LTP]]*MIS[[#This Row],[OrderQuantity]]</f>
        <v>36700</v>
      </c>
      <c r="AG8293">
        <f>IF(MIS[[#This Row],[OrderSide]]="SELL",MIS[[#This Row],[VALUE]]-MIS[[#This Row],[LIVE_VALUE]],MIS[[#This Row],[LIVE_VALUE]]-MIS[[#This Row],[VALUE]])</f>
        <v>650</v>
      </c>
      <c r="AH8293" t="str" cm="1">
        <f t="array" ref="AH8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3" t="str">
        <f>MIS[[#This Row],[TRADING SYMBOL]]</f>
        <v>SENSEX2552082200PE</v>
      </c>
      <c r="AJ8293" t="str">
        <f>IF(RIGHT(MIS[[#This Row],[Main/Hedge]],4)="MAIN","MAIN","HEDGE")</f>
        <v>MAIN</v>
      </c>
      <c r="AK8293" t="str" cm="1">
        <f t="array" ref="AK8293">_xlfn._xlws.FILTER(Table4[Column1],ISNUMBER(SEARCH(Table4[Column1],MIS[[#This Row],[OrderUniqueIdentifier]])),"")</f>
        <v>MS</v>
      </c>
    </row>
    <row r="8294" spans="1:37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>
        <f>_xlfn.XLOOKUP(MIS[[#This Row],[TRADING SYMBOL]],[1]Sheet1!$D:$D,[1]Sheet1!$C:$C)</f>
        <v>386.75</v>
      </c>
      <c r="AE8294">
        <f>MIS[[#This Row],[OrderAverageTradedPrice]]*MIS[[#This Row],[OrderQuantity]]</f>
        <v>39247</v>
      </c>
      <c r="AF8294">
        <f>MIS[[#This Row],[LTP]]*MIS[[#This Row],[OrderQuantity]]</f>
        <v>38675</v>
      </c>
      <c r="AG8294">
        <f>IF(MIS[[#This Row],[OrderSide]]="SELL",MIS[[#This Row],[VALUE]]-MIS[[#This Row],[LIVE_VALUE]],MIS[[#This Row],[LIVE_VALUE]]-MIS[[#This Row],[VALUE]])</f>
        <v>-572</v>
      </c>
      <c r="AH8294" t="str" cm="1">
        <f t="array" ref="AH8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4" t="str">
        <f>MIS[[#This Row],[TRADING SYMBOL]]</f>
        <v>SENSEX2552082500CE</v>
      </c>
      <c r="AJ8294" t="str">
        <f>IF(RIGHT(MIS[[#This Row],[Main/Hedge]],4)="MAIN","MAIN","HEDGE")</f>
        <v>MAIN</v>
      </c>
      <c r="AK8294" t="str" cm="1">
        <f t="array" ref="AK8294">_xlfn._xlws.FILTER(Table4[Column1],ISNUMBER(SEARCH(Table4[Column1],MIS[[#This Row],[OrderUniqueIdentifier]])),"")</f>
        <v>MS</v>
      </c>
    </row>
    <row r="8295" spans="1:37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>
        <f>_xlfn.XLOOKUP(MIS[[#This Row],[TRADING SYMBOL]],[1]Sheet1!$D:$D,[1]Sheet1!$C:$C)</f>
        <v>386.75</v>
      </c>
      <c r="AE8295">
        <f>MIS[[#This Row],[OrderAverageTradedPrice]]*MIS[[#This Row],[OrderQuantity]]</f>
        <v>31324</v>
      </c>
      <c r="AF8295">
        <f>MIS[[#This Row],[LTP]]*MIS[[#This Row],[OrderQuantity]]</f>
        <v>30940</v>
      </c>
      <c r="AG8295">
        <f>IF(MIS[[#This Row],[OrderSide]]="SELL",MIS[[#This Row],[VALUE]]-MIS[[#This Row],[LIVE_VALUE]],MIS[[#This Row],[LIVE_VALUE]]-MIS[[#This Row],[VALUE]])</f>
        <v>-384</v>
      </c>
      <c r="AH8295" t="str" cm="1">
        <f t="array" ref="AH8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5" t="str">
        <f>MIS[[#This Row],[TRADING SYMBOL]]</f>
        <v>SENSEX2552082500CE</v>
      </c>
      <c r="AJ8295" t="str">
        <f>IF(RIGHT(MIS[[#This Row],[Main/Hedge]],4)="MAIN","MAIN","HEDGE")</f>
        <v>MAIN</v>
      </c>
      <c r="AK8295" t="str" cm="1">
        <f t="array" ref="AK8295">_xlfn._xlws.FILTER(Table4[Column1],ISNUMBER(SEARCH(Table4[Column1],MIS[[#This Row],[OrderUniqueIdentifier]])),"")</f>
        <v>MS</v>
      </c>
    </row>
    <row r="8296" spans="1:37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>
        <f>_xlfn.XLOOKUP(MIS[[#This Row],[TRADING SYMBOL]],[1]Sheet1!$D:$D,[1]Sheet1!$C:$C)</f>
        <v>367</v>
      </c>
      <c r="AE8296">
        <f>MIS[[#This Row],[OrderAverageTradedPrice]]*MIS[[#This Row],[OrderQuantity]]</f>
        <v>50487.999999999935</v>
      </c>
      <c r="AF8296">
        <f>MIS[[#This Row],[LTP]]*MIS[[#This Row],[OrderQuantity]]</f>
        <v>51380</v>
      </c>
      <c r="AG8296">
        <f>IF(MIS[[#This Row],[OrderSide]]="SELL",MIS[[#This Row],[VALUE]]-MIS[[#This Row],[LIVE_VALUE]],MIS[[#This Row],[LIVE_VALUE]]-MIS[[#This Row],[VALUE]])</f>
        <v>892.00000000006548</v>
      </c>
      <c r="AH8296" t="str" cm="1">
        <f t="array" ref="AH8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6" t="str">
        <f>MIS[[#This Row],[TRADING SYMBOL]]</f>
        <v>SENSEX2552082200PE</v>
      </c>
      <c r="AJ8296" t="str">
        <f>IF(RIGHT(MIS[[#This Row],[Main/Hedge]],4)="MAIN","MAIN","HEDGE")</f>
        <v>MAIN</v>
      </c>
      <c r="AK8296" t="str" cm="1">
        <f t="array" ref="AK8296">_xlfn._xlws.FILTER(Table4[Column1],ISNUMBER(SEARCH(Table4[Column1],MIS[[#This Row],[OrderUniqueIdentifier]])),"")</f>
        <v>MS</v>
      </c>
    </row>
    <row r="8297" spans="1:37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>
        <f>_xlfn.XLOOKUP(MIS[[#This Row],[TRADING SYMBOL]],[1]Sheet1!$D:$D,[1]Sheet1!$C:$C)</f>
        <v>409.5</v>
      </c>
      <c r="AE8297">
        <f>MIS[[#This Row],[OrderAverageTradedPrice]]*MIS[[#This Row],[OrderQuantity]]</f>
        <v>8026</v>
      </c>
      <c r="AF8297">
        <f>MIS[[#This Row],[LTP]]*MIS[[#This Row],[OrderQuantity]]</f>
        <v>8190</v>
      </c>
      <c r="AG8297">
        <f>IF(MIS[[#This Row],[OrderSide]]="SELL",MIS[[#This Row],[VALUE]]-MIS[[#This Row],[LIVE_VALUE]],MIS[[#This Row],[LIVE_VALUE]]-MIS[[#This Row],[VALUE]])</f>
        <v>164</v>
      </c>
      <c r="AH8297" t="str" cm="1">
        <f t="array" ref="AH8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7" t="str">
        <f>MIS[[#This Row],[TRADING SYMBOL]]</f>
        <v>SENSEX2552082300PE</v>
      </c>
      <c r="AJ8297" t="str">
        <f>IF(RIGHT(MIS[[#This Row],[Main/Hedge]],4)="MAIN","MAIN","HEDGE")</f>
        <v>MAIN</v>
      </c>
      <c r="AK8297" t="str" cm="1">
        <f t="array" ref="AK8297">_xlfn._xlws.FILTER(Table4[Column1],ISNUMBER(SEARCH(Table4[Column1],MIS[[#This Row],[OrderUniqueIdentifier]])),"")</f>
        <v>MS</v>
      </c>
    </row>
    <row r="8298" spans="1:37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>
        <f>_xlfn.XLOOKUP(MIS[[#This Row],[TRADING SYMBOL]],[1]Sheet1!$D:$D,[1]Sheet1!$C:$C)</f>
        <v>441.2</v>
      </c>
      <c r="AE8298">
        <f>MIS[[#This Row],[OrderAverageTradedPrice]]*MIS[[#This Row],[OrderQuantity]]</f>
        <v>8816</v>
      </c>
      <c r="AF8298">
        <f>MIS[[#This Row],[LTP]]*MIS[[#This Row],[OrderQuantity]]</f>
        <v>8824</v>
      </c>
      <c r="AG8298">
        <f>IF(MIS[[#This Row],[OrderSide]]="SELL",MIS[[#This Row],[VALUE]]-MIS[[#This Row],[LIVE_VALUE]],MIS[[#This Row],[LIVE_VALUE]]-MIS[[#This Row],[VALUE]])</f>
        <v>8</v>
      </c>
      <c r="AH8298" t="str" cm="1">
        <f t="array" ref="AH8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8" t="str">
        <f>MIS[[#This Row],[TRADING SYMBOL]]</f>
        <v>SENSEX2552082400CE</v>
      </c>
      <c r="AJ8298" t="str">
        <f>IF(RIGHT(MIS[[#This Row],[Main/Hedge]],4)="MAIN","MAIN","HEDGE")</f>
        <v>MAIN</v>
      </c>
      <c r="AK8298" t="str" cm="1">
        <f t="array" ref="AK8298">_xlfn._xlws.FILTER(Table4[Column1],ISNUMBER(SEARCH(Table4[Column1],MIS[[#This Row],[OrderUniqueIdentifier]])),"")</f>
        <v>MS</v>
      </c>
    </row>
    <row r="8299" spans="1:37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>
        <f>_xlfn.XLOOKUP(MIS[[#This Row],[TRADING SYMBOL]],[1]Sheet1!$D:$D,[1]Sheet1!$C:$C)</f>
        <v>409.5</v>
      </c>
      <c r="AE8299">
        <f>MIS[[#This Row],[OrderAverageTradedPrice]]*MIS[[#This Row],[OrderQuantity]]</f>
        <v>8046</v>
      </c>
      <c r="AF8299">
        <f>MIS[[#This Row],[LTP]]*MIS[[#This Row],[OrderQuantity]]</f>
        <v>8190</v>
      </c>
      <c r="AG8299">
        <f>IF(MIS[[#This Row],[OrderSide]]="SELL",MIS[[#This Row],[VALUE]]-MIS[[#This Row],[LIVE_VALUE]],MIS[[#This Row],[LIVE_VALUE]]-MIS[[#This Row],[VALUE]])</f>
        <v>144</v>
      </c>
      <c r="AH8299" t="str" cm="1">
        <f t="array" ref="AH8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299" t="str">
        <f>MIS[[#This Row],[TRADING SYMBOL]]</f>
        <v>SENSEX2552082300PE</v>
      </c>
      <c r="AJ8299" t="str">
        <f>IF(RIGHT(MIS[[#This Row],[Main/Hedge]],4)="MAIN","MAIN","HEDGE")</f>
        <v>MAIN</v>
      </c>
      <c r="AK8299" t="str" cm="1">
        <f t="array" ref="AK8299">_xlfn._xlws.FILTER(Table4[Column1],ISNUMBER(SEARCH(Table4[Column1],MIS[[#This Row],[OrderUniqueIdentifier]])),"")</f>
        <v>MS</v>
      </c>
    </row>
    <row r="8300" spans="1:37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>
        <f>_xlfn.XLOOKUP(MIS[[#This Row],[TRADING SYMBOL]],[1]Sheet1!$D:$D,[1]Sheet1!$C:$C)</f>
        <v>343.15</v>
      </c>
      <c r="AE8300">
        <f>MIS[[#This Row],[OrderAverageTradedPrice]]*MIS[[#This Row],[OrderQuantity]]</f>
        <v>6988</v>
      </c>
      <c r="AF8300">
        <f>MIS[[#This Row],[LTP]]*MIS[[#This Row],[OrderQuantity]]</f>
        <v>6863</v>
      </c>
      <c r="AG8300">
        <f>IF(MIS[[#This Row],[OrderSide]]="SELL",MIS[[#This Row],[VALUE]]-MIS[[#This Row],[LIVE_VALUE]],MIS[[#This Row],[LIVE_VALUE]]-MIS[[#This Row],[VALUE]])</f>
        <v>-125</v>
      </c>
      <c r="AH8300" t="str" cm="1">
        <f t="array" ref="AH8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0" t="str">
        <f>MIS[[#This Row],[TRADING SYMBOL]]</f>
        <v>SENSEX2552082600CE</v>
      </c>
      <c r="AJ8300" t="str">
        <f>IF(RIGHT(MIS[[#This Row],[Main/Hedge]],4)="MAIN","MAIN","HEDGE")</f>
        <v>MAIN</v>
      </c>
      <c r="AK8300" t="str" cm="1">
        <f t="array" ref="AK8300">_xlfn._xlws.FILTER(Table4[Column1],ISNUMBER(SEARCH(Table4[Column1],MIS[[#This Row],[OrderUniqueIdentifier]])),"")</f>
        <v>MS</v>
      </c>
    </row>
    <row r="8301" spans="1:37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>
        <f>_xlfn.XLOOKUP(MIS[[#This Row],[TRADING SYMBOL]],[1]Sheet1!$D:$D,[1]Sheet1!$C:$C)</f>
        <v>441.2</v>
      </c>
      <c r="AE8301">
        <f>MIS[[#This Row],[OrderAverageTradedPrice]]*MIS[[#This Row],[OrderQuantity]]</f>
        <v>52830</v>
      </c>
      <c r="AF8301">
        <f>MIS[[#This Row],[LTP]]*MIS[[#This Row],[OrderQuantity]]</f>
        <v>52944</v>
      </c>
      <c r="AG8301">
        <f>IF(MIS[[#This Row],[OrderSide]]="SELL",MIS[[#This Row],[VALUE]]-MIS[[#This Row],[LIVE_VALUE]],MIS[[#This Row],[LIVE_VALUE]]-MIS[[#This Row],[VALUE]])</f>
        <v>114</v>
      </c>
      <c r="AH8301" t="str" cm="1">
        <f t="array" ref="AH8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1" t="str">
        <f>MIS[[#This Row],[TRADING SYMBOL]]</f>
        <v>SENSEX2552082400CE</v>
      </c>
      <c r="AJ8301" t="str">
        <f>IF(RIGHT(MIS[[#This Row],[Main/Hedge]],4)="MAIN","MAIN","HEDGE")</f>
        <v>MAIN</v>
      </c>
      <c r="AK8301" t="str" cm="1">
        <f t="array" ref="AK8301">_xlfn._xlws.FILTER(Table4[Column1],ISNUMBER(SEARCH(Table4[Column1],MIS[[#This Row],[OrderUniqueIdentifier]])),"")</f>
        <v>MS</v>
      </c>
    </row>
    <row r="8302" spans="1:37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>
        <f>_xlfn.XLOOKUP(MIS[[#This Row],[TRADING SYMBOL]],[1]Sheet1!$D:$D,[1]Sheet1!$C:$C)</f>
        <v>409.5</v>
      </c>
      <c r="AE8302">
        <f>MIS[[#This Row],[OrderAverageTradedPrice]]*MIS[[#This Row],[OrderQuantity]]</f>
        <v>8037</v>
      </c>
      <c r="AF8302">
        <f>MIS[[#This Row],[LTP]]*MIS[[#This Row],[OrderQuantity]]</f>
        <v>8190</v>
      </c>
      <c r="AG8302">
        <f>IF(MIS[[#This Row],[OrderSide]]="SELL",MIS[[#This Row],[VALUE]]-MIS[[#This Row],[LIVE_VALUE]],MIS[[#This Row],[LIVE_VALUE]]-MIS[[#This Row],[VALUE]])</f>
        <v>153</v>
      </c>
      <c r="AH8302" t="str" cm="1">
        <f t="array" ref="AH8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2" t="str">
        <f>MIS[[#This Row],[TRADING SYMBOL]]</f>
        <v>SENSEX2552082300PE</v>
      </c>
      <c r="AJ8302" t="str">
        <f>IF(RIGHT(MIS[[#This Row],[Main/Hedge]],4)="MAIN","MAIN","HEDGE")</f>
        <v>MAIN</v>
      </c>
      <c r="AK8302" t="str" cm="1">
        <f t="array" ref="AK8302">_xlfn._xlws.FILTER(Table4[Column1],ISNUMBER(SEARCH(Table4[Column1],MIS[[#This Row],[OrderUniqueIdentifier]])),"")</f>
        <v>MS</v>
      </c>
    </row>
    <row r="8303" spans="1:37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>
        <f>_xlfn.XLOOKUP(MIS[[#This Row],[TRADING SYMBOL]],[1]Sheet1!$D:$D,[1]Sheet1!$C:$C)</f>
        <v>441.2</v>
      </c>
      <c r="AE8303">
        <f>MIS[[#This Row],[OrderAverageTradedPrice]]*MIS[[#This Row],[OrderQuantity]]</f>
        <v>88195</v>
      </c>
      <c r="AF8303">
        <f>MIS[[#This Row],[LTP]]*MIS[[#This Row],[OrderQuantity]]</f>
        <v>88240</v>
      </c>
      <c r="AG8303">
        <f>IF(MIS[[#This Row],[OrderSide]]="SELL",MIS[[#This Row],[VALUE]]-MIS[[#This Row],[LIVE_VALUE]],MIS[[#This Row],[LIVE_VALUE]]-MIS[[#This Row],[VALUE]])</f>
        <v>45</v>
      </c>
      <c r="AH8303" t="str" cm="1">
        <f t="array" ref="AH8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3" t="str">
        <f>MIS[[#This Row],[TRADING SYMBOL]]</f>
        <v>SENSEX2552082400CE</v>
      </c>
      <c r="AJ8303" t="str">
        <f>IF(RIGHT(MIS[[#This Row],[Main/Hedge]],4)="MAIN","MAIN","HEDGE")</f>
        <v>MAIN</v>
      </c>
      <c r="AK8303" t="str" cm="1">
        <f t="array" ref="AK8303">_xlfn._xlws.FILTER(Table4[Column1],ISNUMBER(SEARCH(Table4[Column1],MIS[[#This Row],[OrderUniqueIdentifier]])),"")</f>
        <v>MS</v>
      </c>
    </row>
    <row r="8304" spans="1:37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>
        <f>_xlfn.XLOOKUP(MIS[[#This Row],[TRADING SYMBOL]],[1]Sheet1!$D:$D,[1]Sheet1!$C:$C)</f>
        <v>441.2</v>
      </c>
      <c r="AE8304">
        <f>MIS[[#This Row],[OrderAverageTradedPrice]]*MIS[[#This Row],[OrderQuantity]]</f>
        <v>8817</v>
      </c>
      <c r="AF8304">
        <f>MIS[[#This Row],[LTP]]*MIS[[#This Row],[OrderQuantity]]</f>
        <v>8824</v>
      </c>
      <c r="AG8304">
        <f>IF(MIS[[#This Row],[OrderSide]]="SELL",MIS[[#This Row],[VALUE]]-MIS[[#This Row],[LIVE_VALUE]],MIS[[#This Row],[LIVE_VALUE]]-MIS[[#This Row],[VALUE]])</f>
        <v>7</v>
      </c>
      <c r="AH8304" t="str" cm="1">
        <f t="array" ref="AH8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4" t="str">
        <f>MIS[[#This Row],[TRADING SYMBOL]]</f>
        <v>SENSEX2552082400CE</v>
      </c>
      <c r="AJ8304" t="str">
        <f>IF(RIGHT(MIS[[#This Row],[Main/Hedge]],4)="MAIN","MAIN","HEDGE")</f>
        <v>MAIN</v>
      </c>
      <c r="AK8304" t="str" cm="1">
        <f t="array" ref="AK8304">_xlfn._xlws.FILTER(Table4[Column1],ISNUMBER(SEARCH(Table4[Column1],MIS[[#This Row],[OrderUniqueIdentifier]])),"")</f>
        <v>MS</v>
      </c>
    </row>
    <row r="8305" spans="1:37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>
        <f>_xlfn.XLOOKUP(MIS[[#This Row],[TRADING SYMBOL]],[1]Sheet1!$D:$D,[1]Sheet1!$C:$C)</f>
        <v>328</v>
      </c>
      <c r="AE8305">
        <f>MIS[[#This Row],[OrderAverageTradedPrice]]*MIS[[#This Row],[OrderQuantity]]</f>
        <v>135143.99999999974</v>
      </c>
      <c r="AF8305">
        <f>MIS[[#This Row],[LTP]]*MIS[[#This Row],[OrderQuantity]]</f>
        <v>137760</v>
      </c>
      <c r="AG8305">
        <f>IF(MIS[[#This Row],[OrderSide]]="SELL",MIS[[#This Row],[VALUE]]-MIS[[#This Row],[LIVE_VALUE]],MIS[[#This Row],[LIVE_VALUE]]-MIS[[#This Row],[VALUE]])</f>
        <v>2616.0000000002619</v>
      </c>
      <c r="AH8305" t="str" cm="1">
        <f t="array" ref="AH8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5" t="str">
        <f>MIS[[#This Row],[TRADING SYMBOL]]</f>
        <v>SENSEX2552082100PE</v>
      </c>
      <c r="AJ8305" t="str">
        <f>IF(RIGHT(MIS[[#This Row],[Main/Hedge]],4)="MAIN","MAIN","HEDGE")</f>
        <v>MAIN</v>
      </c>
      <c r="AK8305" t="str" cm="1">
        <f t="array" ref="AK8305">_xlfn._xlws.FILTER(Table4[Column1],ISNUMBER(SEARCH(Table4[Column1],MIS[[#This Row],[OrderUniqueIdentifier]])),"")</f>
        <v>MS</v>
      </c>
    </row>
    <row r="8306" spans="1:37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>
        <f>_xlfn.XLOOKUP(MIS[[#This Row],[TRADING SYMBOL]],[1]Sheet1!$D:$D,[1]Sheet1!$C:$C)</f>
        <v>367</v>
      </c>
      <c r="AE8306">
        <f>MIS[[#This Row],[OrderAverageTradedPrice]]*MIS[[#This Row],[OrderQuantity]]</f>
        <v>21666</v>
      </c>
      <c r="AF8306">
        <f>MIS[[#This Row],[LTP]]*MIS[[#This Row],[OrderQuantity]]</f>
        <v>22020</v>
      </c>
      <c r="AG8306">
        <f>IF(MIS[[#This Row],[OrderSide]]="SELL",MIS[[#This Row],[VALUE]]-MIS[[#This Row],[LIVE_VALUE]],MIS[[#This Row],[LIVE_VALUE]]-MIS[[#This Row],[VALUE]])</f>
        <v>354</v>
      </c>
      <c r="AH8306" t="str" cm="1">
        <f t="array" ref="AH8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6" t="str">
        <f>MIS[[#This Row],[TRADING SYMBOL]]</f>
        <v>SENSEX2552082200PE</v>
      </c>
      <c r="AJ8306" t="str">
        <f>IF(RIGHT(MIS[[#This Row],[Main/Hedge]],4)="MAIN","MAIN","HEDGE")</f>
        <v>MAIN</v>
      </c>
      <c r="AK8306" t="str" cm="1">
        <f t="array" ref="AK8306">_xlfn._xlws.FILTER(Table4[Column1],ISNUMBER(SEARCH(Table4[Column1],MIS[[#This Row],[OrderUniqueIdentifier]])),"")</f>
        <v>MS</v>
      </c>
    </row>
    <row r="8307" spans="1:37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>
        <f>_xlfn.XLOOKUP(MIS[[#This Row],[TRADING SYMBOL]],[1]Sheet1!$D:$D,[1]Sheet1!$C:$C)</f>
        <v>136.6</v>
      </c>
      <c r="AE8307">
        <f>MIS[[#This Row],[OrderAverageTradedPrice]]*MIS[[#This Row],[OrderQuantity]]</f>
        <v>52278.99999999984</v>
      </c>
      <c r="AF8307">
        <f>MIS[[#This Row],[LTP]]*MIS[[#This Row],[OrderQuantity]]</f>
        <v>49176</v>
      </c>
      <c r="AG8307">
        <f>IF(MIS[[#This Row],[OrderSide]]="SELL",MIS[[#This Row],[VALUE]]-MIS[[#This Row],[LIVE_VALUE]],MIS[[#This Row],[LIVE_VALUE]]-MIS[[#This Row],[VALUE]])</f>
        <v>3102.9999999998399</v>
      </c>
      <c r="AH8307" t="str" cm="1">
        <f t="array" ref="AH8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7" t="str">
        <f>MIS[[#This Row],[TRADING SYMBOL]]</f>
        <v>SENSEX2552083300CE</v>
      </c>
      <c r="AJ8307" t="str">
        <f>IF(RIGHT(MIS[[#This Row],[Main/Hedge]],4)="MAIN","MAIN","HEDGE")</f>
        <v>MAIN</v>
      </c>
      <c r="AK8307" t="str" cm="1">
        <f t="array" ref="AK8307">_xlfn._xlws.FILTER(Table4[Column1],ISNUMBER(SEARCH(Table4[Column1],MIS[[#This Row],[OrderUniqueIdentifier]])),"")</f>
        <v>MS</v>
      </c>
    </row>
    <row r="8308" spans="1:37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>
        <f>_xlfn.XLOOKUP(MIS[[#This Row],[TRADING SYMBOL]],[1]Sheet1!$D:$D,[1]Sheet1!$C:$C)</f>
        <v>328</v>
      </c>
      <c r="AE8308">
        <f>MIS[[#This Row],[OrderAverageTradedPrice]]*MIS[[#This Row],[OrderQuantity]]</f>
        <v>25764</v>
      </c>
      <c r="AF8308">
        <f>MIS[[#This Row],[LTP]]*MIS[[#This Row],[OrderQuantity]]</f>
        <v>26240</v>
      </c>
      <c r="AG8308">
        <f>IF(MIS[[#This Row],[OrderSide]]="SELL",MIS[[#This Row],[VALUE]]-MIS[[#This Row],[LIVE_VALUE]],MIS[[#This Row],[LIVE_VALUE]]-MIS[[#This Row],[VALUE]])</f>
        <v>476</v>
      </c>
      <c r="AH8308" t="str" cm="1">
        <f t="array" ref="AH8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8" t="str">
        <f>MIS[[#This Row],[TRADING SYMBOL]]</f>
        <v>SENSEX2552082100PE</v>
      </c>
      <c r="AJ8308" t="str">
        <f>IF(RIGHT(MIS[[#This Row],[Main/Hedge]],4)="MAIN","MAIN","HEDGE")</f>
        <v>MAIN</v>
      </c>
      <c r="AK8308" t="str" cm="1">
        <f t="array" ref="AK8308">_xlfn._xlws.FILTER(Table4[Column1],ISNUMBER(SEARCH(Table4[Column1],MIS[[#This Row],[OrderUniqueIdentifier]])),"")</f>
        <v>MS</v>
      </c>
    </row>
    <row r="8309" spans="1:37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>
        <f>_xlfn.XLOOKUP(MIS[[#This Row],[TRADING SYMBOL]],[1]Sheet1!$D:$D,[1]Sheet1!$C:$C)</f>
        <v>367</v>
      </c>
      <c r="AE8309">
        <f>MIS[[#This Row],[OrderAverageTradedPrice]]*MIS[[#This Row],[OrderQuantity]]</f>
        <v>28742</v>
      </c>
      <c r="AF8309">
        <f>MIS[[#This Row],[LTP]]*MIS[[#This Row],[OrderQuantity]]</f>
        <v>29360</v>
      </c>
      <c r="AG8309">
        <f>IF(MIS[[#This Row],[OrderSide]]="SELL",MIS[[#This Row],[VALUE]]-MIS[[#This Row],[LIVE_VALUE]],MIS[[#This Row],[LIVE_VALUE]]-MIS[[#This Row],[VALUE]])</f>
        <v>618</v>
      </c>
      <c r="AH8309" t="str" cm="1">
        <f t="array" ref="AH8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09" t="str">
        <f>MIS[[#This Row],[TRADING SYMBOL]]</f>
        <v>SENSEX2552082200PE</v>
      </c>
      <c r="AJ8309" t="str">
        <f>IF(RIGHT(MIS[[#This Row],[Main/Hedge]],4)="MAIN","MAIN","HEDGE")</f>
        <v>MAIN</v>
      </c>
      <c r="AK8309" t="str" cm="1">
        <f t="array" ref="AK8309">_xlfn._xlws.FILTER(Table4[Column1],ISNUMBER(SEARCH(Table4[Column1],MIS[[#This Row],[OrderUniqueIdentifier]])),"")</f>
        <v>MS</v>
      </c>
    </row>
    <row r="8310" spans="1:37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>
        <f>_xlfn.XLOOKUP(MIS[[#This Row],[TRADING SYMBOL]],[1]Sheet1!$D:$D,[1]Sheet1!$C:$C)</f>
        <v>367</v>
      </c>
      <c r="AE8310">
        <f>MIS[[#This Row],[OrderAverageTradedPrice]]*MIS[[#This Row],[OrderQuantity]]</f>
        <v>7176</v>
      </c>
      <c r="AF8310">
        <f>MIS[[#This Row],[LTP]]*MIS[[#This Row],[OrderQuantity]]</f>
        <v>7340</v>
      </c>
      <c r="AG8310">
        <f>IF(MIS[[#This Row],[OrderSide]]="SELL",MIS[[#This Row],[VALUE]]-MIS[[#This Row],[LIVE_VALUE]],MIS[[#This Row],[LIVE_VALUE]]-MIS[[#This Row],[VALUE]])</f>
        <v>164</v>
      </c>
      <c r="AH8310" t="str" cm="1">
        <f t="array" ref="AH8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0" t="str">
        <f>MIS[[#This Row],[TRADING SYMBOL]]</f>
        <v>SENSEX2552082200PE</v>
      </c>
      <c r="AJ8310" t="str">
        <f>IF(RIGHT(MIS[[#This Row],[Main/Hedge]],4)="MAIN","MAIN","HEDGE")</f>
        <v>MAIN</v>
      </c>
      <c r="AK8310" t="str" cm="1">
        <f t="array" ref="AK8310">_xlfn._xlws.FILTER(Table4[Column1],ISNUMBER(SEARCH(Table4[Column1],MIS[[#This Row],[OrderUniqueIdentifier]])),"")</f>
        <v>MS</v>
      </c>
    </row>
    <row r="8311" spans="1:37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>
        <f>_xlfn.XLOOKUP(MIS[[#This Row],[TRADING SYMBOL]],[1]Sheet1!$D:$D,[1]Sheet1!$C:$C)</f>
        <v>409.5</v>
      </c>
      <c r="AE8311">
        <f>MIS[[#This Row],[OrderAverageTradedPrice]]*MIS[[#This Row],[OrderQuantity]]</f>
        <v>8031</v>
      </c>
      <c r="AF8311">
        <f>MIS[[#This Row],[LTP]]*MIS[[#This Row],[OrderQuantity]]</f>
        <v>8190</v>
      </c>
      <c r="AG8311">
        <f>IF(MIS[[#This Row],[OrderSide]]="SELL",MIS[[#This Row],[VALUE]]-MIS[[#This Row],[LIVE_VALUE]],MIS[[#This Row],[LIVE_VALUE]]-MIS[[#This Row],[VALUE]])</f>
        <v>159</v>
      </c>
      <c r="AH8311" t="str" cm="1">
        <f t="array" ref="AH8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1" t="str">
        <f>MIS[[#This Row],[TRADING SYMBOL]]</f>
        <v>SENSEX2552082300PE</v>
      </c>
      <c r="AJ8311" t="str">
        <f>IF(RIGHT(MIS[[#This Row],[Main/Hedge]],4)="MAIN","MAIN","HEDGE")</f>
        <v>MAIN</v>
      </c>
      <c r="AK8311" t="str" cm="1">
        <f t="array" ref="AK8311">_xlfn._xlws.FILTER(Table4[Column1],ISNUMBER(SEARCH(Table4[Column1],MIS[[#This Row],[OrderUniqueIdentifier]])),"")</f>
        <v>MS</v>
      </c>
    </row>
    <row r="8312" spans="1:37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>
        <f>_xlfn.XLOOKUP(MIS[[#This Row],[TRADING SYMBOL]],[1]Sheet1!$D:$D,[1]Sheet1!$C:$C)</f>
        <v>441.2</v>
      </c>
      <c r="AE8312">
        <f>MIS[[#This Row],[OrderAverageTradedPrice]]*MIS[[#This Row],[OrderQuantity]]</f>
        <v>8839</v>
      </c>
      <c r="AF8312">
        <f>MIS[[#This Row],[LTP]]*MIS[[#This Row],[OrderQuantity]]</f>
        <v>8824</v>
      </c>
      <c r="AG8312">
        <f>IF(MIS[[#This Row],[OrderSide]]="SELL",MIS[[#This Row],[VALUE]]-MIS[[#This Row],[LIVE_VALUE]],MIS[[#This Row],[LIVE_VALUE]]-MIS[[#This Row],[VALUE]])</f>
        <v>-15</v>
      </c>
      <c r="AH8312" t="str" cm="1">
        <f t="array" ref="AH8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2" t="str">
        <f>MIS[[#This Row],[TRADING SYMBOL]]</f>
        <v>SENSEX2552082400CE</v>
      </c>
      <c r="AJ8312" t="str">
        <f>IF(RIGHT(MIS[[#This Row],[Main/Hedge]],4)="MAIN","MAIN","HEDGE")</f>
        <v>MAIN</v>
      </c>
      <c r="AK8312" t="str" cm="1">
        <f t="array" ref="AK8312">_xlfn._xlws.FILTER(Table4[Column1],ISNUMBER(SEARCH(Table4[Column1],MIS[[#This Row],[OrderUniqueIdentifier]])),"")</f>
        <v>MS</v>
      </c>
    </row>
    <row r="8313" spans="1:37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>
        <f>_xlfn.XLOOKUP(MIS[[#This Row],[TRADING SYMBOL]],[1]Sheet1!$D:$D,[1]Sheet1!$C:$C)</f>
        <v>328</v>
      </c>
      <c r="AE8313">
        <f>MIS[[#This Row],[OrderAverageTradedPrice]]*MIS[[#This Row],[OrderQuantity]]</f>
        <v>38739</v>
      </c>
      <c r="AF8313">
        <f>MIS[[#This Row],[LTP]]*MIS[[#This Row],[OrderQuantity]]</f>
        <v>39360</v>
      </c>
      <c r="AG8313">
        <f>IF(MIS[[#This Row],[OrderSide]]="SELL",MIS[[#This Row],[VALUE]]-MIS[[#This Row],[LIVE_VALUE]],MIS[[#This Row],[LIVE_VALUE]]-MIS[[#This Row],[VALUE]])</f>
        <v>621</v>
      </c>
      <c r="AH8313" t="str" cm="1">
        <f t="array" ref="AH8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3" t="str">
        <f>MIS[[#This Row],[TRADING SYMBOL]]</f>
        <v>SENSEX2552082100PE</v>
      </c>
      <c r="AJ8313" t="str">
        <f>IF(RIGHT(MIS[[#This Row],[Main/Hedge]],4)="MAIN","MAIN","HEDGE")</f>
        <v>MAIN</v>
      </c>
      <c r="AK8313" t="str" cm="1">
        <f t="array" ref="AK8313">_xlfn._xlws.FILTER(Table4[Column1],ISNUMBER(SEARCH(Table4[Column1],MIS[[#This Row],[OrderUniqueIdentifier]])),"")</f>
        <v>MS</v>
      </c>
    </row>
    <row r="8314" spans="1:37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>
        <f>_xlfn.XLOOKUP(MIS[[#This Row],[TRADING SYMBOL]],[1]Sheet1!$D:$D,[1]Sheet1!$C:$C)</f>
        <v>328</v>
      </c>
      <c r="AE8314">
        <f>MIS[[#This Row],[OrderAverageTradedPrice]]*MIS[[#This Row],[OrderQuantity]]</f>
        <v>32285.000000000004</v>
      </c>
      <c r="AF8314">
        <f>MIS[[#This Row],[LTP]]*MIS[[#This Row],[OrderQuantity]]</f>
        <v>32800</v>
      </c>
      <c r="AG8314">
        <f>IF(MIS[[#This Row],[OrderSide]]="SELL",MIS[[#This Row],[VALUE]]-MIS[[#This Row],[LIVE_VALUE]],MIS[[#This Row],[LIVE_VALUE]]-MIS[[#This Row],[VALUE]])</f>
        <v>514.99999999999636</v>
      </c>
      <c r="AH8314" t="str" cm="1">
        <f t="array" ref="AH8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4" t="str">
        <f>MIS[[#This Row],[TRADING SYMBOL]]</f>
        <v>SENSEX2552082100PE</v>
      </c>
      <c r="AJ8314" t="str">
        <f>IF(RIGHT(MIS[[#This Row],[Main/Hedge]],4)="MAIN","MAIN","HEDGE")</f>
        <v>MAIN</v>
      </c>
      <c r="AK8314" t="str" cm="1">
        <f t="array" ref="AK8314">_xlfn._xlws.FILTER(Table4[Column1],ISNUMBER(SEARCH(Table4[Column1],MIS[[#This Row],[OrderUniqueIdentifier]])),"")</f>
        <v>MS</v>
      </c>
    </row>
    <row r="8315" spans="1:37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>
        <f>_xlfn.XLOOKUP(MIS[[#This Row],[TRADING SYMBOL]],[1]Sheet1!$D:$D,[1]Sheet1!$C:$C)</f>
        <v>328</v>
      </c>
      <c r="AE8315">
        <f>MIS[[#This Row],[OrderAverageTradedPrice]]*MIS[[#This Row],[OrderQuantity]]</f>
        <v>25717</v>
      </c>
      <c r="AF8315">
        <f>MIS[[#This Row],[LTP]]*MIS[[#This Row],[OrderQuantity]]</f>
        <v>26240</v>
      </c>
      <c r="AG8315">
        <f>IF(MIS[[#This Row],[OrderSide]]="SELL",MIS[[#This Row],[VALUE]]-MIS[[#This Row],[LIVE_VALUE]],MIS[[#This Row],[LIVE_VALUE]]-MIS[[#This Row],[VALUE]])</f>
        <v>523</v>
      </c>
      <c r="AH8315" t="str" cm="1">
        <f t="array" ref="AH8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5" t="str">
        <f>MIS[[#This Row],[TRADING SYMBOL]]</f>
        <v>SENSEX2552082100PE</v>
      </c>
      <c r="AJ8315" t="str">
        <f>IF(RIGHT(MIS[[#This Row],[Main/Hedge]],4)="MAIN","MAIN","HEDGE")</f>
        <v>MAIN</v>
      </c>
      <c r="AK8315" t="str" cm="1">
        <f t="array" ref="AK8315">_xlfn._xlws.FILTER(Table4[Column1],ISNUMBER(SEARCH(Table4[Column1],MIS[[#This Row],[OrderUniqueIdentifier]])),"")</f>
        <v>MS</v>
      </c>
    </row>
    <row r="8316" spans="1:37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>
        <f>_xlfn.XLOOKUP(MIS[[#This Row],[TRADING SYMBOL]],[1]Sheet1!$D:$D,[1]Sheet1!$C:$C)</f>
        <v>386.75</v>
      </c>
      <c r="AE8316">
        <f>MIS[[#This Row],[OrderAverageTradedPrice]]*MIS[[#This Row],[OrderQuantity]]</f>
        <v>54992</v>
      </c>
      <c r="AF8316">
        <f>MIS[[#This Row],[LTP]]*MIS[[#This Row],[OrderQuantity]]</f>
        <v>54145</v>
      </c>
      <c r="AG8316">
        <f>IF(MIS[[#This Row],[OrderSide]]="SELL",MIS[[#This Row],[VALUE]]-MIS[[#This Row],[LIVE_VALUE]],MIS[[#This Row],[LIVE_VALUE]]-MIS[[#This Row],[VALUE]])</f>
        <v>-847</v>
      </c>
      <c r="AH8316" t="str" cm="1">
        <f t="array" ref="AH8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6" t="str">
        <f>MIS[[#This Row],[TRADING SYMBOL]]</f>
        <v>SENSEX2552082500CE</v>
      </c>
      <c r="AJ8316" t="str">
        <f>IF(RIGHT(MIS[[#This Row],[Main/Hedge]],4)="MAIN","MAIN","HEDGE")</f>
        <v>MAIN</v>
      </c>
      <c r="AK8316" t="str" cm="1">
        <f t="array" ref="AK8316">_xlfn._xlws.FILTER(Table4[Column1],ISNUMBER(SEARCH(Table4[Column1],MIS[[#This Row],[OrderUniqueIdentifier]])),"")</f>
        <v>MS</v>
      </c>
    </row>
    <row r="8317" spans="1:37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>
        <f>_xlfn.XLOOKUP(MIS[[#This Row],[TRADING SYMBOL]],[1]Sheet1!$D:$D,[1]Sheet1!$C:$C)</f>
        <v>367</v>
      </c>
      <c r="AE8317">
        <f>MIS[[#This Row],[OrderAverageTradedPrice]]*MIS[[#This Row],[OrderQuantity]]</f>
        <v>7217</v>
      </c>
      <c r="AF8317">
        <f>MIS[[#This Row],[LTP]]*MIS[[#This Row],[OrderQuantity]]</f>
        <v>7340</v>
      </c>
      <c r="AG8317">
        <f>IF(MIS[[#This Row],[OrderSide]]="SELL",MIS[[#This Row],[VALUE]]-MIS[[#This Row],[LIVE_VALUE]],MIS[[#This Row],[LIVE_VALUE]]-MIS[[#This Row],[VALUE]])</f>
        <v>123</v>
      </c>
      <c r="AH8317" t="str" cm="1">
        <f t="array" ref="AH8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7" t="str">
        <f>MIS[[#This Row],[TRADING SYMBOL]]</f>
        <v>SENSEX2552082200PE</v>
      </c>
      <c r="AJ8317" t="str">
        <f>IF(RIGHT(MIS[[#This Row],[Main/Hedge]],4)="MAIN","MAIN","HEDGE")</f>
        <v>MAIN</v>
      </c>
      <c r="AK8317" t="str" cm="1">
        <f t="array" ref="AK8317">_xlfn._xlws.FILTER(Table4[Column1],ISNUMBER(SEARCH(Table4[Column1],MIS[[#This Row],[OrderUniqueIdentifier]])),"")</f>
        <v>MS</v>
      </c>
    </row>
    <row r="8318" spans="1:37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>
        <f>_xlfn.XLOOKUP(MIS[[#This Row],[TRADING SYMBOL]],[1]Sheet1!$D:$D,[1]Sheet1!$C:$C)</f>
        <v>441.2</v>
      </c>
      <c r="AE8318">
        <f>MIS[[#This Row],[OrderAverageTradedPrice]]*MIS[[#This Row],[OrderQuantity]]</f>
        <v>8840</v>
      </c>
      <c r="AF8318">
        <f>MIS[[#This Row],[LTP]]*MIS[[#This Row],[OrderQuantity]]</f>
        <v>8824</v>
      </c>
      <c r="AG8318">
        <f>IF(MIS[[#This Row],[OrderSide]]="SELL",MIS[[#This Row],[VALUE]]-MIS[[#This Row],[LIVE_VALUE]],MIS[[#This Row],[LIVE_VALUE]]-MIS[[#This Row],[VALUE]])</f>
        <v>-16</v>
      </c>
      <c r="AH8318" t="str" cm="1">
        <f t="array" ref="AH8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8" t="str">
        <f>MIS[[#This Row],[TRADING SYMBOL]]</f>
        <v>SENSEX2552082400CE</v>
      </c>
      <c r="AJ8318" t="str">
        <f>IF(RIGHT(MIS[[#This Row],[Main/Hedge]],4)="MAIN","MAIN","HEDGE")</f>
        <v>MAIN</v>
      </c>
      <c r="AK8318" t="str" cm="1">
        <f t="array" ref="AK8318">_xlfn._xlws.FILTER(Table4[Column1],ISNUMBER(SEARCH(Table4[Column1],MIS[[#This Row],[OrderUniqueIdentifier]])),"")</f>
        <v>MS</v>
      </c>
    </row>
    <row r="8319" spans="1:37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>
        <f>_xlfn.XLOOKUP(MIS[[#This Row],[TRADING SYMBOL]],[1]Sheet1!$D:$D,[1]Sheet1!$C:$C)</f>
        <v>367</v>
      </c>
      <c r="AE8319">
        <f>MIS[[#This Row],[OrderAverageTradedPrice]]*MIS[[#This Row],[OrderQuantity]]</f>
        <v>7186</v>
      </c>
      <c r="AF8319">
        <f>MIS[[#This Row],[LTP]]*MIS[[#This Row],[OrderQuantity]]</f>
        <v>7340</v>
      </c>
      <c r="AG8319">
        <f>IF(MIS[[#This Row],[OrderSide]]="SELL",MIS[[#This Row],[VALUE]]-MIS[[#This Row],[LIVE_VALUE]],MIS[[#This Row],[LIVE_VALUE]]-MIS[[#This Row],[VALUE]])</f>
        <v>154</v>
      </c>
      <c r="AH8319" t="str" cm="1">
        <f t="array" ref="AH8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19" t="str">
        <f>MIS[[#This Row],[TRADING SYMBOL]]</f>
        <v>SENSEX2552082200PE</v>
      </c>
      <c r="AJ8319" t="str">
        <f>IF(RIGHT(MIS[[#This Row],[Main/Hedge]],4)="MAIN","MAIN","HEDGE")</f>
        <v>MAIN</v>
      </c>
      <c r="AK8319" t="str" cm="1">
        <f t="array" ref="AK8319">_xlfn._xlws.FILTER(Table4[Column1],ISNUMBER(SEARCH(Table4[Column1],MIS[[#This Row],[OrderUniqueIdentifier]])),"")</f>
        <v>MS</v>
      </c>
    </row>
    <row r="8320" spans="1:37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>
        <f>_xlfn.XLOOKUP(MIS[[#This Row],[TRADING SYMBOL]],[1]Sheet1!$D:$D,[1]Sheet1!$C:$C)</f>
        <v>367</v>
      </c>
      <c r="AE8320">
        <f>MIS[[#This Row],[OrderAverageTradedPrice]]*MIS[[#This Row],[OrderQuantity]]</f>
        <v>43158.999999999964</v>
      </c>
      <c r="AF8320">
        <f>MIS[[#This Row],[LTP]]*MIS[[#This Row],[OrderQuantity]]</f>
        <v>44040</v>
      </c>
      <c r="AG8320">
        <f>IF(MIS[[#This Row],[OrderSide]]="SELL",MIS[[#This Row],[VALUE]]-MIS[[#This Row],[LIVE_VALUE]],MIS[[#This Row],[LIVE_VALUE]]-MIS[[#This Row],[VALUE]])</f>
        <v>881.00000000003638</v>
      </c>
      <c r="AH8320" t="str" cm="1">
        <f t="array" ref="AH8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0" t="str">
        <f>MIS[[#This Row],[TRADING SYMBOL]]</f>
        <v>SENSEX2552082200PE</v>
      </c>
      <c r="AJ8320" t="str">
        <f>IF(RIGHT(MIS[[#This Row],[Main/Hedge]],4)="MAIN","MAIN","HEDGE")</f>
        <v>MAIN</v>
      </c>
      <c r="AK8320" t="str" cm="1">
        <f t="array" ref="AK8320">_xlfn._xlws.FILTER(Table4[Column1],ISNUMBER(SEARCH(Table4[Column1],MIS[[#This Row],[OrderUniqueIdentifier]])),"")</f>
        <v>MS</v>
      </c>
    </row>
    <row r="8321" spans="1:37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>
        <f>_xlfn.XLOOKUP(MIS[[#This Row],[TRADING SYMBOL]],[1]Sheet1!$D:$D,[1]Sheet1!$C:$C)</f>
        <v>441.2</v>
      </c>
      <c r="AE8321">
        <f>MIS[[#This Row],[OrderAverageTradedPrice]]*MIS[[#This Row],[OrderQuantity]]</f>
        <v>8822</v>
      </c>
      <c r="AF8321">
        <f>MIS[[#This Row],[LTP]]*MIS[[#This Row],[OrderQuantity]]</f>
        <v>8824</v>
      </c>
      <c r="AG8321">
        <f>IF(MIS[[#This Row],[OrderSide]]="SELL",MIS[[#This Row],[VALUE]]-MIS[[#This Row],[LIVE_VALUE]],MIS[[#This Row],[LIVE_VALUE]]-MIS[[#This Row],[VALUE]])</f>
        <v>2</v>
      </c>
      <c r="AH8321" t="str" cm="1">
        <f t="array" ref="AH8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1" t="str">
        <f>MIS[[#This Row],[TRADING SYMBOL]]</f>
        <v>SENSEX2552082400CE</v>
      </c>
      <c r="AJ8321" t="str">
        <f>IF(RIGHT(MIS[[#This Row],[Main/Hedge]],4)="MAIN","MAIN","HEDGE")</f>
        <v>MAIN</v>
      </c>
      <c r="AK8321" t="str" cm="1">
        <f t="array" ref="AK8321">_xlfn._xlws.FILTER(Table4[Column1],ISNUMBER(SEARCH(Table4[Column1],MIS[[#This Row],[OrderUniqueIdentifier]])),"")</f>
        <v>MS</v>
      </c>
    </row>
    <row r="8322" spans="1:37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>
        <f>_xlfn.XLOOKUP(MIS[[#This Row],[TRADING SYMBOL]],[1]Sheet1!$D:$D,[1]Sheet1!$C:$C)</f>
        <v>367</v>
      </c>
      <c r="AE8322">
        <f>MIS[[#This Row],[OrderAverageTradedPrice]]*MIS[[#This Row],[OrderQuantity]]</f>
        <v>71875</v>
      </c>
      <c r="AF8322">
        <f>MIS[[#This Row],[LTP]]*MIS[[#This Row],[OrderQuantity]]</f>
        <v>73400</v>
      </c>
      <c r="AG8322">
        <f>IF(MIS[[#This Row],[OrderSide]]="SELL",MIS[[#This Row],[VALUE]]-MIS[[#This Row],[LIVE_VALUE]],MIS[[#This Row],[LIVE_VALUE]]-MIS[[#This Row],[VALUE]])</f>
        <v>1525</v>
      </c>
      <c r="AH8322" t="str" cm="1">
        <f t="array" ref="AH8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2" t="str">
        <f>MIS[[#This Row],[TRADING SYMBOL]]</f>
        <v>SENSEX2552082200PE</v>
      </c>
      <c r="AJ8322" t="str">
        <f>IF(RIGHT(MIS[[#This Row],[Main/Hedge]],4)="MAIN","MAIN","HEDGE")</f>
        <v>MAIN</v>
      </c>
      <c r="AK8322" t="str" cm="1">
        <f t="array" ref="AK8322">_xlfn._xlws.FILTER(Table4[Column1],ISNUMBER(SEARCH(Table4[Column1],MIS[[#This Row],[OrderUniqueIdentifier]])),"")</f>
        <v>MS</v>
      </c>
    </row>
    <row r="8323" spans="1:37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>
        <f>_xlfn.XLOOKUP(MIS[[#This Row],[TRADING SYMBOL]],[1]Sheet1!$D:$D,[1]Sheet1!$C:$C)</f>
        <v>367</v>
      </c>
      <c r="AE8323">
        <f>MIS[[#This Row],[OrderAverageTradedPrice]]*MIS[[#This Row],[OrderQuantity]]</f>
        <v>7196</v>
      </c>
      <c r="AF8323">
        <f>MIS[[#This Row],[LTP]]*MIS[[#This Row],[OrderQuantity]]</f>
        <v>7340</v>
      </c>
      <c r="AG8323">
        <f>IF(MIS[[#This Row],[OrderSide]]="SELL",MIS[[#This Row],[VALUE]]-MIS[[#This Row],[LIVE_VALUE]],MIS[[#This Row],[LIVE_VALUE]]-MIS[[#This Row],[VALUE]])</f>
        <v>144</v>
      </c>
      <c r="AH8323" t="str" cm="1">
        <f t="array" ref="AH8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3" t="str">
        <f>MIS[[#This Row],[TRADING SYMBOL]]</f>
        <v>SENSEX2552082200PE</v>
      </c>
      <c r="AJ8323" t="str">
        <f>IF(RIGHT(MIS[[#This Row],[Main/Hedge]],4)="MAIN","MAIN","HEDGE")</f>
        <v>MAIN</v>
      </c>
      <c r="AK8323" t="str" cm="1">
        <f t="array" ref="AK8323">_xlfn._xlws.FILTER(Table4[Column1],ISNUMBER(SEARCH(Table4[Column1],MIS[[#This Row],[OrderUniqueIdentifier]])),"")</f>
        <v>MS</v>
      </c>
    </row>
    <row r="8324" spans="1:37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>
        <f>_xlfn.XLOOKUP(MIS[[#This Row],[TRADING SYMBOL]],[1]Sheet1!$D:$D,[1]Sheet1!$C:$C)</f>
        <v>136.6</v>
      </c>
      <c r="AE8324">
        <f>MIS[[#This Row],[OrderAverageTradedPrice]]*MIS[[#This Row],[OrderQuantity]]</f>
        <v>60855.999999999956</v>
      </c>
      <c r="AF8324">
        <f>MIS[[#This Row],[LTP]]*MIS[[#This Row],[OrderQuantity]]</f>
        <v>57372</v>
      </c>
      <c r="AG8324">
        <f>IF(MIS[[#This Row],[OrderSide]]="SELL",MIS[[#This Row],[VALUE]]-MIS[[#This Row],[LIVE_VALUE]],MIS[[#This Row],[LIVE_VALUE]]-MIS[[#This Row],[VALUE]])</f>
        <v>3483.9999999999563</v>
      </c>
      <c r="AH8324" t="str" cm="1">
        <f t="array" ref="AH8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4" t="str">
        <f>MIS[[#This Row],[TRADING SYMBOL]]</f>
        <v>SENSEX2552083300CE</v>
      </c>
      <c r="AJ8324" t="str">
        <f>IF(RIGHT(MIS[[#This Row],[Main/Hedge]],4)="MAIN","MAIN","HEDGE")</f>
        <v>MAIN</v>
      </c>
      <c r="AK8324" t="str" cm="1">
        <f t="array" ref="AK8324">_xlfn._xlws.FILTER(Table4[Column1],ISNUMBER(SEARCH(Table4[Column1],MIS[[#This Row],[OrderUniqueIdentifier]])),"")</f>
        <v>MS</v>
      </c>
    </row>
    <row r="8325" spans="1:37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>
        <f>_xlfn.XLOOKUP(MIS[[#This Row],[TRADING SYMBOL]],[1]Sheet1!$D:$D,[1]Sheet1!$C:$C)</f>
        <v>386.75</v>
      </c>
      <c r="AE8325">
        <f>MIS[[#This Row],[OrderAverageTradedPrice]]*MIS[[#This Row],[OrderQuantity]]</f>
        <v>23559</v>
      </c>
      <c r="AF8325">
        <f>MIS[[#This Row],[LTP]]*MIS[[#This Row],[OrderQuantity]]</f>
        <v>23205</v>
      </c>
      <c r="AG8325">
        <f>IF(MIS[[#This Row],[OrderSide]]="SELL",MIS[[#This Row],[VALUE]]-MIS[[#This Row],[LIVE_VALUE]],MIS[[#This Row],[LIVE_VALUE]]-MIS[[#This Row],[VALUE]])</f>
        <v>-354</v>
      </c>
      <c r="AH8325" t="str" cm="1">
        <f t="array" ref="AH8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5" t="str">
        <f>MIS[[#This Row],[TRADING SYMBOL]]</f>
        <v>SENSEX2552082500CE</v>
      </c>
      <c r="AJ8325" t="str">
        <f>IF(RIGHT(MIS[[#This Row],[Main/Hedge]],4)="MAIN","MAIN","HEDGE")</f>
        <v>MAIN</v>
      </c>
      <c r="AK8325" t="str" cm="1">
        <f t="array" ref="AK8325">_xlfn._xlws.FILTER(Table4[Column1],ISNUMBER(SEARCH(Table4[Column1],MIS[[#This Row],[OrderUniqueIdentifier]])),"")</f>
        <v>MS</v>
      </c>
    </row>
    <row r="8326" spans="1:37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>
        <f>_xlfn.XLOOKUP(MIS[[#This Row],[TRADING SYMBOL]],[1]Sheet1!$D:$D,[1]Sheet1!$C:$C)</f>
        <v>139.94999999999999</v>
      </c>
      <c r="AE8326">
        <f>MIS[[#This Row],[OrderAverageTradedPrice]]*MIS[[#This Row],[OrderQuantity]]</f>
        <v>48234.999999999964</v>
      </c>
      <c r="AF8326">
        <f>MIS[[#This Row],[LTP]]*MIS[[#This Row],[OrderQuantity]]</f>
        <v>50381.999999999993</v>
      </c>
      <c r="AG8326">
        <f>IF(MIS[[#This Row],[OrderSide]]="SELL",MIS[[#This Row],[VALUE]]-MIS[[#This Row],[LIVE_VALUE]],MIS[[#This Row],[LIVE_VALUE]]-MIS[[#This Row],[VALUE]])</f>
        <v>-2147.0000000000291</v>
      </c>
      <c r="AH8326" t="str" cm="1">
        <f t="array" ref="AH8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6" t="str">
        <f>MIS[[#This Row],[TRADING SYMBOL]]</f>
        <v>SENSEX2552081300PE</v>
      </c>
      <c r="AJ8326" t="str">
        <f>IF(RIGHT(MIS[[#This Row],[Main/Hedge]],4)="MAIN","MAIN","HEDGE")</f>
        <v>MAIN</v>
      </c>
      <c r="AK8326" t="str" cm="1">
        <f t="array" ref="AK8326">_xlfn._xlws.FILTER(Table4[Column1],ISNUMBER(SEARCH(Table4[Column1],MIS[[#This Row],[OrderUniqueIdentifier]])),"")</f>
        <v>MS</v>
      </c>
    </row>
    <row r="8327" spans="1:37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>
        <f>_xlfn.XLOOKUP(MIS[[#This Row],[TRADING SYMBOL]],[1]Sheet1!$D:$D,[1]Sheet1!$C:$C)</f>
        <v>136.6</v>
      </c>
      <c r="AE8327">
        <f>MIS[[#This Row],[OrderAverageTradedPrice]]*MIS[[#This Row],[OrderQuantity]]</f>
        <v>11608</v>
      </c>
      <c r="AF8327">
        <f>MIS[[#This Row],[LTP]]*MIS[[#This Row],[OrderQuantity]]</f>
        <v>10928</v>
      </c>
      <c r="AG8327">
        <f>IF(MIS[[#This Row],[OrderSide]]="SELL",MIS[[#This Row],[VALUE]]-MIS[[#This Row],[LIVE_VALUE]],MIS[[#This Row],[LIVE_VALUE]]-MIS[[#This Row],[VALUE]])</f>
        <v>680</v>
      </c>
      <c r="AH8327" t="str" cm="1">
        <f t="array" ref="AH8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7" t="str">
        <f>MIS[[#This Row],[TRADING SYMBOL]]</f>
        <v>SENSEX2552083300CE</v>
      </c>
      <c r="AJ8327" t="str">
        <f>IF(RIGHT(MIS[[#This Row],[Main/Hedge]],4)="MAIN","MAIN","HEDGE")</f>
        <v>MAIN</v>
      </c>
      <c r="AK8327" t="str" cm="1">
        <f t="array" ref="AK8327">_xlfn._xlws.FILTER(Table4[Column1],ISNUMBER(SEARCH(Table4[Column1],MIS[[#This Row],[OrderUniqueIdentifier]])),"")</f>
        <v>MS</v>
      </c>
    </row>
    <row r="8328" spans="1:37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>
        <f>_xlfn.XLOOKUP(MIS[[#This Row],[TRADING SYMBOL]],[1]Sheet1!$D:$D,[1]Sheet1!$C:$C)</f>
        <v>139.94999999999999</v>
      </c>
      <c r="AE8328">
        <f>MIS[[#This Row],[OrderAverageTradedPrice]]*MIS[[#This Row],[OrderQuantity]]</f>
        <v>10704</v>
      </c>
      <c r="AF8328">
        <f>MIS[[#This Row],[LTP]]*MIS[[#This Row],[OrderQuantity]]</f>
        <v>11196</v>
      </c>
      <c r="AG8328">
        <f>IF(MIS[[#This Row],[OrderSide]]="SELL",MIS[[#This Row],[VALUE]]-MIS[[#This Row],[LIVE_VALUE]],MIS[[#This Row],[LIVE_VALUE]]-MIS[[#This Row],[VALUE]])</f>
        <v>-492</v>
      </c>
      <c r="AH8328" t="str" cm="1">
        <f t="array" ref="AH8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8" t="str">
        <f>MIS[[#This Row],[TRADING SYMBOL]]</f>
        <v>SENSEX2552081300PE</v>
      </c>
      <c r="AJ8328" t="str">
        <f>IF(RIGHT(MIS[[#This Row],[Main/Hedge]],4)="MAIN","MAIN","HEDGE")</f>
        <v>MAIN</v>
      </c>
      <c r="AK8328" t="str" cm="1">
        <f t="array" ref="AK8328">_xlfn._xlws.FILTER(Table4[Column1],ISNUMBER(SEARCH(Table4[Column1],MIS[[#This Row],[OrderUniqueIdentifier]])),"")</f>
        <v>MS</v>
      </c>
    </row>
    <row r="8329" spans="1:37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>
        <f>_xlfn.XLOOKUP(MIS[[#This Row],[TRADING SYMBOL]],[1]Sheet1!$D:$D,[1]Sheet1!$C:$C)</f>
        <v>386.75</v>
      </c>
      <c r="AE8329">
        <f>MIS[[#This Row],[OrderAverageTradedPrice]]*MIS[[#This Row],[OrderQuantity]]</f>
        <v>31408</v>
      </c>
      <c r="AF8329">
        <f>MIS[[#This Row],[LTP]]*MIS[[#This Row],[OrderQuantity]]</f>
        <v>30940</v>
      </c>
      <c r="AG8329">
        <f>IF(MIS[[#This Row],[OrderSide]]="SELL",MIS[[#This Row],[VALUE]]-MIS[[#This Row],[LIVE_VALUE]],MIS[[#This Row],[LIVE_VALUE]]-MIS[[#This Row],[VALUE]])</f>
        <v>-468</v>
      </c>
      <c r="AH8329" t="str" cm="1">
        <f t="array" ref="AH8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29" t="str">
        <f>MIS[[#This Row],[TRADING SYMBOL]]</f>
        <v>SENSEX2552082500CE</v>
      </c>
      <c r="AJ8329" t="str">
        <f>IF(RIGHT(MIS[[#This Row],[Main/Hedge]],4)="MAIN","MAIN","HEDGE")</f>
        <v>MAIN</v>
      </c>
      <c r="AK8329" t="str" cm="1">
        <f t="array" ref="AK8329">_xlfn._xlws.FILTER(Table4[Column1],ISNUMBER(SEARCH(Table4[Column1],MIS[[#This Row],[OrderUniqueIdentifier]])),"")</f>
        <v>MS</v>
      </c>
    </row>
    <row r="8330" spans="1:37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>
        <f>_xlfn.XLOOKUP(MIS[[#This Row],[TRADING SYMBOL]],[1]Sheet1!$D:$D,[1]Sheet1!$C:$C)</f>
        <v>136.6</v>
      </c>
      <c r="AE8330">
        <f>MIS[[#This Row],[OrderAverageTradedPrice]]*MIS[[#This Row],[OrderQuantity]]</f>
        <v>2906</v>
      </c>
      <c r="AF8330">
        <f>MIS[[#This Row],[LTP]]*MIS[[#This Row],[OrderQuantity]]</f>
        <v>2732</v>
      </c>
      <c r="AG8330">
        <f>IF(MIS[[#This Row],[OrderSide]]="SELL",MIS[[#This Row],[VALUE]]-MIS[[#This Row],[LIVE_VALUE]],MIS[[#This Row],[LIVE_VALUE]]-MIS[[#This Row],[VALUE]])</f>
        <v>174</v>
      </c>
      <c r="AH8330" t="str" cm="1">
        <f t="array" ref="AH8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0" t="str">
        <f>MIS[[#This Row],[TRADING SYMBOL]]</f>
        <v>SENSEX2552083300CE</v>
      </c>
      <c r="AJ8330" t="str">
        <f>IF(RIGHT(MIS[[#This Row],[Main/Hedge]],4)="MAIN","MAIN","HEDGE")</f>
        <v>MAIN</v>
      </c>
      <c r="AK8330" t="str" cm="1">
        <f t="array" ref="AK8330">_xlfn._xlws.FILTER(Table4[Column1],ISNUMBER(SEARCH(Table4[Column1],MIS[[#This Row],[OrderUniqueIdentifier]])),"")</f>
        <v>MS</v>
      </c>
    </row>
    <row r="8331" spans="1:37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>
        <f>_xlfn.XLOOKUP(MIS[[#This Row],[TRADING SYMBOL]],[1]Sheet1!$D:$D,[1]Sheet1!$C:$C)</f>
        <v>441.2</v>
      </c>
      <c r="AE8331">
        <f>MIS[[#This Row],[OrderAverageTradedPrice]]*MIS[[#This Row],[OrderQuantity]]</f>
        <v>8821</v>
      </c>
      <c r="AF8331">
        <f>MIS[[#This Row],[LTP]]*MIS[[#This Row],[OrderQuantity]]</f>
        <v>8824</v>
      </c>
      <c r="AG8331">
        <f>IF(MIS[[#This Row],[OrderSide]]="SELL",MIS[[#This Row],[VALUE]]-MIS[[#This Row],[LIVE_VALUE]],MIS[[#This Row],[LIVE_VALUE]]-MIS[[#This Row],[VALUE]])</f>
        <v>3</v>
      </c>
      <c r="AH8331" t="str" cm="1">
        <f t="array" ref="AH8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1" t="str">
        <f>MIS[[#This Row],[TRADING SYMBOL]]</f>
        <v>SENSEX2552082400CE</v>
      </c>
      <c r="AJ8331" t="str">
        <f>IF(RIGHT(MIS[[#This Row],[Main/Hedge]],4)="MAIN","MAIN","HEDGE")</f>
        <v>MAIN</v>
      </c>
      <c r="AK8331" t="str" cm="1">
        <f t="array" ref="AK8331">_xlfn._xlws.FILTER(Table4[Column1],ISNUMBER(SEARCH(Table4[Column1],MIS[[#This Row],[OrderUniqueIdentifier]])),"")</f>
        <v>MS</v>
      </c>
    </row>
    <row r="8332" spans="1:37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>
        <f>_xlfn.XLOOKUP(MIS[[#This Row],[TRADING SYMBOL]],[1]Sheet1!$D:$D,[1]Sheet1!$C:$C)</f>
        <v>367</v>
      </c>
      <c r="AE8332">
        <f>MIS[[#This Row],[OrderAverageTradedPrice]]*MIS[[#This Row],[OrderQuantity]]</f>
        <v>7213</v>
      </c>
      <c r="AF8332">
        <f>MIS[[#This Row],[LTP]]*MIS[[#This Row],[OrderQuantity]]</f>
        <v>7340</v>
      </c>
      <c r="AG8332">
        <f>IF(MIS[[#This Row],[OrderSide]]="SELL",MIS[[#This Row],[VALUE]]-MIS[[#This Row],[LIVE_VALUE]],MIS[[#This Row],[LIVE_VALUE]]-MIS[[#This Row],[VALUE]])</f>
        <v>127</v>
      </c>
      <c r="AH8332" t="str" cm="1">
        <f t="array" ref="AH8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2" t="str">
        <f>MIS[[#This Row],[TRADING SYMBOL]]</f>
        <v>SENSEX2552082200PE</v>
      </c>
      <c r="AJ8332" t="str">
        <f>IF(RIGHT(MIS[[#This Row],[Main/Hedge]],4)="MAIN","MAIN","HEDGE")</f>
        <v>MAIN</v>
      </c>
      <c r="AK8332" t="str" cm="1">
        <f t="array" ref="AK8332">_xlfn._xlws.FILTER(Table4[Column1],ISNUMBER(SEARCH(Table4[Column1],MIS[[#This Row],[OrderUniqueIdentifier]])),"")</f>
        <v>MS</v>
      </c>
    </row>
    <row r="8333" spans="1:37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>
        <f>_xlfn.XLOOKUP(MIS[[#This Row],[TRADING SYMBOL]],[1]Sheet1!$D:$D,[1]Sheet1!$C:$C)</f>
        <v>386.75</v>
      </c>
      <c r="AE8333">
        <f>MIS[[#This Row],[OrderAverageTradedPrice]]*MIS[[#This Row],[OrderQuantity]]</f>
        <v>7891</v>
      </c>
      <c r="AF8333">
        <f>MIS[[#This Row],[LTP]]*MIS[[#This Row],[OrderQuantity]]</f>
        <v>7735</v>
      </c>
      <c r="AG8333">
        <f>IF(MIS[[#This Row],[OrderSide]]="SELL",MIS[[#This Row],[VALUE]]-MIS[[#This Row],[LIVE_VALUE]],MIS[[#This Row],[LIVE_VALUE]]-MIS[[#This Row],[VALUE]])</f>
        <v>-156</v>
      </c>
      <c r="AH8333" t="str" cm="1">
        <f t="array" ref="AH8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3" t="str">
        <f>MIS[[#This Row],[TRADING SYMBOL]]</f>
        <v>SENSEX2552082500CE</v>
      </c>
      <c r="AJ8333" t="str">
        <f>IF(RIGHT(MIS[[#This Row],[Main/Hedge]],4)="MAIN","MAIN","HEDGE")</f>
        <v>MAIN</v>
      </c>
      <c r="AK8333" t="str" cm="1">
        <f t="array" ref="AK8333">_xlfn._xlws.FILTER(Table4[Column1],ISNUMBER(SEARCH(Table4[Column1],MIS[[#This Row],[OrderUniqueIdentifier]])),"")</f>
        <v>MS</v>
      </c>
    </row>
    <row r="8334" spans="1:37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>
        <f>_xlfn.XLOOKUP(MIS[[#This Row],[TRADING SYMBOL]],[1]Sheet1!$D:$D,[1]Sheet1!$C:$C)</f>
        <v>136.6</v>
      </c>
      <c r="AE8334">
        <f>MIS[[#This Row],[OrderAverageTradedPrice]]*MIS[[#This Row],[OrderQuantity]]</f>
        <v>17472.99999999996</v>
      </c>
      <c r="AF8334">
        <f>MIS[[#This Row],[LTP]]*MIS[[#This Row],[OrderQuantity]]</f>
        <v>16392</v>
      </c>
      <c r="AG8334">
        <f>IF(MIS[[#This Row],[OrderSide]]="SELL",MIS[[#This Row],[VALUE]]-MIS[[#This Row],[LIVE_VALUE]],MIS[[#This Row],[LIVE_VALUE]]-MIS[[#This Row],[VALUE]])</f>
        <v>1080.99999999996</v>
      </c>
      <c r="AH8334" t="str" cm="1">
        <f t="array" ref="AH8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4" t="str">
        <f>MIS[[#This Row],[TRADING SYMBOL]]</f>
        <v>SENSEX2552083300CE</v>
      </c>
      <c r="AJ8334" t="str">
        <f>IF(RIGHT(MIS[[#This Row],[Main/Hedge]],4)="MAIN","MAIN","HEDGE")</f>
        <v>MAIN</v>
      </c>
      <c r="AK8334" t="str" cm="1">
        <f t="array" ref="AK8334">_xlfn._xlws.FILTER(Table4[Column1],ISNUMBER(SEARCH(Table4[Column1],MIS[[#This Row],[OrderUniqueIdentifier]])),"")</f>
        <v>MS</v>
      </c>
    </row>
    <row r="8335" spans="1:37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>
        <f>_xlfn.XLOOKUP(MIS[[#This Row],[TRADING SYMBOL]],[1]Sheet1!$D:$D,[1]Sheet1!$C:$C)</f>
        <v>136.6</v>
      </c>
      <c r="AE8335">
        <f>MIS[[#This Row],[OrderAverageTradedPrice]]*MIS[[#This Row],[OrderQuantity]]</f>
        <v>14560</v>
      </c>
      <c r="AF8335">
        <f>MIS[[#This Row],[LTP]]*MIS[[#This Row],[OrderQuantity]]</f>
        <v>13660</v>
      </c>
      <c r="AG8335">
        <f>IF(MIS[[#This Row],[OrderSide]]="SELL",MIS[[#This Row],[VALUE]]-MIS[[#This Row],[LIVE_VALUE]],MIS[[#This Row],[LIVE_VALUE]]-MIS[[#This Row],[VALUE]])</f>
        <v>900</v>
      </c>
      <c r="AH8335" t="str" cm="1">
        <f t="array" ref="AH8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5" t="str">
        <f>MIS[[#This Row],[TRADING SYMBOL]]</f>
        <v>SENSEX2552083300CE</v>
      </c>
      <c r="AJ8335" t="str">
        <f>IF(RIGHT(MIS[[#This Row],[Main/Hedge]],4)="MAIN","MAIN","HEDGE")</f>
        <v>MAIN</v>
      </c>
      <c r="AK8335" t="str" cm="1">
        <f t="array" ref="AK8335">_xlfn._xlws.FILTER(Table4[Column1],ISNUMBER(SEARCH(Table4[Column1],MIS[[#This Row],[OrderUniqueIdentifier]])),"")</f>
        <v>MS</v>
      </c>
    </row>
    <row r="8336" spans="1:37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>
        <f>_xlfn.XLOOKUP(MIS[[#This Row],[TRADING SYMBOL]],[1]Sheet1!$D:$D,[1]Sheet1!$C:$C)</f>
        <v>136.6</v>
      </c>
      <c r="AE8336">
        <f>MIS[[#This Row],[OrderAverageTradedPrice]]*MIS[[#This Row],[OrderQuantity]]</f>
        <v>11595</v>
      </c>
      <c r="AF8336">
        <f>MIS[[#This Row],[LTP]]*MIS[[#This Row],[OrderQuantity]]</f>
        <v>10928</v>
      </c>
      <c r="AG8336">
        <f>IF(MIS[[#This Row],[OrderSide]]="SELL",MIS[[#This Row],[VALUE]]-MIS[[#This Row],[LIVE_VALUE]],MIS[[#This Row],[LIVE_VALUE]]-MIS[[#This Row],[VALUE]])</f>
        <v>667</v>
      </c>
      <c r="AH8336" t="str" cm="1">
        <f t="array" ref="AH8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6" t="str">
        <f>MIS[[#This Row],[TRADING SYMBOL]]</f>
        <v>SENSEX2552083300CE</v>
      </c>
      <c r="AJ8336" t="str">
        <f>IF(RIGHT(MIS[[#This Row],[Main/Hedge]],4)="MAIN","MAIN","HEDGE")</f>
        <v>MAIN</v>
      </c>
      <c r="AK8336" t="str" cm="1">
        <f t="array" ref="AK8336">_xlfn._xlws.FILTER(Table4[Column1],ISNUMBER(SEARCH(Table4[Column1],MIS[[#This Row],[OrderUniqueIdentifier]])),"")</f>
        <v>MS</v>
      </c>
    </row>
    <row r="8337" spans="1:37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>
        <f>_xlfn.XLOOKUP(MIS[[#This Row],[TRADING SYMBOL]],[1]Sheet1!$D:$D,[1]Sheet1!$C:$C)</f>
        <v>328</v>
      </c>
      <c r="AE8337">
        <f>MIS[[#This Row],[OrderAverageTradedPrice]]*MIS[[#This Row],[OrderQuantity]]</f>
        <v>45162.999999999978</v>
      </c>
      <c r="AF8337">
        <f>MIS[[#This Row],[LTP]]*MIS[[#This Row],[OrderQuantity]]</f>
        <v>45920</v>
      </c>
      <c r="AG8337">
        <f>IF(MIS[[#This Row],[OrderSide]]="SELL",MIS[[#This Row],[VALUE]]-MIS[[#This Row],[LIVE_VALUE]],MIS[[#This Row],[LIVE_VALUE]]-MIS[[#This Row],[VALUE]])</f>
        <v>757.00000000002183</v>
      </c>
      <c r="AH8337" t="str" cm="1">
        <f t="array" ref="AH8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7" t="str">
        <f>MIS[[#This Row],[TRADING SYMBOL]]</f>
        <v>SENSEX2552082100PE</v>
      </c>
      <c r="AJ8337" t="str">
        <f>IF(RIGHT(MIS[[#This Row],[Main/Hedge]],4)="MAIN","MAIN","HEDGE")</f>
        <v>MAIN</v>
      </c>
      <c r="AK8337" t="str" cm="1">
        <f t="array" ref="AK8337">_xlfn._xlws.FILTER(Table4[Column1],ISNUMBER(SEARCH(Table4[Column1],MIS[[#This Row],[OrderUniqueIdentifier]])),"")</f>
        <v>MS</v>
      </c>
    </row>
    <row r="8338" spans="1:37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>
        <f>_xlfn.XLOOKUP(MIS[[#This Row],[TRADING SYMBOL]],[1]Sheet1!$D:$D,[1]Sheet1!$C:$C)</f>
        <v>386.75</v>
      </c>
      <c r="AE8338">
        <f>MIS[[#This Row],[OrderAverageTradedPrice]]*MIS[[#This Row],[OrderQuantity]]</f>
        <v>7893</v>
      </c>
      <c r="AF8338">
        <f>MIS[[#This Row],[LTP]]*MIS[[#This Row],[OrderQuantity]]</f>
        <v>7735</v>
      </c>
      <c r="AG8338">
        <f>IF(MIS[[#This Row],[OrderSide]]="SELL",MIS[[#This Row],[VALUE]]-MIS[[#This Row],[LIVE_VALUE]],MIS[[#This Row],[LIVE_VALUE]]-MIS[[#This Row],[VALUE]])</f>
        <v>-158</v>
      </c>
      <c r="AH8338" t="str" cm="1">
        <f t="array" ref="AH8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8" t="str">
        <f>MIS[[#This Row],[TRADING SYMBOL]]</f>
        <v>SENSEX2552082500CE</v>
      </c>
      <c r="AJ8338" t="str">
        <f>IF(RIGHT(MIS[[#This Row],[Main/Hedge]],4)="MAIN","MAIN","HEDGE")</f>
        <v>MAIN</v>
      </c>
      <c r="AK8338" t="str" cm="1">
        <f t="array" ref="AK8338">_xlfn._xlws.FILTER(Table4[Column1],ISNUMBER(SEARCH(Table4[Column1],MIS[[#This Row],[OrderUniqueIdentifier]])),"")</f>
        <v>MS</v>
      </c>
    </row>
    <row r="8339" spans="1:37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>
        <f>_xlfn.XLOOKUP(MIS[[#This Row],[TRADING SYMBOL]],[1]Sheet1!$D:$D,[1]Sheet1!$C:$C)</f>
        <v>367</v>
      </c>
      <c r="AE8339">
        <f>MIS[[#This Row],[OrderAverageTradedPrice]]*MIS[[#This Row],[OrderQuantity]]</f>
        <v>7199</v>
      </c>
      <c r="AF8339">
        <f>MIS[[#This Row],[LTP]]*MIS[[#This Row],[OrderQuantity]]</f>
        <v>7340</v>
      </c>
      <c r="AG8339">
        <f>IF(MIS[[#This Row],[OrderSide]]="SELL",MIS[[#This Row],[VALUE]]-MIS[[#This Row],[LIVE_VALUE]],MIS[[#This Row],[LIVE_VALUE]]-MIS[[#This Row],[VALUE]])</f>
        <v>141</v>
      </c>
      <c r="AH8339" t="str" cm="1">
        <f t="array" ref="AH8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39" t="str">
        <f>MIS[[#This Row],[TRADING SYMBOL]]</f>
        <v>SENSEX2552082200PE</v>
      </c>
      <c r="AJ8339" t="str">
        <f>IF(RIGHT(MIS[[#This Row],[Main/Hedge]],4)="MAIN","MAIN","HEDGE")</f>
        <v>MAIN</v>
      </c>
      <c r="AK8339" t="str" cm="1">
        <f t="array" ref="AK8339">_xlfn._xlws.FILTER(Table4[Column1],ISNUMBER(SEARCH(Table4[Column1],MIS[[#This Row],[OrderUniqueIdentifier]])),"")</f>
        <v>MS</v>
      </c>
    </row>
    <row r="8340" spans="1:37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>
        <f>_xlfn.XLOOKUP(MIS[[#This Row],[TRADING SYMBOL]],[1]Sheet1!$D:$D,[1]Sheet1!$C:$C)</f>
        <v>136.6</v>
      </c>
      <c r="AE8340">
        <f>MIS[[#This Row],[OrderAverageTradedPrice]]*MIS[[#This Row],[OrderQuantity]]</f>
        <v>2898</v>
      </c>
      <c r="AF8340">
        <f>MIS[[#This Row],[LTP]]*MIS[[#This Row],[OrderQuantity]]</f>
        <v>2732</v>
      </c>
      <c r="AG8340">
        <f>IF(MIS[[#This Row],[OrderSide]]="SELL",MIS[[#This Row],[VALUE]]-MIS[[#This Row],[LIVE_VALUE]],MIS[[#This Row],[LIVE_VALUE]]-MIS[[#This Row],[VALUE]])</f>
        <v>166</v>
      </c>
      <c r="AH8340" t="str" cm="1">
        <f t="array" ref="AH8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0" t="str">
        <f>MIS[[#This Row],[TRADING SYMBOL]]</f>
        <v>SENSEX2552083300CE</v>
      </c>
      <c r="AJ8340" t="str">
        <f>IF(RIGHT(MIS[[#This Row],[Main/Hedge]],4)="MAIN","MAIN","HEDGE")</f>
        <v>MAIN</v>
      </c>
      <c r="AK8340" t="str" cm="1">
        <f t="array" ref="AK8340">_xlfn._xlws.FILTER(Table4[Column1],ISNUMBER(SEARCH(Table4[Column1],MIS[[#This Row],[OrderUniqueIdentifier]])),"")</f>
        <v>MS</v>
      </c>
    </row>
    <row r="8341" spans="1:37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>
        <f>_xlfn.XLOOKUP(MIS[[#This Row],[TRADING SYMBOL]],[1]Sheet1!$D:$D,[1]Sheet1!$C:$C)</f>
        <v>386.75</v>
      </c>
      <c r="AE8341">
        <f>MIS[[#This Row],[OrderAverageTradedPrice]]*MIS[[#This Row],[OrderQuantity]]</f>
        <v>47121</v>
      </c>
      <c r="AF8341">
        <f>MIS[[#This Row],[LTP]]*MIS[[#This Row],[OrderQuantity]]</f>
        <v>46410</v>
      </c>
      <c r="AG8341">
        <f>IF(MIS[[#This Row],[OrderSide]]="SELL",MIS[[#This Row],[VALUE]]-MIS[[#This Row],[LIVE_VALUE]],MIS[[#This Row],[LIVE_VALUE]]-MIS[[#This Row],[VALUE]])</f>
        <v>-711</v>
      </c>
      <c r="AH8341" t="str" cm="1">
        <f t="array" ref="AH8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1" t="str">
        <f>MIS[[#This Row],[TRADING SYMBOL]]</f>
        <v>SENSEX2552082500CE</v>
      </c>
      <c r="AJ8341" t="str">
        <f>IF(RIGHT(MIS[[#This Row],[Main/Hedge]],4)="MAIN","MAIN","HEDGE")</f>
        <v>MAIN</v>
      </c>
      <c r="AK8341" t="str" cm="1">
        <f t="array" ref="AK8341">_xlfn._xlws.FILTER(Table4[Column1],ISNUMBER(SEARCH(Table4[Column1],MIS[[#This Row],[OrderUniqueIdentifier]])),"")</f>
        <v>MS</v>
      </c>
    </row>
    <row r="8342" spans="1:37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>
        <f>_xlfn.XLOOKUP(MIS[[#This Row],[TRADING SYMBOL]],[1]Sheet1!$D:$D,[1]Sheet1!$C:$C)</f>
        <v>367</v>
      </c>
      <c r="AE8342">
        <f>MIS[[#This Row],[OrderAverageTradedPrice]]*MIS[[#This Row],[OrderQuantity]]</f>
        <v>7188</v>
      </c>
      <c r="AF8342">
        <f>MIS[[#This Row],[LTP]]*MIS[[#This Row],[OrderQuantity]]</f>
        <v>7340</v>
      </c>
      <c r="AG8342">
        <f>IF(MIS[[#This Row],[OrderSide]]="SELL",MIS[[#This Row],[VALUE]]-MIS[[#This Row],[LIVE_VALUE]],MIS[[#This Row],[LIVE_VALUE]]-MIS[[#This Row],[VALUE]])</f>
        <v>152</v>
      </c>
      <c r="AH8342" t="str" cm="1">
        <f t="array" ref="AH8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2" t="str">
        <f>MIS[[#This Row],[TRADING SYMBOL]]</f>
        <v>SENSEX2552082200PE</v>
      </c>
      <c r="AJ8342" t="str">
        <f>IF(RIGHT(MIS[[#This Row],[Main/Hedge]],4)="MAIN","MAIN","HEDGE")</f>
        <v>MAIN</v>
      </c>
      <c r="AK8342" t="str" cm="1">
        <f t="array" ref="AK8342">_xlfn._xlws.FILTER(Table4[Column1],ISNUMBER(SEARCH(Table4[Column1],MIS[[#This Row],[OrderUniqueIdentifier]])),"")</f>
        <v>MS</v>
      </c>
    </row>
    <row r="8343" spans="1:37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>
        <f>_xlfn.XLOOKUP(MIS[[#This Row],[TRADING SYMBOL]],[1]Sheet1!$D:$D,[1]Sheet1!$C:$C)</f>
        <v>386.75</v>
      </c>
      <c r="AE8343">
        <f>MIS[[#This Row],[OrderAverageTradedPrice]]*MIS[[#This Row],[OrderQuantity]]</f>
        <v>78823</v>
      </c>
      <c r="AF8343">
        <f>MIS[[#This Row],[LTP]]*MIS[[#This Row],[OrderQuantity]]</f>
        <v>77350</v>
      </c>
      <c r="AG8343">
        <f>IF(MIS[[#This Row],[OrderSide]]="SELL",MIS[[#This Row],[VALUE]]-MIS[[#This Row],[LIVE_VALUE]],MIS[[#This Row],[LIVE_VALUE]]-MIS[[#This Row],[VALUE]])</f>
        <v>-1473</v>
      </c>
      <c r="AH8343" t="str" cm="1">
        <f t="array" ref="AH8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3" t="str">
        <f>MIS[[#This Row],[TRADING SYMBOL]]</f>
        <v>SENSEX2552082500CE</v>
      </c>
      <c r="AJ8343" t="str">
        <f>IF(RIGHT(MIS[[#This Row],[Main/Hedge]],4)="MAIN","MAIN","HEDGE")</f>
        <v>MAIN</v>
      </c>
      <c r="AK8343" t="str" cm="1">
        <f t="array" ref="AK8343">_xlfn._xlws.FILTER(Table4[Column1],ISNUMBER(SEARCH(Table4[Column1],MIS[[#This Row],[OrderUniqueIdentifier]])),"")</f>
        <v>MS</v>
      </c>
    </row>
    <row r="8344" spans="1:37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>
        <f>_xlfn.XLOOKUP(MIS[[#This Row],[TRADING SYMBOL]],[1]Sheet1!$D:$D,[1]Sheet1!$C:$C)</f>
        <v>386.75</v>
      </c>
      <c r="AE8344">
        <f>MIS[[#This Row],[OrderAverageTradedPrice]]*MIS[[#This Row],[OrderQuantity]]</f>
        <v>7888</v>
      </c>
      <c r="AF8344">
        <f>MIS[[#This Row],[LTP]]*MIS[[#This Row],[OrderQuantity]]</f>
        <v>7735</v>
      </c>
      <c r="AG8344">
        <f>IF(MIS[[#This Row],[OrderSide]]="SELL",MIS[[#This Row],[VALUE]]-MIS[[#This Row],[LIVE_VALUE]],MIS[[#This Row],[LIVE_VALUE]]-MIS[[#This Row],[VALUE]])</f>
        <v>-153</v>
      </c>
      <c r="AH8344" t="str" cm="1">
        <f t="array" ref="AH8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4" t="str">
        <f>MIS[[#This Row],[TRADING SYMBOL]]</f>
        <v>SENSEX2552082500CE</v>
      </c>
      <c r="AJ8344" t="str">
        <f>IF(RIGHT(MIS[[#This Row],[Main/Hedge]],4)="MAIN","MAIN","HEDGE")</f>
        <v>MAIN</v>
      </c>
      <c r="AK8344" t="str" cm="1">
        <f t="array" ref="AK8344">_xlfn._xlws.FILTER(Table4[Column1],ISNUMBER(SEARCH(Table4[Column1],MIS[[#This Row],[OrderUniqueIdentifier]])),"")</f>
        <v>MS</v>
      </c>
    </row>
    <row r="8345" spans="1:37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>
        <f>_xlfn.XLOOKUP(MIS[[#This Row],[TRADING SYMBOL]],[1]Sheet1!$D:$D,[1]Sheet1!$C:$C)</f>
        <v>139.94999999999999</v>
      </c>
      <c r="AE8345">
        <f>MIS[[#This Row],[OrderAverageTradedPrice]]*MIS[[#This Row],[OrderQuantity]]</f>
        <v>56201.999999999702</v>
      </c>
      <c r="AF8345">
        <f>MIS[[#This Row],[LTP]]*MIS[[#This Row],[OrderQuantity]]</f>
        <v>58778.999999999993</v>
      </c>
      <c r="AG8345">
        <f>IF(MIS[[#This Row],[OrderSide]]="SELL",MIS[[#This Row],[VALUE]]-MIS[[#This Row],[LIVE_VALUE]],MIS[[#This Row],[LIVE_VALUE]]-MIS[[#This Row],[VALUE]])</f>
        <v>-2577.000000000291</v>
      </c>
      <c r="AH8345" t="str" cm="1">
        <f t="array" ref="AH8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5" t="str">
        <f>MIS[[#This Row],[TRADING SYMBOL]]</f>
        <v>SENSEX2552081300PE</v>
      </c>
      <c r="AJ8345" t="str">
        <f>IF(RIGHT(MIS[[#This Row],[Main/Hedge]],4)="MAIN","MAIN","HEDGE")</f>
        <v>MAIN</v>
      </c>
      <c r="AK8345" t="str" cm="1">
        <f t="array" ref="AK8345">_xlfn._xlws.FILTER(Table4[Column1],ISNUMBER(SEARCH(Table4[Column1],MIS[[#This Row],[OrderUniqueIdentifier]])),"")</f>
        <v>MS</v>
      </c>
    </row>
    <row r="8346" spans="1:37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>
        <f>_xlfn.XLOOKUP(MIS[[#This Row],[TRADING SYMBOL]],[1]Sheet1!$D:$D,[1]Sheet1!$C:$C)</f>
        <v>328</v>
      </c>
      <c r="AE8346">
        <f>MIS[[#This Row],[OrderAverageTradedPrice]]*MIS[[#This Row],[OrderQuantity]]</f>
        <v>19284</v>
      </c>
      <c r="AF8346">
        <f>MIS[[#This Row],[LTP]]*MIS[[#This Row],[OrderQuantity]]</f>
        <v>19680</v>
      </c>
      <c r="AG8346">
        <f>IF(MIS[[#This Row],[OrderSide]]="SELL",MIS[[#This Row],[VALUE]]-MIS[[#This Row],[LIVE_VALUE]],MIS[[#This Row],[LIVE_VALUE]]-MIS[[#This Row],[VALUE]])</f>
        <v>396</v>
      </c>
      <c r="AH8346" t="str" cm="1">
        <f t="array" ref="AH8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6" t="str">
        <f>MIS[[#This Row],[TRADING SYMBOL]]</f>
        <v>SENSEX2552082100PE</v>
      </c>
      <c r="AJ8346" t="str">
        <f>IF(RIGHT(MIS[[#This Row],[Main/Hedge]],4)="MAIN","MAIN","HEDGE")</f>
        <v>MAIN</v>
      </c>
      <c r="AK8346" t="str" cm="1">
        <f t="array" ref="AK8346">_xlfn._xlws.FILTER(Table4[Column1],ISNUMBER(SEARCH(Table4[Column1],MIS[[#This Row],[OrderUniqueIdentifier]])),"")</f>
        <v>MS</v>
      </c>
    </row>
    <row r="8347" spans="1:37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>
        <f>_xlfn.XLOOKUP(MIS[[#This Row],[TRADING SYMBOL]],[1]Sheet1!$D:$D,[1]Sheet1!$C:$C)</f>
        <v>118.35</v>
      </c>
      <c r="AE8347">
        <f>MIS[[#This Row],[OrderAverageTradedPrice]]*MIS[[#This Row],[OrderQuantity]]</f>
        <v>45949.99999999968</v>
      </c>
      <c r="AF8347">
        <f>MIS[[#This Row],[LTP]]*MIS[[#This Row],[OrderQuantity]]</f>
        <v>42606</v>
      </c>
      <c r="AG8347">
        <f>IF(MIS[[#This Row],[OrderSide]]="SELL",MIS[[#This Row],[VALUE]]-MIS[[#This Row],[LIVE_VALUE]],MIS[[#This Row],[LIVE_VALUE]]-MIS[[#This Row],[VALUE]])</f>
        <v>3343.9999999996799</v>
      </c>
      <c r="AH8347" t="str" cm="1">
        <f t="array" ref="AH8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7" t="str">
        <f>MIS[[#This Row],[TRADING SYMBOL]]</f>
        <v>SENSEX2552083400CE</v>
      </c>
      <c r="AJ8347" t="str">
        <f>IF(RIGHT(MIS[[#This Row],[Main/Hedge]],4)="MAIN","MAIN","HEDGE")</f>
        <v>MAIN</v>
      </c>
      <c r="AK8347" t="str" cm="1">
        <f t="array" ref="AK8347">_xlfn._xlws.FILTER(Table4[Column1],ISNUMBER(SEARCH(Table4[Column1],MIS[[#This Row],[OrderUniqueIdentifier]])),"")</f>
        <v>MS</v>
      </c>
    </row>
    <row r="8348" spans="1:37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>
        <f>_xlfn.XLOOKUP(MIS[[#This Row],[TRADING SYMBOL]],[1]Sheet1!$D:$D,[1]Sheet1!$C:$C)</f>
        <v>118.35</v>
      </c>
      <c r="AE8348">
        <f>MIS[[#This Row],[OrderAverageTradedPrice]]*MIS[[#This Row],[OrderQuantity]]</f>
        <v>10208</v>
      </c>
      <c r="AF8348">
        <f>MIS[[#This Row],[LTP]]*MIS[[#This Row],[OrderQuantity]]</f>
        <v>9468</v>
      </c>
      <c r="AG8348">
        <f>IF(MIS[[#This Row],[OrderSide]]="SELL",MIS[[#This Row],[VALUE]]-MIS[[#This Row],[LIVE_VALUE]],MIS[[#This Row],[LIVE_VALUE]]-MIS[[#This Row],[VALUE]])</f>
        <v>740</v>
      </c>
      <c r="AH8348" t="str" cm="1">
        <f t="array" ref="AH8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8" t="str">
        <f>MIS[[#This Row],[TRADING SYMBOL]]</f>
        <v>SENSEX2552083400CE</v>
      </c>
      <c r="AJ8348" t="str">
        <f>IF(RIGHT(MIS[[#This Row],[Main/Hedge]],4)="MAIN","MAIN","HEDGE")</f>
        <v>MAIN</v>
      </c>
      <c r="AK8348" t="str" cm="1">
        <f t="array" ref="AK8348">_xlfn._xlws.FILTER(Table4[Column1],ISNUMBER(SEARCH(Table4[Column1],MIS[[#This Row],[OrderUniqueIdentifier]])),"")</f>
        <v>MS</v>
      </c>
    </row>
    <row r="8349" spans="1:37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>
        <f>_xlfn.XLOOKUP(MIS[[#This Row],[TRADING SYMBOL]],[1]Sheet1!$D:$D,[1]Sheet1!$C:$C)</f>
        <v>328</v>
      </c>
      <c r="AE8349">
        <f>MIS[[#This Row],[OrderAverageTradedPrice]]*MIS[[#This Row],[OrderQuantity]]</f>
        <v>25709</v>
      </c>
      <c r="AF8349">
        <f>MIS[[#This Row],[LTP]]*MIS[[#This Row],[OrderQuantity]]</f>
        <v>26240</v>
      </c>
      <c r="AG8349">
        <f>IF(MIS[[#This Row],[OrderSide]]="SELL",MIS[[#This Row],[VALUE]]-MIS[[#This Row],[LIVE_VALUE]],MIS[[#This Row],[LIVE_VALUE]]-MIS[[#This Row],[VALUE]])</f>
        <v>531</v>
      </c>
      <c r="AH8349" t="str" cm="1">
        <f t="array" ref="AH8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49" t="str">
        <f>MIS[[#This Row],[TRADING SYMBOL]]</f>
        <v>SENSEX2552082100PE</v>
      </c>
      <c r="AJ8349" t="str">
        <f>IF(RIGHT(MIS[[#This Row],[Main/Hedge]],4)="MAIN","MAIN","HEDGE")</f>
        <v>MAIN</v>
      </c>
      <c r="AK8349" t="str" cm="1">
        <f t="array" ref="AK8349">_xlfn._xlws.FILTER(Table4[Column1],ISNUMBER(SEARCH(Table4[Column1],MIS[[#This Row],[OrderUniqueIdentifier]])),"")</f>
        <v>MS</v>
      </c>
    </row>
    <row r="8350" spans="1:37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>
        <f>_xlfn.XLOOKUP(MIS[[#This Row],[TRADING SYMBOL]],[1]Sheet1!$D:$D,[1]Sheet1!$C:$C)</f>
        <v>139.94999999999999</v>
      </c>
      <c r="AE8350">
        <f>MIS[[#This Row],[OrderAverageTradedPrice]]*MIS[[#This Row],[OrderQuantity]]</f>
        <v>2676</v>
      </c>
      <c r="AF8350">
        <f>MIS[[#This Row],[LTP]]*MIS[[#This Row],[OrderQuantity]]</f>
        <v>2799</v>
      </c>
      <c r="AG8350">
        <f>IF(MIS[[#This Row],[OrderSide]]="SELL",MIS[[#This Row],[VALUE]]-MIS[[#This Row],[LIVE_VALUE]],MIS[[#This Row],[LIVE_VALUE]]-MIS[[#This Row],[VALUE]])</f>
        <v>-123</v>
      </c>
      <c r="AH8350" t="str" cm="1">
        <f t="array" ref="AH8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0" t="str">
        <f>MIS[[#This Row],[TRADING SYMBOL]]</f>
        <v>SENSEX2552081300PE</v>
      </c>
      <c r="AJ8350" t="str">
        <f>IF(RIGHT(MIS[[#This Row],[Main/Hedge]],4)="MAIN","MAIN","HEDGE")</f>
        <v>MAIN</v>
      </c>
      <c r="AK8350" t="str" cm="1">
        <f t="array" ref="AK8350">_xlfn._xlws.FILTER(Table4[Column1],ISNUMBER(SEARCH(Table4[Column1],MIS[[#This Row],[OrderUniqueIdentifier]])),"")</f>
        <v>MS</v>
      </c>
    </row>
    <row r="8351" spans="1:37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>
        <f>_xlfn.XLOOKUP(MIS[[#This Row],[TRADING SYMBOL]],[1]Sheet1!$D:$D,[1]Sheet1!$C:$C)</f>
        <v>367</v>
      </c>
      <c r="AE8351">
        <f>MIS[[#This Row],[OrderAverageTradedPrice]]*MIS[[#This Row],[OrderQuantity]]</f>
        <v>7188</v>
      </c>
      <c r="AF8351">
        <f>MIS[[#This Row],[LTP]]*MIS[[#This Row],[OrderQuantity]]</f>
        <v>7340</v>
      </c>
      <c r="AG8351">
        <f>IF(MIS[[#This Row],[OrderSide]]="SELL",MIS[[#This Row],[VALUE]]-MIS[[#This Row],[LIVE_VALUE]],MIS[[#This Row],[LIVE_VALUE]]-MIS[[#This Row],[VALUE]])</f>
        <v>152</v>
      </c>
      <c r="AH8351" t="str" cm="1">
        <f t="array" ref="AH8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1" t="str">
        <f>MIS[[#This Row],[TRADING SYMBOL]]</f>
        <v>SENSEX2552082200PE</v>
      </c>
      <c r="AJ8351" t="str">
        <f>IF(RIGHT(MIS[[#This Row],[Main/Hedge]],4)="MAIN","MAIN","HEDGE")</f>
        <v>MAIN</v>
      </c>
      <c r="AK8351" t="str" cm="1">
        <f t="array" ref="AK8351">_xlfn._xlws.FILTER(Table4[Column1],ISNUMBER(SEARCH(Table4[Column1],MIS[[#This Row],[OrderUniqueIdentifier]])),"")</f>
        <v>MS</v>
      </c>
    </row>
    <row r="8352" spans="1:37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>
        <f>_xlfn.XLOOKUP(MIS[[#This Row],[TRADING SYMBOL]],[1]Sheet1!$D:$D,[1]Sheet1!$C:$C)</f>
        <v>386.75</v>
      </c>
      <c r="AE8352">
        <f>MIS[[#This Row],[OrderAverageTradedPrice]]*MIS[[#This Row],[OrderQuantity]]</f>
        <v>7880</v>
      </c>
      <c r="AF8352">
        <f>MIS[[#This Row],[LTP]]*MIS[[#This Row],[OrderQuantity]]</f>
        <v>7735</v>
      </c>
      <c r="AG8352">
        <f>IF(MIS[[#This Row],[OrderSide]]="SELL",MIS[[#This Row],[VALUE]]-MIS[[#This Row],[LIVE_VALUE]],MIS[[#This Row],[LIVE_VALUE]]-MIS[[#This Row],[VALUE]])</f>
        <v>-145</v>
      </c>
      <c r="AH8352" t="str" cm="1">
        <f t="array" ref="AH8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2" t="str">
        <f>MIS[[#This Row],[TRADING SYMBOL]]</f>
        <v>SENSEX2552082500CE</v>
      </c>
      <c r="AJ8352" t="str">
        <f>IF(RIGHT(MIS[[#This Row],[Main/Hedge]],4)="MAIN","MAIN","HEDGE")</f>
        <v>MAIN</v>
      </c>
      <c r="AK8352" t="str" cm="1">
        <f t="array" ref="AK8352">_xlfn._xlws.FILTER(Table4[Column1],ISNUMBER(SEARCH(Table4[Column1],MIS[[#This Row],[OrderUniqueIdentifier]])),"")</f>
        <v>MS</v>
      </c>
    </row>
    <row r="8353" spans="1:37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>
        <f>_xlfn.XLOOKUP(MIS[[#This Row],[TRADING SYMBOL]],[1]Sheet1!$D:$D,[1]Sheet1!$C:$C)</f>
        <v>328</v>
      </c>
      <c r="AE8353">
        <f>MIS[[#This Row],[OrderAverageTradedPrice]]*MIS[[#This Row],[OrderQuantity]]</f>
        <v>6439</v>
      </c>
      <c r="AF8353">
        <f>MIS[[#This Row],[LTP]]*MIS[[#This Row],[OrderQuantity]]</f>
        <v>6560</v>
      </c>
      <c r="AG8353">
        <f>IF(MIS[[#This Row],[OrderSide]]="SELL",MIS[[#This Row],[VALUE]]-MIS[[#This Row],[LIVE_VALUE]],MIS[[#This Row],[LIVE_VALUE]]-MIS[[#This Row],[VALUE]])</f>
        <v>121</v>
      </c>
      <c r="AH8353" t="str" cm="1">
        <f t="array" ref="AH8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3" t="str">
        <f>MIS[[#This Row],[TRADING SYMBOL]]</f>
        <v>SENSEX2552082100PE</v>
      </c>
      <c r="AJ8353" t="str">
        <f>IF(RIGHT(MIS[[#This Row],[Main/Hedge]],4)="MAIN","MAIN","HEDGE")</f>
        <v>MAIN</v>
      </c>
      <c r="AK8353" t="str" cm="1">
        <f t="array" ref="AK8353">_xlfn._xlws.FILTER(Table4[Column1],ISNUMBER(SEARCH(Table4[Column1],MIS[[#This Row],[OrderUniqueIdentifier]])),"")</f>
        <v>MS</v>
      </c>
    </row>
    <row r="8354" spans="1:37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>
        <f>_xlfn.XLOOKUP(MIS[[#This Row],[TRADING SYMBOL]],[1]Sheet1!$D:$D,[1]Sheet1!$C:$C)</f>
        <v>139.94999999999999</v>
      </c>
      <c r="AE8354">
        <f>MIS[[#This Row],[OrderAverageTradedPrice]]*MIS[[#This Row],[OrderQuantity]]</f>
        <v>16086.000000000002</v>
      </c>
      <c r="AF8354">
        <f>MIS[[#This Row],[LTP]]*MIS[[#This Row],[OrderQuantity]]</f>
        <v>16794</v>
      </c>
      <c r="AG8354">
        <f>IF(MIS[[#This Row],[OrderSide]]="SELL",MIS[[#This Row],[VALUE]]-MIS[[#This Row],[LIVE_VALUE]],MIS[[#This Row],[LIVE_VALUE]]-MIS[[#This Row],[VALUE]])</f>
        <v>-707.99999999999818</v>
      </c>
      <c r="AH8354" t="str" cm="1">
        <f t="array" ref="AH8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4" t="str">
        <f>MIS[[#This Row],[TRADING SYMBOL]]</f>
        <v>SENSEX2552081300PE</v>
      </c>
      <c r="AJ8354" t="str">
        <f>IF(RIGHT(MIS[[#This Row],[Main/Hedge]],4)="MAIN","MAIN","HEDGE")</f>
        <v>MAIN</v>
      </c>
      <c r="AK8354" t="str" cm="1">
        <f t="array" ref="AK8354">_xlfn._xlws.FILTER(Table4[Column1],ISNUMBER(SEARCH(Table4[Column1],MIS[[#This Row],[OrderUniqueIdentifier]])),"")</f>
        <v>MS</v>
      </c>
    </row>
    <row r="8355" spans="1:37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>
        <f>_xlfn.XLOOKUP(MIS[[#This Row],[TRADING SYMBOL]],[1]Sheet1!$D:$D,[1]Sheet1!$C:$C)</f>
        <v>139.94999999999999</v>
      </c>
      <c r="AE8355">
        <f>MIS[[#This Row],[OrderAverageTradedPrice]]*MIS[[#This Row],[OrderQuantity]]</f>
        <v>13372</v>
      </c>
      <c r="AF8355">
        <f>MIS[[#This Row],[LTP]]*MIS[[#This Row],[OrderQuantity]]</f>
        <v>13994.999999999998</v>
      </c>
      <c r="AG8355">
        <f>IF(MIS[[#This Row],[OrderSide]]="SELL",MIS[[#This Row],[VALUE]]-MIS[[#This Row],[LIVE_VALUE]],MIS[[#This Row],[LIVE_VALUE]]-MIS[[#This Row],[VALUE]])</f>
        <v>-622.99999999999818</v>
      </c>
      <c r="AH8355" t="str" cm="1">
        <f t="array" ref="AH8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5" t="str">
        <f>MIS[[#This Row],[TRADING SYMBOL]]</f>
        <v>SENSEX2552081300PE</v>
      </c>
      <c r="AJ8355" t="str">
        <f>IF(RIGHT(MIS[[#This Row],[Main/Hedge]],4)="MAIN","MAIN","HEDGE")</f>
        <v>MAIN</v>
      </c>
      <c r="AK8355" t="str" cm="1">
        <f t="array" ref="AK8355">_xlfn._xlws.FILTER(Table4[Column1],ISNUMBER(SEARCH(Table4[Column1],MIS[[#This Row],[OrderUniqueIdentifier]])),"")</f>
        <v>MS</v>
      </c>
    </row>
    <row r="8356" spans="1:37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>
        <f>_xlfn.XLOOKUP(MIS[[#This Row],[TRADING SYMBOL]],[1]Sheet1!$D:$D,[1]Sheet1!$C:$C)</f>
        <v>139.94999999999999</v>
      </c>
      <c r="AE8356">
        <f>MIS[[#This Row],[OrderAverageTradedPrice]]*MIS[[#This Row],[OrderQuantity]]</f>
        <v>10697</v>
      </c>
      <c r="AF8356">
        <f>MIS[[#This Row],[LTP]]*MIS[[#This Row],[OrderQuantity]]</f>
        <v>11196</v>
      </c>
      <c r="AG8356">
        <f>IF(MIS[[#This Row],[OrderSide]]="SELL",MIS[[#This Row],[VALUE]]-MIS[[#This Row],[LIVE_VALUE]],MIS[[#This Row],[LIVE_VALUE]]-MIS[[#This Row],[VALUE]])</f>
        <v>-499</v>
      </c>
      <c r="AH8356" t="str" cm="1">
        <f t="array" ref="AH8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6" t="str">
        <f>MIS[[#This Row],[TRADING SYMBOL]]</f>
        <v>SENSEX2552081300PE</v>
      </c>
      <c r="AJ8356" t="str">
        <f>IF(RIGHT(MIS[[#This Row],[Main/Hedge]],4)="MAIN","MAIN","HEDGE")</f>
        <v>MAIN</v>
      </c>
      <c r="AK8356" t="str" cm="1">
        <f t="array" ref="AK8356">_xlfn._xlws.FILTER(Table4[Column1],ISNUMBER(SEARCH(Table4[Column1],MIS[[#This Row],[OrderUniqueIdentifier]])),"")</f>
        <v>MS</v>
      </c>
    </row>
    <row r="8357" spans="1:37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>
        <f>_xlfn.XLOOKUP(MIS[[#This Row],[TRADING SYMBOL]],[1]Sheet1!$D:$D,[1]Sheet1!$C:$C)</f>
        <v>136.6</v>
      </c>
      <c r="AE8357">
        <f>MIS[[#This Row],[OrderAverageTradedPrice]]*MIS[[#This Row],[OrderQuantity]]</f>
        <v>20358.99999999992</v>
      </c>
      <c r="AF8357">
        <f>MIS[[#This Row],[LTP]]*MIS[[#This Row],[OrderQuantity]]</f>
        <v>19124</v>
      </c>
      <c r="AG8357">
        <f>IF(MIS[[#This Row],[OrderSide]]="SELL",MIS[[#This Row],[VALUE]]-MIS[[#This Row],[LIVE_VALUE]],MIS[[#This Row],[LIVE_VALUE]]-MIS[[#This Row],[VALUE]])</f>
        <v>1234.99999999992</v>
      </c>
      <c r="AH8357" t="str" cm="1">
        <f t="array" ref="AH8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7" t="str">
        <f>MIS[[#This Row],[TRADING SYMBOL]]</f>
        <v>SENSEX2552083300CE</v>
      </c>
      <c r="AJ8357" t="str">
        <f>IF(RIGHT(MIS[[#This Row],[Main/Hedge]],4)="MAIN","MAIN","HEDGE")</f>
        <v>MAIN</v>
      </c>
      <c r="AK8357" t="str" cm="1">
        <f t="array" ref="AK8357">_xlfn._xlws.FILTER(Table4[Column1],ISNUMBER(SEARCH(Table4[Column1],MIS[[#This Row],[OrderUniqueIdentifier]])),"")</f>
        <v>MS</v>
      </c>
    </row>
    <row r="8358" spans="1:37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>
        <f>_xlfn.XLOOKUP(MIS[[#This Row],[TRADING SYMBOL]],[1]Sheet1!$D:$D,[1]Sheet1!$C:$C)</f>
        <v>328</v>
      </c>
      <c r="AE8358">
        <f>MIS[[#This Row],[OrderAverageTradedPrice]]*MIS[[#This Row],[OrderQuantity]]</f>
        <v>6428</v>
      </c>
      <c r="AF8358">
        <f>MIS[[#This Row],[LTP]]*MIS[[#This Row],[OrderQuantity]]</f>
        <v>6560</v>
      </c>
      <c r="AG8358">
        <f>IF(MIS[[#This Row],[OrderSide]]="SELL",MIS[[#This Row],[VALUE]]-MIS[[#This Row],[LIVE_VALUE]],MIS[[#This Row],[LIVE_VALUE]]-MIS[[#This Row],[VALUE]])</f>
        <v>132</v>
      </c>
      <c r="AH8358" t="str" cm="1">
        <f t="array" ref="AH8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8" t="str">
        <f>MIS[[#This Row],[TRADING SYMBOL]]</f>
        <v>SENSEX2552082100PE</v>
      </c>
      <c r="AJ8358" t="str">
        <f>IF(RIGHT(MIS[[#This Row],[Main/Hedge]],4)="MAIN","MAIN","HEDGE")</f>
        <v>MAIN</v>
      </c>
      <c r="AK8358" t="str" cm="1">
        <f t="array" ref="AK8358">_xlfn._xlws.FILTER(Table4[Column1],ISNUMBER(SEARCH(Table4[Column1],MIS[[#This Row],[OrderUniqueIdentifier]])),"")</f>
        <v>MS</v>
      </c>
    </row>
    <row r="8359" spans="1:37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>
        <f>_xlfn.XLOOKUP(MIS[[#This Row],[TRADING SYMBOL]],[1]Sheet1!$D:$D,[1]Sheet1!$C:$C)</f>
        <v>386.75</v>
      </c>
      <c r="AE8359">
        <f>MIS[[#This Row],[OrderAverageTradedPrice]]*MIS[[#This Row],[OrderQuantity]]</f>
        <v>7890</v>
      </c>
      <c r="AF8359">
        <f>MIS[[#This Row],[LTP]]*MIS[[#This Row],[OrderQuantity]]</f>
        <v>7735</v>
      </c>
      <c r="AG8359">
        <f>IF(MIS[[#This Row],[OrderSide]]="SELL",MIS[[#This Row],[VALUE]]-MIS[[#This Row],[LIVE_VALUE]],MIS[[#This Row],[LIVE_VALUE]]-MIS[[#This Row],[VALUE]])</f>
        <v>-155</v>
      </c>
      <c r="AH8359" t="str" cm="1">
        <f t="array" ref="AH8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59" t="str">
        <f>MIS[[#This Row],[TRADING SYMBOL]]</f>
        <v>SENSEX2552082500CE</v>
      </c>
      <c r="AJ8359" t="str">
        <f>IF(RIGHT(MIS[[#This Row],[Main/Hedge]],4)="MAIN","MAIN","HEDGE")</f>
        <v>MAIN</v>
      </c>
      <c r="AK8359" t="str" cm="1">
        <f t="array" ref="AK8359">_xlfn._xlws.FILTER(Table4[Column1],ISNUMBER(SEARCH(Table4[Column1],MIS[[#This Row],[OrderUniqueIdentifier]])),"")</f>
        <v>MS</v>
      </c>
    </row>
    <row r="8360" spans="1:37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>
        <f>_xlfn.XLOOKUP(MIS[[#This Row],[TRADING SYMBOL]],[1]Sheet1!$D:$D,[1]Sheet1!$C:$C)</f>
        <v>139.94999999999999</v>
      </c>
      <c r="AE8360">
        <f>MIS[[#This Row],[OrderAverageTradedPrice]]*MIS[[#This Row],[OrderQuantity]]</f>
        <v>2676</v>
      </c>
      <c r="AF8360">
        <f>MIS[[#This Row],[LTP]]*MIS[[#This Row],[OrderQuantity]]</f>
        <v>2799</v>
      </c>
      <c r="AG8360">
        <f>IF(MIS[[#This Row],[OrderSide]]="SELL",MIS[[#This Row],[VALUE]]-MIS[[#This Row],[LIVE_VALUE]],MIS[[#This Row],[LIVE_VALUE]]-MIS[[#This Row],[VALUE]])</f>
        <v>-123</v>
      </c>
      <c r="AH8360" t="str" cm="1">
        <f t="array" ref="AH8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0" t="str">
        <f>MIS[[#This Row],[TRADING SYMBOL]]</f>
        <v>SENSEX2552081300PE</v>
      </c>
      <c r="AJ8360" t="str">
        <f>IF(RIGHT(MIS[[#This Row],[Main/Hedge]],4)="MAIN","MAIN","HEDGE")</f>
        <v>MAIN</v>
      </c>
      <c r="AK8360" t="str" cm="1">
        <f t="array" ref="AK8360">_xlfn._xlws.FILTER(Table4[Column1],ISNUMBER(SEARCH(Table4[Column1],MIS[[#This Row],[OrderUniqueIdentifier]])),"")</f>
        <v>MS</v>
      </c>
    </row>
    <row r="8361" spans="1:37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>
        <f>_xlfn.XLOOKUP(MIS[[#This Row],[TRADING SYMBOL]],[1]Sheet1!$D:$D,[1]Sheet1!$C:$C)</f>
        <v>328</v>
      </c>
      <c r="AE8361">
        <f>MIS[[#This Row],[OrderAverageTradedPrice]]*MIS[[#This Row],[OrderQuantity]]</f>
        <v>38574</v>
      </c>
      <c r="AF8361">
        <f>MIS[[#This Row],[LTP]]*MIS[[#This Row],[OrderQuantity]]</f>
        <v>39360</v>
      </c>
      <c r="AG8361">
        <f>IF(MIS[[#This Row],[OrderSide]]="SELL",MIS[[#This Row],[VALUE]]-MIS[[#This Row],[LIVE_VALUE]],MIS[[#This Row],[LIVE_VALUE]]-MIS[[#This Row],[VALUE]])</f>
        <v>786</v>
      </c>
      <c r="AH8361" t="str" cm="1">
        <f t="array" ref="AH8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1" t="str">
        <f>MIS[[#This Row],[TRADING SYMBOL]]</f>
        <v>SENSEX2552082100PE</v>
      </c>
      <c r="AJ8361" t="str">
        <f>IF(RIGHT(MIS[[#This Row],[Main/Hedge]],4)="MAIN","MAIN","HEDGE")</f>
        <v>MAIN</v>
      </c>
      <c r="AK8361" t="str" cm="1">
        <f t="array" ref="AK8361">_xlfn._xlws.FILTER(Table4[Column1],ISNUMBER(SEARCH(Table4[Column1],MIS[[#This Row],[OrderUniqueIdentifier]])),"")</f>
        <v>MS</v>
      </c>
    </row>
    <row r="8362" spans="1:37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>
        <f>_xlfn.XLOOKUP(MIS[[#This Row],[TRADING SYMBOL]],[1]Sheet1!$D:$D,[1]Sheet1!$C:$C)</f>
        <v>386.75</v>
      </c>
      <c r="AE8362">
        <f>MIS[[#This Row],[OrderAverageTradedPrice]]*MIS[[#This Row],[OrderQuantity]]</f>
        <v>7881</v>
      </c>
      <c r="AF8362">
        <f>MIS[[#This Row],[LTP]]*MIS[[#This Row],[OrderQuantity]]</f>
        <v>7735</v>
      </c>
      <c r="AG8362">
        <f>IF(MIS[[#This Row],[OrderSide]]="SELL",MIS[[#This Row],[VALUE]]-MIS[[#This Row],[LIVE_VALUE]],MIS[[#This Row],[LIVE_VALUE]]-MIS[[#This Row],[VALUE]])</f>
        <v>-146</v>
      </c>
      <c r="AH8362" t="str" cm="1">
        <f t="array" ref="AH8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2" t="str">
        <f>MIS[[#This Row],[TRADING SYMBOL]]</f>
        <v>SENSEX2552082500CE</v>
      </c>
      <c r="AJ8362" t="str">
        <f>IF(RIGHT(MIS[[#This Row],[Main/Hedge]],4)="MAIN","MAIN","HEDGE")</f>
        <v>MAIN</v>
      </c>
      <c r="AK8362" t="str" cm="1">
        <f t="array" ref="AK8362">_xlfn._xlws.FILTER(Table4[Column1],ISNUMBER(SEARCH(Table4[Column1],MIS[[#This Row],[OrderUniqueIdentifier]])),"")</f>
        <v>MS</v>
      </c>
    </row>
    <row r="8363" spans="1:37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>
        <f>_xlfn.XLOOKUP(MIS[[#This Row],[TRADING SYMBOL]],[1]Sheet1!$D:$D,[1]Sheet1!$C:$C)</f>
        <v>328</v>
      </c>
      <c r="AE8363">
        <f>MIS[[#This Row],[OrderAverageTradedPrice]]*MIS[[#This Row],[OrderQuantity]]</f>
        <v>64210</v>
      </c>
      <c r="AF8363">
        <f>MIS[[#This Row],[LTP]]*MIS[[#This Row],[OrderQuantity]]</f>
        <v>65600</v>
      </c>
      <c r="AG8363">
        <f>IF(MIS[[#This Row],[OrderSide]]="SELL",MIS[[#This Row],[VALUE]]-MIS[[#This Row],[LIVE_VALUE]],MIS[[#This Row],[LIVE_VALUE]]-MIS[[#This Row],[VALUE]])</f>
        <v>1390</v>
      </c>
      <c r="AH8363" t="str" cm="1">
        <f t="array" ref="AH8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3" t="str">
        <f>MIS[[#This Row],[TRADING SYMBOL]]</f>
        <v>SENSEX2552082100PE</v>
      </c>
      <c r="AJ8363" t="str">
        <f>IF(RIGHT(MIS[[#This Row],[Main/Hedge]],4)="MAIN","MAIN","HEDGE")</f>
        <v>MAIN</v>
      </c>
      <c r="AK8363" t="str" cm="1">
        <f t="array" ref="AK8363">_xlfn._xlws.FILTER(Table4[Column1],ISNUMBER(SEARCH(Table4[Column1],MIS[[#This Row],[OrderUniqueIdentifier]])),"")</f>
        <v>MS</v>
      </c>
    </row>
    <row r="8364" spans="1:37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>
        <f>_xlfn.XLOOKUP(MIS[[#This Row],[TRADING SYMBOL]],[1]Sheet1!$D:$D,[1]Sheet1!$C:$C)</f>
        <v>328</v>
      </c>
      <c r="AE8364">
        <f>MIS[[#This Row],[OrderAverageTradedPrice]]*MIS[[#This Row],[OrderQuantity]]</f>
        <v>6432</v>
      </c>
      <c r="AF8364">
        <f>MIS[[#This Row],[LTP]]*MIS[[#This Row],[OrderQuantity]]</f>
        <v>6560</v>
      </c>
      <c r="AG8364">
        <f>IF(MIS[[#This Row],[OrderSide]]="SELL",MIS[[#This Row],[VALUE]]-MIS[[#This Row],[LIVE_VALUE]],MIS[[#This Row],[LIVE_VALUE]]-MIS[[#This Row],[VALUE]])</f>
        <v>128</v>
      </c>
      <c r="AH8364" t="str" cm="1">
        <f t="array" ref="AH8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4" t="str">
        <f>MIS[[#This Row],[TRADING SYMBOL]]</f>
        <v>SENSEX2552082100PE</v>
      </c>
      <c r="AJ8364" t="str">
        <f>IF(RIGHT(MIS[[#This Row],[Main/Hedge]],4)="MAIN","MAIN","HEDGE")</f>
        <v>MAIN</v>
      </c>
      <c r="AK8364" t="str" cm="1">
        <f t="array" ref="AK8364">_xlfn._xlws.FILTER(Table4[Column1],ISNUMBER(SEARCH(Table4[Column1],MIS[[#This Row],[OrderUniqueIdentifier]])),"")</f>
        <v>MS</v>
      </c>
    </row>
    <row r="8365" spans="1:37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>
        <f>_xlfn.XLOOKUP(MIS[[#This Row],[TRADING SYMBOL]],[1]Sheet1!$D:$D,[1]Sheet1!$C:$C)</f>
        <v>118.35</v>
      </c>
      <c r="AE8365">
        <f>MIS[[#This Row],[OrderAverageTradedPrice]]*MIS[[#This Row],[OrderQuantity]]</f>
        <v>53616.999999999658</v>
      </c>
      <c r="AF8365">
        <f>MIS[[#This Row],[LTP]]*MIS[[#This Row],[OrderQuantity]]</f>
        <v>49707</v>
      </c>
      <c r="AG8365">
        <f>IF(MIS[[#This Row],[OrderSide]]="SELL",MIS[[#This Row],[VALUE]]-MIS[[#This Row],[LIVE_VALUE]],MIS[[#This Row],[LIVE_VALUE]]-MIS[[#This Row],[VALUE]])</f>
        <v>3909.999999999658</v>
      </c>
      <c r="AH8365" t="str" cm="1">
        <f t="array" ref="AH8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5" t="str">
        <f>MIS[[#This Row],[TRADING SYMBOL]]</f>
        <v>SENSEX2552083400CE</v>
      </c>
      <c r="AJ8365" t="str">
        <f>IF(RIGHT(MIS[[#This Row],[Main/Hedge]],4)="MAIN","MAIN","HEDGE")</f>
        <v>MAIN</v>
      </c>
      <c r="AK8365" t="str" cm="1">
        <f t="array" ref="AK8365">_xlfn._xlws.FILTER(Table4[Column1],ISNUMBER(SEARCH(Table4[Column1],MIS[[#This Row],[OrderUniqueIdentifier]])),"")</f>
        <v>MS</v>
      </c>
    </row>
    <row r="8366" spans="1:37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>
        <f>_xlfn.XLOOKUP(MIS[[#This Row],[TRADING SYMBOL]],[1]Sheet1!$D:$D,[1]Sheet1!$C:$C)</f>
        <v>136.6</v>
      </c>
      <c r="AE8366">
        <f>MIS[[#This Row],[OrderAverageTradedPrice]]*MIS[[#This Row],[OrderQuantity]]</f>
        <v>8715</v>
      </c>
      <c r="AF8366">
        <f>MIS[[#This Row],[LTP]]*MIS[[#This Row],[OrderQuantity]]</f>
        <v>8196</v>
      </c>
      <c r="AG8366">
        <f>IF(MIS[[#This Row],[OrderSide]]="SELL",MIS[[#This Row],[VALUE]]-MIS[[#This Row],[LIVE_VALUE]],MIS[[#This Row],[LIVE_VALUE]]-MIS[[#This Row],[VALUE]])</f>
        <v>519</v>
      </c>
      <c r="AH8366" t="str" cm="1">
        <f t="array" ref="AH8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6" t="str">
        <f>MIS[[#This Row],[TRADING SYMBOL]]</f>
        <v>SENSEX2552083300CE</v>
      </c>
      <c r="AJ8366" t="str">
        <f>IF(RIGHT(MIS[[#This Row],[Main/Hedge]],4)="MAIN","MAIN","HEDGE")</f>
        <v>MAIN</v>
      </c>
      <c r="AK8366" t="str" cm="1">
        <f t="array" ref="AK8366">_xlfn._xlws.FILTER(Table4[Column1],ISNUMBER(SEARCH(Table4[Column1],MIS[[#This Row],[OrderUniqueIdentifier]])),"")</f>
        <v>MS</v>
      </c>
    </row>
    <row r="8367" spans="1:37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>
        <f>_xlfn.XLOOKUP(MIS[[#This Row],[TRADING SYMBOL]],[1]Sheet1!$D:$D,[1]Sheet1!$C:$C)</f>
        <v>127.9</v>
      </c>
      <c r="AE8367">
        <f>MIS[[#This Row],[OrderAverageTradedPrice]]*MIS[[#This Row],[OrderQuantity]]</f>
        <v>43458.99999999984</v>
      </c>
      <c r="AF8367">
        <f>MIS[[#This Row],[LTP]]*MIS[[#This Row],[OrderQuantity]]</f>
        <v>46044</v>
      </c>
      <c r="AG8367">
        <f>IF(MIS[[#This Row],[OrderSide]]="SELL",MIS[[#This Row],[VALUE]]-MIS[[#This Row],[LIVE_VALUE]],MIS[[#This Row],[LIVE_VALUE]]-MIS[[#This Row],[VALUE]])</f>
        <v>-2585.0000000001601</v>
      </c>
      <c r="AH8367" t="str" cm="1">
        <f t="array" ref="AH8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7" t="str">
        <f>MIS[[#This Row],[TRADING SYMBOL]]</f>
        <v>SENSEX2552081200PE</v>
      </c>
      <c r="AJ8367" t="str">
        <f>IF(RIGHT(MIS[[#This Row],[Main/Hedge]],4)="MAIN","MAIN","HEDGE")</f>
        <v>MAIN</v>
      </c>
      <c r="AK8367" t="str" cm="1">
        <f t="array" ref="AK8367">_xlfn._xlws.FILTER(Table4[Column1],ISNUMBER(SEARCH(Table4[Column1],MIS[[#This Row],[OrderUniqueIdentifier]])),"")</f>
        <v>MS</v>
      </c>
    </row>
    <row r="8368" spans="1:37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>
        <f>_xlfn.XLOOKUP(MIS[[#This Row],[TRADING SYMBOL]],[1]Sheet1!$D:$D,[1]Sheet1!$C:$C)</f>
        <v>127.9</v>
      </c>
      <c r="AE8368">
        <f>MIS[[#This Row],[OrderAverageTradedPrice]]*MIS[[#This Row],[OrderQuantity]]</f>
        <v>9637</v>
      </c>
      <c r="AF8368">
        <f>MIS[[#This Row],[LTP]]*MIS[[#This Row],[OrderQuantity]]</f>
        <v>10232</v>
      </c>
      <c r="AG8368">
        <f>IF(MIS[[#This Row],[OrderSide]]="SELL",MIS[[#This Row],[VALUE]]-MIS[[#This Row],[LIVE_VALUE]],MIS[[#This Row],[LIVE_VALUE]]-MIS[[#This Row],[VALUE]])</f>
        <v>-595</v>
      </c>
      <c r="AH8368" t="str" cm="1">
        <f t="array" ref="AH8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8" t="str">
        <f>MIS[[#This Row],[TRADING SYMBOL]]</f>
        <v>SENSEX2552081200PE</v>
      </c>
      <c r="AJ8368" t="str">
        <f>IF(RIGHT(MIS[[#This Row],[Main/Hedge]],4)="MAIN","MAIN","HEDGE")</f>
        <v>MAIN</v>
      </c>
      <c r="AK8368" t="str" cm="1">
        <f t="array" ref="AK8368">_xlfn._xlws.FILTER(Table4[Column1],ISNUMBER(SEARCH(Table4[Column1],MIS[[#This Row],[OrderUniqueIdentifier]])),"")</f>
        <v>MS</v>
      </c>
    </row>
    <row r="8369" spans="1:37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>
        <f>_xlfn.XLOOKUP(MIS[[#This Row],[TRADING SYMBOL]],[1]Sheet1!$D:$D,[1]Sheet1!$C:$C)</f>
        <v>136.6</v>
      </c>
      <c r="AE8369">
        <f>MIS[[#This Row],[OrderAverageTradedPrice]]*MIS[[#This Row],[OrderQuantity]]</f>
        <v>11629</v>
      </c>
      <c r="AF8369">
        <f>MIS[[#This Row],[LTP]]*MIS[[#This Row],[OrderQuantity]]</f>
        <v>10928</v>
      </c>
      <c r="AG8369">
        <f>IF(MIS[[#This Row],[OrderSide]]="SELL",MIS[[#This Row],[VALUE]]-MIS[[#This Row],[LIVE_VALUE]],MIS[[#This Row],[LIVE_VALUE]]-MIS[[#This Row],[VALUE]])</f>
        <v>701</v>
      </c>
      <c r="AH8369" t="str" cm="1">
        <f t="array" ref="AH8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69" t="str">
        <f>MIS[[#This Row],[TRADING SYMBOL]]</f>
        <v>SENSEX2552083300CE</v>
      </c>
      <c r="AJ8369" t="str">
        <f>IF(RIGHT(MIS[[#This Row],[Main/Hedge]],4)="MAIN","MAIN","HEDGE")</f>
        <v>MAIN</v>
      </c>
      <c r="AK8369" t="str" cm="1">
        <f t="array" ref="AK8369">_xlfn._xlws.FILTER(Table4[Column1],ISNUMBER(SEARCH(Table4[Column1],MIS[[#This Row],[OrderUniqueIdentifier]])),"")</f>
        <v>MS</v>
      </c>
    </row>
    <row r="8370" spans="1:37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>
        <f>_xlfn.XLOOKUP(MIS[[#This Row],[TRADING SYMBOL]],[1]Sheet1!$D:$D,[1]Sheet1!$C:$C)</f>
        <v>118.35</v>
      </c>
      <c r="AE8370">
        <f>MIS[[#This Row],[OrderAverageTradedPrice]]*MIS[[#This Row],[OrderQuantity]]</f>
        <v>2548</v>
      </c>
      <c r="AF8370">
        <f>MIS[[#This Row],[LTP]]*MIS[[#This Row],[OrderQuantity]]</f>
        <v>2367</v>
      </c>
      <c r="AG8370">
        <f>IF(MIS[[#This Row],[OrderSide]]="SELL",MIS[[#This Row],[VALUE]]-MIS[[#This Row],[LIVE_VALUE]],MIS[[#This Row],[LIVE_VALUE]]-MIS[[#This Row],[VALUE]])</f>
        <v>181</v>
      </c>
      <c r="AH8370" t="str" cm="1">
        <f t="array" ref="AH8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0" t="str">
        <f>MIS[[#This Row],[TRADING SYMBOL]]</f>
        <v>SENSEX2552083400CE</v>
      </c>
      <c r="AJ8370" t="str">
        <f>IF(RIGHT(MIS[[#This Row],[Main/Hedge]],4)="MAIN","MAIN","HEDGE")</f>
        <v>MAIN</v>
      </c>
      <c r="AK8370" t="str" cm="1">
        <f t="array" ref="AK8370">_xlfn._xlws.FILTER(Table4[Column1],ISNUMBER(SEARCH(Table4[Column1],MIS[[#This Row],[OrderUniqueIdentifier]])),"")</f>
        <v>MS</v>
      </c>
    </row>
    <row r="8371" spans="1:37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>
        <f>_xlfn.XLOOKUP(MIS[[#This Row],[TRADING SYMBOL]],[1]Sheet1!$D:$D,[1]Sheet1!$C:$C)</f>
        <v>328</v>
      </c>
      <c r="AE8371">
        <f>MIS[[#This Row],[OrderAverageTradedPrice]]*MIS[[#This Row],[OrderQuantity]]</f>
        <v>6414</v>
      </c>
      <c r="AF8371">
        <f>MIS[[#This Row],[LTP]]*MIS[[#This Row],[OrderQuantity]]</f>
        <v>6560</v>
      </c>
      <c r="AG8371">
        <f>IF(MIS[[#This Row],[OrderSide]]="SELL",MIS[[#This Row],[VALUE]]-MIS[[#This Row],[LIVE_VALUE]],MIS[[#This Row],[LIVE_VALUE]]-MIS[[#This Row],[VALUE]])</f>
        <v>146</v>
      </c>
      <c r="AH8371" t="str" cm="1">
        <f t="array" ref="AH8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1" t="str">
        <f>MIS[[#This Row],[TRADING SYMBOL]]</f>
        <v>SENSEX2552082100PE</v>
      </c>
      <c r="AJ8371" t="str">
        <f>IF(RIGHT(MIS[[#This Row],[Main/Hedge]],4)="MAIN","MAIN","HEDGE")</f>
        <v>MAIN</v>
      </c>
      <c r="AK8371" t="str" cm="1">
        <f t="array" ref="AK8371">_xlfn._xlws.FILTER(Table4[Column1],ISNUMBER(SEARCH(Table4[Column1],MIS[[#This Row],[OrderUniqueIdentifier]])),"")</f>
        <v>MS</v>
      </c>
    </row>
    <row r="8372" spans="1:37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>
        <f>_xlfn.XLOOKUP(MIS[[#This Row],[TRADING SYMBOL]],[1]Sheet1!$D:$D,[1]Sheet1!$C:$C)</f>
        <v>136.6</v>
      </c>
      <c r="AE8372">
        <f>MIS[[#This Row],[OrderAverageTradedPrice]]*MIS[[#This Row],[OrderQuantity]]</f>
        <v>2912</v>
      </c>
      <c r="AF8372">
        <f>MIS[[#This Row],[LTP]]*MIS[[#This Row],[OrderQuantity]]</f>
        <v>2732</v>
      </c>
      <c r="AG8372">
        <f>IF(MIS[[#This Row],[OrderSide]]="SELL",MIS[[#This Row],[VALUE]]-MIS[[#This Row],[LIVE_VALUE]],MIS[[#This Row],[LIVE_VALUE]]-MIS[[#This Row],[VALUE]])</f>
        <v>180</v>
      </c>
      <c r="AH8372" t="str" cm="1">
        <f t="array" ref="AH8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2" t="str">
        <f>MIS[[#This Row],[TRADING SYMBOL]]</f>
        <v>SENSEX2552083300CE</v>
      </c>
      <c r="AJ8372" t="str">
        <f>IF(RIGHT(MIS[[#This Row],[Main/Hedge]],4)="MAIN","MAIN","HEDGE")</f>
        <v>MAIN</v>
      </c>
      <c r="AK8372" t="str" cm="1">
        <f t="array" ref="AK8372">_xlfn._xlws.FILTER(Table4[Column1],ISNUMBER(SEARCH(Table4[Column1],MIS[[#This Row],[OrderUniqueIdentifier]])),"")</f>
        <v>MS</v>
      </c>
    </row>
    <row r="8373" spans="1:37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>
        <f>_xlfn.XLOOKUP(MIS[[#This Row],[TRADING SYMBOL]],[1]Sheet1!$D:$D,[1]Sheet1!$C:$C)</f>
        <v>118.35</v>
      </c>
      <c r="AE8373">
        <f>MIS[[#This Row],[OrderAverageTradedPrice]]*MIS[[#This Row],[OrderQuantity]]</f>
        <v>15318.99999999996</v>
      </c>
      <c r="AF8373">
        <f>MIS[[#This Row],[LTP]]*MIS[[#This Row],[OrderQuantity]]</f>
        <v>14202</v>
      </c>
      <c r="AG8373">
        <f>IF(MIS[[#This Row],[OrderSide]]="SELL",MIS[[#This Row],[VALUE]]-MIS[[#This Row],[LIVE_VALUE]],MIS[[#This Row],[LIVE_VALUE]]-MIS[[#This Row],[VALUE]])</f>
        <v>1116.99999999996</v>
      </c>
      <c r="AH8373" t="str" cm="1">
        <f t="array" ref="AH8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3" t="str">
        <f>MIS[[#This Row],[TRADING SYMBOL]]</f>
        <v>SENSEX2552083400CE</v>
      </c>
      <c r="AJ8373" t="str">
        <f>IF(RIGHT(MIS[[#This Row],[Main/Hedge]],4)="MAIN","MAIN","HEDGE")</f>
        <v>MAIN</v>
      </c>
      <c r="AK8373" t="str" cm="1">
        <f t="array" ref="AK8373">_xlfn._xlws.FILTER(Table4[Column1],ISNUMBER(SEARCH(Table4[Column1],MIS[[#This Row],[OrderUniqueIdentifier]])),"")</f>
        <v>MS</v>
      </c>
    </row>
    <row r="8374" spans="1:37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>
        <f>_xlfn.XLOOKUP(MIS[[#This Row],[TRADING SYMBOL]],[1]Sheet1!$D:$D,[1]Sheet1!$C:$C)</f>
        <v>118.35</v>
      </c>
      <c r="AE8374">
        <f>MIS[[#This Row],[OrderAverageTradedPrice]]*MIS[[#This Row],[OrderQuantity]]</f>
        <v>12744</v>
      </c>
      <c r="AF8374">
        <f>MIS[[#This Row],[LTP]]*MIS[[#This Row],[OrderQuantity]]</f>
        <v>11835</v>
      </c>
      <c r="AG8374">
        <f>IF(MIS[[#This Row],[OrderSide]]="SELL",MIS[[#This Row],[VALUE]]-MIS[[#This Row],[LIVE_VALUE]],MIS[[#This Row],[LIVE_VALUE]]-MIS[[#This Row],[VALUE]])</f>
        <v>909</v>
      </c>
      <c r="AH8374" t="str" cm="1">
        <f t="array" ref="AH8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4" t="str">
        <f>MIS[[#This Row],[TRADING SYMBOL]]</f>
        <v>SENSEX2552083400CE</v>
      </c>
      <c r="AJ8374" t="str">
        <f>IF(RIGHT(MIS[[#This Row],[Main/Hedge]],4)="MAIN","MAIN","HEDGE")</f>
        <v>MAIN</v>
      </c>
      <c r="AK8374" t="str" cm="1">
        <f t="array" ref="AK8374">_xlfn._xlws.FILTER(Table4[Column1],ISNUMBER(SEARCH(Table4[Column1],MIS[[#This Row],[OrderUniqueIdentifier]])),"")</f>
        <v>MS</v>
      </c>
    </row>
    <row r="8375" spans="1:37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>
        <f>_xlfn.XLOOKUP(MIS[[#This Row],[TRADING SYMBOL]],[1]Sheet1!$D:$D,[1]Sheet1!$C:$C)</f>
        <v>118.35</v>
      </c>
      <c r="AE8375">
        <f>MIS[[#This Row],[OrderAverageTradedPrice]]*MIS[[#This Row],[OrderQuantity]]</f>
        <v>10215</v>
      </c>
      <c r="AF8375">
        <f>MIS[[#This Row],[LTP]]*MIS[[#This Row],[OrderQuantity]]</f>
        <v>9468</v>
      </c>
      <c r="AG8375">
        <f>IF(MIS[[#This Row],[OrderSide]]="SELL",MIS[[#This Row],[VALUE]]-MIS[[#This Row],[LIVE_VALUE]],MIS[[#This Row],[LIVE_VALUE]]-MIS[[#This Row],[VALUE]])</f>
        <v>747</v>
      </c>
      <c r="AH8375" t="str" cm="1">
        <f t="array" ref="AH8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5" t="str">
        <f>MIS[[#This Row],[TRADING SYMBOL]]</f>
        <v>SENSEX2552083400CE</v>
      </c>
      <c r="AJ8375" t="str">
        <f>IF(RIGHT(MIS[[#This Row],[Main/Hedge]],4)="MAIN","MAIN","HEDGE")</f>
        <v>MAIN</v>
      </c>
      <c r="AK8375" t="str" cm="1">
        <f t="array" ref="AK8375">_xlfn._xlws.FILTER(Table4[Column1],ISNUMBER(SEARCH(Table4[Column1],MIS[[#This Row],[OrderUniqueIdentifier]])),"")</f>
        <v>MS</v>
      </c>
    </row>
    <row r="8376" spans="1:37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>
        <f>_xlfn.XLOOKUP(MIS[[#This Row],[TRADING SYMBOL]],[1]Sheet1!$D:$D,[1]Sheet1!$C:$C)</f>
        <v>139.94999999999999</v>
      </c>
      <c r="AE8376">
        <f>MIS[[#This Row],[OrderAverageTradedPrice]]*MIS[[#This Row],[OrderQuantity]]</f>
        <v>18730.999999999982</v>
      </c>
      <c r="AF8376">
        <f>MIS[[#This Row],[LTP]]*MIS[[#This Row],[OrderQuantity]]</f>
        <v>19593</v>
      </c>
      <c r="AG8376">
        <f>IF(MIS[[#This Row],[OrderSide]]="SELL",MIS[[#This Row],[VALUE]]-MIS[[#This Row],[LIVE_VALUE]],MIS[[#This Row],[LIVE_VALUE]]-MIS[[#This Row],[VALUE]])</f>
        <v>-862.00000000001819</v>
      </c>
      <c r="AH8376" t="str" cm="1">
        <f t="array" ref="AH8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6" t="str">
        <f>MIS[[#This Row],[TRADING SYMBOL]]</f>
        <v>SENSEX2552081300PE</v>
      </c>
      <c r="AJ8376" t="str">
        <f>IF(RIGHT(MIS[[#This Row],[Main/Hedge]],4)="MAIN","MAIN","HEDGE")</f>
        <v>MAIN</v>
      </c>
      <c r="AK8376" t="str" cm="1">
        <f t="array" ref="AK8376">_xlfn._xlws.FILTER(Table4[Column1],ISNUMBER(SEARCH(Table4[Column1],MIS[[#This Row],[OrderUniqueIdentifier]])),"")</f>
        <v>MS</v>
      </c>
    </row>
    <row r="8377" spans="1:37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>
        <f>_xlfn.XLOOKUP(MIS[[#This Row],[TRADING SYMBOL]],[1]Sheet1!$D:$D,[1]Sheet1!$C:$C)</f>
        <v>136.6</v>
      </c>
      <c r="AE8377">
        <f>MIS[[#This Row],[OrderAverageTradedPrice]]*MIS[[#This Row],[OrderQuantity]]</f>
        <v>2906</v>
      </c>
      <c r="AF8377">
        <f>MIS[[#This Row],[LTP]]*MIS[[#This Row],[OrderQuantity]]</f>
        <v>2732</v>
      </c>
      <c r="AG8377">
        <f>IF(MIS[[#This Row],[OrderSide]]="SELL",MIS[[#This Row],[VALUE]]-MIS[[#This Row],[LIVE_VALUE]],MIS[[#This Row],[LIVE_VALUE]]-MIS[[#This Row],[VALUE]])</f>
        <v>174</v>
      </c>
      <c r="AH8377" t="str" cm="1">
        <f t="array" ref="AH8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7" t="str">
        <f>MIS[[#This Row],[TRADING SYMBOL]]</f>
        <v>SENSEX2552083300CE</v>
      </c>
      <c r="AJ8377" t="str">
        <f>IF(RIGHT(MIS[[#This Row],[Main/Hedge]],4)="MAIN","MAIN","HEDGE")</f>
        <v>MAIN</v>
      </c>
      <c r="AK8377" t="str" cm="1">
        <f t="array" ref="AK8377">_xlfn._xlws.FILTER(Table4[Column1],ISNUMBER(SEARCH(Table4[Column1],MIS[[#This Row],[OrderUniqueIdentifier]])),"")</f>
        <v>MS</v>
      </c>
    </row>
    <row r="8378" spans="1:37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>
        <f>_xlfn.XLOOKUP(MIS[[#This Row],[TRADING SYMBOL]],[1]Sheet1!$D:$D,[1]Sheet1!$C:$C)</f>
        <v>328</v>
      </c>
      <c r="AE8378">
        <f>MIS[[#This Row],[OrderAverageTradedPrice]]*MIS[[#This Row],[OrderQuantity]]</f>
        <v>6432</v>
      </c>
      <c r="AF8378">
        <f>MIS[[#This Row],[LTP]]*MIS[[#This Row],[OrderQuantity]]</f>
        <v>6560</v>
      </c>
      <c r="AG8378">
        <f>IF(MIS[[#This Row],[OrderSide]]="SELL",MIS[[#This Row],[VALUE]]-MIS[[#This Row],[LIVE_VALUE]],MIS[[#This Row],[LIVE_VALUE]]-MIS[[#This Row],[VALUE]])</f>
        <v>128</v>
      </c>
      <c r="AH8378" t="str" cm="1">
        <f t="array" ref="AH8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8" t="str">
        <f>MIS[[#This Row],[TRADING SYMBOL]]</f>
        <v>SENSEX2552082100PE</v>
      </c>
      <c r="AJ8378" t="str">
        <f>IF(RIGHT(MIS[[#This Row],[Main/Hedge]],4)="MAIN","MAIN","HEDGE")</f>
        <v>MAIN</v>
      </c>
      <c r="AK8378" t="str" cm="1">
        <f t="array" ref="AK8378">_xlfn._xlws.FILTER(Table4[Column1],ISNUMBER(SEARCH(Table4[Column1],MIS[[#This Row],[OrderUniqueIdentifier]])),"")</f>
        <v>MS</v>
      </c>
    </row>
    <row r="8379" spans="1:37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>
        <f>_xlfn.XLOOKUP(MIS[[#This Row],[TRADING SYMBOL]],[1]Sheet1!$D:$D,[1]Sheet1!$C:$C)</f>
        <v>118.35</v>
      </c>
      <c r="AE8379">
        <f>MIS[[#This Row],[OrderAverageTradedPrice]]*MIS[[#This Row],[OrderQuantity]]</f>
        <v>2550</v>
      </c>
      <c r="AF8379">
        <f>MIS[[#This Row],[LTP]]*MIS[[#This Row],[OrderQuantity]]</f>
        <v>2367</v>
      </c>
      <c r="AG8379">
        <f>IF(MIS[[#This Row],[OrderSide]]="SELL",MIS[[#This Row],[VALUE]]-MIS[[#This Row],[LIVE_VALUE]],MIS[[#This Row],[LIVE_VALUE]]-MIS[[#This Row],[VALUE]])</f>
        <v>183</v>
      </c>
      <c r="AH8379" t="str" cm="1">
        <f t="array" ref="AH8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79" t="str">
        <f>MIS[[#This Row],[TRADING SYMBOL]]</f>
        <v>SENSEX2552083400CE</v>
      </c>
      <c r="AJ8379" t="str">
        <f>IF(RIGHT(MIS[[#This Row],[Main/Hedge]],4)="MAIN","MAIN","HEDGE")</f>
        <v>MAIN</v>
      </c>
      <c r="AK8379" t="str" cm="1">
        <f t="array" ref="AK8379">_xlfn._xlws.FILTER(Table4[Column1],ISNUMBER(SEARCH(Table4[Column1],MIS[[#This Row],[OrderUniqueIdentifier]])),"")</f>
        <v>MS</v>
      </c>
    </row>
    <row r="8380" spans="1:37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>
        <f>_xlfn.XLOOKUP(MIS[[#This Row],[TRADING SYMBOL]],[1]Sheet1!$D:$D,[1]Sheet1!$C:$C)</f>
        <v>136.6</v>
      </c>
      <c r="AE8380">
        <f>MIS[[#This Row],[OrderAverageTradedPrice]]*MIS[[#This Row],[OrderQuantity]]</f>
        <v>17430.99999999996</v>
      </c>
      <c r="AF8380">
        <f>MIS[[#This Row],[LTP]]*MIS[[#This Row],[OrderQuantity]]</f>
        <v>16392</v>
      </c>
      <c r="AG8380">
        <f>IF(MIS[[#This Row],[OrderSide]]="SELL",MIS[[#This Row],[VALUE]]-MIS[[#This Row],[LIVE_VALUE]],MIS[[#This Row],[LIVE_VALUE]]-MIS[[#This Row],[VALUE]])</f>
        <v>1038.99999999996</v>
      </c>
      <c r="AH8380" t="str" cm="1">
        <f t="array" ref="AH8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0" t="str">
        <f>MIS[[#This Row],[TRADING SYMBOL]]</f>
        <v>SENSEX2552083300CE</v>
      </c>
      <c r="AJ8380" t="str">
        <f>IF(RIGHT(MIS[[#This Row],[Main/Hedge]],4)="MAIN","MAIN","HEDGE")</f>
        <v>MAIN</v>
      </c>
      <c r="AK8380" t="str" cm="1">
        <f t="array" ref="AK8380">_xlfn._xlws.FILTER(Table4[Column1],ISNUMBER(SEARCH(Table4[Column1],MIS[[#This Row],[OrderUniqueIdentifier]])),"")</f>
        <v>MS</v>
      </c>
    </row>
    <row r="8381" spans="1:37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>
        <f>_xlfn.XLOOKUP(MIS[[#This Row],[TRADING SYMBOL]],[1]Sheet1!$D:$D,[1]Sheet1!$C:$C)</f>
        <v>328</v>
      </c>
      <c r="AE8381">
        <f>MIS[[#This Row],[OrderAverageTradedPrice]]*MIS[[#This Row],[OrderQuantity]]</f>
        <v>6418</v>
      </c>
      <c r="AF8381">
        <f>MIS[[#This Row],[LTP]]*MIS[[#This Row],[OrderQuantity]]</f>
        <v>6560</v>
      </c>
      <c r="AG8381">
        <f>IF(MIS[[#This Row],[OrderSide]]="SELL",MIS[[#This Row],[VALUE]]-MIS[[#This Row],[LIVE_VALUE]],MIS[[#This Row],[LIVE_VALUE]]-MIS[[#This Row],[VALUE]])</f>
        <v>142</v>
      </c>
      <c r="AH8381" t="str" cm="1">
        <f t="array" ref="AH8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1" t="str">
        <f>MIS[[#This Row],[TRADING SYMBOL]]</f>
        <v>SENSEX2552082100PE</v>
      </c>
      <c r="AJ8381" t="str">
        <f>IF(RIGHT(MIS[[#This Row],[Main/Hedge]],4)="MAIN","MAIN","HEDGE")</f>
        <v>MAIN</v>
      </c>
      <c r="AK8381" t="str" cm="1">
        <f t="array" ref="AK8381">_xlfn._xlws.FILTER(Table4[Column1],ISNUMBER(SEARCH(Table4[Column1],MIS[[#This Row],[OrderUniqueIdentifier]])),"")</f>
        <v>MS</v>
      </c>
    </row>
    <row r="8382" spans="1:37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>
        <f>_xlfn.XLOOKUP(MIS[[#This Row],[TRADING SYMBOL]],[1]Sheet1!$D:$D,[1]Sheet1!$C:$C)</f>
        <v>136.6</v>
      </c>
      <c r="AE8382">
        <f>MIS[[#This Row],[OrderAverageTradedPrice]]*MIS[[#This Row],[OrderQuantity]]</f>
        <v>29062</v>
      </c>
      <c r="AF8382">
        <f>MIS[[#This Row],[LTP]]*MIS[[#This Row],[OrderQuantity]]</f>
        <v>27320</v>
      </c>
      <c r="AG8382">
        <f>IF(MIS[[#This Row],[OrderSide]]="SELL",MIS[[#This Row],[VALUE]]-MIS[[#This Row],[LIVE_VALUE]],MIS[[#This Row],[LIVE_VALUE]]-MIS[[#This Row],[VALUE]])</f>
        <v>1742</v>
      </c>
      <c r="AH8382" t="str" cm="1">
        <f t="array" ref="AH8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2" t="str">
        <f>MIS[[#This Row],[TRADING SYMBOL]]</f>
        <v>SENSEX2552083300CE</v>
      </c>
      <c r="AJ8382" t="str">
        <f>IF(RIGHT(MIS[[#This Row],[Main/Hedge]],4)="MAIN","MAIN","HEDGE")</f>
        <v>MAIN</v>
      </c>
      <c r="AK8382" t="str" cm="1">
        <f t="array" ref="AK8382">_xlfn._xlws.FILTER(Table4[Column1],ISNUMBER(SEARCH(Table4[Column1],MIS[[#This Row],[OrderUniqueIdentifier]])),"")</f>
        <v>MS</v>
      </c>
    </row>
    <row r="8383" spans="1:37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>
        <f>_xlfn.XLOOKUP(MIS[[#This Row],[TRADING SYMBOL]],[1]Sheet1!$D:$D,[1]Sheet1!$C:$C)</f>
        <v>136.6</v>
      </c>
      <c r="AE8383">
        <f>MIS[[#This Row],[OrderAverageTradedPrice]]*MIS[[#This Row],[OrderQuantity]]</f>
        <v>2910</v>
      </c>
      <c r="AF8383">
        <f>MIS[[#This Row],[LTP]]*MIS[[#This Row],[OrderQuantity]]</f>
        <v>2732</v>
      </c>
      <c r="AG8383">
        <f>IF(MIS[[#This Row],[OrderSide]]="SELL",MIS[[#This Row],[VALUE]]-MIS[[#This Row],[LIVE_VALUE]],MIS[[#This Row],[LIVE_VALUE]]-MIS[[#This Row],[VALUE]])</f>
        <v>178</v>
      </c>
      <c r="AH8383" t="str" cm="1">
        <f t="array" ref="AH8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3" t="str">
        <f>MIS[[#This Row],[TRADING SYMBOL]]</f>
        <v>SENSEX2552083300CE</v>
      </c>
      <c r="AJ8383" t="str">
        <f>IF(RIGHT(MIS[[#This Row],[Main/Hedge]],4)="MAIN","MAIN","HEDGE")</f>
        <v>MAIN</v>
      </c>
      <c r="AK8383" t="str" cm="1">
        <f t="array" ref="AK8383">_xlfn._xlws.FILTER(Table4[Column1],ISNUMBER(SEARCH(Table4[Column1],MIS[[#This Row],[OrderUniqueIdentifier]])),"")</f>
        <v>MS</v>
      </c>
    </row>
    <row r="8384" spans="1:37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>
        <f>_xlfn.XLOOKUP(MIS[[#This Row],[TRADING SYMBOL]],[1]Sheet1!$D:$D,[1]Sheet1!$C:$C)</f>
        <v>127.9</v>
      </c>
      <c r="AE8384">
        <f>MIS[[#This Row],[OrderAverageTradedPrice]]*MIS[[#This Row],[OrderQuantity]]</f>
        <v>50561.999999999884</v>
      </c>
      <c r="AF8384">
        <f>MIS[[#This Row],[LTP]]*MIS[[#This Row],[OrderQuantity]]</f>
        <v>53718</v>
      </c>
      <c r="AG8384">
        <f>IF(MIS[[#This Row],[OrderSide]]="SELL",MIS[[#This Row],[VALUE]]-MIS[[#This Row],[LIVE_VALUE]],MIS[[#This Row],[LIVE_VALUE]]-MIS[[#This Row],[VALUE]])</f>
        <v>-3156.0000000001164</v>
      </c>
      <c r="AH8384" t="str" cm="1">
        <f t="array" ref="AH8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4" t="str">
        <f>MIS[[#This Row],[TRADING SYMBOL]]</f>
        <v>SENSEX2552081200PE</v>
      </c>
      <c r="AJ8384" t="str">
        <f>IF(RIGHT(MIS[[#This Row],[Main/Hedge]],4)="MAIN","MAIN","HEDGE")</f>
        <v>MAIN</v>
      </c>
      <c r="AK8384" t="str" cm="1">
        <f t="array" ref="AK8384">_xlfn._xlws.FILTER(Table4[Column1],ISNUMBER(SEARCH(Table4[Column1],MIS[[#This Row],[OrderUniqueIdentifier]])),"")</f>
        <v>MS</v>
      </c>
    </row>
    <row r="8385" spans="1:37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>
        <f>_xlfn.XLOOKUP(MIS[[#This Row],[TRADING SYMBOL]],[1]Sheet1!$D:$D,[1]Sheet1!$C:$C)</f>
        <v>104.4</v>
      </c>
      <c r="AE8385">
        <f>MIS[[#This Row],[OrderAverageTradedPrice]]*MIS[[#This Row],[OrderQuantity]]</f>
        <v>46942.999999999738</v>
      </c>
      <c r="AF8385">
        <f>MIS[[#This Row],[LTP]]*MIS[[#This Row],[OrderQuantity]]</f>
        <v>43848</v>
      </c>
      <c r="AG8385">
        <f>IF(MIS[[#This Row],[OrderSide]]="SELL",MIS[[#This Row],[VALUE]]-MIS[[#This Row],[LIVE_VALUE]],MIS[[#This Row],[LIVE_VALUE]]-MIS[[#This Row],[VALUE]])</f>
        <v>3094.9999999997381</v>
      </c>
      <c r="AH8385" t="str" cm="1">
        <f t="array" ref="AH8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5" t="str">
        <f>MIS[[#This Row],[TRADING SYMBOL]]</f>
        <v>SENSEX2552083500CE</v>
      </c>
      <c r="AJ8385" t="str">
        <f>IF(RIGHT(MIS[[#This Row],[Main/Hedge]],4)="MAIN","MAIN","HEDGE")</f>
        <v>MAIN</v>
      </c>
      <c r="AK8385" t="str" cm="1">
        <f t="array" ref="AK8385">_xlfn._xlws.FILTER(Table4[Column1],ISNUMBER(SEARCH(Table4[Column1],MIS[[#This Row],[OrderUniqueIdentifier]])),"")</f>
        <v>MS</v>
      </c>
    </row>
    <row r="8386" spans="1:37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>
        <f>_xlfn.XLOOKUP(MIS[[#This Row],[TRADING SYMBOL]],[1]Sheet1!$D:$D,[1]Sheet1!$C:$C)</f>
        <v>139.94999999999999</v>
      </c>
      <c r="AE8386">
        <f>MIS[[#This Row],[OrderAverageTradedPrice]]*MIS[[#This Row],[OrderQuantity]]</f>
        <v>8004.99999999996</v>
      </c>
      <c r="AF8386">
        <f>MIS[[#This Row],[LTP]]*MIS[[#This Row],[OrderQuantity]]</f>
        <v>8397</v>
      </c>
      <c r="AG8386">
        <f>IF(MIS[[#This Row],[OrderSide]]="SELL",MIS[[#This Row],[VALUE]]-MIS[[#This Row],[LIVE_VALUE]],MIS[[#This Row],[LIVE_VALUE]]-MIS[[#This Row],[VALUE]])</f>
        <v>-392.00000000004002</v>
      </c>
      <c r="AH8386" t="str" cm="1">
        <f t="array" ref="AH8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6" t="str">
        <f>MIS[[#This Row],[TRADING SYMBOL]]</f>
        <v>SENSEX2552081300PE</v>
      </c>
      <c r="AJ8386" t="str">
        <f>IF(RIGHT(MIS[[#This Row],[Main/Hedge]],4)="MAIN","MAIN","HEDGE")</f>
        <v>MAIN</v>
      </c>
      <c r="AK8386" t="str" cm="1">
        <f t="array" ref="AK8386">_xlfn._xlws.FILTER(Table4[Column1],ISNUMBER(SEARCH(Table4[Column1],MIS[[#This Row],[OrderUniqueIdentifier]])),"")</f>
        <v>MS</v>
      </c>
    </row>
    <row r="8387" spans="1:37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>
        <f>_xlfn.XLOOKUP(MIS[[#This Row],[TRADING SYMBOL]],[1]Sheet1!$D:$D,[1]Sheet1!$C:$C)</f>
        <v>104.4</v>
      </c>
      <c r="AE8387">
        <f>MIS[[#This Row],[OrderAverageTradedPrice]]*MIS[[#This Row],[OrderQuantity]]</f>
        <v>40270.99999999968</v>
      </c>
      <c r="AF8387">
        <f>MIS[[#This Row],[LTP]]*MIS[[#This Row],[OrderQuantity]]</f>
        <v>37584</v>
      </c>
      <c r="AG8387">
        <f>IF(MIS[[#This Row],[OrderSide]]="SELL",MIS[[#This Row],[VALUE]]-MIS[[#This Row],[LIVE_VALUE]],MIS[[#This Row],[LIVE_VALUE]]-MIS[[#This Row],[VALUE]])</f>
        <v>2686.9999999996799</v>
      </c>
      <c r="AH8387" t="str" cm="1">
        <f t="array" ref="AH8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7" t="str">
        <f>MIS[[#This Row],[TRADING SYMBOL]]</f>
        <v>SENSEX2552083500CE</v>
      </c>
      <c r="AJ8387" t="str">
        <f>IF(RIGHT(MIS[[#This Row],[Main/Hedge]],4)="MAIN","MAIN","HEDGE")</f>
        <v>MAIN</v>
      </c>
      <c r="AK8387" t="str" cm="1">
        <f t="array" ref="AK8387">_xlfn._xlws.FILTER(Table4[Column1],ISNUMBER(SEARCH(Table4[Column1],MIS[[#This Row],[OrderUniqueIdentifier]])),"")</f>
        <v>MS</v>
      </c>
    </row>
    <row r="8388" spans="1:37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>
        <f>_xlfn.XLOOKUP(MIS[[#This Row],[TRADING SYMBOL]],[1]Sheet1!$D:$D,[1]Sheet1!$C:$C)</f>
        <v>104.4</v>
      </c>
      <c r="AE8388">
        <f>MIS[[#This Row],[OrderAverageTradedPrice]]*MIS[[#This Row],[OrderQuantity]]</f>
        <v>8944</v>
      </c>
      <c r="AF8388">
        <f>MIS[[#This Row],[LTP]]*MIS[[#This Row],[OrderQuantity]]</f>
        <v>8352</v>
      </c>
      <c r="AG8388">
        <f>IF(MIS[[#This Row],[OrderSide]]="SELL",MIS[[#This Row],[VALUE]]-MIS[[#This Row],[LIVE_VALUE]],MIS[[#This Row],[LIVE_VALUE]]-MIS[[#This Row],[VALUE]])</f>
        <v>592</v>
      </c>
      <c r="AH8388" t="str" cm="1">
        <f t="array" ref="AH8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8" t="str">
        <f>MIS[[#This Row],[TRADING SYMBOL]]</f>
        <v>SENSEX2552083500CE</v>
      </c>
      <c r="AJ8388" t="str">
        <f>IF(RIGHT(MIS[[#This Row],[Main/Hedge]],4)="MAIN","MAIN","HEDGE")</f>
        <v>MAIN</v>
      </c>
      <c r="AK8388" t="str" cm="1">
        <f t="array" ref="AK8388">_xlfn._xlws.FILTER(Table4[Column1],ISNUMBER(SEARCH(Table4[Column1],MIS[[#This Row],[OrderUniqueIdentifier]])),"")</f>
        <v>MS</v>
      </c>
    </row>
    <row r="8389" spans="1:37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>
        <f>_xlfn.XLOOKUP(MIS[[#This Row],[TRADING SYMBOL]],[1]Sheet1!$D:$D,[1]Sheet1!$C:$C)</f>
        <v>139.94999999999999</v>
      </c>
      <c r="AE8389">
        <f>MIS[[#This Row],[OrderAverageTradedPrice]]*MIS[[#This Row],[OrderQuantity]]</f>
        <v>10670</v>
      </c>
      <c r="AF8389">
        <f>MIS[[#This Row],[LTP]]*MIS[[#This Row],[OrderQuantity]]</f>
        <v>11196</v>
      </c>
      <c r="AG8389">
        <f>IF(MIS[[#This Row],[OrderSide]]="SELL",MIS[[#This Row],[VALUE]]-MIS[[#This Row],[LIVE_VALUE]],MIS[[#This Row],[LIVE_VALUE]]-MIS[[#This Row],[VALUE]])</f>
        <v>-526</v>
      </c>
      <c r="AH8389" t="str" cm="1">
        <f t="array" ref="AH8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89" t="str">
        <f>MIS[[#This Row],[TRADING SYMBOL]]</f>
        <v>SENSEX2552081300PE</v>
      </c>
      <c r="AJ8389" t="str">
        <f>IF(RIGHT(MIS[[#This Row],[Main/Hedge]],4)="MAIN","MAIN","HEDGE")</f>
        <v>MAIN</v>
      </c>
      <c r="AK8389" t="str" cm="1">
        <f t="array" ref="AK8389">_xlfn._xlws.FILTER(Table4[Column1],ISNUMBER(SEARCH(Table4[Column1],MIS[[#This Row],[OrderUniqueIdentifier]])),"")</f>
        <v>MS</v>
      </c>
    </row>
    <row r="8390" spans="1:37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>
        <f>_xlfn.XLOOKUP(MIS[[#This Row],[TRADING SYMBOL]],[1]Sheet1!$D:$D,[1]Sheet1!$C:$C)</f>
        <v>118.35</v>
      </c>
      <c r="AE8390">
        <f>MIS[[#This Row],[OrderAverageTradedPrice]]*MIS[[#This Row],[OrderQuantity]]</f>
        <v>10214</v>
      </c>
      <c r="AF8390">
        <f>MIS[[#This Row],[LTP]]*MIS[[#This Row],[OrderQuantity]]</f>
        <v>9468</v>
      </c>
      <c r="AG8390">
        <f>IF(MIS[[#This Row],[OrderSide]]="SELL",MIS[[#This Row],[VALUE]]-MIS[[#This Row],[LIVE_VALUE]],MIS[[#This Row],[LIVE_VALUE]]-MIS[[#This Row],[VALUE]])</f>
        <v>746</v>
      </c>
      <c r="AH8390" t="str" cm="1">
        <f t="array" ref="AH8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0" t="str">
        <f>MIS[[#This Row],[TRADING SYMBOL]]</f>
        <v>SENSEX2552083400CE</v>
      </c>
      <c r="AJ8390" t="str">
        <f>IF(RIGHT(MIS[[#This Row],[Main/Hedge]],4)="MAIN","MAIN","HEDGE")</f>
        <v>MAIN</v>
      </c>
      <c r="AK8390" t="str" cm="1">
        <f t="array" ref="AK8390">_xlfn._xlws.FILTER(Table4[Column1],ISNUMBER(SEARCH(Table4[Column1],MIS[[#This Row],[OrderUniqueIdentifier]])),"")</f>
        <v>MS</v>
      </c>
    </row>
    <row r="8391" spans="1:37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>
        <f>_xlfn.XLOOKUP(MIS[[#This Row],[TRADING SYMBOL]],[1]Sheet1!$D:$D,[1]Sheet1!$C:$C)</f>
        <v>127.9</v>
      </c>
      <c r="AE8391">
        <f>MIS[[#This Row],[OrderAverageTradedPrice]]*MIS[[#This Row],[OrderQuantity]]</f>
        <v>2407</v>
      </c>
      <c r="AF8391">
        <f>MIS[[#This Row],[LTP]]*MIS[[#This Row],[OrderQuantity]]</f>
        <v>2558</v>
      </c>
      <c r="AG8391">
        <f>IF(MIS[[#This Row],[OrderSide]]="SELL",MIS[[#This Row],[VALUE]]-MIS[[#This Row],[LIVE_VALUE]],MIS[[#This Row],[LIVE_VALUE]]-MIS[[#This Row],[VALUE]])</f>
        <v>-151</v>
      </c>
      <c r="AH8391" t="str" cm="1">
        <f t="array" ref="AH8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1" t="str">
        <f>MIS[[#This Row],[TRADING SYMBOL]]</f>
        <v>SENSEX2552081200PE</v>
      </c>
      <c r="AJ8391" t="str">
        <f>IF(RIGHT(MIS[[#This Row],[Main/Hedge]],4)="MAIN","MAIN","HEDGE")</f>
        <v>MAIN</v>
      </c>
      <c r="AK8391" t="str" cm="1">
        <f t="array" ref="AK8391">_xlfn._xlws.FILTER(Table4[Column1],ISNUMBER(SEARCH(Table4[Column1],MIS[[#This Row],[OrderUniqueIdentifier]])),"")</f>
        <v>MS</v>
      </c>
    </row>
    <row r="8392" spans="1:37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>
        <f>_xlfn.XLOOKUP(MIS[[#This Row],[TRADING SYMBOL]],[1]Sheet1!$D:$D,[1]Sheet1!$C:$C)</f>
        <v>136.6</v>
      </c>
      <c r="AE8392">
        <f>MIS[[#This Row],[OrderAverageTradedPrice]]*MIS[[#This Row],[OrderQuantity]]</f>
        <v>2911</v>
      </c>
      <c r="AF8392">
        <f>MIS[[#This Row],[LTP]]*MIS[[#This Row],[OrderQuantity]]</f>
        <v>2732</v>
      </c>
      <c r="AG8392">
        <f>IF(MIS[[#This Row],[OrderSide]]="SELL",MIS[[#This Row],[VALUE]]-MIS[[#This Row],[LIVE_VALUE]],MIS[[#This Row],[LIVE_VALUE]]-MIS[[#This Row],[VALUE]])</f>
        <v>179</v>
      </c>
      <c r="AH8392" t="str" cm="1">
        <f t="array" ref="AH8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2" t="str">
        <f>MIS[[#This Row],[TRADING SYMBOL]]</f>
        <v>SENSEX2552083300CE</v>
      </c>
      <c r="AJ8392" t="str">
        <f>IF(RIGHT(MIS[[#This Row],[Main/Hedge]],4)="MAIN","MAIN","HEDGE")</f>
        <v>MAIN</v>
      </c>
      <c r="AK8392" t="str" cm="1">
        <f t="array" ref="AK8392">_xlfn._xlws.FILTER(Table4[Column1],ISNUMBER(SEARCH(Table4[Column1],MIS[[#This Row],[OrderUniqueIdentifier]])),"")</f>
        <v>MS</v>
      </c>
    </row>
    <row r="8393" spans="1:37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>
        <f>_xlfn.XLOOKUP(MIS[[#This Row],[TRADING SYMBOL]],[1]Sheet1!$D:$D,[1]Sheet1!$C:$C)</f>
        <v>139.94999999999999</v>
      </c>
      <c r="AE8393">
        <f>MIS[[#This Row],[OrderAverageTradedPrice]]*MIS[[#This Row],[OrderQuantity]]</f>
        <v>2670</v>
      </c>
      <c r="AF8393">
        <f>MIS[[#This Row],[LTP]]*MIS[[#This Row],[OrderQuantity]]</f>
        <v>2799</v>
      </c>
      <c r="AG8393">
        <f>IF(MIS[[#This Row],[OrderSide]]="SELL",MIS[[#This Row],[VALUE]]-MIS[[#This Row],[LIVE_VALUE]],MIS[[#This Row],[LIVE_VALUE]]-MIS[[#This Row],[VALUE]])</f>
        <v>-129</v>
      </c>
      <c r="AH8393" t="str" cm="1">
        <f t="array" ref="AH8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3" t="str">
        <f>MIS[[#This Row],[TRADING SYMBOL]]</f>
        <v>SENSEX2552081300PE</v>
      </c>
      <c r="AJ8393" t="str">
        <f>IF(RIGHT(MIS[[#This Row],[Main/Hedge]],4)="MAIN","MAIN","HEDGE")</f>
        <v>MAIN</v>
      </c>
      <c r="AK8393" t="str" cm="1">
        <f t="array" ref="AK8393">_xlfn._xlws.FILTER(Table4[Column1],ISNUMBER(SEARCH(Table4[Column1],MIS[[#This Row],[OrderUniqueIdentifier]])),"")</f>
        <v>MS</v>
      </c>
    </row>
    <row r="8394" spans="1:37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>
        <f>_xlfn.XLOOKUP(MIS[[#This Row],[TRADING SYMBOL]],[1]Sheet1!$D:$D,[1]Sheet1!$C:$C)</f>
        <v>127.9</v>
      </c>
      <c r="AE8394">
        <f>MIS[[#This Row],[OrderAverageTradedPrice]]*MIS[[#This Row],[OrderQuantity]]</f>
        <v>14449.99999999992</v>
      </c>
      <c r="AF8394">
        <f>MIS[[#This Row],[LTP]]*MIS[[#This Row],[OrderQuantity]]</f>
        <v>15348</v>
      </c>
      <c r="AG8394">
        <f>IF(MIS[[#This Row],[OrderSide]]="SELL",MIS[[#This Row],[VALUE]]-MIS[[#This Row],[LIVE_VALUE]],MIS[[#This Row],[LIVE_VALUE]]-MIS[[#This Row],[VALUE]])</f>
        <v>-898.00000000008004</v>
      </c>
      <c r="AH8394" t="str" cm="1">
        <f t="array" ref="AH8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4" t="str">
        <f>MIS[[#This Row],[TRADING SYMBOL]]</f>
        <v>SENSEX2552081200PE</v>
      </c>
      <c r="AJ8394" t="str">
        <f>IF(RIGHT(MIS[[#This Row],[Main/Hedge]],4)="MAIN","MAIN","HEDGE")</f>
        <v>MAIN</v>
      </c>
      <c r="AK8394" t="str" cm="1">
        <f t="array" ref="AK8394">_xlfn._xlws.FILTER(Table4[Column1],ISNUMBER(SEARCH(Table4[Column1],MIS[[#This Row],[OrderUniqueIdentifier]])),"")</f>
        <v>MS</v>
      </c>
    </row>
    <row r="8395" spans="1:37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>
        <f>_xlfn.XLOOKUP(MIS[[#This Row],[TRADING SYMBOL]],[1]Sheet1!$D:$D,[1]Sheet1!$C:$C)</f>
        <v>127.9</v>
      </c>
      <c r="AE8395">
        <f>MIS[[#This Row],[OrderAverageTradedPrice]]*MIS[[#This Row],[OrderQuantity]]</f>
        <v>12040</v>
      </c>
      <c r="AF8395">
        <f>MIS[[#This Row],[LTP]]*MIS[[#This Row],[OrderQuantity]]</f>
        <v>12790</v>
      </c>
      <c r="AG8395">
        <f>IF(MIS[[#This Row],[OrderSide]]="SELL",MIS[[#This Row],[VALUE]]-MIS[[#This Row],[LIVE_VALUE]],MIS[[#This Row],[LIVE_VALUE]]-MIS[[#This Row],[VALUE]])</f>
        <v>-750</v>
      </c>
      <c r="AH8395" t="str" cm="1">
        <f t="array" ref="AH8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5" t="str">
        <f>MIS[[#This Row],[TRADING SYMBOL]]</f>
        <v>SENSEX2552081200PE</v>
      </c>
      <c r="AJ8395" t="str">
        <f>IF(RIGHT(MIS[[#This Row],[Main/Hedge]],4)="MAIN","MAIN","HEDGE")</f>
        <v>MAIN</v>
      </c>
      <c r="AK8395" t="str" cm="1">
        <f t="array" ref="AK8395">_xlfn._xlws.FILTER(Table4[Column1],ISNUMBER(SEARCH(Table4[Column1],MIS[[#This Row],[OrderUniqueIdentifier]])),"")</f>
        <v>MS</v>
      </c>
    </row>
    <row r="8396" spans="1:37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>
        <f>_xlfn.XLOOKUP(MIS[[#This Row],[TRADING SYMBOL]],[1]Sheet1!$D:$D,[1]Sheet1!$C:$C)</f>
        <v>127.9</v>
      </c>
      <c r="AE8396">
        <f>MIS[[#This Row],[OrderAverageTradedPrice]]*MIS[[#This Row],[OrderQuantity]]</f>
        <v>9633</v>
      </c>
      <c r="AF8396">
        <f>MIS[[#This Row],[LTP]]*MIS[[#This Row],[OrderQuantity]]</f>
        <v>10232</v>
      </c>
      <c r="AG8396">
        <f>IF(MIS[[#This Row],[OrderSide]]="SELL",MIS[[#This Row],[VALUE]]-MIS[[#This Row],[LIVE_VALUE]],MIS[[#This Row],[LIVE_VALUE]]-MIS[[#This Row],[VALUE]])</f>
        <v>-599</v>
      </c>
      <c r="AH8396" t="str" cm="1">
        <f t="array" ref="AH8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6" t="str">
        <f>MIS[[#This Row],[TRADING SYMBOL]]</f>
        <v>SENSEX2552081200PE</v>
      </c>
      <c r="AJ8396" t="str">
        <f>IF(RIGHT(MIS[[#This Row],[Main/Hedge]],4)="MAIN","MAIN","HEDGE")</f>
        <v>MAIN</v>
      </c>
      <c r="AK8396" t="str" cm="1">
        <f t="array" ref="AK8396">_xlfn._xlws.FILTER(Table4[Column1],ISNUMBER(SEARCH(Table4[Column1],MIS[[#This Row],[OrderUniqueIdentifier]])),"")</f>
        <v>MS</v>
      </c>
    </row>
    <row r="8397" spans="1:37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>
        <f>_xlfn.XLOOKUP(MIS[[#This Row],[TRADING SYMBOL]],[1]Sheet1!$D:$D,[1]Sheet1!$C:$C)</f>
        <v>104.4</v>
      </c>
      <c r="AE8397">
        <f>MIS[[#This Row],[OrderAverageTradedPrice]]*MIS[[#This Row],[OrderQuantity]]</f>
        <v>8937</v>
      </c>
      <c r="AF8397">
        <f>MIS[[#This Row],[LTP]]*MIS[[#This Row],[OrderQuantity]]</f>
        <v>8352</v>
      </c>
      <c r="AG8397">
        <f>IF(MIS[[#This Row],[OrderSide]]="SELL",MIS[[#This Row],[VALUE]]-MIS[[#This Row],[LIVE_VALUE]],MIS[[#This Row],[LIVE_VALUE]]-MIS[[#This Row],[VALUE]])</f>
        <v>585</v>
      </c>
      <c r="AH8397" t="str" cm="1">
        <f t="array" ref="AH8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7" t="str">
        <f>MIS[[#This Row],[TRADING SYMBOL]]</f>
        <v>SENSEX2552083500CE</v>
      </c>
      <c r="AJ8397" t="str">
        <f>IF(RIGHT(MIS[[#This Row],[Main/Hedge]],4)="MAIN","MAIN","HEDGE")</f>
        <v>MAIN</v>
      </c>
      <c r="AK8397" t="str" cm="1">
        <f t="array" ref="AK8397">_xlfn._xlws.FILTER(Table4[Column1],ISNUMBER(SEARCH(Table4[Column1],MIS[[#This Row],[OrderUniqueIdentifier]])),"")</f>
        <v>MS</v>
      </c>
    </row>
    <row r="8398" spans="1:37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>
        <f>_xlfn.XLOOKUP(MIS[[#This Row],[TRADING SYMBOL]],[1]Sheet1!$D:$D,[1]Sheet1!$C:$C)</f>
        <v>118.35</v>
      </c>
      <c r="AE8398">
        <f>MIS[[#This Row],[OrderAverageTradedPrice]]*MIS[[#This Row],[OrderQuantity]]</f>
        <v>17900.999999999902</v>
      </c>
      <c r="AF8398">
        <f>MIS[[#This Row],[LTP]]*MIS[[#This Row],[OrderQuantity]]</f>
        <v>16569</v>
      </c>
      <c r="AG8398">
        <f>IF(MIS[[#This Row],[OrderSide]]="SELL",MIS[[#This Row],[VALUE]]-MIS[[#This Row],[LIVE_VALUE]],MIS[[#This Row],[LIVE_VALUE]]-MIS[[#This Row],[VALUE]])</f>
        <v>1331.9999999999018</v>
      </c>
      <c r="AH8398" t="str" cm="1">
        <f t="array" ref="AH8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8" t="str">
        <f>MIS[[#This Row],[TRADING SYMBOL]]</f>
        <v>SENSEX2552083400CE</v>
      </c>
      <c r="AJ8398" t="str">
        <f>IF(RIGHT(MIS[[#This Row],[Main/Hedge]],4)="MAIN","MAIN","HEDGE")</f>
        <v>MAIN</v>
      </c>
      <c r="AK8398" t="str" cm="1">
        <f t="array" ref="AK8398">_xlfn._xlws.FILTER(Table4[Column1],ISNUMBER(SEARCH(Table4[Column1],MIS[[#This Row],[OrderUniqueIdentifier]])),"")</f>
        <v>MS</v>
      </c>
    </row>
    <row r="8399" spans="1:37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>
        <f>_xlfn.XLOOKUP(MIS[[#This Row],[TRADING SYMBOL]],[1]Sheet1!$D:$D,[1]Sheet1!$C:$C)</f>
        <v>127.9</v>
      </c>
      <c r="AE8399">
        <f>MIS[[#This Row],[OrderAverageTradedPrice]]*MIS[[#This Row],[OrderQuantity]]</f>
        <v>16856</v>
      </c>
      <c r="AF8399">
        <f>MIS[[#This Row],[LTP]]*MIS[[#This Row],[OrderQuantity]]</f>
        <v>17906</v>
      </c>
      <c r="AG8399">
        <f>IF(MIS[[#This Row],[OrderSide]]="SELL",MIS[[#This Row],[VALUE]]-MIS[[#This Row],[LIVE_VALUE]],MIS[[#This Row],[LIVE_VALUE]]-MIS[[#This Row],[VALUE]])</f>
        <v>-1050</v>
      </c>
      <c r="AH8399" t="str" cm="1">
        <f t="array" ref="AH8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399" t="str">
        <f>MIS[[#This Row],[TRADING SYMBOL]]</f>
        <v>SENSEX2552081200PE</v>
      </c>
      <c r="AJ8399" t="str">
        <f>IF(RIGHT(MIS[[#This Row],[Main/Hedge]],4)="MAIN","MAIN","HEDGE")</f>
        <v>MAIN</v>
      </c>
      <c r="AK8399" t="str" cm="1">
        <f t="array" ref="AK8399">_xlfn._xlws.FILTER(Table4[Column1],ISNUMBER(SEARCH(Table4[Column1],MIS[[#This Row],[OrderUniqueIdentifier]])),"")</f>
        <v>MS</v>
      </c>
    </row>
    <row r="8400" spans="1:37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>
        <f>_xlfn.XLOOKUP(MIS[[#This Row],[TRADING SYMBOL]],[1]Sheet1!$D:$D,[1]Sheet1!$C:$C)</f>
        <v>139.94999999999999</v>
      </c>
      <c r="AE8400">
        <f>MIS[[#This Row],[OrderAverageTradedPrice]]*MIS[[#This Row],[OrderQuantity]]</f>
        <v>2666</v>
      </c>
      <c r="AF8400">
        <f>MIS[[#This Row],[LTP]]*MIS[[#This Row],[OrderQuantity]]</f>
        <v>2799</v>
      </c>
      <c r="AG8400">
        <f>IF(MIS[[#This Row],[OrderSide]]="SELL",MIS[[#This Row],[VALUE]]-MIS[[#This Row],[LIVE_VALUE]],MIS[[#This Row],[LIVE_VALUE]]-MIS[[#This Row],[VALUE]])</f>
        <v>-133</v>
      </c>
      <c r="AH8400" t="str" cm="1">
        <f t="array" ref="AH8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0" t="str">
        <f>MIS[[#This Row],[TRADING SYMBOL]]</f>
        <v>SENSEX2552081300PE</v>
      </c>
      <c r="AJ8400" t="str">
        <f>IF(RIGHT(MIS[[#This Row],[Main/Hedge]],4)="MAIN","MAIN","HEDGE")</f>
        <v>MAIN</v>
      </c>
      <c r="AK8400" t="str" cm="1">
        <f t="array" ref="AK8400">_xlfn._xlws.FILTER(Table4[Column1],ISNUMBER(SEARCH(Table4[Column1],MIS[[#This Row],[OrderUniqueIdentifier]])),"")</f>
        <v>MS</v>
      </c>
    </row>
    <row r="8401" spans="1:37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>
        <f>_xlfn.XLOOKUP(MIS[[#This Row],[TRADING SYMBOL]],[1]Sheet1!$D:$D,[1]Sheet1!$C:$C)</f>
        <v>136.6</v>
      </c>
      <c r="AE8401">
        <f>MIS[[#This Row],[OrderAverageTradedPrice]]*MIS[[#This Row],[OrderQuantity]]</f>
        <v>2911</v>
      </c>
      <c r="AF8401">
        <f>MIS[[#This Row],[LTP]]*MIS[[#This Row],[OrderQuantity]]</f>
        <v>2732</v>
      </c>
      <c r="AG8401">
        <f>IF(MIS[[#This Row],[OrderSide]]="SELL",MIS[[#This Row],[VALUE]]-MIS[[#This Row],[LIVE_VALUE]],MIS[[#This Row],[LIVE_VALUE]]-MIS[[#This Row],[VALUE]])</f>
        <v>179</v>
      </c>
      <c r="AH8401" t="str" cm="1">
        <f t="array" ref="AH8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1" t="str">
        <f>MIS[[#This Row],[TRADING SYMBOL]]</f>
        <v>SENSEX2552083300CE</v>
      </c>
      <c r="AJ8401" t="str">
        <f>IF(RIGHT(MIS[[#This Row],[Main/Hedge]],4)="MAIN","MAIN","HEDGE")</f>
        <v>MAIN</v>
      </c>
      <c r="AK8401" t="str" cm="1">
        <f t="array" ref="AK8401">_xlfn._xlws.FILTER(Table4[Column1],ISNUMBER(SEARCH(Table4[Column1],MIS[[#This Row],[OrderUniqueIdentifier]])),"")</f>
        <v>MS</v>
      </c>
    </row>
    <row r="8402" spans="1:37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>
        <f>_xlfn.XLOOKUP(MIS[[#This Row],[TRADING SYMBOL]],[1]Sheet1!$D:$D,[1]Sheet1!$C:$C)</f>
        <v>127.9</v>
      </c>
      <c r="AE8402">
        <f>MIS[[#This Row],[OrderAverageTradedPrice]]*MIS[[#This Row],[OrderQuantity]]</f>
        <v>2409</v>
      </c>
      <c r="AF8402">
        <f>MIS[[#This Row],[LTP]]*MIS[[#This Row],[OrderQuantity]]</f>
        <v>2558</v>
      </c>
      <c r="AG8402">
        <f>IF(MIS[[#This Row],[OrderSide]]="SELL",MIS[[#This Row],[VALUE]]-MIS[[#This Row],[LIVE_VALUE]],MIS[[#This Row],[LIVE_VALUE]]-MIS[[#This Row],[VALUE]])</f>
        <v>-149</v>
      </c>
      <c r="AH8402" t="str" cm="1">
        <f t="array" ref="AH8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2" t="str">
        <f>MIS[[#This Row],[TRADING SYMBOL]]</f>
        <v>SENSEX2552081200PE</v>
      </c>
      <c r="AJ8402" t="str">
        <f>IF(RIGHT(MIS[[#This Row],[Main/Hedge]],4)="MAIN","MAIN","HEDGE")</f>
        <v>MAIN</v>
      </c>
      <c r="AK8402" t="str" cm="1">
        <f t="array" ref="AK8402">_xlfn._xlws.FILTER(Table4[Column1],ISNUMBER(SEARCH(Table4[Column1],MIS[[#This Row],[OrderUniqueIdentifier]])),"")</f>
        <v>MS</v>
      </c>
    </row>
    <row r="8403" spans="1:37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>
        <f>_xlfn.XLOOKUP(MIS[[#This Row],[TRADING SYMBOL]],[1]Sheet1!$D:$D,[1]Sheet1!$C:$C)</f>
        <v>139.94999999999999</v>
      </c>
      <c r="AE8403">
        <f>MIS[[#This Row],[OrderAverageTradedPrice]]*MIS[[#This Row],[OrderQuantity]]</f>
        <v>15999.99999999996</v>
      </c>
      <c r="AF8403">
        <f>MIS[[#This Row],[LTP]]*MIS[[#This Row],[OrderQuantity]]</f>
        <v>16794</v>
      </c>
      <c r="AG8403">
        <f>IF(MIS[[#This Row],[OrderSide]]="SELL",MIS[[#This Row],[VALUE]]-MIS[[#This Row],[LIVE_VALUE]],MIS[[#This Row],[LIVE_VALUE]]-MIS[[#This Row],[VALUE]])</f>
        <v>-794.00000000004002</v>
      </c>
      <c r="AH8403" t="str" cm="1">
        <f t="array" ref="AH8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3" t="str">
        <f>MIS[[#This Row],[TRADING SYMBOL]]</f>
        <v>SENSEX2552081300PE</v>
      </c>
      <c r="AJ8403" t="str">
        <f>IF(RIGHT(MIS[[#This Row],[Main/Hedge]],4)="MAIN","MAIN","HEDGE")</f>
        <v>MAIN</v>
      </c>
      <c r="AK8403" t="str" cm="1">
        <f t="array" ref="AK8403">_xlfn._xlws.FILTER(Table4[Column1],ISNUMBER(SEARCH(Table4[Column1],MIS[[#This Row],[OrderUniqueIdentifier]])),"")</f>
        <v>MS</v>
      </c>
    </row>
    <row r="8404" spans="1:37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>
        <f>_xlfn.XLOOKUP(MIS[[#This Row],[TRADING SYMBOL]],[1]Sheet1!$D:$D,[1]Sheet1!$C:$C)</f>
        <v>136.6</v>
      </c>
      <c r="AE8404">
        <f>MIS[[#This Row],[OrderAverageTradedPrice]]*MIS[[#This Row],[OrderQuantity]]</f>
        <v>2903</v>
      </c>
      <c r="AF8404">
        <f>MIS[[#This Row],[LTP]]*MIS[[#This Row],[OrderQuantity]]</f>
        <v>2732</v>
      </c>
      <c r="AG8404">
        <f>IF(MIS[[#This Row],[OrderSide]]="SELL",MIS[[#This Row],[VALUE]]-MIS[[#This Row],[LIVE_VALUE]],MIS[[#This Row],[LIVE_VALUE]]-MIS[[#This Row],[VALUE]])</f>
        <v>171</v>
      </c>
      <c r="AH8404" t="str" cm="1">
        <f t="array" ref="AH8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4" t="str">
        <f>MIS[[#This Row],[TRADING SYMBOL]]</f>
        <v>SENSEX2552083300CE</v>
      </c>
      <c r="AJ8404" t="str">
        <f>IF(RIGHT(MIS[[#This Row],[Main/Hedge]],4)="MAIN","MAIN","HEDGE")</f>
        <v>MAIN</v>
      </c>
      <c r="AK8404" t="str" cm="1">
        <f t="array" ref="AK8404">_xlfn._xlws.FILTER(Table4[Column1],ISNUMBER(SEARCH(Table4[Column1],MIS[[#This Row],[OrderUniqueIdentifier]])),"")</f>
        <v>MS</v>
      </c>
    </row>
    <row r="8405" spans="1:37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>
        <f>_xlfn.XLOOKUP(MIS[[#This Row],[TRADING SYMBOL]],[1]Sheet1!$D:$D,[1]Sheet1!$C:$C)</f>
        <v>139.94999999999999</v>
      </c>
      <c r="AE8405">
        <f>MIS[[#This Row],[OrderAverageTradedPrice]]*MIS[[#This Row],[OrderQuantity]]</f>
        <v>26685.000000000004</v>
      </c>
      <c r="AF8405">
        <f>MIS[[#This Row],[LTP]]*MIS[[#This Row],[OrderQuantity]]</f>
        <v>27989.999999999996</v>
      </c>
      <c r="AG8405">
        <f>IF(MIS[[#This Row],[OrderSide]]="SELL",MIS[[#This Row],[VALUE]]-MIS[[#This Row],[LIVE_VALUE]],MIS[[#This Row],[LIVE_VALUE]]-MIS[[#This Row],[VALUE]])</f>
        <v>-1304.9999999999927</v>
      </c>
      <c r="AH8405" t="str" cm="1">
        <f t="array" ref="AH8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5" t="str">
        <f>MIS[[#This Row],[TRADING SYMBOL]]</f>
        <v>SENSEX2552081300PE</v>
      </c>
      <c r="AJ8405" t="str">
        <f>IF(RIGHT(MIS[[#This Row],[Main/Hedge]],4)="MAIN","MAIN","HEDGE")</f>
        <v>MAIN</v>
      </c>
      <c r="AK8405" t="str" cm="1">
        <f t="array" ref="AK8405">_xlfn._xlws.FILTER(Table4[Column1],ISNUMBER(SEARCH(Table4[Column1],MIS[[#This Row],[OrderUniqueIdentifier]])),"")</f>
        <v>MS</v>
      </c>
    </row>
    <row r="8406" spans="1:37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>
        <f>_xlfn.XLOOKUP(MIS[[#This Row],[TRADING SYMBOL]],[1]Sheet1!$D:$D,[1]Sheet1!$C:$C)</f>
        <v>139.94999999999999</v>
      </c>
      <c r="AE8406">
        <f>MIS[[#This Row],[OrderAverageTradedPrice]]*MIS[[#This Row],[OrderQuantity]]</f>
        <v>2674</v>
      </c>
      <c r="AF8406">
        <f>MIS[[#This Row],[LTP]]*MIS[[#This Row],[OrderQuantity]]</f>
        <v>2799</v>
      </c>
      <c r="AG8406">
        <f>IF(MIS[[#This Row],[OrderSide]]="SELL",MIS[[#This Row],[VALUE]]-MIS[[#This Row],[LIVE_VALUE]],MIS[[#This Row],[LIVE_VALUE]]-MIS[[#This Row],[VALUE]])</f>
        <v>-125</v>
      </c>
      <c r="AH8406" t="str" cm="1">
        <f t="array" ref="AH8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6" t="str">
        <f>MIS[[#This Row],[TRADING SYMBOL]]</f>
        <v>SENSEX2552081300PE</v>
      </c>
      <c r="AJ8406" t="str">
        <f>IF(RIGHT(MIS[[#This Row],[Main/Hedge]],4)="MAIN","MAIN","HEDGE")</f>
        <v>MAIN</v>
      </c>
      <c r="AK8406" t="str" cm="1">
        <f t="array" ref="AK8406">_xlfn._xlws.FILTER(Table4[Column1],ISNUMBER(SEARCH(Table4[Column1],MIS[[#This Row],[OrderUniqueIdentifier]])),"")</f>
        <v>MS</v>
      </c>
    </row>
    <row r="8407" spans="1:37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>
        <f>_xlfn.XLOOKUP(MIS[[#This Row],[TRADING SYMBOL]],[1]Sheet1!$D:$D,[1]Sheet1!$C:$C)</f>
        <v>115.45</v>
      </c>
      <c r="AE8407">
        <f>MIS[[#This Row],[OrderAverageTradedPrice]]*MIS[[#This Row],[OrderQuantity]]</f>
        <v>45759</v>
      </c>
      <c r="AF8407">
        <f>MIS[[#This Row],[LTP]]*MIS[[#This Row],[OrderQuantity]]</f>
        <v>48489</v>
      </c>
      <c r="AG8407">
        <f>IF(MIS[[#This Row],[OrderSide]]="SELL",MIS[[#This Row],[VALUE]]-MIS[[#This Row],[LIVE_VALUE]],MIS[[#This Row],[LIVE_VALUE]]-MIS[[#This Row],[VALUE]])</f>
        <v>-2730</v>
      </c>
      <c r="AH8407" t="str" cm="1">
        <f t="array" ref="AH8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7" t="str">
        <f>MIS[[#This Row],[TRADING SYMBOL]]</f>
        <v>SENSEX2552081100PE</v>
      </c>
      <c r="AJ8407" t="str">
        <f>IF(RIGHT(MIS[[#This Row],[Main/Hedge]],4)="MAIN","MAIN","HEDGE")</f>
        <v>MAIN</v>
      </c>
      <c r="AK8407" t="str" cm="1">
        <f t="array" ref="AK8407">_xlfn._xlws.FILTER(Table4[Column1],ISNUMBER(SEARCH(Table4[Column1],MIS[[#This Row],[OrderUniqueIdentifier]])),"")</f>
        <v>MS</v>
      </c>
    </row>
    <row r="8408" spans="1:37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>
        <f>_xlfn.XLOOKUP(MIS[[#This Row],[TRADING SYMBOL]],[1]Sheet1!$D:$D,[1]Sheet1!$C:$C)</f>
        <v>118.35</v>
      </c>
      <c r="AE8408">
        <f>MIS[[#This Row],[OrderAverageTradedPrice]]*MIS[[#This Row],[OrderQuantity]]</f>
        <v>7665.99999999996</v>
      </c>
      <c r="AF8408">
        <f>MIS[[#This Row],[LTP]]*MIS[[#This Row],[OrderQuantity]]</f>
        <v>7101</v>
      </c>
      <c r="AG8408">
        <f>IF(MIS[[#This Row],[OrderSide]]="SELL",MIS[[#This Row],[VALUE]]-MIS[[#This Row],[LIVE_VALUE]],MIS[[#This Row],[LIVE_VALUE]]-MIS[[#This Row],[VALUE]])</f>
        <v>564.99999999995998</v>
      </c>
      <c r="AH8408" t="str" cm="1">
        <f t="array" ref="AH8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8" t="str">
        <f>MIS[[#This Row],[TRADING SYMBOL]]</f>
        <v>SENSEX2552083400CE</v>
      </c>
      <c r="AJ8408" t="str">
        <f>IF(RIGHT(MIS[[#This Row],[Main/Hedge]],4)="MAIN","MAIN","HEDGE")</f>
        <v>MAIN</v>
      </c>
      <c r="AK8408" t="str" cm="1">
        <f t="array" ref="AK8408">_xlfn._xlws.FILTER(Table4[Column1],ISNUMBER(SEARCH(Table4[Column1],MIS[[#This Row],[OrderUniqueIdentifier]])),"")</f>
        <v>MS</v>
      </c>
    </row>
    <row r="8409" spans="1:37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>
        <f>_xlfn.XLOOKUP(MIS[[#This Row],[TRADING SYMBOL]],[1]Sheet1!$D:$D,[1]Sheet1!$C:$C)</f>
        <v>127.9</v>
      </c>
      <c r="AE8409">
        <f>MIS[[#This Row],[OrderAverageTradedPrice]]*MIS[[#This Row],[OrderQuantity]]</f>
        <v>7236</v>
      </c>
      <c r="AF8409">
        <f>MIS[[#This Row],[LTP]]*MIS[[#This Row],[OrderQuantity]]</f>
        <v>7674</v>
      </c>
      <c r="AG8409">
        <f>IF(MIS[[#This Row],[OrderSide]]="SELL",MIS[[#This Row],[VALUE]]-MIS[[#This Row],[LIVE_VALUE]],MIS[[#This Row],[LIVE_VALUE]]-MIS[[#This Row],[VALUE]])</f>
        <v>-438</v>
      </c>
      <c r="AH8409" t="str" cm="1">
        <f t="array" ref="AH8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09" t="str">
        <f>MIS[[#This Row],[TRADING SYMBOL]]</f>
        <v>SENSEX2552081200PE</v>
      </c>
      <c r="AJ8409" t="str">
        <f>IF(RIGHT(MIS[[#This Row],[Main/Hedge]],4)="MAIN","MAIN","HEDGE")</f>
        <v>MAIN</v>
      </c>
      <c r="AK8409" t="str" cm="1">
        <f t="array" ref="AK8409">_xlfn._xlws.FILTER(Table4[Column1],ISNUMBER(SEARCH(Table4[Column1],MIS[[#This Row],[OrderUniqueIdentifier]])),"")</f>
        <v>MS</v>
      </c>
    </row>
    <row r="8410" spans="1:37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>
        <f>_xlfn.XLOOKUP(MIS[[#This Row],[TRADING SYMBOL]],[1]Sheet1!$D:$D,[1]Sheet1!$C:$C)</f>
        <v>115.45</v>
      </c>
      <c r="AE8410">
        <f>MIS[[#This Row],[OrderAverageTradedPrice]]*MIS[[#This Row],[OrderQuantity]]</f>
        <v>39261.999999999964</v>
      </c>
      <c r="AF8410">
        <f>MIS[[#This Row],[LTP]]*MIS[[#This Row],[OrderQuantity]]</f>
        <v>41562</v>
      </c>
      <c r="AG8410">
        <f>IF(MIS[[#This Row],[OrderSide]]="SELL",MIS[[#This Row],[VALUE]]-MIS[[#This Row],[LIVE_VALUE]],MIS[[#This Row],[LIVE_VALUE]]-MIS[[#This Row],[VALUE]])</f>
        <v>-2300.0000000000364</v>
      </c>
      <c r="AH8410" t="str" cm="1">
        <f t="array" ref="AH8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0" t="str">
        <f>MIS[[#This Row],[TRADING SYMBOL]]</f>
        <v>SENSEX2552081100PE</v>
      </c>
      <c r="AJ8410" t="str">
        <f>IF(RIGHT(MIS[[#This Row],[Main/Hedge]],4)="MAIN","MAIN","HEDGE")</f>
        <v>MAIN</v>
      </c>
      <c r="AK8410" t="str" cm="1">
        <f t="array" ref="AK8410">_xlfn._xlws.FILTER(Table4[Column1],ISNUMBER(SEARCH(Table4[Column1],MIS[[#This Row],[OrderUniqueIdentifier]])),"")</f>
        <v>MS</v>
      </c>
    </row>
    <row r="8411" spans="1:37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>
        <f>_xlfn.XLOOKUP(MIS[[#This Row],[TRADING SYMBOL]],[1]Sheet1!$D:$D,[1]Sheet1!$C:$C)</f>
        <v>115.45</v>
      </c>
      <c r="AE8411">
        <f>MIS[[#This Row],[OrderAverageTradedPrice]]*MIS[[#This Row],[OrderQuantity]]</f>
        <v>8718</v>
      </c>
      <c r="AF8411">
        <f>MIS[[#This Row],[LTP]]*MIS[[#This Row],[OrderQuantity]]</f>
        <v>9236</v>
      </c>
      <c r="AG8411">
        <f>IF(MIS[[#This Row],[OrderSide]]="SELL",MIS[[#This Row],[VALUE]]-MIS[[#This Row],[LIVE_VALUE]],MIS[[#This Row],[LIVE_VALUE]]-MIS[[#This Row],[VALUE]])</f>
        <v>-518</v>
      </c>
      <c r="AH8411" t="str" cm="1">
        <f t="array" ref="AH8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1" t="str">
        <f>MIS[[#This Row],[TRADING SYMBOL]]</f>
        <v>SENSEX2552081100PE</v>
      </c>
      <c r="AJ8411" t="str">
        <f>IF(RIGHT(MIS[[#This Row],[Main/Hedge]],4)="MAIN","MAIN","HEDGE")</f>
        <v>MAIN</v>
      </c>
      <c r="AK8411" t="str" cm="1">
        <f t="array" ref="AK8411">_xlfn._xlws.FILTER(Table4[Column1],ISNUMBER(SEARCH(Table4[Column1],MIS[[#This Row],[OrderUniqueIdentifier]])),"")</f>
        <v>MS</v>
      </c>
    </row>
    <row r="8412" spans="1:37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>
        <f>_xlfn.XLOOKUP(MIS[[#This Row],[TRADING SYMBOL]],[1]Sheet1!$D:$D,[1]Sheet1!$C:$C)</f>
        <v>127.9</v>
      </c>
      <c r="AE8412">
        <f>MIS[[#This Row],[OrderAverageTradedPrice]]*MIS[[#This Row],[OrderQuantity]]</f>
        <v>9637</v>
      </c>
      <c r="AF8412">
        <f>MIS[[#This Row],[LTP]]*MIS[[#This Row],[OrderQuantity]]</f>
        <v>10232</v>
      </c>
      <c r="AG8412">
        <f>IF(MIS[[#This Row],[OrderSide]]="SELL",MIS[[#This Row],[VALUE]]-MIS[[#This Row],[LIVE_VALUE]],MIS[[#This Row],[LIVE_VALUE]]-MIS[[#This Row],[VALUE]])</f>
        <v>-595</v>
      </c>
      <c r="AH8412" t="str" cm="1">
        <f t="array" ref="AH8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2" t="str">
        <f>MIS[[#This Row],[TRADING SYMBOL]]</f>
        <v>SENSEX2552081200PE</v>
      </c>
      <c r="AJ8412" t="str">
        <f>IF(RIGHT(MIS[[#This Row],[Main/Hedge]],4)="MAIN","MAIN","HEDGE")</f>
        <v>MAIN</v>
      </c>
      <c r="AK8412" t="str" cm="1">
        <f t="array" ref="AK8412">_xlfn._xlws.FILTER(Table4[Column1],ISNUMBER(SEARCH(Table4[Column1],MIS[[#This Row],[OrderUniqueIdentifier]])),"")</f>
        <v>MS</v>
      </c>
    </row>
    <row r="8413" spans="1:37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>
        <f>_xlfn.XLOOKUP(MIS[[#This Row],[TRADING SYMBOL]],[1]Sheet1!$D:$D,[1]Sheet1!$C:$C)</f>
        <v>104.4</v>
      </c>
      <c r="AE8413">
        <f>MIS[[#This Row],[OrderAverageTradedPrice]]*MIS[[#This Row],[OrderQuantity]]</f>
        <v>2233</v>
      </c>
      <c r="AF8413">
        <f>MIS[[#This Row],[LTP]]*MIS[[#This Row],[OrderQuantity]]</f>
        <v>2088</v>
      </c>
      <c r="AG8413">
        <f>IF(MIS[[#This Row],[OrderSide]]="SELL",MIS[[#This Row],[VALUE]]-MIS[[#This Row],[LIVE_VALUE]],MIS[[#This Row],[LIVE_VALUE]]-MIS[[#This Row],[VALUE]])</f>
        <v>145</v>
      </c>
      <c r="AH8413" t="str" cm="1">
        <f t="array" ref="AH8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3" t="str">
        <f>MIS[[#This Row],[TRADING SYMBOL]]</f>
        <v>SENSEX2552083500CE</v>
      </c>
      <c r="AJ8413" t="str">
        <f>IF(RIGHT(MIS[[#This Row],[Main/Hedge]],4)="MAIN","MAIN","HEDGE")</f>
        <v>MAIN</v>
      </c>
      <c r="AK8413" t="str" cm="1">
        <f t="array" ref="AK8413">_xlfn._xlws.FILTER(Table4[Column1],ISNUMBER(SEARCH(Table4[Column1],MIS[[#This Row],[OrderUniqueIdentifier]])),"")</f>
        <v>MS</v>
      </c>
    </row>
    <row r="8414" spans="1:37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>
        <f>_xlfn.XLOOKUP(MIS[[#This Row],[TRADING SYMBOL]],[1]Sheet1!$D:$D,[1]Sheet1!$C:$C)</f>
        <v>139.94999999999999</v>
      </c>
      <c r="AE8414">
        <f>MIS[[#This Row],[OrderAverageTradedPrice]]*MIS[[#This Row],[OrderQuantity]]</f>
        <v>2669</v>
      </c>
      <c r="AF8414">
        <f>MIS[[#This Row],[LTP]]*MIS[[#This Row],[OrderQuantity]]</f>
        <v>2799</v>
      </c>
      <c r="AG8414">
        <f>IF(MIS[[#This Row],[OrderSide]]="SELL",MIS[[#This Row],[VALUE]]-MIS[[#This Row],[LIVE_VALUE]],MIS[[#This Row],[LIVE_VALUE]]-MIS[[#This Row],[VALUE]])</f>
        <v>-130</v>
      </c>
      <c r="AH8414" t="str" cm="1">
        <f t="array" ref="AH8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4" t="str">
        <f>MIS[[#This Row],[TRADING SYMBOL]]</f>
        <v>SENSEX2552081300PE</v>
      </c>
      <c r="AJ8414" t="str">
        <f>IF(RIGHT(MIS[[#This Row],[Main/Hedge]],4)="MAIN","MAIN","HEDGE")</f>
        <v>MAIN</v>
      </c>
      <c r="AK8414" t="str" cm="1">
        <f t="array" ref="AK8414">_xlfn._xlws.FILTER(Table4[Column1],ISNUMBER(SEARCH(Table4[Column1],MIS[[#This Row],[OrderUniqueIdentifier]])),"")</f>
        <v>MS</v>
      </c>
    </row>
    <row r="8415" spans="1:37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>
        <f>_xlfn.XLOOKUP(MIS[[#This Row],[TRADING SYMBOL]],[1]Sheet1!$D:$D,[1]Sheet1!$C:$C)</f>
        <v>118.35</v>
      </c>
      <c r="AE8415">
        <f>MIS[[#This Row],[OrderAverageTradedPrice]]*MIS[[#This Row],[OrderQuantity]]</f>
        <v>2551</v>
      </c>
      <c r="AF8415">
        <f>MIS[[#This Row],[LTP]]*MIS[[#This Row],[OrderQuantity]]</f>
        <v>2367</v>
      </c>
      <c r="AG8415">
        <f>IF(MIS[[#This Row],[OrderSide]]="SELL",MIS[[#This Row],[VALUE]]-MIS[[#This Row],[LIVE_VALUE]],MIS[[#This Row],[LIVE_VALUE]]-MIS[[#This Row],[VALUE]])</f>
        <v>184</v>
      </c>
      <c r="AH8415" t="str" cm="1">
        <f t="array" ref="AH8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5" t="str">
        <f>MIS[[#This Row],[TRADING SYMBOL]]</f>
        <v>SENSEX2552083400CE</v>
      </c>
      <c r="AJ8415" t="str">
        <f>IF(RIGHT(MIS[[#This Row],[Main/Hedge]],4)="MAIN","MAIN","HEDGE")</f>
        <v>MAIN</v>
      </c>
      <c r="AK8415" t="str" cm="1">
        <f t="array" ref="AK8415">_xlfn._xlws.FILTER(Table4[Column1],ISNUMBER(SEARCH(Table4[Column1],MIS[[#This Row],[OrderUniqueIdentifier]])),"")</f>
        <v>MS</v>
      </c>
    </row>
    <row r="8416" spans="1:37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>
        <f>_xlfn.XLOOKUP(MIS[[#This Row],[TRADING SYMBOL]],[1]Sheet1!$D:$D,[1]Sheet1!$C:$C)</f>
        <v>118.35</v>
      </c>
      <c r="AE8416">
        <f>MIS[[#This Row],[OrderAverageTradedPrice]]*MIS[[#This Row],[OrderQuantity]]</f>
        <v>2553</v>
      </c>
      <c r="AF8416">
        <f>MIS[[#This Row],[LTP]]*MIS[[#This Row],[OrderQuantity]]</f>
        <v>2367</v>
      </c>
      <c r="AG8416">
        <f>IF(MIS[[#This Row],[OrderSide]]="SELL",MIS[[#This Row],[VALUE]]-MIS[[#This Row],[LIVE_VALUE]],MIS[[#This Row],[LIVE_VALUE]]-MIS[[#This Row],[VALUE]])</f>
        <v>186</v>
      </c>
      <c r="AH8416" t="str" cm="1">
        <f t="array" ref="AH8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6" t="str">
        <f>MIS[[#This Row],[TRADING SYMBOL]]</f>
        <v>SENSEX2552083400CE</v>
      </c>
      <c r="AJ8416" t="str">
        <f>IF(RIGHT(MIS[[#This Row],[Main/Hedge]],4)="MAIN","MAIN","HEDGE")</f>
        <v>MAIN</v>
      </c>
      <c r="AK8416" t="str" cm="1">
        <f t="array" ref="AK8416">_xlfn._xlws.FILTER(Table4[Column1],ISNUMBER(SEARCH(Table4[Column1],MIS[[#This Row],[OrderUniqueIdentifier]])),"")</f>
        <v>MS</v>
      </c>
    </row>
    <row r="8417" spans="1:37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>
        <f>_xlfn.XLOOKUP(MIS[[#This Row],[TRADING SYMBOL]],[1]Sheet1!$D:$D,[1]Sheet1!$C:$C)</f>
        <v>104.4</v>
      </c>
      <c r="AE8417">
        <f>MIS[[#This Row],[OrderAverageTradedPrice]]*MIS[[#This Row],[OrderQuantity]]</f>
        <v>13401.99999999996</v>
      </c>
      <c r="AF8417">
        <f>MIS[[#This Row],[LTP]]*MIS[[#This Row],[OrderQuantity]]</f>
        <v>12528</v>
      </c>
      <c r="AG8417">
        <f>IF(MIS[[#This Row],[OrderSide]]="SELL",MIS[[#This Row],[VALUE]]-MIS[[#This Row],[LIVE_VALUE]],MIS[[#This Row],[LIVE_VALUE]]-MIS[[#This Row],[VALUE]])</f>
        <v>873.99999999995998</v>
      </c>
      <c r="AH8417" t="str" cm="1">
        <f t="array" ref="AH8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7" t="str">
        <f>MIS[[#This Row],[TRADING SYMBOL]]</f>
        <v>SENSEX2552083500CE</v>
      </c>
      <c r="AJ8417" t="str">
        <f>IF(RIGHT(MIS[[#This Row],[Main/Hedge]],4)="MAIN","MAIN","HEDGE")</f>
        <v>MAIN</v>
      </c>
      <c r="AK8417" t="str" cm="1">
        <f t="array" ref="AK8417">_xlfn._xlws.FILTER(Table4[Column1],ISNUMBER(SEARCH(Table4[Column1],MIS[[#This Row],[OrderUniqueIdentifier]])),"")</f>
        <v>MS</v>
      </c>
    </row>
    <row r="8418" spans="1:37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>
        <f>_xlfn.XLOOKUP(MIS[[#This Row],[TRADING SYMBOL]],[1]Sheet1!$D:$D,[1]Sheet1!$C:$C)</f>
        <v>104.4</v>
      </c>
      <c r="AE8418">
        <f>MIS[[#This Row],[OrderAverageTradedPrice]]*MIS[[#This Row],[OrderQuantity]]</f>
        <v>11169</v>
      </c>
      <c r="AF8418">
        <f>MIS[[#This Row],[LTP]]*MIS[[#This Row],[OrderQuantity]]</f>
        <v>10440</v>
      </c>
      <c r="AG8418">
        <f>IF(MIS[[#This Row],[OrderSide]]="SELL",MIS[[#This Row],[VALUE]]-MIS[[#This Row],[LIVE_VALUE]],MIS[[#This Row],[LIVE_VALUE]]-MIS[[#This Row],[VALUE]])</f>
        <v>729</v>
      </c>
      <c r="AH8418" t="str" cm="1">
        <f t="array" ref="AH8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8" t="str">
        <f>MIS[[#This Row],[TRADING SYMBOL]]</f>
        <v>SENSEX2552083500CE</v>
      </c>
      <c r="AJ8418" t="str">
        <f>IF(RIGHT(MIS[[#This Row],[Main/Hedge]],4)="MAIN","MAIN","HEDGE")</f>
        <v>MAIN</v>
      </c>
      <c r="AK8418" t="str" cm="1">
        <f t="array" ref="AK8418">_xlfn._xlws.FILTER(Table4[Column1],ISNUMBER(SEARCH(Table4[Column1],MIS[[#This Row],[OrderUniqueIdentifier]])),"")</f>
        <v>MS</v>
      </c>
    </row>
    <row r="8419" spans="1:37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>
        <f>_xlfn.XLOOKUP(MIS[[#This Row],[TRADING SYMBOL]],[1]Sheet1!$D:$D,[1]Sheet1!$C:$C)</f>
        <v>115.45</v>
      </c>
      <c r="AE8419">
        <f>MIS[[#This Row],[OrderAverageTradedPrice]]*MIS[[#This Row],[OrderQuantity]]</f>
        <v>8727</v>
      </c>
      <c r="AF8419">
        <f>MIS[[#This Row],[LTP]]*MIS[[#This Row],[OrderQuantity]]</f>
        <v>9236</v>
      </c>
      <c r="AG8419">
        <f>IF(MIS[[#This Row],[OrderSide]]="SELL",MIS[[#This Row],[VALUE]]-MIS[[#This Row],[LIVE_VALUE]],MIS[[#This Row],[LIVE_VALUE]]-MIS[[#This Row],[VALUE]])</f>
        <v>-509</v>
      </c>
      <c r="AH8419" t="str" cm="1">
        <f t="array" ref="AH8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19" t="str">
        <f>MIS[[#This Row],[TRADING SYMBOL]]</f>
        <v>SENSEX2552081100PE</v>
      </c>
      <c r="AJ8419" t="str">
        <f>IF(RIGHT(MIS[[#This Row],[Main/Hedge]],4)="MAIN","MAIN","HEDGE")</f>
        <v>MAIN</v>
      </c>
      <c r="AK8419" t="str" cm="1">
        <f t="array" ref="AK8419">_xlfn._xlws.FILTER(Table4[Column1],ISNUMBER(SEARCH(Table4[Column1],MIS[[#This Row],[OrderUniqueIdentifier]])),"")</f>
        <v>MS</v>
      </c>
    </row>
    <row r="8420" spans="1:37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>
        <f>_xlfn.XLOOKUP(MIS[[#This Row],[TRADING SYMBOL]],[1]Sheet1!$D:$D,[1]Sheet1!$C:$C)</f>
        <v>104.4</v>
      </c>
      <c r="AE8420">
        <f>MIS[[#This Row],[OrderAverageTradedPrice]]*MIS[[#This Row],[OrderQuantity]]</f>
        <v>15610.99999999988</v>
      </c>
      <c r="AF8420">
        <f>MIS[[#This Row],[LTP]]*MIS[[#This Row],[OrderQuantity]]</f>
        <v>14616</v>
      </c>
      <c r="AG8420">
        <f>IF(MIS[[#This Row],[OrderSide]]="SELL",MIS[[#This Row],[VALUE]]-MIS[[#This Row],[LIVE_VALUE]],MIS[[#This Row],[LIVE_VALUE]]-MIS[[#This Row],[VALUE]])</f>
        <v>994.99999999987995</v>
      </c>
      <c r="AH8420" t="str" cm="1">
        <f t="array" ref="AH8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0" t="str">
        <f>MIS[[#This Row],[TRADING SYMBOL]]</f>
        <v>SENSEX2552083500CE</v>
      </c>
      <c r="AJ8420" t="str">
        <f>IF(RIGHT(MIS[[#This Row],[Main/Hedge]],4)="MAIN","MAIN","HEDGE")</f>
        <v>MAIN</v>
      </c>
      <c r="AK8420" t="str" cm="1">
        <f t="array" ref="AK8420">_xlfn._xlws.FILTER(Table4[Column1],ISNUMBER(SEARCH(Table4[Column1],MIS[[#This Row],[OrderUniqueIdentifier]])),"")</f>
        <v>MS</v>
      </c>
    </row>
    <row r="8421" spans="1:37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>
        <f>_xlfn.XLOOKUP(MIS[[#This Row],[TRADING SYMBOL]],[1]Sheet1!$D:$D,[1]Sheet1!$C:$C)</f>
        <v>118.35</v>
      </c>
      <c r="AE8421">
        <f>MIS[[#This Row],[OrderAverageTradedPrice]]*MIS[[#This Row],[OrderQuantity]]</f>
        <v>2551</v>
      </c>
      <c r="AF8421">
        <f>MIS[[#This Row],[LTP]]*MIS[[#This Row],[OrderQuantity]]</f>
        <v>2367</v>
      </c>
      <c r="AG8421">
        <f>IF(MIS[[#This Row],[OrderSide]]="SELL",MIS[[#This Row],[VALUE]]-MIS[[#This Row],[LIVE_VALUE]],MIS[[#This Row],[LIVE_VALUE]]-MIS[[#This Row],[VALUE]])</f>
        <v>184</v>
      </c>
      <c r="AH8421" t="str" cm="1">
        <f t="array" ref="AH8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1" t="str">
        <f>MIS[[#This Row],[TRADING SYMBOL]]</f>
        <v>SENSEX2552083400CE</v>
      </c>
      <c r="AJ8421" t="str">
        <f>IF(RIGHT(MIS[[#This Row],[Main/Hedge]],4)="MAIN","MAIN","HEDGE")</f>
        <v>MAIN</v>
      </c>
      <c r="AK8421" t="str" cm="1">
        <f t="array" ref="AK8421">_xlfn._xlws.FILTER(Table4[Column1],ISNUMBER(SEARCH(Table4[Column1],MIS[[#This Row],[OrderUniqueIdentifier]])),"")</f>
        <v>MS</v>
      </c>
    </row>
    <row r="8422" spans="1:37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>
        <f>_xlfn.XLOOKUP(MIS[[#This Row],[TRADING SYMBOL]],[1]Sheet1!$D:$D,[1]Sheet1!$C:$C)</f>
        <v>139.94999999999999</v>
      </c>
      <c r="AE8422">
        <f>MIS[[#This Row],[OrderAverageTradedPrice]]*MIS[[#This Row],[OrderQuantity]]</f>
        <v>2670</v>
      </c>
      <c r="AF8422">
        <f>MIS[[#This Row],[LTP]]*MIS[[#This Row],[OrderQuantity]]</f>
        <v>2799</v>
      </c>
      <c r="AG8422">
        <f>IF(MIS[[#This Row],[OrderSide]]="SELL",MIS[[#This Row],[VALUE]]-MIS[[#This Row],[LIVE_VALUE]],MIS[[#This Row],[LIVE_VALUE]]-MIS[[#This Row],[VALUE]])</f>
        <v>-129</v>
      </c>
      <c r="AH8422" t="str" cm="1">
        <f t="array" ref="AH8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2" t="str">
        <f>MIS[[#This Row],[TRADING SYMBOL]]</f>
        <v>SENSEX2552081300PE</v>
      </c>
      <c r="AJ8422" t="str">
        <f>IF(RIGHT(MIS[[#This Row],[Main/Hedge]],4)="MAIN","MAIN","HEDGE")</f>
        <v>MAIN</v>
      </c>
      <c r="AK8422" t="str" cm="1">
        <f t="array" ref="AK8422">_xlfn._xlws.FILTER(Table4[Column1],ISNUMBER(SEARCH(Table4[Column1],MIS[[#This Row],[OrderUniqueIdentifier]])),"")</f>
        <v>MS</v>
      </c>
    </row>
    <row r="8423" spans="1:37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>
        <f>_xlfn.XLOOKUP(MIS[[#This Row],[TRADING SYMBOL]],[1]Sheet1!$D:$D,[1]Sheet1!$C:$C)</f>
        <v>118.35</v>
      </c>
      <c r="AE8423">
        <f>MIS[[#This Row],[OrderAverageTradedPrice]]*MIS[[#This Row],[OrderQuantity]]</f>
        <v>2546</v>
      </c>
      <c r="AF8423">
        <f>MIS[[#This Row],[LTP]]*MIS[[#This Row],[OrderQuantity]]</f>
        <v>2367</v>
      </c>
      <c r="AG8423">
        <f>IF(MIS[[#This Row],[OrderSide]]="SELL",MIS[[#This Row],[VALUE]]-MIS[[#This Row],[LIVE_VALUE]],MIS[[#This Row],[LIVE_VALUE]]-MIS[[#This Row],[VALUE]])</f>
        <v>179</v>
      </c>
      <c r="AH8423" t="str" cm="1">
        <f t="array" ref="AH8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3" t="str">
        <f>MIS[[#This Row],[TRADING SYMBOL]]</f>
        <v>SENSEX2552083400CE</v>
      </c>
      <c r="AJ8423" t="str">
        <f>IF(RIGHT(MIS[[#This Row],[Main/Hedge]],4)="MAIN","MAIN","HEDGE")</f>
        <v>MAIN</v>
      </c>
      <c r="AK8423" t="str" cm="1">
        <f t="array" ref="AK8423">_xlfn._xlws.FILTER(Table4[Column1],ISNUMBER(SEARCH(Table4[Column1],MIS[[#This Row],[OrderUniqueIdentifier]])),"")</f>
        <v>MS</v>
      </c>
    </row>
    <row r="8424" spans="1:37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>
        <f>_xlfn.XLOOKUP(MIS[[#This Row],[TRADING SYMBOL]],[1]Sheet1!$D:$D,[1]Sheet1!$C:$C)</f>
        <v>104.4</v>
      </c>
      <c r="AE8424">
        <f>MIS[[#This Row],[OrderAverageTradedPrice]]*MIS[[#This Row],[OrderQuantity]]</f>
        <v>2234</v>
      </c>
      <c r="AF8424">
        <f>MIS[[#This Row],[LTP]]*MIS[[#This Row],[OrderQuantity]]</f>
        <v>2088</v>
      </c>
      <c r="AG8424">
        <f>IF(MIS[[#This Row],[OrderSide]]="SELL",MIS[[#This Row],[VALUE]]-MIS[[#This Row],[LIVE_VALUE]],MIS[[#This Row],[LIVE_VALUE]]-MIS[[#This Row],[VALUE]])</f>
        <v>146</v>
      </c>
      <c r="AH8424" t="str" cm="1">
        <f t="array" ref="AH8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4" t="str">
        <f>MIS[[#This Row],[TRADING SYMBOL]]</f>
        <v>SENSEX2552083500CE</v>
      </c>
      <c r="AJ8424" t="str">
        <f>IF(RIGHT(MIS[[#This Row],[Main/Hedge]],4)="MAIN","MAIN","HEDGE")</f>
        <v>MAIN</v>
      </c>
      <c r="AK8424" t="str" cm="1">
        <f t="array" ref="AK8424">_xlfn._xlws.FILTER(Table4[Column1],ISNUMBER(SEARCH(Table4[Column1],MIS[[#This Row],[OrderUniqueIdentifier]])),"")</f>
        <v>MS</v>
      </c>
    </row>
    <row r="8425" spans="1:37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>
        <f>_xlfn.XLOOKUP(MIS[[#This Row],[TRADING SYMBOL]],[1]Sheet1!$D:$D,[1]Sheet1!$C:$C)</f>
        <v>118.35</v>
      </c>
      <c r="AE8425">
        <f>MIS[[#This Row],[OrderAverageTradedPrice]]*MIS[[#This Row],[OrderQuantity]]</f>
        <v>15319.99999999992</v>
      </c>
      <c r="AF8425">
        <f>MIS[[#This Row],[LTP]]*MIS[[#This Row],[OrderQuantity]]</f>
        <v>14202</v>
      </c>
      <c r="AG8425">
        <f>IF(MIS[[#This Row],[OrderSide]]="SELL",MIS[[#This Row],[VALUE]]-MIS[[#This Row],[LIVE_VALUE]],MIS[[#This Row],[LIVE_VALUE]]-MIS[[#This Row],[VALUE]])</f>
        <v>1117.99999999992</v>
      </c>
      <c r="AH8425" t="str" cm="1">
        <f t="array" ref="AH8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5" t="str">
        <f>MIS[[#This Row],[TRADING SYMBOL]]</f>
        <v>SENSEX2552083400CE</v>
      </c>
      <c r="AJ8425" t="str">
        <f>IF(RIGHT(MIS[[#This Row],[Main/Hedge]],4)="MAIN","MAIN","HEDGE")</f>
        <v>MAIN</v>
      </c>
      <c r="AK8425" t="str" cm="1">
        <f t="array" ref="AK8425">_xlfn._xlws.FILTER(Table4[Column1],ISNUMBER(SEARCH(Table4[Column1],MIS[[#This Row],[OrderUniqueIdentifier]])),"")</f>
        <v>MS</v>
      </c>
    </row>
    <row r="8426" spans="1:37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>
        <f>_xlfn.XLOOKUP(MIS[[#This Row],[TRADING SYMBOL]],[1]Sheet1!$D:$D,[1]Sheet1!$C:$C)</f>
        <v>127.9</v>
      </c>
      <c r="AE8426">
        <f>MIS[[#This Row],[OrderAverageTradedPrice]]*MIS[[#This Row],[OrderQuantity]]</f>
        <v>14454</v>
      </c>
      <c r="AF8426">
        <f>MIS[[#This Row],[LTP]]*MIS[[#This Row],[OrderQuantity]]</f>
        <v>15348</v>
      </c>
      <c r="AG8426">
        <f>IF(MIS[[#This Row],[OrderSide]]="SELL",MIS[[#This Row],[VALUE]]-MIS[[#This Row],[LIVE_VALUE]],MIS[[#This Row],[LIVE_VALUE]]-MIS[[#This Row],[VALUE]])</f>
        <v>-894</v>
      </c>
      <c r="AH8426" t="str" cm="1">
        <f t="array" ref="AH8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6" t="str">
        <f>MIS[[#This Row],[TRADING SYMBOL]]</f>
        <v>SENSEX2552081200PE</v>
      </c>
      <c r="AJ8426" t="str">
        <f>IF(RIGHT(MIS[[#This Row],[Main/Hedge]],4)="MAIN","MAIN","HEDGE")</f>
        <v>MAIN</v>
      </c>
      <c r="AK8426" t="str" cm="1">
        <f t="array" ref="AK8426">_xlfn._xlws.FILTER(Table4[Column1],ISNUMBER(SEARCH(Table4[Column1],MIS[[#This Row],[OrderUniqueIdentifier]])),"")</f>
        <v>MS</v>
      </c>
    </row>
    <row r="8427" spans="1:37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>
        <f>_xlfn.XLOOKUP(MIS[[#This Row],[TRADING SYMBOL]],[1]Sheet1!$D:$D,[1]Sheet1!$C:$C)</f>
        <v>139.94999999999999</v>
      </c>
      <c r="AE8427">
        <f>MIS[[#This Row],[OrderAverageTradedPrice]]*MIS[[#This Row],[OrderQuantity]]</f>
        <v>2675</v>
      </c>
      <c r="AF8427">
        <f>MIS[[#This Row],[LTP]]*MIS[[#This Row],[OrderQuantity]]</f>
        <v>2799</v>
      </c>
      <c r="AG8427">
        <f>IF(MIS[[#This Row],[OrderSide]]="SELL",MIS[[#This Row],[VALUE]]-MIS[[#This Row],[LIVE_VALUE]],MIS[[#This Row],[LIVE_VALUE]]-MIS[[#This Row],[VALUE]])</f>
        <v>-124</v>
      </c>
      <c r="AH8427" t="str" cm="1">
        <f t="array" ref="AH8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7" t="str">
        <f>MIS[[#This Row],[TRADING SYMBOL]]</f>
        <v>SENSEX2552081300PE</v>
      </c>
      <c r="AJ8427" t="str">
        <f>IF(RIGHT(MIS[[#This Row],[Main/Hedge]],4)="MAIN","MAIN","HEDGE")</f>
        <v>MAIN</v>
      </c>
      <c r="AK8427" t="str" cm="1">
        <f t="array" ref="AK8427">_xlfn._xlws.FILTER(Table4[Column1],ISNUMBER(SEARCH(Table4[Column1],MIS[[#This Row],[OrderUniqueIdentifier]])),"")</f>
        <v>MS</v>
      </c>
    </row>
    <row r="8428" spans="1:37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>
        <f>_xlfn.XLOOKUP(MIS[[#This Row],[TRADING SYMBOL]],[1]Sheet1!$D:$D,[1]Sheet1!$C:$C)</f>
        <v>118.35</v>
      </c>
      <c r="AE8428">
        <f>MIS[[#This Row],[OrderAverageTradedPrice]]*MIS[[#This Row],[OrderQuantity]]</f>
        <v>25478</v>
      </c>
      <c r="AF8428">
        <f>MIS[[#This Row],[LTP]]*MIS[[#This Row],[OrderQuantity]]</f>
        <v>23670</v>
      </c>
      <c r="AG8428">
        <f>IF(MIS[[#This Row],[OrderSide]]="SELL",MIS[[#This Row],[VALUE]]-MIS[[#This Row],[LIVE_VALUE]],MIS[[#This Row],[LIVE_VALUE]]-MIS[[#This Row],[VALUE]])</f>
        <v>1808</v>
      </c>
      <c r="AH8428" t="str" cm="1">
        <f t="array" ref="AH8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8" t="str">
        <f>MIS[[#This Row],[TRADING SYMBOL]]</f>
        <v>SENSEX2552083400CE</v>
      </c>
      <c r="AJ8428" t="str">
        <f>IF(RIGHT(MIS[[#This Row],[Main/Hedge]],4)="MAIN","MAIN","HEDGE")</f>
        <v>MAIN</v>
      </c>
      <c r="AK8428" t="str" cm="1">
        <f t="array" ref="AK8428">_xlfn._xlws.FILTER(Table4[Column1],ISNUMBER(SEARCH(Table4[Column1],MIS[[#This Row],[OrderUniqueIdentifier]])),"")</f>
        <v>MS</v>
      </c>
    </row>
    <row r="8429" spans="1:37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>
        <f>_xlfn.XLOOKUP(MIS[[#This Row],[TRADING SYMBOL]],[1]Sheet1!$D:$D,[1]Sheet1!$C:$C)</f>
        <v>118.35</v>
      </c>
      <c r="AE8429">
        <f>MIS[[#This Row],[OrderAverageTradedPrice]]*MIS[[#This Row],[OrderQuantity]]</f>
        <v>2550</v>
      </c>
      <c r="AF8429">
        <f>MIS[[#This Row],[LTP]]*MIS[[#This Row],[OrderQuantity]]</f>
        <v>2367</v>
      </c>
      <c r="AG8429">
        <f>IF(MIS[[#This Row],[OrderSide]]="SELL",MIS[[#This Row],[VALUE]]-MIS[[#This Row],[LIVE_VALUE]],MIS[[#This Row],[LIVE_VALUE]]-MIS[[#This Row],[VALUE]])</f>
        <v>183</v>
      </c>
      <c r="AH8429" t="str" cm="1">
        <f t="array" ref="AH8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29" t="str">
        <f>MIS[[#This Row],[TRADING SYMBOL]]</f>
        <v>SENSEX2552083400CE</v>
      </c>
      <c r="AJ8429" t="str">
        <f>IF(RIGHT(MIS[[#This Row],[Main/Hedge]],4)="MAIN","MAIN","HEDGE")</f>
        <v>MAIN</v>
      </c>
      <c r="AK8429" t="str" cm="1">
        <f t="array" ref="AK8429">_xlfn._xlws.FILTER(Table4[Column1],ISNUMBER(SEARCH(Table4[Column1],MIS[[#This Row],[OrderUniqueIdentifier]])),"")</f>
        <v>MS</v>
      </c>
    </row>
    <row r="8430" spans="1:37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>
        <f>_xlfn.XLOOKUP(MIS[[#This Row],[TRADING SYMBOL]],[1]Sheet1!$D:$D,[1]Sheet1!$C:$C)</f>
        <v>127.9</v>
      </c>
      <c r="AE8430">
        <f>MIS[[#This Row],[OrderAverageTradedPrice]]*MIS[[#This Row],[OrderQuantity]]</f>
        <v>2410</v>
      </c>
      <c r="AF8430">
        <f>MIS[[#This Row],[LTP]]*MIS[[#This Row],[OrderQuantity]]</f>
        <v>2558</v>
      </c>
      <c r="AG8430">
        <f>IF(MIS[[#This Row],[OrderSide]]="SELL",MIS[[#This Row],[VALUE]]-MIS[[#This Row],[LIVE_VALUE]],MIS[[#This Row],[LIVE_VALUE]]-MIS[[#This Row],[VALUE]])</f>
        <v>-148</v>
      </c>
      <c r="AH8430" t="str" cm="1">
        <f t="array" ref="AH8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0" t="str">
        <f>MIS[[#This Row],[TRADING SYMBOL]]</f>
        <v>SENSEX2552081200PE</v>
      </c>
      <c r="AJ8430" t="str">
        <f>IF(RIGHT(MIS[[#This Row],[Main/Hedge]],4)="MAIN","MAIN","HEDGE")</f>
        <v>MAIN</v>
      </c>
      <c r="AK8430" t="str" cm="1">
        <f t="array" ref="AK8430">_xlfn._xlws.FILTER(Table4[Column1],ISNUMBER(SEARCH(Table4[Column1],MIS[[#This Row],[OrderUniqueIdentifier]])),"")</f>
        <v>MS</v>
      </c>
    </row>
    <row r="8431" spans="1:37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>
        <f>_xlfn.XLOOKUP(MIS[[#This Row],[TRADING SYMBOL]],[1]Sheet1!$D:$D,[1]Sheet1!$C:$C)</f>
        <v>490.65</v>
      </c>
      <c r="AE8431">
        <f>MIS[[#This Row],[OrderAverageTradedPrice]]*MIS[[#This Row],[OrderQuantity]]</f>
        <v>9925</v>
      </c>
      <c r="AF8431">
        <f>MIS[[#This Row],[LTP]]*MIS[[#This Row],[OrderQuantity]]</f>
        <v>9813</v>
      </c>
      <c r="AG8431">
        <f>IF(MIS[[#This Row],[OrderSide]]="SELL",MIS[[#This Row],[VALUE]]-MIS[[#This Row],[LIVE_VALUE]],MIS[[#This Row],[LIVE_VALUE]]-MIS[[#This Row],[VALUE]])</f>
        <v>-112</v>
      </c>
      <c r="AH8431" t="str" cm="1">
        <f t="array" ref="AH8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1" t="str">
        <f>MIS[[#This Row],[TRADING SYMBOL]]</f>
        <v>SENSEX2552082300CE</v>
      </c>
      <c r="AJ8431" t="str">
        <f>IF(RIGHT(MIS[[#This Row],[Main/Hedge]],4)="MAIN","MAIN","HEDGE")</f>
        <v>MAIN</v>
      </c>
      <c r="AK8431" t="str" cm="1">
        <f t="array" ref="AK8431">_xlfn._xlws.FILTER(Table4[Column1],ISNUMBER(SEARCH(Table4[Column1],MIS[[#This Row],[OrderUniqueIdentifier]])),"")</f>
        <v>MS</v>
      </c>
    </row>
    <row r="8432" spans="1:37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>
        <f>_xlfn.XLOOKUP(MIS[[#This Row],[TRADING SYMBOL]],[1]Sheet1!$D:$D,[1]Sheet1!$C:$C)</f>
        <v>104.4</v>
      </c>
      <c r="AE8432">
        <f>MIS[[#This Row],[OrderAverageTradedPrice]]*MIS[[#This Row],[OrderQuantity]]</f>
        <v>6687</v>
      </c>
      <c r="AF8432">
        <f>MIS[[#This Row],[LTP]]*MIS[[#This Row],[OrderQuantity]]</f>
        <v>6264</v>
      </c>
      <c r="AG8432">
        <f>IF(MIS[[#This Row],[OrderSide]]="SELL",MIS[[#This Row],[VALUE]]-MIS[[#This Row],[LIVE_VALUE]],MIS[[#This Row],[LIVE_VALUE]]-MIS[[#This Row],[VALUE]])</f>
        <v>423</v>
      </c>
      <c r="AH8432" t="str" cm="1">
        <f t="array" ref="AH8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2" t="str">
        <f>MIS[[#This Row],[TRADING SYMBOL]]</f>
        <v>SENSEX2552083500CE</v>
      </c>
      <c r="AJ8432" t="str">
        <f>IF(RIGHT(MIS[[#This Row],[Main/Hedge]],4)="MAIN","MAIN","HEDGE")</f>
        <v>MAIN</v>
      </c>
      <c r="AK8432" t="str" cm="1">
        <f t="array" ref="AK8432">_xlfn._xlws.FILTER(Table4[Column1],ISNUMBER(SEARCH(Table4[Column1],MIS[[#This Row],[OrderUniqueIdentifier]])),"")</f>
        <v>MS</v>
      </c>
    </row>
    <row r="8433" spans="1:37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>
        <f>_xlfn.XLOOKUP(MIS[[#This Row],[TRADING SYMBOL]],[1]Sheet1!$D:$D,[1]Sheet1!$C:$C)</f>
        <v>104.4</v>
      </c>
      <c r="AE8433">
        <f>MIS[[#This Row],[OrderAverageTradedPrice]]*MIS[[#This Row],[OrderQuantity]]</f>
        <v>8914</v>
      </c>
      <c r="AF8433">
        <f>MIS[[#This Row],[LTP]]*MIS[[#This Row],[OrderQuantity]]</f>
        <v>8352</v>
      </c>
      <c r="AG8433">
        <f>IF(MIS[[#This Row],[OrderSide]]="SELL",MIS[[#This Row],[VALUE]]-MIS[[#This Row],[LIVE_VALUE]],MIS[[#This Row],[LIVE_VALUE]]-MIS[[#This Row],[VALUE]])</f>
        <v>562</v>
      </c>
      <c r="AH8433" t="str" cm="1">
        <f t="array" ref="AH8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3" t="str">
        <f>MIS[[#This Row],[TRADING SYMBOL]]</f>
        <v>SENSEX2552083500CE</v>
      </c>
      <c r="AJ8433" t="str">
        <f>IF(RIGHT(MIS[[#This Row],[Main/Hedge]],4)="MAIN","MAIN","HEDGE")</f>
        <v>MAIN</v>
      </c>
      <c r="AK8433" t="str" cm="1">
        <f t="array" ref="AK8433">_xlfn._xlws.FILTER(Table4[Column1],ISNUMBER(SEARCH(Table4[Column1],MIS[[#This Row],[OrderUniqueIdentifier]])),"")</f>
        <v>MS</v>
      </c>
    </row>
    <row r="8434" spans="1:37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>
        <f>_xlfn.XLOOKUP(MIS[[#This Row],[TRADING SYMBOL]],[1]Sheet1!$D:$D,[1]Sheet1!$C:$C)</f>
        <v>115.45</v>
      </c>
      <c r="AE8434">
        <f>MIS[[#This Row],[OrderAverageTradedPrice]]*MIS[[#This Row],[OrderQuantity]]</f>
        <v>8713</v>
      </c>
      <c r="AF8434">
        <f>MIS[[#This Row],[LTP]]*MIS[[#This Row],[OrderQuantity]]</f>
        <v>9236</v>
      </c>
      <c r="AG8434">
        <f>IF(MIS[[#This Row],[OrderSide]]="SELL",MIS[[#This Row],[VALUE]]-MIS[[#This Row],[LIVE_VALUE]],MIS[[#This Row],[LIVE_VALUE]]-MIS[[#This Row],[VALUE]])</f>
        <v>-523</v>
      </c>
      <c r="AH8434" t="str" cm="1">
        <f t="array" ref="AH8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4" t="str">
        <f>MIS[[#This Row],[TRADING SYMBOL]]</f>
        <v>SENSEX2552081100PE</v>
      </c>
      <c r="AJ8434" t="str">
        <f>IF(RIGHT(MIS[[#This Row],[Main/Hedge]],4)="MAIN","MAIN","HEDGE")</f>
        <v>MAIN</v>
      </c>
      <c r="AK8434" t="str" cm="1">
        <f t="array" ref="AK8434">_xlfn._xlws.FILTER(Table4[Column1],ISNUMBER(SEARCH(Table4[Column1],MIS[[#This Row],[OrderUniqueIdentifier]])),"")</f>
        <v>MS</v>
      </c>
    </row>
    <row r="8435" spans="1:37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>
        <f>_xlfn.XLOOKUP(MIS[[#This Row],[TRADING SYMBOL]],[1]Sheet1!$D:$D,[1]Sheet1!$C:$C)</f>
        <v>115.45</v>
      </c>
      <c r="AE8435">
        <f>MIS[[#This Row],[OrderAverageTradedPrice]]*MIS[[#This Row],[OrderQuantity]]</f>
        <v>2183</v>
      </c>
      <c r="AF8435">
        <f>MIS[[#This Row],[LTP]]*MIS[[#This Row],[OrderQuantity]]</f>
        <v>2309</v>
      </c>
      <c r="AG8435">
        <f>IF(MIS[[#This Row],[OrderSide]]="SELL",MIS[[#This Row],[VALUE]]-MIS[[#This Row],[LIVE_VALUE]],MIS[[#This Row],[LIVE_VALUE]]-MIS[[#This Row],[VALUE]])</f>
        <v>-126</v>
      </c>
      <c r="AH8435" t="str" cm="1">
        <f t="array" ref="AH8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5" t="str">
        <f>MIS[[#This Row],[TRADING SYMBOL]]</f>
        <v>SENSEX2552081100PE</v>
      </c>
      <c r="AJ8435" t="str">
        <f>IF(RIGHT(MIS[[#This Row],[Main/Hedge]],4)="MAIN","MAIN","HEDGE")</f>
        <v>MAIN</v>
      </c>
      <c r="AK8435" t="str" cm="1">
        <f t="array" ref="AK8435">_xlfn._xlws.FILTER(Table4[Column1],ISNUMBER(SEARCH(Table4[Column1],MIS[[#This Row],[OrderUniqueIdentifier]])),"")</f>
        <v>MS</v>
      </c>
    </row>
    <row r="8436" spans="1:37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>
        <f>_xlfn.XLOOKUP(MIS[[#This Row],[TRADING SYMBOL]],[1]Sheet1!$D:$D,[1]Sheet1!$C:$C)</f>
        <v>127.9</v>
      </c>
      <c r="AE8436">
        <f>MIS[[#This Row],[OrderAverageTradedPrice]]*MIS[[#This Row],[OrderQuantity]]</f>
        <v>2412</v>
      </c>
      <c r="AF8436">
        <f>MIS[[#This Row],[LTP]]*MIS[[#This Row],[OrderQuantity]]</f>
        <v>2558</v>
      </c>
      <c r="AG8436">
        <f>IF(MIS[[#This Row],[OrderSide]]="SELL",MIS[[#This Row],[VALUE]]-MIS[[#This Row],[LIVE_VALUE]],MIS[[#This Row],[LIVE_VALUE]]-MIS[[#This Row],[VALUE]])</f>
        <v>-146</v>
      </c>
      <c r="AH8436" t="str" cm="1">
        <f t="array" ref="AH8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6" t="str">
        <f>MIS[[#This Row],[TRADING SYMBOL]]</f>
        <v>SENSEX2552081200PE</v>
      </c>
      <c r="AJ8436" t="str">
        <f>IF(RIGHT(MIS[[#This Row],[Main/Hedge]],4)="MAIN","MAIN","HEDGE")</f>
        <v>MAIN</v>
      </c>
      <c r="AK8436" t="str" cm="1">
        <f t="array" ref="AK8436">_xlfn._xlws.FILTER(Table4[Column1],ISNUMBER(SEARCH(Table4[Column1],MIS[[#This Row],[OrderUniqueIdentifier]])),"")</f>
        <v>MS</v>
      </c>
    </row>
    <row r="8437" spans="1:37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>
        <f>_xlfn.XLOOKUP(MIS[[#This Row],[TRADING SYMBOL]],[1]Sheet1!$D:$D,[1]Sheet1!$C:$C)</f>
        <v>104.4</v>
      </c>
      <c r="AE8437">
        <f>MIS[[#This Row],[OrderAverageTradedPrice]]*MIS[[#This Row],[OrderQuantity]]</f>
        <v>2230</v>
      </c>
      <c r="AF8437">
        <f>MIS[[#This Row],[LTP]]*MIS[[#This Row],[OrderQuantity]]</f>
        <v>2088</v>
      </c>
      <c r="AG8437">
        <f>IF(MIS[[#This Row],[OrderSide]]="SELL",MIS[[#This Row],[VALUE]]-MIS[[#This Row],[LIVE_VALUE]],MIS[[#This Row],[LIVE_VALUE]]-MIS[[#This Row],[VALUE]])</f>
        <v>142</v>
      </c>
      <c r="AH8437" t="str" cm="1">
        <f t="array" ref="AH8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7" t="str">
        <f>MIS[[#This Row],[TRADING SYMBOL]]</f>
        <v>SENSEX2552083500CE</v>
      </c>
      <c r="AJ8437" t="str">
        <f>IF(RIGHT(MIS[[#This Row],[Main/Hedge]],4)="MAIN","MAIN","HEDGE")</f>
        <v>MAIN</v>
      </c>
      <c r="AK8437" t="str" cm="1">
        <f t="array" ref="AK8437">_xlfn._xlws.FILTER(Table4[Column1],ISNUMBER(SEARCH(Table4[Column1],MIS[[#This Row],[OrderUniqueIdentifier]])),"")</f>
        <v>MS</v>
      </c>
    </row>
    <row r="8438" spans="1:37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>
        <f>_xlfn.XLOOKUP(MIS[[#This Row],[TRADING SYMBOL]],[1]Sheet1!$D:$D,[1]Sheet1!$C:$C)</f>
        <v>115.45</v>
      </c>
      <c r="AE8438">
        <f>MIS[[#This Row],[OrderAverageTradedPrice]]*MIS[[#This Row],[OrderQuantity]]</f>
        <v>2183</v>
      </c>
      <c r="AF8438">
        <f>MIS[[#This Row],[LTP]]*MIS[[#This Row],[OrderQuantity]]</f>
        <v>2309</v>
      </c>
      <c r="AG8438">
        <f>IF(MIS[[#This Row],[OrderSide]]="SELL",MIS[[#This Row],[VALUE]]-MIS[[#This Row],[LIVE_VALUE]],MIS[[#This Row],[LIVE_VALUE]]-MIS[[#This Row],[VALUE]])</f>
        <v>-126</v>
      </c>
      <c r="AH8438" t="str" cm="1">
        <f t="array" ref="AH8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8" t="str">
        <f>MIS[[#This Row],[TRADING SYMBOL]]</f>
        <v>SENSEX2552081100PE</v>
      </c>
      <c r="AJ8438" t="str">
        <f>IF(RIGHT(MIS[[#This Row],[Main/Hedge]],4)="MAIN","MAIN","HEDGE")</f>
        <v>MAIN</v>
      </c>
      <c r="AK8438" t="str" cm="1">
        <f t="array" ref="AK8438">_xlfn._xlws.FILTER(Table4[Column1],ISNUMBER(SEARCH(Table4[Column1],MIS[[#This Row],[OrderUniqueIdentifier]])),"")</f>
        <v>MS</v>
      </c>
    </row>
    <row r="8439" spans="1:37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>
        <f>_xlfn.XLOOKUP(MIS[[#This Row],[TRADING SYMBOL]],[1]Sheet1!$D:$D,[1]Sheet1!$C:$C)</f>
        <v>127.9</v>
      </c>
      <c r="AE8439">
        <f>MIS[[#This Row],[OrderAverageTradedPrice]]*MIS[[#This Row],[OrderQuantity]]</f>
        <v>2409</v>
      </c>
      <c r="AF8439">
        <f>MIS[[#This Row],[LTP]]*MIS[[#This Row],[OrderQuantity]]</f>
        <v>2558</v>
      </c>
      <c r="AG8439">
        <f>IF(MIS[[#This Row],[OrderSide]]="SELL",MIS[[#This Row],[VALUE]]-MIS[[#This Row],[LIVE_VALUE]],MIS[[#This Row],[LIVE_VALUE]]-MIS[[#This Row],[VALUE]])</f>
        <v>-149</v>
      </c>
      <c r="AH8439" t="str" cm="1">
        <f t="array" ref="AH8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39" t="str">
        <f>MIS[[#This Row],[TRADING SYMBOL]]</f>
        <v>SENSEX2552081200PE</v>
      </c>
      <c r="AJ8439" t="str">
        <f>IF(RIGHT(MIS[[#This Row],[Main/Hedge]],4)="MAIN","MAIN","HEDGE")</f>
        <v>MAIN</v>
      </c>
      <c r="AK8439" t="str" cm="1">
        <f t="array" ref="AK8439">_xlfn._xlws.FILTER(Table4[Column1],ISNUMBER(SEARCH(Table4[Column1],MIS[[#This Row],[OrderUniqueIdentifier]])),"")</f>
        <v>MS</v>
      </c>
    </row>
    <row r="8440" spans="1:37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>
        <f>_xlfn.XLOOKUP(MIS[[#This Row],[TRADING SYMBOL]],[1]Sheet1!$D:$D,[1]Sheet1!$C:$C)</f>
        <v>115.45</v>
      </c>
      <c r="AE8440">
        <f>MIS[[#This Row],[OrderAverageTradedPrice]]*MIS[[#This Row],[OrderQuantity]]</f>
        <v>13087.99999999992</v>
      </c>
      <c r="AF8440">
        <f>MIS[[#This Row],[LTP]]*MIS[[#This Row],[OrderQuantity]]</f>
        <v>13854</v>
      </c>
      <c r="AG8440">
        <f>IF(MIS[[#This Row],[OrderSide]]="SELL",MIS[[#This Row],[VALUE]]-MIS[[#This Row],[LIVE_VALUE]],MIS[[#This Row],[LIVE_VALUE]]-MIS[[#This Row],[VALUE]])</f>
        <v>-766.00000000008004</v>
      </c>
      <c r="AH8440" t="str" cm="1">
        <f t="array" ref="AH8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0" t="str">
        <f>MIS[[#This Row],[TRADING SYMBOL]]</f>
        <v>SENSEX2552081100PE</v>
      </c>
      <c r="AJ8440" t="str">
        <f>IF(RIGHT(MIS[[#This Row],[Main/Hedge]],4)="MAIN","MAIN","HEDGE")</f>
        <v>MAIN</v>
      </c>
      <c r="AK8440" t="str" cm="1">
        <f t="array" ref="AK8440">_xlfn._xlws.FILTER(Table4[Column1],ISNUMBER(SEARCH(Table4[Column1],MIS[[#This Row],[OrderUniqueIdentifier]])),"")</f>
        <v>MS</v>
      </c>
    </row>
    <row r="8441" spans="1:37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>
        <f>_xlfn.XLOOKUP(MIS[[#This Row],[TRADING SYMBOL]],[1]Sheet1!$D:$D,[1]Sheet1!$C:$C)</f>
        <v>115.45</v>
      </c>
      <c r="AE8441">
        <f>MIS[[#This Row],[OrderAverageTradedPrice]]*MIS[[#This Row],[OrderQuantity]]</f>
        <v>10917</v>
      </c>
      <c r="AF8441">
        <f>MIS[[#This Row],[LTP]]*MIS[[#This Row],[OrderQuantity]]</f>
        <v>11545</v>
      </c>
      <c r="AG8441">
        <f>IF(MIS[[#This Row],[OrderSide]]="SELL",MIS[[#This Row],[VALUE]]-MIS[[#This Row],[LIVE_VALUE]],MIS[[#This Row],[LIVE_VALUE]]-MIS[[#This Row],[VALUE]])</f>
        <v>-628</v>
      </c>
      <c r="AH8441" t="str" cm="1">
        <f t="array" ref="AH8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1" t="str">
        <f>MIS[[#This Row],[TRADING SYMBOL]]</f>
        <v>SENSEX2552081100PE</v>
      </c>
      <c r="AJ8441" t="str">
        <f>IF(RIGHT(MIS[[#This Row],[Main/Hedge]],4)="MAIN","MAIN","HEDGE")</f>
        <v>MAIN</v>
      </c>
      <c r="AK8441" t="str" cm="1">
        <f t="array" ref="AK8441">_xlfn._xlws.FILTER(Table4[Column1],ISNUMBER(SEARCH(Table4[Column1],MIS[[#This Row],[OrderUniqueIdentifier]])),"")</f>
        <v>MS</v>
      </c>
    </row>
    <row r="8442" spans="1:37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>
        <f>_xlfn.XLOOKUP(MIS[[#This Row],[TRADING SYMBOL]],[1]Sheet1!$D:$D,[1]Sheet1!$C:$C)</f>
        <v>115.45</v>
      </c>
      <c r="AE8442">
        <f>MIS[[#This Row],[OrderAverageTradedPrice]]*MIS[[#This Row],[OrderQuantity]]</f>
        <v>15276.99999999992</v>
      </c>
      <c r="AF8442">
        <f>MIS[[#This Row],[LTP]]*MIS[[#This Row],[OrderQuantity]]</f>
        <v>16163</v>
      </c>
      <c r="AG8442">
        <f>IF(MIS[[#This Row],[OrderSide]]="SELL",MIS[[#This Row],[VALUE]]-MIS[[#This Row],[LIVE_VALUE]],MIS[[#This Row],[LIVE_VALUE]]-MIS[[#This Row],[VALUE]])</f>
        <v>-886.00000000008004</v>
      </c>
      <c r="AH8442" t="str" cm="1">
        <f t="array" ref="AH8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2" t="str">
        <f>MIS[[#This Row],[TRADING SYMBOL]]</f>
        <v>SENSEX2552081100PE</v>
      </c>
      <c r="AJ8442" t="str">
        <f>IF(RIGHT(MIS[[#This Row],[Main/Hedge]],4)="MAIN","MAIN","HEDGE")</f>
        <v>MAIN</v>
      </c>
      <c r="AK8442" t="str" cm="1">
        <f t="array" ref="AK8442">_xlfn._xlws.FILTER(Table4[Column1],ISNUMBER(SEARCH(Table4[Column1],MIS[[#This Row],[OrderUniqueIdentifier]])),"")</f>
        <v>MS</v>
      </c>
    </row>
    <row r="8443" spans="1:37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>
        <f>_xlfn.XLOOKUP(MIS[[#This Row],[TRADING SYMBOL]],[1]Sheet1!$D:$D,[1]Sheet1!$C:$C)</f>
        <v>127.9</v>
      </c>
      <c r="AE8443">
        <f>MIS[[#This Row],[OrderAverageTradedPrice]]*MIS[[#This Row],[OrderQuantity]]</f>
        <v>2411</v>
      </c>
      <c r="AF8443">
        <f>MIS[[#This Row],[LTP]]*MIS[[#This Row],[OrderQuantity]]</f>
        <v>2558</v>
      </c>
      <c r="AG8443">
        <f>IF(MIS[[#This Row],[OrderSide]]="SELL",MIS[[#This Row],[VALUE]]-MIS[[#This Row],[LIVE_VALUE]],MIS[[#This Row],[LIVE_VALUE]]-MIS[[#This Row],[VALUE]])</f>
        <v>-147</v>
      </c>
      <c r="AH8443" t="str" cm="1">
        <f t="array" ref="AH8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3" t="str">
        <f>MIS[[#This Row],[TRADING SYMBOL]]</f>
        <v>SENSEX2552081200PE</v>
      </c>
      <c r="AJ8443" t="str">
        <f>IF(RIGHT(MIS[[#This Row],[Main/Hedge]],4)="MAIN","MAIN","HEDGE")</f>
        <v>MAIN</v>
      </c>
      <c r="AK8443" t="str" cm="1">
        <f t="array" ref="AK8443">_xlfn._xlws.FILTER(Table4[Column1],ISNUMBER(SEARCH(Table4[Column1],MIS[[#This Row],[OrderUniqueIdentifier]])),"")</f>
        <v>MS</v>
      </c>
    </row>
    <row r="8444" spans="1:37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>
        <f>_xlfn.XLOOKUP(MIS[[#This Row],[TRADING SYMBOL]],[1]Sheet1!$D:$D,[1]Sheet1!$C:$C)</f>
        <v>104.4</v>
      </c>
      <c r="AE8444">
        <f>MIS[[#This Row],[OrderAverageTradedPrice]]*MIS[[#This Row],[OrderQuantity]]</f>
        <v>2230</v>
      </c>
      <c r="AF8444">
        <f>MIS[[#This Row],[LTP]]*MIS[[#This Row],[OrderQuantity]]</f>
        <v>2088</v>
      </c>
      <c r="AG8444">
        <f>IF(MIS[[#This Row],[OrderSide]]="SELL",MIS[[#This Row],[VALUE]]-MIS[[#This Row],[LIVE_VALUE]],MIS[[#This Row],[LIVE_VALUE]]-MIS[[#This Row],[VALUE]])</f>
        <v>142</v>
      </c>
      <c r="AH8444" t="str" cm="1">
        <f t="array" ref="AH8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4" t="str">
        <f>MIS[[#This Row],[TRADING SYMBOL]]</f>
        <v>SENSEX2552083500CE</v>
      </c>
      <c r="AJ8444" t="str">
        <f>IF(RIGHT(MIS[[#This Row],[Main/Hedge]],4)="MAIN","MAIN","HEDGE")</f>
        <v>MAIN</v>
      </c>
      <c r="AK8444" t="str" cm="1">
        <f t="array" ref="AK8444">_xlfn._xlws.FILTER(Table4[Column1],ISNUMBER(SEARCH(Table4[Column1],MIS[[#This Row],[OrderUniqueIdentifier]])),"")</f>
        <v>MS</v>
      </c>
    </row>
    <row r="8445" spans="1:37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>
        <f>_xlfn.XLOOKUP(MIS[[#This Row],[TRADING SYMBOL]],[1]Sheet1!$D:$D,[1]Sheet1!$C:$C)</f>
        <v>115.45</v>
      </c>
      <c r="AE8445">
        <f>MIS[[#This Row],[OrderAverageTradedPrice]]*MIS[[#This Row],[OrderQuantity]]</f>
        <v>2183</v>
      </c>
      <c r="AF8445">
        <f>MIS[[#This Row],[LTP]]*MIS[[#This Row],[OrderQuantity]]</f>
        <v>2309</v>
      </c>
      <c r="AG8445">
        <f>IF(MIS[[#This Row],[OrderSide]]="SELL",MIS[[#This Row],[VALUE]]-MIS[[#This Row],[LIVE_VALUE]],MIS[[#This Row],[LIVE_VALUE]]-MIS[[#This Row],[VALUE]])</f>
        <v>-126</v>
      </c>
      <c r="AH8445" t="str" cm="1">
        <f t="array" ref="AH8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5" t="str">
        <f>MIS[[#This Row],[TRADING SYMBOL]]</f>
        <v>SENSEX2552081100PE</v>
      </c>
      <c r="AJ8445" t="str">
        <f>IF(RIGHT(MIS[[#This Row],[Main/Hedge]],4)="MAIN","MAIN","HEDGE")</f>
        <v>MAIN</v>
      </c>
      <c r="AK8445" t="str" cm="1">
        <f t="array" ref="AK8445">_xlfn._xlws.FILTER(Table4[Column1],ISNUMBER(SEARCH(Table4[Column1],MIS[[#This Row],[OrderUniqueIdentifier]])),"")</f>
        <v>MS</v>
      </c>
    </row>
    <row r="8446" spans="1:37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>
        <f>_xlfn.XLOOKUP(MIS[[#This Row],[TRADING SYMBOL]],[1]Sheet1!$D:$D,[1]Sheet1!$C:$C)</f>
        <v>127.9</v>
      </c>
      <c r="AE8446">
        <f>MIS[[#This Row],[OrderAverageTradedPrice]]*MIS[[#This Row],[OrderQuantity]]</f>
        <v>2411</v>
      </c>
      <c r="AF8446">
        <f>MIS[[#This Row],[LTP]]*MIS[[#This Row],[OrderQuantity]]</f>
        <v>2558</v>
      </c>
      <c r="AG8446">
        <f>IF(MIS[[#This Row],[OrderSide]]="SELL",MIS[[#This Row],[VALUE]]-MIS[[#This Row],[LIVE_VALUE]],MIS[[#This Row],[LIVE_VALUE]]-MIS[[#This Row],[VALUE]])</f>
        <v>-147</v>
      </c>
      <c r="AH8446" t="str" cm="1">
        <f t="array" ref="AH8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6" t="str">
        <f>MIS[[#This Row],[TRADING SYMBOL]]</f>
        <v>SENSEX2552081200PE</v>
      </c>
      <c r="AJ8446" t="str">
        <f>IF(RIGHT(MIS[[#This Row],[Main/Hedge]],4)="MAIN","MAIN","HEDGE")</f>
        <v>MAIN</v>
      </c>
      <c r="AK8446" t="str" cm="1">
        <f t="array" ref="AK8446">_xlfn._xlws.FILTER(Table4[Column1],ISNUMBER(SEARCH(Table4[Column1],MIS[[#This Row],[OrderUniqueIdentifier]])),"")</f>
        <v>MS</v>
      </c>
    </row>
    <row r="8447" spans="1:37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>
        <f>_xlfn.XLOOKUP(MIS[[#This Row],[TRADING SYMBOL]],[1]Sheet1!$D:$D,[1]Sheet1!$C:$C)</f>
        <v>115.45</v>
      </c>
      <c r="AE8447">
        <f>MIS[[#This Row],[OrderAverageTradedPrice]]*MIS[[#This Row],[OrderQuantity]]</f>
        <v>2182</v>
      </c>
      <c r="AF8447">
        <f>MIS[[#This Row],[LTP]]*MIS[[#This Row],[OrderQuantity]]</f>
        <v>2309</v>
      </c>
      <c r="AG8447">
        <f>IF(MIS[[#This Row],[OrderSide]]="SELL",MIS[[#This Row],[VALUE]]-MIS[[#This Row],[LIVE_VALUE]],MIS[[#This Row],[LIVE_VALUE]]-MIS[[#This Row],[VALUE]])</f>
        <v>-127</v>
      </c>
      <c r="AH8447" t="str" cm="1">
        <f t="array" ref="AH8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7" t="str">
        <f>MIS[[#This Row],[TRADING SYMBOL]]</f>
        <v>SENSEX2552081100PE</v>
      </c>
      <c r="AJ8447" t="str">
        <f>IF(RIGHT(MIS[[#This Row],[Main/Hedge]],4)="MAIN","MAIN","HEDGE")</f>
        <v>MAIN</v>
      </c>
      <c r="AK8447" t="str" cm="1">
        <f t="array" ref="AK8447">_xlfn._xlws.FILTER(Table4[Column1],ISNUMBER(SEARCH(Table4[Column1],MIS[[#This Row],[OrderUniqueIdentifier]])),"")</f>
        <v>MS</v>
      </c>
    </row>
    <row r="8448" spans="1:37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>
        <f>_xlfn.XLOOKUP(MIS[[#This Row],[TRADING SYMBOL]],[1]Sheet1!$D:$D,[1]Sheet1!$C:$C)</f>
        <v>104.4</v>
      </c>
      <c r="AE8448">
        <f>MIS[[#This Row],[OrderAverageTradedPrice]]*MIS[[#This Row],[OrderQuantity]]</f>
        <v>13380</v>
      </c>
      <c r="AF8448">
        <f>MIS[[#This Row],[LTP]]*MIS[[#This Row],[OrderQuantity]]</f>
        <v>12528</v>
      </c>
      <c r="AG8448">
        <f>IF(MIS[[#This Row],[OrderSide]]="SELL",MIS[[#This Row],[VALUE]]-MIS[[#This Row],[LIVE_VALUE]],MIS[[#This Row],[LIVE_VALUE]]-MIS[[#This Row],[VALUE]])</f>
        <v>852</v>
      </c>
      <c r="AH8448" t="str" cm="1">
        <f t="array" ref="AH8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8" t="str">
        <f>MIS[[#This Row],[TRADING SYMBOL]]</f>
        <v>SENSEX2552083500CE</v>
      </c>
      <c r="AJ8448" t="str">
        <f>IF(RIGHT(MIS[[#This Row],[Main/Hedge]],4)="MAIN","MAIN","HEDGE")</f>
        <v>MAIN</v>
      </c>
      <c r="AK8448" t="str" cm="1">
        <f t="array" ref="AK8448">_xlfn._xlws.FILTER(Table4[Column1],ISNUMBER(SEARCH(Table4[Column1],MIS[[#This Row],[OrderUniqueIdentifier]])),"")</f>
        <v>MS</v>
      </c>
    </row>
    <row r="8449" spans="1:37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>
        <f>_xlfn.XLOOKUP(MIS[[#This Row],[TRADING SYMBOL]],[1]Sheet1!$D:$D,[1]Sheet1!$C:$C)</f>
        <v>118.35</v>
      </c>
      <c r="AE8449">
        <f>MIS[[#This Row],[OrderAverageTradedPrice]]*MIS[[#This Row],[OrderQuantity]]</f>
        <v>2559</v>
      </c>
      <c r="AF8449">
        <f>MIS[[#This Row],[LTP]]*MIS[[#This Row],[OrderQuantity]]</f>
        <v>2367</v>
      </c>
      <c r="AG8449">
        <f>IF(MIS[[#This Row],[OrderSide]]="SELL",MIS[[#This Row],[VALUE]]-MIS[[#This Row],[LIVE_VALUE]],MIS[[#This Row],[LIVE_VALUE]]-MIS[[#This Row],[VALUE]])</f>
        <v>192</v>
      </c>
      <c r="AH8449" t="str" cm="1">
        <f t="array" ref="AH8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49" t="str">
        <f>MIS[[#This Row],[TRADING SYMBOL]]</f>
        <v>SENSEX2552083400CE</v>
      </c>
      <c r="AJ8449" t="str">
        <f>IF(RIGHT(MIS[[#This Row],[Main/Hedge]],4)="MAIN","MAIN","HEDGE")</f>
        <v>MAIN</v>
      </c>
      <c r="AK8449" t="str" cm="1">
        <f t="array" ref="AK8449">_xlfn._xlws.FILTER(Table4[Column1],ISNUMBER(SEARCH(Table4[Column1],MIS[[#This Row],[OrderUniqueIdentifier]])),"")</f>
        <v>MS</v>
      </c>
    </row>
    <row r="8450" spans="1:37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>
        <f>_xlfn.XLOOKUP(MIS[[#This Row],[TRADING SYMBOL]],[1]Sheet1!$D:$D,[1]Sheet1!$C:$C)</f>
        <v>127.9</v>
      </c>
      <c r="AE8450">
        <f>MIS[[#This Row],[OrderAverageTradedPrice]]*MIS[[#This Row],[OrderQuantity]]</f>
        <v>2404</v>
      </c>
      <c r="AF8450">
        <f>MIS[[#This Row],[LTP]]*MIS[[#This Row],[OrderQuantity]]</f>
        <v>2558</v>
      </c>
      <c r="AG8450">
        <f>IF(MIS[[#This Row],[OrderSide]]="SELL",MIS[[#This Row],[VALUE]]-MIS[[#This Row],[LIVE_VALUE]],MIS[[#This Row],[LIVE_VALUE]]-MIS[[#This Row],[VALUE]])</f>
        <v>-154</v>
      </c>
      <c r="AH8450" t="str" cm="1">
        <f t="array" ref="AH8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0" t="str">
        <f>MIS[[#This Row],[TRADING SYMBOL]]</f>
        <v>SENSEX2552081200PE</v>
      </c>
      <c r="AJ8450" t="str">
        <f>IF(RIGHT(MIS[[#This Row],[Main/Hedge]],4)="MAIN","MAIN","HEDGE")</f>
        <v>MAIN</v>
      </c>
      <c r="AK8450" t="str" cm="1">
        <f t="array" ref="AK8450">_xlfn._xlws.FILTER(Table4[Column1],ISNUMBER(SEARCH(Table4[Column1],MIS[[#This Row],[OrderUniqueIdentifier]])),"")</f>
        <v>MS</v>
      </c>
    </row>
    <row r="8451" spans="1:37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>
        <f>_xlfn.XLOOKUP(MIS[[#This Row],[TRADING SYMBOL]],[1]Sheet1!$D:$D,[1]Sheet1!$C:$C)</f>
        <v>127.9</v>
      </c>
      <c r="AE8451">
        <f>MIS[[#This Row],[OrderAverageTradedPrice]]*MIS[[#This Row],[OrderQuantity]]</f>
        <v>24030</v>
      </c>
      <c r="AF8451">
        <f>MIS[[#This Row],[LTP]]*MIS[[#This Row],[OrderQuantity]]</f>
        <v>25580</v>
      </c>
      <c r="AG8451">
        <f>IF(MIS[[#This Row],[OrderSide]]="SELL",MIS[[#This Row],[VALUE]]-MIS[[#This Row],[LIVE_VALUE]],MIS[[#This Row],[LIVE_VALUE]]-MIS[[#This Row],[VALUE]])</f>
        <v>-1550</v>
      </c>
      <c r="AH8451" t="str" cm="1">
        <f t="array" ref="AH8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1" t="str">
        <f>MIS[[#This Row],[TRADING SYMBOL]]</f>
        <v>SENSEX2552081200PE</v>
      </c>
      <c r="AJ8451" t="str">
        <f>IF(RIGHT(MIS[[#This Row],[Main/Hedge]],4)="MAIN","MAIN","HEDGE")</f>
        <v>MAIN</v>
      </c>
      <c r="AK8451" t="str" cm="1">
        <f t="array" ref="AK8451">_xlfn._xlws.FILTER(Table4[Column1],ISNUMBER(SEARCH(Table4[Column1],MIS[[#This Row],[OrderUniqueIdentifier]])),"")</f>
        <v>MS</v>
      </c>
    </row>
    <row r="8452" spans="1:37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>
        <f>_xlfn.XLOOKUP(MIS[[#This Row],[TRADING SYMBOL]],[1]Sheet1!$D:$D,[1]Sheet1!$C:$C)</f>
        <v>104.4</v>
      </c>
      <c r="AE8452">
        <f>MIS[[#This Row],[OrderAverageTradedPrice]]*MIS[[#This Row],[OrderQuantity]]</f>
        <v>2235</v>
      </c>
      <c r="AF8452">
        <f>MIS[[#This Row],[LTP]]*MIS[[#This Row],[OrderQuantity]]</f>
        <v>2088</v>
      </c>
      <c r="AG8452">
        <f>IF(MIS[[#This Row],[OrderSide]]="SELL",MIS[[#This Row],[VALUE]]-MIS[[#This Row],[LIVE_VALUE]],MIS[[#This Row],[LIVE_VALUE]]-MIS[[#This Row],[VALUE]])</f>
        <v>147</v>
      </c>
      <c r="AH8452" t="str" cm="1">
        <f t="array" ref="AH8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2" t="str">
        <f>MIS[[#This Row],[TRADING SYMBOL]]</f>
        <v>SENSEX2552083500CE</v>
      </c>
      <c r="AJ8452" t="str">
        <f>IF(RIGHT(MIS[[#This Row],[Main/Hedge]],4)="MAIN","MAIN","HEDGE")</f>
        <v>MAIN</v>
      </c>
      <c r="AK8452" t="str" cm="1">
        <f t="array" ref="AK8452">_xlfn._xlws.FILTER(Table4[Column1],ISNUMBER(SEARCH(Table4[Column1],MIS[[#This Row],[OrderUniqueIdentifier]])),"")</f>
        <v>MS</v>
      </c>
    </row>
    <row r="8453" spans="1:37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>
        <f>_xlfn.XLOOKUP(MIS[[#This Row],[TRADING SYMBOL]],[1]Sheet1!$D:$D,[1]Sheet1!$C:$C)</f>
        <v>441.2</v>
      </c>
      <c r="AE8453">
        <f>MIS[[#This Row],[OrderAverageTradedPrice]]*MIS[[#This Row],[OrderQuantity]]</f>
        <v>8880</v>
      </c>
      <c r="AF8453">
        <f>MIS[[#This Row],[LTP]]*MIS[[#This Row],[OrderQuantity]]</f>
        <v>8824</v>
      </c>
      <c r="AG8453">
        <f>IF(MIS[[#This Row],[OrderSide]]="SELL",MIS[[#This Row],[VALUE]]-MIS[[#This Row],[LIVE_VALUE]],MIS[[#This Row],[LIVE_VALUE]]-MIS[[#This Row],[VALUE]])</f>
        <v>-56</v>
      </c>
      <c r="AH8453" t="str" cm="1">
        <f t="array" ref="AH8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3" t="str">
        <f>MIS[[#This Row],[TRADING SYMBOL]]</f>
        <v>SENSEX2552082400CE</v>
      </c>
      <c r="AJ8453" t="str">
        <f>IF(RIGHT(MIS[[#This Row],[Main/Hedge]],4)="MAIN","MAIN","HEDGE")</f>
        <v>MAIN</v>
      </c>
      <c r="AK8453" t="str" cm="1">
        <f t="array" ref="AK8453">_xlfn._xlws.FILTER(Table4[Column1],ISNUMBER(SEARCH(Table4[Column1],MIS[[#This Row],[OrderUniqueIdentifier]])),"")</f>
        <v>MS</v>
      </c>
    </row>
    <row r="8454" spans="1:37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>
        <f>_xlfn.XLOOKUP(MIS[[#This Row],[TRADING SYMBOL]],[1]Sheet1!$D:$D,[1]Sheet1!$C:$C)</f>
        <v>457.35</v>
      </c>
      <c r="AE8454">
        <f>MIS[[#This Row],[OrderAverageTradedPrice]]*MIS[[#This Row],[OrderQuantity]]</f>
        <v>8909</v>
      </c>
      <c r="AF8454">
        <f>MIS[[#This Row],[LTP]]*MIS[[#This Row],[OrderQuantity]]</f>
        <v>9147</v>
      </c>
      <c r="AG8454">
        <f>IF(MIS[[#This Row],[OrderSide]]="SELL",MIS[[#This Row],[VALUE]]-MIS[[#This Row],[LIVE_VALUE]],MIS[[#This Row],[LIVE_VALUE]]-MIS[[#This Row],[VALUE]])</f>
        <v>238</v>
      </c>
      <c r="AH8454" t="str" cm="1">
        <f t="array" ref="AH8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4" t="str">
        <f>MIS[[#This Row],[TRADING SYMBOL]]</f>
        <v>SENSEX2552082400PE</v>
      </c>
      <c r="AJ8454" t="str">
        <f>IF(RIGHT(MIS[[#This Row],[Main/Hedge]],4)="MAIN","MAIN","HEDGE")</f>
        <v>MAIN</v>
      </c>
      <c r="AK8454" t="str" cm="1">
        <f t="array" ref="AK8454">_xlfn._xlws.FILTER(Table4[Column1],ISNUMBER(SEARCH(Table4[Column1],MIS[[#This Row],[OrderUniqueIdentifier]])),"")</f>
        <v>MS</v>
      </c>
    </row>
    <row r="8455" spans="1:37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>
        <f>_xlfn.XLOOKUP(MIS[[#This Row],[TRADING SYMBOL]],[1]Sheet1!$D:$D,[1]Sheet1!$C:$C)</f>
        <v>386.75</v>
      </c>
      <c r="AE8455">
        <f>MIS[[#This Row],[OrderAverageTradedPrice]]*MIS[[#This Row],[OrderQuantity]]</f>
        <v>7894</v>
      </c>
      <c r="AF8455">
        <f>MIS[[#This Row],[LTP]]*MIS[[#This Row],[OrderQuantity]]</f>
        <v>7735</v>
      </c>
      <c r="AG8455">
        <f>IF(MIS[[#This Row],[OrderSide]]="SELL",MIS[[#This Row],[VALUE]]-MIS[[#This Row],[LIVE_VALUE]],MIS[[#This Row],[LIVE_VALUE]]-MIS[[#This Row],[VALUE]])</f>
        <v>-159</v>
      </c>
      <c r="AH8455" t="str" cm="1">
        <f t="array" ref="AH8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5" t="str">
        <f>MIS[[#This Row],[TRADING SYMBOL]]</f>
        <v>SENSEX2552082500CE</v>
      </c>
      <c r="AJ8455" t="str">
        <f>IF(RIGHT(MIS[[#This Row],[Main/Hedge]],4)="MAIN","MAIN","HEDGE")</f>
        <v>MAIN</v>
      </c>
      <c r="AK8455" t="str" cm="1">
        <f t="array" ref="AK8455">_xlfn._xlws.FILTER(Table4[Column1],ISNUMBER(SEARCH(Table4[Column1],MIS[[#This Row],[OrderUniqueIdentifier]])),"")</f>
        <v>MS</v>
      </c>
    </row>
    <row r="8456" spans="1:37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>
        <f>_xlfn.XLOOKUP(MIS[[#This Row],[TRADING SYMBOL]],[1]Sheet1!$D:$D,[1]Sheet1!$C:$C)</f>
        <v>409.5</v>
      </c>
      <c r="AE8456">
        <f>MIS[[#This Row],[OrderAverageTradedPrice]]*MIS[[#This Row],[OrderQuantity]]</f>
        <v>7990</v>
      </c>
      <c r="AF8456">
        <f>MIS[[#This Row],[LTP]]*MIS[[#This Row],[OrderQuantity]]</f>
        <v>8190</v>
      </c>
      <c r="AG8456">
        <f>IF(MIS[[#This Row],[OrderSide]]="SELL",MIS[[#This Row],[VALUE]]-MIS[[#This Row],[LIVE_VALUE]],MIS[[#This Row],[LIVE_VALUE]]-MIS[[#This Row],[VALUE]])</f>
        <v>200</v>
      </c>
      <c r="AH8456" t="str" cm="1">
        <f t="array" ref="AH8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6" t="str">
        <f>MIS[[#This Row],[TRADING SYMBOL]]</f>
        <v>SENSEX2552082300PE</v>
      </c>
      <c r="AJ8456" t="str">
        <f>IF(RIGHT(MIS[[#This Row],[Main/Hedge]],4)="MAIN","MAIN","HEDGE")</f>
        <v>MAIN</v>
      </c>
      <c r="AK8456" t="str" cm="1">
        <f t="array" ref="AK8456">_xlfn._xlws.FILTER(Table4[Column1],ISNUMBER(SEARCH(Table4[Column1],MIS[[#This Row],[OrderUniqueIdentifier]])),"")</f>
        <v>MS</v>
      </c>
    </row>
    <row r="8457" spans="1:37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>
        <f>_xlfn.XLOOKUP(MIS[[#This Row],[TRADING SYMBOL]],[1]Sheet1!$D:$D,[1]Sheet1!$C:$C)</f>
        <v>490.65</v>
      </c>
      <c r="AE8457">
        <f>MIS[[#This Row],[OrderAverageTradedPrice]]*MIS[[#This Row],[OrderQuantity]]</f>
        <v>9940</v>
      </c>
      <c r="AF8457">
        <f>MIS[[#This Row],[LTP]]*MIS[[#This Row],[OrderQuantity]]</f>
        <v>9813</v>
      </c>
      <c r="AG8457">
        <f>IF(MIS[[#This Row],[OrderSide]]="SELL",MIS[[#This Row],[VALUE]]-MIS[[#This Row],[LIVE_VALUE]],MIS[[#This Row],[LIVE_VALUE]]-MIS[[#This Row],[VALUE]])</f>
        <v>-127</v>
      </c>
      <c r="AH8457" t="str" cm="1">
        <f t="array" ref="AH8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7" t="str">
        <f>MIS[[#This Row],[TRADING SYMBOL]]</f>
        <v>SENSEX2552082300CE</v>
      </c>
      <c r="AJ8457" t="str">
        <f>IF(RIGHT(MIS[[#This Row],[Main/Hedge]],4)="MAIN","MAIN","HEDGE")</f>
        <v>MAIN</v>
      </c>
      <c r="AK8457" t="str" cm="1">
        <f t="array" ref="AK8457">_xlfn._xlws.FILTER(Table4[Column1],ISNUMBER(SEARCH(Table4[Column1],MIS[[#This Row],[OrderUniqueIdentifier]])),"")</f>
        <v>MS</v>
      </c>
    </row>
    <row r="8458" spans="1:37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>
        <f>_xlfn.XLOOKUP(MIS[[#This Row],[TRADING SYMBOL]],[1]Sheet1!$D:$D,[1]Sheet1!$C:$C)</f>
        <v>409.5</v>
      </c>
      <c r="AE8458">
        <f>MIS[[#This Row],[OrderAverageTradedPrice]]*MIS[[#This Row],[OrderQuantity]]</f>
        <v>7990</v>
      </c>
      <c r="AF8458">
        <f>MIS[[#This Row],[LTP]]*MIS[[#This Row],[OrderQuantity]]</f>
        <v>8190</v>
      </c>
      <c r="AG8458">
        <f>IF(MIS[[#This Row],[OrderSide]]="SELL",MIS[[#This Row],[VALUE]]-MIS[[#This Row],[LIVE_VALUE]],MIS[[#This Row],[LIVE_VALUE]]-MIS[[#This Row],[VALUE]])</f>
        <v>200</v>
      </c>
      <c r="AH8458" t="str" cm="1">
        <f t="array" ref="AH8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8" t="str">
        <f>MIS[[#This Row],[TRADING SYMBOL]]</f>
        <v>SENSEX2552082300PE</v>
      </c>
      <c r="AJ8458" t="str">
        <f>IF(RIGHT(MIS[[#This Row],[Main/Hedge]],4)="MAIN","MAIN","HEDGE")</f>
        <v>MAIN</v>
      </c>
      <c r="AK8458" t="str" cm="1">
        <f t="array" ref="AK8458">_xlfn._xlws.FILTER(Table4[Column1],ISNUMBER(SEARCH(Table4[Column1],MIS[[#This Row],[OrderUniqueIdentifier]])),"")</f>
        <v>MS</v>
      </c>
    </row>
    <row r="8459" spans="1:37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>
        <f>_xlfn.XLOOKUP(MIS[[#This Row],[TRADING SYMBOL]],[1]Sheet1!$D:$D,[1]Sheet1!$C:$C)</f>
        <v>115.45</v>
      </c>
      <c r="AE8459">
        <f>MIS[[#This Row],[OrderAverageTradedPrice]]*MIS[[#This Row],[OrderQuantity]]</f>
        <v>6517.99999999998</v>
      </c>
      <c r="AF8459">
        <f>MIS[[#This Row],[LTP]]*MIS[[#This Row],[OrderQuantity]]</f>
        <v>6927</v>
      </c>
      <c r="AG8459">
        <f>IF(MIS[[#This Row],[OrderSide]]="SELL",MIS[[#This Row],[VALUE]]-MIS[[#This Row],[LIVE_VALUE]],MIS[[#This Row],[LIVE_VALUE]]-MIS[[#This Row],[VALUE]])</f>
        <v>-409.00000000002001</v>
      </c>
      <c r="AH8459" t="str" cm="1">
        <f t="array" ref="AH8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59" t="str">
        <f>MIS[[#This Row],[TRADING SYMBOL]]</f>
        <v>SENSEX2552081100PE</v>
      </c>
      <c r="AJ8459" t="str">
        <f>IF(RIGHT(MIS[[#This Row],[Main/Hedge]],4)="MAIN","MAIN","HEDGE")</f>
        <v>MAIN</v>
      </c>
      <c r="AK8459" t="str" cm="1">
        <f t="array" ref="AK8459">_xlfn._xlws.FILTER(Table4[Column1],ISNUMBER(SEARCH(Table4[Column1],MIS[[#This Row],[OrderUniqueIdentifier]])),"")</f>
        <v>MS</v>
      </c>
    </row>
    <row r="8460" spans="1:37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>
        <f>_xlfn.XLOOKUP(MIS[[#This Row],[TRADING SYMBOL]],[1]Sheet1!$D:$D,[1]Sheet1!$C:$C)</f>
        <v>104.4</v>
      </c>
      <c r="AE8460">
        <f>MIS[[#This Row],[OrderAverageTradedPrice]]*MIS[[#This Row],[OrderQuantity]]</f>
        <v>2239</v>
      </c>
      <c r="AF8460">
        <f>MIS[[#This Row],[LTP]]*MIS[[#This Row],[OrderQuantity]]</f>
        <v>2088</v>
      </c>
      <c r="AG8460">
        <f>IF(MIS[[#This Row],[OrderSide]]="SELL",MIS[[#This Row],[VALUE]]-MIS[[#This Row],[LIVE_VALUE]],MIS[[#This Row],[LIVE_VALUE]]-MIS[[#This Row],[VALUE]])</f>
        <v>151</v>
      </c>
      <c r="AH8460" t="str" cm="1">
        <f t="array" ref="AH8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0" t="str">
        <f>MIS[[#This Row],[TRADING SYMBOL]]</f>
        <v>SENSEX2552083500CE</v>
      </c>
      <c r="AJ8460" t="str">
        <f>IF(RIGHT(MIS[[#This Row],[Main/Hedge]],4)="MAIN","MAIN","HEDGE")</f>
        <v>MAIN</v>
      </c>
      <c r="AK8460" t="str" cm="1">
        <f t="array" ref="AK8460">_xlfn._xlws.FILTER(Table4[Column1],ISNUMBER(SEARCH(Table4[Column1],MIS[[#This Row],[OrderUniqueIdentifier]])),"")</f>
        <v>MS</v>
      </c>
    </row>
    <row r="8461" spans="1:37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>
        <f>_xlfn.XLOOKUP(MIS[[#This Row],[TRADING SYMBOL]],[1]Sheet1!$D:$D,[1]Sheet1!$C:$C)</f>
        <v>104.4</v>
      </c>
      <c r="AE8461">
        <f>MIS[[#This Row],[OrderAverageTradedPrice]]*MIS[[#This Row],[OrderQuantity]]</f>
        <v>2235</v>
      </c>
      <c r="AF8461">
        <f>MIS[[#This Row],[LTP]]*MIS[[#This Row],[OrderQuantity]]</f>
        <v>2088</v>
      </c>
      <c r="AG8461">
        <f>IF(MIS[[#This Row],[OrderSide]]="SELL",MIS[[#This Row],[VALUE]]-MIS[[#This Row],[LIVE_VALUE]],MIS[[#This Row],[LIVE_VALUE]]-MIS[[#This Row],[VALUE]])</f>
        <v>147</v>
      </c>
      <c r="AH8461" t="str" cm="1">
        <f t="array" ref="AH8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1" t="str">
        <f>MIS[[#This Row],[TRADING SYMBOL]]</f>
        <v>SENSEX2552083500CE</v>
      </c>
      <c r="AJ8461" t="str">
        <f>IF(RIGHT(MIS[[#This Row],[Main/Hedge]],4)="MAIN","MAIN","HEDGE")</f>
        <v>MAIN</v>
      </c>
      <c r="AK8461" t="str" cm="1">
        <f t="array" ref="AK8461">_xlfn._xlws.FILTER(Table4[Column1],ISNUMBER(SEARCH(Table4[Column1],MIS[[#This Row],[OrderUniqueIdentifier]])),"")</f>
        <v>MS</v>
      </c>
    </row>
    <row r="8462" spans="1:37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>
        <f>_xlfn.XLOOKUP(MIS[[#This Row],[TRADING SYMBOL]],[1]Sheet1!$D:$D,[1]Sheet1!$C:$C)</f>
        <v>115.45</v>
      </c>
      <c r="AE8462">
        <f>MIS[[#This Row],[OrderAverageTradedPrice]]*MIS[[#This Row],[OrderQuantity]]</f>
        <v>13036.99999999992</v>
      </c>
      <c r="AF8462">
        <f>MIS[[#This Row],[LTP]]*MIS[[#This Row],[OrderQuantity]]</f>
        <v>13854</v>
      </c>
      <c r="AG8462">
        <f>IF(MIS[[#This Row],[OrderSide]]="SELL",MIS[[#This Row],[VALUE]]-MIS[[#This Row],[LIVE_VALUE]],MIS[[#This Row],[LIVE_VALUE]]-MIS[[#This Row],[VALUE]])</f>
        <v>-817.00000000008004</v>
      </c>
      <c r="AH8462" t="str" cm="1">
        <f t="array" ref="AH8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2" t="str">
        <f>MIS[[#This Row],[TRADING SYMBOL]]</f>
        <v>SENSEX2552081100PE</v>
      </c>
      <c r="AJ8462" t="str">
        <f>IF(RIGHT(MIS[[#This Row],[Main/Hedge]],4)="MAIN","MAIN","HEDGE")</f>
        <v>MAIN</v>
      </c>
      <c r="AK8462" t="str" cm="1">
        <f t="array" ref="AK8462">_xlfn._xlws.FILTER(Table4[Column1],ISNUMBER(SEARCH(Table4[Column1],MIS[[#This Row],[OrderUniqueIdentifier]])),"")</f>
        <v>MS</v>
      </c>
    </row>
    <row r="8463" spans="1:37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>
        <f>_xlfn.XLOOKUP(MIS[[#This Row],[TRADING SYMBOL]],[1]Sheet1!$D:$D,[1]Sheet1!$C:$C)</f>
        <v>490.65</v>
      </c>
      <c r="AE8463">
        <f>MIS[[#This Row],[OrderAverageTradedPrice]]*MIS[[#This Row],[OrderQuantity]]</f>
        <v>109333.99999999994</v>
      </c>
      <c r="AF8463">
        <f>MIS[[#This Row],[LTP]]*MIS[[#This Row],[OrderQuantity]]</f>
        <v>107943</v>
      </c>
      <c r="AG8463">
        <f>IF(MIS[[#This Row],[OrderSide]]="SELL",MIS[[#This Row],[VALUE]]-MIS[[#This Row],[LIVE_VALUE]],MIS[[#This Row],[LIVE_VALUE]]-MIS[[#This Row],[VALUE]])</f>
        <v>-1390.9999999999418</v>
      </c>
      <c r="AH8463" t="str" cm="1">
        <f t="array" ref="AH8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3" t="str">
        <f>MIS[[#This Row],[TRADING SYMBOL]]</f>
        <v>SENSEX2552082300CE</v>
      </c>
      <c r="AJ8463" t="str">
        <f>IF(RIGHT(MIS[[#This Row],[Main/Hedge]],4)="MAIN","MAIN","HEDGE")</f>
        <v>MAIN</v>
      </c>
      <c r="AK8463" t="str" cm="1">
        <f t="array" ref="AK8463">_xlfn._xlws.FILTER(Table4[Column1],ISNUMBER(SEARCH(Table4[Column1],MIS[[#This Row],[OrderUniqueIdentifier]])),"")</f>
        <v>MS</v>
      </c>
    </row>
    <row r="8464" spans="1:37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>
        <f>_xlfn.XLOOKUP(MIS[[#This Row],[TRADING SYMBOL]],[1]Sheet1!$D:$D,[1]Sheet1!$C:$C)</f>
        <v>104.4</v>
      </c>
      <c r="AE8464">
        <f>MIS[[#This Row],[OrderAverageTradedPrice]]*MIS[[#This Row],[OrderQuantity]]</f>
        <v>2240</v>
      </c>
      <c r="AF8464">
        <f>MIS[[#This Row],[LTP]]*MIS[[#This Row],[OrderQuantity]]</f>
        <v>2088</v>
      </c>
      <c r="AG8464">
        <f>IF(MIS[[#This Row],[OrderSide]]="SELL",MIS[[#This Row],[VALUE]]-MIS[[#This Row],[LIVE_VALUE]],MIS[[#This Row],[LIVE_VALUE]]-MIS[[#This Row],[VALUE]])</f>
        <v>152</v>
      </c>
      <c r="AH8464" t="str" cm="1">
        <f t="array" ref="AH8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4" t="str">
        <f>MIS[[#This Row],[TRADING SYMBOL]]</f>
        <v>SENSEX2552083500CE</v>
      </c>
      <c r="AJ8464" t="str">
        <f>IF(RIGHT(MIS[[#This Row],[Main/Hedge]],4)="MAIN","MAIN","HEDGE")</f>
        <v>MAIN</v>
      </c>
      <c r="AK8464" t="str" cm="1">
        <f t="array" ref="AK8464">_xlfn._xlws.FILTER(Table4[Column1],ISNUMBER(SEARCH(Table4[Column1],MIS[[#This Row],[OrderUniqueIdentifier]])),"")</f>
        <v>MS</v>
      </c>
    </row>
    <row r="8465" spans="1:37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>
        <f>_xlfn.XLOOKUP(MIS[[#This Row],[TRADING SYMBOL]],[1]Sheet1!$D:$D,[1]Sheet1!$C:$C)</f>
        <v>104.4</v>
      </c>
      <c r="AE8465">
        <f>MIS[[#This Row],[OrderAverageTradedPrice]]*MIS[[#This Row],[OrderQuantity]]</f>
        <v>22344</v>
      </c>
      <c r="AF8465">
        <f>MIS[[#This Row],[LTP]]*MIS[[#This Row],[OrderQuantity]]</f>
        <v>20880</v>
      </c>
      <c r="AG8465">
        <f>IF(MIS[[#This Row],[OrderSide]]="SELL",MIS[[#This Row],[VALUE]]-MIS[[#This Row],[LIVE_VALUE]],MIS[[#This Row],[LIVE_VALUE]]-MIS[[#This Row],[VALUE]])</f>
        <v>1464</v>
      </c>
      <c r="AH8465" t="str" cm="1">
        <f t="array" ref="AH8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5" t="str">
        <f>MIS[[#This Row],[TRADING SYMBOL]]</f>
        <v>SENSEX2552083500CE</v>
      </c>
      <c r="AJ8465" t="str">
        <f>IF(RIGHT(MIS[[#This Row],[Main/Hedge]],4)="MAIN","MAIN","HEDGE")</f>
        <v>MAIN</v>
      </c>
      <c r="AK8465" t="str" cm="1">
        <f t="array" ref="AK8465">_xlfn._xlws.FILTER(Table4[Column1],ISNUMBER(SEARCH(Table4[Column1],MIS[[#This Row],[OrderUniqueIdentifier]])),"")</f>
        <v>MS</v>
      </c>
    </row>
    <row r="8466" spans="1:37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>
        <f>_xlfn.XLOOKUP(MIS[[#This Row],[TRADING SYMBOL]],[1]Sheet1!$D:$D,[1]Sheet1!$C:$C)</f>
        <v>115.45</v>
      </c>
      <c r="AE8466">
        <f>MIS[[#This Row],[OrderAverageTradedPrice]]*MIS[[#This Row],[OrderQuantity]]</f>
        <v>21668</v>
      </c>
      <c r="AF8466">
        <f>MIS[[#This Row],[LTP]]*MIS[[#This Row],[OrderQuantity]]</f>
        <v>23090</v>
      </c>
      <c r="AG8466">
        <f>IF(MIS[[#This Row],[OrderSide]]="SELL",MIS[[#This Row],[VALUE]]-MIS[[#This Row],[LIVE_VALUE]],MIS[[#This Row],[LIVE_VALUE]]-MIS[[#This Row],[VALUE]])</f>
        <v>-1422</v>
      </c>
      <c r="AH8466" t="str" cm="1">
        <f t="array" ref="AH8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6" t="str">
        <f>MIS[[#This Row],[TRADING SYMBOL]]</f>
        <v>SENSEX2552081100PE</v>
      </c>
      <c r="AJ8466" t="str">
        <f>IF(RIGHT(MIS[[#This Row],[Main/Hedge]],4)="MAIN","MAIN","HEDGE")</f>
        <v>MAIN</v>
      </c>
      <c r="AK8466" t="str" cm="1">
        <f t="array" ref="AK8466">_xlfn._xlws.FILTER(Table4[Column1],ISNUMBER(SEARCH(Table4[Column1],MIS[[#This Row],[OrderUniqueIdentifier]])),"")</f>
        <v>MS</v>
      </c>
    </row>
    <row r="8467" spans="1:37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>
        <f>_xlfn.XLOOKUP(MIS[[#This Row],[TRADING SYMBOL]],[1]Sheet1!$D:$D,[1]Sheet1!$C:$C)</f>
        <v>115.45</v>
      </c>
      <c r="AE8467">
        <f>MIS[[#This Row],[OrderAverageTradedPrice]]*MIS[[#This Row],[OrderQuantity]]</f>
        <v>2178</v>
      </c>
      <c r="AF8467">
        <f>MIS[[#This Row],[LTP]]*MIS[[#This Row],[OrderQuantity]]</f>
        <v>2309</v>
      </c>
      <c r="AG8467">
        <f>IF(MIS[[#This Row],[OrderSide]]="SELL",MIS[[#This Row],[VALUE]]-MIS[[#This Row],[LIVE_VALUE]],MIS[[#This Row],[LIVE_VALUE]]-MIS[[#This Row],[VALUE]])</f>
        <v>-131</v>
      </c>
      <c r="AH8467" t="str" cm="1">
        <f t="array" ref="AH8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7" t="str">
        <f>MIS[[#This Row],[TRADING SYMBOL]]</f>
        <v>SENSEX2552081100PE</v>
      </c>
      <c r="AJ8467" t="str">
        <f>IF(RIGHT(MIS[[#This Row],[Main/Hedge]],4)="MAIN","MAIN","HEDGE")</f>
        <v>MAIN</v>
      </c>
      <c r="AK8467" t="str" cm="1">
        <f t="array" ref="AK8467">_xlfn._xlws.FILTER(Table4[Column1],ISNUMBER(SEARCH(Table4[Column1],MIS[[#This Row],[OrderUniqueIdentifier]])),"")</f>
        <v>MS</v>
      </c>
    </row>
    <row r="8468" spans="1:37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>
        <f>_xlfn.XLOOKUP(MIS[[#This Row],[TRADING SYMBOL]],[1]Sheet1!$D:$D,[1]Sheet1!$C:$C)</f>
        <v>409.5</v>
      </c>
      <c r="AE8468">
        <f>MIS[[#This Row],[OrderAverageTradedPrice]]*MIS[[#This Row],[OrderQuantity]]</f>
        <v>8000</v>
      </c>
      <c r="AF8468">
        <f>MIS[[#This Row],[LTP]]*MIS[[#This Row],[OrderQuantity]]</f>
        <v>8190</v>
      </c>
      <c r="AG8468">
        <f>IF(MIS[[#This Row],[OrderSide]]="SELL",MIS[[#This Row],[VALUE]]-MIS[[#This Row],[LIVE_VALUE]],MIS[[#This Row],[LIVE_VALUE]]-MIS[[#This Row],[VALUE]])</f>
        <v>190</v>
      </c>
      <c r="AH8468" t="str" cm="1">
        <f t="array" ref="AH8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8" t="str">
        <f>MIS[[#This Row],[TRADING SYMBOL]]</f>
        <v>SENSEX2552082300PE</v>
      </c>
      <c r="AJ8468" t="str">
        <f>IF(RIGHT(MIS[[#This Row],[Main/Hedge]],4)="MAIN","MAIN","HEDGE")</f>
        <v>MAIN</v>
      </c>
      <c r="AK8468" t="str" cm="1">
        <f t="array" ref="AK8468">_xlfn._xlws.FILTER(Table4[Column1],ISNUMBER(SEARCH(Table4[Column1],MIS[[#This Row],[OrderUniqueIdentifier]])),"")</f>
        <v>MS</v>
      </c>
    </row>
    <row r="8469" spans="1:37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>
        <f>_xlfn.XLOOKUP(MIS[[#This Row],[TRADING SYMBOL]],[1]Sheet1!$D:$D,[1]Sheet1!$C:$C)</f>
        <v>343.15</v>
      </c>
      <c r="AE8469">
        <f>MIS[[#This Row],[OrderAverageTradedPrice]]*MIS[[#This Row],[OrderQuantity]]</f>
        <v>7046</v>
      </c>
      <c r="AF8469">
        <f>MIS[[#This Row],[LTP]]*MIS[[#This Row],[OrderQuantity]]</f>
        <v>6863</v>
      </c>
      <c r="AG8469">
        <f>IF(MIS[[#This Row],[OrderSide]]="SELL",MIS[[#This Row],[VALUE]]-MIS[[#This Row],[LIVE_VALUE]],MIS[[#This Row],[LIVE_VALUE]]-MIS[[#This Row],[VALUE]])</f>
        <v>-183</v>
      </c>
      <c r="AH8469" t="str" cm="1">
        <f t="array" ref="AH8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69" t="str">
        <f>MIS[[#This Row],[TRADING SYMBOL]]</f>
        <v>SENSEX2552082600CE</v>
      </c>
      <c r="AJ8469" t="str">
        <f>IF(RIGHT(MIS[[#This Row],[Main/Hedge]],4)="MAIN","MAIN","HEDGE")</f>
        <v>MAIN</v>
      </c>
      <c r="AK8469" t="str" cm="1">
        <f t="array" ref="AK8469">_xlfn._xlws.FILTER(Table4[Column1],ISNUMBER(SEARCH(Table4[Column1],MIS[[#This Row],[OrderUniqueIdentifier]])),"")</f>
        <v>MS</v>
      </c>
    </row>
    <row r="8470" spans="1:37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>
        <f>_xlfn.XLOOKUP(MIS[[#This Row],[TRADING SYMBOL]],[1]Sheet1!$D:$D,[1]Sheet1!$C:$C)</f>
        <v>367</v>
      </c>
      <c r="AE8470">
        <f>MIS[[#This Row],[OrderAverageTradedPrice]]*MIS[[#This Row],[OrderQuantity]]</f>
        <v>7166</v>
      </c>
      <c r="AF8470">
        <f>MIS[[#This Row],[LTP]]*MIS[[#This Row],[OrderQuantity]]</f>
        <v>7340</v>
      </c>
      <c r="AG8470">
        <f>IF(MIS[[#This Row],[OrderSide]]="SELL",MIS[[#This Row],[VALUE]]-MIS[[#This Row],[LIVE_VALUE]],MIS[[#This Row],[LIVE_VALUE]]-MIS[[#This Row],[VALUE]])</f>
        <v>174</v>
      </c>
      <c r="AH8470" t="str" cm="1">
        <f t="array" ref="AH8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0" t="str">
        <f>MIS[[#This Row],[TRADING SYMBOL]]</f>
        <v>SENSEX2552082200PE</v>
      </c>
      <c r="AJ8470" t="str">
        <f>IF(RIGHT(MIS[[#This Row],[Main/Hedge]],4)="MAIN","MAIN","HEDGE")</f>
        <v>MAIN</v>
      </c>
      <c r="AK8470" t="str" cm="1">
        <f t="array" ref="AK8470">_xlfn._xlws.FILTER(Table4[Column1],ISNUMBER(SEARCH(Table4[Column1],MIS[[#This Row],[OrderUniqueIdentifier]])),"")</f>
        <v>MS</v>
      </c>
    </row>
    <row r="8471" spans="1:37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>
        <f>_xlfn.XLOOKUP(MIS[[#This Row],[TRADING SYMBOL]],[1]Sheet1!$D:$D,[1]Sheet1!$C:$C)</f>
        <v>136.6</v>
      </c>
      <c r="AE8471">
        <f>MIS[[#This Row],[OrderAverageTradedPrice]]*MIS[[#This Row],[OrderQuantity]]</f>
        <v>2918</v>
      </c>
      <c r="AF8471">
        <f>MIS[[#This Row],[LTP]]*MIS[[#This Row],[OrderQuantity]]</f>
        <v>2732</v>
      </c>
      <c r="AG8471">
        <f>IF(MIS[[#This Row],[OrderSide]]="SELL",MIS[[#This Row],[VALUE]]-MIS[[#This Row],[LIVE_VALUE]],MIS[[#This Row],[LIVE_VALUE]]-MIS[[#This Row],[VALUE]])</f>
        <v>186</v>
      </c>
      <c r="AH8471" t="str" cm="1">
        <f t="array" ref="AH8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1" t="str">
        <f>MIS[[#This Row],[TRADING SYMBOL]]</f>
        <v>SENSEX2552083300CE</v>
      </c>
      <c r="AJ8471" t="str">
        <f>IF(RIGHT(MIS[[#This Row],[Main/Hedge]],4)="MAIN","MAIN","HEDGE")</f>
        <v>MAIN</v>
      </c>
      <c r="AK8471" t="str" cm="1">
        <f t="array" ref="AK8471">_xlfn._xlws.FILTER(Table4[Column1],ISNUMBER(SEARCH(Table4[Column1],MIS[[#This Row],[OrderUniqueIdentifier]])),"")</f>
        <v>MS</v>
      </c>
    </row>
    <row r="8472" spans="1:37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>
        <f>_xlfn.XLOOKUP(MIS[[#This Row],[TRADING SYMBOL]],[1]Sheet1!$D:$D,[1]Sheet1!$C:$C)</f>
        <v>441.2</v>
      </c>
      <c r="AE8472">
        <f>MIS[[#This Row],[OrderAverageTradedPrice]]*MIS[[#This Row],[OrderQuantity]]</f>
        <v>8889</v>
      </c>
      <c r="AF8472">
        <f>MIS[[#This Row],[LTP]]*MIS[[#This Row],[OrderQuantity]]</f>
        <v>8824</v>
      </c>
      <c r="AG8472">
        <f>IF(MIS[[#This Row],[OrderSide]]="SELL",MIS[[#This Row],[VALUE]]-MIS[[#This Row],[LIVE_VALUE]],MIS[[#This Row],[LIVE_VALUE]]-MIS[[#This Row],[VALUE]])</f>
        <v>-65</v>
      </c>
      <c r="AH8472" t="str" cm="1">
        <f t="array" ref="AH8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2" t="str">
        <f>MIS[[#This Row],[TRADING SYMBOL]]</f>
        <v>SENSEX2552082400CE</v>
      </c>
      <c r="AJ8472" t="str">
        <f>IF(RIGHT(MIS[[#This Row],[Main/Hedge]],4)="MAIN","MAIN","HEDGE")</f>
        <v>MAIN</v>
      </c>
      <c r="AK8472" t="str" cm="1">
        <f t="array" ref="AK8472">_xlfn._xlws.FILTER(Table4[Column1],ISNUMBER(SEARCH(Table4[Column1],MIS[[#This Row],[OrderUniqueIdentifier]])),"")</f>
        <v>MS</v>
      </c>
    </row>
    <row r="8473" spans="1:37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>
        <f>_xlfn.XLOOKUP(MIS[[#This Row],[TRADING SYMBOL]],[1]Sheet1!$D:$D,[1]Sheet1!$C:$C)</f>
        <v>441.2</v>
      </c>
      <c r="AE8473">
        <f>MIS[[#This Row],[OrderAverageTradedPrice]]*MIS[[#This Row],[OrderQuantity]]</f>
        <v>8894</v>
      </c>
      <c r="AF8473">
        <f>MIS[[#This Row],[LTP]]*MIS[[#This Row],[OrderQuantity]]</f>
        <v>8824</v>
      </c>
      <c r="AG8473">
        <f>IF(MIS[[#This Row],[OrderSide]]="SELL",MIS[[#This Row],[VALUE]]-MIS[[#This Row],[LIVE_VALUE]],MIS[[#This Row],[LIVE_VALUE]]-MIS[[#This Row],[VALUE]])</f>
        <v>-70</v>
      </c>
      <c r="AH8473" t="str" cm="1">
        <f t="array" ref="AH8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3" t="str">
        <f>MIS[[#This Row],[TRADING SYMBOL]]</f>
        <v>SENSEX2552082400CE</v>
      </c>
      <c r="AJ8473" t="str">
        <f>IF(RIGHT(MIS[[#This Row],[Main/Hedge]],4)="MAIN","MAIN","HEDGE")</f>
        <v>MAIN</v>
      </c>
      <c r="AK8473" t="str" cm="1">
        <f t="array" ref="AK8473">_xlfn._xlws.FILTER(Table4[Column1],ISNUMBER(SEARCH(Table4[Column1],MIS[[#This Row],[OrderUniqueIdentifier]])),"")</f>
        <v>MS</v>
      </c>
    </row>
    <row r="8474" spans="1:37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>
        <f>_xlfn.XLOOKUP(MIS[[#This Row],[TRADING SYMBOL]],[1]Sheet1!$D:$D,[1]Sheet1!$C:$C)</f>
        <v>490.65</v>
      </c>
      <c r="AE8474">
        <f>MIS[[#This Row],[OrderAverageTradedPrice]]*MIS[[#This Row],[OrderQuantity]]</f>
        <v>49782</v>
      </c>
      <c r="AF8474">
        <f>MIS[[#This Row],[LTP]]*MIS[[#This Row],[OrderQuantity]]</f>
        <v>49065</v>
      </c>
      <c r="AG8474">
        <f>IF(MIS[[#This Row],[OrderSide]]="SELL",MIS[[#This Row],[VALUE]]-MIS[[#This Row],[LIVE_VALUE]],MIS[[#This Row],[LIVE_VALUE]]-MIS[[#This Row],[VALUE]])</f>
        <v>-717</v>
      </c>
      <c r="AH8474" t="str" cm="1">
        <f t="array" ref="AH8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4" t="str">
        <f>MIS[[#This Row],[TRADING SYMBOL]]</f>
        <v>SENSEX2552082300CE</v>
      </c>
      <c r="AJ8474" t="str">
        <f>IF(RIGHT(MIS[[#This Row],[Main/Hedge]],4)="MAIN","MAIN","HEDGE")</f>
        <v>MAIN</v>
      </c>
      <c r="AK8474" t="str" cm="1">
        <f t="array" ref="AK8474">_xlfn._xlws.FILTER(Table4[Column1],ISNUMBER(SEARCH(Table4[Column1],MIS[[#This Row],[OrderUniqueIdentifier]])),"")</f>
        <v>MS</v>
      </c>
    </row>
    <row r="8475" spans="1:37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>
        <f>_xlfn.XLOOKUP(MIS[[#This Row],[TRADING SYMBOL]],[1]Sheet1!$D:$D,[1]Sheet1!$C:$C)</f>
        <v>115.45</v>
      </c>
      <c r="AE8475">
        <f>MIS[[#This Row],[OrderAverageTradedPrice]]*MIS[[#This Row],[OrderQuantity]]</f>
        <v>2176</v>
      </c>
      <c r="AF8475">
        <f>MIS[[#This Row],[LTP]]*MIS[[#This Row],[OrderQuantity]]</f>
        <v>2309</v>
      </c>
      <c r="AG8475">
        <f>IF(MIS[[#This Row],[OrderSide]]="SELL",MIS[[#This Row],[VALUE]]-MIS[[#This Row],[LIVE_VALUE]],MIS[[#This Row],[LIVE_VALUE]]-MIS[[#This Row],[VALUE]])</f>
        <v>-133</v>
      </c>
      <c r="AH8475" t="str" cm="1">
        <f t="array" ref="AH8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5" t="str">
        <f>MIS[[#This Row],[TRADING SYMBOL]]</f>
        <v>SENSEX2552081100PE</v>
      </c>
      <c r="AJ8475" t="str">
        <f>IF(RIGHT(MIS[[#This Row],[Main/Hedge]],4)="MAIN","MAIN","HEDGE")</f>
        <v>MAIN</v>
      </c>
      <c r="AK8475" t="str" cm="1">
        <f t="array" ref="AK8475">_xlfn._xlws.FILTER(Table4[Column1],ISNUMBER(SEARCH(Table4[Column1],MIS[[#This Row],[OrderUniqueIdentifier]])),"")</f>
        <v>MS</v>
      </c>
    </row>
    <row r="8476" spans="1:37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>
        <f>_xlfn.XLOOKUP(MIS[[#This Row],[TRADING SYMBOL]],[1]Sheet1!$D:$D,[1]Sheet1!$C:$C)</f>
        <v>115.45</v>
      </c>
      <c r="AE8476">
        <f>MIS[[#This Row],[OrderAverageTradedPrice]]*MIS[[#This Row],[OrderQuantity]]</f>
        <v>2174</v>
      </c>
      <c r="AF8476">
        <f>MIS[[#This Row],[LTP]]*MIS[[#This Row],[OrderQuantity]]</f>
        <v>2309</v>
      </c>
      <c r="AG8476">
        <f>IF(MIS[[#This Row],[OrderSide]]="SELL",MIS[[#This Row],[VALUE]]-MIS[[#This Row],[LIVE_VALUE]],MIS[[#This Row],[LIVE_VALUE]]-MIS[[#This Row],[VALUE]])</f>
        <v>-135</v>
      </c>
      <c r="AH8476" t="str" cm="1">
        <f t="array" ref="AH8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6" t="str">
        <f>MIS[[#This Row],[TRADING SYMBOL]]</f>
        <v>SENSEX2552081100PE</v>
      </c>
      <c r="AJ8476" t="str">
        <f>IF(RIGHT(MIS[[#This Row],[Main/Hedge]],4)="MAIN","MAIN","HEDGE")</f>
        <v>MAIN</v>
      </c>
      <c r="AK8476" t="str" cm="1">
        <f t="array" ref="AK8476">_xlfn._xlws.FILTER(Table4[Column1],ISNUMBER(SEARCH(Table4[Column1],MIS[[#This Row],[OrderUniqueIdentifier]])),"")</f>
        <v>MS</v>
      </c>
    </row>
    <row r="8477" spans="1:37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>
        <f>_xlfn.XLOOKUP(MIS[[#This Row],[TRADING SYMBOL]],[1]Sheet1!$D:$D,[1]Sheet1!$C:$C)</f>
        <v>409.5</v>
      </c>
      <c r="AE8477">
        <f>MIS[[#This Row],[OrderAverageTradedPrice]]*MIS[[#This Row],[OrderQuantity]]</f>
        <v>87877.999999999884</v>
      </c>
      <c r="AF8477">
        <f>MIS[[#This Row],[LTP]]*MIS[[#This Row],[OrderQuantity]]</f>
        <v>90090</v>
      </c>
      <c r="AG8477">
        <f>IF(MIS[[#This Row],[OrderSide]]="SELL",MIS[[#This Row],[VALUE]]-MIS[[#This Row],[LIVE_VALUE]],MIS[[#This Row],[LIVE_VALUE]]-MIS[[#This Row],[VALUE]])</f>
        <v>2212.0000000001164</v>
      </c>
      <c r="AH8477" t="str" cm="1">
        <f t="array" ref="AH8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7" t="str">
        <f>MIS[[#This Row],[TRADING SYMBOL]]</f>
        <v>SENSEX2552082300PE</v>
      </c>
      <c r="AJ8477" t="str">
        <f>IF(RIGHT(MIS[[#This Row],[Main/Hedge]],4)="MAIN","MAIN","HEDGE")</f>
        <v>MAIN</v>
      </c>
      <c r="AK8477" t="str" cm="1">
        <f t="array" ref="AK8477">_xlfn._xlws.FILTER(Table4[Column1],ISNUMBER(SEARCH(Table4[Column1],MIS[[#This Row],[OrderUniqueIdentifier]])),"")</f>
        <v>MS</v>
      </c>
    </row>
    <row r="8478" spans="1:37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>
        <f>_xlfn.XLOOKUP(MIS[[#This Row],[TRADING SYMBOL]],[1]Sheet1!$D:$D,[1]Sheet1!$C:$C)</f>
        <v>115.45</v>
      </c>
      <c r="AE8478">
        <f>MIS[[#This Row],[OrderAverageTradedPrice]]*MIS[[#This Row],[OrderQuantity]]</f>
        <v>2164</v>
      </c>
      <c r="AF8478">
        <f>MIS[[#This Row],[LTP]]*MIS[[#This Row],[OrderQuantity]]</f>
        <v>2309</v>
      </c>
      <c r="AG8478">
        <f>IF(MIS[[#This Row],[OrderSide]]="SELL",MIS[[#This Row],[VALUE]]-MIS[[#This Row],[LIVE_VALUE]],MIS[[#This Row],[LIVE_VALUE]]-MIS[[#This Row],[VALUE]])</f>
        <v>-145</v>
      </c>
      <c r="AH8478" t="str" cm="1">
        <f t="array" ref="AH8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8" t="str">
        <f>MIS[[#This Row],[TRADING SYMBOL]]</f>
        <v>SENSEX2552081100PE</v>
      </c>
      <c r="AJ8478" t="str">
        <f>IF(RIGHT(MIS[[#This Row],[Main/Hedge]],4)="MAIN","MAIN","HEDGE")</f>
        <v>MAIN</v>
      </c>
      <c r="AK8478" t="str" cm="1">
        <f t="array" ref="AK8478">_xlfn._xlws.FILTER(Table4[Column1],ISNUMBER(SEARCH(Table4[Column1],MIS[[#This Row],[OrderUniqueIdentifier]])),"")</f>
        <v>MS</v>
      </c>
    </row>
    <row r="8479" spans="1:37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>
        <f>_xlfn.XLOOKUP(MIS[[#This Row],[TRADING SYMBOL]],[1]Sheet1!$D:$D,[1]Sheet1!$C:$C)</f>
        <v>490.65</v>
      </c>
      <c r="AE8479">
        <f>MIS[[#This Row],[OrderAverageTradedPrice]]*MIS[[#This Row],[OrderQuantity]]</f>
        <v>49800</v>
      </c>
      <c r="AF8479">
        <f>MIS[[#This Row],[LTP]]*MIS[[#This Row],[OrderQuantity]]</f>
        <v>49065</v>
      </c>
      <c r="AG8479">
        <f>IF(MIS[[#This Row],[OrderSide]]="SELL",MIS[[#This Row],[VALUE]]-MIS[[#This Row],[LIVE_VALUE]],MIS[[#This Row],[LIVE_VALUE]]-MIS[[#This Row],[VALUE]])</f>
        <v>-735</v>
      </c>
      <c r="AH8479" t="str" cm="1">
        <f t="array" ref="AH8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79" t="str">
        <f>MIS[[#This Row],[TRADING SYMBOL]]</f>
        <v>SENSEX2552082300CE</v>
      </c>
      <c r="AJ8479" t="str">
        <f>IF(RIGHT(MIS[[#This Row],[Main/Hedge]],4)="MAIN","MAIN","HEDGE")</f>
        <v>MAIN</v>
      </c>
      <c r="AK8479" t="str" cm="1">
        <f t="array" ref="AK8479">_xlfn._xlws.FILTER(Table4[Column1],ISNUMBER(SEARCH(Table4[Column1],MIS[[#This Row],[OrderUniqueIdentifier]])),"")</f>
        <v>MS</v>
      </c>
    </row>
    <row r="8480" spans="1:37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>
        <f>_xlfn.XLOOKUP(MIS[[#This Row],[TRADING SYMBOL]],[1]Sheet1!$D:$D,[1]Sheet1!$C:$C)</f>
        <v>490.65</v>
      </c>
      <c r="AE8480">
        <f>MIS[[#This Row],[OrderAverageTradedPrice]]*MIS[[#This Row],[OrderQuantity]]</f>
        <v>229080</v>
      </c>
      <c r="AF8480">
        <f>MIS[[#This Row],[LTP]]*MIS[[#This Row],[OrderQuantity]]</f>
        <v>225699</v>
      </c>
      <c r="AG8480">
        <f>IF(MIS[[#This Row],[OrderSide]]="SELL",MIS[[#This Row],[VALUE]]-MIS[[#This Row],[LIVE_VALUE]],MIS[[#This Row],[LIVE_VALUE]]-MIS[[#This Row],[VALUE]])</f>
        <v>-3381</v>
      </c>
      <c r="AH8480" t="str" cm="1">
        <f t="array" ref="AH8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0" t="str">
        <f>MIS[[#This Row],[TRADING SYMBOL]]</f>
        <v>SENSEX2552082300CE</v>
      </c>
      <c r="AJ8480" t="str">
        <f>IF(RIGHT(MIS[[#This Row],[Main/Hedge]],4)="MAIN","MAIN","HEDGE")</f>
        <v>MAIN</v>
      </c>
      <c r="AK8480" t="str" cm="1">
        <f t="array" ref="AK8480">_xlfn._xlws.FILTER(Table4[Column1],ISNUMBER(SEARCH(Table4[Column1],MIS[[#This Row],[OrderUniqueIdentifier]])),"")</f>
        <v>MS</v>
      </c>
    </row>
    <row r="8481" spans="1:37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>
        <f>_xlfn.XLOOKUP(MIS[[#This Row],[TRADING SYMBOL]],[1]Sheet1!$D:$D,[1]Sheet1!$C:$C)</f>
        <v>139.94999999999999</v>
      </c>
      <c r="AE8481">
        <f>MIS[[#This Row],[OrderAverageTradedPrice]]*MIS[[#This Row],[OrderQuantity]]</f>
        <v>2654</v>
      </c>
      <c r="AF8481">
        <f>MIS[[#This Row],[LTP]]*MIS[[#This Row],[OrderQuantity]]</f>
        <v>2799</v>
      </c>
      <c r="AG8481">
        <f>IF(MIS[[#This Row],[OrderSide]]="SELL",MIS[[#This Row],[VALUE]]-MIS[[#This Row],[LIVE_VALUE]],MIS[[#This Row],[LIVE_VALUE]]-MIS[[#This Row],[VALUE]])</f>
        <v>-145</v>
      </c>
      <c r="AH8481" t="str" cm="1">
        <f t="array" ref="AH8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1" t="str">
        <f>MIS[[#This Row],[TRADING SYMBOL]]</f>
        <v>SENSEX2552081300PE</v>
      </c>
      <c r="AJ8481" t="str">
        <f>IF(RIGHT(MIS[[#This Row],[Main/Hedge]],4)="MAIN","MAIN","HEDGE")</f>
        <v>MAIN</v>
      </c>
      <c r="AK8481" t="str" cm="1">
        <f t="array" ref="AK8481">_xlfn._xlws.FILTER(Table4[Column1],ISNUMBER(SEARCH(Table4[Column1],MIS[[#This Row],[OrderUniqueIdentifier]])),"")</f>
        <v>MS</v>
      </c>
    </row>
    <row r="8482" spans="1:37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>
        <f>_xlfn.XLOOKUP(MIS[[#This Row],[TRADING SYMBOL]],[1]Sheet1!$D:$D,[1]Sheet1!$C:$C)</f>
        <v>118.35</v>
      </c>
      <c r="AE8482">
        <f>MIS[[#This Row],[OrderAverageTradedPrice]]*MIS[[#This Row],[OrderQuantity]]</f>
        <v>2565</v>
      </c>
      <c r="AF8482">
        <f>MIS[[#This Row],[LTP]]*MIS[[#This Row],[OrderQuantity]]</f>
        <v>2367</v>
      </c>
      <c r="AG8482">
        <f>IF(MIS[[#This Row],[OrderSide]]="SELL",MIS[[#This Row],[VALUE]]-MIS[[#This Row],[LIVE_VALUE]],MIS[[#This Row],[LIVE_VALUE]]-MIS[[#This Row],[VALUE]])</f>
        <v>198</v>
      </c>
      <c r="AH8482" t="str" cm="1">
        <f t="array" ref="AH8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2" t="str">
        <f>MIS[[#This Row],[TRADING SYMBOL]]</f>
        <v>SENSEX2552083400CE</v>
      </c>
      <c r="AJ8482" t="str">
        <f>IF(RIGHT(MIS[[#This Row],[Main/Hedge]],4)="MAIN","MAIN","HEDGE")</f>
        <v>MAIN</v>
      </c>
      <c r="AK8482" t="str" cm="1">
        <f t="array" ref="AK8482">_xlfn._xlws.FILTER(Table4[Column1],ISNUMBER(SEARCH(Table4[Column1],MIS[[#This Row],[OrderUniqueIdentifier]])),"")</f>
        <v>MS</v>
      </c>
    </row>
    <row r="8483" spans="1:37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>
        <f>_xlfn.XLOOKUP(MIS[[#This Row],[TRADING SYMBOL]],[1]Sheet1!$D:$D,[1]Sheet1!$C:$C)</f>
        <v>127.9</v>
      </c>
      <c r="AE8483">
        <f>MIS[[#This Row],[OrderAverageTradedPrice]]*MIS[[#This Row],[OrderQuantity]]</f>
        <v>2400</v>
      </c>
      <c r="AF8483">
        <f>MIS[[#This Row],[LTP]]*MIS[[#This Row],[OrderQuantity]]</f>
        <v>2558</v>
      </c>
      <c r="AG8483">
        <f>IF(MIS[[#This Row],[OrderSide]]="SELL",MIS[[#This Row],[VALUE]]-MIS[[#This Row],[LIVE_VALUE]],MIS[[#This Row],[LIVE_VALUE]]-MIS[[#This Row],[VALUE]])</f>
        <v>-158</v>
      </c>
      <c r="AH8483" t="str" cm="1">
        <f t="array" ref="AH8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3" t="str">
        <f>MIS[[#This Row],[TRADING SYMBOL]]</f>
        <v>SENSEX2552081200PE</v>
      </c>
      <c r="AJ8483" t="str">
        <f>IF(RIGHT(MIS[[#This Row],[Main/Hedge]],4)="MAIN","MAIN","HEDGE")</f>
        <v>MAIN</v>
      </c>
      <c r="AK8483" t="str" cm="1">
        <f t="array" ref="AK8483">_xlfn._xlws.FILTER(Table4[Column1],ISNUMBER(SEARCH(Table4[Column1],MIS[[#This Row],[OrderUniqueIdentifier]])),"")</f>
        <v>MS</v>
      </c>
    </row>
    <row r="8484" spans="1:37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>
        <f>_xlfn.XLOOKUP(MIS[[#This Row],[TRADING SYMBOL]],[1]Sheet1!$D:$D,[1]Sheet1!$C:$C)</f>
        <v>104.4</v>
      </c>
      <c r="AE8484">
        <f>MIS[[#This Row],[OrderAverageTradedPrice]]*MIS[[#This Row],[OrderQuantity]]</f>
        <v>2242</v>
      </c>
      <c r="AF8484">
        <f>MIS[[#This Row],[LTP]]*MIS[[#This Row],[OrderQuantity]]</f>
        <v>2088</v>
      </c>
      <c r="AG8484">
        <f>IF(MIS[[#This Row],[OrderSide]]="SELL",MIS[[#This Row],[VALUE]]-MIS[[#This Row],[LIVE_VALUE]],MIS[[#This Row],[LIVE_VALUE]]-MIS[[#This Row],[VALUE]])</f>
        <v>154</v>
      </c>
      <c r="AH8484" t="str" cm="1">
        <f t="array" ref="AH8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4" t="str">
        <f>MIS[[#This Row],[TRADING SYMBOL]]</f>
        <v>SENSEX2552083500CE</v>
      </c>
      <c r="AJ8484" t="str">
        <f>IF(RIGHT(MIS[[#This Row],[Main/Hedge]],4)="MAIN","MAIN","HEDGE")</f>
        <v>MAIN</v>
      </c>
      <c r="AK8484" t="str" cm="1">
        <f t="array" ref="AK8484">_xlfn._xlws.FILTER(Table4[Column1],ISNUMBER(SEARCH(Table4[Column1],MIS[[#This Row],[OrderUniqueIdentifier]])),"")</f>
        <v>MS</v>
      </c>
    </row>
    <row r="8485" spans="1:37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>
        <f>_xlfn.XLOOKUP(MIS[[#This Row],[TRADING SYMBOL]],[1]Sheet1!$D:$D,[1]Sheet1!$C:$C)</f>
        <v>367</v>
      </c>
      <c r="AE8485">
        <f>MIS[[#This Row],[OrderAverageTradedPrice]]*MIS[[#This Row],[OrderQuantity]]</f>
        <v>7131</v>
      </c>
      <c r="AF8485">
        <f>MIS[[#This Row],[LTP]]*MIS[[#This Row],[OrderQuantity]]</f>
        <v>7340</v>
      </c>
      <c r="AG8485">
        <f>IF(MIS[[#This Row],[OrderSide]]="SELL",MIS[[#This Row],[VALUE]]-MIS[[#This Row],[LIVE_VALUE]],MIS[[#This Row],[LIVE_VALUE]]-MIS[[#This Row],[VALUE]])</f>
        <v>209</v>
      </c>
      <c r="AH8485" t="str" cm="1">
        <f t="array" ref="AH8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5" t="str">
        <f>MIS[[#This Row],[TRADING SYMBOL]]</f>
        <v>SENSEX2552082200PE</v>
      </c>
      <c r="AJ8485" t="str">
        <f>IF(RIGHT(MIS[[#This Row],[Main/Hedge]],4)="MAIN","MAIN","HEDGE")</f>
        <v>MAIN</v>
      </c>
      <c r="AK8485" t="str" cm="1">
        <f t="array" ref="AK8485">_xlfn._xlws.FILTER(Table4[Column1],ISNUMBER(SEARCH(Table4[Column1],MIS[[#This Row],[OrderUniqueIdentifier]])),"")</f>
        <v>MS</v>
      </c>
    </row>
    <row r="8486" spans="1:37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>
        <f>_xlfn.XLOOKUP(MIS[[#This Row],[TRADING SYMBOL]],[1]Sheet1!$D:$D,[1]Sheet1!$C:$C)</f>
        <v>367</v>
      </c>
      <c r="AE8486">
        <f>MIS[[#This Row],[OrderAverageTradedPrice]]*MIS[[#This Row],[OrderQuantity]]</f>
        <v>7134</v>
      </c>
      <c r="AF8486">
        <f>MIS[[#This Row],[LTP]]*MIS[[#This Row],[OrderQuantity]]</f>
        <v>7340</v>
      </c>
      <c r="AG8486">
        <f>IF(MIS[[#This Row],[OrderSide]]="SELL",MIS[[#This Row],[VALUE]]-MIS[[#This Row],[LIVE_VALUE]],MIS[[#This Row],[LIVE_VALUE]]-MIS[[#This Row],[VALUE]])</f>
        <v>206</v>
      </c>
      <c r="AH8486" t="str" cm="1">
        <f t="array" ref="AH8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6" t="str">
        <f>MIS[[#This Row],[TRADING SYMBOL]]</f>
        <v>SENSEX2552082200PE</v>
      </c>
      <c r="AJ8486" t="str">
        <f>IF(RIGHT(MIS[[#This Row],[Main/Hedge]],4)="MAIN","MAIN","HEDGE")</f>
        <v>MAIN</v>
      </c>
      <c r="AK8486" t="str" cm="1">
        <f t="array" ref="AK8486">_xlfn._xlws.FILTER(Table4[Column1],ISNUMBER(SEARCH(Table4[Column1],MIS[[#This Row],[OrderUniqueIdentifier]])),"")</f>
        <v>MS</v>
      </c>
    </row>
    <row r="8487" spans="1:37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>
        <f>_xlfn.XLOOKUP(MIS[[#This Row],[TRADING SYMBOL]],[1]Sheet1!$D:$D,[1]Sheet1!$C:$C)</f>
        <v>409.5</v>
      </c>
      <c r="AE8487">
        <f>MIS[[#This Row],[OrderAverageTradedPrice]]*MIS[[#This Row],[OrderQuantity]]</f>
        <v>39795</v>
      </c>
      <c r="AF8487">
        <f>MIS[[#This Row],[LTP]]*MIS[[#This Row],[OrderQuantity]]</f>
        <v>40950</v>
      </c>
      <c r="AG8487">
        <f>IF(MIS[[#This Row],[OrderSide]]="SELL",MIS[[#This Row],[VALUE]]-MIS[[#This Row],[LIVE_VALUE]],MIS[[#This Row],[LIVE_VALUE]]-MIS[[#This Row],[VALUE]])</f>
        <v>1155</v>
      </c>
      <c r="AH8487" t="str" cm="1">
        <f t="array" ref="AH8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7" t="str">
        <f>MIS[[#This Row],[TRADING SYMBOL]]</f>
        <v>SENSEX2552082300PE</v>
      </c>
      <c r="AJ8487" t="str">
        <f>IF(RIGHT(MIS[[#This Row],[Main/Hedge]],4)="MAIN","MAIN","HEDGE")</f>
        <v>MAIN</v>
      </c>
      <c r="AK8487" t="str" cm="1">
        <f t="array" ref="AK8487">_xlfn._xlws.FILTER(Table4[Column1],ISNUMBER(SEARCH(Table4[Column1],MIS[[#This Row],[OrderUniqueIdentifier]])),"")</f>
        <v>MS</v>
      </c>
    </row>
    <row r="8488" spans="1:37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>
        <f>_xlfn.XLOOKUP(MIS[[#This Row],[TRADING SYMBOL]],[1]Sheet1!$D:$D,[1]Sheet1!$C:$C)</f>
        <v>441.2</v>
      </c>
      <c r="AE8488">
        <f>MIS[[#This Row],[OrderAverageTradedPrice]]*MIS[[#This Row],[OrderQuantity]]</f>
        <v>44503</v>
      </c>
      <c r="AF8488">
        <f>MIS[[#This Row],[LTP]]*MIS[[#This Row],[OrderQuantity]]</f>
        <v>44120</v>
      </c>
      <c r="AG8488">
        <f>IF(MIS[[#This Row],[OrderSide]]="SELL",MIS[[#This Row],[VALUE]]-MIS[[#This Row],[LIVE_VALUE]],MIS[[#This Row],[LIVE_VALUE]]-MIS[[#This Row],[VALUE]])</f>
        <v>-383</v>
      </c>
      <c r="AH8488" t="str" cm="1">
        <f t="array" ref="AH8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8" t="str">
        <f>MIS[[#This Row],[TRADING SYMBOL]]</f>
        <v>SENSEX2552082400CE</v>
      </c>
      <c r="AJ8488" t="str">
        <f>IF(RIGHT(MIS[[#This Row],[Main/Hedge]],4)="MAIN","MAIN","HEDGE")</f>
        <v>MAIN</v>
      </c>
      <c r="AK8488" t="str" cm="1">
        <f t="array" ref="AK8488">_xlfn._xlws.FILTER(Table4[Column1],ISNUMBER(SEARCH(Table4[Column1],MIS[[#This Row],[OrderUniqueIdentifier]])),"")</f>
        <v>MS</v>
      </c>
    </row>
    <row r="8489" spans="1:37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>
        <f>_xlfn.XLOOKUP(MIS[[#This Row],[TRADING SYMBOL]],[1]Sheet1!$D:$D,[1]Sheet1!$C:$C)</f>
        <v>367</v>
      </c>
      <c r="AE8489">
        <f>MIS[[#This Row],[OrderAverageTradedPrice]]*MIS[[#This Row],[OrderQuantity]]</f>
        <v>35669</v>
      </c>
      <c r="AF8489">
        <f>MIS[[#This Row],[LTP]]*MIS[[#This Row],[OrderQuantity]]</f>
        <v>36700</v>
      </c>
      <c r="AG8489">
        <f>IF(MIS[[#This Row],[OrderSide]]="SELL",MIS[[#This Row],[VALUE]]-MIS[[#This Row],[LIVE_VALUE]],MIS[[#This Row],[LIVE_VALUE]]-MIS[[#This Row],[VALUE]])</f>
        <v>1031</v>
      </c>
      <c r="AH8489" t="str" cm="1">
        <f t="array" ref="AH8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89" t="str">
        <f>MIS[[#This Row],[TRADING SYMBOL]]</f>
        <v>SENSEX2552082200PE</v>
      </c>
      <c r="AJ8489" t="str">
        <f>IF(RIGHT(MIS[[#This Row],[Main/Hedge]],4)="MAIN","MAIN","HEDGE")</f>
        <v>MAIN</v>
      </c>
      <c r="AK8489" t="str" cm="1">
        <f t="array" ref="AK8489">_xlfn._xlws.FILTER(Table4[Column1],ISNUMBER(SEARCH(Table4[Column1],MIS[[#This Row],[OrderUniqueIdentifier]])),"")</f>
        <v>MS</v>
      </c>
    </row>
    <row r="8490" spans="1:37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>
        <f>_xlfn.XLOOKUP(MIS[[#This Row],[TRADING SYMBOL]],[1]Sheet1!$D:$D,[1]Sheet1!$C:$C)</f>
        <v>441.2</v>
      </c>
      <c r="AE8490">
        <f>MIS[[#This Row],[OrderAverageTradedPrice]]*MIS[[#This Row],[OrderQuantity]]</f>
        <v>97955</v>
      </c>
      <c r="AF8490">
        <f>MIS[[#This Row],[LTP]]*MIS[[#This Row],[OrderQuantity]]</f>
        <v>97064</v>
      </c>
      <c r="AG8490">
        <f>IF(MIS[[#This Row],[OrderSide]]="SELL",MIS[[#This Row],[VALUE]]-MIS[[#This Row],[LIVE_VALUE]],MIS[[#This Row],[LIVE_VALUE]]-MIS[[#This Row],[VALUE]])</f>
        <v>-891</v>
      </c>
      <c r="AH8490" t="str" cm="1">
        <f t="array" ref="AH8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0" t="str">
        <f>MIS[[#This Row],[TRADING SYMBOL]]</f>
        <v>SENSEX2552082400CE</v>
      </c>
      <c r="AJ8490" t="str">
        <f>IF(RIGHT(MIS[[#This Row],[Main/Hedge]],4)="MAIN","MAIN","HEDGE")</f>
        <v>MAIN</v>
      </c>
      <c r="AK8490" t="str" cm="1">
        <f t="array" ref="AK8490">_xlfn._xlws.FILTER(Table4[Column1],ISNUMBER(SEARCH(Table4[Column1],MIS[[#This Row],[OrderUniqueIdentifier]])),"")</f>
        <v>MS</v>
      </c>
    </row>
    <row r="8491" spans="1:37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>
        <f>_xlfn.XLOOKUP(MIS[[#This Row],[TRADING SYMBOL]],[1]Sheet1!$D:$D,[1]Sheet1!$C:$C)</f>
        <v>409.5</v>
      </c>
      <c r="AE8491">
        <f>MIS[[#This Row],[OrderAverageTradedPrice]]*MIS[[#This Row],[OrderQuantity]]</f>
        <v>39799</v>
      </c>
      <c r="AF8491">
        <f>MIS[[#This Row],[LTP]]*MIS[[#This Row],[OrderQuantity]]</f>
        <v>40950</v>
      </c>
      <c r="AG8491">
        <f>IF(MIS[[#This Row],[OrderSide]]="SELL",MIS[[#This Row],[VALUE]]-MIS[[#This Row],[LIVE_VALUE]],MIS[[#This Row],[LIVE_VALUE]]-MIS[[#This Row],[VALUE]])</f>
        <v>1151</v>
      </c>
      <c r="AH8491" t="str" cm="1">
        <f t="array" ref="AH84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1" t="str">
        <f>MIS[[#This Row],[TRADING SYMBOL]]</f>
        <v>SENSEX2552082300PE</v>
      </c>
      <c r="AJ8491" t="str">
        <f>IF(RIGHT(MIS[[#This Row],[Main/Hedge]],4)="MAIN","MAIN","HEDGE")</f>
        <v>MAIN</v>
      </c>
      <c r="AK8491" t="str" cm="1">
        <f t="array" ref="AK8491">_xlfn._xlws.FILTER(Table4[Column1],ISNUMBER(SEARCH(Table4[Column1],MIS[[#This Row],[OrderUniqueIdentifier]])),"")</f>
        <v>MS</v>
      </c>
    </row>
    <row r="8492" spans="1:37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>
        <f>_xlfn.XLOOKUP(MIS[[#This Row],[TRADING SYMBOL]],[1]Sheet1!$D:$D,[1]Sheet1!$C:$C)</f>
        <v>441.2</v>
      </c>
      <c r="AE8492">
        <f>MIS[[#This Row],[OrderAverageTradedPrice]]*MIS[[#This Row],[OrderQuantity]]</f>
        <v>44500</v>
      </c>
      <c r="AF8492">
        <f>MIS[[#This Row],[LTP]]*MIS[[#This Row],[OrderQuantity]]</f>
        <v>44120</v>
      </c>
      <c r="AG8492">
        <f>IF(MIS[[#This Row],[OrderSide]]="SELL",MIS[[#This Row],[VALUE]]-MIS[[#This Row],[LIVE_VALUE]],MIS[[#This Row],[LIVE_VALUE]]-MIS[[#This Row],[VALUE]])</f>
        <v>-380</v>
      </c>
      <c r="AH8492" t="str" cm="1">
        <f t="array" ref="AH8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2" t="str">
        <f>MIS[[#This Row],[TRADING SYMBOL]]</f>
        <v>SENSEX2552082400CE</v>
      </c>
      <c r="AJ8492" t="str">
        <f>IF(RIGHT(MIS[[#This Row],[Main/Hedge]],4)="MAIN","MAIN","HEDGE")</f>
        <v>MAIN</v>
      </c>
      <c r="AK8492" t="str" cm="1">
        <f t="array" ref="AK8492">_xlfn._xlws.FILTER(Table4[Column1],ISNUMBER(SEARCH(Table4[Column1],MIS[[#This Row],[OrderUniqueIdentifier]])),"")</f>
        <v>MS</v>
      </c>
    </row>
    <row r="8493" spans="1:37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>
        <f>_xlfn.XLOOKUP(MIS[[#This Row],[TRADING SYMBOL]],[1]Sheet1!$D:$D,[1]Sheet1!$C:$C)</f>
        <v>409.5</v>
      </c>
      <c r="AE8493">
        <f>MIS[[#This Row],[OrderAverageTradedPrice]]*MIS[[#This Row],[OrderQuantity]]</f>
        <v>183130.99999999983</v>
      </c>
      <c r="AF8493">
        <f>MIS[[#This Row],[LTP]]*MIS[[#This Row],[OrderQuantity]]</f>
        <v>188370</v>
      </c>
      <c r="AG8493">
        <f>IF(MIS[[#This Row],[OrderSide]]="SELL",MIS[[#This Row],[VALUE]]-MIS[[#This Row],[LIVE_VALUE]],MIS[[#This Row],[LIVE_VALUE]]-MIS[[#This Row],[VALUE]])</f>
        <v>5239.0000000001746</v>
      </c>
      <c r="AH8493" t="str" cm="1">
        <f t="array" ref="AH8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3" t="str">
        <f>MIS[[#This Row],[TRADING SYMBOL]]</f>
        <v>SENSEX2552082300PE</v>
      </c>
      <c r="AJ8493" t="str">
        <f>IF(RIGHT(MIS[[#This Row],[Main/Hedge]],4)="MAIN","MAIN","HEDGE")</f>
        <v>MAIN</v>
      </c>
      <c r="AK8493" t="str" cm="1">
        <f t="array" ref="AK8493">_xlfn._xlws.FILTER(Table4[Column1],ISNUMBER(SEARCH(Table4[Column1],MIS[[#This Row],[OrderUniqueIdentifier]])),"")</f>
        <v>MS</v>
      </c>
    </row>
    <row r="8494" spans="1:37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>
        <f>_xlfn.XLOOKUP(MIS[[#This Row],[TRADING SYMBOL]],[1]Sheet1!$D:$D,[1]Sheet1!$C:$C)</f>
        <v>490.65</v>
      </c>
      <c r="AE8494">
        <f>MIS[[#This Row],[OrderAverageTradedPrice]]*MIS[[#This Row],[OrderQuantity]]</f>
        <v>19914</v>
      </c>
      <c r="AF8494">
        <f>MIS[[#This Row],[LTP]]*MIS[[#This Row],[OrderQuantity]]</f>
        <v>19626</v>
      </c>
      <c r="AG8494">
        <f>IF(MIS[[#This Row],[OrderSide]]="SELL",MIS[[#This Row],[VALUE]]-MIS[[#This Row],[LIVE_VALUE]],MIS[[#This Row],[LIVE_VALUE]]-MIS[[#This Row],[VALUE]])</f>
        <v>-288</v>
      </c>
      <c r="AH8494" t="str" cm="1">
        <f t="array" ref="AH8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4" t="str">
        <f>MIS[[#This Row],[TRADING SYMBOL]]</f>
        <v>SENSEX2552082300CE</v>
      </c>
      <c r="AJ8494" t="str">
        <f>IF(RIGHT(MIS[[#This Row],[Main/Hedge]],4)="MAIN","MAIN","HEDGE")</f>
        <v>MAIN</v>
      </c>
      <c r="AK8494" t="str" cm="1">
        <f t="array" ref="AK8494">_xlfn._xlws.FILTER(Table4[Column1],ISNUMBER(SEARCH(Table4[Column1],MIS[[#This Row],[OrderUniqueIdentifier]])),"")</f>
        <v>MS</v>
      </c>
    </row>
    <row r="8495" spans="1:37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>
        <f>_xlfn.XLOOKUP(MIS[[#This Row],[TRADING SYMBOL]],[1]Sheet1!$D:$D,[1]Sheet1!$C:$C)</f>
        <v>490.65</v>
      </c>
      <c r="AE8495">
        <f>MIS[[#This Row],[OrderAverageTradedPrice]]*MIS[[#This Row],[OrderQuantity]]</f>
        <v>19920</v>
      </c>
      <c r="AF8495">
        <f>MIS[[#This Row],[LTP]]*MIS[[#This Row],[OrderQuantity]]</f>
        <v>19626</v>
      </c>
      <c r="AG8495">
        <f>IF(MIS[[#This Row],[OrderSide]]="SELL",MIS[[#This Row],[VALUE]]-MIS[[#This Row],[LIVE_VALUE]],MIS[[#This Row],[LIVE_VALUE]]-MIS[[#This Row],[VALUE]])</f>
        <v>-294</v>
      </c>
      <c r="AH8495" t="str" cm="1">
        <f t="array" ref="AH8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5" t="str">
        <f>MIS[[#This Row],[TRADING SYMBOL]]</f>
        <v>SENSEX2552082300CE</v>
      </c>
      <c r="AJ8495" t="str">
        <f>IF(RIGHT(MIS[[#This Row],[Main/Hedge]],4)="MAIN","MAIN","HEDGE")</f>
        <v>MAIN</v>
      </c>
      <c r="AK8495" t="str" cm="1">
        <f t="array" ref="AK8495">_xlfn._xlws.FILTER(Table4[Column1],ISNUMBER(SEARCH(Table4[Column1],MIS[[#This Row],[OrderUniqueIdentifier]])),"")</f>
        <v>MS</v>
      </c>
    </row>
    <row r="8496" spans="1:37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>
        <f>_xlfn.XLOOKUP(MIS[[#This Row],[TRADING SYMBOL]],[1]Sheet1!$D:$D,[1]Sheet1!$C:$C)</f>
        <v>115.45</v>
      </c>
      <c r="AE8496">
        <f>MIS[[#This Row],[OrderAverageTradedPrice]]*MIS[[#This Row],[OrderQuantity]]</f>
        <v>2163</v>
      </c>
      <c r="AF8496">
        <f>MIS[[#This Row],[LTP]]*MIS[[#This Row],[OrderQuantity]]</f>
        <v>2309</v>
      </c>
      <c r="AG8496">
        <f>IF(MIS[[#This Row],[OrderSide]]="SELL",MIS[[#This Row],[VALUE]]-MIS[[#This Row],[LIVE_VALUE]],MIS[[#This Row],[LIVE_VALUE]]-MIS[[#This Row],[VALUE]])</f>
        <v>-146</v>
      </c>
      <c r="AH8496" t="str" cm="1">
        <f t="array" ref="AH8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6" t="str">
        <f>MIS[[#This Row],[TRADING SYMBOL]]</f>
        <v>SENSEX2552081100PE</v>
      </c>
      <c r="AJ8496" t="str">
        <f>IF(RIGHT(MIS[[#This Row],[Main/Hedge]],4)="MAIN","MAIN","HEDGE")</f>
        <v>MAIN</v>
      </c>
      <c r="AK8496" t="str" cm="1">
        <f t="array" ref="AK8496">_xlfn._xlws.FILTER(Table4[Column1],ISNUMBER(SEARCH(Table4[Column1],MIS[[#This Row],[OrderUniqueIdentifier]])),"")</f>
        <v>MS</v>
      </c>
    </row>
    <row r="8497" spans="1:37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>
        <f>_xlfn.XLOOKUP(MIS[[#This Row],[TRADING SYMBOL]],[1]Sheet1!$D:$D,[1]Sheet1!$C:$C)</f>
        <v>386.75</v>
      </c>
      <c r="AE8497">
        <f>MIS[[#This Row],[OrderAverageTradedPrice]]*MIS[[#This Row],[OrderQuantity]]</f>
        <v>7919</v>
      </c>
      <c r="AF8497">
        <f>MIS[[#This Row],[LTP]]*MIS[[#This Row],[OrderQuantity]]</f>
        <v>7735</v>
      </c>
      <c r="AG8497">
        <f>IF(MIS[[#This Row],[OrderSide]]="SELL",MIS[[#This Row],[VALUE]]-MIS[[#This Row],[LIVE_VALUE]],MIS[[#This Row],[LIVE_VALUE]]-MIS[[#This Row],[VALUE]])</f>
        <v>-184</v>
      </c>
      <c r="AH8497" t="str" cm="1">
        <f t="array" ref="AH8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7" t="str">
        <f>MIS[[#This Row],[TRADING SYMBOL]]</f>
        <v>SENSEX2552082500CE</v>
      </c>
      <c r="AJ8497" t="str">
        <f>IF(RIGHT(MIS[[#This Row],[Main/Hedge]],4)="MAIN","MAIN","HEDGE")</f>
        <v>MAIN</v>
      </c>
      <c r="AK8497" t="str" cm="1">
        <f t="array" ref="AK8497">_xlfn._xlws.FILTER(Table4[Column1],ISNUMBER(SEARCH(Table4[Column1],MIS[[#This Row],[OrderUniqueIdentifier]])),"")</f>
        <v>MS</v>
      </c>
    </row>
    <row r="8498" spans="1:37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>
        <f>_xlfn.XLOOKUP(MIS[[#This Row],[TRADING SYMBOL]],[1]Sheet1!$D:$D,[1]Sheet1!$C:$C)</f>
        <v>386.75</v>
      </c>
      <c r="AE8498">
        <f>MIS[[#This Row],[OrderAverageTradedPrice]]*MIS[[#This Row],[OrderQuantity]]</f>
        <v>7919</v>
      </c>
      <c r="AF8498">
        <f>MIS[[#This Row],[LTP]]*MIS[[#This Row],[OrderQuantity]]</f>
        <v>7735</v>
      </c>
      <c r="AG8498">
        <f>IF(MIS[[#This Row],[OrderSide]]="SELL",MIS[[#This Row],[VALUE]]-MIS[[#This Row],[LIVE_VALUE]],MIS[[#This Row],[LIVE_VALUE]]-MIS[[#This Row],[VALUE]])</f>
        <v>-184</v>
      </c>
      <c r="AH8498" t="str" cm="1">
        <f t="array" ref="AH8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8" t="str">
        <f>MIS[[#This Row],[TRADING SYMBOL]]</f>
        <v>SENSEX2552082500CE</v>
      </c>
      <c r="AJ8498" t="str">
        <f>IF(RIGHT(MIS[[#This Row],[Main/Hedge]],4)="MAIN","MAIN","HEDGE")</f>
        <v>MAIN</v>
      </c>
      <c r="AK8498" t="str" cm="1">
        <f t="array" ref="AK8498">_xlfn._xlws.FILTER(Table4[Column1],ISNUMBER(SEARCH(Table4[Column1],MIS[[#This Row],[OrderUniqueIdentifier]])),"")</f>
        <v>MS</v>
      </c>
    </row>
    <row r="8499" spans="1:37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>
        <f>_xlfn.XLOOKUP(MIS[[#This Row],[TRADING SYMBOL]],[1]Sheet1!$D:$D,[1]Sheet1!$C:$C)</f>
        <v>386.75</v>
      </c>
      <c r="AE8499">
        <f>MIS[[#This Row],[OrderAverageTradedPrice]]*MIS[[#This Row],[OrderQuantity]]</f>
        <v>39595</v>
      </c>
      <c r="AF8499">
        <f>MIS[[#This Row],[LTP]]*MIS[[#This Row],[OrderQuantity]]</f>
        <v>38675</v>
      </c>
      <c r="AG8499">
        <f>IF(MIS[[#This Row],[OrderSide]]="SELL",MIS[[#This Row],[VALUE]]-MIS[[#This Row],[LIVE_VALUE]],MIS[[#This Row],[LIVE_VALUE]]-MIS[[#This Row],[VALUE]])</f>
        <v>-920</v>
      </c>
      <c r="AH8499" t="str" cm="1">
        <f t="array" ref="AH8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499" t="str">
        <f>MIS[[#This Row],[TRADING SYMBOL]]</f>
        <v>SENSEX2552082500CE</v>
      </c>
      <c r="AJ8499" t="str">
        <f>IF(RIGHT(MIS[[#This Row],[Main/Hedge]],4)="MAIN","MAIN","HEDGE")</f>
        <v>MAIN</v>
      </c>
      <c r="AK8499" t="str" cm="1">
        <f t="array" ref="AK8499">_xlfn._xlws.FILTER(Table4[Column1],ISNUMBER(SEARCH(Table4[Column1],MIS[[#This Row],[OrderUniqueIdentifier]])),"")</f>
        <v>MS</v>
      </c>
    </row>
    <row r="8500" spans="1:37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>
        <f>_xlfn.XLOOKUP(MIS[[#This Row],[TRADING SYMBOL]],[1]Sheet1!$D:$D,[1]Sheet1!$C:$C)</f>
        <v>328</v>
      </c>
      <c r="AE8500">
        <f>MIS[[#This Row],[OrderAverageTradedPrice]]*MIS[[#This Row],[OrderQuantity]]</f>
        <v>31938</v>
      </c>
      <c r="AF8500">
        <f>MIS[[#This Row],[LTP]]*MIS[[#This Row],[OrderQuantity]]</f>
        <v>32800</v>
      </c>
      <c r="AG8500">
        <f>IF(MIS[[#This Row],[OrderSide]]="SELL",MIS[[#This Row],[VALUE]]-MIS[[#This Row],[LIVE_VALUE]],MIS[[#This Row],[LIVE_VALUE]]-MIS[[#This Row],[VALUE]])</f>
        <v>862</v>
      </c>
      <c r="AH8500" t="str" cm="1">
        <f t="array" ref="AH8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0" t="str">
        <f>MIS[[#This Row],[TRADING SYMBOL]]</f>
        <v>SENSEX2552082100PE</v>
      </c>
      <c r="AJ8500" t="str">
        <f>IF(RIGHT(MIS[[#This Row],[Main/Hedge]],4)="MAIN","MAIN","HEDGE")</f>
        <v>MAIN</v>
      </c>
      <c r="AK8500" t="str" cm="1">
        <f t="array" ref="AK8500">_xlfn._xlws.FILTER(Table4[Column1],ISNUMBER(SEARCH(Table4[Column1],MIS[[#This Row],[OrderUniqueIdentifier]])),"")</f>
        <v>MS</v>
      </c>
    </row>
    <row r="8501" spans="1:37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>
        <f>_xlfn.XLOOKUP(MIS[[#This Row],[TRADING SYMBOL]],[1]Sheet1!$D:$D,[1]Sheet1!$C:$C)</f>
        <v>367</v>
      </c>
      <c r="AE8501">
        <f>MIS[[#This Row],[OrderAverageTradedPrice]]*MIS[[#This Row],[OrderQuantity]]</f>
        <v>78481.999999999869</v>
      </c>
      <c r="AF8501">
        <f>MIS[[#This Row],[LTP]]*MIS[[#This Row],[OrderQuantity]]</f>
        <v>80740</v>
      </c>
      <c r="AG8501">
        <f>IF(MIS[[#This Row],[OrderSide]]="SELL",MIS[[#This Row],[VALUE]]-MIS[[#This Row],[LIVE_VALUE]],MIS[[#This Row],[LIVE_VALUE]]-MIS[[#This Row],[VALUE]])</f>
        <v>2258.000000000131</v>
      </c>
      <c r="AH8501" t="str" cm="1">
        <f t="array" ref="AH8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1" t="str">
        <f>MIS[[#This Row],[TRADING SYMBOL]]</f>
        <v>SENSEX2552082200PE</v>
      </c>
      <c r="AJ8501" t="str">
        <f>IF(RIGHT(MIS[[#This Row],[Main/Hedge]],4)="MAIN","MAIN","HEDGE")</f>
        <v>MAIN</v>
      </c>
      <c r="AK8501" t="str" cm="1">
        <f t="array" ref="AK8501">_xlfn._xlws.FILTER(Table4[Column1],ISNUMBER(SEARCH(Table4[Column1],MIS[[#This Row],[OrderUniqueIdentifier]])),"")</f>
        <v>MS</v>
      </c>
    </row>
    <row r="8502" spans="1:37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>
        <f>_xlfn.XLOOKUP(MIS[[#This Row],[TRADING SYMBOL]],[1]Sheet1!$D:$D,[1]Sheet1!$C:$C)</f>
        <v>367</v>
      </c>
      <c r="AE8502">
        <f>MIS[[#This Row],[OrderAverageTradedPrice]]*MIS[[#This Row],[OrderQuantity]]</f>
        <v>35763</v>
      </c>
      <c r="AF8502">
        <f>MIS[[#This Row],[LTP]]*MIS[[#This Row],[OrderQuantity]]</f>
        <v>36700</v>
      </c>
      <c r="AG8502">
        <f>IF(MIS[[#This Row],[OrderSide]]="SELL",MIS[[#This Row],[VALUE]]-MIS[[#This Row],[LIVE_VALUE]],MIS[[#This Row],[LIVE_VALUE]]-MIS[[#This Row],[VALUE]])</f>
        <v>937</v>
      </c>
      <c r="AH8502" t="str" cm="1">
        <f t="array" ref="AH8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2" t="str">
        <f>MIS[[#This Row],[TRADING SYMBOL]]</f>
        <v>SENSEX2552082200PE</v>
      </c>
      <c r="AJ8502" t="str">
        <f>IF(RIGHT(MIS[[#This Row],[Main/Hedge]],4)="MAIN","MAIN","HEDGE")</f>
        <v>MAIN</v>
      </c>
      <c r="AK8502" t="str" cm="1">
        <f t="array" ref="AK8502">_xlfn._xlws.FILTER(Table4[Column1],ISNUMBER(SEARCH(Table4[Column1],MIS[[#This Row],[OrderUniqueIdentifier]])),"")</f>
        <v>MS</v>
      </c>
    </row>
    <row r="8503" spans="1:37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>
        <f>_xlfn.XLOOKUP(MIS[[#This Row],[TRADING SYMBOL]],[1]Sheet1!$D:$D,[1]Sheet1!$C:$C)</f>
        <v>441.2</v>
      </c>
      <c r="AE8503">
        <f>MIS[[#This Row],[OrderAverageTradedPrice]]*MIS[[#This Row],[OrderQuantity]]</f>
        <v>205730.99999999994</v>
      </c>
      <c r="AF8503">
        <f>MIS[[#This Row],[LTP]]*MIS[[#This Row],[OrderQuantity]]</f>
        <v>202952</v>
      </c>
      <c r="AG8503">
        <f>IF(MIS[[#This Row],[OrderSide]]="SELL",MIS[[#This Row],[VALUE]]-MIS[[#This Row],[LIVE_VALUE]],MIS[[#This Row],[LIVE_VALUE]]-MIS[[#This Row],[VALUE]])</f>
        <v>-2778.9999999999418</v>
      </c>
      <c r="AH8503" t="str" cm="1">
        <f t="array" ref="AH8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3" t="str">
        <f>MIS[[#This Row],[TRADING SYMBOL]]</f>
        <v>SENSEX2552082400CE</v>
      </c>
      <c r="AJ8503" t="str">
        <f>IF(RIGHT(MIS[[#This Row],[Main/Hedge]],4)="MAIN","MAIN","HEDGE")</f>
        <v>MAIN</v>
      </c>
      <c r="AK8503" t="str" cm="1">
        <f t="array" ref="AK8503">_xlfn._xlws.FILTER(Table4[Column1],ISNUMBER(SEARCH(Table4[Column1],MIS[[#This Row],[OrderUniqueIdentifier]])),"")</f>
        <v>MS</v>
      </c>
    </row>
    <row r="8504" spans="1:37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>
        <f>_xlfn.XLOOKUP(MIS[[#This Row],[TRADING SYMBOL]],[1]Sheet1!$D:$D,[1]Sheet1!$C:$C)</f>
        <v>367</v>
      </c>
      <c r="AE8504">
        <f>MIS[[#This Row],[OrderAverageTradedPrice]]*MIS[[#This Row],[OrderQuantity]]</f>
        <v>164745.99999999974</v>
      </c>
      <c r="AF8504">
        <f>MIS[[#This Row],[LTP]]*MIS[[#This Row],[OrderQuantity]]</f>
        <v>168820</v>
      </c>
      <c r="AG8504">
        <f>IF(MIS[[#This Row],[OrderSide]]="SELL",MIS[[#This Row],[VALUE]]-MIS[[#This Row],[LIVE_VALUE]],MIS[[#This Row],[LIVE_VALUE]]-MIS[[#This Row],[VALUE]])</f>
        <v>4074.0000000002619</v>
      </c>
      <c r="AH8504" t="str" cm="1">
        <f t="array" ref="AH8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4" t="str">
        <f>MIS[[#This Row],[TRADING SYMBOL]]</f>
        <v>SENSEX2552082200PE</v>
      </c>
      <c r="AJ8504" t="str">
        <f>IF(RIGHT(MIS[[#This Row],[Main/Hedge]],4)="MAIN","MAIN","HEDGE")</f>
        <v>MAIN</v>
      </c>
      <c r="AK8504" t="str" cm="1">
        <f t="array" ref="AK8504">_xlfn._xlws.FILTER(Table4[Column1],ISNUMBER(SEARCH(Table4[Column1],MIS[[#This Row],[OrderUniqueIdentifier]])),"")</f>
        <v>MS</v>
      </c>
    </row>
    <row r="8505" spans="1:37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>
        <f>_xlfn.XLOOKUP(MIS[[#This Row],[TRADING SYMBOL]],[1]Sheet1!$D:$D,[1]Sheet1!$C:$C)</f>
        <v>409.5</v>
      </c>
      <c r="AE8505">
        <f>MIS[[#This Row],[OrderAverageTradedPrice]]*MIS[[#This Row],[OrderQuantity]]</f>
        <v>15958</v>
      </c>
      <c r="AF8505">
        <f>MIS[[#This Row],[LTP]]*MIS[[#This Row],[OrderQuantity]]</f>
        <v>16380</v>
      </c>
      <c r="AG8505">
        <f>IF(MIS[[#This Row],[OrderSide]]="SELL",MIS[[#This Row],[VALUE]]-MIS[[#This Row],[LIVE_VALUE]],MIS[[#This Row],[LIVE_VALUE]]-MIS[[#This Row],[VALUE]])</f>
        <v>422</v>
      </c>
      <c r="AH8505" t="str" cm="1">
        <f t="array" ref="AH8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5" t="str">
        <f>MIS[[#This Row],[TRADING SYMBOL]]</f>
        <v>SENSEX2552082300PE</v>
      </c>
      <c r="AJ8505" t="str">
        <f>IF(RIGHT(MIS[[#This Row],[Main/Hedge]],4)="MAIN","MAIN","HEDGE")</f>
        <v>MAIN</v>
      </c>
      <c r="AK8505" t="str" cm="1">
        <f t="array" ref="AK8505">_xlfn._xlws.FILTER(Table4[Column1],ISNUMBER(SEARCH(Table4[Column1],MIS[[#This Row],[OrderUniqueIdentifier]])),"")</f>
        <v>MS</v>
      </c>
    </row>
    <row r="8506" spans="1:37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>
        <f>_xlfn.XLOOKUP(MIS[[#This Row],[TRADING SYMBOL]],[1]Sheet1!$D:$D,[1]Sheet1!$C:$C)</f>
        <v>409.5</v>
      </c>
      <c r="AE8506">
        <f>MIS[[#This Row],[OrderAverageTradedPrice]]*MIS[[#This Row],[OrderQuantity]]</f>
        <v>15961</v>
      </c>
      <c r="AF8506">
        <f>MIS[[#This Row],[LTP]]*MIS[[#This Row],[OrderQuantity]]</f>
        <v>16380</v>
      </c>
      <c r="AG8506">
        <f>IF(MIS[[#This Row],[OrderSide]]="SELL",MIS[[#This Row],[VALUE]]-MIS[[#This Row],[LIVE_VALUE]],MIS[[#This Row],[LIVE_VALUE]]-MIS[[#This Row],[VALUE]])</f>
        <v>419</v>
      </c>
      <c r="AH8506" t="str" cm="1">
        <f t="array" ref="AH8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6" t="str">
        <f>MIS[[#This Row],[TRADING SYMBOL]]</f>
        <v>SENSEX2552082300PE</v>
      </c>
      <c r="AJ8506" t="str">
        <f>IF(RIGHT(MIS[[#This Row],[Main/Hedge]],4)="MAIN","MAIN","HEDGE")</f>
        <v>MAIN</v>
      </c>
      <c r="AK8506" t="str" cm="1">
        <f t="array" ref="AK8506">_xlfn._xlws.FILTER(Table4[Column1],ISNUMBER(SEARCH(Table4[Column1],MIS[[#This Row],[OrderUniqueIdentifier]])),"")</f>
        <v>MS</v>
      </c>
    </row>
    <row r="8507" spans="1:37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>
        <f>_xlfn.XLOOKUP(MIS[[#This Row],[TRADING SYMBOL]],[1]Sheet1!$D:$D,[1]Sheet1!$C:$C)</f>
        <v>490.65</v>
      </c>
      <c r="AE8507">
        <f>MIS[[#This Row],[OrderAverageTradedPrice]]*MIS[[#This Row],[OrderQuantity]]</f>
        <v>19920</v>
      </c>
      <c r="AF8507">
        <f>MIS[[#This Row],[LTP]]*MIS[[#This Row],[OrderQuantity]]</f>
        <v>19626</v>
      </c>
      <c r="AG8507">
        <f>IF(MIS[[#This Row],[OrderSide]]="SELL",MIS[[#This Row],[VALUE]]-MIS[[#This Row],[LIVE_VALUE]],MIS[[#This Row],[LIVE_VALUE]]-MIS[[#This Row],[VALUE]])</f>
        <v>-294</v>
      </c>
      <c r="AH8507" t="str" cm="1">
        <f t="array" ref="AH8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7" t="str">
        <f>MIS[[#This Row],[TRADING SYMBOL]]</f>
        <v>SENSEX2552082300CE</v>
      </c>
      <c r="AJ8507" t="str">
        <f>IF(RIGHT(MIS[[#This Row],[Main/Hedge]],4)="MAIN","MAIN","HEDGE")</f>
        <v>MAIN</v>
      </c>
      <c r="AK8507" t="str" cm="1">
        <f t="array" ref="AK8507">_xlfn._xlws.FILTER(Table4[Column1],ISNUMBER(SEARCH(Table4[Column1],MIS[[#This Row],[OrderUniqueIdentifier]])),"")</f>
        <v>MS</v>
      </c>
    </row>
    <row r="8508" spans="1:37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>
        <f>_xlfn.XLOOKUP(MIS[[#This Row],[TRADING SYMBOL]],[1]Sheet1!$D:$D,[1]Sheet1!$C:$C)</f>
        <v>328</v>
      </c>
      <c r="AE8508">
        <f>MIS[[#This Row],[OrderAverageTradedPrice]]*MIS[[#This Row],[OrderQuantity]]</f>
        <v>6393</v>
      </c>
      <c r="AF8508">
        <f>MIS[[#This Row],[LTP]]*MIS[[#This Row],[OrderQuantity]]</f>
        <v>6560</v>
      </c>
      <c r="AG8508">
        <f>IF(MIS[[#This Row],[OrderSide]]="SELL",MIS[[#This Row],[VALUE]]-MIS[[#This Row],[LIVE_VALUE]],MIS[[#This Row],[LIVE_VALUE]]-MIS[[#This Row],[VALUE]])</f>
        <v>167</v>
      </c>
      <c r="AH8508" t="str" cm="1">
        <f t="array" ref="AH8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8" t="str">
        <f>MIS[[#This Row],[TRADING SYMBOL]]</f>
        <v>SENSEX2552082100PE</v>
      </c>
      <c r="AJ8508" t="str">
        <f>IF(RIGHT(MIS[[#This Row],[Main/Hedge]],4)="MAIN","MAIN","HEDGE")</f>
        <v>MAIN</v>
      </c>
      <c r="AK8508" t="str" cm="1">
        <f t="array" ref="AK8508">_xlfn._xlws.FILTER(Table4[Column1],ISNUMBER(SEARCH(Table4[Column1],MIS[[#This Row],[OrderUniqueIdentifier]])),"")</f>
        <v>MS</v>
      </c>
    </row>
    <row r="8509" spans="1:37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>
        <f>_xlfn.XLOOKUP(MIS[[#This Row],[TRADING SYMBOL]],[1]Sheet1!$D:$D,[1]Sheet1!$C:$C)</f>
        <v>328</v>
      </c>
      <c r="AE8509">
        <f>MIS[[#This Row],[OrderAverageTradedPrice]]*MIS[[#This Row],[OrderQuantity]]</f>
        <v>6401</v>
      </c>
      <c r="AF8509">
        <f>MIS[[#This Row],[LTP]]*MIS[[#This Row],[OrderQuantity]]</f>
        <v>6560</v>
      </c>
      <c r="AG8509">
        <f>IF(MIS[[#This Row],[OrderSide]]="SELL",MIS[[#This Row],[VALUE]]-MIS[[#This Row],[LIVE_VALUE]],MIS[[#This Row],[LIVE_VALUE]]-MIS[[#This Row],[VALUE]])</f>
        <v>159</v>
      </c>
      <c r="AH8509" t="str" cm="1">
        <f t="array" ref="AH8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09" t="str">
        <f>MIS[[#This Row],[TRADING SYMBOL]]</f>
        <v>SENSEX2552082100PE</v>
      </c>
      <c r="AJ8509" t="str">
        <f>IF(RIGHT(MIS[[#This Row],[Main/Hedge]],4)="MAIN","MAIN","HEDGE")</f>
        <v>MAIN</v>
      </c>
      <c r="AK8509" t="str" cm="1">
        <f t="array" ref="AK8509">_xlfn._xlws.FILTER(Table4[Column1],ISNUMBER(SEARCH(Table4[Column1],MIS[[#This Row],[OrderUniqueIdentifier]])),"")</f>
        <v>MS</v>
      </c>
    </row>
    <row r="8510" spans="1:37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>
        <f>_xlfn.XLOOKUP(MIS[[#This Row],[TRADING SYMBOL]],[1]Sheet1!$D:$D,[1]Sheet1!$C:$C)</f>
        <v>136.6</v>
      </c>
      <c r="AE8510">
        <f>MIS[[#This Row],[OrderAverageTradedPrice]]*MIS[[#This Row],[OrderQuantity]]</f>
        <v>14624</v>
      </c>
      <c r="AF8510">
        <f>MIS[[#This Row],[LTP]]*MIS[[#This Row],[OrderQuantity]]</f>
        <v>13660</v>
      </c>
      <c r="AG8510">
        <f>IF(MIS[[#This Row],[OrderSide]]="SELL",MIS[[#This Row],[VALUE]]-MIS[[#This Row],[LIVE_VALUE]],MIS[[#This Row],[LIVE_VALUE]]-MIS[[#This Row],[VALUE]])</f>
        <v>964</v>
      </c>
      <c r="AH8510" t="str" cm="1">
        <f t="array" ref="AH8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0" t="str">
        <f>MIS[[#This Row],[TRADING SYMBOL]]</f>
        <v>SENSEX2552083300CE</v>
      </c>
      <c r="AJ8510" t="str">
        <f>IF(RIGHT(MIS[[#This Row],[Main/Hedge]],4)="MAIN","MAIN","HEDGE")</f>
        <v>MAIN</v>
      </c>
      <c r="AK8510" t="str" cm="1">
        <f t="array" ref="AK8510">_xlfn._xlws.FILTER(Table4[Column1],ISNUMBER(SEARCH(Table4[Column1],MIS[[#This Row],[OrderUniqueIdentifier]])),"")</f>
        <v>MS</v>
      </c>
    </row>
    <row r="8511" spans="1:37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>
        <f>_xlfn.XLOOKUP(MIS[[#This Row],[TRADING SYMBOL]],[1]Sheet1!$D:$D,[1]Sheet1!$C:$C)</f>
        <v>139.94999999999999</v>
      </c>
      <c r="AE8511">
        <f>MIS[[#This Row],[OrderAverageTradedPrice]]*MIS[[#This Row],[OrderQuantity]]</f>
        <v>13281</v>
      </c>
      <c r="AF8511">
        <f>MIS[[#This Row],[LTP]]*MIS[[#This Row],[OrderQuantity]]</f>
        <v>13994.999999999998</v>
      </c>
      <c r="AG8511">
        <f>IF(MIS[[#This Row],[OrderSide]]="SELL",MIS[[#This Row],[VALUE]]-MIS[[#This Row],[LIVE_VALUE]],MIS[[#This Row],[LIVE_VALUE]]-MIS[[#This Row],[VALUE]])</f>
        <v>-713.99999999999818</v>
      </c>
      <c r="AH8511" t="str" cm="1">
        <f t="array" ref="AH8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1" t="str">
        <f>MIS[[#This Row],[TRADING SYMBOL]]</f>
        <v>SENSEX2552081300PE</v>
      </c>
      <c r="AJ8511" t="str">
        <f>IF(RIGHT(MIS[[#This Row],[Main/Hedge]],4)="MAIN","MAIN","HEDGE")</f>
        <v>MAIN</v>
      </c>
      <c r="AK8511" t="str" cm="1">
        <f t="array" ref="AK8511">_xlfn._xlws.FILTER(Table4[Column1],ISNUMBER(SEARCH(Table4[Column1],MIS[[#This Row],[OrderUniqueIdentifier]])),"")</f>
        <v>MS</v>
      </c>
    </row>
    <row r="8512" spans="1:37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>
        <f>_xlfn.XLOOKUP(MIS[[#This Row],[TRADING SYMBOL]],[1]Sheet1!$D:$D,[1]Sheet1!$C:$C)</f>
        <v>118.35</v>
      </c>
      <c r="AE8512">
        <f>MIS[[#This Row],[OrderAverageTradedPrice]]*MIS[[#This Row],[OrderQuantity]]</f>
        <v>12922</v>
      </c>
      <c r="AF8512">
        <f>MIS[[#This Row],[LTP]]*MIS[[#This Row],[OrderQuantity]]</f>
        <v>11835</v>
      </c>
      <c r="AG8512">
        <f>IF(MIS[[#This Row],[OrderSide]]="SELL",MIS[[#This Row],[VALUE]]-MIS[[#This Row],[LIVE_VALUE]],MIS[[#This Row],[LIVE_VALUE]]-MIS[[#This Row],[VALUE]])</f>
        <v>1087</v>
      </c>
      <c r="AH8512" t="str" cm="1">
        <f t="array" ref="AH8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2" t="str">
        <f>MIS[[#This Row],[TRADING SYMBOL]]</f>
        <v>SENSEX2552083400CE</v>
      </c>
      <c r="AJ8512" t="str">
        <f>IF(RIGHT(MIS[[#This Row],[Main/Hedge]],4)="MAIN","MAIN","HEDGE")</f>
        <v>MAIN</v>
      </c>
      <c r="AK8512" t="str" cm="1">
        <f t="array" ref="AK8512">_xlfn._xlws.FILTER(Table4[Column1],ISNUMBER(SEARCH(Table4[Column1],MIS[[#This Row],[OrderUniqueIdentifier]])),"")</f>
        <v>MS</v>
      </c>
    </row>
    <row r="8513" spans="1:37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>
        <f>_xlfn.XLOOKUP(MIS[[#This Row],[TRADING SYMBOL]],[1]Sheet1!$D:$D,[1]Sheet1!$C:$C)</f>
        <v>127.9</v>
      </c>
      <c r="AE8513">
        <f>MIS[[#This Row],[OrderAverageTradedPrice]]*MIS[[#This Row],[OrderQuantity]]</f>
        <v>12042</v>
      </c>
      <c r="AF8513">
        <f>MIS[[#This Row],[LTP]]*MIS[[#This Row],[OrderQuantity]]</f>
        <v>12790</v>
      </c>
      <c r="AG8513">
        <f>IF(MIS[[#This Row],[OrderSide]]="SELL",MIS[[#This Row],[VALUE]]-MIS[[#This Row],[LIVE_VALUE]],MIS[[#This Row],[LIVE_VALUE]]-MIS[[#This Row],[VALUE]])</f>
        <v>-748</v>
      </c>
      <c r="AH8513" t="str" cm="1">
        <f t="array" ref="AH8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3" t="str">
        <f>MIS[[#This Row],[TRADING SYMBOL]]</f>
        <v>SENSEX2552081200PE</v>
      </c>
      <c r="AJ8513" t="str">
        <f>IF(RIGHT(MIS[[#This Row],[Main/Hedge]],4)="MAIN","MAIN","HEDGE")</f>
        <v>MAIN</v>
      </c>
      <c r="AK8513" t="str" cm="1">
        <f t="array" ref="AK8513">_xlfn._xlws.FILTER(Table4[Column1],ISNUMBER(SEARCH(Table4[Column1],MIS[[#This Row],[OrderUniqueIdentifier]])),"")</f>
        <v>MS</v>
      </c>
    </row>
    <row r="8514" spans="1:37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>
        <f>_xlfn.XLOOKUP(MIS[[#This Row],[TRADING SYMBOL]],[1]Sheet1!$D:$D,[1]Sheet1!$C:$C)</f>
        <v>386.75</v>
      </c>
      <c r="AE8514">
        <f>MIS[[#This Row],[OrderAverageTradedPrice]]*MIS[[#This Row],[OrderQuantity]]</f>
        <v>87329</v>
      </c>
      <c r="AF8514">
        <f>MIS[[#This Row],[LTP]]*MIS[[#This Row],[OrderQuantity]]</f>
        <v>85085</v>
      </c>
      <c r="AG8514">
        <f>IF(MIS[[#This Row],[OrderSide]]="SELL",MIS[[#This Row],[VALUE]]-MIS[[#This Row],[LIVE_VALUE]],MIS[[#This Row],[LIVE_VALUE]]-MIS[[#This Row],[VALUE]])</f>
        <v>-2244</v>
      </c>
      <c r="AH8514" t="str" cm="1">
        <f t="array" ref="AH8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4" t="str">
        <f>MIS[[#This Row],[TRADING SYMBOL]]</f>
        <v>SENSEX2552082500CE</v>
      </c>
      <c r="AJ8514" t="str">
        <f>IF(RIGHT(MIS[[#This Row],[Main/Hedge]],4)="MAIN","MAIN","HEDGE")</f>
        <v>MAIN</v>
      </c>
      <c r="AK8514" t="str" cm="1">
        <f t="array" ref="AK8514">_xlfn._xlws.FILTER(Table4[Column1],ISNUMBER(SEARCH(Table4[Column1],MIS[[#This Row],[OrderUniqueIdentifier]])),"")</f>
        <v>MS</v>
      </c>
    </row>
    <row r="8515" spans="1:37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>
        <f>_xlfn.XLOOKUP(MIS[[#This Row],[TRADING SYMBOL]],[1]Sheet1!$D:$D,[1]Sheet1!$C:$C)</f>
        <v>386.75</v>
      </c>
      <c r="AE8515">
        <f>MIS[[#This Row],[OrderAverageTradedPrice]]*MIS[[#This Row],[OrderQuantity]]</f>
        <v>39525</v>
      </c>
      <c r="AF8515">
        <f>MIS[[#This Row],[LTP]]*MIS[[#This Row],[OrderQuantity]]</f>
        <v>38675</v>
      </c>
      <c r="AG8515">
        <f>IF(MIS[[#This Row],[OrderSide]]="SELL",MIS[[#This Row],[VALUE]]-MIS[[#This Row],[LIVE_VALUE]],MIS[[#This Row],[LIVE_VALUE]]-MIS[[#This Row],[VALUE]])</f>
        <v>-850</v>
      </c>
      <c r="AH8515" t="str" cm="1">
        <f t="array" ref="AH8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5" t="str">
        <f>MIS[[#This Row],[TRADING SYMBOL]]</f>
        <v>SENSEX2552082500CE</v>
      </c>
      <c r="AJ8515" t="str">
        <f>IF(RIGHT(MIS[[#This Row],[Main/Hedge]],4)="MAIN","MAIN","HEDGE")</f>
        <v>MAIN</v>
      </c>
      <c r="AK8515" t="str" cm="1">
        <f t="array" ref="AK8515">_xlfn._xlws.FILTER(Table4[Column1],ISNUMBER(SEARCH(Table4[Column1],MIS[[#This Row],[OrderUniqueIdentifier]])),"")</f>
        <v>MS</v>
      </c>
    </row>
    <row r="8516" spans="1:37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>
        <f>_xlfn.XLOOKUP(MIS[[#This Row],[TRADING SYMBOL]],[1]Sheet1!$D:$D,[1]Sheet1!$C:$C)</f>
        <v>386.75</v>
      </c>
      <c r="AE8516">
        <f>MIS[[#This Row],[OrderAverageTradedPrice]]*MIS[[#This Row],[OrderQuantity]]</f>
        <v>181851.99999999968</v>
      </c>
      <c r="AF8516">
        <f>MIS[[#This Row],[LTP]]*MIS[[#This Row],[OrderQuantity]]</f>
        <v>177905</v>
      </c>
      <c r="AG8516">
        <f>IF(MIS[[#This Row],[OrderSide]]="SELL",MIS[[#This Row],[VALUE]]-MIS[[#This Row],[LIVE_VALUE]],MIS[[#This Row],[LIVE_VALUE]]-MIS[[#This Row],[VALUE]])</f>
        <v>-3946.9999999996799</v>
      </c>
      <c r="AH8516" t="str" cm="1">
        <f t="array" ref="AH8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6" t="str">
        <f>MIS[[#This Row],[TRADING SYMBOL]]</f>
        <v>SENSEX2552082500CE</v>
      </c>
      <c r="AJ8516" t="str">
        <f>IF(RIGHT(MIS[[#This Row],[Main/Hedge]],4)="MAIN","MAIN","HEDGE")</f>
        <v>MAIN</v>
      </c>
      <c r="AK8516" t="str" cm="1">
        <f t="array" ref="AK8516">_xlfn._xlws.FILTER(Table4[Column1],ISNUMBER(SEARCH(Table4[Column1],MIS[[#This Row],[OrderUniqueIdentifier]])),"")</f>
        <v>MS</v>
      </c>
    </row>
    <row r="8517" spans="1:37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>
        <f>_xlfn.XLOOKUP(MIS[[#This Row],[TRADING SYMBOL]],[1]Sheet1!$D:$D,[1]Sheet1!$C:$C)</f>
        <v>441.2</v>
      </c>
      <c r="AE8517">
        <f>MIS[[#This Row],[OrderAverageTradedPrice]]*MIS[[#This Row],[OrderQuantity]]</f>
        <v>17812</v>
      </c>
      <c r="AF8517">
        <f>MIS[[#This Row],[LTP]]*MIS[[#This Row],[OrderQuantity]]</f>
        <v>17648</v>
      </c>
      <c r="AG8517">
        <f>IF(MIS[[#This Row],[OrderSide]]="SELL",MIS[[#This Row],[VALUE]]-MIS[[#This Row],[LIVE_VALUE]],MIS[[#This Row],[LIVE_VALUE]]-MIS[[#This Row],[VALUE]])</f>
        <v>-164</v>
      </c>
      <c r="AH8517" t="str" cm="1">
        <f t="array" ref="AH8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7" t="str">
        <f>MIS[[#This Row],[TRADING SYMBOL]]</f>
        <v>SENSEX2552082400CE</v>
      </c>
      <c r="AJ8517" t="str">
        <f>IF(RIGHT(MIS[[#This Row],[Main/Hedge]],4)="MAIN","MAIN","HEDGE")</f>
        <v>MAIN</v>
      </c>
      <c r="AK8517" t="str" cm="1">
        <f t="array" ref="AK8517">_xlfn._xlws.FILTER(Table4[Column1],ISNUMBER(SEARCH(Table4[Column1],MIS[[#This Row],[OrderUniqueIdentifier]])),"")</f>
        <v>MS</v>
      </c>
    </row>
    <row r="8518" spans="1:37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>
        <f>_xlfn.XLOOKUP(MIS[[#This Row],[TRADING SYMBOL]],[1]Sheet1!$D:$D,[1]Sheet1!$C:$C)</f>
        <v>441.2</v>
      </c>
      <c r="AE8518">
        <f>MIS[[#This Row],[OrderAverageTradedPrice]]*MIS[[#This Row],[OrderQuantity]]</f>
        <v>17810</v>
      </c>
      <c r="AF8518">
        <f>MIS[[#This Row],[LTP]]*MIS[[#This Row],[OrderQuantity]]</f>
        <v>17648</v>
      </c>
      <c r="AG8518">
        <f>IF(MIS[[#This Row],[OrderSide]]="SELL",MIS[[#This Row],[VALUE]]-MIS[[#This Row],[LIVE_VALUE]],MIS[[#This Row],[LIVE_VALUE]]-MIS[[#This Row],[VALUE]])</f>
        <v>-162</v>
      </c>
      <c r="AH8518" t="str" cm="1">
        <f t="array" ref="AH8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8" t="str">
        <f>MIS[[#This Row],[TRADING SYMBOL]]</f>
        <v>SENSEX2552082400CE</v>
      </c>
      <c r="AJ8518" t="str">
        <f>IF(RIGHT(MIS[[#This Row],[Main/Hedge]],4)="MAIN","MAIN","HEDGE")</f>
        <v>MAIN</v>
      </c>
      <c r="AK8518" t="str" cm="1">
        <f t="array" ref="AK8518">_xlfn._xlws.FILTER(Table4[Column1],ISNUMBER(SEARCH(Table4[Column1],MIS[[#This Row],[OrderUniqueIdentifier]])),"")</f>
        <v>MS</v>
      </c>
    </row>
    <row r="8519" spans="1:37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>
        <f>_xlfn.XLOOKUP(MIS[[#This Row],[TRADING SYMBOL]],[1]Sheet1!$D:$D,[1]Sheet1!$C:$C)</f>
        <v>409.5</v>
      </c>
      <c r="AE8519">
        <f>MIS[[#This Row],[OrderAverageTradedPrice]]*MIS[[#This Row],[OrderQuantity]]</f>
        <v>15984</v>
      </c>
      <c r="AF8519">
        <f>MIS[[#This Row],[LTP]]*MIS[[#This Row],[OrderQuantity]]</f>
        <v>16380</v>
      </c>
      <c r="AG8519">
        <f>IF(MIS[[#This Row],[OrderSide]]="SELL",MIS[[#This Row],[VALUE]]-MIS[[#This Row],[LIVE_VALUE]],MIS[[#This Row],[LIVE_VALUE]]-MIS[[#This Row],[VALUE]])</f>
        <v>396</v>
      </c>
      <c r="AH8519" t="str" cm="1">
        <f t="array" ref="AH8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19" t="str">
        <f>MIS[[#This Row],[TRADING SYMBOL]]</f>
        <v>SENSEX2552082300PE</v>
      </c>
      <c r="AJ8519" t="str">
        <f>IF(RIGHT(MIS[[#This Row],[Main/Hedge]],4)="MAIN","MAIN","HEDGE")</f>
        <v>MAIN</v>
      </c>
      <c r="AK8519" t="str" cm="1">
        <f t="array" ref="AK8519">_xlfn._xlws.FILTER(Table4[Column1],ISNUMBER(SEARCH(Table4[Column1],MIS[[#This Row],[OrderUniqueIdentifier]])),"")</f>
        <v>MS</v>
      </c>
    </row>
    <row r="8520" spans="1:37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>
        <f>_xlfn.XLOOKUP(MIS[[#This Row],[TRADING SYMBOL]],[1]Sheet1!$D:$D,[1]Sheet1!$C:$C)</f>
        <v>441.2</v>
      </c>
      <c r="AE8520">
        <f>MIS[[#This Row],[OrderAverageTradedPrice]]*MIS[[#This Row],[OrderQuantity]]</f>
        <v>17814</v>
      </c>
      <c r="AF8520">
        <f>MIS[[#This Row],[LTP]]*MIS[[#This Row],[OrderQuantity]]</f>
        <v>17648</v>
      </c>
      <c r="AG8520">
        <f>IF(MIS[[#This Row],[OrderSide]]="SELL",MIS[[#This Row],[VALUE]]-MIS[[#This Row],[LIVE_VALUE]],MIS[[#This Row],[LIVE_VALUE]]-MIS[[#This Row],[VALUE]])</f>
        <v>-166</v>
      </c>
      <c r="AH8520" t="str" cm="1">
        <f t="array" ref="AH8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0" t="str">
        <f>MIS[[#This Row],[TRADING SYMBOL]]</f>
        <v>SENSEX2552082400CE</v>
      </c>
      <c r="AJ8520" t="str">
        <f>IF(RIGHT(MIS[[#This Row],[Main/Hedge]],4)="MAIN","MAIN","HEDGE")</f>
        <v>MAIN</v>
      </c>
      <c r="AK8520" t="str" cm="1">
        <f t="array" ref="AK8520">_xlfn._xlws.FILTER(Table4[Column1],ISNUMBER(SEARCH(Table4[Column1],MIS[[#This Row],[OrderUniqueIdentifier]])),"")</f>
        <v>MS</v>
      </c>
    </row>
    <row r="8521" spans="1:37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>
        <f>_xlfn.XLOOKUP(MIS[[#This Row],[TRADING SYMBOL]],[1]Sheet1!$D:$D,[1]Sheet1!$C:$C)</f>
        <v>136.6</v>
      </c>
      <c r="AE8521">
        <f>MIS[[#This Row],[OrderAverageTradedPrice]]*MIS[[#This Row],[OrderQuantity]]</f>
        <v>2926</v>
      </c>
      <c r="AF8521">
        <f>MIS[[#This Row],[LTP]]*MIS[[#This Row],[OrderQuantity]]</f>
        <v>2732</v>
      </c>
      <c r="AG8521">
        <f>IF(MIS[[#This Row],[OrderSide]]="SELL",MIS[[#This Row],[VALUE]]-MIS[[#This Row],[LIVE_VALUE]],MIS[[#This Row],[LIVE_VALUE]]-MIS[[#This Row],[VALUE]])</f>
        <v>194</v>
      </c>
      <c r="AH8521" t="str" cm="1">
        <f t="array" ref="AH85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1" t="str">
        <f>MIS[[#This Row],[TRADING SYMBOL]]</f>
        <v>SENSEX2552083300CE</v>
      </c>
      <c r="AJ8521" t="str">
        <f>IF(RIGHT(MIS[[#This Row],[Main/Hedge]],4)="MAIN","MAIN","HEDGE")</f>
        <v>MAIN</v>
      </c>
      <c r="AK8521" t="str" cm="1">
        <f t="array" ref="AK8521">_xlfn._xlws.FILTER(Table4[Column1],ISNUMBER(SEARCH(Table4[Column1],MIS[[#This Row],[OrderUniqueIdentifier]])),"")</f>
        <v>MS</v>
      </c>
    </row>
    <row r="8522" spans="1:37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>
        <f>_xlfn.XLOOKUP(MIS[[#This Row],[TRADING SYMBOL]],[1]Sheet1!$D:$D,[1]Sheet1!$C:$C)</f>
        <v>136.6</v>
      </c>
      <c r="AE8522">
        <f>MIS[[#This Row],[OrderAverageTradedPrice]]*MIS[[#This Row],[OrderQuantity]]</f>
        <v>2928</v>
      </c>
      <c r="AF8522">
        <f>MIS[[#This Row],[LTP]]*MIS[[#This Row],[OrderQuantity]]</f>
        <v>2732</v>
      </c>
      <c r="AG8522">
        <f>IF(MIS[[#This Row],[OrderSide]]="SELL",MIS[[#This Row],[VALUE]]-MIS[[#This Row],[LIVE_VALUE]],MIS[[#This Row],[LIVE_VALUE]]-MIS[[#This Row],[VALUE]])</f>
        <v>196</v>
      </c>
      <c r="AH8522" t="str" cm="1">
        <f t="array" ref="AH8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2" t="str">
        <f>MIS[[#This Row],[TRADING SYMBOL]]</f>
        <v>SENSEX2552083300CE</v>
      </c>
      <c r="AJ8522" t="str">
        <f>IF(RIGHT(MIS[[#This Row],[Main/Hedge]],4)="MAIN","MAIN","HEDGE")</f>
        <v>MAIN</v>
      </c>
      <c r="AK8522" t="str" cm="1">
        <f t="array" ref="AK8522">_xlfn._xlws.FILTER(Table4[Column1],ISNUMBER(SEARCH(Table4[Column1],MIS[[#This Row],[OrderUniqueIdentifier]])),"")</f>
        <v>MS</v>
      </c>
    </row>
    <row r="8523" spans="1:37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>
        <f>_xlfn.XLOOKUP(MIS[[#This Row],[TRADING SYMBOL]],[1]Sheet1!$D:$D,[1]Sheet1!$C:$C)</f>
        <v>104.4</v>
      </c>
      <c r="AE8523">
        <f>MIS[[#This Row],[OrderAverageTradedPrice]]*MIS[[#This Row],[OrderQuantity]]</f>
        <v>11277</v>
      </c>
      <c r="AF8523">
        <f>MIS[[#This Row],[LTP]]*MIS[[#This Row],[OrderQuantity]]</f>
        <v>10440</v>
      </c>
      <c r="AG8523">
        <f>IF(MIS[[#This Row],[OrderSide]]="SELL",MIS[[#This Row],[VALUE]]-MIS[[#This Row],[LIVE_VALUE]],MIS[[#This Row],[LIVE_VALUE]]-MIS[[#This Row],[VALUE]])</f>
        <v>837</v>
      </c>
      <c r="AH8523" t="str" cm="1">
        <f t="array" ref="AH8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3" t="str">
        <f>MIS[[#This Row],[TRADING SYMBOL]]</f>
        <v>SENSEX2552083500CE</v>
      </c>
      <c r="AJ8523" t="str">
        <f>IF(RIGHT(MIS[[#This Row],[Main/Hedge]],4)="MAIN","MAIN","HEDGE")</f>
        <v>MAIN</v>
      </c>
      <c r="AK8523" t="str" cm="1">
        <f t="array" ref="AK8523">_xlfn._xlws.FILTER(Table4[Column1],ISNUMBER(SEARCH(Table4[Column1],MIS[[#This Row],[OrderUniqueIdentifier]])),"")</f>
        <v>MS</v>
      </c>
    </row>
    <row r="8524" spans="1:37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>
        <f>_xlfn.XLOOKUP(MIS[[#This Row],[TRADING SYMBOL]],[1]Sheet1!$D:$D,[1]Sheet1!$C:$C)</f>
        <v>115.45</v>
      </c>
      <c r="AE8524">
        <f>MIS[[#This Row],[OrderAverageTradedPrice]]*MIS[[#This Row],[OrderQuantity]]</f>
        <v>10905</v>
      </c>
      <c r="AF8524">
        <f>MIS[[#This Row],[LTP]]*MIS[[#This Row],[OrderQuantity]]</f>
        <v>11545</v>
      </c>
      <c r="AG8524">
        <f>IF(MIS[[#This Row],[OrderSide]]="SELL",MIS[[#This Row],[VALUE]]-MIS[[#This Row],[LIVE_VALUE]],MIS[[#This Row],[LIVE_VALUE]]-MIS[[#This Row],[VALUE]])</f>
        <v>-640</v>
      </c>
      <c r="AH8524" t="str" cm="1">
        <f t="array" ref="AH8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4" t="str">
        <f>MIS[[#This Row],[TRADING SYMBOL]]</f>
        <v>SENSEX2552081100PE</v>
      </c>
      <c r="AJ8524" t="str">
        <f>IF(RIGHT(MIS[[#This Row],[Main/Hedge]],4)="MAIN","MAIN","HEDGE")</f>
        <v>MAIN</v>
      </c>
      <c r="AK8524" t="str" cm="1">
        <f t="array" ref="AK8524">_xlfn._xlws.FILTER(Table4[Column1],ISNUMBER(SEARCH(Table4[Column1],MIS[[#This Row],[OrderUniqueIdentifier]])),"")</f>
        <v>MS</v>
      </c>
    </row>
    <row r="8525" spans="1:37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>
        <f>_xlfn.XLOOKUP(MIS[[#This Row],[TRADING SYMBOL]],[1]Sheet1!$D:$D,[1]Sheet1!$C:$C)</f>
        <v>328</v>
      </c>
      <c r="AE8525">
        <f>MIS[[#This Row],[OrderAverageTradedPrice]]*MIS[[#This Row],[OrderQuantity]]</f>
        <v>70565.999999999898</v>
      </c>
      <c r="AF8525">
        <f>MIS[[#This Row],[LTP]]*MIS[[#This Row],[OrderQuantity]]</f>
        <v>72160</v>
      </c>
      <c r="AG8525">
        <f>IF(MIS[[#This Row],[OrderSide]]="SELL",MIS[[#This Row],[VALUE]]-MIS[[#This Row],[LIVE_VALUE]],MIS[[#This Row],[LIVE_VALUE]]-MIS[[#This Row],[VALUE]])</f>
        <v>1594.0000000001019</v>
      </c>
      <c r="AH8525" t="str" cm="1">
        <f t="array" ref="AH8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5" t="str">
        <f>MIS[[#This Row],[TRADING SYMBOL]]</f>
        <v>SENSEX2552082100PE</v>
      </c>
      <c r="AJ8525" t="str">
        <f>IF(RIGHT(MIS[[#This Row],[Main/Hedge]],4)="MAIN","MAIN","HEDGE")</f>
        <v>MAIN</v>
      </c>
      <c r="AK8525" t="str" cm="1">
        <f t="array" ref="AK8525">_xlfn._xlws.FILTER(Table4[Column1],ISNUMBER(SEARCH(Table4[Column1],MIS[[#This Row],[OrderUniqueIdentifier]])),"")</f>
        <v>MS</v>
      </c>
    </row>
    <row r="8526" spans="1:37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>
        <f>_xlfn.XLOOKUP(MIS[[#This Row],[TRADING SYMBOL]],[1]Sheet1!$D:$D,[1]Sheet1!$C:$C)</f>
        <v>328</v>
      </c>
      <c r="AE8526">
        <f>MIS[[#This Row],[OrderAverageTradedPrice]]*MIS[[#This Row],[OrderQuantity]]</f>
        <v>32097.000000000004</v>
      </c>
      <c r="AF8526">
        <f>MIS[[#This Row],[LTP]]*MIS[[#This Row],[OrderQuantity]]</f>
        <v>32800</v>
      </c>
      <c r="AG8526">
        <f>IF(MIS[[#This Row],[OrderSide]]="SELL",MIS[[#This Row],[VALUE]]-MIS[[#This Row],[LIVE_VALUE]],MIS[[#This Row],[LIVE_VALUE]]-MIS[[#This Row],[VALUE]])</f>
        <v>702.99999999999636</v>
      </c>
      <c r="AH8526" t="str" cm="1">
        <f t="array" ref="AH8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6" t="str">
        <f>MIS[[#This Row],[TRADING SYMBOL]]</f>
        <v>SENSEX2552082100PE</v>
      </c>
      <c r="AJ8526" t="str">
        <f>IF(RIGHT(MIS[[#This Row],[Main/Hedge]],4)="MAIN","MAIN","HEDGE")</f>
        <v>MAIN</v>
      </c>
      <c r="AK8526" t="str" cm="1">
        <f t="array" ref="AK8526">_xlfn._xlws.FILTER(Table4[Column1],ISNUMBER(SEARCH(Table4[Column1],MIS[[#This Row],[OrderUniqueIdentifier]])),"")</f>
        <v>MS</v>
      </c>
    </row>
    <row r="8527" spans="1:37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>
        <f>_xlfn.XLOOKUP(MIS[[#This Row],[TRADING SYMBOL]],[1]Sheet1!$D:$D,[1]Sheet1!$C:$C)</f>
        <v>328</v>
      </c>
      <c r="AE8527">
        <f>MIS[[#This Row],[OrderAverageTradedPrice]]*MIS[[#This Row],[OrderQuantity]]</f>
        <v>149193.99999999968</v>
      </c>
      <c r="AF8527">
        <f>MIS[[#This Row],[LTP]]*MIS[[#This Row],[OrderQuantity]]</f>
        <v>150880</v>
      </c>
      <c r="AG8527">
        <f>IF(MIS[[#This Row],[OrderSide]]="SELL",MIS[[#This Row],[VALUE]]-MIS[[#This Row],[LIVE_VALUE]],MIS[[#This Row],[LIVE_VALUE]]-MIS[[#This Row],[VALUE]])</f>
        <v>1686.0000000003201</v>
      </c>
      <c r="AH8527" t="str" cm="1">
        <f t="array" ref="AH8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7" t="str">
        <f>MIS[[#This Row],[TRADING SYMBOL]]</f>
        <v>SENSEX2552082100PE</v>
      </c>
      <c r="AJ8527" t="str">
        <f>IF(RIGHT(MIS[[#This Row],[Main/Hedge]],4)="MAIN","MAIN","HEDGE")</f>
        <v>MAIN</v>
      </c>
      <c r="AK8527" t="str" cm="1">
        <f t="array" ref="AK8527">_xlfn._xlws.FILTER(Table4[Column1],ISNUMBER(SEARCH(Table4[Column1],MIS[[#This Row],[OrderUniqueIdentifier]])),"")</f>
        <v>MS</v>
      </c>
    </row>
    <row r="8528" spans="1:37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>
        <f>_xlfn.XLOOKUP(MIS[[#This Row],[TRADING SYMBOL]],[1]Sheet1!$D:$D,[1]Sheet1!$C:$C)</f>
        <v>367</v>
      </c>
      <c r="AE8528">
        <f>MIS[[#This Row],[OrderAverageTradedPrice]]*MIS[[#This Row],[OrderQuantity]]</f>
        <v>14362</v>
      </c>
      <c r="AF8528">
        <f>MIS[[#This Row],[LTP]]*MIS[[#This Row],[OrderQuantity]]</f>
        <v>14680</v>
      </c>
      <c r="AG8528">
        <f>IF(MIS[[#This Row],[OrderSide]]="SELL",MIS[[#This Row],[VALUE]]-MIS[[#This Row],[LIVE_VALUE]],MIS[[#This Row],[LIVE_VALUE]]-MIS[[#This Row],[VALUE]])</f>
        <v>318</v>
      </c>
      <c r="AH8528" t="str" cm="1">
        <f t="array" ref="AH85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8" t="str">
        <f>MIS[[#This Row],[TRADING SYMBOL]]</f>
        <v>SENSEX2552082200PE</v>
      </c>
      <c r="AJ8528" t="str">
        <f>IF(RIGHT(MIS[[#This Row],[Main/Hedge]],4)="MAIN","MAIN","HEDGE")</f>
        <v>MAIN</v>
      </c>
      <c r="AK8528" t="str" cm="1">
        <f t="array" ref="AK8528">_xlfn._xlws.FILTER(Table4[Column1],ISNUMBER(SEARCH(Table4[Column1],MIS[[#This Row],[OrderUniqueIdentifier]])),"")</f>
        <v>MS</v>
      </c>
    </row>
    <row r="8529" spans="1:37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>
        <f>_xlfn.XLOOKUP(MIS[[#This Row],[TRADING SYMBOL]],[1]Sheet1!$D:$D,[1]Sheet1!$C:$C)</f>
        <v>367</v>
      </c>
      <c r="AE8529">
        <f>MIS[[#This Row],[OrderAverageTradedPrice]]*MIS[[#This Row],[OrderQuantity]]</f>
        <v>14400</v>
      </c>
      <c r="AF8529">
        <f>MIS[[#This Row],[LTP]]*MIS[[#This Row],[OrderQuantity]]</f>
        <v>14680</v>
      </c>
      <c r="AG8529">
        <f>IF(MIS[[#This Row],[OrderSide]]="SELL",MIS[[#This Row],[VALUE]]-MIS[[#This Row],[LIVE_VALUE]],MIS[[#This Row],[LIVE_VALUE]]-MIS[[#This Row],[VALUE]])</f>
        <v>280</v>
      </c>
      <c r="AH8529" t="str" cm="1">
        <f t="array" ref="AH8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29" t="str">
        <f>MIS[[#This Row],[TRADING SYMBOL]]</f>
        <v>SENSEX2552082200PE</v>
      </c>
      <c r="AJ8529" t="str">
        <f>IF(RIGHT(MIS[[#This Row],[Main/Hedge]],4)="MAIN","MAIN","HEDGE")</f>
        <v>MAIN</v>
      </c>
      <c r="AK8529" t="str" cm="1">
        <f t="array" ref="AK8529">_xlfn._xlws.FILTER(Table4[Column1],ISNUMBER(SEARCH(Table4[Column1],MIS[[#This Row],[OrderUniqueIdentifier]])),"")</f>
        <v>MS</v>
      </c>
    </row>
    <row r="8530" spans="1:37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>
        <f>_xlfn.XLOOKUP(MIS[[#This Row],[TRADING SYMBOL]],[1]Sheet1!$D:$D,[1]Sheet1!$C:$C)</f>
        <v>367</v>
      </c>
      <c r="AE8530">
        <f>MIS[[#This Row],[OrderAverageTradedPrice]]*MIS[[#This Row],[OrderQuantity]]</f>
        <v>14494</v>
      </c>
      <c r="AF8530">
        <f>MIS[[#This Row],[LTP]]*MIS[[#This Row],[OrderQuantity]]</f>
        <v>14680</v>
      </c>
      <c r="AG8530">
        <f>IF(MIS[[#This Row],[OrderSide]]="SELL",MIS[[#This Row],[VALUE]]-MIS[[#This Row],[LIVE_VALUE]],MIS[[#This Row],[LIVE_VALUE]]-MIS[[#This Row],[VALUE]])</f>
        <v>186</v>
      </c>
      <c r="AH8530" t="str" cm="1">
        <f t="array" ref="AH8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0" t="str">
        <f>MIS[[#This Row],[TRADING SYMBOL]]</f>
        <v>SENSEX2552082200PE</v>
      </c>
      <c r="AJ8530" t="str">
        <f>IF(RIGHT(MIS[[#This Row],[Main/Hedge]],4)="MAIN","MAIN","HEDGE")</f>
        <v>MAIN</v>
      </c>
      <c r="AK8530" t="str" cm="1">
        <f t="array" ref="AK8530">_xlfn._xlws.FILTER(Table4[Column1],ISNUMBER(SEARCH(Table4[Column1],MIS[[#This Row],[OrderUniqueIdentifier]])),"")</f>
        <v>MS</v>
      </c>
    </row>
    <row r="8531" spans="1:37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>
        <f>_xlfn.XLOOKUP(MIS[[#This Row],[TRADING SYMBOL]],[1]Sheet1!$D:$D,[1]Sheet1!$C:$C)</f>
        <v>139.94999999999999</v>
      </c>
      <c r="AE8531">
        <f>MIS[[#This Row],[OrderAverageTradedPrice]]*MIS[[#This Row],[OrderQuantity]]</f>
        <v>2664</v>
      </c>
      <c r="AF8531">
        <f>MIS[[#This Row],[LTP]]*MIS[[#This Row],[OrderQuantity]]</f>
        <v>2799</v>
      </c>
      <c r="AG8531">
        <f>IF(MIS[[#This Row],[OrderSide]]="SELL",MIS[[#This Row],[VALUE]]-MIS[[#This Row],[LIVE_VALUE]],MIS[[#This Row],[LIVE_VALUE]]-MIS[[#This Row],[VALUE]])</f>
        <v>-135</v>
      </c>
      <c r="AH8531" t="str" cm="1">
        <f t="array" ref="AH8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1" t="str">
        <f>MIS[[#This Row],[TRADING SYMBOL]]</f>
        <v>SENSEX2552081300PE</v>
      </c>
      <c r="AJ8531" t="str">
        <f>IF(RIGHT(MIS[[#This Row],[Main/Hedge]],4)="MAIN","MAIN","HEDGE")</f>
        <v>MAIN</v>
      </c>
      <c r="AK8531" t="str" cm="1">
        <f t="array" ref="AK8531">_xlfn._xlws.FILTER(Table4[Column1],ISNUMBER(SEARCH(Table4[Column1],MIS[[#This Row],[OrderUniqueIdentifier]])),"")</f>
        <v>MS</v>
      </c>
    </row>
    <row r="8532" spans="1:37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>
        <f>_xlfn.XLOOKUP(MIS[[#This Row],[TRADING SYMBOL]],[1]Sheet1!$D:$D,[1]Sheet1!$C:$C)</f>
        <v>139.94999999999999</v>
      </c>
      <c r="AE8532">
        <f>MIS[[#This Row],[OrderAverageTradedPrice]]*MIS[[#This Row],[OrderQuantity]]</f>
        <v>2679</v>
      </c>
      <c r="AF8532">
        <f>MIS[[#This Row],[LTP]]*MIS[[#This Row],[OrderQuantity]]</f>
        <v>2799</v>
      </c>
      <c r="AG8532">
        <f>IF(MIS[[#This Row],[OrderSide]]="SELL",MIS[[#This Row],[VALUE]]-MIS[[#This Row],[LIVE_VALUE]],MIS[[#This Row],[LIVE_VALUE]]-MIS[[#This Row],[VALUE]])</f>
        <v>-120</v>
      </c>
      <c r="AH8532" t="str" cm="1">
        <f t="array" ref="AH8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2" t="str">
        <f>MIS[[#This Row],[TRADING SYMBOL]]</f>
        <v>SENSEX2552081300PE</v>
      </c>
      <c r="AJ8532" t="str">
        <f>IF(RIGHT(MIS[[#This Row],[Main/Hedge]],4)="MAIN","MAIN","HEDGE")</f>
        <v>MAIN</v>
      </c>
      <c r="AK8532" t="str" cm="1">
        <f t="array" ref="AK8532">_xlfn._xlws.FILTER(Table4[Column1],ISNUMBER(SEARCH(Table4[Column1],MIS[[#This Row],[OrderUniqueIdentifier]])),"")</f>
        <v>MS</v>
      </c>
    </row>
    <row r="8533" spans="1:37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>
        <f>_xlfn.XLOOKUP(MIS[[#This Row],[TRADING SYMBOL]],[1]Sheet1!$D:$D,[1]Sheet1!$C:$C)</f>
        <v>136.6</v>
      </c>
      <c r="AE8533">
        <f>MIS[[#This Row],[OrderAverageTradedPrice]]*MIS[[#This Row],[OrderQuantity]]</f>
        <v>32142.999999999898</v>
      </c>
      <c r="AF8533">
        <f>MIS[[#This Row],[LTP]]*MIS[[#This Row],[OrderQuantity]]</f>
        <v>30052</v>
      </c>
      <c r="AG8533">
        <f>IF(MIS[[#This Row],[OrderSide]]="SELL",MIS[[#This Row],[VALUE]]-MIS[[#This Row],[LIVE_VALUE]],MIS[[#This Row],[LIVE_VALUE]]-MIS[[#This Row],[VALUE]])</f>
        <v>2090.9999999998981</v>
      </c>
      <c r="AH8533" t="str" cm="1">
        <f t="array" ref="AH8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3" t="str">
        <f>MIS[[#This Row],[TRADING SYMBOL]]</f>
        <v>SENSEX2552083300CE</v>
      </c>
      <c r="AJ8533" t="str">
        <f>IF(RIGHT(MIS[[#This Row],[Main/Hedge]],4)="MAIN","MAIN","HEDGE")</f>
        <v>MAIN</v>
      </c>
      <c r="AK8533" t="str" cm="1">
        <f t="array" ref="AK8533">_xlfn._xlws.FILTER(Table4[Column1],ISNUMBER(SEARCH(Table4[Column1],MIS[[#This Row],[OrderUniqueIdentifier]])),"")</f>
        <v>MS</v>
      </c>
    </row>
    <row r="8534" spans="1:37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>
        <f>_xlfn.XLOOKUP(MIS[[#This Row],[TRADING SYMBOL]],[1]Sheet1!$D:$D,[1]Sheet1!$C:$C)</f>
        <v>136.6</v>
      </c>
      <c r="AE8534">
        <f>MIS[[#This Row],[OrderAverageTradedPrice]]*MIS[[#This Row],[OrderQuantity]]</f>
        <v>14519</v>
      </c>
      <c r="AF8534">
        <f>MIS[[#This Row],[LTP]]*MIS[[#This Row],[OrderQuantity]]</f>
        <v>13660</v>
      </c>
      <c r="AG8534">
        <f>IF(MIS[[#This Row],[OrderSide]]="SELL",MIS[[#This Row],[VALUE]]-MIS[[#This Row],[LIVE_VALUE]],MIS[[#This Row],[LIVE_VALUE]]-MIS[[#This Row],[VALUE]])</f>
        <v>859</v>
      </c>
      <c r="AH8534" t="str" cm="1">
        <f t="array" ref="AH8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4" t="str">
        <f>MIS[[#This Row],[TRADING SYMBOL]]</f>
        <v>SENSEX2552083300CE</v>
      </c>
      <c r="AJ8534" t="str">
        <f>IF(RIGHT(MIS[[#This Row],[Main/Hedge]],4)="MAIN","MAIN","HEDGE")</f>
        <v>MAIN</v>
      </c>
      <c r="AK8534" t="str" cm="1">
        <f t="array" ref="AK8534">_xlfn._xlws.FILTER(Table4[Column1],ISNUMBER(SEARCH(Table4[Column1],MIS[[#This Row],[OrderUniqueIdentifier]])),"")</f>
        <v>MS</v>
      </c>
    </row>
    <row r="8535" spans="1:37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>
        <f>_xlfn.XLOOKUP(MIS[[#This Row],[TRADING SYMBOL]],[1]Sheet1!$D:$D,[1]Sheet1!$C:$C)</f>
        <v>139.94999999999999</v>
      </c>
      <c r="AE8535">
        <f>MIS[[#This Row],[OrderAverageTradedPrice]]*MIS[[#This Row],[OrderQuantity]]</f>
        <v>13479</v>
      </c>
      <c r="AF8535">
        <f>MIS[[#This Row],[LTP]]*MIS[[#This Row],[OrderQuantity]]</f>
        <v>13994.999999999998</v>
      </c>
      <c r="AG8535">
        <f>IF(MIS[[#This Row],[OrderSide]]="SELL",MIS[[#This Row],[VALUE]]-MIS[[#This Row],[LIVE_VALUE]],MIS[[#This Row],[LIVE_VALUE]]-MIS[[#This Row],[VALUE]])</f>
        <v>-515.99999999999818</v>
      </c>
      <c r="AH8535" t="str" cm="1">
        <f t="array" ref="AH8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5" t="str">
        <f>MIS[[#This Row],[TRADING SYMBOL]]</f>
        <v>SENSEX2552081300PE</v>
      </c>
      <c r="AJ8535" t="str">
        <f>IF(RIGHT(MIS[[#This Row],[Main/Hedge]],4)="MAIN","MAIN","HEDGE")</f>
        <v>MAIN</v>
      </c>
      <c r="AK8535" t="str" cm="1">
        <f t="array" ref="AK8535">_xlfn._xlws.FILTER(Table4[Column1],ISNUMBER(SEARCH(Table4[Column1],MIS[[#This Row],[OrderUniqueIdentifier]])),"")</f>
        <v>MS</v>
      </c>
    </row>
    <row r="8536" spans="1:37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>
        <f>_xlfn.XLOOKUP(MIS[[#This Row],[TRADING SYMBOL]],[1]Sheet1!$D:$D,[1]Sheet1!$C:$C)</f>
        <v>136.6</v>
      </c>
      <c r="AE8536">
        <f>MIS[[#This Row],[OrderAverageTradedPrice]]*MIS[[#This Row],[OrderQuantity]]</f>
        <v>66937.999999999622</v>
      </c>
      <c r="AF8536">
        <f>MIS[[#This Row],[LTP]]*MIS[[#This Row],[OrderQuantity]]</f>
        <v>62836</v>
      </c>
      <c r="AG8536">
        <f>IF(MIS[[#This Row],[OrderSide]]="SELL",MIS[[#This Row],[VALUE]]-MIS[[#This Row],[LIVE_VALUE]],MIS[[#This Row],[LIVE_VALUE]]-MIS[[#This Row],[VALUE]])</f>
        <v>4101.9999999996217</v>
      </c>
      <c r="AH8536" t="str" cm="1">
        <f t="array" ref="AH8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6" t="str">
        <f>MIS[[#This Row],[TRADING SYMBOL]]</f>
        <v>SENSEX2552083300CE</v>
      </c>
      <c r="AJ8536" t="str">
        <f>IF(RIGHT(MIS[[#This Row],[Main/Hedge]],4)="MAIN","MAIN","HEDGE")</f>
        <v>MAIN</v>
      </c>
      <c r="AK8536" t="str" cm="1">
        <f t="array" ref="AK8536">_xlfn._xlws.FILTER(Table4[Column1],ISNUMBER(SEARCH(Table4[Column1],MIS[[#This Row],[OrderUniqueIdentifier]])),"")</f>
        <v>MS</v>
      </c>
    </row>
    <row r="8537" spans="1:37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>
        <f>_xlfn.XLOOKUP(MIS[[#This Row],[TRADING SYMBOL]],[1]Sheet1!$D:$D,[1]Sheet1!$C:$C)</f>
        <v>386.75</v>
      </c>
      <c r="AE8537">
        <f>MIS[[#This Row],[OrderAverageTradedPrice]]*MIS[[#This Row],[OrderQuantity]]</f>
        <v>15714</v>
      </c>
      <c r="AF8537">
        <f>MIS[[#This Row],[LTP]]*MIS[[#This Row],[OrderQuantity]]</f>
        <v>15470</v>
      </c>
      <c r="AG8537">
        <f>IF(MIS[[#This Row],[OrderSide]]="SELL",MIS[[#This Row],[VALUE]]-MIS[[#This Row],[LIVE_VALUE]],MIS[[#This Row],[LIVE_VALUE]]-MIS[[#This Row],[VALUE]])</f>
        <v>-244</v>
      </c>
      <c r="AH8537" t="str" cm="1">
        <f t="array" ref="AH8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7" t="str">
        <f>MIS[[#This Row],[TRADING SYMBOL]]</f>
        <v>SENSEX2552082500CE</v>
      </c>
      <c r="AJ8537" t="str">
        <f>IF(RIGHT(MIS[[#This Row],[Main/Hedge]],4)="MAIN","MAIN","HEDGE")</f>
        <v>MAIN</v>
      </c>
      <c r="AK8537" t="str" cm="1">
        <f t="array" ref="AK8537">_xlfn._xlws.FILTER(Table4[Column1],ISNUMBER(SEARCH(Table4[Column1],MIS[[#This Row],[OrderUniqueIdentifier]])),"")</f>
        <v>MS</v>
      </c>
    </row>
    <row r="8538" spans="1:37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>
        <f>_xlfn.XLOOKUP(MIS[[#This Row],[TRADING SYMBOL]],[1]Sheet1!$D:$D,[1]Sheet1!$C:$C)</f>
        <v>386.75</v>
      </c>
      <c r="AE8538">
        <f>MIS[[#This Row],[OrderAverageTradedPrice]]*MIS[[#This Row],[OrderQuantity]]</f>
        <v>15740</v>
      </c>
      <c r="AF8538">
        <f>MIS[[#This Row],[LTP]]*MIS[[#This Row],[OrderQuantity]]</f>
        <v>15470</v>
      </c>
      <c r="AG8538">
        <f>IF(MIS[[#This Row],[OrderSide]]="SELL",MIS[[#This Row],[VALUE]]-MIS[[#This Row],[LIVE_VALUE]],MIS[[#This Row],[LIVE_VALUE]]-MIS[[#This Row],[VALUE]])</f>
        <v>-270</v>
      </c>
      <c r="AH8538" t="str" cm="1">
        <f t="array" ref="AH85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8" t="str">
        <f>MIS[[#This Row],[TRADING SYMBOL]]</f>
        <v>SENSEX2552082500CE</v>
      </c>
      <c r="AJ8538" t="str">
        <f>IF(RIGHT(MIS[[#This Row],[Main/Hedge]],4)="MAIN","MAIN","HEDGE")</f>
        <v>MAIN</v>
      </c>
      <c r="AK8538" t="str" cm="1">
        <f t="array" ref="AK8538">_xlfn._xlws.FILTER(Table4[Column1],ISNUMBER(SEARCH(Table4[Column1],MIS[[#This Row],[OrderUniqueIdentifier]])),"")</f>
        <v>MS</v>
      </c>
    </row>
    <row r="8539" spans="1:37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>
        <f>_xlfn.XLOOKUP(MIS[[#This Row],[TRADING SYMBOL]],[1]Sheet1!$D:$D,[1]Sheet1!$C:$C)</f>
        <v>386.75</v>
      </c>
      <c r="AE8539">
        <f>MIS[[#This Row],[OrderAverageTradedPrice]]*MIS[[#This Row],[OrderQuantity]]</f>
        <v>15732</v>
      </c>
      <c r="AF8539">
        <f>MIS[[#This Row],[LTP]]*MIS[[#This Row],[OrderQuantity]]</f>
        <v>15470</v>
      </c>
      <c r="AG8539">
        <f>IF(MIS[[#This Row],[OrderSide]]="SELL",MIS[[#This Row],[VALUE]]-MIS[[#This Row],[LIVE_VALUE]],MIS[[#This Row],[LIVE_VALUE]]-MIS[[#This Row],[VALUE]])</f>
        <v>-262</v>
      </c>
      <c r="AH8539" t="str" cm="1">
        <f t="array" ref="AH8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39" t="str">
        <f>MIS[[#This Row],[TRADING SYMBOL]]</f>
        <v>SENSEX2552082500CE</v>
      </c>
      <c r="AJ8539" t="str">
        <f>IF(RIGHT(MIS[[#This Row],[Main/Hedge]],4)="MAIN","MAIN","HEDGE")</f>
        <v>MAIN</v>
      </c>
      <c r="AK8539" t="str" cm="1">
        <f t="array" ref="AK8539">_xlfn._xlws.FILTER(Table4[Column1],ISNUMBER(SEARCH(Table4[Column1],MIS[[#This Row],[OrderUniqueIdentifier]])),"")</f>
        <v>MS</v>
      </c>
    </row>
    <row r="8540" spans="1:37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>
        <f>_xlfn.XLOOKUP(MIS[[#This Row],[TRADING SYMBOL]],[1]Sheet1!$D:$D,[1]Sheet1!$C:$C)</f>
        <v>118.35</v>
      </c>
      <c r="AE8540">
        <f>MIS[[#This Row],[OrderAverageTradedPrice]]*MIS[[#This Row],[OrderQuantity]]</f>
        <v>2556</v>
      </c>
      <c r="AF8540">
        <f>MIS[[#This Row],[LTP]]*MIS[[#This Row],[OrderQuantity]]</f>
        <v>2367</v>
      </c>
      <c r="AG8540">
        <f>IF(MIS[[#This Row],[OrderSide]]="SELL",MIS[[#This Row],[VALUE]]-MIS[[#This Row],[LIVE_VALUE]],MIS[[#This Row],[LIVE_VALUE]]-MIS[[#This Row],[VALUE]])</f>
        <v>189</v>
      </c>
      <c r="AH8540" t="str" cm="1">
        <f t="array" ref="AH8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0" t="str">
        <f>MIS[[#This Row],[TRADING SYMBOL]]</f>
        <v>SENSEX2552083400CE</v>
      </c>
      <c r="AJ8540" t="str">
        <f>IF(RIGHT(MIS[[#This Row],[Main/Hedge]],4)="MAIN","MAIN","HEDGE")</f>
        <v>MAIN</v>
      </c>
      <c r="AK8540" t="str" cm="1">
        <f t="array" ref="AK8540">_xlfn._xlws.FILTER(Table4[Column1],ISNUMBER(SEARCH(Table4[Column1],MIS[[#This Row],[OrderUniqueIdentifier]])),"")</f>
        <v>MS</v>
      </c>
    </row>
    <row r="8541" spans="1:37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>
        <f>_xlfn.XLOOKUP(MIS[[#This Row],[TRADING SYMBOL]],[1]Sheet1!$D:$D,[1]Sheet1!$C:$C)</f>
        <v>118.35</v>
      </c>
      <c r="AE8541">
        <f>MIS[[#This Row],[OrderAverageTradedPrice]]*MIS[[#This Row],[OrderQuantity]]</f>
        <v>2549</v>
      </c>
      <c r="AF8541">
        <f>MIS[[#This Row],[LTP]]*MIS[[#This Row],[OrderQuantity]]</f>
        <v>2367</v>
      </c>
      <c r="AG8541">
        <f>IF(MIS[[#This Row],[OrderSide]]="SELL",MIS[[#This Row],[VALUE]]-MIS[[#This Row],[LIVE_VALUE]],MIS[[#This Row],[LIVE_VALUE]]-MIS[[#This Row],[VALUE]])</f>
        <v>182</v>
      </c>
      <c r="AH8541" t="str" cm="1">
        <f t="array" ref="AH8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1" t="str">
        <f>MIS[[#This Row],[TRADING SYMBOL]]</f>
        <v>SENSEX2552083400CE</v>
      </c>
      <c r="AJ8541" t="str">
        <f>IF(RIGHT(MIS[[#This Row],[Main/Hedge]],4)="MAIN","MAIN","HEDGE")</f>
        <v>MAIN</v>
      </c>
      <c r="AK8541" t="str" cm="1">
        <f t="array" ref="AK8541">_xlfn._xlws.FILTER(Table4[Column1],ISNUMBER(SEARCH(Table4[Column1],MIS[[#This Row],[OrderUniqueIdentifier]])),"")</f>
        <v>MS</v>
      </c>
    </row>
    <row r="8542" spans="1:37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>
        <f>_xlfn.XLOOKUP(MIS[[#This Row],[TRADING SYMBOL]],[1]Sheet1!$D:$D,[1]Sheet1!$C:$C)</f>
        <v>127.9</v>
      </c>
      <c r="AE8542">
        <f>MIS[[#This Row],[OrderAverageTradedPrice]]*MIS[[#This Row],[OrderQuantity]]</f>
        <v>2437</v>
      </c>
      <c r="AF8542">
        <f>MIS[[#This Row],[LTP]]*MIS[[#This Row],[OrderQuantity]]</f>
        <v>2558</v>
      </c>
      <c r="AG8542">
        <f>IF(MIS[[#This Row],[OrderSide]]="SELL",MIS[[#This Row],[VALUE]]-MIS[[#This Row],[LIVE_VALUE]],MIS[[#This Row],[LIVE_VALUE]]-MIS[[#This Row],[VALUE]])</f>
        <v>-121</v>
      </c>
      <c r="AH8542" t="str" cm="1">
        <f t="array" ref="AH8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2" t="str">
        <f>MIS[[#This Row],[TRADING SYMBOL]]</f>
        <v>SENSEX2552081200PE</v>
      </c>
      <c r="AJ8542" t="str">
        <f>IF(RIGHT(MIS[[#This Row],[Main/Hedge]],4)="MAIN","MAIN","HEDGE")</f>
        <v>MAIN</v>
      </c>
      <c r="AK8542" t="str" cm="1">
        <f t="array" ref="AK8542">_xlfn._xlws.FILTER(Table4[Column1],ISNUMBER(SEARCH(Table4[Column1],MIS[[#This Row],[OrderUniqueIdentifier]])),"")</f>
        <v>MS</v>
      </c>
    </row>
    <row r="8543" spans="1:37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>
        <f>_xlfn.XLOOKUP(MIS[[#This Row],[TRADING SYMBOL]],[1]Sheet1!$D:$D,[1]Sheet1!$C:$C)</f>
        <v>104.4</v>
      </c>
      <c r="AE8543">
        <f>MIS[[#This Row],[OrderAverageTradedPrice]]*MIS[[#This Row],[OrderQuantity]]</f>
        <v>2235</v>
      </c>
      <c r="AF8543">
        <f>MIS[[#This Row],[LTP]]*MIS[[#This Row],[OrderQuantity]]</f>
        <v>2088</v>
      </c>
      <c r="AG8543">
        <f>IF(MIS[[#This Row],[OrderSide]]="SELL",MIS[[#This Row],[VALUE]]-MIS[[#This Row],[LIVE_VALUE]],MIS[[#This Row],[LIVE_VALUE]]-MIS[[#This Row],[VALUE]])</f>
        <v>147</v>
      </c>
      <c r="AH8543" t="str" cm="1">
        <f t="array" ref="AH8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3" t="str">
        <f>MIS[[#This Row],[TRADING SYMBOL]]</f>
        <v>SENSEX2552083500CE</v>
      </c>
      <c r="AJ8543" t="str">
        <f>IF(RIGHT(MIS[[#This Row],[Main/Hedge]],4)="MAIN","MAIN","HEDGE")</f>
        <v>MAIN</v>
      </c>
      <c r="AK8543" t="str" cm="1">
        <f t="array" ref="AK8543">_xlfn._xlws.FILTER(Table4[Column1],ISNUMBER(SEARCH(Table4[Column1],MIS[[#This Row],[OrderUniqueIdentifier]])),"")</f>
        <v>MS</v>
      </c>
    </row>
    <row r="8544" spans="1:37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>
        <f>_xlfn.XLOOKUP(MIS[[#This Row],[TRADING SYMBOL]],[1]Sheet1!$D:$D,[1]Sheet1!$C:$C)</f>
        <v>139.94999999999999</v>
      </c>
      <c r="AE8544">
        <f>MIS[[#This Row],[OrderAverageTradedPrice]]*MIS[[#This Row],[OrderQuantity]]</f>
        <v>29645.999999999898</v>
      </c>
      <c r="AF8544">
        <f>MIS[[#This Row],[LTP]]*MIS[[#This Row],[OrderQuantity]]</f>
        <v>30788.999999999996</v>
      </c>
      <c r="AG8544">
        <f>IF(MIS[[#This Row],[OrderSide]]="SELL",MIS[[#This Row],[VALUE]]-MIS[[#This Row],[LIVE_VALUE]],MIS[[#This Row],[LIVE_VALUE]]-MIS[[#This Row],[VALUE]])</f>
        <v>-1143.0000000000982</v>
      </c>
      <c r="AH8544" t="str" cm="1">
        <f t="array" ref="AH8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4" t="str">
        <f>MIS[[#This Row],[TRADING SYMBOL]]</f>
        <v>SENSEX2552081300PE</v>
      </c>
      <c r="AJ8544" t="str">
        <f>IF(RIGHT(MIS[[#This Row],[Main/Hedge]],4)="MAIN","MAIN","HEDGE")</f>
        <v>MAIN</v>
      </c>
      <c r="AK8544" t="str" cm="1">
        <f t="array" ref="AK8544">_xlfn._xlws.FILTER(Table4[Column1],ISNUMBER(SEARCH(Table4[Column1],MIS[[#This Row],[OrderUniqueIdentifier]])),"")</f>
        <v>MS</v>
      </c>
    </row>
    <row r="8545" spans="1:37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>
        <f>_xlfn.XLOOKUP(MIS[[#This Row],[TRADING SYMBOL]],[1]Sheet1!$D:$D,[1]Sheet1!$C:$C)</f>
        <v>118.35</v>
      </c>
      <c r="AE8545">
        <f>MIS[[#This Row],[OrderAverageTradedPrice]]*MIS[[#This Row],[OrderQuantity]]</f>
        <v>12809</v>
      </c>
      <c r="AF8545">
        <f>MIS[[#This Row],[LTP]]*MIS[[#This Row],[OrderQuantity]]</f>
        <v>11835</v>
      </c>
      <c r="AG8545">
        <f>IF(MIS[[#This Row],[OrderSide]]="SELL",MIS[[#This Row],[VALUE]]-MIS[[#This Row],[LIVE_VALUE]],MIS[[#This Row],[LIVE_VALUE]]-MIS[[#This Row],[VALUE]])</f>
        <v>974</v>
      </c>
      <c r="AH8545" t="str" cm="1">
        <f t="array" ref="AH8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5" t="str">
        <f>MIS[[#This Row],[TRADING SYMBOL]]</f>
        <v>SENSEX2552083400CE</v>
      </c>
      <c r="AJ8545" t="str">
        <f>IF(RIGHT(MIS[[#This Row],[Main/Hedge]],4)="MAIN","MAIN","HEDGE")</f>
        <v>MAIN</v>
      </c>
      <c r="AK8545" t="str" cm="1">
        <f t="array" ref="AK8545">_xlfn._xlws.FILTER(Table4[Column1],ISNUMBER(SEARCH(Table4[Column1],MIS[[#This Row],[OrderUniqueIdentifier]])),"")</f>
        <v>MS</v>
      </c>
    </row>
    <row r="8546" spans="1:37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>
        <f>_xlfn.XLOOKUP(MIS[[#This Row],[TRADING SYMBOL]],[1]Sheet1!$D:$D,[1]Sheet1!$C:$C)</f>
        <v>127.9</v>
      </c>
      <c r="AE8546">
        <f>MIS[[#This Row],[OrderAverageTradedPrice]]*MIS[[#This Row],[OrderQuantity]]</f>
        <v>12165</v>
      </c>
      <c r="AF8546">
        <f>MIS[[#This Row],[LTP]]*MIS[[#This Row],[OrderQuantity]]</f>
        <v>12790</v>
      </c>
      <c r="AG8546">
        <f>IF(MIS[[#This Row],[OrderSide]]="SELL",MIS[[#This Row],[VALUE]]-MIS[[#This Row],[LIVE_VALUE]],MIS[[#This Row],[LIVE_VALUE]]-MIS[[#This Row],[VALUE]])</f>
        <v>-625</v>
      </c>
      <c r="AH8546" t="str" cm="1">
        <f t="array" ref="AH8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6" t="str">
        <f>MIS[[#This Row],[TRADING SYMBOL]]</f>
        <v>SENSEX2552081200PE</v>
      </c>
      <c r="AJ8546" t="str">
        <f>IF(RIGHT(MIS[[#This Row],[Main/Hedge]],4)="MAIN","MAIN","HEDGE")</f>
        <v>MAIN</v>
      </c>
      <c r="AK8546" t="str" cm="1">
        <f t="array" ref="AK8546">_xlfn._xlws.FILTER(Table4[Column1],ISNUMBER(SEARCH(Table4[Column1],MIS[[#This Row],[OrderUniqueIdentifier]])),"")</f>
        <v>MS</v>
      </c>
    </row>
    <row r="8547" spans="1:37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>
        <f>_xlfn.XLOOKUP(MIS[[#This Row],[TRADING SYMBOL]],[1]Sheet1!$D:$D,[1]Sheet1!$C:$C)</f>
        <v>104.4</v>
      </c>
      <c r="AE8547">
        <f>MIS[[#This Row],[OrderAverageTradedPrice]]*MIS[[#This Row],[OrderQuantity]]</f>
        <v>11160</v>
      </c>
      <c r="AF8547">
        <f>MIS[[#This Row],[LTP]]*MIS[[#This Row],[OrderQuantity]]</f>
        <v>10440</v>
      </c>
      <c r="AG8547">
        <f>IF(MIS[[#This Row],[OrderSide]]="SELL",MIS[[#This Row],[VALUE]]-MIS[[#This Row],[LIVE_VALUE]],MIS[[#This Row],[LIVE_VALUE]]-MIS[[#This Row],[VALUE]])</f>
        <v>720</v>
      </c>
      <c r="AH8547" t="str" cm="1">
        <f t="array" ref="AH85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7" t="str">
        <f>MIS[[#This Row],[TRADING SYMBOL]]</f>
        <v>SENSEX2552083500CE</v>
      </c>
      <c r="AJ8547" t="str">
        <f>IF(RIGHT(MIS[[#This Row],[Main/Hedge]],4)="MAIN","MAIN","HEDGE")</f>
        <v>MAIN</v>
      </c>
      <c r="AK8547" t="str" cm="1">
        <f t="array" ref="AK8547">_xlfn._xlws.FILTER(Table4[Column1],ISNUMBER(SEARCH(Table4[Column1],MIS[[#This Row],[OrderUniqueIdentifier]])),"")</f>
        <v>MS</v>
      </c>
    </row>
    <row r="8548" spans="1:37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>
        <f>_xlfn.XLOOKUP(MIS[[#This Row],[TRADING SYMBOL]],[1]Sheet1!$D:$D,[1]Sheet1!$C:$C)</f>
        <v>139.94999999999999</v>
      </c>
      <c r="AE8548">
        <f>MIS[[#This Row],[OrderAverageTradedPrice]]*MIS[[#This Row],[OrderQuantity]]</f>
        <v>61825.999999999556</v>
      </c>
      <c r="AF8548">
        <f>MIS[[#This Row],[LTP]]*MIS[[#This Row],[OrderQuantity]]</f>
        <v>64376.999999999993</v>
      </c>
      <c r="AG8548">
        <f>IF(MIS[[#This Row],[OrderSide]]="SELL",MIS[[#This Row],[VALUE]]-MIS[[#This Row],[LIVE_VALUE]],MIS[[#This Row],[LIVE_VALUE]]-MIS[[#This Row],[VALUE]])</f>
        <v>-2551.0000000004366</v>
      </c>
      <c r="AH8548" t="str" cm="1">
        <f t="array" ref="AH8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8" t="str">
        <f>MIS[[#This Row],[TRADING SYMBOL]]</f>
        <v>SENSEX2552081300PE</v>
      </c>
      <c r="AJ8548" t="str">
        <f>IF(RIGHT(MIS[[#This Row],[Main/Hedge]],4)="MAIN","MAIN","HEDGE")</f>
        <v>MAIN</v>
      </c>
      <c r="AK8548" t="str" cm="1">
        <f t="array" ref="AK8548">_xlfn._xlws.FILTER(Table4[Column1],ISNUMBER(SEARCH(Table4[Column1],MIS[[#This Row],[OrderUniqueIdentifier]])),"")</f>
        <v>MS</v>
      </c>
    </row>
    <row r="8549" spans="1:37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>
        <f>_xlfn.XLOOKUP(MIS[[#This Row],[TRADING SYMBOL]],[1]Sheet1!$D:$D,[1]Sheet1!$C:$C)</f>
        <v>118.35</v>
      </c>
      <c r="AE8549">
        <f>MIS[[#This Row],[OrderAverageTradedPrice]]*MIS[[#This Row],[OrderQuantity]]</f>
        <v>58643.999999999942</v>
      </c>
      <c r="AF8549">
        <f>MIS[[#This Row],[LTP]]*MIS[[#This Row],[OrderQuantity]]</f>
        <v>54441</v>
      </c>
      <c r="AG8549">
        <f>IF(MIS[[#This Row],[OrderSide]]="SELL",MIS[[#This Row],[VALUE]]-MIS[[#This Row],[LIVE_VALUE]],MIS[[#This Row],[LIVE_VALUE]]-MIS[[#This Row],[VALUE]])</f>
        <v>4202.9999999999418</v>
      </c>
      <c r="AH8549" t="str" cm="1">
        <f t="array" ref="AH8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49" t="str">
        <f>MIS[[#This Row],[TRADING SYMBOL]]</f>
        <v>SENSEX2552083400CE</v>
      </c>
      <c r="AJ8549" t="str">
        <f>IF(RIGHT(MIS[[#This Row],[Main/Hedge]],4)="MAIN","MAIN","HEDGE")</f>
        <v>MAIN</v>
      </c>
      <c r="AK8549" t="str" cm="1">
        <f t="array" ref="AK8549">_xlfn._xlws.FILTER(Table4[Column1],ISNUMBER(SEARCH(Table4[Column1],MIS[[#This Row],[OrderUniqueIdentifier]])),"")</f>
        <v>MS</v>
      </c>
    </row>
    <row r="8550" spans="1:37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>
        <f>_xlfn.XLOOKUP(MIS[[#This Row],[TRADING SYMBOL]],[1]Sheet1!$D:$D,[1]Sheet1!$C:$C)</f>
        <v>328</v>
      </c>
      <c r="AE8550">
        <f>MIS[[#This Row],[OrderAverageTradedPrice]]*MIS[[#This Row],[OrderQuantity]]</f>
        <v>12972</v>
      </c>
      <c r="AF8550">
        <f>MIS[[#This Row],[LTP]]*MIS[[#This Row],[OrderQuantity]]</f>
        <v>13120</v>
      </c>
      <c r="AG8550">
        <f>IF(MIS[[#This Row],[OrderSide]]="SELL",MIS[[#This Row],[VALUE]]-MIS[[#This Row],[LIVE_VALUE]],MIS[[#This Row],[LIVE_VALUE]]-MIS[[#This Row],[VALUE]])</f>
        <v>148</v>
      </c>
      <c r="AH8550" t="str" cm="1">
        <f t="array" ref="AH8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0" t="str">
        <f>MIS[[#This Row],[TRADING SYMBOL]]</f>
        <v>SENSEX2552082100PE</v>
      </c>
      <c r="AJ8550" t="str">
        <f>IF(RIGHT(MIS[[#This Row],[Main/Hedge]],4)="MAIN","MAIN","HEDGE")</f>
        <v>MAIN</v>
      </c>
      <c r="AK8550" t="str" cm="1">
        <f t="array" ref="AK8550">_xlfn._xlws.FILTER(Table4[Column1],ISNUMBER(SEARCH(Table4[Column1],MIS[[#This Row],[OrderUniqueIdentifier]])),"")</f>
        <v>MS</v>
      </c>
    </row>
    <row r="8551" spans="1:37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>
        <f>_xlfn.XLOOKUP(MIS[[#This Row],[TRADING SYMBOL]],[1]Sheet1!$D:$D,[1]Sheet1!$C:$C)</f>
        <v>328</v>
      </c>
      <c r="AE8551">
        <f>MIS[[#This Row],[OrderAverageTradedPrice]]*MIS[[#This Row],[OrderQuantity]]</f>
        <v>12980</v>
      </c>
      <c r="AF8551">
        <f>MIS[[#This Row],[LTP]]*MIS[[#This Row],[OrderQuantity]]</f>
        <v>13120</v>
      </c>
      <c r="AG8551">
        <f>IF(MIS[[#This Row],[OrderSide]]="SELL",MIS[[#This Row],[VALUE]]-MIS[[#This Row],[LIVE_VALUE]],MIS[[#This Row],[LIVE_VALUE]]-MIS[[#This Row],[VALUE]])</f>
        <v>140</v>
      </c>
      <c r="AH8551" t="str" cm="1">
        <f t="array" ref="AH85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1" t="str">
        <f>MIS[[#This Row],[TRADING SYMBOL]]</f>
        <v>SENSEX2552082100PE</v>
      </c>
      <c r="AJ8551" t="str">
        <f>IF(RIGHT(MIS[[#This Row],[Main/Hedge]],4)="MAIN","MAIN","HEDGE")</f>
        <v>MAIN</v>
      </c>
      <c r="AK8551" t="str" cm="1">
        <f t="array" ref="AK8551">_xlfn._xlws.FILTER(Table4[Column1],ISNUMBER(SEARCH(Table4[Column1],MIS[[#This Row],[OrderUniqueIdentifier]])),"")</f>
        <v>MS</v>
      </c>
    </row>
    <row r="8552" spans="1:37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>
        <f>_xlfn.XLOOKUP(MIS[[#This Row],[TRADING SYMBOL]],[1]Sheet1!$D:$D,[1]Sheet1!$C:$C)</f>
        <v>328</v>
      </c>
      <c r="AE8552">
        <f>MIS[[#This Row],[OrderAverageTradedPrice]]*MIS[[#This Row],[OrderQuantity]]</f>
        <v>12998</v>
      </c>
      <c r="AF8552">
        <f>MIS[[#This Row],[LTP]]*MIS[[#This Row],[OrderQuantity]]</f>
        <v>13120</v>
      </c>
      <c r="AG8552">
        <f>IF(MIS[[#This Row],[OrderSide]]="SELL",MIS[[#This Row],[VALUE]]-MIS[[#This Row],[LIVE_VALUE]],MIS[[#This Row],[LIVE_VALUE]]-MIS[[#This Row],[VALUE]])</f>
        <v>122</v>
      </c>
      <c r="AH8552" t="str" cm="1">
        <f t="array" ref="AH8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2" t="str">
        <f>MIS[[#This Row],[TRADING SYMBOL]]</f>
        <v>SENSEX2552082100PE</v>
      </c>
      <c r="AJ8552" t="str">
        <f>IF(RIGHT(MIS[[#This Row],[Main/Hedge]],4)="MAIN","MAIN","HEDGE")</f>
        <v>MAIN</v>
      </c>
      <c r="AK8552" t="str" cm="1">
        <f t="array" ref="AK8552">_xlfn._xlws.FILTER(Table4[Column1],ISNUMBER(SEARCH(Table4[Column1],MIS[[#This Row],[OrderUniqueIdentifier]])),"")</f>
        <v>MS</v>
      </c>
    </row>
    <row r="8553" spans="1:37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>
        <f>_xlfn.XLOOKUP(MIS[[#This Row],[TRADING SYMBOL]],[1]Sheet1!$D:$D,[1]Sheet1!$C:$C)</f>
        <v>127.9</v>
      </c>
      <c r="AE8553">
        <f>MIS[[#This Row],[OrderAverageTradedPrice]]*MIS[[#This Row],[OrderQuantity]]</f>
        <v>2431</v>
      </c>
      <c r="AF8553">
        <f>MIS[[#This Row],[LTP]]*MIS[[#This Row],[OrderQuantity]]</f>
        <v>2558</v>
      </c>
      <c r="AG8553">
        <f>IF(MIS[[#This Row],[OrderSide]]="SELL",MIS[[#This Row],[VALUE]]-MIS[[#This Row],[LIVE_VALUE]],MIS[[#This Row],[LIVE_VALUE]]-MIS[[#This Row],[VALUE]])</f>
        <v>-127</v>
      </c>
      <c r="AH8553" t="str" cm="1">
        <f t="array" ref="AH8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3" t="str">
        <f>MIS[[#This Row],[TRADING SYMBOL]]</f>
        <v>SENSEX2552081200PE</v>
      </c>
      <c r="AJ8553" t="str">
        <f>IF(RIGHT(MIS[[#This Row],[Main/Hedge]],4)="MAIN","MAIN","HEDGE")</f>
        <v>MAIN</v>
      </c>
      <c r="AK8553" t="str" cm="1">
        <f t="array" ref="AK8553">_xlfn._xlws.FILTER(Table4[Column1],ISNUMBER(SEARCH(Table4[Column1],MIS[[#This Row],[OrderUniqueIdentifier]])),"")</f>
        <v>MS</v>
      </c>
    </row>
    <row r="8554" spans="1:37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>
        <f>_xlfn.XLOOKUP(MIS[[#This Row],[TRADING SYMBOL]],[1]Sheet1!$D:$D,[1]Sheet1!$C:$C)</f>
        <v>115.45</v>
      </c>
      <c r="AE8554">
        <f>MIS[[#This Row],[OrderAverageTradedPrice]]*MIS[[#This Row],[OrderQuantity]]</f>
        <v>2199</v>
      </c>
      <c r="AF8554">
        <f>MIS[[#This Row],[LTP]]*MIS[[#This Row],[OrderQuantity]]</f>
        <v>2309</v>
      </c>
      <c r="AG8554">
        <f>IF(MIS[[#This Row],[OrderSide]]="SELL",MIS[[#This Row],[VALUE]]-MIS[[#This Row],[LIVE_VALUE]],MIS[[#This Row],[LIVE_VALUE]]-MIS[[#This Row],[VALUE]])</f>
        <v>-110</v>
      </c>
      <c r="AH8554" t="str" cm="1">
        <f t="array" ref="AH8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4" t="str">
        <f>MIS[[#This Row],[TRADING SYMBOL]]</f>
        <v>SENSEX2552081100PE</v>
      </c>
      <c r="AJ8554" t="str">
        <f>IF(RIGHT(MIS[[#This Row],[Main/Hedge]],4)="MAIN","MAIN","HEDGE")</f>
        <v>MAIN</v>
      </c>
      <c r="AK8554" t="str" cm="1">
        <f t="array" ref="AK8554">_xlfn._xlws.FILTER(Table4[Column1],ISNUMBER(SEARCH(Table4[Column1],MIS[[#This Row],[OrderUniqueIdentifier]])),"")</f>
        <v>MS</v>
      </c>
    </row>
    <row r="8555" spans="1:37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>
        <f>_xlfn.XLOOKUP(MIS[[#This Row],[TRADING SYMBOL]],[1]Sheet1!$D:$D,[1]Sheet1!$C:$C)</f>
        <v>118.35</v>
      </c>
      <c r="AE8555">
        <f>MIS[[#This Row],[OrderAverageTradedPrice]]*MIS[[#This Row],[OrderQuantity]]</f>
        <v>28050.999999999898</v>
      </c>
      <c r="AF8555">
        <f>MIS[[#This Row],[LTP]]*MIS[[#This Row],[OrderQuantity]]</f>
        <v>26037</v>
      </c>
      <c r="AG8555">
        <f>IF(MIS[[#This Row],[OrderSide]]="SELL",MIS[[#This Row],[VALUE]]-MIS[[#This Row],[LIVE_VALUE]],MIS[[#This Row],[LIVE_VALUE]]-MIS[[#This Row],[VALUE]])</f>
        <v>2013.9999999998981</v>
      </c>
      <c r="AH8555" t="str" cm="1">
        <f t="array" ref="AH8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5" t="str">
        <f>MIS[[#This Row],[TRADING SYMBOL]]</f>
        <v>SENSEX2552083400CE</v>
      </c>
      <c r="AJ8555" t="str">
        <f>IF(RIGHT(MIS[[#This Row],[Main/Hedge]],4)="MAIN","MAIN","HEDGE")</f>
        <v>MAIN</v>
      </c>
      <c r="AK8555" t="str" cm="1">
        <f t="array" ref="AK8555">_xlfn._xlws.FILTER(Table4[Column1],ISNUMBER(SEARCH(Table4[Column1],MIS[[#This Row],[OrderUniqueIdentifier]])),"")</f>
        <v>MS</v>
      </c>
    </row>
    <row r="8556" spans="1:37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>
        <f>_xlfn.XLOOKUP(MIS[[#This Row],[TRADING SYMBOL]],[1]Sheet1!$D:$D,[1]Sheet1!$C:$C)</f>
        <v>115.45</v>
      </c>
      <c r="AE8556">
        <f>MIS[[#This Row],[OrderAverageTradedPrice]]*MIS[[#This Row],[OrderQuantity]]</f>
        <v>11037</v>
      </c>
      <c r="AF8556">
        <f>MIS[[#This Row],[LTP]]*MIS[[#This Row],[OrderQuantity]]</f>
        <v>11545</v>
      </c>
      <c r="AG8556">
        <f>IF(MIS[[#This Row],[OrderSide]]="SELL",MIS[[#This Row],[VALUE]]-MIS[[#This Row],[LIVE_VALUE]],MIS[[#This Row],[LIVE_VALUE]]-MIS[[#This Row],[VALUE]])</f>
        <v>-508</v>
      </c>
      <c r="AH8556" t="str" cm="1">
        <f t="array" ref="AH8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6" t="str">
        <f>MIS[[#This Row],[TRADING SYMBOL]]</f>
        <v>SENSEX2552081100PE</v>
      </c>
      <c r="AJ8556" t="str">
        <f>IF(RIGHT(MIS[[#This Row],[Main/Hedge]],4)="MAIN","MAIN","HEDGE")</f>
        <v>MAIN</v>
      </c>
      <c r="AK8556" t="str" cm="1">
        <f t="array" ref="AK8556">_xlfn._xlws.FILTER(Table4[Column1],ISNUMBER(SEARCH(Table4[Column1],MIS[[#This Row],[OrderUniqueIdentifier]])),"")</f>
        <v>MS</v>
      </c>
    </row>
    <row r="8557" spans="1:37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>
        <f>_xlfn.XLOOKUP(MIS[[#This Row],[TRADING SYMBOL]],[1]Sheet1!$D:$D,[1]Sheet1!$C:$C)</f>
        <v>127.9</v>
      </c>
      <c r="AE8557">
        <f>MIS[[#This Row],[OrderAverageTradedPrice]]*MIS[[#This Row],[OrderQuantity]]</f>
        <v>55594.999999999578</v>
      </c>
      <c r="AF8557">
        <f>MIS[[#This Row],[LTP]]*MIS[[#This Row],[OrderQuantity]]</f>
        <v>58834</v>
      </c>
      <c r="AG8557">
        <f>IF(MIS[[#This Row],[OrderSide]]="SELL",MIS[[#This Row],[VALUE]]-MIS[[#This Row],[LIVE_VALUE]],MIS[[#This Row],[LIVE_VALUE]]-MIS[[#This Row],[VALUE]])</f>
        <v>-3239.000000000422</v>
      </c>
      <c r="AH8557" t="str" cm="1">
        <f t="array" ref="AH8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7" t="str">
        <f>MIS[[#This Row],[TRADING SYMBOL]]</f>
        <v>SENSEX2552081200PE</v>
      </c>
      <c r="AJ8557" t="str">
        <f>IF(RIGHT(MIS[[#This Row],[Main/Hedge]],4)="MAIN","MAIN","HEDGE")</f>
        <v>MAIN</v>
      </c>
      <c r="AK8557" t="str" cm="1">
        <f t="array" ref="AK8557">_xlfn._xlws.FILTER(Table4[Column1],ISNUMBER(SEARCH(Table4[Column1],MIS[[#This Row],[OrderUniqueIdentifier]])),"")</f>
        <v>MS</v>
      </c>
    </row>
    <row r="8558" spans="1:37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>
        <f>_xlfn.XLOOKUP(MIS[[#This Row],[TRADING SYMBOL]],[1]Sheet1!$D:$D,[1]Sheet1!$C:$C)</f>
        <v>136.6</v>
      </c>
      <c r="AE8558">
        <f>MIS[[#This Row],[OrderAverageTradedPrice]]*MIS[[#This Row],[OrderQuantity]]</f>
        <v>5818</v>
      </c>
      <c r="AF8558">
        <f>MIS[[#This Row],[LTP]]*MIS[[#This Row],[OrderQuantity]]</f>
        <v>5464</v>
      </c>
      <c r="AG8558">
        <f>IF(MIS[[#This Row],[OrderSide]]="SELL",MIS[[#This Row],[VALUE]]-MIS[[#This Row],[LIVE_VALUE]],MIS[[#This Row],[LIVE_VALUE]]-MIS[[#This Row],[VALUE]])</f>
        <v>354</v>
      </c>
      <c r="AH8558" t="str" cm="1">
        <f t="array" ref="AH8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8" t="str">
        <f>MIS[[#This Row],[TRADING SYMBOL]]</f>
        <v>SENSEX2552083300CE</v>
      </c>
      <c r="AJ8558" t="str">
        <f>IF(RIGHT(MIS[[#This Row],[Main/Hedge]],4)="MAIN","MAIN","HEDGE")</f>
        <v>MAIN</v>
      </c>
      <c r="AK8558" t="str" cm="1">
        <f t="array" ref="AK8558">_xlfn._xlws.FILTER(Table4[Column1],ISNUMBER(SEARCH(Table4[Column1],MIS[[#This Row],[OrderUniqueIdentifier]])),"")</f>
        <v>MS</v>
      </c>
    </row>
    <row r="8559" spans="1:37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>
        <f>_xlfn.XLOOKUP(MIS[[#This Row],[TRADING SYMBOL]],[1]Sheet1!$D:$D,[1]Sheet1!$C:$C)</f>
        <v>136.6</v>
      </c>
      <c r="AE8559">
        <f>MIS[[#This Row],[OrderAverageTradedPrice]]*MIS[[#This Row],[OrderQuantity]]</f>
        <v>5807</v>
      </c>
      <c r="AF8559">
        <f>MIS[[#This Row],[LTP]]*MIS[[#This Row],[OrderQuantity]]</f>
        <v>5464</v>
      </c>
      <c r="AG8559">
        <f>IF(MIS[[#This Row],[OrderSide]]="SELL",MIS[[#This Row],[VALUE]]-MIS[[#This Row],[LIVE_VALUE]],MIS[[#This Row],[LIVE_VALUE]]-MIS[[#This Row],[VALUE]])</f>
        <v>343</v>
      </c>
      <c r="AH8559" t="str" cm="1">
        <f t="array" ref="AH8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59" t="str">
        <f>MIS[[#This Row],[TRADING SYMBOL]]</f>
        <v>SENSEX2552083300CE</v>
      </c>
      <c r="AJ8559" t="str">
        <f>IF(RIGHT(MIS[[#This Row],[Main/Hedge]],4)="MAIN","MAIN","HEDGE")</f>
        <v>MAIN</v>
      </c>
      <c r="AK8559" t="str" cm="1">
        <f t="array" ref="AK8559">_xlfn._xlws.FILTER(Table4[Column1],ISNUMBER(SEARCH(Table4[Column1],MIS[[#This Row],[OrderUniqueIdentifier]])),"")</f>
        <v>MS</v>
      </c>
    </row>
    <row r="8560" spans="1:37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>
        <f>_xlfn.XLOOKUP(MIS[[#This Row],[TRADING SYMBOL]],[1]Sheet1!$D:$D,[1]Sheet1!$C:$C)</f>
        <v>136.6</v>
      </c>
      <c r="AE8560">
        <f>MIS[[#This Row],[OrderAverageTradedPrice]]*MIS[[#This Row],[OrderQuantity]]</f>
        <v>5828</v>
      </c>
      <c r="AF8560">
        <f>MIS[[#This Row],[LTP]]*MIS[[#This Row],[OrderQuantity]]</f>
        <v>5464</v>
      </c>
      <c r="AG8560">
        <f>IF(MIS[[#This Row],[OrderSide]]="SELL",MIS[[#This Row],[VALUE]]-MIS[[#This Row],[LIVE_VALUE]],MIS[[#This Row],[LIVE_VALUE]]-MIS[[#This Row],[VALUE]])</f>
        <v>364</v>
      </c>
      <c r="AH8560" t="str" cm="1">
        <f t="array" ref="AH8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0" t="str">
        <f>MIS[[#This Row],[TRADING SYMBOL]]</f>
        <v>SENSEX2552083300CE</v>
      </c>
      <c r="AJ8560" t="str">
        <f>IF(RIGHT(MIS[[#This Row],[Main/Hedge]],4)="MAIN","MAIN","HEDGE")</f>
        <v>MAIN</v>
      </c>
      <c r="AK8560" t="str" cm="1">
        <f t="array" ref="AK8560">_xlfn._xlws.FILTER(Table4[Column1],ISNUMBER(SEARCH(Table4[Column1],MIS[[#This Row],[OrderUniqueIdentifier]])),"")</f>
        <v>MS</v>
      </c>
    </row>
    <row r="8561" spans="1:37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>
        <f>_xlfn.XLOOKUP(MIS[[#This Row],[TRADING SYMBOL]],[1]Sheet1!$D:$D,[1]Sheet1!$C:$C)</f>
        <v>104.4</v>
      </c>
      <c r="AE8561">
        <f>MIS[[#This Row],[OrderAverageTradedPrice]]*MIS[[#This Row],[OrderQuantity]]</f>
        <v>2230</v>
      </c>
      <c r="AF8561">
        <f>MIS[[#This Row],[LTP]]*MIS[[#This Row],[OrderQuantity]]</f>
        <v>2088</v>
      </c>
      <c r="AG8561">
        <f>IF(MIS[[#This Row],[OrderSide]]="SELL",MIS[[#This Row],[VALUE]]-MIS[[#This Row],[LIVE_VALUE]],MIS[[#This Row],[LIVE_VALUE]]-MIS[[#This Row],[VALUE]])</f>
        <v>142</v>
      </c>
      <c r="AH8561" t="str" cm="1">
        <f t="array" ref="AH8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1" t="str">
        <f>MIS[[#This Row],[TRADING SYMBOL]]</f>
        <v>SENSEX2552083500CE</v>
      </c>
      <c r="AJ8561" t="str">
        <f>IF(RIGHT(MIS[[#This Row],[Main/Hedge]],4)="MAIN","MAIN","HEDGE")</f>
        <v>MAIN</v>
      </c>
      <c r="AK8561" t="str" cm="1">
        <f t="array" ref="AK8561">_xlfn._xlws.FILTER(Table4[Column1],ISNUMBER(SEARCH(Table4[Column1],MIS[[#This Row],[OrderUniqueIdentifier]])),"")</f>
        <v>MS</v>
      </c>
    </row>
    <row r="8562" spans="1:37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>
        <f>_xlfn.XLOOKUP(MIS[[#This Row],[TRADING SYMBOL]],[1]Sheet1!$D:$D,[1]Sheet1!$C:$C)</f>
        <v>127.9</v>
      </c>
      <c r="AE8562">
        <f>MIS[[#This Row],[OrderAverageTradedPrice]]*MIS[[#This Row],[OrderQuantity]]</f>
        <v>26796.999999999902</v>
      </c>
      <c r="AF8562">
        <f>MIS[[#This Row],[LTP]]*MIS[[#This Row],[OrderQuantity]]</f>
        <v>28138</v>
      </c>
      <c r="AG8562">
        <f>IF(MIS[[#This Row],[OrderSide]]="SELL",MIS[[#This Row],[VALUE]]-MIS[[#This Row],[LIVE_VALUE]],MIS[[#This Row],[LIVE_VALUE]]-MIS[[#This Row],[VALUE]])</f>
        <v>-1341.0000000000982</v>
      </c>
      <c r="AH8562" t="str" cm="1">
        <f t="array" ref="AH8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2" t="str">
        <f>MIS[[#This Row],[TRADING SYMBOL]]</f>
        <v>SENSEX2552081200PE</v>
      </c>
      <c r="AJ8562" t="str">
        <f>IF(RIGHT(MIS[[#This Row],[Main/Hedge]],4)="MAIN","MAIN","HEDGE")</f>
        <v>MAIN</v>
      </c>
      <c r="AK8562" t="str" cm="1">
        <f t="array" ref="AK8562">_xlfn._xlws.FILTER(Table4[Column1],ISNUMBER(SEARCH(Table4[Column1],MIS[[#This Row],[OrderUniqueIdentifier]])),"")</f>
        <v>MS</v>
      </c>
    </row>
    <row r="8563" spans="1:37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>
        <f>_xlfn.XLOOKUP(MIS[[#This Row],[TRADING SYMBOL]],[1]Sheet1!$D:$D,[1]Sheet1!$C:$C)</f>
        <v>115.45</v>
      </c>
      <c r="AE8563">
        <f>MIS[[#This Row],[OrderAverageTradedPrice]]*MIS[[#This Row],[OrderQuantity]]</f>
        <v>50230.99999999976</v>
      </c>
      <c r="AF8563">
        <f>MIS[[#This Row],[LTP]]*MIS[[#This Row],[OrderQuantity]]</f>
        <v>53107</v>
      </c>
      <c r="AG8563">
        <f>IF(MIS[[#This Row],[OrderSide]]="SELL",MIS[[#This Row],[VALUE]]-MIS[[#This Row],[LIVE_VALUE]],MIS[[#This Row],[LIVE_VALUE]]-MIS[[#This Row],[VALUE]])</f>
        <v>-2876.0000000002401</v>
      </c>
      <c r="AH8563" t="str" cm="1">
        <f t="array" ref="AH8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3" t="str">
        <f>MIS[[#This Row],[TRADING SYMBOL]]</f>
        <v>SENSEX2552081100PE</v>
      </c>
      <c r="AJ8563" t="str">
        <f>IF(RIGHT(MIS[[#This Row],[Main/Hedge]],4)="MAIN","MAIN","HEDGE")</f>
        <v>MAIN</v>
      </c>
      <c r="AK8563" t="str" cm="1">
        <f t="array" ref="AK8563">_xlfn._xlws.FILTER(Table4[Column1],ISNUMBER(SEARCH(Table4[Column1],MIS[[#This Row],[OrderUniqueIdentifier]])),"")</f>
        <v>MS</v>
      </c>
    </row>
    <row r="8564" spans="1:37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>
        <f>_xlfn.XLOOKUP(MIS[[#This Row],[TRADING SYMBOL]],[1]Sheet1!$D:$D,[1]Sheet1!$C:$C)</f>
        <v>104.4</v>
      </c>
      <c r="AE8564">
        <f>MIS[[#This Row],[OrderAverageTradedPrice]]*MIS[[#This Row],[OrderQuantity]]</f>
        <v>31360</v>
      </c>
      <c r="AF8564">
        <f>MIS[[#This Row],[LTP]]*MIS[[#This Row],[OrderQuantity]]</f>
        <v>29232</v>
      </c>
      <c r="AG8564">
        <f>IF(MIS[[#This Row],[OrderSide]]="SELL",MIS[[#This Row],[VALUE]]-MIS[[#This Row],[LIVE_VALUE]],MIS[[#This Row],[LIVE_VALUE]]-MIS[[#This Row],[VALUE]])</f>
        <v>2128</v>
      </c>
      <c r="AH8564" t="str" cm="1">
        <f t="array" ref="AH8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4" t="str">
        <f>MIS[[#This Row],[TRADING SYMBOL]]</f>
        <v>SENSEX2552083500CE</v>
      </c>
      <c r="AJ8564" t="str">
        <f>IF(RIGHT(MIS[[#This Row],[Main/Hedge]],4)="MAIN","MAIN","HEDGE")</f>
        <v>MAIN</v>
      </c>
      <c r="AK8564" t="str" cm="1">
        <f t="array" ref="AK8564">_xlfn._xlws.FILTER(Table4[Column1],ISNUMBER(SEARCH(Table4[Column1],MIS[[#This Row],[OrderUniqueIdentifier]])),"")</f>
        <v>MS</v>
      </c>
    </row>
    <row r="8565" spans="1:37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>
        <f>_xlfn.XLOOKUP(MIS[[#This Row],[TRADING SYMBOL]],[1]Sheet1!$D:$D,[1]Sheet1!$C:$C)</f>
        <v>139.94999999999999</v>
      </c>
      <c r="AE8565">
        <f>MIS[[#This Row],[OrderAverageTradedPrice]]*MIS[[#This Row],[OrderQuantity]]</f>
        <v>5360</v>
      </c>
      <c r="AF8565">
        <f>MIS[[#This Row],[LTP]]*MIS[[#This Row],[OrderQuantity]]</f>
        <v>5598</v>
      </c>
      <c r="AG8565">
        <f>IF(MIS[[#This Row],[OrderSide]]="SELL",MIS[[#This Row],[VALUE]]-MIS[[#This Row],[LIVE_VALUE]],MIS[[#This Row],[LIVE_VALUE]]-MIS[[#This Row],[VALUE]])</f>
        <v>-238</v>
      </c>
      <c r="AH8565" t="str" cm="1">
        <f t="array" ref="AH8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5" t="str">
        <f>MIS[[#This Row],[TRADING SYMBOL]]</f>
        <v>SENSEX2552081300PE</v>
      </c>
      <c r="AJ8565" t="str">
        <f>IF(RIGHT(MIS[[#This Row],[Main/Hedge]],4)="MAIN","MAIN","HEDGE")</f>
        <v>MAIN</v>
      </c>
      <c r="AK8565" t="str" cm="1">
        <f t="array" ref="AK8565">_xlfn._xlws.FILTER(Table4[Column1],ISNUMBER(SEARCH(Table4[Column1],MIS[[#This Row],[OrderUniqueIdentifier]])),"")</f>
        <v>MS</v>
      </c>
    </row>
    <row r="8566" spans="1:37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>
        <f>_xlfn.XLOOKUP(MIS[[#This Row],[TRADING SYMBOL]],[1]Sheet1!$D:$D,[1]Sheet1!$C:$C)</f>
        <v>139.94999999999999</v>
      </c>
      <c r="AE8566">
        <f>MIS[[#This Row],[OrderAverageTradedPrice]]*MIS[[#This Row],[OrderQuantity]]</f>
        <v>5350</v>
      </c>
      <c r="AF8566">
        <f>MIS[[#This Row],[LTP]]*MIS[[#This Row],[OrderQuantity]]</f>
        <v>5598</v>
      </c>
      <c r="AG8566">
        <f>IF(MIS[[#This Row],[OrderSide]]="SELL",MIS[[#This Row],[VALUE]]-MIS[[#This Row],[LIVE_VALUE]],MIS[[#This Row],[LIVE_VALUE]]-MIS[[#This Row],[VALUE]])</f>
        <v>-248</v>
      </c>
      <c r="AH8566" t="str" cm="1">
        <f t="array" ref="AH8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6" t="str">
        <f>MIS[[#This Row],[TRADING SYMBOL]]</f>
        <v>SENSEX2552081300PE</v>
      </c>
      <c r="AJ8566" t="str">
        <f>IF(RIGHT(MIS[[#This Row],[Main/Hedge]],4)="MAIN","MAIN","HEDGE")</f>
        <v>MAIN</v>
      </c>
      <c r="AK8566" t="str" cm="1">
        <f t="array" ref="AK8566">_xlfn._xlws.FILTER(Table4[Column1],ISNUMBER(SEARCH(Table4[Column1],MIS[[#This Row],[OrderUniqueIdentifier]])),"")</f>
        <v>MS</v>
      </c>
    </row>
    <row r="8567" spans="1:37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>
        <f>_xlfn.XLOOKUP(MIS[[#This Row],[TRADING SYMBOL]],[1]Sheet1!$D:$D,[1]Sheet1!$C:$C)</f>
        <v>139.94999999999999</v>
      </c>
      <c r="AE8567">
        <f>MIS[[#This Row],[OrderAverageTradedPrice]]*MIS[[#This Row],[OrderQuantity]]</f>
        <v>5350</v>
      </c>
      <c r="AF8567">
        <f>MIS[[#This Row],[LTP]]*MIS[[#This Row],[OrderQuantity]]</f>
        <v>5598</v>
      </c>
      <c r="AG8567">
        <f>IF(MIS[[#This Row],[OrderSide]]="SELL",MIS[[#This Row],[VALUE]]-MIS[[#This Row],[LIVE_VALUE]],MIS[[#This Row],[LIVE_VALUE]]-MIS[[#This Row],[VALUE]])</f>
        <v>-248</v>
      </c>
      <c r="AH8567" t="str" cm="1">
        <f t="array" ref="AH8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7" t="str">
        <f>MIS[[#This Row],[TRADING SYMBOL]]</f>
        <v>SENSEX2552081300PE</v>
      </c>
      <c r="AJ8567" t="str">
        <f>IF(RIGHT(MIS[[#This Row],[Main/Hedge]],4)="MAIN","MAIN","HEDGE")</f>
        <v>MAIN</v>
      </c>
      <c r="AK8567" t="str" cm="1">
        <f t="array" ref="AK8567">_xlfn._xlws.FILTER(Table4[Column1],ISNUMBER(SEARCH(Table4[Column1],MIS[[#This Row],[OrderUniqueIdentifier]])),"")</f>
        <v>MS</v>
      </c>
    </row>
    <row r="8568" spans="1:37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>
        <f>_xlfn.XLOOKUP(MIS[[#This Row],[TRADING SYMBOL]],[1]Sheet1!$D:$D,[1]Sheet1!$C:$C)</f>
        <v>115.45</v>
      </c>
      <c r="AE8568">
        <f>MIS[[#This Row],[OrderAverageTradedPrice]]*MIS[[#This Row],[OrderQuantity]]</f>
        <v>2193</v>
      </c>
      <c r="AF8568">
        <f>MIS[[#This Row],[LTP]]*MIS[[#This Row],[OrderQuantity]]</f>
        <v>2309</v>
      </c>
      <c r="AG8568">
        <f>IF(MIS[[#This Row],[OrderSide]]="SELL",MIS[[#This Row],[VALUE]]-MIS[[#This Row],[LIVE_VALUE]],MIS[[#This Row],[LIVE_VALUE]]-MIS[[#This Row],[VALUE]])</f>
        <v>-116</v>
      </c>
      <c r="AH8568" t="str" cm="1">
        <f t="array" ref="AH8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8" t="str">
        <f>MIS[[#This Row],[TRADING SYMBOL]]</f>
        <v>SENSEX2552081100PE</v>
      </c>
      <c r="AJ8568" t="str">
        <f>IF(RIGHT(MIS[[#This Row],[Main/Hedge]],4)="MAIN","MAIN","HEDGE")</f>
        <v>MAIN</v>
      </c>
      <c r="AK8568" t="str" cm="1">
        <f t="array" ref="AK8568">_xlfn._xlws.FILTER(Table4[Column1],ISNUMBER(SEARCH(Table4[Column1],MIS[[#This Row],[OrderUniqueIdentifier]])),"")</f>
        <v>MS</v>
      </c>
    </row>
    <row r="8569" spans="1:37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>
        <f>_xlfn.XLOOKUP(MIS[[#This Row],[TRADING SYMBOL]],[1]Sheet1!$D:$D,[1]Sheet1!$C:$C)</f>
        <v>104.4</v>
      </c>
      <c r="AE8569">
        <f>MIS[[#This Row],[OrderAverageTradedPrice]]*MIS[[#This Row],[OrderQuantity]]</f>
        <v>24640</v>
      </c>
      <c r="AF8569">
        <f>MIS[[#This Row],[LTP]]*MIS[[#This Row],[OrderQuantity]]</f>
        <v>22968</v>
      </c>
      <c r="AG8569">
        <f>IF(MIS[[#This Row],[OrderSide]]="SELL",MIS[[#This Row],[VALUE]]-MIS[[#This Row],[LIVE_VALUE]],MIS[[#This Row],[LIVE_VALUE]]-MIS[[#This Row],[VALUE]])</f>
        <v>1672</v>
      </c>
      <c r="AH8569" t="str" cm="1">
        <f t="array" ref="AH8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69" t="str">
        <f>MIS[[#This Row],[TRADING SYMBOL]]</f>
        <v>SENSEX2552083500CE</v>
      </c>
      <c r="AJ8569" t="str">
        <f>IF(RIGHT(MIS[[#This Row],[Main/Hedge]],4)="MAIN","MAIN","HEDGE")</f>
        <v>MAIN</v>
      </c>
      <c r="AK8569" t="str" cm="1">
        <f t="array" ref="AK8569">_xlfn._xlws.FILTER(Table4[Column1],ISNUMBER(SEARCH(Table4[Column1],MIS[[#This Row],[OrderUniqueIdentifier]])),"")</f>
        <v>MS</v>
      </c>
    </row>
    <row r="8570" spans="1:37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>
        <f>_xlfn.XLOOKUP(MIS[[#This Row],[TRADING SYMBOL]],[1]Sheet1!$D:$D,[1]Sheet1!$C:$C)</f>
        <v>118.35</v>
      </c>
      <c r="AE8570">
        <f>MIS[[#This Row],[OrderAverageTradedPrice]]*MIS[[#This Row],[OrderQuantity]]</f>
        <v>5095</v>
      </c>
      <c r="AF8570">
        <f>MIS[[#This Row],[LTP]]*MIS[[#This Row],[OrderQuantity]]</f>
        <v>4734</v>
      </c>
      <c r="AG8570">
        <f>IF(MIS[[#This Row],[OrderSide]]="SELL",MIS[[#This Row],[VALUE]]-MIS[[#This Row],[LIVE_VALUE]],MIS[[#This Row],[LIVE_VALUE]]-MIS[[#This Row],[VALUE]])</f>
        <v>361</v>
      </c>
      <c r="AH8570" t="str" cm="1">
        <f t="array" ref="AH8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0" t="str">
        <f>MIS[[#This Row],[TRADING SYMBOL]]</f>
        <v>SENSEX2552083400CE</v>
      </c>
      <c r="AJ8570" t="str">
        <f>IF(RIGHT(MIS[[#This Row],[Main/Hedge]],4)="MAIN","MAIN","HEDGE")</f>
        <v>MAIN</v>
      </c>
      <c r="AK8570" t="str" cm="1">
        <f t="array" ref="AK8570">_xlfn._xlws.FILTER(Table4[Column1],ISNUMBER(SEARCH(Table4[Column1],MIS[[#This Row],[OrderUniqueIdentifier]])),"")</f>
        <v>MS</v>
      </c>
    </row>
    <row r="8571" spans="1:37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>
        <f>_xlfn.XLOOKUP(MIS[[#This Row],[TRADING SYMBOL]],[1]Sheet1!$D:$D,[1]Sheet1!$C:$C)</f>
        <v>127.9</v>
      </c>
      <c r="AE8571">
        <f>MIS[[#This Row],[OrderAverageTradedPrice]]*MIS[[#This Row],[OrderQuantity]]</f>
        <v>4782</v>
      </c>
      <c r="AF8571">
        <f>MIS[[#This Row],[LTP]]*MIS[[#This Row],[OrderQuantity]]</f>
        <v>5116</v>
      </c>
      <c r="AG8571">
        <f>IF(MIS[[#This Row],[OrderSide]]="SELL",MIS[[#This Row],[VALUE]]-MIS[[#This Row],[LIVE_VALUE]],MIS[[#This Row],[LIVE_VALUE]]-MIS[[#This Row],[VALUE]])</f>
        <v>-334</v>
      </c>
      <c r="AH8571" t="str" cm="1">
        <f t="array" ref="AH85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1" t="str">
        <f>MIS[[#This Row],[TRADING SYMBOL]]</f>
        <v>SENSEX2552081200PE</v>
      </c>
      <c r="AJ8571" t="str">
        <f>IF(RIGHT(MIS[[#This Row],[Main/Hedge]],4)="MAIN","MAIN","HEDGE")</f>
        <v>MAIN</v>
      </c>
      <c r="AK8571" t="str" cm="1">
        <f t="array" ref="AK8571">_xlfn._xlws.FILTER(Table4[Column1],ISNUMBER(SEARCH(Table4[Column1],MIS[[#This Row],[OrderUniqueIdentifier]])),"")</f>
        <v>MS</v>
      </c>
    </row>
    <row r="8572" spans="1:37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>
        <f>_xlfn.XLOOKUP(MIS[[#This Row],[TRADING SYMBOL]],[1]Sheet1!$D:$D,[1]Sheet1!$C:$C)</f>
        <v>118.35</v>
      </c>
      <c r="AE8572">
        <f>MIS[[#This Row],[OrderAverageTradedPrice]]*MIS[[#This Row],[OrderQuantity]]</f>
        <v>5108</v>
      </c>
      <c r="AF8572">
        <f>MIS[[#This Row],[LTP]]*MIS[[#This Row],[OrderQuantity]]</f>
        <v>4734</v>
      </c>
      <c r="AG8572">
        <f>IF(MIS[[#This Row],[OrderSide]]="SELL",MIS[[#This Row],[VALUE]]-MIS[[#This Row],[LIVE_VALUE]],MIS[[#This Row],[LIVE_VALUE]]-MIS[[#This Row],[VALUE]])</f>
        <v>374</v>
      </c>
      <c r="AH8572" t="str" cm="1">
        <f t="array" ref="AH85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2" t="str">
        <f>MIS[[#This Row],[TRADING SYMBOL]]</f>
        <v>SENSEX2552083400CE</v>
      </c>
      <c r="AJ8572" t="str">
        <f>IF(RIGHT(MIS[[#This Row],[Main/Hedge]],4)="MAIN","MAIN","HEDGE")</f>
        <v>MAIN</v>
      </c>
      <c r="AK8572" t="str" cm="1">
        <f t="array" ref="AK8572">_xlfn._xlws.FILTER(Table4[Column1],ISNUMBER(SEARCH(Table4[Column1],MIS[[#This Row],[OrderUniqueIdentifier]])),"")</f>
        <v>MS</v>
      </c>
    </row>
    <row r="8573" spans="1:37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>
        <f>_xlfn.XLOOKUP(MIS[[#This Row],[TRADING SYMBOL]],[1]Sheet1!$D:$D,[1]Sheet1!$C:$C)</f>
        <v>118.35</v>
      </c>
      <c r="AE8573">
        <f>MIS[[#This Row],[OrderAverageTradedPrice]]*MIS[[#This Row],[OrderQuantity]]</f>
        <v>5058</v>
      </c>
      <c r="AF8573">
        <f>MIS[[#This Row],[LTP]]*MIS[[#This Row],[OrderQuantity]]</f>
        <v>4734</v>
      </c>
      <c r="AG8573">
        <f>IF(MIS[[#This Row],[OrderSide]]="SELL",MIS[[#This Row],[VALUE]]-MIS[[#This Row],[LIVE_VALUE]],MIS[[#This Row],[LIVE_VALUE]]-MIS[[#This Row],[VALUE]])</f>
        <v>324</v>
      </c>
      <c r="AH8573" t="str" cm="1">
        <f t="array" ref="AH8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3" t="str">
        <f>MIS[[#This Row],[TRADING SYMBOL]]</f>
        <v>SENSEX2552083400CE</v>
      </c>
      <c r="AJ8573" t="str">
        <f>IF(RIGHT(MIS[[#This Row],[Main/Hedge]],4)="MAIN","MAIN","HEDGE")</f>
        <v>MAIN</v>
      </c>
      <c r="AK8573" t="str" cm="1">
        <f t="array" ref="AK8573">_xlfn._xlws.FILTER(Table4[Column1],ISNUMBER(SEARCH(Table4[Column1],MIS[[#This Row],[OrderUniqueIdentifier]])),"")</f>
        <v>MS</v>
      </c>
    </row>
    <row r="8574" spans="1:37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>
        <f>_xlfn.XLOOKUP(MIS[[#This Row],[TRADING SYMBOL]],[1]Sheet1!$D:$D,[1]Sheet1!$C:$C)</f>
        <v>490.65</v>
      </c>
      <c r="AE8574">
        <f>MIS[[#This Row],[OrderAverageTradedPrice]]*MIS[[#This Row],[OrderQuantity]]</f>
        <v>49642</v>
      </c>
      <c r="AF8574">
        <f>MIS[[#This Row],[LTP]]*MIS[[#This Row],[OrderQuantity]]</f>
        <v>49065</v>
      </c>
      <c r="AG8574">
        <f>IF(MIS[[#This Row],[OrderSide]]="SELL",MIS[[#This Row],[VALUE]]-MIS[[#This Row],[LIVE_VALUE]],MIS[[#This Row],[LIVE_VALUE]]-MIS[[#This Row],[VALUE]])</f>
        <v>-577</v>
      </c>
      <c r="AH8574" t="str" cm="1">
        <f t="array" ref="AH8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4" t="str">
        <f>MIS[[#This Row],[TRADING SYMBOL]]</f>
        <v>SENSEX2552082300CE</v>
      </c>
      <c r="AJ8574" t="str">
        <f>IF(RIGHT(MIS[[#This Row],[Main/Hedge]],4)="MAIN","MAIN","HEDGE")</f>
        <v>MAIN</v>
      </c>
      <c r="AK8574" t="str" cm="1">
        <f t="array" ref="AK8574">_xlfn._xlws.FILTER(Table4[Column1],ISNUMBER(SEARCH(Table4[Column1],MIS[[#This Row],[OrderUniqueIdentifier]])),"")</f>
        <v>MS</v>
      </c>
    </row>
    <row r="8575" spans="1:37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>
        <f>_xlfn.XLOOKUP(MIS[[#This Row],[TRADING SYMBOL]],[1]Sheet1!$D:$D,[1]Sheet1!$C:$C)</f>
        <v>115.45</v>
      </c>
      <c r="AE8575">
        <f>MIS[[#This Row],[OrderAverageTradedPrice]]*MIS[[#This Row],[OrderQuantity]]</f>
        <v>23999.999999999978</v>
      </c>
      <c r="AF8575">
        <f>MIS[[#This Row],[LTP]]*MIS[[#This Row],[OrderQuantity]]</f>
        <v>25399</v>
      </c>
      <c r="AG8575">
        <f>IF(MIS[[#This Row],[OrderSide]]="SELL",MIS[[#This Row],[VALUE]]-MIS[[#This Row],[LIVE_VALUE]],MIS[[#This Row],[LIVE_VALUE]]-MIS[[#This Row],[VALUE]])</f>
        <v>-1399.0000000000218</v>
      </c>
      <c r="AH8575" t="str" cm="1">
        <f t="array" ref="AH8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5" t="str">
        <f>MIS[[#This Row],[TRADING SYMBOL]]</f>
        <v>SENSEX2552081100PE</v>
      </c>
      <c r="AJ8575" t="str">
        <f>IF(RIGHT(MIS[[#This Row],[Main/Hedge]],4)="MAIN","MAIN","HEDGE")</f>
        <v>MAIN</v>
      </c>
      <c r="AK8575" t="str" cm="1">
        <f t="array" ref="AK8575">_xlfn._xlws.FILTER(Table4[Column1],ISNUMBER(SEARCH(Table4[Column1],MIS[[#This Row],[OrderUniqueIdentifier]])),"")</f>
        <v>MS</v>
      </c>
    </row>
    <row r="8576" spans="1:37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>
        <f>_xlfn.XLOOKUP(MIS[[#This Row],[TRADING SYMBOL]],[1]Sheet1!$D:$D,[1]Sheet1!$C:$C)</f>
        <v>490.65</v>
      </c>
      <c r="AE8576">
        <f>MIS[[#This Row],[OrderAverageTradedPrice]]*MIS[[#This Row],[OrderQuantity]]</f>
        <v>59356.99999999992</v>
      </c>
      <c r="AF8576">
        <f>MIS[[#This Row],[LTP]]*MIS[[#This Row],[OrderQuantity]]</f>
        <v>58878</v>
      </c>
      <c r="AG8576">
        <f>IF(MIS[[#This Row],[OrderSide]]="SELL",MIS[[#This Row],[VALUE]]-MIS[[#This Row],[LIVE_VALUE]],MIS[[#This Row],[LIVE_VALUE]]-MIS[[#This Row],[VALUE]])</f>
        <v>-478.99999999991996</v>
      </c>
      <c r="AH8576" t="str" cm="1">
        <f t="array" ref="AH8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6" t="str">
        <f>MIS[[#This Row],[TRADING SYMBOL]]</f>
        <v>SENSEX2552082300CE</v>
      </c>
      <c r="AJ8576" t="str">
        <f>IF(RIGHT(MIS[[#This Row],[Main/Hedge]],4)="MAIN","MAIN","HEDGE")</f>
        <v>MAIN</v>
      </c>
      <c r="AK8576" t="str" cm="1">
        <f t="array" ref="AK8576">_xlfn._xlws.FILTER(Table4[Column1],ISNUMBER(SEARCH(Table4[Column1],MIS[[#This Row],[OrderUniqueIdentifier]])),"")</f>
        <v>MS</v>
      </c>
    </row>
    <row r="8577" spans="1:37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>
        <f>_xlfn.XLOOKUP(MIS[[#This Row],[TRADING SYMBOL]],[1]Sheet1!$D:$D,[1]Sheet1!$C:$C)</f>
        <v>409.5</v>
      </c>
      <c r="AE8577">
        <f>MIS[[#This Row],[OrderAverageTradedPrice]]*MIS[[#This Row],[OrderQuantity]]</f>
        <v>47976</v>
      </c>
      <c r="AF8577">
        <f>MIS[[#This Row],[LTP]]*MIS[[#This Row],[OrderQuantity]]</f>
        <v>49140</v>
      </c>
      <c r="AG8577">
        <f>IF(MIS[[#This Row],[OrderSide]]="SELL",MIS[[#This Row],[VALUE]]-MIS[[#This Row],[LIVE_VALUE]],MIS[[#This Row],[LIVE_VALUE]]-MIS[[#This Row],[VALUE]])</f>
        <v>1164</v>
      </c>
      <c r="AH8577" t="str" cm="1">
        <f t="array" ref="AH8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7" t="str">
        <f>MIS[[#This Row],[TRADING SYMBOL]]</f>
        <v>SENSEX2552082300PE</v>
      </c>
      <c r="AJ8577" t="str">
        <f>IF(RIGHT(MIS[[#This Row],[Main/Hedge]],4)="MAIN","MAIN","HEDGE")</f>
        <v>MAIN</v>
      </c>
      <c r="AK8577" t="str" cm="1">
        <f t="array" ref="AK8577">_xlfn._xlws.FILTER(Table4[Column1],ISNUMBER(SEARCH(Table4[Column1],MIS[[#This Row],[OrderUniqueIdentifier]])),"")</f>
        <v>MS</v>
      </c>
    </row>
    <row r="8578" spans="1:37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>
        <f>_xlfn.XLOOKUP(MIS[[#This Row],[TRADING SYMBOL]],[1]Sheet1!$D:$D,[1]Sheet1!$C:$C)</f>
        <v>104.4</v>
      </c>
      <c r="AE8578">
        <f>MIS[[#This Row],[OrderAverageTradedPrice]]*MIS[[#This Row],[OrderQuantity]]</f>
        <v>4420</v>
      </c>
      <c r="AF8578">
        <f>MIS[[#This Row],[LTP]]*MIS[[#This Row],[OrderQuantity]]</f>
        <v>4176</v>
      </c>
      <c r="AG8578">
        <f>IF(MIS[[#This Row],[OrderSide]]="SELL",MIS[[#This Row],[VALUE]]-MIS[[#This Row],[LIVE_VALUE]],MIS[[#This Row],[LIVE_VALUE]]-MIS[[#This Row],[VALUE]])</f>
        <v>244</v>
      </c>
      <c r="AH8578" t="str" cm="1">
        <f t="array" ref="AH85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8" t="str">
        <f>MIS[[#This Row],[TRADING SYMBOL]]</f>
        <v>SENSEX2552083500CE</v>
      </c>
      <c r="AJ8578" t="str">
        <f>IF(RIGHT(MIS[[#This Row],[Main/Hedge]],4)="MAIN","MAIN","HEDGE")</f>
        <v>MAIN</v>
      </c>
      <c r="AK8578" t="str" cm="1">
        <f t="array" ref="AK8578">_xlfn._xlws.FILTER(Table4[Column1],ISNUMBER(SEARCH(Table4[Column1],MIS[[#This Row],[OrderUniqueIdentifier]])),"")</f>
        <v>MS</v>
      </c>
    </row>
    <row r="8579" spans="1:37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>
        <f>_xlfn.XLOOKUP(MIS[[#This Row],[TRADING SYMBOL]],[1]Sheet1!$D:$D,[1]Sheet1!$C:$C)</f>
        <v>490.65</v>
      </c>
      <c r="AE8579">
        <f>MIS[[#This Row],[OrderAverageTradedPrice]]*MIS[[#This Row],[OrderQuantity]]</f>
        <v>128182.99999999988</v>
      </c>
      <c r="AF8579">
        <f>MIS[[#This Row],[LTP]]*MIS[[#This Row],[OrderQuantity]]</f>
        <v>127569</v>
      </c>
      <c r="AG8579">
        <f>IF(MIS[[#This Row],[OrderSide]]="SELL",MIS[[#This Row],[VALUE]]-MIS[[#This Row],[LIVE_VALUE]],MIS[[#This Row],[LIVE_VALUE]]-MIS[[#This Row],[VALUE]])</f>
        <v>-613.99999999988358</v>
      </c>
      <c r="AH8579" t="str" cm="1">
        <f t="array" ref="AH85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79" t="str">
        <f>MIS[[#This Row],[TRADING SYMBOL]]</f>
        <v>SENSEX2552082300CE</v>
      </c>
      <c r="AJ8579" t="str">
        <f>IF(RIGHT(MIS[[#This Row],[Main/Hedge]],4)="MAIN","MAIN","HEDGE")</f>
        <v>MAIN</v>
      </c>
      <c r="AK8579" t="str" cm="1">
        <f t="array" ref="AK8579">_xlfn._xlws.FILTER(Table4[Column1],ISNUMBER(SEARCH(Table4[Column1],MIS[[#This Row],[OrderUniqueIdentifier]])),"")</f>
        <v>MS</v>
      </c>
    </row>
    <row r="8580" spans="1:37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>
        <f>_xlfn.XLOOKUP(MIS[[#This Row],[TRADING SYMBOL]],[1]Sheet1!$D:$D,[1]Sheet1!$C:$C)</f>
        <v>409.5</v>
      </c>
      <c r="AE8580">
        <f>MIS[[#This Row],[OrderAverageTradedPrice]]*MIS[[#This Row],[OrderQuantity]]</f>
        <v>103961.99999999996</v>
      </c>
      <c r="AF8580">
        <f>MIS[[#This Row],[LTP]]*MIS[[#This Row],[OrderQuantity]]</f>
        <v>106470</v>
      </c>
      <c r="AG8580">
        <f>IF(MIS[[#This Row],[OrderSide]]="SELL",MIS[[#This Row],[VALUE]]-MIS[[#This Row],[LIVE_VALUE]],MIS[[#This Row],[LIVE_VALUE]]-MIS[[#This Row],[VALUE]])</f>
        <v>2508.0000000000437</v>
      </c>
      <c r="AH8580" t="str" cm="1">
        <f t="array" ref="AH8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0" t="str">
        <f>MIS[[#This Row],[TRADING SYMBOL]]</f>
        <v>SENSEX2552082300PE</v>
      </c>
      <c r="AJ8580" t="str">
        <f>IF(RIGHT(MIS[[#This Row],[Main/Hedge]],4)="MAIN","MAIN","HEDGE")</f>
        <v>MAIN</v>
      </c>
      <c r="AK8580" t="str" cm="1">
        <f t="array" ref="AK8580">_xlfn._xlws.FILTER(Table4[Column1],ISNUMBER(SEARCH(Table4[Column1],MIS[[#This Row],[OrderUniqueIdentifier]])),"")</f>
        <v>MS</v>
      </c>
    </row>
    <row r="8581" spans="1:37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>
        <f>_xlfn.XLOOKUP(MIS[[#This Row],[TRADING SYMBOL]],[1]Sheet1!$D:$D,[1]Sheet1!$C:$C)</f>
        <v>441.2</v>
      </c>
      <c r="AE8581">
        <f>MIS[[#This Row],[OrderAverageTradedPrice]]*MIS[[#This Row],[OrderQuantity]]</f>
        <v>114872.9999999998</v>
      </c>
      <c r="AF8581">
        <f>MIS[[#This Row],[LTP]]*MIS[[#This Row],[OrderQuantity]]</f>
        <v>114712</v>
      </c>
      <c r="AG8581">
        <f>IF(MIS[[#This Row],[OrderSide]]="SELL",MIS[[#This Row],[VALUE]]-MIS[[#This Row],[LIVE_VALUE]],MIS[[#This Row],[LIVE_VALUE]]-MIS[[#This Row],[VALUE]])</f>
        <v>-160.99999999979627</v>
      </c>
      <c r="AH8581" t="str" cm="1">
        <f t="array" ref="AH8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1" t="str">
        <f>MIS[[#This Row],[TRADING SYMBOL]]</f>
        <v>SENSEX2552082400CE</v>
      </c>
      <c r="AJ8581" t="str">
        <f>IF(RIGHT(MIS[[#This Row],[Main/Hedge]],4)="MAIN","MAIN","HEDGE")</f>
        <v>MAIN</v>
      </c>
      <c r="AK8581" t="str" cm="1">
        <f t="array" ref="AK8581">_xlfn._xlws.FILTER(Table4[Column1],ISNUMBER(SEARCH(Table4[Column1],MIS[[#This Row],[OrderUniqueIdentifier]])),"")</f>
        <v>MS</v>
      </c>
    </row>
    <row r="8582" spans="1:37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>
        <f>_xlfn.XLOOKUP(MIS[[#This Row],[TRADING SYMBOL]],[1]Sheet1!$D:$D,[1]Sheet1!$C:$C)</f>
        <v>367</v>
      </c>
      <c r="AE8582">
        <f>MIS[[#This Row],[OrderAverageTradedPrice]]*MIS[[#This Row],[OrderQuantity]]</f>
        <v>93236.999999999956</v>
      </c>
      <c r="AF8582">
        <f>MIS[[#This Row],[LTP]]*MIS[[#This Row],[OrderQuantity]]</f>
        <v>95420</v>
      </c>
      <c r="AG8582">
        <f>IF(MIS[[#This Row],[OrderSide]]="SELL",MIS[[#This Row],[VALUE]]-MIS[[#This Row],[LIVE_VALUE]],MIS[[#This Row],[LIVE_VALUE]]-MIS[[#This Row],[VALUE]])</f>
        <v>2183.0000000000437</v>
      </c>
      <c r="AH8582" t="str" cm="1">
        <f t="array" ref="AH8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2" t="str">
        <f>MIS[[#This Row],[TRADING SYMBOL]]</f>
        <v>SENSEX2552082200PE</v>
      </c>
      <c r="AJ8582" t="str">
        <f>IF(RIGHT(MIS[[#This Row],[Main/Hedge]],4)="MAIN","MAIN","HEDGE")</f>
        <v>MAIN</v>
      </c>
      <c r="AK8582" t="str" cm="1">
        <f t="array" ref="AK8582">_xlfn._xlws.FILTER(Table4[Column1],ISNUMBER(SEARCH(Table4[Column1],MIS[[#This Row],[OrderUniqueIdentifier]])),"")</f>
        <v>MS</v>
      </c>
    </row>
    <row r="8583" spans="1:37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>
        <f>_xlfn.XLOOKUP(MIS[[#This Row],[TRADING SYMBOL]],[1]Sheet1!$D:$D,[1]Sheet1!$C:$C)</f>
        <v>127.9</v>
      </c>
      <c r="AE8583">
        <f>MIS[[#This Row],[OrderAverageTradedPrice]]*MIS[[#This Row],[OrderQuantity]]</f>
        <v>4789</v>
      </c>
      <c r="AF8583">
        <f>MIS[[#This Row],[LTP]]*MIS[[#This Row],[OrderQuantity]]</f>
        <v>5116</v>
      </c>
      <c r="AG8583">
        <f>IF(MIS[[#This Row],[OrderSide]]="SELL",MIS[[#This Row],[VALUE]]-MIS[[#This Row],[LIVE_VALUE]],MIS[[#This Row],[LIVE_VALUE]]-MIS[[#This Row],[VALUE]])</f>
        <v>-327</v>
      </c>
      <c r="AH8583" t="str" cm="1">
        <f t="array" ref="AH8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3" t="str">
        <f>MIS[[#This Row],[TRADING SYMBOL]]</f>
        <v>SENSEX2552081200PE</v>
      </c>
      <c r="AJ8583" t="str">
        <f>IF(RIGHT(MIS[[#This Row],[Main/Hedge]],4)="MAIN","MAIN","HEDGE")</f>
        <v>MAIN</v>
      </c>
      <c r="AK8583" t="str" cm="1">
        <f t="array" ref="AK8583">_xlfn._xlws.FILTER(Table4[Column1],ISNUMBER(SEARCH(Table4[Column1],MIS[[#This Row],[OrderUniqueIdentifier]])),"")</f>
        <v>MS</v>
      </c>
    </row>
    <row r="8584" spans="1:37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>
        <f>_xlfn.XLOOKUP(MIS[[#This Row],[TRADING SYMBOL]],[1]Sheet1!$D:$D,[1]Sheet1!$C:$C)</f>
        <v>104.4</v>
      </c>
      <c r="AE8584">
        <f>MIS[[#This Row],[OrderAverageTradedPrice]]*MIS[[#This Row],[OrderQuantity]]</f>
        <v>4416</v>
      </c>
      <c r="AF8584">
        <f>MIS[[#This Row],[LTP]]*MIS[[#This Row],[OrderQuantity]]</f>
        <v>4176</v>
      </c>
      <c r="AG8584">
        <f>IF(MIS[[#This Row],[OrderSide]]="SELL",MIS[[#This Row],[VALUE]]-MIS[[#This Row],[LIVE_VALUE]],MIS[[#This Row],[LIVE_VALUE]]-MIS[[#This Row],[VALUE]])</f>
        <v>240</v>
      </c>
      <c r="AH8584" t="str" cm="1">
        <f t="array" ref="AH8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4" t="str">
        <f>MIS[[#This Row],[TRADING SYMBOL]]</f>
        <v>SENSEX2552083500CE</v>
      </c>
      <c r="AJ8584" t="str">
        <f>IF(RIGHT(MIS[[#This Row],[Main/Hedge]],4)="MAIN","MAIN","HEDGE")</f>
        <v>MAIN</v>
      </c>
      <c r="AK8584" t="str" cm="1">
        <f t="array" ref="AK8584">_xlfn._xlws.FILTER(Table4[Column1],ISNUMBER(SEARCH(Table4[Column1],MIS[[#This Row],[OrderUniqueIdentifier]])),"")</f>
        <v>MS</v>
      </c>
    </row>
    <row r="8585" spans="1:37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>
        <f>_xlfn.XLOOKUP(MIS[[#This Row],[TRADING SYMBOL]],[1]Sheet1!$D:$D,[1]Sheet1!$C:$C)</f>
        <v>127.9</v>
      </c>
      <c r="AE8585">
        <f>MIS[[#This Row],[OrderAverageTradedPrice]]*MIS[[#This Row],[OrderQuantity]]</f>
        <v>4786</v>
      </c>
      <c r="AF8585">
        <f>MIS[[#This Row],[LTP]]*MIS[[#This Row],[OrderQuantity]]</f>
        <v>5116</v>
      </c>
      <c r="AG8585">
        <f>IF(MIS[[#This Row],[OrderSide]]="SELL",MIS[[#This Row],[VALUE]]-MIS[[#This Row],[LIVE_VALUE]],MIS[[#This Row],[LIVE_VALUE]]-MIS[[#This Row],[VALUE]])</f>
        <v>-330</v>
      </c>
      <c r="AH8585" t="str" cm="1">
        <f t="array" ref="AH8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5" t="str">
        <f>MIS[[#This Row],[TRADING SYMBOL]]</f>
        <v>SENSEX2552081200PE</v>
      </c>
      <c r="AJ8585" t="str">
        <f>IF(RIGHT(MIS[[#This Row],[Main/Hedge]],4)="MAIN","MAIN","HEDGE")</f>
        <v>MAIN</v>
      </c>
      <c r="AK8585" t="str" cm="1">
        <f t="array" ref="AK8585">_xlfn._xlws.FILTER(Table4[Column1],ISNUMBER(SEARCH(Table4[Column1],MIS[[#This Row],[OrderUniqueIdentifier]])),"")</f>
        <v>MS</v>
      </c>
    </row>
    <row r="8586" spans="1:37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>
        <f>_xlfn.XLOOKUP(MIS[[#This Row],[TRADING SYMBOL]],[1]Sheet1!$D:$D,[1]Sheet1!$C:$C)</f>
        <v>490.65</v>
      </c>
      <c r="AE8586">
        <f>MIS[[#This Row],[OrderAverageTradedPrice]]*MIS[[#This Row],[OrderQuantity]]</f>
        <v>178034.99999999977</v>
      </c>
      <c r="AF8586">
        <f>MIS[[#This Row],[LTP]]*MIS[[#This Row],[OrderQuantity]]</f>
        <v>176634</v>
      </c>
      <c r="AG8586">
        <f>IF(MIS[[#This Row],[OrderSide]]="SELL",MIS[[#This Row],[VALUE]]-MIS[[#This Row],[LIVE_VALUE]],MIS[[#This Row],[LIVE_VALUE]]-MIS[[#This Row],[VALUE]])</f>
        <v>-1400.9999999997672</v>
      </c>
      <c r="AH8586" t="str" cm="1">
        <f t="array" ref="AH8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6" t="str">
        <f>MIS[[#This Row],[TRADING SYMBOL]]</f>
        <v>SENSEX2552082300CE</v>
      </c>
      <c r="AJ8586" t="str">
        <f>IF(RIGHT(MIS[[#This Row],[Main/Hedge]],4)="MAIN","MAIN","HEDGE")</f>
        <v>MAIN</v>
      </c>
      <c r="AK8586" t="str" cm="1">
        <f t="array" ref="AK8586">_xlfn._xlws.FILTER(Table4[Column1],ISNUMBER(SEARCH(Table4[Column1],MIS[[#This Row],[OrderUniqueIdentifier]])),"")</f>
        <v>MS</v>
      </c>
    </row>
    <row r="8587" spans="1:37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>
        <f>_xlfn.XLOOKUP(MIS[[#This Row],[TRADING SYMBOL]],[1]Sheet1!$D:$D,[1]Sheet1!$C:$C)</f>
        <v>409.5</v>
      </c>
      <c r="AE8587">
        <f>MIS[[#This Row],[OrderAverageTradedPrice]]*MIS[[#This Row],[OrderQuantity]]</f>
        <v>40014</v>
      </c>
      <c r="AF8587">
        <f>MIS[[#This Row],[LTP]]*MIS[[#This Row],[OrderQuantity]]</f>
        <v>40950</v>
      </c>
      <c r="AG8587">
        <f>IF(MIS[[#This Row],[OrderSide]]="SELL",MIS[[#This Row],[VALUE]]-MIS[[#This Row],[LIVE_VALUE]],MIS[[#This Row],[LIVE_VALUE]]-MIS[[#This Row],[VALUE]])</f>
        <v>936</v>
      </c>
      <c r="AH8587" t="str" cm="1">
        <f t="array" ref="AH8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7" t="str">
        <f>MIS[[#This Row],[TRADING SYMBOL]]</f>
        <v>SENSEX2552082300PE</v>
      </c>
      <c r="AJ8587" t="str">
        <f>IF(RIGHT(MIS[[#This Row],[Main/Hedge]],4)="MAIN","MAIN","HEDGE")</f>
        <v>MAIN</v>
      </c>
      <c r="AK8587" t="str" cm="1">
        <f t="array" ref="AK8587">_xlfn._xlws.FILTER(Table4[Column1],ISNUMBER(SEARCH(Table4[Column1],MIS[[#This Row],[OrderUniqueIdentifier]])),"")</f>
        <v>MS</v>
      </c>
    </row>
    <row r="8588" spans="1:37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>
        <f>_xlfn.XLOOKUP(MIS[[#This Row],[TRADING SYMBOL]],[1]Sheet1!$D:$D,[1]Sheet1!$C:$C)</f>
        <v>441.2</v>
      </c>
      <c r="AE8588">
        <f>MIS[[#This Row],[OrderAverageTradedPrice]]*MIS[[#This Row],[OrderQuantity]]</f>
        <v>44190</v>
      </c>
      <c r="AF8588">
        <f>MIS[[#This Row],[LTP]]*MIS[[#This Row],[OrderQuantity]]</f>
        <v>44120</v>
      </c>
      <c r="AG8588">
        <f>IF(MIS[[#This Row],[OrderSide]]="SELL",MIS[[#This Row],[VALUE]]-MIS[[#This Row],[LIVE_VALUE]],MIS[[#This Row],[LIVE_VALUE]]-MIS[[#This Row],[VALUE]])</f>
        <v>-70</v>
      </c>
      <c r="AH8588" t="str" cm="1">
        <f t="array" ref="AH8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8" t="str">
        <f>MIS[[#This Row],[TRADING SYMBOL]]</f>
        <v>SENSEX2552082400CE</v>
      </c>
      <c r="AJ8588" t="str">
        <f>IF(RIGHT(MIS[[#This Row],[Main/Hedge]],4)="MAIN","MAIN","HEDGE")</f>
        <v>MAIN</v>
      </c>
      <c r="AK8588" t="str" cm="1">
        <f t="array" ref="AK8588">_xlfn._xlws.FILTER(Table4[Column1],ISNUMBER(SEARCH(Table4[Column1],MIS[[#This Row],[OrderUniqueIdentifier]])),"")</f>
        <v>MS</v>
      </c>
    </row>
    <row r="8589" spans="1:37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>
        <f>_xlfn.XLOOKUP(MIS[[#This Row],[TRADING SYMBOL]],[1]Sheet1!$D:$D,[1]Sheet1!$C:$C)</f>
        <v>367</v>
      </c>
      <c r="AE8589">
        <f>MIS[[#This Row],[OrderAverageTradedPrice]]*MIS[[#This Row],[OrderQuantity]]</f>
        <v>35793</v>
      </c>
      <c r="AF8589">
        <f>MIS[[#This Row],[LTP]]*MIS[[#This Row],[OrderQuantity]]</f>
        <v>36700</v>
      </c>
      <c r="AG8589">
        <f>IF(MIS[[#This Row],[OrderSide]]="SELL",MIS[[#This Row],[VALUE]]-MIS[[#This Row],[LIVE_VALUE]],MIS[[#This Row],[LIVE_VALUE]]-MIS[[#This Row],[VALUE]])</f>
        <v>907</v>
      </c>
      <c r="AH8589" t="str" cm="1">
        <f t="array" ref="AH8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89" t="str">
        <f>MIS[[#This Row],[TRADING SYMBOL]]</f>
        <v>SENSEX2552082200PE</v>
      </c>
      <c r="AJ8589" t="str">
        <f>IF(RIGHT(MIS[[#This Row],[Main/Hedge]],4)="MAIN","MAIN","HEDGE")</f>
        <v>MAIN</v>
      </c>
      <c r="AK8589" t="str" cm="1">
        <f t="array" ref="AK8589">_xlfn._xlws.FILTER(Table4[Column1],ISNUMBER(SEARCH(Table4[Column1],MIS[[#This Row],[OrderUniqueIdentifier]])),"")</f>
        <v>MS</v>
      </c>
    </row>
    <row r="8590" spans="1:37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>
        <f>_xlfn.XLOOKUP(MIS[[#This Row],[TRADING SYMBOL]],[1]Sheet1!$D:$D,[1]Sheet1!$C:$C)</f>
        <v>386.75</v>
      </c>
      <c r="AE8590">
        <f>MIS[[#This Row],[OrderAverageTradedPrice]]*MIS[[#This Row],[OrderQuantity]]</f>
        <v>39268</v>
      </c>
      <c r="AF8590">
        <f>MIS[[#This Row],[LTP]]*MIS[[#This Row],[OrderQuantity]]</f>
        <v>38675</v>
      </c>
      <c r="AG8590">
        <f>IF(MIS[[#This Row],[OrderSide]]="SELL",MIS[[#This Row],[VALUE]]-MIS[[#This Row],[LIVE_VALUE]],MIS[[#This Row],[LIVE_VALUE]]-MIS[[#This Row],[VALUE]])</f>
        <v>-593</v>
      </c>
      <c r="AH8590" t="str" cm="1">
        <f t="array" ref="AH8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0" t="str">
        <f>MIS[[#This Row],[TRADING SYMBOL]]</f>
        <v>SENSEX2552082500CE</v>
      </c>
      <c r="AJ8590" t="str">
        <f>IF(RIGHT(MIS[[#This Row],[Main/Hedge]],4)="MAIN","MAIN","HEDGE")</f>
        <v>MAIN</v>
      </c>
      <c r="AK8590" t="str" cm="1">
        <f t="array" ref="AK8590">_xlfn._xlws.FILTER(Table4[Column1],ISNUMBER(SEARCH(Table4[Column1],MIS[[#This Row],[OrderUniqueIdentifier]])),"")</f>
        <v>MS</v>
      </c>
    </row>
    <row r="8591" spans="1:37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>
        <f>_xlfn.XLOOKUP(MIS[[#This Row],[TRADING SYMBOL]],[1]Sheet1!$D:$D,[1]Sheet1!$C:$C)</f>
        <v>441.2</v>
      </c>
      <c r="AE8591">
        <f>MIS[[#This Row],[OrderAverageTradedPrice]]*MIS[[#This Row],[OrderQuantity]]</f>
        <v>52956</v>
      </c>
      <c r="AF8591">
        <f>MIS[[#This Row],[LTP]]*MIS[[#This Row],[OrderQuantity]]</f>
        <v>52944</v>
      </c>
      <c r="AG8591">
        <f>IF(MIS[[#This Row],[OrderSide]]="SELL",MIS[[#This Row],[VALUE]]-MIS[[#This Row],[LIVE_VALUE]],MIS[[#This Row],[LIVE_VALUE]]-MIS[[#This Row],[VALUE]])</f>
        <v>-12</v>
      </c>
      <c r="AH8591" t="str" cm="1">
        <f t="array" ref="AH8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1" t="str">
        <f>MIS[[#This Row],[TRADING SYMBOL]]</f>
        <v>SENSEX2552082400CE</v>
      </c>
      <c r="AJ8591" t="str">
        <f>IF(RIGHT(MIS[[#This Row],[Main/Hedge]],4)="MAIN","MAIN","HEDGE")</f>
        <v>MAIN</v>
      </c>
      <c r="AK8591" t="str" cm="1">
        <f t="array" ref="AK8591">_xlfn._xlws.FILTER(Table4[Column1],ISNUMBER(SEARCH(Table4[Column1],MIS[[#This Row],[OrderUniqueIdentifier]])),"")</f>
        <v>MS</v>
      </c>
    </row>
    <row r="8592" spans="1:37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>
        <f>_xlfn.XLOOKUP(MIS[[#This Row],[TRADING SYMBOL]],[1]Sheet1!$D:$D,[1]Sheet1!$C:$C)</f>
        <v>386.75</v>
      </c>
      <c r="AE8592">
        <f>MIS[[#This Row],[OrderAverageTradedPrice]]*MIS[[#This Row],[OrderQuantity]]</f>
        <v>101987.99999999988</v>
      </c>
      <c r="AF8592">
        <f>MIS[[#This Row],[LTP]]*MIS[[#This Row],[OrderQuantity]]</f>
        <v>100555</v>
      </c>
      <c r="AG8592">
        <f>IF(MIS[[#This Row],[OrderSide]]="SELL",MIS[[#This Row],[VALUE]]-MIS[[#This Row],[LIVE_VALUE]],MIS[[#This Row],[LIVE_VALUE]]-MIS[[#This Row],[VALUE]])</f>
        <v>-1432.9999999998836</v>
      </c>
      <c r="AH8592" t="str" cm="1">
        <f t="array" ref="AH8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2" t="str">
        <f>MIS[[#This Row],[TRADING SYMBOL]]</f>
        <v>SENSEX2552082500CE</v>
      </c>
      <c r="AJ8592" t="str">
        <f>IF(RIGHT(MIS[[#This Row],[Main/Hedge]],4)="MAIN","MAIN","HEDGE")</f>
        <v>MAIN</v>
      </c>
      <c r="AK8592" t="str" cm="1">
        <f t="array" ref="AK8592">_xlfn._xlws.FILTER(Table4[Column1],ISNUMBER(SEARCH(Table4[Column1],MIS[[#This Row],[OrderUniqueIdentifier]])),"")</f>
        <v>MS</v>
      </c>
    </row>
    <row r="8593" spans="1:37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>
        <f>_xlfn.XLOOKUP(MIS[[#This Row],[TRADING SYMBOL]],[1]Sheet1!$D:$D,[1]Sheet1!$C:$C)</f>
        <v>104.4</v>
      </c>
      <c r="AE8593">
        <f>MIS[[#This Row],[OrderAverageTradedPrice]]*MIS[[#This Row],[OrderQuantity]]</f>
        <v>4398</v>
      </c>
      <c r="AF8593">
        <f>MIS[[#This Row],[LTP]]*MIS[[#This Row],[OrderQuantity]]</f>
        <v>4176</v>
      </c>
      <c r="AG8593">
        <f>IF(MIS[[#This Row],[OrderSide]]="SELL",MIS[[#This Row],[VALUE]]-MIS[[#This Row],[LIVE_VALUE]],MIS[[#This Row],[LIVE_VALUE]]-MIS[[#This Row],[VALUE]])</f>
        <v>222</v>
      </c>
      <c r="AH8593" t="str" cm="1">
        <f t="array" ref="AH8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3" t="str">
        <f>MIS[[#This Row],[TRADING SYMBOL]]</f>
        <v>SENSEX2552083500CE</v>
      </c>
      <c r="AJ8593" t="str">
        <f>IF(RIGHT(MIS[[#This Row],[Main/Hedge]],4)="MAIN","MAIN","HEDGE")</f>
        <v>MAIN</v>
      </c>
      <c r="AK8593" t="str" cm="1">
        <f t="array" ref="AK8593">_xlfn._xlws.FILTER(Table4[Column1],ISNUMBER(SEARCH(Table4[Column1],MIS[[#This Row],[OrderUniqueIdentifier]])),"")</f>
        <v>MS</v>
      </c>
    </row>
    <row r="8594" spans="1:37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>
        <f>_xlfn.XLOOKUP(MIS[[#This Row],[TRADING SYMBOL]],[1]Sheet1!$D:$D,[1]Sheet1!$C:$C)</f>
        <v>409.5</v>
      </c>
      <c r="AE8594">
        <f>MIS[[#This Row],[OrderAverageTradedPrice]]*MIS[[#This Row],[OrderQuantity]]</f>
        <v>144402.99999999985</v>
      </c>
      <c r="AF8594">
        <f>MIS[[#This Row],[LTP]]*MIS[[#This Row],[OrderQuantity]]</f>
        <v>147420</v>
      </c>
      <c r="AG8594">
        <f>IF(MIS[[#This Row],[OrderSide]]="SELL",MIS[[#This Row],[VALUE]]-MIS[[#This Row],[LIVE_VALUE]],MIS[[#This Row],[LIVE_VALUE]]-MIS[[#This Row],[VALUE]])</f>
        <v>3017.0000000001455</v>
      </c>
      <c r="AH8594" t="str" cm="1">
        <f t="array" ref="AH8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4" t="str">
        <f>MIS[[#This Row],[TRADING SYMBOL]]</f>
        <v>SENSEX2552082300PE</v>
      </c>
      <c r="AJ8594" t="str">
        <f>IF(RIGHT(MIS[[#This Row],[Main/Hedge]],4)="MAIN","MAIN","HEDGE")</f>
        <v>MAIN</v>
      </c>
      <c r="AK8594" t="str" cm="1">
        <f t="array" ref="AK8594">_xlfn._xlws.FILTER(Table4[Column1],ISNUMBER(SEARCH(Table4[Column1],MIS[[#This Row],[OrderUniqueIdentifier]])),"")</f>
        <v>MS</v>
      </c>
    </row>
    <row r="8595" spans="1:37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>
        <f>_xlfn.XLOOKUP(MIS[[#This Row],[TRADING SYMBOL]],[1]Sheet1!$D:$D,[1]Sheet1!$C:$C)</f>
        <v>328</v>
      </c>
      <c r="AE8595">
        <f>MIS[[#This Row],[OrderAverageTradedPrice]]*MIS[[#This Row],[OrderQuantity]]</f>
        <v>32057</v>
      </c>
      <c r="AF8595">
        <f>MIS[[#This Row],[LTP]]*MIS[[#This Row],[OrderQuantity]]</f>
        <v>32800</v>
      </c>
      <c r="AG8595">
        <f>IF(MIS[[#This Row],[OrderSide]]="SELL",MIS[[#This Row],[VALUE]]-MIS[[#This Row],[LIVE_VALUE]],MIS[[#This Row],[LIVE_VALUE]]-MIS[[#This Row],[VALUE]])</f>
        <v>743</v>
      </c>
      <c r="AH8595" t="str" cm="1">
        <f t="array" ref="AH8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5" t="str">
        <f>MIS[[#This Row],[TRADING SYMBOL]]</f>
        <v>SENSEX2552082100PE</v>
      </c>
      <c r="AJ8595" t="str">
        <f>IF(RIGHT(MIS[[#This Row],[Main/Hedge]],4)="MAIN","MAIN","HEDGE")</f>
        <v>MAIN</v>
      </c>
      <c r="AK8595" t="str" cm="1">
        <f t="array" ref="AK8595">_xlfn._xlws.FILTER(Table4[Column1],ISNUMBER(SEARCH(Table4[Column1],MIS[[#This Row],[OrderUniqueIdentifier]])),"")</f>
        <v>MS</v>
      </c>
    </row>
    <row r="8596" spans="1:37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>
        <f>_xlfn.XLOOKUP(MIS[[#This Row],[TRADING SYMBOL]],[1]Sheet1!$D:$D,[1]Sheet1!$C:$C)</f>
        <v>136.6</v>
      </c>
      <c r="AE8596">
        <f>MIS[[#This Row],[OrderAverageTradedPrice]]*MIS[[#This Row],[OrderQuantity]]</f>
        <v>14319</v>
      </c>
      <c r="AF8596">
        <f>MIS[[#This Row],[LTP]]*MIS[[#This Row],[OrderQuantity]]</f>
        <v>13660</v>
      </c>
      <c r="AG8596">
        <f>IF(MIS[[#This Row],[OrderSide]]="SELL",MIS[[#This Row],[VALUE]]-MIS[[#This Row],[LIVE_VALUE]],MIS[[#This Row],[LIVE_VALUE]]-MIS[[#This Row],[VALUE]])</f>
        <v>659</v>
      </c>
      <c r="AH8596" t="str" cm="1">
        <f t="array" ref="AH8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6" t="str">
        <f>MIS[[#This Row],[TRADING SYMBOL]]</f>
        <v>SENSEX2552083300CE</v>
      </c>
      <c r="AJ8596" t="str">
        <f>IF(RIGHT(MIS[[#This Row],[Main/Hedge]],4)="MAIN","MAIN","HEDGE")</f>
        <v>MAIN</v>
      </c>
      <c r="AK8596" t="str" cm="1">
        <f t="array" ref="AK8596">_xlfn._xlws.FILTER(Table4[Column1],ISNUMBER(SEARCH(Table4[Column1],MIS[[#This Row],[OrderUniqueIdentifier]])),"")</f>
        <v>MS</v>
      </c>
    </row>
    <row r="8597" spans="1:37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>
        <f>_xlfn.XLOOKUP(MIS[[#This Row],[TRADING SYMBOL]],[1]Sheet1!$D:$D,[1]Sheet1!$C:$C)</f>
        <v>367</v>
      </c>
      <c r="AE8597">
        <f>MIS[[#This Row],[OrderAverageTradedPrice]]*MIS[[#This Row],[OrderQuantity]]</f>
        <v>43164</v>
      </c>
      <c r="AF8597">
        <f>MIS[[#This Row],[LTP]]*MIS[[#This Row],[OrderQuantity]]</f>
        <v>44040</v>
      </c>
      <c r="AG8597">
        <f>IF(MIS[[#This Row],[OrderSide]]="SELL",MIS[[#This Row],[VALUE]]-MIS[[#This Row],[LIVE_VALUE]],MIS[[#This Row],[LIVE_VALUE]]-MIS[[#This Row],[VALUE]])</f>
        <v>876</v>
      </c>
      <c r="AH8597" t="str" cm="1">
        <f t="array" ref="AH8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7" t="str">
        <f>MIS[[#This Row],[TRADING SYMBOL]]</f>
        <v>SENSEX2552082200PE</v>
      </c>
      <c r="AJ8597" t="str">
        <f>IF(RIGHT(MIS[[#This Row],[Main/Hedge]],4)="MAIN","MAIN","HEDGE")</f>
        <v>MAIN</v>
      </c>
      <c r="AK8597" t="str" cm="1">
        <f t="array" ref="AK8597">_xlfn._xlws.FILTER(Table4[Column1],ISNUMBER(SEARCH(Table4[Column1],MIS[[#This Row],[OrderUniqueIdentifier]])),"")</f>
        <v>MS</v>
      </c>
    </row>
    <row r="8598" spans="1:37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>
        <f>_xlfn.XLOOKUP(MIS[[#This Row],[TRADING SYMBOL]],[1]Sheet1!$D:$D,[1]Sheet1!$C:$C)</f>
        <v>386.75</v>
      </c>
      <c r="AE8598">
        <f>MIS[[#This Row],[OrderAverageTradedPrice]]*MIS[[#This Row],[OrderQuantity]]</f>
        <v>47061.999999999956</v>
      </c>
      <c r="AF8598">
        <f>MIS[[#This Row],[LTP]]*MIS[[#This Row],[OrderQuantity]]</f>
        <v>46410</v>
      </c>
      <c r="AG8598">
        <f>IF(MIS[[#This Row],[OrderSide]]="SELL",MIS[[#This Row],[VALUE]]-MIS[[#This Row],[LIVE_VALUE]],MIS[[#This Row],[LIVE_VALUE]]-MIS[[#This Row],[VALUE]])</f>
        <v>-651.99999999995634</v>
      </c>
      <c r="AH8598" t="str" cm="1">
        <f t="array" ref="AH8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8" t="str">
        <f>MIS[[#This Row],[TRADING SYMBOL]]</f>
        <v>SENSEX2552082500CE</v>
      </c>
      <c r="AJ8598" t="str">
        <f>IF(RIGHT(MIS[[#This Row],[Main/Hedge]],4)="MAIN","MAIN","HEDGE")</f>
        <v>MAIN</v>
      </c>
      <c r="AK8598" t="str" cm="1">
        <f t="array" ref="AK8598">_xlfn._xlws.FILTER(Table4[Column1],ISNUMBER(SEARCH(Table4[Column1],MIS[[#This Row],[OrderUniqueIdentifier]])),"")</f>
        <v>MS</v>
      </c>
    </row>
    <row r="8599" spans="1:37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>
        <f>_xlfn.XLOOKUP(MIS[[#This Row],[TRADING SYMBOL]],[1]Sheet1!$D:$D,[1]Sheet1!$C:$C)</f>
        <v>328</v>
      </c>
      <c r="AE8599">
        <f>MIS[[#This Row],[OrderAverageTradedPrice]]*MIS[[#This Row],[OrderQuantity]]</f>
        <v>38574.999999999956</v>
      </c>
      <c r="AF8599">
        <f>MIS[[#This Row],[LTP]]*MIS[[#This Row],[OrderQuantity]]</f>
        <v>39360</v>
      </c>
      <c r="AG8599">
        <f>IF(MIS[[#This Row],[OrderSide]]="SELL",MIS[[#This Row],[VALUE]]-MIS[[#This Row],[LIVE_VALUE]],MIS[[#This Row],[LIVE_VALUE]]-MIS[[#This Row],[VALUE]])</f>
        <v>785.00000000004366</v>
      </c>
      <c r="AH8599" t="str" cm="1">
        <f t="array" ref="AH8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599" t="str">
        <f>MIS[[#This Row],[TRADING SYMBOL]]</f>
        <v>SENSEX2552082100PE</v>
      </c>
      <c r="AJ8599" t="str">
        <f>IF(RIGHT(MIS[[#This Row],[Main/Hedge]],4)="MAIN","MAIN","HEDGE")</f>
        <v>MAIN</v>
      </c>
      <c r="AK8599" t="str" cm="1">
        <f t="array" ref="AK8599">_xlfn._xlws.FILTER(Table4[Column1],ISNUMBER(SEARCH(Table4[Column1],MIS[[#This Row],[OrderUniqueIdentifier]])),"")</f>
        <v>MS</v>
      </c>
    </row>
    <row r="8600" spans="1:37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>
        <f>_xlfn.XLOOKUP(MIS[[#This Row],[TRADING SYMBOL]],[1]Sheet1!$D:$D,[1]Sheet1!$C:$C)</f>
        <v>136.6</v>
      </c>
      <c r="AE8600">
        <f>MIS[[#This Row],[OrderAverageTradedPrice]]*MIS[[#This Row],[OrderQuantity]]</f>
        <v>17248.99999999992</v>
      </c>
      <c r="AF8600">
        <f>MIS[[#This Row],[LTP]]*MIS[[#This Row],[OrderQuantity]]</f>
        <v>16392</v>
      </c>
      <c r="AG8600">
        <f>IF(MIS[[#This Row],[OrderSide]]="SELL",MIS[[#This Row],[VALUE]]-MIS[[#This Row],[LIVE_VALUE]],MIS[[#This Row],[LIVE_VALUE]]-MIS[[#This Row],[VALUE]])</f>
        <v>856.99999999991996</v>
      </c>
      <c r="AH8600" t="str" cm="1">
        <f t="array" ref="AH8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0" t="str">
        <f>MIS[[#This Row],[TRADING SYMBOL]]</f>
        <v>SENSEX2552083300CE</v>
      </c>
      <c r="AJ8600" t="str">
        <f>IF(RIGHT(MIS[[#This Row],[Main/Hedge]],4)="MAIN","MAIN","HEDGE")</f>
        <v>MAIN</v>
      </c>
      <c r="AK8600" t="str" cm="1">
        <f t="array" ref="AK8600">_xlfn._xlws.FILTER(Table4[Column1],ISNUMBER(SEARCH(Table4[Column1],MIS[[#This Row],[OrderUniqueIdentifier]])),"")</f>
        <v>MS</v>
      </c>
    </row>
    <row r="8601" spans="1:37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>
        <f>_xlfn.XLOOKUP(MIS[[#This Row],[TRADING SYMBOL]],[1]Sheet1!$D:$D,[1]Sheet1!$C:$C)</f>
        <v>115.45</v>
      </c>
      <c r="AE8601">
        <f>MIS[[#This Row],[OrderAverageTradedPrice]]*MIS[[#This Row],[OrderQuantity]]</f>
        <v>4349</v>
      </c>
      <c r="AF8601">
        <f>MIS[[#This Row],[LTP]]*MIS[[#This Row],[OrderQuantity]]</f>
        <v>4618</v>
      </c>
      <c r="AG8601">
        <f>IF(MIS[[#This Row],[OrderSide]]="SELL",MIS[[#This Row],[VALUE]]-MIS[[#This Row],[LIVE_VALUE]],MIS[[#This Row],[LIVE_VALUE]]-MIS[[#This Row],[VALUE]])</f>
        <v>-269</v>
      </c>
      <c r="AH8601" t="str" cm="1">
        <f t="array" ref="AH8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1" t="str">
        <f>MIS[[#This Row],[TRADING SYMBOL]]</f>
        <v>SENSEX2552081100PE</v>
      </c>
      <c r="AJ8601" t="str">
        <f>IF(RIGHT(MIS[[#This Row],[Main/Hedge]],4)="MAIN","MAIN","HEDGE")</f>
        <v>MAIN</v>
      </c>
      <c r="AK8601" t="str" cm="1">
        <f t="array" ref="AK8601">_xlfn._xlws.FILTER(Table4[Column1],ISNUMBER(SEARCH(Table4[Column1],MIS[[#This Row],[OrderUniqueIdentifier]])),"")</f>
        <v>MS</v>
      </c>
    </row>
    <row r="8602" spans="1:37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>
        <f>_xlfn.XLOOKUP(MIS[[#This Row],[TRADING SYMBOL]],[1]Sheet1!$D:$D,[1]Sheet1!$C:$C)</f>
        <v>328</v>
      </c>
      <c r="AE8602">
        <f>MIS[[#This Row],[OrderAverageTradedPrice]]*MIS[[#This Row],[OrderQuantity]]</f>
        <v>83538</v>
      </c>
      <c r="AF8602">
        <f>MIS[[#This Row],[LTP]]*MIS[[#This Row],[OrderQuantity]]</f>
        <v>85280</v>
      </c>
      <c r="AG8602">
        <f>IF(MIS[[#This Row],[OrderSide]]="SELL",MIS[[#This Row],[VALUE]]-MIS[[#This Row],[LIVE_VALUE]],MIS[[#This Row],[LIVE_VALUE]]-MIS[[#This Row],[VALUE]])</f>
        <v>1742</v>
      </c>
      <c r="AH8602" t="str" cm="1">
        <f t="array" ref="AH8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2" t="str">
        <f>MIS[[#This Row],[TRADING SYMBOL]]</f>
        <v>SENSEX2552082100PE</v>
      </c>
      <c r="AJ8602" t="str">
        <f>IF(RIGHT(MIS[[#This Row],[Main/Hedge]],4)="MAIN","MAIN","HEDGE")</f>
        <v>MAIN</v>
      </c>
      <c r="AK8602" t="str" cm="1">
        <f t="array" ref="AK8602">_xlfn._xlws.FILTER(Table4[Column1],ISNUMBER(SEARCH(Table4[Column1],MIS[[#This Row],[OrderUniqueIdentifier]])),"")</f>
        <v>MS</v>
      </c>
    </row>
    <row r="8603" spans="1:37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>
        <f>_xlfn.XLOOKUP(MIS[[#This Row],[TRADING SYMBOL]],[1]Sheet1!$D:$D,[1]Sheet1!$C:$C)</f>
        <v>136.6</v>
      </c>
      <c r="AE8603">
        <f>MIS[[#This Row],[OrderAverageTradedPrice]]*MIS[[#This Row],[OrderQuantity]]</f>
        <v>37339.99999999984</v>
      </c>
      <c r="AF8603">
        <f>MIS[[#This Row],[LTP]]*MIS[[#This Row],[OrderQuantity]]</f>
        <v>35516</v>
      </c>
      <c r="AG8603">
        <f>IF(MIS[[#This Row],[OrderSide]]="SELL",MIS[[#This Row],[VALUE]]-MIS[[#This Row],[LIVE_VALUE]],MIS[[#This Row],[LIVE_VALUE]]-MIS[[#This Row],[VALUE]])</f>
        <v>1823.9999999998399</v>
      </c>
      <c r="AH8603" t="str" cm="1">
        <f t="array" ref="AH8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3" t="str">
        <f>MIS[[#This Row],[TRADING SYMBOL]]</f>
        <v>SENSEX2552083300CE</v>
      </c>
      <c r="AJ8603" t="str">
        <f>IF(RIGHT(MIS[[#This Row],[Main/Hedge]],4)="MAIN","MAIN","HEDGE")</f>
        <v>MAIN</v>
      </c>
      <c r="AK8603" t="str" cm="1">
        <f t="array" ref="AK8603">_xlfn._xlws.FILTER(Table4[Column1],ISNUMBER(SEARCH(Table4[Column1],MIS[[#This Row],[OrderUniqueIdentifier]])),"")</f>
        <v>MS</v>
      </c>
    </row>
    <row r="8604" spans="1:37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>
        <f>_xlfn.XLOOKUP(MIS[[#This Row],[TRADING SYMBOL]],[1]Sheet1!$D:$D,[1]Sheet1!$C:$C)</f>
        <v>139.94999999999999</v>
      </c>
      <c r="AE8604">
        <f>MIS[[#This Row],[OrderAverageTradedPrice]]*MIS[[#This Row],[OrderQuantity]]</f>
        <v>34548.999999999942</v>
      </c>
      <c r="AF8604">
        <f>MIS[[#This Row],[LTP]]*MIS[[#This Row],[OrderQuantity]]</f>
        <v>36387</v>
      </c>
      <c r="AG8604">
        <f>IF(MIS[[#This Row],[OrderSide]]="SELL",MIS[[#This Row],[VALUE]]-MIS[[#This Row],[LIVE_VALUE]],MIS[[#This Row],[LIVE_VALUE]]-MIS[[#This Row],[VALUE]])</f>
        <v>-1838.0000000000582</v>
      </c>
      <c r="AH8604" t="str" cm="1">
        <f t="array" ref="AH8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4" t="str">
        <f>MIS[[#This Row],[TRADING SYMBOL]]</f>
        <v>SENSEX2552081300PE</v>
      </c>
      <c r="AJ8604" t="str">
        <f>IF(RIGHT(MIS[[#This Row],[Main/Hedge]],4)="MAIN","MAIN","HEDGE")</f>
        <v>MAIN</v>
      </c>
      <c r="AK8604" t="str" cm="1">
        <f t="array" ref="AK8604">_xlfn._xlws.FILTER(Table4[Column1],ISNUMBER(SEARCH(Table4[Column1],MIS[[#This Row],[OrderUniqueIdentifier]])),"")</f>
        <v>MS</v>
      </c>
    </row>
    <row r="8605" spans="1:37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>
        <f>_xlfn.XLOOKUP(MIS[[#This Row],[TRADING SYMBOL]],[1]Sheet1!$D:$D,[1]Sheet1!$C:$C)</f>
        <v>118.35</v>
      </c>
      <c r="AE8605">
        <f>MIS[[#This Row],[OrderAverageTradedPrice]]*MIS[[#This Row],[OrderQuantity]]</f>
        <v>32770.999999999818</v>
      </c>
      <c r="AF8605">
        <f>MIS[[#This Row],[LTP]]*MIS[[#This Row],[OrderQuantity]]</f>
        <v>30771</v>
      </c>
      <c r="AG8605">
        <f>IF(MIS[[#This Row],[OrderSide]]="SELL",MIS[[#This Row],[VALUE]]-MIS[[#This Row],[LIVE_VALUE]],MIS[[#This Row],[LIVE_VALUE]]-MIS[[#This Row],[VALUE]])</f>
        <v>1999.9999999998181</v>
      </c>
      <c r="AH8605" t="str" cm="1">
        <f t="array" ref="AH8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5" t="str">
        <f>MIS[[#This Row],[TRADING SYMBOL]]</f>
        <v>SENSEX2552083400CE</v>
      </c>
      <c r="AJ8605" t="str">
        <f>IF(RIGHT(MIS[[#This Row],[Main/Hedge]],4)="MAIN","MAIN","HEDGE")</f>
        <v>MAIN</v>
      </c>
      <c r="AK8605" t="str" cm="1">
        <f t="array" ref="AK8605">_xlfn._xlws.FILTER(Table4[Column1],ISNUMBER(SEARCH(Table4[Column1],MIS[[#This Row],[OrderUniqueIdentifier]])),"")</f>
        <v>MS</v>
      </c>
    </row>
    <row r="8606" spans="1:37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>
        <f>_xlfn.XLOOKUP(MIS[[#This Row],[TRADING SYMBOL]],[1]Sheet1!$D:$D,[1]Sheet1!$C:$C)</f>
        <v>115.45</v>
      </c>
      <c r="AE8606">
        <f>MIS[[#This Row],[OrderAverageTradedPrice]]*MIS[[#This Row],[OrderQuantity]]</f>
        <v>4345</v>
      </c>
      <c r="AF8606">
        <f>MIS[[#This Row],[LTP]]*MIS[[#This Row],[OrderQuantity]]</f>
        <v>4618</v>
      </c>
      <c r="AG8606">
        <f>IF(MIS[[#This Row],[OrderSide]]="SELL",MIS[[#This Row],[VALUE]]-MIS[[#This Row],[LIVE_VALUE]],MIS[[#This Row],[LIVE_VALUE]]-MIS[[#This Row],[VALUE]])</f>
        <v>-273</v>
      </c>
      <c r="AH8606" t="str" cm="1">
        <f t="array" ref="AH8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6" t="str">
        <f>MIS[[#This Row],[TRADING SYMBOL]]</f>
        <v>SENSEX2552081100PE</v>
      </c>
      <c r="AJ8606" t="str">
        <f>IF(RIGHT(MIS[[#This Row],[Main/Hedge]],4)="MAIN","MAIN","HEDGE")</f>
        <v>MAIN</v>
      </c>
      <c r="AK8606" t="str" cm="1">
        <f t="array" ref="AK8606">_xlfn._xlws.FILTER(Table4[Column1],ISNUMBER(SEARCH(Table4[Column1],MIS[[#This Row],[OrderUniqueIdentifier]])),"")</f>
        <v>MS</v>
      </c>
    </row>
    <row r="8607" spans="1:37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>
        <f>_xlfn.XLOOKUP(MIS[[#This Row],[TRADING SYMBOL]],[1]Sheet1!$D:$D,[1]Sheet1!$C:$C)</f>
        <v>115.45</v>
      </c>
      <c r="AE8607">
        <f>MIS[[#This Row],[OrderAverageTradedPrice]]*MIS[[#This Row],[OrderQuantity]]</f>
        <v>4343</v>
      </c>
      <c r="AF8607">
        <f>MIS[[#This Row],[LTP]]*MIS[[#This Row],[OrderQuantity]]</f>
        <v>4618</v>
      </c>
      <c r="AG8607">
        <f>IF(MIS[[#This Row],[OrderSide]]="SELL",MIS[[#This Row],[VALUE]]-MIS[[#This Row],[LIVE_VALUE]],MIS[[#This Row],[LIVE_VALUE]]-MIS[[#This Row],[VALUE]])</f>
        <v>-275</v>
      </c>
      <c r="AH8607" t="str" cm="1">
        <f t="array" ref="AH8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7" t="str">
        <f>MIS[[#This Row],[TRADING SYMBOL]]</f>
        <v>SENSEX2552081100PE</v>
      </c>
      <c r="AJ8607" t="str">
        <f>IF(RIGHT(MIS[[#This Row],[Main/Hedge]],4)="MAIN","MAIN","HEDGE")</f>
        <v>MAIN</v>
      </c>
      <c r="AK8607" t="str" cm="1">
        <f t="array" ref="AK8607">_xlfn._xlws.FILTER(Table4[Column1],ISNUMBER(SEARCH(Table4[Column1],MIS[[#This Row],[OrderUniqueIdentifier]])),"")</f>
        <v>MS</v>
      </c>
    </row>
    <row r="8608" spans="1:37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>
        <f>_xlfn.XLOOKUP(MIS[[#This Row],[TRADING SYMBOL]],[1]Sheet1!$D:$D,[1]Sheet1!$C:$C)</f>
        <v>441.2</v>
      </c>
      <c r="AE8608">
        <f>MIS[[#This Row],[OrderAverageTradedPrice]]*MIS[[#This Row],[OrderQuantity]]</f>
        <v>158841</v>
      </c>
      <c r="AF8608">
        <f>MIS[[#This Row],[LTP]]*MIS[[#This Row],[OrderQuantity]]</f>
        <v>158832</v>
      </c>
      <c r="AG8608">
        <f>IF(MIS[[#This Row],[OrderSide]]="SELL",MIS[[#This Row],[VALUE]]-MIS[[#This Row],[LIVE_VALUE]],MIS[[#This Row],[LIVE_VALUE]]-MIS[[#This Row],[VALUE]])</f>
        <v>-9</v>
      </c>
      <c r="AH8608" t="str" cm="1">
        <f t="array" ref="AH8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8" t="str">
        <f>MIS[[#This Row],[TRADING SYMBOL]]</f>
        <v>SENSEX2552082400CE</v>
      </c>
      <c r="AJ8608" t="str">
        <f>IF(RIGHT(MIS[[#This Row],[Main/Hedge]],4)="MAIN","MAIN","HEDGE")</f>
        <v>MAIN</v>
      </c>
      <c r="AK8608" t="str" cm="1">
        <f t="array" ref="AK8608">_xlfn._xlws.FILTER(Table4[Column1],ISNUMBER(SEARCH(Table4[Column1],MIS[[#This Row],[OrderUniqueIdentifier]])),"")</f>
        <v>MS</v>
      </c>
    </row>
    <row r="8609" spans="1:37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>
        <f>_xlfn.XLOOKUP(MIS[[#This Row],[TRADING SYMBOL]],[1]Sheet1!$D:$D,[1]Sheet1!$C:$C)</f>
        <v>139.94999999999999</v>
      </c>
      <c r="AE8609">
        <f>MIS[[#This Row],[OrderAverageTradedPrice]]*MIS[[#This Row],[OrderQuantity]]</f>
        <v>13285</v>
      </c>
      <c r="AF8609">
        <f>MIS[[#This Row],[LTP]]*MIS[[#This Row],[OrderQuantity]]</f>
        <v>13994.999999999998</v>
      </c>
      <c r="AG8609">
        <f>IF(MIS[[#This Row],[OrderSide]]="SELL",MIS[[#This Row],[VALUE]]-MIS[[#This Row],[LIVE_VALUE]],MIS[[#This Row],[LIVE_VALUE]]-MIS[[#This Row],[VALUE]])</f>
        <v>-709.99999999999818</v>
      </c>
      <c r="AH8609" t="str" cm="1">
        <f t="array" ref="AH8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09" t="str">
        <f>MIS[[#This Row],[TRADING SYMBOL]]</f>
        <v>SENSEX2552081300PE</v>
      </c>
      <c r="AJ8609" t="str">
        <f>IF(RIGHT(MIS[[#This Row],[Main/Hedge]],4)="MAIN","MAIN","HEDGE")</f>
        <v>MAIN</v>
      </c>
      <c r="AK8609" t="str" cm="1">
        <f t="array" ref="AK8609">_xlfn._xlws.FILTER(Table4[Column1],ISNUMBER(SEARCH(Table4[Column1],MIS[[#This Row],[OrderUniqueIdentifier]])),"")</f>
        <v>MS</v>
      </c>
    </row>
    <row r="8610" spans="1:37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>
        <f>_xlfn.XLOOKUP(MIS[[#This Row],[TRADING SYMBOL]],[1]Sheet1!$D:$D,[1]Sheet1!$C:$C)</f>
        <v>118.35</v>
      </c>
      <c r="AE8610">
        <f>MIS[[#This Row],[OrderAverageTradedPrice]]*MIS[[#This Row],[OrderQuantity]]</f>
        <v>12621</v>
      </c>
      <c r="AF8610">
        <f>MIS[[#This Row],[LTP]]*MIS[[#This Row],[OrderQuantity]]</f>
        <v>11835</v>
      </c>
      <c r="AG8610">
        <f>IF(MIS[[#This Row],[OrderSide]]="SELL",MIS[[#This Row],[VALUE]]-MIS[[#This Row],[LIVE_VALUE]],MIS[[#This Row],[LIVE_VALUE]]-MIS[[#This Row],[VALUE]])</f>
        <v>786</v>
      </c>
      <c r="AH8610" t="str" cm="1">
        <f t="array" ref="AH8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0" t="str">
        <f>MIS[[#This Row],[TRADING SYMBOL]]</f>
        <v>SENSEX2552083400CE</v>
      </c>
      <c r="AJ8610" t="str">
        <f>IF(RIGHT(MIS[[#This Row],[Main/Hedge]],4)="MAIN","MAIN","HEDGE")</f>
        <v>MAIN</v>
      </c>
      <c r="AK8610" t="str" cm="1">
        <f t="array" ref="AK8610">_xlfn._xlws.FILTER(Table4[Column1],ISNUMBER(SEARCH(Table4[Column1],MIS[[#This Row],[OrderUniqueIdentifier]])),"")</f>
        <v>MS</v>
      </c>
    </row>
    <row r="8611" spans="1:37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>
        <f>_xlfn.XLOOKUP(MIS[[#This Row],[TRADING SYMBOL]],[1]Sheet1!$D:$D,[1]Sheet1!$C:$C)</f>
        <v>127.9</v>
      </c>
      <c r="AE8611">
        <f>MIS[[#This Row],[OrderAverageTradedPrice]]*MIS[[#This Row],[OrderQuantity]]</f>
        <v>12009</v>
      </c>
      <c r="AF8611">
        <f>MIS[[#This Row],[LTP]]*MIS[[#This Row],[OrderQuantity]]</f>
        <v>12790</v>
      </c>
      <c r="AG8611">
        <f>IF(MIS[[#This Row],[OrderSide]]="SELL",MIS[[#This Row],[VALUE]]-MIS[[#This Row],[LIVE_VALUE]],MIS[[#This Row],[LIVE_VALUE]]-MIS[[#This Row],[VALUE]])</f>
        <v>-781</v>
      </c>
      <c r="AH8611" t="str" cm="1">
        <f t="array" ref="AH8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1" t="str">
        <f>MIS[[#This Row],[TRADING SYMBOL]]</f>
        <v>SENSEX2552081200PE</v>
      </c>
      <c r="AJ8611" t="str">
        <f>IF(RIGHT(MIS[[#This Row],[Main/Hedge]],4)="MAIN","MAIN","HEDGE")</f>
        <v>MAIN</v>
      </c>
      <c r="AK8611" t="str" cm="1">
        <f t="array" ref="AK8611">_xlfn._xlws.FILTER(Table4[Column1],ISNUMBER(SEARCH(Table4[Column1],MIS[[#This Row],[OrderUniqueIdentifier]])),"")</f>
        <v>MS</v>
      </c>
    </row>
    <row r="8612" spans="1:37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>
        <f>_xlfn.XLOOKUP(MIS[[#This Row],[TRADING SYMBOL]],[1]Sheet1!$D:$D,[1]Sheet1!$C:$C)</f>
        <v>104.4</v>
      </c>
      <c r="AE8612">
        <f>MIS[[#This Row],[OrderAverageTradedPrice]]*MIS[[#This Row],[OrderQuantity]]</f>
        <v>11020</v>
      </c>
      <c r="AF8612">
        <f>MIS[[#This Row],[LTP]]*MIS[[#This Row],[OrderQuantity]]</f>
        <v>10440</v>
      </c>
      <c r="AG8612">
        <f>IF(MIS[[#This Row],[OrderSide]]="SELL",MIS[[#This Row],[VALUE]]-MIS[[#This Row],[LIVE_VALUE]],MIS[[#This Row],[LIVE_VALUE]]-MIS[[#This Row],[VALUE]])</f>
        <v>580</v>
      </c>
      <c r="AH8612" t="str" cm="1">
        <f t="array" ref="AH8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2" t="str">
        <f>MIS[[#This Row],[TRADING SYMBOL]]</f>
        <v>SENSEX2552083500CE</v>
      </c>
      <c r="AJ8612" t="str">
        <f>IF(RIGHT(MIS[[#This Row],[Main/Hedge]],4)="MAIN","MAIN","HEDGE")</f>
        <v>MAIN</v>
      </c>
      <c r="AK8612" t="str" cm="1">
        <f t="array" ref="AK8612">_xlfn._xlws.FILTER(Table4[Column1],ISNUMBER(SEARCH(Table4[Column1],MIS[[#This Row],[OrderUniqueIdentifier]])),"")</f>
        <v>MS</v>
      </c>
    </row>
    <row r="8613" spans="1:37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>
        <f>_xlfn.XLOOKUP(MIS[[#This Row],[TRADING SYMBOL]],[1]Sheet1!$D:$D,[1]Sheet1!$C:$C)</f>
        <v>139.94999999999999</v>
      </c>
      <c r="AE8613">
        <f>MIS[[#This Row],[OrderAverageTradedPrice]]*MIS[[#This Row],[OrderQuantity]]</f>
        <v>15945</v>
      </c>
      <c r="AF8613">
        <f>MIS[[#This Row],[LTP]]*MIS[[#This Row],[OrderQuantity]]</f>
        <v>16794</v>
      </c>
      <c r="AG8613">
        <f>IF(MIS[[#This Row],[OrderSide]]="SELL",MIS[[#This Row],[VALUE]]-MIS[[#This Row],[LIVE_VALUE]],MIS[[#This Row],[LIVE_VALUE]]-MIS[[#This Row],[VALUE]])</f>
        <v>-849</v>
      </c>
      <c r="AH8613" t="str" cm="1">
        <f t="array" ref="AH8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3" t="str">
        <f>MIS[[#This Row],[TRADING SYMBOL]]</f>
        <v>SENSEX2552081300PE</v>
      </c>
      <c r="AJ8613" t="str">
        <f>IF(RIGHT(MIS[[#This Row],[Main/Hedge]],4)="MAIN","MAIN","HEDGE")</f>
        <v>MAIN</v>
      </c>
      <c r="AK8613" t="str" cm="1">
        <f t="array" ref="AK8613">_xlfn._xlws.FILTER(Table4[Column1],ISNUMBER(SEARCH(Table4[Column1],MIS[[#This Row],[OrderUniqueIdentifier]])),"")</f>
        <v>MS</v>
      </c>
    </row>
    <row r="8614" spans="1:37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>
        <f>_xlfn.XLOOKUP(MIS[[#This Row],[TRADING SYMBOL]],[1]Sheet1!$D:$D,[1]Sheet1!$C:$C)</f>
        <v>118.35</v>
      </c>
      <c r="AE8614">
        <f>MIS[[#This Row],[OrderAverageTradedPrice]]*MIS[[#This Row],[OrderQuantity]]</f>
        <v>15154.99999999992</v>
      </c>
      <c r="AF8614">
        <f>MIS[[#This Row],[LTP]]*MIS[[#This Row],[OrderQuantity]]</f>
        <v>14202</v>
      </c>
      <c r="AG8614">
        <f>IF(MIS[[#This Row],[OrderSide]]="SELL",MIS[[#This Row],[VALUE]]-MIS[[#This Row],[LIVE_VALUE]],MIS[[#This Row],[LIVE_VALUE]]-MIS[[#This Row],[VALUE]])</f>
        <v>952.99999999991996</v>
      </c>
      <c r="AH8614" t="str" cm="1">
        <f t="array" ref="AH8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4" t="str">
        <f>MIS[[#This Row],[TRADING SYMBOL]]</f>
        <v>SENSEX2552083400CE</v>
      </c>
      <c r="AJ8614" t="str">
        <f>IF(RIGHT(MIS[[#This Row],[Main/Hedge]],4)="MAIN","MAIN","HEDGE")</f>
        <v>MAIN</v>
      </c>
      <c r="AK8614" t="str" cm="1">
        <f t="array" ref="AK8614">_xlfn._xlws.FILTER(Table4[Column1],ISNUMBER(SEARCH(Table4[Column1],MIS[[#This Row],[OrderUniqueIdentifier]])),"")</f>
        <v>MS</v>
      </c>
    </row>
    <row r="8615" spans="1:37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>
        <f>_xlfn.XLOOKUP(MIS[[#This Row],[TRADING SYMBOL]],[1]Sheet1!$D:$D,[1]Sheet1!$C:$C)</f>
        <v>127.9</v>
      </c>
      <c r="AE8615">
        <f>MIS[[#This Row],[OrderAverageTradedPrice]]*MIS[[#This Row],[OrderQuantity]]</f>
        <v>14371.99999999992</v>
      </c>
      <c r="AF8615">
        <f>MIS[[#This Row],[LTP]]*MIS[[#This Row],[OrderQuantity]]</f>
        <v>15348</v>
      </c>
      <c r="AG8615">
        <f>IF(MIS[[#This Row],[OrderSide]]="SELL",MIS[[#This Row],[VALUE]]-MIS[[#This Row],[LIVE_VALUE]],MIS[[#This Row],[LIVE_VALUE]]-MIS[[#This Row],[VALUE]])</f>
        <v>-976.00000000008004</v>
      </c>
      <c r="AH8615" t="str" cm="1">
        <f t="array" ref="AH8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5" t="str">
        <f>MIS[[#This Row],[TRADING SYMBOL]]</f>
        <v>SENSEX2552081200PE</v>
      </c>
      <c r="AJ8615" t="str">
        <f>IF(RIGHT(MIS[[#This Row],[Main/Hedge]],4)="MAIN","MAIN","HEDGE")</f>
        <v>MAIN</v>
      </c>
      <c r="AK8615" t="str" cm="1">
        <f t="array" ref="AK8615">_xlfn._xlws.FILTER(Table4[Column1],ISNUMBER(SEARCH(Table4[Column1],MIS[[#This Row],[OrderUniqueIdentifier]])),"")</f>
        <v>MS</v>
      </c>
    </row>
    <row r="8616" spans="1:37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>
        <f>_xlfn.XLOOKUP(MIS[[#This Row],[TRADING SYMBOL]],[1]Sheet1!$D:$D,[1]Sheet1!$C:$C)</f>
        <v>104.4</v>
      </c>
      <c r="AE8616">
        <f>MIS[[#This Row],[OrderAverageTradedPrice]]*MIS[[#This Row],[OrderQuantity]]</f>
        <v>13212.99999999996</v>
      </c>
      <c r="AF8616">
        <f>MIS[[#This Row],[LTP]]*MIS[[#This Row],[OrderQuantity]]</f>
        <v>12528</v>
      </c>
      <c r="AG8616">
        <f>IF(MIS[[#This Row],[OrderSide]]="SELL",MIS[[#This Row],[VALUE]]-MIS[[#This Row],[LIVE_VALUE]],MIS[[#This Row],[LIVE_VALUE]]-MIS[[#This Row],[VALUE]])</f>
        <v>684.99999999995998</v>
      </c>
      <c r="AH8616" t="str" cm="1">
        <f t="array" ref="AH8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6" t="str">
        <f>MIS[[#This Row],[TRADING SYMBOL]]</f>
        <v>SENSEX2552083500CE</v>
      </c>
      <c r="AJ8616" t="str">
        <f>IF(RIGHT(MIS[[#This Row],[Main/Hedge]],4)="MAIN","MAIN","HEDGE")</f>
        <v>MAIN</v>
      </c>
      <c r="AK8616" t="str" cm="1">
        <f t="array" ref="AK8616">_xlfn._xlws.FILTER(Table4[Column1],ISNUMBER(SEARCH(Table4[Column1],MIS[[#This Row],[OrderUniqueIdentifier]])),"")</f>
        <v>MS</v>
      </c>
    </row>
    <row r="8617" spans="1:37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>
        <f>_xlfn.XLOOKUP(MIS[[#This Row],[TRADING SYMBOL]],[1]Sheet1!$D:$D,[1]Sheet1!$C:$C)</f>
        <v>127.9</v>
      </c>
      <c r="AE8617">
        <f>MIS[[#This Row],[OrderAverageTradedPrice]]*MIS[[#This Row],[OrderQuantity]]</f>
        <v>31192.99999999976</v>
      </c>
      <c r="AF8617">
        <f>MIS[[#This Row],[LTP]]*MIS[[#This Row],[OrderQuantity]]</f>
        <v>33254</v>
      </c>
      <c r="AG8617">
        <f>IF(MIS[[#This Row],[OrderSide]]="SELL",MIS[[#This Row],[VALUE]]-MIS[[#This Row],[LIVE_VALUE]],MIS[[#This Row],[LIVE_VALUE]]-MIS[[#This Row],[VALUE]])</f>
        <v>-2061.0000000002401</v>
      </c>
      <c r="AH8617" t="str" cm="1">
        <f t="array" ref="AH8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7" t="str">
        <f>MIS[[#This Row],[TRADING SYMBOL]]</f>
        <v>SENSEX2552081200PE</v>
      </c>
      <c r="AJ8617" t="str">
        <f>IF(RIGHT(MIS[[#This Row],[Main/Hedge]],4)="MAIN","MAIN","HEDGE")</f>
        <v>MAIN</v>
      </c>
      <c r="AK8617" t="str" cm="1">
        <f t="array" ref="AK8617">_xlfn._xlws.FILTER(Table4[Column1],ISNUMBER(SEARCH(Table4[Column1],MIS[[#This Row],[OrderUniqueIdentifier]])),"")</f>
        <v>MS</v>
      </c>
    </row>
    <row r="8618" spans="1:37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>
        <f>_xlfn.XLOOKUP(MIS[[#This Row],[TRADING SYMBOL]],[1]Sheet1!$D:$D,[1]Sheet1!$C:$C)</f>
        <v>104.4</v>
      </c>
      <c r="AE8618">
        <f>MIS[[#This Row],[OrderAverageTradedPrice]]*MIS[[#This Row],[OrderQuantity]]</f>
        <v>28643.9999999998</v>
      </c>
      <c r="AF8618">
        <f>MIS[[#This Row],[LTP]]*MIS[[#This Row],[OrderQuantity]]</f>
        <v>27144</v>
      </c>
      <c r="AG8618">
        <f>IF(MIS[[#This Row],[OrderSide]]="SELL",MIS[[#This Row],[VALUE]]-MIS[[#This Row],[LIVE_VALUE]],MIS[[#This Row],[LIVE_VALUE]]-MIS[[#This Row],[VALUE]])</f>
        <v>1499.9999999997999</v>
      </c>
      <c r="AH8618" t="str" cm="1">
        <f t="array" ref="AH8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8" t="str">
        <f>MIS[[#This Row],[TRADING SYMBOL]]</f>
        <v>SENSEX2552083500CE</v>
      </c>
      <c r="AJ8618" t="str">
        <f>IF(RIGHT(MIS[[#This Row],[Main/Hedge]],4)="MAIN","MAIN","HEDGE")</f>
        <v>MAIN</v>
      </c>
      <c r="AK8618" t="str" cm="1">
        <f t="array" ref="AK8618">_xlfn._xlws.FILTER(Table4[Column1],ISNUMBER(SEARCH(Table4[Column1],MIS[[#This Row],[OrderUniqueIdentifier]])),"")</f>
        <v>MS</v>
      </c>
    </row>
    <row r="8619" spans="1:37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>
        <f>_xlfn.XLOOKUP(MIS[[#This Row],[TRADING SYMBOL]],[1]Sheet1!$D:$D,[1]Sheet1!$C:$C)</f>
        <v>367</v>
      </c>
      <c r="AE8619">
        <f>MIS[[#This Row],[OrderAverageTradedPrice]]*MIS[[#This Row],[OrderQuantity]]</f>
        <v>129424.99999999968</v>
      </c>
      <c r="AF8619">
        <f>MIS[[#This Row],[LTP]]*MIS[[#This Row],[OrderQuantity]]</f>
        <v>132120</v>
      </c>
      <c r="AG8619">
        <f>IF(MIS[[#This Row],[OrderSide]]="SELL",MIS[[#This Row],[VALUE]]-MIS[[#This Row],[LIVE_VALUE]],MIS[[#This Row],[LIVE_VALUE]]-MIS[[#This Row],[VALUE]])</f>
        <v>2695.0000000003201</v>
      </c>
      <c r="AH8619" t="str" cm="1">
        <f t="array" ref="AH8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19" t="str">
        <f>MIS[[#This Row],[TRADING SYMBOL]]</f>
        <v>SENSEX2552082200PE</v>
      </c>
      <c r="AJ8619" t="str">
        <f>IF(RIGHT(MIS[[#This Row],[Main/Hedge]],4)="MAIN","MAIN","HEDGE")</f>
        <v>MAIN</v>
      </c>
      <c r="AK8619" t="str" cm="1">
        <f t="array" ref="AK8619">_xlfn._xlws.FILTER(Table4[Column1],ISNUMBER(SEARCH(Table4[Column1],MIS[[#This Row],[OrderUniqueIdentifier]])),"")</f>
        <v>MS</v>
      </c>
    </row>
    <row r="8620" spans="1:37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>
        <f>_xlfn.XLOOKUP(MIS[[#This Row],[TRADING SYMBOL]],[1]Sheet1!$D:$D,[1]Sheet1!$C:$C)</f>
        <v>386.75</v>
      </c>
      <c r="AE8620">
        <f>MIS[[#This Row],[OrderAverageTradedPrice]]*MIS[[#This Row],[OrderQuantity]]</f>
        <v>141235.99999999994</v>
      </c>
      <c r="AF8620">
        <f>MIS[[#This Row],[LTP]]*MIS[[#This Row],[OrderQuantity]]</f>
        <v>139230</v>
      </c>
      <c r="AG8620">
        <f>IF(MIS[[#This Row],[OrderSide]]="SELL",MIS[[#This Row],[VALUE]]-MIS[[#This Row],[LIVE_VALUE]],MIS[[#This Row],[LIVE_VALUE]]-MIS[[#This Row],[VALUE]])</f>
        <v>-2005.9999999999418</v>
      </c>
      <c r="AH8620" t="str" cm="1">
        <f t="array" ref="AH8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0" t="str">
        <f>MIS[[#This Row],[TRADING SYMBOL]]</f>
        <v>SENSEX2552082500CE</v>
      </c>
      <c r="AJ8620" t="str">
        <f>IF(RIGHT(MIS[[#This Row],[Main/Hedge]],4)="MAIN","MAIN","HEDGE")</f>
        <v>MAIN</v>
      </c>
      <c r="AK8620" t="str" cm="1">
        <f t="array" ref="AK8620">_xlfn._xlws.FILTER(Table4[Column1],ISNUMBER(SEARCH(Table4[Column1],MIS[[#This Row],[OrderUniqueIdentifier]])),"")</f>
        <v>MS</v>
      </c>
    </row>
    <row r="8621" spans="1:37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>
        <f>_xlfn.XLOOKUP(MIS[[#This Row],[TRADING SYMBOL]],[1]Sheet1!$D:$D,[1]Sheet1!$C:$C)</f>
        <v>328</v>
      </c>
      <c r="AE8621">
        <f>MIS[[#This Row],[OrderAverageTradedPrice]]*MIS[[#This Row],[OrderQuantity]]</f>
        <v>115454.99999999987</v>
      </c>
      <c r="AF8621">
        <f>MIS[[#This Row],[LTP]]*MIS[[#This Row],[OrderQuantity]]</f>
        <v>118080</v>
      </c>
      <c r="AG8621">
        <f>IF(MIS[[#This Row],[OrderSide]]="SELL",MIS[[#This Row],[VALUE]]-MIS[[#This Row],[LIVE_VALUE]],MIS[[#This Row],[LIVE_VALUE]]-MIS[[#This Row],[VALUE]])</f>
        <v>2625.000000000131</v>
      </c>
      <c r="AH8621" t="str" cm="1">
        <f t="array" ref="AH8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1" t="str">
        <f>MIS[[#This Row],[TRADING SYMBOL]]</f>
        <v>SENSEX2552082100PE</v>
      </c>
      <c r="AJ8621" t="str">
        <f>IF(RIGHT(MIS[[#This Row],[Main/Hedge]],4)="MAIN","MAIN","HEDGE")</f>
        <v>MAIN</v>
      </c>
      <c r="AK8621" t="str" cm="1">
        <f t="array" ref="AK8621">_xlfn._xlws.FILTER(Table4[Column1],ISNUMBER(SEARCH(Table4[Column1],MIS[[#This Row],[OrderUniqueIdentifier]])),"")</f>
        <v>MS</v>
      </c>
    </row>
    <row r="8622" spans="1:37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>
        <f>_xlfn.XLOOKUP(MIS[[#This Row],[TRADING SYMBOL]],[1]Sheet1!$D:$D,[1]Sheet1!$C:$C)</f>
        <v>115.45</v>
      </c>
      <c r="AE8622">
        <f>MIS[[#This Row],[OrderAverageTradedPrice]]*MIS[[#This Row],[OrderQuantity]]</f>
        <v>10855</v>
      </c>
      <c r="AF8622">
        <f>MIS[[#This Row],[LTP]]*MIS[[#This Row],[OrderQuantity]]</f>
        <v>11545</v>
      </c>
      <c r="AG8622">
        <f>IF(MIS[[#This Row],[OrderSide]]="SELL",MIS[[#This Row],[VALUE]]-MIS[[#This Row],[LIVE_VALUE]],MIS[[#This Row],[LIVE_VALUE]]-MIS[[#This Row],[VALUE]])</f>
        <v>-690</v>
      </c>
      <c r="AH8622" t="str" cm="1">
        <f t="array" ref="AH8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2" t="str">
        <f>MIS[[#This Row],[TRADING SYMBOL]]</f>
        <v>SENSEX2552081100PE</v>
      </c>
      <c r="AJ8622" t="str">
        <f>IF(RIGHT(MIS[[#This Row],[Main/Hedge]],4)="MAIN","MAIN","HEDGE")</f>
        <v>MAIN</v>
      </c>
      <c r="AK8622" t="str" cm="1">
        <f t="array" ref="AK8622">_xlfn._xlws.FILTER(Table4[Column1],ISNUMBER(SEARCH(Table4[Column1],MIS[[#This Row],[OrderUniqueIdentifier]])),"")</f>
        <v>MS</v>
      </c>
    </row>
    <row r="8623" spans="1:37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>
        <f>_xlfn.XLOOKUP(MIS[[#This Row],[TRADING SYMBOL]],[1]Sheet1!$D:$D,[1]Sheet1!$C:$C)</f>
        <v>115.45</v>
      </c>
      <c r="AE8623">
        <f>MIS[[#This Row],[OrderAverageTradedPrice]]*MIS[[#This Row],[OrderQuantity]]</f>
        <v>12996.99999999996</v>
      </c>
      <c r="AF8623">
        <f>MIS[[#This Row],[LTP]]*MIS[[#This Row],[OrderQuantity]]</f>
        <v>13854</v>
      </c>
      <c r="AG8623">
        <f>IF(MIS[[#This Row],[OrderSide]]="SELL",MIS[[#This Row],[VALUE]]-MIS[[#This Row],[LIVE_VALUE]],MIS[[#This Row],[LIVE_VALUE]]-MIS[[#This Row],[VALUE]])</f>
        <v>-857.00000000004002</v>
      </c>
      <c r="AH8623" t="str" cm="1">
        <f t="array" ref="AH8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3" t="str">
        <f>MIS[[#This Row],[TRADING SYMBOL]]</f>
        <v>SENSEX2552081100PE</v>
      </c>
      <c r="AJ8623" t="str">
        <f>IF(RIGHT(MIS[[#This Row],[Main/Hedge]],4)="MAIN","MAIN","HEDGE")</f>
        <v>MAIN</v>
      </c>
      <c r="AK8623" t="str" cm="1">
        <f t="array" ref="AK8623">_xlfn._xlws.FILTER(Table4[Column1],ISNUMBER(SEARCH(Table4[Column1],MIS[[#This Row],[OrderUniqueIdentifier]])),"")</f>
        <v>MS</v>
      </c>
    </row>
    <row r="8624" spans="1:37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>
        <f>_xlfn.XLOOKUP(MIS[[#This Row],[TRADING SYMBOL]],[1]Sheet1!$D:$D,[1]Sheet1!$C:$C)</f>
        <v>115.45</v>
      </c>
      <c r="AE8624">
        <f>MIS[[#This Row],[OrderAverageTradedPrice]]*MIS[[#This Row],[OrderQuantity]]</f>
        <v>28148.99999999984</v>
      </c>
      <c r="AF8624">
        <f>MIS[[#This Row],[LTP]]*MIS[[#This Row],[OrderQuantity]]</f>
        <v>30017</v>
      </c>
      <c r="AG8624">
        <f>IF(MIS[[#This Row],[OrderSide]]="SELL",MIS[[#This Row],[VALUE]]-MIS[[#This Row],[LIVE_VALUE]],MIS[[#This Row],[LIVE_VALUE]]-MIS[[#This Row],[VALUE]])</f>
        <v>-1868.0000000001601</v>
      </c>
      <c r="AH8624" t="str" cm="1">
        <f t="array" ref="AH8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4" t="str">
        <f>MIS[[#This Row],[TRADING SYMBOL]]</f>
        <v>SENSEX2552081100PE</v>
      </c>
      <c r="AJ8624" t="str">
        <f>IF(RIGHT(MIS[[#This Row],[Main/Hedge]],4)="MAIN","MAIN","HEDGE")</f>
        <v>MAIN</v>
      </c>
      <c r="AK8624" t="str" cm="1">
        <f t="array" ref="AK8624">_xlfn._xlws.FILTER(Table4[Column1],ISNUMBER(SEARCH(Table4[Column1],MIS[[#This Row],[OrderUniqueIdentifier]])),"")</f>
        <v>MS</v>
      </c>
    </row>
    <row r="8625" spans="1:37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>
        <f>_xlfn.XLOOKUP(MIS[[#This Row],[TRADING SYMBOL]],[1]Sheet1!$D:$D,[1]Sheet1!$C:$C)</f>
        <v>136.6</v>
      </c>
      <c r="AE8625">
        <f>MIS[[#This Row],[OrderAverageTradedPrice]]*MIS[[#This Row],[OrderQuantity]]</f>
        <v>51772.999999999673</v>
      </c>
      <c r="AF8625">
        <f>MIS[[#This Row],[LTP]]*MIS[[#This Row],[OrderQuantity]]</f>
        <v>49176</v>
      </c>
      <c r="AG8625">
        <f>IF(MIS[[#This Row],[OrderSide]]="SELL",MIS[[#This Row],[VALUE]]-MIS[[#This Row],[LIVE_VALUE]],MIS[[#This Row],[LIVE_VALUE]]-MIS[[#This Row],[VALUE]])</f>
        <v>2596.9999999996726</v>
      </c>
      <c r="AH8625" t="str" cm="1">
        <f t="array" ref="AH8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5" t="str">
        <f>MIS[[#This Row],[TRADING SYMBOL]]</f>
        <v>SENSEX2552083300CE</v>
      </c>
      <c r="AJ8625" t="str">
        <f>IF(RIGHT(MIS[[#This Row],[Main/Hedge]],4)="MAIN","MAIN","HEDGE")</f>
        <v>MAIN</v>
      </c>
      <c r="AK8625" t="str" cm="1">
        <f t="array" ref="AK8625">_xlfn._xlws.FILTER(Table4[Column1],ISNUMBER(SEARCH(Table4[Column1],MIS[[#This Row],[OrderUniqueIdentifier]])),"")</f>
        <v>MS</v>
      </c>
    </row>
    <row r="8626" spans="1:37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>
        <f>_xlfn.XLOOKUP(MIS[[#This Row],[TRADING SYMBOL]],[1]Sheet1!$D:$D,[1]Sheet1!$C:$C)</f>
        <v>139.94999999999999</v>
      </c>
      <c r="AE8626">
        <f>MIS[[#This Row],[OrderAverageTradedPrice]]*MIS[[#This Row],[OrderQuantity]]</f>
        <v>47667.999999999964</v>
      </c>
      <c r="AF8626">
        <f>MIS[[#This Row],[LTP]]*MIS[[#This Row],[OrderQuantity]]</f>
        <v>50381.999999999993</v>
      </c>
      <c r="AG8626">
        <f>IF(MIS[[#This Row],[OrderSide]]="SELL",MIS[[#This Row],[VALUE]]-MIS[[#This Row],[LIVE_VALUE]],MIS[[#This Row],[LIVE_VALUE]]-MIS[[#This Row],[VALUE]])</f>
        <v>-2714.0000000000291</v>
      </c>
      <c r="AH8626" t="str" cm="1">
        <f t="array" ref="AH8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6" t="str">
        <f>MIS[[#This Row],[TRADING SYMBOL]]</f>
        <v>SENSEX2552081300PE</v>
      </c>
      <c r="AJ8626" t="str">
        <f>IF(RIGHT(MIS[[#This Row],[Main/Hedge]],4)="MAIN","MAIN","HEDGE")</f>
        <v>MAIN</v>
      </c>
      <c r="AK8626" t="str" cm="1">
        <f t="array" ref="AK8626">_xlfn._xlws.FILTER(Table4[Column1],ISNUMBER(SEARCH(Table4[Column1],MIS[[#This Row],[OrderUniqueIdentifier]])),"")</f>
        <v>MS</v>
      </c>
    </row>
    <row r="8627" spans="1:37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>
        <f>_xlfn.XLOOKUP(MIS[[#This Row],[TRADING SYMBOL]],[1]Sheet1!$D:$D,[1]Sheet1!$C:$C)</f>
        <v>118.35</v>
      </c>
      <c r="AE8627">
        <f>MIS[[#This Row],[OrderAverageTradedPrice]]*MIS[[#This Row],[OrderQuantity]]</f>
        <v>45267.99999999984</v>
      </c>
      <c r="AF8627">
        <f>MIS[[#This Row],[LTP]]*MIS[[#This Row],[OrderQuantity]]</f>
        <v>42606</v>
      </c>
      <c r="AG8627">
        <f>IF(MIS[[#This Row],[OrderSide]]="SELL",MIS[[#This Row],[VALUE]]-MIS[[#This Row],[LIVE_VALUE]],MIS[[#This Row],[LIVE_VALUE]]-MIS[[#This Row],[VALUE]])</f>
        <v>2661.9999999998399</v>
      </c>
      <c r="AH8627" t="str" cm="1">
        <f t="array" ref="AH8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7" t="str">
        <f>MIS[[#This Row],[TRADING SYMBOL]]</f>
        <v>SENSEX2552083400CE</v>
      </c>
      <c r="AJ8627" t="str">
        <f>IF(RIGHT(MIS[[#This Row],[Main/Hedge]],4)="MAIN","MAIN","HEDGE")</f>
        <v>MAIN</v>
      </c>
      <c r="AK8627" t="str" cm="1">
        <f t="array" ref="AK8627">_xlfn._xlws.FILTER(Table4[Column1],ISNUMBER(SEARCH(Table4[Column1],MIS[[#This Row],[OrderUniqueIdentifier]])),"")</f>
        <v>MS</v>
      </c>
    </row>
    <row r="8628" spans="1:37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>
        <f>_xlfn.XLOOKUP(MIS[[#This Row],[TRADING SYMBOL]],[1]Sheet1!$D:$D,[1]Sheet1!$C:$C)</f>
        <v>127.9</v>
      </c>
      <c r="AE8628">
        <f>MIS[[#This Row],[OrderAverageTradedPrice]]*MIS[[#This Row],[OrderQuantity]]</f>
        <v>42949.999999999804</v>
      </c>
      <c r="AF8628">
        <f>MIS[[#This Row],[LTP]]*MIS[[#This Row],[OrderQuantity]]</f>
        <v>46044</v>
      </c>
      <c r="AG8628">
        <f>IF(MIS[[#This Row],[OrderSide]]="SELL",MIS[[#This Row],[VALUE]]-MIS[[#This Row],[LIVE_VALUE]],MIS[[#This Row],[LIVE_VALUE]]-MIS[[#This Row],[VALUE]])</f>
        <v>-3094.0000000001965</v>
      </c>
      <c r="AH8628" t="str" cm="1">
        <f t="array" ref="AH8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8" t="str">
        <f>MIS[[#This Row],[TRADING SYMBOL]]</f>
        <v>SENSEX2552081200PE</v>
      </c>
      <c r="AJ8628" t="str">
        <f>IF(RIGHT(MIS[[#This Row],[Main/Hedge]],4)="MAIN","MAIN","HEDGE")</f>
        <v>MAIN</v>
      </c>
      <c r="AK8628" t="str" cm="1">
        <f t="array" ref="AK8628">_xlfn._xlws.FILTER(Table4[Column1],ISNUMBER(SEARCH(Table4[Column1],MIS[[#This Row],[OrderUniqueIdentifier]])),"")</f>
        <v>MS</v>
      </c>
    </row>
    <row r="8629" spans="1:37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>
        <f>_xlfn.XLOOKUP(MIS[[#This Row],[TRADING SYMBOL]],[1]Sheet1!$D:$D,[1]Sheet1!$C:$C)</f>
        <v>104.4</v>
      </c>
      <c r="AE8629">
        <f>MIS[[#This Row],[OrderAverageTradedPrice]]*MIS[[#This Row],[OrderQuantity]]</f>
        <v>39512.999999999876</v>
      </c>
      <c r="AF8629">
        <f>MIS[[#This Row],[LTP]]*MIS[[#This Row],[OrderQuantity]]</f>
        <v>37584</v>
      </c>
      <c r="AG8629">
        <f>IF(MIS[[#This Row],[OrderSide]]="SELL",MIS[[#This Row],[VALUE]]-MIS[[#This Row],[LIVE_VALUE]],MIS[[#This Row],[LIVE_VALUE]]-MIS[[#This Row],[VALUE]])</f>
        <v>1928.9999999998763</v>
      </c>
      <c r="AH8629" t="str" cm="1">
        <f t="array" ref="AH8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29" t="str">
        <f>MIS[[#This Row],[TRADING SYMBOL]]</f>
        <v>SENSEX2552083500CE</v>
      </c>
      <c r="AJ8629" t="str">
        <f>IF(RIGHT(MIS[[#This Row],[Main/Hedge]],4)="MAIN","MAIN","HEDGE")</f>
        <v>MAIN</v>
      </c>
      <c r="AK8629" t="str" cm="1">
        <f t="array" ref="AK8629">_xlfn._xlws.FILTER(Table4[Column1],ISNUMBER(SEARCH(Table4[Column1],MIS[[#This Row],[OrderUniqueIdentifier]])),"")</f>
        <v>MS</v>
      </c>
    </row>
    <row r="8630" spans="1:37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>
        <f>_xlfn.XLOOKUP(MIS[[#This Row],[TRADING SYMBOL]],[1]Sheet1!$D:$D,[1]Sheet1!$C:$C)</f>
        <v>115.45</v>
      </c>
      <c r="AE8630">
        <f>MIS[[#This Row],[OrderAverageTradedPrice]]*MIS[[#This Row],[OrderQuantity]]</f>
        <v>38907</v>
      </c>
      <c r="AF8630">
        <f>MIS[[#This Row],[LTP]]*MIS[[#This Row],[OrderQuantity]]</f>
        <v>41562</v>
      </c>
      <c r="AG8630">
        <f>IF(MIS[[#This Row],[OrderSide]]="SELL",MIS[[#This Row],[VALUE]]-MIS[[#This Row],[LIVE_VALUE]],MIS[[#This Row],[LIVE_VALUE]]-MIS[[#This Row],[VALUE]])</f>
        <v>-2655</v>
      </c>
      <c r="AH8630" t="str" cm="1">
        <f t="array" ref="AH8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30" t="str">
        <f>MIS[[#This Row],[TRADING SYMBOL]]</f>
        <v>SENSEX2552081100PE</v>
      </c>
      <c r="AJ8630" t="str">
        <f>IF(RIGHT(MIS[[#This Row],[Main/Hedge]],4)="MAIN","MAIN","HEDGE")</f>
        <v>MAIN</v>
      </c>
      <c r="AK8630" t="str" cm="1">
        <f t="array" ref="AK8630">_xlfn._xlws.FILTER(Table4[Column1],ISNUMBER(SEARCH(Table4[Column1],MIS[[#This Row],[OrderUniqueIdentifier]])),"")</f>
        <v>MS</v>
      </c>
    </row>
    <row r="8631" spans="1:37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>
        <f>_xlfn.XLOOKUP(MIS[[#This Row],[TRADING SYMBOL]],[1]Sheet1!$D:$D,[1]Sheet1!$C:$C)</f>
        <v>104.4</v>
      </c>
      <c r="AE8631">
        <f>MIS[[#This Row],[OrderAverageTradedPrice]]*MIS[[#This Row],[OrderQuantity]]</f>
        <v>19422</v>
      </c>
      <c r="AF8631">
        <f>MIS[[#This Row],[LTP]]*MIS[[#This Row],[OrderQuantity]]</f>
        <v>18792</v>
      </c>
      <c r="AG8631">
        <f>IF(MIS[[#This Row],[OrderSide]]="SELL",MIS[[#This Row],[VALUE]]-MIS[[#This Row],[LIVE_VALUE]],MIS[[#This Row],[LIVE_VALUE]]-MIS[[#This Row],[VALUE]])</f>
        <v>630</v>
      </c>
      <c r="AH8631" t="str" cm="1">
        <f t="array" ref="AH8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8631" t="str">
        <f>MIS[[#This Row],[TRADING SYMBOL]]</f>
        <v>SENSEX2552083500CE</v>
      </c>
      <c r="AJ8631" t="str">
        <f>IF(RIGHT(MIS[[#This Row],[Main/Hedge]],4)="MAIN","MAIN","HEDGE")</f>
        <v>MAIN</v>
      </c>
      <c r="AK8631" t="str" cm="1">
        <f t="array" ref="AK8631">_xlfn._xlws.FILTER(Table4[Column1],ISNUMBER(SEARCH(Table4[Column1],MIS[[#This Row],[OrderUniqueIdentifier]])),"")</f>
        <v>MS</v>
      </c>
    </row>
    <row r="8632" spans="1:37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>
        <f>_xlfn.XLOOKUP(MIS[[#This Row],[TRADING SYMBOL]],[1]Sheet1!$D:$D,[1]Sheet1!$C:$C)</f>
        <v>168.75</v>
      </c>
      <c r="AE8632">
        <f>MIS[[#This Row],[OrderAverageTradedPrice]]*MIS[[#This Row],[OrderQuantity]]</f>
        <v>62324.999999999993</v>
      </c>
      <c r="AF8632">
        <f>MIS[[#This Row],[LTP]]*MIS[[#This Row],[OrderQuantity]]</f>
        <v>63281.25</v>
      </c>
      <c r="AG8632">
        <f>IF(MIS[[#This Row],[OrderSide]]="SELL",MIS[[#This Row],[VALUE]]-MIS[[#This Row],[LIVE_VALUE]],MIS[[#This Row],[LIVE_VALUE]]-MIS[[#This Row],[VALUE]])</f>
        <v>956.25000000000728</v>
      </c>
      <c r="AH8632" t="str" cm="1">
        <f t="array" ref="AH86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32" t="str">
        <f>MIS[[#This Row],[TRADING SYMBOL]]</f>
        <v>NIFTY2552225050CE</v>
      </c>
      <c r="AJ8632" t="str">
        <f>IF(RIGHT(MIS[[#This Row],[Main/Hedge]],4)="MAIN","MAIN","HEDGE")</f>
        <v>MAIN</v>
      </c>
      <c r="AK8632" t="str" cm="1">
        <f t="array" ref="AK8632">_xlfn._xlws.FILTER(Table4[Column1],ISNUMBER(SEARCH(Table4[Column1],MIS[[#This Row],[OrderUniqueIdentifier]])),"")</f>
        <v>NOTREND</v>
      </c>
    </row>
    <row r="8633" spans="1:37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>
        <f>_xlfn.XLOOKUP(MIS[[#This Row],[TRADING SYMBOL]],[1]Sheet1!$D:$D,[1]Sheet1!$C:$C)</f>
        <v>168.75</v>
      </c>
      <c r="AE8633">
        <f>MIS[[#This Row],[OrderAverageTradedPrice]]*MIS[[#This Row],[OrderQuantity]]</f>
        <v>162435</v>
      </c>
      <c r="AF8633">
        <f>MIS[[#This Row],[LTP]]*MIS[[#This Row],[OrderQuantity]]</f>
        <v>164531.25</v>
      </c>
      <c r="AG8633">
        <f>IF(MIS[[#This Row],[OrderSide]]="SELL",MIS[[#This Row],[VALUE]]-MIS[[#This Row],[LIVE_VALUE]],MIS[[#This Row],[LIVE_VALUE]]-MIS[[#This Row],[VALUE]])</f>
        <v>2096.25</v>
      </c>
      <c r="AH8633" t="str" cm="1">
        <f t="array" ref="AH86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33" t="str">
        <f>MIS[[#This Row],[TRADING SYMBOL]]</f>
        <v>NIFTY2552225050CE</v>
      </c>
      <c r="AJ8633" t="str">
        <f>IF(RIGHT(MIS[[#This Row],[Main/Hedge]],4)="MAIN","MAIN","HEDGE")</f>
        <v>MAIN</v>
      </c>
      <c r="AK8633" t="str" cm="1">
        <f t="array" ref="AK8633">_xlfn._xlws.FILTER(Table4[Column1],ISNUMBER(SEARCH(Table4[Column1],MIS[[#This Row],[OrderUniqueIdentifier]])),"")</f>
        <v>NOTREND</v>
      </c>
    </row>
    <row r="8634" spans="1:37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>
        <f>_xlfn.XLOOKUP(MIS[[#This Row],[TRADING SYMBOL]],[1]Sheet1!$D:$D,[1]Sheet1!$C:$C)</f>
        <v>168.75</v>
      </c>
      <c r="AE8634">
        <f>MIS[[#This Row],[OrderAverageTradedPrice]]*MIS[[#This Row],[OrderQuantity]]</f>
        <v>12498.75</v>
      </c>
      <c r="AF8634">
        <f>MIS[[#This Row],[LTP]]*MIS[[#This Row],[OrderQuantity]]</f>
        <v>12656.25</v>
      </c>
      <c r="AG8634">
        <f>IF(MIS[[#This Row],[OrderSide]]="SELL",MIS[[#This Row],[VALUE]]-MIS[[#This Row],[LIVE_VALUE]],MIS[[#This Row],[LIVE_VALUE]]-MIS[[#This Row],[VALUE]])</f>
        <v>157.5</v>
      </c>
      <c r="AH8634" t="str" cm="1">
        <f t="array" ref="AH86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34" t="str">
        <f>MIS[[#This Row],[TRADING SYMBOL]]</f>
        <v>NIFTY2552225050CE</v>
      </c>
      <c r="AJ8634" t="str">
        <f>IF(RIGHT(MIS[[#This Row],[Main/Hedge]],4)="MAIN","MAIN","HEDGE")</f>
        <v>MAIN</v>
      </c>
      <c r="AK8634" t="str" cm="1">
        <f t="array" ref="AK8634">_xlfn._xlws.FILTER(Table4[Column1],ISNUMBER(SEARCH(Table4[Column1],MIS[[#This Row],[OrderUniqueIdentifier]])),"")</f>
        <v>NOTREND</v>
      </c>
    </row>
    <row r="8635" spans="1:37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>
        <f>_xlfn.XLOOKUP(MIS[[#This Row],[TRADING SYMBOL]],[1]Sheet1!$D:$D,[1]Sheet1!$C:$C)</f>
        <v>91.6</v>
      </c>
      <c r="AE8635">
        <f>MIS[[#This Row],[OrderAverageTradedPrice]]*MIS[[#This Row],[OrderQuantity]]</f>
        <v>7008</v>
      </c>
      <c r="AF8635">
        <f>MIS[[#This Row],[LTP]]*MIS[[#This Row],[OrderQuantity]]</f>
        <v>7328</v>
      </c>
      <c r="AG8635">
        <f>IF(MIS[[#This Row],[OrderSide]]="SELL",MIS[[#This Row],[VALUE]]-MIS[[#This Row],[LIVE_VALUE]],MIS[[#This Row],[LIVE_VALUE]]-MIS[[#This Row],[VALUE]])</f>
        <v>320</v>
      </c>
      <c r="AH8635" t="str" cm="1">
        <f t="array" ref="AH8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5" t="str">
        <f>MIS[[#This Row],[TRADING SYMBOL]]</f>
        <v>SENSEX2552083600CE</v>
      </c>
      <c r="AJ8635" t="str">
        <f>IF(RIGHT(MIS[[#This Row],[Main/Hedge]],4)="MAIN","MAIN","HEDGE")</f>
        <v>MAIN</v>
      </c>
      <c r="AK8635" t="str" cm="1">
        <f t="array" ref="AK8635">_xlfn._xlws.FILTER(Table4[Column1],ISNUMBER(SEARCH(Table4[Column1],MIS[[#This Row],[OrderUniqueIdentifier]])),"")</f>
        <v>XYT</v>
      </c>
    </row>
    <row r="8636" spans="1:37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>
        <f>_xlfn.XLOOKUP(MIS[[#This Row],[TRADING SYMBOL]],[1]Sheet1!$D:$D,[1]Sheet1!$C:$C)</f>
        <v>490.65</v>
      </c>
      <c r="AE8636">
        <f>MIS[[#This Row],[OrderAverageTradedPrice]]*MIS[[#This Row],[OrderQuantity]]</f>
        <v>38640</v>
      </c>
      <c r="AF8636">
        <f>MIS[[#This Row],[LTP]]*MIS[[#This Row],[OrderQuantity]]</f>
        <v>39252</v>
      </c>
      <c r="AG8636">
        <f>IF(MIS[[#This Row],[OrderSide]]="SELL",MIS[[#This Row],[VALUE]]-MIS[[#This Row],[LIVE_VALUE]],MIS[[#This Row],[LIVE_VALUE]]-MIS[[#This Row],[VALUE]])</f>
        <v>612</v>
      </c>
      <c r="AH8636" t="str" cm="1">
        <f t="array" ref="AH8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6" t="str">
        <f>MIS[[#This Row],[TRADING SYMBOL]]</f>
        <v>SENSEX2552082300CE</v>
      </c>
      <c r="AJ8636" t="str">
        <f>IF(RIGHT(MIS[[#This Row],[Main/Hedge]],4)="MAIN","MAIN","HEDGE")</f>
        <v>MAIN</v>
      </c>
      <c r="AK8636" t="str" cm="1">
        <f t="array" ref="AK8636">_xlfn._xlws.FILTER(Table4[Column1],ISNUMBER(SEARCH(Table4[Column1],MIS[[#This Row],[OrderUniqueIdentifier]])),"")</f>
        <v>XYT</v>
      </c>
    </row>
    <row r="8637" spans="1:37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>
        <f>_xlfn.XLOOKUP(MIS[[#This Row],[TRADING SYMBOL]],[1]Sheet1!$D:$D,[1]Sheet1!$C:$C)</f>
        <v>118.35</v>
      </c>
      <c r="AE8637">
        <f>MIS[[#This Row],[OrderAverageTradedPrice]]*MIS[[#This Row],[OrderQuantity]]</f>
        <v>9257</v>
      </c>
      <c r="AF8637">
        <f>MIS[[#This Row],[LTP]]*MIS[[#This Row],[OrderQuantity]]</f>
        <v>9468</v>
      </c>
      <c r="AG8637">
        <f>IF(MIS[[#This Row],[OrderSide]]="SELL",MIS[[#This Row],[VALUE]]-MIS[[#This Row],[LIVE_VALUE]],MIS[[#This Row],[LIVE_VALUE]]-MIS[[#This Row],[VALUE]])</f>
        <v>211</v>
      </c>
      <c r="AH8637" t="str" cm="1">
        <f t="array" ref="AH8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7" t="str">
        <f>MIS[[#This Row],[TRADING SYMBOL]]</f>
        <v>SENSEX2552083400CE</v>
      </c>
      <c r="AJ8637" t="str">
        <f>IF(RIGHT(MIS[[#This Row],[Main/Hedge]],4)="MAIN","MAIN","HEDGE")</f>
        <v>MAIN</v>
      </c>
      <c r="AK8637" t="str" cm="1">
        <f t="array" ref="AK8637">_xlfn._xlws.FILTER(Table4[Column1],ISNUMBER(SEARCH(Table4[Column1],MIS[[#This Row],[OrderUniqueIdentifier]])),"")</f>
        <v>XYT</v>
      </c>
    </row>
    <row r="8638" spans="1:37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>
        <f>_xlfn.XLOOKUP(MIS[[#This Row],[TRADING SYMBOL]],[1]Sheet1!$D:$D,[1]Sheet1!$C:$C)</f>
        <v>490.65</v>
      </c>
      <c r="AE8638">
        <f>MIS[[#This Row],[OrderAverageTradedPrice]]*MIS[[#This Row],[OrderQuantity]]</f>
        <v>57963</v>
      </c>
      <c r="AF8638">
        <f>MIS[[#This Row],[LTP]]*MIS[[#This Row],[OrderQuantity]]</f>
        <v>58878</v>
      </c>
      <c r="AG8638">
        <f>IF(MIS[[#This Row],[OrderSide]]="SELL",MIS[[#This Row],[VALUE]]-MIS[[#This Row],[LIVE_VALUE]],MIS[[#This Row],[LIVE_VALUE]]-MIS[[#This Row],[VALUE]])</f>
        <v>915</v>
      </c>
      <c r="AH8638" t="str" cm="1">
        <f t="array" ref="AH86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38" t="str">
        <f>MIS[[#This Row],[TRADING SYMBOL]]</f>
        <v>SENSEX2552082300CE</v>
      </c>
      <c r="AJ8638" t="str">
        <f>IF(RIGHT(MIS[[#This Row],[Main/Hedge]],4)="MAIN","MAIN","HEDGE")</f>
        <v>MAIN</v>
      </c>
      <c r="AK8638" t="str" cm="1">
        <f t="array" ref="AK8638">_xlfn._xlws.FILTER(Table4[Column1],ISNUMBER(SEARCH(Table4[Column1],MIS[[#This Row],[OrderUniqueIdentifier]])),"")</f>
        <v>NOTREND</v>
      </c>
    </row>
    <row r="8639" spans="1:37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>
        <f>_xlfn.XLOOKUP(MIS[[#This Row],[TRADING SYMBOL]],[1]Sheet1!$D:$D,[1]Sheet1!$C:$C)</f>
        <v>91.6</v>
      </c>
      <c r="AE8639">
        <f>MIS[[#This Row],[OrderAverageTradedPrice]]*MIS[[#This Row],[OrderQuantity]]</f>
        <v>1757</v>
      </c>
      <c r="AF8639">
        <f>MIS[[#This Row],[LTP]]*MIS[[#This Row],[OrderQuantity]]</f>
        <v>1832</v>
      </c>
      <c r="AG8639">
        <f>IF(MIS[[#This Row],[OrderSide]]="SELL",MIS[[#This Row],[VALUE]]-MIS[[#This Row],[LIVE_VALUE]],MIS[[#This Row],[LIVE_VALUE]]-MIS[[#This Row],[VALUE]])</f>
        <v>75</v>
      </c>
      <c r="AH8639" t="str" cm="1">
        <f t="array" ref="AH8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9" t="str">
        <f>MIS[[#This Row],[TRADING SYMBOL]]</f>
        <v>SENSEX2552083600CE</v>
      </c>
      <c r="AJ8639" t="str">
        <f>IF(RIGHT(MIS[[#This Row],[Main/Hedge]],4)="MAIN","MAIN","HEDGE")</f>
        <v>MAIN</v>
      </c>
      <c r="AK8639" t="str" cm="1">
        <f t="array" ref="AK8639">_xlfn._xlws.FILTER(Table4[Column1],ISNUMBER(SEARCH(Table4[Column1],MIS[[#This Row],[OrderUniqueIdentifier]])),"")</f>
        <v>XYT</v>
      </c>
    </row>
    <row r="8640" spans="1:37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>
        <f>_xlfn.XLOOKUP(MIS[[#This Row],[TRADING SYMBOL]],[1]Sheet1!$D:$D,[1]Sheet1!$C:$C)</f>
        <v>118.35</v>
      </c>
      <c r="AE8640">
        <f>MIS[[#This Row],[OrderAverageTradedPrice]]*MIS[[#This Row],[OrderQuantity]]</f>
        <v>2320</v>
      </c>
      <c r="AF8640">
        <f>MIS[[#This Row],[LTP]]*MIS[[#This Row],[OrderQuantity]]</f>
        <v>2367</v>
      </c>
      <c r="AG8640">
        <f>IF(MIS[[#This Row],[OrderSide]]="SELL",MIS[[#This Row],[VALUE]]-MIS[[#This Row],[LIVE_VALUE]],MIS[[#This Row],[LIVE_VALUE]]-MIS[[#This Row],[VALUE]])</f>
        <v>47</v>
      </c>
      <c r="AH8640" t="str" cm="1">
        <f t="array" ref="AH8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0" t="str">
        <f>MIS[[#This Row],[TRADING SYMBOL]]</f>
        <v>SENSEX2552083400CE</v>
      </c>
      <c r="AJ8640" t="str">
        <f>IF(RIGHT(MIS[[#This Row],[Main/Hedge]],4)="MAIN","MAIN","HEDGE")</f>
        <v>MAIN</v>
      </c>
      <c r="AK8640" t="str" cm="1">
        <f t="array" ref="AK8640">_xlfn._xlws.FILTER(Table4[Column1],ISNUMBER(SEARCH(Table4[Column1],MIS[[#This Row],[OrderUniqueIdentifier]])),"")</f>
        <v>XYT</v>
      </c>
    </row>
    <row r="8641" spans="1:37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>
        <f>_xlfn.XLOOKUP(MIS[[#This Row],[TRADING SYMBOL]],[1]Sheet1!$D:$D,[1]Sheet1!$C:$C)</f>
        <v>187</v>
      </c>
      <c r="AE8641">
        <f>MIS[[#This Row],[OrderAverageTradedPrice]]*MIS[[#This Row],[OrderQuantity]]</f>
        <v>182422.5</v>
      </c>
      <c r="AF8641">
        <f>MIS[[#This Row],[LTP]]*MIS[[#This Row],[OrderQuantity]]</f>
        <v>182325</v>
      </c>
      <c r="AG8641">
        <f>IF(MIS[[#This Row],[OrderSide]]="SELL",MIS[[#This Row],[VALUE]]-MIS[[#This Row],[LIVE_VALUE]],MIS[[#This Row],[LIVE_VALUE]]-MIS[[#This Row],[VALUE]])</f>
        <v>-97.5</v>
      </c>
      <c r="AH8641" t="str" cm="1">
        <f t="array" ref="AH86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41" t="str">
        <f>MIS[[#This Row],[TRADING SYMBOL]]</f>
        <v>NIFTY2552225050PE</v>
      </c>
      <c r="AJ8641" t="str">
        <f>IF(RIGHT(MIS[[#This Row],[Main/Hedge]],4)="MAIN","MAIN","HEDGE")</f>
        <v>MAIN</v>
      </c>
      <c r="AK8641" t="str" cm="1">
        <f t="array" ref="AK8641">_xlfn._xlws.FILTER(Table4[Column1],ISNUMBER(SEARCH(Table4[Column1],MIS[[#This Row],[OrderUniqueIdentifier]])),"")</f>
        <v>NOTREND</v>
      </c>
    </row>
    <row r="8642" spans="1:37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>
        <f>_xlfn.XLOOKUP(MIS[[#This Row],[TRADING SYMBOL]],[1]Sheet1!$D:$D,[1]Sheet1!$C:$C)</f>
        <v>91.6</v>
      </c>
      <c r="AE8642">
        <f>MIS[[#This Row],[OrderAverageTradedPrice]]*MIS[[#This Row],[OrderQuantity]]</f>
        <v>21126</v>
      </c>
      <c r="AF8642">
        <f>MIS[[#This Row],[LTP]]*MIS[[#This Row],[OrderQuantity]]</f>
        <v>21984</v>
      </c>
      <c r="AG8642">
        <f>IF(MIS[[#This Row],[OrderSide]]="SELL",MIS[[#This Row],[VALUE]]-MIS[[#This Row],[LIVE_VALUE]],MIS[[#This Row],[LIVE_VALUE]]-MIS[[#This Row],[VALUE]])</f>
        <v>858</v>
      </c>
      <c r="AH8642" t="str" cm="1">
        <f t="array" ref="AH8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2" t="str">
        <f>MIS[[#This Row],[TRADING SYMBOL]]</f>
        <v>SENSEX2552083600CE</v>
      </c>
      <c r="AJ8642" t="str">
        <f>IF(RIGHT(MIS[[#This Row],[Main/Hedge]],4)="MAIN","MAIN","HEDGE")</f>
        <v>MAIN</v>
      </c>
      <c r="AK8642" t="str" cm="1">
        <f t="array" ref="AK8642">_xlfn._xlws.FILTER(Table4[Column1],ISNUMBER(SEARCH(Table4[Column1],MIS[[#This Row],[OrderUniqueIdentifier]])),"")</f>
        <v>XYT</v>
      </c>
    </row>
    <row r="8643" spans="1:37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>
        <f>_xlfn.XLOOKUP(MIS[[#This Row],[TRADING SYMBOL]],[1]Sheet1!$D:$D,[1]Sheet1!$C:$C)</f>
        <v>490.65</v>
      </c>
      <c r="AE8643">
        <f>MIS[[#This Row],[OrderAverageTradedPrice]]*MIS[[#This Row],[OrderQuantity]]</f>
        <v>106685.99999999987</v>
      </c>
      <c r="AF8643">
        <f>MIS[[#This Row],[LTP]]*MIS[[#This Row],[OrderQuantity]]</f>
        <v>107943</v>
      </c>
      <c r="AG8643">
        <f>IF(MIS[[#This Row],[OrderSide]]="SELL",MIS[[#This Row],[VALUE]]-MIS[[#This Row],[LIVE_VALUE]],MIS[[#This Row],[LIVE_VALUE]]-MIS[[#This Row],[VALUE]])</f>
        <v>1257.000000000131</v>
      </c>
      <c r="AH8643" t="str" cm="1">
        <f t="array" ref="AH8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3" t="str">
        <f>MIS[[#This Row],[TRADING SYMBOL]]</f>
        <v>SENSEX2552082300CE</v>
      </c>
      <c r="AJ8643" t="str">
        <f>IF(RIGHT(MIS[[#This Row],[Main/Hedge]],4)="MAIN","MAIN","HEDGE")</f>
        <v>MAIN</v>
      </c>
      <c r="AK8643" t="str" cm="1">
        <f t="array" ref="AK8643">_xlfn._xlws.FILTER(Table4[Column1],ISNUMBER(SEARCH(Table4[Column1],MIS[[#This Row],[OrderUniqueIdentifier]])),"")</f>
        <v>XYT</v>
      </c>
    </row>
    <row r="8644" spans="1:37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>
        <f>_xlfn.XLOOKUP(MIS[[#This Row],[TRADING SYMBOL]],[1]Sheet1!$D:$D,[1]Sheet1!$C:$C)</f>
        <v>118.35</v>
      </c>
      <c r="AE8644">
        <f>MIS[[#This Row],[OrderAverageTradedPrice]]*MIS[[#This Row],[OrderQuantity]]</f>
        <v>27936</v>
      </c>
      <c r="AF8644">
        <f>MIS[[#This Row],[LTP]]*MIS[[#This Row],[OrderQuantity]]</f>
        <v>28404</v>
      </c>
      <c r="AG8644">
        <f>IF(MIS[[#This Row],[OrderSide]]="SELL",MIS[[#This Row],[VALUE]]-MIS[[#This Row],[LIVE_VALUE]],MIS[[#This Row],[LIVE_VALUE]]-MIS[[#This Row],[VALUE]])</f>
        <v>468</v>
      </c>
      <c r="AH8644" t="str" cm="1">
        <f t="array" ref="AH8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4" t="str">
        <f>MIS[[#This Row],[TRADING SYMBOL]]</f>
        <v>SENSEX2552083400CE</v>
      </c>
      <c r="AJ8644" t="str">
        <f>IF(RIGHT(MIS[[#This Row],[Main/Hedge]],4)="MAIN","MAIN","HEDGE")</f>
        <v>MAIN</v>
      </c>
      <c r="AK8644" t="str" cm="1">
        <f t="array" ref="AK8644">_xlfn._xlws.FILTER(Table4[Column1],ISNUMBER(SEARCH(Table4[Column1],MIS[[#This Row],[OrderUniqueIdentifier]])),"")</f>
        <v>XYT</v>
      </c>
    </row>
    <row r="8645" spans="1:37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>
        <f>_xlfn.XLOOKUP(MIS[[#This Row],[TRADING SYMBOL]],[1]Sheet1!$D:$D,[1]Sheet1!$C:$C)</f>
        <v>490.65</v>
      </c>
      <c r="AE8645">
        <f>MIS[[#This Row],[OrderAverageTradedPrice]]*MIS[[#This Row],[OrderQuantity]]</f>
        <v>164210.99999999977</v>
      </c>
      <c r="AF8645">
        <f>MIS[[#This Row],[LTP]]*MIS[[#This Row],[OrderQuantity]]</f>
        <v>166821</v>
      </c>
      <c r="AG8645">
        <f>IF(MIS[[#This Row],[OrderSide]]="SELL",MIS[[#This Row],[VALUE]]-MIS[[#This Row],[LIVE_VALUE]],MIS[[#This Row],[LIVE_VALUE]]-MIS[[#This Row],[VALUE]])</f>
        <v>2610.0000000002328</v>
      </c>
      <c r="AH8645" t="str" cm="1">
        <f t="array" ref="AH86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45" t="str">
        <f>MIS[[#This Row],[TRADING SYMBOL]]</f>
        <v>SENSEX2552082300CE</v>
      </c>
      <c r="AJ8645" t="str">
        <f>IF(RIGHT(MIS[[#This Row],[Main/Hedge]],4)="MAIN","MAIN","HEDGE")</f>
        <v>MAIN</v>
      </c>
      <c r="AK8645" t="str" cm="1">
        <f t="array" ref="AK8645">_xlfn._xlws.FILTER(Table4[Column1],ISNUMBER(SEARCH(Table4[Column1],MIS[[#This Row],[OrderUniqueIdentifier]])),"")</f>
        <v>NOTREND</v>
      </c>
    </row>
    <row r="8646" spans="1:37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>
        <f>_xlfn.XLOOKUP(MIS[[#This Row],[TRADING SYMBOL]],[1]Sheet1!$D:$D,[1]Sheet1!$C:$C)</f>
        <v>91.6</v>
      </c>
      <c r="AE8646">
        <f>MIS[[#This Row],[OrderAverageTradedPrice]]*MIS[[#This Row],[OrderQuantity]]</f>
        <v>1753</v>
      </c>
      <c r="AF8646">
        <f>MIS[[#This Row],[LTP]]*MIS[[#This Row],[OrderQuantity]]</f>
        <v>1832</v>
      </c>
      <c r="AG8646">
        <f>IF(MIS[[#This Row],[OrderSide]]="SELL",MIS[[#This Row],[VALUE]]-MIS[[#This Row],[LIVE_VALUE]],MIS[[#This Row],[LIVE_VALUE]]-MIS[[#This Row],[VALUE]])</f>
        <v>79</v>
      </c>
      <c r="AH8646" t="str" cm="1">
        <f t="array" ref="AH8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6" t="str">
        <f>MIS[[#This Row],[TRADING SYMBOL]]</f>
        <v>SENSEX2552083600CE</v>
      </c>
      <c r="AJ8646" t="str">
        <f>IF(RIGHT(MIS[[#This Row],[Main/Hedge]],4)="MAIN","MAIN","HEDGE")</f>
        <v>MAIN</v>
      </c>
      <c r="AK8646" t="str" cm="1">
        <f t="array" ref="AK8646">_xlfn._xlws.FILTER(Table4[Column1],ISNUMBER(SEARCH(Table4[Column1],MIS[[#This Row],[OrderUniqueIdentifier]])),"")</f>
        <v>XYT</v>
      </c>
    </row>
    <row r="8647" spans="1:37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>
        <f>_xlfn.XLOOKUP(MIS[[#This Row],[TRADING SYMBOL]],[1]Sheet1!$D:$D,[1]Sheet1!$C:$C)</f>
        <v>168.75</v>
      </c>
      <c r="AE8647">
        <f>MIS[[#This Row],[OrderAverageTradedPrice]]*MIS[[#This Row],[OrderQuantity]]</f>
        <v>49860</v>
      </c>
      <c r="AF8647">
        <f>MIS[[#This Row],[LTP]]*MIS[[#This Row],[OrderQuantity]]</f>
        <v>50625</v>
      </c>
      <c r="AG8647">
        <f>IF(MIS[[#This Row],[OrderSide]]="SELL",MIS[[#This Row],[VALUE]]-MIS[[#This Row],[LIVE_VALUE]],MIS[[#This Row],[LIVE_VALUE]]-MIS[[#This Row],[VALUE]])</f>
        <v>765</v>
      </c>
      <c r="AH8647" t="str" cm="1">
        <f t="array" ref="AH86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47" t="str">
        <f>MIS[[#This Row],[TRADING SYMBOL]]</f>
        <v>NIFTY2552225050CE</v>
      </c>
      <c r="AJ8647" t="str">
        <f>IF(RIGHT(MIS[[#This Row],[Main/Hedge]],4)="MAIN","MAIN","HEDGE")</f>
        <v>MAIN</v>
      </c>
      <c r="AK8647" t="str" cm="1">
        <f t="array" ref="AK8647">_xlfn._xlws.FILTER(Table4[Column1],ISNUMBER(SEARCH(Table4[Column1],MIS[[#This Row],[OrderUniqueIdentifier]])),"")</f>
        <v>NOTREND</v>
      </c>
    </row>
    <row r="8648" spans="1:37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>
        <f>_xlfn.XLOOKUP(MIS[[#This Row],[TRADING SYMBOL]],[1]Sheet1!$D:$D,[1]Sheet1!$C:$C)</f>
        <v>91.6</v>
      </c>
      <c r="AE8648">
        <f>MIS[[#This Row],[OrderAverageTradedPrice]]*MIS[[#This Row],[OrderQuantity]]</f>
        <v>7020</v>
      </c>
      <c r="AF8648">
        <f>MIS[[#This Row],[LTP]]*MIS[[#This Row],[OrderQuantity]]</f>
        <v>7328</v>
      </c>
      <c r="AG8648">
        <f>IF(MIS[[#This Row],[OrderSide]]="SELL",MIS[[#This Row],[VALUE]]-MIS[[#This Row],[LIVE_VALUE]],MIS[[#This Row],[LIVE_VALUE]]-MIS[[#This Row],[VALUE]])</f>
        <v>308</v>
      </c>
      <c r="AH8648" t="str" cm="1">
        <f t="array" ref="AH8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8" t="str">
        <f>MIS[[#This Row],[TRADING SYMBOL]]</f>
        <v>SENSEX2552083600CE</v>
      </c>
      <c r="AJ8648" t="str">
        <f>IF(RIGHT(MIS[[#This Row],[Main/Hedge]],4)="MAIN","MAIN","HEDGE")</f>
        <v>MAIN</v>
      </c>
      <c r="AK8648" t="str" cm="1">
        <f t="array" ref="AK8648">_xlfn._xlws.FILTER(Table4[Column1],ISNUMBER(SEARCH(Table4[Column1],MIS[[#This Row],[OrderUniqueIdentifier]])),"")</f>
        <v>XYT</v>
      </c>
    </row>
    <row r="8649" spans="1:37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>
        <f>_xlfn.XLOOKUP(MIS[[#This Row],[TRADING SYMBOL]],[1]Sheet1!$D:$D,[1]Sheet1!$C:$C)</f>
        <v>490.65</v>
      </c>
      <c r="AE8649">
        <f>MIS[[#This Row],[OrderAverageTradedPrice]]*MIS[[#This Row],[OrderQuantity]]</f>
        <v>58035</v>
      </c>
      <c r="AF8649">
        <f>MIS[[#This Row],[LTP]]*MIS[[#This Row],[OrderQuantity]]</f>
        <v>58878</v>
      </c>
      <c r="AG8649">
        <f>IF(MIS[[#This Row],[OrderSide]]="SELL",MIS[[#This Row],[VALUE]]-MIS[[#This Row],[LIVE_VALUE]],MIS[[#This Row],[LIVE_VALUE]]-MIS[[#This Row],[VALUE]])</f>
        <v>843</v>
      </c>
      <c r="AH8649" t="str" cm="1">
        <f t="array" ref="AH86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49" t="str">
        <f>MIS[[#This Row],[TRADING SYMBOL]]</f>
        <v>SENSEX2552082300CE</v>
      </c>
      <c r="AJ8649" t="str">
        <f>IF(RIGHT(MIS[[#This Row],[Main/Hedge]],4)="MAIN","MAIN","HEDGE")</f>
        <v>MAIN</v>
      </c>
      <c r="AK8649" t="str" cm="1">
        <f t="array" ref="AK8649">_xlfn._xlws.FILTER(Table4[Column1],ISNUMBER(SEARCH(Table4[Column1],MIS[[#This Row],[OrderUniqueIdentifier]])),"")</f>
        <v>NOTREND</v>
      </c>
    </row>
    <row r="8650" spans="1:37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>
        <f>_xlfn.XLOOKUP(MIS[[#This Row],[TRADING SYMBOL]],[1]Sheet1!$D:$D,[1]Sheet1!$C:$C)</f>
        <v>490.65</v>
      </c>
      <c r="AE8650">
        <f>MIS[[#This Row],[OrderAverageTradedPrice]]*MIS[[#This Row],[OrderQuantity]]</f>
        <v>38684</v>
      </c>
      <c r="AF8650">
        <f>MIS[[#This Row],[LTP]]*MIS[[#This Row],[OrderQuantity]]</f>
        <v>39252</v>
      </c>
      <c r="AG8650">
        <f>IF(MIS[[#This Row],[OrderSide]]="SELL",MIS[[#This Row],[VALUE]]-MIS[[#This Row],[LIVE_VALUE]],MIS[[#This Row],[LIVE_VALUE]]-MIS[[#This Row],[VALUE]])</f>
        <v>568</v>
      </c>
      <c r="AH8650" t="str" cm="1">
        <f t="array" ref="AH8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0" t="str">
        <f>MIS[[#This Row],[TRADING SYMBOL]]</f>
        <v>SENSEX2552082300CE</v>
      </c>
      <c r="AJ8650" t="str">
        <f>IF(RIGHT(MIS[[#This Row],[Main/Hedge]],4)="MAIN","MAIN","HEDGE")</f>
        <v>MAIN</v>
      </c>
      <c r="AK8650" t="str" cm="1">
        <f t="array" ref="AK8650">_xlfn._xlws.FILTER(Table4[Column1],ISNUMBER(SEARCH(Table4[Column1],MIS[[#This Row],[OrderUniqueIdentifier]])),"")</f>
        <v>XYT</v>
      </c>
    </row>
    <row r="8651" spans="1:37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>
        <f>_xlfn.XLOOKUP(MIS[[#This Row],[TRADING SYMBOL]],[1]Sheet1!$D:$D,[1]Sheet1!$C:$C)</f>
        <v>441.2</v>
      </c>
      <c r="AE8651">
        <f>MIS[[#This Row],[OrderAverageTradedPrice]]*MIS[[#This Row],[OrderQuantity]]</f>
        <v>60172</v>
      </c>
      <c r="AF8651">
        <f>MIS[[#This Row],[LTP]]*MIS[[#This Row],[OrderQuantity]]</f>
        <v>61768</v>
      </c>
      <c r="AG8651">
        <f>IF(MIS[[#This Row],[OrderSide]]="SELL",MIS[[#This Row],[VALUE]]-MIS[[#This Row],[LIVE_VALUE]],MIS[[#This Row],[LIVE_VALUE]]-MIS[[#This Row],[VALUE]])</f>
        <v>1596</v>
      </c>
      <c r="AH8651" t="str" cm="1">
        <f t="array" ref="AH86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51" t="str">
        <f>MIS[[#This Row],[TRADING SYMBOL]]</f>
        <v>SENSEX2552082400CE</v>
      </c>
      <c r="AJ8651" t="str">
        <f>IF(RIGHT(MIS[[#This Row],[Main/Hedge]],4)="MAIN","MAIN","HEDGE")</f>
        <v>MAIN</v>
      </c>
      <c r="AK8651" t="str" cm="1">
        <f t="array" ref="AK8651">_xlfn._xlws.FILTER(Table4[Column1],ISNUMBER(SEARCH(Table4[Column1],MIS[[#This Row],[OrderUniqueIdentifier]])),"")</f>
        <v>NOTREND</v>
      </c>
    </row>
    <row r="8652" spans="1:37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>
        <f>_xlfn.XLOOKUP(MIS[[#This Row],[TRADING SYMBOL]],[1]Sheet1!$D:$D,[1]Sheet1!$C:$C)</f>
        <v>168.75</v>
      </c>
      <c r="AE8652">
        <f>MIS[[#This Row],[OrderAverageTradedPrice]]*MIS[[#This Row],[OrderQuantity]]</f>
        <v>49860</v>
      </c>
      <c r="AF8652">
        <f>MIS[[#This Row],[LTP]]*MIS[[#This Row],[OrderQuantity]]</f>
        <v>50625</v>
      </c>
      <c r="AG8652">
        <f>IF(MIS[[#This Row],[OrderSide]]="SELL",MIS[[#This Row],[VALUE]]-MIS[[#This Row],[LIVE_VALUE]],MIS[[#This Row],[LIVE_VALUE]]-MIS[[#This Row],[VALUE]])</f>
        <v>765</v>
      </c>
      <c r="AH8652" t="str" cm="1">
        <f t="array" ref="AH86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52" t="str">
        <f>MIS[[#This Row],[TRADING SYMBOL]]</f>
        <v>NIFTY2552225050CE</v>
      </c>
      <c r="AJ8652" t="str">
        <f>IF(RIGHT(MIS[[#This Row],[Main/Hedge]],4)="MAIN","MAIN","HEDGE")</f>
        <v>MAIN</v>
      </c>
      <c r="AK8652" t="str" cm="1">
        <f t="array" ref="AK8652">_xlfn._xlws.FILTER(Table4[Column1],ISNUMBER(SEARCH(Table4[Column1],MIS[[#This Row],[OrderUniqueIdentifier]])),"")</f>
        <v>NOTREND</v>
      </c>
    </row>
    <row r="8653" spans="1:37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>
        <f>_xlfn.XLOOKUP(MIS[[#This Row],[TRADING SYMBOL]],[1]Sheet1!$D:$D,[1]Sheet1!$C:$C)</f>
        <v>91.6</v>
      </c>
      <c r="AE8653">
        <f>MIS[[#This Row],[OrderAverageTradedPrice]]*MIS[[#This Row],[OrderQuantity]]</f>
        <v>7027</v>
      </c>
      <c r="AF8653">
        <f>MIS[[#This Row],[LTP]]*MIS[[#This Row],[OrderQuantity]]</f>
        <v>7328</v>
      </c>
      <c r="AG8653">
        <f>IF(MIS[[#This Row],[OrderSide]]="SELL",MIS[[#This Row],[VALUE]]-MIS[[#This Row],[LIVE_VALUE]],MIS[[#This Row],[LIVE_VALUE]]-MIS[[#This Row],[VALUE]])</f>
        <v>301</v>
      </c>
      <c r="AH8653" t="str" cm="1">
        <f t="array" ref="AH8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3" t="str">
        <f>MIS[[#This Row],[TRADING SYMBOL]]</f>
        <v>SENSEX2552083600CE</v>
      </c>
      <c r="AJ8653" t="str">
        <f>IF(RIGHT(MIS[[#This Row],[Main/Hedge]],4)="MAIN","MAIN","HEDGE")</f>
        <v>MAIN</v>
      </c>
      <c r="AK8653" t="str" cm="1">
        <f t="array" ref="AK8653">_xlfn._xlws.FILTER(Table4[Column1],ISNUMBER(SEARCH(Table4[Column1],MIS[[#This Row],[OrderUniqueIdentifier]])),"")</f>
        <v>XYT</v>
      </c>
    </row>
    <row r="8654" spans="1:37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>
        <f>_xlfn.XLOOKUP(MIS[[#This Row],[TRADING SYMBOL]],[1]Sheet1!$D:$D,[1]Sheet1!$C:$C)</f>
        <v>168.75</v>
      </c>
      <c r="AE8654">
        <f>MIS[[#This Row],[OrderAverageTradedPrice]]*MIS[[#This Row],[OrderQuantity]]</f>
        <v>87176.25</v>
      </c>
      <c r="AF8654">
        <f>MIS[[#This Row],[LTP]]*MIS[[#This Row],[OrderQuantity]]</f>
        <v>88593.75</v>
      </c>
      <c r="AG8654">
        <f>IF(MIS[[#This Row],[OrderSide]]="SELL",MIS[[#This Row],[VALUE]]-MIS[[#This Row],[LIVE_VALUE]],MIS[[#This Row],[LIVE_VALUE]]-MIS[[#This Row],[VALUE]])</f>
        <v>1417.5</v>
      </c>
      <c r="AH8654" t="str" cm="1">
        <f t="array" ref="AH86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54" t="str">
        <f>MIS[[#This Row],[TRADING SYMBOL]]</f>
        <v>NIFTY2552225050CE</v>
      </c>
      <c r="AJ8654" t="str">
        <f>IF(RIGHT(MIS[[#This Row],[Main/Hedge]],4)="MAIN","MAIN","HEDGE")</f>
        <v>MAIN</v>
      </c>
      <c r="AK8654" t="str" cm="1">
        <f t="array" ref="AK8654">_xlfn._xlws.FILTER(Table4[Column1],ISNUMBER(SEARCH(Table4[Column1],MIS[[#This Row],[OrderUniqueIdentifier]])),"")</f>
        <v>NOTREND</v>
      </c>
    </row>
    <row r="8655" spans="1:37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>
        <f>_xlfn.XLOOKUP(MIS[[#This Row],[TRADING SYMBOL]],[1]Sheet1!$D:$D,[1]Sheet1!$C:$C)</f>
        <v>168.75</v>
      </c>
      <c r="AE8655">
        <f>MIS[[#This Row],[OrderAverageTradedPrice]]*MIS[[#This Row],[OrderQuantity]]</f>
        <v>49860</v>
      </c>
      <c r="AF8655">
        <f>MIS[[#This Row],[LTP]]*MIS[[#This Row],[OrderQuantity]]</f>
        <v>50625</v>
      </c>
      <c r="AG8655">
        <f>IF(MIS[[#This Row],[OrderSide]]="SELL",MIS[[#This Row],[VALUE]]-MIS[[#This Row],[LIVE_VALUE]],MIS[[#This Row],[LIVE_VALUE]]-MIS[[#This Row],[VALUE]])</f>
        <v>765</v>
      </c>
      <c r="AH8655" t="str" cm="1">
        <f t="array" ref="AH86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55" t="str">
        <f>MIS[[#This Row],[TRADING SYMBOL]]</f>
        <v>NIFTY2552225050CE</v>
      </c>
      <c r="AJ8655" t="str">
        <f>IF(RIGHT(MIS[[#This Row],[Main/Hedge]],4)="MAIN","MAIN","HEDGE")</f>
        <v>MAIN</v>
      </c>
      <c r="AK8655" t="str" cm="1">
        <f t="array" ref="AK8655">_xlfn._xlws.FILTER(Table4[Column1],ISNUMBER(SEARCH(Table4[Column1],MIS[[#This Row],[OrderUniqueIdentifier]])),"")</f>
        <v>NOTREND</v>
      </c>
    </row>
    <row r="8656" spans="1:37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>
        <f>_xlfn.XLOOKUP(MIS[[#This Row],[TRADING SYMBOL]],[1]Sheet1!$D:$D,[1]Sheet1!$C:$C)</f>
        <v>91.6</v>
      </c>
      <c r="AE8656">
        <f>MIS[[#This Row],[OrderAverageTradedPrice]]*MIS[[#This Row],[OrderQuantity]]</f>
        <v>5275.9999999999973</v>
      </c>
      <c r="AF8656">
        <f>MIS[[#This Row],[LTP]]*MIS[[#This Row],[OrderQuantity]]</f>
        <v>5496</v>
      </c>
      <c r="AG8656">
        <f>IF(MIS[[#This Row],[OrderSide]]="SELL",MIS[[#This Row],[VALUE]]-MIS[[#This Row],[LIVE_VALUE]],MIS[[#This Row],[LIVE_VALUE]]-MIS[[#This Row],[VALUE]])</f>
        <v>220.00000000000273</v>
      </c>
      <c r="AH8656" t="str" cm="1">
        <f t="array" ref="AH8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6" t="str">
        <f>MIS[[#This Row],[TRADING SYMBOL]]</f>
        <v>SENSEX2552083600CE</v>
      </c>
      <c r="AJ8656" t="str">
        <f>IF(RIGHT(MIS[[#This Row],[Main/Hedge]],4)="MAIN","MAIN","HEDGE")</f>
        <v>MAIN</v>
      </c>
      <c r="AK8656" t="str" cm="1">
        <f t="array" ref="AK8656">_xlfn._xlws.FILTER(Table4[Column1],ISNUMBER(SEARCH(Table4[Column1],MIS[[#This Row],[OrderUniqueIdentifier]])),"")</f>
        <v>XYT</v>
      </c>
    </row>
    <row r="8657" spans="1:37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>
        <f>_xlfn.XLOOKUP(MIS[[#This Row],[TRADING SYMBOL]],[1]Sheet1!$D:$D,[1]Sheet1!$C:$C)</f>
        <v>490.65</v>
      </c>
      <c r="AE8657">
        <f>MIS[[#This Row],[OrderAverageTradedPrice]]*MIS[[#This Row],[OrderQuantity]]</f>
        <v>38684</v>
      </c>
      <c r="AF8657">
        <f>MIS[[#This Row],[LTP]]*MIS[[#This Row],[OrderQuantity]]</f>
        <v>39252</v>
      </c>
      <c r="AG8657">
        <f>IF(MIS[[#This Row],[OrderSide]]="SELL",MIS[[#This Row],[VALUE]]-MIS[[#This Row],[LIVE_VALUE]],MIS[[#This Row],[LIVE_VALUE]]-MIS[[#This Row],[VALUE]])</f>
        <v>568</v>
      </c>
      <c r="AH8657" t="str" cm="1">
        <f t="array" ref="AH8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7" t="str">
        <f>MIS[[#This Row],[TRADING SYMBOL]]</f>
        <v>SENSEX2552082300CE</v>
      </c>
      <c r="AJ8657" t="str">
        <f>IF(RIGHT(MIS[[#This Row],[Main/Hedge]],4)="MAIN","MAIN","HEDGE")</f>
        <v>MAIN</v>
      </c>
      <c r="AK8657" t="str" cm="1">
        <f t="array" ref="AK8657">_xlfn._xlws.FILTER(Table4[Column1],ISNUMBER(SEARCH(Table4[Column1],MIS[[#This Row],[OrderUniqueIdentifier]])),"")</f>
        <v>XYT</v>
      </c>
    </row>
    <row r="8658" spans="1:37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>
        <f>_xlfn.XLOOKUP(MIS[[#This Row],[TRADING SYMBOL]],[1]Sheet1!$D:$D,[1]Sheet1!$C:$C)</f>
        <v>118.35</v>
      </c>
      <c r="AE8658">
        <f>MIS[[#This Row],[OrderAverageTradedPrice]]*MIS[[#This Row],[OrderQuantity]]</f>
        <v>6964.99999999998</v>
      </c>
      <c r="AF8658">
        <f>MIS[[#This Row],[LTP]]*MIS[[#This Row],[OrderQuantity]]</f>
        <v>7101</v>
      </c>
      <c r="AG8658">
        <f>IF(MIS[[#This Row],[OrderSide]]="SELL",MIS[[#This Row],[VALUE]]-MIS[[#This Row],[LIVE_VALUE]],MIS[[#This Row],[LIVE_VALUE]]-MIS[[#This Row],[VALUE]])</f>
        <v>136.00000000002001</v>
      </c>
      <c r="AH8658" t="str" cm="1">
        <f t="array" ref="AH8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8" t="str">
        <f>MIS[[#This Row],[TRADING SYMBOL]]</f>
        <v>SENSEX2552083400CE</v>
      </c>
      <c r="AJ8658" t="str">
        <f>IF(RIGHT(MIS[[#This Row],[Main/Hedge]],4)="MAIN","MAIN","HEDGE")</f>
        <v>MAIN</v>
      </c>
      <c r="AK8658" t="str" cm="1">
        <f t="array" ref="AK8658">_xlfn._xlws.FILTER(Table4[Column1],ISNUMBER(SEARCH(Table4[Column1],MIS[[#This Row],[OrderUniqueIdentifier]])),"")</f>
        <v>XYT</v>
      </c>
    </row>
    <row r="8659" spans="1:37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>
        <f>_xlfn.XLOOKUP(MIS[[#This Row],[TRADING SYMBOL]],[1]Sheet1!$D:$D,[1]Sheet1!$C:$C)</f>
        <v>168.75</v>
      </c>
      <c r="AE8659">
        <f>MIS[[#This Row],[OrderAverageTradedPrice]]*MIS[[#This Row],[OrderQuantity]]</f>
        <v>99750</v>
      </c>
      <c r="AF8659">
        <f>MIS[[#This Row],[LTP]]*MIS[[#This Row],[OrderQuantity]]</f>
        <v>101250</v>
      </c>
      <c r="AG8659">
        <f>IF(MIS[[#This Row],[OrderSide]]="SELL",MIS[[#This Row],[VALUE]]-MIS[[#This Row],[LIVE_VALUE]],MIS[[#This Row],[LIVE_VALUE]]-MIS[[#This Row],[VALUE]])</f>
        <v>1500</v>
      </c>
      <c r="AH8659" t="str" cm="1">
        <f t="array" ref="AH86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59" t="str">
        <f>MIS[[#This Row],[TRADING SYMBOL]]</f>
        <v>NIFTY2552225050CE</v>
      </c>
      <c r="AJ8659" t="str">
        <f>IF(RIGHT(MIS[[#This Row],[Main/Hedge]],4)="MAIN","MAIN","HEDGE")</f>
        <v>MAIN</v>
      </c>
      <c r="AK8659" t="str" cm="1">
        <f t="array" ref="AK8659">_xlfn._xlws.FILTER(Table4[Column1],ISNUMBER(SEARCH(Table4[Column1],MIS[[#This Row],[OrderUniqueIdentifier]])),"")</f>
        <v>NOTREND</v>
      </c>
    </row>
    <row r="8660" spans="1:37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>
        <f>_xlfn.XLOOKUP(MIS[[#This Row],[TRADING SYMBOL]],[1]Sheet1!$D:$D,[1]Sheet1!$C:$C)</f>
        <v>91.6</v>
      </c>
      <c r="AE8660">
        <f>MIS[[#This Row],[OrderAverageTradedPrice]]*MIS[[#This Row],[OrderQuantity]]</f>
        <v>14025</v>
      </c>
      <c r="AF8660">
        <f>MIS[[#This Row],[LTP]]*MIS[[#This Row],[OrderQuantity]]</f>
        <v>14656</v>
      </c>
      <c r="AG8660">
        <f>IF(MIS[[#This Row],[OrderSide]]="SELL",MIS[[#This Row],[VALUE]]-MIS[[#This Row],[LIVE_VALUE]],MIS[[#This Row],[LIVE_VALUE]]-MIS[[#This Row],[VALUE]])</f>
        <v>631</v>
      </c>
      <c r="AH8660" t="str" cm="1">
        <f t="array" ref="AH8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0" t="str">
        <f>MIS[[#This Row],[TRADING SYMBOL]]</f>
        <v>SENSEX2552083600CE</v>
      </c>
      <c r="AJ8660" t="str">
        <f>IF(RIGHT(MIS[[#This Row],[Main/Hedge]],4)="MAIN","MAIN","HEDGE")</f>
        <v>MAIN</v>
      </c>
      <c r="AK8660" t="str" cm="1">
        <f t="array" ref="AK8660">_xlfn._xlws.FILTER(Table4[Column1],ISNUMBER(SEARCH(Table4[Column1],MIS[[#This Row],[OrderUniqueIdentifier]])),"")</f>
        <v>XYT</v>
      </c>
    </row>
    <row r="8661" spans="1:37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>
        <f>_xlfn.XLOOKUP(MIS[[#This Row],[TRADING SYMBOL]],[1]Sheet1!$D:$D,[1]Sheet1!$C:$C)</f>
        <v>490.65</v>
      </c>
      <c r="AE8661">
        <f>MIS[[#This Row],[OrderAverageTradedPrice]]*MIS[[#This Row],[OrderQuantity]]</f>
        <v>58008.999999999964</v>
      </c>
      <c r="AF8661">
        <f>MIS[[#This Row],[LTP]]*MIS[[#This Row],[OrderQuantity]]</f>
        <v>58878</v>
      </c>
      <c r="AG8661">
        <f>IF(MIS[[#This Row],[OrderSide]]="SELL",MIS[[#This Row],[VALUE]]-MIS[[#This Row],[LIVE_VALUE]],MIS[[#This Row],[LIVE_VALUE]]-MIS[[#This Row],[VALUE]])</f>
        <v>869.00000000003638</v>
      </c>
      <c r="AH8661" t="str" cm="1">
        <f t="array" ref="AH8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1" t="str">
        <f>MIS[[#This Row],[TRADING SYMBOL]]</f>
        <v>SENSEX2552082300CE</v>
      </c>
      <c r="AJ8661" t="str">
        <f>IF(RIGHT(MIS[[#This Row],[Main/Hedge]],4)="MAIN","MAIN","HEDGE")</f>
        <v>MAIN</v>
      </c>
      <c r="AK8661" t="str" cm="1">
        <f t="array" ref="AK8661">_xlfn._xlws.FILTER(Table4[Column1],ISNUMBER(SEARCH(Table4[Column1],MIS[[#This Row],[OrderUniqueIdentifier]])),"")</f>
        <v>XYT</v>
      </c>
    </row>
    <row r="8662" spans="1:37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>
        <f>_xlfn.XLOOKUP(MIS[[#This Row],[TRADING SYMBOL]],[1]Sheet1!$D:$D,[1]Sheet1!$C:$C)</f>
        <v>118.35</v>
      </c>
      <c r="AE8662">
        <f>MIS[[#This Row],[OrderAverageTradedPrice]]*MIS[[#This Row],[OrderQuantity]]</f>
        <v>18561</v>
      </c>
      <c r="AF8662">
        <f>MIS[[#This Row],[LTP]]*MIS[[#This Row],[OrderQuantity]]</f>
        <v>18936</v>
      </c>
      <c r="AG8662">
        <f>IF(MIS[[#This Row],[OrderSide]]="SELL",MIS[[#This Row],[VALUE]]-MIS[[#This Row],[LIVE_VALUE]],MIS[[#This Row],[LIVE_VALUE]]-MIS[[#This Row],[VALUE]])</f>
        <v>375</v>
      </c>
      <c r="AH8662" t="str" cm="1">
        <f t="array" ref="AH8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2" t="str">
        <f>MIS[[#This Row],[TRADING SYMBOL]]</f>
        <v>SENSEX2552083400CE</v>
      </c>
      <c r="AJ8662" t="str">
        <f>IF(RIGHT(MIS[[#This Row],[Main/Hedge]],4)="MAIN","MAIN","HEDGE")</f>
        <v>MAIN</v>
      </c>
      <c r="AK8662" t="str" cm="1">
        <f t="array" ref="AK8662">_xlfn._xlws.FILTER(Table4[Column1],ISNUMBER(SEARCH(Table4[Column1],MIS[[#This Row],[OrderUniqueIdentifier]])),"")</f>
        <v>XYT</v>
      </c>
    </row>
    <row r="8663" spans="1:37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>
        <f>_xlfn.XLOOKUP(MIS[[#This Row],[TRADING SYMBOL]],[1]Sheet1!$D:$D,[1]Sheet1!$C:$C)</f>
        <v>490.65</v>
      </c>
      <c r="AE8663">
        <f>MIS[[#This Row],[OrderAverageTradedPrice]]*MIS[[#This Row],[OrderQuantity]]</f>
        <v>106372.99999999993</v>
      </c>
      <c r="AF8663">
        <f>MIS[[#This Row],[LTP]]*MIS[[#This Row],[OrderQuantity]]</f>
        <v>107943</v>
      </c>
      <c r="AG8663">
        <f>IF(MIS[[#This Row],[OrderSide]]="SELL",MIS[[#This Row],[VALUE]]-MIS[[#This Row],[LIVE_VALUE]],MIS[[#This Row],[LIVE_VALUE]]-MIS[[#This Row],[VALUE]])</f>
        <v>1570.0000000000728</v>
      </c>
      <c r="AH8663" t="str" cm="1">
        <f t="array" ref="AH86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63" t="str">
        <f>MIS[[#This Row],[TRADING SYMBOL]]</f>
        <v>SENSEX2552082300CE</v>
      </c>
      <c r="AJ8663" t="str">
        <f>IF(RIGHT(MIS[[#This Row],[Main/Hedge]],4)="MAIN","MAIN","HEDGE")</f>
        <v>MAIN</v>
      </c>
      <c r="AK8663" t="str" cm="1">
        <f t="array" ref="AK8663">_xlfn._xlws.FILTER(Table4[Column1],ISNUMBER(SEARCH(Table4[Column1],MIS[[#This Row],[OrderUniqueIdentifier]])),"")</f>
        <v>NOTREND</v>
      </c>
    </row>
    <row r="8664" spans="1:37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>
        <f>_xlfn.XLOOKUP(MIS[[#This Row],[TRADING SYMBOL]],[1]Sheet1!$D:$D,[1]Sheet1!$C:$C)</f>
        <v>168.75</v>
      </c>
      <c r="AE8664">
        <f>MIS[[#This Row],[OrderAverageTradedPrice]]*MIS[[#This Row],[OrderQuantity]]</f>
        <v>37383.75</v>
      </c>
      <c r="AF8664">
        <f>MIS[[#This Row],[LTP]]*MIS[[#This Row],[OrderQuantity]]</f>
        <v>37968.75</v>
      </c>
      <c r="AG8664">
        <f>IF(MIS[[#This Row],[OrderSide]]="SELL",MIS[[#This Row],[VALUE]]-MIS[[#This Row],[LIVE_VALUE]],MIS[[#This Row],[LIVE_VALUE]]-MIS[[#This Row],[VALUE]])</f>
        <v>585</v>
      </c>
      <c r="AH8664" t="str" cm="1">
        <f t="array" ref="AH86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64" t="str">
        <f>MIS[[#This Row],[TRADING SYMBOL]]</f>
        <v>NIFTY2552225050CE</v>
      </c>
      <c r="AJ8664" t="str">
        <f>IF(RIGHT(MIS[[#This Row],[Main/Hedge]],4)="MAIN","MAIN","HEDGE")</f>
        <v>MAIN</v>
      </c>
      <c r="AK8664" t="str" cm="1">
        <f t="array" ref="AK8664">_xlfn._xlws.FILTER(Table4[Column1],ISNUMBER(SEARCH(Table4[Column1],MIS[[#This Row],[OrderUniqueIdentifier]])),"")</f>
        <v>NOTREND</v>
      </c>
    </row>
    <row r="8665" spans="1:37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>
        <f>_xlfn.XLOOKUP(MIS[[#This Row],[TRADING SYMBOL]],[1]Sheet1!$D:$D,[1]Sheet1!$C:$C)</f>
        <v>91.6</v>
      </c>
      <c r="AE8665">
        <f>MIS[[#This Row],[OrderAverageTradedPrice]]*MIS[[#This Row],[OrderQuantity]]</f>
        <v>5268</v>
      </c>
      <c r="AF8665">
        <f>MIS[[#This Row],[LTP]]*MIS[[#This Row],[OrderQuantity]]</f>
        <v>5496</v>
      </c>
      <c r="AG8665">
        <f>IF(MIS[[#This Row],[OrderSide]]="SELL",MIS[[#This Row],[VALUE]]-MIS[[#This Row],[LIVE_VALUE]],MIS[[#This Row],[LIVE_VALUE]]-MIS[[#This Row],[VALUE]])</f>
        <v>228</v>
      </c>
      <c r="AH8665" t="str" cm="1">
        <f t="array" ref="AH8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5" t="str">
        <f>MIS[[#This Row],[TRADING SYMBOL]]</f>
        <v>SENSEX2552083600CE</v>
      </c>
      <c r="AJ8665" t="str">
        <f>IF(RIGHT(MIS[[#This Row],[Main/Hedge]],4)="MAIN","MAIN","HEDGE")</f>
        <v>MAIN</v>
      </c>
      <c r="AK8665" t="str" cm="1">
        <f t="array" ref="AK8665">_xlfn._xlws.FILTER(Table4[Column1],ISNUMBER(SEARCH(Table4[Column1],MIS[[#This Row],[OrderUniqueIdentifier]])),"")</f>
        <v>XYT</v>
      </c>
    </row>
    <row r="8666" spans="1:37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>
        <f>_xlfn.XLOOKUP(MIS[[#This Row],[TRADING SYMBOL]],[1]Sheet1!$D:$D,[1]Sheet1!$C:$C)</f>
        <v>91.6</v>
      </c>
      <c r="AE8666">
        <f>MIS[[#This Row],[OrderAverageTradedPrice]]*MIS[[#This Row],[OrderQuantity]]</f>
        <v>1752</v>
      </c>
      <c r="AF8666">
        <f>MIS[[#This Row],[LTP]]*MIS[[#This Row],[OrderQuantity]]</f>
        <v>1832</v>
      </c>
      <c r="AG8666">
        <f>IF(MIS[[#This Row],[OrderSide]]="SELL",MIS[[#This Row],[VALUE]]-MIS[[#This Row],[LIVE_VALUE]],MIS[[#This Row],[LIVE_VALUE]]-MIS[[#This Row],[VALUE]])</f>
        <v>80</v>
      </c>
      <c r="AH8666" t="str" cm="1">
        <f t="array" ref="AH8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6" t="str">
        <f>MIS[[#This Row],[TRADING SYMBOL]]</f>
        <v>SENSEX2552083600CE</v>
      </c>
      <c r="AJ8666" t="str">
        <f>IF(RIGHT(MIS[[#This Row],[Main/Hedge]],4)="MAIN","MAIN","HEDGE")</f>
        <v>MAIN</v>
      </c>
      <c r="AK8666" t="str" cm="1">
        <f t="array" ref="AK8666">_xlfn._xlws.FILTER(Table4[Column1],ISNUMBER(SEARCH(Table4[Column1],MIS[[#This Row],[OrderUniqueIdentifier]])),"")</f>
        <v>XYT</v>
      </c>
    </row>
    <row r="8667" spans="1:37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>
        <f>_xlfn.XLOOKUP(MIS[[#This Row],[TRADING SYMBOL]],[1]Sheet1!$D:$D,[1]Sheet1!$C:$C)</f>
        <v>187</v>
      </c>
      <c r="AE8667">
        <f>MIS[[#This Row],[OrderAverageTradedPrice]]*MIS[[#This Row],[OrderQuantity]]</f>
        <v>14032.5</v>
      </c>
      <c r="AF8667">
        <f>MIS[[#This Row],[LTP]]*MIS[[#This Row],[OrderQuantity]]</f>
        <v>14025</v>
      </c>
      <c r="AG8667">
        <f>IF(MIS[[#This Row],[OrderSide]]="SELL",MIS[[#This Row],[VALUE]]-MIS[[#This Row],[LIVE_VALUE]],MIS[[#This Row],[LIVE_VALUE]]-MIS[[#This Row],[VALUE]])</f>
        <v>-7.5</v>
      </c>
      <c r="AH8667" t="str" cm="1">
        <f t="array" ref="AH86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67" t="str">
        <f>MIS[[#This Row],[TRADING SYMBOL]]</f>
        <v>NIFTY2552225050PE</v>
      </c>
      <c r="AJ8667" t="str">
        <f>IF(RIGHT(MIS[[#This Row],[Main/Hedge]],4)="MAIN","MAIN","HEDGE")</f>
        <v>MAIN</v>
      </c>
      <c r="AK8667" t="str" cm="1">
        <f t="array" ref="AK8667">_xlfn._xlws.FILTER(Table4[Column1],ISNUMBER(SEARCH(Table4[Column1],MIS[[#This Row],[OrderUniqueIdentifier]])),"")</f>
        <v>NOTREND</v>
      </c>
    </row>
    <row r="8668" spans="1:37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>
        <f>_xlfn.XLOOKUP(MIS[[#This Row],[TRADING SYMBOL]],[1]Sheet1!$D:$D,[1]Sheet1!$C:$C)</f>
        <v>91.6</v>
      </c>
      <c r="AE8668">
        <f>MIS[[#This Row],[OrderAverageTradedPrice]]*MIS[[#This Row],[OrderQuantity]]</f>
        <v>1761</v>
      </c>
      <c r="AF8668">
        <f>MIS[[#This Row],[LTP]]*MIS[[#This Row],[OrderQuantity]]</f>
        <v>1832</v>
      </c>
      <c r="AG8668">
        <f>IF(MIS[[#This Row],[OrderSide]]="SELL",MIS[[#This Row],[VALUE]]-MIS[[#This Row],[LIVE_VALUE]],MIS[[#This Row],[LIVE_VALUE]]-MIS[[#This Row],[VALUE]])</f>
        <v>71</v>
      </c>
      <c r="AH8668" t="str" cm="1">
        <f t="array" ref="AH8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8" t="str">
        <f>MIS[[#This Row],[TRADING SYMBOL]]</f>
        <v>SENSEX2552083600CE</v>
      </c>
      <c r="AJ8668" t="str">
        <f>IF(RIGHT(MIS[[#This Row],[Main/Hedge]],4)="MAIN","MAIN","HEDGE")</f>
        <v>MAIN</v>
      </c>
      <c r="AK8668" t="str" cm="1">
        <f t="array" ref="AK8668">_xlfn._xlws.FILTER(Table4[Column1],ISNUMBER(SEARCH(Table4[Column1],MIS[[#This Row],[OrderUniqueIdentifier]])),"")</f>
        <v>XYT</v>
      </c>
    </row>
    <row r="8669" spans="1:37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>
        <f>_xlfn.XLOOKUP(MIS[[#This Row],[TRADING SYMBOL]],[1]Sheet1!$D:$D,[1]Sheet1!$C:$C)</f>
        <v>490.65</v>
      </c>
      <c r="AE8669">
        <f>MIS[[#This Row],[OrderAverageTradedPrice]]*MIS[[#This Row],[OrderQuantity]]</f>
        <v>19325</v>
      </c>
      <c r="AF8669">
        <f>MIS[[#This Row],[LTP]]*MIS[[#This Row],[OrderQuantity]]</f>
        <v>19626</v>
      </c>
      <c r="AG8669">
        <f>IF(MIS[[#This Row],[OrderSide]]="SELL",MIS[[#This Row],[VALUE]]-MIS[[#This Row],[LIVE_VALUE]],MIS[[#This Row],[LIVE_VALUE]]-MIS[[#This Row],[VALUE]])</f>
        <v>301</v>
      </c>
      <c r="AH8669" t="str" cm="1">
        <f t="array" ref="AH8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9" t="str">
        <f>MIS[[#This Row],[TRADING SYMBOL]]</f>
        <v>SENSEX2552082300CE</v>
      </c>
      <c r="AJ8669" t="str">
        <f>IF(RIGHT(MIS[[#This Row],[Main/Hedge]],4)="MAIN","MAIN","HEDGE")</f>
        <v>MAIN</v>
      </c>
      <c r="AK8669" t="str" cm="1">
        <f t="array" ref="AK8669">_xlfn._xlws.FILTER(Table4[Column1],ISNUMBER(SEARCH(Table4[Column1],MIS[[#This Row],[OrderUniqueIdentifier]])),"")</f>
        <v>XYT</v>
      </c>
    </row>
    <row r="8670" spans="1:37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>
        <f>_xlfn.XLOOKUP(MIS[[#This Row],[TRADING SYMBOL]],[1]Sheet1!$D:$D,[1]Sheet1!$C:$C)</f>
        <v>118.35</v>
      </c>
      <c r="AE8670">
        <f>MIS[[#This Row],[OrderAverageTradedPrice]]*MIS[[#This Row],[OrderQuantity]]</f>
        <v>2313</v>
      </c>
      <c r="AF8670">
        <f>MIS[[#This Row],[LTP]]*MIS[[#This Row],[OrderQuantity]]</f>
        <v>2367</v>
      </c>
      <c r="AG8670">
        <f>IF(MIS[[#This Row],[OrderSide]]="SELL",MIS[[#This Row],[VALUE]]-MIS[[#This Row],[LIVE_VALUE]],MIS[[#This Row],[LIVE_VALUE]]-MIS[[#This Row],[VALUE]])</f>
        <v>54</v>
      </c>
      <c r="AH8670" t="str" cm="1">
        <f t="array" ref="AH8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0" t="str">
        <f>MIS[[#This Row],[TRADING SYMBOL]]</f>
        <v>SENSEX2552083400CE</v>
      </c>
      <c r="AJ8670" t="str">
        <f>IF(RIGHT(MIS[[#This Row],[Main/Hedge]],4)="MAIN","MAIN","HEDGE")</f>
        <v>MAIN</v>
      </c>
      <c r="AK8670" t="str" cm="1">
        <f t="array" ref="AK8670">_xlfn._xlws.FILTER(Table4[Column1],ISNUMBER(SEARCH(Table4[Column1],MIS[[#This Row],[OrderUniqueIdentifier]])),"")</f>
        <v>XYT</v>
      </c>
    </row>
    <row r="8671" spans="1:37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>
        <f>_xlfn.XLOOKUP(MIS[[#This Row],[TRADING SYMBOL]],[1]Sheet1!$D:$D,[1]Sheet1!$C:$C)</f>
        <v>490.65</v>
      </c>
      <c r="AE8671">
        <f>MIS[[#This Row],[OrderAverageTradedPrice]]*MIS[[#This Row],[OrderQuantity]]</f>
        <v>19324</v>
      </c>
      <c r="AF8671">
        <f>MIS[[#This Row],[LTP]]*MIS[[#This Row],[OrderQuantity]]</f>
        <v>19626</v>
      </c>
      <c r="AG8671">
        <f>IF(MIS[[#This Row],[OrderSide]]="SELL",MIS[[#This Row],[VALUE]]-MIS[[#This Row],[LIVE_VALUE]],MIS[[#This Row],[LIVE_VALUE]]-MIS[[#This Row],[VALUE]])</f>
        <v>302</v>
      </c>
      <c r="AH8671" t="str" cm="1">
        <f t="array" ref="AH86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71" t="str">
        <f>MIS[[#This Row],[TRADING SYMBOL]]</f>
        <v>SENSEX2552082300CE</v>
      </c>
      <c r="AJ8671" t="str">
        <f>IF(RIGHT(MIS[[#This Row],[Main/Hedge]],4)="MAIN","MAIN","HEDGE")</f>
        <v>MAIN</v>
      </c>
      <c r="AK8671" t="str" cm="1">
        <f t="array" ref="AK8671">_xlfn._xlws.FILTER(Table4[Column1],ISNUMBER(SEARCH(Table4[Column1],MIS[[#This Row],[OrderUniqueIdentifier]])),"")</f>
        <v>NOTREND</v>
      </c>
    </row>
    <row r="8672" spans="1:37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>
        <f>_xlfn.XLOOKUP(MIS[[#This Row],[TRADING SYMBOL]],[1]Sheet1!$D:$D,[1]Sheet1!$C:$C)</f>
        <v>115.45</v>
      </c>
      <c r="AE8672">
        <f>MIS[[#This Row],[OrderAverageTradedPrice]]*MIS[[#This Row],[OrderQuantity]]</f>
        <v>2159</v>
      </c>
      <c r="AF8672">
        <f>MIS[[#This Row],[LTP]]*MIS[[#This Row],[OrderQuantity]]</f>
        <v>2309</v>
      </c>
      <c r="AG8672">
        <f>IF(MIS[[#This Row],[OrderSide]]="SELL",MIS[[#This Row],[VALUE]]-MIS[[#This Row],[LIVE_VALUE]],MIS[[#This Row],[LIVE_VALUE]]-MIS[[#This Row],[VALUE]])</f>
        <v>150</v>
      </c>
      <c r="AH8672" t="str" cm="1">
        <f t="array" ref="AH8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2" t="str">
        <f>MIS[[#This Row],[TRADING SYMBOL]]</f>
        <v>SENSEX2552081100PE</v>
      </c>
      <c r="AJ8672" t="str">
        <f>IF(RIGHT(MIS[[#This Row],[Main/Hedge]],4)="MAIN","MAIN","HEDGE")</f>
        <v>MAIN</v>
      </c>
      <c r="AK8672" t="str" cm="1">
        <f t="array" ref="AK8672">_xlfn._xlws.FILTER(Table4[Column1],ISNUMBER(SEARCH(Table4[Column1],MIS[[#This Row],[OrderUniqueIdentifier]])),"")</f>
        <v>XYT</v>
      </c>
    </row>
    <row r="8673" spans="1:37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>
        <f>_xlfn.XLOOKUP(MIS[[#This Row],[TRADING SYMBOL]],[1]Sheet1!$D:$D,[1]Sheet1!$C:$C)</f>
        <v>118.35</v>
      </c>
      <c r="AE8673">
        <f>MIS[[#This Row],[OrderAverageTradedPrice]]*MIS[[#This Row],[OrderQuantity]]</f>
        <v>2319</v>
      </c>
      <c r="AF8673">
        <f>MIS[[#This Row],[LTP]]*MIS[[#This Row],[OrderQuantity]]</f>
        <v>2367</v>
      </c>
      <c r="AG8673">
        <f>IF(MIS[[#This Row],[OrderSide]]="SELL",MIS[[#This Row],[VALUE]]-MIS[[#This Row],[LIVE_VALUE]],MIS[[#This Row],[LIVE_VALUE]]-MIS[[#This Row],[VALUE]])</f>
        <v>48</v>
      </c>
      <c r="AH8673" t="str" cm="1">
        <f t="array" ref="AH8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3" t="str">
        <f>MIS[[#This Row],[TRADING SYMBOL]]</f>
        <v>SENSEX2552083400CE</v>
      </c>
      <c r="AJ8673" t="str">
        <f>IF(RIGHT(MIS[[#This Row],[Main/Hedge]],4)="MAIN","MAIN","HEDGE")</f>
        <v>MAIN</v>
      </c>
      <c r="AK8673" t="str" cm="1">
        <f t="array" ref="AK8673">_xlfn._xlws.FILTER(Table4[Column1],ISNUMBER(SEARCH(Table4[Column1],MIS[[#This Row],[OrderUniqueIdentifier]])),"")</f>
        <v>XYT</v>
      </c>
    </row>
    <row r="8674" spans="1:37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>
        <f>_xlfn.XLOOKUP(MIS[[#This Row],[TRADING SYMBOL]],[1]Sheet1!$D:$D,[1]Sheet1!$C:$C)</f>
        <v>163.69999999999999</v>
      </c>
      <c r="AE8674">
        <f>MIS[[#This Row],[OrderAverageTradedPrice]]*MIS[[#This Row],[OrderQuantity]]</f>
        <v>36843.75</v>
      </c>
      <c r="AF8674">
        <f>MIS[[#This Row],[LTP]]*MIS[[#This Row],[OrderQuantity]]</f>
        <v>36832.5</v>
      </c>
      <c r="AG8674">
        <f>IF(MIS[[#This Row],[OrderSide]]="SELL",MIS[[#This Row],[VALUE]]-MIS[[#This Row],[LIVE_VALUE]],MIS[[#This Row],[LIVE_VALUE]]-MIS[[#This Row],[VALUE]])</f>
        <v>-11.25</v>
      </c>
      <c r="AH8674" t="str" cm="1">
        <f t="array" ref="AH8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674" t="str">
        <f>MIS[[#This Row],[TRADING SYMBOL]]</f>
        <v>NIFTY2552225000PE</v>
      </c>
      <c r="AJ8674" t="str">
        <f>IF(RIGHT(MIS[[#This Row],[Main/Hedge]],4)="MAIN","MAIN","HEDGE")</f>
        <v>MAIN</v>
      </c>
      <c r="AK8674" t="str" cm="1">
        <f t="array" ref="AK8674">_xlfn._xlws.FILTER(Table4[Column1],ISNUMBER(SEARCH(Table4[Column1],MIS[[#This Row],[OrderUniqueIdentifier]])),"")</f>
        <v>LONGSHORT</v>
      </c>
    </row>
    <row r="8675" spans="1:37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>
        <f>_xlfn.XLOOKUP(MIS[[#This Row],[TRADING SYMBOL]],[1]Sheet1!$D:$D,[1]Sheet1!$C:$C)</f>
        <v>490.65</v>
      </c>
      <c r="AE8675">
        <f>MIS[[#This Row],[OrderAverageTradedPrice]]*MIS[[#This Row],[OrderQuantity]]</f>
        <v>29010</v>
      </c>
      <c r="AF8675">
        <f>MIS[[#This Row],[LTP]]*MIS[[#This Row],[OrderQuantity]]</f>
        <v>29439</v>
      </c>
      <c r="AG8675">
        <f>IF(MIS[[#This Row],[OrderSide]]="SELL",MIS[[#This Row],[VALUE]]-MIS[[#This Row],[LIVE_VALUE]],MIS[[#This Row],[LIVE_VALUE]]-MIS[[#This Row],[VALUE]])</f>
        <v>429</v>
      </c>
      <c r="AH8675" t="str" cm="1">
        <f t="array" ref="AH86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75" t="str">
        <f>MIS[[#This Row],[TRADING SYMBOL]]</f>
        <v>SENSEX2552082300CE</v>
      </c>
      <c r="AJ8675" t="str">
        <f>IF(RIGHT(MIS[[#This Row],[Main/Hedge]],4)="MAIN","MAIN","HEDGE")</f>
        <v>MAIN</v>
      </c>
      <c r="AK8675" t="str" cm="1">
        <f t="array" ref="AK8675">_xlfn._xlws.FILTER(Table4[Column1],ISNUMBER(SEARCH(Table4[Column1],MIS[[#This Row],[OrderUniqueIdentifier]])),"")</f>
        <v>NOTREND</v>
      </c>
    </row>
    <row r="8676" spans="1:37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>
        <f>_xlfn.XLOOKUP(MIS[[#This Row],[TRADING SYMBOL]],[1]Sheet1!$D:$D,[1]Sheet1!$C:$C)</f>
        <v>187</v>
      </c>
      <c r="AE8676">
        <f>MIS[[#This Row],[OrderAverageTradedPrice]]*MIS[[#This Row],[OrderQuantity]]</f>
        <v>70166.25</v>
      </c>
      <c r="AF8676">
        <f>MIS[[#This Row],[LTP]]*MIS[[#This Row],[OrderQuantity]]</f>
        <v>70125</v>
      </c>
      <c r="AG8676">
        <f>IF(MIS[[#This Row],[OrderSide]]="SELL",MIS[[#This Row],[VALUE]]-MIS[[#This Row],[LIVE_VALUE]],MIS[[#This Row],[LIVE_VALUE]]-MIS[[#This Row],[VALUE]])</f>
        <v>-41.25</v>
      </c>
      <c r="AH8676" t="str" cm="1">
        <f t="array" ref="AH86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76" t="str">
        <f>MIS[[#This Row],[TRADING SYMBOL]]</f>
        <v>NIFTY2552225050PE</v>
      </c>
      <c r="AJ8676" t="str">
        <f>IF(RIGHT(MIS[[#This Row],[Main/Hedge]],4)="MAIN","MAIN","HEDGE")</f>
        <v>MAIN</v>
      </c>
      <c r="AK8676" t="str" cm="1">
        <f t="array" ref="AK8676">_xlfn._xlws.FILTER(Table4[Column1],ISNUMBER(SEARCH(Table4[Column1],MIS[[#This Row],[OrderUniqueIdentifier]])),"")</f>
        <v>NOTREND</v>
      </c>
    </row>
    <row r="8677" spans="1:37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>
        <f>_xlfn.XLOOKUP(MIS[[#This Row],[TRADING SYMBOL]],[1]Sheet1!$D:$D,[1]Sheet1!$C:$C)</f>
        <v>168.75</v>
      </c>
      <c r="AE8677">
        <f>MIS[[#This Row],[OrderAverageTradedPrice]]*MIS[[#This Row],[OrderQuantity]]</f>
        <v>87045</v>
      </c>
      <c r="AF8677">
        <f>MIS[[#This Row],[LTP]]*MIS[[#This Row],[OrderQuantity]]</f>
        <v>88593.75</v>
      </c>
      <c r="AG8677">
        <f>IF(MIS[[#This Row],[OrderSide]]="SELL",MIS[[#This Row],[VALUE]]-MIS[[#This Row],[LIVE_VALUE]],MIS[[#This Row],[LIVE_VALUE]]-MIS[[#This Row],[VALUE]])</f>
        <v>1548.75</v>
      </c>
      <c r="AH8677" t="str" cm="1">
        <f t="array" ref="AH86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77" t="str">
        <f>MIS[[#This Row],[TRADING SYMBOL]]</f>
        <v>NIFTY2552225050CE</v>
      </c>
      <c r="AJ8677" t="str">
        <f>IF(RIGHT(MIS[[#This Row],[Main/Hedge]],4)="MAIN","MAIN","HEDGE")</f>
        <v>MAIN</v>
      </c>
      <c r="AK8677" t="str" cm="1">
        <f t="array" ref="AK8677">_xlfn._xlws.FILTER(Table4[Column1],ISNUMBER(SEARCH(Table4[Column1],MIS[[#This Row],[OrderUniqueIdentifier]])),"")</f>
        <v>NOTREND</v>
      </c>
    </row>
    <row r="8678" spans="1:37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>
        <f>_xlfn.XLOOKUP(MIS[[#This Row],[TRADING SYMBOL]],[1]Sheet1!$D:$D,[1]Sheet1!$C:$C)</f>
        <v>163.69999999999999</v>
      </c>
      <c r="AE8678">
        <f>MIS[[#This Row],[OrderAverageTradedPrice]]*MIS[[#This Row],[OrderQuantity]]</f>
        <v>24562.5</v>
      </c>
      <c r="AF8678">
        <f>MIS[[#This Row],[LTP]]*MIS[[#This Row],[OrderQuantity]]</f>
        <v>24555</v>
      </c>
      <c r="AG8678">
        <f>IF(MIS[[#This Row],[OrderSide]]="SELL",MIS[[#This Row],[VALUE]]-MIS[[#This Row],[LIVE_VALUE]],MIS[[#This Row],[LIVE_VALUE]]-MIS[[#This Row],[VALUE]])</f>
        <v>-7.5</v>
      </c>
      <c r="AH8678" t="str" cm="1">
        <f t="array" ref="AH8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678" t="str">
        <f>MIS[[#This Row],[TRADING SYMBOL]]</f>
        <v>NIFTY2552225000PE</v>
      </c>
      <c r="AJ8678" t="str">
        <f>IF(RIGHT(MIS[[#This Row],[Main/Hedge]],4)="MAIN","MAIN","HEDGE")</f>
        <v>MAIN</v>
      </c>
      <c r="AK8678" t="str" cm="1">
        <f t="array" ref="AK8678">_xlfn._xlws.FILTER(Table4[Column1],ISNUMBER(SEARCH(Table4[Column1],MIS[[#This Row],[OrderUniqueIdentifier]])),"")</f>
        <v>LONGSHORT</v>
      </c>
    </row>
    <row r="8679" spans="1:37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>
        <f>_xlfn.XLOOKUP(MIS[[#This Row],[TRADING SYMBOL]],[1]Sheet1!$D:$D,[1]Sheet1!$C:$C)</f>
        <v>168.75</v>
      </c>
      <c r="AE8679">
        <f>MIS[[#This Row],[OrderAverageTradedPrice]]*MIS[[#This Row],[OrderQuantity]]</f>
        <v>12427.5</v>
      </c>
      <c r="AF8679">
        <f>MIS[[#This Row],[LTP]]*MIS[[#This Row],[OrderQuantity]]</f>
        <v>12656.25</v>
      </c>
      <c r="AG8679">
        <f>IF(MIS[[#This Row],[OrderSide]]="SELL",MIS[[#This Row],[VALUE]]-MIS[[#This Row],[LIVE_VALUE]],MIS[[#This Row],[LIVE_VALUE]]-MIS[[#This Row],[VALUE]])</f>
        <v>228.75</v>
      </c>
      <c r="AH8679" t="str" cm="1">
        <f t="array" ref="AH86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79" t="str">
        <f>MIS[[#This Row],[TRADING SYMBOL]]</f>
        <v>NIFTY2552225050CE</v>
      </c>
      <c r="AJ8679" t="str">
        <f>IF(RIGHT(MIS[[#This Row],[Main/Hedge]],4)="MAIN","MAIN","HEDGE")</f>
        <v>MAIN</v>
      </c>
      <c r="AK8679" t="str" cm="1">
        <f t="array" ref="AK8679">_xlfn._xlws.FILTER(Table4[Column1],ISNUMBER(SEARCH(Table4[Column1],MIS[[#This Row],[OrderUniqueIdentifier]])),"")</f>
        <v>NOTREND</v>
      </c>
    </row>
    <row r="8680" spans="1:37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>
        <f>_xlfn.XLOOKUP(MIS[[#This Row],[TRADING SYMBOL]],[1]Sheet1!$D:$D,[1]Sheet1!$C:$C)</f>
        <v>490.65</v>
      </c>
      <c r="AE8680">
        <f>MIS[[#This Row],[OrderAverageTradedPrice]]*MIS[[#This Row],[OrderQuantity]]</f>
        <v>19376</v>
      </c>
      <c r="AF8680">
        <f>MIS[[#This Row],[LTP]]*MIS[[#This Row],[OrderQuantity]]</f>
        <v>19626</v>
      </c>
      <c r="AG8680">
        <f>IF(MIS[[#This Row],[OrderSide]]="SELL",MIS[[#This Row],[VALUE]]-MIS[[#This Row],[LIVE_VALUE]],MIS[[#This Row],[LIVE_VALUE]]-MIS[[#This Row],[VALUE]])</f>
        <v>250</v>
      </c>
      <c r="AH8680" t="str" cm="1">
        <f t="array" ref="AH86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80" t="str">
        <f>MIS[[#This Row],[TRADING SYMBOL]]</f>
        <v>SENSEX2552082300CE</v>
      </c>
      <c r="AJ8680" t="str">
        <f>IF(RIGHT(MIS[[#This Row],[Main/Hedge]],4)="MAIN","MAIN","HEDGE")</f>
        <v>MAIN</v>
      </c>
      <c r="AK8680" t="str" cm="1">
        <f t="array" ref="AK8680">_xlfn._xlws.FILTER(Table4[Column1],ISNUMBER(SEARCH(Table4[Column1],MIS[[#This Row],[OrderUniqueIdentifier]])),"")</f>
        <v>NOTREND</v>
      </c>
    </row>
    <row r="8681" spans="1:37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>
        <f>_xlfn.XLOOKUP(MIS[[#This Row],[TRADING SYMBOL]],[1]Sheet1!$D:$D,[1]Sheet1!$C:$C)</f>
        <v>490.65</v>
      </c>
      <c r="AE8681">
        <f>MIS[[#This Row],[OrderAverageTradedPrice]]*MIS[[#This Row],[OrderQuantity]]</f>
        <v>9688</v>
      </c>
      <c r="AF8681">
        <f>MIS[[#This Row],[LTP]]*MIS[[#This Row],[OrderQuantity]]</f>
        <v>9813</v>
      </c>
      <c r="AG8681">
        <f>IF(MIS[[#This Row],[OrderSide]]="SELL",MIS[[#This Row],[VALUE]]-MIS[[#This Row],[LIVE_VALUE]],MIS[[#This Row],[LIVE_VALUE]]-MIS[[#This Row],[VALUE]])</f>
        <v>125</v>
      </c>
      <c r="AH8681" t="str" cm="1">
        <f t="array" ref="AH8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1" t="str">
        <f>MIS[[#This Row],[TRADING SYMBOL]]</f>
        <v>SENSEX2552082300CE</v>
      </c>
      <c r="AJ8681" t="str">
        <f>IF(RIGHT(MIS[[#This Row],[Main/Hedge]],4)="MAIN","MAIN","HEDGE")</f>
        <v>MAIN</v>
      </c>
      <c r="AK8681" t="str" cm="1">
        <f t="array" ref="AK8681">_xlfn._xlws.FILTER(Table4[Column1],ISNUMBER(SEARCH(Table4[Column1],MIS[[#This Row],[OrderUniqueIdentifier]])),"")</f>
        <v>XYT</v>
      </c>
    </row>
    <row r="8682" spans="1:37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>
        <f>_xlfn.XLOOKUP(MIS[[#This Row],[TRADING SYMBOL]],[1]Sheet1!$D:$D,[1]Sheet1!$C:$C)</f>
        <v>91.6</v>
      </c>
      <c r="AE8682">
        <f>MIS[[#This Row],[OrderAverageTradedPrice]]*MIS[[#This Row],[OrderQuantity]]</f>
        <v>3523</v>
      </c>
      <c r="AF8682">
        <f>MIS[[#This Row],[LTP]]*MIS[[#This Row],[OrderQuantity]]</f>
        <v>3664</v>
      </c>
      <c r="AG8682">
        <f>IF(MIS[[#This Row],[OrderSide]]="SELL",MIS[[#This Row],[VALUE]]-MIS[[#This Row],[LIVE_VALUE]],MIS[[#This Row],[LIVE_VALUE]]-MIS[[#This Row],[VALUE]])</f>
        <v>141</v>
      </c>
      <c r="AH8682" t="str" cm="1">
        <f t="array" ref="AH8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2" t="str">
        <f>MIS[[#This Row],[TRADING SYMBOL]]</f>
        <v>SENSEX2552083600CE</v>
      </c>
      <c r="AJ8682" t="str">
        <f>IF(RIGHT(MIS[[#This Row],[Main/Hedge]],4)="MAIN","MAIN","HEDGE")</f>
        <v>MAIN</v>
      </c>
      <c r="AK8682" t="str" cm="1">
        <f t="array" ref="AK8682">_xlfn._xlws.FILTER(Table4[Column1],ISNUMBER(SEARCH(Table4[Column1],MIS[[#This Row],[OrderUniqueIdentifier]])),"")</f>
        <v>XYT</v>
      </c>
    </row>
    <row r="8683" spans="1:37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>
        <f>_xlfn.XLOOKUP(MIS[[#This Row],[TRADING SYMBOL]],[1]Sheet1!$D:$D,[1]Sheet1!$C:$C)</f>
        <v>409.5</v>
      </c>
      <c r="AE8683">
        <f>MIS[[#This Row],[OrderAverageTradedPrice]]*MIS[[#This Row],[OrderQuantity]]</f>
        <v>24039</v>
      </c>
      <c r="AF8683">
        <f>MIS[[#This Row],[LTP]]*MIS[[#This Row],[OrderQuantity]]</f>
        <v>24570</v>
      </c>
      <c r="AG8683">
        <f>IF(MIS[[#This Row],[OrderSide]]="SELL",MIS[[#This Row],[VALUE]]-MIS[[#This Row],[LIVE_VALUE]],MIS[[#This Row],[LIVE_VALUE]]-MIS[[#This Row],[VALUE]])</f>
        <v>531</v>
      </c>
      <c r="AH8683" t="str" cm="1">
        <f t="array" ref="AH8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683" t="str">
        <f>MIS[[#This Row],[TRADING SYMBOL]]</f>
        <v>SENSEX2552082300PE</v>
      </c>
      <c r="AJ8683" t="str">
        <f>IF(RIGHT(MIS[[#This Row],[Main/Hedge]],4)="MAIN","MAIN","HEDGE")</f>
        <v>MAIN</v>
      </c>
      <c r="AK8683" t="str" cm="1">
        <f t="array" ref="AK8683">_xlfn._xlws.FILTER(Table4[Column1],ISNUMBER(SEARCH(Table4[Column1],MIS[[#This Row],[OrderUniqueIdentifier]])),"")</f>
        <v>LONGSHORT</v>
      </c>
    </row>
    <row r="8684" spans="1:37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>
        <f>_xlfn.XLOOKUP(MIS[[#This Row],[TRADING SYMBOL]],[1]Sheet1!$D:$D,[1]Sheet1!$C:$C)</f>
        <v>168.75</v>
      </c>
      <c r="AE8684">
        <f>MIS[[#This Row],[OrderAverageTradedPrice]]*MIS[[#This Row],[OrderQuantity]]</f>
        <v>86966.25</v>
      </c>
      <c r="AF8684">
        <f>MIS[[#This Row],[LTP]]*MIS[[#This Row],[OrderQuantity]]</f>
        <v>88593.75</v>
      </c>
      <c r="AG8684">
        <f>IF(MIS[[#This Row],[OrderSide]]="SELL",MIS[[#This Row],[VALUE]]-MIS[[#This Row],[LIVE_VALUE]],MIS[[#This Row],[LIVE_VALUE]]-MIS[[#This Row],[VALUE]])</f>
        <v>1627.5</v>
      </c>
      <c r="AH8684" t="str" cm="1">
        <f t="array" ref="AH86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84" t="str">
        <f>MIS[[#This Row],[TRADING SYMBOL]]</f>
        <v>NIFTY2552225050CE</v>
      </c>
      <c r="AJ8684" t="str">
        <f>IF(RIGHT(MIS[[#This Row],[Main/Hedge]],4)="MAIN","MAIN","HEDGE")</f>
        <v>MAIN</v>
      </c>
      <c r="AK8684" t="str" cm="1">
        <f t="array" ref="AK8684">_xlfn._xlws.FILTER(Table4[Column1],ISNUMBER(SEARCH(Table4[Column1],MIS[[#This Row],[OrderUniqueIdentifier]])),"")</f>
        <v>NOTREND</v>
      </c>
    </row>
    <row r="8685" spans="1:37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>
        <f>_xlfn.XLOOKUP(MIS[[#This Row],[TRADING SYMBOL]],[1]Sheet1!$D:$D,[1]Sheet1!$C:$C)</f>
        <v>91.6</v>
      </c>
      <c r="AE8685">
        <f>MIS[[#This Row],[OrderAverageTradedPrice]]*MIS[[#This Row],[OrderQuantity]]</f>
        <v>12344.999999999996</v>
      </c>
      <c r="AF8685">
        <f>MIS[[#This Row],[LTP]]*MIS[[#This Row],[OrderQuantity]]</f>
        <v>12824</v>
      </c>
      <c r="AG8685">
        <f>IF(MIS[[#This Row],[OrderSide]]="SELL",MIS[[#This Row],[VALUE]]-MIS[[#This Row],[LIVE_VALUE]],MIS[[#This Row],[LIVE_VALUE]]-MIS[[#This Row],[VALUE]])</f>
        <v>479.00000000000364</v>
      </c>
      <c r="AH8685" t="str" cm="1">
        <f t="array" ref="AH8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5" t="str">
        <f>MIS[[#This Row],[TRADING SYMBOL]]</f>
        <v>SENSEX2552083600CE</v>
      </c>
      <c r="AJ8685" t="str">
        <f>IF(RIGHT(MIS[[#This Row],[Main/Hedge]],4)="MAIN","MAIN","HEDGE")</f>
        <v>MAIN</v>
      </c>
      <c r="AK8685" t="str" cm="1">
        <f t="array" ref="AK8685">_xlfn._xlws.FILTER(Table4[Column1],ISNUMBER(SEARCH(Table4[Column1],MIS[[#This Row],[OrderUniqueIdentifier]])),"")</f>
        <v>XYT</v>
      </c>
    </row>
    <row r="8686" spans="1:37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>
        <f>_xlfn.XLOOKUP(MIS[[#This Row],[TRADING SYMBOL]],[1]Sheet1!$D:$D,[1]Sheet1!$C:$C)</f>
        <v>490.65</v>
      </c>
      <c r="AE8686">
        <f>MIS[[#This Row],[OrderAverageTradedPrice]]*MIS[[#This Row],[OrderQuantity]]</f>
        <v>86986.999999999985</v>
      </c>
      <c r="AF8686">
        <f>MIS[[#This Row],[LTP]]*MIS[[#This Row],[OrderQuantity]]</f>
        <v>88317</v>
      </c>
      <c r="AG8686">
        <f>IF(MIS[[#This Row],[OrderSide]]="SELL",MIS[[#This Row],[VALUE]]-MIS[[#This Row],[LIVE_VALUE]],MIS[[#This Row],[LIVE_VALUE]]-MIS[[#This Row],[VALUE]])</f>
        <v>1330.0000000000146</v>
      </c>
      <c r="AH8686" t="str" cm="1">
        <f t="array" ref="AH8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86" t="str">
        <f>MIS[[#This Row],[TRADING SYMBOL]]</f>
        <v>SENSEX2552082300CE</v>
      </c>
      <c r="AJ8686" t="str">
        <f>IF(RIGHT(MIS[[#This Row],[Main/Hedge]],4)="MAIN","MAIN","HEDGE")</f>
        <v>MAIN</v>
      </c>
      <c r="AK8686" t="str" cm="1">
        <f t="array" ref="AK8686">_xlfn._xlws.FILTER(Table4[Column1],ISNUMBER(SEARCH(Table4[Column1],MIS[[#This Row],[OrderUniqueIdentifier]])),"")</f>
        <v>NOTREND</v>
      </c>
    </row>
    <row r="8687" spans="1:37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>
        <f>_xlfn.XLOOKUP(MIS[[#This Row],[TRADING SYMBOL]],[1]Sheet1!$D:$D,[1]Sheet1!$C:$C)</f>
        <v>490.65</v>
      </c>
      <c r="AE8687">
        <f>MIS[[#This Row],[OrderAverageTradedPrice]]*MIS[[#This Row],[OrderQuantity]]</f>
        <v>57996</v>
      </c>
      <c r="AF8687">
        <f>MIS[[#This Row],[LTP]]*MIS[[#This Row],[OrderQuantity]]</f>
        <v>58878</v>
      </c>
      <c r="AG8687">
        <f>IF(MIS[[#This Row],[OrderSide]]="SELL",MIS[[#This Row],[VALUE]]-MIS[[#This Row],[LIVE_VALUE]],MIS[[#This Row],[LIVE_VALUE]]-MIS[[#This Row],[VALUE]])</f>
        <v>882</v>
      </c>
      <c r="AH8687" t="str" cm="1">
        <f t="array" ref="AH8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7" t="str">
        <f>MIS[[#This Row],[TRADING SYMBOL]]</f>
        <v>SENSEX2552082300CE</v>
      </c>
      <c r="AJ8687" t="str">
        <f>IF(RIGHT(MIS[[#This Row],[Main/Hedge]],4)="MAIN","MAIN","HEDGE")</f>
        <v>MAIN</v>
      </c>
      <c r="AK8687" t="str" cm="1">
        <f t="array" ref="AK8687">_xlfn._xlws.FILTER(Table4[Column1],ISNUMBER(SEARCH(Table4[Column1],MIS[[#This Row],[OrderUniqueIdentifier]])),"")</f>
        <v>XYT</v>
      </c>
    </row>
    <row r="8688" spans="1:37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>
        <f>_xlfn.XLOOKUP(MIS[[#This Row],[TRADING SYMBOL]],[1]Sheet1!$D:$D,[1]Sheet1!$C:$C)</f>
        <v>168.75</v>
      </c>
      <c r="AE8688">
        <f>MIS[[#This Row],[OrderAverageTradedPrice]]*MIS[[#This Row],[OrderQuantity]]</f>
        <v>12423.75</v>
      </c>
      <c r="AF8688">
        <f>MIS[[#This Row],[LTP]]*MIS[[#This Row],[OrderQuantity]]</f>
        <v>12656.25</v>
      </c>
      <c r="AG8688">
        <f>IF(MIS[[#This Row],[OrderSide]]="SELL",MIS[[#This Row],[VALUE]]-MIS[[#This Row],[LIVE_VALUE]],MIS[[#This Row],[LIVE_VALUE]]-MIS[[#This Row],[VALUE]])</f>
        <v>232.5</v>
      </c>
      <c r="AH8688" t="str" cm="1">
        <f t="array" ref="AH8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88" t="str">
        <f>MIS[[#This Row],[TRADING SYMBOL]]</f>
        <v>NIFTY2552225050CE</v>
      </c>
      <c r="AJ8688" t="str">
        <f>IF(RIGHT(MIS[[#This Row],[Main/Hedge]],4)="MAIN","MAIN","HEDGE")</f>
        <v>MAIN</v>
      </c>
      <c r="AK8688" t="str" cm="1">
        <f t="array" ref="AK8688">_xlfn._xlws.FILTER(Table4[Column1],ISNUMBER(SEARCH(Table4[Column1],MIS[[#This Row],[OrderUniqueIdentifier]])),"")</f>
        <v>NOTREND</v>
      </c>
    </row>
    <row r="8689" spans="1:37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>
        <f>_xlfn.XLOOKUP(MIS[[#This Row],[TRADING SYMBOL]],[1]Sheet1!$D:$D,[1]Sheet1!$C:$C)</f>
        <v>490.65</v>
      </c>
      <c r="AE8689">
        <f>MIS[[#This Row],[OrderAverageTradedPrice]]*MIS[[#This Row],[OrderQuantity]]</f>
        <v>9681</v>
      </c>
      <c r="AF8689">
        <f>MIS[[#This Row],[LTP]]*MIS[[#This Row],[OrderQuantity]]</f>
        <v>9813</v>
      </c>
      <c r="AG8689">
        <f>IF(MIS[[#This Row],[OrderSide]]="SELL",MIS[[#This Row],[VALUE]]-MIS[[#This Row],[LIVE_VALUE]],MIS[[#This Row],[LIVE_VALUE]]-MIS[[#This Row],[VALUE]])</f>
        <v>132</v>
      </c>
      <c r="AH8689" t="str" cm="1">
        <f t="array" ref="AH8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89" t="str">
        <f>MIS[[#This Row],[TRADING SYMBOL]]</f>
        <v>SENSEX2552082300CE</v>
      </c>
      <c r="AJ8689" t="str">
        <f>IF(RIGHT(MIS[[#This Row],[Main/Hedge]],4)="MAIN","MAIN","HEDGE")</f>
        <v>MAIN</v>
      </c>
      <c r="AK8689" t="str" cm="1">
        <f t="array" ref="AK8689">_xlfn._xlws.FILTER(Table4[Column1],ISNUMBER(SEARCH(Table4[Column1],MIS[[#This Row],[OrderUniqueIdentifier]])),"")</f>
        <v>NOTREND</v>
      </c>
    </row>
    <row r="8690" spans="1:37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>
        <f>_xlfn.XLOOKUP(MIS[[#This Row],[TRADING SYMBOL]],[1]Sheet1!$D:$D,[1]Sheet1!$C:$C)</f>
        <v>115.45</v>
      </c>
      <c r="AE8690">
        <f>MIS[[#This Row],[OrderAverageTradedPrice]]*MIS[[#This Row],[OrderQuantity]]</f>
        <v>25923</v>
      </c>
      <c r="AF8690">
        <f>MIS[[#This Row],[LTP]]*MIS[[#This Row],[OrderQuantity]]</f>
        <v>27708</v>
      </c>
      <c r="AG8690">
        <f>IF(MIS[[#This Row],[OrderSide]]="SELL",MIS[[#This Row],[VALUE]]-MIS[[#This Row],[LIVE_VALUE]],MIS[[#This Row],[LIVE_VALUE]]-MIS[[#This Row],[VALUE]])</f>
        <v>1785</v>
      </c>
      <c r="AH8690" t="str" cm="1">
        <f t="array" ref="AH8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0" t="str">
        <f>MIS[[#This Row],[TRADING SYMBOL]]</f>
        <v>SENSEX2552081100PE</v>
      </c>
      <c r="AJ8690" t="str">
        <f>IF(RIGHT(MIS[[#This Row],[Main/Hedge]],4)="MAIN","MAIN","HEDGE")</f>
        <v>MAIN</v>
      </c>
      <c r="AK8690" t="str" cm="1">
        <f t="array" ref="AK8690">_xlfn._xlws.FILTER(Table4[Column1],ISNUMBER(SEARCH(Table4[Column1],MIS[[#This Row],[OrderUniqueIdentifier]])),"")</f>
        <v>XYT</v>
      </c>
    </row>
    <row r="8691" spans="1:37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>
        <f>_xlfn.XLOOKUP(MIS[[#This Row],[TRADING SYMBOL]],[1]Sheet1!$D:$D,[1]Sheet1!$C:$C)</f>
        <v>409.5</v>
      </c>
      <c r="AE8691">
        <f>MIS[[#This Row],[OrderAverageTradedPrice]]*MIS[[#This Row],[OrderQuantity]]</f>
        <v>88180.999999999942</v>
      </c>
      <c r="AF8691">
        <f>MIS[[#This Row],[LTP]]*MIS[[#This Row],[OrderQuantity]]</f>
        <v>90090</v>
      </c>
      <c r="AG8691">
        <f>IF(MIS[[#This Row],[OrderSide]]="SELL",MIS[[#This Row],[VALUE]]-MIS[[#This Row],[LIVE_VALUE]],MIS[[#This Row],[LIVE_VALUE]]-MIS[[#This Row],[VALUE]])</f>
        <v>1909.0000000000582</v>
      </c>
      <c r="AH8691" t="str" cm="1">
        <f t="array" ref="AH8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1" t="str">
        <f>MIS[[#This Row],[TRADING SYMBOL]]</f>
        <v>SENSEX2552082300PE</v>
      </c>
      <c r="AJ8691" t="str">
        <f>IF(RIGHT(MIS[[#This Row],[Main/Hedge]],4)="MAIN","MAIN","HEDGE")</f>
        <v>MAIN</v>
      </c>
      <c r="AK8691" t="str" cm="1">
        <f t="array" ref="AK8691">_xlfn._xlws.FILTER(Table4[Column1],ISNUMBER(SEARCH(Table4[Column1],MIS[[#This Row],[OrderUniqueIdentifier]])),"")</f>
        <v>XYT</v>
      </c>
    </row>
    <row r="8692" spans="1:37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>
        <f>_xlfn.XLOOKUP(MIS[[#This Row],[TRADING SYMBOL]],[1]Sheet1!$D:$D,[1]Sheet1!$C:$C)</f>
        <v>115.45</v>
      </c>
      <c r="AE8692">
        <f>MIS[[#This Row],[OrderAverageTradedPrice]]*MIS[[#This Row],[OrderQuantity]]</f>
        <v>25962</v>
      </c>
      <c r="AF8692">
        <f>MIS[[#This Row],[LTP]]*MIS[[#This Row],[OrderQuantity]]</f>
        <v>27708</v>
      </c>
      <c r="AG8692">
        <f>IF(MIS[[#This Row],[OrderSide]]="SELL",MIS[[#This Row],[VALUE]]-MIS[[#This Row],[LIVE_VALUE]],MIS[[#This Row],[LIVE_VALUE]]-MIS[[#This Row],[VALUE]])</f>
        <v>1746</v>
      </c>
      <c r="AH8692" t="str" cm="1">
        <f t="array" ref="AH8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2" t="str">
        <f>MIS[[#This Row],[TRADING SYMBOL]]</f>
        <v>SENSEX2552081100PE</v>
      </c>
      <c r="AJ8692" t="str">
        <f>IF(RIGHT(MIS[[#This Row],[Main/Hedge]],4)="MAIN","MAIN","HEDGE")</f>
        <v>MAIN</v>
      </c>
      <c r="AK8692" t="str" cm="1">
        <f t="array" ref="AK8692">_xlfn._xlws.FILTER(Table4[Column1],ISNUMBER(SEARCH(Table4[Column1],MIS[[#This Row],[OrderUniqueIdentifier]])),"")</f>
        <v>XYT</v>
      </c>
    </row>
    <row r="8693" spans="1:37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>
        <f>_xlfn.XLOOKUP(MIS[[#This Row],[TRADING SYMBOL]],[1]Sheet1!$D:$D,[1]Sheet1!$C:$C)</f>
        <v>409.5</v>
      </c>
      <c r="AE8693">
        <f>MIS[[#This Row],[OrderAverageTradedPrice]]*MIS[[#This Row],[OrderQuantity]]</f>
        <v>136221.9999999998</v>
      </c>
      <c r="AF8693">
        <f>MIS[[#This Row],[LTP]]*MIS[[#This Row],[OrderQuantity]]</f>
        <v>139230</v>
      </c>
      <c r="AG8693">
        <f>IF(MIS[[#This Row],[OrderSide]]="SELL",MIS[[#This Row],[VALUE]]-MIS[[#This Row],[LIVE_VALUE]],MIS[[#This Row],[LIVE_VALUE]]-MIS[[#This Row],[VALUE]])</f>
        <v>3008.0000000002037</v>
      </c>
      <c r="AH8693" t="str" cm="1">
        <f t="array" ref="AH8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93" t="str">
        <f>MIS[[#This Row],[TRADING SYMBOL]]</f>
        <v>SENSEX2552082300PE</v>
      </c>
      <c r="AJ8693" t="str">
        <f>IF(RIGHT(MIS[[#This Row],[Main/Hedge]],4)="MAIN","MAIN","HEDGE")</f>
        <v>MAIN</v>
      </c>
      <c r="AK8693" t="str" cm="1">
        <f t="array" ref="AK8693">_xlfn._xlws.FILTER(Table4[Column1],ISNUMBER(SEARCH(Table4[Column1],MIS[[#This Row],[OrderUniqueIdentifier]])),"")</f>
        <v>NOTREND</v>
      </c>
    </row>
    <row r="8694" spans="1:37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>
        <f>_xlfn.XLOOKUP(MIS[[#This Row],[TRADING SYMBOL]],[1]Sheet1!$D:$D,[1]Sheet1!$C:$C)</f>
        <v>187</v>
      </c>
      <c r="AE8694">
        <f>MIS[[#This Row],[OrderAverageTradedPrice]]*MIS[[#This Row],[OrderQuantity]]</f>
        <v>56175</v>
      </c>
      <c r="AF8694">
        <f>MIS[[#This Row],[LTP]]*MIS[[#This Row],[OrderQuantity]]</f>
        <v>56100</v>
      </c>
      <c r="AG8694">
        <f>IF(MIS[[#This Row],[OrderSide]]="SELL",MIS[[#This Row],[VALUE]]-MIS[[#This Row],[LIVE_VALUE]],MIS[[#This Row],[LIVE_VALUE]]-MIS[[#This Row],[VALUE]])</f>
        <v>-75</v>
      </c>
      <c r="AH8694" t="str" cm="1">
        <f t="array" ref="AH8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94" t="str">
        <f>MIS[[#This Row],[TRADING SYMBOL]]</f>
        <v>NIFTY2552225050PE</v>
      </c>
      <c r="AJ8694" t="str">
        <f>IF(RIGHT(MIS[[#This Row],[Main/Hedge]],4)="MAIN","MAIN","HEDGE")</f>
        <v>MAIN</v>
      </c>
      <c r="AK8694" t="str" cm="1">
        <f t="array" ref="AK8694">_xlfn._xlws.FILTER(Table4[Column1],ISNUMBER(SEARCH(Table4[Column1],MIS[[#This Row],[OrderUniqueIdentifier]])),"")</f>
        <v>NOTREND</v>
      </c>
    </row>
    <row r="8695" spans="1:37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>
        <f>_xlfn.XLOOKUP(MIS[[#This Row],[TRADING SYMBOL]],[1]Sheet1!$D:$D,[1]Sheet1!$C:$C)</f>
        <v>118.35</v>
      </c>
      <c r="AE8695">
        <f>MIS[[#This Row],[OrderAverageTradedPrice]]*MIS[[#This Row],[OrderQuantity]]</f>
        <v>9292</v>
      </c>
      <c r="AF8695">
        <f>MIS[[#This Row],[LTP]]*MIS[[#This Row],[OrderQuantity]]</f>
        <v>9468</v>
      </c>
      <c r="AG8695">
        <f>IF(MIS[[#This Row],[OrderSide]]="SELL",MIS[[#This Row],[VALUE]]-MIS[[#This Row],[LIVE_VALUE]],MIS[[#This Row],[LIVE_VALUE]]-MIS[[#This Row],[VALUE]])</f>
        <v>176</v>
      </c>
      <c r="AH8695" t="str" cm="1">
        <f t="array" ref="AH8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5" t="str">
        <f>MIS[[#This Row],[TRADING SYMBOL]]</f>
        <v>SENSEX2552083400CE</v>
      </c>
      <c r="AJ8695" t="str">
        <f>IF(RIGHT(MIS[[#This Row],[Main/Hedge]],4)="MAIN","MAIN","HEDGE")</f>
        <v>MAIN</v>
      </c>
      <c r="AK8695" t="str" cm="1">
        <f t="array" ref="AK8695">_xlfn._xlws.FILTER(Table4[Column1],ISNUMBER(SEARCH(Table4[Column1],MIS[[#This Row],[OrderUniqueIdentifier]])),"")</f>
        <v>XYT</v>
      </c>
    </row>
    <row r="8696" spans="1:37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>
        <f>_xlfn.XLOOKUP(MIS[[#This Row],[TRADING SYMBOL]],[1]Sheet1!$D:$D,[1]Sheet1!$C:$C)</f>
        <v>115.45</v>
      </c>
      <c r="AE8696">
        <f>MIS[[#This Row],[OrderAverageTradedPrice]]*MIS[[#This Row],[OrderQuantity]]</f>
        <v>8651</v>
      </c>
      <c r="AF8696">
        <f>MIS[[#This Row],[LTP]]*MIS[[#This Row],[OrderQuantity]]</f>
        <v>9236</v>
      </c>
      <c r="AG8696">
        <f>IF(MIS[[#This Row],[OrderSide]]="SELL",MIS[[#This Row],[VALUE]]-MIS[[#This Row],[LIVE_VALUE]],MIS[[#This Row],[LIVE_VALUE]]-MIS[[#This Row],[VALUE]])</f>
        <v>585</v>
      </c>
      <c r="AH8696" t="str" cm="1">
        <f t="array" ref="AH8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6" t="str">
        <f>MIS[[#This Row],[TRADING SYMBOL]]</f>
        <v>SENSEX2552081100PE</v>
      </c>
      <c r="AJ8696" t="str">
        <f>IF(RIGHT(MIS[[#This Row],[Main/Hedge]],4)="MAIN","MAIN","HEDGE")</f>
        <v>MAIN</v>
      </c>
      <c r="AK8696" t="str" cm="1">
        <f t="array" ref="AK8696">_xlfn._xlws.FILTER(Table4[Column1],ISNUMBER(SEARCH(Table4[Column1],MIS[[#This Row],[OrderUniqueIdentifier]])),"")</f>
        <v>XYT</v>
      </c>
    </row>
    <row r="8697" spans="1:37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>
        <f>_xlfn.XLOOKUP(MIS[[#This Row],[TRADING SYMBOL]],[1]Sheet1!$D:$D,[1]Sheet1!$C:$C)</f>
        <v>409.5</v>
      </c>
      <c r="AE8697">
        <f>MIS[[#This Row],[OrderAverageTradedPrice]]*MIS[[#This Row],[OrderQuantity]]</f>
        <v>48091.99999999992</v>
      </c>
      <c r="AF8697">
        <f>MIS[[#This Row],[LTP]]*MIS[[#This Row],[OrderQuantity]]</f>
        <v>49140</v>
      </c>
      <c r="AG8697">
        <f>IF(MIS[[#This Row],[OrderSide]]="SELL",MIS[[#This Row],[VALUE]]-MIS[[#This Row],[LIVE_VALUE]],MIS[[#This Row],[LIVE_VALUE]]-MIS[[#This Row],[VALUE]])</f>
        <v>1048.00000000008</v>
      </c>
      <c r="AH8697" t="str" cm="1">
        <f t="array" ref="AH8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697" t="str">
        <f>MIS[[#This Row],[TRADING SYMBOL]]</f>
        <v>SENSEX2552082300PE</v>
      </c>
      <c r="AJ8697" t="str">
        <f>IF(RIGHT(MIS[[#This Row],[Main/Hedge]],4)="MAIN","MAIN","HEDGE")</f>
        <v>MAIN</v>
      </c>
      <c r="AK8697" t="str" cm="1">
        <f t="array" ref="AK8697">_xlfn._xlws.FILTER(Table4[Column1],ISNUMBER(SEARCH(Table4[Column1],MIS[[#This Row],[OrderUniqueIdentifier]])),"")</f>
        <v>NOTREND</v>
      </c>
    </row>
    <row r="8698" spans="1:37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>
        <f>_xlfn.XLOOKUP(MIS[[#This Row],[TRADING SYMBOL]],[1]Sheet1!$D:$D,[1]Sheet1!$C:$C)</f>
        <v>409.5</v>
      </c>
      <c r="AE8698">
        <f>MIS[[#This Row],[OrderAverageTradedPrice]]*MIS[[#This Row],[OrderQuantity]]</f>
        <v>32090</v>
      </c>
      <c r="AF8698">
        <f>MIS[[#This Row],[LTP]]*MIS[[#This Row],[OrderQuantity]]</f>
        <v>32760</v>
      </c>
      <c r="AG8698">
        <f>IF(MIS[[#This Row],[OrderSide]]="SELL",MIS[[#This Row],[VALUE]]-MIS[[#This Row],[LIVE_VALUE]],MIS[[#This Row],[LIVE_VALUE]]-MIS[[#This Row],[VALUE]])</f>
        <v>670</v>
      </c>
      <c r="AH8698" t="str" cm="1">
        <f t="array" ref="AH8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8" t="str">
        <f>MIS[[#This Row],[TRADING SYMBOL]]</f>
        <v>SENSEX2552082300PE</v>
      </c>
      <c r="AJ8698" t="str">
        <f>IF(RIGHT(MIS[[#This Row],[Main/Hedge]],4)="MAIN","MAIN","HEDGE")</f>
        <v>MAIN</v>
      </c>
      <c r="AK8698" t="str" cm="1">
        <f t="array" ref="AK8698">_xlfn._xlws.FILTER(Table4[Column1],ISNUMBER(SEARCH(Table4[Column1],MIS[[#This Row],[OrderUniqueIdentifier]])),"")</f>
        <v>XYT</v>
      </c>
    </row>
    <row r="8699" spans="1:37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>
        <f>_xlfn.XLOOKUP(MIS[[#This Row],[TRADING SYMBOL]],[1]Sheet1!$D:$D,[1]Sheet1!$C:$C)</f>
        <v>409.5</v>
      </c>
      <c r="AE8699">
        <f>MIS[[#This Row],[OrderAverageTradedPrice]]*MIS[[#This Row],[OrderQuantity]]</f>
        <v>88176</v>
      </c>
      <c r="AF8699">
        <f>MIS[[#This Row],[LTP]]*MIS[[#This Row],[OrderQuantity]]</f>
        <v>90090</v>
      </c>
      <c r="AG8699">
        <f>IF(MIS[[#This Row],[OrderSide]]="SELL",MIS[[#This Row],[VALUE]]-MIS[[#This Row],[LIVE_VALUE]],MIS[[#This Row],[LIVE_VALUE]]-MIS[[#This Row],[VALUE]])</f>
        <v>1914</v>
      </c>
      <c r="AH8699" t="str" cm="1">
        <f t="array" ref="AH86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699" t="str">
        <f>MIS[[#This Row],[TRADING SYMBOL]]</f>
        <v>SENSEX2552082300PE</v>
      </c>
      <c r="AJ8699" t="str">
        <f>IF(RIGHT(MIS[[#This Row],[Main/Hedge]],4)="MAIN","MAIN","HEDGE")</f>
        <v>MAIN</v>
      </c>
      <c r="AK8699" t="str" cm="1">
        <f t="array" ref="AK8699">_xlfn._xlws.FILTER(Table4[Column1],ISNUMBER(SEARCH(Table4[Column1],MIS[[#This Row],[OrderUniqueIdentifier]])),"")</f>
        <v>LONGSHORT</v>
      </c>
    </row>
    <row r="8700" spans="1:37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>
        <f>_xlfn.XLOOKUP(MIS[[#This Row],[TRADING SYMBOL]],[1]Sheet1!$D:$D,[1]Sheet1!$C:$C)</f>
        <v>187</v>
      </c>
      <c r="AE8700">
        <f>MIS[[#This Row],[OrderAverageTradedPrice]]*MIS[[#This Row],[OrderQuantity]]</f>
        <v>56205</v>
      </c>
      <c r="AF8700">
        <f>MIS[[#This Row],[LTP]]*MIS[[#This Row],[OrderQuantity]]</f>
        <v>56100</v>
      </c>
      <c r="AG8700">
        <f>IF(MIS[[#This Row],[OrderSide]]="SELL",MIS[[#This Row],[VALUE]]-MIS[[#This Row],[LIVE_VALUE]],MIS[[#This Row],[LIVE_VALUE]]-MIS[[#This Row],[VALUE]])</f>
        <v>-105</v>
      </c>
      <c r="AH8700" t="str" cm="1">
        <f t="array" ref="AH8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00" t="str">
        <f>MIS[[#This Row],[TRADING SYMBOL]]</f>
        <v>NIFTY2552225050PE</v>
      </c>
      <c r="AJ8700" t="str">
        <f>IF(RIGHT(MIS[[#This Row],[Main/Hedge]],4)="MAIN","MAIN","HEDGE")</f>
        <v>MAIN</v>
      </c>
      <c r="AK8700" t="str" cm="1">
        <f t="array" ref="AK8700">_xlfn._xlws.FILTER(Table4[Column1],ISNUMBER(SEARCH(Table4[Column1],MIS[[#This Row],[OrderUniqueIdentifier]])),"")</f>
        <v>NOTREND</v>
      </c>
    </row>
    <row r="8701" spans="1:37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>
        <f>_xlfn.XLOOKUP(MIS[[#This Row],[TRADING SYMBOL]],[1]Sheet1!$D:$D,[1]Sheet1!$C:$C)</f>
        <v>490.65</v>
      </c>
      <c r="AE8701">
        <f>MIS[[#This Row],[OrderAverageTradedPrice]]*MIS[[#This Row],[OrderQuantity]]</f>
        <v>58072.99999999992</v>
      </c>
      <c r="AF8701">
        <f>MIS[[#This Row],[LTP]]*MIS[[#This Row],[OrderQuantity]]</f>
        <v>58878</v>
      </c>
      <c r="AG8701">
        <f>IF(MIS[[#This Row],[OrderSide]]="SELL",MIS[[#This Row],[VALUE]]-MIS[[#This Row],[LIVE_VALUE]],MIS[[#This Row],[LIVE_VALUE]]-MIS[[#This Row],[VALUE]])</f>
        <v>805.00000000008004</v>
      </c>
      <c r="AH8701" t="str" cm="1">
        <f t="array" ref="AH8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01" t="str">
        <f>MIS[[#This Row],[TRADING SYMBOL]]</f>
        <v>SENSEX2552082300CE</v>
      </c>
      <c r="AJ8701" t="str">
        <f>IF(RIGHT(MIS[[#This Row],[Main/Hedge]],4)="MAIN","MAIN","HEDGE")</f>
        <v>MAIN</v>
      </c>
      <c r="AK8701" t="str" cm="1">
        <f t="array" ref="AK8701">_xlfn._xlws.FILTER(Table4[Column1],ISNUMBER(SEARCH(Table4[Column1],MIS[[#This Row],[OrderUniqueIdentifier]])),"")</f>
        <v>NOTREND</v>
      </c>
    </row>
    <row r="8702" spans="1:37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>
        <f>_xlfn.XLOOKUP(MIS[[#This Row],[TRADING SYMBOL]],[1]Sheet1!$D:$D,[1]Sheet1!$C:$C)</f>
        <v>490.65</v>
      </c>
      <c r="AE8702">
        <f>MIS[[#This Row],[OrderAverageTradedPrice]]*MIS[[#This Row],[OrderQuantity]]</f>
        <v>29061</v>
      </c>
      <c r="AF8702">
        <f>MIS[[#This Row],[LTP]]*MIS[[#This Row],[OrderQuantity]]</f>
        <v>29439</v>
      </c>
      <c r="AG8702">
        <f>IF(MIS[[#This Row],[OrderSide]]="SELL",MIS[[#This Row],[VALUE]]-MIS[[#This Row],[LIVE_VALUE]],MIS[[#This Row],[LIVE_VALUE]]-MIS[[#This Row],[VALUE]])</f>
        <v>378</v>
      </c>
      <c r="AH8702" t="str" cm="1">
        <f t="array" ref="AH8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2" t="str">
        <f>MIS[[#This Row],[TRADING SYMBOL]]</f>
        <v>SENSEX2552082300CE</v>
      </c>
      <c r="AJ8702" t="str">
        <f>IF(RIGHT(MIS[[#This Row],[Main/Hedge]],4)="MAIN","MAIN","HEDGE")</f>
        <v>MAIN</v>
      </c>
      <c r="AK8702" t="str" cm="1">
        <f t="array" ref="AK8702">_xlfn._xlws.FILTER(Table4[Column1],ISNUMBER(SEARCH(Table4[Column1],MIS[[#This Row],[OrderUniqueIdentifier]])),"")</f>
        <v>XYT</v>
      </c>
    </row>
    <row r="8703" spans="1:37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>
        <f>_xlfn.XLOOKUP(MIS[[#This Row],[TRADING SYMBOL]],[1]Sheet1!$D:$D,[1]Sheet1!$C:$C)</f>
        <v>118.35</v>
      </c>
      <c r="AE8703">
        <f>MIS[[#This Row],[OrderAverageTradedPrice]]*MIS[[#This Row],[OrderQuantity]]</f>
        <v>9294</v>
      </c>
      <c r="AF8703">
        <f>MIS[[#This Row],[LTP]]*MIS[[#This Row],[OrderQuantity]]</f>
        <v>9468</v>
      </c>
      <c r="AG8703">
        <f>IF(MIS[[#This Row],[OrderSide]]="SELL",MIS[[#This Row],[VALUE]]-MIS[[#This Row],[LIVE_VALUE]],MIS[[#This Row],[LIVE_VALUE]]-MIS[[#This Row],[VALUE]])</f>
        <v>174</v>
      </c>
      <c r="AH8703" t="str" cm="1">
        <f t="array" ref="AH8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3" t="str">
        <f>MIS[[#This Row],[TRADING SYMBOL]]</f>
        <v>SENSEX2552083400CE</v>
      </c>
      <c r="AJ8703" t="str">
        <f>IF(RIGHT(MIS[[#This Row],[Main/Hedge]],4)="MAIN","MAIN","HEDGE")</f>
        <v>MAIN</v>
      </c>
      <c r="AK8703" t="str" cm="1">
        <f t="array" ref="AK8703">_xlfn._xlws.FILTER(Table4[Column1],ISNUMBER(SEARCH(Table4[Column1],MIS[[#This Row],[OrderUniqueIdentifier]])),"")</f>
        <v>XYT</v>
      </c>
    </row>
    <row r="8704" spans="1:37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>
        <f>_xlfn.XLOOKUP(MIS[[#This Row],[TRADING SYMBOL]],[1]Sheet1!$D:$D,[1]Sheet1!$C:$C)</f>
        <v>115.45</v>
      </c>
      <c r="AE8704">
        <f>MIS[[#This Row],[OrderAverageTradedPrice]]*MIS[[#This Row],[OrderQuantity]]</f>
        <v>8668</v>
      </c>
      <c r="AF8704">
        <f>MIS[[#This Row],[LTP]]*MIS[[#This Row],[OrderQuantity]]</f>
        <v>9236</v>
      </c>
      <c r="AG8704">
        <f>IF(MIS[[#This Row],[OrderSide]]="SELL",MIS[[#This Row],[VALUE]]-MIS[[#This Row],[LIVE_VALUE]],MIS[[#This Row],[LIVE_VALUE]]-MIS[[#This Row],[VALUE]])</f>
        <v>568</v>
      </c>
      <c r="AH8704" t="str" cm="1">
        <f t="array" ref="AH8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4" t="str">
        <f>MIS[[#This Row],[TRADING SYMBOL]]</f>
        <v>SENSEX2552081100PE</v>
      </c>
      <c r="AJ8704" t="str">
        <f>IF(RIGHT(MIS[[#This Row],[Main/Hedge]],4)="MAIN","MAIN","HEDGE")</f>
        <v>MAIN</v>
      </c>
      <c r="AK8704" t="str" cm="1">
        <f t="array" ref="AK8704">_xlfn._xlws.FILTER(Table4[Column1],ISNUMBER(SEARCH(Table4[Column1],MIS[[#This Row],[OrderUniqueIdentifier]])),"")</f>
        <v>XYT</v>
      </c>
    </row>
    <row r="8705" spans="1:37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>
        <f>_xlfn.XLOOKUP(MIS[[#This Row],[TRADING SYMBOL]],[1]Sheet1!$D:$D,[1]Sheet1!$C:$C)</f>
        <v>409.5</v>
      </c>
      <c r="AE8705">
        <f>MIS[[#This Row],[OrderAverageTradedPrice]]*MIS[[#This Row],[OrderQuantity]]</f>
        <v>48150.999999999956</v>
      </c>
      <c r="AF8705">
        <f>MIS[[#This Row],[LTP]]*MIS[[#This Row],[OrderQuantity]]</f>
        <v>49140</v>
      </c>
      <c r="AG8705">
        <f>IF(MIS[[#This Row],[OrderSide]]="SELL",MIS[[#This Row],[VALUE]]-MIS[[#This Row],[LIVE_VALUE]],MIS[[#This Row],[LIVE_VALUE]]-MIS[[#This Row],[VALUE]])</f>
        <v>989.00000000004366</v>
      </c>
      <c r="AH8705" t="str" cm="1">
        <f t="array" ref="AH8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05" t="str">
        <f>MIS[[#This Row],[TRADING SYMBOL]]</f>
        <v>SENSEX2552082300PE</v>
      </c>
      <c r="AJ8705" t="str">
        <f>IF(RIGHT(MIS[[#This Row],[Main/Hedge]],4)="MAIN","MAIN","HEDGE")</f>
        <v>MAIN</v>
      </c>
      <c r="AK8705" t="str" cm="1">
        <f t="array" ref="AK8705">_xlfn._xlws.FILTER(Table4[Column1],ISNUMBER(SEARCH(Table4[Column1],MIS[[#This Row],[OrderUniqueIdentifier]])),"")</f>
        <v>NOTREND</v>
      </c>
    </row>
    <row r="8706" spans="1:37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>
        <f>_xlfn.XLOOKUP(MIS[[#This Row],[TRADING SYMBOL]],[1]Sheet1!$D:$D,[1]Sheet1!$C:$C)</f>
        <v>409.5</v>
      </c>
      <c r="AE8706">
        <f>MIS[[#This Row],[OrderAverageTradedPrice]]*MIS[[#This Row],[OrderQuantity]]</f>
        <v>24084</v>
      </c>
      <c r="AF8706">
        <f>MIS[[#This Row],[LTP]]*MIS[[#This Row],[OrderQuantity]]</f>
        <v>24570</v>
      </c>
      <c r="AG8706">
        <f>IF(MIS[[#This Row],[OrderSide]]="SELL",MIS[[#This Row],[VALUE]]-MIS[[#This Row],[LIVE_VALUE]],MIS[[#This Row],[LIVE_VALUE]]-MIS[[#This Row],[VALUE]])</f>
        <v>486</v>
      </c>
      <c r="AH8706" t="str" cm="1">
        <f t="array" ref="AH8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6" t="str">
        <f>MIS[[#This Row],[TRADING SYMBOL]]</f>
        <v>SENSEX2552082300PE</v>
      </c>
      <c r="AJ8706" t="str">
        <f>IF(RIGHT(MIS[[#This Row],[Main/Hedge]],4)="MAIN","MAIN","HEDGE")</f>
        <v>MAIN</v>
      </c>
      <c r="AK8706" t="str" cm="1">
        <f t="array" ref="AK8706">_xlfn._xlws.FILTER(Table4[Column1],ISNUMBER(SEARCH(Table4[Column1],MIS[[#This Row],[OrderUniqueIdentifier]])),"")</f>
        <v>XYT</v>
      </c>
    </row>
    <row r="8707" spans="1:37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>
        <f>_xlfn.XLOOKUP(MIS[[#This Row],[TRADING SYMBOL]],[1]Sheet1!$D:$D,[1]Sheet1!$C:$C)</f>
        <v>118.35</v>
      </c>
      <c r="AE8707">
        <f>MIS[[#This Row],[OrderAverageTradedPrice]]*MIS[[#This Row],[OrderQuantity]]</f>
        <v>2323</v>
      </c>
      <c r="AF8707">
        <f>MIS[[#This Row],[LTP]]*MIS[[#This Row],[OrderQuantity]]</f>
        <v>2367</v>
      </c>
      <c r="AG8707">
        <f>IF(MIS[[#This Row],[OrderSide]]="SELL",MIS[[#This Row],[VALUE]]-MIS[[#This Row],[LIVE_VALUE]],MIS[[#This Row],[LIVE_VALUE]]-MIS[[#This Row],[VALUE]])</f>
        <v>44</v>
      </c>
      <c r="AH8707" t="str" cm="1">
        <f t="array" ref="AH8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7" t="str">
        <f>MIS[[#This Row],[TRADING SYMBOL]]</f>
        <v>SENSEX2552083400CE</v>
      </c>
      <c r="AJ8707" t="str">
        <f>IF(RIGHT(MIS[[#This Row],[Main/Hedge]],4)="MAIN","MAIN","HEDGE")</f>
        <v>MAIN</v>
      </c>
      <c r="AK8707" t="str" cm="1">
        <f t="array" ref="AK8707">_xlfn._xlws.FILTER(Table4[Column1],ISNUMBER(SEARCH(Table4[Column1],MIS[[#This Row],[OrderUniqueIdentifier]])),"")</f>
        <v>XYT</v>
      </c>
    </row>
    <row r="8708" spans="1:37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>
        <f>_xlfn.XLOOKUP(MIS[[#This Row],[TRADING SYMBOL]],[1]Sheet1!$D:$D,[1]Sheet1!$C:$C)</f>
        <v>163.69999999999999</v>
      </c>
      <c r="AE8708">
        <f>MIS[[#This Row],[OrderAverageTradedPrice]]*MIS[[#This Row],[OrderQuantity]]</f>
        <v>12273.75</v>
      </c>
      <c r="AF8708">
        <f>MIS[[#This Row],[LTP]]*MIS[[#This Row],[OrderQuantity]]</f>
        <v>12277.5</v>
      </c>
      <c r="AG8708">
        <f>IF(MIS[[#This Row],[OrderSide]]="SELL",MIS[[#This Row],[VALUE]]-MIS[[#This Row],[LIVE_VALUE]],MIS[[#This Row],[LIVE_VALUE]]-MIS[[#This Row],[VALUE]])</f>
        <v>3.75</v>
      </c>
      <c r="AH8708" t="str" cm="1">
        <f t="array" ref="AH87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08" t="str">
        <f>MIS[[#This Row],[TRADING SYMBOL]]</f>
        <v>NIFTY2552225000PE</v>
      </c>
      <c r="AJ8708" t="str">
        <f>IF(RIGHT(MIS[[#This Row],[Main/Hedge]],4)="MAIN","MAIN","HEDGE")</f>
        <v>MAIN</v>
      </c>
      <c r="AK8708" t="str" cm="1">
        <f t="array" ref="AK8708">_xlfn._xlws.FILTER(Table4[Column1],ISNUMBER(SEARCH(Table4[Column1],MIS[[#This Row],[OrderUniqueIdentifier]])),"")</f>
        <v>LONGSHORT</v>
      </c>
    </row>
    <row r="8709" spans="1:37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>
        <f>_xlfn.XLOOKUP(MIS[[#This Row],[TRADING SYMBOL]],[1]Sheet1!$D:$D,[1]Sheet1!$C:$C)</f>
        <v>187</v>
      </c>
      <c r="AE8709">
        <f>MIS[[#This Row],[OrderAverageTradedPrice]]*MIS[[#This Row],[OrderQuantity]]</f>
        <v>98257.499999999549</v>
      </c>
      <c r="AF8709">
        <f>MIS[[#This Row],[LTP]]*MIS[[#This Row],[OrderQuantity]]</f>
        <v>98175</v>
      </c>
      <c r="AG8709">
        <f>IF(MIS[[#This Row],[OrderSide]]="SELL",MIS[[#This Row],[VALUE]]-MIS[[#This Row],[LIVE_VALUE]],MIS[[#This Row],[LIVE_VALUE]]-MIS[[#This Row],[VALUE]])</f>
        <v>-82.499999999548891</v>
      </c>
      <c r="AH8709" t="str" cm="1">
        <f t="array" ref="AH8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09" t="str">
        <f>MIS[[#This Row],[TRADING SYMBOL]]</f>
        <v>NIFTY2552225050PE</v>
      </c>
      <c r="AJ8709" t="str">
        <f>IF(RIGHT(MIS[[#This Row],[Main/Hedge]],4)="MAIN","MAIN","HEDGE")</f>
        <v>MAIN</v>
      </c>
      <c r="AK8709" t="str" cm="1">
        <f t="array" ref="AK8709">_xlfn._xlws.FILTER(Table4[Column1],ISNUMBER(SEARCH(Table4[Column1],MIS[[#This Row],[OrderUniqueIdentifier]])),"")</f>
        <v>NOTREND</v>
      </c>
    </row>
    <row r="8710" spans="1:37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>
        <f>_xlfn.XLOOKUP(MIS[[#This Row],[TRADING SYMBOL]],[1]Sheet1!$D:$D,[1]Sheet1!$C:$C)</f>
        <v>91.6</v>
      </c>
      <c r="AE8710">
        <f>MIS[[#This Row],[OrderAverageTradedPrice]]*MIS[[#This Row],[OrderQuantity]]</f>
        <v>12348</v>
      </c>
      <c r="AF8710">
        <f>MIS[[#This Row],[LTP]]*MIS[[#This Row],[OrderQuantity]]</f>
        <v>12824</v>
      </c>
      <c r="AG8710">
        <f>IF(MIS[[#This Row],[OrderSide]]="SELL",MIS[[#This Row],[VALUE]]-MIS[[#This Row],[LIVE_VALUE]],MIS[[#This Row],[LIVE_VALUE]]-MIS[[#This Row],[VALUE]])</f>
        <v>476</v>
      </c>
      <c r="AH8710" t="str" cm="1">
        <f t="array" ref="AH8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0" t="str">
        <f>MIS[[#This Row],[TRADING SYMBOL]]</f>
        <v>SENSEX2552083600CE</v>
      </c>
      <c r="AJ8710" t="str">
        <f>IF(RIGHT(MIS[[#This Row],[Main/Hedge]],4)="MAIN","MAIN","HEDGE")</f>
        <v>MAIN</v>
      </c>
      <c r="AK8710" t="str" cm="1">
        <f t="array" ref="AK8710">_xlfn._xlws.FILTER(Table4[Column1],ISNUMBER(SEARCH(Table4[Column1],MIS[[#This Row],[OrderUniqueIdentifier]])),"")</f>
        <v>XYT</v>
      </c>
    </row>
    <row r="8711" spans="1:37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>
        <f>_xlfn.XLOOKUP(MIS[[#This Row],[TRADING SYMBOL]],[1]Sheet1!$D:$D,[1]Sheet1!$C:$C)</f>
        <v>490.65</v>
      </c>
      <c r="AE8711">
        <f>MIS[[#This Row],[OrderAverageTradedPrice]]*MIS[[#This Row],[OrderQuantity]]</f>
        <v>87151.999999999854</v>
      </c>
      <c r="AF8711">
        <f>MIS[[#This Row],[LTP]]*MIS[[#This Row],[OrderQuantity]]</f>
        <v>88317</v>
      </c>
      <c r="AG8711">
        <f>IF(MIS[[#This Row],[OrderSide]]="SELL",MIS[[#This Row],[VALUE]]-MIS[[#This Row],[LIVE_VALUE]],MIS[[#This Row],[LIVE_VALUE]]-MIS[[#This Row],[VALUE]])</f>
        <v>1165.0000000001455</v>
      </c>
      <c r="AH8711" t="str" cm="1">
        <f t="array" ref="AH8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11" t="str">
        <f>MIS[[#This Row],[TRADING SYMBOL]]</f>
        <v>SENSEX2552082300CE</v>
      </c>
      <c r="AJ8711" t="str">
        <f>IF(RIGHT(MIS[[#This Row],[Main/Hedge]],4)="MAIN","MAIN","HEDGE")</f>
        <v>MAIN</v>
      </c>
      <c r="AK8711" t="str" cm="1">
        <f t="array" ref="AK8711">_xlfn._xlws.FILTER(Table4[Column1],ISNUMBER(SEARCH(Table4[Column1],MIS[[#This Row],[OrderUniqueIdentifier]])),"")</f>
        <v>NOTREND</v>
      </c>
    </row>
    <row r="8712" spans="1:37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>
        <f>_xlfn.XLOOKUP(MIS[[#This Row],[TRADING SYMBOL]],[1]Sheet1!$D:$D,[1]Sheet1!$C:$C)</f>
        <v>490.65</v>
      </c>
      <c r="AE8712">
        <f>MIS[[#This Row],[OrderAverageTradedPrice]]*MIS[[#This Row],[OrderQuantity]]</f>
        <v>58113.999999999964</v>
      </c>
      <c r="AF8712">
        <f>MIS[[#This Row],[LTP]]*MIS[[#This Row],[OrderQuantity]]</f>
        <v>58878</v>
      </c>
      <c r="AG8712">
        <f>IF(MIS[[#This Row],[OrderSide]]="SELL",MIS[[#This Row],[VALUE]]-MIS[[#This Row],[LIVE_VALUE]],MIS[[#This Row],[LIVE_VALUE]]-MIS[[#This Row],[VALUE]])</f>
        <v>764.00000000003638</v>
      </c>
      <c r="AH8712" t="str" cm="1">
        <f t="array" ref="AH8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2" t="str">
        <f>MIS[[#This Row],[TRADING SYMBOL]]</f>
        <v>SENSEX2552082300CE</v>
      </c>
      <c r="AJ8712" t="str">
        <f>IF(RIGHT(MIS[[#This Row],[Main/Hedge]],4)="MAIN","MAIN","HEDGE")</f>
        <v>MAIN</v>
      </c>
      <c r="AK8712" t="str" cm="1">
        <f t="array" ref="AK8712">_xlfn._xlws.FILTER(Table4[Column1],ISNUMBER(SEARCH(Table4[Column1],MIS[[#This Row],[OrderUniqueIdentifier]])),"")</f>
        <v>XYT</v>
      </c>
    </row>
    <row r="8713" spans="1:37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>
        <f>_xlfn.XLOOKUP(MIS[[#This Row],[TRADING SYMBOL]],[1]Sheet1!$D:$D,[1]Sheet1!$C:$C)</f>
        <v>118.35</v>
      </c>
      <c r="AE8713">
        <f>MIS[[#This Row],[OrderAverageTradedPrice]]*MIS[[#This Row],[OrderQuantity]]</f>
        <v>13884</v>
      </c>
      <c r="AF8713">
        <f>MIS[[#This Row],[LTP]]*MIS[[#This Row],[OrderQuantity]]</f>
        <v>14202</v>
      </c>
      <c r="AG8713">
        <f>IF(MIS[[#This Row],[OrderSide]]="SELL",MIS[[#This Row],[VALUE]]-MIS[[#This Row],[LIVE_VALUE]],MIS[[#This Row],[LIVE_VALUE]]-MIS[[#This Row],[VALUE]])</f>
        <v>318</v>
      </c>
      <c r="AH8713" t="str" cm="1">
        <f t="array" ref="AH8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3" t="str">
        <f>MIS[[#This Row],[TRADING SYMBOL]]</f>
        <v>SENSEX2552083400CE</v>
      </c>
      <c r="AJ8713" t="str">
        <f>IF(RIGHT(MIS[[#This Row],[Main/Hedge]],4)="MAIN","MAIN","HEDGE")</f>
        <v>MAIN</v>
      </c>
      <c r="AK8713" t="str" cm="1">
        <f t="array" ref="AK8713">_xlfn._xlws.FILTER(Table4[Column1],ISNUMBER(SEARCH(Table4[Column1],MIS[[#This Row],[OrderUniqueIdentifier]])),"")</f>
        <v>XYT</v>
      </c>
    </row>
    <row r="8714" spans="1:37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>
        <f>_xlfn.XLOOKUP(MIS[[#This Row],[TRADING SYMBOL]],[1]Sheet1!$D:$D,[1]Sheet1!$C:$C)</f>
        <v>441.2</v>
      </c>
      <c r="AE8714">
        <f>MIS[[#This Row],[OrderAverageTradedPrice]]*MIS[[#This Row],[OrderQuantity]]</f>
        <v>17211</v>
      </c>
      <c r="AF8714">
        <f>MIS[[#This Row],[LTP]]*MIS[[#This Row],[OrderQuantity]]</f>
        <v>17648</v>
      </c>
      <c r="AG8714">
        <f>IF(MIS[[#This Row],[OrderSide]]="SELL",MIS[[#This Row],[VALUE]]-MIS[[#This Row],[LIVE_VALUE]],MIS[[#This Row],[LIVE_VALUE]]-MIS[[#This Row],[VALUE]])</f>
        <v>437</v>
      </c>
      <c r="AH8714" t="str" cm="1">
        <f t="array" ref="AH8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14" t="str">
        <f>MIS[[#This Row],[TRADING SYMBOL]]</f>
        <v>SENSEX2552082400CE</v>
      </c>
      <c r="AJ8714" t="str">
        <f>IF(RIGHT(MIS[[#This Row],[Main/Hedge]],4)="MAIN","MAIN","HEDGE")</f>
        <v>MAIN</v>
      </c>
      <c r="AK8714" t="str" cm="1">
        <f t="array" ref="AK8714">_xlfn._xlws.FILTER(Table4[Column1],ISNUMBER(SEARCH(Table4[Column1],MIS[[#This Row],[OrderUniqueIdentifier]])),"")</f>
        <v>NOTREND</v>
      </c>
    </row>
    <row r="8715" spans="1:37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>
        <f>_xlfn.XLOOKUP(MIS[[#This Row],[TRADING SYMBOL]],[1]Sheet1!$D:$D,[1]Sheet1!$C:$C)</f>
        <v>490.65</v>
      </c>
      <c r="AE8715">
        <f>MIS[[#This Row],[OrderAverageTradedPrice]]*MIS[[#This Row],[OrderQuantity]]</f>
        <v>48375</v>
      </c>
      <c r="AF8715">
        <f>MIS[[#This Row],[LTP]]*MIS[[#This Row],[OrderQuantity]]</f>
        <v>49065</v>
      </c>
      <c r="AG8715">
        <f>IF(MIS[[#This Row],[OrderSide]]="SELL",MIS[[#This Row],[VALUE]]-MIS[[#This Row],[LIVE_VALUE]],MIS[[#This Row],[LIVE_VALUE]]-MIS[[#This Row],[VALUE]])</f>
        <v>690</v>
      </c>
      <c r="AH8715" t="str" cm="1">
        <f t="array" ref="AH8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15" t="str">
        <f>MIS[[#This Row],[TRADING SYMBOL]]</f>
        <v>SENSEX2552082300CE</v>
      </c>
      <c r="AJ8715" t="str">
        <f>IF(RIGHT(MIS[[#This Row],[Main/Hedge]],4)="MAIN","MAIN","HEDGE")</f>
        <v>MAIN</v>
      </c>
      <c r="AK8715" t="str" cm="1">
        <f t="array" ref="AK8715">_xlfn._xlws.FILTER(Table4[Column1],ISNUMBER(SEARCH(Table4[Column1],MIS[[#This Row],[OrderUniqueIdentifier]])),"")</f>
        <v>NOTREND</v>
      </c>
    </row>
    <row r="8716" spans="1:37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>
        <f>_xlfn.XLOOKUP(MIS[[#This Row],[TRADING SYMBOL]],[1]Sheet1!$D:$D,[1]Sheet1!$C:$C)</f>
        <v>187</v>
      </c>
      <c r="AE8716">
        <f>MIS[[#This Row],[OrderAverageTradedPrice]]*MIS[[#This Row],[OrderQuantity]]</f>
        <v>112320</v>
      </c>
      <c r="AF8716">
        <f>MIS[[#This Row],[LTP]]*MIS[[#This Row],[OrderQuantity]]</f>
        <v>112200</v>
      </c>
      <c r="AG8716">
        <f>IF(MIS[[#This Row],[OrderSide]]="SELL",MIS[[#This Row],[VALUE]]-MIS[[#This Row],[LIVE_VALUE]],MIS[[#This Row],[LIVE_VALUE]]-MIS[[#This Row],[VALUE]])</f>
        <v>-120</v>
      </c>
      <c r="AH8716" t="str" cm="1">
        <f t="array" ref="AH8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16" t="str">
        <f>MIS[[#This Row],[TRADING SYMBOL]]</f>
        <v>NIFTY2552225050PE</v>
      </c>
      <c r="AJ8716" t="str">
        <f>IF(RIGHT(MIS[[#This Row],[Main/Hedge]],4)="MAIN","MAIN","HEDGE")</f>
        <v>MAIN</v>
      </c>
      <c r="AK8716" t="str" cm="1">
        <f t="array" ref="AK8716">_xlfn._xlws.FILTER(Table4[Column1],ISNUMBER(SEARCH(Table4[Column1],MIS[[#This Row],[OrderUniqueIdentifier]])),"")</f>
        <v>NOTREND</v>
      </c>
    </row>
    <row r="8717" spans="1:37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>
        <f>_xlfn.XLOOKUP(MIS[[#This Row],[TRADING SYMBOL]],[1]Sheet1!$D:$D,[1]Sheet1!$C:$C)</f>
        <v>163.69999999999999</v>
      </c>
      <c r="AE8717">
        <f>MIS[[#This Row],[OrderAverageTradedPrice]]*MIS[[#This Row],[OrderQuantity]]</f>
        <v>12273.75</v>
      </c>
      <c r="AF8717">
        <f>MIS[[#This Row],[LTP]]*MIS[[#This Row],[OrderQuantity]]</f>
        <v>12277.5</v>
      </c>
      <c r="AG8717">
        <f>IF(MIS[[#This Row],[OrderSide]]="SELL",MIS[[#This Row],[VALUE]]-MIS[[#This Row],[LIVE_VALUE]],MIS[[#This Row],[LIVE_VALUE]]-MIS[[#This Row],[VALUE]])</f>
        <v>3.75</v>
      </c>
      <c r="AH8717" t="str" cm="1">
        <f t="array" ref="AH87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17" t="str">
        <f>MIS[[#This Row],[TRADING SYMBOL]]</f>
        <v>NIFTY2552225000PE</v>
      </c>
      <c r="AJ8717" t="str">
        <f>IF(RIGHT(MIS[[#This Row],[Main/Hedge]],4)="MAIN","MAIN","HEDGE")</f>
        <v>MAIN</v>
      </c>
      <c r="AK8717" t="str" cm="1">
        <f t="array" ref="AK8717">_xlfn._xlws.FILTER(Table4[Column1],ISNUMBER(SEARCH(Table4[Column1],MIS[[#This Row],[OrderUniqueIdentifier]])),"")</f>
        <v>LONGSHORT</v>
      </c>
    </row>
    <row r="8718" spans="1:37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>
        <f>_xlfn.XLOOKUP(MIS[[#This Row],[TRADING SYMBOL]],[1]Sheet1!$D:$D,[1]Sheet1!$C:$C)</f>
        <v>163.69999999999999</v>
      </c>
      <c r="AE8718">
        <f>MIS[[#This Row],[OrderAverageTradedPrice]]*MIS[[#This Row],[OrderQuantity]]</f>
        <v>24600</v>
      </c>
      <c r="AF8718">
        <f>MIS[[#This Row],[LTP]]*MIS[[#This Row],[OrderQuantity]]</f>
        <v>24555</v>
      </c>
      <c r="AG8718">
        <f>IF(MIS[[#This Row],[OrderSide]]="SELL",MIS[[#This Row],[VALUE]]-MIS[[#This Row],[LIVE_VALUE]],MIS[[#This Row],[LIVE_VALUE]]-MIS[[#This Row],[VALUE]])</f>
        <v>-45</v>
      </c>
      <c r="AH8718" t="str" cm="1">
        <f t="array" ref="AH87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18" t="str">
        <f>MIS[[#This Row],[TRADING SYMBOL]]</f>
        <v>NIFTY2552225000PE</v>
      </c>
      <c r="AJ8718" t="str">
        <f>IF(RIGHT(MIS[[#This Row],[Main/Hedge]],4)="MAIN","MAIN","HEDGE")</f>
        <v>MAIN</v>
      </c>
      <c r="AK8718" t="str" cm="1">
        <f t="array" ref="AK8718">_xlfn._xlws.FILTER(Table4[Column1],ISNUMBER(SEARCH(Table4[Column1],MIS[[#This Row],[OrderUniqueIdentifier]])),"")</f>
        <v>LONGSHORT</v>
      </c>
    </row>
    <row r="8719" spans="1:37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>
        <f>_xlfn.XLOOKUP(MIS[[#This Row],[TRADING SYMBOL]],[1]Sheet1!$D:$D,[1]Sheet1!$C:$C)</f>
        <v>409.5</v>
      </c>
      <c r="AE8719">
        <f>MIS[[#This Row],[OrderAverageTradedPrice]]*MIS[[#This Row],[OrderQuantity]]</f>
        <v>24048</v>
      </c>
      <c r="AF8719">
        <f>MIS[[#This Row],[LTP]]*MIS[[#This Row],[OrderQuantity]]</f>
        <v>24570</v>
      </c>
      <c r="AG8719">
        <f>IF(MIS[[#This Row],[OrderSide]]="SELL",MIS[[#This Row],[VALUE]]-MIS[[#This Row],[LIVE_VALUE]],MIS[[#This Row],[LIVE_VALUE]]-MIS[[#This Row],[VALUE]])</f>
        <v>522</v>
      </c>
      <c r="AH8719" t="str" cm="1">
        <f t="array" ref="AH87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19" t="str">
        <f>MIS[[#This Row],[TRADING SYMBOL]]</f>
        <v>SENSEX2552082300PE</v>
      </c>
      <c r="AJ8719" t="str">
        <f>IF(RIGHT(MIS[[#This Row],[Main/Hedge]],4)="MAIN","MAIN","HEDGE")</f>
        <v>MAIN</v>
      </c>
      <c r="AK8719" t="str" cm="1">
        <f t="array" ref="AK8719">_xlfn._xlws.FILTER(Table4[Column1],ISNUMBER(SEARCH(Table4[Column1],MIS[[#This Row],[OrderUniqueIdentifier]])),"")</f>
        <v>LONGSHORT</v>
      </c>
    </row>
    <row r="8720" spans="1:37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>
        <f>_xlfn.XLOOKUP(MIS[[#This Row],[TRADING SYMBOL]],[1]Sheet1!$D:$D,[1]Sheet1!$C:$C)</f>
        <v>168.75</v>
      </c>
      <c r="AE8720">
        <f>MIS[[#This Row],[OrderAverageTradedPrice]]*MIS[[#This Row],[OrderQuantity]]</f>
        <v>74771.24999999984</v>
      </c>
      <c r="AF8720">
        <f>MIS[[#This Row],[LTP]]*MIS[[#This Row],[OrderQuantity]]</f>
        <v>75937.5</v>
      </c>
      <c r="AG8720">
        <f>IF(MIS[[#This Row],[OrderSide]]="SELL",MIS[[#This Row],[VALUE]]-MIS[[#This Row],[LIVE_VALUE]],MIS[[#This Row],[LIVE_VALUE]]-MIS[[#This Row],[VALUE]])</f>
        <v>1166.2500000001601</v>
      </c>
      <c r="AH8720" t="str" cm="1">
        <f t="array" ref="AH8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20" t="str">
        <f>MIS[[#This Row],[TRADING SYMBOL]]</f>
        <v>NIFTY2552225050CE</v>
      </c>
      <c r="AJ8720" t="str">
        <f>IF(RIGHT(MIS[[#This Row],[Main/Hedge]],4)="MAIN","MAIN","HEDGE")</f>
        <v>MAIN</v>
      </c>
      <c r="AK8720" t="str" cm="1">
        <f t="array" ref="AK8720">_xlfn._xlws.FILTER(Table4[Column1],ISNUMBER(SEARCH(Table4[Column1],MIS[[#This Row],[OrderUniqueIdentifier]])),"")</f>
        <v>NOTREND</v>
      </c>
    </row>
    <row r="8721" spans="1:37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>
        <f>_xlfn.XLOOKUP(MIS[[#This Row],[TRADING SYMBOL]],[1]Sheet1!$D:$D,[1]Sheet1!$C:$C)</f>
        <v>91.6</v>
      </c>
      <c r="AE8721">
        <f>MIS[[#This Row],[OrderAverageTradedPrice]]*MIS[[#This Row],[OrderQuantity]]</f>
        <v>10573.999999999993</v>
      </c>
      <c r="AF8721">
        <f>MIS[[#This Row],[LTP]]*MIS[[#This Row],[OrderQuantity]]</f>
        <v>10992</v>
      </c>
      <c r="AG8721">
        <f>IF(MIS[[#This Row],[OrderSide]]="SELL",MIS[[#This Row],[VALUE]]-MIS[[#This Row],[LIVE_VALUE]],MIS[[#This Row],[LIVE_VALUE]]-MIS[[#This Row],[VALUE]])</f>
        <v>418.00000000000728</v>
      </c>
      <c r="AH8721" t="str" cm="1">
        <f t="array" ref="AH8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1" t="str">
        <f>MIS[[#This Row],[TRADING SYMBOL]]</f>
        <v>SENSEX2552083600CE</v>
      </c>
      <c r="AJ8721" t="str">
        <f>IF(RIGHT(MIS[[#This Row],[Main/Hedge]],4)="MAIN","MAIN","HEDGE")</f>
        <v>MAIN</v>
      </c>
      <c r="AK8721" t="str" cm="1">
        <f t="array" ref="AK8721">_xlfn._xlws.FILTER(Table4[Column1],ISNUMBER(SEARCH(Table4[Column1],MIS[[#This Row],[OrderUniqueIdentifier]])),"")</f>
        <v>XYT</v>
      </c>
    </row>
    <row r="8722" spans="1:37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>
        <f>_xlfn.XLOOKUP(MIS[[#This Row],[TRADING SYMBOL]],[1]Sheet1!$D:$D,[1]Sheet1!$C:$C)</f>
        <v>490.65</v>
      </c>
      <c r="AE8722">
        <f>MIS[[#This Row],[OrderAverageTradedPrice]]*MIS[[#This Row],[OrderQuantity]]</f>
        <v>77494</v>
      </c>
      <c r="AF8722">
        <f>MIS[[#This Row],[LTP]]*MIS[[#This Row],[OrderQuantity]]</f>
        <v>78504</v>
      </c>
      <c r="AG8722">
        <f>IF(MIS[[#This Row],[OrderSide]]="SELL",MIS[[#This Row],[VALUE]]-MIS[[#This Row],[LIVE_VALUE]],MIS[[#This Row],[LIVE_VALUE]]-MIS[[#This Row],[VALUE]])</f>
        <v>1010</v>
      </c>
      <c r="AH8722" t="str" cm="1">
        <f t="array" ref="AH8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22" t="str">
        <f>MIS[[#This Row],[TRADING SYMBOL]]</f>
        <v>SENSEX2552082300CE</v>
      </c>
      <c r="AJ8722" t="str">
        <f>IF(RIGHT(MIS[[#This Row],[Main/Hedge]],4)="MAIN","MAIN","HEDGE")</f>
        <v>MAIN</v>
      </c>
      <c r="AK8722" t="str" cm="1">
        <f t="array" ref="AK8722">_xlfn._xlws.FILTER(Table4[Column1],ISNUMBER(SEARCH(Table4[Column1],MIS[[#This Row],[OrderUniqueIdentifier]])),"")</f>
        <v>NOTREND</v>
      </c>
    </row>
    <row r="8723" spans="1:37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>
        <f>_xlfn.XLOOKUP(MIS[[#This Row],[TRADING SYMBOL]],[1]Sheet1!$D:$D,[1]Sheet1!$C:$C)</f>
        <v>490.65</v>
      </c>
      <c r="AE8723">
        <f>MIS[[#This Row],[OrderAverageTradedPrice]]*MIS[[#This Row],[OrderQuantity]]</f>
        <v>48391</v>
      </c>
      <c r="AF8723">
        <f>MIS[[#This Row],[LTP]]*MIS[[#This Row],[OrderQuantity]]</f>
        <v>49065</v>
      </c>
      <c r="AG8723">
        <f>IF(MIS[[#This Row],[OrderSide]]="SELL",MIS[[#This Row],[VALUE]]-MIS[[#This Row],[LIVE_VALUE]],MIS[[#This Row],[LIVE_VALUE]]-MIS[[#This Row],[VALUE]])</f>
        <v>674</v>
      </c>
      <c r="AH8723" t="str" cm="1">
        <f t="array" ref="AH8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3" t="str">
        <f>MIS[[#This Row],[TRADING SYMBOL]]</f>
        <v>SENSEX2552082300CE</v>
      </c>
      <c r="AJ8723" t="str">
        <f>IF(RIGHT(MIS[[#This Row],[Main/Hedge]],4)="MAIN","MAIN","HEDGE")</f>
        <v>MAIN</v>
      </c>
      <c r="AK8723" t="str" cm="1">
        <f t="array" ref="AK8723">_xlfn._xlws.FILTER(Table4[Column1],ISNUMBER(SEARCH(Table4[Column1],MIS[[#This Row],[OrderUniqueIdentifier]])),"")</f>
        <v>XYT</v>
      </c>
    </row>
    <row r="8724" spans="1:37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>
        <f>_xlfn.XLOOKUP(MIS[[#This Row],[TRADING SYMBOL]],[1]Sheet1!$D:$D,[1]Sheet1!$C:$C)</f>
        <v>187</v>
      </c>
      <c r="AE8724">
        <f>MIS[[#This Row],[OrderAverageTradedPrice]]*MIS[[#This Row],[OrderQuantity]]</f>
        <v>42127.499999999927</v>
      </c>
      <c r="AF8724">
        <f>MIS[[#This Row],[LTP]]*MIS[[#This Row],[OrderQuantity]]</f>
        <v>42075</v>
      </c>
      <c r="AG8724">
        <f>IF(MIS[[#This Row],[OrderSide]]="SELL",MIS[[#This Row],[VALUE]]-MIS[[#This Row],[LIVE_VALUE]],MIS[[#This Row],[LIVE_VALUE]]-MIS[[#This Row],[VALUE]])</f>
        <v>-52.49999999992724</v>
      </c>
      <c r="AH8724" t="str" cm="1">
        <f t="array" ref="AH8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24" t="str">
        <f>MIS[[#This Row],[TRADING SYMBOL]]</f>
        <v>NIFTY2552225050PE</v>
      </c>
      <c r="AJ8724" t="str">
        <f>IF(RIGHT(MIS[[#This Row],[Main/Hedge]],4)="MAIN","MAIN","HEDGE")</f>
        <v>MAIN</v>
      </c>
      <c r="AK8724" t="str" cm="1">
        <f t="array" ref="AK8724">_xlfn._xlws.FILTER(Table4[Column1],ISNUMBER(SEARCH(Table4[Column1],MIS[[#This Row],[OrderUniqueIdentifier]])),"")</f>
        <v>NOTREND</v>
      </c>
    </row>
    <row r="8725" spans="1:37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>
        <f>_xlfn.XLOOKUP(MIS[[#This Row],[TRADING SYMBOL]],[1]Sheet1!$D:$D,[1]Sheet1!$C:$C)</f>
        <v>490.65</v>
      </c>
      <c r="AE8725">
        <f>MIS[[#This Row],[OrderAverageTradedPrice]]*MIS[[#This Row],[OrderQuantity]]</f>
        <v>48451</v>
      </c>
      <c r="AF8725">
        <f>MIS[[#This Row],[LTP]]*MIS[[#This Row],[OrderQuantity]]</f>
        <v>49065</v>
      </c>
      <c r="AG8725">
        <f>IF(MIS[[#This Row],[OrderSide]]="SELL",MIS[[#This Row],[VALUE]]-MIS[[#This Row],[LIVE_VALUE]],MIS[[#This Row],[LIVE_VALUE]]-MIS[[#This Row],[VALUE]])</f>
        <v>614</v>
      </c>
      <c r="AH8725" t="str" cm="1">
        <f t="array" ref="AH8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25" t="str">
        <f>MIS[[#This Row],[TRADING SYMBOL]]</f>
        <v>SENSEX2552082300CE</v>
      </c>
      <c r="AJ8725" t="str">
        <f>IF(RIGHT(MIS[[#This Row],[Main/Hedge]],4)="MAIN","MAIN","HEDGE")</f>
        <v>MAIN</v>
      </c>
      <c r="AK8725" t="str" cm="1">
        <f t="array" ref="AK8725">_xlfn._xlws.FILTER(Table4[Column1],ISNUMBER(SEARCH(Table4[Column1],MIS[[#This Row],[OrderUniqueIdentifier]])),"")</f>
        <v>NOTREND</v>
      </c>
    </row>
    <row r="8726" spans="1:37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>
        <f>_xlfn.XLOOKUP(MIS[[#This Row],[TRADING SYMBOL]],[1]Sheet1!$D:$D,[1]Sheet1!$C:$C)</f>
        <v>490.65</v>
      </c>
      <c r="AE8726">
        <f>MIS[[#This Row],[OrderAverageTradedPrice]]*MIS[[#This Row],[OrderQuantity]]</f>
        <v>29089.999999999978</v>
      </c>
      <c r="AF8726">
        <f>MIS[[#This Row],[LTP]]*MIS[[#This Row],[OrderQuantity]]</f>
        <v>29439</v>
      </c>
      <c r="AG8726">
        <f>IF(MIS[[#This Row],[OrderSide]]="SELL",MIS[[#This Row],[VALUE]]-MIS[[#This Row],[LIVE_VALUE]],MIS[[#This Row],[LIVE_VALUE]]-MIS[[#This Row],[VALUE]])</f>
        <v>349.00000000002183</v>
      </c>
      <c r="AH8726" t="str" cm="1">
        <f t="array" ref="AH8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6" t="str">
        <f>MIS[[#This Row],[TRADING SYMBOL]]</f>
        <v>SENSEX2552082300CE</v>
      </c>
      <c r="AJ8726" t="str">
        <f>IF(RIGHT(MIS[[#This Row],[Main/Hedge]],4)="MAIN","MAIN","HEDGE")</f>
        <v>MAIN</v>
      </c>
      <c r="AK8726" t="str" cm="1">
        <f t="array" ref="AK8726">_xlfn._xlws.FILTER(Table4[Column1],ISNUMBER(SEARCH(Table4[Column1],MIS[[#This Row],[OrderUniqueIdentifier]])),"")</f>
        <v>XYT</v>
      </c>
    </row>
    <row r="8727" spans="1:37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>
        <f>_xlfn.XLOOKUP(MIS[[#This Row],[TRADING SYMBOL]],[1]Sheet1!$D:$D,[1]Sheet1!$C:$C)</f>
        <v>115.45</v>
      </c>
      <c r="AE8727">
        <f>MIS[[#This Row],[OrderAverageTradedPrice]]*MIS[[#This Row],[OrderQuantity]]</f>
        <v>6504</v>
      </c>
      <c r="AF8727">
        <f>MIS[[#This Row],[LTP]]*MIS[[#This Row],[OrderQuantity]]</f>
        <v>6927</v>
      </c>
      <c r="AG8727">
        <f>IF(MIS[[#This Row],[OrderSide]]="SELL",MIS[[#This Row],[VALUE]]-MIS[[#This Row],[LIVE_VALUE]],MIS[[#This Row],[LIVE_VALUE]]-MIS[[#This Row],[VALUE]])</f>
        <v>423</v>
      </c>
      <c r="AH8727" t="str" cm="1">
        <f t="array" ref="AH8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7" t="str">
        <f>MIS[[#This Row],[TRADING SYMBOL]]</f>
        <v>SENSEX2552081100PE</v>
      </c>
      <c r="AJ8727" t="str">
        <f>IF(RIGHT(MIS[[#This Row],[Main/Hedge]],4)="MAIN","MAIN","HEDGE")</f>
        <v>MAIN</v>
      </c>
      <c r="AK8727" t="str" cm="1">
        <f t="array" ref="AK8727">_xlfn._xlws.FILTER(Table4[Column1],ISNUMBER(SEARCH(Table4[Column1],MIS[[#This Row],[OrderUniqueIdentifier]])),"")</f>
        <v>XYT</v>
      </c>
    </row>
    <row r="8728" spans="1:37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>
        <f>_xlfn.XLOOKUP(MIS[[#This Row],[TRADING SYMBOL]],[1]Sheet1!$D:$D,[1]Sheet1!$C:$C)</f>
        <v>118.35</v>
      </c>
      <c r="AE8728">
        <f>MIS[[#This Row],[OrderAverageTradedPrice]]*MIS[[#This Row],[OrderQuantity]]</f>
        <v>6948</v>
      </c>
      <c r="AF8728">
        <f>MIS[[#This Row],[LTP]]*MIS[[#This Row],[OrderQuantity]]</f>
        <v>7101</v>
      </c>
      <c r="AG8728">
        <f>IF(MIS[[#This Row],[OrderSide]]="SELL",MIS[[#This Row],[VALUE]]-MIS[[#This Row],[LIVE_VALUE]],MIS[[#This Row],[LIVE_VALUE]]-MIS[[#This Row],[VALUE]])</f>
        <v>153</v>
      </c>
      <c r="AH8728" t="str" cm="1">
        <f t="array" ref="AH8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8" t="str">
        <f>MIS[[#This Row],[TRADING SYMBOL]]</f>
        <v>SENSEX2552083400CE</v>
      </c>
      <c r="AJ8728" t="str">
        <f>IF(RIGHT(MIS[[#This Row],[Main/Hedge]],4)="MAIN","MAIN","HEDGE")</f>
        <v>MAIN</v>
      </c>
      <c r="AK8728" t="str" cm="1">
        <f t="array" ref="AK8728">_xlfn._xlws.FILTER(Table4[Column1],ISNUMBER(SEARCH(Table4[Column1],MIS[[#This Row],[OrderUniqueIdentifier]])),"")</f>
        <v>XYT</v>
      </c>
    </row>
    <row r="8729" spans="1:37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>
        <f>_xlfn.XLOOKUP(MIS[[#This Row],[TRADING SYMBOL]],[1]Sheet1!$D:$D,[1]Sheet1!$C:$C)</f>
        <v>168.75</v>
      </c>
      <c r="AE8729">
        <f>MIS[[#This Row],[OrderAverageTradedPrice]]*MIS[[#This Row],[OrderQuantity]]</f>
        <v>74430</v>
      </c>
      <c r="AF8729">
        <f>MIS[[#This Row],[LTP]]*MIS[[#This Row],[OrderQuantity]]</f>
        <v>75937.5</v>
      </c>
      <c r="AG8729">
        <f>IF(MIS[[#This Row],[OrderSide]]="SELL",MIS[[#This Row],[VALUE]]-MIS[[#This Row],[LIVE_VALUE]],MIS[[#This Row],[LIVE_VALUE]]-MIS[[#This Row],[VALUE]])</f>
        <v>1507.5</v>
      </c>
      <c r="AH8729" t="str" cm="1">
        <f t="array" ref="AH8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29" t="str">
        <f>MIS[[#This Row],[TRADING SYMBOL]]</f>
        <v>NIFTY2552225050CE</v>
      </c>
      <c r="AJ8729" t="str">
        <f>IF(RIGHT(MIS[[#This Row],[Main/Hedge]],4)="MAIN","MAIN","HEDGE")</f>
        <v>MAIN</v>
      </c>
      <c r="AK8729" t="str" cm="1">
        <f t="array" ref="AK8729">_xlfn._xlws.FILTER(Table4[Column1],ISNUMBER(SEARCH(Table4[Column1],MIS[[#This Row],[OrderUniqueIdentifier]])),"")</f>
        <v>NOTREND</v>
      </c>
    </row>
    <row r="8730" spans="1:37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>
        <f>_xlfn.XLOOKUP(MIS[[#This Row],[TRADING SYMBOL]],[1]Sheet1!$D:$D,[1]Sheet1!$C:$C)</f>
        <v>91.6</v>
      </c>
      <c r="AE8730">
        <f>MIS[[#This Row],[OrderAverageTradedPrice]]*MIS[[#This Row],[OrderQuantity]]</f>
        <v>8775</v>
      </c>
      <c r="AF8730">
        <f>MIS[[#This Row],[LTP]]*MIS[[#This Row],[OrderQuantity]]</f>
        <v>9160</v>
      </c>
      <c r="AG8730">
        <f>IF(MIS[[#This Row],[OrderSide]]="SELL",MIS[[#This Row],[VALUE]]-MIS[[#This Row],[LIVE_VALUE]],MIS[[#This Row],[LIVE_VALUE]]-MIS[[#This Row],[VALUE]])</f>
        <v>385</v>
      </c>
      <c r="AH8730" t="str" cm="1">
        <f t="array" ref="AH8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0" t="str">
        <f>MIS[[#This Row],[TRADING SYMBOL]]</f>
        <v>SENSEX2552083600CE</v>
      </c>
      <c r="AJ8730" t="str">
        <f>IF(RIGHT(MIS[[#This Row],[Main/Hedge]],4)="MAIN","MAIN","HEDGE")</f>
        <v>MAIN</v>
      </c>
      <c r="AK8730" t="str" cm="1">
        <f t="array" ref="AK8730">_xlfn._xlws.FILTER(Table4[Column1],ISNUMBER(SEARCH(Table4[Column1],MIS[[#This Row],[OrderUniqueIdentifier]])),"")</f>
        <v>XYT</v>
      </c>
    </row>
    <row r="8731" spans="1:37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>
        <f>_xlfn.XLOOKUP(MIS[[#This Row],[TRADING SYMBOL]],[1]Sheet1!$D:$D,[1]Sheet1!$C:$C)</f>
        <v>409.5</v>
      </c>
      <c r="AE8731">
        <f>MIS[[#This Row],[OrderAverageTradedPrice]]*MIS[[#This Row],[OrderQuantity]]</f>
        <v>16020</v>
      </c>
      <c r="AF8731">
        <f>MIS[[#This Row],[LTP]]*MIS[[#This Row],[OrderQuantity]]</f>
        <v>16380</v>
      </c>
      <c r="AG8731">
        <f>IF(MIS[[#This Row],[OrderSide]]="SELL",MIS[[#This Row],[VALUE]]-MIS[[#This Row],[LIVE_VALUE]],MIS[[#This Row],[LIVE_VALUE]]-MIS[[#This Row],[VALUE]])</f>
        <v>360</v>
      </c>
      <c r="AH8731" t="str" cm="1">
        <f t="array" ref="AH8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1" t="str">
        <f>MIS[[#This Row],[TRADING SYMBOL]]</f>
        <v>SENSEX2552082300PE</v>
      </c>
      <c r="AJ8731" t="str">
        <f>IF(RIGHT(MIS[[#This Row],[Main/Hedge]],4)="MAIN","MAIN","HEDGE")</f>
        <v>MAIN</v>
      </c>
      <c r="AK8731" t="str" cm="1">
        <f t="array" ref="AK8731">_xlfn._xlws.FILTER(Table4[Column1],ISNUMBER(SEARCH(Table4[Column1],MIS[[#This Row],[OrderUniqueIdentifier]])),"")</f>
        <v>XYT</v>
      </c>
    </row>
    <row r="8732" spans="1:37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>
        <f>_xlfn.XLOOKUP(MIS[[#This Row],[TRADING SYMBOL]],[1]Sheet1!$D:$D,[1]Sheet1!$C:$C)</f>
        <v>115.45</v>
      </c>
      <c r="AE8732">
        <f>MIS[[#This Row],[OrderAverageTradedPrice]]*MIS[[#This Row],[OrderQuantity]]</f>
        <v>2162</v>
      </c>
      <c r="AF8732">
        <f>MIS[[#This Row],[LTP]]*MIS[[#This Row],[OrderQuantity]]</f>
        <v>2309</v>
      </c>
      <c r="AG8732">
        <f>IF(MIS[[#This Row],[OrderSide]]="SELL",MIS[[#This Row],[VALUE]]-MIS[[#This Row],[LIVE_VALUE]],MIS[[#This Row],[LIVE_VALUE]]-MIS[[#This Row],[VALUE]])</f>
        <v>147</v>
      </c>
      <c r="AH8732" t="str" cm="1">
        <f t="array" ref="AH8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2" t="str">
        <f>MIS[[#This Row],[TRADING SYMBOL]]</f>
        <v>SENSEX2552081100PE</v>
      </c>
      <c r="AJ8732" t="str">
        <f>IF(RIGHT(MIS[[#This Row],[Main/Hedge]],4)="MAIN","MAIN","HEDGE")</f>
        <v>MAIN</v>
      </c>
      <c r="AK8732" t="str" cm="1">
        <f t="array" ref="AK8732">_xlfn._xlws.FILTER(Table4[Column1],ISNUMBER(SEARCH(Table4[Column1],MIS[[#This Row],[OrderUniqueIdentifier]])),"")</f>
        <v>XYT</v>
      </c>
    </row>
    <row r="8733" spans="1:37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>
        <f>_xlfn.XLOOKUP(MIS[[#This Row],[TRADING SYMBOL]],[1]Sheet1!$D:$D,[1]Sheet1!$C:$C)</f>
        <v>409.5</v>
      </c>
      <c r="AE8733">
        <f>MIS[[#This Row],[OrderAverageTradedPrice]]*MIS[[#This Row],[OrderQuantity]]</f>
        <v>16032</v>
      </c>
      <c r="AF8733">
        <f>MIS[[#This Row],[LTP]]*MIS[[#This Row],[OrderQuantity]]</f>
        <v>16380</v>
      </c>
      <c r="AG8733">
        <f>IF(MIS[[#This Row],[OrderSide]]="SELL",MIS[[#This Row],[VALUE]]-MIS[[#This Row],[LIVE_VALUE]],MIS[[#This Row],[LIVE_VALUE]]-MIS[[#This Row],[VALUE]])</f>
        <v>348</v>
      </c>
      <c r="AH8733" t="str" cm="1">
        <f t="array" ref="AH8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33" t="str">
        <f>MIS[[#This Row],[TRADING SYMBOL]]</f>
        <v>SENSEX2552082300PE</v>
      </c>
      <c r="AJ8733" t="str">
        <f>IF(RIGHT(MIS[[#This Row],[Main/Hedge]],4)="MAIN","MAIN","HEDGE")</f>
        <v>MAIN</v>
      </c>
      <c r="AK8733" t="str" cm="1">
        <f t="array" ref="AK8733">_xlfn._xlws.FILTER(Table4[Column1],ISNUMBER(SEARCH(Table4[Column1],MIS[[#This Row],[OrderUniqueIdentifier]])),"")</f>
        <v>NOTREND</v>
      </c>
    </row>
    <row r="8734" spans="1:37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>
        <f>_xlfn.XLOOKUP(MIS[[#This Row],[TRADING SYMBOL]],[1]Sheet1!$D:$D,[1]Sheet1!$C:$C)</f>
        <v>168.75</v>
      </c>
      <c r="AE8734">
        <f>MIS[[#This Row],[OrderAverageTradedPrice]]*MIS[[#This Row],[OrderQuantity]]</f>
        <v>62133.75</v>
      </c>
      <c r="AF8734">
        <f>MIS[[#This Row],[LTP]]*MIS[[#This Row],[OrderQuantity]]</f>
        <v>63281.25</v>
      </c>
      <c r="AG8734">
        <f>IF(MIS[[#This Row],[OrderSide]]="SELL",MIS[[#This Row],[VALUE]]-MIS[[#This Row],[LIVE_VALUE]],MIS[[#This Row],[LIVE_VALUE]]-MIS[[#This Row],[VALUE]])</f>
        <v>1147.5</v>
      </c>
      <c r="AH8734" t="str" cm="1">
        <f t="array" ref="AH8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34" t="str">
        <f>MIS[[#This Row],[TRADING SYMBOL]]</f>
        <v>NIFTY2552225050CE</v>
      </c>
      <c r="AJ8734" t="str">
        <f>IF(RIGHT(MIS[[#This Row],[Main/Hedge]],4)="MAIN","MAIN","HEDGE")</f>
        <v>MAIN</v>
      </c>
      <c r="AK8734" t="str" cm="1">
        <f t="array" ref="AK8734">_xlfn._xlws.FILTER(Table4[Column1],ISNUMBER(SEARCH(Table4[Column1],MIS[[#This Row],[OrderUniqueIdentifier]])),"")</f>
        <v>NOTREND</v>
      </c>
    </row>
    <row r="8735" spans="1:37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>
        <f>_xlfn.XLOOKUP(MIS[[#This Row],[TRADING SYMBOL]],[1]Sheet1!$D:$D,[1]Sheet1!$C:$C)</f>
        <v>163.69999999999999</v>
      </c>
      <c r="AE8735">
        <f>MIS[[#This Row],[OrderAverageTradedPrice]]*MIS[[#This Row],[OrderQuantity]]</f>
        <v>12300</v>
      </c>
      <c r="AF8735">
        <f>MIS[[#This Row],[LTP]]*MIS[[#This Row],[OrderQuantity]]</f>
        <v>12277.5</v>
      </c>
      <c r="AG8735">
        <f>IF(MIS[[#This Row],[OrderSide]]="SELL",MIS[[#This Row],[VALUE]]-MIS[[#This Row],[LIVE_VALUE]],MIS[[#This Row],[LIVE_VALUE]]-MIS[[#This Row],[VALUE]])</f>
        <v>-22.5</v>
      </c>
      <c r="AH8735" t="str" cm="1">
        <f t="array" ref="AH87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35" t="str">
        <f>MIS[[#This Row],[TRADING SYMBOL]]</f>
        <v>NIFTY2552225000PE</v>
      </c>
      <c r="AJ8735" t="str">
        <f>IF(RIGHT(MIS[[#This Row],[Main/Hedge]],4)="MAIN","MAIN","HEDGE")</f>
        <v>MAIN</v>
      </c>
      <c r="AK8735" t="str" cm="1">
        <f t="array" ref="AK8735">_xlfn._xlws.FILTER(Table4[Column1],ISNUMBER(SEARCH(Table4[Column1],MIS[[#This Row],[OrderUniqueIdentifier]])),"")</f>
        <v>LONGSHORT</v>
      </c>
    </row>
    <row r="8736" spans="1:37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>
        <f>_xlfn.XLOOKUP(MIS[[#This Row],[TRADING SYMBOL]],[1]Sheet1!$D:$D,[1]Sheet1!$C:$C)</f>
        <v>168.75</v>
      </c>
      <c r="AE8736">
        <f>MIS[[#This Row],[OrderAverageTradedPrice]]*MIS[[#This Row],[OrderQuantity]]</f>
        <v>12431.25</v>
      </c>
      <c r="AF8736">
        <f>MIS[[#This Row],[LTP]]*MIS[[#This Row],[OrderQuantity]]</f>
        <v>12656.25</v>
      </c>
      <c r="AG8736">
        <f>IF(MIS[[#This Row],[OrderSide]]="SELL",MIS[[#This Row],[VALUE]]-MIS[[#This Row],[LIVE_VALUE]],MIS[[#This Row],[LIVE_VALUE]]-MIS[[#This Row],[VALUE]])</f>
        <v>225</v>
      </c>
      <c r="AH8736" t="str" cm="1">
        <f t="array" ref="AH8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36" t="str">
        <f>MIS[[#This Row],[TRADING SYMBOL]]</f>
        <v>NIFTY2552225050CE</v>
      </c>
      <c r="AJ8736" t="str">
        <f>IF(RIGHT(MIS[[#This Row],[Main/Hedge]],4)="MAIN","MAIN","HEDGE")</f>
        <v>MAIN</v>
      </c>
      <c r="AK8736" t="str" cm="1">
        <f t="array" ref="AK8736">_xlfn._xlws.FILTER(Table4[Column1],ISNUMBER(SEARCH(Table4[Column1],MIS[[#This Row],[OrderUniqueIdentifier]])),"")</f>
        <v>NOTREND</v>
      </c>
    </row>
    <row r="8737" spans="1:37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>
        <f>_xlfn.XLOOKUP(MIS[[#This Row],[TRADING SYMBOL]],[1]Sheet1!$D:$D,[1]Sheet1!$C:$C)</f>
        <v>490.65</v>
      </c>
      <c r="AE8737">
        <f>MIS[[#This Row],[OrderAverageTradedPrice]]*MIS[[#This Row],[OrderQuantity]]</f>
        <v>9687</v>
      </c>
      <c r="AF8737">
        <f>MIS[[#This Row],[LTP]]*MIS[[#This Row],[OrderQuantity]]</f>
        <v>9813</v>
      </c>
      <c r="AG8737">
        <f>IF(MIS[[#This Row],[OrderSide]]="SELL",MIS[[#This Row],[VALUE]]-MIS[[#This Row],[LIVE_VALUE]],MIS[[#This Row],[LIVE_VALUE]]-MIS[[#This Row],[VALUE]])</f>
        <v>126</v>
      </c>
      <c r="AH8737" t="str" cm="1">
        <f t="array" ref="AH8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37" t="str">
        <f>MIS[[#This Row],[TRADING SYMBOL]]</f>
        <v>SENSEX2552082300CE</v>
      </c>
      <c r="AJ8737" t="str">
        <f>IF(RIGHT(MIS[[#This Row],[Main/Hedge]],4)="MAIN","MAIN","HEDGE")</f>
        <v>MAIN</v>
      </c>
      <c r="AK8737" t="str" cm="1">
        <f t="array" ref="AK8737">_xlfn._xlws.FILTER(Table4[Column1],ISNUMBER(SEARCH(Table4[Column1],MIS[[#This Row],[OrderUniqueIdentifier]])),"")</f>
        <v>NOTREND</v>
      </c>
    </row>
    <row r="8738" spans="1:37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>
        <f>_xlfn.XLOOKUP(MIS[[#This Row],[TRADING SYMBOL]],[1]Sheet1!$D:$D,[1]Sheet1!$C:$C)</f>
        <v>91.6</v>
      </c>
      <c r="AE8738">
        <f>MIS[[#This Row],[OrderAverageTradedPrice]]*MIS[[#This Row],[OrderQuantity]]</f>
        <v>1761</v>
      </c>
      <c r="AF8738">
        <f>MIS[[#This Row],[LTP]]*MIS[[#This Row],[OrderQuantity]]</f>
        <v>1832</v>
      </c>
      <c r="AG8738">
        <f>IF(MIS[[#This Row],[OrderSide]]="SELL",MIS[[#This Row],[VALUE]]-MIS[[#This Row],[LIVE_VALUE]],MIS[[#This Row],[LIVE_VALUE]]-MIS[[#This Row],[VALUE]])</f>
        <v>71</v>
      </c>
      <c r="AH8738" t="str" cm="1">
        <f t="array" ref="AH8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8" t="str">
        <f>MIS[[#This Row],[TRADING SYMBOL]]</f>
        <v>SENSEX2552083600CE</v>
      </c>
      <c r="AJ8738" t="str">
        <f>IF(RIGHT(MIS[[#This Row],[Main/Hedge]],4)="MAIN","MAIN","HEDGE")</f>
        <v>MAIN</v>
      </c>
      <c r="AK8738" t="str" cm="1">
        <f t="array" ref="AK8738">_xlfn._xlws.FILTER(Table4[Column1],ISNUMBER(SEARCH(Table4[Column1],MIS[[#This Row],[OrderUniqueIdentifier]])),"")</f>
        <v>XYT</v>
      </c>
    </row>
    <row r="8739" spans="1:37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>
        <f>_xlfn.XLOOKUP(MIS[[#This Row],[TRADING SYMBOL]],[1]Sheet1!$D:$D,[1]Sheet1!$C:$C)</f>
        <v>490.65</v>
      </c>
      <c r="AE8739">
        <f>MIS[[#This Row],[OrderAverageTradedPrice]]*MIS[[#This Row],[OrderQuantity]]</f>
        <v>9682</v>
      </c>
      <c r="AF8739">
        <f>MIS[[#This Row],[LTP]]*MIS[[#This Row],[OrderQuantity]]</f>
        <v>9813</v>
      </c>
      <c r="AG8739">
        <f>IF(MIS[[#This Row],[OrderSide]]="SELL",MIS[[#This Row],[VALUE]]-MIS[[#This Row],[LIVE_VALUE]],MIS[[#This Row],[LIVE_VALUE]]-MIS[[#This Row],[VALUE]])</f>
        <v>131</v>
      </c>
      <c r="AH8739" t="str" cm="1">
        <f t="array" ref="AH8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9" t="str">
        <f>MIS[[#This Row],[TRADING SYMBOL]]</f>
        <v>SENSEX2552082300CE</v>
      </c>
      <c r="AJ8739" t="str">
        <f>IF(RIGHT(MIS[[#This Row],[Main/Hedge]],4)="MAIN","MAIN","HEDGE")</f>
        <v>MAIN</v>
      </c>
      <c r="AK8739" t="str" cm="1">
        <f t="array" ref="AK8739">_xlfn._xlws.FILTER(Table4[Column1],ISNUMBER(SEARCH(Table4[Column1],MIS[[#This Row],[OrderUniqueIdentifier]])),"")</f>
        <v>XYT</v>
      </c>
    </row>
    <row r="8740" spans="1:37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>
        <f>_xlfn.XLOOKUP(MIS[[#This Row],[TRADING SYMBOL]],[1]Sheet1!$D:$D,[1]Sheet1!$C:$C)</f>
        <v>91.6</v>
      </c>
      <c r="AE8740">
        <f>MIS[[#This Row],[OrderAverageTradedPrice]]*MIS[[#This Row],[OrderQuantity]]</f>
        <v>1761</v>
      </c>
      <c r="AF8740">
        <f>MIS[[#This Row],[LTP]]*MIS[[#This Row],[OrderQuantity]]</f>
        <v>1832</v>
      </c>
      <c r="AG8740">
        <f>IF(MIS[[#This Row],[OrderSide]]="SELL",MIS[[#This Row],[VALUE]]-MIS[[#This Row],[LIVE_VALUE]],MIS[[#This Row],[LIVE_VALUE]]-MIS[[#This Row],[VALUE]])</f>
        <v>71</v>
      </c>
      <c r="AH8740" t="str" cm="1">
        <f t="array" ref="AH8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0" t="str">
        <f>MIS[[#This Row],[TRADING SYMBOL]]</f>
        <v>SENSEX2552083600CE</v>
      </c>
      <c r="AJ8740" t="str">
        <f>IF(RIGHT(MIS[[#This Row],[Main/Hedge]],4)="MAIN","MAIN","HEDGE")</f>
        <v>MAIN</v>
      </c>
      <c r="AK8740" t="str" cm="1">
        <f t="array" ref="AK8740">_xlfn._xlws.FILTER(Table4[Column1],ISNUMBER(SEARCH(Table4[Column1],MIS[[#This Row],[OrderUniqueIdentifier]])),"")</f>
        <v>XYT</v>
      </c>
    </row>
    <row r="8741" spans="1:37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>
        <f>_xlfn.XLOOKUP(MIS[[#This Row],[TRADING SYMBOL]],[1]Sheet1!$D:$D,[1]Sheet1!$C:$C)</f>
        <v>168.75</v>
      </c>
      <c r="AE8741">
        <f>MIS[[#This Row],[OrderAverageTradedPrice]]*MIS[[#This Row],[OrderQuantity]]</f>
        <v>12435</v>
      </c>
      <c r="AF8741">
        <f>MIS[[#This Row],[LTP]]*MIS[[#This Row],[OrderQuantity]]</f>
        <v>12656.25</v>
      </c>
      <c r="AG8741">
        <f>IF(MIS[[#This Row],[OrderSide]]="SELL",MIS[[#This Row],[VALUE]]-MIS[[#This Row],[LIVE_VALUE]],MIS[[#This Row],[LIVE_VALUE]]-MIS[[#This Row],[VALUE]])</f>
        <v>221.25</v>
      </c>
      <c r="AH8741" t="str" cm="1">
        <f t="array" ref="AH8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41" t="str">
        <f>MIS[[#This Row],[TRADING SYMBOL]]</f>
        <v>NIFTY2552225050CE</v>
      </c>
      <c r="AJ8741" t="str">
        <f>IF(RIGHT(MIS[[#This Row],[Main/Hedge]],4)="MAIN","MAIN","HEDGE")</f>
        <v>MAIN</v>
      </c>
      <c r="AK8741" t="str" cm="1">
        <f t="array" ref="AK8741">_xlfn._xlws.FILTER(Table4[Column1],ISNUMBER(SEARCH(Table4[Column1],MIS[[#This Row],[OrderUniqueIdentifier]])),"")</f>
        <v>NOTREND</v>
      </c>
    </row>
    <row r="8742" spans="1:37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>
        <f>_xlfn.XLOOKUP(MIS[[#This Row],[TRADING SYMBOL]],[1]Sheet1!$D:$D,[1]Sheet1!$C:$C)</f>
        <v>490.65</v>
      </c>
      <c r="AE8742">
        <f>MIS[[#This Row],[OrderAverageTradedPrice]]*MIS[[#This Row],[OrderQuantity]]</f>
        <v>9689</v>
      </c>
      <c r="AF8742">
        <f>MIS[[#This Row],[LTP]]*MIS[[#This Row],[OrderQuantity]]</f>
        <v>9813</v>
      </c>
      <c r="AG8742">
        <f>IF(MIS[[#This Row],[OrderSide]]="SELL",MIS[[#This Row],[VALUE]]-MIS[[#This Row],[LIVE_VALUE]],MIS[[#This Row],[LIVE_VALUE]]-MIS[[#This Row],[VALUE]])</f>
        <v>124</v>
      </c>
      <c r="AH8742" t="str" cm="1">
        <f t="array" ref="AH8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42" t="str">
        <f>MIS[[#This Row],[TRADING SYMBOL]]</f>
        <v>SENSEX2552082300CE</v>
      </c>
      <c r="AJ8742" t="str">
        <f>IF(RIGHT(MIS[[#This Row],[Main/Hedge]],4)="MAIN","MAIN","HEDGE")</f>
        <v>MAIN</v>
      </c>
      <c r="AK8742" t="str" cm="1">
        <f t="array" ref="AK8742">_xlfn._xlws.FILTER(Table4[Column1],ISNUMBER(SEARCH(Table4[Column1],MIS[[#This Row],[OrderUniqueIdentifier]])),"")</f>
        <v>NOTREND</v>
      </c>
    </row>
    <row r="8743" spans="1:37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>
        <f>_xlfn.XLOOKUP(MIS[[#This Row],[TRADING SYMBOL]],[1]Sheet1!$D:$D,[1]Sheet1!$C:$C)</f>
        <v>168.75</v>
      </c>
      <c r="AE8743">
        <f>MIS[[#This Row],[OrderAverageTradedPrice]]*MIS[[#This Row],[OrderQuantity]]</f>
        <v>37372.5</v>
      </c>
      <c r="AF8743">
        <f>MIS[[#This Row],[LTP]]*MIS[[#This Row],[OrderQuantity]]</f>
        <v>37968.75</v>
      </c>
      <c r="AG8743">
        <f>IF(MIS[[#This Row],[OrderSide]]="SELL",MIS[[#This Row],[VALUE]]-MIS[[#This Row],[LIVE_VALUE]],MIS[[#This Row],[LIVE_VALUE]]-MIS[[#This Row],[VALUE]])</f>
        <v>596.25</v>
      </c>
      <c r="AH8743" t="str" cm="1">
        <f t="array" ref="AH8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43" t="str">
        <f>MIS[[#This Row],[TRADING SYMBOL]]</f>
        <v>NIFTY2552225050CE</v>
      </c>
      <c r="AJ8743" t="str">
        <f>IF(RIGHT(MIS[[#This Row],[Main/Hedge]],4)="MAIN","MAIN","HEDGE")</f>
        <v>MAIN</v>
      </c>
      <c r="AK8743" t="str" cm="1">
        <f t="array" ref="AK8743">_xlfn._xlws.FILTER(Table4[Column1],ISNUMBER(SEARCH(Table4[Column1],MIS[[#This Row],[OrderUniqueIdentifier]])),"")</f>
        <v>NOTREND</v>
      </c>
    </row>
    <row r="8744" spans="1:37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>
        <f>_xlfn.XLOOKUP(MIS[[#This Row],[TRADING SYMBOL]],[1]Sheet1!$D:$D,[1]Sheet1!$C:$C)</f>
        <v>163.69999999999999</v>
      </c>
      <c r="AE8744">
        <f>MIS[[#This Row],[OrderAverageTradedPrice]]*MIS[[#This Row],[OrderQuantity]]</f>
        <v>49132.5</v>
      </c>
      <c r="AF8744">
        <f>MIS[[#This Row],[LTP]]*MIS[[#This Row],[OrderQuantity]]</f>
        <v>49110</v>
      </c>
      <c r="AG8744">
        <f>IF(MIS[[#This Row],[OrderSide]]="SELL",MIS[[#This Row],[VALUE]]-MIS[[#This Row],[LIVE_VALUE]],MIS[[#This Row],[LIVE_VALUE]]-MIS[[#This Row],[VALUE]])</f>
        <v>-22.5</v>
      </c>
      <c r="AH8744" t="str" cm="1">
        <f t="array" ref="AH87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44" t="str">
        <f>MIS[[#This Row],[TRADING SYMBOL]]</f>
        <v>NIFTY2552225000PE</v>
      </c>
      <c r="AJ8744" t="str">
        <f>IF(RIGHT(MIS[[#This Row],[Main/Hedge]],4)="MAIN","MAIN","HEDGE")</f>
        <v>MAIN</v>
      </c>
      <c r="AK8744" t="str" cm="1">
        <f t="array" ref="AK8744">_xlfn._xlws.FILTER(Table4[Column1],ISNUMBER(SEARCH(Table4[Column1],MIS[[#This Row],[OrderUniqueIdentifier]])),"")</f>
        <v>LONGSHORT</v>
      </c>
    </row>
    <row r="8745" spans="1:37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>
        <f>_xlfn.XLOOKUP(MIS[[#This Row],[TRADING SYMBOL]],[1]Sheet1!$D:$D,[1]Sheet1!$C:$C)</f>
        <v>187</v>
      </c>
      <c r="AE8745">
        <f>MIS[[#This Row],[OrderAverageTradedPrice]]*MIS[[#This Row],[OrderQuantity]]</f>
        <v>42108.75</v>
      </c>
      <c r="AF8745">
        <f>MIS[[#This Row],[LTP]]*MIS[[#This Row],[OrderQuantity]]</f>
        <v>42075</v>
      </c>
      <c r="AG8745">
        <f>IF(MIS[[#This Row],[OrderSide]]="SELL",MIS[[#This Row],[VALUE]]-MIS[[#This Row],[LIVE_VALUE]],MIS[[#This Row],[LIVE_VALUE]]-MIS[[#This Row],[VALUE]])</f>
        <v>-33.75</v>
      </c>
      <c r="AH8745" t="str" cm="1">
        <f t="array" ref="AH8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45" t="str">
        <f>MIS[[#This Row],[TRADING SYMBOL]]</f>
        <v>NIFTY2552225050PE</v>
      </c>
      <c r="AJ8745" t="str">
        <f>IF(RIGHT(MIS[[#This Row],[Main/Hedge]],4)="MAIN","MAIN","HEDGE")</f>
        <v>MAIN</v>
      </c>
      <c r="AK8745" t="str" cm="1">
        <f t="array" ref="AK8745">_xlfn._xlws.FILTER(Table4[Column1],ISNUMBER(SEARCH(Table4[Column1],MIS[[#This Row],[OrderUniqueIdentifier]])),"")</f>
        <v>NOTREND</v>
      </c>
    </row>
    <row r="8746" spans="1:37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>
        <f>_xlfn.XLOOKUP(MIS[[#This Row],[TRADING SYMBOL]],[1]Sheet1!$D:$D,[1]Sheet1!$C:$C)</f>
        <v>118.35</v>
      </c>
      <c r="AE8746">
        <f>MIS[[#This Row],[OrderAverageTradedPrice]]*MIS[[#This Row],[OrderQuantity]]</f>
        <v>6963</v>
      </c>
      <c r="AF8746">
        <f>MIS[[#This Row],[LTP]]*MIS[[#This Row],[OrderQuantity]]</f>
        <v>7101</v>
      </c>
      <c r="AG8746">
        <f>IF(MIS[[#This Row],[OrderSide]]="SELL",MIS[[#This Row],[VALUE]]-MIS[[#This Row],[LIVE_VALUE]],MIS[[#This Row],[LIVE_VALUE]]-MIS[[#This Row],[VALUE]])</f>
        <v>138</v>
      </c>
      <c r="AH8746" t="str" cm="1">
        <f t="array" ref="AH8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6" t="str">
        <f>MIS[[#This Row],[TRADING SYMBOL]]</f>
        <v>SENSEX2552083400CE</v>
      </c>
      <c r="AJ8746" t="str">
        <f>IF(RIGHT(MIS[[#This Row],[Main/Hedge]],4)="MAIN","MAIN","HEDGE")</f>
        <v>MAIN</v>
      </c>
      <c r="AK8746" t="str" cm="1">
        <f t="array" ref="AK8746">_xlfn._xlws.FILTER(Table4[Column1],ISNUMBER(SEARCH(Table4[Column1],MIS[[#This Row],[OrderUniqueIdentifier]])),"")</f>
        <v>XYT</v>
      </c>
    </row>
    <row r="8747" spans="1:37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>
        <f>_xlfn.XLOOKUP(MIS[[#This Row],[TRADING SYMBOL]],[1]Sheet1!$D:$D,[1]Sheet1!$C:$C)</f>
        <v>91.6</v>
      </c>
      <c r="AE8747">
        <f>MIS[[#This Row],[OrderAverageTradedPrice]]*MIS[[#This Row],[OrderQuantity]]</f>
        <v>5290.9999999999973</v>
      </c>
      <c r="AF8747">
        <f>MIS[[#This Row],[LTP]]*MIS[[#This Row],[OrderQuantity]]</f>
        <v>5496</v>
      </c>
      <c r="AG8747">
        <f>IF(MIS[[#This Row],[OrderSide]]="SELL",MIS[[#This Row],[VALUE]]-MIS[[#This Row],[LIVE_VALUE]],MIS[[#This Row],[LIVE_VALUE]]-MIS[[#This Row],[VALUE]])</f>
        <v>205.00000000000273</v>
      </c>
      <c r="AH8747" t="str" cm="1">
        <f t="array" ref="AH8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7" t="str">
        <f>MIS[[#This Row],[TRADING SYMBOL]]</f>
        <v>SENSEX2552083600CE</v>
      </c>
      <c r="AJ8747" t="str">
        <f>IF(RIGHT(MIS[[#This Row],[Main/Hedge]],4)="MAIN","MAIN","HEDGE")</f>
        <v>MAIN</v>
      </c>
      <c r="AK8747" t="str" cm="1">
        <f t="array" ref="AK8747">_xlfn._xlws.FILTER(Table4[Column1],ISNUMBER(SEARCH(Table4[Column1],MIS[[#This Row],[OrderUniqueIdentifier]])),"")</f>
        <v>XYT</v>
      </c>
    </row>
    <row r="8748" spans="1:37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>
        <f>_xlfn.XLOOKUP(MIS[[#This Row],[TRADING SYMBOL]],[1]Sheet1!$D:$D,[1]Sheet1!$C:$C)</f>
        <v>409.5</v>
      </c>
      <c r="AE8748">
        <f>MIS[[#This Row],[OrderAverageTradedPrice]]*MIS[[#This Row],[OrderQuantity]]</f>
        <v>48091.99999999992</v>
      </c>
      <c r="AF8748">
        <f>MIS[[#This Row],[LTP]]*MIS[[#This Row],[OrderQuantity]]</f>
        <v>49140</v>
      </c>
      <c r="AG8748">
        <f>IF(MIS[[#This Row],[OrderSide]]="SELL",MIS[[#This Row],[VALUE]]-MIS[[#This Row],[LIVE_VALUE]],MIS[[#This Row],[LIVE_VALUE]]-MIS[[#This Row],[VALUE]])</f>
        <v>1048.00000000008</v>
      </c>
      <c r="AH8748" t="str" cm="1">
        <f t="array" ref="AH87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48" t="str">
        <f>MIS[[#This Row],[TRADING SYMBOL]]</f>
        <v>SENSEX2552082300PE</v>
      </c>
      <c r="AJ8748" t="str">
        <f>IF(RIGHT(MIS[[#This Row],[Main/Hedge]],4)="MAIN","MAIN","HEDGE")</f>
        <v>MAIN</v>
      </c>
      <c r="AK8748" t="str" cm="1">
        <f t="array" ref="AK8748">_xlfn._xlws.FILTER(Table4[Column1],ISNUMBER(SEARCH(Table4[Column1],MIS[[#This Row],[OrderUniqueIdentifier]])),"")</f>
        <v>LONGSHORT</v>
      </c>
    </row>
    <row r="8749" spans="1:37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>
        <f>_xlfn.XLOOKUP(MIS[[#This Row],[TRADING SYMBOL]],[1]Sheet1!$D:$D,[1]Sheet1!$C:$C)</f>
        <v>490.65</v>
      </c>
      <c r="AE8749">
        <f>MIS[[#This Row],[OrderAverageTradedPrice]]*MIS[[#This Row],[OrderQuantity]]</f>
        <v>19368</v>
      </c>
      <c r="AF8749">
        <f>MIS[[#This Row],[LTP]]*MIS[[#This Row],[OrderQuantity]]</f>
        <v>19626</v>
      </c>
      <c r="AG8749">
        <f>IF(MIS[[#This Row],[OrderSide]]="SELL",MIS[[#This Row],[VALUE]]-MIS[[#This Row],[LIVE_VALUE]],MIS[[#This Row],[LIVE_VALUE]]-MIS[[#This Row],[VALUE]])</f>
        <v>258</v>
      </c>
      <c r="AH8749" t="str" cm="1">
        <f t="array" ref="AH8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9" t="str">
        <f>MIS[[#This Row],[TRADING SYMBOL]]</f>
        <v>SENSEX2552082300CE</v>
      </c>
      <c r="AJ8749" t="str">
        <f>IF(RIGHT(MIS[[#This Row],[Main/Hedge]],4)="MAIN","MAIN","HEDGE")</f>
        <v>MAIN</v>
      </c>
      <c r="AK8749" t="str" cm="1">
        <f t="array" ref="AK8749">_xlfn._xlws.FILTER(Table4[Column1],ISNUMBER(SEARCH(Table4[Column1],MIS[[#This Row],[OrderUniqueIdentifier]])),"")</f>
        <v>XYT</v>
      </c>
    </row>
    <row r="8750" spans="1:37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>
        <f>_xlfn.XLOOKUP(MIS[[#This Row],[TRADING SYMBOL]],[1]Sheet1!$D:$D,[1]Sheet1!$C:$C)</f>
        <v>441.2</v>
      </c>
      <c r="AE8750">
        <f>MIS[[#This Row],[OrderAverageTradedPrice]]*MIS[[#This Row],[OrderQuantity]]</f>
        <v>34348</v>
      </c>
      <c r="AF8750">
        <f>MIS[[#This Row],[LTP]]*MIS[[#This Row],[OrderQuantity]]</f>
        <v>35296</v>
      </c>
      <c r="AG8750">
        <f>IF(MIS[[#This Row],[OrderSide]]="SELL",MIS[[#This Row],[VALUE]]-MIS[[#This Row],[LIVE_VALUE]],MIS[[#This Row],[LIVE_VALUE]]-MIS[[#This Row],[VALUE]])</f>
        <v>948</v>
      </c>
      <c r="AH8750" t="str" cm="1">
        <f t="array" ref="AH8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50" t="str">
        <f>MIS[[#This Row],[TRADING SYMBOL]]</f>
        <v>SENSEX2552082400CE</v>
      </c>
      <c r="AJ8750" t="str">
        <f>IF(RIGHT(MIS[[#This Row],[Main/Hedge]],4)="MAIN","MAIN","HEDGE")</f>
        <v>MAIN</v>
      </c>
      <c r="AK8750" t="str" cm="1">
        <f t="array" ref="AK8750">_xlfn._xlws.FILTER(Table4[Column1],ISNUMBER(SEARCH(Table4[Column1],MIS[[#This Row],[OrderUniqueIdentifier]])),"")</f>
        <v>NOTREND</v>
      </c>
    </row>
    <row r="8751" spans="1:37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>
        <f>_xlfn.XLOOKUP(MIS[[#This Row],[TRADING SYMBOL]],[1]Sheet1!$D:$D,[1]Sheet1!$C:$C)</f>
        <v>107.95</v>
      </c>
      <c r="AE8751">
        <f>MIS[[#This Row],[OrderAverageTradedPrice]]*MIS[[#This Row],[OrderQuantity]]</f>
        <v>5877</v>
      </c>
      <c r="AF8751">
        <f>MIS[[#This Row],[LTP]]*MIS[[#This Row],[OrderQuantity]]</f>
        <v>6477</v>
      </c>
      <c r="AG8751">
        <f>IF(MIS[[#This Row],[OrderSide]]="SELL",MIS[[#This Row],[VALUE]]-MIS[[#This Row],[LIVE_VALUE]],MIS[[#This Row],[LIVE_VALUE]]-MIS[[#This Row],[VALUE]])</f>
        <v>600</v>
      </c>
      <c r="AH8751" t="str" cm="1">
        <f t="array" ref="AH8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1" t="str">
        <f>MIS[[#This Row],[TRADING SYMBOL]]</f>
        <v>SENSEX2552081000PE</v>
      </c>
      <c r="AJ8751" t="str">
        <f>IF(RIGHT(MIS[[#This Row],[Main/Hedge]],4)="MAIN","MAIN","HEDGE")</f>
        <v>MAIN</v>
      </c>
      <c r="AK8751" t="str" cm="1">
        <f t="array" ref="AK8751">_xlfn._xlws.FILTER(Table4[Column1],ISNUMBER(SEARCH(Table4[Column1],MIS[[#This Row],[OrderUniqueIdentifier]])),"")</f>
        <v>XYT</v>
      </c>
    </row>
    <row r="8752" spans="1:37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>
        <f>_xlfn.XLOOKUP(MIS[[#This Row],[TRADING SYMBOL]],[1]Sheet1!$D:$D,[1]Sheet1!$C:$C)</f>
        <v>409.5</v>
      </c>
      <c r="AE8752">
        <f>MIS[[#This Row],[OrderAverageTradedPrice]]*MIS[[#This Row],[OrderQuantity]]</f>
        <v>32008</v>
      </c>
      <c r="AF8752">
        <f>MIS[[#This Row],[LTP]]*MIS[[#This Row],[OrderQuantity]]</f>
        <v>32760</v>
      </c>
      <c r="AG8752">
        <f>IF(MIS[[#This Row],[OrderSide]]="SELL",MIS[[#This Row],[VALUE]]-MIS[[#This Row],[LIVE_VALUE]],MIS[[#This Row],[LIVE_VALUE]]-MIS[[#This Row],[VALUE]])</f>
        <v>752</v>
      </c>
      <c r="AH8752" t="str" cm="1">
        <f t="array" ref="AH87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52" t="str">
        <f>MIS[[#This Row],[TRADING SYMBOL]]</f>
        <v>SENSEX2552082300PE</v>
      </c>
      <c r="AJ8752" t="str">
        <f>IF(RIGHT(MIS[[#This Row],[Main/Hedge]],4)="MAIN","MAIN","HEDGE")</f>
        <v>MAIN</v>
      </c>
      <c r="AK8752" t="str" cm="1">
        <f t="array" ref="AK8752">_xlfn._xlws.FILTER(Table4[Column1],ISNUMBER(SEARCH(Table4[Column1],MIS[[#This Row],[OrderUniqueIdentifier]])),"")</f>
        <v>LONGSHORT</v>
      </c>
    </row>
    <row r="8753" spans="1:37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>
        <f>_xlfn.XLOOKUP(MIS[[#This Row],[TRADING SYMBOL]],[1]Sheet1!$D:$D,[1]Sheet1!$C:$C)</f>
        <v>115.45</v>
      </c>
      <c r="AE8753">
        <f>MIS[[#This Row],[OrderAverageTradedPrice]]*MIS[[#This Row],[OrderQuantity]]</f>
        <v>8663</v>
      </c>
      <c r="AF8753">
        <f>MIS[[#This Row],[LTP]]*MIS[[#This Row],[OrderQuantity]]</f>
        <v>9236</v>
      </c>
      <c r="AG8753">
        <f>IF(MIS[[#This Row],[OrderSide]]="SELL",MIS[[#This Row],[VALUE]]-MIS[[#This Row],[LIVE_VALUE]],MIS[[#This Row],[LIVE_VALUE]]-MIS[[#This Row],[VALUE]])</f>
        <v>573</v>
      </c>
      <c r="AH8753" t="str" cm="1">
        <f t="array" ref="AH8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3" t="str">
        <f>MIS[[#This Row],[TRADING SYMBOL]]</f>
        <v>SENSEX2552081100PE</v>
      </c>
      <c r="AJ8753" t="str">
        <f>IF(RIGHT(MIS[[#This Row],[Main/Hedge]],4)="MAIN","MAIN","HEDGE")</f>
        <v>MAIN</v>
      </c>
      <c r="AK8753" t="str" cm="1">
        <f t="array" ref="AK8753">_xlfn._xlws.FILTER(Table4[Column1],ISNUMBER(SEARCH(Table4[Column1],MIS[[#This Row],[OrderUniqueIdentifier]])),"")</f>
        <v>XYT</v>
      </c>
    </row>
    <row r="8754" spans="1:37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>
        <f>_xlfn.XLOOKUP(MIS[[#This Row],[TRADING SYMBOL]],[1]Sheet1!$D:$D,[1]Sheet1!$C:$C)</f>
        <v>409.5</v>
      </c>
      <c r="AE8754">
        <f>MIS[[#This Row],[OrderAverageTradedPrice]]*MIS[[#This Row],[OrderQuantity]]</f>
        <v>32004</v>
      </c>
      <c r="AF8754">
        <f>MIS[[#This Row],[LTP]]*MIS[[#This Row],[OrderQuantity]]</f>
        <v>32760</v>
      </c>
      <c r="AG8754">
        <f>IF(MIS[[#This Row],[OrderSide]]="SELL",MIS[[#This Row],[VALUE]]-MIS[[#This Row],[LIVE_VALUE]],MIS[[#This Row],[LIVE_VALUE]]-MIS[[#This Row],[VALUE]])</f>
        <v>756</v>
      </c>
      <c r="AH8754" t="str" cm="1">
        <f t="array" ref="AH8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4" t="str">
        <f>MIS[[#This Row],[TRADING SYMBOL]]</f>
        <v>SENSEX2552082300PE</v>
      </c>
      <c r="AJ8754" t="str">
        <f>IF(RIGHT(MIS[[#This Row],[Main/Hedge]],4)="MAIN","MAIN","HEDGE")</f>
        <v>MAIN</v>
      </c>
      <c r="AK8754" t="str" cm="1">
        <f t="array" ref="AK8754">_xlfn._xlws.FILTER(Table4[Column1],ISNUMBER(SEARCH(Table4[Column1],MIS[[#This Row],[OrderUniqueIdentifier]])),"")</f>
        <v>XYT</v>
      </c>
    </row>
    <row r="8755" spans="1:37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>
        <f>_xlfn.XLOOKUP(MIS[[#This Row],[TRADING SYMBOL]],[1]Sheet1!$D:$D,[1]Sheet1!$C:$C)</f>
        <v>91.6</v>
      </c>
      <c r="AE8755">
        <f>MIS[[#This Row],[OrderAverageTradedPrice]]*MIS[[#This Row],[OrderQuantity]]</f>
        <v>12320</v>
      </c>
      <c r="AF8755">
        <f>MIS[[#This Row],[LTP]]*MIS[[#This Row],[OrderQuantity]]</f>
        <v>12824</v>
      </c>
      <c r="AG8755">
        <f>IF(MIS[[#This Row],[OrderSide]]="SELL",MIS[[#This Row],[VALUE]]-MIS[[#This Row],[LIVE_VALUE]],MIS[[#This Row],[LIVE_VALUE]]-MIS[[#This Row],[VALUE]])</f>
        <v>504</v>
      </c>
      <c r="AH8755" t="str" cm="1">
        <f t="array" ref="AH8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5" t="str">
        <f>MIS[[#This Row],[TRADING SYMBOL]]</f>
        <v>SENSEX2552083600CE</v>
      </c>
      <c r="AJ8755" t="str">
        <f>IF(RIGHT(MIS[[#This Row],[Main/Hedge]],4)="MAIN","MAIN","HEDGE")</f>
        <v>MAIN</v>
      </c>
      <c r="AK8755" t="str" cm="1">
        <f t="array" ref="AK8755">_xlfn._xlws.FILTER(Table4[Column1],ISNUMBER(SEARCH(Table4[Column1],MIS[[#This Row],[OrderUniqueIdentifier]])),"")</f>
        <v>XYT</v>
      </c>
    </row>
    <row r="8756" spans="1:37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>
        <f>_xlfn.XLOOKUP(MIS[[#This Row],[TRADING SYMBOL]],[1]Sheet1!$D:$D,[1]Sheet1!$C:$C)</f>
        <v>490.65</v>
      </c>
      <c r="AE8756">
        <f>MIS[[#This Row],[OrderAverageTradedPrice]]*MIS[[#This Row],[OrderQuantity]]</f>
        <v>87342.99999999984</v>
      </c>
      <c r="AF8756">
        <f>MIS[[#This Row],[LTP]]*MIS[[#This Row],[OrderQuantity]]</f>
        <v>88317</v>
      </c>
      <c r="AG8756">
        <f>IF(MIS[[#This Row],[OrderSide]]="SELL",MIS[[#This Row],[VALUE]]-MIS[[#This Row],[LIVE_VALUE]],MIS[[#This Row],[LIVE_VALUE]]-MIS[[#This Row],[VALUE]])</f>
        <v>974.00000000016007</v>
      </c>
      <c r="AH8756" t="str" cm="1">
        <f t="array" ref="AH8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56" t="str">
        <f>MIS[[#This Row],[TRADING SYMBOL]]</f>
        <v>SENSEX2552082300CE</v>
      </c>
      <c r="AJ8756" t="str">
        <f>IF(RIGHT(MIS[[#This Row],[Main/Hedge]],4)="MAIN","MAIN","HEDGE")</f>
        <v>MAIN</v>
      </c>
      <c r="AK8756" t="str" cm="1">
        <f t="array" ref="AK8756">_xlfn._xlws.FILTER(Table4[Column1],ISNUMBER(SEARCH(Table4[Column1],MIS[[#This Row],[OrderUniqueIdentifier]])),"")</f>
        <v>NOTREND</v>
      </c>
    </row>
    <row r="8757" spans="1:37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>
        <f>_xlfn.XLOOKUP(MIS[[#This Row],[TRADING SYMBOL]],[1]Sheet1!$D:$D,[1]Sheet1!$C:$C)</f>
        <v>490.65</v>
      </c>
      <c r="AE8757">
        <f>MIS[[#This Row],[OrderAverageTradedPrice]]*MIS[[#This Row],[OrderQuantity]]</f>
        <v>58365.999999999956</v>
      </c>
      <c r="AF8757">
        <f>MIS[[#This Row],[LTP]]*MIS[[#This Row],[OrderQuantity]]</f>
        <v>58878</v>
      </c>
      <c r="AG8757">
        <f>IF(MIS[[#This Row],[OrderSide]]="SELL",MIS[[#This Row],[VALUE]]-MIS[[#This Row],[LIVE_VALUE]],MIS[[#This Row],[LIVE_VALUE]]-MIS[[#This Row],[VALUE]])</f>
        <v>512.00000000004366</v>
      </c>
      <c r="AH8757" t="str" cm="1">
        <f t="array" ref="AH8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7" t="str">
        <f>MIS[[#This Row],[TRADING SYMBOL]]</f>
        <v>SENSEX2552082300CE</v>
      </c>
      <c r="AJ8757" t="str">
        <f>IF(RIGHT(MIS[[#This Row],[Main/Hedge]],4)="MAIN","MAIN","HEDGE")</f>
        <v>MAIN</v>
      </c>
      <c r="AK8757" t="str" cm="1">
        <f t="array" ref="AK8757">_xlfn._xlws.FILTER(Table4[Column1],ISNUMBER(SEARCH(Table4[Column1],MIS[[#This Row],[OrderUniqueIdentifier]])),"")</f>
        <v>XYT</v>
      </c>
    </row>
    <row r="8758" spans="1:37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>
        <f>_xlfn.XLOOKUP(MIS[[#This Row],[TRADING SYMBOL]],[1]Sheet1!$D:$D,[1]Sheet1!$C:$C)</f>
        <v>168.75</v>
      </c>
      <c r="AE8758">
        <f>MIS[[#This Row],[OrderAverageTradedPrice]]*MIS[[#This Row],[OrderQuantity]]</f>
        <v>24866.25</v>
      </c>
      <c r="AF8758">
        <f>MIS[[#This Row],[LTP]]*MIS[[#This Row],[OrderQuantity]]</f>
        <v>25312.5</v>
      </c>
      <c r="AG8758">
        <f>IF(MIS[[#This Row],[OrderSide]]="SELL",MIS[[#This Row],[VALUE]]-MIS[[#This Row],[LIVE_VALUE]],MIS[[#This Row],[LIVE_VALUE]]-MIS[[#This Row],[VALUE]])</f>
        <v>446.25</v>
      </c>
      <c r="AH8758" t="str" cm="1">
        <f t="array" ref="AH8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58" t="str">
        <f>MIS[[#This Row],[TRADING SYMBOL]]</f>
        <v>NIFTY2552225050CE</v>
      </c>
      <c r="AJ8758" t="str">
        <f>IF(RIGHT(MIS[[#This Row],[Main/Hedge]],4)="MAIN","MAIN","HEDGE")</f>
        <v>MAIN</v>
      </c>
      <c r="AK8758" t="str" cm="1">
        <f t="array" ref="AK8758">_xlfn._xlws.FILTER(Table4[Column1],ISNUMBER(SEARCH(Table4[Column1],MIS[[#This Row],[OrderUniqueIdentifier]])),"")</f>
        <v>NOTREND</v>
      </c>
    </row>
    <row r="8759" spans="1:37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>
        <f>_xlfn.XLOOKUP(MIS[[#This Row],[TRADING SYMBOL]],[1]Sheet1!$D:$D,[1]Sheet1!$C:$C)</f>
        <v>91.6</v>
      </c>
      <c r="AE8759">
        <f>MIS[[#This Row],[OrderAverageTradedPrice]]*MIS[[#This Row],[OrderQuantity]]</f>
        <v>3542</v>
      </c>
      <c r="AF8759">
        <f>MIS[[#This Row],[LTP]]*MIS[[#This Row],[OrderQuantity]]</f>
        <v>3664</v>
      </c>
      <c r="AG8759">
        <f>IF(MIS[[#This Row],[OrderSide]]="SELL",MIS[[#This Row],[VALUE]]-MIS[[#This Row],[LIVE_VALUE]],MIS[[#This Row],[LIVE_VALUE]]-MIS[[#This Row],[VALUE]])</f>
        <v>122</v>
      </c>
      <c r="AH8759" t="str" cm="1">
        <f t="array" ref="AH8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9" t="str">
        <f>MIS[[#This Row],[TRADING SYMBOL]]</f>
        <v>SENSEX2552083600CE</v>
      </c>
      <c r="AJ8759" t="str">
        <f>IF(RIGHT(MIS[[#This Row],[Main/Hedge]],4)="MAIN","MAIN","HEDGE")</f>
        <v>MAIN</v>
      </c>
      <c r="AK8759" t="str" cm="1">
        <f t="array" ref="AK8759">_xlfn._xlws.FILTER(Table4[Column1],ISNUMBER(SEARCH(Table4[Column1],MIS[[#This Row],[OrderUniqueIdentifier]])),"")</f>
        <v>XYT</v>
      </c>
    </row>
    <row r="8760" spans="1:37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>
        <f>_xlfn.XLOOKUP(MIS[[#This Row],[TRADING SYMBOL]],[1]Sheet1!$D:$D,[1]Sheet1!$C:$C)</f>
        <v>490.65</v>
      </c>
      <c r="AE8760">
        <f>MIS[[#This Row],[OrderAverageTradedPrice]]*MIS[[#This Row],[OrderQuantity]]</f>
        <v>19466</v>
      </c>
      <c r="AF8760">
        <f>MIS[[#This Row],[LTP]]*MIS[[#This Row],[OrderQuantity]]</f>
        <v>19626</v>
      </c>
      <c r="AG8760">
        <f>IF(MIS[[#This Row],[OrderSide]]="SELL",MIS[[#This Row],[VALUE]]-MIS[[#This Row],[LIVE_VALUE]],MIS[[#This Row],[LIVE_VALUE]]-MIS[[#This Row],[VALUE]])</f>
        <v>160</v>
      </c>
      <c r="AH8760" t="str" cm="1">
        <f t="array" ref="AH8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60" t="str">
        <f>MIS[[#This Row],[TRADING SYMBOL]]</f>
        <v>SENSEX2552082300CE</v>
      </c>
      <c r="AJ8760" t="str">
        <f>IF(RIGHT(MIS[[#This Row],[Main/Hedge]],4)="MAIN","MAIN","HEDGE")</f>
        <v>MAIN</v>
      </c>
      <c r="AK8760" t="str" cm="1">
        <f t="array" ref="AK8760">_xlfn._xlws.FILTER(Table4[Column1],ISNUMBER(SEARCH(Table4[Column1],MIS[[#This Row],[OrderUniqueIdentifier]])),"")</f>
        <v>NOTREND</v>
      </c>
    </row>
    <row r="8761" spans="1:37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>
        <f>_xlfn.XLOOKUP(MIS[[#This Row],[TRADING SYMBOL]],[1]Sheet1!$D:$D,[1]Sheet1!$C:$C)</f>
        <v>490.65</v>
      </c>
      <c r="AE8761">
        <f>MIS[[#This Row],[OrderAverageTradedPrice]]*MIS[[#This Row],[OrderQuantity]]</f>
        <v>9733</v>
      </c>
      <c r="AF8761">
        <f>MIS[[#This Row],[LTP]]*MIS[[#This Row],[OrderQuantity]]</f>
        <v>9813</v>
      </c>
      <c r="AG8761">
        <f>IF(MIS[[#This Row],[OrderSide]]="SELL",MIS[[#This Row],[VALUE]]-MIS[[#This Row],[LIVE_VALUE]],MIS[[#This Row],[LIVE_VALUE]]-MIS[[#This Row],[VALUE]])</f>
        <v>80</v>
      </c>
      <c r="AH8761" t="str" cm="1">
        <f t="array" ref="AH8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1" t="str">
        <f>MIS[[#This Row],[TRADING SYMBOL]]</f>
        <v>SENSEX2552082300CE</v>
      </c>
      <c r="AJ8761" t="str">
        <f>IF(RIGHT(MIS[[#This Row],[Main/Hedge]],4)="MAIN","MAIN","HEDGE")</f>
        <v>MAIN</v>
      </c>
      <c r="AK8761" t="str" cm="1">
        <f t="array" ref="AK8761">_xlfn._xlws.FILTER(Table4[Column1],ISNUMBER(SEARCH(Table4[Column1],MIS[[#This Row],[OrderUniqueIdentifier]])),"")</f>
        <v>XYT</v>
      </c>
    </row>
    <row r="8762" spans="1:37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>
        <f>_xlfn.XLOOKUP(MIS[[#This Row],[TRADING SYMBOL]],[1]Sheet1!$D:$D,[1]Sheet1!$C:$C)</f>
        <v>163.69999999999999</v>
      </c>
      <c r="AE8762">
        <f>MIS[[#This Row],[OrderAverageTradedPrice]]*MIS[[#This Row],[OrderQuantity]]</f>
        <v>12262.5</v>
      </c>
      <c r="AF8762">
        <f>MIS[[#This Row],[LTP]]*MIS[[#This Row],[OrderQuantity]]</f>
        <v>12277.5</v>
      </c>
      <c r="AG8762">
        <f>IF(MIS[[#This Row],[OrderSide]]="SELL",MIS[[#This Row],[VALUE]]-MIS[[#This Row],[LIVE_VALUE]],MIS[[#This Row],[LIVE_VALUE]]-MIS[[#This Row],[VALUE]])</f>
        <v>15</v>
      </c>
      <c r="AH8762" t="str" cm="1">
        <f t="array" ref="AH87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62" t="str">
        <f>MIS[[#This Row],[TRADING SYMBOL]]</f>
        <v>NIFTY2552225000PE</v>
      </c>
      <c r="AJ8762" t="str">
        <f>IF(RIGHT(MIS[[#This Row],[Main/Hedge]],4)="MAIN","MAIN","HEDGE")</f>
        <v>MAIN</v>
      </c>
      <c r="AK8762" t="str" cm="1">
        <f t="array" ref="AK8762">_xlfn._xlws.FILTER(Table4[Column1],ISNUMBER(SEARCH(Table4[Column1],MIS[[#This Row],[OrderUniqueIdentifier]])),"")</f>
        <v>LONGSHORT</v>
      </c>
    </row>
    <row r="8763" spans="1:37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>
        <f>_xlfn.XLOOKUP(MIS[[#This Row],[TRADING SYMBOL]],[1]Sheet1!$D:$D,[1]Sheet1!$C:$C)</f>
        <v>115.45</v>
      </c>
      <c r="AE8763">
        <f>MIS[[#This Row],[OrderAverageTradedPrice]]*MIS[[#This Row],[OrderQuantity]]</f>
        <v>2167</v>
      </c>
      <c r="AF8763">
        <f>MIS[[#This Row],[LTP]]*MIS[[#This Row],[OrderQuantity]]</f>
        <v>2309</v>
      </c>
      <c r="AG8763">
        <f>IF(MIS[[#This Row],[OrderSide]]="SELL",MIS[[#This Row],[VALUE]]-MIS[[#This Row],[LIVE_VALUE]],MIS[[#This Row],[LIVE_VALUE]]-MIS[[#This Row],[VALUE]])</f>
        <v>142</v>
      </c>
      <c r="AH8763" t="str" cm="1">
        <f t="array" ref="AH8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3" t="str">
        <f>MIS[[#This Row],[TRADING SYMBOL]]</f>
        <v>SENSEX2552081100PE</v>
      </c>
      <c r="AJ8763" t="str">
        <f>IF(RIGHT(MIS[[#This Row],[Main/Hedge]],4)="MAIN","MAIN","HEDGE")</f>
        <v>MAIN</v>
      </c>
      <c r="AK8763" t="str" cm="1">
        <f t="array" ref="AK8763">_xlfn._xlws.FILTER(Table4[Column1],ISNUMBER(SEARCH(Table4[Column1],MIS[[#This Row],[OrderUniqueIdentifier]])),"")</f>
        <v>XYT</v>
      </c>
    </row>
    <row r="8764" spans="1:37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>
        <f>_xlfn.XLOOKUP(MIS[[#This Row],[TRADING SYMBOL]],[1]Sheet1!$D:$D,[1]Sheet1!$C:$C)</f>
        <v>118.35</v>
      </c>
      <c r="AE8764">
        <f>MIS[[#This Row],[OrderAverageTradedPrice]]*MIS[[#This Row],[OrderQuantity]]</f>
        <v>2328</v>
      </c>
      <c r="AF8764">
        <f>MIS[[#This Row],[LTP]]*MIS[[#This Row],[OrderQuantity]]</f>
        <v>2367</v>
      </c>
      <c r="AG8764">
        <f>IF(MIS[[#This Row],[OrderSide]]="SELL",MIS[[#This Row],[VALUE]]-MIS[[#This Row],[LIVE_VALUE]],MIS[[#This Row],[LIVE_VALUE]]-MIS[[#This Row],[VALUE]])</f>
        <v>39</v>
      </c>
      <c r="AH8764" t="str" cm="1">
        <f t="array" ref="AH8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4" t="str">
        <f>MIS[[#This Row],[TRADING SYMBOL]]</f>
        <v>SENSEX2552083400CE</v>
      </c>
      <c r="AJ8764" t="str">
        <f>IF(RIGHT(MIS[[#This Row],[Main/Hedge]],4)="MAIN","MAIN","HEDGE")</f>
        <v>MAIN</v>
      </c>
      <c r="AK8764" t="str" cm="1">
        <f t="array" ref="AK8764">_xlfn._xlws.FILTER(Table4[Column1],ISNUMBER(SEARCH(Table4[Column1],MIS[[#This Row],[OrderUniqueIdentifier]])),"")</f>
        <v>XYT</v>
      </c>
    </row>
    <row r="8765" spans="1:37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>
        <f>_xlfn.XLOOKUP(MIS[[#This Row],[TRADING SYMBOL]],[1]Sheet1!$D:$D,[1]Sheet1!$C:$C)</f>
        <v>115.45</v>
      </c>
      <c r="AE8765">
        <f>MIS[[#This Row],[OrderAverageTradedPrice]]*MIS[[#This Row],[OrderQuantity]]</f>
        <v>4339</v>
      </c>
      <c r="AF8765">
        <f>MIS[[#This Row],[LTP]]*MIS[[#This Row],[OrderQuantity]]</f>
        <v>4618</v>
      </c>
      <c r="AG8765">
        <f>IF(MIS[[#This Row],[OrderSide]]="SELL",MIS[[#This Row],[VALUE]]-MIS[[#This Row],[LIVE_VALUE]],MIS[[#This Row],[LIVE_VALUE]]-MIS[[#This Row],[VALUE]])</f>
        <v>279</v>
      </c>
      <c r="AH8765" t="str" cm="1">
        <f t="array" ref="AH8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5" t="str">
        <f>MIS[[#This Row],[TRADING SYMBOL]]</f>
        <v>SENSEX2552081100PE</v>
      </c>
      <c r="AJ8765" t="str">
        <f>IF(RIGHT(MIS[[#This Row],[Main/Hedge]],4)="MAIN","MAIN","HEDGE")</f>
        <v>MAIN</v>
      </c>
      <c r="AK8765" t="str" cm="1">
        <f t="array" ref="AK8765">_xlfn._xlws.FILTER(Table4[Column1],ISNUMBER(SEARCH(Table4[Column1],MIS[[#This Row],[OrderUniqueIdentifier]])),"")</f>
        <v>XYT</v>
      </c>
    </row>
    <row r="8766" spans="1:37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>
        <f>_xlfn.XLOOKUP(MIS[[#This Row],[TRADING SYMBOL]],[1]Sheet1!$D:$D,[1]Sheet1!$C:$C)</f>
        <v>187</v>
      </c>
      <c r="AE8766">
        <f>MIS[[#This Row],[OrderAverageTradedPrice]]*MIS[[#This Row],[OrderQuantity]]</f>
        <v>98227.5</v>
      </c>
      <c r="AF8766">
        <f>MIS[[#This Row],[LTP]]*MIS[[#This Row],[OrderQuantity]]</f>
        <v>98175</v>
      </c>
      <c r="AG8766">
        <f>IF(MIS[[#This Row],[OrderSide]]="SELL",MIS[[#This Row],[VALUE]]-MIS[[#This Row],[LIVE_VALUE]],MIS[[#This Row],[LIVE_VALUE]]-MIS[[#This Row],[VALUE]])</f>
        <v>-52.5</v>
      </c>
      <c r="AH8766" t="str" cm="1">
        <f t="array" ref="AH8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66" t="str">
        <f>MIS[[#This Row],[TRADING SYMBOL]]</f>
        <v>NIFTY2552225050PE</v>
      </c>
      <c r="AJ8766" t="str">
        <f>IF(RIGHT(MIS[[#This Row],[Main/Hedge]],4)="MAIN","MAIN","HEDGE")</f>
        <v>MAIN</v>
      </c>
      <c r="AK8766" t="str" cm="1">
        <f t="array" ref="AK8766">_xlfn._xlws.FILTER(Table4[Column1],ISNUMBER(SEARCH(Table4[Column1],MIS[[#This Row],[OrderUniqueIdentifier]])),"")</f>
        <v>NOTREND</v>
      </c>
    </row>
    <row r="8767" spans="1:37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>
        <f>_xlfn.XLOOKUP(MIS[[#This Row],[TRADING SYMBOL]],[1]Sheet1!$D:$D,[1]Sheet1!$C:$C)</f>
        <v>118.35</v>
      </c>
      <c r="AE8767">
        <f>MIS[[#This Row],[OrderAverageTradedPrice]]*MIS[[#This Row],[OrderQuantity]]</f>
        <v>14020.99999999992</v>
      </c>
      <c r="AF8767">
        <f>MIS[[#This Row],[LTP]]*MIS[[#This Row],[OrderQuantity]]</f>
        <v>14202</v>
      </c>
      <c r="AG8767">
        <f>IF(MIS[[#This Row],[OrderSide]]="SELL",MIS[[#This Row],[VALUE]]-MIS[[#This Row],[LIVE_VALUE]],MIS[[#This Row],[LIVE_VALUE]]-MIS[[#This Row],[VALUE]])</f>
        <v>181.00000000008004</v>
      </c>
      <c r="AH8767" t="str" cm="1">
        <f t="array" ref="AH8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7" t="str">
        <f>MIS[[#This Row],[TRADING SYMBOL]]</f>
        <v>SENSEX2552083400CE</v>
      </c>
      <c r="AJ8767" t="str">
        <f>IF(RIGHT(MIS[[#This Row],[Main/Hedge]],4)="MAIN","MAIN","HEDGE")</f>
        <v>MAIN</v>
      </c>
      <c r="AK8767" t="str" cm="1">
        <f t="array" ref="AK8767">_xlfn._xlws.FILTER(Table4[Column1],ISNUMBER(SEARCH(Table4[Column1],MIS[[#This Row],[OrderUniqueIdentifier]])),"")</f>
        <v>XYT</v>
      </c>
    </row>
    <row r="8768" spans="1:37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>
        <f>_xlfn.XLOOKUP(MIS[[#This Row],[TRADING SYMBOL]],[1]Sheet1!$D:$D,[1]Sheet1!$C:$C)</f>
        <v>115.45</v>
      </c>
      <c r="AE8768">
        <f>MIS[[#This Row],[OrderAverageTradedPrice]]*MIS[[#This Row],[OrderQuantity]]</f>
        <v>15199.99999999992</v>
      </c>
      <c r="AF8768">
        <f>MIS[[#This Row],[LTP]]*MIS[[#This Row],[OrderQuantity]]</f>
        <v>16163</v>
      </c>
      <c r="AG8768">
        <f>IF(MIS[[#This Row],[OrderSide]]="SELL",MIS[[#This Row],[VALUE]]-MIS[[#This Row],[LIVE_VALUE]],MIS[[#This Row],[LIVE_VALUE]]-MIS[[#This Row],[VALUE]])</f>
        <v>963.00000000008004</v>
      </c>
      <c r="AH8768" t="str" cm="1">
        <f t="array" ref="AH8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8" t="str">
        <f>MIS[[#This Row],[TRADING SYMBOL]]</f>
        <v>SENSEX2552081100PE</v>
      </c>
      <c r="AJ8768" t="str">
        <f>IF(RIGHT(MIS[[#This Row],[Main/Hedge]],4)="MAIN","MAIN","HEDGE")</f>
        <v>MAIN</v>
      </c>
      <c r="AK8768" t="str" cm="1">
        <f t="array" ref="AK8768">_xlfn._xlws.FILTER(Table4[Column1],ISNUMBER(SEARCH(Table4[Column1],MIS[[#This Row],[OrderUniqueIdentifier]])),"")</f>
        <v>XYT</v>
      </c>
    </row>
    <row r="8769" spans="1:37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>
        <f>_xlfn.XLOOKUP(MIS[[#This Row],[TRADING SYMBOL]],[1]Sheet1!$D:$D,[1]Sheet1!$C:$C)</f>
        <v>187</v>
      </c>
      <c r="AE8769">
        <f>MIS[[#This Row],[OrderAverageTradedPrice]]*MIS[[#This Row],[OrderQuantity]]</f>
        <v>14032.5</v>
      </c>
      <c r="AF8769">
        <f>MIS[[#This Row],[LTP]]*MIS[[#This Row],[OrderQuantity]]</f>
        <v>14025</v>
      </c>
      <c r="AG8769">
        <f>IF(MIS[[#This Row],[OrderSide]]="SELL",MIS[[#This Row],[VALUE]]-MIS[[#This Row],[LIVE_VALUE]],MIS[[#This Row],[LIVE_VALUE]]-MIS[[#This Row],[VALUE]])</f>
        <v>-7.5</v>
      </c>
      <c r="AH8769" t="str" cm="1">
        <f t="array" ref="AH8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69" t="str">
        <f>MIS[[#This Row],[TRADING SYMBOL]]</f>
        <v>NIFTY2552225050PE</v>
      </c>
      <c r="AJ8769" t="str">
        <f>IF(RIGHT(MIS[[#This Row],[Main/Hedge]],4)="MAIN","MAIN","HEDGE")</f>
        <v>MAIN</v>
      </c>
      <c r="AK8769" t="str" cm="1">
        <f t="array" ref="AK8769">_xlfn._xlws.FILTER(Table4[Column1],ISNUMBER(SEARCH(Table4[Column1],MIS[[#This Row],[OrderUniqueIdentifier]])),"")</f>
        <v>NOTREND</v>
      </c>
    </row>
    <row r="8770" spans="1:37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>
        <f>_xlfn.XLOOKUP(MIS[[#This Row],[TRADING SYMBOL]],[1]Sheet1!$D:$D,[1]Sheet1!$C:$C)</f>
        <v>91.6</v>
      </c>
      <c r="AE8770">
        <f>MIS[[#This Row],[OrderAverageTradedPrice]]*MIS[[#This Row],[OrderQuantity]]</f>
        <v>1768</v>
      </c>
      <c r="AF8770">
        <f>MIS[[#This Row],[LTP]]*MIS[[#This Row],[OrderQuantity]]</f>
        <v>1832</v>
      </c>
      <c r="AG8770">
        <f>IF(MIS[[#This Row],[OrderSide]]="SELL",MIS[[#This Row],[VALUE]]-MIS[[#This Row],[LIVE_VALUE]],MIS[[#This Row],[LIVE_VALUE]]-MIS[[#This Row],[VALUE]])</f>
        <v>64</v>
      </c>
      <c r="AH8770" t="str" cm="1">
        <f t="array" ref="AH8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0" t="str">
        <f>MIS[[#This Row],[TRADING SYMBOL]]</f>
        <v>SENSEX2552083600CE</v>
      </c>
      <c r="AJ8770" t="str">
        <f>IF(RIGHT(MIS[[#This Row],[Main/Hedge]],4)="MAIN","MAIN","HEDGE")</f>
        <v>MAIN</v>
      </c>
      <c r="AK8770" t="str" cm="1">
        <f t="array" ref="AK8770">_xlfn._xlws.FILTER(Table4[Column1],ISNUMBER(SEARCH(Table4[Column1],MIS[[#This Row],[OrderUniqueIdentifier]])),"")</f>
        <v>XYT</v>
      </c>
    </row>
    <row r="8771" spans="1:37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>
        <f>_xlfn.XLOOKUP(MIS[[#This Row],[TRADING SYMBOL]],[1]Sheet1!$D:$D,[1]Sheet1!$C:$C)</f>
        <v>115.45</v>
      </c>
      <c r="AE8771">
        <f>MIS[[#This Row],[OrderAverageTradedPrice]]*MIS[[#This Row],[OrderQuantity]]</f>
        <v>2170</v>
      </c>
      <c r="AF8771">
        <f>MIS[[#This Row],[LTP]]*MIS[[#This Row],[OrderQuantity]]</f>
        <v>2309</v>
      </c>
      <c r="AG8771">
        <f>IF(MIS[[#This Row],[OrderSide]]="SELL",MIS[[#This Row],[VALUE]]-MIS[[#This Row],[LIVE_VALUE]],MIS[[#This Row],[LIVE_VALUE]]-MIS[[#This Row],[VALUE]])</f>
        <v>139</v>
      </c>
      <c r="AH8771" t="str" cm="1">
        <f t="array" ref="AH8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1" t="str">
        <f>MIS[[#This Row],[TRADING SYMBOL]]</f>
        <v>SENSEX2552081100PE</v>
      </c>
      <c r="AJ8771" t="str">
        <f>IF(RIGHT(MIS[[#This Row],[Main/Hedge]],4)="MAIN","MAIN","HEDGE")</f>
        <v>MAIN</v>
      </c>
      <c r="AK8771" t="str" cm="1">
        <f t="array" ref="AK8771">_xlfn._xlws.FILTER(Table4[Column1],ISNUMBER(SEARCH(Table4[Column1],MIS[[#This Row],[OrderUniqueIdentifier]])),"")</f>
        <v>XYT</v>
      </c>
    </row>
    <row r="8772" spans="1:37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>
        <f>_xlfn.XLOOKUP(MIS[[#This Row],[TRADING SYMBOL]],[1]Sheet1!$D:$D,[1]Sheet1!$C:$C)</f>
        <v>163.69999999999999</v>
      </c>
      <c r="AE8772">
        <f>MIS[[#This Row],[OrderAverageTradedPrice]]*MIS[[#This Row],[OrderQuantity]]</f>
        <v>208578.74999999971</v>
      </c>
      <c r="AF8772">
        <f>MIS[[#This Row],[LTP]]*MIS[[#This Row],[OrderQuantity]]</f>
        <v>208717.5</v>
      </c>
      <c r="AG8772">
        <f>IF(MIS[[#This Row],[OrderSide]]="SELL",MIS[[#This Row],[VALUE]]-MIS[[#This Row],[LIVE_VALUE]],MIS[[#This Row],[LIVE_VALUE]]-MIS[[#This Row],[VALUE]])</f>
        <v>138.75000000029104</v>
      </c>
      <c r="AH8772" t="str" cm="1">
        <f t="array" ref="AH87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72" t="str">
        <f>MIS[[#This Row],[TRADING SYMBOL]]</f>
        <v>NIFTY2552225000PE</v>
      </c>
      <c r="AJ8772" t="str">
        <f>IF(RIGHT(MIS[[#This Row],[Main/Hedge]],4)="MAIN","MAIN","HEDGE")</f>
        <v>MAIN</v>
      </c>
      <c r="AK8772" t="str" cm="1">
        <f t="array" ref="AK8772">_xlfn._xlws.FILTER(Table4[Column1],ISNUMBER(SEARCH(Table4[Column1],MIS[[#This Row],[OrderUniqueIdentifier]])),"")</f>
        <v>LONGSHORT</v>
      </c>
    </row>
    <row r="8773" spans="1:37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>
        <f>_xlfn.XLOOKUP(MIS[[#This Row],[TRADING SYMBOL]],[1]Sheet1!$D:$D,[1]Sheet1!$C:$C)</f>
        <v>115.45</v>
      </c>
      <c r="AE8773">
        <f>MIS[[#This Row],[OrderAverageTradedPrice]]*MIS[[#This Row],[OrderQuantity]]</f>
        <v>2165</v>
      </c>
      <c r="AF8773">
        <f>MIS[[#This Row],[LTP]]*MIS[[#This Row],[OrderQuantity]]</f>
        <v>2309</v>
      </c>
      <c r="AG8773">
        <f>IF(MIS[[#This Row],[OrderSide]]="SELL",MIS[[#This Row],[VALUE]]-MIS[[#This Row],[LIVE_VALUE]],MIS[[#This Row],[LIVE_VALUE]]-MIS[[#This Row],[VALUE]])</f>
        <v>144</v>
      </c>
      <c r="AH8773" t="str" cm="1">
        <f t="array" ref="AH8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3" t="str">
        <f>MIS[[#This Row],[TRADING SYMBOL]]</f>
        <v>SENSEX2552081100PE</v>
      </c>
      <c r="AJ8773" t="str">
        <f>IF(RIGHT(MIS[[#This Row],[Main/Hedge]],4)="MAIN","MAIN","HEDGE")</f>
        <v>MAIN</v>
      </c>
      <c r="AK8773" t="str" cm="1">
        <f t="array" ref="AK8773">_xlfn._xlws.FILTER(Table4[Column1],ISNUMBER(SEARCH(Table4[Column1],MIS[[#This Row],[OrderUniqueIdentifier]])),"")</f>
        <v>XYT</v>
      </c>
    </row>
    <row r="8774" spans="1:37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>
        <f>_xlfn.XLOOKUP(MIS[[#This Row],[TRADING SYMBOL]],[1]Sheet1!$D:$D,[1]Sheet1!$C:$C)</f>
        <v>163.69999999999999</v>
      </c>
      <c r="AE8774">
        <f>MIS[[#This Row],[OrderAverageTradedPrice]]*MIS[[#This Row],[OrderQuantity]]</f>
        <v>73620</v>
      </c>
      <c r="AF8774">
        <f>MIS[[#This Row],[LTP]]*MIS[[#This Row],[OrderQuantity]]</f>
        <v>73665</v>
      </c>
      <c r="AG8774">
        <f>IF(MIS[[#This Row],[OrderSide]]="SELL",MIS[[#This Row],[VALUE]]-MIS[[#This Row],[LIVE_VALUE]],MIS[[#This Row],[LIVE_VALUE]]-MIS[[#This Row],[VALUE]])</f>
        <v>45</v>
      </c>
      <c r="AH8774" t="str" cm="1">
        <f t="array" ref="AH87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74" t="str">
        <f>MIS[[#This Row],[TRADING SYMBOL]]</f>
        <v>NIFTY2552225000PE</v>
      </c>
      <c r="AJ8774" t="str">
        <f>IF(RIGHT(MIS[[#This Row],[Main/Hedge]],4)="MAIN","MAIN","HEDGE")</f>
        <v>MAIN</v>
      </c>
      <c r="AK8774" t="str" cm="1">
        <f t="array" ref="AK8774">_xlfn._xlws.FILTER(Table4[Column1],ISNUMBER(SEARCH(Table4[Column1],MIS[[#This Row],[OrderUniqueIdentifier]])),"")</f>
        <v>LONGSHORT</v>
      </c>
    </row>
    <row r="8775" spans="1:37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>
        <f>_xlfn.XLOOKUP(MIS[[#This Row],[TRADING SYMBOL]],[1]Sheet1!$D:$D,[1]Sheet1!$C:$C)</f>
        <v>115.45</v>
      </c>
      <c r="AE8775">
        <f>MIS[[#This Row],[OrderAverageTradedPrice]]*MIS[[#This Row],[OrderQuantity]]</f>
        <v>8662</v>
      </c>
      <c r="AF8775">
        <f>MIS[[#This Row],[LTP]]*MIS[[#This Row],[OrderQuantity]]</f>
        <v>9236</v>
      </c>
      <c r="AG8775">
        <f>IF(MIS[[#This Row],[OrderSide]]="SELL",MIS[[#This Row],[VALUE]]-MIS[[#This Row],[LIVE_VALUE]],MIS[[#This Row],[LIVE_VALUE]]-MIS[[#This Row],[VALUE]])</f>
        <v>574</v>
      </c>
      <c r="AH8775" t="str" cm="1">
        <f t="array" ref="AH8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5" t="str">
        <f>MIS[[#This Row],[TRADING SYMBOL]]</f>
        <v>SENSEX2552081100PE</v>
      </c>
      <c r="AJ8775" t="str">
        <f>IF(RIGHT(MIS[[#This Row],[Main/Hedge]],4)="MAIN","MAIN","HEDGE")</f>
        <v>MAIN</v>
      </c>
      <c r="AK8775" t="str" cm="1">
        <f t="array" ref="AK8775">_xlfn._xlws.FILTER(Table4[Column1],ISNUMBER(SEARCH(Table4[Column1],MIS[[#This Row],[OrderUniqueIdentifier]])),"")</f>
        <v>XYT</v>
      </c>
    </row>
    <row r="8776" spans="1:37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>
        <f>_xlfn.XLOOKUP(MIS[[#This Row],[TRADING SYMBOL]],[1]Sheet1!$D:$D,[1]Sheet1!$C:$C)</f>
        <v>168.75</v>
      </c>
      <c r="AE8776">
        <f>MIS[[#This Row],[OrderAverageTradedPrice]]*MIS[[#This Row],[OrderQuantity]]</f>
        <v>74606.249999999694</v>
      </c>
      <c r="AF8776">
        <f>MIS[[#This Row],[LTP]]*MIS[[#This Row],[OrderQuantity]]</f>
        <v>75937.5</v>
      </c>
      <c r="AG8776">
        <f>IF(MIS[[#This Row],[OrderSide]]="SELL",MIS[[#This Row],[VALUE]]-MIS[[#This Row],[LIVE_VALUE]],MIS[[#This Row],[LIVE_VALUE]]-MIS[[#This Row],[VALUE]])</f>
        <v>1331.2500000003056</v>
      </c>
      <c r="AH8776" t="str" cm="1">
        <f t="array" ref="AH8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76" t="str">
        <f>MIS[[#This Row],[TRADING SYMBOL]]</f>
        <v>NIFTY2552225050CE</v>
      </c>
      <c r="AJ8776" t="str">
        <f>IF(RIGHT(MIS[[#This Row],[Main/Hedge]],4)="MAIN","MAIN","HEDGE")</f>
        <v>MAIN</v>
      </c>
      <c r="AK8776" t="str" cm="1">
        <f t="array" ref="AK8776">_xlfn._xlws.FILTER(Table4[Column1],ISNUMBER(SEARCH(Table4[Column1],MIS[[#This Row],[OrderUniqueIdentifier]])),"")</f>
        <v>NOTREND</v>
      </c>
    </row>
    <row r="8777" spans="1:37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>
        <f>_xlfn.XLOOKUP(MIS[[#This Row],[TRADING SYMBOL]],[1]Sheet1!$D:$D,[1]Sheet1!$C:$C)</f>
        <v>163.69999999999999</v>
      </c>
      <c r="AE8777">
        <f>MIS[[#This Row],[OrderAverageTradedPrice]]*MIS[[#This Row],[OrderQuantity]]</f>
        <v>98028.75</v>
      </c>
      <c r="AF8777">
        <f>MIS[[#This Row],[LTP]]*MIS[[#This Row],[OrderQuantity]]</f>
        <v>98220</v>
      </c>
      <c r="AG8777">
        <f>IF(MIS[[#This Row],[OrderSide]]="SELL",MIS[[#This Row],[VALUE]]-MIS[[#This Row],[LIVE_VALUE]],MIS[[#This Row],[LIVE_VALUE]]-MIS[[#This Row],[VALUE]])</f>
        <v>191.25</v>
      </c>
      <c r="AH8777" t="str" cm="1">
        <f t="array" ref="AH87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77" t="str">
        <f>MIS[[#This Row],[TRADING SYMBOL]]</f>
        <v>NIFTY2552225000PE</v>
      </c>
      <c r="AJ8777" t="str">
        <f>IF(RIGHT(MIS[[#This Row],[Main/Hedge]],4)="MAIN","MAIN","HEDGE")</f>
        <v>MAIN</v>
      </c>
      <c r="AK8777" t="str" cm="1">
        <f t="array" ref="AK8777">_xlfn._xlws.FILTER(Table4[Column1],ISNUMBER(SEARCH(Table4[Column1],MIS[[#This Row],[OrderUniqueIdentifier]])),"")</f>
        <v>LONGSHORT</v>
      </c>
    </row>
    <row r="8778" spans="1:37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>
        <f>_xlfn.XLOOKUP(MIS[[#This Row],[TRADING SYMBOL]],[1]Sheet1!$D:$D,[1]Sheet1!$C:$C)</f>
        <v>104.4</v>
      </c>
      <c r="AE8778">
        <f>MIS[[#This Row],[OrderAverageTradedPrice]]*MIS[[#This Row],[OrderQuantity]]</f>
        <v>10144</v>
      </c>
      <c r="AF8778">
        <f>MIS[[#This Row],[LTP]]*MIS[[#This Row],[OrderQuantity]]</f>
        <v>10440</v>
      </c>
      <c r="AG8778">
        <f>IF(MIS[[#This Row],[OrderSide]]="SELL",MIS[[#This Row],[VALUE]]-MIS[[#This Row],[LIVE_VALUE]],MIS[[#This Row],[LIVE_VALUE]]-MIS[[#This Row],[VALUE]])</f>
        <v>296</v>
      </c>
      <c r="AH8778" t="str" cm="1">
        <f t="array" ref="AH8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8" t="str">
        <f>MIS[[#This Row],[TRADING SYMBOL]]</f>
        <v>SENSEX2552083500CE</v>
      </c>
      <c r="AJ8778" t="str">
        <f>IF(RIGHT(MIS[[#This Row],[Main/Hedge]],4)="MAIN","MAIN","HEDGE")</f>
        <v>MAIN</v>
      </c>
      <c r="AK8778" t="str" cm="1">
        <f t="array" ref="AK8778">_xlfn._xlws.FILTER(Table4[Column1],ISNUMBER(SEARCH(Table4[Column1],MIS[[#This Row],[OrderUniqueIdentifier]])),"")</f>
        <v>XYT</v>
      </c>
    </row>
    <row r="8779" spans="1:37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>
        <f>_xlfn.XLOOKUP(MIS[[#This Row],[TRADING SYMBOL]],[1]Sheet1!$D:$D,[1]Sheet1!$C:$C)</f>
        <v>118.35</v>
      </c>
      <c r="AE8779">
        <f>MIS[[#This Row],[OrderAverageTradedPrice]]*MIS[[#This Row],[OrderQuantity]]</f>
        <v>11691</v>
      </c>
      <c r="AF8779">
        <f>MIS[[#This Row],[LTP]]*MIS[[#This Row],[OrderQuantity]]</f>
        <v>11835</v>
      </c>
      <c r="AG8779">
        <f>IF(MIS[[#This Row],[OrderSide]]="SELL",MIS[[#This Row],[VALUE]]-MIS[[#This Row],[LIVE_VALUE]],MIS[[#This Row],[LIVE_VALUE]]-MIS[[#This Row],[VALUE]])</f>
        <v>144</v>
      </c>
      <c r="AH8779" t="str" cm="1">
        <f t="array" ref="AH8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9" t="str">
        <f>MIS[[#This Row],[TRADING SYMBOL]]</f>
        <v>SENSEX2552083400CE</v>
      </c>
      <c r="AJ8779" t="str">
        <f>IF(RIGHT(MIS[[#This Row],[Main/Hedge]],4)="MAIN","MAIN","HEDGE")</f>
        <v>MAIN</v>
      </c>
      <c r="AK8779" t="str" cm="1">
        <f t="array" ref="AK8779">_xlfn._xlws.FILTER(Table4[Column1],ISNUMBER(SEARCH(Table4[Column1],MIS[[#This Row],[OrderUniqueIdentifier]])),"")</f>
        <v>XYT</v>
      </c>
    </row>
    <row r="8780" spans="1:37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>
        <f>_xlfn.XLOOKUP(MIS[[#This Row],[TRADING SYMBOL]],[1]Sheet1!$D:$D,[1]Sheet1!$C:$C)</f>
        <v>490.65</v>
      </c>
      <c r="AE8780">
        <f>MIS[[#This Row],[OrderAverageTradedPrice]]*MIS[[#This Row],[OrderQuantity]]</f>
        <v>48600</v>
      </c>
      <c r="AF8780">
        <f>MIS[[#This Row],[LTP]]*MIS[[#This Row],[OrderQuantity]]</f>
        <v>49065</v>
      </c>
      <c r="AG8780">
        <f>IF(MIS[[#This Row],[OrderSide]]="SELL",MIS[[#This Row],[VALUE]]-MIS[[#This Row],[LIVE_VALUE]],MIS[[#This Row],[LIVE_VALUE]]-MIS[[#This Row],[VALUE]])</f>
        <v>465</v>
      </c>
      <c r="AH8780" t="str" cm="1">
        <f t="array" ref="AH8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0" t="str">
        <f>MIS[[#This Row],[TRADING SYMBOL]]</f>
        <v>SENSEX2552082300CE</v>
      </c>
      <c r="AJ8780" t="str">
        <f>IF(RIGHT(MIS[[#This Row],[Main/Hedge]],4)="MAIN","MAIN","HEDGE")</f>
        <v>MAIN</v>
      </c>
      <c r="AK8780" t="str" cm="1">
        <f t="array" ref="AK8780">_xlfn._xlws.FILTER(Table4[Column1],ISNUMBER(SEARCH(Table4[Column1],MIS[[#This Row],[OrderUniqueIdentifier]])),"")</f>
        <v>XYT</v>
      </c>
    </row>
    <row r="8781" spans="1:37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>
        <f>_xlfn.XLOOKUP(MIS[[#This Row],[TRADING SYMBOL]],[1]Sheet1!$D:$D,[1]Sheet1!$C:$C)</f>
        <v>168.75</v>
      </c>
      <c r="AE8781">
        <f>MIS[[#This Row],[OrderAverageTradedPrice]]*MIS[[#This Row],[OrderQuantity]]</f>
        <v>37350</v>
      </c>
      <c r="AF8781">
        <f>MIS[[#This Row],[LTP]]*MIS[[#This Row],[OrderQuantity]]</f>
        <v>37968.75</v>
      </c>
      <c r="AG8781">
        <f>IF(MIS[[#This Row],[OrderSide]]="SELL",MIS[[#This Row],[VALUE]]-MIS[[#This Row],[LIVE_VALUE]],MIS[[#This Row],[LIVE_VALUE]]-MIS[[#This Row],[VALUE]])</f>
        <v>618.75</v>
      </c>
      <c r="AH8781" t="str" cm="1">
        <f t="array" ref="AH8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81" t="str">
        <f>MIS[[#This Row],[TRADING SYMBOL]]</f>
        <v>NIFTY2552225050CE</v>
      </c>
      <c r="AJ8781" t="str">
        <f>IF(RIGHT(MIS[[#This Row],[Main/Hedge]],4)="MAIN","MAIN","HEDGE")</f>
        <v>MAIN</v>
      </c>
      <c r="AK8781" t="str" cm="1">
        <f t="array" ref="AK8781">_xlfn._xlws.FILTER(Table4[Column1],ISNUMBER(SEARCH(Table4[Column1],MIS[[#This Row],[OrderUniqueIdentifier]])),"")</f>
        <v>NOTREND</v>
      </c>
    </row>
    <row r="8782" spans="1:37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>
        <f>_xlfn.XLOOKUP(MIS[[#This Row],[TRADING SYMBOL]],[1]Sheet1!$D:$D,[1]Sheet1!$C:$C)</f>
        <v>91.6</v>
      </c>
      <c r="AE8782">
        <f>MIS[[#This Row],[OrderAverageTradedPrice]]*MIS[[#This Row],[OrderQuantity]]</f>
        <v>5346</v>
      </c>
      <c r="AF8782">
        <f>MIS[[#This Row],[LTP]]*MIS[[#This Row],[OrderQuantity]]</f>
        <v>5496</v>
      </c>
      <c r="AG8782">
        <f>IF(MIS[[#This Row],[OrderSide]]="SELL",MIS[[#This Row],[VALUE]]-MIS[[#This Row],[LIVE_VALUE]],MIS[[#This Row],[LIVE_VALUE]]-MIS[[#This Row],[VALUE]])</f>
        <v>150</v>
      </c>
      <c r="AH8782" t="str" cm="1">
        <f t="array" ref="AH8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2" t="str">
        <f>MIS[[#This Row],[TRADING SYMBOL]]</f>
        <v>SENSEX2552083600CE</v>
      </c>
      <c r="AJ8782" t="str">
        <f>IF(RIGHT(MIS[[#This Row],[Main/Hedge]],4)="MAIN","MAIN","HEDGE")</f>
        <v>MAIN</v>
      </c>
      <c r="AK8782" t="str" cm="1">
        <f t="array" ref="AK8782">_xlfn._xlws.FILTER(Table4[Column1],ISNUMBER(SEARCH(Table4[Column1],MIS[[#This Row],[OrderUniqueIdentifier]])),"")</f>
        <v>XYT</v>
      </c>
    </row>
    <row r="8783" spans="1:37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>
        <f>_xlfn.XLOOKUP(MIS[[#This Row],[TRADING SYMBOL]],[1]Sheet1!$D:$D,[1]Sheet1!$C:$C)</f>
        <v>163.69999999999999</v>
      </c>
      <c r="AE8783">
        <f>MIS[[#This Row],[OrderAverageTradedPrice]]*MIS[[#This Row],[OrderQuantity]]</f>
        <v>61350</v>
      </c>
      <c r="AF8783">
        <f>MIS[[#This Row],[LTP]]*MIS[[#This Row],[OrderQuantity]]</f>
        <v>61387.499999999993</v>
      </c>
      <c r="AG8783">
        <f>IF(MIS[[#This Row],[OrderSide]]="SELL",MIS[[#This Row],[VALUE]]-MIS[[#This Row],[LIVE_VALUE]],MIS[[#This Row],[LIVE_VALUE]]-MIS[[#This Row],[VALUE]])</f>
        <v>37.499999999992724</v>
      </c>
      <c r="AH8783" t="str" cm="1">
        <f t="array" ref="AH87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83" t="str">
        <f>MIS[[#This Row],[TRADING SYMBOL]]</f>
        <v>NIFTY2552225000PE</v>
      </c>
      <c r="AJ8783" t="str">
        <f>IF(RIGHT(MIS[[#This Row],[Main/Hedge]],4)="MAIN","MAIN","HEDGE")</f>
        <v>MAIN</v>
      </c>
      <c r="AK8783" t="str" cm="1">
        <f t="array" ref="AK8783">_xlfn._xlws.FILTER(Table4[Column1],ISNUMBER(SEARCH(Table4[Column1],MIS[[#This Row],[OrderUniqueIdentifier]])),"")</f>
        <v>LONGSHORT</v>
      </c>
    </row>
    <row r="8784" spans="1:37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>
        <f>_xlfn.XLOOKUP(MIS[[#This Row],[TRADING SYMBOL]],[1]Sheet1!$D:$D,[1]Sheet1!$C:$C)</f>
        <v>115.45</v>
      </c>
      <c r="AE8784">
        <f>MIS[[#This Row],[OrderAverageTradedPrice]]*MIS[[#This Row],[OrderQuantity]]</f>
        <v>8680</v>
      </c>
      <c r="AF8784">
        <f>MIS[[#This Row],[LTP]]*MIS[[#This Row],[OrderQuantity]]</f>
        <v>9236</v>
      </c>
      <c r="AG8784">
        <f>IF(MIS[[#This Row],[OrderSide]]="SELL",MIS[[#This Row],[VALUE]]-MIS[[#This Row],[LIVE_VALUE]],MIS[[#This Row],[LIVE_VALUE]]-MIS[[#This Row],[VALUE]])</f>
        <v>556</v>
      </c>
      <c r="AH8784" t="str" cm="1">
        <f t="array" ref="AH8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4" t="str">
        <f>MIS[[#This Row],[TRADING SYMBOL]]</f>
        <v>SENSEX2552081100PE</v>
      </c>
      <c r="AJ8784" t="str">
        <f>IF(RIGHT(MIS[[#This Row],[Main/Hedge]],4)="MAIN","MAIN","HEDGE")</f>
        <v>MAIN</v>
      </c>
      <c r="AK8784" t="str" cm="1">
        <f t="array" ref="AK8784">_xlfn._xlws.FILTER(Table4[Column1],ISNUMBER(SEARCH(Table4[Column1],MIS[[#This Row],[OrderUniqueIdentifier]])),"")</f>
        <v>XYT</v>
      </c>
    </row>
    <row r="8785" spans="1:37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>
        <f>_xlfn.XLOOKUP(MIS[[#This Row],[TRADING SYMBOL]],[1]Sheet1!$D:$D,[1]Sheet1!$C:$C)</f>
        <v>168.75</v>
      </c>
      <c r="AE8785">
        <f>MIS[[#This Row],[OrderAverageTradedPrice]]*MIS[[#This Row],[OrderQuantity]]</f>
        <v>12431.25</v>
      </c>
      <c r="AF8785">
        <f>MIS[[#This Row],[LTP]]*MIS[[#This Row],[OrderQuantity]]</f>
        <v>12656.25</v>
      </c>
      <c r="AG8785">
        <f>IF(MIS[[#This Row],[OrderSide]]="SELL",MIS[[#This Row],[VALUE]]-MIS[[#This Row],[LIVE_VALUE]],MIS[[#This Row],[LIVE_VALUE]]-MIS[[#This Row],[VALUE]])</f>
        <v>225</v>
      </c>
      <c r="AH8785" t="str" cm="1">
        <f t="array" ref="AH8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85" t="str">
        <f>MIS[[#This Row],[TRADING SYMBOL]]</f>
        <v>NIFTY2552225050CE</v>
      </c>
      <c r="AJ8785" t="str">
        <f>IF(RIGHT(MIS[[#This Row],[Main/Hedge]],4)="MAIN","MAIN","HEDGE")</f>
        <v>MAIN</v>
      </c>
      <c r="AK8785" t="str" cm="1">
        <f t="array" ref="AK8785">_xlfn._xlws.FILTER(Table4[Column1],ISNUMBER(SEARCH(Table4[Column1],MIS[[#This Row],[OrderUniqueIdentifier]])),"")</f>
        <v>NOTREND</v>
      </c>
    </row>
    <row r="8786" spans="1:37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>
        <f>_xlfn.XLOOKUP(MIS[[#This Row],[TRADING SYMBOL]],[1]Sheet1!$D:$D,[1]Sheet1!$C:$C)</f>
        <v>490.65</v>
      </c>
      <c r="AE8786">
        <f>MIS[[#This Row],[OrderAverageTradedPrice]]*MIS[[#This Row],[OrderQuantity]]</f>
        <v>9673</v>
      </c>
      <c r="AF8786">
        <f>MIS[[#This Row],[LTP]]*MIS[[#This Row],[OrderQuantity]]</f>
        <v>9813</v>
      </c>
      <c r="AG8786">
        <f>IF(MIS[[#This Row],[OrderSide]]="SELL",MIS[[#This Row],[VALUE]]-MIS[[#This Row],[LIVE_VALUE]],MIS[[#This Row],[LIVE_VALUE]]-MIS[[#This Row],[VALUE]])</f>
        <v>140</v>
      </c>
      <c r="AH8786" t="str" cm="1">
        <f t="array" ref="AH8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86" t="str">
        <f>MIS[[#This Row],[TRADING SYMBOL]]</f>
        <v>SENSEX2552082300CE</v>
      </c>
      <c r="AJ8786" t="str">
        <f>IF(RIGHT(MIS[[#This Row],[Main/Hedge]],4)="MAIN","MAIN","HEDGE")</f>
        <v>MAIN</v>
      </c>
      <c r="AK8786" t="str" cm="1">
        <f t="array" ref="AK8786">_xlfn._xlws.FILTER(Table4[Column1],ISNUMBER(SEARCH(Table4[Column1],MIS[[#This Row],[OrderUniqueIdentifier]])),"")</f>
        <v>NOTREND</v>
      </c>
    </row>
    <row r="8787" spans="1:37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>
        <f>_xlfn.XLOOKUP(MIS[[#This Row],[TRADING SYMBOL]],[1]Sheet1!$D:$D,[1]Sheet1!$C:$C)</f>
        <v>91.6</v>
      </c>
      <c r="AE8787">
        <f>MIS[[#This Row],[OrderAverageTradedPrice]]*MIS[[#This Row],[OrderQuantity]]</f>
        <v>1774</v>
      </c>
      <c r="AF8787">
        <f>MIS[[#This Row],[LTP]]*MIS[[#This Row],[OrderQuantity]]</f>
        <v>1832</v>
      </c>
      <c r="AG8787">
        <f>IF(MIS[[#This Row],[OrderSide]]="SELL",MIS[[#This Row],[VALUE]]-MIS[[#This Row],[LIVE_VALUE]],MIS[[#This Row],[LIVE_VALUE]]-MIS[[#This Row],[VALUE]])</f>
        <v>58</v>
      </c>
      <c r="AH8787" t="str" cm="1">
        <f t="array" ref="AH8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7" t="str">
        <f>MIS[[#This Row],[TRADING SYMBOL]]</f>
        <v>SENSEX2552083600CE</v>
      </c>
      <c r="AJ8787" t="str">
        <f>IF(RIGHT(MIS[[#This Row],[Main/Hedge]],4)="MAIN","MAIN","HEDGE")</f>
        <v>MAIN</v>
      </c>
      <c r="AK8787" t="str" cm="1">
        <f t="array" ref="AK8787">_xlfn._xlws.FILTER(Table4[Column1],ISNUMBER(SEARCH(Table4[Column1],MIS[[#This Row],[OrderUniqueIdentifier]])),"")</f>
        <v>XYT</v>
      </c>
    </row>
    <row r="8788" spans="1:37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>
        <f>_xlfn.XLOOKUP(MIS[[#This Row],[TRADING SYMBOL]],[1]Sheet1!$D:$D,[1]Sheet1!$C:$C)</f>
        <v>168.75</v>
      </c>
      <c r="AE8788">
        <f>MIS[[#This Row],[OrderAverageTradedPrice]]*MIS[[#This Row],[OrderQuantity]]</f>
        <v>12450</v>
      </c>
      <c r="AF8788">
        <f>MIS[[#This Row],[LTP]]*MIS[[#This Row],[OrderQuantity]]</f>
        <v>12656.25</v>
      </c>
      <c r="AG8788">
        <f>IF(MIS[[#This Row],[OrderSide]]="SELL",MIS[[#This Row],[VALUE]]-MIS[[#This Row],[LIVE_VALUE]],MIS[[#This Row],[LIVE_VALUE]]-MIS[[#This Row],[VALUE]])</f>
        <v>206.25</v>
      </c>
      <c r="AH8788" t="str" cm="1">
        <f t="array" ref="AH8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88" t="str">
        <f>MIS[[#This Row],[TRADING SYMBOL]]</f>
        <v>NIFTY2552225050CE</v>
      </c>
      <c r="AJ8788" t="str">
        <f>IF(RIGHT(MIS[[#This Row],[Main/Hedge]],4)="MAIN","MAIN","HEDGE")</f>
        <v>MAIN</v>
      </c>
      <c r="AK8788" t="str" cm="1">
        <f t="array" ref="AK8788">_xlfn._xlws.FILTER(Table4[Column1],ISNUMBER(SEARCH(Table4[Column1],MIS[[#This Row],[OrderUniqueIdentifier]])),"")</f>
        <v>NOTREND</v>
      </c>
    </row>
    <row r="8789" spans="1:37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>
        <f>_xlfn.XLOOKUP(MIS[[#This Row],[TRADING SYMBOL]],[1]Sheet1!$D:$D,[1]Sheet1!$C:$C)</f>
        <v>409.5</v>
      </c>
      <c r="AE8789">
        <f>MIS[[#This Row],[OrderAverageTradedPrice]]*MIS[[#This Row],[OrderQuantity]]</f>
        <v>16002</v>
      </c>
      <c r="AF8789">
        <f>MIS[[#This Row],[LTP]]*MIS[[#This Row],[OrderQuantity]]</f>
        <v>16380</v>
      </c>
      <c r="AG8789">
        <f>IF(MIS[[#This Row],[OrderSide]]="SELL",MIS[[#This Row],[VALUE]]-MIS[[#This Row],[LIVE_VALUE]],MIS[[#This Row],[LIVE_VALUE]]-MIS[[#This Row],[VALUE]])</f>
        <v>378</v>
      </c>
      <c r="AH8789" t="str" cm="1">
        <f t="array" ref="AH87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89" t="str">
        <f>MIS[[#This Row],[TRADING SYMBOL]]</f>
        <v>SENSEX2552082300PE</v>
      </c>
      <c r="AJ8789" t="str">
        <f>IF(RIGHT(MIS[[#This Row],[Main/Hedge]],4)="MAIN","MAIN","HEDGE")</f>
        <v>MAIN</v>
      </c>
      <c r="AK8789" t="str" cm="1">
        <f t="array" ref="AK8789">_xlfn._xlws.FILTER(Table4[Column1],ISNUMBER(SEARCH(Table4[Column1],MIS[[#This Row],[OrderUniqueIdentifier]])),"")</f>
        <v>LONGSHORT</v>
      </c>
    </row>
    <row r="8790" spans="1:37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>
        <f>_xlfn.XLOOKUP(MIS[[#This Row],[TRADING SYMBOL]],[1]Sheet1!$D:$D,[1]Sheet1!$C:$C)</f>
        <v>168.75</v>
      </c>
      <c r="AE8790">
        <f>MIS[[#This Row],[OrderAverageTradedPrice]]*MIS[[#This Row],[OrderQuantity]]</f>
        <v>49800</v>
      </c>
      <c r="AF8790">
        <f>MIS[[#This Row],[LTP]]*MIS[[#This Row],[OrderQuantity]]</f>
        <v>50625</v>
      </c>
      <c r="AG8790">
        <f>IF(MIS[[#This Row],[OrderSide]]="SELL",MIS[[#This Row],[VALUE]]-MIS[[#This Row],[LIVE_VALUE]],MIS[[#This Row],[LIVE_VALUE]]-MIS[[#This Row],[VALUE]])</f>
        <v>825</v>
      </c>
      <c r="AH8790" t="str" cm="1">
        <f t="array" ref="AH8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90" t="str">
        <f>MIS[[#This Row],[TRADING SYMBOL]]</f>
        <v>NIFTY2552225050CE</v>
      </c>
      <c r="AJ8790" t="str">
        <f>IF(RIGHT(MIS[[#This Row],[Main/Hedge]],4)="MAIN","MAIN","HEDGE")</f>
        <v>MAIN</v>
      </c>
      <c r="AK8790" t="str" cm="1">
        <f t="array" ref="AK8790">_xlfn._xlws.FILTER(Table4[Column1],ISNUMBER(SEARCH(Table4[Column1],MIS[[#This Row],[OrderUniqueIdentifier]])),"")</f>
        <v>NOTREND</v>
      </c>
    </row>
    <row r="8791" spans="1:37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>
        <f>_xlfn.XLOOKUP(MIS[[#This Row],[TRADING SYMBOL]],[1]Sheet1!$D:$D,[1]Sheet1!$C:$C)</f>
        <v>490.65</v>
      </c>
      <c r="AE8791">
        <f>MIS[[#This Row],[OrderAverageTradedPrice]]*MIS[[#This Row],[OrderQuantity]]</f>
        <v>9697</v>
      </c>
      <c r="AF8791">
        <f>MIS[[#This Row],[LTP]]*MIS[[#This Row],[OrderQuantity]]</f>
        <v>9813</v>
      </c>
      <c r="AG8791">
        <f>IF(MIS[[#This Row],[OrderSide]]="SELL",MIS[[#This Row],[VALUE]]-MIS[[#This Row],[LIVE_VALUE]],MIS[[#This Row],[LIVE_VALUE]]-MIS[[#This Row],[VALUE]])</f>
        <v>116</v>
      </c>
      <c r="AH8791" t="str" cm="1">
        <f t="array" ref="AH8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91" t="str">
        <f>MIS[[#This Row],[TRADING SYMBOL]]</f>
        <v>SENSEX2552082300CE</v>
      </c>
      <c r="AJ8791" t="str">
        <f>IF(RIGHT(MIS[[#This Row],[Main/Hedge]],4)="MAIN","MAIN","HEDGE")</f>
        <v>MAIN</v>
      </c>
      <c r="AK8791" t="str" cm="1">
        <f t="array" ref="AK8791">_xlfn._xlws.FILTER(Table4[Column1],ISNUMBER(SEARCH(Table4[Column1],MIS[[#This Row],[OrderUniqueIdentifier]])),"")</f>
        <v>NOTREND</v>
      </c>
    </row>
    <row r="8792" spans="1:37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>
        <f>_xlfn.XLOOKUP(MIS[[#This Row],[TRADING SYMBOL]],[1]Sheet1!$D:$D,[1]Sheet1!$C:$C)</f>
        <v>91.6</v>
      </c>
      <c r="AE8792">
        <f>MIS[[#This Row],[OrderAverageTradedPrice]]*MIS[[#This Row],[OrderQuantity]]</f>
        <v>1774</v>
      </c>
      <c r="AF8792">
        <f>MIS[[#This Row],[LTP]]*MIS[[#This Row],[OrderQuantity]]</f>
        <v>1832</v>
      </c>
      <c r="AG8792">
        <f>IF(MIS[[#This Row],[OrderSide]]="SELL",MIS[[#This Row],[VALUE]]-MIS[[#This Row],[LIVE_VALUE]],MIS[[#This Row],[LIVE_VALUE]]-MIS[[#This Row],[VALUE]])</f>
        <v>58</v>
      </c>
      <c r="AH8792" t="str" cm="1">
        <f t="array" ref="AH8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2" t="str">
        <f>MIS[[#This Row],[TRADING SYMBOL]]</f>
        <v>SENSEX2552083600CE</v>
      </c>
      <c r="AJ8792" t="str">
        <f>IF(RIGHT(MIS[[#This Row],[Main/Hedge]],4)="MAIN","MAIN","HEDGE")</f>
        <v>MAIN</v>
      </c>
      <c r="AK8792" t="str" cm="1">
        <f t="array" ref="AK8792">_xlfn._xlws.FILTER(Table4[Column1],ISNUMBER(SEARCH(Table4[Column1],MIS[[#This Row],[OrderUniqueIdentifier]])),"")</f>
        <v>XYT</v>
      </c>
    </row>
    <row r="8793" spans="1:37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>
        <f>_xlfn.XLOOKUP(MIS[[#This Row],[TRADING SYMBOL]],[1]Sheet1!$D:$D,[1]Sheet1!$C:$C)</f>
        <v>115.45</v>
      </c>
      <c r="AE8793">
        <f>MIS[[#This Row],[OrderAverageTradedPrice]]*MIS[[#This Row],[OrderQuantity]]</f>
        <v>15162.99999999988</v>
      </c>
      <c r="AF8793">
        <f>MIS[[#This Row],[LTP]]*MIS[[#This Row],[OrderQuantity]]</f>
        <v>16163</v>
      </c>
      <c r="AG8793">
        <f>IF(MIS[[#This Row],[OrderSide]]="SELL",MIS[[#This Row],[VALUE]]-MIS[[#This Row],[LIVE_VALUE]],MIS[[#This Row],[LIVE_VALUE]]-MIS[[#This Row],[VALUE]])</f>
        <v>1000.0000000001201</v>
      </c>
      <c r="AH8793" t="str" cm="1">
        <f t="array" ref="AH8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3" t="str">
        <f>MIS[[#This Row],[TRADING SYMBOL]]</f>
        <v>SENSEX2552081100PE</v>
      </c>
      <c r="AJ8793" t="str">
        <f>IF(RIGHT(MIS[[#This Row],[Main/Hedge]],4)="MAIN","MAIN","HEDGE")</f>
        <v>MAIN</v>
      </c>
      <c r="AK8793" t="str" cm="1">
        <f t="array" ref="AK8793">_xlfn._xlws.FILTER(Table4[Column1],ISNUMBER(SEARCH(Table4[Column1],MIS[[#This Row],[OrderUniqueIdentifier]])),"")</f>
        <v>XYT</v>
      </c>
    </row>
    <row r="8794" spans="1:37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>
        <f>_xlfn.XLOOKUP(MIS[[#This Row],[TRADING SYMBOL]],[1]Sheet1!$D:$D,[1]Sheet1!$C:$C)</f>
        <v>409.5</v>
      </c>
      <c r="AE8794">
        <f>MIS[[#This Row],[OrderAverageTradedPrice]]*MIS[[#This Row],[OrderQuantity]]</f>
        <v>72004.999999999854</v>
      </c>
      <c r="AF8794">
        <f>MIS[[#This Row],[LTP]]*MIS[[#This Row],[OrderQuantity]]</f>
        <v>73710</v>
      </c>
      <c r="AG8794">
        <f>IF(MIS[[#This Row],[OrderSide]]="SELL",MIS[[#This Row],[VALUE]]-MIS[[#This Row],[LIVE_VALUE]],MIS[[#This Row],[LIVE_VALUE]]-MIS[[#This Row],[VALUE]])</f>
        <v>1705.0000000001455</v>
      </c>
      <c r="AH8794" t="str" cm="1">
        <f t="array" ref="AH8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94" t="str">
        <f>MIS[[#This Row],[TRADING SYMBOL]]</f>
        <v>SENSEX2552082300PE</v>
      </c>
      <c r="AJ8794" t="str">
        <f>IF(RIGHT(MIS[[#This Row],[Main/Hedge]],4)="MAIN","MAIN","HEDGE")</f>
        <v>MAIN</v>
      </c>
      <c r="AK8794" t="str" cm="1">
        <f t="array" ref="AK8794">_xlfn._xlws.FILTER(Table4[Column1],ISNUMBER(SEARCH(Table4[Column1],MIS[[#This Row],[OrderUniqueIdentifier]])),"")</f>
        <v>NOTREND</v>
      </c>
    </row>
    <row r="8795" spans="1:37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>
        <f>_xlfn.XLOOKUP(MIS[[#This Row],[TRADING SYMBOL]],[1]Sheet1!$D:$D,[1]Sheet1!$C:$C)</f>
        <v>409.5</v>
      </c>
      <c r="AE8795">
        <f>MIS[[#This Row],[OrderAverageTradedPrice]]*MIS[[#This Row],[OrderQuantity]]</f>
        <v>48028.99999999992</v>
      </c>
      <c r="AF8795">
        <f>MIS[[#This Row],[LTP]]*MIS[[#This Row],[OrderQuantity]]</f>
        <v>49140</v>
      </c>
      <c r="AG8795">
        <f>IF(MIS[[#This Row],[OrderSide]]="SELL",MIS[[#This Row],[VALUE]]-MIS[[#This Row],[LIVE_VALUE]],MIS[[#This Row],[LIVE_VALUE]]-MIS[[#This Row],[VALUE]])</f>
        <v>1111.00000000008</v>
      </c>
      <c r="AH8795" t="str" cm="1">
        <f t="array" ref="AH8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5" t="str">
        <f>MIS[[#This Row],[TRADING SYMBOL]]</f>
        <v>SENSEX2552082300PE</v>
      </c>
      <c r="AJ8795" t="str">
        <f>IF(RIGHT(MIS[[#This Row],[Main/Hedge]],4)="MAIN","MAIN","HEDGE")</f>
        <v>MAIN</v>
      </c>
      <c r="AK8795" t="str" cm="1">
        <f t="array" ref="AK8795">_xlfn._xlws.FILTER(Table4[Column1],ISNUMBER(SEARCH(Table4[Column1],MIS[[#This Row],[OrderUniqueIdentifier]])),"")</f>
        <v>XYT</v>
      </c>
    </row>
    <row r="8796" spans="1:37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>
        <f>_xlfn.XLOOKUP(MIS[[#This Row],[TRADING SYMBOL]],[1]Sheet1!$D:$D,[1]Sheet1!$C:$C)</f>
        <v>163.69999999999999</v>
      </c>
      <c r="AE8796">
        <f>MIS[[#This Row],[OrderAverageTradedPrice]]*MIS[[#This Row],[OrderQuantity]]</f>
        <v>12262.5</v>
      </c>
      <c r="AF8796">
        <f>MIS[[#This Row],[LTP]]*MIS[[#This Row],[OrderQuantity]]</f>
        <v>12277.5</v>
      </c>
      <c r="AG8796">
        <f>IF(MIS[[#This Row],[OrderSide]]="SELL",MIS[[#This Row],[VALUE]]-MIS[[#This Row],[LIVE_VALUE]],MIS[[#This Row],[LIVE_VALUE]]-MIS[[#This Row],[VALUE]])</f>
        <v>15</v>
      </c>
      <c r="AH8796" t="str" cm="1">
        <f t="array" ref="AH87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796" t="str">
        <f>MIS[[#This Row],[TRADING SYMBOL]]</f>
        <v>NIFTY2552225000PE</v>
      </c>
      <c r="AJ8796" t="str">
        <f>IF(RIGHT(MIS[[#This Row],[Main/Hedge]],4)="MAIN","MAIN","HEDGE")</f>
        <v>MAIN</v>
      </c>
      <c r="AK8796" t="str" cm="1">
        <f t="array" ref="AK8796">_xlfn._xlws.FILTER(Table4[Column1],ISNUMBER(SEARCH(Table4[Column1],MIS[[#This Row],[OrderUniqueIdentifier]])),"")</f>
        <v>LONGSHORT</v>
      </c>
    </row>
    <row r="8797" spans="1:37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>
        <f>_xlfn.XLOOKUP(MIS[[#This Row],[TRADING SYMBOL]],[1]Sheet1!$D:$D,[1]Sheet1!$C:$C)</f>
        <v>168.75</v>
      </c>
      <c r="AE8797">
        <f>MIS[[#This Row],[OrderAverageTradedPrice]]*MIS[[#This Row],[OrderQuantity]]</f>
        <v>12450</v>
      </c>
      <c r="AF8797">
        <f>MIS[[#This Row],[LTP]]*MIS[[#This Row],[OrderQuantity]]</f>
        <v>12656.25</v>
      </c>
      <c r="AG8797">
        <f>IF(MIS[[#This Row],[OrderSide]]="SELL",MIS[[#This Row],[VALUE]]-MIS[[#This Row],[LIVE_VALUE]],MIS[[#This Row],[LIVE_VALUE]]-MIS[[#This Row],[VALUE]])</f>
        <v>206.25</v>
      </c>
      <c r="AH8797" t="str" cm="1">
        <f t="array" ref="AH8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97" t="str">
        <f>MIS[[#This Row],[TRADING SYMBOL]]</f>
        <v>NIFTY2552225050CE</v>
      </c>
      <c r="AJ8797" t="str">
        <f>IF(RIGHT(MIS[[#This Row],[Main/Hedge]],4)="MAIN","MAIN","HEDGE")</f>
        <v>MAIN</v>
      </c>
      <c r="AK8797" t="str" cm="1">
        <f t="array" ref="AK8797">_xlfn._xlws.FILTER(Table4[Column1],ISNUMBER(SEARCH(Table4[Column1],MIS[[#This Row],[OrderUniqueIdentifier]])),"")</f>
        <v>NOTREND</v>
      </c>
    </row>
    <row r="8798" spans="1:37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>
        <f>_xlfn.XLOOKUP(MIS[[#This Row],[TRADING SYMBOL]],[1]Sheet1!$D:$D,[1]Sheet1!$C:$C)</f>
        <v>490.65</v>
      </c>
      <c r="AE8798">
        <f>MIS[[#This Row],[OrderAverageTradedPrice]]*MIS[[#This Row],[OrderQuantity]]</f>
        <v>19408</v>
      </c>
      <c r="AF8798">
        <f>MIS[[#This Row],[LTP]]*MIS[[#This Row],[OrderQuantity]]</f>
        <v>19626</v>
      </c>
      <c r="AG8798">
        <f>IF(MIS[[#This Row],[OrderSide]]="SELL",MIS[[#This Row],[VALUE]]-MIS[[#This Row],[LIVE_VALUE]],MIS[[#This Row],[LIVE_VALUE]]-MIS[[#This Row],[VALUE]])</f>
        <v>218</v>
      </c>
      <c r="AH8798" t="str" cm="1">
        <f t="array" ref="AH8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798" t="str">
        <f>MIS[[#This Row],[TRADING SYMBOL]]</f>
        <v>SENSEX2552082300CE</v>
      </c>
      <c r="AJ8798" t="str">
        <f>IF(RIGHT(MIS[[#This Row],[Main/Hedge]],4)="MAIN","MAIN","HEDGE")</f>
        <v>MAIN</v>
      </c>
      <c r="AK8798" t="str" cm="1">
        <f t="array" ref="AK8798">_xlfn._xlws.FILTER(Table4[Column1],ISNUMBER(SEARCH(Table4[Column1],MIS[[#This Row],[OrderUniqueIdentifier]])),"")</f>
        <v>NOTREND</v>
      </c>
    </row>
    <row r="8799" spans="1:37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>
        <f>_xlfn.XLOOKUP(MIS[[#This Row],[TRADING SYMBOL]],[1]Sheet1!$D:$D,[1]Sheet1!$C:$C)</f>
        <v>91.6</v>
      </c>
      <c r="AE8799">
        <f>MIS[[#This Row],[OrderAverageTradedPrice]]*MIS[[#This Row],[OrderQuantity]]</f>
        <v>1772</v>
      </c>
      <c r="AF8799">
        <f>MIS[[#This Row],[LTP]]*MIS[[#This Row],[OrderQuantity]]</f>
        <v>1832</v>
      </c>
      <c r="AG8799">
        <f>IF(MIS[[#This Row],[OrderSide]]="SELL",MIS[[#This Row],[VALUE]]-MIS[[#This Row],[LIVE_VALUE]],MIS[[#This Row],[LIVE_VALUE]]-MIS[[#This Row],[VALUE]])</f>
        <v>60</v>
      </c>
      <c r="AH8799" t="str" cm="1">
        <f t="array" ref="AH8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9" t="str">
        <f>MIS[[#This Row],[TRADING SYMBOL]]</f>
        <v>SENSEX2552083600CE</v>
      </c>
      <c r="AJ8799" t="str">
        <f>IF(RIGHT(MIS[[#This Row],[Main/Hedge]],4)="MAIN","MAIN","HEDGE")</f>
        <v>MAIN</v>
      </c>
      <c r="AK8799" t="str" cm="1">
        <f t="array" ref="AK8799">_xlfn._xlws.FILTER(Table4[Column1],ISNUMBER(SEARCH(Table4[Column1],MIS[[#This Row],[OrderUniqueIdentifier]])),"")</f>
        <v>XYT</v>
      </c>
    </row>
    <row r="8800" spans="1:37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>
        <f>_xlfn.XLOOKUP(MIS[[#This Row],[TRADING SYMBOL]],[1]Sheet1!$D:$D,[1]Sheet1!$C:$C)</f>
        <v>490.65</v>
      </c>
      <c r="AE8800">
        <f>MIS[[#This Row],[OrderAverageTradedPrice]]*MIS[[#This Row],[OrderQuantity]]</f>
        <v>9705</v>
      </c>
      <c r="AF8800">
        <f>MIS[[#This Row],[LTP]]*MIS[[#This Row],[OrderQuantity]]</f>
        <v>9813</v>
      </c>
      <c r="AG8800">
        <f>IF(MIS[[#This Row],[OrderSide]]="SELL",MIS[[#This Row],[VALUE]]-MIS[[#This Row],[LIVE_VALUE]],MIS[[#This Row],[LIVE_VALUE]]-MIS[[#This Row],[VALUE]])</f>
        <v>108</v>
      </c>
      <c r="AH8800" t="str" cm="1">
        <f t="array" ref="AH8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0" t="str">
        <f>MIS[[#This Row],[TRADING SYMBOL]]</f>
        <v>SENSEX2552082300CE</v>
      </c>
      <c r="AJ8800" t="str">
        <f>IF(RIGHT(MIS[[#This Row],[Main/Hedge]],4)="MAIN","MAIN","HEDGE")</f>
        <v>MAIN</v>
      </c>
      <c r="AK8800" t="str" cm="1">
        <f t="array" ref="AK8800">_xlfn._xlws.FILTER(Table4[Column1],ISNUMBER(SEARCH(Table4[Column1],MIS[[#This Row],[OrderUniqueIdentifier]])),"")</f>
        <v>XYT</v>
      </c>
    </row>
    <row r="8801" spans="1:37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>
        <f>_xlfn.XLOOKUP(MIS[[#This Row],[TRADING SYMBOL]],[1]Sheet1!$D:$D,[1]Sheet1!$C:$C)</f>
        <v>118.35</v>
      </c>
      <c r="AE8801">
        <f>MIS[[#This Row],[OrderAverageTradedPrice]]*MIS[[#This Row],[OrderQuantity]]</f>
        <v>2340</v>
      </c>
      <c r="AF8801">
        <f>MIS[[#This Row],[LTP]]*MIS[[#This Row],[OrderQuantity]]</f>
        <v>2367</v>
      </c>
      <c r="AG8801">
        <f>IF(MIS[[#This Row],[OrderSide]]="SELL",MIS[[#This Row],[VALUE]]-MIS[[#This Row],[LIVE_VALUE]],MIS[[#This Row],[LIVE_VALUE]]-MIS[[#This Row],[VALUE]])</f>
        <v>27</v>
      </c>
      <c r="AH8801" t="str" cm="1">
        <f t="array" ref="AH8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1" t="str">
        <f>MIS[[#This Row],[TRADING SYMBOL]]</f>
        <v>SENSEX2552083400CE</v>
      </c>
      <c r="AJ8801" t="str">
        <f>IF(RIGHT(MIS[[#This Row],[Main/Hedge]],4)="MAIN","MAIN","HEDGE")</f>
        <v>MAIN</v>
      </c>
      <c r="AK8801" t="str" cm="1">
        <f t="array" ref="AK8801">_xlfn._xlws.FILTER(Table4[Column1],ISNUMBER(SEARCH(Table4[Column1],MIS[[#This Row],[OrderUniqueIdentifier]])),"")</f>
        <v>XYT</v>
      </c>
    </row>
    <row r="8802" spans="1:37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>
        <f>_xlfn.XLOOKUP(MIS[[#This Row],[TRADING SYMBOL]],[1]Sheet1!$D:$D,[1]Sheet1!$C:$C)</f>
        <v>168.75</v>
      </c>
      <c r="AE8802">
        <f>MIS[[#This Row],[OrderAverageTradedPrice]]*MIS[[#This Row],[OrderQuantity]]</f>
        <v>12431.25</v>
      </c>
      <c r="AF8802">
        <f>MIS[[#This Row],[LTP]]*MIS[[#This Row],[OrderQuantity]]</f>
        <v>12656.25</v>
      </c>
      <c r="AG8802">
        <f>IF(MIS[[#This Row],[OrderSide]]="SELL",MIS[[#This Row],[VALUE]]-MIS[[#This Row],[LIVE_VALUE]],MIS[[#This Row],[LIVE_VALUE]]-MIS[[#This Row],[VALUE]])</f>
        <v>225</v>
      </c>
      <c r="AH8802" t="str" cm="1">
        <f t="array" ref="AH8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02" t="str">
        <f>MIS[[#This Row],[TRADING SYMBOL]]</f>
        <v>NIFTY2552225050CE</v>
      </c>
      <c r="AJ8802" t="str">
        <f>IF(RIGHT(MIS[[#This Row],[Main/Hedge]],4)="MAIN","MAIN","HEDGE")</f>
        <v>MAIN</v>
      </c>
      <c r="AK8802" t="str" cm="1">
        <f t="array" ref="AK8802">_xlfn._xlws.FILTER(Table4[Column1],ISNUMBER(SEARCH(Table4[Column1],MIS[[#This Row],[OrderUniqueIdentifier]])),"")</f>
        <v>NOTREND</v>
      </c>
    </row>
    <row r="8803" spans="1:37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>
        <f>_xlfn.XLOOKUP(MIS[[#This Row],[TRADING SYMBOL]],[1]Sheet1!$D:$D,[1]Sheet1!$C:$C)</f>
        <v>163.69999999999999</v>
      </c>
      <c r="AE8803">
        <f>MIS[[#This Row],[OrderAverageTradedPrice]]*MIS[[#This Row],[OrderQuantity]]</f>
        <v>12247.5</v>
      </c>
      <c r="AF8803">
        <f>MIS[[#This Row],[LTP]]*MIS[[#This Row],[OrderQuantity]]</f>
        <v>12277.5</v>
      </c>
      <c r="AG8803">
        <f>IF(MIS[[#This Row],[OrderSide]]="SELL",MIS[[#This Row],[VALUE]]-MIS[[#This Row],[LIVE_VALUE]],MIS[[#This Row],[LIVE_VALUE]]-MIS[[#This Row],[VALUE]])</f>
        <v>30</v>
      </c>
      <c r="AH8803" t="str" cm="1">
        <f t="array" ref="AH88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03" t="str">
        <f>MIS[[#This Row],[TRADING SYMBOL]]</f>
        <v>NIFTY2552225000PE</v>
      </c>
      <c r="AJ8803" t="str">
        <f>IF(RIGHT(MIS[[#This Row],[Main/Hedge]],4)="MAIN","MAIN","HEDGE")</f>
        <v>MAIN</v>
      </c>
      <c r="AK8803" t="str" cm="1">
        <f t="array" ref="AK8803">_xlfn._xlws.FILTER(Table4[Column1],ISNUMBER(SEARCH(Table4[Column1],MIS[[#This Row],[OrderUniqueIdentifier]])),"")</f>
        <v>LONGSHORT</v>
      </c>
    </row>
    <row r="8804" spans="1:37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>
        <f>_xlfn.XLOOKUP(MIS[[#This Row],[TRADING SYMBOL]],[1]Sheet1!$D:$D,[1]Sheet1!$C:$C)</f>
        <v>409.5</v>
      </c>
      <c r="AE8804">
        <f>MIS[[#This Row],[OrderAverageTradedPrice]]*MIS[[#This Row],[OrderQuantity]]</f>
        <v>16002</v>
      </c>
      <c r="AF8804">
        <f>MIS[[#This Row],[LTP]]*MIS[[#This Row],[OrderQuantity]]</f>
        <v>16380</v>
      </c>
      <c r="AG8804">
        <f>IF(MIS[[#This Row],[OrderSide]]="SELL",MIS[[#This Row],[VALUE]]-MIS[[#This Row],[LIVE_VALUE]],MIS[[#This Row],[LIVE_VALUE]]-MIS[[#This Row],[VALUE]])</f>
        <v>378</v>
      </c>
      <c r="AH8804" t="str" cm="1">
        <f t="array" ref="AH88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04" t="str">
        <f>MIS[[#This Row],[TRADING SYMBOL]]</f>
        <v>SENSEX2552082300PE</v>
      </c>
      <c r="AJ8804" t="str">
        <f>IF(RIGHT(MIS[[#This Row],[Main/Hedge]],4)="MAIN","MAIN","HEDGE")</f>
        <v>MAIN</v>
      </c>
      <c r="AK8804" t="str" cm="1">
        <f t="array" ref="AK8804">_xlfn._xlws.FILTER(Table4[Column1],ISNUMBER(SEARCH(Table4[Column1],MIS[[#This Row],[OrderUniqueIdentifier]])),"")</f>
        <v>LONGSHORT</v>
      </c>
    </row>
    <row r="8805" spans="1:37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>
        <f>_xlfn.XLOOKUP(MIS[[#This Row],[TRADING SYMBOL]],[1]Sheet1!$D:$D,[1]Sheet1!$C:$C)</f>
        <v>104.4</v>
      </c>
      <c r="AE8805">
        <f>MIS[[#This Row],[OrderAverageTradedPrice]]*MIS[[#This Row],[OrderQuantity]]</f>
        <v>2035</v>
      </c>
      <c r="AF8805">
        <f>MIS[[#This Row],[LTP]]*MIS[[#This Row],[OrderQuantity]]</f>
        <v>2088</v>
      </c>
      <c r="AG8805">
        <f>IF(MIS[[#This Row],[OrderSide]]="SELL",MIS[[#This Row],[VALUE]]-MIS[[#This Row],[LIVE_VALUE]],MIS[[#This Row],[LIVE_VALUE]]-MIS[[#This Row],[VALUE]])</f>
        <v>53</v>
      </c>
      <c r="AH8805" t="str" cm="1">
        <f t="array" ref="AH8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5" t="str">
        <f>MIS[[#This Row],[TRADING SYMBOL]]</f>
        <v>SENSEX2552083500CE</v>
      </c>
      <c r="AJ8805" t="str">
        <f>IF(RIGHT(MIS[[#This Row],[Main/Hedge]],4)="MAIN","MAIN","HEDGE")</f>
        <v>MAIN</v>
      </c>
      <c r="AK8805" t="str" cm="1">
        <f t="array" ref="AK8805">_xlfn._xlws.FILTER(Table4[Column1],ISNUMBER(SEARCH(Table4[Column1],MIS[[#This Row],[OrderUniqueIdentifier]])),"")</f>
        <v>XYT</v>
      </c>
    </row>
    <row r="8806" spans="1:37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>
        <f>_xlfn.XLOOKUP(MIS[[#This Row],[TRADING SYMBOL]],[1]Sheet1!$D:$D,[1]Sheet1!$C:$C)</f>
        <v>118.35</v>
      </c>
      <c r="AE8806">
        <f>MIS[[#This Row],[OrderAverageTradedPrice]]*MIS[[#This Row],[OrderQuantity]]</f>
        <v>2345</v>
      </c>
      <c r="AF8806">
        <f>MIS[[#This Row],[LTP]]*MIS[[#This Row],[OrderQuantity]]</f>
        <v>2367</v>
      </c>
      <c r="AG8806">
        <f>IF(MIS[[#This Row],[OrderSide]]="SELL",MIS[[#This Row],[VALUE]]-MIS[[#This Row],[LIVE_VALUE]],MIS[[#This Row],[LIVE_VALUE]]-MIS[[#This Row],[VALUE]])</f>
        <v>22</v>
      </c>
      <c r="AH8806" t="str" cm="1">
        <f t="array" ref="AH8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6" t="str">
        <f>MIS[[#This Row],[TRADING SYMBOL]]</f>
        <v>SENSEX2552083400CE</v>
      </c>
      <c r="AJ8806" t="str">
        <f>IF(RIGHT(MIS[[#This Row],[Main/Hedge]],4)="MAIN","MAIN","HEDGE")</f>
        <v>MAIN</v>
      </c>
      <c r="AK8806" t="str" cm="1">
        <f t="array" ref="AK8806">_xlfn._xlws.FILTER(Table4[Column1],ISNUMBER(SEARCH(Table4[Column1],MIS[[#This Row],[OrderUniqueIdentifier]])),"")</f>
        <v>XYT</v>
      </c>
    </row>
    <row r="8807" spans="1:37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>
        <f>_xlfn.XLOOKUP(MIS[[#This Row],[TRADING SYMBOL]],[1]Sheet1!$D:$D,[1]Sheet1!$C:$C)</f>
        <v>490.65</v>
      </c>
      <c r="AE8807">
        <f>MIS[[#This Row],[OrderAverageTradedPrice]]*MIS[[#This Row],[OrderQuantity]]</f>
        <v>9734</v>
      </c>
      <c r="AF8807">
        <f>MIS[[#This Row],[LTP]]*MIS[[#This Row],[OrderQuantity]]</f>
        <v>9813</v>
      </c>
      <c r="AG8807">
        <f>IF(MIS[[#This Row],[OrderSide]]="SELL",MIS[[#This Row],[VALUE]]-MIS[[#This Row],[LIVE_VALUE]],MIS[[#This Row],[LIVE_VALUE]]-MIS[[#This Row],[VALUE]])</f>
        <v>79</v>
      </c>
      <c r="AH8807" t="str" cm="1">
        <f t="array" ref="AH8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7" t="str">
        <f>MIS[[#This Row],[TRADING SYMBOL]]</f>
        <v>SENSEX2552082300CE</v>
      </c>
      <c r="AJ8807" t="str">
        <f>IF(RIGHT(MIS[[#This Row],[Main/Hedge]],4)="MAIN","MAIN","HEDGE")</f>
        <v>MAIN</v>
      </c>
      <c r="AK8807" t="str" cm="1">
        <f t="array" ref="AK8807">_xlfn._xlws.FILTER(Table4[Column1],ISNUMBER(SEARCH(Table4[Column1],MIS[[#This Row],[OrderUniqueIdentifier]])),"")</f>
        <v>XYT</v>
      </c>
    </row>
    <row r="8808" spans="1:37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>
        <f>_xlfn.XLOOKUP(MIS[[#This Row],[TRADING SYMBOL]],[1]Sheet1!$D:$D,[1]Sheet1!$C:$C)</f>
        <v>168.75</v>
      </c>
      <c r="AE8808">
        <f>MIS[[#This Row],[OrderAverageTradedPrice]]*MIS[[#This Row],[OrderQuantity]]</f>
        <v>12435</v>
      </c>
      <c r="AF8808">
        <f>MIS[[#This Row],[LTP]]*MIS[[#This Row],[OrderQuantity]]</f>
        <v>12656.25</v>
      </c>
      <c r="AG8808">
        <f>IF(MIS[[#This Row],[OrderSide]]="SELL",MIS[[#This Row],[VALUE]]-MIS[[#This Row],[LIVE_VALUE]],MIS[[#This Row],[LIVE_VALUE]]-MIS[[#This Row],[VALUE]])</f>
        <v>221.25</v>
      </c>
      <c r="AH8808" t="str" cm="1">
        <f t="array" ref="AH8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08" t="str">
        <f>MIS[[#This Row],[TRADING SYMBOL]]</f>
        <v>NIFTY2552225050CE</v>
      </c>
      <c r="AJ8808" t="str">
        <f>IF(RIGHT(MIS[[#This Row],[Main/Hedge]],4)="MAIN","MAIN","HEDGE")</f>
        <v>MAIN</v>
      </c>
      <c r="AK8808" t="str" cm="1">
        <f t="array" ref="AK8808">_xlfn._xlws.FILTER(Table4[Column1],ISNUMBER(SEARCH(Table4[Column1],MIS[[#This Row],[OrderUniqueIdentifier]])),"")</f>
        <v>NOTREND</v>
      </c>
    </row>
    <row r="8809" spans="1:37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>
        <f>_xlfn.XLOOKUP(MIS[[#This Row],[TRADING SYMBOL]],[1]Sheet1!$D:$D,[1]Sheet1!$C:$C)</f>
        <v>118.35</v>
      </c>
      <c r="AE8809">
        <f>MIS[[#This Row],[OrderAverageTradedPrice]]*MIS[[#This Row],[OrderQuantity]]</f>
        <v>2333</v>
      </c>
      <c r="AF8809">
        <f>MIS[[#This Row],[LTP]]*MIS[[#This Row],[OrderQuantity]]</f>
        <v>2367</v>
      </c>
      <c r="AG8809">
        <f>IF(MIS[[#This Row],[OrderSide]]="SELL",MIS[[#This Row],[VALUE]]-MIS[[#This Row],[LIVE_VALUE]],MIS[[#This Row],[LIVE_VALUE]]-MIS[[#This Row],[VALUE]])</f>
        <v>34</v>
      </c>
      <c r="AH8809" t="str" cm="1">
        <f t="array" ref="AH8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9" t="str">
        <f>MIS[[#This Row],[TRADING SYMBOL]]</f>
        <v>SENSEX2552083400CE</v>
      </c>
      <c r="AJ8809" t="str">
        <f>IF(RIGHT(MIS[[#This Row],[Main/Hedge]],4)="MAIN","MAIN","HEDGE")</f>
        <v>MAIN</v>
      </c>
      <c r="AK8809" t="str" cm="1">
        <f t="array" ref="AK8809">_xlfn._xlws.FILTER(Table4[Column1],ISNUMBER(SEARCH(Table4[Column1],MIS[[#This Row],[OrderUniqueIdentifier]])),"")</f>
        <v>XYT</v>
      </c>
    </row>
    <row r="8810" spans="1:37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>
        <f>_xlfn.XLOOKUP(MIS[[#This Row],[TRADING SYMBOL]],[1]Sheet1!$D:$D,[1]Sheet1!$C:$C)</f>
        <v>490.65</v>
      </c>
      <c r="AE8810">
        <f>MIS[[#This Row],[OrderAverageTradedPrice]]*MIS[[#This Row],[OrderQuantity]]</f>
        <v>9700</v>
      </c>
      <c r="AF8810">
        <f>MIS[[#This Row],[LTP]]*MIS[[#This Row],[OrderQuantity]]</f>
        <v>9813</v>
      </c>
      <c r="AG8810">
        <f>IF(MIS[[#This Row],[OrderSide]]="SELL",MIS[[#This Row],[VALUE]]-MIS[[#This Row],[LIVE_VALUE]],MIS[[#This Row],[LIVE_VALUE]]-MIS[[#This Row],[VALUE]])</f>
        <v>113</v>
      </c>
      <c r="AH8810" t="str" cm="1">
        <f t="array" ref="AH8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10" t="str">
        <f>MIS[[#This Row],[TRADING SYMBOL]]</f>
        <v>SENSEX2552082300CE</v>
      </c>
      <c r="AJ8810" t="str">
        <f>IF(RIGHT(MIS[[#This Row],[Main/Hedge]],4)="MAIN","MAIN","HEDGE")</f>
        <v>MAIN</v>
      </c>
      <c r="AK8810" t="str" cm="1">
        <f t="array" ref="AK8810">_xlfn._xlws.FILTER(Table4[Column1],ISNUMBER(SEARCH(Table4[Column1],MIS[[#This Row],[OrderUniqueIdentifier]])),"")</f>
        <v>NOTREND</v>
      </c>
    </row>
    <row r="8811" spans="1:37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>
        <f>_xlfn.XLOOKUP(MIS[[#This Row],[TRADING SYMBOL]],[1]Sheet1!$D:$D,[1]Sheet1!$C:$C)</f>
        <v>91.6</v>
      </c>
      <c r="AE8811">
        <f>MIS[[#This Row],[OrderAverageTradedPrice]]*MIS[[#This Row],[OrderQuantity]]</f>
        <v>1780</v>
      </c>
      <c r="AF8811">
        <f>MIS[[#This Row],[LTP]]*MIS[[#This Row],[OrderQuantity]]</f>
        <v>1832</v>
      </c>
      <c r="AG8811">
        <f>IF(MIS[[#This Row],[OrderSide]]="SELL",MIS[[#This Row],[VALUE]]-MIS[[#This Row],[LIVE_VALUE]],MIS[[#This Row],[LIVE_VALUE]]-MIS[[#This Row],[VALUE]])</f>
        <v>52</v>
      </c>
      <c r="AH8811" t="str" cm="1">
        <f t="array" ref="AH8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1" t="str">
        <f>MIS[[#This Row],[TRADING SYMBOL]]</f>
        <v>SENSEX2552083600CE</v>
      </c>
      <c r="AJ8811" t="str">
        <f>IF(RIGHT(MIS[[#This Row],[Main/Hedge]],4)="MAIN","MAIN","HEDGE")</f>
        <v>MAIN</v>
      </c>
      <c r="AK8811" t="str" cm="1">
        <f t="array" ref="AK8811">_xlfn._xlws.FILTER(Table4[Column1],ISNUMBER(SEARCH(Table4[Column1],MIS[[#This Row],[OrderUniqueIdentifier]])),"")</f>
        <v>XYT</v>
      </c>
    </row>
    <row r="8812" spans="1:37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>
        <f>_xlfn.XLOOKUP(MIS[[#This Row],[TRADING SYMBOL]],[1]Sheet1!$D:$D,[1]Sheet1!$C:$C)</f>
        <v>163.69999999999999</v>
      </c>
      <c r="AE8812">
        <f>MIS[[#This Row],[OrderAverageTradedPrice]]*MIS[[#This Row],[OrderQuantity]]</f>
        <v>12270</v>
      </c>
      <c r="AF8812">
        <f>MIS[[#This Row],[LTP]]*MIS[[#This Row],[OrderQuantity]]</f>
        <v>12277.5</v>
      </c>
      <c r="AG8812">
        <f>IF(MIS[[#This Row],[OrderSide]]="SELL",MIS[[#This Row],[VALUE]]-MIS[[#This Row],[LIVE_VALUE]],MIS[[#This Row],[LIVE_VALUE]]-MIS[[#This Row],[VALUE]])</f>
        <v>7.5</v>
      </c>
      <c r="AH8812" t="str" cm="1">
        <f t="array" ref="AH88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12" t="str">
        <f>MIS[[#This Row],[TRADING SYMBOL]]</f>
        <v>NIFTY2552225000PE</v>
      </c>
      <c r="AJ8812" t="str">
        <f>IF(RIGHT(MIS[[#This Row],[Main/Hedge]],4)="MAIN","MAIN","HEDGE")</f>
        <v>MAIN</v>
      </c>
      <c r="AK8812" t="str" cm="1">
        <f t="array" ref="AK8812">_xlfn._xlws.FILTER(Table4[Column1],ISNUMBER(SEARCH(Table4[Column1],MIS[[#This Row],[OrderUniqueIdentifier]])),"")</f>
        <v>LONGSHORT</v>
      </c>
    </row>
    <row r="8813" spans="1:37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>
        <f>_xlfn.XLOOKUP(MIS[[#This Row],[TRADING SYMBOL]],[1]Sheet1!$D:$D,[1]Sheet1!$C:$C)</f>
        <v>187</v>
      </c>
      <c r="AE8813">
        <f>MIS[[#This Row],[OrderAverageTradedPrice]]*MIS[[#This Row],[OrderQuantity]]</f>
        <v>56122.5</v>
      </c>
      <c r="AF8813">
        <f>MIS[[#This Row],[LTP]]*MIS[[#This Row],[OrderQuantity]]</f>
        <v>56100</v>
      </c>
      <c r="AG8813">
        <f>IF(MIS[[#This Row],[OrderSide]]="SELL",MIS[[#This Row],[VALUE]]-MIS[[#This Row],[LIVE_VALUE]],MIS[[#This Row],[LIVE_VALUE]]-MIS[[#This Row],[VALUE]])</f>
        <v>-22.5</v>
      </c>
      <c r="AH8813" t="str" cm="1">
        <f t="array" ref="AH8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13" t="str">
        <f>MIS[[#This Row],[TRADING SYMBOL]]</f>
        <v>NIFTY2552225050PE</v>
      </c>
      <c r="AJ8813" t="str">
        <f>IF(RIGHT(MIS[[#This Row],[Main/Hedge]],4)="MAIN","MAIN","HEDGE")</f>
        <v>MAIN</v>
      </c>
      <c r="AK8813" t="str" cm="1">
        <f t="array" ref="AK8813">_xlfn._xlws.FILTER(Table4[Column1],ISNUMBER(SEARCH(Table4[Column1],MIS[[#This Row],[OrderUniqueIdentifier]])),"")</f>
        <v>NOTREND</v>
      </c>
    </row>
    <row r="8814" spans="1:37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>
        <f>_xlfn.XLOOKUP(MIS[[#This Row],[TRADING SYMBOL]],[1]Sheet1!$D:$D,[1]Sheet1!$C:$C)</f>
        <v>163.69999999999999</v>
      </c>
      <c r="AE8814">
        <f>MIS[[#This Row],[OrderAverageTradedPrice]]*MIS[[#This Row],[OrderQuantity]]</f>
        <v>49080</v>
      </c>
      <c r="AF8814">
        <f>MIS[[#This Row],[LTP]]*MIS[[#This Row],[OrderQuantity]]</f>
        <v>49110</v>
      </c>
      <c r="AG8814">
        <f>IF(MIS[[#This Row],[OrderSide]]="SELL",MIS[[#This Row],[VALUE]]-MIS[[#This Row],[LIVE_VALUE]],MIS[[#This Row],[LIVE_VALUE]]-MIS[[#This Row],[VALUE]])</f>
        <v>30</v>
      </c>
      <c r="AH8814" t="str" cm="1">
        <f t="array" ref="AH88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14" t="str">
        <f>MIS[[#This Row],[TRADING SYMBOL]]</f>
        <v>NIFTY2552225000PE</v>
      </c>
      <c r="AJ8814" t="str">
        <f>IF(RIGHT(MIS[[#This Row],[Main/Hedge]],4)="MAIN","MAIN","HEDGE")</f>
        <v>MAIN</v>
      </c>
      <c r="AK8814" t="str" cm="1">
        <f t="array" ref="AK8814">_xlfn._xlws.FILTER(Table4[Column1],ISNUMBER(SEARCH(Table4[Column1],MIS[[#This Row],[OrderUniqueIdentifier]])),"")</f>
        <v>LONGSHORT</v>
      </c>
    </row>
    <row r="8815" spans="1:37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>
        <f>_xlfn.XLOOKUP(MIS[[#This Row],[TRADING SYMBOL]],[1]Sheet1!$D:$D,[1]Sheet1!$C:$C)</f>
        <v>409.5</v>
      </c>
      <c r="AE8815">
        <f>MIS[[#This Row],[OrderAverageTradedPrice]]*MIS[[#This Row],[OrderQuantity]]</f>
        <v>48007.99999999992</v>
      </c>
      <c r="AF8815">
        <f>MIS[[#This Row],[LTP]]*MIS[[#This Row],[OrderQuantity]]</f>
        <v>49140</v>
      </c>
      <c r="AG8815">
        <f>IF(MIS[[#This Row],[OrderSide]]="SELL",MIS[[#This Row],[VALUE]]-MIS[[#This Row],[LIVE_VALUE]],MIS[[#This Row],[LIVE_VALUE]]-MIS[[#This Row],[VALUE]])</f>
        <v>1132.00000000008</v>
      </c>
      <c r="AH8815" t="str" cm="1">
        <f t="array" ref="AH88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15" t="str">
        <f>MIS[[#This Row],[TRADING SYMBOL]]</f>
        <v>SENSEX2552082300PE</v>
      </c>
      <c r="AJ8815" t="str">
        <f>IF(RIGHT(MIS[[#This Row],[Main/Hedge]],4)="MAIN","MAIN","HEDGE")</f>
        <v>MAIN</v>
      </c>
      <c r="AK8815" t="str" cm="1">
        <f t="array" ref="AK8815">_xlfn._xlws.FILTER(Table4[Column1],ISNUMBER(SEARCH(Table4[Column1],MIS[[#This Row],[OrderUniqueIdentifier]])),"")</f>
        <v>LONGSHORT</v>
      </c>
    </row>
    <row r="8816" spans="1:37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>
        <f>_xlfn.XLOOKUP(MIS[[#This Row],[TRADING SYMBOL]],[1]Sheet1!$D:$D,[1]Sheet1!$C:$C)</f>
        <v>163.69999999999999</v>
      </c>
      <c r="AE8816">
        <f>MIS[[#This Row],[OrderAverageTradedPrice]]*MIS[[#This Row],[OrderQuantity]]</f>
        <v>24540</v>
      </c>
      <c r="AF8816">
        <f>MIS[[#This Row],[LTP]]*MIS[[#This Row],[OrderQuantity]]</f>
        <v>24555</v>
      </c>
      <c r="AG8816">
        <f>IF(MIS[[#This Row],[OrderSide]]="SELL",MIS[[#This Row],[VALUE]]-MIS[[#This Row],[LIVE_VALUE]],MIS[[#This Row],[LIVE_VALUE]]-MIS[[#This Row],[VALUE]])</f>
        <v>15</v>
      </c>
      <c r="AH8816" t="str" cm="1">
        <f t="array" ref="AH88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16" t="str">
        <f>MIS[[#This Row],[TRADING SYMBOL]]</f>
        <v>NIFTY2552225000PE</v>
      </c>
      <c r="AJ8816" t="str">
        <f>IF(RIGHT(MIS[[#This Row],[Main/Hedge]],4)="MAIN","MAIN","HEDGE")</f>
        <v>MAIN</v>
      </c>
      <c r="AK8816" t="str" cm="1">
        <f t="array" ref="AK8816">_xlfn._xlws.FILTER(Table4[Column1],ISNUMBER(SEARCH(Table4[Column1],MIS[[#This Row],[OrderUniqueIdentifier]])),"")</f>
        <v>LONGSHORT</v>
      </c>
    </row>
    <row r="8817" spans="1:37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>
        <f>_xlfn.XLOOKUP(MIS[[#This Row],[TRADING SYMBOL]],[1]Sheet1!$D:$D,[1]Sheet1!$C:$C)</f>
        <v>168.75</v>
      </c>
      <c r="AE8817">
        <f>MIS[[#This Row],[OrderAverageTradedPrice]]*MIS[[#This Row],[OrderQuantity]]</f>
        <v>12431.25</v>
      </c>
      <c r="AF8817">
        <f>MIS[[#This Row],[LTP]]*MIS[[#This Row],[OrderQuantity]]</f>
        <v>12656.25</v>
      </c>
      <c r="AG8817">
        <f>IF(MIS[[#This Row],[OrderSide]]="SELL",MIS[[#This Row],[VALUE]]-MIS[[#This Row],[LIVE_VALUE]],MIS[[#This Row],[LIVE_VALUE]]-MIS[[#This Row],[VALUE]])</f>
        <v>225</v>
      </c>
      <c r="AH8817" t="str" cm="1">
        <f t="array" ref="AH8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17" t="str">
        <f>MIS[[#This Row],[TRADING SYMBOL]]</f>
        <v>NIFTY2552225050CE</v>
      </c>
      <c r="AJ8817" t="str">
        <f>IF(RIGHT(MIS[[#This Row],[Main/Hedge]],4)="MAIN","MAIN","HEDGE")</f>
        <v>MAIN</v>
      </c>
      <c r="AK8817" t="str" cm="1">
        <f t="array" ref="AK8817">_xlfn._xlws.FILTER(Table4[Column1],ISNUMBER(SEARCH(Table4[Column1],MIS[[#This Row],[OrderUniqueIdentifier]])),"")</f>
        <v>NOTREND</v>
      </c>
    </row>
    <row r="8818" spans="1:37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>
        <f>_xlfn.XLOOKUP(MIS[[#This Row],[TRADING SYMBOL]],[1]Sheet1!$D:$D,[1]Sheet1!$C:$C)</f>
        <v>91.6</v>
      </c>
      <c r="AE8818">
        <f>MIS[[#This Row],[OrderAverageTradedPrice]]*MIS[[#This Row],[OrderQuantity]]</f>
        <v>3530</v>
      </c>
      <c r="AF8818">
        <f>MIS[[#This Row],[LTP]]*MIS[[#This Row],[OrderQuantity]]</f>
        <v>3664</v>
      </c>
      <c r="AG8818">
        <f>IF(MIS[[#This Row],[OrderSide]]="SELL",MIS[[#This Row],[VALUE]]-MIS[[#This Row],[LIVE_VALUE]],MIS[[#This Row],[LIVE_VALUE]]-MIS[[#This Row],[VALUE]])</f>
        <v>134</v>
      </c>
      <c r="AH8818" t="str" cm="1">
        <f t="array" ref="AH8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8" t="str">
        <f>MIS[[#This Row],[TRADING SYMBOL]]</f>
        <v>SENSEX2552083600CE</v>
      </c>
      <c r="AJ8818" t="str">
        <f>IF(RIGHT(MIS[[#This Row],[Main/Hedge]],4)="MAIN","MAIN","HEDGE")</f>
        <v>MAIN</v>
      </c>
      <c r="AK8818" t="str" cm="1">
        <f t="array" ref="AK8818">_xlfn._xlws.FILTER(Table4[Column1],ISNUMBER(SEARCH(Table4[Column1],MIS[[#This Row],[OrderUniqueIdentifier]])),"")</f>
        <v>XYT</v>
      </c>
    </row>
    <row r="8819" spans="1:37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>
        <f>_xlfn.XLOOKUP(MIS[[#This Row],[TRADING SYMBOL]],[1]Sheet1!$D:$D,[1]Sheet1!$C:$C)</f>
        <v>490.65</v>
      </c>
      <c r="AE8819">
        <f>MIS[[#This Row],[OrderAverageTradedPrice]]*MIS[[#This Row],[OrderQuantity]]</f>
        <v>9678</v>
      </c>
      <c r="AF8819">
        <f>MIS[[#This Row],[LTP]]*MIS[[#This Row],[OrderQuantity]]</f>
        <v>9813</v>
      </c>
      <c r="AG8819">
        <f>IF(MIS[[#This Row],[OrderSide]]="SELL",MIS[[#This Row],[VALUE]]-MIS[[#This Row],[LIVE_VALUE]],MIS[[#This Row],[LIVE_VALUE]]-MIS[[#This Row],[VALUE]])</f>
        <v>135</v>
      </c>
      <c r="AH8819" t="str" cm="1">
        <f t="array" ref="AH8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9" t="str">
        <f>MIS[[#This Row],[TRADING SYMBOL]]</f>
        <v>SENSEX2552082300CE</v>
      </c>
      <c r="AJ8819" t="str">
        <f>IF(RIGHT(MIS[[#This Row],[Main/Hedge]],4)="MAIN","MAIN","HEDGE")</f>
        <v>MAIN</v>
      </c>
      <c r="AK8819" t="str" cm="1">
        <f t="array" ref="AK8819">_xlfn._xlws.FILTER(Table4[Column1],ISNUMBER(SEARCH(Table4[Column1],MIS[[#This Row],[OrderUniqueIdentifier]])),"")</f>
        <v>XYT</v>
      </c>
    </row>
    <row r="8820" spans="1:37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>
        <f>_xlfn.XLOOKUP(MIS[[#This Row],[TRADING SYMBOL]],[1]Sheet1!$D:$D,[1]Sheet1!$C:$C)</f>
        <v>490.65</v>
      </c>
      <c r="AE8820">
        <f>MIS[[#This Row],[OrderAverageTradedPrice]]*MIS[[#This Row],[OrderQuantity]]</f>
        <v>19392</v>
      </c>
      <c r="AF8820">
        <f>MIS[[#This Row],[LTP]]*MIS[[#This Row],[OrderQuantity]]</f>
        <v>19626</v>
      </c>
      <c r="AG8820">
        <f>IF(MIS[[#This Row],[OrderSide]]="SELL",MIS[[#This Row],[VALUE]]-MIS[[#This Row],[LIVE_VALUE]],MIS[[#This Row],[LIVE_VALUE]]-MIS[[#This Row],[VALUE]])</f>
        <v>234</v>
      </c>
      <c r="AH8820" t="str" cm="1">
        <f t="array" ref="AH8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20" t="str">
        <f>MIS[[#This Row],[TRADING SYMBOL]]</f>
        <v>SENSEX2552082300CE</v>
      </c>
      <c r="AJ8820" t="str">
        <f>IF(RIGHT(MIS[[#This Row],[Main/Hedge]],4)="MAIN","MAIN","HEDGE")</f>
        <v>MAIN</v>
      </c>
      <c r="AK8820" t="str" cm="1">
        <f t="array" ref="AK8820">_xlfn._xlws.FILTER(Table4[Column1],ISNUMBER(SEARCH(Table4[Column1],MIS[[#This Row],[OrderUniqueIdentifier]])),"")</f>
        <v>NOTREND</v>
      </c>
    </row>
    <row r="8821" spans="1:37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>
        <f>_xlfn.XLOOKUP(MIS[[#This Row],[TRADING SYMBOL]],[1]Sheet1!$D:$D,[1]Sheet1!$C:$C)</f>
        <v>118.35</v>
      </c>
      <c r="AE8821">
        <f>MIS[[#This Row],[OrderAverageTradedPrice]]*MIS[[#This Row],[OrderQuantity]]</f>
        <v>2337</v>
      </c>
      <c r="AF8821">
        <f>MIS[[#This Row],[LTP]]*MIS[[#This Row],[OrderQuantity]]</f>
        <v>2367</v>
      </c>
      <c r="AG8821">
        <f>IF(MIS[[#This Row],[OrderSide]]="SELL",MIS[[#This Row],[VALUE]]-MIS[[#This Row],[LIVE_VALUE]],MIS[[#This Row],[LIVE_VALUE]]-MIS[[#This Row],[VALUE]])</f>
        <v>30</v>
      </c>
      <c r="AH8821" t="str" cm="1">
        <f t="array" ref="AH8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1" t="str">
        <f>MIS[[#This Row],[TRADING SYMBOL]]</f>
        <v>SENSEX2552083400CE</v>
      </c>
      <c r="AJ8821" t="str">
        <f>IF(RIGHT(MIS[[#This Row],[Main/Hedge]],4)="MAIN","MAIN","HEDGE")</f>
        <v>MAIN</v>
      </c>
      <c r="AK8821" t="str" cm="1">
        <f t="array" ref="AK8821">_xlfn._xlws.FILTER(Table4[Column1],ISNUMBER(SEARCH(Table4[Column1],MIS[[#This Row],[OrderUniqueIdentifier]])),"")</f>
        <v>XYT</v>
      </c>
    </row>
    <row r="8822" spans="1:37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>
        <f>_xlfn.XLOOKUP(MIS[[#This Row],[TRADING SYMBOL]],[1]Sheet1!$D:$D,[1]Sheet1!$C:$C)</f>
        <v>115.45</v>
      </c>
      <c r="AE8822">
        <f>MIS[[#This Row],[OrderAverageTradedPrice]]*MIS[[#This Row],[OrderQuantity]]</f>
        <v>17332</v>
      </c>
      <c r="AF8822">
        <f>MIS[[#This Row],[LTP]]*MIS[[#This Row],[OrderQuantity]]</f>
        <v>18472</v>
      </c>
      <c r="AG8822">
        <f>IF(MIS[[#This Row],[OrderSide]]="SELL",MIS[[#This Row],[VALUE]]-MIS[[#This Row],[LIVE_VALUE]],MIS[[#This Row],[LIVE_VALUE]]-MIS[[#This Row],[VALUE]])</f>
        <v>1140</v>
      </c>
      <c r="AH8822" t="str" cm="1">
        <f t="array" ref="AH8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2" t="str">
        <f>MIS[[#This Row],[TRADING SYMBOL]]</f>
        <v>SENSEX2552081100PE</v>
      </c>
      <c r="AJ8822" t="str">
        <f>IF(RIGHT(MIS[[#This Row],[Main/Hedge]],4)="MAIN","MAIN","HEDGE")</f>
        <v>MAIN</v>
      </c>
      <c r="AK8822" t="str" cm="1">
        <f t="array" ref="AK8822">_xlfn._xlws.FILTER(Table4[Column1],ISNUMBER(SEARCH(Table4[Column1],MIS[[#This Row],[OrderUniqueIdentifier]])),"")</f>
        <v>XYT</v>
      </c>
    </row>
    <row r="8823" spans="1:37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>
        <f>_xlfn.XLOOKUP(MIS[[#This Row],[TRADING SYMBOL]],[1]Sheet1!$D:$D,[1]Sheet1!$C:$C)</f>
        <v>409.5</v>
      </c>
      <c r="AE8823">
        <f>MIS[[#This Row],[OrderAverageTradedPrice]]*MIS[[#This Row],[OrderQuantity]]</f>
        <v>48004.99999999992</v>
      </c>
      <c r="AF8823">
        <f>MIS[[#This Row],[LTP]]*MIS[[#This Row],[OrderQuantity]]</f>
        <v>49140</v>
      </c>
      <c r="AG8823">
        <f>IF(MIS[[#This Row],[OrderSide]]="SELL",MIS[[#This Row],[VALUE]]-MIS[[#This Row],[LIVE_VALUE]],MIS[[#This Row],[LIVE_VALUE]]-MIS[[#This Row],[VALUE]])</f>
        <v>1135.00000000008</v>
      </c>
      <c r="AH8823" t="str" cm="1">
        <f t="array" ref="AH8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3" t="str">
        <f>MIS[[#This Row],[TRADING SYMBOL]]</f>
        <v>SENSEX2552082300PE</v>
      </c>
      <c r="AJ8823" t="str">
        <f>IF(RIGHT(MIS[[#This Row],[Main/Hedge]],4)="MAIN","MAIN","HEDGE")</f>
        <v>MAIN</v>
      </c>
      <c r="AK8823" t="str" cm="1">
        <f t="array" ref="AK8823">_xlfn._xlws.FILTER(Table4[Column1],ISNUMBER(SEARCH(Table4[Column1],MIS[[#This Row],[OrderUniqueIdentifier]])),"")</f>
        <v>XYT</v>
      </c>
    </row>
    <row r="8824" spans="1:37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>
        <f>_xlfn.XLOOKUP(MIS[[#This Row],[TRADING SYMBOL]],[1]Sheet1!$D:$D,[1]Sheet1!$C:$C)</f>
        <v>115.45</v>
      </c>
      <c r="AE8824">
        <f>MIS[[#This Row],[OrderAverageTradedPrice]]*MIS[[#This Row],[OrderQuantity]]</f>
        <v>17340</v>
      </c>
      <c r="AF8824">
        <f>MIS[[#This Row],[LTP]]*MIS[[#This Row],[OrderQuantity]]</f>
        <v>18472</v>
      </c>
      <c r="AG8824">
        <f>IF(MIS[[#This Row],[OrderSide]]="SELL",MIS[[#This Row],[VALUE]]-MIS[[#This Row],[LIVE_VALUE]],MIS[[#This Row],[LIVE_VALUE]]-MIS[[#This Row],[VALUE]])</f>
        <v>1132</v>
      </c>
      <c r="AH8824" t="str" cm="1">
        <f t="array" ref="AH8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4" t="str">
        <f>MIS[[#This Row],[TRADING SYMBOL]]</f>
        <v>SENSEX2552081100PE</v>
      </c>
      <c r="AJ8824" t="str">
        <f>IF(RIGHT(MIS[[#This Row],[Main/Hedge]],4)="MAIN","MAIN","HEDGE")</f>
        <v>MAIN</v>
      </c>
      <c r="AK8824" t="str" cm="1">
        <f t="array" ref="AK8824">_xlfn._xlws.FILTER(Table4[Column1],ISNUMBER(SEARCH(Table4[Column1],MIS[[#This Row],[OrderUniqueIdentifier]])),"")</f>
        <v>XYT</v>
      </c>
    </row>
    <row r="8825" spans="1:37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>
        <f>_xlfn.XLOOKUP(MIS[[#This Row],[TRADING SYMBOL]],[1]Sheet1!$D:$D,[1]Sheet1!$C:$C)</f>
        <v>409.5</v>
      </c>
      <c r="AE8825">
        <f>MIS[[#This Row],[OrderAverageTradedPrice]]*MIS[[#This Row],[OrderQuantity]]</f>
        <v>88078.999999999796</v>
      </c>
      <c r="AF8825">
        <f>MIS[[#This Row],[LTP]]*MIS[[#This Row],[OrderQuantity]]</f>
        <v>90090</v>
      </c>
      <c r="AG8825">
        <f>IF(MIS[[#This Row],[OrderSide]]="SELL",MIS[[#This Row],[VALUE]]-MIS[[#This Row],[LIVE_VALUE]],MIS[[#This Row],[LIVE_VALUE]]-MIS[[#This Row],[VALUE]])</f>
        <v>2011.0000000002037</v>
      </c>
      <c r="AH8825" t="str" cm="1">
        <f t="array" ref="AH8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25" t="str">
        <f>MIS[[#This Row],[TRADING SYMBOL]]</f>
        <v>SENSEX2552082300PE</v>
      </c>
      <c r="AJ8825" t="str">
        <f>IF(RIGHT(MIS[[#This Row],[Main/Hedge]],4)="MAIN","MAIN","HEDGE")</f>
        <v>MAIN</v>
      </c>
      <c r="AK8825" t="str" cm="1">
        <f t="array" ref="AK8825">_xlfn._xlws.FILTER(Table4[Column1],ISNUMBER(SEARCH(Table4[Column1],MIS[[#This Row],[OrderUniqueIdentifier]])),"")</f>
        <v>NOTREND</v>
      </c>
    </row>
    <row r="8826" spans="1:37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>
        <f>_xlfn.XLOOKUP(MIS[[#This Row],[TRADING SYMBOL]],[1]Sheet1!$D:$D,[1]Sheet1!$C:$C)</f>
        <v>168.75</v>
      </c>
      <c r="AE8826">
        <f>MIS[[#This Row],[OrderAverageTradedPrice]]*MIS[[#This Row],[OrderQuantity]]</f>
        <v>12457.5</v>
      </c>
      <c r="AF8826">
        <f>MIS[[#This Row],[LTP]]*MIS[[#This Row],[OrderQuantity]]</f>
        <v>12656.25</v>
      </c>
      <c r="AG8826">
        <f>IF(MIS[[#This Row],[OrderSide]]="SELL",MIS[[#This Row],[VALUE]]-MIS[[#This Row],[LIVE_VALUE]],MIS[[#This Row],[LIVE_VALUE]]-MIS[[#This Row],[VALUE]])</f>
        <v>198.75</v>
      </c>
      <c r="AH8826" t="str" cm="1">
        <f t="array" ref="AH8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26" t="str">
        <f>MIS[[#This Row],[TRADING SYMBOL]]</f>
        <v>NIFTY2552225050CE</v>
      </c>
      <c r="AJ8826" t="str">
        <f>IF(RIGHT(MIS[[#This Row],[Main/Hedge]],4)="MAIN","MAIN","HEDGE")</f>
        <v>MAIN</v>
      </c>
      <c r="AK8826" t="str" cm="1">
        <f t="array" ref="AK8826">_xlfn._xlws.FILTER(Table4[Column1],ISNUMBER(SEARCH(Table4[Column1],MIS[[#This Row],[OrderUniqueIdentifier]])),"")</f>
        <v>NOTREND</v>
      </c>
    </row>
    <row r="8827" spans="1:37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>
        <f>_xlfn.XLOOKUP(MIS[[#This Row],[TRADING SYMBOL]],[1]Sheet1!$D:$D,[1]Sheet1!$C:$C)</f>
        <v>490.65</v>
      </c>
      <c r="AE8827">
        <f>MIS[[#This Row],[OrderAverageTradedPrice]]*MIS[[#This Row],[OrderQuantity]]</f>
        <v>19470</v>
      </c>
      <c r="AF8827">
        <f>MIS[[#This Row],[LTP]]*MIS[[#This Row],[OrderQuantity]]</f>
        <v>19626</v>
      </c>
      <c r="AG8827">
        <f>IF(MIS[[#This Row],[OrderSide]]="SELL",MIS[[#This Row],[VALUE]]-MIS[[#This Row],[LIVE_VALUE]],MIS[[#This Row],[LIVE_VALUE]]-MIS[[#This Row],[VALUE]])</f>
        <v>156</v>
      </c>
      <c r="AH8827" t="str" cm="1">
        <f t="array" ref="AH8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27" t="str">
        <f>MIS[[#This Row],[TRADING SYMBOL]]</f>
        <v>SENSEX2552082300CE</v>
      </c>
      <c r="AJ8827" t="str">
        <f>IF(RIGHT(MIS[[#This Row],[Main/Hedge]],4)="MAIN","MAIN","HEDGE")</f>
        <v>MAIN</v>
      </c>
      <c r="AK8827" t="str" cm="1">
        <f t="array" ref="AK8827">_xlfn._xlws.FILTER(Table4[Column1],ISNUMBER(SEARCH(Table4[Column1],MIS[[#This Row],[OrderUniqueIdentifier]])),"")</f>
        <v>NOTREND</v>
      </c>
    </row>
    <row r="8828" spans="1:37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>
        <f>_xlfn.XLOOKUP(MIS[[#This Row],[TRADING SYMBOL]],[1]Sheet1!$D:$D,[1]Sheet1!$C:$C)</f>
        <v>490.65</v>
      </c>
      <c r="AE8828">
        <f>MIS[[#This Row],[OrderAverageTradedPrice]]*MIS[[#This Row],[OrderQuantity]]</f>
        <v>9729</v>
      </c>
      <c r="AF8828">
        <f>MIS[[#This Row],[LTP]]*MIS[[#This Row],[OrderQuantity]]</f>
        <v>9813</v>
      </c>
      <c r="AG8828">
        <f>IF(MIS[[#This Row],[OrderSide]]="SELL",MIS[[#This Row],[VALUE]]-MIS[[#This Row],[LIVE_VALUE]],MIS[[#This Row],[LIVE_VALUE]]-MIS[[#This Row],[VALUE]])</f>
        <v>84</v>
      </c>
      <c r="AH8828" t="str" cm="1">
        <f t="array" ref="AH8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8" t="str">
        <f>MIS[[#This Row],[TRADING SYMBOL]]</f>
        <v>SENSEX2552082300CE</v>
      </c>
      <c r="AJ8828" t="str">
        <f>IF(RIGHT(MIS[[#This Row],[Main/Hedge]],4)="MAIN","MAIN","HEDGE")</f>
        <v>MAIN</v>
      </c>
      <c r="AK8828" t="str" cm="1">
        <f t="array" ref="AK8828">_xlfn._xlws.FILTER(Table4[Column1],ISNUMBER(SEARCH(Table4[Column1],MIS[[#This Row],[OrderUniqueIdentifier]])),"")</f>
        <v>XYT</v>
      </c>
    </row>
    <row r="8829" spans="1:37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>
        <f>_xlfn.XLOOKUP(MIS[[#This Row],[TRADING SYMBOL]],[1]Sheet1!$D:$D,[1]Sheet1!$C:$C)</f>
        <v>168.75</v>
      </c>
      <c r="AE8829">
        <f>MIS[[#This Row],[OrderAverageTradedPrice]]*MIS[[#This Row],[OrderQuantity]]</f>
        <v>12431.25</v>
      </c>
      <c r="AF8829">
        <f>MIS[[#This Row],[LTP]]*MIS[[#This Row],[OrderQuantity]]</f>
        <v>12656.25</v>
      </c>
      <c r="AG8829">
        <f>IF(MIS[[#This Row],[OrderSide]]="SELL",MIS[[#This Row],[VALUE]]-MIS[[#This Row],[LIVE_VALUE]],MIS[[#This Row],[LIVE_VALUE]]-MIS[[#This Row],[VALUE]])</f>
        <v>225</v>
      </c>
      <c r="AH8829" t="str" cm="1">
        <f t="array" ref="AH8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29" t="str">
        <f>MIS[[#This Row],[TRADING SYMBOL]]</f>
        <v>NIFTY2552225050CE</v>
      </c>
      <c r="AJ8829" t="str">
        <f>IF(RIGHT(MIS[[#This Row],[Main/Hedge]],4)="MAIN","MAIN","HEDGE")</f>
        <v>MAIN</v>
      </c>
      <c r="AK8829" t="str" cm="1">
        <f t="array" ref="AK8829">_xlfn._xlws.FILTER(Table4[Column1],ISNUMBER(SEARCH(Table4[Column1],MIS[[#This Row],[OrderUniqueIdentifier]])),"")</f>
        <v>NOTREND</v>
      </c>
    </row>
    <row r="8830" spans="1:37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>
        <f>_xlfn.XLOOKUP(MIS[[#This Row],[TRADING SYMBOL]],[1]Sheet1!$D:$D,[1]Sheet1!$C:$C)</f>
        <v>490.65</v>
      </c>
      <c r="AE8830">
        <f>MIS[[#This Row],[OrderAverageTradedPrice]]*MIS[[#This Row],[OrderQuantity]]</f>
        <v>19378</v>
      </c>
      <c r="AF8830">
        <f>MIS[[#This Row],[LTP]]*MIS[[#This Row],[OrderQuantity]]</f>
        <v>19626</v>
      </c>
      <c r="AG8830">
        <f>IF(MIS[[#This Row],[OrderSide]]="SELL",MIS[[#This Row],[VALUE]]-MIS[[#This Row],[LIVE_VALUE]],MIS[[#This Row],[LIVE_VALUE]]-MIS[[#This Row],[VALUE]])</f>
        <v>248</v>
      </c>
      <c r="AH8830" t="str" cm="1">
        <f t="array" ref="AH8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30" t="str">
        <f>MIS[[#This Row],[TRADING SYMBOL]]</f>
        <v>SENSEX2552082300CE</v>
      </c>
      <c r="AJ8830" t="str">
        <f>IF(RIGHT(MIS[[#This Row],[Main/Hedge]],4)="MAIN","MAIN","HEDGE")</f>
        <v>MAIN</v>
      </c>
      <c r="AK8830" t="str" cm="1">
        <f t="array" ref="AK8830">_xlfn._xlws.FILTER(Table4[Column1],ISNUMBER(SEARCH(Table4[Column1],MIS[[#This Row],[OrderUniqueIdentifier]])),"")</f>
        <v>NOTREND</v>
      </c>
    </row>
    <row r="8831" spans="1:37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>
        <f>_xlfn.XLOOKUP(MIS[[#This Row],[TRADING SYMBOL]],[1]Sheet1!$D:$D,[1]Sheet1!$C:$C)</f>
        <v>490.65</v>
      </c>
      <c r="AE8831">
        <f>MIS[[#This Row],[OrderAverageTradedPrice]]*MIS[[#This Row],[OrderQuantity]]</f>
        <v>9689</v>
      </c>
      <c r="AF8831">
        <f>MIS[[#This Row],[LTP]]*MIS[[#This Row],[OrderQuantity]]</f>
        <v>9813</v>
      </c>
      <c r="AG8831">
        <f>IF(MIS[[#This Row],[OrderSide]]="SELL",MIS[[#This Row],[VALUE]]-MIS[[#This Row],[LIVE_VALUE]],MIS[[#This Row],[LIVE_VALUE]]-MIS[[#This Row],[VALUE]])</f>
        <v>124</v>
      </c>
      <c r="AH8831" t="str" cm="1">
        <f t="array" ref="AH8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1" t="str">
        <f>MIS[[#This Row],[TRADING SYMBOL]]</f>
        <v>SENSEX2552082300CE</v>
      </c>
      <c r="AJ8831" t="str">
        <f>IF(RIGHT(MIS[[#This Row],[Main/Hedge]],4)="MAIN","MAIN","HEDGE")</f>
        <v>MAIN</v>
      </c>
      <c r="AK8831" t="str" cm="1">
        <f t="array" ref="AK8831">_xlfn._xlws.FILTER(Table4[Column1],ISNUMBER(SEARCH(Table4[Column1],MIS[[#This Row],[OrderUniqueIdentifier]])),"")</f>
        <v>XYT</v>
      </c>
    </row>
    <row r="8832" spans="1:37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>
        <f>_xlfn.XLOOKUP(MIS[[#This Row],[TRADING SYMBOL]],[1]Sheet1!$D:$D,[1]Sheet1!$C:$C)</f>
        <v>91.6</v>
      </c>
      <c r="AE8832">
        <f>MIS[[#This Row],[OrderAverageTradedPrice]]*MIS[[#This Row],[OrderQuantity]]</f>
        <v>1767</v>
      </c>
      <c r="AF8832">
        <f>MIS[[#This Row],[LTP]]*MIS[[#This Row],[OrderQuantity]]</f>
        <v>1832</v>
      </c>
      <c r="AG8832">
        <f>IF(MIS[[#This Row],[OrderSide]]="SELL",MIS[[#This Row],[VALUE]]-MIS[[#This Row],[LIVE_VALUE]],MIS[[#This Row],[LIVE_VALUE]]-MIS[[#This Row],[VALUE]])</f>
        <v>65</v>
      </c>
      <c r="AH8832" t="str" cm="1">
        <f t="array" ref="AH8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2" t="str">
        <f>MIS[[#This Row],[TRADING SYMBOL]]</f>
        <v>SENSEX2552083600CE</v>
      </c>
      <c r="AJ8832" t="str">
        <f>IF(RIGHT(MIS[[#This Row],[Main/Hedge]],4)="MAIN","MAIN","HEDGE")</f>
        <v>MAIN</v>
      </c>
      <c r="AK8832" t="str" cm="1">
        <f t="array" ref="AK8832">_xlfn._xlws.FILTER(Table4[Column1],ISNUMBER(SEARCH(Table4[Column1],MIS[[#This Row],[OrderUniqueIdentifier]])),"")</f>
        <v>XYT</v>
      </c>
    </row>
    <row r="8833" spans="1:37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>
        <f>_xlfn.XLOOKUP(MIS[[#This Row],[TRADING SYMBOL]],[1]Sheet1!$D:$D,[1]Sheet1!$C:$C)</f>
        <v>118.35</v>
      </c>
      <c r="AE8833">
        <f>MIS[[#This Row],[OrderAverageTradedPrice]]*MIS[[#This Row],[OrderQuantity]]</f>
        <v>2334</v>
      </c>
      <c r="AF8833">
        <f>MIS[[#This Row],[LTP]]*MIS[[#This Row],[OrderQuantity]]</f>
        <v>2367</v>
      </c>
      <c r="AG8833">
        <f>IF(MIS[[#This Row],[OrderSide]]="SELL",MIS[[#This Row],[VALUE]]-MIS[[#This Row],[LIVE_VALUE]],MIS[[#This Row],[LIVE_VALUE]]-MIS[[#This Row],[VALUE]])</f>
        <v>33</v>
      </c>
      <c r="AH8833" t="str" cm="1">
        <f t="array" ref="AH8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3" t="str">
        <f>MIS[[#This Row],[TRADING SYMBOL]]</f>
        <v>SENSEX2552083400CE</v>
      </c>
      <c r="AJ8833" t="str">
        <f>IF(RIGHT(MIS[[#This Row],[Main/Hedge]],4)="MAIN","MAIN","HEDGE")</f>
        <v>MAIN</v>
      </c>
      <c r="AK8833" t="str" cm="1">
        <f t="array" ref="AK8833">_xlfn._xlws.FILTER(Table4[Column1],ISNUMBER(SEARCH(Table4[Column1],MIS[[#This Row],[OrderUniqueIdentifier]])),"")</f>
        <v>XYT</v>
      </c>
    </row>
    <row r="8834" spans="1:37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>
        <f>_xlfn.XLOOKUP(MIS[[#This Row],[TRADING SYMBOL]],[1]Sheet1!$D:$D,[1]Sheet1!$C:$C)</f>
        <v>409.5</v>
      </c>
      <c r="AE8834">
        <f>MIS[[#This Row],[OrderAverageTradedPrice]]*MIS[[#This Row],[OrderQuantity]]</f>
        <v>16026</v>
      </c>
      <c r="AF8834">
        <f>MIS[[#This Row],[LTP]]*MIS[[#This Row],[OrderQuantity]]</f>
        <v>16380</v>
      </c>
      <c r="AG8834">
        <f>IF(MIS[[#This Row],[OrderSide]]="SELL",MIS[[#This Row],[VALUE]]-MIS[[#This Row],[LIVE_VALUE]],MIS[[#This Row],[LIVE_VALUE]]-MIS[[#This Row],[VALUE]])</f>
        <v>354</v>
      </c>
      <c r="AH8834" t="str" cm="1">
        <f t="array" ref="AH88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34" t="str">
        <f>MIS[[#This Row],[TRADING SYMBOL]]</f>
        <v>SENSEX2552082300PE</v>
      </c>
      <c r="AJ8834" t="str">
        <f>IF(RIGHT(MIS[[#This Row],[Main/Hedge]],4)="MAIN","MAIN","HEDGE")</f>
        <v>MAIN</v>
      </c>
      <c r="AK8834" t="str" cm="1">
        <f t="array" ref="AK8834">_xlfn._xlws.FILTER(Table4[Column1],ISNUMBER(SEARCH(Table4[Column1],MIS[[#This Row],[OrderUniqueIdentifier]])),"")</f>
        <v>LONGSHORT</v>
      </c>
    </row>
    <row r="8835" spans="1:37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>
        <f>_xlfn.XLOOKUP(MIS[[#This Row],[TRADING SYMBOL]],[1]Sheet1!$D:$D,[1]Sheet1!$C:$C)</f>
        <v>490.65</v>
      </c>
      <c r="AE8835">
        <f>MIS[[#This Row],[OrderAverageTradedPrice]]*MIS[[#This Row],[OrderQuantity]]</f>
        <v>9717</v>
      </c>
      <c r="AF8835">
        <f>MIS[[#This Row],[LTP]]*MIS[[#This Row],[OrderQuantity]]</f>
        <v>9813</v>
      </c>
      <c r="AG8835">
        <f>IF(MIS[[#This Row],[OrderSide]]="SELL",MIS[[#This Row],[VALUE]]-MIS[[#This Row],[LIVE_VALUE]],MIS[[#This Row],[LIVE_VALUE]]-MIS[[#This Row],[VALUE]])</f>
        <v>96</v>
      </c>
      <c r="AH8835" t="str" cm="1">
        <f t="array" ref="AH8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35" t="str">
        <f>MIS[[#This Row],[TRADING SYMBOL]]</f>
        <v>SENSEX2552082300CE</v>
      </c>
      <c r="AJ8835" t="str">
        <f>IF(RIGHT(MIS[[#This Row],[Main/Hedge]],4)="MAIN","MAIN","HEDGE")</f>
        <v>MAIN</v>
      </c>
      <c r="AK8835" t="str" cm="1">
        <f t="array" ref="AK8835">_xlfn._xlws.FILTER(Table4[Column1],ISNUMBER(SEARCH(Table4[Column1],MIS[[#This Row],[OrderUniqueIdentifier]])),"")</f>
        <v>NOTREND</v>
      </c>
    </row>
    <row r="8836" spans="1:37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>
        <f>_xlfn.XLOOKUP(MIS[[#This Row],[TRADING SYMBOL]],[1]Sheet1!$D:$D,[1]Sheet1!$C:$C)</f>
        <v>91.6</v>
      </c>
      <c r="AE8836">
        <f>MIS[[#This Row],[OrderAverageTradedPrice]]*MIS[[#This Row],[OrderQuantity]]</f>
        <v>1780</v>
      </c>
      <c r="AF8836">
        <f>MIS[[#This Row],[LTP]]*MIS[[#This Row],[OrderQuantity]]</f>
        <v>1832</v>
      </c>
      <c r="AG8836">
        <f>IF(MIS[[#This Row],[OrderSide]]="SELL",MIS[[#This Row],[VALUE]]-MIS[[#This Row],[LIVE_VALUE]],MIS[[#This Row],[LIVE_VALUE]]-MIS[[#This Row],[VALUE]])</f>
        <v>52</v>
      </c>
      <c r="AH8836" t="str" cm="1">
        <f t="array" ref="AH8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6" t="str">
        <f>MIS[[#This Row],[TRADING SYMBOL]]</f>
        <v>SENSEX2552083600CE</v>
      </c>
      <c r="AJ8836" t="str">
        <f>IF(RIGHT(MIS[[#This Row],[Main/Hedge]],4)="MAIN","MAIN","HEDGE")</f>
        <v>MAIN</v>
      </c>
      <c r="AK8836" t="str" cm="1">
        <f t="array" ref="AK8836">_xlfn._xlws.FILTER(Table4[Column1],ISNUMBER(SEARCH(Table4[Column1],MIS[[#This Row],[OrderUniqueIdentifier]])),"")</f>
        <v>XYT</v>
      </c>
    </row>
    <row r="8837" spans="1:37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>
        <f>_xlfn.XLOOKUP(MIS[[#This Row],[TRADING SYMBOL]],[1]Sheet1!$D:$D,[1]Sheet1!$C:$C)</f>
        <v>163.69999999999999</v>
      </c>
      <c r="AE8837">
        <f>MIS[[#This Row],[OrderAverageTradedPrice]]*MIS[[#This Row],[OrderQuantity]]</f>
        <v>36791.249999999847</v>
      </c>
      <c r="AF8837">
        <f>MIS[[#This Row],[LTP]]*MIS[[#This Row],[OrderQuantity]]</f>
        <v>36832.5</v>
      </c>
      <c r="AG8837">
        <f>IF(MIS[[#This Row],[OrderSide]]="SELL",MIS[[#This Row],[VALUE]]-MIS[[#This Row],[LIVE_VALUE]],MIS[[#This Row],[LIVE_VALUE]]-MIS[[#This Row],[VALUE]])</f>
        <v>41.250000000152795</v>
      </c>
      <c r="AH8837" t="str" cm="1">
        <f t="array" ref="AH88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37" t="str">
        <f>MIS[[#This Row],[TRADING SYMBOL]]</f>
        <v>NIFTY2552225000PE</v>
      </c>
      <c r="AJ8837" t="str">
        <f>IF(RIGHT(MIS[[#This Row],[Main/Hedge]],4)="MAIN","MAIN","HEDGE")</f>
        <v>MAIN</v>
      </c>
      <c r="AK8837" t="str" cm="1">
        <f t="array" ref="AK8837">_xlfn._xlws.FILTER(Table4[Column1],ISNUMBER(SEARCH(Table4[Column1],MIS[[#This Row],[OrderUniqueIdentifier]])),"")</f>
        <v>LONGSHORT</v>
      </c>
    </row>
    <row r="8838" spans="1:37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>
        <f>_xlfn.XLOOKUP(MIS[[#This Row],[TRADING SYMBOL]],[1]Sheet1!$D:$D,[1]Sheet1!$C:$C)</f>
        <v>168.75</v>
      </c>
      <c r="AE8838">
        <f>MIS[[#This Row],[OrderAverageTradedPrice]]*MIS[[#This Row],[OrderQuantity]]</f>
        <v>12431.25</v>
      </c>
      <c r="AF8838">
        <f>MIS[[#This Row],[LTP]]*MIS[[#This Row],[OrderQuantity]]</f>
        <v>12656.25</v>
      </c>
      <c r="AG8838">
        <f>IF(MIS[[#This Row],[OrderSide]]="SELL",MIS[[#This Row],[VALUE]]-MIS[[#This Row],[LIVE_VALUE]],MIS[[#This Row],[LIVE_VALUE]]-MIS[[#This Row],[VALUE]])</f>
        <v>225</v>
      </c>
      <c r="AH8838" t="str" cm="1">
        <f t="array" ref="AH8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38" t="str">
        <f>MIS[[#This Row],[TRADING SYMBOL]]</f>
        <v>NIFTY2552225050CE</v>
      </c>
      <c r="AJ8838" t="str">
        <f>IF(RIGHT(MIS[[#This Row],[Main/Hedge]],4)="MAIN","MAIN","HEDGE")</f>
        <v>MAIN</v>
      </c>
      <c r="AK8838" t="str" cm="1">
        <f t="array" ref="AK8838">_xlfn._xlws.FILTER(Table4[Column1],ISNUMBER(SEARCH(Table4[Column1],MIS[[#This Row],[OrderUniqueIdentifier]])),"")</f>
        <v>NOTREND</v>
      </c>
    </row>
    <row r="8839" spans="1:37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>
        <f>_xlfn.XLOOKUP(MIS[[#This Row],[TRADING SYMBOL]],[1]Sheet1!$D:$D,[1]Sheet1!$C:$C)</f>
        <v>118.35</v>
      </c>
      <c r="AE8839">
        <f>MIS[[#This Row],[OrderAverageTradedPrice]]*MIS[[#This Row],[OrderQuantity]]</f>
        <v>2333</v>
      </c>
      <c r="AF8839">
        <f>MIS[[#This Row],[LTP]]*MIS[[#This Row],[OrderQuantity]]</f>
        <v>2367</v>
      </c>
      <c r="AG8839">
        <f>IF(MIS[[#This Row],[OrderSide]]="SELL",MIS[[#This Row],[VALUE]]-MIS[[#This Row],[LIVE_VALUE]],MIS[[#This Row],[LIVE_VALUE]]-MIS[[#This Row],[VALUE]])</f>
        <v>34</v>
      </c>
      <c r="AH8839" t="str" cm="1">
        <f t="array" ref="AH8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9" t="str">
        <f>MIS[[#This Row],[TRADING SYMBOL]]</f>
        <v>SENSEX2552083400CE</v>
      </c>
      <c r="AJ8839" t="str">
        <f>IF(RIGHT(MIS[[#This Row],[Main/Hedge]],4)="MAIN","MAIN","HEDGE")</f>
        <v>MAIN</v>
      </c>
      <c r="AK8839" t="str" cm="1">
        <f t="array" ref="AK8839">_xlfn._xlws.FILTER(Table4[Column1],ISNUMBER(SEARCH(Table4[Column1],MIS[[#This Row],[OrderUniqueIdentifier]])),"")</f>
        <v>XYT</v>
      </c>
    </row>
    <row r="8840" spans="1:37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>
        <f>_xlfn.XLOOKUP(MIS[[#This Row],[TRADING SYMBOL]],[1]Sheet1!$D:$D,[1]Sheet1!$C:$C)</f>
        <v>490.65</v>
      </c>
      <c r="AE8840">
        <f>MIS[[#This Row],[OrderAverageTradedPrice]]*MIS[[#This Row],[OrderQuantity]]</f>
        <v>9700</v>
      </c>
      <c r="AF8840">
        <f>MIS[[#This Row],[LTP]]*MIS[[#This Row],[OrderQuantity]]</f>
        <v>9813</v>
      </c>
      <c r="AG8840">
        <f>IF(MIS[[#This Row],[OrderSide]]="SELL",MIS[[#This Row],[VALUE]]-MIS[[#This Row],[LIVE_VALUE]],MIS[[#This Row],[LIVE_VALUE]]-MIS[[#This Row],[VALUE]])</f>
        <v>113</v>
      </c>
      <c r="AH8840" t="str" cm="1">
        <f t="array" ref="AH8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40" t="str">
        <f>MIS[[#This Row],[TRADING SYMBOL]]</f>
        <v>SENSEX2552082300CE</v>
      </c>
      <c r="AJ8840" t="str">
        <f>IF(RIGHT(MIS[[#This Row],[Main/Hedge]],4)="MAIN","MAIN","HEDGE")</f>
        <v>MAIN</v>
      </c>
      <c r="AK8840" t="str" cm="1">
        <f t="array" ref="AK8840">_xlfn._xlws.FILTER(Table4[Column1],ISNUMBER(SEARCH(Table4[Column1],MIS[[#This Row],[OrderUniqueIdentifier]])),"")</f>
        <v>NOTREND</v>
      </c>
    </row>
    <row r="8841" spans="1:37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>
        <f>_xlfn.XLOOKUP(MIS[[#This Row],[TRADING SYMBOL]],[1]Sheet1!$D:$D,[1]Sheet1!$C:$C)</f>
        <v>91.6</v>
      </c>
      <c r="AE8841">
        <f>MIS[[#This Row],[OrderAverageTradedPrice]]*MIS[[#This Row],[OrderQuantity]]</f>
        <v>1780</v>
      </c>
      <c r="AF8841">
        <f>MIS[[#This Row],[LTP]]*MIS[[#This Row],[OrderQuantity]]</f>
        <v>1832</v>
      </c>
      <c r="AG8841">
        <f>IF(MIS[[#This Row],[OrderSide]]="SELL",MIS[[#This Row],[VALUE]]-MIS[[#This Row],[LIVE_VALUE]],MIS[[#This Row],[LIVE_VALUE]]-MIS[[#This Row],[VALUE]])</f>
        <v>52</v>
      </c>
      <c r="AH8841" t="str" cm="1">
        <f t="array" ref="AH8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1" t="str">
        <f>MIS[[#This Row],[TRADING SYMBOL]]</f>
        <v>SENSEX2552083600CE</v>
      </c>
      <c r="AJ8841" t="str">
        <f>IF(RIGHT(MIS[[#This Row],[Main/Hedge]],4)="MAIN","MAIN","HEDGE")</f>
        <v>MAIN</v>
      </c>
      <c r="AK8841" t="str" cm="1">
        <f t="array" ref="AK8841">_xlfn._xlws.FILTER(Table4[Column1],ISNUMBER(SEARCH(Table4[Column1],MIS[[#This Row],[OrderUniqueIdentifier]])),"")</f>
        <v>XYT</v>
      </c>
    </row>
    <row r="8842" spans="1:37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>
        <f>_xlfn.XLOOKUP(MIS[[#This Row],[TRADING SYMBOL]],[1]Sheet1!$D:$D,[1]Sheet1!$C:$C)</f>
        <v>490.65</v>
      </c>
      <c r="AE8842">
        <f>MIS[[#This Row],[OrderAverageTradedPrice]]*MIS[[#This Row],[OrderQuantity]]</f>
        <v>9689</v>
      </c>
      <c r="AF8842">
        <f>MIS[[#This Row],[LTP]]*MIS[[#This Row],[OrderQuantity]]</f>
        <v>9813</v>
      </c>
      <c r="AG8842">
        <f>IF(MIS[[#This Row],[OrderSide]]="SELL",MIS[[#This Row],[VALUE]]-MIS[[#This Row],[LIVE_VALUE]],MIS[[#This Row],[LIVE_VALUE]]-MIS[[#This Row],[VALUE]])</f>
        <v>124</v>
      </c>
      <c r="AH8842" t="str" cm="1">
        <f t="array" ref="AH8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2" t="str">
        <f>MIS[[#This Row],[TRADING SYMBOL]]</f>
        <v>SENSEX2552082300CE</v>
      </c>
      <c r="AJ8842" t="str">
        <f>IF(RIGHT(MIS[[#This Row],[Main/Hedge]],4)="MAIN","MAIN","HEDGE")</f>
        <v>MAIN</v>
      </c>
      <c r="AK8842" t="str" cm="1">
        <f t="array" ref="AK8842">_xlfn._xlws.FILTER(Table4[Column1],ISNUMBER(SEARCH(Table4[Column1],MIS[[#This Row],[OrderUniqueIdentifier]])),"")</f>
        <v>XYT</v>
      </c>
    </row>
    <row r="8843" spans="1:37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>
        <f>_xlfn.XLOOKUP(MIS[[#This Row],[TRADING SYMBOL]],[1]Sheet1!$D:$D,[1]Sheet1!$C:$C)</f>
        <v>91.6</v>
      </c>
      <c r="AE8843">
        <f>MIS[[#This Row],[OrderAverageTradedPrice]]*MIS[[#This Row],[OrderQuantity]]</f>
        <v>3557</v>
      </c>
      <c r="AF8843">
        <f>MIS[[#This Row],[LTP]]*MIS[[#This Row],[OrderQuantity]]</f>
        <v>3664</v>
      </c>
      <c r="AG8843">
        <f>IF(MIS[[#This Row],[OrderSide]]="SELL",MIS[[#This Row],[VALUE]]-MIS[[#This Row],[LIVE_VALUE]],MIS[[#This Row],[LIVE_VALUE]]-MIS[[#This Row],[VALUE]])</f>
        <v>107</v>
      </c>
      <c r="AH8843" t="str" cm="1">
        <f t="array" ref="AH8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3" t="str">
        <f>MIS[[#This Row],[TRADING SYMBOL]]</f>
        <v>SENSEX2552083600CE</v>
      </c>
      <c r="AJ8843" t="str">
        <f>IF(RIGHT(MIS[[#This Row],[Main/Hedge]],4)="MAIN","MAIN","HEDGE")</f>
        <v>MAIN</v>
      </c>
      <c r="AK8843" t="str" cm="1">
        <f t="array" ref="AK8843">_xlfn._xlws.FILTER(Table4[Column1],ISNUMBER(SEARCH(Table4[Column1],MIS[[#This Row],[OrderUniqueIdentifier]])),"")</f>
        <v>XYT</v>
      </c>
    </row>
    <row r="8844" spans="1:37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>
        <f>_xlfn.XLOOKUP(MIS[[#This Row],[TRADING SYMBOL]],[1]Sheet1!$D:$D,[1]Sheet1!$C:$C)</f>
        <v>163.69999999999999</v>
      </c>
      <c r="AE8844">
        <f>MIS[[#This Row],[OrderAverageTradedPrice]]*MIS[[#This Row],[OrderQuantity]]</f>
        <v>12247.5</v>
      </c>
      <c r="AF8844">
        <f>MIS[[#This Row],[LTP]]*MIS[[#This Row],[OrderQuantity]]</f>
        <v>12277.5</v>
      </c>
      <c r="AG8844">
        <f>IF(MIS[[#This Row],[OrderSide]]="SELL",MIS[[#This Row],[VALUE]]-MIS[[#This Row],[LIVE_VALUE]],MIS[[#This Row],[LIVE_VALUE]]-MIS[[#This Row],[VALUE]])</f>
        <v>30</v>
      </c>
      <c r="AH8844" t="str" cm="1">
        <f t="array" ref="AH88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44" t="str">
        <f>MIS[[#This Row],[TRADING SYMBOL]]</f>
        <v>NIFTY2552225000PE</v>
      </c>
      <c r="AJ8844" t="str">
        <f>IF(RIGHT(MIS[[#This Row],[Main/Hedge]],4)="MAIN","MAIN","HEDGE")</f>
        <v>MAIN</v>
      </c>
      <c r="AK8844" t="str" cm="1">
        <f t="array" ref="AK8844">_xlfn._xlws.FILTER(Table4[Column1],ISNUMBER(SEARCH(Table4[Column1],MIS[[#This Row],[OrderUniqueIdentifier]])),"")</f>
        <v>LONGSHORT</v>
      </c>
    </row>
    <row r="8845" spans="1:37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>
        <f>_xlfn.XLOOKUP(MIS[[#This Row],[TRADING SYMBOL]],[1]Sheet1!$D:$D,[1]Sheet1!$C:$C)</f>
        <v>168.75</v>
      </c>
      <c r="AE8845">
        <f>MIS[[#This Row],[OrderAverageTradedPrice]]*MIS[[#This Row],[OrderQuantity]]</f>
        <v>12450</v>
      </c>
      <c r="AF8845">
        <f>MIS[[#This Row],[LTP]]*MIS[[#This Row],[OrderQuantity]]</f>
        <v>12656.25</v>
      </c>
      <c r="AG8845">
        <f>IF(MIS[[#This Row],[OrderSide]]="SELL",MIS[[#This Row],[VALUE]]-MIS[[#This Row],[LIVE_VALUE]],MIS[[#This Row],[LIVE_VALUE]]-MIS[[#This Row],[VALUE]])</f>
        <v>206.25</v>
      </c>
      <c r="AH8845" t="str" cm="1">
        <f t="array" ref="AH8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45" t="str">
        <f>MIS[[#This Row],[TRADING SYMBOL]]</f>
        <v>NIFTY2552225050CE</v>
      </c>
      <c r="AJ8845" t="str">
        <f>IF(RIGHT(MIS[[#This Row],[Main/Hedge]],4)="MAIN","MAIN","HEDGE")</f>
        <v>MAIN</v>
      </c>
      <c r="AK8845" t="str" cm="1">
        <f t="array" ref="AK8845">_xlfn._xlws.FILTER(Table4[Column1],ISNUMBER(SEARCH(Table4[Column1],MIS[[#This Row],[OrderUniqueIdentifier]])),"")</f>
        <v>NOTREND</v>
      </c>
    </row>
    <row r="8846" spans="1:37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>
        <f>_xlfn.XLOOKUP(MIS[[#This Row],[TRADING SYMBOL]],[1]Sheet1!$D:$D,[1]Sheet1!$C:$C)</f>
        <v>187</v>
      </c>
      <c r="AE8846">
        <f>MIS[[#This Row],[OrderAverageTradedPrice]]*MIS[[#This Row],[OrderQuantity]]</f>
        <v>84060</v>
      </c>
      <c r="AF8846">
        <f>MIS[[#This Row],[LTP]]*MIS[[#This Row],[OrderQuantity]]</f>
        <v>84150</v>
      </c>
      <c r="AG8846">
        <f>IF(MIS[[#This Row],[OrderSide]]="SELL",MIS[[#This Row],[VALUE]]-MIS[[#This Row],[LIVE_VALUE]],MIS[[#This Row],[LIVE_VALUE]]-MIS[[#This Row],[VALUE]])</f>
        <v>90</v>
      </c>
      <c r="AH8846" t="str" cm="1">
        <f t="array" ref="AH8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46" t="str">
        <f>MIS[[#This Row],[TRADING SYMBOL]]</f>
        <v>NIFTY2552225050PE</v>
      </c>
      <c r="AJ8846" t="str">
        <f>IF(RIGHT(MIS[[#This Row],[Main/Hedge]],4)="MAIN","MAIN","HEDGE")</f>
        <v>MAIN</v>
      </c>
      <c r="AK8846" t="str" cm="1">
        <f t="array" ref="AK8846">_xlfn._xlws.FILTER(Table4[Column1],ISNUMBER(SEARCH(Table4[Column1],MIS[[#This Row],[OrderUniqueIdentifier]])),"")</f>
        <v>NOTREND</v>
      </c>
    </row>
    <row r="8847" spans="1:37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>
        <f>_xlfn.XLOOKUP(MIS[[#This Row],[TRADING SYMBOL]],[1]Sheet1!$D:$D,[1]Sheet1!$C:$C)</f>
        <v>118.35</v>
      </c>
      <c r="AE8847">
        <f>MIS[[#This Row],[OrderAverageTradedPrice]]*MIS[[#This Row],[OrderQuantity]]</f>
        <v>13932</v>
      </c>
      <c r="AF8847">
        <f>MIS[[#This Row],[LTP]]*MIS[[#This Row],[OrderQuantity]]</f>
        <v>14202</v>
      </c>
      <c r="AG8847">
        <f>IF(MIS[[#This Row],[OrderSide]]="SELL",MIS[[#This Row],[VALUE]]-MIS[[#This Row],[LIVE_VALUE]],MIS[[#This Row],[LIVE_VALUE]]-MIS[[#This Row],[VALUE]])</f>
        <v>270</v>
      </c>
      <c r="AH8847" t="str" cm="1">
        <f t="array" ref="AH8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7" t="str">
        <f>MIS[[#This Row],[TRADING SYMBOL]]</f>
        <v>SENSEX2552083400CE</v>
      </c>
      <c r="AJ8847" t="str">
        <f>IF(RIGHT(MIS[[#This Row],[Main/Hedge]],4)="MAIN","MAIN","HEDGE")</f>
        <v>MAIN</v>
      </c>
      <c r="AK8847" t="str" cm="1">
        <f t="array" ref="AK8847">_xlfn._xlws.FILTER(Table4[Column1],ISNUMBER(SEARCH(Table4[Column1],MIS[[#This Row],[OrderUniqueIdentifier]])),"")</f>
        <v>XYT</v>
      </c>
    </row>
    <row r="8848" spans="1:37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>
        <f>_xlfn.XLOOKUP(MIS[[#This Row],[TRADING SYMBOL]],[1]Sheet1!$D:$D,[1]Sheet1!$C:$C)</f>
        <v>115.45</v>
      </c>
      <c r="AE8848">
        <f>MIS[[#This Row],[OrderAverageTradedPrice]]*MIS[[#This Row],[OrderQuantity]]</f>
        <v>12996</v>
      </c>
      <c r="AF8848">
        <f>MIS[[#This Row],[LTP]]*MIS[[#This Row],[OrderQuantity]]</f>
        <v>13854</v>
      </c>
      <c r="AG8848">
        <f>IF(MIS[[#This Row],[OrderSide]]="SELL",MIS[[#This Row],[VALUE]]-MIS[[#This Row],[LIVE_VALUE]],MIS[[#This Row],[LIVE_VALUE]]-MIS[[#This Row],[VALUE]])</f>
        <v>858</v>
      </c>
      <c r="AH8848" t="str" cm="1">
        <f t="array" ref="AH8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8" t="str">
        <f>MIS[[#This Row],[TRADING SYMBOL]]</f>
        <v>SENSEX2552081100PE</v>
      </c>
      <c r="AJ8848" t="str">
        <f>IF(RIGHT(MIS[[#This Row],[Main/Hedge]],4)="MAIN","MAIN","HEDGE")</f>
        <v>MAIN</v>
      </c>
      <c r="AK8848" t="str" cm="1">
        <f t="array" ref="AK8848">_xlfn._xlws.FILTER(Table4[Column1],ISNUMBER(SEARCH(Table4[Column1],MIS[[#This Row],[OrderUniqueIdentifier]])),"")</f>
        <v>XYT</v>
      </c>
    </row>
    <row r="8849" spans="1:37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>
        <f>_xlfn.XLOOKUP(MIS[[#This Row],[TRADING SYMBOL]],[1]Sheet1!$D:$D,[1]Sheet1!$C:$C)</f>
        <v>409.5</v>
      </c>
      <c r="AE8849">
        <f>MIS[[#This Row],[OrderAverageTradedPrice]]*MIS[[#This Row],[OrderQuantity]]</f>
        <v>64061</v>
      </c>
      <c r="AF8849">
        <f>MIS[[#This Row],[LTP]]*MIS[[#This Row],[OrderQuantity]]</f>
        <v>65520</v>
      </c>
      <c r="AG8849">
        <f>IF(MIS[[#This Row],[OrderSide]]="SELL",MIS[[#This Row],[VALUE]]-MIS[[#This Row],[LIVE_VALUE]],MIS[[#This Row],[LIVE_VALUE]]-MIS[[#This Row],[VALUE]])</f>
        <v>1459</v>
      </c>
      <c r="AH8849" t="str" cm="1">
        <f t="array" ref="AH8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49" t="str">
        <f>MIS[[#This Row],[TRADING SYMBOL]]</f>
        <v>SENSEX2552082300PE</v>
      </c>
      <c r="AJ8849" t="str">
        <f>IF(RIGHT(MIS[[#This Row],[Main/Hedge]],4)="MAIN","MAIN","HEDGE")</f>
        <v>MAIN</v>
      </c>
      <c r="AK8849" t="str" cm="1">
        <f t="array" ref="AK8849">_xlfn._xlws.FILTER(Table4[Column1],ISNUMBER(SEARCH(Table4[Column1],MIS[[#This Row],[OrderUniqueIdentifier]])),"")</f>
        <v>NOTREND</v>
      </c>
    </row>
    <row r="8850" spans="1:37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>
        <f>_xlfn.XLOOKUP(MIS[[#This Row],[TRADING SYMBOL]],[1]Sheet1!$D:$D,[1]Sheet1!$C:$C)</f>
        <v>409.5</v>
      </c>
      <c r="AE8850">
        <f>MIS[[#This Row],[OrderAverageTradedPrice]]*MIS[[#This Row],[OrderQuantity]]</f>
        <v>40031</v>
      </c>
      <c r="AF8850">
        <f>MIS[[#This Row],[LTP]]*MIS[[#This Row],[OrderQuantity]]</f>
        <v>40950</v>
      </c>
      <c r="AG8850">
        <f>IF(MIS[[#This Row],[OrderSide]]="SELL",MIS[[#This Row],[VALUE]]-MIS[[#This Row],[LIVE_VALUE]],MIS[[#This Row],[LIVE_VALUE]]-MIS[[#This Row],[VALUE]])</f>
        <v>919</v>
      </c>
      <c r="AH8850" t="str" cm="1">
        <f t="array" ref="AH8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0" t="str">
        <f>MIS[[#This Row],[TRADING SYMBOL]]</f>
        <v>SENSEX2552082300PE</v>
      </c>
      <c r="AJ8850" t="str">
        <f>IF(RIGHT(MIS[[#This Row],[Main/Hedge]],4)="MAIN","MAIN","HEDGE")</f>
        <v>MAIN</v>
      </c>
      <c r="AK8850" t="str" cm="1">
        <f t="array" ref="AK8850">_xlfn._xlws.FILTER(Table4[Column1],ISNUMBER(SEARCH(Table4[Column1],MIS[[#This Row],[OrderUniqueIdentifier]])),"")</f>
        <v>XYT</v>
      </c>
    </row>
    <row r="8851" spans="1:37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>
        <f>_xlfn.XLOOKUP(MIS[[#This Row],[TRADING SYMBOL]],[1]Sheet1!$D:$D,[1]Sheet1!$C:$C)</f>
        <v>409.5</v>
      </c>
      <c r="AE8851">
        <f>MIS[[#This Row],[OrderAverageTradedPrice]]*MIS[[#This Row],[OrderQuantity]]</f>
        <v>40125</v>
      </c>
      <c r="AF8851">
        <f>MIS[[#This Row],[LTP]]*MIS[[#This Row],[OrderQuantity]]</f>
        <v>40950</v>
      </c>
      <c r="AG8851">
        <f>IF(MIS[[#This Row],[OrderSide]]="SELL",MIS[[#This Row],[VALUE]]-MIS[[#This Row],[LIVE_VALUE]],MIS[[#This Row],[LIVE_VALUE]]-MIS[[#This Row],[VALUE]])</f>
        <v>825</v>
      </c>
      <c r="AH8851" t="str" cm="1">
        <f t="array" ref="AH8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51" t="str">
        <f>MIS[[#This Row],[TRADING SYMBOL]]</f>
        <v>SENSEX2552082300PE</v>
      </c>
      <c r="AJ8851" t="str">
        <f>IF(RIGHT(MIS[[#This Row],[Main/Hedge]],4)="MAIN","MAIN","HEDGE")</f>
        <v>MAIN</v>
      </c>
      <c r="AK8851" t="str" cm="1">
        <f t="array" ref="AK8851">_xlfn._xlws.FILTER(Table4[Column1],ISNUMBER(SEARCH(Table4[Column1],MIS[[#This Row],[OrderUniqueIdentifier]])),"")</f>
        <v>NOTREND</v>
      </c>
    </row>
    <row r="8852" spans="1:37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>
        <f>_xlfn.XLOOKUP(MIS[[#This Row],[TRADING SYMBOL]],[1]Sheet1!$D:$D,[1]Sheet1!$C:$C)</f>
        <v>409.5</v>
      </c>
      <c r="AE8852">
        <f>MIS[[#This Row],[OrderAverageTradedPrice]]*MIS[[#This Row],[OrderQuantity]]</f>
        <v>23995.999999999978</v>
      </c>
      <c r="AF8852">
        <f>MIS[[#This Row],[LTP]]*MIS[[#This Row],[OrderQuantity]]</f>
        <v>24570</v>
      </c>
      <c r="AG8852">
        <f>IF(MIS[[#This Row],[OrderSide]]="SELL",MIS[[#This Row],[VALUE]]-MIS[[#This Row],[LIVE_VALUE]],MIS[[#This Row],[LIVE_VALUE]]-MIS[[#This Row],[VALUE]])</f>
        <v>574.00000000002183</v>
      </c>
      <c r="AH8852" t="str" cm="1">
        <f t="array" ref="AH8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2" t="str">
        <f>MIS[[#This Row],[TRADING SYMBOL]]</f>
        <v>SENSEX2552082300PE</v>
      </c>
      <c r="AJ8852" t="str">
        <f>IF(RIGHT(MIS[[#This Row],[Main/Hedge]],4)="MAIN","MAIN","HEDGE")</f>
        <v>MAIN</v>
      </c>
      <c r="AK8852" t="str" cm="1">
        <f t="array" ref="AK8852">_xlfn._xlws.FILTER(Table4[Column1],ISNUMBER(SEARCH(Table4[Column1],MIS[[#This Row],[OrderUniqueIdentifier]])),"")</f>
        <v>XYT</v>
      </c>
    </row>
    <row r="8853" spans="1:37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>
        <f>_xlfn.XLOOKUP(MIS[[#This Row],[TRADING SYMBOL]],[1]Sheet1!$D:$D,[1]Sheet1!$C:$C)</f>
        <v>168.75</v>
      </c>
      <c r="AE8853">
        <f>MIS[[#This Row],[OrderAverageTradedPrice]]*MIS[[#This Row],[OrderQuantity]]</f>
        <v>12450</v>
      </c>
      <c r="AF8853">
        <f>MIS[[#This Row],[LTP]]*MIS[[#This Row],[OrderQuantity]]</f>
        <v>12656.25</v>
      </c>
      <c r="AG8853">
        <f>IF(MIS[[#This Row],[OrderSide]]="SELL",MIS[[#This Row],[VALUE]]-MIS[[#This Row],[LIVE_VALUE]],MIS[[#This Row],[LIVE_VALUE]]-MIS[[#This Row],[VALUE]])</f>
        <v>206.25</v>
      </c>
      <c r="AH8853" t="str" cm="1">
        <f t="array" ref="AH8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53" t="str">
        <f>MIS[[#This Row],[TRADING SYMBOL]]</f>
        <v>NIFTY2552225050CE</v>
      </c>
      <c r="AJ8853" t="str">
        <f>IF(RIGHT(MIS[[#This Row],[Main/Hedge]],4)="MAIN","MAIN","HEDGE")</f>
        <v>MAIN</v>
      </c>
      <c r="AK8853" t="str" cm="1">
        <f t="array" ref="AK8853">_xlfn._xlws.FILTER(Table4[Column1],ISNUMBER(SEARCH(Table4[Column1],MIS[[#This Row],[OrderUniqueIdentifier]])),"")</f>
        <v>NOTREND</v>
      </c>
    </row>
    <row r="8854" spans="1:37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>
        <f>_xlfn.XLOOKUP(MIS[[#This Row],[TRADING SYMBOL]],[1]Sheet1!$D:$D,[1]Sheet1!$C:$C)</f>
        <v>118.35</v>
      </c>
      <c r="AE8854">
        <f>MIS[[#This Row],[OrderAverageTradedPrice]]*MIS[[#This Row],[OrderQuantity]]</f>
        <v>2351</v>
      </c>
      <c r="AF8854">
        <f>MIS[[#This Row],[LTP]]*MIS[[#This Row],[OrderQuantity]]</f>
        <v>2367</v>
      </c>
      <c r="AG8854">
        <f>IF(MIS[[#This Row],[OrderSide]]="SELL",MIS[[#This Row],[VALUE]]-MIS[[#This Row],[LIVE_VALUE]],MIS[[#This Row],[LIVE_VALUE]]-MIS[[#This Row],[VALUE]])</f>
        <v>16</v>
      </c>
      <c r="AH8854" t="str" cm="1">
        <f t="array" ref="AH8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4" t="str">
        <f>MIS[[#This Row],[TRADING SYMBOL]]</f>
        <v>SENSEX2552083400CE</v>
      </c>
      <c r="AJ8854" t="str">
        <f>IF(RIGHT(MIS[[#This Row],[Main/Hedge]],4)="MAIN","MAIN","HEDGE")</f>
        <v>MAIN</v>
      </c>
      <c r="AK8854" t="str" cm="1">
        <f t="array" ref="AK8854">_xlfn._xlws.FILTER(Table4[Column1],ISNUMBER(SEARCH(Table4[Column1],MIS[[#This Row],[OrderUniqueIdentifier]])),"")</f>
        <v>XYT</v>
      </c>
    </row>
    <row r="8855" spans="1:37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>
        <f>_xlfn.XLOOKUP(MIS[[#This Row],[TRADING SYMBOL]],[1]Sheet1!$D:$D,[1]Sheet1!$C:$C)</f>
        <v>115.45</v>
      </c>
      <c r="AE8855">
        <f>MIS[[#This Row],[OrderAverageTradedPrice]]*MIS[[#This Row],[OrderQuantity]]</f>
        <v>2165</v>
      </c>
      <c r="AF8855">
        <f>MIS[[#This Row],[LTP]]*MIS[[#This Row],[OrderQuantity]]</f>
        <v>2309</v>
      </c>
      <c r="AG8855">
        <f>IF(MIS[[#This Row],[OrderSide]]="SELL",MIS[[#This Row],[VALUE]]-MIS[[#This Row],[LIVE_VALUE]],MIS[[#This Row],[LIVE_VALUE]]-MIS[[#This Row],[VALUE]])</f>
        <v>144</v>
      </c>
      <c r="AH8855" t="str" cm="1">
        <f t="array" ref="AH8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5" t="str">
        <f>MIS[[#This Row],[TRADING SYMBOL]]</f>
        <v>SENSEX2552081100PE</v>
      </c>
      <c r="AJ8855" t="str">
        <f>IF(RIGHT(MIS[[#This Row],[Main/Hedge]],4)="MAIN","MAIN","HEDGE")</f>
        <v>MAIN</v>
      </c>
      <c r="AK8855" t="str" cm="1">
        <f t="array" ref="AK8855">_xlfn._xlws.FILTER(Table4[Column1],ISNUMBER(SEARCH(Table4[Column1],MIS[[#This Row],[OrderUniqueIdentifier]])),"")</f>
        <v>XYT</v>
      </c>
    </row>
    <row r="8856" spans="1:37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>
        <f>_xlfn.XLOOKUP(MIS[[#This Row],[TRADING SYMBOL]],[1]Sheet1!$D:$D,[1]Sheet1!$C:$C)</f>
        <v>490.65</v>
      </c>
      <c r="AE8856">
        <f>MIS[[#This Row],[OrderAverageTradedPrice]]*MIS[[#This Row],[OrderQuantity]]</f>
        <v>77256</v>
      </c>
      <c r="AF8856">
        <f>MIS[[#This Row],[LTP]]*MIS[[#This Row],[OrderQuantity]]</f>
        <v>78504</v>
      </c>
      <c r="AG8856">
        <f>IF(MIS[[#This Row],[OrderSide]]="SELL",MIS[[#This Row],[VALUE]]-MIS[[#This Row],[LIVE_VALUE]],MIS[[#This Row],[LIVE_VALUE]]-MIS[[#This Row],[VALUE]])</f>
        <v>1248</v>
      </c>
      <c r="AH8856" t="str" cm="1">
        <f t="array" ref="AH8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56" t="str">
        <f>MIS[[#This Row],[TRADING SYMBOL]]</f>
        <v>SENSEX2552082300CE</v>
      </c>
      <c r="AJ8856" t="str">
        <f>IF(RIGHT(MIS[[#This Row],[Main/Hedge]],4)="MAIN","MAIN","HEDGE")</f>
        <v>MAIN</v>
      </c>
      <c r="AK8856" t="str" cm="1">
        <f t="array" ref="AK8856">_xlfn._xlws.FILTER(Table4[Column1],ISNUMBER(SEARCH(Table4[Column1],MIS[[#This Row],[OrderUniqueIdentifier]])),"")</f>
        <v>NOTREND</v>
      </c>
    </row>
    <row r="8857" spans="1:37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>
        <f>_xlfn.XLOOKUP(MIS[[#This Row],[TRADING SYMBOL]],[1]Sheet1!$D:$D,[1]Sheet1!$C:$C)</f>
        <v>490.65</v>
      </c>
      <c r="AE8857">
        <f>MIS[[#This Row],[OrderAverageTradedPrice]]*MIS[[#This Row],[OrderQuantity]]</f>
        <v>48367</v>
      </c>
      <c r="AF8857">
        <f>MIS[[#This Row],[LTP]]*MIS[[#This Row],[OrderQuantity]]</f>
        <v>49065</v>
      </c>
      <c r="AG8857">
        <f>IF(MIS[[#This Row],[OrderSide]]="SELL",MIS[[#This Row],[VALUE]]-MIS[[#This Row],[LIVE_VALUE]],MIS[[#This Row],[LIVE_VALUE]]-MIS[[#This Row],[VALUE]])</f>
        <v>698</v>
      </c>
      <c r="AH8857" t="str" cm="1">
        <f t="array" ref="AH8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7" t="str">
        <f>MIS[[#This Row],[TRADING SYMBOL]]</f>
        <v>SENSEX2552082300CE</v>
      </c>
      <c r="AJ8857" t="str">
        <f>IF(RIGHT(MIS[[#This Row],[Main/Hedge]],4)="MAIN","MAIN","HEDGE")</f>
        <v>MAIN</v>
      </c>
      <c r="AK8857" t="str" cm="1">
        <f t="array" ref="AK8857">_xlfn._xlws.FILTER(Table4[Column1],ISNUMBER(SEARCH(Table4[Column1],MIS[[#This Row],[OrderUniqueIdentifier]])),"")</f>
        <v>XYT</v>
      </c>
    </row>
    <row r="8858" spans="1:37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>
        <f>_xlfn.XLOOKUP(MIS[[#This Row],[TRADING SYMBOL]],[1]Sheet1!$D:$D,[1]Sheet1!$C:$C)</f>
        <v>91.6</v>
      </c>
      <c r="AE8858">
        <f>MIS[[#This Row],[OrderAverageTradedPrice]]*MIS[[#This Row],[OrderQuantity]]</f>
        <v>1758</v>
      </c>
      <c r="AF8858">
        <f>MIS[[#This Row],[LTP]]*MIS[[#This Row],[OrderQuantity]]</f>
        <v>1832</v>
      </c>
      <c r="AG8858">
        <f>IF(MIS[[#This Row],[OrderSide]]="SELL",MIS[[#This Row],[VALUE]]-MIS[[#This Row],[LIVE_VALUE]],MIS[[#This Row],[LIVE_VALUE]]-MIS[[#This Row],[VALUE]])</f>
        <v>74</v>
      </c>
      <c r="AH8858" t="str" cm="1">
        <f t="array" ref="AH8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8" t="str">
        <f>MIS[[#This Row],[TRADING SYMBOL]]</f>
        <v>SENSEX2552083600CE</v>
      </c>
      <c r="AJ8858" t="str">
        <f>IF(RIGHT(MIS[[#This Row],[Main/Hedge]],4)="MAIN","MAIN","HEDGE")</f>
        <v>MAIN</v>
      </c>
      <c r="AK8858" t="str" cm="1">
        <f t="array" ref="AK8858">_xlfn._xlws.FILTER(Table4[Column1],ISNUMBER(SEARCH(Table4[Column1],MIS[[#This Row],[OrderUniqueIdentifier]])),"")</f>
        <v>XYT</v>
      </c>
    </row>
    <row r="8859" spans="1:37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>
        <f>_xlfn.XLOOKUP(MIS[[#This Row],[TRADING SYMBOL]],[1]Sheet1!$D:$D,[1]Sheet1!$C:$C)</f>
        <v>91.6</v>
      </c>
      <c r="AE8859">
        <f>MIS[[#This Row],[OrderAverageTradedPrice]]*MIS[[#This Row],[OrderQuantity]]</f>
        <v>8775</v>
      </c>
      <c r="AF8859">
        <f>MIS[[#This Row],[LTP]]*MIS[[#This Row],[OrderQuantity]]</f>
        <v>9160</v>
      </c>
      <c r="AG8859">
        <f>IF(MIS[[#This Row],[OrderSide]]="SELL",MIS[[#This Row],[VALUE]]-MIS[[#This Row],[LIVE_VALUE]],MIS[[#This Row],[LIVE_VALUE]]-MIS[[#This Row],[VALUE]])</f>
        <v>385</v>
      </c>
      <c r="AH8859" t="str" cm="1">
        <f t="array" ref="AH8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9" t="str">
        <f>MIS[[#This Row],[TRADING SYMBOL]]</f>
        <v>SENSEX2552083600CE</v>
      </c>
      <c r="AJ8859" t="str">
        <f>IF(RIGHT(MIS[[#This Row],[Main/Hedge]],4)="MAIN","MAIN","HEDGE")</f>
        <v>MAIN</v>
      </c>
      <c r="AK8859" t="str" cm="1">
        <f t="array" ref="AK8859">_xlfn._xlws.FILTER(Table4[Column1],ISNUMBER(SEARCH(Table4[Column1],MIS[[#This Row],[OrderUniqueIdentifier]])),"")</f>
        <v>XYT</v>
      </c>
    </row>
    <row r="8860" spans="1:37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>
        <f>_xlfn.XLOOKUP(MIS[[#This Row],[TRADING SYMBOL]],[1]Sheet1!$D:$D,[1]Sheet1!$C:$C)</f>
        <v>490.65</v>
      </c>
      <c r="AE8860">
        <f>MIS[[#This Row],[OrderAverageTradedPrice]]*MIS[[#This Row],[OrderQuantity]]</f>
        <v>67825.999999999927</v>
      </c>
      <c r="AF8860">
        <f>MIS[[#This Row],[LTP]]*MIS[[#This Row],[OrderQuantity]]</f>
        <v>68691</v>
      </c>
      <c r="AG8860">
        <f>IF(MIS[[#This Row],[OrderSide]]="SELL",MIS[[#This Row],[VALUE]]-MIS[[#This Row],[LIVE_VALUE]],MIS[[#This Row],[LIVE_VALUE]]-MIS[[#This Row],[VALUE]])</f>
        <v>865.00000000007276</v>
      </c>
      <c r="AH8860" t="str" cm="1">
        <f t="array" ref="AH8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60" t="str">
        <f>MIS[[#This Row],[TRADING SYMBOL]]</f>
        <v>SENSEX2552082300CE</v>
      </c>
      <c r="AJ8860" t="str">
        <f>IF(RIGHT(MIS[[#This Row],[Main/Hedge]],4)="MAIN","MAIN","HEDGE")</f>
        <v>MAIN</v>
      </c>
      <c r="AK8860" t="str" cm="1">
        <f t="array" ref="AK8860">_xlfn._xlws.FILTER(Table4[Column1],ISNUMBER(SEARCH(Table4[Column1],MIS[[#This Row],[OrderUniqueIdentifier]])),"")</f>
        <v>NOTREND</v>
      </c>
    </row>
    <row r="8861" spans="1:37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>
        <f>_xlfn.XLOOKUP(MIS[[#This Row],[TRADING SYMBOL]],[1]Sheet1!$D:$D,[1]Sheet1!$C:$C)</f>
        <v>490.65</v>
      </c>
      <c r="AE8861">
        <f>MIS[[#This Row],[OrderAverageTradedPrice]]*MIS[[#This Row],[OrderQuantity]]</f>
        <v>38783</v>
      </c>
      <c r="AF8861">
        <f>MIS[[#This Row],[LTP]]*MIS[[#This Row],[OrderQuantity]]</f>
        <v>39252</v>
      </c>
      <c r="AG8861">
        <f>IF(MIS[[#This Row],[OrderSide]]="SELL",MIS[[#This Row],[VALUE]]-MIS[[#This Row],[LIVE_VALUE]],MIS[[#This Row],[LIVE_VALUE]]-MIS[[#This Row],[VALUE]])</f>
        <v>469</v>
      </c>
      <c r="AH8861" t="str" cm="1">
        <f t="array" ref="AH8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1" t="str">
        <f>MIS[[#This Row],[TRADING SYMBOL]]</f>
        <v>SENSEX2552082300CE</v>
      </c>
      <c r="AJ8861" t="str">
        <f>IF(RIGHT(MIS[[#This Row],[Main/Hedge]],4)="MAIN","MAIN","HEDGE")</f>
        <v>MAIN</v>
      </c>
      <c r="AK8861" t="str" cm="1">
        <f t="array" ref="AK8861">_xlfn._xlws.FILTER(Table4[Column1],ISNUMBER(SEARCH(Table4[Column1],MIS[[#This Row],[OrderUniqueIdentifier]])),"")</f>
        <v>XYT</v>
      </c>
    </row>
    <row r="8862" spans="1:37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>
        <f>_xlfn.XLOOKUP(MIS[[#This Row],[TRADING SYMBOL]],[1]Sheet1!$D:$D,[1]Sheet1!$C:$C)</f>
        <v>118.35</v>
      </c>
      <c r="AE8862">
        <f>MIS[[#This Row],[OrderAverageTradedPrice]]*MIS[[#This Row],[OrderQuantity]]</f>
        <v>2328</v>
      </c>
      <c r="AF8862">
        <f>MIS[[#This Row],[LTP]]*MIS[[#This Row],[OrderQuantity]]</f>
        <v>2367</v>
      </c>
      <c r="AG8862">
        <f>IF(MIS[[#This Row],[OrderSide]]="SELL",MIS[[#This Row],[VALUE]]-MIS[[#This Row],[LIVE_VALUE]],MIS[[#This Row],[LIVE_VALUE]]-MIS[[#This Row],[VALUE]])</f>
        <v>39</v>
      </c>
      <c r="AH8862" t="str" cm="1">
        <f t="array" ref="AH8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2" t="str">
        <f>MIS[[#This Row],[TRADING SYMBOL]]</f>
        <v>SENSEX2552083400CE</v>
      </c>
      <c r="AJ8862" t="str">
        <f>IF(RIGHT(MIS[[#This Row],[Main/Hedge]],4)="MAIN","MAIN","HEDGE")</f>
        <v>MAIN</v>
      </c>
      <c r="AK8862" t="str" cm="1">
        <f t="array" ref="AK8862">_xlfn._xlws.FILTER(Table4[Column1],ISNUMBER(SEARCH(Table4[Column1],MIS[[#This Row],[OrderUniqueIdentifier]])),"")</f>
        <v>XYT</v>
      </c>
    </row>
    <row r="8863" spans="1:37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>
        <f>_xlfn.XLOOKUP(MIS[[#This Row],[TRADING SYMBOL]],[1]Sheet1!$D:$D,[1]Sheet1!$C:$C)</f>
        <v>409.5</v>
      </c>
      <c r="AE8863">
        <f>MIS[[#This Row],[OrderAverageTradedPrice]]*MIS[[#This Row],[OrderQuantity]]</f>
        <v>16050</v>
      </c>
      <c r="AF8863">
        <f>MIS[[#This Row],[LTP]]*MIS[[#This Row],[OrderQuantity]]</f>
        <v>16380</v>
      </c>
      <c r="AG8863">
        <f>IF(MIS[[#This Row],[OrderSide]]="SELL",MIS[[#This Row],[VALUE]]-MIS[[#This Row],[LIVE_VALUE]],MIS[[#This Row],[LIVE_VALUE]]-MIS[[#This Row],[VALUE]])</f>
        <v>330</v>
      </c>
      <c r="AH8863" t="str" cm="1">
        <f t="array" ref="AH88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63" t="str">
        <f>MIS[[#This Row],[TRADING SYMBOL]]</f>
        <v>SENSEX2552082300PE</v>
      </c>
      <c r="AJ8863" t="str">
        <f>IF(RIGHT(MIS[[#This Row],[Main/Hedge]],4)="MAIN","MAIN","HEDGE")</f>
        <v>MAIN</v>
      </c>
      <c r="AK8863" t="str" cm="1">
        <f t="array" ref="AK8863">_xlfn._xlws.FILTER(Table4[Column1],ISNUMBER(SEARCH(Table4[Column1],MIS[[#This Row],[OrderUniqueIdentifier]])),"")</f>
        <v>LONGSHORT</v>
      </c>
    </row>
    <row r="8864" spans="1:37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>
        <f>_xlfn.XLOOKUP(MIS[[#This Row],[TRADING SYMBOL]],[1]Sheet1!$D:$D,[1]Sheet1!$C:$C)</f>
        <v>490.65</v>
      </c>
      <c r="AE8864">
        <f>MIS[[#This Row],[OrderAverageTradedPrice]]*MIS[[#This Row],[OrderQuantity]]</f>
        <v>19458</v>
      </c>
      <c r="AF8864">
        <f>MIS[[#This Row],[LTP]]*MIS[[#This Row],[OrderQuantity]]</f>
        <v>19626</v>
      </c>
      <c r="AG8864">
        <f>IF(MIS[[#This Row],[OrderSide]]="SELL",MIS[[#This Row],[VALUE]]-MIS[[#This Row],[LIVE_VALUE]],MIS[[#This Row],[LIVE_VALUE]]-MIS[[#This Row],[VALUE]])</f>
        <v>168</v>
      </c>
      <c r="AH8864" t="str" cm="1">
        <f t="array" ref="AH8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64" t="str">
        <f>MIS[[#This Row],[TRADING SYMBOL]]</f>
        <v>SENSEX2552082300CE</v>
      </c>
      <c r="AJ8864" t="str">
        <f>IF(RIGHT(MIS[[#This Row],[Main/Hedge]],4)="MAIN","MAIN","HEDGE")</f>
        <v>MAIN</v>
      </c>
      <c r="AK8864" t="str" cm="1">
        <f t="array" ref="AK8864">_xlfn._xlws.FILTER(Table4[Column1],ISNUMBER(SEARCH(Table4[Column1],MIS[[#This Row],[OrderUniqueIdentifier]])),"")</f>
        <v>NOTREND</v>
      </c>
    </row>
    <row r="8865" spans="1:37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>
        <f>_xlfn.XLOOKUP(MIS[[#This Row],[TRADING SYMBOL]],[1]Sheet1!$D:$D,[1]Sheet1!$C:$C)</f>
        <v>163.69999999999999</v>
      </c>
      <c r="AE8865">
        <f>MIS[[#This Row],[OrderAverageTradedPrice]]*MIS[[#This Row],[OrderQuantity]]</f>
        <v>49087.5</v>
      </c>
      <c r="AF8865">
        <f>MIS[[#This Row],[LTP]]*MIS[[#This Row],[OrderQuantity]]</f>
        <v>49110</v>
      </c>
      <c r="AG8865">
        <f>IF(MIS[[#This Row],[OrderSide]]="SELL",MIS[[#This Row],[VALUE]]-MIS[[#This Row],[LIVE_VALUE]],MIS[[#This Row],[LIVE_VALUE]]-MIS[[#This Row],[VALUE]])</f>
        <v>22.5</v>
      </c>
      <c r="AH8865" t="str" cm="1">
        <f t="array" ref="AH88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65" t="str">
        <f>MIS[[#This Row],[TRADING SYMBOL]]</f>
        <v>NIFTY2552225000PE</v>
      </c>
      <c r="AJ8865" t="str">
        <f>IF(RIGHT(MIS[[#This Row],[Main/Hedge]],4)="MAIN","MAIN","HEDGE")</f>
        <v>MAIN</v>
      </c>
      <c r="AK8865" t="str" cm="1">
        <f t="array" ref="AK8865">_xlfn._xlws.FILTER(Table4[Column1],ISNUMBER(SEARCH(Table4[Column1],MIS[[#This Row],[OrderUniqueIdentifier]])),"")</f>
        <v>LONGSHORT</v>
      </c>
    </row>
    <row r="8866" spans="1:37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>
        <f>_xlfn.XLOOKUP(MIS[[#This Row],[TRADING SYMBOL]],[1]Sheet1!$D:$D,[1]Sheet1!$C:$C)</f>
        <v>168.75</v>
      </c>
      <c r="AE8866">
        <f>MIS[[#This Row],[OrderAverageTradedPrice]]*MIS[[#This Row],[OrderQuantity]]</f>
        <v>12450</v>
      </c>
      <c r="AF8866">
        <f>MIS[[#This Row],[LTP]]*MIS[[#This Row],[OrderQuantity]]</f>
        <v>12656.25</v>
      </c>
      <c r="AG8866">
        <f>IF(MIS[[#This Row],[OrderSide]]="SELL",MIS[[#This Row],[VALUE]]-MIS[[#This Row],[LIVE_VALUE]],MIS[[#This Row],[LIVE_VALUE]]-MIS[[#This Row],[VALUE]])</f>
        <v>206.25</v>
      </c>
      <c r="AH8866" t="str" cm="1">
        <f t="array" ref="AH8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66" t="str">
        <f>MIS[[#This Row],[TRADING SYMBOL]]</f>
        <v>NIFTY2552225050CE</v>
      </c>
      <c r="AJ8866" t="str">
        <f>IF(RIGHT(MIS[[#This Row],[Main/Hedge]],4)="MAIN","MAIN","HEDGE")</f>
        <v>MAIN</v>
      </c>
      <c r="AK8866" t="str" cm="1">
        <f t="array" ref="AK8866">_xlfn._xlws.FILTER(Table4[Column1],ISNUMBER(SEARCH(Table4[Column1],MIS[[#This Row],[OrderUniqueIdentifier]])),"")</f>
        <v>NOTREND</v>
      </c>
    </row>
    <row r="8867" spans="1:37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>
        <f>_xlfn.XLOOKUP(MIS[[#This Row],[TRADING SYMBOL]],[1]Sheet1!$D:$D,[1]Sheet1!$C:$C)</f>
        <v>490.65</v>
      </c>
      <c r="AE8867">
        <f>MIS[[#This Row],[OrderAverageTradedPrice]]*MIS[[#This Row],[OrderQuantity]]</f>
        <v>19456</v>
      </c>
      <c r="AF8867">
        <f>MIS[[#This Row],[LTP]]*MIS[[#This Row],[OrderQuantity]]</f>
        <v>19626</v>
      </c>
      <c r="AG8867">
        <f>IF(MIS[[#This Row],[OrderSide]]="SELL",MIS[[#This Row],[VALUE]]-MIS[[#This Row],[LIVE_VALUE]],MIS[[#This Row],[LIVE_VALUE]]-MIS[[#This Row],[VALUE]])</f>
        <v>170</v>
      </c>
      <c r="AH8867" t="str" cm="1">
        <f t="array" ref="AH8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67" t="str">
        <f>MIS[[#This Row],[TRADING SYMBOL]]</f>
        <v>SENSEX2552082300CE</v>
      </c>
      <c r="AJ8867" t="str">
        <f>IF(RIGHT(MIS[[#This Row],[Main/Hedge]],4)="MAIN","MAIN","HEDGE")</f>
        <v>MAIN</v>
      </c>
      <c r="AK8867" t="str" cm="1">
        <f t="array" ref="AK8867">_xlfn._xlws.FILTER(Table4[Column1],ISNUMBER(SEARCH(Table4[Column1],MIS[[#This Row],[OrderUniqueIdentifier]])),"")</f>
        <v>NOTREND</v>
      </c>
    </row>
    <row r="8868" spans="1:37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>
        <f>_xlfn.XLOOKUP(MIS[[#This Row],[TRADING SYMBOL]],[1]Sheet1!$D:$D,[1]Sheet1!$C:$C)</f>
        <v>91.6</v>
      </c>
      <c r="AE8868">
        <f>MIS[[#This Row],[OrderAverageTradedPrice]]*MIS[[#This Row],[OrderQuantity]]</f>
        <v>1777</v>
      </c>
      <c r="AF8868">
        <f>MIS[[#This Row],[LTP]]*MIS[[#This Row],[OrderQuantity]]</f>
        <v>1832</v>
      </c>
      <c r="AG8868">
        <f>IF(MIS[[#This Row],[OrderSide]]="SELL",MIS[[#This Row],[VALUE]]-MIS[[#This Row],[LIVE_VALUE]],MIS[[#This Row],[LIVE_VALUE]]-MIS[[#This Row],[VALUE]])</f>
        <v>55</v>
      </c>
      <c r="AH8868" t="str" cm="1">
        <f t="array" ref="AH8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8" t="str">
        <f>MIS[[#This Row],[TRADING SYMBOL]]</f>
        <v>SENSEX2552083600CE</v>
      </c>
      <c r="AJ8868" t="str">
        <f>IF(RIGHT(MIS[[#This Row],[Main/Hedge]],4)="MAIN","MAIN","HEDGE")</f>
        <v>MAIN</v>
      </c>
      <c r="AK8868" t="str" cm="1">
        <f t="array" ref="AK8868">_xlfn._xlws.FILTER(Table4[Column1],ISNUMBER(SEARCH(Table4[Column1],MIS[[#This Row],[OrderUniqueIdentifier]])),"")</f>
        <v>XYT</v>
      </c>
    </row>
    <row r="8869" spans="1:37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>
        <f>_xlfn.XLOOKUP(MIS[[#This Row],[TRADING SYMBOL]],[1]Sheet1!$D:$D,[1]Sheet1!$C:$C)</f>
        <v>490.65</v>
      </c>
      <c r="AE8869">
        <f>MIS[[#This Row],[OrderAverageTradedPrice]]*MIS[[#This Row],[OrderQuantity]]</f>
        <v>9728</v>
      </c>
      <c r="AF8869">
        <f>MIS[[#This Row],[LTP]]*MIS[[#This Row],[OrderQuantity]]</f>
        <v>9813</v>
      </c>
      <c r="AG8869">
        <f>IF(MIS[[#This Row],[OrderSide]]="SELL",MIS[[#This Row],[VALUE]]-MIS[[#This Row],[LIVE_VALUE]],MIS[[#This Row],[LIVE_VALUE]]-MIS[[#This Row],[VALUE]])</f>
        <v>85</v>
      </c>
      <c r="AH8869" t="str" cm="1">
        <f t="array" ref="AH8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9" t="str">
        <f>MIS[[#This Row],[TRADING SYMBOL]]</f>
        <v>SENSEX2552082300CE</v>
      </c>
      <c r="AJ8869" t="str">
        <f>IF(RIGHT(MIS[[#This Row],[Main/Hedge]],4)="MAIN","MAIN","HEDGE")</f>
        <v>MAIN</v>
      </c>
      <c r="AK8869" t="str" cm="1">
        <f t="array" ref="AK8869">_xlfn._xlws.FILTER(Table4[Column1],ISNUMBER(SEARCH(Table4[Column1],MIS[[#This Row],[OrderUniqueIdentifier]])),"")</f>
        <v>XYT</v>
      </c>
    </row>
    <row r="8870" spans="1:37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>
        <f>_xlfn.XLOOKUP(MIS[[#This Row],[TRADING SYMBOL]],[1]Sheet1!$D:$D,[1]Sheet1!$C:$C)</f>
        <v>118.35</v>
      </c>
      <c r="AE8870">
        <f>MIS[[#This Row],[OrderAverageTradedPrice]]*MIS[[#This Row],[OrderQuantity]]</f>
        <v>2344</v>
      </c>
      <c r="AF8870">
        <f>MIS[[#This Row],[LTP]]*MIS[[#This Row],[OrderQuantity]]</f>
        <v>2367</v>
      </c>
      <c r="AG8870">
        <f>IF(MIS[[#This Row],[OrderSide]]="SELL",MIS[[#This Row],[VALUE]]-MIS[[#This Row],[LIVE_VALUE]],MIS[[#This Row],[LIVE_VALUE]]-MIS[[#This Row],[VALUE]])</f>
        <v>23</v>
      </c>
      <c r="AH8870" t="str" cm="1">
        <f t="array" ref="AH8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0" t="str">
        <f>MIS[[#This Row],[TRADING SYMBOL]]</f>
        <v>SENSEX2552083400CE</v>
      </c>
      <c r="AJ8870" t="str">
        <f>IF(RIGHT(MIS[[#This Row],[Main/Hedge]],4)="MAIN","MAIN","HEDGE")</f>
        <v>MAIN</v>
      </c>
      <c r="AK8870" t="str" cm="1">
        <f t="array" ref="AK8870">_xlfn._xlws.FILTER(Table4[Column1],ISNUMBER(SEARCH(Table4[Column1],MIS[[#This Row],[OrderUniqueIdentifier]])),"")</f>
        <v>XYT</v>
      </c>
    </row>
    <row r="8871" spans="1:37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>
        <f>_xlfn.XLOOKUP(MIS[[#This Row],[TRADING SYMBOL]],[1]Sheet1!$D:$D,[1]Sheet1!$C:$C)</f>
        <v>168.75</v>
      </c>
      <c r="AE8871">
        <f>MIS[[#This Row],[OrderAverageTradedPrice]]*MIS[[#This Row],[OrderQuantity]]</f>
        <v>12450</v>
      </c>
      <c r="AF8871">
        <f>MIS[[#This Row],[LTP]]*MIS[[#This Row],[OrderQuantity]]</f>
        <v>12656.25</v>
      </c>
      <c r="AG8871">
        <f>IF(MIS[[#This Row],[OrderSide]]="SELL",MIS[[#This Row],[VALUE]]-MIS[[#This Row],[LIVE_VALUE]],MIS[[#This Row],[LIVE_VALUE]]-MIS[[#This Row],[VALUE]])</f>
        <v>206.25</v>
      </c>
      <c r="AH8871" t="str" cm="1">
        <f t="array" ref="AH8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71" t="str">
        <f>MIS[[#This Row],[TRADING SYMBOL]]</f>
        <v>NIFTY2552225050CE</v>
      </c>
      <c r="AJ8871" t="str">
        <f>IF(RIGHT(MIS[[#This Row],[Main/Hedge]],4)="MAIN","MAIN","HEDGE")</f>
        <v>MAIN</v>
      </c>
      <c r="AK8871" t="str" cm="1">
        <f t="array" ref="AK8871">_xlfn._xlws.FILTER(Table4[Column1],ISNUMBER(SEARCH(Table4[Column1],MIS[[#This Row],[OrderUniqueIdentifier]])),"")</f>
        <v>NOTREND</v>
      </c>
    </row>
    <row r="8872" spans="1:37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>
        <f>_xlfn.XLOOKUP(MIS[[#This Row],[TRADING SYMBOL]],[1]Sheet1!$D:$D,[1]Sheet1!$C:$C)</f>
        <v>490.65</v>
      </c>
      <c r="AE8872">
        <f>MIS[[#This Row],[OrderAverageTradedPrice]]*MIS[[#This Row],[OrderQuantity]]</f>
        <v>19463</v>
      </c>
      <c r="AF8872">
        <f>MIS[[#This Row],[LTP]]*MIS[[#This Row],[OrderQuantity]]</f>
        <v>19626</v>
      </c>
      <c r="AG8872">
        <f>IF(MIS[[#This Row],[OrderSide]]="SELL",MIS[[#This Row],[VALUE]]-MIS[[#This Row],[LIVE_VALUE]],MIS[[#This Row],[LIVE_VALUE]]-MIS[[#This Row],[VALUE]])</f>
        <v>163</v>
      </c>
      <c r="AH8872" t="str" cm="1">
        <f t="array" ref="AH8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72" t="str">
        <f>MIS[[#This Row],[TRADING SYMBOL]]</f>
        <v>SENSEX2552082300CE</v>
      </c>
      <c r="AJ8872" t="str">
        <f>IF(RIGHT(MIS[[#This Row],[Main/Hedge]],4)="MAIN","MAIN","HEDGE")</f>
        <v>MAIN</v>
      </c>
      <c r="AK8872" t="str" cm="1">
        <f t="array" ref="AK8872">_xlfn._xlws.FILTER(Table4[Column1],ISNUMBER(SEARCH(Table4[Column1],MIS[[#This Row],[OrderUniqueIdentifier]])),"")</f>
        <v>NOTREND</v>
      </c>
    </row>
    <row r="8873" spans="1:37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>
        <f>_xlfn.XLOOKUP(MIS[[#This Row],[TRADING SYMBOL]],[1]Sheet1!$D:$D,[1]Sheet1!$C:$C)</f>
        <v>490.65</v>
      </c>
      <c r="AE8873">
        <f>MIS[[#This Row],[OrderAverageTradedPrice]]*MIS[[#This Row],[OrderQuantity]]</f>
        <v>9733</v>
      </c>
      <c r="AF8873">
        <f>MIS[[#This Row],[LTP]]*MIS[[#This Row],[OrderQuantity]]</f>
        <v>9813</v>
      </c>
      <c r="AG8873">
        <f>IF(MIS[[#This Row],[OrderSide]]="SELL",MIS[[#This Row],[VALUE]]-MIS[[#This Row],[LIVE_VALUE]],MIS[[#This Row],[LIVE_VALUE]]-MIS[[#This Row],[VALUE]])</f>
        <v>80</v>
      </c>
      <c r="AH8873" t="str" cm="1">
        <f t="array" ref="AH8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3" t="str">
        <f>MIS[[#This Row],[TRADING SYMBOL]]</f>
        <v>SENSEX2552082300CE</v>
      </c>
      <c r="AJ8873" t="str">
        <f>IF(RIGHT(MIS[[#This Row],[Main/Hedge]],4)="MAIN","MAIN","HEDGE")</f>
        <v>MAIN</v>
      </c>
      <c r="AK8873" t="str" cm="1">
        <f t="array" ref="AK8873">_xlfn._xlws.FILTER(Table4[Column1],ISNUMBER(SEARCH(Table4[Column1],MIS[[#This Row],[OrderUniqueIdentifier]])),"")</f>
        <v>XYT</v>
      </c>
    </row>
    <row r="8874" spans="1:37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>
        <f>_xlfn.XLOOKUP(MIS[[#This Row],[TRADING SYMBOL]],[1]Sheet1!$D:$D,[1]Sheet1!$C:$C)</f>
        <v>91.6</v>
      </c>
      <c r="AE8874">
        <f>MIS[[#This Row],[OrderAverageTradedPrice]]*MIS[[#This Row],[OrderQuantity]]</f>
        <v>3560</v>
      </c>
      <c r="AF8874">
        <f>MIS[[#This Row],[LTP]]*MIS[[#This Row],[OrderQuantity]]</f>
        <v>3664</v>
      </c>
      <c r="AG8874">
        <f>IF(MIS[[#This Row],[OrderSide]]="SELL",MIS[[#This Row],[VALUE]]-MIS[[#This Row],[LIVE_VALUE]],MIS[[#This Row],[LIVE_VALUE]]-MIS[[#This Row],[VALUE]])</f>
        <v>104</v>
      </c>
      <c r="AH8874" t="str" cm="1">
        <f t="array" ref="AH8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4" t="str">
        <f>MIS[[#This Row],[TRADING SYMBOL]]</f>
        <v>SENSEX2552083600CE</v>
      </c>
      <c r="AJ8874" t="str">
        <f>IF(RIGHT(MIS[[#This Row],[Main/Hedge]],4)="MAIN","MAIN","HEDGE")</f>
        <v>MAIN</v>
      </c>
      <c r="AK8874" t="str" cm="1">
        <f t="array" ref="AK8874">_xlfn._xlws.FILTER(Table4[Column1],ISNUMBER(SEARCH(Table4[Column1],MIS[[#This Row],[OrderUniqueIdentifier]])),"")</f>
        <v>XYT</v>
      </c>
    </row>
    <row r="8875" spans="1:37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>
        <f>_xlfn.XLOOKUP(MIS[[#This Row],[TRADING SYMBOL]],[1]Sheet1!$D:$D,[1]Sheet1!$C:$C)</f>
        <v>118.35</v>
      </c>
      <c r="AE8875">
        <f>MIS[[#This Row],[OrderAverageTradedPrice]]*MIS[[#This Row],[OrderQuantity]]</f>
        <v>2347</v>
      </c>
      <c r="AF8875">
        <f>MIS[[#This Row],[LTP]]*MIS[[#This Row],[OrderQuantity]]</f>
        <v>2367</v>
      </c>
      <c r="AG8875">
        <f>IF(MIS[[#This Row],[OrderSide]]="SELL",MIS[[#This Row],[VALUE]]-MIS[[#This Row],[LIVE_VALUE]],MIS[[#This Row],[LIVE_VALUE]]-MIS[[#This Row],[VALUE]])</f>
        <v>20</v>
      </c>
      <c r="AH8875" t="str" cm="1">
        <f t="array" ref="AH8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5" t="str">
        <f>MIS[[#This Row],[TRADING SYMBOL]]</f>
        <v>SENSEX2552083400CE</v>
      </c>
      <c r="AJ8875" t="str">
        <f>IF(RIGHT(MIS[[#This Row],[Main/Hedge]],4)="MAIN","MAIN","HEDGE")</f>
        <v>MAIN</v>
      </c>
      <c r="AK8875" t="str" cm="1">
        <f t="array" ref="AK8875">_xlfn._xlws.FILTER(Table4[Column1],ISNUMBER(SEARCH(Table4[Column1],MIS[[#This Row],[OrderUniqueIdentifier]])),"")</f>
        <v>XYT</v>
      </c>
    </row>
    <row r="8876" spans="1:37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>
        <f>_xlfn.XLOOKUP(MIS[[#This Row],[TRADING SYMBOL]],[1]Sheet1!$D:$D,[1]Sheet1!$C:$C)</f>
        <v>168.75</v>
      </c>
      <c r="AE8876">
        <f>MIS[[#This Row],[OrderAverageTradedPrice]]*MIS[[#This Row],[OrderQuantity]]</f>
        <v>24900</v>
      </c>
      <c r="AF8876">
        <f>MIS[[#This Row],[LTP]]*MIS[[#This Row],[OrderQuantity]]</f>
        <v>25312.5</v>
      </c>
      <c r="AG8876">
        <f>IF(MIS[[#This Row],[OrderSide]]="SELL",MIS[[#This Row],[VALUE]]-MIS[[#This Row],[LIVE_VALUE]],MIS[[#This Row],[LIVE_VALUE]]-MIS[[#This Row],[VALUE]])</f>
        <v>412.5</v>
      </c>
      <c r="AH8876" t="str" cm="1">
        <f t="array" ref="AH8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76" t="str">
        <f>MIS[[#This Row],[TRADING SYMBOL]]</f>
        <v>NIFTY2552225050CE</v>
      </c>
      <c r="AJ8876" t="str">
        <f>IF(RIGHT(MIS[[#This Row],[Main/Hedge]],4)="MAIN","MAIN","HEDGE")</f>
        <v>MAIN</v>
      </c>
      <c r="AK8876" t="str" cm="1">
        <f t="array" ref="AK8876">_xlfn._xlws.FILTER(Table4[Column1],ISNUMBER(SEARCH(Table4[Column1],MIS[[#This Row],[OrderUniqueIdentifier]])),"")</f>
        <v>NOTREND</v>
      </c>
    </row>
    <row r="8877" spans="1:37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>
        <f>_xlfn.XLOOKUP(MIS[[#This Row],[TRADING SYMBOL]],[1]Sheet1!$D:$D,[1]Sheet1!$C:$C)</f>
        <v>91.6</v>
      </c>
      <c r="AE8877">
        <f>MIS[[#This Row],[OrderAverageTradedPrice]]*MIS[[#This Row],[OrderQuantity]]</f>
        <v>3546</v>
      </c>
      <c r="AF8877">
        <f>MIS[[#This Row],[LTP]]*MIS[[#This Row],[OrderQuantity]]</f>
        <v>3664</v>
      </c>
      <c r="AG8877">
        <f>IF(MIS[[#This Row],[OrderSide]]="SELL",MIS[[#This Row],[VALUE]]-MIS[[#This Row],[LIVE_VALUE]],MIS[[#This Row],[LIVE_VALUE]]-MIS[[#This Row],[VALUE]])</f>
        <v>118</v>
      </c>
      <c r="AH8877" t="str" cm="1">
        <f t="array" ref="AH8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7" t="str">
        <f>MIS[[#This Row],[TRADING SYMBOL]]</f>
        <v>SENSEX2552083600CE</v>
      </c>
      <c r="AJ8877" t="str">
        <f>IF(RIGHT(MIS[[#This Row],[Main/Hedge]],4)="MAIN","MAIN","HEDGE")</f>
        <v>MAIN</v>
      </c>
      <c r="AK8877" t="str" cm="1">
        <f t="array" ref="AK8877">_xlfn._xlws.FILTER(Table4[Column1],ISNUMBER(SEARCH(Table4[Column1],MIS[[#This Row],[OrderUniqueIdentifier]])),"")</f>
        <v>XYT</v>
      </c>
    </row>
    <row r="8878" spans="1:37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>
        <f>_xlfn.XLOOKUP(MIS[[#This Row],[TRADING SYMBOL]],[1]Sheet1!$D:$D,[1]Sheet1!$C:$C)</f>
        <v>490.65</v>
      </c>
      <c r="AE8878">
        <f>MIS[[#This Row],[OrderAverageTradedPrice]]*MIS[[#This Row],[OrderQuantity]]</f>
        <v>38908</v>
      </c>
      <c r="AF8878">
        <f>MIS[[#This Row],[LTP]]*MIS[[#This Row],[OrderQuantity]]</f>
        <v>39252</v>
      </c>
      <c r="AG8878">
        <f>IF(MIS[[#This Row],[OrderSide]]="SELL",MIS[[#This Row],[VALUE]]-MIS[[#This Row],[LIVE_VALUE]],MIS[[#This Row],[LIVE_VALUE]]-MIS[[#This Row],[VALUE]])</f>
        <v>344</v>
      </c>
      <c r="AH8878" t="str" cm="1">
        <f t="array" ref="AH8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78" t="str">
        <f>MIS[[#This Row],[TRADING SYMBOL]]</f>
        <v>SENSEX2552082300CE</v>
      </c>
      <c r="AJ8878" t="str">
        <f>IF(RIGHT(MIS[[#This Row],[Main/Hedge]],4)="MAIN","MAIN","HEDGE")</f>
        <v>MAIN</v>
      </c>
      <c r="AK8878" t="str" cm="1">
        <f t="array" ref="AK8878">_xlfn._xlws.FILTER(Table4[Column1],ISNUMBER(SEARCH(Table4[Column1],MIS[[#This Row],[OrderUniqueIdentifier]])),"")</f>
        <v>NOTREND</v>
      </c>
    </row>
    <row r="8879" spans="1:37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>
        <f>_xlfn.XLOOKUP(MIS[[#This Row],[TRADING SYMBOL]],[1]Sheet1!$D:$D,[1]Sheet1!$C:$C)</f>
        <v>168.75</v>
      </c>
      <c r="AE8879">
        <f>MIS[[#This Row],[OrderAverageTradedPrice]]*MIS[[#This Row],[OrderQuantity]]</f>
        <v>24900</v>
      </c>
      <c r="AF8879">
        <f>MIS[[#This Row],[LTP]]*MIS[[#This Row],[OrderQuantity]]</f>
        <v>25312.5</v>
      </c>
      <c r="AG8879">
        <f>IF(MIS[[#This Row],[OrderSide]]="SELL",MIS[[#This Row],[VALUE]]-MIS[[#This Row],[LIVE_VALUE]],MIS[[#This Row],[LIVE_VALUE]]-MIS[[#This Row],[VALUE]])</f>
        <v>412.5</v>
      </c>
      <c r="AH8879" t="str" cm="1">
        <f t="array" ref="AH8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79" t="str">
        <f>MIS[[#This Row],[TRADING SYMBOL]]</f>
        <v>NIFTY2552225050CE</v>
      </c>
      <c r="AJ8879" t="str">
        <f>IF(RIGHT(MIS[[#This Row],[Main/Hedge]],4)="MAIN","MAIN","HEDGE")</f>
        <v>MAIN</v>
      </c>
      <c r="AK8879" t="str" cm="1">
        <f t="array" ref="AK8879">_xlfn._xlws.FILTER(Table4[Column1],ISNUMBER(SEARCH(Table4[Column1],MIS[[#This Row],[OrderUniqueIdentifier]])),"")</f>
        <v>NOTREND</v>
      </c>
    </row>
    <row r="8880" spans="1:37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>
        <f>_xlfn.XLOOKUP(MIS[[#This Row],[TRADING SYMBOL]],[1]Sheet1!$D:$D,[1]Sheet1!$C:$C)</f>
        <v>163.69999999999999</v>
      </c>
      <c r="AE8880">
        <f>MIS[[#This Row],[OrderAverageTradedPrice]]*MIS[[#This Row],[OrderQuantity]]</f>
        <v>36810</v>
      </c>
      <c r="AF8880">
        <f>MIS[[#This Row],[LTP]]*MIS[[#This Row],[OrderQuantity]]</f>
        <v>36832.5</v>
      </c>
      <c r="AG8880">
        <f>IF(MIS[[#This Row],[OrderSide]]="SELL",MIS[[#This Row],[VALUE]]-MIS[[#This Row],[LIVE_VALUE]],MIS[[#This Row],[LIVE_VALUE]]-MIS[[#This Row],[VALUE]])</f>
        <v>22.5</v>
      </c>
      <c r="AH8880" t="str" cm="1">
        <f t="array" ref="AH88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80" t="str">
        <f>MIS[[#This Row],[TRADING SYMBOL]]</f>
        <v>NIFTY2552225000PE</v>
      </c>
      <c r="AJ8880" t="str">
        <f>IF(RIGHT(MIS[[#This Row],[Main/Hedge]],4)="MAIN","MAIN","HEDGE")</f>
        <v>MAIN</v>
      </c>
      <c r="AK8880" t="str" cm="1">
        <f t="array" ref="AK8880">_xlfn._xlws.FILTER(Table4[Column1],ISNUMBER(SEARCH(Table4[Column1],MIS[[#This Row],[OrderUniqueIdentifier]])),"")</f>
        <v>LONGSHORT</v>
      </c>
    </row>
    <row r="8881" spans="1:37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>
        <f>_xlfn.XLOOKUP(MIS[[#This Row],[TRADING SYMBOL]],[1]Sheet1!$D:$D,[1]Sheet1!$C:$C)</f>
        <v>409.5</v>
      </c>
      <c r="AE8881">
        <f>MIS[[#This Row],[OrderAverageTradedPrice]]*MIS[[#This Row],[OrderQuantity]]</f>
        <v>40012</v>
      </c>
      <c r="AF8881">
        <f>MIS[[#This Row],[LTP]]*MIS[[#This Row],[OrderQuantity]]</f>
        <v>40950</v>
      </c>
      <c r="AG8881">
        <f>IF(MIS[[#This Row],[OrderSide]]="SELL",MIS[[#This Row],[VALUE]]-MIS[[#This Row],[LIVE_VALUE]],MIS[[#This Row],[LIVE_VALUE]]-MIS[[#This Row],[VALUE]])</f>
        <v>938</v>
      </c>
      <c r="AH8881" t="str" cm="1">
        <f t="array" ref="AH88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81" t="str">
        <f>MIS[[#This Row],[TRADING SYMBOL]]</f>
        <v>SENSEX2552082300PE</v>
      </c>
      <c r="AJ8881" t="str">
        <f>IF(RIGHT(MIS[[#This Row],[Main/Hedge]],4)="MAIN","MAIN","HEDGE")</f>
        <v>MAIN</v>
      </c>
      <c r="AK8881" t="str" cm="1">
        <f t="array" ref="AK8881">_xlfn._xlws.FILTER(Table4[Column1],ISNUMBER(SEARCH(Table4[Column1],MIS[[#This Row],[OrderUniqueIdentifier]])),"")</f>
        <v>LONGSHORT</v>
      </c>
    </row>
    <row r="8882" spans="1:37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>
        <f>_xlfn.XLOOKUP(MIS[[#This Row],[TRADING SYMBOL]],[1]Sheet1!$D:$D,[1]Sheet1!$C:$C)</f>
        <v>490.65</v>
      </c>
      <c r="AE8882">
        <f>MIS[[#This Row],[OrderAverageTradedPrice]]*MIS[[#This Row],[OrderQuantity]]</f>
        <v>19398</v>
      </c>
      <c r="AF8882">
        <f>MIS[[#This Row],[LTP]]*MIS[[#This Row],[OrderQuantity]]</f>
        <v>19626</v>
      </c>
      <c r="AG8882">
        <f>IF(MIS[[#This Row],[OrderSide]]="SELL",MIS[[#This Row],[VALUE]]-MIS[[#This Row],[LIVE_VALUE]],MIS[[#This Row],[LIVE_VALUE]]-MIS[[#This Row],[VALUE]])</f>
        <v>228</v>
      </c>
      <c r="AH8882" t="str" cm="1">
        <f t="array" ref="AH8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2" t="str">
        <f>MIS[[#This Row],[TRADING SYMBOL]]</f>
        <v>SENSEX2552082300CE</v>
      </c>
      <c r="AJ8882" t="str">
        <f>IF(RIGHT(MIS[[#This Row],[Main/Hedge]],4)="MAIN","MAIN","HEDGE")</f>
        <v>MAIN</v>
      </c>
      <c r="AK8882" t="str" cm="1">
        <f t="array" ref="AK8882">_xlfn._xlws.FILTER(Table4[Column1],ISNUMBER(SEARCH(Table4[Column1],MIS[[#This Row],[OrderUniqueIdentifier]])),"")</f>
        <v>XYT</v>
      </c>
    </row>
    <row r="8883" spans="1:37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>
        <f>_xlfn.XLOOKUP(MIS[[#This Row],[TRADING SYMBOL]],[1]Sheet1!$D:$D,[1]Sheet1!$C:$C)</f>
        <v>91.6</v>
      </c>
      <c r="AE8883">
        <f>MIS[[#This Row],[OrderAverageTradedPrice]]*MIS[[#This Row],[OrderQuantity]]</f>
        <v>5337</v>
      </c>
      <c r="AF8883">
        <f>MIS[[#This Row],[LTP]]*MIS[[#This Row],[OrderQuantity]]</f>
        <v>5496</v>
      </c>
      <c r="AG8883">
        <f>IF(MIS[[#This Row],[OrderSide]]="SELL",MIS[[#This Row],[VALUE]]-MIS[[#This Row],[LIVE_VALUE]],MIS[[#This Row],[LIVE_VALUE]]-MIS[[#This Row],[VALUE]])</f>
        <v>159</v>
      </c>
      <c r="AH8883" t="str" cm="1">
        <f t="array" ref="AH8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3" t="str">
        <f>MIS[[#This Row],[TRADING SYMBOL]]</f>
        <v>SENSEX2552083600CE</v>
      </c>
      <c r="AJ8883" t="str">
        <f>IF(RIGHT(MIS[[#This Row],[Main/Hedge]],4)="MAIN","MAIN","HEDGE")</f>
        <v>MAIN</v>
      </c>
      <c r="AK8883" t="str" cm="1">
        <f t="array" ref="AK8883">_xlfn._xlws.FILTER(Table4[Column1],ISNUMBER(SEARCH(Table4[Column1],MIS[[#This Row],[OrderUniqueIdentifier]])),"")</f>
        <v>XYT</v>
      </c>
    </row>
    <row r="8884" spans="1:37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>
        <f>_xlfn.XLOOKUP(MIS[[#This Row],[TRADING SYMBOL]],[1]Sheet1!$D:$D,[1]Sheet1!$C:$C)</f>
        <v>91.6</v>
      </c>
      <c r="AE8884">
        <f>MIS[[#This Row],[OrderAverageTradedPrice]]*MIS[[#This Row],[OrderQuantity]]</f>
        <v>1770</v>
      </c>
      <c r="AF8884">
        <f>MIS[[#This Row],[LTP]]*MIS[[#This Row],[OrderQuantity]]</f>
        <v>1832</v>
      </c>
      <c r="AG8884">
        <f>IF(MIS[[#This Row],[OrderSide]]="SELL",MIS[[#This Row],[VALUE]]-MIS[[#This Row],[LIVE_VALUE]],MIS[[#This Row],[LIVE_VALUE]]-MIS[[#This Row],[VALUE]])</f>
        <v>62</v>
      </c>
      <c r="AH8884" t="str" cm="1">
        <f t="array" ref="AH8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4" t="str">
        <f>MIS[[#This Row],[TRADING SYMBOL]]</f>
        <v>SENSEX2552083600CE</v>
      </c>
      <c r="AJ8884" t="str">
        <f>IF(RIGHT(MIS[[#This Row],[Main/Hedge]],4)="MAIN","MAIN","HEDGE")</f>
        <v>MAIN</v>
      </c>
      <c r="AK8884" t="str" cm="1">
        <f t="array" ref="AK8884">_xlfn._xlws.FILTER(Table4[Column1],ISNUMBER(SEARCH(Table4[Column1],MIS[[#This Row],[OrderUniqueIdentifier]])),"")</f>
        <v>XYT</v>
      </c>
    </row>
    <row r="8885" spans="1:37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>
        <f>_xlfn.XLOOKUP(MIS[[#This Row],[TRADING SYMBOL]],[1]Sheet1!$D:$D,[1]Sheet1!$C:$C)</f>
        <v>115.45</v>
      </c>
      <c r="AE8885">
        <f>MIS[[#This Row],[OrderAverageTradedPrice]]*MIS[[#This Row],[OrderQuantity]]</f>
        <v>2171</v>
      </c>
      <c r="AF8885">
        <f>MIS[[#This Row],[LTP]]*MIS[[#This Row],[OrderQuantity]]</f>
        <v>2309</v>
      </c>
      <c r="AG8885">
        <f>IF(MIS[[#This Row],[OrderSide]]="SELL",MIS[[#This Row],[VALUE]]-MIS[[#This Row],[LIVE_VALUE]],MIS[[#This Row],[LIVE_VALUE]]-MIS[[#This Row],[VALUE]])</f>
        <v>138</v>
      </c>
      <c r="AH8885" t="str" cm="1">
        <f t="array" ref="AH8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5" t="str">
        <f>MIS[[#This Row],[TRADING SYMBOL]]</f>
        <v>SENSEX2552081100PE</v>
      </c>
      <c r="AJ8885" t="str">
        <f>IF(RIGHT(MIS[[#This Row],[Main/Hedge]],4)="MAIN","MAIN","HEDGE")</f>
        <v>MAIN</v>
      </c>
      <c r="AK8885" t="str" cm="1">
        <f t="array" ref="AK8885">_xlfn._xlws.FILTER(Table4[Column1],ISNUMBER(SEARCH(Table4[Column1],MIS[[#This Row],[OrderUniqueIdentifier]])),"")</f>
        <v>XYT</v>
      </c>
    </row>
    <row r="8886" spans="1:37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>
        <f>_xlfn.XLOOKUP(MIS[[#This Row],[TRADING SYMBOL]],[1]Sheet1!$D:$D,[1]Sheet1!$C:$C)</f>
        <v>409.5</v>
      </c>
      <c r="AE8886">
        <f>MIS[[#This Row],[OrderAverageTradedPrice]]*MIS[[#This Row],[OrderQuantity]]</f>
        <v>8001</v>
      </c>
      <c r="AF8886">
        <f>MIS[[#This Row],[LTP]]*MIS[[#This Row],[OrderQuantity]]</f>
        <v>8190</v>
      </c>
      <c r="AG8886">
        <f>IF(MIS[[#This Row],[OrderSide]]="SELL",MIS[[#This Row],[VALUE]]-MIS[[#This Row],[LIVE_VALUE]],MIS[[#This Row],[LIVE_VALUE]]-MIS[[#This Row],[VALUE]])</f>
        <v>189</v>
      </c>
      <c r="AH8886" t="str" cm="1">
        <f t="array" ref="AH8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86" t="str">
        <f>MIS[[#This Row],[TRADING SYMBOL]]</f>
        <v>SENSEX2552082300PE</v>
      </c>
      <c r="AJ8886" t="str">
        <f>IF(RIGHT(MIS[[#This Row],[Main/Hedge]],4)="MAIN","MAIN","HEDGE")</f>
        <v>MAIN</v>
      </c>
      <c r="AK8886" t="str" cm="1">
        <f t="array" ref="AK8886">_xlfn._xlws.FILTER(Table4[Column1],ISNUMBER(SEARCH(Table4[Column1],MIS[[#This Row],[OrderUniqueIdentifier]])),"")</f>
        <v>NOTREND</v>
      </c>
    </row>
    <row r="8887" spans="1:37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>
        <f>_xlfn.XLOOKUP(MIS[[#This Row],[TRADING SYMBOL]],[1]Sheet1!$D:$D,[1]Sheet1!$C:$C)</f>
        <v>115.45</v>
      </c>
      <c r="AE8887">
        <f>MIS[[#This Row],[OrderAverageTradedPrice]]*MIS[[#This Row],[OrderQuantity]]</f>
        <v>6516</v>
      </c>
      <c r="AF8887">
        <f>MIS[[#This Row],[LTP]]*MIS[[#This Row],[OrderQuantity]]</f>
        <v>6927</v>
      </c>
      <c r="AG8887">
        <f>IF(MIS[[#This Row],[OrderSide]]="SELL",MIS[[#This Row],[VALUE]]-MIS[[#This Row],[LIVE_VALUE]],MIS[[#This Row],[LIVE_VALUE]]-MIS[[#This Row],[VALUE]])</f>
        <v>411</v>
      </c>
      <c r="AH8887" t="str" cm="1">
        <f t="array" ref="AH8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7" t="str">
        <f>MIS[[#This Row],[TRADING SYMBOL]]</f>
        <v>SENSEX2552081100PE</v>
      </c>
      <c r="AJ8887" t="str">
        <f>IF(RIGHT(MIS[[#This Row],[Main/Hedge]],4)="MAIN","MAIN","HEDGE")</f>
        <v>MAIN</v>
      </c>
      <c r="AK8887" t="str" cm="1">
        <f t="array" ref="AK8887">_xlfn._xlws.FILTER(Table4[Column1],ISNUMBER(SEARCH(Table4[Column1],MIS[[#This Row],[OrderUniqueIdentifier]])),"")</f>
        <v>XYT</v>
      </c>
    </row>
    <row r="8888" spans="1:37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>
        <f>_xlfn.XLOOKUP(MIS[[#This Row],[TRADING SYMBOL]],[1]Sheet1!$D:$D,[1]Sheet1!$C:$C)</f>
        <v>409.5</v>
      </c>
      <c r="AE8888">
        <f>MIS[[#This Row],[OrderAverageTradedPrice]]*MIS[[#This Row],[OrderQuantity]]</f>
        <v>16000</v>
      </c>
      <c r="AF8888">
        <f>MIS[[#This Row],[LTP]]*MIS[[#This Row],[OrderQuantity]]</f>
        <v>16380</v>
      </c>
      <c r="AG8888">
        <f>IF(MIS[[#This Row],[OrderSide]]="SELL",MIS[[#This Row],[VALUE]]-MIS[[#This Row],[LIVE_VALUE]],MIS[[#This Row],[LIVE_VALUE]]-MIS[[#This Row],[VALUE]])</f>
        <v>380</v>
      </c>
      <c r="AH8888" t="str" cm="1">
        <f t="array" ref="AH8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8" t="str">
        <f>MIS[[#This Row],[TRADING SYMBOL]]</f>
        <v>SENSEX2552082300PE</v>
      </c>
      <c r="AJ8888" t="str">
        <f>IF(RIGHT(MIS[[#This Row],[Main/Hedge]],4)="MAIN","MAIN","HEDGE")</f>
        <v>MAIN</v>
      </c>
      <c r="AK8888" t="str" cm="1">
        <f t="array" ref="AK8888">_xlfn._xlws.FILTER(Table4[Column1],ISNUMBER(SEARCH(Table4[Column1],MIS[[#This Row],[OrderUniqueIdentifier]])),"")</f>
        <v>XYT</v>
      </c>
    </row>
    <row r="8889" spans="1:37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>
        <f>_xlfn.XLOOKUP(MIS[[#This Row],[TRADING SYMBOL]],[1]Sheet1!$D:$D,[1]Sheet1!$C:$C)</f>
        <v>457.35</v>
      </c>
      <c r="AE8889">
        <f>MIS[[#This Row],[OrderAverageTradedPrice]]*MIS[[#This Row],[OrderQuantity]]</f>
        <v>35686</v>
      </c>
      <c r="AF8889">
        <f>MIS[[#This Row],[LTP]]*MIS[[#This Row],[OrderQuantity]]</f>
        <v>36588</v>
      </c>
      <c r="AG8889">
        <f>IF(MIS[[#This Row],[OrderSide]]="SELL",MIS[[#This Row],[VALUE]]-MIS[[#This Row],[LIVE_VALUE]],MIS[[#This Row],[LIVE_VALUE]]-MIS[[#This Row],[VALUE]])</f>
        <v>902</v>
      </c>
      <c r="AH8889" t="str" cm="1">
        <f t="array" ref="AH8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89" t="str">
        <f>MIS[[#This Row],[TRADING SYMBOL]]</f>
        <v>SENSEX2552082400PE</v>
      </c>
      <c r="AJ8889" t="str">
        <f>IF(RIGHT(MIS[[#This Row],[Main/Hedge]],4)="MAIN","MAIN","HEDGE")</f>
        <v>MAIN</v>
      </c>
      <c r="AK8889" t="str" cm="1">
        <f t="array" ref="AK8889">_xlfn._xlws.FILTER(Table4[Column1],ISNUMBER(SEARCH(Table4[Column1],MIS[[#This Row],[OrderUniqueIdentifier]])),"")</f>
        <v>NOTREND</v>
      </c>
    </row>
    <row r="8890" spans="1:37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>
        <f>_xlfn.XLOOKUP(MIS[[#This Row],[TRADING SYMBOL]],[1]Sheet1!$D:$D,[1]Sheet1!$C:$C)</f>
        <v>409.5</v>
      </c>
      <c r="AE8890">
        <f>MIS[[#This Row],[OrderAverageTradedPrice]]*MIS[[#This Row],[OrderQuantity]]</f>
        <v>120015</v>
      </c>
      <c r="AF8890">
        <f>MIS[[#This Row],[LTP]]*MIS[[#This Row],[OrderQuantity]]</f>
        <v>122850</v>
      </c>
      <c r="AG8890">
        <f>IF(MIS[[#This Row],[OrderSide]]="SELL",MIS[[#This Row],[VALUE]]-MIS[[#This Row],[LIVE_VALUE]],MIS[[#This Row],[LIVE_VALUE]]-MIS[[#This Row],[VALUE]])</f>
        <v>2835</v>
      </c>
      <c r="AH8890" t="str" cm="1">
        <f t="array" ref="AH88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90" t="str">
        <f>MIS[[#This Row],[TRADING SYMBOL]]</f>
        <v>SENSEX2552082300PE</v>
      </c>
      <c r="AJ8890" t="str">
        <f>IF(RIGHT(MIS[[#This Row],[Main/Hedge]],4)="MAIN","MAIN","HEDGE")</f>
        <v>MAIN</v>
      </c>
      <c r="AK8890" t="str" cm="1">
        <f t="array" ref="AK8890">_xlfn._xlws.FILTER(Table4[Column1],ISNUMBER(SEARCH(Table4[Column1],MIS[[#This Row],[OrderUniqueIdentifier]])),"")</f>
        <v>LONGSHORT</v>
      </c>
    </row>
    <row r="8891" spans="1:37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>
        <f>_xlfn.XLOOKUP(MIS[[#This Row],[TRADING SYMBOL]],[1]Sheet1!$D:$D,[1]Sheet1!$C:$C)</f>
        <v>163.69999999999999</v>
      </c>
      <c r="AE8891">
        <f>MIS[[#This Row],[OrderAverageTradedPrice]]*MIS[[#This Row],[OrderQuantity]]</f>
        <v>122632.5</v>
      </c>
      <c r="AF8891">
        <f>MIS[[#This Row],[LTP]]*MIS[[#This Row],[OrderQuantity]]</f>
        <v>122774.99999999999</v>
      </c>
      <c r="AG8891">
        <f>IF(MIS[[#This Row],[OrderSide]]="SELL",MIS[[#This Row],[VALUE]]-MIS[[#This Row],[LIVE_VALUE]],MIS[[#This Row],[LIVE_VALUE]]-MIS[[#This Row],[VALUE]])</f>
        <v>142.49999999998545</v>
      </c>
      <c r="AH8891" t="str" cm="1">
        <f t="array" ref="AH88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891" t="str">
        <f>MIS[[#This Row],[TRADING SYMBOL]]</f>
        <v>NIFTY2552225000PE</v>
      </c>
      <c r="AJ8891" t="str">
        <f>IF(RIGHT(MIS[[#This Row],[Main/Hedge]],4)="MAIN","MAIN","HEDGE")</f>
        <v>MAIN</v>
      </c>
      <c r="AK8891" t="str" cm="1">
        <f t="array" ref="AK8891">_xlfn._xlws.FILTER(Table4[Column1],ISNUMBER(SEARCH(Table4[Column1],MIS[[#This Row],[OrderUniqueIdentifier]])),"")</f>
        <v>LONGSHORT</v>
      </c>
    </row>
    <row r="8892" spans="1:37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>
        <f>_xlfn.XLOOKUP(MIS[[#This Row],[TRADING SYMBOL]],[1]Sheet1!$D:$D,[1]Sheet1!$C:$C)</f>
        <v>115.45</v>
      </c>
      <c r="AE8892">
        <f>MIS[[#This Row],[OrderAverageTradedPrice]]*MIS[[#This Row],[OrderQuantity]]</f>
        <v>8700</v>
      </c>
      <c r="AF8892">
        <f>MIS[[#This Row],[LTP]]*MIS[[#This Row],[OrderQuantity]]</f>
        <v>9236</v>
      </c>
      <c r="AG8892">
        <f>IF(MIS[[#This Row],[OrderSide]]="SELL",MIS[[#This Row],[VALUE]]-MIS[[#This Row],[LIVE_VALUE]],MIS[[#This Row],[LIVE_VALUE]]-MIS[[#This Row],[VALUE]])</f>
        <v>536</v>
      </c>
      <c r="AH8892" t="str" cm="1">
        <f t="array" ref="AH8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2" t="str">
        <f>MIS[[#This Row],[TRADING SYMBOL]]</f>
        <v>SENSEX2552081100PE</v>
      </c>
      <c r="AJ8892" t="str">
        <f>IF(RIGHT(MIS[[#This Row],[Main/Hedge]],4)="MAIN","MAIN","HEDGE")</f>
        <v>MAIN</v>
      </c>
      <c r="AK8892" t="str" cm="1">
        <f t="array" ref="AK8892">_xlfn._xlws.FILTER(Table4[Column1],ISNUMBER(SEARCH(Table4[Column1],MIS[[#This Row],[OrderUniqueIdentifier]])),"")</f>
        <v>XYT</v>
      </c>
    </row>
    <row r="8893" spans="1:37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>
        <f>_xlfn.XLOOKUP(MIS[[#This Row],[TRADING SYMBOL]],[1]Sheet1!$D:$D,[1]Sheet1!$C:$C)</f>
        <v>409.5</v>
      </c>
      <c r="AE8893">
        <f>MIS[[#This Row],[OrderAverageTradedPrice]]*MIS[[#This Row],[OrderQuantity]]</f>
        <v>48132</v>
      </c>
      <c r="AF8893">
        <f>MIS[[#This Row],[LTP]]*MIS[[#This Row],[OrderQuantity]]</f>
        <v>49140</v>
      </c>
      <c r="AG8893">
        <f>IF(MIS[[#This Row],[OrderSide]]="SELL",MIS[[#This Row],[VALUE]]-MIS[[#This Row],[LIVE_VALUE]],MIS[[#This Row],[LIVE_VALUE]]-MIS[[#This Row],[VALUE]])</f>
        <v>1008</v>
      </c>
      <c r="AH8893" t="str" cm="1">
        <f t="array" ref="AH8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93" t="str">
        <f>MIS[[#This Row],[TRADING SYMBOL]]</f>
        <v>SENSEX2552082300PE</v>
      </c>
      <c r="AJ8893" t="str">
        <f>IF(RIGHT(MIS[[#This Row],[Main/Hedge]],4)="MAIN","MAIN","HEDGE")</f>
        <v>MAIN</v>
      </c>
      <c r="AK8893" t="str" cm="1">
        <f t="array" ref="AK8893">_xlfn._xlws.FILTER(Table4[Column1],ISNUMBER(SEARCH(Table4[Column1],MIS[[#This Row],[OrderUniqueIdentifier]])),"")</f>
        <v>NOTREND</v>
      </c>
    </row>
    <row r="8894" spans="1:37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>
        <f>_xlfn.XLOOKUP(MIS[[#This Row],[TRADING SYMBOL]],[1]Sheet1!$D:$D,[1]Sheet1!$C:$C)</f>
        <v>187</v>
      </c>
      <c r="AE8894">
        <f>MIS[[#This Row],[OrderAverageTradedPrice]]*MIS[[#This Row],[OrderQuantity]]</f>
        <v>97965</v>
      </c>
      <c r="AF8894">
        <f>MIS[[#This Row],[LTP]]*MIS[[#This Row],[OrderQuantity]]</f>
        <v>98175</v>
      </c>
      <c r="AG8894">
        <f>IF(MIS[[#This Row],[OrderSide]]="SELL",MIS[[#This Row],[VALUE]]-MIS[[#This Row],[LIVE_VALUE]],MIS[[#This Row],[LIVE_VALUE]]-MIS[[#This Row],[VALUE]])</f>
        <v>210</v>
      </c>
      <c r="AH8894" t="str" cm="1">
        <f t="array" ref="AH88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94" t="str">
        <f>MIS[[#This Row],[TRADING SYMBOL]]</f>
        <v>NIFTY2552225050PE</v>
      </c>
      <c r="AJ8894" t="str">
        <f>IF(RIGHT(MIS[[#This Row],[Main/Hedge]],4)="MAIN","MAIN","HEDGE")</f>
        <v>MAIN</v>
      </c>
      <c r="AK8894" t="str" cm="1">
        <f t="array" ref="AK8894">_xlfn._xlws.FILTER(Table4[Column1],ISNUMBER(SEARCH(Table4[Column1],MIS[[#This Row],[OrderUniqueIdentifier]])),"")</f>
        <v>NOTREND</v>
      </c>
    </row>
    <row r="8895" spans="1:37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>
        <f>_xlfn.XLOOKUP(MIS[[#This Row],[TRADING SYMBOL]],[1]Sheet1!$D:$D,[1]Sheet1!$C:$C)</f>
        <v>118.35</v>
      </c>
      <c r="AE8895">
        <f>MIS[[#This Row],[OrderAverageTradedPrice]]*MIS[[#This Row],[OrderQuantity]]</f>
        <v>14023.99999999992</v>
      </c>
      <c r="AF8895">
        <f>MIS[[#This Row],[LTP]]*MIS[[#This Row],[OrderQuantity]]</f>
        <v>14202</v>
      </c>
      <c r="AG8895">
        <f>IF(MIS[[#This Row],[OrderSide]]="SELL",MIS[[#This Row],[VALUE]]-MIS[[#This Row],[LIVE_VALUE]],MIS[[#This Row],[LIVE_VALUE]]-MIS[[#This Row],[VALUE]])</f>
        <v>178.00000000008004</v>
      </c>
      <c r="AH8895" t="str" cm="1">
        <f t="array" ref="AH8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5" t="str">
        <f>MIS[[#This Row],[TRADING SYMBOL]]</f>
        <v>SENSEX2552083400CE</v>
      </c>
      <c r="AJ8895" t="str">
        <f>IF(RIGHT(MIS[[#This Row],[Main/Hedge]],4)="MAIN","MAIN","HEDGE")</f>
        <v>MAIN</v>
      </c>
      <c r="AK8895" t="str" cm="1">
        <f t="array" ref="AK8895">_xlfn._xlws.FILTER(Table4[Column1],ISNUMBER(SEARCH(Table4[Column1],MIS[[#This Row],[OrderUniqueIdentifier]])),"")</f>
        <v>XYT</v>
      </c>
    </row>
    <row r="8896" spans="1:37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>
        <f>_xlfn.XLOOKUP(MIS[[#This Row],[TRADING SYMBOL]],[1]Sheet1!$D:$D,[1]Sheet1!$C:$C)</f>
        <v>115.45</v>
      </c>
      <c r="AE8896">
        <f>MIS[[#This Row],[OrderAverageTradedPrice]]*MIS[[#This Row],[OrderQuantity]]</f>
        <v>15216.99999999998</v>
      </c>
      <c r="AF8896">
        <f>MIS[[#This Row],[LTP]]*MIS[[#This Row],[OrderQuantity]]</f>
        <v>16163</v>
      </c>
      <c r="AG8896">
        <f>IF(MIS[[#This Row],[OrderSide]]="SELL",MIS[[#This Row],[VALUE]]-MIS[[#This Row],[LIVE_VALUE]],MIS[[#This Row],[LIVE_VALUE]]-MIS[[#This Row],[VALUE]])</f>
        <v>946.00000000002001</v>
      </c>
      <c r="AH8896" t="str" cm="1">
        <f t="array" ref="AH8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6" t="str">
        <f>MIS[[#This Row],[TRADING SYMBOL]]</f>
        <v>SENSEX2552081100PE</v>
      </c>
      <c r="AJ8896" t="str">
        <f>IF(RIGHT(MIS[[#This Row],[Main/Hedge]],4)="MAIN","MAIN","HEDGE")</f>
        <v>MAIN</v>
      </c>
      <c r="AK8896" t="str" cm="1">
        <f t="array" ref="AK8896">_xlfn._xlws.FILTER(Table4[Column1],ISNUMBER(SEARCH(Table4[Column1],MIS[[#This Row],[OrderUniqueIdentifier]])),"")</f>
        <v>XYT</v>
      </c>
    </row>
    <row r="8897" spans="1:37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>
        <f>_xlfn.XLOOKUP(MIS[[#This Row],[TRADING SYMBOL]],[1]Sheet1!$D:$D,[1]Sheet1!$C:$C)</f>
        <v>187</v>
      </c>
      <c r="AE8897">
        <f>MIS[[#This Row],[OrderAverageTradedPrice]]*MIS[[#This Row],[OrderQuantity]]</f>
        <v>28050</v>
      </c>
      <c r="AF8897">
        <f>MIS[[#This Row],[LTP]]*MIS[[#This Row],[OrderQuantity]]</f>
        <v>28050</v>
      </c>
      <c r="AG8897">
        <f>IF(MIS[[#This Row],[OrderSide]]="SELL",MIS[[#This Row],[VALUE]]-MIS[[#This Row],[LIVE_VALUE]],MIS[[#This Row],[LIVE_VALUE]]-MIS[[#This Row],[VALUE]])</f>
        <v>0</v>
      </c>
      <c r="AH8897" t="str" cm="1">
        <f t="array" ref="AH8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897" t="str">
        <f>MIS[[#This Row],[TRADING SYMBOL]]</f>
        <v>NIFTY2552225050PE</v>
      </c>
      <c r="AJ8897" t="str">
        <f>IF(RIGHT(MIS[[#This Row],[Main/Hedge]],4)="MAIN","MAIN","HEDGE")</f>
        <v>MAIN</v>
      </c>
      <c r="AK8897" t="str" cm="1">
        <f t="array" ref="AK8897">_xlfn._xlws.FILTER(Table4[Column1],ISNUMBER(SEARCH(Table4[Column1],MIS[[#This Row],[OrderUniqueIdentifier]])),"")</f>
        <v>NOTREND</v>
      </c>
    </row>
    <row r="8898" spans="1:37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>
        <f>_xlfn.XLOOKUP(MIS[[#This Row],[TRADING SYMBOL]],[1]Sheet1!$D:$D,[1]Sheet1!$C:$C)</f>
        <v>115.45</v>
      </c>
      <c r="AE8898">
        <f>MIS[[#This Row],[OrderAverageTradedPrice]]*MIS[[#This Row],[OrderQuantity]]</f>
        <v>4357</v>
      </c>
      <c r="AF8898">
        <f>MIS[[#This Row],[LTP]]*MIS[[#This Row],[OrderQuantity]]</f>
        <v>4618</v>
      </c>
      <c r="AG8898">
        <f>IF(MIS[[#This Row],[OrderSide]]="SELL",MIS[[#This Row],[VALUE]]-MIS[[#This Row],[LIVE_VALUE]],MIS[[#This Row],[LIVE_VALUE]]-MIS[[#This Row],[VALUE]])</f>
        <v>261</v>
      </c>
      <c r="AH8898" t="str" cm="1">
        <f t="array" ref="AH8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8" t="str">
        <f>MIS[[#This Row],[TRADING SYMBOL]]</f>
        <v>SENSEX2552081100PE</v>
      </c>
      <c r="AJ8898" t="str">
        <f>IF(RIGHT(MIS[[#This Row],[Main/Hedge]],4)="MAIN","MAIN","HEDGE")</f>
        <v>MAIN</v>
      </c>
      <c r="AK8898" t="str" cm="1">
        <f t="array" ref="AK8898">_xlfn._xlws.FILTER(Table4[Column1],ISNUMBER(SEARCH(Table4[Column1],MIS[[#This Row],[OrderUniqueIdentifier]])),"")</f>
        <v>XYT</v>
      </c>
    </row>
    <row r="8899" spans="1:37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>
        <f>_xlfn.XLOOKUP(MIS[[#This Row],[TRADING SYMBOL]],[1]Sheet1!$D:$D,[1]Sheet1!$C:$C)</f>
        <v>118.35</v>
      </c>
      <c r="AE8899">
        <f>MIS[[#This Row],[OrderAverageTradedPrice]]*MIS[[#This Row],[OrderQuantity]]</f>
        <v>4688</v>
      </c>
      <c r="AF8899">
        <f>MIS[[#This Row],[LTP]]*MIS[[#This Row],[OrderQuantity]]</f>
        <v>4734</v>
      </c>
      <c r="AG8899">
        <f>IF(MIS[[#This Row],[OrderSide]]="SELL",MIS[[#This Row],[VALUE]]-MIS[[#This Row],[LIVE_VALUE]],MIS[[#This Row],[LIVE_VALUE]]-MIS[[#This Row],[VALUE]])</f>
        <v>46</v>
      </c>
      <c r="AH8899" t="str" cm="1">
        <f t="array" ref="AH8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9" t="str">
        <f>MIS[[#This Row],[TRADING SYMBOL]]</f>
        <v>SENSEX2552083400CE</v>
      </c>
      <c r="AJ8899" t="str">
        <f>IF(RIGHT(MIS[[#This Row],[Main/Hedge]],4)="MAIN","MAIN","HEDGE")</f>
        <v>MAIN</v>
      </c>
      <c r="AK8899" t="str" cm="1">
        <f t="array" ref="AK8899">_xlfn._xlws.FILTER(Table4[Column1],ISNUMBER(SEARCH(Table4[Column1],MIS[[#This Row],[OrderUniqueIdentifier]])),"")</f>
        <v>XYT</v>
      </c>
    </row>
    <row r="8900" spans="1:37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>
        <f>_xlfn.XLOOKUP(MIS[[#This Row],[TRADING SYMBOL]],[1]Sheet1!$D:$D,[1]Sheet1!$C:$C)</f>
        <v>409.5</v>
      </c>
      <c r="AE8900">
        <f>MIS[[#This Row],[OrderAverageTradedPrice]]*MIS[[#This Row],[OrderQuantity]]</f>
        <v>16016</v>
      </c>
      <c r="AF8900">
        <f>MIS[[#This Row],[LTP]]*MIS[[#This Row],[OrderQuantity]]</f>
        <v>16380</v>
      </c>
      <c r="AG8900">
        <f>IF(MIS[[#This Row],[OrderSide]]="SELL",MIS[[#This Row],[VALUE]]-MIS[[#This Row],[LIVE_VALUE]],MIS[[#This Row],[LIVE_VALUE]]-MIS[[#This Row],[VALUE]])</f>
        <v>364</v>
      </c>
      <c r="AH8900" t="str" cm="1">
        <f t="array" ref="AH89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00" t="str">
        <f>MIS[[#This Row],[TRADING SYMBOL]]</f>
        <v>SENSEX2552082300PE</v>
      </c>
      <c r="AJ8900" t="str">
        <f>IF(RIGHT(MIS[[#This Row],[Main/Hedge]],4)="MAIN","MAIN","HEDGE")</f>
        <v>MAIN</v>
      </c>
      <c r="AK8900" t="str" cm="1">
        <f t="array" ref="AK8900">_xlfn._xlws.FILTER(Table4[Column1],ISNUMBER(SEARCH(Table4[Column1],MIS[[#This Row],[OrderUniqueIdentifier]])),"")</f>
        <v>NOTREND</v>
      </c>
    </row>
    <row r="8901" spans="1:37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>
        <f>_xlfn.XLOOKUP(MIS[[#This Row],[TRADING SYMBOL]],[1]Sheet1!$D:$D,[1]Sheet1!$C:$C)</f>
        <v>409.5</v>
      </c>
      <c r="AE8901">
        <f>MIS[[#This Row],[OrderAverageTradedPrice]]*MIS[[#This Row],[OrderQuantity]]</f>
        <v>8009</v>
      </c>
      <c r="AF8901">
        <f>MIS[[#This Row],[LTP]]*MIS[[#This Row],[OrderQuantity]]</f>
        <v>8190</v>
      </c>
      <c r="AG8901">
        <f>IF(MIS[[#This Row],[OrderSide]]="SELL",MIS[[#This Row],[VALUE]]-MIS[[#This Row],[LIVE_VALUE]],MIS[[#This Row],[LIVE_VALUE]]-MIS[[#This Row],[VALUE]])</f>
        <v>181</v>
      </c>
      <c r="AH8901" t="str" cm="1">
        <f t="array" ref="AH8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1" t="str">
        <f>MIS[[#This Row],[TRADING SYMBOL]]</f>
        <v>SENSEX2552082300PE</v>
      </c>
      <c r="AJ8901" t="str">
        <f>IF(RIGHT(MIS[[#This Row],[Main/Hedge]],4)="MAIN","MAIN","HEDGE")</f>
        <v>MAIN</v>
      </c>
      <c r="AK8901" t="str" cm="1">
        <f t="array" ref="AK8901">_xlfn._xlws.FILTER(Table4[Column1],ISNUMBER(SEARCH(Table4[Column1],MIS[[#This Row],[OrderUniqueIdentifier]])),"")</f>
        <v>XYT</v>
      </c>
    </row>
    <row r="8902" spans="1:37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>
        <f>_xlfn.XLOOKUP(MIS[[#This Row],[TRADING SYMBOL]],[1]Sheet1!$D:$D,[1]Sheet1!$C:$C)</f>
        <v>168.75</v>
      </c>
      <c r="AE8902">
        <f>MIS[[#This Row],[OrderAverageTradedPrice]]*MIS[[#This Row],[OrderQuantity]]</f>
        <v>12457.5</v>
      </c>
      <c r="AF8902">
        <f>MIS[[#This Row],[LTP]]*MIS[[#This Row],[OrderQuantity]]</f>
        <v>12656.25</v>
      </c>
      <c r="AG8902">
        <f>IF(MIS[[#This Row],[OrderSide]]="SELL",MIS[[#This Row],[VALUE]]-MIS[[#This Row],[LIVE_VALUE]],MIS[[#This Row],[LIVE_VALUE]]-MIS[[#This Row],[VALUE]])</f>
        <v>198.75</v>
      </c>
      <c r="AH8902" t="str" cm="1">
        <f t="array" ref="AH8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02" t="str">
        <f>MIS[[#This Row],[TRADING SYMBOL]]</f>
        <v>NIFTY2552225050CE</v>
      </c>
      <c r="AJ8902" t="str">
        <f>IF(RIGHT(MIS[[#This Row],[Main/Hedge]],4)="MAIN","MAIN","HEDGE")</f>
        <v>MAIN</v>
      </c>
      <c r="AK8902" t="str" cm="1">
        <f t="array" ref="AK8902">_xlfn._xlws.FILTER(Table4[Column1],ISNUMBER(SEARCH(Table4[Column1],MIS[[#This Row],[OrderUniqueIdentifier]])),"")</f>
        <v>NOTREND</v>
      </c>
    </row>
    <row r="8903" spans="1:37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>
        <f>_xlfn.XLOOKUP(MIS[[#This Row],[TRADING SYMBOL]],[1]Sheet1!$D:$D,[1]Sheet1!$C:$C)</f>
        <v>409.5</v>
      </c>
      <c r="AE8903">
        <f>MIS[[#This Row],[OrderAverageTradedPrice]]*MIS[[#This Row],[OrderQuantity]]</f>
        <v>16022</v>
      </c>
      <c r="AF8903">
        <f>MIS[[#This Row],[LTP]]*MIS[[#This Row],[OrderQuantity]]</f>
        <v>16380</v>
      </c>
      <c r="AG8903">
        <f>IF(MIS[[#This Row],[OrderSide]]="SELL",MIS[[#This Row],[VALUE]]-MIS[[#This Row],[LIVE_VALUE]],MIS[[#This Row],[LIVE_VALUE]]-MIS[[#This Row],[VALUE]])</f>
        <v>358</v>
      </c>
      <c r="AH8903" t="str" cm="1">
        <f t="array" ref="AH8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03" t="str">
        <f>MIS[[#This Row],[TRADING SYMBOL]]</f>
        <v>SENSEX2552082300PE</v>
      </c>
      <c r="AJ8903" t="str">
        <f>IF(RIGHT(MIS[[#This Row],[Main/Hedge]],4)="MAIN","MAIN","HEDGE")</f>
        <v>MAIN</v>
      </c>
      <c r="AK8903" t="str" cm="1">
        <f t="array" ref="AK8903">_xlfn._xlws.FILTER(Table4[Column1],ISNUMBER(SEARCH(Table4[Column1],MIS[[#This Row],[OrderUniqueIdentifier]])),"")</f>
        <v>LONGSHORT</v>
      </c>
    </row>
    <row r="8904" spans="1:37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>
        <f>_xlfn.XLOOKUP(MIS[[#This Row],[TRADING SYMBOL]],[1]Sheet1!$D:$D,[1]Sheet1!$C:$C)</f>
        <v>187</v>
      </c>
      <c r="AE8904">
        <f>MIS[[#This Row],[OrderAverageTradedPrice]]*MIS[[#This Row],[OrderQuantity]]</f>
        <v>13995</v>
      </c>
      <c r="AF8904">
        <f>MIS[[#This Row],[LTP]]*MIS[[#This Row],[OrderQuantity]]</f>
        <v>14025</v>
      </c>
      <c r="AG8904">
        <f>IF(MIS[[#This Row],[OrderSide]]="SELL",MIS[[#This Row],[VALUE]]-MIS[[#This Row],[LIVE_VALUE]],MIS[[#This Row],[LIVE_VALUE]]-MIS[[#This Row],[VALUE]])</f>
        <v>30</v>
      </c>
      <c r="AH8904" t="str" cm="1">
        <f t="array" ref="AH89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04" t="str">
        <f>MIS[[#This Row],[TRADING SYMBOL]]</f>
        <v>NIFTY2552225050PE</v>
      </c>
      <c r="AJ8904" t="str">
        <f>IF(RIGHT(MIS[[#This Row],[Main/Hedge]],4)="MAIN","MAIN","HEDGE")</f>
        <v>MAIN</v>
      </c>
      <c r="AK8904" t="str" cm="1">
        <f t="array" ref="AK8904">_xlfn._xlws.FILTER(Table4[Column1],ISNUMBER(SEARCH(Table4[Column1],MIS[[#This Row],[OrderUniqueIdentifier]])),"")</f>
        <v>NOTREND</v>
      </c>
    </row>
    <row r="8905" spans="1:37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>
        <f>_xlfn.XLOOKUP(MIS[[#This Row],[TRADING SYMBOL]],[1]Sheet1!$D:$D,[1]Sheet1!$C:$C)</f>
        <v>409.5</v>
      </c>
      <c r="AE8905">
        <f>MIS[[#This Row],[OrderAverageTradedPrice]]*MIS[[#This Row],[OrderQuantity]]</f>
        <v>8015</v>
      </c>
      <c r="AF8905">
        <f>MIS[[#This Row],[LTP]]*MIS[[#This Row],[OrderQuantity]]</f>
        <v>8190</v>
      </c>
      <c r="AG8905">
        <f>IF(MIS[[#This Row],[OrderSide]]="SELL",MIS[[#This Row],[VALUE]]-MIS[[#This Row],[LIVE_VALUE]],MIS[[#This Row],[LIVE_VALUE]]-MIS[[#This Row],[VALUE]])</f>
        <v>175</v>
      </c>
      <c r="AH8905" t="str" cm="1">
        <f t="array" ref="AH8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5" t="str">
        <f>MIS[[#This Row],[TRADING SYMBOL]]</f>
        <v>SENSEX2552082300PE</v>
      </c>
      <c r="AJ8905" t="str">
        <f>IF(RIGHT(MIS[[#This Row],[Main/Hedge]],4)="MAIN","MAIN","HEDGE")</f>
        <v>MAIN</v>
      </c>
      <c r="AK8905" t="str" cm="1">
        <f t="array" ref="AK8905">_xlfn._xlws.FILTER(Table4[Column1],ISNUMBER(SEARCH(Table4[Column1],MIS[[#This Row],[OrderUniqueIdentifier]])),"")</f>
        <v>XYT</v>
      </c>
    </row>
    <row r="8906" spans="1:37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>
        <f>_xlfn.XLOOKUP(MIS[[#This Row],[TRADING SYMBOL]],[1]Sheet1!$D:$D,[1]Sheet1!$C:$C)</f>
        <v>409.5</v>
      </c>
      <c r="AE8906">
        <f>MIS[[#This Row],[OrderAverageTradedPrice]]*MIS[[#This Row],[OrderQuantity]]</f>
        <v>16032</v>
      </c>
      <c r="AF8906">
        <f>MIS[[#This Row],[LTP]]*MIS[[#This Row],[OrderQuantity]]</f>
        <v>16380</v>
      </c>
      <c r="AG8906">
        <f>IF(MIS[[#This Row],[OrderSide]]="SELL",MIS[[#This Row],[VALUE]]-MIS[[#This Row],[LIVE_VALUE]],MIS[[#This Row],[LIVE_VALUE]]-MIS[[#This Row],[VALUE]])</f>
        <v>348</v>
      </c>
      <c r="AH8906" t="str" cm="1">
        <f t="array" ref="AH89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06" t="str">
        <f>MIS[[#This Row],[TRADING SYMBOL]]</f>
        <v>SENSEX2552082300PE</v>
      </c>
      <c r="AJ8906" t="str">
        <f>IF(RIGHT(MIS[[#This Row],[Main/Hedge]],4)="MAIN","MAIN","HEDGE")</f>
        <v>MAIN</v>
      </c>
      <c r="AK8906" t="str" cm="1">
        <f t="array" ref="AK8906">_xlfn._xlws.FILTER(Table4[Column1],ISNUMBER(SEARCH(Table4[Column1],MIS[[#This Row],[OrderUniqueIdentifier]])),"")</f>
        <v>NOTREND</v>
      </c>
    </row>
    <row r="8907" spans="1:37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>
        <f>_xlfn.XLOOKUP(MIS[[#This Row],[TRADING SYMBOL]],[1]Sheet1!$D:$D,[1]Sheet1!$C:$C)</f>
        <v>115.45</v>
      </c>
      <c r="AE8907">
        <f>MIS[[#This Row],[OrderAverageTradedPrice]]*MIS[[#This Row],[OrderQuantity]]</f>
        <v>2170</v>
      </c>
      <c r="AF8907">
        <f>MIS[[#This Row],[LTP]]*MIS[[#This Row],[OrderQuantity]]</f>
        <v>2309</v>
      </c>
      <c r="AG8907">
        <f>IF(MIS[[#This Row],[OrderSide]]="SELL",MIS[[#This Row],[VALUE]]-MIS[[#This Row],[LIVE_VALUE]],MIS[[#This Row],[LIVE_VALUE]]-MIS[[#This Row],[VALUE]])</f>
        <v>139</v>
      </c>
      <c r="AH8907" t="str" cm="1">
        <f t="array" ref="AH8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7" t="str">
        <f>MIS[[#This Row],[TRADING SYMBOL]]</f>
        <v>SENSEX2552081100PE</v>
      </c>
      <c r="AJ8907" t="str">
        <f>IF(RIGHT(MIS[[#This Row],[Main/Hedge]],4)="MAIN","MAIN","HEDGE")</f>
        <v>MAIN</v>
      </c>
      <c r="AK8907" t="str" cm="1">
        <f t="array" ref="AK8907">_xlfn._xlws.FILTER(Table4[Column1],ISNUMBER(SEARCH(Table4[Column1],MIS[[#This Row],[OrderUniqueIdentifier]])),"")</f>
        <v>XYT</v>
      </c>
    </row>
    <row r="8908" spans="1:37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>
        <f>_xlfn.XLOOKUP(MIS[[#This Row],[TRADING SYMBOL]],[1]Sheet1!$D:$D,[1]Sheet1!$C:$C)</f>
        <v>409.5</v>
      </c>
      <c r="AE8908">
        <f>MIS[[#This Row],[OrderAverageTradedPrice]]*MIS[[#This Row],[OrderQuantity]]</f>
        <v>72192.999999999971</v>
      </c>
      <c r="AF8908">
        <f>MIS[[#This Row],[LTP]]*MIS[[#This Row],[OrderQuantity]]</f>
        <v>73710</v>
      </c>
      <c r="AG8908">
        <f>IF(MIS[[#This Row],[OrderSide]]="SELL",MIS[[#This Row],[VALUE]]-MIS[[#This Row],[LIVE_VALUE]],MIS[[#This Row],[LIVE_VALUE]]-MIS[[#This Row],[VALUE]])</f>
        <v>1517.0000000000291</v>
      </c>
      <c r="AH8908" t="str" cm="1">
        <f t="array" ref="AH89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08" t="str">
        <f>MIS[[#This Row],[TRADING SYMBOL]]</f>
        <v>SENSEX2552082300PE</v>
      </c>
      <c r="AJ8908" t="str">
        <f>IF(RIGHT(MIS[[#This Row],[Main/Hedge]],4)="MAIN","MAIN","HEDGE")</f>
        <v>MAIN</v>
      </c>
      <c r="AK8908" t="str" cm="1">
        <f t="array" ref="AK8908">_xlfn._xlws.FILTER(Table4[Column1],ISNUMBER(SEARCH(Table4[Column1],MIS[[#This Row],[OrderUniqueIdentifier]])),"")</f>
        <v>NOTREND</v>
      </c>
    </row>
    <row r="8909" spans="1:37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>
        <f>_xlfn.XLOOKUP(MIS[[#This Row],[TRADING SYMBOL]],[1]Sheet1!$D:$D,[1]Sheet1!$C:$C)</f>
        <v>409.5</v>
      </c>
      <c r="AE8909">
        <f>MIS[[#This Row],[OrderAverageTradedPrice]]*MIS[[#This Row],[OrderQuantity]]</f>
        <v>48133.99999999992</v>
      </c>
      <c r="AF8909">
        <f>MIS[[#This Row],[LTP]]*MIS[[#This Row],[OrderQuantity]]</f>
        <v>49140</v>
      </c>
      <c r="AG8909">
        <f>IF(MIS[[#This Row],[OrderSide]]="SELL",MIS[[#This Row],[VALUE]]-MIS[[#This Row],[LIVE_VALUE]],MIS[[#This Row],[LIVE_VALUE]]-MIS[[#This Row],[VALUE]])</f>
        <v>1006.00000000008</v>
      </c>
      <c r="AH8909" t="str" cm="1">
        <f t="array" ref="AH8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9" t="str">
        <f>MIS[[#This Row],[TRADING SYMBOL]]</f>
        <v>SENSEX2552082300PE</v>
      </c>
      <c r="AJ8909" t="str">
        <f>IF(RIGHT(MIS[[#This Row],[Main/Hedge]],4)="MAIN","MAIN","HEDGE")</f>
        <v>MAIN</v>
      </c>
      <c r="AK8909" t="str" cm="1">
        <f t="array" ref="AK8909">_xlfn._xlws.FILTER(Table4[Column1],ISNUMBER(SEARCH(Table4[Column1],MIS[[#This Row],[OrderUniqueIdentifier]])),"")</f>
        <v>XYT</v>
      </c>
    </row>
    <row r="8910" spans="1:37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>
        <f>_xlfn.XLOOKUP(MIS[[#This Row],[TRADING SYMBOL]],[1]Sheet1!$D:$D,[1]Sheet1!$C:$C)</f>
        <v>409.5</v>
      </c>
      <c r="AE8910">
        <f>MIS[[#This Row],[OrderAverageTradedPrice]]*MIS[[#This Row],[OrderQuantity]]</f>
        <v>8013</v>
      </c>
      <c r="AF8910">
        <f>MIS[[#This Row],[LTP]]*MIS[[#This Row],[OrderQuantity]]</f>
        <v>8190</v>
      </c>
      <c r="AG8910">
        <f>IF(MIS[[#This Row],[OrderSide]]="SELL",MIS[[#This Row],[VALUE]]-MIS[[#This Row],[LIVE_VALUE]],MIS[[#This Row],[LIVE_VALUE]]-MIS[[#This Row],[VALUE]])</f>
        <v>177</v>
      </c>
      <c r="AH8910" t="str" cm="1">
        <f t="array" ref="AH89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10" t="str">
        <f>MIS[[#This Row],[TRADING SYMBOL]]</f>
        <v>SENSEX2552082300PE</v>
      </c>
      <c r="AJ8910" t="str">
        <f>IF(RIGHT(MIS[[#This Row],[Main/Hedge]],4)="MAIN","MAIN","HEDGE")</f>
        <v>MAIN</v>
      </c>
      <c r="AK8910" t="str" cm="1">
        <f t="array" ref="AK8910">_xlfn._xlws.FILTER(Table4[Column1],ISNUMBER(SEARCH(Table4[Column1],MIS[[#This Row],[OrderUniqueIdentifier]])),"")</f>
        <v>NOTREND</v>
      </c>
    </row>
    <row r="8911" spans="1:37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>
        <f>_xlfn.XLOOKUP(MIS[[#This Row],[TRADING SYMBOL]],[1]Sheet1!$D:$D,[1]Sheet1!$C:$C)</f>
        <v>115.45</v>
      </c>
      <c r="AE8911">
        <f>MIS[[#This Row],[OrderAverageTradedPrice]]*MIS[[#This Row],[OrderQuantity]]</f>
        <v>2174</v>
      </c>
      <c r="AF8911">
        <f>MIS[[#This Row],[LTP]]*MIS[[#This Row],[OrderQuantity]]</f>
        <v>2309</v>
      </c>
      <c r="AG8911">
        <f>IF(MIS[[#This Row],[OrderSide]]="SELL",MIS[[#This Row],[VALUE]]-MIS[[#This Row],[LIVE_VALUE]],MIS[[#This Row],[LIVE_VALUE]]-MIS[[#This Row],[VALUE]])</f>
        <v>135</v>
      </c>
      <c r="AH8911" t="str" cm="1">
        <f t="array" ref="AH8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1" t="str">
        <f>MIS[[#This Row],[TRADING SYMBOL]]</f>
        <v>SENSEX2552081100PE</v>
      </c>
      <c r="AJ8911" t="str">
        <f>IF(RIGHT(MIS[[#This Row],[Main/Hedge]],4)="MAIN","MAIN","HEDGE")</f>
        <v>MAIN</v>
      </c>
      <c r="AK8911" t="str" cm="1">
        <f t="array" ref="AK8911">_xlfn._xlws.FILTER(Table4[Column1],ISNUMBER(SEARCH(Table4[Column1],MIS[[#This Row],[OrderUniqueIdentifier]])),"")</f>
        <v>XYT</v>
      </c>
    </row>
    <row r="8912" spans="1:37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>
        <f>_xlfn.XLOOKUP(MIS[[#This Row],[TRADING SYMBOL]],[1]Sheet1!$D:$D,[1]Sheet1!$C:$C)</f>
        <v>409.5</v>
      </c>
      <c r="AE8912">
        <f>MIS[[#This Row],[OrderAverageTradedPrice]]*MIS[[#This Row],[OrderQuantity]]</f>
        <v>200403</v>
      </c>
      <c r="AF8912">
        <f>MIS[[#This Row],[LTP]]*MIS[[#This Row],[OrderQuantity]]</f>
        <v>204750</v>
      </c>
      <c r="AG8912">
        <f>IF(MIS[[#This Row],[OrderSide]]="SELL",MIS[[#This Row],[VALUE]]-MIS[[#This Row],[LIVE_VALUE]],MIS[[#This Row],[LIVE_VALUE]]-MIS[[#This Row],[VALUE]])</f>
        <v>4347</v>
      </c>
      <c r="AH8912" t="str" cm="1">
        <f t="array" ref="AH8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12" t="str">
        <f>MIS[[#This Row],[TRADING SYMBOL]]</f>
        <v>SENSEX2552082300PE</v>
      </c>
      <c r="AJ8912" t="str">
        <f>IF(RIGHT(MIS[[#This Row],[Main/Hedge]],4)="MAIN","MAIN","HEDGE")</f>
        <v>MAIN</v>
      </c>
      <c r="AK8912" t="str" cm="1">
        <f t="array" ref="AK8912">_xlfn._xlws.FILTER(Table4[Column1],ISNUMBER(SEARCH(Table4[Column1],MIS[[#This Row],[OrderUniqueIdentifier]])),"")</f>
        <v>LONGSHORT</v>
      </c>
    </row>
    <row r="8913" spans="1:37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>
        <f>_xlfn.XLOOKUP(MIS[[#This Row],[TRADING SYMBOL]],[1]Sheet1!$D:$D,[1]Sheet1!$C:$C)</f>
        <v>409.5</v>
      </c>
      <c r="AE8913">
        <f>MIS[[#This Row],[OrderAverageTradedPrice]]*MIS[[#This Row],[OrderQuantity]]</f>
        <v>72220.999999999869</v>
      </c>
      <c r="AF8913">
        <f>MIS[[#This Row],[LTP]]*MIS[[#This Row],[OrderQuantity]]</f>
        <v>73710</v>
      </c>
      <c r="AG8913">
        <f>IF(MIS[[#This Row],[OrderSide]]="SELL",MIS[[#This Row],[VALUE]]-MIS[[#This Row],[LIVE_VALUE]],MIS[[#This Row],[LIVE_VALUE]]-MIS[[#This Row],[VALUE]])</f>
        <v>1489.000000000131</v>
      </c>
      <c r="AH8913" t="str" cm="1">
        <f t="array" ref="AH8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13" t="str">
        <f>MIS[[#This Row],[TRADING SYMBOL]]</f>
        <v>SENSEX2552082300PE</v>
      </c>
      <c r="AJ8913" t="str">
        <f>IF(RIGHT(MIS[[#This Row],[Main/Hedge]],4)="MAIN","MAIN","HEDGE")</f>
        <v>MAIN</v>
      </c>
      <c r="AK8913" t="str" cm="1">
        <f t="array" ref="AK8913">_xlfn._xlws.FILTER(Table4[Column1],ISNUMBER(SEARCH(Table4[Column1],MIS[[#This Row],[OrderUniqueIdentifier]])),"")</f>
        <v>LONGSHORT</v>
      </c>
    </row>
    <row r="8914" spans="1:37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>
        <f>_xlfn.XLOOKUP(MIS[[#This Row],[TRADING SYMBOL]],[1]Sheet1!$D:$D,[1]Sheet1!$C:$C)</f>
        <v>163.69999999999999</v>
      </c>
      <c r="AE8914">
        <f>MIS[[#This Row],[OrderAverageTradedPrice]]*MIS[[#This Row],[OrderQuantity]]</f>
        <v>36720</v>
      </c>
      <c r="AF8914">
        <f>MIS[[#This Row],[LTP]]*MIS[[#This Row],[OrderQuantity]]</f>
        <v>36832.5</v>
      </c>
      <c r="AG8914">
        <f>IF(MIS[[#This Row],[OrderSide]]="SELL",MIS[[#This Row],[VALUE]]-MIS[[#This Row],[LIVE_VALUE]],MIS[[#This Row],[LIVE_VALUE]]-MIS[[#This Row],[VALUE]])</f>
        <v>112.5</v>
      </c>
      <c r="AH8914" t="str" cm="1">
        <f t="array" ref="AH8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14" t="str">
        <f>MIS[[#This Row],[TRADING SYMBOL]]</f>
        <v>NIFTY2552225000PE</v>
      </c>
      <c r="AJ8914" t="str">
        <f>IF(RIGHT(MIS[[#This Row],[Main/Hedge]],4)="MAIN","MAIN","HEDGE")</f>
        <v>MAIN</v>
      </c>
      <c r="AK8914" t="str" cm="1">
        <f t="array" ref="AK8914">_xlfn._xlws.FILTER(Table4[Column1],ISNUMBER(SEARCH(Table4[Column1],MIS[[#This Row],[OrderUniqueIdentifier]])),"")</f>
        <v>LONGSHORT</v>
      </c>
    </row>
    <row r="8915" spans="1:37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>
        <f>_xlfn.XLOOKUP(MIS[[#This Row],[TRADING SYMBOL]],[1]Sheet1!$D:$D,[1]Sheet1!$C:$C)</f>
        <v>490.65</v>
      </c>
      <c r="AE8915">
        <f>MIS[[#This Row],[OrderAverageTradedPrice]]*MIS[[#This Row],[OrderQuantity]]</f>
        <v>19424</v>
      </c>
      <c r="AF8915">
        <f>MIS[[#This Row],[LTP]]*MIS[[#This Row],[OrderQuantity]]</f>
        <v>19626</v>
      </c>
      <c r="AG8915">
        <f>IF(MIS[[#This Row],[OrderSide]]="SELL",MIS[[#This Row],[VALUE]]-MIS[[#This Row],[LIVE_VALUE]],MIS[[#This Row],[LIVE_VALUE]]-MIS[[#This Row],[VALUE]])</f>
        <v>202</v>
      </c>
      <c r="AH8915" t="str" cm="1">
        <f t="array" ref="AH8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5" t="str">
        <f>MIS[[#This Row],[TRADING SYMBOL]]</f>
        <v>SENSEX2552082300CE</v>
      </c>
      <c r="AJ8915" t="str">
        <f>IF(RIGHT(MIS[[#This Row],[Main/Hedge]],4)="MAIN","MAIN","HEDGE")</f>
        <v>MAIN</v>
      </c>
      <c r="AK8915" t="str" cm="1">
        <f t="array" ref="AK8915">_xlfn._xlws.FILTER(Table4[Column1],ISNUMBER(SEARCH(Table4[Column1],MIS[[#This Row],[OrderUniqueIdentifier]])),"")</f>
        <v>XYT</v>
      </c>
    </row>
    <row r="8916" spans="1:37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>
        <f>_xlfn.XLOOKUP(MIS[[#This Row],[TRADING SYMBOL]],[1]Sheet1!$D:$D,[1]Sheet1!$C:$C)</f>
        <v>91.6</v>
      </c>
      <c r="AE8916">
        <f>MIS[[#This Row],[OrderAverageTradedPrice]]*MIS[[#This Row],[OrderQuantity]]</f>
        <v>3540</v>
      </c>
      <c r="AF8916">
        <f>MIS[[#This Row],[LTP]]*MIS[[#This Row],[OrderQuantity]]</f>
        <v>3664</v>
      </c>
      <c r="AG8916">
        <f>IF(MIS[[#This Row],[OrderSide]]="SELL",MIS[[#This Row],[VALUE]]-MIS[[#This Row],[LIVE_VALUE]],MIS[[#This Row],[LIVE_VALUE]]-MIS[[#This Row],[VALUE]])</f>
        <v>124</v>
      </c>
      <c r="AH8916" t="str" cm="1">
        <f t="array" ref="AH8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6" t="str">
        <f>MIS[[#This Row],[TRADING SYMBOL]]</f>
        <v>SENSEX2552083600CE</v>
      </c>
      <c r="AJ8916" t="str">
        <f>IF(RIGHT(MIS[[#This Row],[Main/Hedge]],4)="MAIN","MAIN","HEDGE")</f>
        <v>MAIN</v>
      </c>
      <c r="AK8916" t="str" cm="1">
        <f t="array" ref="AK8916">_xlfn._xlws.FILTER(Table4[Column1],ISNUMBER(SEARCH(Table4[Column1],MIS[[#This Row],[OrderUniqueIdentifier]])),"")</f>
        <v>XYT</v>
      </c>
    </row>
    <row r="8917" spans="1:37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>
        <f>_xlfn.XLOOKUP(MIS[[#This Row],[TRADING SYMBOL]],[1]Sheet1!$D:$D,[1]Sheet1!$C:$C)</f>
        <v>457.35</v>
      </c>
      <c r="AE8917">
        <f>MIS[[#This Row],[OrderAverageTradedPrice]]*MIS[[#This Row],[OrderQuantity]]</f>
        <v>62578.999999999985</v>
      </c>
      <c r="AF8917">
        <f>MIS[[#This Row],[LTP]]*MIS[[#This Row],[OrderQuantity]]</f>
        <v>64029</v>
      </c>
      <c r="AG8917">
        <f>IF(MIS[[#This Row],[OrderSide]]="SELL",MIS[[#This Row],[VALUE]]-MIS[[#This Row],[LIVE_VALUE]],MIS[[#This Row],[LIVE_VALUE]]-MIS[[#This Row],[VALUE]])</f>
        <v>1450.0000000000146</v>
      </c>
      <c r="AH8917" t="str" cm="1">
        <f t="array" ref="AH89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17" t="str">
        <f>MIS[[#This Row],[TRADING SYMBOL]]</f>
        <v>SENSEX2552082400PE</v>
      </c>
      <c r="AJ8917" t="str">
        <f>IF(RIGHT(MIS[[#This Row],[Main/Hedge]],4)="MAIN","MAIN","HEDGE")</f>
        <v>MAIN</v>
      </c>
      <c r="AK8917" t="str" cm="1">
        <f t="array" ref="AK8917">_xlfn._xlws.FILTER(Table4[Column1],ISNUMBER(SEARCH(Table4[Column1],MIS[[#This Row],[OrderUniqueIdentifier]])),"")</f>
        <v>NOTREND</v>
      </c>
    </row>
    <row r="8918" spans="1:37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>
        <f>_xlfn.XLOOKUP(MIS[[#This Row],[TRADING SYMBOL]],[1]Sheet1!$D:$D,[1]Sheet1!$C:$C)</f>
        <v>187</v>
      </c>
      <c r="AE8918">
        <f>MIS[[#This Row],[OrderAverageTradedPrice]]*MIS[[#This Row],[OrderQuantity]]</f>
        <v>41981.249999999927</v>
      </c>
      <c r="AF8918">
        <f>MIS[[#This Row],[LTP]]*MIS[[#This Row],[OrderQuantity]]</f>
        <v>42075</v>
      </c>
      <c r="AG8918">
        <f>IF(MIS[[#This Row],[OrderSide]]="SELL",MIS[[#This Row],[VALUE]]-MIS[[#This Row],[LIVE_VALUE]],MIS[[#This Row],[LIVE_VALUE]]-MIS[[#This Row],[VALUE]])</f>
        <v>93.75000000007276</v>
      </c>
      <c r="AH8918" t="str" cm="1">
        <f t="array" ref="AH89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18" t="str">
        <f>MIS[[#This Row],[TRADING SYMBOL]]</f>
        <v>NIFTY2552225050PE</v>
      </c>
      <c r="AJ8918" t="str">
        <f>IF(RIGHT(MIS[[#This Row],[Main/Hedge]],4)="MAIN","MAIN","HEDGE")</f>
        <v>MAIN</v>
      </c>
      <c r="AK8918" t="str" cm="1">
        <f t="array" ref="AK8918">_xlfn._xlws.FILTER(Table4[Column1],ISNUMBER(SEARCH(Table4[Column1],MIS[[#This Row],[OrderUniqueIdentifier]])),"")</f>
        <v>NOTREND</v>
      </c>
    </row>
    <row r="8919" spans="1:37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>
        <f>_xlfn.XLOOKUP(MIS[[#This Row],[TRADING SYMBOL]],[1]Sheet1!$D:$D,[1]Sheet1!$C:$C)</f>
        <v>490.65</v>
      </c>
      <c r="AE8919">
        <f>MIS[[#This Row],[OrderAverageTradedPrice]]*MIS[[#This Row],[OrderQuantity]]</f>
        <v>29124</v>
      </c>
      <c r="AF8919">
        <f>MIS[[#This Row],[LTP]]*MIS[[#This Row],[OrderQuantity]]</f>
        <v>29439</v>
      </c>
      <c r="AG8919">
        <f>IF(MIS[[#This Row],[OrderSide]]="SELL",MIS[[#This Row],[VALUE]]-MIS[[#This Row],[LIVE_VALUE]],MIS[[#This Row],[LIVE_VALUE]]-MIS[[#This Row],[VALUE]])</f>
        <v>315</v>
      </c>
      <c r="AH8919" t="str" cm="1">
        <f t="array" ref="AH8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9" t="str">
        <f>MIS[[#This Row],[TRADING SYMBOL]]</f>
        <v>SENSEX2552082300CE</v>
      </c>
      <c r="AJ8919" t="str">
        <f>IF(RIGHT(MIS[[#This Row],[Main/Hedge]],4)="MAIN","MAIN","HEDGE")</f>
        <v>MAIN</v>
      </c>
      <c r="AK8919" t="str" cm="1">
        <f t="array" ref="AK8919">_xlfn._xlws.FILTER(Table4[Column1],ISNUMBER(SEARCH(Table4[Column1],MIS[[#This Row],[OrderUniqueIdentifier]])),"")</f>
        <v>XYT</v>
      </c>
    </row>
    <row r="8920" spans="1:37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>
        <f>_xlfn.XLOOKUP(MIS[[#This Row],[TRADING SYMBOL]],[1]Sheet1!$D:$D,[1]Sheet1!$C:$C)</f>
        <v>490.65</v>
      </c>
      <c r="AE8920">
        <f>MIS[[#This Row],[OrderAverageTradedPrice]]*MIS[[#This Row],[OrderQuantity]]</f>
        <v>48549</v>
      </c>
      <c r="AF8920">
        <f>MIS[[#This Row],[LTP]]*MIS[[#This Row],[OrderQuantity]]</f>
        <v>49065</v>
      </c>
      <c r="AG8920">
        <f>IF(MIS[[#This Row],[OrderSide]]="SELL",MIS[[#This Row],[VALUE]]-MIS[[#This Row],[LIVE_VALUE]],MIS[[#This Row],[LIVE_VALUE]]-MIS[[#This Row],[VALUE]])</f>
        <v>516</v>
      </c>
      <c r="AH8920" t="str" cm="1">
        <f t="array" ref="AH89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20" t="str">
        <f>MIS[[#This Row],[TRADING SYMBOL]]</f>
        <v>SENSEX2552082300CE</v>
      </c>
      <c r="AJ8920" t="str">
        <f>IF(RIGHT(MIS[[#This Row],[Main/Hedge]],4)="MAIN","MAIN","HEDGE")</f>
        <v>MAIN</v>
      </c>
      <c r="AK8920" t="str" cm="1">
        <f t="array" ref="AK8920">_xlfn._xlws.FILTER(Table4[Column1],ISNUMBER(SEARCH(Table4[Column1],MIS[[#This Row],[OrderUniqueIdentifier]])),"")</f>
        <v>NOTREND</v>
      </c>
    </row>
    <row r="8921" spans="1:37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>
        <f>_xlfn.XLOOKUP(MIS[[#This Row],[TRADING SYMBOL]],[1]Sheet1!$D:$D,[1]Sheet1!$C:$C)</f>
        <v>118.35</v>
      </c>
      <c r="AE8921">
        <f>MIS[[#This Row],[OrderAverageTradedPrice]]*MIS[[#This Row],[OrderQuantity]]</f>
        <v>7014</v>
      </c>
      <c r="AF8921">
        <f>MIS[[#This Row],[LTP]]*MIS[[#This Row],[OrderQuantity]]</f>
        <v>7101</v>
      </c>
      <c r="AG8921">
        <f>IF(MIS[[#This Row],[OrderSide]]="SELL",MIS[[#This Row],[VALUE]]-MIS[[#This Row],[LIVE_VALUE]],MIS[[#This Row],[LIVE_VALUE]]-MIS[[#This Row],[VALUE]])</f>
        <v>87</v>
      </c>
      <c r="AH8921" t="str" cm="1">
        <f t="array" ref="AH8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1" t="str">
        <f>MIS[[#This Row],[TRADING SYMBOL]]</f>
        <v>SENSEX2552083400CE</v>
      </c>
      <c r="AJ8921" t="str">
        <f>IF(RIGHT(MIS[[#This Row],[Main/Hedge]],4)="MAIN","MAIN","HEDGE")</f>
        <v>MAIN</v>
      </c>
      <c r="AK8921" t="str" cm="1">
        <f t="array" ref="AK8921">_xlfn._xlws.FILTER(Table4[Column1],ISNUMBER(SEARCH(Table4[Column1],MIS[[#This Row],[OrderUniqueIdentifier]])),"")</f>
        <v>XYT</v>
      </c>
    </row>
    <row r="8922" spans="1:37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>
        <f>_xlfn.XLOOKUP(MIS[[#This Row],[TRADING SYMBOL]],[1]Sheet1!$D:$D,[1]Sheet1!$C:$C)</f>
        <v>115.45</v>
      </c>
      <c r="AE8922">
        <f>MIS[[#This Row],[OrderAverageTradedPrice]]*MIS[[#This Row],[OrderQuantity]]</f>
        <v>6510</v>
      </c>
      <c r="AF8922">
        <f>MIS[[#This Row],[LTP]]*MIS[[#This Row],[OrderQuantity]]</f>
        <v>6927</v>
      </c>
      <c r="AG8922">
        <f>IF(MIS[[#This Row],[OrderSide]]="SELL",MIS[[#This Row],[VALUE]]-MIS[[#This Row],[LIVE_VALUE]],MIS[[#This Row],[LIVE_VALUE]]-MIS[[#This Row],[VALUE]])</f>
        <v>417</v>
      </c>
      <c r="AH8922" t="str" cm="1">
        <f t="array" ref="AH8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2" t="str">
        <f>MIS[[#This Row],[TRADING SYMBOL]]</f>
        <v>SENSEX2552081100PE</v>
      </c>
      <c r="AJ8922" t="str">
        <f>IF(RIGHT(MIS[[#This Row],[Main/Hedge]],4)="MAIN","MAIN","HEDGE")</f>
        <v>MAIN</v>
      </c>
      <c r="AK8922" t="str" cm="1">
        <f t="array" ref="AK8922">_xlfn._xlws.FILTER(Table4[Column1],ISNUMBER(SEARCH(Table4[Column1],MIS[[#This Row],[OrderUniqueIdentifier]])),"")</f>
        <v>XYT</v>
      </c>
    </row>
    <row r="8923" spans="1:37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>
        <f>_xlfn.XLOOKUP(MIS[[#This Row],[TRADING SYMBOL]],[1]Sheet1!$D:$D,[1]Sheet1!$C:$C)</f>
        <v>409.5</v>
      </c>
      <c r="AE8923">
        <f>MIS[[#This Row],[OrderAverageTradedPrice]]*MIS[[#This Row],[OrderQuantity]]</f>
        <v>64155</v>
      </c>
      <c r="AF8923">
        <f>MIS[[#This Row],[LTP]]*MIS[[#This Row],[OrderQuantity]]</f>
        <v>65520</v>
      </c>
      <c r="AG8923">
        <f>IF(MIS[[#This Row],[OrderSide]]="SELL",MIS[[#This Row],[VALUE]]-MIS[[#This Row],[LIVE_VALUE]],MIS[[#This Row],[LIVE_VALUE]]-MIS[[#This Row],[VALUE]])</f>
        <v>1365</v>
      </c>
      <c r="AH8923" t="str" cm="1">
        <f t="array" ref="AH8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23" t="str">
        <f>MIS[[#This Row],[TRADING SYMBOL]]</f>
        <v>SENSEX2552082300PE</v>
      </c>
      <c r="AJ8923" t="str">
        <f>IF(RIGHT(MIS[[#This Row],[Main/Hedge]],4)="MAIN","MAIN","HEDGE")</f>
        <v>MAIN</v>
      </c>
      <c r="AK8923" t="str" cm="1">
        <f t="array" ref="AK8923">_xlfn._xlws.FILTER(Table4[Column1],ISNUMBER(SEARCH(Table4[Column1],MIS[[#This Row],[OrderUniqueIdentifier]])),"")</f>
        <v>LONGSHORT</v>
      </c>
    </row>
    <row r="8924" spans="1:37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>
        <f>_xlfn.XLOOKUP(MIS[[#This Row],[TRADING SYMBOL]],[1]Sheet1!$D:$D,[1]Sheet1!$C:$C)</f>
        <v>187</v>
      </c>
      <c r="AE8924">
        <f>MIS[[#This Row],[OrderAverageTradedPrice]]*MIS[[#This Row],[OrderQuantity]]</f>
        <v>13995</v>
      </c>
      <c r="AF8924">
        <f>MIS[[#This Row],[LTP]]*MIS[[#This Row],[OrderQuantity]]</f>
        <v>14025</v>
      </c>
      <c r="AG8924">
        <f>IF(MIS[[#This Row],[OrderSide]]="SELL",MIS[[#This Row],[VALUE]]-MIS[[#This Row],[LIVE_VALUE]],MIS[[#This Row],[LIVE_VALUE]]-MIS[[#This Row],[VALUE]])</f>
        <v>30</v>
      </c>
      <c r="AH8924" t="str" cm="1">
        <f t="array" ref="AH89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24" t="str">
        <f>MIS[[#This Row],[TRADING SYMBOL]]</f>
        <v>NIFTY2552225050PE</v>
      </c>
      <c r="AJ8924" t="str">
        <f>IF(RIGHT(MIS[[#This Row],[Main/Hedge]],4)="MAIN","MAIN","HEDGE")</f>
        <v>MAIN</v>
      </c>
      <c r="AK8924" t="str" cm="1">
        <f t="array" ref="AK8924">_xlfn._xlws.FILTER(Table4[Column1],ISNUMBER(SEARCH(Table4[Column1],MIS[[#This Row],[OrderUniqueIdentifier]])),"")</f>
        <v>NOTREND</v>
      </c>
    </row>
    <row r="8925" spans="1:37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>
        <f>_xlfn.XLOOKUP(MIS[[#This Row],[TRADING SYMBOL]],[1]Sheet1!$D:$D,[1]Sheet1!$C:$C)</f>
        <v>115.45</v>
      </c>
      <c r="AE8925">
        <f>MIS[[#This Row],[OrderAverageTradedPrice]]*MIS[[#This Row],[OrderQuantity]]</f>
        <v>2178</v>
      </c>
      <c r="AF8925">
        <f>MIS[[#This Row],[LTP]]*MIS[[#This Row],[OrderQuantity]]</f>
        <v>2309</v>
      </c>
      <c r="AG8925">
        <f>IF(MIS[[#This Row],[OrderSide]]="SELL",MIS[[#This Row],[VALUE]]-MIS[[#This Row],[LIVE_VALUE]],MIS[[#This Row],[LIVE_VALUE]]-MIS[[#This Row],[VALUE]])</f>
        <v>131</v>
      </c>
      <c r="AH8925" t="str" cm="1">
        <f t="array" ref="AH8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5" t="str">
        <f>MIS[[#This Row],[TRADING SYMBOL]]</f>
        <v>SENSEX2552081100PE</v>
      </c>
      <c r="AJ8925" t="str">
        <f>IF(RIGHT(MIS[[#This Row],[Main/Hedge]],4)="MAIN","MAIN","HEDGE")</f>
        <v>MAIN</v>
      </c>
      <c r="AK8925" t="str" cm="1">
        <f t="array" ref="AK8925">_xlfn._xlws.FILTER(Table4[Column1],ISNUMBER(SEARCH(Table4[Column1],MIS[[#This Row],[OrderUniqueIdentifier]])),"")</f>
        <v>XYT</v>
      </c>
    </row>
    <row r="8926" spans="1:37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>
        <f>_xlfn.XLOOKUP(MIS[[#This Row],[TRADING SYMBOL]],[1]Sheet1!$D:$D,[1]Sheet1!$C:$C)</f>
        <v>409.5</v>
      </c>
      <c r="AE8926">
        <f>MIS[[#This Row],[OrderAverageTradedPrice]]*MIS[[#This Row],[OrderQuantity]]</f>
        <v>8024</v>
      </c>
      <c r="AF8926">
        <f>MIS[[#This Row],[LTP]]*MIS[[#This Row],[OrderQuantity]]</f>
        <v>8190</v>
      </c>
      <c r="AG8926">
        <f>IF(MIS[[#This Row],[OrderSide]]="SELL",MIS[[#This Row],[VALUE]]-MIS[[#This Row],[LIVE_VALUE]],MIS[[#This Row],[LIVE_VALUE]]-MIS[[#This Row],[VALUE]])</f>
        <v>166</v>
      </c>
      <c r="AH8926" t="str" cm="1">
        <f t="array" ref="AH89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26" t="str">
        <f>MIS[[#This Row],[TRADING SYMBOL]]</f>
        <v>SENSEX2552082300PE</v>
      </c>
      <c r="AJ8926" t="str">
        <f>IF(RIGHT(MIS[[#This Row],[Main/Hedge]],4)="MAIN","MAIN","HEDGE")</f>
        <v>MAIN</v>
      </c>
      <c r="AK8926" t="str" cm="1">
        <f t="array" ref="AK8926">_xlfn._xlws.FILTER(Table4[Column1],ISNUMBER(SEARCH(Table4[Column1],MIS[[#This Row],[OrderUniqueIdentifier]])),"")</f>
        <v>NOTREND</v>
      </c>
    </row>
    <row r="8927" spans="1:37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>
        <f>_xlfn.XLOOKUP(MIS[[#This Row],[TRADING SYMBOL]],[1]Sheet1!$D:$D,[1]Sheet1!$C:$C)</f>
        <v>490.65</v>
      </c>
      <c r="AE8927">
        <f>MIS[[#This Row],[OrderAverageTradedPrice]]*MIS[[#This Row],[OrderQuantity]]</f>
        <v>19426</v>
      </c>
      <c r="AF8927">
        <f>MIS[[#This Row],[LTP]]*MIS[[#This Row],[OrderQuantity]]</f>
        <v>19626</v>
      </c>
      <c r="AG8927">
        <f>IF(MIS[[#This Row],[OrderSide]]="SELL",MIS[[#This Row],[VALUE]]-MIS[[#This Row],[LIVE_VALUE]],MIS[[#This Row],[LIVE_VALUE]]-MIS[[#This Row],[VALUE]])</f>
        <v>200</v>
      </c>
      <c r="AH8927" t="str" cm="1">
        <f t="array" ref="AH89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27" t="str">
        <f>MIS[[#This Row],[TRADING SYMBOL]]</f>
        <v>SENSEX2552082300CE</v>
      </c>
      <c r="AJ8927" t="str">
        <f>IF(RIGHT(MIS[[#This Row],[Main/Hedge]],4)="MAIN","MAIN","HEDGE")</f>
        <v>MAIN</v>
      </c>
      <c r="AK8927" t="str" cm="1">
        <f t="array" ref="AK8927">_xlfn._xlws.FILTER(Table4[Column1],ISNUMBER(SEARCH(Table4[Column1],MIS[[#This Row],[OrderUniqueIdentifier]])),"")</f>
        <v>NOTREND</v>
      </c>
    </row>
    <row r="8928" spans="1:37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>
        <f>_xlfn.XLOOKUP(MIS[[#This Row],[TRADING SYMBOL]],[1]Sheet1!$D:$D,[1]Sheet1!$C:$C)</f>
        <v>490.65</v>
      </c>
      <c r="AE8928">
        <f>MIS[[#This Row],[OrderAverageTradedPrice]]*MIS[[#This Row],[OrderQuantity]]</f>
        <v>9700</v>
      </c>
      <c r="AF8928">
        <f>MIS[[#This Row],[LTP]]*MIS[[#This Row],[OrderQuantity]]</f>
        <v>9813</v>
      </c>
      <c r="AG8928">
        <f>IF(MIS[[#This Row],[OrderSide]]="SELL",MIS[[#This Row],[VALUE]]-MIS[[#This Row],[LIVE_VALUE]],MIS[[#This Row],[LIVE_VALUE]]-MIS[[#This Row],[VALUE]])</f>
        <v>113</v>
      </c>
      <c r="AH8928" t="str" cm="1">
        <f t="array" ref="AH8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8" t="str">
        <f>MIS[[#This Row],[TRADING SYMBOL]]</f>
        <v>SENSEX2552082300CE</v>
      </c>
      <c r="AJ8928" t="str">
        <f>IF(RIGHT(MIS[[#This Row],[Main/Hedge]],4)="MAIN","MAIN","HEDGE")</f>
        <v>MAIN</v>
      </c>
      <c r="AK8928" t="str" cm="1">
        <f t="array" ref="AK8928">_xlfn._xlws.FILTER(Table4[Column1],ISNUMBER(SEARCH(Table4[Column1],MIS[[#This Row],[OrderUniqueIdentifier]])),"")</f>
        <v>XYT</v>
      </c>
    </row>
    <row r="8929" spans="1:37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>
        <f>_xlfn.XLOOKUP(MIS[[#This Row],[TRADING SYMBOL]],[1]Sheet1!$D:$D,[1]Sheet1!$C:$C)</f>
        <v>187</v>
      </c>
      <c r="AE8929">
        <f>MIS[[#This Row],[OrderAverageTradedPrice]]*MIS[[#This Row],[OrderQuantity]]</f>
        <v>56025</v>
      </c>
      <c r="AF8929">
        <f>MIS[[#This Row],[LTP]]*MIS[[#This Row],[OrderQuantity]]</f>
        <v>56100</v>
      </c>
      <c r="AG8929">
        <f>IF(MIS[[#This Row],[OrderSide]]="SELL",MIS[[#This Row],[VALUE]]-MIS[[#This Row],[LIVE_VALUE]],MIS[[#This Row],[LIVE_VALUE]]-MIS[[#This Row],[VALUE]])</f>
        <v>75</v>
      </c>
      <c r="AH8929" t="str" cm="1">
        <f t="array" ref="AH89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29" t="str">
        <f>MIS[[#This Row],[TRADING SYMBOL]]</f>
        <v>NIFTY2552225050PE</v>
      </c>
      <c r="AJ8929" t="str">
        <f>IF(RIGHT(MIS[[#This Row],[Main/Hedge]],4)="MAIN","MAIN","HEDGE")</f>
        <v>MAIN</v>
      </c>
      <c r="AK8929" t="str" cm="1">
        <f t="array" ref="AK8929">_xlfn._xlws.FILTER(Table4[Column1],ISNUMBER(SEARCH(Table4[Column1],MIS[[#This Row],[OrderUniqueIdentifier]])),"")</f>
        <v>NOTREND</v>
      </c>
    </row>
    <row r="8930" spans="1:37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>
        <f>_xlfn.XLOOKUP(MIS[[#This Row],[TRADING SYMBOL]],[1]Sheet1!$D:$D,[1]Sheet1!$C:$C)</f>
        <v>490.65</v>
      </c>
      <c r="AE8930">
        <f>MIS[[#This Row],[OrderAverageTradedPrice]]*MIS[[#This Row],[OrderQuantity]]</f>
        <v>38820</v>
      </c>
      <c r="AF8930">
        <f>MIS[[#This Row],[LTP]]*MIS[[#This Row],[OrderQuantity]]</f>
        <v>39252</v>
      </c>
      <c r="AG8930">
        <f>IF(MIS[[#This Row],[OrderSide]]="SELL",MIS[[#This Row],[VALUE]]-MIS[[#This Row],[LIVE_VALUE]],MIS[[#This Row],[LIVE_VALUE]]-MIS[[#This Row],[VALUE]])</f>
        <v>432</v>
      </c>
      <c r="AH8930" t="str" cm="1">
        <f t="array" ref="AH89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30" t="str">
        <f>MIS[[#This Row],[TRADING SYMBOL]]</f>
        <v>SENSEX2552082300CE</v>
      </c>
      <c r="AJ8930" t="str">
        <f>IF(RIGHT(MIS[[#This Row],[Main/Hedge]],4)="MAIN","MAIN","HEDGE")</f>
        <v>MAIN</v>
      </c>
      <c r="AK8930" t="str" cm="1">
        <f t="array" ref="AK8930">_xlfn._xlws.FILTER(Table4[Column1],ISNUMBER(SEARCH(Table4[Column1],MIS[[#This Row],[OrderUniqueIdentifier]])),"")</f>
        <v>NOTREND</v>
      </c>
    </row>
    <row r="8931" spans="1:37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>
        <f>_xlfn.XLOOKUP(MIS[[#This Row],[TRADING SYMBOL]],[1]Sheet1!$D:$D,[1]Sheet1!$C:$C)</f>
        <v>91.6</v>
      </c>
      <c r="AE8931">
        <f>MIS[[#This Row],[OrderAverageTradedPrice]]*MIS[[#This Row],[OrderQuantity]]</f>
        <v>7092</v>
      </c>
      <c r="AF8931">
        <f>MIS[[#This Row],[LTP]]*MIS[[#This Row],[OrderQuantity]]</f>
        <v>7328</v>
      </c>
      <c r="AG8931">
        <f>IF(MIS[[#This Row],[OrderSide]]="SELL",MIS[[#This Row],[VALUE]]-MIS[[#This Row],[LIVE_VALUE]],MIS[[#This Row],[LIVE_VALUE]]-MIS[[#This Row],[VALUE]])</f>
        <v>236</v>
      </c>
      <c r="AH8931" t="str" cm="1">
        <f t="array" ref="AH8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1" t="str">
        <f>MIS[[#This Row],[TRADING SYMBOL]]</f>
        <v>SENSEX2552083600CE</v>
      </c>
      <c r="AJ8931" t="str">
        <f>IF(RIGHT(MIS[[#This Row],[Main/Hedge]],4)="MAIN","MAIN","HEDGE")</f>
        <v>MAIN</v>
      </c>
      <c r="AK8931" t="str" cm="1">
        <f t="array" ref="AK8931">_xlfn._xlws.FILTER(Table4[Column1],ISNUMBER(SEARCH(Table4[Column1],MIS[[#This Row],[OrderUniqueIdentifier]])),"")</f>
        <v>XYT</v>
      </c>
    </row>
    <row r="8932" spans="1:37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>
        <f>_xlfn.XLOOKUP(MIS[[#This Row],[TRADING SYMBOL]],[1]Sheet1!$D:$D,[1]Sheet1!$C:$C)</f>
        <v>490.65</v>
      </c>
      <c r="AE8932">
        <f>MIS[[#This Row],[OrderAverageTradedPrice]]*MIS[[#This Row],[OrderQuantity]]</f>
        <v>29094</v>
      </c>
      <c r="AF8932">
        <f>MIS[[#This Row],[LTP]]*MIS[[#This Row],[OrderQuantity]]</f>
        <v>29439</v>
      </c>
      <c r="AG8932">
        <f>IF(MIS[[#This Row],[OrderSide]]="SELL",MIS[[#This Row],[VALUE]]-MIS[[#This Row],[LIVE_VALUE]],MIS[[#This Row],[LIVE_VALUE]]-MIS[[#This Row],[VALUE]])</f>
        <v>345</v>
      </c>
      <c r="AH8932" t="str" cm="1">
        <f t="array" ref="AH8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2" t="str">
        <f>MIS[[#This Row],[TRADING SYMBOL]]</f>
        <v>SENSEX2552082300CE</v>
      </c>
      <c r="AJ8932" t="str">
        <f>IF(RIGHT(MIS[[#This Row],[Main/Hedge]],4)="MAIN","MAIN","HEDGE")</f>
        <v>MAIN</v>
      </c>
      <c r="AK8932" t="str" cm="1">
        <f t="array" ref="AK8932">_xlfn._xlws.FILTER(Table4[Column1],ISNUMBER(SEARCH(Table4[Column1],MIS[[#This Row],[OrderUniqueIdentifier]])),"")</f>
        <v>XYT</v>
      </c>
    </row>
    <row r="8933" spans="1:37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>
        <f>_xlfn.XLOOKUP(MIS[[#This Row],[TRADING SYMBOL]],[1]Sheet1!$D:$D,[1]Sheet1!$C:$C)</f>
        <v>409.5</v>
      </c>
      <c r="AE8933">
        <f>MIS[[#This Row],[OrderAverageTradedPrice]]*MIS[[#This Row],[OrderQuantity]]</f>
        <v>8021</v>
      </c>
      <c r="AF8933">
        <f>MIS[[#This Row],[LTP]]*MIS[[#This Row],[OrderQuantity]]</f>
        <v>8190</v>
      </c>
      <c r="AG8933">
        <f>IF(MIS[[#This Row],[OrderSide]]="SELL",MIS[[#This Row],[VALUE]]-MIS[[#This Row],[LIVE_VALUE]],MIS[[#This Row],[LIVE_VALUE]]-MIS[[#This Row],[VALUE]])</f>
        <v>169</v>
      </c>
      <c r="AH8933" t="str" cm="1">
        <f t="array" ref="AH89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33" t="str">
        <f>MIS[[#This Row],[TRADING SYMBOL]]</f>
        <v>SENSEX2552082300PE</v>
      </c>
      <c r="AJ8933" t="str">
        <f>IF(RIGHT(MIS[[#This Row],[Main/Hedge]],4)="MAIN","MAIN","HEDGE")</f>
        <v>MAIN</v>
      </c>
      <c r="AK8933" t="str" cm="1">
        <f t="array" ref="AK8933">_xlfn._xlws.FILTER(Table4[Column1],ISNUMBER(SEARCH(Table4[Column1],MIS[[#This Row],[OrderUniqueIdentifier]])),"")</f>
        <v>NOTREND</v>
      </c>
    </row>
    <row r="8934" spans="1:37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>
        <f>_xlfn.XLOOKUP(MIS[[#This Row],[TRADING SYMBOL]],[1]Sheet1!$D:$D,[1]Sheet1!$C:$C)</f>
        <v>115.45</v>
      </c>
      <c r="AE8934">
        <f>MIS[[#This Row],[OrderAverageTradedPrice]]*MIS[[#This Row],[OrderQuantity]]</f>
        <v>13062</v>
      </c>
      <c r="AF8934">
        <f>MIS[[#This Row],[LTP]]*MIS[[#This Row],[OrderQuantity]]</f>
        <v>13854</v>
      </c>
      <c r="AG8934">
        <f>IF(MIS[[#This Row],[OrderSide]]="SELL",MIS[[#This Row],[VALUE]]-MIS[[#This Row],[LIVE_VALUE]],MIS[[#This Row],[LIVE_VALUE]]-MIS[[#This Row],[VALUE]])</f>
        <v>792</v>
      </c>
      <c r="AH8934" t="str" cm="1">
        <f t="array" ref="AH8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4" t="str">
        <f>MIS[[#This Row],[TRADING SYMBOL]]</f>
        <v>SENSEX2552081100PE</v>
      </c>
      <c r="AJ8934" t="str">
        <f>IF(RIGHT(MIS[[#This Row],[Main/Hedge]],4)="MAIN","MAIN","HEDGE")</f>
        <v>MAIN</v>
      </c>
      <c r="AK8934" t="str" cm="1">
        <f t="array" ref="AK8934">_xlfn._xlws.FILTER(Table4[Column1],ISNUMBER(SEARCH(Table4[Column1],MIS[[#This Row],[OrderUniqueIdentifier]])),"")</f>
        <v>XYT</v>
      </c>
    </row>
    <row r="8935" spans="1:37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>
        <f>_xlfn.XLOOKUP(MIS[[#This Row],[TRADING SYMBOL]],[1]Sheet1!$D:$D,[1]Sheet1!$C:$C)</f>
        <v>168.75</v>
      </c>
      <c r="AE8935">
        <f>MIS[[#This Row],[OrderAverageTradedPrice]]*MIS[[#This Row],[OrderQuantity]]</f>
        <v>12453.75</v>
      </c>
      <c r="AF8935">
        <f>MIS[[#This Row],[LTP]]*MIS[[#This Row],[OrderQuantity]]</f>
        <v>12656.25</v>
      </c>
      <c r="AG8935">
        <f>IF(MIS[[#This Row],[OrderSide]]="SELL",MIS[[#This Row],[VALUE]]-MIS[[#This Row],[LIVE_VALUE]],MIS[[#This Row],[LIVE_VALUE]]-MIS[[#This Row],[VALUE]])</f>
        <v>202.5</v>
      </c>
      <c r="AH8935" t="str" cm="1">
        <f t="array" ref="AH89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35" t="str">
        <f>MIS[[#This Row],[TRADING SYMBOL]]</f>
        <v>NIFTY2552225050CE</v>
      </c>
      <c r="AJ8935" t="str">
        <f>IF(RIGHT(MIS[[#This Row],[Main/Hedge]],4)="MAIN","MAIN","HEDGE")</f>
        <v>MAIN</v>
      </c>
      <c r="AK8935" t="str" cm="1">
        <f t="array" ref="AK8935">_xlfn._xlws.FILTER(Table4[Column1],ISNUMBER(SEARCH(Table4[Column1],MIS[[#This Row],[OrderUniqueIdentifier]])),"")</f>
        <v>NOTREND</v>
      </c>
    </row>
    <row r="8936" spans="1:37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>
        <f>_xlfn.XLOOKUP(MIS[[#This Row],[TRADING SYMBOL]],[1]Sheet1!$D:$D,[1]Sheet1!$C:$C)</f>
        <v>91.6</v>
      </c>
      <c r="AE8936">
        <f>MIS[[#This Row],[OrderAverageTradedPrice]]*MIS[[#This Row],[OrderQuantity]]</f>
        <v>1774</v>
      </c>
      <c r="AF8936">
        <f>MIS[[#This Row],[LTP]]*MIS[[#This Row],[OrderQuantity]]</f>
        <v>1832</v>
      </c>
      <c r="AG8936">
        <f>IF(MIS[[#This Row],[OrderSide]]="SELL",MIS[[#This Row],[VALUE]]-MIS[[#This Row],[LIVE_VALUE]],MIS[[#This Row],[LIVE_VALUE]]-MIS[[#This Row],[VALUE]])</f>
        <v>58</v>
      </c>
      <c r="AH8936" t="str" cm="1">
        <f t="array" ref="AH8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6" t="str">
        <f>MIS[[#This Row],[TRADING SYMBOL]]</f>
        <v>SENSEX2552083600CE</v>
      </c>
      <c r="AJ8936" t="str">
        <f>IF(RIGHT(MIS[[#This Row],[Main/Hedge]],4)="MAIN","MAIN","HEDGE")</f>
        <v>MAIN</v>
      </c>
      <c r="AK8936" t="str" cm="1">
        <f t="array" ref="AK8936">_xlfn._xlws.FILTER(Table4[Column1],ISNUMBER(SEARCH(Table4[Column1],MIS[[#This Row],[OrderUniqueIdentifier]])),"")</f>
        <v>XYT</v>
      </c>
    </row>
    <row r="8937" spans="1:37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>
        <f>_xlfn.XLOOKUP(MIS[[#This Row],[TRADING SYMBOL]],[1]Sheet1!$D:$D,[1]Sheet1!$C:$C)</f>
        <v>490.65</v>
      </c>
      <c r="AE8937">
        <f>MIS[[#This Row],[OrderAverageTradedPrice]]*MIS[[#This Row],[OrderQuantity]]</f>
        <v>9696</v>
      </c>
      <c r="AF8937">
        <f>MIS[[#This Row],[LTP]]*MIS[[#This Row],[OrderQuantity]]</f>
        <v>9813</v>
      </c>
      <c r="AG8937">
        <f>IF(MIS[[#This Row],[OrderSide]]="SELL",MIS[[#This Row],[VALUE]]-MIS[[#This Row],[LIVE_VALUE]],MIS[[#This Row],[LIVE_VALUE]]-MIS[[#This Row],[VALUE]])</f>
        <v>117</v>
      </c>
      <c r="AH8937" t="str" cm="1">
        <f t="array" ref="AH89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37" t="str">
        <f>MIS[[#This Row],[TRADING SYMBOL]]</f>
        <v>SENSEX2552082300CE</v>
      </c>
      <c r="AJ8937" t="str">
        <f>IF(RIGHT(MIS[[#This Row],[Main/Hedge]],4)="MAIN","MAIN","HEDGE")</f>
        <v>MAIN</v>
      </c>
      <c r="AK8937" t="str" cm="1">
        <f t="array" ref="AK8937">_xlfn._xlws.FILTER(Table4[Column1],ISNUMBER(SEARCH(Table4[Column1],MIS[[#This Row],[OrderUniqueIdentifier]])),"")</f>
        <v>NOTREND</v>
      </c>
    </row>
    <row r="8938" spans="1:37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>
        <f>_xlfn.XLOOKUP(MIS[[#This Row],[TRADING SYMBOL]],[1]Sheet1!$D:$D,[1]Sheet1!$C:$C)</f>
        <v>490.65</v>
      </c>
      <c r="AE8938">
        <f>MIS[[#This Row],[OrderAverageTradedPrice]]*MIS[[#This Row],[OrderQuantity]]</f>
        <v>9698</v>
      </c>
      <c r="AF8938">
        <f>MIS[[#This Row],[LTP]]*MIS[[#This Row],[OrderQuantity]]</f>
        <v>9813</v>
      </c>
      <c r="AG8938">
        <f>IF(MIS[[#This Row],[OrderSide]]="SELL",MIS[[#This Row],[VALUE]]-MIS[[#This Row],[LIVE_VALUE]],MIS[[#This Row],[LIVE_VALUE]]-MIS[[#This Row],[VALUE]])</f>
        <v>115</v>
      </c>
      <c r="AH8938" t="str" cm="1">
        <f t="array" ref="AH8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8" t="str">
        <f>MIS[[#This Row],[TRADING SYMBOL]]</f>
        <v>SENSEX2552082300CE</v>
      </c>
      <c r="AJ8938" t="str">
        <f>IF(RIGHT(MIS[[#This Row],[Main/Hedge]],4)="MAIN","MAIN","HEDGE")</f>
        <v>MAIN</v>
      </c>
      <c r="AK8938" t="str" cm="1">
        <f t="array" ref="AK8938">_xlfn._xlws.FILTER(Table4[Column1],ISNUMBER(SEARCH(Table4[Column1],MIS[[#This Row],[OrderUniqueIdentifier]])),"")</f>
        <v>XYT</v>
      </c>
    </row>
    <row r="8939" spans="1:37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>
        <f>_xlfn.XLOOKUP(MIS[[#This Row],[TRADING SYMBOL]],[1]Sheet1!$D:$D,[1]Sheet1!$C:$C)</f>
        <v>409.5</v>
      </c>
      <c r="AE8939">
        <f>MIS[[#This Row],[OrderAverageTradedPrice]]*MIS[[#This Row],[OrderQuantity]]</f>
        <v>16020</v>
      </c>
      <c r="AF8939">
        <f>MIS[[#This Row],[LTP]]*MIS[[#This Row],[OrderQuantity]]</f>
        <v>16380</v>
      </c>
      <c r="AG8939">
        <f>IF(MIS[[#This Row],[OrderSide]]="SELL",MIS[[#This Row],[VALUE]]-MIS[[#This Row],[LIVE_VALUE]],MIS[[#This Row],[LIVE_VALUE]]-MIS[[#This Row],[VALUE]])</f>
        <v>360</v>
      </c>
      <c r="AH8939" t="str" cm="1">
        <f t="array" ref="AH89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39" t="str">
        <f>MIS[[#This Row],[TRADING SYMBOL]]</f>
        <v>SENSEX2552082300PE</v>
      </c>
      <c r="AJ8939" t="str">
        <f>IF(RIGHT(MIS[[#This Row],[Main/Hedge]],4)="MAIN","MAIN","HEDGE")</f>
        <v>MAIN</v>
      </c>
      <c r="AK8939" t="str" cm="1">
        <f t="array" ref="AK8939">_xlfn._xlws.FILTER(Table4[Column1],ISNUMBER(SEARCH(Table4[Column1],MIS[[#This Row],[OrderUniqueIdentifier]])),"")</f>
        <v>NOTREND</v>
      </c>
    </row>
    <row r="8940" spans="1:37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>
        <f>_xlfn.XLOOKUP(MIS[[#This Row],[TRADING SYMBOL]],[1]Sheet1!$D:$D,[1]Sheet1!$C:$C)</f>
        <v>409.5</v>
      </c>
      <c r="AE8940">
        <f>MIS[[#This Row],[OrderAverageTradedPrice]]*MIS[[#This Row],[OrderQuantity]]</f>
        <v>16050</v>
      </c>
      <c r="AF8940">
        <f>MIS[[#This Row],[LTP]]*MIS[[#This Row],[OrderQuantity]]</f>
        <v>16380</v>
      </c>
      <c r="AG8940">
        <f>IF(MIS[[#This Row],[OrderSide]]="SELL",MIS[[#This Row],[VALUE]]-MIS[[#This Row],[LIVE_VALUE]],MIS[[#This Row],[LIVE_VALUE]]-MIS[[#This Row],[VALUE]])</f>
        <v>330</v>
      </c>
      <c r="AH8940" t="str" cm="1">
        <f t="array" ref="AH8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40" t="str">
        <f>MIS[[#This Row],[TRADING SYMBOL]]</f>
        <v>SENSEX2552082300PE</v>
      </c>
      <c r="AJ8940" t="str">
        <f>IF(RIGHT(MIS[[#This Row],[Main/Hedge]],4)="MAIN","MAIN","HEDGE")</f>
        <v>MAIN</v>
      </c>
      <c r="AK8940" t="str" cm="1">
        <f t="array" ref="AK8940">_xlfn._xlws.FILTER(Table4[Column1],ISNUMBER(SEARCH(Table4[Column1],MIS[[#This Row],[OrderUniqueIdentifier]])),"")</f>
        <v>LONGSHORT</v>
      </c>
    </row>
    <row r="8941" spans="1:37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>
        <f>_xlfn.XLOOKUP(MIS[[#This Row],[TRADING SYMBOL]],[1]Sheet1!$D:$D,[1]Sheet1!$C:$C)</f>
        <v>490.65</v>
      </c>
      <c r="AE8941">
        <f>MIS[[#This Row],[OrderAverageTradedPrice]]*MIS[[#This Row],[OrderQuantity]]</f>
        <v>19434</v>
      </c>
      <c r="AF8941">
        <f>MIS[[#This Row],[LTP]]*MIS[[#This Row],[OrderQuantity]]</f>
        <v>19626</v>
      </c>
      <c r="AG8941">
        <f>IF(MIS[[#This Row],[OrderSide]]="SELL",MIS[[#This Row],[VALUE]]-MIS[[#This Row],[LIVE_VALUE]],MIS[[#This Row],[LIVE_VALUE]]-MIS[[#This Row],[VALUE]])</f>
        <v>192</v>
      </c>
      <c r="AH8941" t="str" cm="1">
        <f t="array" ref="AH8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41" t="str">
        <f>MIS[[#This Row],[TRADING SYMBOL]]</f>
        <v>SENSEX2552082300CE</v>
      </c>
      <c r="AJ8941" t="str">
        <f>IF(RIGHT(MIS[[#This Row],[Main/Hedge]],4)="MAIN","MAIN","HEDGE")</f>
        <v>MAIN</v>
      </c>
      <c r="AK8941" t="str" cm="1">
        <f t="array" ref="AK8941">_xlfn._xlws.FILTER(Table4[Column1],ISNUMBER(SEARCH(Table4[Column1],MIS[[#This Row],[OrderUniqueIdentifier]])),"")</f>
        <v>NOTREND</v>
      </c>
    </row>
    <row r="8942" spans="1:37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>
        <f>_xlfn.XLOOKUP(MIS[[#This Row],[TRADING SYMBOL]],[1]Sheet1!$D:$D,[1]Sheet1!$C:$C)</f>
        <v>187</v>
      </c>
      <c r="AE8942">
        <f>MIS[[#This Row],[OrderAverageTradedPrice]]*MIS[[#This Row],[OrderQuantity]]</f>
        <v>14028.75</v>
      </c>
      <c r="AF8942">
        <f>MIS[[#This Row],[LTP]]*MIS[[#This Row],[OrderQuantity]]</f>
        <v>14025</v>
      </c>
      <c r="AG8942">
        <f>IF(MIS[[#This Row],[OrderSide]]="SELL",MIS[[#This Row],[VALUE]]-MIS[[#This Row],[LIVE_VALUE]],MIS[[#This Row],[LIVE_VALUE]]-MIS[[#This Row],[VALUE]])</f>
        <v>-3.75</v>
      </c>
      <c r="AH8942" t="str" cm="1">
        <f t="array" ref="AH89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42" t="str">
        <f>MIS[[#This Row],[TRADING SYMBOL]]</f>
        <v>NIFTY2552225050PE</v>
      </c>
      <c r="AJ8942" t="str">
        <f>IF(RIGHT(MIS[[#This Row],[Main/Hedge]],4)="MAIN","MAIN","HEDGE")</f>
        <v>MAIN</v>
      </c>
      <c r="AK8942" t="str" cm="1">
        <f t="array" ref="AK8942">_xlfn._xlws.FILTER(Table4[Column1],ISNUMBER(SEARCH(Table4[Column1],MIS[[#This Row],[OrderUniqueIdentifier]])),"")</f>
        <v>NOTREND</v>
      </c>
    </row>
    <row r="8943" spans="1:37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>
        <f>_xlfn.XLOOKUP(MIS[[#This Row],[TRADING SYMBOL]],[1]Sheet1!$D:$D,[1]Sheet1!$C:$C)</f>
        <v>457.35</v>
      </c>
      <c r="AE8943">
        <f>MIS[[#This Row],[OrderAverageTradedPrice]]*MIS[[#This Row],[OrderQuantity]]</f>
        <v>17878</v>
      </c>
      <c r="AF8943">
        <f>MIS[[#This Row],[LTP]]*MIS[[#This Row],[OrderQuantity]]</f>
        <v>18294</v>
      </c>
      <c r="AG8943">
        <f>IF(MIS[[#This Row],[OrderSide]]="SELL",MIS[[#This Row],[VALUE]]-MIS[[#This Row],[LIVE_VALUE]],MIS[[#This Row],[LIVE_VALUE]]-MIS[[#This Row],[VALUE]])</f>
        <v>416</v>
      </c>
      <c r="AH8943" t="str" cm="1">
        <f t="array" ref="AH89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43" t="str">
        <f>MIS[[#This Row],[TRADING SYMBOL]]</f>
        <v>SENSEX2552082400PE</v>
      </c>
      <c r="AJ8943" t="str">
        <f>IF(RIGHT(MIS[[#This Row],[Main/Hedge]],4)="MAIN","MAIN","HEDGE")</f>
        <v>MAIN</v>
      </c>
      <c r="AK8943" t="str" cm="1">
        <f t="array" ref="AK8943">_xlfn._xlws.FILTER(Table4[Column1],ISNUMBER(SEARCH(Table4[Column1],MIS[[#This Row],[OrderUniqueIdentifier]])),"")</f>
        <v>NOTREND</v>
      </c>
    </row>
    <row r="8944" spans="1:37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>
        <f>_xlfn.XLOOKUP(MIS[[#This Row],[TRADING SYMBOL]],[1]Sheet1!$D:$D,[1]Sheet1!$C:$C)</f>
        <v>115.45</v>
      </c>
      <c r="AE8944">
        <f>MIS[[#This Row],[OrderAverageTradedPrice]]*MIS[[#This Row],[OrderQuantity]]</f>
        <v>2177</v>
      </c>
      <c r="AF8944">
        <f>MIS[[#This Row],[LTP]]*MIS[[#This Row],[OrderQuantity]]</f>
        <v>2309</v>
      </c>
      <c r="AG8944">
        <f>IF(MIS[[#This Row],[OrderSide]]="SELL",MIS[[#This Row],[VALUE]]-MIS[[#This Row],[LIVE_VALUE]],MIS[[#This Row],[LIVE_VALUE]]-MIS[[#This Row],[VALUE]])</f>
        <v>132</v>
      </c>
      <c r="AH8944" t="str" cm="1">
        <f t="array" ref="AH8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4" t="str">
        <f>MIS[[#This Row],[TRADING SYMBOL]]</f>
        <v>SENSEX2552081100PE</v>
      </c>
      <c r="AJ8944" t="str">
        <f>IF(RIGHT(MIS[[#This Row],[Main/Hedge]],4)="MAIN","MAIN","HEDGE")</f>
        <v>MAIN</v>
      </c>
      <c r="AK8944" t="str" cm="1">
        <f t="array" ref="AK8944">_xlfn._xlws.FILTER(Table4[Column1],ISNUMBER(SEARCH(Table4[Column1],MIS[[#This Row],[OrderUniqueIdentifier]])),"")</f>
        <v>XYT</v>
      </c>
    </row>
    <row r="8945" spans="1:37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>
        <f>_xlfn.XLOOKUP(MIS[[#This Row],[TRADING SYMBOL]],[1]Sheet1!$D:$D,[1]Sheet1!$C:$C)</f>
        <v>115.45</v>
      </c>
      <c r="AE8945">
        <f>MIS[[#This Row],[OrderAverageTradedPrice]]*MIS[[#This Row],[OrderQuantity]]</f>
        <v>2177</v>
      </c>
      <c r="AF8945">
        <f>MIS[[#This Row],[LTP]]*MIS[[#This Row],[OrderQuantity]]</f>
        <v>2309</v>
      </c>
      <c r="AG8945">
        <f>IF(MIS[[#This Row],[OrderSide]]="SELL",MIS[[#This Row],[VALUE]]-MIS[[#This Row],[LIVE_VALUE]],MIS[[#This Row],[LIVE_VALUE]]-MIS[[#This Row],[VALUE]])</f>
        <v>132</v>
      </c>
      <c r="AH8945" t="str" cm="1">
        <f t="array" ref="AH8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5" t="str">
        <f>MIS[[#This Row],[TRADING SYMBOL]]</f>
        <v>SENSEX2552081100PE</v>
      </c>
      <c r="AJ8945" t="str">
        <f>IF(RIGHT(MIS[[#This Row],[Main/Hedge]],4)="MAIN","MAIN","HEDGE")</f>
        <v>MAIN</v>
      </c>
      <c r="AK8945" t="str" cm="1">
        <f t="array" ref="AK8945">_xlfn._xlws.FILTER(Table4[Column1],ISNUMBER(SEARCH(Table4[Column1],MIS[[#This Row],[OrderUniqueIdentifier]])),"")</f>
        <v>XYT</v>
      </c>
    </row>
    <row r="8946" spans="1:37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>
        <f>_xlfn.XLOOKUP(MIS[[#This Row],[TRADING SYMBOL]],[1]Sheet1!$D:$D,[1]Sheet1!$C:$C)</f>
        <v>168.75</v>
      </c>
      <c r="AE8946">
        <f>MIS[[#This Row],[OrderAverageTradedPrice]]*MIS[[#This Row],[OrderQuantity]]</f>
        <v>12457.5</v>
      </c>
      <c r="AF8946">
        <f>MIS[[#This Row],[LTP]]*MIS[[#This Row],[OrderQuantity]]</f>
        <v>12656.25</v>
      </c>
      <c r="AG8946">
        <f>IF(MIS[[#This Row],[OrderSide]]="SELL",MIS[[#This Row],[VALUE]]-MIS[[#This Row],[LIVE_VALUE]],MIS[[#This Row],[LIVE_VALUE]]-MIS[[#This Row],[VALUE]])</f>
        <v>198.75</v>
      </c>
      <c r="AH8946" t="str" cm="1">
        <f t="array" ref="AH89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46" t="str">
        <f>MIS[[#This Row],[TRADING SYMBOL]]</f>
        <v>NIFTY2552225050CE</v>
      </c>
      <c r="AJ8946" t="str">
        <f>IF(RIGHT(MIS[[#This Row],[Main/Hedge]],4)="MAIN","MAIN","HEDGE")</f>
        <v>MAIN</v>
      </c>
      <c r="AK8946" t="str" cm="1">
        <f t="array" ref="AK8946">_xlfn._xlws.FILTER(Table4[Column1],ISNUMBER(SEARCH(Table4[Column1],MIS[[#This Row],[OrderUniqueIdentifier]])),"")</f>
        <v>NOTREND</v>
      </c>
    </row>
    <row r="8947" spans="1:37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>
        <f>_xlfn.XLOOKUP(MIS[[#This Row],[TRADING SYMBOL]],[1]Sheet1!$D:$D,[1]Sheet1!$C:$C)</f>
        <v>409.5</v>
      </c>
      <c r="AE8947">
        <f>MIS[[#This Row],[OrderAverageTradedPrice]]*MIS[[#This Row],[OrderQuantity]]</f>
        <v>16037</v>
      </c>
      <c r="AF8947">
        <f>MIS[[#This Row],[LTP]]*MIS[[#This Row],[OrderQuantity]]</f>
        <v>16380</v>
      </c>
      <c r="AG8947">
        <f>IF(MIS[[#This Row],[OrderSide]]="SELL",MIS[[#This Row],[VALUE]]-MIS[[#This Row],[LIVE_VALUE]],MIS[[#This Row],[LIVE_VALUE]]-MIS[[#This Row],[VALUE]])</f>
        <v>343</v>
      </c>
      <c r="AH8947" t="str" cm="1">
        <f t="array" ref="AH8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47" t="str">
        <f>MIS[[#This Row],[TRADING SYMBOL]]</f>
        <v>SENSEX2552082300PE</v>
      </c>
      <c r="AJ8947" t="str">
        <f>IF(RIGHT(MIS[[#This Row],[Main/Hedge]],4)="MAIN","MAIN","HEDGE")</f>
        <v>MAIN</v>
      </c>
      <c r="AK8947" t="str" cm="1">
        <f t="array" ref="AK8947">_xlfn._xlws.FILTER(Table4[Column1],ISNUMBER(SEARCH(Table4[Column1],MIS[[#This Row],[OrderUniqueIdentifier]])),"")</f>
        <v>LONGSHORT</v>
      </c>
    </row>
    <row r="8948" spans="1:37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>
        <f>_xlfn.XLOOKUP(MIS[[#This Row],[TRADING SYMBOL]],[1]Sheet1!$D:$D,[1]Sheet1!$C:$C)</f>
        <v>115.45</v>
      </c>
      <c r="AE8948">
        <f>MIS[[#This Row],[OrderAverageTradedPrice]]*MIS[[#This Row],[OrderQuantity]]</f>
        <v>6534</v>
      </c>
      <c r="AF8948">
        <f>MIS[[#This Row],[LTP]]*MIS[[#This Row],[OrderQuantity]]</f>
        <v>6927</v>
      </c>
      <c r="AG8948">
        <f>IF(MIS[[#This Row],[OrderSide]]="SELL",MIS[[#This Row],[VALUE]]-MIS[[#This Row],[LIVE_VALUE]],MIS[[#This Row],[LIVE_VALUE]]-MIS[[#This Row],[VALUE]])</f>
        <v>393</v>
      </c>
      <c r="AH8948" t="str" cm="1">
        <f t="array" ref="AH8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8" t="str">
        <f>MIS[[#This Row],[TRADING SYMBOL]]</f>
        <v>SENSEX2552081100PE</v>
      </c>
      <c r="AJ8948" t="str">
        <f>IF(RIGHT(MIS[[#This Row],[Main/Hedge]],4)="MAIN","MAIN","HEDGE")</f>
        <v>MAIN</v>
      </c>
      <c r="AK8948" t="str" cm="1">
        <f t="array" ref="AK8948">_xlfn._xlws.FILTER(Table4[Column1],ISNUMBER(SEARCH(Table4[Column1],MIS[[#This Row],[OrderUniqueIdentifier]])),"")</f>
        <v>XYT</v>
      </c>
    </row>
    <row r="8949" spans="1:37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>
        <f>_xlfn.XLOOKUP(MIS[[#This Row],[TRADING SYMBOL]],[1]Sheet1!$D:$D,[1]Sheet1!$C:$C)</f>
        <v>409.5</v>
      </c>
      <c r="AE8949">
        <f>MIS[[#This Row],[OrderAverageTradedPrice]]*MIS[[#This Row],[OrderQuantity]]</f>
        <v>32072</v>
      </c>
      <c r="AF8949">
        <f>MIS[[#This Row],[LTP]]*MIS[[#This Row],[OrderQuantity]]</f>
        <v>32760</v>
      </c>
      <c r="AG8949">
        <f>IF(MIS[[#This Row],[OrderSide]]="SELL",MIS[[#This Row],[VALUE]]-MIS[[#This Row],[LIVE_VALUE]],MIS[[#This Row],[LIVE_VALUE]]-MIS[[#This Row],[VALUE]])</f>
        <v>688</v>
      </c>
      <c r="AH8949" t="str" cm="1">
        <f t="array" ref="AH8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9" t="str">
        <f>MIS[[#This Row],[TRADING SYMBOL]]</f>
        <v>SENSEX2552082300PE</v>
      </c>
      <c r="AJ8949" t="str">
        <f>IF(RIGHT(MIS[[#This Row],[Main/Hedge]],4)="MAIN","MAIN","HEDGE")</f>
        <v>MAIN</v>
      </c>
      <c r="AK8949" t="str" cm="1">
        <f t="array" ref="AK8949">_xlfn._xlws.FILTER(Table4[Column1],ISNUMBER(SEARCH(Table4[Column1],MIS[[#This Row],[OrderUniqueIdentifier]])),"")</f>
        <v>XYT</v>
      </c>
    </row>
    <row r="8950" spans="1:37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>
        <f>_xlfn.XLOOKUP(MIS[[#This Row],[TRADING SYMBOL]],[1]Sheet1!$D:$D,[1]Sheet1!$C:$C)</f>
        <v>409.5</v>
      </c>
      <c r="AE8950">
        <f>MIS[[#This Row],[OrderAverageTradedPrice]]*MIS[[#This Row],[OrderQuantity]]</f>
        <v>40110</v>
      </c>
      <c r="AF8950">
        <f>MIS[[#This Row],[LTP]]*MIS[[#This Row],[OrderQuantity]]</f>
        <v>40950</v>
      </c>
      <c r="AG8950">
        <f>IF(MIS[[#This Row],[OrderSide]]="SELL",MIS[[#This Row],[VALUE]]-MIS[[#This Row],[LIVE_VALUE]],MIS[[#This Row],[LIVE_VALUE]]-MIS[[#This Row],[VALUE]])</f>
        <v>840</v>
      </c>
      <c r="AH8950" t="str" cm="1">
        <f t="array" ref="AH89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50" t="str">
        <f>MIS[[#This Row],[TRADING SYMBOL]]</f>
        <v>SENSEX2552082300PE</v>
      </c>
      <c r="AJ8950" t="str">
        <f>IF(RIGHT(MIS[[#This Row],[Main/Hedge]],4)="MAIN","MAIN","HEDGE")</f>
        <v>MAIN</v>
      </c>
      <c r="AK8950" t="str" cm="1">
        <f t="array" ref="AK8950">_xlfn._xlws.FILTER(Table4[Column1],ISNUMBER(SEARCH(Table4[Column1],MIS[[#This Row],[OrderUniqueIdentifier]])),"")</f>
        <v>NOTREND</v>
      </c>
    </row>
    <row r="8951" spans="1:37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>
        <f>_xlfn.XLOOKUP(MIS[[#This Row],[TRADING SYMBOL]],[1]Sheet1!$D:$D,[1]Sheet1!$C:$C)</f>
        <v>115.45</v>
      </c>
      <c r="AE8951">
        <f>MIS[[#This Row],[OrderAverageTradedPrice]]*MIS[[#This Row],[OrderQuantity]]</f>
        <v>6519</v>
      </c>
      <c r="AF8951">
        <f>MIS[[#This Row],[LTP]]*MIS[[#This Row],[OrderQuantity]]</f>
        <v>6927</v>
      </c>
      <c r="AG8951">
        <f>IF(MIS[[#This Row],[OrderSide]]="SELL",MIS[[#This Row],[VALUE]]-MIS[[#This Row],[LIVE_VALUE]],MIS[[#This Row],[LIVE_VALUE]]-MIS[[#This Row],[VALUE]])</f>
        <v>408</v>
      </c>
      <c r="AH8951" t="str" cm="1">
        <f t="array" ref="AH8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1" t="str">
        <f>MIS[[#This Row],[TRADING SYMBOL]]</f>
        <v>SENSEX2552081100PE</v>
      </c>
      <c r="AJ8951" t="str">
        <f>IF(RIGHT(MIS[[#This Row],[Main/Hedge]],4)="MAIN","MAIN","HEDGE")</f>
        <v>MAIN</v>
      </c>
      <c r="AK8951" t="str" cm="1">
        <f t="array" ref="AK8951">_xlfn._xlws.FILTER(Table4[Column1],ISNUMBER(SEARCH(Table4[Column1],MIS[[#This Row],[OrderUniqueIdentifier]])),"")</f>
        <v>XYT</v>
      </c>
    </row>
    <row r="8952" spans="1:37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>
        <f>_xlfn.XLOOKUP(MIS[[#This Row],[TRADING SYMBOL]],[1]Sheet1!$D:$D,[1]Sheet1!$C:$C)</f>
        <v>490.65</v>
      </c>
      <c r="AE8952">
        <f>MIS[[#This Row],[OrderAverageTradedPrice]]*MIS[[#This Row],[OrderQuantity]]</f>
        <v>19392</v>
      </c>
      <c r="AF8952">
        <f>MIS[[#This Row],[LTP]]*MIS[[#This Row],[OrderQuantity]]</f>
        <v>19626</v>
      </c>
      <c r="AG8952">
        <f>IF(MIS[[#This Row],[OrderSide]]="SELL",MIS[[#This Row],[VALUE]]-MIS[[#This Row],[LIVE_VALUE]],MIS[[#This Row],[LIVE_VALUE]]-MIS[[#This Row],[VALUE]])</f>
        <v>234</v>
      </c>
      <c r="AH8952" t="str" cm="1">
        <f t="array" ref="AH8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2" t="str">
        <f>MIS[[#This Row],[TRADING SYMBOL]]</f>
        <v>SENSEX2552082300CE</v>
      </c>
      <c r="AJ8952" t="str">
        <f>IF(RIGHT(MIS[[#This Row],[Main/Hedge]],4)="MAIN","MAIN","HEDGE")</f>
        <v>MAIN</v>
      </c>
      <c r="AK8952" t="str" cm="1">
        <f t="array" ref="AK8952">_xlfn._xlws.FILTER(Table4[Column1],ISNUMBER(SEARCH(Table4[Column1],MIS[[#This Row],[OrderUniqueIdentifier]])),"")</f>
        <v>XYT</v>
      </c>
    </row>
    <row r="8953" spans="1:37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>
        <f>_xlfn.XLOOKUP(MIS[[#This Row],[TRADING SYMBOL]],[1]Sheet1!$D:$D,[1]Sheet1!$C:$C)</f>
        <v>91.6</v>
      </c>
      <c r="AE8953">
        <f>MIS[[#This Row],[OrderAverageTradedPrice]]*MIS[[#This Row],[OrderQuantity]]</f>
        <v>5310</v>
      </c>
      <c r="AF8953">
        <f>MIS[[#This Row],[LTP]]*MIS[[#This Row],[OrderQuantity]]</f>
        <v>5496</v>
      </c>
      <c r="AG8953">
        <f>IF(MIS[[#This Row],[OrderSide]]="SELL",MIS[[#This Row],[VALUE]]-MIS[[#This Row],[LIVE_VALUE]],MIS[[#This Row],[LIVE_VALUE]]-MIS[[#This Row],[VALUE]])</f>
        <v>186</v>
      </c>
      <c r="AH8953" t="str" cm="1">
        <f t="array" ref="AH8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3" t="str">
        <f>MIS[[#This Row],[TRADING SYMBOL]]</f>
        <v>SENSEX2552083600CE</v>
      </c>
      <c r="AJ8953" t="str">
        <f>IF(RIGHT(MIS[[#This Row],[Main/Hedge]],4)="MAIN","MAIN","HEDGE")</f>
        <v>MAIN</v>
      </c>
      <c r="AK8953" t="str" cm="1">
        <f t="array" ref="AK8953">_xlfn._xlws.FILTER(Table4[Column1],ISNUMBER(SEARCH(Table4[Column1],MIS[[#This Row],[OrderUniqueIdentifier]])),"")</f>
        <v>XYT</v>
      </c>
    </row>
    <row r="8954" spans="1:37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>
        <f>_xlfn.XLOOKUP(MIS[[#This Row],[TRADING SYMBOL]],[1]Sheet1!$D:$D,[1]Sheet1!$C:$C)</f>
        <v>168.75</v>
      </c>
      <c r="AE8954">
        <f>MIS[[#This Row],[OrderAverageTradedPrice]]*MIS[[#This Row],[OrderQuantity]]</f>
        <v>37353.749999999847</v>
      </c>
      <c r="AF8954">
        <f>MIS[[#This Row],[LTP]]*MIS[[#This Row],[OrderQuantity]]</f>
        <v>37968.75</v>
      </c>
      <c r="AG8954">
        <f>IF(MIS[[#This Row],[OrderSide]]="SELL",MIS[[#This Row],[VALUE]]-MIS[[#This Row],[LIVE_VALUE]],MIS[[#This Row],[LIVE_VALUE]]-MIS[[#This Row],[VALUE]])</f>
        <v>615.0000000001528</v>
      </c>
      <c r="AH8954" t="str" cm="1">
        <f t="array" ref="AH89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54" t="str">
        <f>MIS[[#This Row],[TRADING SYMBOL]]</f>
        <v>NIFTY2552225050CE</v>
      </c>
      <c r="AJ8954" t="str">
        <f>IF(RIGHT(MIS[[#This Row],[Main/Hedge]],4)="MAIN","MAIN","HEDGE")</f>
        <v>MAIN</v>
      </c>
      <c r="AK8954" t="str" cm="1">
        <f t="array" ref="AK8954">_xlfn._xlws.FILTER(Table4[Column1],ISNUMBER(SEARCH(Table4[Column1],MIS[[#This Row],[OrderUniqueIdentifier]])),"")</f>
        <v>NOTREND</v>
      </c>
    </row>
    <row r="8955" spans="1:37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>
        <f>_xlfn.XLOOKUP(MIS[[#This Row],[TRADING SYMBOL]],[1]Sheet1!$D:$D,[1]Sheet1!$C:$C)</f>
        <v>490.65</v>
      </c>
      <c r="AE8955">
        <f>MIS[[#This Row],[OrderAverageTradedPrice]]*MIS[[#This Row],[OrderQuantity]]</f>
        <v>19412</v>
      </c>
      <c r="AF8955">
        <f>MIS[[#This Row],[LTP]]*MIS[[#This Row],[OrderQuantity]]</f>
        <v>19626</v>
      </c>
      <c r="AG8955">
        <f>IF(MIS[[#This Row],[OrderSide]]="SELL",MIS[[#This Row],[VALUE]]-MIS[[#This Row],[LIVE_VALUE]],MIS[[#This Row],[LIVE_VALUE]]-MIS[[#This Row],[VALUE]])</f>
        <v>214</v>
      </c>
      <c r="AH8955" t="str" cm="1">
        <f t="array" ref="AH8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5" t="str">
        <f>MIS[[#This Row],[TRADING SYMBOL]]</f>
        <v>SENSEX2552082300CE</v>
      </c>
      <c r="AJ8955" t="str">
        <f>IF(RIGHT(MIS[[#This Row],[Main/Hedge]],4)="MAIN","MAIN","HEDGE")</f>
        <v>MAIN</v>
      </c>
      <c r="AK8955" t="str" cm="1">
        <f t="array" ref="AK8955">_xlfn._xlws.FILTER(Table4[Column1],ISNUMBER(SEARCH(Table4[Column1],MIS[[#This Row],[OrderUniqueIdentifier]])),"")</f>
        <v>XYT</v>
      </c>
    </row>
    <row r="8956" spans="1:37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>
        <f>_xlfn.XLOOKUP(MIS[[#This Row],[TRADING SYMBOL]],[1]Sheet1!$D:$D,[1]Sheet1!$C:$C)</f>
        <v>91.6</v>
      </c>
      <c r="AE8956">
        <f>MIS[[#This Row],[OrderAverageTradedPrice]]*MIS[[#This Row],[OrderQuantity]]</f>
        <v>5313</v>
      </c>
      <c r="AF8956">
        <f>MIS[[#This Row],[LTP]]*MIS[[#This Row],[OrderQuantity]]</f>
        <v>5496</v>
      </c>
      <c r="AG8956">
        <f>IF(MIS[[#This Row],[OrderSide]]="SELL",MIS[[#This Row],[VALUE]]-MIS[[#This Row],[LIVE_VALUE]],MIS[[#This Row],[LIVE_VALUE]]-MIS[[#This Row],[VALUE]])</f>
        <v>183</v>
      </c>
      <c r="AH8956" t="str" cm="1">
        <f t="array" ref="AH8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6" t="str">
        <f>MIS[[#This Row],[TRADING SYMBOL]]</f>
        <v>SENSEX2552083600CE</v>
      </c>
      <c r="AJ8956" t="str">
        <f>IF(RIGHT(MIS[[#This Row],[Main/Hedge]],4)="MAIN","MAIN","HEDGE")</f>
        <v>MAIN</v>
      </c>
      <c r="AK8956" t="str" cm="1">
        <f t="array" ref="AK8956">_xlfn._xlws.FILTER(Table4[Column1],ISNUMBER(SEARCH(Table4[Column1],MIS[[#This Row],[OrderUniqueIdentifier]])),"")</f>
        <v>XYT</v>
      </c>
    </row>
    <row r="8957" spans="1:37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>
        <f>_xlfn.XLOOKUP(MIS[[#This Row],[TRADING SYMBOL]],[1]Sheet1!$D:$D,[1]Sheet1!$C:$C)</f>
        <v>118.35</v>
      </c>
      <c r="AE8957">
        <f>MIS[[#This Row],[OrderAverageTradedPrice]]*MIS[[#This Row],[OrderQuantity]]</f>
        <v>7020</v>
      </c>
      <c r="AF8957">
        <f>MIS[[#This Row],[LTP]]*MIS[[#This Row],[OrderQuantity]]</f>
        <v>7101</v>
      </c>
      <c r="AG8957">
        <f>IF(MIS[[#This Row],[OrderSide]]="SELL",MIS[[#This Row],[VALUE]]-MIS[[#This Row],[LIVE_VALUE]],MIS[[#This Row],[LIVE_VALUE]]-MIS[[#This Row],[VALUE]])</f>
        <v>81</v>
      </c>
      <c r="AH8957" t="str" cm="1">
        <f t="array" ref="AH8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7" t="str">
        <f>MIS[[#This Row],[TRADING SYMBOL]]</f>
        <v>SENSEX2552083400CE</v>
      </c>
      <c r="AJ8957" t="str">
        <f>IF(RIGHT(MIS[[#This Row],[Main/Hedge]],4)="MAIN","MAIN","HEDGE")</f>
        <v>MAIN</v>
      </c>
      <c r="AK8957" t="str" cm="1">
        <f t="array" ref="AK8957">_xlfn._xlws.FILTER(Table4[Column1],ISNUMBER(SEARCH(Table4[Column1],MIS[[#This Row],[OrderUniqueIdentifier]])),"")</f>
        <v>XYT</v>
      </c>
    </row>
    <row r="8958" spans="1:37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>
        <f>_xlfn.XLOOKUP(MIS[[#This Row],[TRADING SYMBOL]],[1]Sheet1!$D:$D,[1]Sheet1!$C:$C)</f>
        <v>187</v>
      </c>
      <c r="AE8958">
        <f>MIS[[#This Row],[OrderAverageTradedPrice]]*MIS[[#This Row],[OrderQuantity]]</f>
        <v>13998.75</v>
      </c>
      <c r="AF8958">
        <f>MIS[[#This Row],[LTP]]*MIS[[#This Row],[OrderQuantity]]</f>
        <v>14025</v>
      </c>
      <c r="AG8958">
        <f>IF(MIS[[#This Row],[OrderSide]]="SELL",MIS[[#This Row],[VALUE]]-MIS[[#This Row],[LIVE_VALUE]],MIS[[#This Row],[LIVE_VALUE]]-MIS[[#This Row],[VALUE]])</f>
        <v>26.25</v>
      </c>
      <c r="AH8958" t="str" cm="1">
        <f t="array" ref="AH89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58" t="str">
        <f>MIS[[#This Row],[TRADING SYMBOL]]</f>
        <v>NIFTY2552225050PE</v>
      </c>
      <c r="AJ8958" t="str">
        <f>IF(RIGHT(MIS[[#This Row],[Main/Hedge]],4)="MAIN","MAIN","HEDGE")</f>
        <v>MAIN</v>
      </c>
      <c r="AK8958" t="str" cm="1">
        <f t="array" ref="AK8958">_xlfn._xlws.FILTER(Table4[Column1],ISNUMBER(SEARCH(Table4[Column1],MIS[[#This Row],[OrderUniqueIdentifier]])),"")</f>
        <v>NOTREND</v>
      </c>
    </row>
    <row r="8959" spans="1:37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>
        <f>_xlfn.XLOOKUP(MIS[[#This Row],[TRADING SYMBOL]],[1]Sheet1!$D:$D,[1]Sheet1!$C:$C)</f>
        <v>115.45</v>
      </c>
      <c r="AE8959">
        <f>MIS[[#This Row],[OrderAverageTradedPrice]]*MIS[[#This Row],[OrderQuantity]]</f>
        <v>4349</v>
      </c>
      <c r="AF8959">
        <f>MIS[[#This Row],[LTP]]*MIS[[#This Row],[OrderQuantity]]</f>
        <v>4618</v>
      </c>
      <c r="AG8959">
        <f>IF(MIS[[#This Row],[OrderSide]]="SELL",MIS[[#This Row],[VALUE]]-MIS[[#This Row],[LIVE_VALUE]],MIS[[#This Row],[LIVE_VALUE]]-MIS[[#This Row],[VALUE]])</f>
        <v>269</v>
      </c>
      <c r="AH8959" t="str" cm="1">
        <f t="array" ref="AH8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9" t="str">
        <f>MIS[[#This Row],[TRADING SYMBOL]]</f>
        <v>SENSEX2552081100PE</v>
      </c>
      <c r="AJ8959" t="str">
        <f>IF(RIGHT(MIS[[#This Row],[Main/Hedge]],4)="MAIN","MAIN","HEDGE")</f>
        <v>MAIN</v>
      </c>
      <c r="AK8959" t="str" cm="1">
        <f t="array" ref="AK8959">_xlfn._xlws.FILTER(Table4[Column1],ISNUMBER(SEARCH(Table4[Column1],MIS[[#This Row],[OrderUniqueIdentifier]])),"")</f>
        <v>XYT</v>
      </c>
    </row>
    <row r="8960" spans="1:37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>
        <f>_xlfn.XLOOKUP(MIS[[#This Row],[TRADING SYMBOL]],[1]Sheet1!$D:$D,[1]Sheet1!$C:$C)</f>
        <v>409.5</v>
      </c>
      <c r="AE8960">
        <f>MIS[[#This Row],[OrderAverageTradedPrice]]*MIS[[#This Row],[OrderQuantity]]</f>
        <v>8022</v>
      </c>
      <c r="AF8960">
        <f>MIS[[#This Row],[LTP]]*MIS[[#This Row],[OrderQuantity]]</f>
        <v>8190</v>
      </c>
      <c r="AG8960">
        <f>IF(MIS[[#This Row],[OrderSide]]="SELL",MIS[[#This Row],[VALUE]]-MIS[[#This Row],[LIVE_VALUE]],MIS[[#This Row],[LIVE_VALUE]]-MIS[[#This Row],[VALUE]])</f>
        <v>168</v>
      </c>
      <c r="AH8960" t="str" cm="1">
        <f t="array" ref="AH8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0" t="str">
        <f>MIS[[#This Row],[TRADING SYMBOL]]</f>
        <v>SENSEX2552082300PE</v>
      </c>
      <c r="AJ8960" t="str">
        <f>IF(RIGHT(MIS[[#This Row],[Main/Hedge]],4)="MAIN","MAIN","HEDGE")</f>
        <v>MAIN</v>
      </c>
      <c r="AK8960" t="str" cm="1">
        <f t="array" ref="AK8960">_xlfn._xlws.FILTER(Table4[Column1],ISNUMBER(SEARCH(Table4[Column1],MIS[[#This Row],[OrderUniqueIdentifier]])),"")</f>
        <v>XYT</v>
      </c>
    </row>
    <row r="8961" spans="1:37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>
        <f>_xlfn.XLOOKUP(MIS[[#This Row],[TRADING SYMBOL]],[1]Sheet1!$D:$D,[1]Sheet1!$C:$C)</f>
        <v>409.5</v>
      </c>
      <c r="AE8961">
        <f>MIS[[#This Row],[OrderAverageTradedPrice]]*MIS[[#This Row],[OrderQuantity]]</f>
        <v>16016</v>
      </c>
      <c r="AF8961">
        <f>MIS[[#This Row],[LTP]]*MIS[[#This Row],[OrderQuantity]]</f>
        <v>16380</v>
      </c>
      <c r="AG8961">
        <f>IF(MIS[[#This Row],[OrderSide]]="SELL",MIS[[#This Row],[VALUE]]-MIS[[#This Row],[LIVE_VALUE]],MIS[[#This Row],[LIVE_VALUE]]-MIS[[#This Row],[VALUE]])</f>
        <v>364</v>
      </c>
      <c r="AH8961" t="str" cm="1">
        <f t="array" ref="AH8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61" t="str">
        <f>MIS[[#This Row],[TRADING SYMBOL]]</f>
        <v>SENSEX2552082300PE</v>
      </c>
      <c r="AJ8961" t="str">
        <f>IF(RIGHT(MIS[[#This Row],[Main/Hedge]],4)="MAIN","MAIN","HEDGE")</f>
        <v>MAIN</v>
      </c>
      <c r="AK8961" t="str" cm="1">
        <f t="array" ref="AK8961">_xlfn._xlws.FILTER(Table4[Column1],ISNUMBER(SEARCH(Table4[Column1],MIS[[#This Row],[OrderUniqueIdentifier]])),"")</f>
        <v>NOTREND</v>
      </c>
    </row>
    <row r="8962" spans="1:37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>
        <f>_xlfn.XLOOKUP(MIS[[#This Row],[TRADING SYMBOL]],[1]Sheet1!$D:$D,[1]Sheet1!$C:$C)</f>
        <v>115.45</v>
      </c>
      <c r="AE8962">
        <f>MIS[[#This Row],[OrderAverageTradedPrice]]*MIS[[#This Row],[OrderQuantity]]</f>
        <v>2169</v>
      </c>
      <c r="AF8962">
        <f>MIS[[#This Row],[LTP]]*MIS[[#This Row],[OrderQuantity]]</f>
        <v>2309</v>
      </c>
      <c r="AG8962">
        <f>IF(MIS[[#This Row],[OrderSide]]="SELL",MIS[[#This Row],[VALUE]]-MIS[[#This Row],[LIVE_VALUE]],MIS[[#This Row],[LIVE_VALUE]]-MIS[[#This Row],[VALUE]])</f>
        <v>140</v>
      </c>
      <c r="AH8962" t="str" cm="1">
        <f t="array" ref="AH8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2" t="str">
        <f>MIS[[#This Row],[TRADING SYMBOL]]</f>
        <v>SENSEX2552081100PE</v>
      </c>
      <c r="AJ8962" t="str">
        <f>IF(RIGHT(MIS[[#This Row],[Main/Hedge]],4)="MAIN","MAIN","HEDGE")</f>
        <v>MAIN</v>
      </c>
      <c r="AK8962" t="str" cm="1">
        <f t="array" ref="AK8962">_xlfn._xlws.FILTER(Table4[Column1],ISNUMBER(SEARCH(Table4[Column1],MIS[[#This Row],[OrderUniqueIdentifier]])),"")</f>
        <v>XYT</v>
      </c>
    </row>
    <row r="8963" spans="1:37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>
        <f>_xlfn.XLOOKUP(MIS[[#This Row],[TRADING SYMBOL]],[1]Sheet1!$D:$D,[1]Sheet1!$C:$C)</f>
        <v>409.5</v>
      </c>
      <c r="AE8963">
        <f>MIS[[#This Row],[OrderAverageTradedPrice]]*MIS[[#This Row],[OrderQuantity]]</f>
        <v>24054</v>
      </c>
      <c r="AF8963">
        <f>MIS[[#This Row],[LTP]]*MIS[[#This Row],[OrderQuantity]]</f>
        <v>24570</v>
      </c>
      <c r="AG8963">
        <f>IF(MIS[[#This Row],[OrderSide]]="SELL",MIS[[#This Row],[VALUE]]-MIS[[#This Row],[LIVE_VALUE]],MIS[[#This Row],[LIVE_VALUE]]-MIS[[#This Row],[VALUE]])</f>
        <v>516</v>
      </c>
      <c r="AH8963" t="str" cm="1">
        <f t="array" ref="AH8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63" t="str">
        <f>MIS[[#This Row],[TRADING SYMBOL]]</f>
        <v>SENSEX2552082300PE</v>
      </c>
      <c r="AJ8963" t="str">
        <f>IF(RIGHT(MIS[[#This Row],[Main/Hedge]],4)="MAIN","MAIN","HEDGE")</f>
        <v>MAIN</v>
      </c>
      <c r="AK8963" t="str" cm="1">
        <f t="array" ref="AK8963">_xlfn._xlws.FILTER(Table4[Column1],ISNUMBER(SEARCH(Table4[Column1],MIS[[#This Row],[OrderUniqueIdentifier]])),"")</f>
        <v>LONGSHORT</v>
      </c>
    </row>
    <row r="8964" spans="1:37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>
        <f>_xlfn.XLOOKUP(MIS[[#This Row],[TRADING SYMBOL]],[1]Sheet1!$D:$D,[1]Sheet1!$C:$C)</f>
        <v>91.6</v>
      </c>
      <c r="AE8964">
        <f>MIS[[#This Row],[OrderAverageTradedPrice]]*MIS[[#This Row],[OrderQuantity]]</f>
        <v>1773</v>
      </c>
      <c r="AF8964">
        <f>MIS[[#This Row],[LTP]]*MIS[[#This Row],[OrderQuantity]]</f>
        <v>1832</v>
      </c>
      <c r="AG8964">
        <f>IF(MIS[[#This Row],[OrderSide]]="SELL",MIS[[#This Row],[VALUE]]-MIS[[#This Row],[LIVE_VALUE]],MIS[[#This Row],[LIVE_VALUE]]-MIS[[#This Row],[VALUE]])</f>
        <v>59</v>
      </c>
      <c r="AH8964" t="str" cm="1">
        <f t="array" ref="AH8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4" t="str">
        <f>MIS[[#This Row],[TRADING SYMBOL]]</f>
        <v>SENSEX2552083600CE</v>
      </c>
      <c r="AJ8964" t="str">
        <f>IF(RIGHT(MIS[[#This Row],[Main/Hedge]],4)="MAIN","MAIN","HEDGE")</f>
        <v>MAIN</v>
      </c>
      <c r="AK8964" t="str" cm="1">
        <f t="array" ref="AK8964">_xlfn._xlws.FILTER(Table4[Column1],ISNUMBER(SEARCH(Table4[Column1],MIS[[#This Row],[OrderUniqueIdentifier]])),"")</f>
        <v>XYT</v>
      </c>
    </row>
    <row r="8965" spans="1:37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>
        <f>_xlfn.XLOOKUP(MIS[[#This Row],[TRADING SYMBOL]],[1]Sheet1!$D:$D,[1]Sheet1!$C:$C)</f>
        <v>118.35</v>
      </c>
      <c r="AE8965">
        <f>MIS[[#This Row],[OrderAverageTradedPrice]]*MIS[[#This Row],[OrderQuantity]]</f>
        <v>2344</v>
      </c>
      <c r="AF8965">
        <f>MIS[[#This Row],[LTP]]*MIS[[#This Row],[OrderQuantity]]</f>
        <v>2367</v>
      </c>
      <c r="AG8965">
        <f>IF(MIS[[#This Row],[OrderSide]]="SELL",MIS[[#This Row],[VALUE]]-MIS[[#This Row],[LIVE_VALUE]],MIS[[#This Row],[LIVE_VALUE]]-MIS[[#This Row],[VALUE]])</f>
        <v>23</v>
      </c>
      <c r="AH8965" t="str" cm="1">
        <f t="array" ref="AH8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5" t="str">
        <f>MIS[[#This Row],[TRADING SYMBOL]]</f>
        <v>SENSEX2552083400CE</v>
      </c>
      <c r="AJ8965" t="str">
        <f>IF(RIGHT(MIS[[#This Row],[Main/Hedge]],4)="MAIN","MAIN","HEDGE")</f>
        <v>MAIN</v>
      </c>
      <c r="AK8965" t="str" cm="1">
        <f t="array" ref="AK8965">_xlfn._xlws.FILTER(Table4[Column1],ISNUMBER(SEARCH(Table4[Column1],MIS[[#This Row],[OrderUniqueIdentifier]])),"")</f>
        <v>XYT</v>
      </c>
    </row>
    <row r="8966" spans="1:37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>
        <f>_xlfn.XLOOKUP(MIS[[#This Row],[TRADING SYMBOL]],[1]Sheet1!$D:$D,[1]Sheet1!$C:$C)</f>
        <v>187</v>
      </c>
      <c r="AE8966">
        <f>MIS[[#This Row],[OrderAverageTradedPrice]]*MIS[[#This Row],[OrderQuantity]]</f>
        <v>13995</v>
      </c>
      <c r="AF8966">
        <f>MIS[[#This Row],[LTP]]*MIS[[#This Row],[OrderQuantity]]</f>
        <v>14025</v>
      </c>
      <c r="AG8966">
        <f>IF(MIS[[#This Row],[OrderSide]]="SELL",MIS[[#This Row],[VALUE]]-MIS[[#This Row],[LIVE_VALUE]],MIS[[#This Row],[LIVE_VALUE]]-MIS[[#This Row],[VALUE]])</f>
        <v>30</v>
      </c>
      <c r="AH8966" t="str" cm="1">
        <f t="array" ref="AH89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66" t="str">
        <f>MIS[[#This Row],[TRADING SYMBOL]]</f>
        <v>NIFTY2552225050PE</v>
      </c>
      <c r="AJ8966" t="str">
        <f>IF(RIGHT(MIS[[#This Row],[Main/Hedge]],4)="MAIN","MAIN","HEDGE")</f>
        <v>MAIN</v>
      </c>
      <c r="AK8966" t="str" cm="1">
        <f t="array" ref="AK8966">_xlfn._xlws.FILTER(Table4[Column1],ISNUMBER(SEARCH(Table4[Column1],MIS[[#This Row],[OrderUniqueIdentifier]])),"")</f>
        <v>NOTREND</v>
      </c>
    </row>
    <row r="8967" spans="1:37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>
        <f>_xlfn.XLOOKUP(MIS[[#This Row],[TRADING SYMBOL]],[1]Sheet1!$D:$D,[1]Sheet1!$C:$C)</f>
        <v>115.45</v>
      </c>
      <c r="AE8967">
        <f>MIS[[#This Row],[OrderAverageTradedPrice]]*MIS[[#This Row],[OrderQuantity]]</f>
        <v>2176</v>
      </c>
      <c r="AF8967">
        <f>MIS[[#This Row],[LTP]]*MIS[[#This Row],[OrderQuantity]]</f>
        <v>2309</v>
      </c>
      <c r="AG8967">
        <f>IF(MIS[[#This Row],[OrderSide]]="SELL",MIS[[#This Row],[VALUE]]-MIS[[#This Row],[LIVE_VALUE]],MIS[[#This Row],[LIVE_VALUE]]-MIS[[#This Row],[VALUE]])</f>
        <v>133</v>
      </c>
      <c r="AH8967" t="str" cm="1">
        <f t="array" ref="AH8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7" t="str">
        <f>MIS[[#This Row],[TRADING SYMBOL]]</f>
        <v>SENSEX2552081100PE</v>
      </c>
      <c r="AJ8967" t="str">
        <f>IF(RIGHT(MIS[[#This Row],[Main/Hedge]],4)="MAIN","MAIN","HEDGE")</f>
        <v>MAIN</v>
      </c>
      <c r="AK8967" t="str" cm="1">
        <f t="array" ref="AK8967">_xlfn._xlws.FILTER(Table4[Column1],ISNUMBER(SEARCH(Table4[Column1],MIS[[#This Row],[OrderUniqueIdentifier]])),"")</f>
        <v>XYT</v>
      </c>
    </row>
    <row r="8968" spans="1:37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>
        <f>_xlfn.XLOOKUP(MIS[[#This Row],[TRADING SYMBOL]],[1]Sheet1!$D:$D,[1]Sheet1!$C:$C)</f>
        <v>409.5</v>
      </c>
      <c r="AE8968">
        <f>MIS[[#This Row],[OrderAverageTradedPrice]]*MIS[[#This Row],[OrderQuantity]]</f>
        <v>16022</v>
      </c>
      <c r="AF8968">
        <f>MIS[[#This Row],[LTP]]*MIS[[#This Row],[OrderQuantity]]</f>
        <v>16380</v>
      </c>
      <c r="AG8968">
        <f>IF(MIS[[#This Row],[OrderSide]]="SELL",MIS[[#This Row],[VALUE]]-MIS[[#This Row],[LIVE_VALUE]],MIS[[#This Row],[LIVE_VALUE]]-MIS[[#This Row],[VALUE]])</f>
        <v>358</v>
      </c>
      <c r="AH8968" t="str" cm="1">
        <f t="array" ref="AH89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68" t="str">
        <f>MIS[[#This Row],[TRADING SYMBOL]]</f>
        <v>SENSEX2552082300PE</v>
      </c>
      <c r="AJ8968" t="str">
        <f>IF(RIGHT(MIS[[#This Row],[Main/Hedge]],4)="MAIN","MAIN","HEDGE")</f>
        <v>MAIN</v>
      </c>
      <c r="AK8968" t="str" cm="1">
        <f t="array" ref="AK8968">_xlfn._xlws.FILTER(Table4[Column1],ISNUMBER(SEARCH(Table4[Column1],MIS[[#This Row],[OrderUniqueIdentifier]])),"")</f>
        <v>NOTREND</v>
      </c>
    </row>
    <row r="8969" spans="1:37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>
        <f>_xlfn.XLOOKUP(MIS[[#This Row],[TRADING SYMBOL]],[1]Sheet1!$D:$D,[1]Sheet1!$C:$C)</f>
        <v>409.5</v>
      </c>
      <c r="AE8969">
        <f>MIS[[#This Row],[OrderAverageTradedPrice]]*MIS[[#This Row],[OrderQuantity]]</f>
        <v>8011</v>
      </c>
      <c r="AF8969">
        <f>MIS[[#This Row],[LTP]]*MIS[[#This Row],[OrderQuantity]]</f>
        <v>8190</v>
      </c>
      <c r="AG8969">
        <f>IF(MIS[[#This Row],[OrderSide]]="SELL",MIS[[#This Row],[VALUE]]-MIS[[#This Row],[LIVE_VALUE]],MIS[[#This Row],[LIVE_VALUE]]-MIS[[#This Row],[VALUE]])</f>
        <v>179</v>
      </c>
      <c r="AH8969" t="str" cm="1">
        <f t="array" ref="AH8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9" t="str">
        <f>MIS[[#This Row],[TRADING SYMBOL]]</f>
        <v>SENSEX2552082300PE</v>
      </c>
      <c r="AJ8969" t="str">
        <f>IF(RIGHT(MIS[[#This Row],[Main/Hedge]],4)="MAIN","MAIN","HEDGE")</f>
        <v>MAIN</v>
      </c>
      <c r="AK8969" t="str" cm="1">
        <f t="array" ref="AK8969">_xlfn._xlws.FILTER(Table4[Column1],ISNUMBER(SEARCH(Table4[Column1],MIS[[#This Row],[OrderUniqueIdentifier]])),"")</f>
        <v>XYT</v>
      </c>
    </row>
    <row r="8970" spans="1:37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>
        <f>_xlfn.XLOOKUP(MIS[[#This Row],[TRADING SYMBOL]],[1]Sheet1!$D:$D,[1]Sheet1!$C:$C)</f>
        <v>115.45</v>
      </c>
      <c r="AE8970">
        <f>MIS[[#This Row],[OrderAverageTradedPrice]]*MIS[[#This Row],[OrderQuantity]]</f>
        <v>2175</v>
      </c>
      <c r="AF8970">
        <f>MIS[[#This Row],[LTP]]*MIS[[#This Row],[OrderQuantity]]</f>
        <v>2309</v>
      </c>
      <c r="AG8970">
        <f>IF(MIS[[#This Row],[OrderSide]]="SELL",MIS[[#This Row],[VALUE]]-MIS[[#This Row],[LIVE_VALUE]],MIS[[#This Row],[LIVE_VALUE]]-MIS[[#This Row],[VALUE]])</f>
        <v>134</v>
      </c>
      <c r="AH8970" t="str" cm="1">
        <f t="array" ref="AH8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0" t="str">
        <f>MIS[[#This Row],[TRADING SYMBOL]]</f>
        <v>SENSEX2552081100PE</v>
      </c>
      <c r="AJ8970" t="str">
        <f>IF(RIGHT(MIS[[#This Row],[Main/Hedge]],4)="MAIN","MAIN","HEDGE")</f>
        <v>MAIN</v>
      </c>
      <c r="AK8970" t="str" cm="1">
        <f t="array" ref="AK8970">_xlfn._xlws.FILTER(Table4[Column1],ISNUMBER(SEARCH(Table4[Column1],MIS[[#This Row],[OrderUniqueIdentifier]])),"")</f>
        <v>XYT</v>
      </c>
    </row>
    <row r="8971" spans="1:37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>
        <f>_xlfn.XLOOKUP(MIS[[#This Row],[TRADING SYMBOL]],[1]Sheet1!$D:$D,[1]Sheet1!$C:$C)</f>
        <v>163.69999999999999</v>
      </c>
      <c r="AE8971">
        <f>MIS[[#This Row],[OrderAverageTradedPrice]]*MIS[[#This Row],[OrderQuantity]]</f>
        <v>24487.5</v>
      </c>
      <c r="AF8971">
        <f>MIS[[#This Row],[LTP]]*MIS[[#This Row],[OrderQuantity]]</f>
        <v>24555</v>
      </c>
      <c r="AG8971">
        <f>IF(MIS[[#This Row],[OrderSide]]="SELL",MIS[[#This Row],[VALUE]]-MIS[[#This Row],[LIVE_VALUE]],MIS[[#This Row],[LIVE_VALUE]]-MIS[[#This Row],[VALUE]])</f>
        <v>67.5</v>
      </c>
      <c r="AH8971" t="str" cm="1">
        <f t="array" ref="AH8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71" t="str">
        <f>MIS[[#This Row],[TRADING SYMBOL]]</f>
        <v>NIFTY2552225000PE</v>
      </c>
      <c r="AJ8971" t="str">
        <f>IF(RIGHT(MIS[[#This Row],[Main/Hedge]],4)="MAIN","MAIN","HEDGE")</f>
        <v>MAIN</v>
      </c>
      <c r="AK8971" t="str" cm="1">
        <f t="array" ref="AK8971">_xlfn._xlws.FILTER(Table4[Column1],ISNUMBER(SEARCH(Table4[Column1],MIS[[#This Row],[OrderUniqueIdentifier]])),"")</f>
        <v>LONGSHORT</v>
      </c>
    </row>
    <row r="8972" spans="1:37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>
        <f>_xlfn.XLOOKUP(MIS[[#This Row],[TRADING SYMBOL]],[1]Sheet1!$D:$D,[1]Sheet1!$C:$C)</f>
        <v>168.75</v>
      </c>
      <c r="AE8972">
        <f>MIS[[#This Row],[OrderAverageTradedPrice]]*MIS[[#This Row],[OrderQuantity]]</f>
        <v>12450</v>
      </c>
      <c r="AF8972">
        <f>MIS[[#This Row],[LTP]]*MIS[[#This Row],[OrderQuantity]]</f>
        <v>12656.25</v>
      </c>
      <c r="AG8972">
        <f>IF(MIS[[#This Row],[OrderSide]]="SELL",MIS[[#This Row],[VALUE]]-MIS[[#This Row],[LIVE_VALUE]],MIS[[#This Row],[LIVE_VALUE]]-MIS[[#This Row],[VALUE]])</f>
        <v>206.25</v>
      </c>
      <c r="AH8972" t="str" cm="1">
        <f t="array" ref="AH89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72" t="str">
        <f>MIS[[#This Row],[TRADING SYMBOL]]</f>
        <v>NIFTY2552225050CE</v>
      </c>
      <c r="AJ8972" t="str">
        <f>IF(RIGHT(MIS[[#This Row],[Main/Hedge]],4)="MAIN","MAIN","HEDGE")</f>
        <v>MAIN</v>
      </c>
      <c r="AK8972" t="str" cm="1">
        <f t="array" ref="AK8972">_xlfn._xlws.FILTER(Table4[Column1],ISNUMBER(SEARCH(Table4[Column1],MIS[[#This Row],[OrderUniqueIdentifier]])),"")</f>
        <v>NOTREND</v>
      </c>
    </row>
    <row r="8973" spans="1:37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>
        <f>_xlfn.XLOOKUP(MIS[[#This Row],[TRADING SYMBOL]],[1]Sheet1!$D:$D,[1]Sheet1!$C:$C)</f>
        <v>490.65</v>
      </c>
      <c r="AE8973">
        <f>MIS[[#This Row],[OrderAverageTradedPrice]]*MIS[[#This Row],[OrderQuantity]]</f>
        <v>19410</v>
      </c>
      <c r="AF8973">
        <f>MIS[[#This Row],[LTP]]*MIS[[#This Row],[OrderQuantity]]</f>
        <v>19626</v>
      </c>
      <c r="AG8973">
        <f>IF(MIS[[#This Row],[OrderSide]]="SELL",MIS[[#This Row],[VALUE]]-MIS[[#This Row],[LIVE_VALUE]],MIS[[#This Row],[LIVE_VALUE]]-MIS[[#This Row],[VALUE]])</f>
        <v>216</v>
      </c>
      <c r="AH8973" t="str" cm="1">
        <f t="array" ref="AH8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73" t="str">
        <f>MIS[[#This Row],[TRADING SYMBOL]]</f>
        <v>SENSEX2552082300CE</v>
      </c>
      <c r="AJ8973" t="str">
        <f>IF(RIGHT(MIS[[#This Row],[Main/Hedge]],4)="MAIN","MAIN","HEDGE")</f>
        <v>MAIN</v>
      </c>
      <c r="AK8973" t="str" cm="1">
        <f t="array" ref="AK8973">_xlfn._xlws.FILTER(Table4[Column1],ISNUMBER(SEARCH(Table4[Column1],MIS[[#This Row],[OrderUniqueIdentifier]])),"")</f>
        <v>NOTREND</v>
      </c>
    </row>
    <row r="8974" spans="1:37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>
        <f>_xlfn.XLOOKUP(MIS[[#This Row],[TRADING SYMBOL]],[1]Sheet1!$D:$D,[1]Sheet1!$C:$C)</f>
        <v>91.6</v>
      </c>
      <c r="AE8974">
        <f>MIS[[#This Row],[OrderAverageTradedPrice]]*MIS[[#This Row],[OrderQuantity]]</f>
        <v>3550</v>
      </c>
      <c r="AF8974">
        <f>MIS[[#This Row],[LTP]]*MIS[[#This Row],[OrderQuantity]]</f>
        <v>3664</v>
      </c>
      <c r="AG8974">
        <f>IF(MIS[[#This Row],[OrderSide]]="SELL",MIS[[#This Row],[VALUE]]-MIS[[#This Row],[LIVE_VALUE]],MIS[[#This Row],[LIVE_VALUE]]-MIS[[#This Row],[VALUE]])</f>
        <v>114</v>
      </c>
      <c r="AH8974" t="str" cm="1">
        <f t="array" ref="AH8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4" t="str">
        <f>MIS[[#This Row],[TRADING SYMBOL]]</f>
        <v>SENSEX2552083600CE</v>
      </c>
      <c r="AJ8974" t="str">
        <f>IF(RIGHT(MIS[[#This Row],[Main/Hedge]],4)="MAIN","MAIN","HEDGE")</f>
        <v>MAIN</v>
      </c>
      <c r="AK8974" t="str" cm="1">
        <f t="array" ref="AK8974">_xlfn._xlws.FILTER(Table4[Column1],ISNUMBER(SEARCH(Table4[Column1],MIS[[#This Row],[OrderUniqueIdentifier]])),"")</f>
        <v>XYT</v>
      </c>
    </row>
    <row r="8975" spans="1:37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>
        <f>_xlfn.XLOOKUP(MIS[[#This Row],[TRADING SYMBOL]],[1]Sheet1!$D:$D,[1]Sheet1!$C:$C)</f>
        <v>490.65</v>
      </c>
      <c r="AE8975">
        <f>MIS[[#This Row],[OrderAverageTradedPrice]]*MIS[[#This Row],[OrderQuantity]]</f>
        <v>9712</v>
      </c>
      <c r="AF8975">
        <f>MIS[[#This Row],[LTP]]*MIS[[#This Row],[OrderQuantity]]</f>
        <v>9813</v>
      </c>
      <c r="AG8975">
        <f>IF(MIS[[#This Row],[OrderSide]]="SELL",MIS[[#This Row],[VALUE]]-MIS[[#This Row],[LIVE_VALUE]],MIS[[#This Row],[LIVE_VALUE]]-MIS[[#This Row],[VALUE]])</f>
        <v>101</v>
      </c>
      <c r="AH8975" t="str" cm="1">
        <f t="array" ref="AH8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5" t="str">
        <f>MIS[[#This Row],[TRADING SYMBOL]]</f>
        <v>SENSEX2552082300CE</v>
      </c>
      <c r="AJ8975" t="str">
        <f>IF(RIGHT(MIS[[#This Row],[Main/Hedge]],4)="MAIN","MAIN","HEDGE")</f>
        <v>MAIN</v>
      </c>
      <c r="AK8975" t="str" cm="1">
        <f t="array" ref="AK8975">_xlfn._xlws.FILTER(Table4[Column1],ISNUMBER(SEARCH(Table4[Column1],MIS[[#This Row],[OrderUniqueIdentifier]])),"")</f>
        <v>XYT</v>
      </c>
    </row>
    <row r="8976" spans="1:37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>
        <f>_xlfn.XLOOKUP(MIS[[#This Row],[TRADING SYMBOL]],[1]Sheet1!$D:$D,[1]Sheet1!$C:$C)</f>
        <v>118.35</v>
      </c>
      <c r="AE8976">
        <f>MIS[[#This Row],[OrderAverageTradedPrice]]*MIS[[#This Row],[OrderQuantity]]</f>
        <v>2337</v>
      </c>
      <c r="AF8976">
        <f>MIS[[#This Row],[LTP]]*MIS[[#This Row],[OrderQuantity]]</f>
        <v>2367</v>
      </c>
      <c r="AG8976">
        <f>IF(MIS[[#This Row],[OrderSide]]="SELL",MIS[[#This Row],[VALUE]]-MIS[[#This Row],[LIVE_VALUE]],MIS[[#This Row],[LIVE_VALUE]]-MIS[[#This Row],[VALUE]])</f>
        <v>30</v>
      </c>
      <c r="AH8976" t="str" cm="1">
        <f t="array" ref="AH8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6" t="str">
        <f>MIS[[#This Row],[TRADING SYMBOL]]</f>
        <v>SENSEX2552083400CE</v>
      </c>
      <c r="AJ8976" t="str">
        <f>IF(RIGHT(MIS[[#This Row],[Main/Hedge]],4)="MAIN","MAIN","HEDGE")</f>
        <v>MAIN</v>
      </c>
      <c r="AK8976" t="str" cm="1">
        <f t="array" ref="AK8976">_xlfn._xlws.FILTER(Table4[Column1],ISNUMBER(SEARCH(Table4[Column1],MIS[[#This Row],[OrderUniqueIdentifier]])),"")</f>
        <v>XYT</v>
      </c>
    </row>
    <row r="8977" spans="1:37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>
        <f>_xlfn.XLOOKUP(MIS[[#This Row],[TRADING SYMBOL]],[1]Sheet1!$D:$D,[1]Sheet1!$C:$C)</f>
        <v>168.75</v>
      </c>
      <c r="AE8977">
        <f>MIS[[#This Row],[OrderAverageTradedPrice]]*MIS[[#This Row],[OrderQuantity]]</f>
        <v>24900</v>
      </c>
      <c r="AF8977">
        <f>MIS[[#This Row],[LTP]]*MIS[[#This Row],[OrderQuantity]]</f>
        <v>25312.5</v>
      </c>
      <c r="AG8977">
        <f>IF(MIS[[#This Row],[OrderSide]]="SELL",MIS[[#This Row],[VALUE]]-MIS[[#This Row],[LIVE_VALUE]],MIS[[#This Row],[LIVE_VALUE]]-MIS[[#This Row],[VALUE]])</f>
        <v>412.5</v>
      </c>
      <c r="AH8977" t="str" cm="1">
        <f t="array" ref="AH8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77" t="str">
        <f>MIS[[#This Row],[TRADING SYMBOL]]</f>
        <v>NIFTY2552225050CE</v>
      </c>
      <c r="AJ8977" t="str">
        <f>IF(RIGHT(MIS[[#This Row],[Main/Hedge]],4)="MAIN","MAIN","HEDGE")</f>
        <v>MAIN</v>
      </c>
      <c r="AK8977" t="str" cm="1">
        <f t="array" ref="AK8977">_xlfn._xlws.FILTER(Table4[Column1],ISNUMBER(SEARCH(Table4[Column1],MIS[[#This Row],[OrderUniqueIdentifier]])),"")</f>
        <v>NOTREND</v>
      </c>
    </row>
    <row r="8978" spans="1:37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>
        <f>_xlfn.XLOOKUP(MIS[[#This Row],[TRADING SYMBOL]],[1]Sheet1!$D:$D,[1]Sheet1!$C:$C)</f>
        <v>409.5</v>
      </c>
      <c r="AE8978">
        <f>MIS[[#This Row],[OrderAverageTradedPrice]]*MIS[[#This Row],[OrderQuantity]]</f>
        <v>32052</v>
      </c>
      <c r="AF8978">
        <f>MIS[[#This Row],[LTP]]*MIS[[#This Row],[OrderQuantity]]</f>
        <v>32760</v>
      </c>
      <c r="AG8978">
        <f>IF(MIS[[#This Row],[OrderSide]]="SELL",MIS[[#This Row],[VALUE]]-MIS[[#This Row],[LIVE_VALUE]],MIS[[#This Row],[LIVE_VALUE]]-MIS[[#This Row],[VALUE]])</f>
        <v>708</v>
      </c>
      <c r="AH8978" t="str" cm="1">
        <f t="array" ref="AH8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78" t="str">
        <f>MIS[[#This Row],[TRADING SYMBOL]]</f>
        <v>SENSEX2552082300PE</v>
      </c>
      <c r="AJ8978" t="str">
        <f>IF(RIGHT(MIS[[#This Row],[Main/Hedge]],4)="MAIN","MAIN","HEDGE")</f>
        <v>MAIN</v>
      </c>
      <c r="AK8978" t="str" cm="1">
        <f t="array" ref="AK8978">_xlfn._xlws.FILTER(Table4[Column1],ISNUMBER(SEARCH(Table4[Column1],MIS[[#This Row],[OrderUniqueIdentifier]])),"")</f>
        <v>LONGSHORT</v>
      </c>
    </row>
    <row r="8979" spans="1:37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>
        <f>_xlfn.XLOOKUP(MIS[[#This Row],[TRADING SYMBOL]],[1]Sheet1!$D:$D,[1]Sheet1!$C:$C)</f>
        <v>490.65</v>
      </c>
      <c r="AE8979">
        <f>MIS[[#This Row],[OrderAverageTradedPrice]]*MIS[[#This Row],[OrderQuantity]]</f>
        <v>19414</v>
      </c>
      <c r="AF8979">
        <f>MIS[[#This Row],[LTP]]*MIS[[#This Row],[OrderQuantity]]</f>
        <v>19626</v>
      </c>
      <c r="AG8979">
        <f>IF(MIS[[#This Row],[OrderSide]]="SELL",MIS[[#This Row],[VALUE]]-MIS[[#This Row],[LIVE_VALUE]],MIS[[#This Row],[LIVE_VALUE]]-MIS[[#This Row],[VALUE]])</f>
        <v>212</v>
      </c>
      <c r="AH8979" t="str" cm="1">
        <f t="array" ref="AH8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9" t="str">
        <f>MIS[[#This Row],[TRADING SYMBOL]]</f>
        <v>SENSEX2552082300CE</v>
      </c>
      <c r="AJ8979" t="str">
        <f>IF(RIGHT(MIS[[#This Row],[Main/Hedge]],4)="MAIN","MAIN","HEDGE")</f>
        <v>MAIN</v>
      </c>
      <c r="AK8979" t="str" cm="1">
        <f t="array" ref="AK8979">_xlfn._xlws.FILTER(Table4[Column1],ISNUMBER(SEARCH(Table4[Column1],MIS[[#This Row],[OrderUniqueIdentifier]])),"")</f>
        <v>XYT</v>
      </c>
    </row>
    <row r="8980" spans="1:37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>
        <f>_xlfn.XLOOKUP(MIS[[#This Row],[TRADING SYMBOL]],[1]Sheet1!$D:$D,[1]Sheet1!$C:$C)</f>
        <v>91.6</v>
      </c>
      <c r="AE8980">
        <f>MIS[[#This Row],[OrderAverageTradedPrice]]*MIS[[#This Row],[OrderQuantity]]</f>
        <v>3548</v>
      </c>
      <c r="AF8980">
        <f>MIS[[#This Row],[LTP]]*MIS[[#This Row],[OrderQuantity]]</f>
        <v>3664</v>
      </c>
      <c r="AG8980">
        <f>IF(MIS[[#This Row],[OrderSide]]="SELL",MIS[[#This Row],[VALUE]]-MIS[[#This Row],[LIVE_VALUE]],MIS[[#This Row],[LIVE_VALUE]]-MIS[[#This Row],[VALUE]])</f>
        <v>116</v>
      </c>
      <c r="AH8980" t="str" cm="1">
        <f t="array" ref="AH8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0" t="str">
        <f>MIS[[#This Row],[TRADING SYMBOL]]</f>
        <v>SENSEX2552083600CE</v>
      </c>
      <c r="AJ8980" t="str">
        <f>IF(RIGHT(MIS[[#This Row],[Main/Hedge]],4)="MAIN","MAIN","HEDGE")</f>
        <v>MAIN</v>
      </c>
      <c r="AK8980" t="str" cm="1">
        <f t="array" ref="AK8980">_xlfn._xlws.FILTER(Table4[Column1],ISNUMBER(SEARCH(Table4[Column1],MIS[[#This Row],[OrderUniqueIdentifier]])),"")</f>
        <v>XYT</v>
      </c>
    </row>
    <row r="8981" spans="1:37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>
        <f>_xlfn.XLOOKUP(MIS[[#This Row],[TRADING SYMBOL]],[1]Sheet1!$D:$D,[1]Sheet1!$C:$C)</f>
        <v>118.35</v>
      </c>
      <c r="AE8981">
        <f>MIS[[#This Row],[OrderAverageTradedPrice]]*MIS[[#This Row],[OrderQuantity]]</f>
        <v>4670</v>
      </c>
      <c r="AF8981">
        <f>MIS[[#This Row],[LTP]]*MIS[[#This Row],[OrderQuantity]]</f>
        <v>4734</v>
      </c>
      <c r="AG8981">
        <f>IF(MIS[[#This Row],[OrderSide]]="SELL",MIS[[#This Row],[VALUE]]-MIS[[#This Row],[LIVE_VALUE]],MIS[[#This Row],[LIVE_VALUE]]-MIS[[#This Row],[VALUE]])</f>
        <v>64</v>
      </c>
      <c r="AH8981" t="str" cm="1">
        <f t="array" ref="AH8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1" t="str">
        <f>MIS[[#This Row],[TRADING SYMBOL]]</f>
        <v>SENSEX2552083400CE</v>
      </c>
      <c r="AJ8981" t="str">
        <f>IF(RIGHT(MIS[[#This Row],[Main/Hedge]],4)="MAIN","MAIN","HEDGE")</f>
        <v>MAIN</v>
      </c>
      <c r="AK8981" t="str" cm="1">
        <f t="array" ref="AK8981">_xlfn._xlws.FILTER(Table4[Column1],ISNUMBER(SEARCH(Table4[Column1],MIS[[#This Row],[OrderUniqueIdentifier]])),"")</f>
        <v>XYT</v>
      </c>
    </row>
    <row r="8982" spans="1:37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>
        <f>_xlfn.XLOOKUP(MIS[[#This Row],[TRADING SYMBOL]],[1]Sheet1!$D:$D,[1]Sheet1!$C:$C)</f>
        <v>490.65</v>
      </c>
      <c r="AE8982">
        <f>MIS[[#This Row],[OrderAverageTradedPrice]]*MIS[[#This Row],[OrderQuantity]]</f>
        <v>29112</v>
      </c>
      <c r="AF8982">
        <f>MIS[[#This Row],[LTP]]*MIS[[#This Row],[OrderQuantity]]</f>
        <v>29439</v>
      </c>
      <c r="AG8982">
        <f>IF(MIS[[#This Row],[OrderSide]]="SELL",MIS[[#This Row],[VALUE]]-MIS[[#This Row],[LIVE_VALUE]],MIS[[#This Row],[LIVE_VALUE]]-MIS[[#This Row],[VALUE]])</f>
        <v>327</v>
      </c>
      <c r="AH8982" t="str" cm="1">
        <f t="array" ref="AH8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82" t="str">
        <f>MIS[[#This Row],[TRADING SYMBOL]]</f>
        <v>SENSEX2552082300CE</v>
      </c>
      <c r="AJ8982" t="str">
        <f>IF(RIGHT(MIS[[#This Row],[Main/Hedge]],4)="MAIN","MAIN","HEDGE")</f>
        <v>MAIN</v>
      </c>
      <c r="AK8982" t="str" cm="1">
        <f t="array" ref="AK8982">_xlfn._xlws.FILTER(Table4[Column1],ISNUMBER(SEARCH(Table4[Column1],MIS[[#This Row],[OrderUniqueIdentifier]])),"")</f>
        <v>NOTREND</v>
      </c>
    </row>
    <row r="8983" spans="1:37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>
        <f>_xlfn.XLOOKUP(MIS[[#This Row],[TRADING SYMBOL]],[1]Sheet1!$D:$D,[1]Sheet1!$C:$C)</f>
        <v>409.5</v>
      </c>
      <c r="AE8983">
        <f>MIS[[#This Row],[OrderAverageTradedPrice]]*MIS[[#This Row],[OrderQuantity]]</f>
        <v>16017</v>
      </c>
      <c r="AF8983">
        <f>MIS[[#This Row],[LTP]]*MIS[[#This Row],[OrderQuantity]]</f>
        <v>16380</v>
      </c>
      <c r="AG8983">
        <f>IF(MIS[[#This Row],[OrderSide]]="SELL",MIS[[#This Row],[VALUE]]-MIS[[#This Row],[LIVE_VALUE]],MIS[[#This Row],[LIVE_VALUE]]-MIS[[#This Row],[VALUE]])</f>
        <v>363</v>
      </c>
      <c r="AH8983" t="str" cm="1">
        <f t="array" ref="AH8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3" t="str">
        <f>MIS[[#This Row],[TRADING SYMBOL]]</f>
        <v>SENSEX2552082300PE</v>
      </c>
      <c r="AJ8983" t="str">
        <f>IF(RIGHT(MIS[[#This Row],[Main/Hedge]],4)="MAIN","MAIN","HEDGE")</f>
        <v>MAIN</v>
      </c>
      <c r="AK8983" t="str" cm="1">
        <f t="array" ref="AK8983">_xlfn._xlws.FILTER(Table4[Column1],ISNUMBER(SEARCH(Table4[Column1],MIS[[#This Row],[OrderUniqueIdentifier]])),"")</f>
        <v>XYT</v>
      </c>
    </row>
    <row r="8984" spans="1:37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>
        <f>_xlfn.XLOOKUP(MIS[[#This Row],[TRADING SYMBOL]],[1]Sheet1!$D:$D,[1]Sheet1!$C:$C)</f>
        <v>187</v>
      </c>
      <c r="AE8984">
        <f>MIS[[#This Row],[OrderAverageTradedPrice]]*MIS[[#This Row],[OrderQuantity]]</f>
        <v>13998.75</v>
      </c>
      <c r="AF8984">
        <f>MIS[[#This Row],[LTP]]*MIS[[#This Row],[OrderQuantity]]</f>
        <v>14025</v>
      </c>
      <c r="AG8984">
        <f>IF(MIS[[#This Row],[OrderSide]]="SELL",MIS[[#This Row],[VALUE]]-MIS[[#This Row],[LIVE_VALUE]],MIS[[#This Row],[LIVE_VALUE]]-MIS[[#This Row],[VALUE]])</f>
        <v>26.25</v>
      </c>
      <c r="AH8984" t="str" cm="1">
        <f t="array" ref="AH8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84" t="str">
        <f>MIS[[#This Row],[TRADING SYMBOL]]</f>
        <v>NIFTY2552225050PE</v>
      </c>
      <c r="AJ8984" t="str">
        <f>IF(RIGHT(MIS[[#This Row],[Main/Hedge]],4)="MAIN","MAIN","HEDGE")</f>
        <v>MAIN</v>
      </c>
      <c r="AK8984" t="str" cm="1">
        <f t="array" ref="AK8984">_xlfn._xlws.FILTER(Table4[Column1],ISNUMBER(SEARCH(Table4[Column1],MIS[[#This Row],[OrderUniqueIdentifier]])),"")</f>
        <v>NOTREND</v>
      </c>
    </row>
    <row r="8985" spans="1:37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>
        <f>_xlfn.XLOOKUP(MIS[[#This Row],[TRADING SYMBOL]],[1]Sheet1!$D:$D,[1]Sheet1!$C:$C)</f>
        <v>115.45</v>
      </c>
      <c r="AE8985">
        <f>MIS[[#This Row],[OrderAverageTradedPrice]]*MIS[[#This Row],[OrderQuantity]]</f>
        <v>2169</v>
      </c>
      <c r="AF8985">
        <f>MIS[[#This Row],[LTP]]*MIS[[#This Row],[OrderQuantity]]</f>
        <v>2309</v>
      </c>
      <c r="AG8985">
        <f>IF(MIS[[#This Row],[OrderSide]]="SELL",MIS[[#This Row],[VALUE]]-MIS[[#This Row],[LIVE_VALUE]],MIS[[#This Row],[LIVE_VALUE]]-MIS[[#This Row],[VALUE]])</f>
        <v>140</v>
      </c>
      <c r="AH8985" t="str" cm="1">
        <f t="array" ref="AH8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5" t="str">
        <f>MIS[[#This Row],[TRADING SYMBOL]]</f>
        <v>SENSEX2552081100PE</v>
      </c>
      <c r="AJ8985" t="str">
        <f>IF(RIGHT(MIS[[#This Row],[Main/Hedge]],4)="MAIN","MAIN","HEDGE")</f>
        <v>MAIN</v>
      </c>
      <c r="AK8985" t="str" cm="1">
        <f t="array" ref="AK8985">_xlfn._xlws.FILTER(Table4[Column1],ISNUMBER(SEARCH(Table4[Column1],MIS[[#This Row],[OrderUniqueIdentifier]])),"")</f>
        <v>XYT</v>
      </c>
    </row>
    <row r="8986" spans="1:37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>
        <f>_xlfn.XLOOKUP(MIS[[#This Row],[TRADING SYMBOL]],[1]Sheet1!$D:$D,[1]Sheet1!$C:$C)</f>
        <v>168.75</v>
      </c>
      <c r="AE8986">
        <f>MIS[[#This Row],[OrderAverageTradedPrice]]*MIS[[#This Row],[OrderQuantity]]</f>
        <v>24900</v>
      </c>
      <c r="AF8986">
        <f>MIS[[#This Row],[LTP]]*MIS[[#This Row],[OrderQuantity]]</f>
        <v>25312.5</v>
      </c>
      <c r="AG8986">
        <f>IF(MIS[[#This Row],[OrderSide]]="SELL",MIS[[#This Row],[VALUE]]-MIS[[#This Row],[LIVE_VALUE]],MIS[[#This Row],[LIVE_VALUE]]-MIS[[#This Row],[VALUE]])</f>
        <v>412.5</v>
      </c>
      <c r="AH8986" t="str" cm="1">
        <f t="array" ref="AH89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86" t="str">
        <f>MIS[[#This Row],[TRADING SYMBOL]]</f>
        <v>NIFTY2552225050CE</v>
      </c>
      <c r="AJ8986" t="str">
        <f>IF(RIGHT(MIS[[#This Row],[Main/Hedge]],4)="MAIN","MAIN","HEDGE")</f>
        <v>MAIN</v>
      </c>
      <c r="AK8986" t="str" cm="1">
        <f t="array" ref="AK8986">_xlfn._xlws.FILTER(Table4[Column1],ISNUMBER(SEARCH(Table4[Column1],MIS[[#This Row],[OrderUniqueIdentifier]])),"")</f>
        <v>NOTREND</v>
      </c>
    </row>
    <row r="8987" spans="1:37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>
        <f>_xlfn.XLOOKUP(MIS[[#This Row],[TRADING SYMBOL]],[1]Sheet1!$D:$D,[1]Sheet1!$C:$C)</f>
        <v>118.35</v>
      </c>
      <c r="AE8987">
        <f>MIS[[#This Row],[OrderAverageTradedPrice]]*MIS[[#This Row],[OrderQuantity]]</f>
        <v>4680</v>
      </c>
      <c r="AF8987">
        <f>MIS[[#This Row],[LTP]]*MIS[[#This Row],[OrderQuantity]]</f>
        <v>4734</v>
      </c>
      <c r="AG8987">
        <f>IF(MIS[[#This Row],[OrderSide]]="SELL",MIS[[#This Row],[VALUE]]-MIS[[#This Row],[LIVE_VALUE]],MIS[[#This Row],[LIVE_VALUE]]-MIS[[#This Row],[VALUE]])</f>
        <v>54</v>
      </c>
      <c r="AH8987" t="str" cm="1">
        <f t="array" ref="AH8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7" t="str">
        <f>MIS[[#This Row],[TRADING SYMBOL]]</f>
        <v>SENSEX2552083400CE</v>
      </c>
      <c r="AJ8987" t="str">
        <f>IF(RIGHT(MIS[[#This Row],[Main/Hedge]],4)="MAIN","MAIN","HEDGE")</f>
        <v>MAIN</v>
      </c>
      <c r="AK8987" t="str" cm="1">
        <f t="array" ref="AK8987">_xlfn._xlws.FILTER(Table4[Column1],ISNUMBER(SEARCH(Table4[Column1],MIS[[#This Row],[OrderUniqueIdentifier]])),"")</f>
        <v>XYT</v>
      </c>
    </row>
    <row r="8988" spans="1:37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>
        <f>_xlfn.XLOOKUP(MIS[[#This Row],[TRADING SYMBOL]],[1]Sheet1!$D:$D,[1]Sheet1!$C:$C)</f>
        <v>490.65</v>
      </c>
      <c r="AE8988">
        <f>MIS[[#This Row],[OrderAverageTradedPrice]]*MIS[[#This Row],[OrderQuantity]]</f>
        <v>19400</v>
      </c>
      <c r="AF8988">
        <f>MIS[[#This Row],[LTP]]*MIS[[#This Row],[OrderQuantity]]</f>
        <v>19626</v>
      </c>
      <c r="AG8988">
        <f>IF(MIS[[#This Row],[OrderSide]]="SELL",MIS[[#This Row],[VALUE]]-MIS[[#This Row],[LIVE_VALUE]],MIS[[#This Row],[LIVE_VALUE]]-MIS[[#This Row],[VALUE]])</f>
        <v>226</v>
      </c>
      <c r="AH8988" t="str" cm="1">
        <f t="array" ref="AH8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88" t="str">
        <f>MIS[[#This Row],[TRADING SYMBOL]]</f>
        <v>SENSEX2552082300CE</v>
      </c>
      <c r="AJ8988" t="str">
        <f>IF(RIGHT(MIS[[#This Row],[Main/Hedge]],4)="MAIN","MAIN","HEDGE")</f>
        <v>MAIN</v>
      </c>
      <c r="AK8988" t="str" cm="1">
        <f t="array" ref="AK8988">_xlfn._xlws.FILTER(Table4[Column1],ISNUMBER(SEARCH(Table4[Column1],MIS[[#This Row],[OrderUniqueIdentifier]])),"")</f>
        <v>NOTREND</v>
      </c>
    </row>
    <row r="8989" spans="1:37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>
        <f>_xlfn.XLOOKUP(MIS[[#This Row],[TRADING SYMBOL]],[1]Sheet1!$D:$D,[1]Sheet1!$C:$C)</f>
        <v>409.5</v>
      </c>
      <c r="AE8989">
        <f>MIS[[#This Row],[OrderAverageTradedPrice]]*MIS[[#This Row],[OrderQuantity]]</f>
        <v>8016</v>
      </c>
      <c r="AF8989">
        <f>MIS[[#This Row],[LTP]]*MIS[[#This Row],[OrderQuantity]]</f>
        <v>8190</v>
      </c>
      <c r="AG8989">
        <f>IF(MIS[[#This Row],[OrderSide]]="SELL",MIS[[#This Row],[VALUE]]-MIS[[#This Row],[LIVE_VALUE]],MIS[[#This Row],[LIVE_VALUE]]-MIS[[#This Row],[VALUE]])</f>
        <v>174</v>
      </c>
      <c r="AH8989" t="str" cm="1">
        <f t="array" ref="AH89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9" t="str">
        <f>MIS[[#This Row],[TRADING SYMBOL]]</f>
        <v>SENSEX2552082300PE</v>
      </c>
      <c r="AJ8989" t="str">
        <f>IF(RIGHT(MIS[[#This Row],[Main/Hedge]],4)="MAIN","MAIN","HEDGE")</f>
        <v>MAIN</v>
      </c>
      <c r="AK8989" t="str" cm="1">
        <f t="array" ref="AK8989">_xlfn._xlws.FILTER(Table4[Column1],ISNUMBER(SEARCH(Table4[Column1],MIS[[#This Row],[OrderUniqueIdentifier]])),"")</f>
        <v>XYT</v>
      </c>
    </row>
    <row r="8990" spans="1:37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>
        <f>_xlfn.XLOOKUP(MIS[[#This Row],[TRADING SYMBOL]],[1]Sheet1!$D:$D,[1]Sheet1!$C:$C)</f>
        <v>409.5</v>
      </c>
      <c r="AE8990">
        <f>MIS[[#This Row],[OrderAverageTradedPrice]]*MIS[[#This Row],[OrderQuantity]]</f>
        <v>8015</v>
      </c>
      <c r="AF8990">
        <f>MIS[[#This Row],[LTP]]*MIS[[#This Row],[OrderQuantity]]</f>
        <v>8190</v>
      </c>
      <c r="AG8990">
        <f>IF(MIS[[#This Row],[OrderSide]]="SELL",MIS[[#This Row],[VALUE]]-MIS[[#This Row],[LIVE_VALUE]],MIS[[#This Row],[LIVE_VALUE]]-MIS[[#This Row],[VALUE]])</f>
        <v>175</v>
      </c>
      <c r="AH8990" t="str" cm="1">
        <f t="array" ref="AH8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8990" t="str">
        <f>MIS[[#This Row],[TRADING SYMBOL]]</f>
        <v>SENSEX2552082300PE</v>
      </c>
      <c r="AJ8990" t="str">
        <f>IF(RIGHT(MIS[[#This Row],[Main/Hedge]],4)="MAIN","MAIN","HEDGE")</f>
        <v>MAIN</v>
      </c>
      <c r="AK8990" t="str" cm="1">
        <f t="array" ref="AK8990">_xlfn._xlws.FILTER(Table4[Column1],ISNUMBER(SEARCH(Table4[Column1],MIS[[#This Row],[OrderUniqueIdentifier]])),"")</f>
        <v>LONGSHORT</v>
      </c>
    </row>
    <row r="8991" spans="1:37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>
        <f>_xlfn.XLOOKUP(MIS[[#This Row],[TRADING SYMBOL]],[1]Sheet1!$D:$D,[1]Sheet1!$C:$C)</f>
        <v>490.65</v>
      </c>
      <c r="AE8991">
        <f>MIS[[#This Row],[OrderAverageTradedPrice]]*MIS[[#This Row],[OrderQuantity]]</f>
        <v>9702</v>
      </c>
      <c r="AF8991">
        <f>MIS[[#This Row],[LTP]]*MIS[[#This Row],[OrderQuantity]]</f>
        <v>9813</v>
      </c>
      <c r="AG8991">
        <f>IF(MIS[[#This Row],[OrderSide]]="SELL",MIS[[#This Row],[VALUE]]-MIS[[#This Row],[LIVE_VALUE]],MIS[[#This Row],[LIVE_VALUE]]-MIS[[#This Row],[VALUE]])</f>
        <v>111</v>
      </c>
      <c r="AH8991" t="str" cm="1">
        <f t="array" ref="AH8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91" t="str">
        <f>MIS[[#This Row],[TRADING SYMBOL]]</f>
        <v>SENSEX2552082300CE</v>
      </c>
      <c r="AJ8991" t="str">
        <f>IF(RIGHT(MIS[[#This Row],[Main/Hedge]],4)="MAIN","MAIN","HEDGE")</f>
        <v>MAIN</v>
      </c>
      <c r="AK8991" t="str" cm="1">
        <f t="array" ref="AK8991">_xlfn._xlws.FILTER(Table4[Column1],ISNUMBER(SEARCH(Table4[Column1],MIS[[#This Row],[OrderUniqueIdentifier]])),"")</f>
        <v>NOTREND</v>
      </c>
    </row>
    <row r="8992" spans="1:37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>
        <f>_xlfn.XLOOKUP(MIS[[#This Row],[TRADING SYMBOL]],[1]Sheet1!$D:$D,[1]Sheet1!$C:$C)</f>
        <v>115.45</v>
      </c>
      <c r="AE8992">
        <f>MIS[[#This Row],[OrderAverageTradedPrice]]*MIS[[#This Row],[OrderQuantity]]</f>
        <v>13054.99999999992</v>
      </c>
      <c r="AF8992">
        <f>MIS[[#This Row],[LTP]]*MIS[[#This Row],[OrderQuantity]]</f>
        <v>13854</v>
      </c>
      <c r="AG8992">
        <f>IF(MIS[[#This Row],[OrderSide]]="SELL",MIS[[#This Row],[VALUE]]-MIS[[#This Row],[LIVE_VALUE]],MIS[[#This Row],[LIVE_VALUE]]-MIS[[#This Row],[VALUE]])</f>
        <v>799.00000000008004</v>
      </c>
      <c r="AH8992" t="str" cm="1">
        <f t="array" ref="AH89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2" t="str">
        <f>MIS[[#This Row],[TRADING SYMBOL]]</f>
        <v>SENSEX2552081100PE</v>
      </c>
      <c r="AJ8992" t="str">
        <f>IF(RIGHT(MIS[[#This Row],[Main/Hedge]],4)="MAIN","MAIN","HEDGE")</f>
        <v>MAIN</v>
      </c>
      <c r="AK8992" t="str" cm="1">
        <f t="array" ref="AK8992">_xlfn._xlws.FILTER(Table4[Column1],ISNUMBER(SEARCH(Table4[Column1],MIS[[#This Row],[OrderUniqueIdentifier]])),"")</f>
        <v>XYT</v>
      </c>
    </row>
    <row r="8993" spans="1:37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>
        <f>_xlfn.XLOOKUP(MIS[[#This Row],[TRADING SYMBOL]],[1]Sheet1!$D:$D,[1]Sheet1!$C:$C)</f>
        <v>168.75</v>
      </c>
      <c r="AE8993">
        <f>MIS[[#This Row],[OrderAverageTradedPrice]]*MIS[[#This Row],[OrderQuantity]]</f>
        <v>12446.25</v>
      </c>
      <c r="AF8993">
        <f>MIS[[#This Row],[LTP]]*MIS[[#This Row],[OrderQuantity]]</f>
        <v>12656.25</v>
      </c>
      <c r="AG8993">
        <f>IF(MIS[[#This Row],[OrderSide]]="SELL",MIS[[#This Row],[VALUE]]-MIS[[#This Row],[LIVE_VALUE]],MIS[[#This Row],[LIVE_VALUE]]-MIS[[#This Row],[VALUE]])</f>
        <v>210</v>
      </c>
      <c r="AH8993" t="str" cm="1">
        <f t="array" ref="AH8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93" t="str">
        <f>MIS[[#This Row],[TRADING SYMBOL]]</f>
        <v>NIFTY2552225050CE</v>
      </c>
      <c r="AJ8993" t="str">
        <f>IF(RIGHT(MIS[[#This Row],[Main/Hedge]],4)="MAIN","MAIN","HEDGE")</f>
        <v>MAIN</v>
      </c>
      <c r="AK8993" t="str" cm="1">
        <f t="array" ref="AK8993">_xlfn._xlws.FILTER(Table4[Column1],ISNUMBER(SEARCH(Table4[Column1],MIS[[#This Row],[OrderUniqueIdentifier]])),"")</f>
        <v>NOTREND</v>
      </c>
    </row>
    <row r="8994" spans="1:37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>
        <f>_xlfn.XLOOKUP(MIS[[#This Row],[TRADING SYMBOL]],[1]Sheet1!$D:$D,[1]Sheet1!$C:$C)</f>
        <v>490.65</v>
      </c>
      <c r="AE8994">
        <f>MIS[[#This Row],[OrderAverageTradedPrice]]*MIS[[#This Row],[OrderQuantity]]</f>
        <v>19431</v>
      </c>
      <c r="AF8994">
        <f>MIS[[#This Row],[LTP]]*MIS[[#This Row],[OrderQuantity]]</f>
        <v>19626</v>
      </c>
      <c r="AG8994">
        <f>IF(MIS[[#This Row],[OrderSide]]="SELL",MIS[[#This Row],[VALUE]]-MIS[[#This Row],[LIVE_VALUE]],MIS[[#This Row],[LIVE_VALUE]]-MIS[[#This Row],[VALUE]])</f>
        <v>195</v>
      </c>
      <c r="AH8994" t="str" cm="1">
        <f t="array" ref="AH8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94" t="str">
        <f>MIS[[#This Row],[TRADING SYMBOL]]</f>
        <v>SENSEX2552082300CE</v>
      </c>
      <c r="AJ8994" t="str">
        <f>IF(RIGHT(MIS[[#This Row],[Main/Hedge]],4)="MAIN","MAIN","HEDGE")</f>
        <v>MAIN</v>
      </c>
      <c r="AK8994" t="str" cm="1">
        <f t="array" ref="AK8994">_xlfn._xlws.FILTER(Table4[Column1],ISNUMBER(SEARCH(Table4[Column1],MIS[[#This Row],[OrderUniqueIdentifier]])),"")</f>
        <v>NOTREND</v>
      </c>
    </row>
    <row r="8995" spans="1:37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>
        <f>_xlfn.XLOOKUP(MIS[[#This Row],[TRADING SYMBOL]],[1]Sheet1!$D:$D,[1]Sheet1!$C:$C)</f>
        <v>91.6</v>
      </c>
      <c r="AE8995">
        <f>MIS[[#This Row],[OrderAverageTradedPrice]]*MIS[[#This Row],[OrderQuantity]]</f>
        <v>3550</v>
      </c>
      <c r="AF8995">
        <f>MIS[[#This Row],[LTP]]*MIS[[#This Row],[OrderQuantity]]</f>
        <v>3664</v>
      </c>
      <c r="AG8995">
        <f>IF(MIS[[#This Row],[OrderSide]]="SELL",MIS[[#This Row],[VALUE]]-MIS[[#This Row],[LIVE_VALUE]],MIS[[#This Row],[LIVE_VALUE]]-MIS[[#This Row],[VALUE]])</f>
        <v>114</v>
      </c>
      <c r="AH8995" t="str" cm="1">
        <f t="array" ref="AH89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5" t="str">
        <f>MIS[[#This Row],[TRADING SYMBOL]]</f>
        <v>SENSEX2552083600CE</v>
      </c>
      <c r="AJ8995" t="str">
        <f>IF(RIGHT(MIS[[#This Row],[Main/Hedge]],4)="MAIN","MAIN","HEDGE")</f>
        <v>MAIN</v>
      </c>
      <c r="AK8995" t="str" cm="1">
        <f t="array" ref="AK8995">_xlfn._xlws.FILTER(Table4[Column1],ISNUMBER(SEARCH(Table4[Column1],MIS[[#This Row],[OrderUniqueIdentifier]])),"")</f>
        <v>XYT</v>
      </c>
    </row>
    <row r="8996" spans="1:37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>
        <f>_xlfn.XLOOKUP(MIS[[#This Row],[TRADING SYMBOL]],[1]Sheet1!$D:$D,[1]Sheet1!$C:$C)</f>
        <v>490.65</v>
      </c>
      <c r="AE8996">
        <f>MIS[[#This Row],[OrderAverageTradedPrice]]*MIS[[#This Row],[OrderQuantity]]</f>
        <v>9713</v>
      </c>
      <c r="AF8996">
        <f>MIS[[#This Row],[LTP]]*MIS[[#This Row],[OrderQuantity]]</f>
        <v>9813</v>
      </c>
      <c r="AG8996">
        <f>IF(MIS[[#This Row],[OrderSide]]="SELL",MIS[[#This Row],[VALUE]]-MIS[[#This Row],[LIVE_VALUE]],MIS[[#This Row],[LIVE_VALUE]]-MIS[[#This Row],[VALUE]])</f>
        <v>100</v>
      </c>
      <c r="AH8996" t="str" cm="1">
        <f t="array" ref="AH89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6" t="str">
        <f>MIS[[#This Row],[TRADING SYMBOL]]</f>
        <v>SENSEX2552082300CE</v>
      </c>
      <c r="AJ8996" t="str">
        <f>IF(RIGHT(MIS[[#This Row],[Main/Hedge]],4)="MAIN","MAIN","HEDGE")</f>
        <v>MAIN</v>
      </c>
      <c r="AK8996" t="str" cm="1">
        <f t="array" ref="AK8996">_xlfn._xlws.FILTER(Table4[Column1],ISNUMBER(SEARCH(Table4[Column1],MIS[[#This Row],[OrderUniqueIdentifier]])),"")</f>
        <v>XYT</v>
      </c>
    </row>
    <row r="8997" spans="1:37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>
        <f>_xlfn.XLOOKUP(MIS[[#This Row],[TRADING SYMBOL]],[1]Sheet1!$D:$D,[1]Sheet1!$C:$C)</f>
        <v>118.35</v>
      </c>
      <c r="AE8997">
        <f>MIS[[#This Row],[OrderAverageTradedPrice]]*MIS[[#This Row],[OrderQuantity]]</f>
        <v>2335</v>
      </c>
      <c r="AF8997">
        <f>MIS[[#This Row],[LTP]]*MIS[[#This Row],[OrderQuantity]]</f>
        <v>2367</v>
      </c>
      <c r="AG8997">
        <f>IF(MIS[[#This Row],[OrderSide]]="SELL",MIS[[#This Row],[VALUE]]-MIS[[#This Row],[LIVE_VALUE]],MIS[[#This Row],[LIVE_VALUE]]-MIS[[#This Row],[VALUE]])</f>
        <v>32</v>
      </c>
      <c r="AH8997" t="str" cm="1">
        <f t="array" ref="AH89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7" t="str">
        <f>MIS[[#This Row],[TRADING SYMBOL]]</f>
        <v>SENSEX2552083400CE</v>
      </c>
      <c r="AJ8997" t="str">
        <f>IF(RIGHT(MIS[[#This Row],[Main/Hedge]],4)="MAIN","MAIN","HEDGE")</f>
        <v>MAIN</v>
      </c>
      <c r="AK8997" t="str" cm="1">
        <f t="array" ref="AK8997">_xlfn._xlws.FILTER(Table4[Column1],ISNUMBER(SEARCH(Table4[Column1],MIS[[#This Row],[OrderUniqueIdentifier]])),"")</f>
        <v>XYT</v>
      </c>
    </row>
    <row r="8998" spans="1:37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>
        <f>_xlfn.XLOOKUP(MIS[[#This Row],[TRADING SYMBOL]],[1]Sheet1!$D:$D,[1]Sheet1!$C:$C)</f>
        <v>115.45</v>
      </c>
      <c r="AE8998">
        <f>MIS[[#This Row],[OrderAverageTradedPrice]]*MIS[[#This Row],[OrderQuantity]]</f>
        <v>6538.99999999998</v>
      </c>
      <c r="AF8998">
        <f>MIS[[#This Row],[LTP]]*MIS[[#This Row],[OrderQuantity]]</f>
        <v>6927</v>
      </c>
      <c r="AG8998">
        <f>IF(MIS[[#This Row],[OrderSide]]="SELL",MIS[[#This Row],[VALUE]]-MIS[[#This Row],[LIVE_VALUE]],MIS[[#This Row],[LIVE_VALUE]]-MIS[[#This Row],[VALUE]])</f>
        <v>388.00000000002001</v>
      </c>
      <c r="AH8998" t="str" cm="1">
        <f t="array" ref="AH89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8" t="str">
        <f>MIS[[#This Row],[TRADING SYMBOL]]</f>
        <v>SENSEX2552081100PE</v>
      </c>
      <c r="AJ8998" t="str">
        <f>IF(RIGHT(MIS[[#This Row],[Main/Hedge]],4)="MAIN","MAIN","HEDGE")</f>
        <v>MAIN</v>
      </c>
      <c r="AK8998" t="str" cm="1">
        <f t="array" ref="AK8998">_xlfn._xlws.FILTER(Table4[Column1],ISNUMBER(SEARCH(Table4[Column1],MIS[[#This Row],[OrderUniqueIdentifier]])),"")</f>
        <v>XYT</v>
      </c>
    </row>
    <row r="8999" spans="1:37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>
        <f>_xlfn.XLOOKUP(MIS[[#This Row],[TRADING SYMBOL]],[1]Sheet1!$D:$D,[1]Sheet1!$C:$C)</f>
        <v>490.65</v>
      </c>
      <c r="AE8999">
        <f>MIS[[#This Row],[OrderAverageTradedPrice]]*MIS[[#This Row],[OrderQuantity]]</f>
        <v>9709</v>
      </c>
      <c r="AF8999">
        <f>MIS[[#This Row],[LTP]]*MIS[[#This Row],[OrderQuantity]]</f>
        <v>9813</v>
      </c>
      <c r="AG8999">
        <f>IF(MIS[[#This Row],[OrderSide]]="SELL",MIS[[#This Row],[VALUE]]-MIS[[#This Row],[LIVE_VALUE]],MIS[[#This Row],[LIVE_VALUE]]-MIS[[#This Row],[VALUE]])</f>
        <v>104</v>
      </c>
      <c r="AH8999" t="str" cm="1">
        <f t="array" ref="AH8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8999" t="str">
        <f>MIS[[#This Row],[TRADING SYMBOL]]</f>
        <v>SENSEX2552082300CE</v>
      </c>
      <c r="AJ8999" t="str">
        <f>IF(RIGHT(MIS[[#This Row],[Main/Hedge]],4)="MAIN","MAIN","HEDGE")</f>
        <v>MAIN</v>
      </c>
      <c r="AK8999" t="str" cm="1">
        <f t="array" ref="AK8999">_xlfn._xlws.FILTER(Table4[Column1],ISNUMBER(SEARCH(Table4[Column1],MIS[[#This Row],[OrderUniqueIdentifier]])),"")</f>
        <v>NOTREND</v>
      </c>
    </row>
    <row r="9000" spans="1:37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>
        <f>_xlfn.XLOOKUP(MIS[[#This Row],[TRADING SYMBOL]],[1]Sheet1!$D:$D,[1]Sheet1!$C:$C)</f>
        <v>91.6</v>
      </c>
      <c r="AE9000">
        <f>MIS[[#This Row],[OrderAverageTradedPrice]]*MIS[[#This Row],[OrderQuantity]]</f>
        <v>1770</v>
      </c>
      <c r="AF9000">
        <f>MIS[[#This Row],[LTP]]*MIS[[#This Row],[OrderQuantity]]</f>
        <v>1832</v>
      </c>
      <c r="AG9000">
        <f>IF(MIS[[#This Row],[OrderSide]]="SELL",MIS[[#This Row],[VALUE]]-MIS[[#This Row],[LIVE_VALUE]],MIS[[#This Row],[LIVE_VALUE]]-MIS[[#This Row],[VALUE]])</f>
        <v>62</v>
      </c>
      <c r="AH9000" t="str" cm="1">
        <f t="array" ref="AH90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0" t="str">
        <f>MIS[[#This Row],[TRADING SYMBOL]]</f>
        <v>SENSEX2552083600CE</v>
      </c>
      <c r="AJ9000" t="str">
        <f>IF(RIGHT(MIS[[#This Row],[Main/Hedge]],4)="MAIN","MAIN","HEDGE")</f>
        <v>MAIN</v>
      </c>
      <c r="AK9000" t="str" cm="1">
        <f t="array" ref="AK9000">_xlfn._xlws.FILTER(Table4[Column1],ISNUMBER(SEARCH(Table4[Column1],MIS[[#This Row],[OrderUniqueIdentifier]])),"")</f>
        <v>XYT</v>
      </c>
    </row>
    <row r="9001" spans="1:37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>
        <f>_xlfn.XLOOKUP(MIS[[#This Row],[TRADING SYMBOL]],[1]Sheet1!$D:$D,[1]Sheet1!$C:$C)</f>
        <v>187</v>
      </c>
      <c r="AE9001">
        <f>MIS[[#This Row],[OrderAverageTradedPrice]]*MIS[[#This Row],[OrderQuantity]]</f>
        <v>84172.5</v>
      </c>
      <c r="AF9001">
        <f>MIS[[#This Row],[LTP]]*MIS[[#This Row],[OrderQuantity]]</f>
        <v>84150</v>
      </c>
      <c r="AG9001">
        <f>IF(MIS[[#This Row],[OrderSide]]="SELL",MIS[[#This Row],[VALUE]]-MIS[[#This Row],[LIVE_VALUE]],MIS[[#This Row],[LIVE_VALUE]]-MIS[[#This Row],[VALUE]])</f>
        <v>-22.5</v>
      </c>
      <c r="AH9001" t="str" cm="1">
        <f t="array" ref="AH9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01" t="str">
        <f>MIS[[#This Row],[TRADING SYMBOL]]</f>
        <v>NIFTY2552225050PE</v>
      </c>
      <c r="AJ9001" t="str">
        <f>IF(RIGHT(MIS[[#This Row],[Main/Hedge]],4)="MAIN","MAIN","HEDGE")</f>
        <v>MAIN</v>
      </c>
      <c r="AK9001" t="str" cm="1">
        <f t="array" ref="AK9001">_xlfn._xlws.FILTER(Table4[Column1],ISNUMBER(SEARCH(Table4[Column1],MIS[[#This Row],[OrderUniqueIdentifier]])),"")</f>
        <v>NOTREND</v>
      </c>
    </row>
    <row r="9002" spans="1:37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>
        <f>_xlfn.XLOOKUP(MIS[[#This Row],[TRADING SYMBOL]],[1]Sheet1!$D:$D,[1]Sheet1!$C:$C)</f>
        <v>118.35</v>
      </c>
      <c r="AE9002">
        <f>MIS[[#This Row],[OrderAverageTradedPrice]]*MIS[[#This Row],[OrderQuantity]]</f>
        <v>11718</v>
      </c>
      <c r="AF9002">
        <f>MIS[[#This Row],[LTP]]*MIS[[#This Row],[OrderQuantity]]</f>
        <v>11835</v>
      </c>
      <c r="AG9002">
        <f>IF(MIS[[#This Row],[OrderSide]]="SELL",MIS[[#This Row],[VALUE]]-MIS[[#This Row],[LIVE_VALUE]],MIS[[#This Row],[LIVE_VALUE]]-MIS[[#This Row],[VALUE]])</f>
        <v>117</v>
      </c>
      <c r="AH9002" t="str" cm="1">
        <f t="array" ref="AH90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2" t="str">
        <f>MIS[[#This Row],[TRADING SYMBOL]]</f>
        <v>SENSEX2552083400CE</v>
      </c>
      <c r="AJ9002" t="str">
        <f>IF(RIGHT(MIS[[#This Row],[Main/Hedge]],4)="MAIN","MAIN","HEDGE")</f>
        <v>MAIN</v>
      </c>
      <c r="AK9002" t="str" cm="1">
        <f t="array" ref="AK9002">_xlfn._xlws.FILTER(Table4[Column1],ISNUMBER(SEARCH(Table4[Column1],MIS[[#This Row],[OrderUniqueIdentifier]])),"")</f>
        <v>XYT</v>
      </c>
    </row>
    <row r="9003" spans="1:37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>
        <f>_xlfn.XLOOKUP(MIS[[#This Row],[TRADING SYMBOL]],[1]Sheet1!$D:$D,[1]Sheet1!$C:$C)</f>
        <v>115.45</v>
      </c>
      <c r="AE9003">
        <f>MIS[[#This Row],[OrderAverageTradedPrice]]*MIS[[#This Row],[OrderQuantity]]</f>
        <v>10885</v>
      </c>
      <c r="AF9003">
        <f>MIS[[#This Row],[LTP]]*MIS[[#This Row],[OrderQuantity]]</f>
        <v>11545</v>
      </c>
      <c r="AG9003">
        <f>IF(MIS[[#This Row],[OrderSide]]="SELL",MIS[[#This Row],[VALUE]]-MIS[[#This Row],[LIVE_VALUE]],MIS[[#This Row],[LIVE_VALUE]]-MIS[[#This Row],[VALUE]])</f>
        <v>660</v>
      </c>
      <c r="AH9003" t="str" cm="1">
        <f t="array" ref="AH90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3" t="str">
        <f>MIS[[#This Row],[TRADING SYMBOL]]</f>
        <v>SENSEX2552081100PE</v>
      </c>
      <c r="AJ9003" t="str">
        <f>IF(RIGHT(MIS[[#This Row],[Main/Hedge]],4)="MAIN","MAIN","HEDGE")</f>
        <v>MAIN</v>
      </c>
      <c r="AK9003" t="str" cm="1">
        <f t="array" ref="AK9003">_xlfn._xlws.FILTER(Table4[Column1],ISNUMBER(SEARCH(Table4[Column1],MIS[[#This Row],[OrderUniqueIdentifier]])),"")</f>
        <v>XYT</v>
      </c>
    </row>
    <row r="9004" spans="1:37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>
        <f>_xlfn.XLOOKUP(MIS[[#This Row],[TRADING SYMBOL]],[1]Sheet1!$D:$D,[1]Sheet1!$C:$C)</f>
        <v>409.5</v>
      </c>
      <c r="AE9004">
        <f>MIS[[#This Row],[OrderAverageTradedPrice]]*MIS[[#This Row],[OrderQuantity]]</f>
        <v>64158</v>
      </c>
      <c r="AF9004">
        <f>MIS[[#This Row],[LTP]]*MIS[[#This Row],[OrderQuantity]]</f>
        <v>65520</v>
      </c>
      <c r="AG9004">
        <f>IF(MIS[[#This Row],[OrderSide]]="SELL",MIS[[#This Row],[VALUE]]-MIS[[#This Row],[LIVE_VALUE]],MIS[[#This Row],[LIVE_VALUE]]-MIS[[#This Row],[VALUE]])</f>
        <v>1362</v>
      </c>
      <c r="AH9004" t="str" cm="1">
        <f t="array" ref="AH9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04" t="str">
        <f>MIS[[#This Row],[TRADING SYMBOL]]</f>
        <v>SENSEX2552082300PE</v>
      </c>
      <c r="AJ9004" t="str">
        <f>IF(RIGHT(MIS[[#This Row],[Main/Hedge]],4)="MAIN","MAIN","HEDGE")</f>
        <v>MAIN</v>
      </c>
      <c r="AK9004" t="str" cm="1">
        <f t="array" ref="AK9004">_xlfn._xlws.FILTER(Table4[Column1],ISNUMBER(SEARCH(Table4[Column1],MIS[[#This Row],[OrderUniqueIdentifier]])),"")</f>
        <v>NOTREND</v>
      </c>
    </row>
    <row r="9005" spans="1:37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>
        <f>_xlfn.XLOOKUP(MIS[[#This Row],[TRADING SYMBOL]],[1]Sheet1!$D:$D,[1]Sheet1!$C:$C)</f>
        <v>409.5</v>
      </c>
      <c r="AE9005">
        <f>MIS[[#This Row],[OrderAverageTradedPrice]]*MIS[[#This Row],[OrderQuantity]]</f>
        <v>40141</v>
      </c>
      <c r="AF9005">
        <f>MIS[[#This Row],[LTP]]*MIS[[#This Row],[OrderQuantity]]</f>
        <v>40950</v>
      </c>
      <c r="AG9005">
        <f>IF(MIS[[#This Row],[OrderSide]]="SELL",MIS[[#This Row],[VALUE]]-MIS[[#This Row],[LIVE_VALUE]],MIS[[#This Row],[LIVE_VALUE]]-MIS[[#This Row],[VALUE]])</f>
        <v>809</v>
      </c>
      <c r="AH9005" t="str" cm="1">
        <f t="array" ref="AH90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5" t="str">
        <f>MIS[[#This Row],[TRADING SYMBOL]]</f>
        <v>SENSEX2552082300PE</v>
      </c>
      <c r="AJ9005" t="str">
        <f>IF(RIGHT(MIS[[#This Row],[Main/Hedge]],4)="MAIN","MAIN","HEDGE")</f>
        <v>MAIN</v>
      </c>
      <c r="AK9005" t="str" cm="1">
        <f t="array" ref="AK9005">_xlfn._xlws.FILTER(Table4[Column1],ISNUMBER(SEARCH(Table4[Column1],MIS[[#This Row],[OrderUniqueIdentifier]])),"")</f>
        <v>XYT</v>
      </c>
    </row>
    <row r="9006" spans="1:37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>
        <f>_xlfn.XLOOKUP(MIS[[#This Row],[TRADING SYMBOL]],[1]Sheet1!$D:$D,[1]Sheet1!$C:$C)</f>
        <v>163.69999999999999</v>
      </c>
      <c r="AE9006">
        <f>MIS[[#This Row],[OrderAverageTradedPrice]]*MIS[[#This Row],[OrderQuantity]]</f>
        <v>24480</v>
      </c>
      <c r="AF9006">
        <f>MIS[[#This Row],[LTP]]*MIS[[#This Row],[OrderQuantity]]</f>
        <v>24555</v>
      </c>
      <c r="AG9006">
        <f>IF(MIS[[#This Row],[OrderSide]]="SELL",MIS[[#This Row],[VALUE]]-MIS[[#This Row],[LIVE_VALUE]],MIS[[#This Row],[LIVE_VALUE]]-MIS[[#This Row],[VALUE]])</f>
        <v>75</v>
      </c>
      <c r="AH9006" t="str" cm="1">
        <f t="array" ref="AH9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006" t="str">
        <f>MIS[[#This Row],[TRADING SYMBOL]]</f>
        <v>NIFTY2552225000PE</v>
      </c>
      <c r="AJ9006" t="str">
        <f>IF(RIGHT(MIS[[#This Row],[Main/Hedge]],4)="MAIN","MAIN","HEDGE")</f>
        <v>MAIN</v>
      </c>
      <c r="AK9006" t="str" cm="1">
        <f t="array" ref="AK9006">_xlfn._xlws.FILTER(Table4[Column1],ISNUMBER(SEARCH(Table4[Column1],MIS[[#This Row],[OrderUniqueIdentifier]])),"")</f>
        <v>LONGSHORT</v>
      </c>
    </row>
    <row r="9007" spans="1:37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>
        <f>_xlfn.XLOOKUP(MIS[[#This Row],[TRADING SYMBOL]],[1]Sheet1!$D:$D,[1]Sheet1!$C:$C)</f>
        <v>163.69999999999999</v>
      </c>
      <c r="AE9007">
        <f>MIS[[#This Row],[OrderAverageTradedPrice]]*MIS[[#This Row],[OrderQuantity]]</f>
        <v>12240</v>
      </c>
      <c r="AF9007">
        <f>MIS[[#This Row],[LTP]]*MIS[[#This Row],[OrderQuantity]]</f>
        <v>12277.5</v>
      </c>
      <c r="AG9007">
        <f>IF(MIS[[#This Row],[OrderSide]]="SELL",MIS[[#This Row],[VALUE]]-MIS[[#This Row],[LIVE_VALUE]],MIS[[#This Row],[LIVE_VALUE]]-MIS[[#This Row],[VALUE]])</f>
        <v>37.5</v>
      </c>
      <c r="AH9007" t="str" cm="1">
        <f t="array" ref="AH9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007" t="str">
        <f>MIS[[#This Row],[TRADING SYMBOL]]</f>
        <v>NIFTY2552225000PE</v>
      </c>
      <c r="AJ9007" t="str">
        <f>IF(RIGHT(MIS[[#This Row],[Main/Hedge]],4)="MAIN","MAIN","HEDGE")</f>
        <v>MAIN</v>
      </c>
      <c r="AK9007" t="str" cm="1">
        <f t="array" ref="AK9007">_xlfn._xlws.FILTER(Table4[Column1],ISNUMBER(SEARCH(Table4[Column1],MIS[[#This Row],[OrderUniqueIdentifier]])),"")</f>
        <v>LONGSHORT</v>
      </c>
    </row>
    <row r="9008" spans="1:37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>
        <f>_xlfn.XLOOKUP(MIS[[#This Row],[TRADING SYMBOL]],[1]Sheet1!$D:$D,[1]Sheet1!$C:$C)</f>
        <v>115.45</v>
      </c>
      <c r="AE9008">
        <f>MIS[[#This Row],[OrderAverageTradedPrice]]*MIS[[#This Row],[OrderQuantity]]</f>
        <v>2173</v>
      </c>
      <c r="AF9008">
        <f>MIS[[#This Row],[LTP]]*MIS[[#This Row],[OrderQuantity]]</f>
        <v>2309</v>
      </c>
      <c r="AG9008">
        <f>IF(MIS[[#This Row],[OrderSide]]="SELL",MIS[[#This Row],[VALUE]]-MIS[[#This Row],[LIVE_VALUE]],MIS[[#This Row],[LIVE_VALUE]]-MIS[[#This Row],[VALUE]])</f>
        <v>136</v>
      </c>
      <c r="AH9008" t="str" cm="1">
        <f t="array" ref="AH90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8" t="str">
        <f>MIS[[#This Row],[TRADING SYMBOL]]</f>
        <v>SENSEX2552081100PE</v>
      </c>
      <c r="AJ9008" t="str">
        <f>IF(RIGHT(MIS[[#This Row],[Main/Hedge]],4)="MAIN","MAIN","HEDGE")</f>
        <v>MAIN</v>
      </c>
      <c r="AK9008" t="str" cm="1">
        <f t="array" ref="AK9008">_xlfn._xlws.FILTER(Table4[Column1],ISNUMBER(SEARCH(Table4[Column1],MIS[[#This Row],[OrderUniqueIdentifier]])),"")</f>
        <v>XYT</v>
      </c>
    </row>
    <row r="9009" spans="1:37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>
        <f>_xlfn.XLOOKUP(MIS[[#This Row],[TRADING SYMBOL]],[1]Sheet1!$D:$D,[1]Sheet1!$C:$C)</f>
        <v>187</v>
      </c>
      <c r="AE9009">
        <f>MIS[[#This Row],[OrderAverageTradedPrice]]*MIS[[#This Row],[OrderQuantity]]</f>
        <v>70087.5</v>
      </c>
      <c r="AF9009">
        <f>MIS[[#This Row],[LTP]]*MIS[[#This Row],[OrderQuantity]]</f>
        <v>70125</v>
      </c>
      <c r="AG9009">
        <f>IF(MIS[[#This Row],[OrderSide]]="SELL",MIS[[#This Row],[VALUE]]-MIS[[#This Row],[LIVE_VALUE]],MIS[[#This Row],[LIVE_VALUE]]-MIS[[#This Row],[VALUE]])</f>
        <v>37.5</v>
      </c>
      <c r="AH9009" t="str" cm="1">
        <f t="array" ref="AH9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09" t="str">
        <f>MIS[[#This Row],[TRADING SYMBOL]]</f>
        <v>NIFTY2552225050PE</v>
      </c>
      <c r="AJ9009" t="str">
        <f>IF(RIGHT(MIS[[#This Row],[Main/Hedge]],4)="MAIN","MAIN","HEDGE")</f>
        <v>MAIN</v>
      </c>
      <c r="AK9009" t="str" cm="1">
        <f t="array" ref="AK9009">_xlfn._xlws.FILTER(Table4[Column1],ISNUMBER(SEARCH(Table4[Column1],MIS[[#This Row],[OrderUniqueIdentifier]])),"")</f>
        <v>NOTREND</v>
      </c>
    </row>
    <row r="9010" spans="1:37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>
        <f>_xlfn.XLOOKUP(MIS[[#This Row],[TRADING SYMBOL]],[1]Sheet1!$D:$D,[1]Sheet1!$C:$C)</f>
        <v>118.35</v>
      </c>
      <c r="AE9010">
        <f>MIS[[#This Row],[OrderAverageTradedPrice]]*MIS[[#This Row],[OrderQuantity]]</f>
        <v>9360</v>
      </c>
      <c r="AF9010">
        <f>MIS[[#This Row],[LTP]]*MIS[[#This Row],[OrderQuantity]]</f>
        <v>9468</v>
      </c>
      <c r="AG9010">
        <f>IF(MIS[[#This Row],[OrderSide]]="SELL",MIS[[#This Row],[VALUE]]-MIS[[#This Row],[LIVE_VALUE]],MIS[[#This Row],[LIVE_VALUE]]-MIS[[#This Row],[VALUE]])</f>
        <v>108</v>
      </c>
      <c r="AH9010" t="str" cm="1">
        <f t="array" ref="AH90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0" t="str">
        <f>MIS[[#This Row],[TRADING SYMBOL]]</f>
        <v>SENSEX2552083400CE</v>
      </c>
      <c r="AJ9010" t="str">
        <f>IF(RIGHT(MIS[[#This Row],[Main/Hedge]],4)="MAIN","MAIN","HEDGE")</f>
        <v>MAIN</v>
      </c>
      <c r="AK9010" t="str" cm="1">
        <f t="array" ref="AK9010">_xlfn._xlws.FILTER(Table4[Column1],ISNUMBER(SEARCH(Table4[Column1],MIS[[#This Row],[OrderUniqueIdentifier]])),"")</f>
        <v>XYT</v>
      </c>
    </row>
    <row r="9011" spans="1:37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>
        <f>_xlfn.XLOOKUP(MIS[[#This Row],[TRADING SYMBOL]],[1]Sheet1!$D:$D,[1]Sheet1!$C:$C)</f>
        <v>115.45</v>
      </c>
      <c r="AE9011">
        <f>MIS[[#This Row],[OrderAverageTradedPrice]]*MIS[[#This Row],[OrderQuantity]]</f>
        <v>10844</v>
      </c>
      <c r="AF9011">
        <f>MIS[[#This Row],[LTP]]*MIS[[#This Row],[OrderQuantity]]</f>
        <v>11545</v>
      </c>
      <c r="AG9011">
        <f>IF(MIS[[#This Row],[OrderSide]]="SELL",MIS[[#This Row],[VALUE]]-MIS[[#This Row],[LIVE_VALUE]],MIS[[#This Row],[LIVE_VALUE]]-MIS[[#This Row],[VALUE]])</f>
        <v>701</v>
      </c>
      <c r="AH9011" t="str" cm="1">
        <f t="array" ref="AH90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1" t="str">
        <f>MIS[[#This Row],[TRADING SYMBOL]]</f>
        <v>SENSEX2552081100PE</v>
      </c>
      <c r="AJ9011" t="str">
        <f>IF(RIGHT(MIS[[#This Row],[Main/Hedge]],4)="MAIN","MAIN","HEDGE")</f>
        <v>MAIN</v>
      </c>
      <c r="AK9011" t="str" cm="1">
        <f t="array" ref="AK9011">_xlfn._xlws.FILTER(Table4[Column1],ISNUMBER(SEARCH(Table4[Column1],MIS[[#This Row],[OrderUniqueIdentifier]])),"")</f>
        <v>XYT</v>
      </c>
    </row>
    <row r="9012" spans="1:37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>
        <f>_xlfn.XLOOKUP(MIS[[#This Row],[TRADING SYMBOL]],[1]Sheet1!$D:$D,[1]Sheet1!$C:$C)</f>
        <v>409.5</v>
      </c>
      <c r="AE9012">
        <f>MIS[[#This Row],[OrderAverageTradedPrice]]*MIS[[#This Row],[OrderQuantity]]</f>
        <v>56081.999999999964</v>
      </c>
      <c r="AF9012">
        <f>MIS[[#This Row],[LTP]]*MIS[[#This Row],[OrderQuantity]]</f>
        <v>57330</v>
      </c>
      <c r="AG9012">
        <f>IF(MIS[[#This Row],[OrderSide]]="SELL",MIS[[#This Row],[VALUE]]-MIS[[#This Row],[LIVE_VALUE]],MIS[[#This Row],[LIVE_VALUE]]-MIS[[#This Row],[VALUE]])</f>
        <v>1248.0000000000364</v>
      </c>
      <c r="AH9012" t="str" cm="1">
        <f t="array" ref="AH9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12" t="str">
        <f>MIS[[#This Row],[TRADING SYMBOL]]</f>
        <v>SENSEX2552082300PE</v>
      </c>
      <c r="AJ9012" t="str">
        <f>IF(RIGHT(MIS[[#This Row],[Main/Hedge]],4)="MAIN","MAIN","HEDGE")</f>
        <v>MAIN</v>
      </c>
      <c r="AK9012" t="str" cm="1">
        <f t="array" ref="AK9012">_xlfn._xlws.FILTER(Table4[Column1],ISNUMBER(SEARCH(Table4[Column1],MIS[[#This Row],[OrderUniqueIdentifier]])),"")</f>
        <v>NOTREND</v>
      </c>
    </row>
    <row r="9013" spans="1:37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>
        <f>_xlfn.XLOOKUP(MIS[[#This Row],[TRADING SYMBOL]],[1]Sheet1!$D:$D,[1]Sheet1!$C:$C)</f>
        <v>187</v>
      </c>
      <c r="AE9013">
        <f>MIS[[#This Row],[OrderAverageTradedPrice]]*MIS[[#This Row],[OrderQuantity]]</f>
        <v>13995</v>
      </c>
      <c r="AF9013">
        <f>MIS[[#This Row],[LTP]]*MIS[[#This Row],[OrderQuantity]]</f>
        <v>14025</v>
      </c>
      <c r="AG9013">
        <f>IF(MIS[[#This Row],[OrderSide]]="SELL",MIS[[#This Row],[VALUE]]-MIS[[#This Row],[LIVE_VALUE]],MIS[[#This Row],[LIVE_VALUE]]-MIS[[#This Row],[VALUE]])</f>
        <v>30</v>
      </c>
      <c r="AH9013" t="str" cm="1">
        <f t="array" ref="AH9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13" t="str">
        <f>MIS[[#This Row],[TRADING SYMBOL]]</f>
        <v>NIFTY2552225050PE</v>
      </c>
      <c r="AJ9013" t="str">
        <f>IF(RIGHT(MIS[[#This Row],[Main/Hedge]],4)="MAIN","MAIN","HEDGE")</f>
        <v>MAIN</v>
      </c>
      <c r="AK9013" t="str" cm="1">
        <f t="array" ref="AK9013">_xlfn._xlws.FILTER(Table4[Column1],ISNUMBER(SEARCH(Table4[Column1],MIS[[#This Row],[OrderUniqueIdentifier]])),"")</f>
        <v>NOTREND</v>
      </c>
    </row>
    <row r="9014" spans="1:37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>
        <f>_xlfn.XLOOKUP(MIS[[#This Row],[TRADING SYMBOL]],[1]Sheet1!$D:$D,[1]Sheet1!$C:$C)</f>
        <v>115.45</v>
      </c>
      <c r="AE9014">
        <f>MIS[[#This Row],[OrderAverageTradedPrice]]*MIS[[#This Row],[OrderQuantity]]</f>
        <v>2177</v>
      </c>
      <c r="AF9014">
        <f>MIS[[#This Row],[LTP]]*MIS[[#This Row],[OrderQuantity]]</f>
        <v>2309</v>
      </c>
      <c r="AG9014">
        <f>IF(MIS[[#This Row],[OrderSide]]="SELL",MIS[[#This Row],[VALUE]]-MIS[[#This Row],[LIVE_VALUE]],MIS[[#This Row],[LIVE_VALUE]]-MIS[[#This Row],[VALUE]])</f>
        <v>132</v>
      </c>
      <c r="AH9014" t="str" cm="1">
        <f t="array" ref="AH90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4" t="str">
        <f>MIS[[#This Row],[TRADING SYMBOL]]</f>
        <v>SENSEX2552081100PE</v>
      </c>
      <c r="AJ9014" t="str">
        <f>IF(RIGHT(MIS[[#This Row],[Main/Hedge]],4)="MAIN","MAIN","HEDGE")</f>
        <v>MAIN</v>
      </c>
      <c r="AK9014" t="str" cm="1">
        <f t="array" ref="AK9014">_xlfn._xlws.FILTER(Table4[Column1],ISNUMBER(SEARCH(Table4[Column1],MIS[[#This Row],[OrderUniqueIdentifier]])),"")</f>
        <v>XYT</v>
      </c>
    </row>
    <row r="9015" spans="1:37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>
        <f>_xlfn.XLOOKUP(MIS[[#This Row],[TRADING SYMBOL]],[1]Sheet1!$D:$D,[1]Sheet1!$C:$C)</f>
        <v>409.5</v>
      </c>
      <c r="AE9015">
        <f>MIS[[#This Row],[OrderAverageTradedPrice]]*MIS[[#This Row],[OrderQuantity]]</f>
        <v>8028</v>
      </c>
      <c r="AF9015">
        <f>MIS[[#This Row],[LTP]]*MIS[[#This Row],[OrderQuantity]]</f>
        <v>8190</v>
      </c>
      <c r="AG9015">
        <f>IF(MIS[[#This Row],[OrderSide]]="SELL",MIS[[#This Row],[VALUE]]-MIS[[#This Row],[LIVE_VALUE]],MIS[[#This Row],[LIVE_VALUE]]-MIS[[#This Row],[VALUE]])</f>
        <v>162</v>
      </c>
      <c r="AH9015" t="str" cm="1">
        <f t="array" ref="AH9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15" t="str">
        <f>MIS[[#This Row],[TRADING SYMBOL]]</f>
        <v>SENSEX2552082300PE</v>
      </c>
      <c r="AJ9015" t="str">
        <f>IF(RIGHT(MIS[[#This Row],[Main/Hedge]],4)="MAIN","MAIN","HEDGE")</f>
        <v>MAIN</v>
      </c>
      <c r="AK9015" t="str" cm="1">
        <f t="array" ref="AK9015">_xlfn._xlws.FILTER(Table4[Column1],ISNUMBER(SEARCH(Table4[Column1],MIS[[#This Row],[OrderUniqueIdentifier]])),"")</f>
        <v>NOTREND</v>
      </c>
    </row>
    <row r="9016" spans="1:37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>
        <f>_xlfn.XLOOKUP(MIS[[#This Row],[TRADING SYMBOL]],[1]Sheet1!$D:$D,[1]Sheet1!$C:$C)</f>
        <v>409.5</v>
      </c>
      <c r="AE9016">
        <f>MIS[[#This Row],[OrderAverageTradedPrice]]*MIS[[#This Row],[OrderQuantity]]</f>
        <v>8028</v>
      </c>
      <c r="AF9016">
        <f>MIS[[#This Row],[LTP]]*MIS[[#This Row],[OrderQuantity]]</f>
        <v>8190</v>
      </c>
      <c r="AG9016">
        <f>IF(MIS[[#This Row],[OrderSide]]="SELL",MIS[[#This Row],[VALUE]]-MIS[[#This Row],[LIVE_VALUE]],MIS[[#This Row],[LIVE_VALUE]]-MIS[[#This Row],[VALUE]])</f>
        <v>162</v>
      </c>
      <c r="AH9016" t="str" cm="1">
        <f t="array" ref="AH90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6" t="str">
        <f>MIS[[#This Row],[TRADING SYMBOL]]</f>
        <v>SENSEX2552082300PE</v>
      </c>
      <c r="AJ9016" t="str">
        <f>IF(RIGHT(MIS[[#This Row],[Main/Hedge]],4)="MAIN","MAIN","HEDGE")</f>
        <v>MAIN</v>
      </c>
      <c r="AK9016" t="str" cm="1">
        <f t="array" ref="AK9016">_xlfn._xlws.FILTER(Table4[Column1],ISNUMBER(SEARCH(Table4[Column1],MIS[[#This Row],[OrderUniqueIdentifier]])),"")</f>
        <v>XYT</v>
      </c>
    </row>
    <row r="9017" spans="1:37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>
        <f>_xlfn.XLOOKUP(MIS[[#This Row],[TRADING SYMBOL]],[1]Sheet1!$D:$D,[1]Sheet1!$C:$C)</f>
        <v>115.45</v>
      </c>
      <c r="AE9017">
        <f>MIS[[#This Row],[OrderAverageTradedPrice]]*MIS[[#This Row],[OrderQuantity]]</f>
        <v>2169</v>
      </c>
      <c r="AF9017">
        <f>MIS[[#This Row],[LTP]]*MIS[[#This Row],[OrderQuantity]]</f>
        <v>2309</v>
      </c>
      <c r="AG9017">
        <f>IF(MIS[[#This Row],[OrderSide]]="SELL",MIS[[#This Row],[VALUE]]-MIS[[#This Row],[LIVE_VALUE]],MIS[[#This Row],[LIVE_VALUE]]-MIS[[#This Row],[VALUE]])</f>
        <v>140</v>
      </c>
      <c r="AH9017" t="str" cm="1">
        <f t="array" ref="AH90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7" t="str">
        <f>MIS[[#This Row],[TRADING SYMBOL]]</f>
        <v>SENSEX2552081100PE</v>
      </c>
      <c r="AJ9017" t="str">
        <f>IF(RIGHT(MIS[[#This Row],[Main/Hedge]],4)="MAIN","MAIN","HEDGE")</f>
        <v>MAIN</v>
      </c>
      <c r="AK9017" t="str" cm="1">
        <f t="array" ref="AK9017">_xlfn._xlws.FILTER(Table4[Column1],ISNUMBER(SEARCH(Table4[Column1],MIS[[#This Row],[OrderUniqueIdentifier]])),"")</f>
        <v>XYT</v>
      </c>
    </row>
    <row r="9018" spans="1:37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>
        <f>_xlfn.XLOOKUP(MIS[[#This Row],[TRADING SYMBOL]],[1]Sheet1!$D:$D,[1]Sheet1!$C:$C)</f>
        <v>168.75</v>
      </c>
      <c r="AE9018">
        <f>MIS[[#This Row],[OrderAverageTradedPrice]]*MIS[[#This Row],[OrderQuantity]]</f>
        <v>12457.5</v>
      </c>
      <c r="AF9018">
        <f>MIS[[#This Row],[LTP]]*MIS[[#This Row],[OrderQuantity]]</f>
        <v>12656.25</v>
      </c>
      <c r="AG9018">
        <f>IF(MIS[[#This Row],[OrderSide]]="SELL",MIS[[#This Row],[VALUE]]-MIS[[#This Row],[LIVE_VALUE]],MIS[[#This Row],[LIVE_VALUE]]-MIS[[#This Row],[VALUE]])</f>
        <v>198.75</v>
      </c>
      <c r="AH9018" t="str" cm="1">
        <f t="array" ref="AH9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18" t="str">
        <f>MIS[[#This Row],[TRADING SYMBOL]]</f>
        <v>NIFTY2552225050CE</v>
      </c>
      <c r="AJ9018" t="str">
        <f>IF(RIGHT(MIS[[#This Row],[Main/Hedge]],4)="MAIN","MAIN","HEDGE")</f>
        <v>MAIN</v>
      </c>
      <c r="AK9018" t="str" cm="1">
        <f t="array" ref="AK9018">_xlfn._xlws.FILTER(Table4[Column1],ISNUMBER(SEARCH(Table4[Column1],MIS[[#This Row],[OrderUniqueIdentifier]])),"")</f>
        <v>NOTREND</v>
      </c>
    </row>
    <row r="9019" spans="1:37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>
        <f>_xlfn.XLOOKUP(MIS[[#This Row],[TRADING SYMBOL]],[1]Sheet1!$D:$D,[1]Sheet1!$C:$C)</f>
        <v>490.65</v>
      </c>
      <c r="AE9019">
        <f>MIS[[#This Row],[OrderAverageTradedPrice]]*MIS[[#This Row],[OrderQuantity]]</f>
        <v>9709</v>
      </c>
      <c r="AF9019">
        <f>MIS[[#This Row],[LTP]]*MIS[[#This Row],[OrderQuantity]]</f>
        <v>9813</v>
      </c>
      <c r="AG9019">
        <f>IF(MIS[[#This Row],[OrderSide]]="SELL",MIS[[#This Row],[VALUE]]-MIS[[#This Row],[LIVE_VALUE]],MIS[[#This Row],[LIVE_VALUE]]-MIS[[#This Row],[VALUE]])</f>
        <v>104</v>
      </c>
      <c r="AH9019" t="str" cm="1">
        <f t="array" ref="AH90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9" t="str">
        <f>MIS[[#This Row],[TRADING SYMBOL]]</f>
        <v>SENSEX2552082300CE</v>
      </c>
      <c r="AJ9019" t="str">
        <f>IF(RIGHT(MIS[[#This Row],[Main/Hedge]],4)="MAIN","MAIN","HEDGE")</f>
        <v>MAIN</v>
      </c>
      <c r="AK9019" t="str" cm="1">
        <f t="array" ref="AK9019">_xlfn._xlws.FILTER(Table4[Column1],ISNUMBER(SEARCH(Table4[Column1],MIS[[#This Row],[OrderUniqueIdentifier]])),"")</f>
        <v>XYT</v>
      </c>
    </row>
    <row r="9020" spans="1:37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>
        <f>_xlfn.XLOOKUP(MIS[[#This Row],[TRADING SYMBOL]],[1]Sheet1!$D:$D,[1]Sheet1!$C:$C)</f>
        <v>91.6</v>
      </c>
      <c r="AE9020">
        <f>MIS[[#This Row],[OrderAverageTradedPrice]]*MIS[[#This Row],[OrderQuantity]]</f>
        <v>1771</v>
      </c>
      <c r="AF9020">
        <f>MIS[[#This Row],[LTP]]*MIS[[#This Row],[OrderQuantity]]</f>
        <v>1832</v>
      </c>
      <c r="AG9020">
        <f>IF(MIS[[#This Row],[OrderSide]]="SELL",MIS[[#This Row],[VALUE]]-MIS[[#This Row],[LIVE_VALUE]],MIS[[#This Row],[LIVE_VALUE]]-MIS[[#This Row],[VALUE]])</f>
        <v>61</v>
      </c>
      <c r="AH9020" t="str" cm="1">
        <f t="array" ref="AH90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0" t="str">
        <f>MIS[[#This Row],[TRADING SYMBOL]]</f>
        <v>SENSEX2552083600CE</v>
      </c>
      <c r="AJ9020" t="str">
        <f>IF(RIGHT(MIS[[#This Row],[Main/Hedge]],4)="MAIN","MAIN","HEDGE")</f>
        <v>MAIN</v>
      </c>
      <c r="AK9020" t="str" cm="1">
        <f t="array" ref="AK9020">_xlfn._xlws.FILTER(Table4[Column1],ISNUMBER(SEARCH(Table4[Column1],MIS[[#This Row],[OrderUniqueIdentifier]])),"")</f>
        <v>XYT</v>
      </c>
    </row>
    <row r="9021" spans="1:37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>
        <f>_xlfn.XLOOKUP(MIS[[#This Row],[TRADING SYMBOL]],[1]Sheet1!$D:$D,[1]Sheet1!$C:$C)</f>
        <v>118.35</v>
      </c>
      <c r="AE9021">
        <f>MIS[[#This Row],[OrderAverageTradedPrice]]*MIS[[#This Row],[OrderQuantity]]</f>
        <v>2344</v>
      </c>
      <c r="AF9021">
        <f>MIS[[#This Row],[LTP]]*MIS[[#This Row],[OrderQuantity]]</f>
        <v>2367</v>
      </c>
      <c r="AG9021">
        <f>IF(MIS[[#This Row],[OrderSide]]="SELL",MIS[[#This Row],[VALUE]]-MIS[[#This Row],[LIVE_VALUE]],MIS[[#This Row],[LIVE_VALUE]]-MIS[[#This Row],[VALUE]])</f>
        <v>23</v>
      </c>
      <c r="AH9021" t="str" cm="1">
        <f t="array" ref="AH90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1" t="str">
        <f>MIS[[#This Row],[TRADING SYMBOL]]</f>
        <v>SENSEX2552083400CE</v>
      </c>
      <c r="AJ9021" t="str">
        <f>IF(RIGHT(MIS[[#This Row],[Main/Hedge]],4)="MAIN","MAIN","HEDGE")</f>
        <v>MAIN</v>
      </c>
      <c r="AK9021" t="str" cm="1">
        <f t="array" ref="AK9021">_xlfn._xlws.FILTER(Table4[Column1],ISNUMBER(SEARCH(Table4[Column1],MIS[[#This Row],[OrderUniqueIdentifier]])),"")</f>
        <v>XYT</v>
      </c>
    </row>
    <row r="9022" spans="1:37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>
        <f>_xlfn.XLOOKUP(MIS[[#This Row],[TRADING SYMBOL]],[1]Sheet1!$D:$D,[1]Sheet1!$C:$C)</f>
        <v>168.75</v>
      </c>
      <c r="AE9022">
        <f>MIS[[#This Row],[OrderAverageTradedPrice]]*MIS[[#This Row],[OrderQuantity]]</f>
        <v>37361.25</v>
      </c>
      <c r="AF9022">
        <f>MIS[[#This Row],[LTP]]*MIS[[#This Row],[OrderQuantity]]</f>
        <v>37968.75</v>
      </c>
      <c r="AG9022">
        <f>IF(MIS[[#This Row],[OrderSide]]="SELL",MIS[[#This Row],[VALUE]]-MIS[[#This Row],[LIVE_VALUE]],MIS[[#This Row],[LIVE_VALUE]]-MIS[[#This Row],[VALUE]])</f>
        <v>607.5</v>
      </c>
      <c r="AH9022" t="str" cm="1">
        <f t="array" ref="AH9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22" t="str">
        <f>MIS[[#This Row],[TRADING SYMBOL]]</f>
        <v>NIFTY2552225050CE</v>
      </c>
      <c r="AJ9022" t="str">
        <f>IF(RIGHT(MIS[[#This Row],[Main/Hedge]],4)="MAIN","MAIN","HEDGE")</f>
        <v>MAIN</v>
      </c>
      <c r="AK9022" t="str" cm="1">
        <f t="array" ref="AK9022">_xlfn._xlws.FILTER(Table4[Column1],ISNUMBER(SEARCH(Table4[Column1],MIS[[#This Row],[OrderUniqueIdentifier]])),"")</f>
        <v>NOTREND</v>
      </c>
    </row>
    <row r="9023" spans="1:37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>
        <f>_xlfn.XLOOKUP(MIS[[#This Row],[TRADING SYMBOL]],[1]Sheet1!$D:$D,[1]Sheet1!$C:$C)</f>
        <v>409.5</v>
      </c>
      <c r="AE9023">
        <f>MIS[[#This Row],[OrderAverageTradedPrice]]*MIS[[#This Row],[OrderQuantity]]</f>
        <v>48102.999999999964</v>
      </c>
      <c r="AF9023">
        <f>MIS[[#This Row],[LTP]]*MIS[[#This Row],[OrderQuantity]]</f>
        <v>49140</v>
      </c>
      <c r="AG9023">
        <f>IF(MIS[[#This Row],[OrderSide]]="SELL",MIS[[#This Row],[VALUE]]-MIS[[#This Row],[LIVE_VALUE]],MIS[[#This Row],[LIVE_VALUE]]-MIS[[#This Row],[VALUE]])</f>
        <v>1037.0000000000364</v>
      </c>
      <c r="AH9023" t="str" cm="1">
        <f t="array" ref="AH9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023" t="str">
        <f>MIS[[#This Row],[TRADING SYMBOL]]</f>
        <v>SENSEX2552082300PE</v>
      </c>
      <c r="AJ9023" t="str">
        <f>IF(RIGHT(MIS[[#This Row],[Main/Hedge]],4)="MAIN","MAIN","HEDGE")</f>
        <v>MAIN</v>
      </c>
      <c r="AK9023" t="str" cm="1">
        <f t="array" ref="AK9023">_xlfn._xlws.FILTER(Table4[Column1],ISNUMBER(SEARCH(Table4[Column1],MIS[[#This Row],[OrderUniqueIdentifier]])),"")</f>
        <v>LONGSHORT</v>
      </c>
    </row>
    <row r="9024" spans="1:37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>
        <f>_xlfn.XLOOKUP(MIS[[#This Row],[TRADING SYMBOL]],[1]Sheet1!$D:$D,[1]Sheet1!$C:$C)</f>
        <v>490.65</v>
      </c>
      <c r="AE9024">
        <f>MIS[[#This Row],[OrderAverageTradedPrice]]*MIS[[#This Row],[OrderQuantity]]</f>
        <v>19422</v>
      </c>
      <c r="AF9024">
        <f>MIS[[#This Row],[LTP]]*MIS[[#This Row],[OrderQuantity]]</f>
        <v>19626</v>
      </c>
      <c r="AG9024">
        <f>IF(MIS[[#This Row],[OrderSide]]="SELL",MIS[[#This Row],[VALUE]]-MIS[[#This Row],[LIVE_VALUE]],MIS[[#This Row],[LIVE_VALUE]]-MIS[[#This Row],[VALUE]])</f>
        <v>204</v>
      </c>
      <c r="AH9024" t="str" cm="1">
        <f t="array" ref="AH90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4" t="str">
        <f>MIS[[#This Row],[TRADING SYMBOL]]</f>
        <v>SENSEX2552082300CE</v>
      </c>
      <c r="AJ9024" t="str">
        <f>IF(RIGHT(MIS[[#This Row],[Main/Hedge]],4)="MAIN","MAIN","HEDGE")</f>
        <v>MAIN</v>
      </c>
      <c r="AK9024" t="str" cm="1">
        <f t="array" ref="AK9024">_xlfn._xlws.FILTER(Table4[Column1],ISNUMBER(SEARCH(Table4[Column1],MIS[[#This Row],[OrderUniqueIdentifier]])),"")</f>
        <v>XYT</v>
      </c>
    </row>
    <row r="9025" spans="1:37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>
        <f>_xlfn.XLOOKUP(MIS[[#This Row],[TRADING SYMBOL]],[1]Sheet1!$D:$D,[1]Sheet1!$C:$C)</f>
        <v>91.6</v>
      </c>
      <c r="AE9025">
        <f>MIS[[#This Row],[OrderAverageTradedPrice]]*MIS[[#This Row],[OrderQuantity]]</f>
        <v>5325</v>
      </c>
      <c r="AF9025">
        <f>MIS[[#This Row],[LTP]]*MIS[[#This Row],[OrderQuantity]]</f>
        <v>5496</v>
      </c>
      <c r="AG9025">
        <f>IF(MIS[[#This Row],[OrderSide]]="SELL",MIS[[#This Row],[VALUE]]-MIS[[#This Row],[LIVE_VALUE]],MIS[[#This Row],[LIVE_VALUE]]-MIS[[#This Row],[VALUE]])</f>
        <v>171</v>
      </c>
      <c r="AH9025" t="str" cm="1">
        <f t="array" ref="AH90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5" t="str">
        <f>MIS[[#This Row],[TRADING SYMBOL]]</f>
        <v>SENSEX2552083600CE</v>
      </c>
      <c r="AJ9025" t="str">
        <f>IF(RIGHT(MIS[[#This Row],[Main/Hedge]],4)="MAIN","MAIN","HEDGE")</f>
        <v>MAIN</v>
      </c>
      <c r="AK9025" t="str" cm="1">
        <f t="array" ref="AK9025">_xlfn._xlws.FILTER(Table4[Column1],ISNUMBER(SEARCH(Table4[Column1],MIS[[#This Row],[OrderUniqueIdentifier]])),"")</f>
        <v>XYT</v>
      </c>
    </row>
    <row r="9026" spans="1:37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>
        <f>_xlfn.XLOOKUP(MIS[[#This Row],[TRADING SYMBOL]],[1]Sheet1!$D:$D,[1]Sheet1!$C:$C)</f>
        <v>118.35</v>
      </c>
      <c r="AE9026">
        <f>MIS[[#This Row],[OrderAverageTradedPrice]]*MIS[[#This Row],[OrderQuantity]]</f>
        <v>7008</v>
      </c>
      <c r="AF9026">
        <f>MIS[[#This Row],[LTP]]*MIS[[#This Row],[OrderQuantity]]</f>
        <v>7101</v>
      </c>
      <c r="AG9026">
        <f>IF(MIS[[#This Row],[OrderSide]]="SELL",MIS[[#This Row],[VALUE]]-MIS[[#This Row],[LIVE_VALUE]],MIS[[#This Row],[LIVE_VALUE]]-MIS[[#This Row],[VALUE]])</f>
        <v>93</v>
      </c>
      <c r="AH9026" t="str" cm="1">
        <f t="array" ref="AH90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6" t="str">
        <f>MIS[[#This Row],[TRADING SYMBOL]]</f>
        <v>SENSEX2552083400CE</v>
      </c>
      <c r="AJ9026" t="str">
        <f>IF(RIGHT(MIS[[#This Row],[Main/Hedge]],4)="MAIN","MAIN","HEDGE")</f>
        <v>MAIN</v>
      </c>
      <c r="AK9026" t="str" cm="1">
        <f t="array" ref="AK9026">_xlfn._xlws.FILTER(Table4[Column1],ISNUMBER(SEARCH(Table4[Column1],MIS[[#This Row],[OrderUniqueIdentifier]])),"")</f>
        <v>XYT</v>
      </c>
    </row>
    <row r="9027" spans="1:37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>
        <f>_xlfn.XLOOKUP(MIS[[#This Row],[TRADING SYMBOL]],[1]Sheet1!$D:$D,[1]Sheet1!$C:$C)</f>
        <v>115.45</v>
      </c>
      <c r="AE9027">
        <f>MIS[[#This Row],[OrderAverageTradedPrice]]*MIS[[#This Row],[OrderQuantity]]</f>
        <v>2177</v>
      </c>
      <c r="AF9027">
        <f>MIS[[#This Row],[LTP]]*MIS[[#This Row],[OrderQuantity]]</f>
        <v>2309</v>
      </c>
      <c r="AG9027">
        <f>IF(MIS[[#This Row],[OrderSide]]="SELL",MIS[[#This Row],[VALUE]]-MIS[[#This Row],[LIVE_VALUE]],MIS[[#This Row],[LIVE_VALUE]]-MIS[[#This Row],[VALUE]])</f>
        <v>132</v>
      </c>
      <c r="AH9027" t="str" cm="1">
        <f t="array" ref="AH90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7" t="str">
        <f>MIS[[#This Row],[TRADING SYMBOL]]</f>
        <v>SENSEX2552081100PE</v>
      </c>
      <c r="AJ9027" t="str">
        <f>IF(RIGHT(MIS[[#This Row],[Main/Hedge]],4)="MAIN","MAIN","HEDGE")</f>
        <v>MAIN</v>
      </c>
      <c r="AK9027" t="str" cm="1">
        <f t="array" ref="AK9027">_xlfn._xlws.FILTER(Table4[Column1],ISNUMBER(SEARCH(Table4[Column1],MIS[[#This Row],[OrderUniqueIdentifier]])),"")</f>
        <v>XYT</v>
      </c>
    </row>
    <row r="9028" spans="1:37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>
        <f>_xlfn.XLOOKUP(MIS[[#This Row],[TRADING SYMBOL]],[1]Sheet1!$D:$D,[1]Sheet1!$C:$C)</f>
        <v>168.75</v>
      </c>
      <c r="AE9028">
        <f>MIS[[#This Row],[OrderAverageTradedPrice]]*MIS[[#This Row],[OrderQuantity]]</f>
        <v>37350</v>
      </c>
      <c r="AF9028">
        <f>MIS[[#This Row],[LTP]]*MIS[[#This Row],[OrderQuantity]]</f>
        <v>37968.75</v>
      </c>
      <c r="AG9028">
        <f>IF(MIS[[#This Row],[OrderSide]]="SELL",MIS[[#This Row],[VALUE]]-MIS[[#This Row],[LIVE_VALUE]],MIS[[#This Row],[LIVE_VALUE]]-MIS[[#This Row],[VALUE]])</f>
        <v>618.75</v>
      </c>
      <c r="AH9028" t="str" cm="1">
        <f t="array" ref="AH9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28" t="str">
        <f>MIS[[#This Row],[TRADING SYMBOL]]</f>
        <v>NIFTY2552225050CE</v>
      </c>
      <c r="AJ9028" t="str">
        <f>IF(RIGHT(MIS[[#This Row],[Main/Hedge]],4)="MAIN","MAIN","HEDGE")</f>
        <v>MAIN</v>
      </c>
      <c r="AK9028" t="str" cm="1">
        <f t="array" ref="AK9028">_xlfn._xlws.FILTER(Table4[Column1],ISNUMBER(SEARCH(Table4[Column1],MIS[[#This Row],[OrderUniqueIdentifier]])),"")</f>
        <v>NOTREND</v>
      </c>
    </row>
    <row r="9029" spans="1:37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>
        <f>_xlfn.XLOOKUP(MIS[[#This Row],[TRADING SYMBOL]],[1]Sheet1!$D:$D,[1]Sheet1!$C:$C)</f>
        <v>91.6</v>
      </c>
      <c r="AE9029">
        <f>MIS[[#This Row],[OrderAverageTradedPrice]]*MIS[[#This Row],[OrderQuantity]]</f>
        <v>5310</v>
      </c>
      <c r="AF9029">
        <f>MIS[[#This Row],[LTP]]*MIS[[#This Row],[OrderQuantity]]</f>
        <v>5496</v>
      </c>
      <c r="AG9029">
        <f>IF(MIS[[#This Row],[OrderSide]]="SELL",MIS[[#This Row],[VALUE]]-MIS[[#This Row],[LIVE_VALUE]],MIS[[#This Row],[LIVE_VALUE]]-MIS[[#This Row],[VALUE]])</f>
        <v>186</v>
      </c>
      <c r="AH9029" t="str" cm="1">
        <f t="array" ref="AH90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9" t="str">
        <f>MIS[[#This Row],[TRADING SYMBOL]]</f>
        <v>SENSEX2552083600CE</v>
      </c>
      <c r="AJ9029" t="str">
        <f>IF(RIGHT(MIS[[#This Row],[Main/Hedge]],4)="MAIN","MAIN","HEDGE")</f>
        <v>MAIN</v>
      </c>
      <c r="AK9029" t="str" cm="1">
        <f t="array" ref="AK9029">_xlfn._xlws.FILTER(Table4[Column1],ISNUMBER(SEARCH(Table4[Column1],MIS[[#This Row],[OrderUniqueIdentifier]])),"")</f>
        <v>XYT</v>
      </c>
    </row>
    <row r="9030" spans="1:37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>
        <f>_xlfn.XLOOKUP(MIS[[#This Row],[TRADING SYMBOL]],[1]Sheet1!$D:$D,[1]Sheet1!$C:$C)</f>
        <v>490.65</v>
      </c>
      <c r="AE9030">
        <f>MIS[[#This Row],[OrderAverageTradedPrice]]*MIS[[#This Row],[OrderQuantity]]</f>
        <v>38871</v>
      </c>
      <c r="AF9030">
        <f>MIS[[#This Row],[LTP]]*MIS[[#This Row],[OrderQuantity]]</f>
        <v>39252</v>
      </c>
      <c r="AG9030">
        <f>IF(MIS[[#This Row],[OrderSide]]="SELL",MIS[[#This Row],[VALUE]]-MIS[[#This Row],[LIVE_VALUE]],MIS[[#This Row],[LIVE_VALUE]]-MIS[[#This Row],[VALUE]])</f>
        <v>381</v>
      </c>
      <c r="AH9030" t="str" cm="1">
        <f t="array" ref="AH9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30" t="str">
        <f>MIS[[#This Row],[TRADING SYMBOL]]</f>
        <v>SENSEX2552082300CE</v>
      </c>
      <c r="AJ9030" t="str">
        <f>IF(RIGHT(MIS[[#This Row],[Main/Hedge]],4)="MAIN","MAIN","HEDGE")</f>
        <v>MAIN</v>
      </c>
      <c r="AK9030" t="str" cm="1">
        <f t="array" ref="AK9030">_xlfn._xlws.FILTER(Table4[Column1],ISNUMBER(SEARCH(Table4[Column1],MIS[[#This Row],[OrderUniqueIdentifier]])),"")</f>
        <v>NOTREND</v>
      </c>
    </row>
    <row r="9031" spans="1:37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>
        <f>_xlfn.XLOOKUP(MIS[[#This Row],[TRADING SYMBOL]],[1]Sheet1!$D:$D,[1]Sheet1!$C:$C)</f>
        <v>187</v>
      </c>
      <c r="AE9031">
        <f>MIS[[#This Row],[OrderAverageTradedPrice]]*MIS[[#This Row],[OrderQuantity]]</f>
        <v>27986.25</v>
      </c>
      <c r="AF9031">
        <f>MIS[[#This Row],[LTP]]*MIS[[#This Row],[OrderQuantity]]</f>
        <v>28050</v>
      </c>
      <c r="AG9031">
        <f>IF(MIS[[#This Row],[OrderSide]]="SELL",MIS[[#This Row],[VALUE]]-MIS[[#This Row],[LIVE_VALUE]],MIS[[#This Row],[LIVE_VALUE]]-MIS[[#This Row],[VALUE]])</f>
        <v>63.75</v>
      </c>
      <c r="AH9031" t="str" cm="1">
        <f t="array" ref="AH9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31" t="str">
        <f>MIS[[#This Row],[TRADING SYMBOL]]</f>
        <v>NIFTY2552225050PE</v>
      </c>
      <c r="AJ9031" t="str">
        <f>IF(RIGHT(MIS[[#This Row],[Main/Hedge]],4)="MAIN","MAIN","HEDGE")</f>
        <v>MAIN</v>
      </c>
      <c r="AK9031" t="str" cm="1">
        <f t="array" ref="AK9031">_xlfn._xlws.FILTER(Table4[Column1],ISNUMBER(SEARCH(Table4[Column1],MIS[[#This Row],[OrderUniqueIdentifier]])),"")</f>
        <v>NOTREND</v>
      </c>
    </row>
    <row r="9032" spans="1:37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>
        <f>_xlfn.XLOOKUP(MIS[[#This Row],[TRADING SYMBOL]],[1]Sheet1!$D:$D,[1]Sheet1!$C:$C)</f>
        <v>490.65</v>
      </c>
      <c r="AE9032">
        <f>MIS[[#This Row],[OrderAverageTradedPrice]]*MIS[[#This Row],[OrderQuantity]]</f>
        <v>29121</v>
      </c>
      <c r="AF9032">
        <f>MIS[[#This Row],[LTP]]*MIS[[#This Row],[OrderQuantity]]</f>
        <v>29439</v>
      </c>
      <c r="AG9032">
        <f>IF(MIS[[#This Row],[OrderSide]]="SELL",MIS[[#This Row],[VALUE]]-MIS[[#This Row],[LIVE_VALUE]],MIS[[#This Row],[LIVE_VALUE]]-MIS[[#This Row],[VALUE]])</f>
        <v>318</v>
      </c>
      <c r="AH9032" t="str" cm="1">
        <f t="array" ref="AH90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2" t="str">
        <f>MIS[[#This Row],[TRADING SYMBOL]]</f>
        <v>SENSEX2552082300CE</v>
      </c>
      <c r="AJ9032" t="str">
        <f>IF(RIGHT(MIS[[#This Row],[Main/Hedge]],4)="MAIN","MAIN","HEDGE")</f>
        <v>MAIN</v>
      </c>
      <c r="AK9032" t="str" cm="1">
        <f t="array" ref="AK9032">_xlfn._xlws.FILTER(Table4[Column1],ISNUMBER(SEARCH(Table4[Column1],MIS[[#This Row],[OrderUniqueIdentifier]])),"")</f>
        <v>XYT</v>
      </c>
    </row>
    <row r="9033" spans="1:37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>
        <f>_xlfn.XLOOKUP(MIS[[#This Row],[TRADING SYMBOL]],[1]Sheet1!$D:$D,[1]Sheet1!$C:$C)</f>
        <v>115.45</v>
      </c>
      <c r="AE9033">
        <f>MIS[[#This Row],[OrderAverageTradedPrice]]*MIS[[#This Row],[OrderQuantity]]</f>
        <v>4354</v>
      </c>
      <c r="AF9033">
        <f>MIS[[#This Row],[LTP]]*MIS[[#This Row],[OrderQuantity]]</f>
        <v>4618</v>
      </c>
      <c r="AG9033">
        <f>IF(MIS[[#This Row],[OrderSide]]="SELL",MIS[[#This Row],[VALUE]]-MIS[[#This Row],[LIVE_VALUE]],MIS[[#This Row],[LIVE_VALUE]]-MIS[[#This Row],[VALUE]])</f>
        <v>264</v>
      </c>
      <c r="AH9033" t="str" cm="1">
        <f t="array" ref="AH90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3" t="str">
        <f>MIS[[#This Row],[TRADING SYMBOL]]</f>
        <v>SENSEX2552081100PE</v>
      </c>
      <c r="AJ9033" t="str">
        <f>IF(RIGHT(MIS[[#This Row],[Main/Hedge]],4)="MAIN","MAIN","HEDGE")</f>
        <v>MAIN</v>
      </c>
      <c r="AK9033" t="str" cm="1">
        <f t="array" ref="AK9033">_xlfn._xlws.FILTER(Table4[Column1],ISNUMBER(SEARCH(Table4[Column1],MIS[[#This Row],[OrderUniqueIdentifier]])),"")</f>
        <v>XYT</v>
      </c>
    </row>
    <row r="9034" spans="1:37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>
        <f>_xlfn.XLOOKUP(MIS[[#This Row],[TRADING SYMBOL]],[1]Sheet1!$D:$D,[1]Sheet1!$C:$C)</f>
        <v>118.35</v>
      </c>
      <c r="AE9034">
        <f>MIS[[#This Row],[OrderAverageTradedPrice]]*MIS[[#This Row],[OrderQuantity]]</f>
        <v>4674</v>
      </c>
      <c r="AF9034">
        <f>MIS[[#This Row],[LTP]]*MIS[[#This Row],[OrderQuantity]]</f>
        <v>4734</v>
      </c>
      <c r="AG9034">
        <f>IF(MIS[[#This Row],[OrderSide]]="SELL",MIS[[#This Row],[VALUE]]-MIS[[#This Row],[LIVE_VALUE]],MIS[[#This Row],[LIVE_VALUE]]-MIS[[#This Row],[VALUE]])</f>
        <v>60</v>
      </c>
      <c r="AH9034" t="str" cm="1">
        <f t="array" ref="AH90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4" t="str">
        <f>MIS[[#This Row],[TRADING SYMBOL]]</f>
        <v>SENSEX2552083400CE</v>
      </c>
      <c r="AJ9034" t="str">
        <f>IF(RIGHT(MIS[[#This Row],[Main/Hedge]],4)="MAIN","MAIN","HEDGE")</f>
        <v>MAIN</v>
      </c>
      <c r="AK9034" t="str" cm="1">
        <f t="array" ref="AK9034">_xlfn._xlws.FILTER(Table4[Column1],ISNUMBER(SEARCH(Table4[Column1],MIS[[#This Row],[OrderUniqueIdentifier]])),"")</f>
        <v>XYT</v>
      </c>
    </row>
    <row r="9035" spans="1:37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>
        <f>_xlfn.XLOOKUP(MIS[[#This Row],[TRADING SYMBOL]],[1]Sheet1!$D:$D,[1]Sheet1!$C:$C)</f>
        <v>409.5</v>
      </c>
      <c r="AE9035">
        <f>MIS[[#This Row],[OrderAverageTradedPrice]]*MIS[[#This Row],[OrderQuantity]]</f>
        <v>32064</v>
      </c>
      <c r="AF9035">
        <f>MIS[[#This Row],[LTP]]*MIS[[#This Row],[OrderQuantity]]</f>
        <v>32760</v>
      </c>
      <c r="AG9035">
        <f>IF(MIS[[#This Row],[OrderSide]]="SELL",MIS[[#This Row],[VALUE]]-MIS[[#This Row],[LIVE_VALUE]],MIS[[#This Row],[LIVE_VALUE]]-MIS[[#This Row],[VALUE]])</f>
        <v>696</v>
      </c>
      <c r="AH9035" t="str" cm="1">
        <f t="array" ref="AH9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35" t="str">
        <f>MIS[[#This Row],[TRADING SYMBOL]]</f>
        <v>SENSEX2552082300PE</v>
      </c>
      <c r="AJ9035" t="str">
        <f>IF(RIGHT(MIS[[#This Row],[Main/Hedge]],4)="MAIN","MAIN","HEDGE")</f>
        <v>MAIN</v>
      </c>
      <c r="AK9035" t="str" cm="1">
        <f t="array" ref="AK9035">_xlfn._xlws.FILTER(Table4[Column1],ISNUMBER(SEARCH(Table4[Column1],MIS[[#This Row],[OrderUniqueIdentifier]])),"")</f>
        <v>NOTREND</v>
      </c>
    </row>
    <row r="9036" spans="1:37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>
        <f>_xlfn.XLOOKUP(MIS[[#This Row],[TRADING SYMBOL]],[1]Sheet1!$D:$D,[1]Sheet1!$C:$C)</f>
        <v>118.35</v>
      </c>
      <c r="AE9036">
        <f>MIS[[#This Row],[OrderAverageTradedPrice]]*MIS[[#This Row],[OrderQuantity]]</f>
        <v>4683</v>
      </c>
      <c r="AF9036">
        <f>MIS[[#This Row],[LTP]]*MIS[[#This Row],[OrderQuantity]]</f>
        <v>4734</v>
      </c>
      <c r="AG9036">
        <f>IF(MIS[[#This Row],[OrderSide]]="SELL",MIS[[#This Row],[VALUE]]-MIS[[#This Row],[LIVE_VALUE]],MIS[[#This Row],[LIVE_VALUE]]-MIS[[#This Row],[VALUE]])</f>
        <v>51</v>
      </c>
      <c r="AH9036" t="str" cm="1">
        <f t="array" ref="AH90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6" t="str">
        <f>MIS[[#This Row],[TRADING SYMBOL]]</f>
        <v>SENSEX2552083400CE</v>
      </c>
      <c r="AJ9036" t="str">
        <f>IF(RIGHT(MIS[[#This Row],[Main/Hedge]],4)="MAIN","MAIN","HEDGE")</f>
        <v>MAIN</v>
      </c>
      <c r="AK9036" t="str" cm="1">
        <f t="array" ref="AK9036">_xlfn._xlws.FILTER(Table4[Column1],ISNUMBER(SEARCH(Table4[Column1],MIS[[#This Row],[OrderUniqueIdentifier]])),"")</f>
        <v>XYT</v>
      </c>
    </row>
    <row r="9037" spans="1:37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>
        <f>_xlfn.XLOOKUP(MIS[[#This Row],[TRADING SYMBOL]],[1]Sheet1!$D:$D,[1]Sheet1!$C:$C)</f>
        <v>490.65</v>
      </c>
      <c r="AE9037">
        <f>MIS[[#This Row],[OrderAverageTradedPrice]]*MIS[[#This Row],[OrderQuantity]]</f>
        <v>29124.99999999996</v>
      </c>
      <c r="AF9037">
        <f>MIS[[#This Row],[LTP]]*MIS[[#This Row],[OrderQuantity]]</f>
        <v>29439</v>
      </c>
      <c r="AG9037">
        <f>IF(MIS[[#This Row],[OrderSide]]="SELL",MIS[[#This Row],[VALUE]]-MIS[[#This Row],[LIVE_VALUE]],MIS[[#This Row],[LIVE_VALUE]]-MIS[[#This Row],[VALUE]])</f>
        <v>314.00000000004002</v>
      </c>
      <c r="AH9037" t="str" cm="1">
        <f t="array" ref="AH9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37" t="str">
        <f>MIS[[#This Row],[TRADING SYMBOL]]</f>
        <v>SENSEX2552082300CE</v>
      </c>
      <c r="AJ9037" t="str">
        <f>IF(RIGHT(MIS[[#This Row],[Main/Hedge]],4)="MAIN","MAIN","HEDGE")</f>
        <v>MAIN</v>
      </c>
      <c r="AK9037" t="str" cm="1">
        <f t="array" ref="AK9037">_xlfn._xlws.FILTER(Table4[Column1],ISNUMBER(SEARCH(Table4[Column1],MIS[[#This Row],[OrderUniqueIdentifier]])),"")</f>
        <v>NOTREND</v>
      </c>
    </row>
    <row r="9038" spans="1:37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>
        <f>_xlfn.XLOOKUP(MIS[[#This Row],[TRADING SYMBOL]],[1]Sheet1!$D:$D,[1]Sheet1!$C:$C)</f>
        <v>409.5</v>
      </c>
      <c r="AE9038">
        <f>MIS[[#This Row],[OrderAverageTradedPrice]]*MIS[[#This Row],[OrderQuantity]]</f>
        <v>16026</v>
      </c>
      <c r="AF9038">
        <f>MIS[[#This Row],[LTP]]*MIS[[#This Row],[OrderQuantity]]</f>
        <v>16380</v>
      </c>
      <c r="AG9038">
        <f>IF(MIS[[#This Row],[OrderSide]]="SELL",MIS[[#This Row],[VALUE]]-MIS[[#This Row],[LIVE_VALUE]],MIS[[#This Row],[LIVE_VALUE]]-MIS[[#This Row],[VALUE]])</f>
        <v>354</v>
      </c>
      <c r="AH9038" t="str" cm="1">
        <f t="array" ref="AH90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8" t="str">
        <f>MIS[[#This Row],[TRADING SYMBOL]]</f>
        <v>SENSEX2552082300PE</v>
      </c>
      <c r="AJ9038" t="str">
        <f>IF(RIGHT(MIS[[#This Row],[Main/Hedge]],4)="MAIN","MAIN","HEDGE")</f>
        <v>MAIN</v>
      </c>
      <c r="AK9038" t="str" cm="1">
        <f t="array" ref="AK9038">_xlfn._xlws.FILTER(Table4[Column1],ISNUMBER(SEARCH(Table4[Column1],MIS[[#This Row],[OrderUniqueIdentifier]])),"")</f>
        <v>XYT</v>
      </c>
    </row>
    <row r="9039" spans="1:37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>
        <f>_xlfn.XLOOKUP(MIS[[#This Row],[TRADING SYMBOL]],[1]Sheet1!$D:$D,[1]Sheet1!$C:$C)</f>
        <v>115.45</v>
      </c>
      <c r="AE9039">
        <f>MIS[[#This Row],[OrderAverageTradedPrice]]*MIS[[#This Row],[OrderQuantity]]</f>
        <v>6510</v>
      </c>
      <c r="AF9039">
        <f>MIS[[#This Row],[LTP]]*MIS[[#This Row],[OrderQuantity]]</f>
        <v>6927</v>
      </c>
      <c r="AG9039">
        <f>IF(MIS[[#This Row],[OrderSide]]="SELL",MIS[[#This Row],[VALUE]]-MIS[[#This Row],[LIVE_VALUE]],MIS[[#This Row],[LIVE_VALUE]]-MIS[[#This Row],[VALUE]])</f>
        <v>417</v>
      </c>
      <c r="AH9039" t="str" cm="1">
        <f t="array" ref="AH90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9" t="str">
        <f>MIS[[#This Row],[TRADING SYMBOL]]</f>
        <v>SENSEX2552081100PE</v>
      </c>
      <c r="AJ9039" t="str">
        <f>IF(RIGHT(MIS[[#This Row],[Main/Hedge]],4)="MAIN","MAIN","HEDGE")</f>
        <v>MAIN</v>
      </c>
      <c r="AK9039" t="str" cm="1">
        <f t="array" ref="AK9039">_xlfn._xlws.FILTER(Table4[Column1],ISNUMBER(SEARCH(Table4[Column1],MIS[[#This Row],[OrderUniqueIdentifier]])),"")</f>
        <v>XYT</v>
      </c>
    </row>
    <row r="9040" spans="1:37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>
        <f>_xlfn.XLOOKUP(MIS[[#This Row],[TRADING SYMBOL]],[1]Sheet1!$D:$D,[1]Sheet1!$C:$C)</f>
        <v>163.69999999999999</v>
      </c>
      <c r="AE9040">
        <f>MIS[[#This Row],[OrderAverageTradedPrice]]*MIS[[#This Row],[OrderQuantity]]</f>
        <v>281669.99999999977</v>
      </c>
      <c r="AF9040">
        <f>MIS[[#This Row],[LTP]]*MIS[[#This Row],[OrderQuantity]]</f>
        <v>282382.5</v>
      </c>
      <c r="AG9040">
        <f>IF(MIS[[#This Row],[OrderSide]]="SELL",MIS[[#This Row],[VALUE]]-MIS[[#This Row],[LIVE_VALUE]],MIS[[#This Row],[LIVE_VALUE]]-MIS[[#This Row],[VALUE]])</f>
        <v>712.50000000023283</v>
      </c>
      <c r="AH9040" t="str" cm="1">
        <f t="array" ref="AH9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040" t="str">
        <f>MIS[[#This Row],[TRADING SYMBOL]]</f>
        <v>NIFTY2552225000PE</v>
      </c>
      <c r="AJ9040" t="str">
        <f>IF(RIGHT(MIS[[#This Row],[Main/Hedge]],4)="MAIN","MAIN","HEDGE")</f>
        <v>MAIN</v>
      </c>
      <c r="AK9040" t="str" cm="1">
        <f t="array" ref="AK9040">_xlfn._xlws.FILTER(Table4[Column1],ISNUMBER(SEARCH(Table4[Column1],MIS[[#This Row],[OrderUniqueIdentifier]])),"")</f>
        <v>LONGSHORT</v>
      </c>
    </row>
    <row r="9041" spans="1:37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>
        <f>_xlfn.XLOOKUP(MIS[[#This Row],[TRADING SYMBOL]],[1]Sheet1!$D:$D,[1]Sheet1!$C:$C)</f>
        <v>118.35</v>
      </c>
      <c r="AE9041">
        <f>MIS[[#This Row],[OrderAverageTradedPrice]]*MIS[[#This Row],[OrderQuantity]]</f>
        <v>16366</v>
      </c>
      <c r="AF9041">
        <f>MIS[[#This Row],[LTP]]*MIS[[#This Row],[OrderQuantity]]</f>
        <v>16569</v>
      </c>
      <c r="AG9041">
        <f>IF(MIS[[#This Row],[OrderSide]]="SELL",MIS[[#This Row],[VALUE]]-MIS[[#This Row],[LIVE_VALUE]],MIS[[#This Row],[LIVE_VALUE]]-MIS[[#This Row],[VALUE]])</f>
        <v>203</v>
      </c>
      <c r="AH9041" t="str" cm="1">
        <f t="array" ref="AH90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1" t="str">
        <f>MIS[[#This Row],[TRADING SYMBOL]]</f>
        <v>SENSEX2552083400CE</v>
      </c>
      <c r="AJ9041" t="str">
        <f>IF(RIGHT(MIS[[#This Row],[Main/Hedge]],4)="MAIN","MAIN","HEDGE")</f>
        <v>MAIN</v>
      </c>
      <c r="AK9041" t="str" cm="1">
        <f t="array" ref="AK9041">_xlfn._xlws.FILTER(Table4[Column1],ISNUMBER(SEARCH(Table4[Column1],MIS[[#This Row],[OrderUniqueIdentifier]])),"")</f>
        <v>XYT</v>
      </c>
    </row>
    <row r="9042" spans="1:37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>
        <f>_xlfn.XLOOKUP(MIS[[#This Row],[TRADING SYMBOL]],[1]Sheet1!$D:$D,[1]Sheet1!$C:$C)</f>
        <v>91.6</v>
      </c>
      <c r="AE9042">
        <f>MIS[[#This Row],[OrderAverageTradedPrice]]*MIS[[#This Row],[OrderQuantity]]</f>
        <v>12404</v>
      </c>
      <c r="AF9042">
        <f>MIS[[#This Row],[LTP]]*MIS[[#This Row],[OrderQuantity]]</f>
        <v>12824</v>
      </c>
      <c r="AG9042">
        <f>IF(MIS[[#This Row],[OrderSide]]="SELL",MIS[[#This Row],[VALUE]]-MIS[[#This Row],[LIVE_VALUE]],MIS[[#This Row],[LIVE_VALUE]]-MIS[[#This Row],[VALUE]])</f>
        <v>420</v>
      </c>
      <c r="AH9042" t="str" cm="1">
        <f t="array" ref="AH90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2" t="str">
        <f>MIS[[#This Row],[TRADING SYMBOL]]</f>
        <v>SENSEX2552083600CE</v>
      </c>
      <c r="AJ9042" t="str">
        <f>IF(RIGHT(MIS[[#This Row],[Main/Hedge]],4)="MAIN","MAIN","HEDGE")</f>
        <v>MAIN</v>
      </c>
      <c r="AK9042" t="str" cm="1">
        <f t="array" ref="AK9042">_xlfn._xlws.FILTER(Table4[Column1],ISNUMBER(SEARCH(Table4[Column1],MIS[[#This Row],[OrderUniqueIdentifier]])),"")</f>
        <v>XYT</v>
      </c>
    </row>
    <row r="9043" spans="1:37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>
        <f>_xlfn.XLOOKUP(MIS[[#This Row],[TRADING SYMBOL]],[1]Sheet1!$D:$D,[1]Sheet1!$C:$C)</f>
        <v>490.65</v>
      </c>
      <c r="AE9043">
        <f>MIS[[#This Row],[OrderAverageTradedPrice]]*MIS[[#This Row],[OrderQuantity]]</f>
        <v>58171.99999999992</v>
      </c>
      <c r="AF9043">
        <f>MIS[[#This Row],[LTP]]*MIS[[#This Row],[OrderQuantity]]</f>
        <v>58878</v>
      </c>
      <c r="AG9043">
        <f>IF(MIS[[#This Row],[OrderSide]]="SELL",MIS[[#This Row],[VALUE]]-MIS[[#This Row],[LIVE_VALUE]],MIS[[#This Row],[LIVE_VALUE]]-MIS[[#This Row],[VALUE]])</f>
        <v>706.00000000008004</v>
      </c>
      <c r="AH9043" t="str" cm="1">
        <f t="array" ref="AH90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3" t="str">
        <f>MIS[[#This Row],[TRADING SYMBOL]]</f>
        <v>SENSEX2552082300CE</v>
      </c>
      <c r="AJ9043" t="str">
        <f>IF(RIGHT(MIS[[#This Row],[Main/Hedge]],4)="MAIN","MAIN","HEDGE")</f>
        <v>MAIN</v>
      </c>
      <c r="AK9043" t="str" cm="1">
        <f t="array" ref="AK9043">_xlfn._xlws.FILTER(Table4[Column1],ISNUMBER(SEARCH(Table4[Column1],MIS[[#This Row],[OrderUniqueIdentifier]])),"")</f>
        <v>XYT</v>
      </c>
    </row>
    <row r="9044" spans="1:37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>
        <f>_xlfn.XLOOKUP(MIS[[#This Row],[TRADING SYMBOL]],[1]Sheet1!$D:$D,[1]Sheet1!$C:$C)</f>
        <v>441.2</v>
      </c>
      <c r="AE9044">
        <f>MIS[[#This Row],[OrderAverageTradedPrice]]*MIS[[#This Row],[OrderQuantity]]</f>
        <v>86159</v>
      </c>
      <c r="AF9044">
        <f>MIS[[#This Row],[LTP]]*MIS[[#This Row],[OrderQuantity]]</f>
        <v>88240</v>
      </c>
      <c r="AG9044">
        <f>IF(MIS[[#This Row],[OrderSide]]="SELL",MIS[[#This Row],[VALUE]]-MIS[[#This Row],[LIVE_VALUE]],MIS[[#This Row],[LIVE_VALUE]]-MIS[[#This Row],[VALUE]])</f>
        <v>2081</v>
      </c>
      <c r="AH9044" t="str" cm="1">
        <f t="array" ref="AH9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44" t="str">
        <f>MIS[[#This Row],[TRADING SYMBOL]]</f>
        <v>SENSEX2552082400CE</v>
      </c>
      <c r="AJ9044" t="str">
        <f>IF(RIGHT(MIS[[#This Row],[Main/Hedge]],4)="MAIN","MAIN","HEDGE")</f>
        <v>MAIN</v>
      </c>
      <c r="AK9044" t="str" cm="1">
        <f t="array" ref="AK9044">_xlfn._xlws.FILTER(Table4[Column1],ISNUMBER(SEARCH(Table4[Column1],MIS[[#This Row],[OrderUniqueIdentifier]])),"")</f>
        <v>NOTREND</v>
      </c>
    </row>
    <row r="9045" spans="1:37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>
        <f>_xlfn.XLOOKUP(MIS[[#This Row],[TRADING SYMBOL]],[1]Sheet1!$D:$D,[1]Sheet1!$C:$C)</f>
        <v>107.95</v>
      </c>
      <c r="AE9045">
        <f>MIS[[#This Row],[OrderAverageTradedPrice]]*MIS[[#This Row],[OrderQuantity]]</f>
        <v>13696.999999999989</v>
      </c>
      <c r="AF9045">
        <f>MIS[[#This Row],[LTP]]*MIS[[#This Row],[OrderQuantity]]</f>
        <v>15113</v>
      </c>
      <c r="AG9045">
        <f>IF(MIS[[#This Row],[OrderSide]]="SELL",MIS[[#This Row],[VALUE]]-MIS[[#This Row],[LIVE_VALUE]],MIS[[#This Row],[LIVE_VALUE]]-MIS[[#This Row],[VALUE]])</f>
        <v>1416.0000000000109</v>
      </c>
      <c r="AH9045" t="str" cm="1">
        <f t="array" ref="AH90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5" t="str">
        <f>MIS[[#This Row],[TRADING SYMBOL]]</f>
        <v>SENSEX2552081000PE</v>
      </c>
      <c r="AJ9045" t="str">
        <f>IF(RIGHT(MIS[[#This Row],[Main/Hedge]],4)="MAIN","MAIN","HEDGE")</f>
        <v>MAIN</v>
      </c>
      <c r="AK9045" t="str" cm="1">
        <f t="array" ref="AK9045">_xlfn._xlws.FILTER(Table4[Column1],ISNUMBER(SEARCH(Table4[Column1],MIS[[#This Row],[OrderUniqueIdentifier]])),"")</f>
        <v>XYT</v>
      </c>
    </row>
    <row r="9046" spans="1:37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>
        <f>_xlfn.XLOOKUP(MIS[[#This Row],[TRADING SYMBOL]],[1]Sheet1!$D:$D,[1]Sheet1!$C:$C)</f>
        <v>168.75</v>
      </c>
      <c r="AE9046">
        <f>MIS[[#This Row],[OrderAverageTradedPrice]]*MIS[[#This Row],[OrderQuantity]]</f>
        <v>87150</v>
      </c>
      <c r="AF9046">
        <f>MIS[[#This Row],[LTP]]*MIS[[#This Row],[OrderQuantity]]</f>
        <v>88593.75</v>
      </c>
      <c r="AG9046">
        <f>IF(MIS[[#This Row],[OrderSide]]="SELL",MIS[[#This Row],[VALUE]]-MIS[[#This Row],[LIVE_VALUE]],MIS[[#This Row],[LIVE_VALUE]]-MIS[[#This Row],[VALUE]])</f>
        <v>1443.75</v>
      </c>
      <c r="AH9046" t="str" cm="1">
        <f t="array" ref="AH9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46" t="str">
        <f>MIS[[#This Row],[TRADING SYMBOL]]</f>
        <v>NIFTY2552225050CE</v>
      </c>
      <c r="AJ9046" t="str">
        <f>IF(RIGHT(MIS[[#This Row],[Main/Hedge]],4)="MAIN","MAIN","HEDGE")</f>
        <v>MAIN</v>
      </c>
      <c r="AK9046" t="str" cm="1">
        <f t="array" ref="AK9046">_xlfn._xlws.FILTER(Table4[Column1],ISNUMBER(SEARCH(Table4[Column1],MIS[[#This Row],[OrderUniqueIdentifier]])),"")</f>
        <v>NOTREND</v>
      </c>
    </row>
    <row r="9047" spans="1:37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>
        <f>_xlfn.XLOOKUP(MIS[[#This Row],[TRADING SYMBOL]],[1]Sheet1!$D:$D,[1]Sheet1!$C:$C)</f>
        <v>163.69999999999999</v>
      </c>
      <c r="AE9047">
        <f>MIS[[#This Row],[OrderAverageTradedPrice]]*MIS[[#This Row],[OrderQuantity]]</f>
        <v>12243.75</v>
      </c>
      <c r="AF9047">
        <f>MIS[[#This Row],[LTP]]*MIS[[#This Row],[OrderQuantity]]</f>
        <v>12277.5</v>
      </c>
      <c r="AG9047">
        <f>IF(MIS[[#This Row],[OrderSide]]="SELL",MIS[[#This Row],[VALUE]]-MIS[[#This Row],[LIVE_VALUE]],MIS[[#This Row],[LIVE_VALUE]]-MIS[[#This Row],[VALUE]])</f>
        <v>33.75</v>
      </c>
      <c r="AH9047" t="str" cm="1">
        <f t="array" ref="AH9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047" t="str">
        <f>MIS[[#This Row],[TRADING SYMBOL]]</f>
        <v>NIFTY2552225000PE</v>
      </c>
      <c r="AJ9047" t="str">
        <f>IF(RIGHT(MIS[[#This Row],[Main/Hedge]],4)="MAIN","MAIN","HEDGE")</f>
        <v>MAIN</v>
      </c>
      <c r="AK9047" t="str" cm="1">
        <f t="array" ref="AK9047">_xlfn._xlws.FILTER(Table4[Column1],ISNUMBER(SEARCH(Table4[Column1],MIS[[#This Row],[OrderUniqueIdentifier]])),"")</f>
        <v>LONGSHORT</v>
      </c>
    </row>
    <row r="9048" spans="1:37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>
        <f>_xlfn.XLOOKUP(MIS[[#This Row],[TRADING SYMBOL]],[1]Sheet1!$D:$D,[1]Sheet1!$C:$C)</f>
        <v>409.5</v>
      </c>
      <c r="AE9048">
        <f>MIS[[#This Row],[OrderAverageTradedPrice]]*MIS[[#This Row],[OrderQuantity]]</f>
        <v>16050</v>
      </c>
      <c r="AF9048">
        <f>MIS[[#This Row],[LTP]]*MIS[[#This Row],[OrderQuantity]]</f>
        <v>16380</v>
      </c>
      <c r="AG9048">
        <f>IF(MIS[[#This Row],[OrderSide]]="SELL",MIS[[#This Row],[VALUE]]-MIS[[#This Row],[LIVE_VALUE]],MIS[[#This Row],[LIVE_VALUE]]-MIS[[#This Row],[VALUE]])</f>
        <v>330</v>
      </c>
      <c r="AH9048" t="str" cm="1">
        <f t="array" ref="AH9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048" t="str">
        <f>MIS[[#This Row],[TRADING SYMBOL]]</f>
        <v>SENSEX2552082300PE</v>
      </c>
      <c r="AJ9048" t="str">
        <f>IF(RIGHT(MIS[[#This Row],[Main/Hedge]],4)="MAIN","MAIN","HEDGE")</f>
        <v>MAIN</v>
      </c>
      <c r="AK9048" t="str" cm="1">
        <f t="array" ref="AK9048">_xlfn._xlws.FILTER(Table4[Column1],ISNUMBER(SEARCH(Table4[Column1],MIS[[#This Row],[OrderUniqueIdentifier]])),"")</f>
        <v>LONGSHORT</v>
      </c>
    </row>
    <row r="9049" spans="1:37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>
        <f>_xlfn.XLOOKUP(MIS[[#This Row],[TRADING SYMBOL]],[1]Sheet1!$D:$D,[1]Sheet1!$C:$C)</f>
        <v>409.5</v>
      </c>
      <c r="AE9049">
        <f>MIS[[#This Row],[OrderAverageTradedPrice]]*MIS[[#This Row],[OrderQuantity]]</f>
        <v>56212.99999999992</v>
      </c>
      <c r="AF9049">
        <f>MIS[[#This Row],[LTP]]*MIS[[#This Row],[OrderQuantity]]</f>
        <v>57330</v>
      </c>
      <c r="AG9049">
        <f>IF(MIS[[#This Row],[OrderSide]]="SELL",MIS[[#This Row],[VALUE]]-MIS[[#This Row],[LIVE_VALUE]],MIS[[#This Row],[LIVE_VALUE]]-MIS[[#This Row],[VALUE]])</f>
        <v>1117.00000000008</v>
      </c>
      <c r="AH9049" t="str" cm="1">
        <f t="array" ref="AH9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049" t="str">
        <f>MIS[[#This Row],[TRADING SYMBOL]]</f>
        <v>SENSEX2552082300PE</v>
      </c>
      <c r="AJ9049" t="str">
        <f>IF(RIGHT(MIS[[#This Row],[Main/Hedge]],4)="MAIN","MAIN","HEDGE")</f>
        <v>MAIN</v>
      </c>
      <c r="AK9049" t="str" cm="1">
        <f t="array" ref="AK9049">_xlfn._xlws.FILTER(Table4[Column1],ISNUMBER(SEARCH(Table4[Column1],MIS[[#This Row],[OrderUniqueIdentifier]])),"")</f>
        <v>LONGSHORT</v>
      </c>
    </row>
    <row r="9050" spans="1:37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>
        <f>_xlfn.XLOOKUP(MIS[[#This Row],[TRADING SYMBOL]],[1]Sheet1!$D:$D,[1]Sheet1!$C:$C)</f>
        <v>168.75</v>
      </c>
      <c r="AE9050">
        <f>MIS[[#This Row],[OrderAverageTradedPrice]]*MIS[[#This Row],[OrderQuantity]]</f>
        <v>199320</v>
      </c>
      <c r="AF9050">
        <f>MIS[[#This Row],[LTP]]*MIS[[#This Row],[OrderQuantity]]</f>
        <v>202500</v>
      </c>
      <c r="AG9050">
        <f>IF(MIS[[#This Row],[OrderSide]]="SELL",MIS[[#This Row],[VALUE]]-MIS[[#This Row],[LIVE_VALUE]],MIS[[#This Row],[LIVE_VALUE]]-MIS[[#This Row],[VALUE]])</f>
        <v>3180</v>
      </c>
      <c r="AH9050" t="str" cm="1">
        <f t="array" ref="AH9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50" t="str">
        <f>MIS[[#This Row],[TRADING SYMBOL]]</f>
        <v>NIFTY2552225050CE</v>
      </c>
      <c r="AJ9050" t="str">
        <f>IF(RIGHT(MIS[[#This Row],[Main/Hedge]],4)="MAIN","MAIN","HEDGE")</f>
        <v>MAIN</v>
      </c>
      <c r="AK9050" t="str" cm="1">
        <f t="array" ref="AK9050">_xlfn._xlws.FILTER(Table4[Column1],ISNUMBER(SEARCH(Table4[Column1],MIS[[#This Row],[OrderUniqueIdentifier]])),"")</f>
        <v>NOTREND</v>
      </c>
    </row>
    <row r="9051" spans="1:37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>
        <f>_xlfn.XLOOKUP(MIS[[#This Row],[TRADING SYMBOL]],[1]Sheet1!$D:$D,[1]Sheet1!$C:$C)</f>
        <v>168.75</v>
      </c>
      <c r="AE9051">
        <f>MIS[[#This Row],[OrderAverageTradedPrice]]*MIS[[#This Row],[OrderQuantity]]</f>
        <v>174419.99999999924</v>
      </c>
      <c r="AF9051">
        <f>MIS[[#This Row],[LTP]]*MIS[[#This Row],[OrderQuantity]]</f>
        <v>177187.5</v>
      </c>
      <c r="AG9051">
        <f>IF(MIS[[#This Row],[OrderSide]]="SELL",MIS[[#This Row],[VALUE]]-MIS[[#This Row],[LIVE_VALUE]],MIS[[#This Row],[LIVE_VALUE]]-MIS[[#This Row],[VALUE]])</f>
        <v>2767.5000000007567</v>
      </c>
      <c r="AH9051" t="str" cm="1">
        <f t="array" ref="AH90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51" t="str">
        <f>MIS[[#This Row],[TRADING SYMBOL]]</f>
        <v>NIFTY2552225050CE</v>
      </c>
      <c r="AJ9051" t="str">
        <f>IF(RIGHT(MIS[[#This Row],[Main/Hedge]],4)="MAIN","MAIN","HEDGE")</f>
        <v>MAIN</v>
      </c>
      <c r="AK9051" t="str" cm="1">
        <f t="array" ref="AK9051">_xlfn._xlws.FILTER(Table4[Column1],ISNUMBER(SEARCH(Table4[Column1],MIS[[#This Row],[OrderUniqueIdentifier]])),"")</f>
        <v>NOTREND</v>
      </c>
    </row>
    <row r="9052" spans="1:37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>
        <f>_xlfn.XLOOKUP(MIS[[#This Row],[TRADING SYMBOL]],[1]Sheet1!$D:$D,[1]Sheet1!$C:$C)</f>
        <v>168.75</v>
      </c>
      <c r="AE9052">
        <f>MIS[[#This Row],[OrderAverageTradedPrice]]*MIS[[#This Row],[OrderQuantity]]</f>
        <v>37372.5</v>
      </c>
      <c r="AF9052">
        <f>MIS[[#This Row],[LTP]]*MIS[[#This Row],[OrderQuantity]]</f>
        <v>37968.75</v>
      </c>
      <c r="AG9052">
        <f>IF(MIS[[#This Row],[OrderSide]]="SELL",MIS[[#This Row],[VALUE]]-MIS[[#This Row],[LIVE_VALUE]],MIS[[#This Row],[LIVE_VALUE]]-MIS[[#This Row],[VALUE]])</f>
        <v>596.25</v>
      </c>
      <c r="AH9052" t="str" cm="1">
        <f t="array" ref="AH9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52" t="str">
        <f>MIS[[#This Row],[TRADING SYMBOL]]</f>
        <v>NIFTY2552225050CE</v>
      </c>
      <c r="AJ9052" t="str">
        <f>IF(RIGHT(MIS[[#This Row],[Main/Hedge]],4)="MAIN","MAIN","HEDGE")</f>
        <v>MAIN</v>
      </c>
      <c r="AK9052" t="str" cm="1">
        <f t="array" ref="AK9052">_xlfn._xlws.FILTER(Table4[Column1],ISNUMBER(SEARCH(Table4[Column1],MIS[[#This Row],[OrderUniqueIdentifier]])),"")</f>
        <v>NOTREND</v>
      </c>
    </row>
    <row r="9053" spans="1:37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>
        <f>_xlfn.XLOOKUP(MIS[[#This Row],[TRADING SYMBOL]],[1]Sheet1!$D:$D,[1]Sheet1!$C:$C)</f>
        <v>409.5</v>
      </c>
      <c r="AE9053">
        <f>MIS[[#This Row],[OrderAverageTradedPrice]]*MIS[[#This Row],[OrderQuantity]]</f>
        <v>72129.999999999956</v>
      </c>
      <c r="AF9053">
        <f>MIS[[#This Row],[LTP]]*MIS[[#This Row],[OrderQuantity]]</f>
        <v>73710</v>
      </c>
      <c r="AG9053">
        <f>IF(MIS[[#This Row],[OrderSide]]="SELL",MIS[[#This Row],[VALUE]]-MIS[[#This Row],[LIVE_VALUE]],MIS[[#This Row],[LIVE_VALUE]]-MIS[[#This Row],[VALUE]])</f>
        <v>1580.0000000000437</v>
      </c>
      <c r="AH9053" t="str" cm="1">
        <f t="array" ref="AH90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53" t="str">
        <f>MIS[[#This Row],[TRADING SYMBOL]]</f>
        <v>SENSEX2552082300PE</v>
      </c>
      <c r="AJ9053" t="str">
        <f>IF(RIGHT(MIS[[#This Row],[Main/Hedge]],4)="MAIN","MAIN","HEDGE")</f>
        <v>MAIN</v>
      </c>
      <c r="AK9053" t="str" cm="1">
        <f t="array" ref="AK9053">_xlfn._xlws.FILTER(Table4[Column1],ISNUMBER(SEARCH(Table4[Column1],MIS[[#This Row],[OrderUniqueIdentifier]])),"")</f>
        <v>NOTREND</v>
      </c>
    </row>
    <row r="9054" spans="1:37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>
        <f>_xlfn.XLOOKUP(MIS[[#This Row],[TRADING SYMBOL]],[1]Sheet1!$D:$D,[1]Sheet1!$C:$C)</f>
        <v>409.5</v>
      </c>
      <c r="AE9054">
        <f>MIS[[#This Row],[OrderAverageTradedPrice]]*MIS[[#This Row],[OrderQuantity]]</f>
        <v>48093.999999999964</v>
      </c>
      <c r="AF9054">
        <f>MIS[[#This Row],[LTP]]*MIS[[#This Row],[OrderQuantity]]</f>
        <v>49140</v>
      </c>
      <c r="AG9054">
        <f>IF(MIS[[#This Row],[OrderSide]]="SELL",MIS[[#This Row],[VALUE]]-MIS[[#This Row],[LIVE_VALUE]],MIS[[#This Row],[LIVE_VALUE]]-MIS[[#This Row],[VALUE]])</f>
        <v>1046.0000000000364</v>
      </c>
      <c r="AH9054" t="str" cm="1">
        <f t="array" ref="AH90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4" t="str">
        <f>MIS[[#This Row],[TRADING SYMBOL]]</f>
        <v>SENSEX2552082300PE</v>
      </c>
      <c r="AJ9054" t="str">
        <f>IF(RIGHT(MIS[[#This Row],[Main/Hedge]],4)="MAIN","MAIN","HEDGE")</f>
        <v>MAIN</v>
      </c>
      <c r="AK9054" t="str" cm="1">
        <f t="array" ref="AK9054">_xlfn._xlws.FILTER(Table4[Column1],ISNUMBER(SEARCH(Table4[Column1],MIS[[#This Row],[OrderUniqueIdentifier]])),"")</f>
        <v>XYT</v>
      </c>
    </row>
    <row r="9055" spans="1:37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>
        <f>_xlfn.XLOOKUP(MIS[[#This Row],[TRADING SYMBOL]],[1]Sheet1!$D:$D,[1]Sheet1!$C:$C)</f>
        <v>490.65</v>
      </c>
      <c r="AE9055">
        <f>MIS[[#This Row],[OrderAverageTradedPrice]]*MIS[[#This Row],[OrderQuantity]]</f>
        <v>19432</v>
      </c>
      <c r="AF9055">
        <f>MIS[[#This Row],[LTP]]*MIS[[#This Row],[OrderQuantity]]</f>
        <v>19626</v>
      </c>
      <c r="AG9055">
        <f>IF(MIS[[#This Row],[OrderSide]]="SELL",MIS[[#This Row],[VALUE]]-MIS[[#This Row],[LIVE_VALUE]],MIS[[#This Row],[LIVE_VALUE]]-MIS[[#This Row],[VALUE]])</f>
        <v>194</v>
      </c>
      <c r="AH9055" t="str" cm="1">
        <f t="array" ref="AH90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5" t="str">
        <f>MIS[[#This Row],[TRADING SYMBOL]]</f>
        <v>SENSEX2552082300CE</v>
      </c>
      <c r="AJ9055" t="str">
        <f>IF(RIGHT(MIS[[#This Row],[Main/Hedge]],4)="MAIN","MAIN","HEDGE")</f>
        <v>MAIN</v>
      </c>
      <c r="AK9055" t="str" cm="1">
        <f t="array" ref="AK9055">_xlfn._xlws.FILTER(Table4[Column1],ISNUMBER(SEARCH(Table4[Column1],MIS[[#This Row],[OrderUniqueIdentifier]])),"")</f>
        <v>XYT</v>
      </c>
    </row>
    <row r="9056" spans="1:37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>
        <f>_xlfn.XLOOKUP(MIS[[#This Row],[TRADING SYMBOL]],[1]Sheet1!$D:$D,[1]Sheet1!$C:$C)</f>
        <v>168.75</v>
      </c>
      <c r="AE9056">
        <f>MIS[[#This Row],[OrderAverageTradedPrice]]*MIS[[#This Row],[OrderQuantity]]</f>
        <v>24877.5</v>
      </c>
      <c r="AF9056">
        <f>MIS[[#This Row],[LTP]]*MIS[[#This Row],[OrderQuantity]]</f>
        <v>25312.5</v>
      </c>
      <c r="AG9056">
        <f>IF(MIS[[#This Row],[OrderSide]]="SELL",MIS[[#This Row],[VALUE]]-MIS[[#This Row],[LIVE_VALUE]],MIS[[#This Row],[LIVE_VALUE]]-MIS[[#This Row],[VALUE]])</f>
        <v>435</v>
      </c>
      <c r="AH9056" t="str" cm="1">
        <f t="array" ref="AH9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56" t="str">
        <f>MIS[[#This Row],[TRADING SYMBOL]]</f>
        <v>NIFTY2552225050CE</v>
      </c>
      <c r="AJ9056" t="str">
        <f>IF(RIGHT(MIS[[#This Row],[Main/Hedge]],4)="MAIN","MAIN","HEDGE")</f>
        <v>MAIN</v>
      </c>
      <c r="AK9056" t="str" cm="1">
        <f t="array" ref="AK9056">_xlfn._xlws.FILTER(Table4[Column1],ISNUMBER(SEARCH(Table4[Column1],MIS[[#This Row],[OrderUniqueIdentifier]])),"")</f>
        <v>NOTREND</v>
      </c>
    </row>
    <row r="9057" spans="1:37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>
        <f>_xlfn.XLOOKUP(MIS[[#This Row],[TRADING SYMBOL]],[1]Sheet1!$D:$D,[1]Sheet1!$C:$C)</f>
        <v>91.6</v>
      </c>
      <c r="AE9057">
        <f>MIS[[#This Row],[OrderAverageTradedPrice]]*MIS[[#This Row],[OrderQuantity]]</f>
        <v>1779</v>
      </c>
      <c r="AF9057">
        <f>MIS[[#This Row],[LTP]]*MIS[[#This Row],[OrderQuantity]]</f>
        <v>1832</v>
      </c>
      <c r="AG9057">
        <f>IF(MIS[[#This Row],[OrderSide]]="SELL",MIS[[#This Row],[VALUE]]-MIS[[#This Row],[LIVE_VALUE]],MIS[[#This Row],[LIVE_VALUE]]-MIS[[#This Row],[VALUE]])</f>
        <v>53</v>
      </c>
      <c r="AH9057" t="str" cm="1">
        <f t="array" ref="AH90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7" t="str">
        <f>MIS[[#This Row],[TRADING SYMBOL]]</f>
        <v>SENSEX2552083600CE</v>
      </c>
      <c r="AJ9057" t="str">
        <f>IF(RIGHT(MIS[[#This Row],[Main/Hedge]],4)="MAIN","MAIN","HEDGE")</f>
        <v>MAIN</v>
      </c>
      <c r="AK9057" t="str" cm="1">
        <f t="array" ref="AK9057">_xlfn._xlws.FILTER(Table4[Column1],ISNUMBER(SEARCH(Table4[Column1],MIS[[#This Row],[OrderUniqueIdentifier]])),"")</f>
        <v>XYT</v>
      </c>
    </row>
    <row r="9058" spans="1:37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>
        <f>_xlfn.XLOOKUP(MIS[[#This Row],[TRADING SYMBOL]],[1]Sheet1!$D:$D,[1]Sheet1!$C:$C)</f>
        <v>490.65</v>
      </c>
      <c r="AE9058">
        <f>MIS[[#This Row],[OrderAverageTradedPrice]]*MIS[[#This Row],[OrderQuantity]]</f>
        <v>19434</v>
      </c>
      <c r="AF9058">
        <f>MIS[[#This Row],[LTP]]*MIS[[#This Row],[OrderQuantity]]</f>
        <v>19626</v>
      </c>
      <c r="AG9058">
        <f>IF(MIS[[#This Row],[OrderSide]]="SELL",MIS[[#This Row],[VALUE]]-MIS[[#This Row],[LIVE_VALUE]],MIS[[#This Row],[LIVE_VALUE]]-MIS[[#This Row],[VALUE]])</f>
        <v>192</v>
      </c>
      <c r="AH9058" t="str" cm="1">
        <f t="array" ref="AH9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58" t="str">
        <f>MIS[[#This Row],[TRADING SYMBOL]]</f>
        <v>SENSEX2552082300CE</v>
      </c>
      <c r="AJ9058" t="str">
        <f>IF(RIGHT(MIS[[#This Row],[Main/Hedge]],4)="MAIN","MAIN","HEDGE")</f>
        <v>MAIN</v>
      </c>
      <c r="AK9058" t="str" cm="1">
        <f t="array" ref="AK9058">_xlfn._xlws.FILTER(Table4[Column1],ISNUMBER(SEARCH(Table4[Column1],MIS[[#This Row],[OrderUniqueIdentifier]])),"")</f>
        <v>NOTREND</v>
      </c>
    </row>
    <row r="9059" spans="1:37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>
        <f>_xlfn.XLOOKUP(MIS[[#This Row],[TRADING SYMBOL]],[1]Sheet1!$D:$D,[1]Sheet1!$C:$C)</f>
        <v>115.45</v>
      </c>
      <c r="AE9059">
        <f>MIS[[#This Row],[OrderAverageTradedPrice]]*MIS[[#This Row],[OrderQuantity]]</f>
        <v>4347</v>
      </c>
      <c r="AF9059">
        <f>MIS[[#This Row],[LTP]]*MIS[[#This Row],[OrderQuantity]]</f>
        <v>4618</v>
      </c>
      <c r="AG9059">
        <f>IF(MIS[[#This Row],[OrderSide]]="SELL",MIS[[#This Row],[VALUE]]-MIS[[#This Row],[LIVE_VALUE]],MIS[[#This Row],[LIVE_VALUE]]-MIS[[#This Row],[VALUE]])</f>
        <v>271</v>
      </c>
      <c r="AH9059" t="str" cm="1">
        <f t="array" ref="AH90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9" t="str">
        <f>MIS[[#This Row],[TRADING SYMBOL]]</f>
        <v>SENSEX2552081100PE</v>
      </c>
      <c r="AJ9059" t="str">
        <f>IF(RIGHT(MIS[[#This Row],[Main/Hedge]],4)="MAIN","MAIN","HEDGE")</f>
        <v>MAIN</v>
      </c>
      <c r="AK9059" t="str" cm="1">
        <f t="array" ref="AK9059">_xlfn._xlws.FILTER(Table4[Column1],ISNUMBER(SEARCH(Table4[Column1],MIS[[#This Row],[OrderUniqueIdentifier]])),"")</f>
        <v>XYT</v>
      </c>
    </row>
    <row r="9060" spans="1:37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>
        <f>_xlfn.XLOOKUP(MIS[[#This Row],[TRADING SYMBOL]],[1]Sheet1!$D:$D,[1]Sheet1!$C:$C)</f>
        <v>490.65</v>
      </c>
      <c r="AE9060">
        <f>MIS[[#This Row],[OrderAverageTradedPrice]]*MIS[[#This Row],[OrderQuantity]]</f>
        <v>9729</v>
      </c>
      <c r="AF9060">
        <f>MIS[[#This Row],[LTP]]*MIS[[#This Row],[OrderQuantity]]</f>
        <v>9813</v>
      </c>
      <c r="AG9060">
        <f>IF(MIS[[#This Row],[OrderSide]]="SELL",MIS[[#This Row],[VALUE]]-MIS[[#This Row],[LIVE_VALUE]],MIS[[#This Row],[LIVE_VALUE]]-MIS[[#This Row],[VALUE]])</f>
        <v>84</v>
      </c>
      <c r="AH9060" t="str" cm="1">
        <f t="array" ref="AH90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60" t="str">
        <f>MIS[[#This Row],[TRADING SYMBOL]]</f>
        <v>SENSEX2552082300CE</v>
      </c>
      <c r="AJ9060" t="str">
        <f>IF(RIGHT(MIS[[#This Row],[Main/Hedge]],4)="MAIN","MAIN","HEDGE")</f>
        <v>MAIN</v>
      </c>
      <c r="AK9060" t="str" cm="1">
        <f t="array" ref="AK9060">_xlfn._xlws.FILTER(Table4[Column1],ISNUMBER(SEARCH(Table4[Column1],MIS[[#This Row],[OrderUniqueIdentifier]])),"")</f>
        <v>NOTREND</v>
      </c>
    </row>
    <row r="9061" spans="1:37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>
        <f>_xlfn.XLOOKUP(MIS[[#This Row],[TRADING SYMBOL]],[1]Sheet1!$D:$D,[1]Sheet1!$C:$C)</f>
        <v>490.65</v>
      </c>
      <c r="AE9061">
        <f>MIS[[#This Row],[OrderAverageTradedPrice]]*MIS[[#This Row],[OrderQuantity]]</f>
        <v>19458</v>
      </c>
      <c r="AF9061">
        <f>MIS[[#This Row],[LTP]]*MIS[[#This Row],[OrderQuantity]]</f>
        <v>19626</v>
      </c>
      <c r="AG9061">
        <f>IF(MIS[[#This Row],[OrderSide]]="SELL",MIS[[#This Row],[VALUE]]-MIS[[#This Row],[LIVE_VALUE]],MIS[[#This Row],[LIVE_VALUE]]-MIS[[#This Row],[VALUE]])</f>
        <v>168</v>
      </c>
      <c r="AH9061" t="str" cm="1">
        <f t="array" ref="AH90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1" t="str">
        <f>MIS[[#This Row],[TRADING SYMBOL]]</f>
        <v>SENSEX2552082300CE</v>
      </c>
      <c r="AJ9061" t="str">
        <f>IF(RIGHT(MIS[[#This Row],[Main/Hedge]],4)="MAIN","MAIN","HEDGE")</f>
        <v>MAIN</v>
      </c>
      <c r="AK9061" t="str" cm="1">
        <f t="array" ref="AK9061">_xlfn._xlws.FILTER(Table4[Column1],ISNUMBER(SEARCH(Table4[Column1],MIS[[#This Row],[OrderUniqueIdentifier]])),"")</f>
        <v>XYT</v>
      </c>
    </row>
    <row r="9062" spans="1:37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>
        <f>_xlfn.XLOOKUP(MIS[[#This Row],[TRADING SYMBOL]],[1]Sheet1!$D:$D,[1]Sheet1!$C:$C)</f>
        <v>115.45</v>
      </c>
      <c r="AE9062">
        <f>MIS[[#This Row],[OrderAverageTradedPrice]]*MIS[[#This Row],[OrderQuantity]]</f>
        <v>13032</v>
      </c>
      <c r="AF9062">
        <f>MIS[[#This Row],[LTP]]*MIS[[#This Row],[OrderQuantity]]</f>
        <v>13854</v>
      </c>
      <c r="AG9062">
        <f>IF(MIS[[#This Row],[OrderSide]]="SELL",MIS[[#This Row],[VALUE]]-MIS[[#This Row],[LIVE_VALUE]],MIS[[#This Row],[LIVE_VALUE]]-MIS[[#This Row],[VALUE]])</f>
        <v>822</v>
      </c>
      <c r="AH9062" t="str" cm="1">
        <f t="array" ref="AH90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2" t="str">
        <f>MIS[[#This Row],[TRADING SYMBOL]]</f>
        <v>SENSEX2552081100PE</v>
      </c>
      <c r="AJ9062" t="str">
        <f>IF(RIGHT(MIS[[#This Row],[Main/Hedge]],4)="MAIN","MAIN","HEDGE")</f>
        <v>MAIN</v>
      </c>
      <c r="AK9062" t="str" cm="1">
        <f t="array" ref="AK9062">_xlfn._xlws.FILTER(Table4[Column1],ISNUMBER(SEARCH(Table4[Column1],MIS[[#This Row],[OrderUniqueIdentifier]])),"")</f>
        <v>XYT</v>
      </c>
    </row>
    <row r="9063" spans="1:37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>
        <f>_xlfn.XLOOKUP(MIS[[#This Row],[TRADING SYMBOL]],[1]Sheet1!$D:$D,[1]Sheet1!$C:$C)</f>
        <v>168.75</v>
      </c>
      <c r="AE9063">
        <f>MIS[[#This Row],[OrderAverageTradedPrice]]*MIS[[#This Row],[OrderQuantity]]</f>
        <v>24915</v>
      </c>
      <c r="AF9063">
        <f>MIS[[#This Row],[LTP]]*MIS[[#This Row],[OrderQuantity]]</f>
        <v>25312.5</v>
      </c>
      <c r="AG9063">
        <f>IF(MIS[[#This Row],[OrderSide]]="SELL",MIS[[#This Row],[VALUE]]-MIS[[#This Row],[LIVE_VALUE]],MIS[[#This Row],[LIVE_VALUE]]-MIS[[#This Row],[VALUE]])</f>
        <v>397.5</v>
      </c>
      <c r="AH9063" t="str" cm="1">
        <f t="array" ref="AH9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63" t="str">
        <f>MIS[[#This Row],[TRADING SYMBOL]]</f>
        <v>NIFTY2552225050CE</v>
      </c>
      <c r="AJ9063" t="str">
        <f>IF(RIGHT(MIS[[#This Row],[Main/Hedge]],4)="MAIN","MAIN","HEDGE")</f>
        <v>MAIN</v>
      </c>
      <c r="AK9063" t="str" cm="1">
        <f t="array" ref="AK9063">_xlfn._xlws.FILTER(Table4[Column1],ISNUMBER(SEARCH(Table4[Column1],MIS[[#This Row],[OrderUniqueIdentifier]])),"")</f>
        <v>NOTREND</v>
      </c>
    </row>
    <row r="9064" spans="1:37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>
        <f>_xlfn.XLOOKUP(MIS[[#This Row],[TRADING SYMBOL]],[1]Sheet1!$D:$D,[1]Sheet1!$C:$C)</f>
        <v>409.5</v>
      </c>
      <c r="AE9064">
        <f>MIS[[#This Row],[OrderAverageTradedPrice]]*MIS[[#This Row],[OrderQuantity]]</f>
        <v>32028</v>
      </c>
      <c r="AF9064">
        <f>MIS[[#This Row],[LTP]]*MIS[[#This Row],[OrderQuantity]]</f>
        <v>32760</v>
      </c>
      <c r="AG9064">
        <f>IF(MIS[[#This Row],[OrderSide]]="SELL",MIS[[#This Row],[VALUE]]-MIS[[#This Row],[LIVE_VALUE]],MIS[[#This Row],[LIVE_VALUE]]-MIS[[#This Row],[VALUE]])</f>
        <v>732</v>
      </c>
      <c r="AH9064" t="str" cm="1">
        <f t="array" ref="AH9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064" t="str">
        <f>MIS[[#This Row],[TRADING SYMBOL]]</f>
        <v>SENSEX2552082300PE</v>
      </c>
      <c r="AJ9064" t="str">
        <f>IF(RIGHT(MIS[[#This Row],[Main/Hedge]],4)="MAIN","MAIN","HEDGE")</f>
        <v>MAIN</v>
      </c>
      <c r="AK9064" t="str" cm="1">
        <f t="array" ref="AK9064">_xlfn._xlws.FILTER(Table4[Column1],ISNUMBER(SEARCH(Table4[Column1],MIS[[#This Row],[OrderUniqueIdentifier]])),"")</f>
        <v>LONGSHORT</v>
      </c>
    </row>
    <row r="9065" spans="1:37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>
        <f>_xlfn.XLOOKUP(MIS[[#This Row],[TRADING SYMBOL]],[1]Sheet1!$D:$D,[1]Sheet1!$C:$C)</f>
        <v>118.35</v>
      </c>
      <c r="AE9065">
        <f>MIS[[#This Row],[OrderAverageTradedPrice]]*MIS[[#This Row],[OrderQuantity]]</f>
        <v>4680</v>
      </c>
      <c r="AF9065">
        <f>MIS[[#This Row],[LTP]]*MIS[[#This Row],[OrderQuantity]]</f>
        <v>4734</v>
      </c>
      <c r="AG9065">
        <f>IF(MIS[[#This Row],[OrderSide]]="SELL",MIS[[#This Row],[VALUE]]-MIS[[#This Row],[LIVE_VALUE]],MIS[[#This Row],[LIVE_VALUE]]-MIS[[#This Row],[VALUE]])</f>
        <v>54</v>
      </c>
      <c r="AH9065" t="str" cm="1">
        <f t="array" ref="AH90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5" t="str">
        <f>MIS[[#This Row],[TRADING SYMBOL]]</f>
        <v>SENSEX2552083400CE</v>
      </c>
      <c r="AJ9065" t="str">
        <f>IF(RIGHT(MIS[[#This Row],[Main/Hedge]],4)="MAIN","MAIN","HEDGE")</f>
        <v>MAIN</v>
      </c>
      <c r="AK9065" t="str" cm="1">
        <f t="array" ref="AK9065">_xlfn._xlws.FILTER(Table4[Column1],ISNUMBER(SEARCH(Table4[Column1],MIS[[#This Row],[OrderUniqueIdentifier]])),"")</f>
        <v>XYT</v>
      </c>
    </row>
    <row r="9066" spans="1:37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>
        <f>_xlfn.XLOOKUP(MIS[[#This Row],[TRADING SYMBOL]],[1]Sheet1!$D:$D,[1]Sheet1!$C:$C)</f>
        <v>490.65</v>
      </c>
      <c r="AE9066">
        <f>MIS[[#This Row],[OrderAverageTradedPrice]]*MIS[[#This Row],[OrderQuantity]]</f>
        <v>29148</v>
      </c>
      <c r="AF9066">
        <f>MIS[[#This Row],[LTP]]*MIS[[#This Row],[OrderQuantity]]</f>
        <v>29439</v>
      </c>
      <c r="AG9066">
        <f>IF(MIS[[#This Row],[OrderSide]]="SELL",MIS[[#This Row],[VALUE]]-MIS[[#This Row],[LIVE_VALUE]],MIS[[#This Row],[LIVE_VALUE]]-MIS[[#This Row],[VALUE]])</f>
        <v>291</v>
      </c>
      <c r="AH9066" t="str" cm="1">
        <f t="array" ref="AH9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66" t="str">
        <f>MIS[[#This Row],[TRADING SYMBOL]]</f>
        <v>SENSEX2552082300CE</v>
      </c>
      <c r="AJ9066" t="str">
        <f>IF(RIGHT(MIS[[#This Row],[Main/Hedge]],4)="MAIN","MAIN","HEDGE")</f>
        <v>MAIN</v>
      </c>
      <c r="AK9066" t="str" cm="1">
        <f t="array" ref="AK9066">_xlfn._xlws.FILTER(Table4[Column1],ISNUMBER(SEARCH(Table4[Column1],MIS[[#This Row],[OrderUniqueIdentifier]])),"")</f>
        <v>NOTREND</v>
      </c>
    </row>
    <row r="9067" spans="1:37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>
        <f>_xlfn.XLOOKUP(MIS[[#This Row],[TRADING SYMBOL]],[1]Sheet1!$D:$D,[1]Sheet1!$C:$C)</f>
        <v>409.5</v>
      </c>
      <c r="AE9067">
        <f>MIS[[#This Row],[OrderAverageTradedPrice]]*MIS[[#This Row],[OrderQuantity]]</f>
        <v>16056</v>
      </c>
      <c r="AF9067">
        <f>MIS[[#This Row],[LTP]]*MIS[[#This Row],[OrderQuantity]]</f>
        <v>16380</v>
      </c>
      <c r="AG9067">
        <f>IF(MIS[[#This Row],[OrderSide]]="SELL",MIS[[#This Row],[VALUE]]-MIS[[#This Row],[LIVE_VALUE]],MIS[[#This Row],[LIVE_VALUE]]-MIS[[#This Row],[VALUE]])</f>
        <v>324</v>
      </c>
      <c r="AH9067" t="str" cm="1">
        <f t="array" ref="AH90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7" t="str">
        <f>MIS[[#This Row],[TRADING SYMBOL]]</f>
        <v>SENSEX2552082300PE</v>
      </c>
      <c r="AJ9067" t="str">
        <f>IF(RIGHT(MIS[[#This Row],[Main/Hedge]],4)="MAIN","MAIN","HEDGE")</f>
        <v>MAIN</v>
      </c>
      <c r="AK9067" t="str" cm="1">
        <f t="array" ref="AK9067">_xlfn._xlws.FILTER(Table4[Column1],ISNUMBER(SEARCH(Table4[Column1],MIS[[#This Row],[OrderUniqueIdentifier]])),"")</f>
        <v>XYT</v>
      </c>
    </row>
    <row r="9068" spans="1:37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>
        <f>_xlfn.XLOOKUP(MIS[[#This Row],[TRADING SYMBOL]],[1]Sheet1!$D:$D,[1]Sheet1!$C:$C)</f>
        <v>187</v>
      </c>
      <c r="AE9068">
        <f>MIS[[#This Row],[OrderAverageTradedPrice]]*MIS[[#This Row],[OrderQuantity]]</f>
        <v>84048.75</v>
      </c>
      <c r="AF9068">
        <f>MIS[[#This Row],[LTP]]*MIS[[#This Row],[OrderQuantity]]</f>
        <v>84150</v>
      </c>
      <c r="AG9068">
        <f>IF(MIS[[#This Row],[OrderSide]]="SELL",MIS[[#This Row],[VALUE]]-MIS[[#This Row],[LIVE_VALUE]],MIS[[#This Row],[LIVE_VALUE]]-MIS[[#This Row],[VALUE]])</f>
        <v>101.25</v>
      </c>
      <c r="AH9068" t="str" cm="1">
        <f t="array" ref="AH9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68" t="str">
        <f>MIS[[#This Row],[TRADING SYMBOL]]</f>
        <v>NIFTY2552225050PE</v>
      </c>
      <c r="AJ9068" t="str">
        <f>IF(RIGHT(MIS[[#This Row],[Main/Hedge]],4)="MAIN","MAIN","HEDGE")</f>
        <v>MAIN</v>
      </c>
      <c r="AK9068" t="str" cm="1">
        <f t="array" ref="AK9068">_xlfn._xlws.FILTER(Table4[Column1],ISNUMBER(SEARCH(Table4[Column1],MIS[[#This Row],[OrderUniqueIdentifier]])),"")</f>
        <v>NOTREND</v>
      </c>
    </row>
    <row r="9069" spans="1:37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>
        <f>_xlfn.XLOOKUP(MIS[[#This Row],[TRADING SYMBOL]],[1]Sheet1!$D:$D,[1]Sheet1!$C:$C)</f>
        <v>409.5</v>
      </c>
      <c r="AE9069">
        <f>MIS[[#This Row],[OrderAverageTradedPrice]]*MIS[[#This Row],[OrderQuantity]]</f>
        <v>24048</v>
      </c>
      <c r="AF9069">
        <f>MIS[[#This Row],[LTP]]*MIS[[#This Row],[OrderQuantity]]</f>
        <v>24570</v>
      </c>
      <c r="AG9069">
        <f>IF(MIS[[#This Row],[OrderSide]]="SELL",MIS[[#This Row],[VALUE]]-MIS[[#This Row],[LIVE_VALUE]],MIS[[#This Row],[LIVE_VALUE]]-MIS[[#This Row],[VALUE]])</f>
        <v>522</v>
      </c>
      <c r="AH9069" t="str" cm="1">
        <f t="array" ref="AH90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9" t="str">
        <f>MIS[[#This Row],[TRADING SYMBOL]]</f>
        <v>SENSEX2552082300PE</v>
      </c>
      <c r="AJ9069" t="str">
        <f>IF(RIGHT(MIS[[#This Row],[Main/Hedge]],4)="MAIN","MAIN","HEDGE")</f>
        <v>MAIN</v>
      </c>
      <c r="AK9069" t="str" cm="1">
        <f t="array" ref="AK9069">_xlfn._xlws.FILTER(Table4[Column1],ISNUMBER(SEARCH(Table4[Column1],MIS[[#This Row],[OrderUniqueIdentifier]])),"")</f>
        <v>XYT</v>
      </c>
    </row>
    <row r="9070" spans="1:37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>
        <f>_xlfn.XLOOKUP(MIS[[#This Row],[TRADING SYMBOL]],[1]Sheet1!$D:$D,[1]Sheet1!$C:$C)</f>
        <v>409.5</v>
      </c>
      <c r="AE9070">
        <f>MIS[[#This Row],[OrderAverageTradedPrice]]*MIS[[#This Row],[OrderQuantity]]</f>
        <v>40085</v>
      </c>
      <c r="AF9070">
        <f>MIS[[#This Row],[LTP]]*MIS[[#This Row],[OrderQuantity]]</f>
        <v>40950</v>
      </c>
      <c r="AG9070">
        <f>IF(MIS[[#This Row],[OrderSide]]="SELL",MIS[[#This Row],[VALUE]]-MIS[[#This Row],[LIVE_VALUE]],MIS[[#This Row],[LIVE_VALUE]]-MIS[[#This Row],[VALUE]])</f>
        <v>865</v>
      </c>
      <c r="AH9070" t="str" cm="1">
        <f t="array" ref="AH90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70" t="str">
        <f>MIS[[#This Row],[TRADING SYMBOL]]</f>
        <v>SENSEX2552082300PE</v>
      </c>
      <c r="AJ9070" t="str">
        <f>IF(RIGHT(MIS[[#This Row],[Main/Hedge]],4)="MAIN","MAIN","HEDGE")</f>
        <v>MAIN</v>
      </c>
      <c r="AK9070" t="str" cm="1">
        <f t="array" ref="AK9070">_xlfn._xlws.FILTER(Table4[Column1],ISNUMBER(SEARCH(Table4[Column1],MIS[[#This Row],[OrderUniqueIdentifier]])),"")</f>
        <v>NOTREND</v>
      </c>
    </row>
    <row r="9071" spans="1:37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>
        <f>_xlfn.XLOOKUP(MIS[[#This Row],[TRADING SYMBOL]],[1]Sheet1!$D:$D,[1]Sheet1!$C:$C)</f>
        <v>115.45</v>
      </c>
      <c r="AE9071">
        <f>MIS[[#This Row],[OrderAverageTradedPrice]]*MIS[[#This Row],[OrderQuantity]]</f>
        <v>6534.99999999996</v>
      </c>
      <c r="AF9071">
        <f>MIS[[#This Row],[LTP]]*MIS[[#This Row],[OrderQuantity]]</f>
        <v>6927</v>
      </c>
      <c r="AG9071">
        <f>IF(MIS[[#This Row],[OrderSide]]="SELL",MIS[[#This Row],[VALUE]]-MIS[[#This Row],[LIVE_VALUE]],MIS[[#This Row],[LIVE_VALUE]]-MIS[[#This Row],[VALUE]])</f>
        <v>392.00000000004002</v>
      </c>
      <c r="AH9071" t="str" cm="1">
        <f t="array" ref="AH90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1" t="str">
        <f>MIS[[#This Row],[TRADING SYMBOL]]</f>
        <v>SENSEX2552081100PE</v>
      </c>
      <c r="AJ9071" t="str">
        <f>IF(RIGHT(MIS[[#This Row],[Main/Hedge]],4)="MAIN","MAIN","HEDGE")</f>
        <v>MAIN</v>
      </c>
      <c r="AK9071" t="str" cm="1">
        <f t="array" ref="AK9071">_xlfn._xlws.FILTER(Table4[Column1],ISNUMBER(SEARCH(Table4[Column1],MIS[[#This Row],[OrderUniqueIdentifier]])),"")</f>
        <v>XYT</v>
      </c>
    </row>
    <row r="9072" spans="1:37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>
        <f>_xlfn.XLOOKUP(MIS[[#This Row],[TRADING SYMBOL]],[1]Sheet1!$D:$D,[1]Sheet1!$C:$C)</f>
        <v>168.75</v>
      </c>
      <c r="AE9072">
        <f>MIS[[#This Row],[OrderAverageTradedPrice]]*MIS[[#This Row],[OrderQuantity]]</f>
        <v>12431.25</v>
      </c>
      <c r="AF9072">
        <f>MIS[[#This Row],[LTP]]*MIS[[#This Row],[OrderQuantity]]</f>
        <v>12656.25</v>
      </c>
      <c r="AG9072">
        <f>IF(MIS[[#This Row],[OrderSide]]="SELL",MIS[[#This Row],[VALUE]]-MIS[[#This Row],[LIVE_VALUE]],MIS[[#This Row],[LIVE_VALUE]]-MIS[[#This Row],[VALUE]])</f>
        <v>225</v>
      </c>
      <c r="AH9072" t="str" cm="1">
        <f t="array" ref="AH9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72" t="str">
        <f>MIS[[#This Row],[TRADING SYMBOL]]</f>
        <v>NIFTY2552225050CE</v>
      </c>
      <c r="AJ9072" t="str">
        <f>IF(RIGHT(MIS[[#This Row],[Main/Hedge]],4)="MAIN","MAIN","HEDGE")</f>
        <v>MAIN</v>
      </c>
      <c r="AK9072" t="str" cm="1">
        <f t="array" ref="AK9072">_xlfn._xlws.FILTER(Table4[Column1],ISNUMBER(SEARCH(Table4[Column1],MIS[[#This Row],[OrderUniqueIdentifier]])),"")</f>
        <v>NOTREND</v>
      </c>
    </row>
    <row r="9073" spans="1:37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>
        <f>_xlfn.XLOOKUP(MIS[[#This Row],[TRADING SYMBOL]],[1]Sheet1!$D:$D,[1]Sheet1!$C:$C)</f>
        <v>490.65</v>
      </c>
      <c r="AE9073">
        <f>MIS[[#This Row],[OrderAverageTradedPrice]]*MIS[[#This Row],[OrderQuantity]]</f>
        <v>9725</v>
      </c>
      <c r="AF9073">
        <f>MIS[[#This Row],[LTP]]*MIS[[#This Row],[OrderQuantity]]</f>
        <v>9813</v>
      </c>
      <c r="AG9073">
        <f>IF(MIS[[#This Row],[OrderSide]]="SELL",MIS[[#This Row],[VALUE]]-MIS[[#This Row],[LIVE_VALUE]],MIS[[#This Row],[LIVE_VALUE]]-MIS[[#This Row],[VALUE]])</f>
        <v>88</v>
      </c>
      <c r="AH9073" t="str" cm="1">
        <f t="array" ref="AH90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3" t="str">
        <f>MIS[[#This Row],[TRADING SYMBOL]]</f>
        <v>SENSEX2552082300CE</v>
      </c>
      <c r="AJ9073" t="str">
        <f>IF(RIGHT(MIS[[#This Row],[Main/Hedge]],4)="MAIN","MAIN","HEDGE")</f>
        <v>MAIN</v>
      </c>
      <c r="AK9073" t="str" cm="1">
        <f t="array" ref="AK9073">_xlfn._xlws.FILTER(Table4[Column1],ISNUMBER(SEARCH(Table4[Column1],MIS[[#This Row],[OrderUniqueIdentifier]])),"")</f>
        <v>XYT</v>
      </c>
    </row>
    <row r="9074" spans="1:37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>
        <f>_xlfn.XLOOKUP(MIS[[#This Row],[TRADING SYMBOL]],[1]Sheet1!$D:$D,[1]Sheet1!$C:$C)</f>
        <v>115.45</v>
      </c>
      <c r="AE9074">
        <f>MIS[[#This Row],[OrderAverageTradedPrice]]*MIS[[#This Row],[OrderQuantity]]</f>
        <v>2172</v>
      </c>
      <c r="AF9074">
        <f>MIS[[#This Row],[LTP]]*MIS[[#This Row],[OrderQuantity]]</f>
        <v>2309</v>
      </c>
      <c r="AG9074">
        <f>IF(MIS[[#This Row],[OrderSide]]="SELL",MIS[[#This Row],[VALUE]]-MIS[[#This Row],[LIVE_VALUE]],MIS[[#This Row],[LIVE_VALUE]]-MIS[[#This Row],[VALUE]])</f>
        <v>137</v>
      </c>
      <c r="AH9074" t="str" cm="1">
        <f t="array" ref="AH90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4" t="str">
        <f>MIS[[#This Row],[TRADING SYMBOL]]</f>
        <v>SENSEX2552081100PE</v>
      </c>
      <c r="AJ9074" t="str">
        <f>IF(RIGHT(MIS[[#This Row],[Main/Hedge]],4)="MAIN","MAIN","HEDGE")</f>
        <v>MAIN</v>
      </c>
      <c r="AK9074" t="str" cm="1">
        <f t="array" ref="AK9074">_xlfn._xlws.FILTER(Table4[Column1],ISNUMBER(SEARCH(Table4[Column1],MIS[[#This Row],[OrderUniqueIdentifier]])),"")</f>
        <v>XYT</v>
      </c>
    </row>
    <row r="9075" spans="1:37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>
        <f>_xlfn.XLOOKUP(MIS[[#This Row],[TRADING SYMBOL]],[1]Sheet1!$D:$D,[1]Sheet1!$C:$C)</f>
        <v>168.75</v>
      </c>
      <c r="AE9075">
        <f>MIS[[#This Row],[OrderAverageTradedPrice]]*MIS[[#This Row],[OrderQuantity]]</f>
        <v>12438.75</v>
      </c>
      <c r="AF9075">
        <f>MIS[[#This Row],[LTP]]*MIS[[#This Row],[OrderQuantity]]</f>
        <v>12656.25</v>
      </c>
      <c r="AG9075">
        <f>IF(MIS[[#This Row],[OrderSide]]="SELL",MIS[[#This Row],[VALUE]]-MIS[[#This Row],[LIVE_VALUE]],MIS[[#This Row],[LIVE_VALUE]]-MIS[[#This Row],[VALUE]])</f>
        <v>217.5</v>
      </c>
      <c r="AH9075" t="str" cm="1">
        <f t="array" ref="AH90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75" t="str">
        <f>MIS[[#This Row],[TRADING SYMBOL]]</f>
        <v>NIFTY2552225050CE</v>
      </c>
      <c r="AJ9075" t="str">
        <f>IF(RIGHT(MIS[[#This Row],[Main/Hedge]],4)="MAIN","MAIN","HEDGE")</f>
        <v>MAIN</v>
      </c>
      <c r="AK9075" t="str" cm="1">
        <f t="array" ref="AK9075">_xlfn._xlws.FILTER(Table4[Column1],ISNUMBER(SEARCH(Table4[Column1],MIS[[#This Row],[OrderUniqueIdentifier]])),"")</f>
        <v>NOTREND</v>
      </c>
    </row>
    <row r="9076" spans="1:37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>
        <f>_xlfn.XLOOKUP(MIS[[#This Row],[TRADING SYMBOL]],[1]Sheet1!$D:$D,[1]Sheet1!$C:$C)</f>
        <v>118.35</v>
      </c>
      <c r="AE9076">
        <f>MIS[[#This Row],[OrderAverageTradedPrice]]*MIS[[#This Row],[OrderQuantity]]</f>
        <v>2339</v>
      </c>
      <c r="AF9076">
        <f>MIS[[#This Row],[LTP]]*MIS[[#This Row],[OrderQuantity]]</f>
        <v>2367</v>
      </c>
      <c r="AG9076">
        <f>IF(MIS[[#This Row],[OrderSide]]="SELL",MIS[[#This Row],[VALUE]]-MIS[[#This Row],[LIVE_VALUE]],MIS[[#This Row],[LIVE_VALUE]]-MIS[[#This Row],[VALUE]])</f>
        <v>28</v>
      </c>
      <c r="AH9076" t="str" cm="1">
        <f t="array" ref="AH90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6" t="str">
        <f>MIS[[#This Row],[TRADING SYMBOL]]</f>
        <v>SENSEX2552083400CE</v>
      </c>
      <c r="AJ9076" t="str">
        <f>IF(RIGHT(MIS[[#This Row],[Main/Hedge]],4)="MAIN","MAIN","HEDGE")</f>
        <v>MAIN</v>
      </c>
      <c r="AK9076" t="str" cm="1">
        <f t="array" ref="AK9076">_xlfn._xlws.FILTER(Table4[Column1],ISNUMBER(SEARCH(Table4[Column1],MIS[[#This Row],[OrderUniqueIdentifier]])),"")</f>
        <v>XYT</v>
      </c>
    </row>
    <row r="9077" spans="1:37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>
        <f>_xlfn.XLOOKUP(MIS[[#This Row],[TRADING SYMBOL]],[1]Sheet1!$D:$D,[1]Sheet1!$C:$C)</f>
        <v>91.6</v>
      </c>
      <c r="AE9077">
        <f>MIS[[#This Row],[OrderAverageTradedPrice]]*MIS[[#This Row],[OrderQuantity]]</f>
        <v>1774</v>
      </c>
      <c r="AF9077">
        <f>MIS[[#This Row],[LTP]]*MIS[[#This Row],[OrderQuantity]]</f>
        <v>1832</v>
      </c>
      <c r="AG9077">
        <f>IF(MIS[[#This Row],[OrderSide]]="SELL",MIS[[#This Row],[VALUE]]-MIS[[#This Row],[LIVE_VALUE]],MIS[[#This Row],[LIVE_VALUE]]-MIS[[#This Row],[VALUE]])</f>
        <v>58</v>
      </c>
      <c r="AH9077" t="str" cm="1">
        <f t="array" ref="AH90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7" t="str">
        <f>MIS[[#This Row],[TRADING SYMBOL]]</f>
        <v>SENSEX2552083600CE</v>
      </c>
      <c r="AJ9077" t="str">
        <f>IF(RIGHT(MIS[[#This Row],[Main/Hedge]],4)="MAIN","MAIN","HEDGE")</f>
        <v>MAIN</v>
      </c>
      <c r="AK9077" t="str" cm="1">
        <f t="array" ref="AK9077">_xlfn._xlws.FILTER(Table4[Column1],ISNUMBER(SEARCH(Table4[Column1],MIS[[#This Row],[OrderUniqueIdentifier]])),"")</f>
        <v>XYT</v>
      </c>
    </row>
    <row r="9078" spans="1:37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>
        <f>_xlfn.XLOOKUP(MIS[[#This Row],[TRADING SYMBOL]],[1]Sheet1!$D:$D,[1]Sheet1!$C:$C)</f>
        <v>118.35</v>
      </c>
      <c r="AE9078">
        <f>MIS[[#This Row],[OrderAverageTradedPrice]]*MIS[[#This Row],[OrderQuantity]]</f>
        <v>7017</v>
      </c>
      <c r="AF9078">
        <f>MIS[[#This Row],[LTP]]*MIS[[#This Row],[OrderQuantity]]</f>
        <v>7101</v>
      </c>
      <c r="AG9078">
        <f>IF(MIS[[#This Row],[OrderSide]]="SELL",MIS[[#This Row],[VALUE]]-MIS[[#This Row],[LIVE_VALUE]],MIS[[#This Row],[LIVE_VALUE]]-MIS[[#This Row],[VALUE]])</f>
        <v>84</v>
      </c>
      <c r="AH9078" t="str" cm="1">
        <f t="array" ref="AH90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8" t="str">
        <f>MIS[[#This Row],[TRADING SYMBOL]]</f>
        <v>SENSEX2552083400CE</v>
      </c>
      <c r="AJ9078" t="str">
        <f>IF(RIGHT(MIS[[#This Row],[Main/Hedge]],4)="MAIN","MAIN","HEDGE")</f>
        <v>MAIN</v>
      </c>
      <c r="AK9078" t="str" cm="1">
        <f t="array" ref="AK9078">_xlfn._xlws.FILTER(Table4[Column1],ISNUMBER(SEARCH(Table4[Column1],MIS[[#This Row],[OrderUniqueIdentifier]])),"")</f>
        <v>XYT</v>
      </c>
    </row>
    <row r="9079" spans="1:37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>
        <f>_xlfn.XLOOKUP(MIS[[#This Row],[TRADING SYMBOL]],[1]Sheet1!$D:$D,[1]Sheet1!$C:$C)</f>
        <v>409.5</v>
      </c>
      <c r="AE9079">
        <f>MIS[[#This Row],[OrderAverageTradedPrice]]*MIS[[#This Row],[OrderQuantity]]</f>
        <v>32081</v>
      </c>
      <c r="AF9079">
        <f>MIS[[#This Row],[LTP]]*MIS[[#This Row],[OrderQuantity]]</f>
        <v>32760</v>
      </c>
      <c r="AG9079">
        <f>IF(MIS[[#This Row],[OrderSide]]="SELL",MIS[[#This Row],[VALUE]]-MIS[[#This Row],[LIVE_VALUE]],MIS[[#This Row],[LIVE_VALUE]]-MIS[[#This Row],[VALUE]])</f>
        <v>679</v>
      </c>
      <c r="AH9079" t="str" cm="1">
        <f t="array" ref="AH9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79" t="str">
        <f>MIS[[#This Row],[TRADING SYMBOL]]</f>
        <v>SENSEX2552082300PE</v>
      </c>
      <c r="AJ9079" t="str">
        <f>IF(RIGHT(MIS[[#This Row],[Main/Hedge]],4)="MAIN","MAIN","HEDGE")</f>
        <v>MAIN</v>
      </c>
      <c r="AK9079" t="str" cm="1">
        <f t="array" ref="AK9079">_xlfn._xlws.FILTER(Table4[Column1],ISNUMBER(SEARCH(Table4[Column1],MIS[[#This Row],[OrderUniqueIdentifier]])),"")</f>
        <v>NOTREND</v>
      </c>
    </row>
    <row r="9080" spans="1:37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>
        <f>_xlfn.XLOOKUP(MIS[[#This Row],[TRADING SYMBOL]],[1]Sheet1!$D:$D,[1]Sheet1!$C:$C)</f>
        <v>115.45</v>
      </c>
      <c r="AE9080">
        <f>MIS[[#This Row],[OrderAverageTradedPrice]]*MIS[[#This Row],[OrderQuantity]]</f>
        <v>8695</v>
      </c>
      <c r="AF9080">
        <f>MIS[[#This Row],[LTP]]*MIS[[#This Row],[OrderQuantity]]</f>
        <v>9236</v>
      </c>
      <c r="AG9080">
        <f>IF(MIS[[#This Row],[OrderSide]]="SELL",MIS[[#This Row],[VALUE]]-MIS[[#This Row],[LIVE_VALUE]],MIS[[#This Row],[LIVE_VALUE]]-MIS[[#This Row],[VALUE]])</f>
        <v>541</v>
      </c>
      <c r="AH9080" t="str" cm="1">
        <f t="array" ref="AH90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0" t="str">
        <f>MIS[[#This Row],[TRADING SYMBOL]]</f>
        <v>SENSEX2552081100PE</v>
      </c>
      <c r="AJ9080" t="str">
        <f>IF(RIGHT(MIS[[#This Row],[Main/Hedge]],4)="MAIN","MAIN","HEDGE")</f>
        <v>MAIN</v>
      </c>
      <c r="AK9080" t="str" cm="1">
        <f t="array" ref="AK9080">_xlfn._xlws.FILTER(Table4[Column1],ISNUMBER(SEARCH(Table4[Column1],MIS[[#This Row],[OrderUniqueIdentifier]])),"")</f>
        <v>XYT</v>
      </c>
    </row>
    <row r="9081" spans="1:37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>
        <f>_xlfn.XLOOKUP(MIS[[#This Row],[TRADING SYMBOL]],[1]Sheet1!$D:$D,[1]Sheet1!$C:$C)</f>
        <v>409.5</v>
      </c>
      <c r="AE9081">
        <f>MIS[[#This Row],[OrderAverageTradedPrice]]*MIS[[#This Row],[OrderQuantity]]</f>
        <v>24066.99999999996</v>
      </c>
      <c r="AF9081">
        <f>MIS[[#This Row],[LTP]]*MIS[[#This Row],[OrderQuantity]]</f>
        <v>24570</v>
      </c>
      <c r="AG9081">
        <f>IF(MIS[[#This Row],[OrderSide]]="SELL",MIS[[#This Row],[VALUE]]-MIS[[#This Row],[LIVE_VALUE]],MIS[[#This Row],[LIVE_VALUE]]-MIS[[#This Row],[VALUE]])</f>
        <v>503.00000000004002</v>
      </c>
      <c r="AH9081" t="str" cm="1">
        <f t="array" ref="AH90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1" t="str">
        <f>MIS[[#This Row],[TRADING SYMBOL]]</f>
        <v>SENSEX2552082300PE</v>
      </c>
      <c r="AJ9081" t="str">
        <f>IF(RIGHT(MIS[[#This Row],[Main/Hedge]],4)="MAIN","MAIN","HEDGE")</f>
        <v>MAIN</v>
      </c>
      <c r="AK9081" t="str" cm="1">
        <f t="array" ref="AK9081">_xlfn._xlws.FILTER(Table4[Column1],ISNUMBER(SEARCH(Table4[Column1],MIS[[#This Row],[OrderUniqueIdentifier]])),"")</f>
        <v>XYT</v>
      </c>
    </row>
    <row r="9082" spans="1:37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>
        <f>_xlfn.XLOOKUP(MIS[[#This Row],[TRADING SYMBOL]],[1]Sheet1!$D:$D,[1]Sheet1!$C:$C)</f>
        <v>115.45</v>
      </c>
      <c r="AE9082">
        <f>MIS[[#This Row],[OrderAverageTradedPrice]]*MIS[[#This Row],[OrderQuantity]]</f>
        <v>2172</v>
      </c>
      <c r="AF9082">
        <f>MIS[[#This Row],[LTP]]*MIS[[#This Row],[OrderQuantity]]</f>
        <v>2309</v>
      </c>
      <c r="AG9082">
        <f>IF(MIS[[#This Row],[OrderSide]]="SELL",MIS[[#This Row],[VALUE]]-MIS[[#This Row],[LIVE_VALUE]],MIS[[#This Row],[LIVE_VALUE]]-MIS[[#This Row],[VALUE]])</f>
        <v>137</v>
      </c>
      <c r="AH9082" t="str" cm="1">
        <f t="array" ref="AH90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2" t="str">
        <f>MIS[[#This Row],[TRADING SYMBOL]]</f>
        <v>SENSEX2552081100PE</v>
      </c>
      <c r="AJ9082" t="str">
        <f>IF(RIGHT(MIS[[#This Row],[Main/Hedge]],4)="MAIN","MAIN","HEDGE")</f>
        <v>MAIN</v>
      </c>
      <c r="AK9082" t="str" cm="1">
        <f t="array" ref="AK9082">_xlfn._xlws.FILTER(Table4[Column1],ISNUMBER(SEARCH(Table4[Column1],MIS[[#This Row],[OrderUniqueIdentifier]])),"")</f>
        <v>XYT</v>
      </c>
    </row>
    <row r="9083" spans="1:37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>
        <f>_xlfn.XLOOKUP(MIS[[#This Row],[TRADING SYMBOL]],[1]Sheet1!$D:$D,[1]Sheet1!$C:$C)</f>
        <v>187</v>
      </c>
      <c r="AE9083">
        <f>MIS[[#This Row],[OrderAverageTradedPrice]]*MIS[[#This Row],[OrderQuantity]]</f>
        <v>13995</v>
      </c>
      <c r="AF9083">
        <f>MIS[[#This Row],[LTP]]*MIS[[#This Row],[OrderQuantity]]</f>
        <v>14025</v>
      </c>
      <c r="AG9083">
        <f>IF(MIS[[#This Row],[OrderSide]]="SELL",MIS[[#This Row],[VALUE]]-MIS[[#This Row],[LIVE_VALUE]],MIS[[#This Row],[LIVE_VALUE]]-MIS[[#This Row],[VALUE]])</f>
        <v>30</v>
      </c>
      <c r="AH9083" t="str" cm="1">
        <f t="array" ref="AH9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83" t="str">
        <f>MIS[[#This Row],[TRADING SYMBOL]]</f>
        <v>NIFTY2552225050PE</v>
      </c>
      <c r="AJ9083" t="str">
        <f>IF(RIGHT(MIS[[#This Row],[Main/Hedge]],4)="MAIN","MAIN","HEDGE")</f>
        <v>MAIN</v>
      </c>
      <c r="AK9083" t="str" cm="1">
        <f t="array" ref="AK9083">_xlfn._xlws.FILTER(Table4[Column1],ISNUMBER(SEARCH(Table4[Column1],MIS[[#This Row],[OrderUniqueIdentifier]])),"")</f>
        <v>NOTREND</v>
      </c>
    </row>
    <row r="9084" spans="1:37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>
        <f>_xlfn.XLOOKUP(MIS[[#This Row],[TRADING SYMBOL]],[1]Sheet1!$D:$D,[1]Sheet1!$C:$C)</f>
        <v>118.35</v>
      </c>
      <c r="AE9084">
        <f>MIS[[#This Row],[OrderAverageTradedPrice]]*MIS[[#This Row],[OrderQuantity]]</f>
        <v>2339</v>
      </c>
      <c r="AF9084">
        <f>MIS[[#This Row],[LTP]]*MIS[[#This Row],[OrderQuantity]]</f>
        <v>2367</v>
      </c>
      <c r="AG9084">
        <f>IF(MIS[[#This Row],[OrderSide]]="SELL",MIS[[#This Row],[VALUE]]-MIS[[#This Row],[LIVE_VALUE]],MIS[[#This Row],[LIVE_VALUE]]-MIS[[#This Row],[VALUE]])</f>
        <v>28</v>
      </c>
      <c r="AH9084" t="str" cm="1">
        <f t="array" ref="AH90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4" t="str">
        <f>MIS[[#This Row],[TRADING SYMBOL]]</f>
        <v>SENSEX2552083400CE</v>
      </c>
      <c r="AJ9084" t="str">
        <f>IF(RIGHT(MIS[[#This Row],[Main/Hedge]],4)="MAIN","MAIN","HEDGE")</f>
        <v>MAIN</v>
      </c>
      <c r="AK9084" t="str" cm="1">
        <f t="array" ref="AK9084">_xlfn._xlws.FILTER(Table4[Column1],ISNUMBER(SEARCH(Table4[Column1],MIS[[#This Row],[OrderUniqueIdentifier]])),"")</f>
        <v>XYT</v>
      </c>
    </row>
    <row r="9085" spans="1:37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>
        <f>_xlfn.XLOOKUP(MIS[[#This Row],[TRADING SYMBOL]],[1]Sheet1!$D:$D,[1]Sheet1!$C:$C)</f>
        <v>115.45</v>
      </c>
      <c r="AE9085">
        <f>MIS[[#This Row],[OrderAverageTradedPrice]]*MIS[[#This Row],[OrderQuantity]]</f>
        <v>2173</v>
      </c>
      <c r="AF9085">
        <f>MIS[[#This Row],[LTP]]*MIS[[#This Row],[OrderQuantity]]</f>
        <v>2309</v>
      </c>
      <c r="AG9085">
        <f>IF(MIS[[#This Row],[OrderSide]]="SELL",MIS[[#This Row],[VALUE]]-MIS[[#This Row],[LIVE_VALUE]],MIS[[#This Row],[LIVE_VALUE]]-MIS[[#This Row],[VALUE]])</f>
        <v>136</v>
      </c>
      <c r="AH9085" t="str" cm="1">
        <f t="array" ref="AH90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5" t="str">
        <f>MIS[[#This Row],[TRADING SYMBOL]]</f>
        <v>SENSEX2552081100PE</v>
      </c>
      <c r="AJ9085" t="str">
        <f>IF(RIGHT(MIS[[#This Row],[Main/Hedge]],4)="MAIN","MAIN","HEDGE")</f>
        <v>MAIN</v>
      </c>
      <c r="AK9085" t="str" cm="1">
        <f t="array" ref="AK9085">_xlfn._xlws.FILTER(Table4[Column1],ISNUMBER(SEARCH(Table4[Column1],MIS[[#This Row],[OrderUniqueIdentifier]])),"")</f>
        <v>XYT</v>
      </c>
    </row>
    <row r="9086" spans="1:37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>
        <f>_xlfn.XLOOKUP(MIS[[#This Row],[TRADING SYMBOL]],[1]Sheet1!$D:$D,[1]Sheet1!$C:$C)</f>
        <v>409.5</v>
      </c>
      <c r="AE9086">
        <f>MIS[[#This Row],[OrderAverageTradedPrice]]*MIS[[#This Row],[OrderQuantity]]</f>
        <v>8013</v>
      </c>
      <c r="AF9086">
        <f>MIS[[#This Row],[LTP]]*MIS[[#This Row],[OrderQuantity]]</f>
        <v>8190</v>
      </c>
      <c r="AG9086">
        <f>IF(MIS[[#This Row],[OrderSide]]="SELL",MIS[[#This Row],[VALUE]]-MIS[[#This Row],[LIVE_VALUE]],MIS[[#This Row],[LIVE_VALUE]]-MIS[[#This Row],[VALUE]])</f>
        <v>177</v>
      </c>
      <c r="AH9086" t="str" cm="1">
        <f t="array" ref="AH9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86" t="str">
        <f>MIS[[#This Row],[TRADING SYMBOL]]</f>
        <v>SENSEX2552082300PE</v>
      </c>
      <c r="AJ9086" t="str">
        <f>IF(RIGHT(MIS[[#This Row],[Main/Hedge]],4)="MAIN","MAIN","HEDGE")</f>
        <v>MAIN</v>
      </c>
      <c r="AK9086" t="str" cm="1">
        <f t="array" ref="AK9086">_xlfn._xlws.FILTER(Table4[Column1],ISNUMBER(SEARCH(Table4[Column1],MIS[[#This Row],[OrderUniqueIdentifier]])),"")</f>
        <v>NOTREND</v>
      </c>
    </row>
    <row r="9087" spans="1:37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>
        <f>_xlfn.XLOOKUP(MIS[[#This Row],[TRADING SYMBOL]],[1]Sheet1!$D:$D,[1]Sheet1!$C:$C)</f>
        <v>409.5</v>
      </c>
      <c r="AE9087">
        <f>MIS[[#This Row],[OrderAverageTradedPrice]]*MIS[[#This Row],[OrderQuantity]]</f>
        <v>8025</v>
      </c>
      <c r="AF9087">
        <f>MIS[[#This Row],[LTP]]*MIS[[#This Row],[OrderQuantity]]</f>
        <v>8190</v>
      </c>
      <c r="AG9087">
        <f>IF(MIS[[#This Row],[OrderSide]]="SELL",MIS[[#This Row],[VALUE]]-MIS[[#This Row],[LIVE_VALUE]],MIS[[#This Row],[LIVE_VALUE]]-MIS[[#This Row],[VALUE]])</f>
        <v>165</v>
      </c>
      <c r="AH9087" t="str" cm="1">
        <f t="array" ref="AH90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7" t="str">
        <f>MIS[[#This Row],[TRADING SYMBOL]]</f>
        <v>SENSEX2552082300PE</v>
      </c>
      <c r="AJ9087" t="str">
        <f>IF(RIGHT(MIS[[#This Row],[Main/Hedge]],4)="MAIN","MAIN","HEDGE")</f>
        <v>MAIN</v>
      </c>
      <c r="AK9087" t="str" cm="1">
        <f t="array" ref="AK9087">_xlfn._xlws.FILTER(Table4[Column1],ISNUMBER(SEARCH(Table4[Column1],MIS[[#This Row],[OrderUniqueIdentifier]])),"")</f>
        <v>XYT</v>
      </c>
    </row>
    <row r="9088" spans="1:37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>
        <f>_xlfn.XLOOKUP(MIS[[#This Row],[TRADING SYMBOL]],[1]Sheet1!$D:$D,[1]Sheet1!$C:$C)</f>
        <v>187</v>
      </c>
      <c r="AE9088">
        <f>MIS[[#This Row],[OrderAverageTradedPrice]]*MIS[[#This Row],[OrderQuantity]]</f>
        <v>13998.75</v>
      </c>
      <c r="AF9088">
        <f>MIS[[#This Row],[LTP]]*MIS[[#This Row],[OrderQuantity]]</f>
        <v>14025</v>
      </c>
      <c r="AG9088">
        <f>IF(MIS[[#This Row],[OrderSide]]="SELL",MIS[[#This Row],[VALUE]]-MIS[[#This Row],[LIVE_VALUE]],MIS[[#This Row],[LIVE_VALUE]]-MIS[[#This Row],[VALUE]])</f>
        <v>26.25</v>
      </c>
      <c r="AH9088" t="str" cm="1">
        <f t="array" ref="AH90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88" t="str">
        <f>MIS[[#This Row],[TRADING SYMBOL]]</f>
        <v>NIFTY2552225050PE</v>
      </c>
      <c r="AJ9088" t="str">
        <f>IF(RIGHT(MIS[[#This Row],[Main/Hedge]],4)="MAIN","MAIN","HEDGE")</f>
        <v>MAIN</v>
      </c>
      <c r="AK9088" t="str" cm="1">
        <f t="array" ref="AK9088">_xlfn._xlws.FILTER(Table4[Column1],ISNUMBER(SEARCH(Table4[Column1],MIS[[#This Row],[OrderUniqueIdentifier]])),"")</f>
        <v>NOTREND</v>
      </c>
    </row>
    <row r="9089" spans="1:37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>
        <f>_xlfn.XLOOKUP(MIS[[#This Row],[TRADING SYMBOL]],[1]Sheet1!$D:$D,[1]Sheet1!$C:$C)</f>
        <v>409.5</v>
      </c>
      <c r="AE9089">
        <f>MIS[[#This Row],[OrderAverageTradedPrice]]*MIS[[#This Row],[OrderQuantity]]</f>
        <v>8016</v>
      </c>
      <c r="AF9089">
        <f>MIS[[#This Row],[LTP]]*MIS[[#This Row],[OrderQuantity]]</f>
        <v>8190</v>
      </c>
      <c r="AG9089">
        <f>IF(MIS[[#This Row],[OrderSide]]="SELL",MIS[[#This Row],[VALUE]]-MIS[[#This Row],[LIVE_VALUE]],MIS[[#This Row],[LIVE_VALUE]]-MIS[[#This Row],[VALUE]])</f>
        <v>174</v>
      </c>
      <c r="AH9089" t="str" cm="1">
        <f t="array" ref="AH90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9" t="str">
        <f>MIS[[#This Row],[TRADING SYMBOL]]</f>
        <v>SENSEX2552082300PE</v>
      </c>
      <c r="AJ9089" t="str">
        <f>IF(RIGHT(MIS[[#This Row],[Main/Hedge]],4)="MAIN","MAIN","HEDGE")</f>
        <v>MAIN</v>
      </c>
      <c r="AK9089" t="str" cm="1">
        <f t="array" ref="AK9089">_xlfn._xlws.FILTER(Table4[Column1],ISNUMBER(SEARCH(Table4[Column1],MIS[[#This Row],[OrderUniqueIdentifier]])),"")</f>
        <v>XYT</v>
      </c>
    </row>
    <row r="9090" spans="1:37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>
        <f>_xlfn.XLOOKUP(MIS[[#This Row],[TRADING SYMBOL]],[1]Sheet1!$D:$D,[1]Sheet1!$C:$C)</f>
        <v>115.45</v>
      </c>
      <c r="AE9090">
        <f>MIS[[#This Row],[OrderAverageTradedPrice]]*MIS[[#This Row],[OrderQuantity]]</f>
        <v>2175</v>
      </c>
      <c r="AF9090">
        <f>MIS[[#This Row],[LTP]]*MIS[[#This Row],[OrderQuantity]]</f>
        <v>2309</v>
      </c>
      <c r="AG9090">
        <f>IF(MIS[[#This Row],[OrderSide]]="SELL",MIS[[#This Row],[VALUE]]-MIS[[#This Row],[LIVE_VALUE]],MIS[[#This Row],[LIVE_VALUE]]-MIS[[#This Row],[VALUE]])</f>
        <v>134</v>
      </c>
      <c r="AH9090" t="str" cm="1">
        <f t="array" ref="AH90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0" t="str">
        <f>MIS[[#This Row],[TRADING SYMBOL]]</f>
        <v>SENSEX2552081100PE</v>
      </c>
      <c r="AJ9090" t="str">
        <f>IF(RIGHT(MIS[[#This Row],[Main/Hedge]],4)="MAIN","MAIN","HEDGE")</f>
        <v>MAIN</v>
      </c>
      <c r="AK9090" t="str" cm="1">
        <f t="array" ref="AK9090">_xlfn._xlws.FILTER(Table4[Column1],ISNUMBER(SEARCH(Table4[Column1],MIS[[#This Row],[OrderUniqueIdentifier]])),"")</f>
        <v>XYT</v>
      </c>
    </row>
    <row r="9091" spans="1:37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>
        <f>_xlfn.XLOOKUP(MIS[[#This Row],[TRADING SYMBOL]],[1]Sheet1!$D:$D,[1]Sheet1!$C:$C)</f>
        <v>115.45</v>
      </c>
      <c r="AE9091">
        <f>MIS[[#This Row],[OrderAverageTradedPrice]]*MIS[[#This Row],[OrderQuantity]]</f>
        <v>2173</v>
      </c>
      <c r="AF9091">
        <f>MIS[[#This Row],[LTP]]*MIS[[#This Row],[OrderQuantity]]</f>
        <v>2309</v>
      </c>
      <c r="AG9091">
        <f>IF(MIS[[#This Row],[OrderSide]]="SELL",MIS[[#This Row],[VALUE]]-MIS[[#This Row],[LIVE_VALUE]],MIS[[#This Row],[LIVE_VALUE]]-MIS[[#This Row],[VALUE]])</f>
        <v>136</v>
      </c>
      <c r="AH9091" t="str" cm="1">
        <f t="array" ref="AH90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1" t="str">
        <f>MIS[[#This Row],[TRADING SYMBOL]]</f>
        <v>SENSEX2552081100PE</v>
      </c>
      <c r="AJ9091" t="str">
        <f>IF(RIGHT(MIS[[#This Row],[Main/Hedge]],4)="MAIN","MAIN","HEDGE")</f>
        <v>MAIN</v>
      </c>
      <c r="AK9091" t="str" cm="1">
        <f t="array" ref="AK9091">_xlfn._xlws.FILTER(Table4[Column1],ISNUMBER(SEARCH(Table4[Column1],MIS[[#This Row],[OrderUniqueIdentifier]])),"")</f>
        <v>XYT</v>
      </c>
    </row>
    <row r="9092" spans="1:37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>
        <f>_xlfn.XLOOKUP(MIS[[#This Row],[TRADING SYMBOL]],[1]Sheet1!$D:$D,[1]Sheet1!$C:$C)</f>
        <v>168.75</v>
      </c>
      <c r="AE9092">
        <f>MIS[[#This Row],[OrderAverageTradedPrice]]*MIS[[#This Row],[OrderQuantity]]</f>
        <v>12457.5</v>
      </c>
      <c r="AF9092">
        <f>MIS[[#This Row],[LTP]]*MIS[[#This Row],[OrderQuantity]]</f>
        <v>12656.25</v>
      </c>
      <c r="AG9092">
        <f>IF(MIS[[#This Row],[OrderSide]]="SELL",MIS[[#This Row],[VALUE]]-MIS[[#This Row],[LIVE_VALUE]],MIS[[#This Row],[LIVE_VALUE]]-MIS[[#This Row],[VALUE]])</f>
        <v>198.75</v>
      </c>
      <c r="AH9092" t="str" cm="1">
        <f t="array" ref="AH9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92" t="str">
        <f>MIS[[#This Row],[TRADING SYMBOL]]</f>
        <v>NIFTY2552225050CE</v>
      </c>
      <c r="AJ9092" t="str">
        <f>IF(RIGHT(MIS[[#This Row],[Main/Hedge]],4)="MAIN","MAIN","HEDGE")</f>
        <v>MAIN</v>
      </c>
      <c r="AK9092" t="str" cm="1">
        <f t="array" ref="AK9092">_xlfn._xlws.FILTER(Table4[Column1],ISNUMBER(SEARCH(Table4[Column1],MIS[[#This Row],[OrderUniqueIdentifier]])),"")</f>
        <v>NOTREND</v>
      </c>
    </row>
    <row r="9093" spans="1:37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>
        <f>_xlfn.XLOOKUP(MIS[[#This Row],[TRADING SYMBOL]],[1]Sheet1!$D:$D,[1]Sheet1!$C:$C)</f>
        <v>91.6</v>
      </c>
      <c r="AE9093">
        <f>MIS[[#This Row],[OrderAverageTradedPrice]]*MIS[[#This Row],[OrderQuantity]]</f>
        <v>3550</v>
      </c>
      <c r="AF9093">
        <f>MIS[[#This Row],[LTP]]*MIS[[#This Row],[OrderQuantity]]</f>
        <v>3664</v>
      </c>
      <c r="AG9093">
        <f>IF(MIS[[#This Row],[OrderSide]]="SELL",MIS[[#This Row],[VALUE]]-MIS[[#This Row],[LIVE_VALUE]],MIS[[#This Row],[LIVE_VALUE]]-MIS[[#This Row],[VALUE]])</f>
        <v>114</v>
      </c>
      <c r="AH9093" t="str" cm="1">
        <f t="array" ref="AH90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3" t="str">
        <f>MIS[[#This Row],[TRADING SYMBOL]]</f>
        <v>SENSEX2552083600CE</v>
      </c>
      <c r="AJ9093" t="str">
        <f>IF(RIGHT(MIS[[#This Row],[Main/Hedge]],4)="MAIN","MAIN","HEDGE")</f>
        <v>MAIN</v>
      </c>
      <c r="AK9093" t="str" cm="1">
        <f t="array" ref="AK9093">_xlfn._xlws.FILTER(Table4[Column1],ISNUMBER(SEARCH(Table4[Column1],MIS[[#This Row],[OrderUniqueIdentifier]])),"")</f>
        <v>XYT</v>
      </c>
    </row>
    <row r="9094" spans="1:37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>
        <f>_xlfn.XLOOKUP(MIS[[#This Row],[TRADING SYMBOL]],[1]Sheet1!$D:$D,[1]Sheet1!$C:$C)</f>
        <v>490.65</v>
      </c>
      <c r="AE9094">
        <f>MIS[[#This Row],[OrderAverageTradedPrice]]*MIS[[#This Row],[OrderQuantity]]</f>
        <v>9717</v>
      </c>
      <c r="AF9094">
        <f>MIS[[#This Row],[LTP]]*MIS[[#This Row],[OrderQuantity]]</f>
        <v>9813</v>
      </c>
      <c r="AG9094">
        <f>IF(MIS[[#This Row],[OrderSide]]="SELL",MIS[[#This Row],[VALUE]]-MIS[[#This Row],[LIVE_VALUE]],MIS[[#This Row],[LIVE_VALUE]]-MIS[[#This Row],[VALUE]])</f>
        <v>96</v>
      </c>
      <c r="AH9094" t="str" cm="1">
        <f t="array" ref="AH90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4" t="str">
        <f>MIS[[#This Row],[TRADING SYMBOL]]</f>
        <v>SENSEX2552082300CE</v>
      </c>
      <c r="AJ9094" t="str">
        <f>IF(RIGHT(MIS[[#This Row],[Main/Hedge]],4)="MAIN","MAIN","HEDGE")</f>
        <v>MAIN</v>
      </c>
      <c r="AK9094" t="str" cm="1">
        <f t="array" ref="AK9094">_xlfn._xlws.FILTER(Table4[Column1],ISNUMBER(SEARCH(Table4[Column1],MIS[[#This Row],[OrderUniqueIdentifier]])),"")</f>
        <v>XYT</v>
      </c>
    </row>
    <row r="9095" spans="1:37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>
        <f>_xlfn.XLOOKUP(MIS[[#This Row],[TRADING SYMBOL]],[1]Sheet1!$D:$D,[1]Sheet1!$C:$C)</f>
        <v>118.35</v>
      </c>
      <c r="AE9095">
        <f>MIS[[#This Row],[OrderAverageTradedPrice]]*MIS[[#This Row],[OrderQuantity]]</f>
        <v>2342</v>
      </c>
      <c r="AF9095">
        <f>MIS[[#This Row],[LTP]]*MIS[[#This Row],[OrderQuantity]]</f>
        <v>2367</v>
      </c>
      <c r="AG9095">
        <f>IF(MIS[[#This Row],[OrderSide]]="SELL",MIS[[#This Row],[VALUE]]-MIS[[#This Row],[LIVE_VALUE]],MIS[[#This Row],[LIVE_VALUE]]-MIS[[#This Row],[VALUE]])</f>
        <v>25</v>
      </c>
      <c r="AH9095" t="str" cm="1">
        <f t="array" ref="AH90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5" t="str">
        <f>MIS[[#This Row],[TRADING SYMBOL]]</f>
        <v>SENSEX2552083400CE</v>
      </c>
      <c r="AJ9095" t="str">
        <f>IF(RIGHT(MIS[[#This Row],[Main/Hedge]],4)="MAIN","MAIN","HEDGE")</f>
        <v>MAIN</v>
      </c>
      <c r="AK9095" t="str" cm="1">
        <f t="array" ref="AK9095">_xlfn._xlws.FILTER(Table4[Column1],ISNUMBER(SEARCH(Table4[Column1],MIS[[#This Row],[OrderUniqueIdentifier]])),"")</f>
        <v>XYT</v>
      </c>
    </row>
    <row r="9096" spans="1:37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>
        <f>_xlfn.XLOOKUP(MIS[[#This Row],[TRADING SYMBOL]],[1]Sheet1!$D:$D,[1]Sheet1!$C:$C)</f>
        <v>107.95</v>
      </c>
      <c r="AE9096">
        <f>MIS[[#This Row],[OrderAverageTradedPrice]]*MIS[[#This Row],[OrderQuantity]]</f>
        <v>1964</v>
      </c>
      <c r="AF9096">
        <f>MIS[[#This Row],[LTP]]*MIS[[#This Row],[OrderQuantity]]</f>
        <v>2159</v>
      </c>
      <c r="AG9096">
        <f>IF(MIS[[#This Row],[OrderSide]]="SELL",MIS[[#This Row],[VALUE]]-MIS[[#This Row],[LIVE_VALUE]],MIS[[#This Row],[LIVE_VALUE]]-MIS[[#This Row],[VALUE]])</f>
        <v>195</v>
      </c>
      <c r="AH9096" t="str" cm="1">
        <f t="array" ref="AH90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6" t="str">
        <f>MIS[[#This Row],[TRADING SYMBOL]]</f>
        <v>SENSEX2552081000PE</v>
      </c>
      <c r="AJ9096" t="str">
        <f>IF(RIGHT(MIS[[#This Row],[Main/Hedge]],4)="MAIN","MAIN","HEDGE")</f>
        <v>MAIN</v>
      </c>
      <c r="AK9096" t="str" cm="1">
        <f t="array" ref="AK9096">_xlfn._xlws.FILTER(Table4[Column1],ISNUMBER(SEARCH(Table4[Column1],MIS[[#This Row],[OrderUniqueIdentifier]])),"")</f>
        <v>XYT</v>
      </c>
    </row>
    <row r="9097" spans="1:37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>
        <f>_xlfn.XLOOKUP(MIS[[#This Row],[TRADING SYMBOL]],[1]Sheet1!$D:$D,[1]Sheet1!$C:$C)</f>
        <v>187</v>
      </c>
      <c r="AE9097">
        <f>MIS[[#This Row],[OrderAverageTradedPrice]]*MIS[[#This Row],[OrderQuantity]]</f>
        <v>13995</v>
      </c>
      <c r="AF9097">
        <f>MIS[[#This Row],[LTP]]*MIS[[#This Row],[OrderQuantity]]</f>
        <v>14025</v>
      </c>
      <c r="AG9097">
        <f>IF(MIS[[#This Row],[OrderSide]]="SELL",MIS[[#This Row],[VALUE]]-MIS[[#This Row],[LIVE_VALUE]],MIS[[#This Row],[LIVE_VALUE]]-MIS[[#This Row],[VALUE]])</f>
        <v>30</v>
      </c>
      <c r="AH9097" t="str" cm="1">
        <f t="array" ref="AH9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97" t="str">
        <f>MIS[[#This Row],[TRADING SYMBOL]]</f>
        <v>NIFTY2552225050PE</v>
      </c>
      <c r="AJ9097" t="str">
        <f>IF(RIGHT(MIS[[#This Row],[Main/Hedge]],4)="MAIN","MAIN","HEDGE")</f>
        <v>MAIN</v>
      </c>
      <c r="AK9097" t="str" cm="1">
        <f t="array" ref="AK9097">_xlfn._xlws.FILTER(Table4[Column1],ISNUMBER(SEARCH(Table4[Column1],MIS[[#This Row],[OrderUniqueIdentifier]])),"")</f>
        <v>NOTREND</v>
      </c>
    </row>
    <row r="9098" spans="1:37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>
        <f>_xlfn.XLOOKUP(MIS[[#This Row],[TRADING SYMBOL]],[1]Sheet1!$D:$D,[1]Sheet1!$C:$C)</f>
        <v>409.5</v>
      </c>
      <c r="AE9098">
        <f>MIS[[#This Row],[OrderAverageTradedPrice]]*MIS[[#This Row],[OrderQuantity]]</f>
        <v>8016</v>
      </c>
      <c r="AF9098">
        <f>MIS[[#This Row],[LTP]]*MIS[[#This Row],[OrderQuantity]]</f>
        <v>8190</v>
      </c>
      <c r="AG9098">
        <f>IF(MIS[[#This Row],[OrderSide]]="SELL",MIS[[#This Row],[VALUE]]-MIS[[#This Row],[LIVE_VALUE]],MIS[[#This Row],[LIVE_VALUE]]-MIS[[#This Row],[VALUE]])</f>
        <v>174</v>
      </c>
      <c r="AH9098" t="str" cm="1">
        <f t="array" ref="AH90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098" t="str">
        <f>MIS[[#This Row],[TRADING SYMBOL]]</f>
        <v>SENSEX2552082300PE</v>
      </c>
      <c r="AJ9098" t="str">
        <f>IF(RIGHT(MIS[[#This Row],[Main/Hedge]],4)="MAIN","MAIN","HEDGE")</f>
        <v>MAIN</v>
      </c>
      <c r="AK9098" t="str" cm="1">
        <f t="array" ref="AK9098">_xlfn._xlws.FILTER(Table4[Column1],ISNUMBER(SEARCH(Table4[Column1],MIS[[#This Row],[OrderUniqueIdentifier]])),"")</f>
        <v>NOTREND</v>
      </c>
    </row>
    <row r="9099" spans="1:37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>
        <f>_xlfn.XLOOKUP(MIS[[#This Row],[TRADING SYMBOL]],[1]Sheet1!$D:$D,[1]Sheet1!$C:$C)</f>
        <v>115.45</v>
      </c>
      <c r="AE9099">
        <f>MIS[[#This Row],[OrderAverageTradedPrice]]*MIS[[#This Row],[OrderQuantity]]</f>
        <v>2172</v>
      </c>
      <c r="AF9099">
        <f>MIS[[#This Row],[LTP]]*MIS[[#This Row],[OrderQuantity]]</f>
        <v>2309</v>
      </c>
      <c r="AG9099">
        <f>IF(MIS[[#This Row],[OrderSide]]="SELL",MIS[[#This Row],[VALUE]]-MIS[[#This Row],[LIVE_VALUE]],MIS[[#This Row],[LIVE_VALUE]]-MIS[[#This Row],[VALUE]])</f>
        <v>137</v>
      </c>
      <c r="AH9099" t="str" cm="1">
        <f t="array" ref="AH90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9" t="str">
        <f>MIS[[#This Row],[TRADING SYMBOL]]</f>
        <v>SENSEX2552081100PE</v>
      </c>
      <c r="AJ9099" t="str">
        <f>IF(RIGHT(MIS[[#This Row],[Main/Hedge]],4)="MAIN","MAIN","HEDGE")</f>
        <v>MAIN</v>
      </c>
      <c r="AK9099" t="str" cm="1">
        <f t="array" ref="AK9099">_xlfn._xlws.FILTER(Table4[Column1],ISNUMBER(SEARCH(Table4[Column1],MIS[[#This Row],[OrderUniqueIdentifier]])),"")</f>
        <v>XYT</v>
      </c>
    </row>
    <row r="9100" spans="1:37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>
        <f>_xlfn.XLOOKUP(MIS[[#This Row],[TRADING SYMBOL]],[1]Sheet1!$D:$D,[1]Sheet1!$C:$C)</f>
        <v>187</v>
      </c>
      <c r="AE9100">
        <f>MIS[[#This Row],[OrderAverageTradedPrice]]*MIS[[#This Row],[OrderQuantity]]</f>
        <v>14010</v>
      </c>
      <c r="AF9100">
        <f>MIS[[#This Row],[LTP]]*MIS[[#This Row],[OrderQuantity]]</f>
        <v>14025</v>
      </c>
      <c r="AG9100">
        <f>IF(MIS[[#This Row],[OrderSide]]="SELL",MIS[[#This Row],[VALUE]]-MIS[[#This Row],[LIVE_VALUE]],MIS[[#This Row],[LIVE_VALUE]]-MIS[[#This Row],[VALUE]])</f>
        <v>15</v>
      </c>
      <c r="AH9100" t="str" cm="1">
        <f t="array" ref="AH91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00" t="str">
        <f>MIS[[#This Row],[TRADING SYMBOL]]</f>
        <v>NIFTY2552225050PE</v>
      </c>
      <c r="AJ9100" t="str">
        <f>IF(RIGHT(MIS[[#This Row],[Main/Hedge]],4)="MAIN","MAIN","HEDGE")</f>
        <v>MAIN</v>
      </c>
      <c r="AK9100" t="str" cm="1">
        <f t="array" ref="AK9100">_xlfn._xlws.FILTER(Table4[Column1],ISNUMBER(SEARCH(Table4[Column1],MIS[[#This Row],[OrderUniqueIdentifier]])),"")</f>
        <v>NOTREND</v>
      </c>
    </row>
    <row r="9101" spans="1:37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>
        <f>_xlfn.XLOOKUP(MIS[[#This Row],[TRADING SYMBOL]],[1]Sheet1!$D:$D,[1]Sheet1!$C:$C)</f>
        <v>490.65</v>
      </c>
      <c r="AE9101">
        <f>MIS[[#This Row],[OrderAverageTradedPrice]]*MIS[[#This Row],[OrderQuantity]]</f>
        <v>9725</v>
      </c>
      <c r="AF9101">
        <f>MIS[[#This Row],[LTP]]*MIS[[#This Row],[OrderQuantity]]</f>
        <v>9813</v>
      </c>
      <c r="AG9101">
        <f>IF(MIS[[#This Row],[OrderSide]]="SELL",MIS[[#This Row],[VALUE]]-MIS[[#This Row],[LIVE_VALUE]],MIS[[#This Row],[LIVE_VALUE]]-MIS[[#This Row],[VALUE]])</f>
        <v>88</v>
      </c>
      <c r="AH9101" t="str" cm="1">
        <f t="array" ref="AH91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01" t="str">
        <f>MIS[[#This Row],[TRADING SYMBOL]]</f>
        <v>SENSEX2552082300CE</v>
      </c>
      <c r="AJ9101" t="str">
        <f>IF(RIGHT(MIS[[#This Row],[Main/Hedge]],4)="MAIN","MAIN","HEDGE")</f>
        <v>MAIN</v>
      </c>
      <c r="AK9101" t="str" cm="1">
        <f t="array" ref="AK9101">_xlfn._xlws.FILTER(Table4[Column1],ISNUMBER(SEARCH(Table4[Column1],MIS[[#This Row],[OrderUniqueIdentifier]])),"")</f>
        <v>NOTREND</v>
      </c>
    </row>
    <row r="9102" spans="1:37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>
        <f>_xlfn.XLOOKUP(MIS[[#This Row],[TRADING SYMBOL]],[1]Sheet1!$D:$D,[1]Sheet1!$C:$C)</f>
        <v>118.35</v>
      </c>
      <c r="AE9102">
        <f>MIS[[#This Row],[OrderAverageTradedPrice]]*MIS[[#This Row],[OrderQuantity]]</f>
        <v>2343</v>
      </c>
      <c r="AF9102">
        <f>MIS[[#This Row],[LTP]]*MIS[[#This Row],[OrderQuantity]]</f>
        <v>2367</v>
      </c>
      <c r="AG9102">
        <f>IF(MIS[[#This Row],[OrderSide]]="SELL",MIS[[#This Row],[VALUE]]-MIS[[#This Row],[LIVE_VALUE]],MIS[[#This Row],[LIVE_VALUE]]-MIS[[#This Row],[VALUE]])</f>
        <v>24</v>
      </c>
      <c r="AH9102" t="str" cm="1">
        <f t="array" ref="AH9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2" t="str">
        <f>MIS[[#This Row],[TRADING SYMBOL]]</f>
        <v>SENSEX2552083400CE</v>
      </c>
      <c r="AJ9102" t="str">
        <f>IF(RIGHT(MIS[[#This Row],[Main/Hedge]],4)="MAIN","MAIN","HEDGE")</f>
        <v>MAIN</v>
      </c>
      <c r="AK9102" t="str" cm="1">
        <f t="array" ref="AK9102">_xlfn._xlws.FILTER(Table4[Column1],ISNUMBER(SEARCH(Table4[Column1],MIS[[#This Row],[OrderUniqueIdentifier]])),"")</f>
        <v>XYT</v>
      </c>
    </row>
    <row r="9103" spans="1:37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>
        <f>_xlfn.XLOOKUP(MIS[[#This Row],[TRADING SYMBOL]],[1]Sheet1!$D:$D,[1]Sheet1!$C:$C)</f>
        <v>91.6</v>
      </c>
      <c r="AE9103">
        <f>MIS[[#This Row],[OrderAverageTradedPrice]]*MIS[[#This Row],[OrderQuantity]]</f>
        <v>1777</v>
      </c>
      <c r="AF9103">
        <f>MIS[[#This Row],[LTP]]*MIS[[#This Row],[OrderQuantity]]</f>
        <v>1832</v>
      </c>
      <c r="AG9103">
        <f>IF(MIS[[#This Row],[OrderSide]]="SELL",MIS[[#This Row],[VALUE]]-MIS[[#This Row],[LIVE_VALUE]],MIS[[#This Row],[LIVE_VALUE]]-MIS[[#This Row],[VALUE]])</f>
        <v>55</v>
      </c>
      <c r="AH9103" t="str" cm="1">
        <f t="array" ref="AH9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3" t="str">
        <f>MIS[[#This Row],[TRADING SYMBOL]]</f>
        <v>SENSEX2552083600CE</v>
      </c>
      <c r="AJ9103" t="str">
        <f>IF(RIGHT(MIS[[#This Row],[Main/Hedge]],4)="MAIN","MAIN","HEDGE")</f>
        <v>MAIN</v>
      </c>
      <c r="AK9103" t="str" cm="1">
        <f t="array" ref="AK9103">_xlfn._xlws.FILTER(Table4[Column1],ISNUMBER(SEARCH(Table4[Column1],MIS[[#This Row],[OrderUniqueIdentifier]])),"")</f>
        <v>XYT</v>
      </c>
    </row>
    <row r="9104" spans="1:37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>
        <f>_xlfn.XLOOKUP(MIS[[#This Row],[TRADING SYMBOL]],[1]Sheet1!$D:$D,[1]Sheet1!$C:$C)</f>
        <v>168.75</v>
      </c>
      <c r="AE9104">
        <f>MIS[[#This Row],[OrderAverageTradedPrice]]*MIS[[#This Row],[OrderQuantity]]</f>
        <v>37361.25</v>
      </c>
      <c r="AF9104">
        <f>MIS[[#This Row],[LTP]]*MIS[[#This Row],[OrderQuantity]]</f>
        <v>37968.75</v>
      </c>
      <c r="AG9104">
        <f>IF(MIS[[#This Row],[OrderSide]]="SELL",MIS[[#This Row],[VALUE]]-MIS[[#This Row],[LIVE_VALUE]],MIS[[#This Row],[LIVE_VALUE]]-MIS[[#This Row],[VALUE]])</f>
        <v>607.5</v>
      </c>
      <c r="AH9104" t="str" cm="1">
        <f t="array" ref="AH9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04" t="str">
        <f>MIS[[#This Row],[TRADING SYMBOL]]</f>
        <v>NIFTY2552225050CE</v>
      </c>
      <c r="AJ9104" t="str">
        <f>IF(RIGHT(MIS[[#This Row],[Main/Hedge]],4)="MAIN","MAIN","HEDGE")</f>
        <v>MAIN</v>
      </c>
      <c r="AK9104" t="str" cm="1">
        <f t="array" ref="AK9104">_xlfn._xlws.FILTER(Table4[Column1],ISNUMBER(SEARCH(Table4[Column1],MIS[[#This Row],[OrderUniqueIdentifier]])),"")</f>
        <v>NOTREND</v>
      </c>
    </row>
    <row r="9105" spans="1:37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>
        <f>_xlfn.XLOOKUP(MIS[[#This Row],[TRADING SYMBOL]],[1]Sheet1!$D:$D,[1]Sheet1!$C:$C)</f>
        <v>163.69999999999999</v>
      </c>
      <c r="AE9105">
        <f>MIS[[#This Row],[OrderAverageTradedPrice]]*MIS[[#This Row],[OrderQuantity]]</f>
        <v>48997.5</v>
      </c>
      <c r="AF9105">
        <f>MIS[[#This Row],[LTP]]*MIS[[#This Row],[OrderQuantity]]</f>
        <v>49110</v>
      </c>
      <c r="AG9105">
        <f>IF(MIS[[#This Row],[OrderSide]]="SELL",MIS[[#This Row],[VALUE]]-MIS[[#This Row],[LIVE_VALUE]],MIS[[#This Row],[LIVE_VALUE]]-MIS[[#This Row],[VALUE]])</f>
        <v>112.5</v>
      </c>
      <c r="AH9105" t="str" cm="1">
        <f t="array" ref="AH9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05" t="str">
        <f>MIS[[#This Row],[TRADING SYMBOL]]</f>
        <v>NIFTY2552225000PE</v>
      </c>
      <c r="AJ9105" t="str">
        <f>IF(RIGHT(MIS[[#This Row],[Main/Hedge]],4)="MAIN","MAIN","HEDGE")</f>
        <v>MAIN</v>
      </c>
      <c r="AK9105" t="str" cm="1">
        <f t="array" ref="AK9105">_xlfn._xlws.FILTER(Table4[Column1],ISNUMBER(SEARCH(Table4[Column1],MIS[[#This Row],[OrderUniqueIdentifier]])),"")</f>
        <v>LONGSHORT</v>
      </c>
    </row>
    <row r="9106" spans="1:37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>
        <f>_xlfn.XLOOKUP(MIS[[#This Row],[TRADING SYMBOL]],[1]Sheet1!$D:$D,[1]Sheet1!$C:$C)</f>
        <v>409.5</v>
      </c>
      <c r="AE9106">
        <f>MIS[[#This Row],[OrderAverageTradedPrice]]*MIS[[#This Row],[OrderQuantity]]</f>
        <v>48084</v>
      </c>
      <c r="AF9106">
        <f>MIS[[#This Row],[LTP]]*MIS[[#This Row],[OrderQuantity]]</f>
        <v>49140</v>
      </c>
      <c r="AG9106">
        <f>IF(MIS[[#This Row],[OrderSide]]="SELL",MIS[[#This Row],[VALUE]]-MIS[[#This Row],[LIVE_VALUE]],MIS[[#This Row],[LIVE_VALUE]]-MIS[[#This Row],[VALUE]])</f>
        <v>1056</v>
      </c>
      <c r="AH9106" t="str" cm="1">
        <f t="array" ref="AH9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06" t="str">
        <f>MIS[[#This Row],[TRADING SYMBOL]]</f>
        <v>SENSEX2552082300PE</v>
      </c>
      <c r="AJ9106" t="str">
        <f>IF(RIGHT(MIS[[#This Row],[Main/Hedge]],4)="MAIN","MAIN","HEDGE")</f>
        <v>MAIN</v>
      </c>
      <c r="AK9106" t="str" cm="1">
        <f t="array" ref="AK9106">_xlfn._xlws.FILTER(Table4[Column1],ISNUMBER(SEARCH(Table4[Column1],MIS[[#This Row],[OrderUniqueIdentifier]])),"")</f>
        <v>LONGSHORT</v>
      </c>
    </row>
    <row r="9107" spans="1:37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>
        <f>_xlfn.XLOOKUP(MIS[[#This Row],[TRADING SYMBOL]],[1]Sheet1!$D:$D,[1]Sheet1!$C:$C)</f>
        <v>118.35</v>
      </c>
      <c r="AE9107">
        <f>MIS[[#This Row],[OrderAverageTradedPrice]]*MIS[[#This Row],[OrderQuantity]]</f>
        <v>7017.99999999996</v>
      </c>
      <c r="AF9107">
        <f>MIS[[#This Row],[LTP]]*MIS[[#This Row],[OrderQuantity]]</f>
        <v>7101</v>
      </c>
      <c r="AG9107">
        <f>IF(MIS[[#This Row],[OrderSide]]="SELL",MIS[[#This Row],[VALUE]]-MIS[[#This Row],[LIVE_VALUE]],MIS[[#This Row],[LIVE_VALUE]]-MIS[[#This Row],[VALUE]])</f>
        <v>83.000000000040018</v>
      </c>
      <c r="AH9107" t="str" cm="1">
        <f t="array" ref="AH9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7" t="str">
        <f>MIS[[#This Row],[TRADING SYMBOL]]</f>
        <v>SENSEX2552083400CE</v>
      </c>
      <c r="AJ9107" t="str">
        <f>IF(RIGHT(MIS[[#This Row],[Main/Hedge]],4)="MAIN","MAIN","HEDGE")</f>
        <v>MAIN</v>
      </c>
      <c r="AK9107" t="str" cm="1">
        <f t="array" ref="AK9107">_xlfn._xlws.FILTER(Table4[Column1],ISNUMBER(SEARCH(Table4[Column1],MIS[[#This Row],[OrderUniqueIdentifier]])),"")</f>
        <v>XYT</v>
      </c>
    </row>
    <row r="9108" spans="1:37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>
        <f>_xlfn.XLOOKUP(MIS[[#This Row],[TRADING SYMBOL]],[1]Sheet1!$D:$D,[1]Sheet1!$C:$C)</f>
        <v>490.65</v>
      </c>
      <c r="AE9108">
        <f>MIS[[#This Row],[OrderAverageTradedPrice]]*MIS[[#This Row],[OrderQuantity]]</f>
        <v>38852</v>
      </c>
      <c r="AF9108">
        <f>MIS[[#This Row],[LTP]]*MIS[[#This Row],[OrderQuantity]]</f>
        <v>39252</v>
      </c>
      <c r="AG9108">
        <f>IF(MIS[[#This Row],[OrderSide]]="SELL",MIS[[#This Row],[VALUE]]-MIS[[#This Row],[LIVE_VALUE]],MIS[[#This Row],[LIVE_VALUE]]-MIS[[#This Row],[VALUE]])</f>
        <v>400</v>
      </c>
      <c r="AH9108" t="str" cm="1">
        <f t="array" ref="AH9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08" t="str">
        <f>MIS[[#This Row],[TRADING SYMBOL]]</f>
        <v>SENSEX2552082300CE</v>
      </c>
      <c r="AJ9108" t="str">
        <f>IF(RIGHT(MIS[[#This Row],[Main/Hedge]],4)="MAIN","MAIN","HEDGE")</f>
        <v>MAIN</v>
      </c>
      <c r="AK9108" t="str" cm="1">
        <f t="array" ref="AK9108">_xlfn._xlws.FILTER(Table4[Column1],ISNUMBER(SEARCH(Table4[Column1],MIS[[#This Row],[OrderUniqueIdentifier]])),"")</f>
        <v>NOTREND</v>
      </c>
    </row>
    <row r="9109" spans="1:37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>
        <f>_xlfn.XLOOKUP(MIS[[#This Row],[TRADING SYMBOL]],[1]Sheet1!$D:$D,[1]Sheet1!$C:$C)</f>
        <v>490.65</v>
      </c>
      <c r="AE9109">
        <f>MIS[[#This Row],[OrderAverageTradedPrice]]*MIS[[#This Row],[OrderQuantity]]</f>
        <v>38900</v>
      </c>
      <c r="AF9109">
        <f>MIS[[#This Row],[LTP]]*MIS[[#This Row],[OrderQuantity]]</f>
        <v>39252</v>
      </c>
      <c r="AG9109">
        <f>IF(MIS[[#This Row],[OrderSide]]="SELL",MIS[[#This Row],[VALUE]]-MIS[[#This Row],[LIVE_VALUE]],MIS[[#This Row],[LIVE_VALUE]]-MIS[[#This Row],[VALUE]])</f>
        <v>352</v>
      </c>
      <c r="AH9109" t="str" cm="1">
        <f t="array" ref="AH9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09" t="str">
        <f>MIS[[#This Row],[TRADING SYMBOL]]</f>
        <v>SENSEX2552082300CE</v>
      </c>
      <c r="AJ9109" t="str">
        <f>IF(RIGHT(MIS[[#This Row],[Main/Hedge]],4)="MAIN","MAIN","HEDGE")</f>
        <v>MAIN</v>
      </c>
      <c r="AK9109" t="str" cm="1">
        <f t="array" ref="AK9109">_xlfn._xlws.FILTER(Table4[Column1],ISNUMBER(SEARCH(Table4[Column1],MIS[[#This Row],[OrderUniqueIdentifier]])),"")</f>
        <v>NOTREND</v>
      </c>
    </row>
    <row r="9110" spans="1:37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>
        <f>_xlfn.XLOOKUP(MIS[[#This Row],[TRADING SYMBOL]],[1]Sheet1!$D:$D,[1]Sheet1!$C:$C)</f>
        <v>409.5</v>
      </c>
      <c r="AE9110">
        <f>MIS[[#This Row],[OrderAverageTradedPrice]]*MIS[[#This Row],[OrderQuantity]]</f>
        <v>16030</v>
      </c>
      <c r="AF9110">
        <f>MIS[[#This Row],[LTP]]*MIS[[#This Row],[OrderQuantity]]</f>
        <v>16380</v>
      </c>
      <c r="AG9110">
        <f>IF(MIS[[#This Row],[OrderSide]]="SELL",MIS[[#This Row],[VALUE]]-MIS[[#This Row],[LIVE_VALUE]],MIS[[#This Row],[LIVE_VALUE]]-MIS[[#This Row],[VALUE]])</f>
        <v>350</v>
      </c>
      <c r="AH9110" t="str" cm="1">
        <f t="array" ref="AH9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0" t="str">
        <f>MIS[[#This Row],[TRADING SYMBOL]]</f>
        <v>SENSEX2552082300PE</v>
      </c>
      <c r="AJ9110" t="str">
        <f>IF(RIGHT(MIS[[#This Row],[Main/Hedge]],4)="MAIN","MAIN","HEDGE")</f>
        <v>MAIN</v>
      </c>
      <c r="AK9110" t="str" cm="1">
        <f t="array" ref="AK9110">_xlfn._xlws.FILTER(Table4[Column1],ISNUMBER(SEARCH(Table4[Column1],MIS[[#This Row],[OrderUniqueIdentifier]])),"")</f>
        <v>XYT</v>
      </c>
    </row>
    <row r="9111" spans="1:37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>
        <f>_xlfn.XLOOKUP(MIS[[#This Row],[TRADING SYMBOL]],[1]Sheet1!$D:$D,[1]Sheet1!$C:$C)</f>
        <v>163.69999999999999</v>
      </c>
      <c r="AE9111">
        <f>MIS[[#This Row],[OrderAverageTradedPrice]]*MIS[[#This Row],[OrderQuantity]]</f>
        <v>122426.25000000001</v>
      </c>
      <c r="AF9111">
        <f>MIS[[#This Row],[LTP]]*MIS[[#This Row],[OrderQuantity]]</f>
        <v>122774.99999999999</v>
      </c>
      <c r="AG9111">
        <f>IF(MIS[[#This Row],[OrderSide]]="SELL",MIS[[#This Row],[VALUE]]-MIS[[#This Row],[LIVE_VALUE]],MIS[[#This Row],[LIVE_VALUE]]-MIS[[#This Row],[VALUE]])</f>
        <v>348.7499999999709</v>
      </c>
      <c r="AH9111" t="str" cm="1">
        <f t="array" ref="AH91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11" t="str">
        <f>MIS[[#This Row],[TRADING SYMBOL]]</f>
        <v>NIFTY2552225000PE</v>
      </c>
      <c r="AJ9111" t="str">
        <f>IF(RIGHT(MIS[[#This Row],[Main/Hedge]],4)="MAIN","MAIN","HEDGE")</f>
        <v>MAIN</v>
      </c>
      <c r="AK9111" t="str" cm="1">
        <f t="array" ref="AK9111">_xlfn._xlws.FILTER(Table4[Column1],ISNUMBER(SEARCH(Table4[Column1],MIS[[#This Row],[OrderUniqueIdentifier]])),"")</f>
        <v>LONGSHORT</v>
      </c>
    </row>
    <row r="9112" spans="1:37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>
        <f>_xlfn.XLOOKUP(MIS[[#This Row],[TRADING SYMBOL]],[1]Sheet1!$D:$D,[1]Sheet1!$C:$C)</f>
        <v>187</v>
      </c>
      <c r="AE9112">
        <f>MIS[[#This Row],[OrderAverageTradedPrice]]*MIS[[#This Row],[OrderQuantity]]</f>
        <v>14010</v>
      </c>
      <c r="AF9112">
        <f>MIS[[#This Row],[LTP]]*MIS[[#This Row],[OrderQuantity]]</f>
        <v>14025</v>
      </c>
      <c r="AG9112">
        <f>IF(MIS[[#This Row],[OrderSide]]="SELL",MIS[[#This Row],[VALUE]]-MIS[[#This Row],[LIVE_VALUE]],MIS[[#This Row],[LIVE_VALUE]]-MIS[[#This Row],[VALUE]])</f>
        <v>15</v>
      </c>
      <c r="AH9112" t="str" cm="1">
        <f t="array" ref="AH9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12" t="str">
        <f>MIS[[#This Row],[TRADING SYMBOL]]</f>
        <v>NIFTY2552225050PE</v>
      </c>
      <c r="AJ9112" t="str">
        <f>IF(RIGHT(MIS[[#This Row],[Main/Hedge]],4)="MAIN","MAIN","HEDGE")</f>
        <v>MAIN</v>
      </c>
      <c r="AK9112" t="str" cm="1">
        <f t="array" ref="AK9112">_xlfn._xlws.FILTER(Table4[Column1],ISNUMBER(SEARCH(Table4[Column1],MIS[[#This Row],[OrderUniqueIdentifier]])),"")</f>
        <v>NOTREND</v>
      </c>
    </row>
    <row r="9113" spans="1:37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>
        <f>_xlfn.XLOOKUP(MIS[[#This Row],[TRADING SYMBOL]],[1]Sheet1!$D:$D,[1]Sheet1!$C:$C)</f>
        <v>409.5</v>
      </c>
      <c r="AE9113">
        <f>MIS[[#This Row],[OrderAverageTradedPrice]]*MIS[[#This Row],[OrderQuantity]]</f>
        <v>16040</v>
      </c>
      <c r="AF9113">
        <f>MIS[[#This Row],[LTP]]*MIS[[#This Row],[OrderQuantity]]</f>
        <v>16380</v>
      </c>
      <c r="AG9113">
        <f>IF(MIS[[#This Row],[OrderSide]]="SELL",MIS[[#This Row],[VALUE]]-MIS[[#This Row],[LIVE_VALUE]],MIS[[#This Row],[LIVE_VALUE]]-MIS[[#This Row],[VALUE]])</f>
        <v>340</v>
      </c>
      <c r="AH9113" t="str" cm="1">
        <f t="array" ref="AH9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13" t="str">
        <f>MIS[[#This Row],[TRADING SYMBOL]]</f>
        <v>SENSEX2552082300PE</v>
      </c>
      <c r="AJ9113" t="str">
        <f>IF(RIGHT(MIS[[#This Row],[Main/Hedge]],4)="MAIN","MAIN","HEDGE")</f>
        <v>MAIN</v>
      </c>
      <c r="AK9113" t="str" cm="1">
        <f t="array" ref="AK9113">_xlfn._xlws.FILTER(Table4[Column1],ISNUMBER(SEARCH(Table4[Column1],MIS[[#This Row],[OrderUniqueIdentifier]])),"")</f>
        <v>NOTREND</v>
      </c>
    </row>
    <row r="9114" spans="1:37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>
        <f>_xlfn.XLOOKUP(MIS[[#This Row],[TRADING SYMBOL]],[1]Sheet1!$D:$D,[1]Sheet1!$C:$C)</f>
        <v>115.45</v>
      </c>
      <c r="AE9114">
        <f>MIS[[#This Row],[OrderAverageTradedPrice]]*MIS[[#This Row],[OrderQuantity]]</f>
        <v>2175</v>
      </c>
      <c r="AF9114">
        <f>MIS[[#This Row],[LTP]]*MIS[[#This Row],[OrderQuantity]]</f>
        <v>2309</v>
      </c>
      <c r="AG9114">
        <f>IF(MIS[[#This Row],[OrderSide]]="SELL",MIS[[#This Row],[VALUE]]-MIS[[#This Row],[LIVE_VALUE]],MIS[[#This Row],[LIVE_VALUE]]-MIS[[#This Row],[VALUE]])</f>
        <v>134</v>
      </c>
      <c r="AH9114" t="str" cm="1">
        <f t="array" ref="AH9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4" t="str">
        <f>MIS[[#This Row],[TRADING SYMBOL]]</f>
        <v>SENSEX2552081100PE</v>
      </c>
      <c r="AJ9114" t="str">
        <f>IF(RIGHT(MIS[[#This Row],[Main/Hedge]],4)="MAIN","MAIN","HEDGE")</f>
        <v>MAIN</v>
      </c>
      <c r="AK9114" t="str" cm="1">
        <f t="array" ref="AK9114">_xlfn._xlws.FILTER(Table4[Column1],ISNUMBER(SEARCH(Table4[Column1],MIS[[#This Row],[OrderUniqueIdentifier]])),"")</f>
        <v>XYT</v>
      </c>
    </row>
    <row r="9115" spans="1:37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>
        <f>_xlfn.XLOOKUP(MIS[[#This Row],[TRADING SYMBOL]],[1]Sheet1!$D:$D,[1]Sheet1!$C:$C)</f>
        <v>409.5</v>
      </c>
      <c r="AE9115">
        <f>MIS[[#This Row],[OrderAverageTradedPrice]]*MIS[[#This Row],[OrderQuantity]]</f>
        <v>8029</v>
      </c>
      <c r="AF9115">
        <f>MIS[[#This Row],[LTP]]*MIS[[#This Row],[OrderQuantity]]</f>
        <v>8190</v>
      </c>
      <c r="AG9115">
        <f>IF(MIS[[#This Row],[OrderSide]]="SELL",MIS[[#This Row],[VALUE]]-MIS[[#This Row],[LIVE_VALUE]],MIS[[#This Row],[LIVE_VALUE]]-MIS[[#This Row],[VALUE]])</f>
        <v>161</v>
      </c>
      <c r="AH9115" t="str" cm="1">
        <f t="array" ref="AH9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5" t="str">
        <f>MIS[[#This Row],[TRADING SYMBOL]]</f>
        <v>SENSEX2552082300PE</v>
      </c>
      <c r="AJ9115" t="str">
        <f>IF(RIGHT(MIS[[#This Row],[Main/Hedge]],4)="MAIN","MAIN","HEDGE")</f>
        <v>MAIN</v>
      </c>
      <c r="AK9115" t="str" cm="1">
        <f t="array" ref="AK9115">_xlfn._xlws.FILTER(Table4[Column1],ISNUMBER(SEARCH(Table4[Column1],MIS[[#This Row],[OrderUniqueIdentifier]])),"")</f>
        <v>XYT</v>
      </c>
    </row>
    <row r="9116" spans="1:37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>
        <f>_xlfn.XLOOKUP(MIS[[#This Row],[TRADING SYMBOL]],[1]Sheet1!$D:$D,[1]Sheet1!$C:$C)</f>
        <v>409.5</v>
      </c>
      <c r="AE9116">
        <f>MIS[[#This Row],[OrderAverageTradedPrice]]*MIS[[#This Row],[OrderQuantity]]</f>
        <v>8016</v>
      </c>
      <c r="AF9116">
        <f>MIS[[#This Row],[LTP]]*MIS[[#This Row],[OrderQuantity]]</f>
        <v>8190</v>
      </c>
      <c r="AG9116">
        <f>IF(MIS[[#This Row],[OrderSide]]="SELL",MIS[[#This Row],[VALUE]]-MIS[[#This Row],[LIVE_VALUE]],MIS[[#This Row],[LIVE_VALUE]]-MIS[[#This Row],[VALUE]])</f>
        <v>174</v>
      </c>
      <c r="AH9116" t="str" cm="1">
        <f t="array" ref="AH9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16" t="str">
        <f>MIS[[#This Row],[TRADING SYMBOL]]</f>
        <v>SENSEX2552082300PE</v>
      </c>
      <c r="AJ9116" t="str">
        <f>IF(RIGHT(MIS[[#This Row],[Main/Hedge]],4)="MAIN","MAIN","HEDGE")</f>
        <v>MAIN</v>
      </c>
      <c r="AK9116" t="str" cm="1">
        <f t="array" ref="AK9116">_xlfn._xlws.FILTER(Table4[Column1],ISNUMBER(SEARCH(Table4[Column1],MIS[[#This Row],[OrderUniqueIdentifier]])),"")</f>
        <v>NOTREND</v>
      </c>
    </row>
    <row r="9117" spans="1:37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>
        <f>_xlfn.XLOOKUP(MIS[[#This Row],[TRADING SYMBOL]],[1]Sheet1!$D:$D,[1]Sheet1!$C:$C)</f>
        <v>168.75</v>
      </c>
      <c r="AE9117">
        <f>MIS[[#This Row],[OrderAverageTradedPrice]]*MIS[[#This Row],[OrderQuantity]]</f>
        <v>12457.5</v>
      </c>
      <c r="AF9117">
        <f>MIS[[#This Row],[LTP]]*MIS[[#This Row],[OrderQuantity]]</f>
        <v>12656.25</v>
      </c>
      <c r="AG9117">
        <f>IF(MIS[[#This Row],[OrderSide]]="SELL",MIS[[#This Row],[VALUE]]-MIS[[#This Row],[LIVE_VALUE]],MIS[[#This Row],[LIVE_VALUE]]-MIS[[#This Row],[VALUE]])</f>
        <v>198.75</v>
      </c>
      <c r="AH9117" t="str" cm="1">
        <f t="array" ref="AH9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17" t="str">
        <f>MIS[[#This Row],[TRADING SYMBOL]]</f>
        <v>NIFTY2552225050CE</v>
      </c>
      <c r="AJ9117" t="str">
        <f>IF(RIGHT(MIS[[#This Row],[Main/Hedge]],4)="MAIN","MAIN","HEDGE")</f>
        <v>MAIN</v>
      </c>
      <c r="AK9117" t="str" cm="1">
        <f t="array" ref="AK9117">_xlfn._xlws.FILTER(Table4[Column1],ISNUMBER(SEARCH(Table4[Column1],MIS[[#This Row],[OrderUniqueIdentifier]])),"")</f>
        <v>NOTREND</v>
      </c>
    </row>
    <row r="9118" spans="1:37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>
        <f>_xlfn.XLOOKUP(MIS[[#This Row],[TRADING SYMBOL]],[1]Sheet1!$D:$D,[1]Sheet1!$C:$C)</f>
        <v>163.69999999999999</v>
      </c>
      <c r="AE9118">
        <f>MIS[[#This Row],[OrderAverageTradedPrice]]*MIS[[#This Row],[OrderQuantity]]</f>
        <v>12247.5</v>
      </c>
      <c r="AF9118">
        <f>MIS[[#This Row],[LTP]]*MIS[[#This Row],[OrderQuantity]]</f>
        <v>12277.5</v>
      </c>
      <c r="AG9118">
        <f>IF(MIS[[#This Row],[OrderSide]]="SELL",MIS[[#This Row],[VALUE]]-MIS[[#This Row],[LIVE_VALUE]],MIS[[#This Row],[LIVE_VALUE]]-MIS[[#This Row],[VALUE]])</f>
        <v>30</v>
      </c>
      <c r="AH9118" t="str" cm="1">
        <f t="array" ref="AH91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18" t="str">
        <f>MIS[[#This Row],[TRADING SYMBOL]]</f>
        <v>NIFTY2552225000PE</v>
      </c>
      <c r="AJ9118" t="str">
        <f>IF(RIGHT(MIS[[#This Row],[Main/Hedge]],4)="MAIN","MAIN","HEDGE")</f>
        <v>MAIN</v>
      </c>
      <c r="AK9118" t="str" cm="1">
        <f t="array" ref="AK9118">_xlfn._xlws.FILTER(Table4[Column1],ISNUMBER(SEARCH(Table4[Column1],MIS[[#This Row],[OrderUniqueIdentifier]])),"")</f>
        <v>LONGSHORT</v>
      </c>
    </row>
    <row r="9119" spans="1:37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>
        <f>_xlfn.XLOOKUP(MIS[[#This Row],[TRADING SYMBOL]],[1]Sheet1!$D:$D,[1]Sheet1!$C:$C)</f>
        <v>490.65</v>
      </c>
      <c r="AE9119">
        <f>MIS[[#This Row],[OrderAverageTradedPrice]]*MIS[[#This Row],[OrderQuantity]]</f>
        <v>9724</v>
      </c>
      <c r="AF9119">
        <f>MIS[[#This Row],[LTP]]*MIS[[#This Row],[OrderQuantity]]</f>
        <v>9813</v>
      </c>
      <c r="AG9119">
        <f>IF(MIS[[#This Row],[OrderSide]]="SELL",MIS[[#This Row],[VALUE]]-MIS[[#This Row],[LIVE_VALUE]],MIS[[#This Row],[LIVE_VALUE]]-MIS[[#This Row],[VALUE]])</f>
        <v>89</v>
      </c>
      <c r="AH9119" t="str" cm="1">
        <f t="array" ref="AH9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9" t="str">
        <f>MIS[[#This Row],[TRADING SYMBOL]]</f>
        <v>SENSEX2552082300CE</v>
      </c>
      <c r="AJ9119" t="str">
        <f>IF(RIGHT(MIS[[#This Row],[Main/Hedge]],4)="MAIN","MAIN","HEDGE")</f>
        <v>MAIN</v>
      </c>
      <c r="AK9119" t="str" cm="1">
        <f t="array" ref="AK9119">_xlfn._xlws.FILTER(Table4[Column1],ISNUMBER(SEARCH(Table4[Column1],MIS[[#This Row],[OrderUniqueIdentifier]])),"")</f>
        <v>XYT</v>
      </c>
    </row>
    <row r="9120" spans="1:37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>
        <f>_xlfn.XLOOKUP(MIS[[#This Row],[TRADING SYMBOL]],[1]Sheet1!$D:$D,[1]Sheet1!$C:$C)</f>
        <v>168.75</v>
      </c>
      <c r="AE9120">
        <f>MIS[[#This Row],[OrderAverageTradedPrice]]*MIS[[#This Row],[OrderQuantity]]</f>
        <v>37372.5</v>
      </c>
      <c r="AF9120">
        <f>MIS[[#This Row],[LTP]]*MIS[[#This Row],[OrderQuantity]]</f>
        <v>37968.75</v>
      </c>
      <c r="AG9120">
        <f>IF(MIS[[#This Row],[OrderSide]]="SELL",MIS[[#This Row],[VALUE]]-MIS[[#This Row],[LIVE_VALUE]],MIS[[#This Row],[LIVE_VALUE]]-MIS[[#This Row],[VALUE]])</f>
        <v>596.25</v>
      </c>
      <c r="AH9120" t="str" cm="1">
        <f t="array" ref="AH9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20" t="str">
        <f>MIS[[#This Row],[TRADING SYMBOL]]</f>
        <v>NIFTY2552225050CE</v>
      </c>
      <c r="AJ9120" t="str">
        <f>IF(RIGHT(MIS[[#This Row],[Main/Hedge]],4)="MAIN","MAIN","HEDGE")</f>
        <v>MAIN</v>
      </c>
      <c r="AK9120" t="str" cm="1">
        <f t="array" ref="AK9120">_xlfn._xlws.FILTER(Table4[Column1],ISNUMBER(SEARCH(Table4[Column1],MIS[[#This Row],[OrderUniqueIdentifier]])),"")</f>
        <v>NOTREND</v>
      </c>
    </row>
    <row r="9121" spans="1:37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>
        <f>_xlfn.XLOOKUP(MIS[[#This Row],[TRADING SYMBOL]],[1]Sheet1!$D:$D,[1]Sheet1!$C:$C)</f>
        <v>163.69999999999999</v>
      </c>
      <c r="AE9121">
        <f>MIS[[#This Row],[OrderAverageTradedPrice]]*MIS[[#This Row],[OrderQuantity]]</f>
        <v>49005</v>
      </c>
      <c r="AF9121">
        <f>MIS[[#This Row],[LTP]]*MIS[[#This Row],[OrderQuantity]]</f>
        <v>49110</v>
      </c>
      <c r="AG9121">
        <f>IF(MIS[[#This Row],[OrderSide]]="SELL",MIS[[#This Row],[VALUE]]-MIS[[#This Row],[LIVE_VALUE]],MIS[[#This Row],[LIVE_VALUE]]-MIS[[#This Row],[VALUE]])</f>
        <v>105</v>
      </c>
      <c r="AH9121" t="str" cm="1">
        <f t="array" ref="AH91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21" t="str">
        <f>MIS[[#This Row],[TRADING SYMBOL]]</f>
        <v>NIFTY2552225000PE</v>
      </c>
      <c r="AJ9121" t="str">
        <f>IF(RIGHT(MIS[[#This Row],[Main/Hedge]],4)="MAIN","MAIN","HEDGE")</f>
        <v>MAIN</v>
      </c>
      <c r="AK9121" t="str" cm="1">
        <f t="array" ref="AK9121">_xlfn._xlws.FILTER(Table4[Column1],ISNUMBER(SEARCH(Table4[Column1],MIS[[#This Row],[OrderUniqueIdentifier]])),"")</f>
        <v>LONGSHORT</v>
      </c>
    </row>
    <row r="9122" spans="1:37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>
        <f>_xlfn.XLOOKUP(MIS[[#This Row],[TRADING SYMBOL]],[1]Sheet1!$D:$D,[1]Sheet1!$C:$C)</f>
        <v>490.65</v>
      </c>
      <c r="AE9122">
        <f>MIS[[#This Row],[OrderAverageTradedPrice]]*MIS[[#This Row],[OrderQuantity]]</f>
        <v>19440</v>
      </c>
      <c r="AF9122">
        <f>MIS[[#This Row],[LTP]]*MIS[[#This Row],[OrderQuantity]]</f>
        <v>19626</v>
      </c>
      <c r="AG9122">
        <f>IF(MIS[[#This Row],[OrderSide]]="SELL",MIS[[#This Row],[VALUE]]-MIS[[#This Row],[LIVE_VALUE]],MIS[[#This Row],[LIVE_VALUE]]-MIS[[#This Row],[VALUE]])</f>
        <v>186</v>
      </c>
      <c r="AH9122" t="str" cm="1">
        <f t="array" ref="AH91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2" t="str">
        <f>MIS[[#This Row],[TRADING SYMBOL]]</f>
        <v>SENSEX2552082300CE</v>
      </c>
      <c r="AJ9122" t="str">
        <f>IF(RIGHT(MIS[[#This Row],[Main/Hedge]],4)="MAIN","MAIN","HEDGE")</f>
        <v>MAIN</v>
      </c>
      <c r="AK9122" t="str" cm="1">
        <f t="array" ref="AK9122">_xlfn._xlws.FILTER(Table4[Column1],ISNUMBER(SEARCH(Table4[Column1],MIS[[#This Row],[OrderUniqueIdentifier]])),"")</f>
        <v>XYT</v>
      </c>
    </row>
    <row r="9123" spans="1:37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>
        <f>_xlfn.XLOOKUP(MIS[[#This Row],[TRADING SYMBOL]],[1]Sheet1!$D:$D,[1]Sheet1!$C:$C)</f>
        <v>91.6</v>
      </c>
      <c r="AE9123">
        <f>MIS[[#This Row],[OrderAverageTradedPrice]]*MIS[[#This Row],[OrderQuantity]]</f>
        <v>5328</v>
      </c>
      <c r="AF9123">
        <f>MIS[[#This Row],[LTP]]*MIS[[#This Row],[OrderQuantity]]</f>
        <v>5496</v>
      </c>
      <c r="AG9123">
        <f>IF(MIS[[#This Row],[OrderSide]]="SELL",MIS[[#This Row],[VALUE]]-MIS[[#This Row],[LIVE_VALUE]],MIS[[#This Row],[LIVE_VALUE]]-MIS[[#This Row],[VALUE]])</f>
        <v>168</v>
      </c>
      <c r="AH9123" t="str" cm="1">
        <f t="array" ref="AH9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3" t="str">
        <f>MIS[[#This Row],[TRADING SYMBOL]]</f>
        <v>SENSEX2552083600CE</v>
      </c>
      <c r="AJ9123" t="str">
        <f>IF(RIGHT(MIS[[#This Row],[Main/Hedge]],4)="MAIN","MAIN","HEDGE")</f>
        <v>MAIN</v>
      </c>
      <c r="AK9123" t="str" cm="1">
        <f t="array" ref="AK9123">_xlfn._xlws.FILTER(Table4[Column1],ISNUMBER(SEARCH(Table4[Column1],MIS[[#This Row],[OrderUniqueIdentifier]])),"")</f>
        <v>XYT</v>
      </c>
    </row>
    <row r="9124" spans="1:37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>
        <f>_xlfn.XLOOKUP(MIS[[#This Row],[TRADING SYMBOL]],[1]Sheet1!$D:$D,[1]Sheet1!$C:$C)</f>
        <v>118.35</v>
      </c>
      <c r="AE9124">
        <f>MIS[[#This Row],[OrderAverageTradedPrice]]*MIS[[#This Row],[OrderQuantity]]</f>
        <v>7036.99999999998</v>
      </c>
      <c r="AF9124">
        <f>MIS[[#This Row],[LTP]]*MIS[[#This Row],[OrderQuantity]]</f>
        <v>7101</v>
      </c>
      <c r="AG9124">
        <f>IF(MIS[[#This Row],[OrderSide]]="SELL",MIS[[#This Row],[VALUE]]-MIS[[#This Row],[LIVE_VALUE]],MIS[[#This Row],[LIVE_VALUE]]-MIS[[#This Row],[VALUE]])</f>
        <v>64.000000000020009</v>
      </c>
      <c r="AH9124" t="str" cm="1">
        <f t="array" ref="AH9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4" t="str">
        <f>MIS[[#This Row],[TRADING SYMBOL]]</f>
        <v>SENSEX2552083400CE</v>
      </c>
      <c r="AJ9124" t="str">
        <f>IF(RIGHT(MIS[[#This Row],[Main/Hedge]],4)="MAIN","MAIN","HEDGE")</f>
        <v>MAIN</v>
      </c>
      <c r="AK9124" t="str" cm="1">
        <f t="array" ref="AK9124">_xlfn._xlws.FILTER(Table4[Column1],ISNUMBER(SEARCH(Table4[Column1],MIS[[#This Row],[OrderUniqueIdentifier]])),"")</f>
        <v>XYT</v>
      </c>
    </row>
    <row r="9125" spans="1:37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>
        <f>_xlfn.XLOOKUP(MIS[[#This Row],[TRADING SYMBOL]],[1]Sheet1!$D:$D,[1]Sheet1!$C:$C)</f>
        <v>187</v>
      </c>
      <c r="AE9125">
        <f>MIS[[#This Row],[OrderAverageTradedPrice]]*MIS[[#This Row],[OrderQuantity]]</f>
        <v>14010</v>
      </c>
      <c r="AF9125">
        <f>MIS[[#This Row],[LTP]]*MIS[[#This Row],[OrderQuantity]]</f>
        <v>14025</v>
      </c>
      <c r="AG9125">
        <f>IF(MIS[[#This Row],[OrderSide]]="SELL",MIS[[#This Row],[VALUE]]-MIS[[#This Row],[LIVE_VALUE]],MIS[[#This Row],[LIVE_VALUE]]-MIS[[#This Row],[VALUE]])</f>
        <v>15</v>
      </c>
      <c r="AH9125" t="str" cm="1">
        <f t="array" ref="AH9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25" t="str">
        <f>MIS[[#This Row],[TRADING SYMBOL]]</f>
        <v>NIFTY2552225050PE</v>
      </c>
      <c r="AJ9125" t="str">
        <f>IF(RIGHT(MIS[[#This Row],[Main/Hedge]],4)="MAIN","MAIN","HEDGE")</f>
        <v>MAIN</v>
      </c>
      <c r="AK9125" t="str" cm="1">
        <f t="array" ref="AK9125">_xlfn._xlws.FILTER(Table4[Column1],ISNUMBER(SEARCH(Table4[Column1],MIS[[#This Row],[OrderUniqueIdentifier]])),"")</f>
        <v>NOTREND</v>
      </c>
    </row>
    <row r="9126" spans="1:37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>
        <f>_xlfn.XLOOKUP(MIS[[#This Row],[TRADING SYMBOL]],[1]Sheet1!$D:$D,[1]Sheet1!$C:$C)</f>
        <v>409.5</v>
      </c>
      <c r="AE9126">
        <f>MIS[[#This Row],[OrderAverageTradedPrice]]*MIS[[#This Row],[OrderQuantity]]</f>
        <v>16050</v>
      </c>
      <c r="AF9126">
        <f>MIS[[#This Row],[LTP]]*MIS[[#This Row],[OrderQuantity]]</f>
        <v>16380</v>
      </c>
      <c r="AG9126">
        <f>IF(MIS[[#This Row],[OrderSide]]="SELL",MIS[[#This Row],[VALUE]]-MIS[[#This Row],[LIVE_VALUE]],MIS[[#This Row],[LIVE_VALUE]]-MIS[[#This Row],[VALUE]])</f>
        <v>330</v>
      </c>
      <c r="AH9126" t="str" cm="1">
        <f t="array" ref="AH9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26" t="str">
        <f>MIS[[#This Row],[TRADING SYMBOL]]</f>
        <v>SENSEX2552082300PE</v>
      </c>
      <c r="AJ9126" t="str">
        <f>IF(RIGHT(MIS[[#This Row],[Main/Hedge]],4)="MAIN","MAIN","HEDGE")</f>
        <v>MAIN</v>
      </c>
      <c r="AK9126" t="str" cm="1">
        <f t="array" ref="AK9126">_xlfn._xlws.FILTER(Table4[Column1],ISNUMBER(SEARCH(Table4[Column1],MIS[[#This Row],[OrderUniqueIdentifier]])),"")</f>
        <v>NOTREND</v>
      </c>
    </row>
    <row r="9127" spans="1:37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>
        <f>_xlfn.XLOOKUP(MIS[[#This Row],[TRADING SYMBOL]],[1]Sheet1!$D:$D,[1]Sheet1!$C:$C)</f>
        <v>409.5</v>
      </c>
      <c r="AE9127">
        <f>MIS[[#This Row],[OrderAverageTradedPrice]]*MIS[[#This Row],[OrderQuantity]]</f>
        <v>8034</v>
      </c>
      <c r="AF9127">
        <f>MIS[[#This Row],[LTP]]*MIS[[#This Row],[OrderQuantity]]</f>
        <v>8190</v>
      </c>
      <c r="AG9127">
        <f>IF(MIS[[#This Row],[OrderSide]]="SELL",MIS[[#This Row],[VALUE]]-MIS[[#This Row],[LIVE_VALUE]],MIS[[#This Row],[LIVE_VALUE]]-MIS[[#This Row],[VALUE]])</f>
        <v>156</v>
      </c>
      <c r="AH9127" t="str" cm="1">
        <f t="array" ref="AH91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7" t="str">
        <f>MIS[[#This Row],[TRADING SYMBOL]]</f>
        <v>SENSEX2552082300PE</v>
      </c>
      <c r="AJ9127" t="str">
        <f>IF(RIGHT(MIS[[#This Row],[Main/Hedge]],4)="MAIN","MAIN","HEDGE")</f>
        <v>MAIN</v>
      </c>
      <c r="AK9127" t="str" cm="1">
        <f t="array" ref="AK9127">_xlfn._xlws.FILTER(Table4[Column1],ISNUMBER(SEARCH(Table4[Column1],MIS[[#This Row],[OrderUniqueIdentifier]])),"")</f>
        <v>XYT</v>
      </c>
    </row>
    <row r="9128" spans="1:37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>
        <f>_xlfn.XLOOKUP(MIS[[#This Row],[TRADING SYMBOL]],[1]Sheet1!$D:$D,[1]Sheet1!$C:$C)</f>
        <v>115.45</v>
      </c>
      <c r="AE9128">
        <f>MIS[[#This Row],[OrderAverageTradedPrice]]*MIS[[#This Row],[OrderQuantity]]</f>
        <v>4361</v>
      </c>
      <c r="AF9128">
        <f>MIS[[#This Row],[LTP]]*MIS[[#This Row],[OrderQuantity]]</f>
        <v>4618</v>
      </c>
      <c r="AG9128">
        <f>IF(MIS[[#This Row],[OrderSide]]="SELL",MIS[[#This Row],[VALUE]]-MIS[[#This Row],[LIVE_VALUE]],MIS[[#This Row],[LIVE_VALUE]]-MIS[[#This Row],[VALUE]])</f>
        <v>257</v>
      </c>
      <c r="AH9128" t="str" cm="1">
        <f t="array" ref="AH91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8" t="str">
        <f>MIS[[#This Row],[TRADING SYMBOL]]</f>
        <v>SENSEX2552081100PE</v>
      </c>
      <c r="AJ9128" t="str">
        <f>IF(RIGHT(MIS[[#This Row],[Main/Hedge]],4)="MAIN","MAIN","HEDGE")</f>
        <v>MAIN</v>
      </c>
      <c r="AK9128" t="str" cm="1">
        <f t="array" ref="AK9128">_xlfn._xlws.FILTER(Table4[Column1],ISNUMBER(SEARCH(Table4[Column1],MIS[[#This Row],[OrderUniqueIdentifier]])),"")</f>
        <v>XYT</v>
      </c>
    </row>
    <row r="9129" spans="1:37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>
        <f>_xlfn.XLOOKUP(MIS[[#This Row],[TRADING SYMBOL]],[1]Sheet1!$D:$D,[1]Sheet1!$C:$C)</f>
        <v>187</v>
      </c>
      <c r="AE9129">
        <f>MIS[[#This Row],[OrderAverageTradedPrice]]*MIS[[#This Row],[OrderQuantity]]</f>
        <v>28012.5</v>
      </c>
      <c r="AF9129">
        <f>MIS[[#This Row],[LTP]]*MIS[[#This Row],[OrderQuantity]]</f>
        <v>28050</v>
      </c>
      <c r="AG9129">
        <f>IF(MIS[[#This Row],[OrderSide]]="SELL",MIS[[#This Row],[VALUE]]-MIS[[#This Row],[LIVE_VALUE]],MIS[[#This Row],[LIVE_VALUE]]-MIS[[#This Row],[VALUE]])</f>
        <v>37.5</v>
      </c>
      <c r="AH9129" t="str" cm="1">
        <f t="array" ref="AH9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29" t="str">
        <f>MIS[[#This Row],[TRADING SYMBOL]]</f>
        <v>NIFTY2552225050PE</v>
      </c>
      <c r="AJ9129" t="str">
        <f>IF(RIGHT(MIS[[#This Row],[Main/Hedge]],4)="MAIN","MAIN","HEDGE")</f>
        <v>MAIN</v>
      </c>
      <c r="AK9129" t="str" cm="1">
        <f t="array" ref="AK9129">_xlfn._xlws.FILTER(Table4[Column1],ISNUMBER(SEARCH(Table4[Column1],MIS[[#This Row],[OrderUniqueIdentifier]])),"")</f>
        <v>NOTREND</v>
      </c>
    </row>
    <row r="9130" spans="1:37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>
        <f>_xlfn.XLOOKUP(MIS[[#This Row],[TRADING SYMBOL]],[1]Sheet1!$D:$D,[1]Sheet1!$C:$C)</f>
        <v>115.45</v>
      </c>
      <c r="AE9130">
        <f>MIS[[#This Row],[OrderAverageTradedPrice]]*MIS[[#This Row],[OrderQuantity]]</f>
        <v>4348</v>
      </c>
      <c r="AF9130">
        <f>MIS[[#This Row],[LTP]]*MIS[[#This Row],[OrderQuantity]]</f>
        <v>4618</v>
      </c>
      <c r="AG9130">
        <f>IF(MIS[[#This Row],[OrderSide]]="SELL",MIS[[#This Row],[VALUE]]-MIS[[#This Row],[LIVE_VALUE]],MIS[[#This Row],[LIVE_VALUE]]-MIS[[#This Row],[VALUE]])</f>
        <v>270</v>
      </c>
      <c r="AH9130" t="str" cm="1">
        <f t="array" ref="AH9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0" t="str">
        <f>MIS[[#This Row],[TRADING SYMBOL]]</f>
        <v>SENSEX2552081100PE</v>
      </c>
      <c r="AJ9130" t="str">
        <f>IF(RIGHT(MIS[[#This Row],[Main/Hedge]],4)="MAIN","MAIN","HEDGE")</f>
        <v>MAIN</v>
      </c>
      <c r="AK9130" t="str" cm="1">
        <f t="array" ref="AK9130">_xlfn._xlws.FILTER(Table4[Column1],ISNUMBER(SEARCH(Table4[Column1],MIS[[#This Row],[OrderUniqueIdentifier]])),"")</f>
        <v>XYT</v>
      </c>
    </row>
    <row r="9131" spans="1:37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>
        <f>_xlfn.XLOOKUP(MIS[[#This Row],[TRADING SYMBOL]],[1]Sheet1!$D:$D,[1]Sheet1!$C:$C)</f>
        <v>409.5</v>
      </c>
      <c r="AE9131">
        <f>MIS[[#This Row],[OrderAverageTradedPrice]]*MIS[[#This Row],[OrderQuantity]]</f>
        <v>8018</v>
      </c>
      <c r="AF9131">
        <f>MIS[[#This Row],[LTP]]*MIS[[#This Row],[OrderQuantity]]</f>
        <v>8190</v>
      </c>
      <c r="AG9131">
        <f>IF(MIS[[#This Row],[OrderSide]]="SELL",MIS[[#This Row],[VALUE]]-MIS[[#This Row],[LIVE_VALUE]],MIS[[#This Row],[LIVE_VALUE]]-MIS[[#This Row],[VALUE]])</f>
        <v>172</v>
      </c>
      <c r="AH9131" t="str" cm="1">
        <f t="array" ref="AH9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31" t="str">
        <f>MIS[[#This Row],[TRADING SYMBOL]]</f>
        <v>SENSEX2552082300PE</v>
      </c>
      <c r="AJ9131" t="str">
        <f>IF(RIGHT(MIS[[#This Row],[Main/Hedge]],4)="MAIN","MAIN","HEDGE")</f>
        <v>MAIN</v>
      </c>
      <c r="AK9131" t="str" cm="1">
        <f t="array" ref="AK9131">_xlfn._xlws.FILTER(Table4[Column1],ISNUMBER(SEARCH(Table4[Column1],MIS[[#This Row],[OrderUniqueIdentifier]])),"")</f>
        <v>NOTREND</v>
      </c>
    </row>
    <row r="9132" spans="1:37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>
        <f>_xlfn.XLOOKUP(MIS[[#This Row],[TRADING SYMBOL]],[1]Sheet1!$D:$D,[1]Sheet1!$C:$C)</f>
        <v>115.45</v>
      </c>
      <c r="AE9132">
        <f>MIS[[#This Row],[OrderAverageTradedPrice]]*MIS[[#This Row],[OrderQuantity]]</f>
        <v>2174</v>
      </c>
      <c r="AF9132">
        <f>MIS[[#This Row],[LTP]]*MIS[[#This Row],[OrderQuantity]]</f>
        <v>2309</v>
      </c>
      <c r="AG9132">
        <f>IF(MIS[[#This Row],[OrderSide]]="SELL",MIS[[#This Row],[VALUE]]-MIS[[#This Row],[LIVE_VALUE]],MIS[[#This Row],[LIVE_VALUE]]-MIS[[#This Row],[VALUE]])</f>
        <v>135</v>
      </c>
      <c r="AH9132" t="str" cm="1">
        <f t="array" ref="AH91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2" t="str">
        <f>MIS[[#This Row],[TRADING SYMBOL]]</f>
        <v>SENSEX2552081100PE</v>
      </c>
      <c r="AJ9132" t="str">
        <f>IF(RIGHT(MIS[[#This Row],[Main/Hedge]],4)="MAIN","MAIN","HEDGE")</f>
        <v>MAIN</v>
      </c>
      <c r="AK9132" t="str" cm="1">
        <f t="array" ref="AK9132">_xlfn._xlws.FILTER(Table4[Column1],ISNUMBER(SEARCH(Table4[Column1],MIS[[#This Row],[OrderUniqueIdentifier]])),"")</f>
        <v>XYT</v>
      </c>
    </row>
    <row r="9133" spans="1:37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>
        <f>_xlfn.XLOOKUP(MIS[[#This Row],[TRADING SYMBOL]],[1]Sheet1!$D:$D,[1]Sheet1!$C:$C)</f>
        <v>115.45</v>
      </c>
      <c r="AE9133">
        <f>MIS[[#This Row],[OrderAverageTradedPrice]]*MIS[[#This Row],[OrderQuantity]]</f>
        <v>4348</v>
      </c>
      <c r="AF9133">
        <f>MIS[[#This Row],[LTP]]*MIS[[#This Row],[OrderQuantity]]</f>
        <v>4618</v>
      </c>
      <c r="AG9133">
        <f>IF(MIS[[#This Row],[OrderSide]]="SELL",MIS[[#This Row],[VALUE]]-MIS[[#This Row],[LIVE_VALUE]],MIS[[#This Row],[LIVE_VALUE]]-MIS[[#This Row],[VALUE]])</f>
        <v>270</v>
      </c>
      <c r="AH9133" t="str" cm="1">
        <f t="array" ref="AH9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3" t="str">
        <f>MIS[[#This Row],[TRADING SYMBOL]]</f>
        <v>SENSEX2552081100PE</v>
      </c>
      <c r="AJ9133" t="str">
        <f>IF(RIGHT(MIS[[#This Row],[Main/Hedge]],4)="MAIN","MAIN","HEDGE")</f>
        <v>MAIN</v>
      </c>
      <c r="AK9133" t="str" cm="1">
        <f t="array" ref="AK9133">_xlfn._xlws.FILTER(Table4[Column1],ISNUMBER(SEARCH(Table4[Column1],MIS[[#This Row],[OrderUniqueIdentifier]])),"")</f>
        <v>XYT</v>
      </c>
    </row>
    <row r="9134" spans="1:37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>
        <f>_xlfn.XLOOKUP(MIS[[#This Row],[TRADING SYMBOL]],[1]Sheet1!$D:$D,[1]Sheet1!$C:$C)</f>
        <v>115.45</v>
      </c>
      <c r="AE9134">
        <f>MIS[[#This Row],[OrderAverageTradedPrice]]*MIS[[#This Row],[OrderQuantity]]</f>
        <v>4355</v>
      </c>
      <c r="AF9134">
        <f>MIS[[#This Row],[LTP]]*MIS[[#This Row],[OrderQuantity]]</f>
        <v>4618</v>
      </c>
      <c r="AG9134">
        <f>IF(MIS[[#This Row],[OrderSide]]="SELL",MIS[[#This Row],[VALUE]]-MIS[[#This Row],[LIVE_VALUE]],MIS[[#This Row],[LIVE_VALUE]]-MIS[[#This Row],[VALUE]])</f>
        <v>263</v>
      </c>
      <c r="AH9134" t="str" cm="1">
        <f t="array" ref="AH91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4" t="str">
        <f>MIS[[#This Row],[TRADING SYMBOL]]</f>
        <v>SENSEX2552081100PE</v>
      </c>
      <c r="AJ9134" t="str">
        <f>IF(RIGHT(MIS[[#This Row],[Main/Hedge]],4)="MAIN","MAIN","HEDGE")</f>
        <v>MAIN</v>
      </c>
      <c r="AK9134" t="str" cm="1">
        <f t="array" ref="AK9134">_xlfn._xlws.FILTER(Table4[Column1],ISNUMBER(SEARCH(Table4[Column1],MIS[[#This Row],[OrderUniqueIdentifier]])),"")</f>
        <v>XYT</v>
      </c>
    </row>
    <row r="9135" spans="1:37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>
        <f>_xlfn.XLOOKUP(MIS[[#This Row],[TRADING SYMBOL]],[1]Sheet1!$D:$D,[1]Sheet1!$C:$C)</f>
        <v>91.6</v>
      </c>
      <c r="AE9135">
        <f>MIS[[#This Row],[OrderAverageTradedPrice]]*MIS[[#This Row],[OrderQuantity]]</f>
        <v>1777</v>
      </c>
      <c r="AF9135">
        <f>MIS[[#This Row],[LTP]]*MIS[[#This Row],[OrderQuantity]]</f>
        <v>1832</v>
      </c>
      <c r="AG9135">
        <f>IF(MIS[[#This Row],[OrderSide]]="SELL",MIS[[#This Row],[VALUE]]-MIS[[#This Row],[LIVE_VALUE]],MIS[[#This Row],[LIVE_VALUE]]-MIS[[#This Row],[VALUE]])</f>
        <v>55</v>
      </c>
      <c r="AH9135" t="str" cm="1">
        <f t="array" ref="AH91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5" t="str">
        <f>MIS[[#This Row],[TRADING SYMBOL]]</f>
        <v>SENSEX2552083600CE</v>
      </c>
      <c r="AJ9135" t="str">
        <f>IF(RIGHT(MIS[[#This Row],[Main/Hedge]],4)="MAIN","MAIN","HEDGE")</f>
        <v>MAIN</v>
      </c>
      <c r="AK9135" t="str" cm="1">
        <f t="array" ref="AK9135">_xlfn._xlws.FILTER(Table4[Column1],ISNUMBER(SEARCH(Table4[Column1],MIS[[#This Row],[OrderUniqueIdentifier]])),"")</f>
        <v>XYT</v>
      </c>
    </row>
    <row r="9136" spans="1:37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>
        <f>_xlfn.XLOOKUP(MIS[[#This Row],[TRADING SYMBOL]],[1]Sheet1!$D:$D,[1]Sheet1!$C:$C)</f>
        <v>118.35</v>
      </c>
      <c r="AE9136">
        <f>MIS[[#This Row],[OrderAverageTradedPrice]]*MIS[[#This Row],[OrderQuantity]]</f>
        <v>2344</v>
      </c>
      <c r="AF9136">
        <f>MIS[[#This Row],[LTP]]*MIS[[#This Row],[OrderQuantity]]</f>
        <v>2367</v>
      </c>
      <c r="AG9136">
        <f>IF(MIS[[#This Row],[OrderSide]]="SELL",MIS[[#This Row],[VALUE]]-MIS[[#This Row],[LIVE_VALUE]],MIS[[#This Row],[LIVE_VALUE]]-MIS[[#This Row],[VALUE]])</f>
        <v>23</v>
      </c>
      <c r="AH9136" t="str" cm="1">
        <f t="array" ref="AH9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6" t="str">
        <f>MIS[[#This Row],[TRADING SYMBOL]]</f>
        <v>SENSEX2552083400CE</v>
      </c>
      <c r="AJ9136" t="str">
        <f>IF(RIGHT(MIS[[#This Row],[Main/Hedge]],4)="MAIN","MAIN","HEDGE")</f>
        <v>MAIN</v>
      </c>
      <c r="AK9136" t="str" cm="1">
        <f t="array" ref="AK9136">_xlfn._xlws.FILTER(Table4[Column1],ISNUMBER(SEARCH(Table4[Column1],MIS[[#This Row],[OrderUniqueIdentifier]])),"")</f>
        <v>XYT</v>
      </c>
    </row>
    <row r="9137" spans="1:37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>
        <f>_xlfn.XLOOKUP(MIS[[#This Row],[TRADING SYMBOL]],[1]Sheet1!$D:$D,[1]Sheet1!$C:$C)</f>
        <v>163.69999999999999</v>
      </c>
      <c r="AE9137">
        <f>MIS[[#This Row],[OrderAverageTradedPrice]]*MIS[[#This Row],[OrderQuantity]]</f>
        <v>97927.5</v>
      </c>
      <c r="AF9137">
        <f>MIS[[#This Row],[LTP]]*MIS[[#This Row],[OrderQuantity]]</f>
        <v>98220</v>
      </c>
      <c r="AG9137">
        <f>IF(MIS[[#This Row],[OrderSide]]="SELL",MIS[[#This Row],[VALUE]]-MIS[[#This Row],[LIVE_VALUE]],MIS[[#This Row],[LIVE_VALUE]]-MIS[[#This Row],[VALUE]])</f>
        <v>292.5</v>
      </c>
      <c r="AH9137" t="str" cm="1">
        <f t="array" ref="AH9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37" t="str">
        <f>MIS[[#This Row],[TRADING SYMBOL]]</f>
        <v>NIFTY2552225000PE</v>
      </c>
      <c r="AJ9137" t="str">
        <f>IF(RIGHT(MIS[[#This Row],[Main/Hedge]],4)="MAIN","MAIN","HEDGE")</f>
        <v>MAIN</v>
      </c>
      <c r="AK9137" t="str" cm="1">
        <f t="array" ref="AK9137">_xlfn._xlws.FILTER(Table4[Column1],ISNUMBER(SEARCH(Table4[Column1],MIS[[#This Row],[OrderUniqueIdentifier]])),"")</f>
        <v>LONGSHORT</v>
      </c>
    </row>
    <row r="9138" spans="1:37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>
        <f>_xlfn.XLOOKUP(MIS[[#This Row],[TRADING SYMBOL]],[1]Sheet1!$D:$D,[1]Sheet1!$C:$C)</f>
        <v>163.69999999999999</v>
      </c>
      <c r="AE9138">
        <f>MIS[[#This Row],[OrderAverageTradedPrice]]*MIS[[#This Row],[OrderQuantity]]</f>
        <v>24491.25</v>
      </c>
      <c r="AF9138">
        <f>MIS[[#This Row],[LTP]]*MIS[[#This Row],[OrderQuantity]]</f>
        <v>24555</v>
      </c>
      <c r="AG9138">
        <f>IF(MIS[[#This Row],[OrderSide]]="SELL",MIS[[#This Row],[VALUE]]-MIS[[#This Row],[LIVE_VALUE]],MIS[[#This Row],[LIVE_VALUE]]-MIS[[#This Row],[VALUE]])</f>
        <v>63.75</v>
      </c>
      <c r="AH9138" t="str" cm="1">
        <f t="array" ref="AH9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38" t="str">
        <f>MIS[[#This Row],[TRADING SYMBOL]]</f>
        <v>NIFTY2552225000PE</v>
      </c>
      <c r="AJ9138" t="str">
        <f>IF(RIGHT(MIS[[#This Row],[Main/Hedge]],4)="MAIN","MAIN","HEDGE")</f>
        <v>MAIN</v>
      </c>
      <c r="AK9138" t="str" cm="1">
        <f t="array" ref="AK9138">_xlfn._xlws.FILTER(Table4[Column1],ISNUMBER(SEARCH(Table4[Column1],MIS[[#This Row],[OrderUniqueIdentifier]])),"")</f>
        <v>LONGSHORT</v>
      </c>
    </row>
    <row r="9139" spans="1:37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>
        <f>_xlfn.XLOOKUP(MIS[[#This Row],[TRADING SYMBOL]],[1]Sheet1!$D:$D,[1]Sheet1!$C:$C)</f>
        <v>163.69999999999999</v>
      </c>
      <c r="AE9139">
        <f>MIS[[#This Row],[OrderAverageTradedPrice]]*MIS[[#This Row],[OrderQuantity]]</f>
        <v>48986.25</v>
      </c>
      <c r="AF9139">
        <f>MIS[[#This Row],[LTP]]*MIS[[#This Row],[OrderQuantity]]</f>
        <v>49110</v>
      </c>
      <c r="AG9139">
        <f>IF(MIS[[#This Row],[OrderSide]]="SELL",MIS[[#This Row],[VALUE]]-MIS[[#This Row],[LIVE_VALUE]],MIS[[#This Row],[LIVE_VALUE]]-MIS[[#This Row],[VALUE]])</f>
        <v>123.75</v>
      </c>
      <c r="AH9139" t="str" cm="1">
        <f t="array" ref="AH9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39" t="str">
        <f>MIS[[#This Row],[TRADING SYMBOL]]</f>
        <v>NIFTY2552225000PE</v>
      </c>
      <c r="AJ9139" t="str">
        <f>IF(RIGHT(MIS[[#This Row],[Main/Hedge]],4)="MAIN","MAIN","HEDGE")</f>
        <v>MAIN</v>
      </c>
      <c r="AK9139" t="str" cm="1">
        <f t="array" ref="AK9139">_xlfn._xlws.FILTER(Table4[Column1],ISNUMBER(SEARCH(Table4[Column1],MIS[[#This Row],[OrderUniqueIdentifier]])),"")</f>
        <v>LONGSHORT</v>
      </c>
    </row>
    <row r="9140" spans="1:37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>
        <f>_xlfn.XLOOKUP(MIS[[#This Row],[TRADING SYMBOL]],[1]Sheet1!$D:$D,[1]Sheet1!$C:$C)</f>
        <v>409.5</v>
      </c>
      <c r="AE9140">
        <f>MIS[[#This Row],[OrderAverageTradedPrice]]*MIS[[#This Row],[OrderQuantity]]</f>
        <v>56280</v>
      </c>
      <c r="AF9140">
        <f>MIS[[#This Row],[LTP]]*MIS[[#This Row],[OrderQuantity]]</f>
        <v>57330</v>
      </c>
      <c r="AG9140">
        <f>IF(MIS[[#This Row],[OrderSide]]="SELL",MIS[[#This Row],[VALUE]]-MIS[[#This Row],[LIVE_VALUE]],MIS[[#This Row],[LIVE_VALUE]]-MIS[[#This Row],[VALUE]])</f>
        <v>1050</v>
      </c>
      <c r="AH9140" t="str" cm="1">
        <f t="array" ref="AH9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40" t="str">
        <f>MIS[[#This Row],[TRADING SYMBOL]]</f>
        <v>SENSEX2552082300PE</v>
      </c>
      <c r="AJ9140" t="str">
        <f>IF(RIGHT(MIS[[#This Row],[Main/Hedge]],4)="MAIN","MAIN","HEDGE")</f>
        <v>MAIN</v>
      </c>
      <c r="AK9140" t="str" cm="1">
        <f t="array" ref="AK9140">_xlfn._xlws.FILTER(Table4[Column1],ISNUMBER(SEARCH(Table4[Column1],MIS[[#This Row],[OrderUniqueIdentifier]])),"")</f>
        <v>LONGSHORT</v>
      </c>
    </row>
    <row r="9141" spans="1:37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>
        <f>_xlfn.XLOOKUP(MIS[[#This Row],[TRADING SYMBOL]],[1]Sheet1!$D:$D,[1]Sheet1!$C:$C)</f>
        <v>115.45</v>
      </c>
      <c r="AE9141">
        <f>MIS[[#This Row],[OrderAverageTradedPrice]]*MIS[[#This Row],[OrderQuantity]]</f>
        <v>10858</v>
      </c>
      <c r="AF9141">
        <f>MIS[[#This Row],[LTP]]*MIS[[#This Row],[OrderQuantity]]</f>
        <v>11545</v>
      </c>
      <c r="AG9141">
        <f>IF(MIS[[#This Row],[OrderSide]]="SELL",MIS[[#This Row],[VALUE]]-MIS[[#This Row],[LIVE_VALUE]],MIS[[#This Row],[LIVE_VALUE]]-MIS[[#This Row],[VALUE]])</f>
        <v>687</v>
      </c>
      <c r="AH9141" t="str" cm="1">
        <f t="array" ref="AH9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1" t="str">
        <f>MIS[[#This Row],[TRADING SYMBOL]]</f>
        <v>SENSEX2552081100PE</v>
      </c>
      <c r="AJ9141" t="str">
        <f>IF(RIGHT(MIS[[#This Row],[Main/Hedge]],4)="MAIN","MAIN","HEDGE")</f>
        <v>MAIN</v>
      </c>
      <c r="AK9141" t="str" cm="1">
        <f t="array" ref="AK9141">_xlfn._xlws.FILTER(Table4[Column1],ISNUMBER(SEARCH(Table4[Column1],MIS[[#This Row],[OrderUniqueIdentifier]])),"")</f>
        <v>XYT</v>
      </c>
    </row>
    <row r="9142" spans="1:37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>
        <f>_xlfn.XLOOKUP(MIS[[#This Row],[TRADING SYMBOL]],[1]Sheet1!$D:$D,[1]Sheet1!$C:$C)</f>
        <v>409.5</v>
      </c>
      <c r="AE9142">
        <f>MIS[[#This Row],[OrderAverageTradedPrice]]*MIS[[#This Row],[OrderQuantity]]</f>
        <v>24105</v>
      </c>
      <c r="AF9142">
        <f>MIS[[#This Row],[LTP]]*MIS[[#This Row],[OrderQuantity]]</f>
        <v>24570</v>
      </c>
      <c r="AG9142">
        <f>IF(MIS[[#This Row],[OrderSide]]="SELL",MIS[[#This Row],[VALUE]]-MIS[[#This Row],[LIVE_VALUE]],MIS[[#This Row],[LIVE_VALUE]]-MIS[[#This Row],[VALUE]])</f>
        <v>465</v>
      </c>
      <c r="AH9142" t="str" cm="1">
        <f t="array" ref="AH9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42" t="str">
        <f>MIS[[#This Row],[TRADING SYMBOL]]</f>
        <v>SENSEX2552082300PE</v>
      </c>
      <c r="AJ9142" t="str">
        <f>IF(RIGHT(MIS[[#This Row],[Main/Hedge]],4)="MAIN","MAIN","HEDGE")</f>
        <v>MAIN</v>
      </c>
      <c r="AK9142" t="str" cm="1">
        <f t="array" ref="AK9142">_xlfn._xlws.FILTER(Table4[Column1],ISNUMBER(SEARCH(Table4[Column1],MIS[[#This Row],[OrderUniqueIdentifier]])),"")</f>
        <v>LONGSHORT</v>
      </c>
    </row>
    <row r="9143" spans="1:37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>
        <f>_xlfn.XLOOKUP(MIS[[#This Row],[TRADING SYMBOL]],[1]Sheet1!$D:$D,[1]Sheet1!$C:$C)</f>
        <v>168.75</v>
      </c>
      <c r="AE9143">
        <f>MIS[[#This Row],[OrderAverageTradedPrice]]*MIS[[#This Row],[OrderQuantity]]</f>
        <v>12457.5</v>
      </c>
      <c r="AF9143">
        <f>MIS[[#This Row],[LTP]]*MIS[[#This Row],[OrderQuantity]]</f>
        <v>12656.25</v>
      </c>
      <c r="AG9143">
        <f>IF(MIS[[#This Row],[OrderSide]]="SELL",MIS[[#This Row],[VALUE]]-MIS[[#This Row],[LIVE_VALUE]],MIS[[#This Row],[LIVE_VALUE]]-MIS[[#This Row],[VALUE]])</f>
        <v>198.75</v>
      </c>
      <c r="AH9143" t="str" cm="1">
        <f t="array" ref="AH9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43" t="str">
        <f>MIS[[#This Row],[TRADING SYMBOL]]</f>
        <v>NIFTY2552225050CE</v>
      </c>
      <c r="AJ9143" t="str">
        <f>IF(RIGHT(MIS[[#This Row],[Main/Hedge]],4)="MAIN","MAIN","HEDGE")</f>
        <v>MAIN</v>
      </c>
      <c r="AK9143" t="str" cm="1">
        <f t="array" ref="AK9143">_xlfn._xlws.FILTER(Table4[Column1],ISNUMBER(SEARCH(Table4[Column1],MIS[[#This Row],[OrderUniqueIdentifier]])),"")</f>
        <v>NOTREND</v>
      </c>
    </row>
    <row r="9144" spans="1:37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>
        <f>_xlfn.XLOOKUP(MIS[[#This Row],[TRADING SYMBOL]],[1]Sheet1!$D:$D,[1]Sheet1!$C:$C)</f>
        <v>409.5</v>
      </c>
      <c r="AE9144">
        <f>MIS[[#This Row],[OrderAverageTradedPrice]]*MIS[[#This Row],[OrderQuantity]]</f>
        <v>8021</v>
      </c>
      <c r="AF9144">
        <f>MIS[[#This Row],[LTP]]*MIS[[#This Row],[OrderQuantity]]</f>
        <v>8190</v>
      </c>
      <c r="AG9144">
        <f>IF(MIS[[#This Row],[OrderSide]]="SELL",MIS[[#This Row],[VALUE]]-MIS[[#This Row],[LIVE_VALUE]],MIS[[#This Row],[LIVE_VALUE]]-MIS[[#This Row],[VALUE]])</f>
        <v>169</v>
      </c>
      <c r="AH9144" t="str" cm="1">
        <f t="array" ref="AH9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44" t="str">
        <f>MIS[[#This Row],[TRADING SYMBOL]]</f>
        <v>SENSEX2552082300PE</v>
      </c>
      <c r="AJ9144" t="str">
        <f>IF(RIGHT(MIS[[#This Row],[Main/Hedge]],4)="MAIN","MAIN","HEDGE")</f>
        <v>MAIN</v>
      </c>
      <c r="AK9144" t="str" cm="1">
        <f t="array" ref="AK9144">_xlfn._xlws.FILTER(Table4[Column1],ISNUMBER(SEARCH(Table4[Column1],MIS[[#This Row],[OrderUniqueIdentifier]])),"")</f>
        <v>LONGSHORT</v>
      </c>
    </row>
    <row r="9145" spans="1:37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>
        <f>_xlfn.XLOOKUP(MIS[[#This Row],[TRADING SYMBOL]],[1]Sheet1!$D:$D,[1]Sheet1!$C:$C)</f>
        <v>490.65</v>
      </c>
      <c r="AE9145">
        <f>MIS[[#This Row],[OrderAverageTradedPrice]]*MIS[[#This Row],[OrderQuantity]]</f>
        <v>9719</v>
      </c>
      <c r="AF9145">
        <f>MIS[[#This Row],[LTP]]*MIS[[#This Row],[OrderQuantity]]</f>
        <v>9813</v>
      </c>
      <c r="AG9145">
        <f>IF(MIS[[#This Row],[OrderSide]]="SELL",MIS[[#This Row],[VALUE]]-MIS[[#This Row],[LIVE_VALUE]],MIS[[#This Row],[LIVE_VALUE]]-MIS[[#This Row],[VALUE]])</f>
        <v>94</v>
      </c>
      <c r="AH9145" t="str" cm="1">
        <f t="array" ref="AH91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45" t="str">
        <f>MIS[[#This Row],[TRADING SYMBOL]]</f>
        <v>SENSEX2552082300CE</v>
      </c>
      <c r="AJ9145" t="str">
        <f>IF(RIGHT(MIS[[#This Row],[Main/Hedge]],4)="MAIN","MAIN","HEDGE")</f>
        <v>MAIN</v>
      </c>
      <c r="AK9145" t="str" cm="1">
        <f t="array" ref="AK9145">_xlfn._xlws.FILTER(Table4[Column1],ISNUMBER(SEARCH(Table4[Column1],MIS[[#This Row],[OrderUniqueIdentifier]])),"")</f>
        <v>NOTREND</v>
      </c>
    </row>
    <row r="9146" spans="1:37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>
        <f>_xlfn.XLOOKUP(MIS[[#This Row],[TRADING SYMBOL]],[1]Sheet1!$D:$D,[1]Sheet1!$C:$C)</f>
        <v>409.5</v>
      </c>
      <c r="AE9146">
        <f>MIS[[#This Row],[OrderAverageTradedPrice]]*MIS[[#This Row],[OrderQuantity]]</f>
        <v>32037</v>
      </c>
      <c r="AF9146">
        <f>MIS[[#This Row],[LTP]]*MIS[[#This Row],[OrderQuantity]]</f>
        <v>32760</v>
      </c>
      <c r="AG9146">
        <f>IF(MIS[[#This Row],[OrderSide]]="SELL",MIS[[#This Row],[VALUE]]-MIS[[#This Row],[LIVE_VALUE]],MIS[[#This Row],[LIVE_VALUE]]-MIS[[#This Row],[VALUE]])</f>
        <v>723</v>
      </c>
      <c r="AH9146" t="str" cm="1">
        <f t="array" ref="AH9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6" t="str">
        <f>MIS[[#This Row],[TRADING SYMBOL]]</f>
        <v>SENSEX2552082300PE</v>
      </c>
      <c r="AJ9146" t="str">
        <f>IF(RIGHT(MIS[[#This Row],[Main/Hedge]],4)="MAIN","MAIN","HEDGE")</f>
        <v>MAIN</v>
      </c>
      <c r="AK9146" t="str" cm="1">
        <f t="array" ref="AK9146">_xlfn._xlws.FILTER(Table4[Column1],ISNUMBER(SEARCH(Table4[Column1],MIS[[#This Row],[OrderUniqueIdentifier]])),"")</f>
        <v>XYT</v>
      </c>
    </row>
    <row r="9147" spans="1:37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>
        <f>_xlfn.XLOOKUP(MIS[[#This Row],[TRADING SYMBOL]],[1]Sheet1!$D:$D,[1]Sheet1!$C:$C)</f>
        <v>115.45</v>
      </c>
      <c r="AE9147">
        <f>MIS[[#This Row],[OrderAverageTradedPrice]]*MIS[[#This Row],[OrderQuantity]]</f>
        <v>8700</v>
      </c>
      <c r="AF9147">
        <f>MIS[[#This Row],[LTP]]*MIS[[#This Row],[OrderQuantity]]</f>
        <v>9236</v>
      </c>
      <c r="AG9147">
        <f>IF(MIS[[#This Row],[OrderSide]]="SELL",MIS[[#This Row],[VALUE]]-MIS[[#This Row],[LIVE_VALUE]],MIS[[#This Row],[LIVE_VALUE]]-MIS[[#This Row],[VALUE]])</f>
        <v>536</v>
      </c>
      <c r="AH9147" t="str" cm="1">
        <f t="array" ref="AH9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7" t="str">
        <f>MIS[[#This Row],[TRADING SYMBOL]]</f>
        <v>SENSEX2552081100PE</v>
      </c>
      <c r="AJ9147" t="str">
        <f>IF(RIGHT(MIS[[#This Row],[Main/Hedge]],4)="MAIN","MAIN","HEDGE")</f>
        <v>MAIN</v>
      </c>
      <c r="AK9147" t="str" cm="1">
        <f t="array" ref="AK9147">_xlfn._xlws.FILTER(Table4[Column1],ISNUMBER(SEARCH(Table4[Column1],MIS[[#This Row],[OrderUniqueIdentifier]])),"")</f>
        <v>XYT</v>
      </c>
    </row>
    <row r="9148" spans="1:37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>
        <f>_xlfn.XLOOKUP(MIS[[#This Row],[TRADING SYMBOL]],[1]Sheet1!$D:$D,[1]Sheet1!$C:$C)</f>
        <v>163.69999999999999</v>
      </c>
      <c r="AE9148">
        <f>MIS[[#This Row],[OrderAverageTradedPrice]]*MIS[[#This Row],[OrderQuantity]]</f>
        <v>12251.25</v>
      </c>
      <c r="AF9148">
        <f>MIS[[#This Row],[LTP]]*MIS[[#This Row],[OrderQuantity]]</f>
        <v>12277.5</v>
      </c>
      <c r="AG9148">
        <f>IF(MIS[[#This Row],[OrderSide]]="SELL",MIS[[#This Row],[VALUE]]-MIS[[#This Row],[LIVE_VALUE]],MIS[[#This Row],[LIVE_VALUE]]-MIS[[#This Row],[VALUE]])</f>
        <v>26.25</v>
      </c>
      <c r="AH9148" t="str" cm="1">
        <f t="array" ref="AH91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48" t="str">
        <f>MIS[[#This Row],[TRADING SYMBOL]]</f>
        <v>NIFTY2552225000PE</v>
      </c>
      <c r="AJ9148" t="str">
        <f>IF(RIGHT(MIS[[#This Row],[Main/Hedge]],4)="MAIN","MAIN","HEDGE")</f>
        <v>MAIN</v>
      </c>
      <c r="AK9148" t="str" cm="1">
        <f t="array" ref="AK9148">_xlfn._xlws.FILTER(Table4[Column1],ISNUMBER(SEARCH(Table4[Column1],MIS[[#This Row],[OrderUniqueIdentifier]])),"")</f>
        <v>LONGSHORT</v>
      </c>
    </row>
    <row r="9149" spans="1:37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>
        <f>_xlfn.XLOOKUP(MIS[[#This Row],[TRADING SYMBOL]],[1]Sheet1!$D:$D,[1]Sheet1!$C:$C)</f>
        <v>490.65</v>
      </c>
      <c r="AE9149">
        <f>MIS[[#This Row],[OrderAverageTradedPrice]]*MIS[[#This Row],[OrderQuantity]]</f>
        <v>9729</v>
      </c>
      <c r="AF9149">
        <f>MIS[[#This Row],[LTP]]*MIS[[#This Row],[OrderQuantity]]</f>
        <v>9813</v>
      </c>
      <c r="AG9149">
        <f>IF(MIS[[#This Row],[OrderSide]]="SELL",MIS[[#This Row],[VALUE]]-MIS[[#This Row],[LIVE_VALUE]],MIS[[#This Row],[LIVE_VALUE]]-MIS[[#This Row],[VALUE]])</f>
        <v>84</v>
      </c>
      <c r="AH9149" t="str" cm="1">
        <f t="array" ref="AH9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9" t="str">
        <f>MIS[[#This Row],[TRADING SYMBOL]]</f>
        <v>SENSEX2552082300CE</v>
      </c>
      <c r="AJ9149" t="str">
        <f>IF(RIGHT(MIS[[#This Row],[Main/Hedge]],4)="MAIN","MAIN","HEDGE")</f>
        <v>MAIN</v>
      </c>
      <c r="AK9149" t="str" cm="1">
        <f t="array" ref="AK9149">_xlfn._xlws.FILTER(Table4[Column1],ISNUMBER(SEARCH(Table4[Column1],MIS[[#This Row],[OrderUniqueIdentifier]])),"")</f>
        <v>XYT</v>
      </c>
    </row>
    <row r="9150" spans="1:37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>
        <f>_xlfn.XLOOKUP(MIS[[#This Row],[TRADING SYMBOL]],[1]Sheet1!$D:$D,[1]Sheet1!$C:$C)</f>
        <v>187</v>
      </c>
      <c r="AE9150">
        <f>MIS[[#This Row],[OrderAverageTradedPrice]]*MIS[[#This Row],[OrderQuantity]]</f>
        <v>14006.25</v>
      </c>
      <c r="AF9150">
        <f>MIS[[#This Row],[LTP]]*MIS[[#This Row],[OrderQuantity]]</f>
        <v>14025</v>
      </c>
      <c r="AG9150">
        <f>IF(MIS[[#This Row],[OrderSide]]="SELL",MIS[[#This Row],[VALUE]]-MIS[[#This Row],[LIVE_VALUE]],MIS[[#This Row],[LIVE_VALUE]]-MIS[[#This Row],[VALUE]])</f>
        <v>18.75</v>
      </c>
      <c r="AH9150" t="str" cm="1">
        <f t="array" ref="AH9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50" t="str">
        <f>MIS[[#This Row],[TRADING SYMBOL]]</f>
        <v>NIFTY2552225050PE</v>
      </c>
      <c r="AJ9150" t="str">
        <f>IF(RIGHT(MIS[[#This Row],[Main/Hedge]],4)="MAIN","MAIN","HEDGE")</f>
        <v>MAIN</v>
      </c>
      <c r="AK9150" t="str" cm="1">
        <f t="array" ref="AK9150">_xlfn._xlws.FILTER(Table4[Column1],ISNUMBER(SEARCH(Table4[Column1],MIS[[#This Row],[OrderUniqueIdentifier]])),"")</f>
        <v>NOTREND</v>
      </c>
    </row>
    <row r="9151" spans="1:37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>
        <f>_xlfn.XLOOKUP(MIS[[#This Row],[TRADING SYMBOL]],[1]Sheet1!$D:$D,[1]Sheet1!$C:$C)</f>
        <v>409.5</v>
      </c>
      <c r="AE9151">
        <f>MIS[[#This Row],[OrderAverageTradedPrice]]*MIS[[#This Row],[OrderQuantity]]</f>
        <v>16055</v>
      </c>
      <c r="AF9151">
        <f>MIS[[#This Row],[LTP]]*MIS[[#This Row],[OrderQuantity]]</f>
        <v>16380</v>
      </c>
      <c r="AG9151">
        <f>IF(MIS[[#This Row],[OrderSide]]="SELL",MIS[[#This Row],[VALUE]]-MIS[[#This Row],[LIVE_VALUE]],MIS[[#This Row],[LIVE_VALUE]]-MIS[[#This Row],[VALUE]])</f>
        <v>325</v>
      </c>
      <c r="AH9151" t="str" cm="1">
        <f t="array" ref="AH9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51" t="str">
        <f>MIS[[#This Row],[TRADING SYMBOL]]</f>
        <v>SENSEX2552082300PE</v>
      </c>
      <c r="AJ9151" t="str">
        <f>IF(RIGHT(MIS[[#This Row],[Main/Hedge]],4)="MAIN","MAIN","HEDGE")</f>
        <v>MAIN</v>
      </c>
      <c r="AK9151" t="str" cm="1">
        <f t="array" ref="AK9151">_xlfn._xlws.FILTER(Table4[Column1],ISNUMBER(SEARCH(Table4[Column1],MIS[[#This Row],[OrderUniqueIdentifier]])),"")</f>
        <v>NOTREND</v>
      </c>
    </row>
    <row r="9152" spans="1:37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>
        <f>_xlfn.XLOOKUP(MIS[[#This Row],[TRADING SYMBOL]],[1]Sheet1!$D:$D,[1]Sheet1!$C:$C)</f>
        <v>115.45</v>
      </c>
      <c r="AE9152">
        <f>MIS[[#This Row],[OrderAverageTradedPrice]]*MIS[[#This Row],[OrderQuantity]]</f>
        <v>2181</v>
      </c>
      <c r="AF9152">
        <f>MIS[[#This Row],[LTP]]*MIS[[#This Row],[OrderQuantity]]</f>
        <v>2309</v>
      </c>
      <c r="AG9152">
        <f>IF(MIS[[#This Row],[OrderSide]]="SELL",MIS[[#This Row],[VALUE]]-MIS[[#This Row],[LIVE_VALUE]],MIS[[#This Row],[LIVE_VALUE]]-MIS[[#This Row],[VALUE]])</f>
        <v>128</v>
      </c>
      <c r="AH9152" t="str" cm="1">
        <f t="array" ref="AH9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2" t="str">
        <f>MIS[[#This Row],[TRADING SYMBOL]]</f>
        <v>SENSEX2552081100PE</v>
      </c>
      <c r="AJ9152" t="str">
        <f>IF(RIGHT(MIS[[#This Row],[Main/Hedge]],4)="MAIN","MAIN","HEDGE")</f>
        <v>MAIN</v>
      </c>
      <c r="AK9152" t="str" cm="1">
        <f t="array" ref="AK9152">_xlfn._xlws.FILTER(Table4[Column1],ISNUMBER(SEARCH(Table4[Column1],MIS[[#This Row],[OrderUniqueIdentifier]])),"")</f>
        <v>XYT</v>
      </c>
    </row>
    <row r="9153" spans="1:37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>
        <f>_xlfn.XLOOKUP(MIS[[#This Row],[TRADING SYMBOL]],[1]Sheet1!$D:$D,[1]Sheet1!$C:$C)</f>
        <v>409.5</v>
      </c>
      <c r="AE9153">
        <f>MIS[[#This Row],[OrderAverageTradedPrice]]*MIS[[#This Row],[OrderQuantity]]</f>
        <v>8039</v>
      </c>
      <c r="AF9153">
        <f>MIS[[#This Row],[LTP]]*MIS[[#This Row],[OrderQuantity]]</f>
        <v>8190</v>
      </c>
      <c r="AG9153">
        <f>IF(MIS[[#This Row],[OrderSide]]="SELL",MIS[[#This Row],[VALUE]]-MIS[[#This Row],[LIVE_VALUE]],MIS[[#This Row],[LIVE_VALUE]]-MIS[[#This Row],[VALUE]])</f>
        <v>151</v>
      </c>
      <c r="AH9153" t="str" cm="1">
        <f t="array" ref="AH9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3" t="str">
        <f>MIS[[#This Row],[TRADING SYMBOL]]</f>
        <v>SENSEX2552082300PE</v>
      </c>
      <c r="AJ9153" t="str">
        <f>IF(RIGHT(MIS[[#This Row],[Main/Hedge]],4)="MAIN","MAIN","HEDGE")</f>
        <v>MAIN</v>
      </c>
      <c r="AK9153" t="str" cm="1">
        <f t="array" ref="AK9153">_xlfn._xlws.FILTER(Table4[Column1],ISNUMBER(SEARCH(Table4[Column1],MIS[[#This Row],[OrderUniqueIdentifier]])),"")</f>
        <v>XYT</v>
      </c>
    </row>
    <row r="9154" spans="1:37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>
        <f>_xlfn.XLOOKUP(MIS[[#This Row],[TRADING SYMBOL]],[1]Sheet1!$D:$D,[1]Sheet1!$C:$C)</f>
        <v>168.75</v>
      </c>
      <c r="AE9154">
        <f>MIS[[#This Row],[OrderAverageTradedPrice]]*MIS[[#This Row],[OrderQuantity]]</f>
        <v>12438.75</v>
      </c>
      <c r="AF9154">
        <f>MIS[[#This Row],[LTP]]*MIS[[#This Row],[OrderQuantity]]</f>
        <v>12656.25</v>
      </c>
      <c r="AG9154">
        <f>IF(MIS[[#This Row],[OrderSide]]="SELL",MIS[[#This Row],[VALUE]]-MIS[[#This Row],[LIVE_VALUE]],MIS[[#This Row],[LIVE_VALUE]]-MIS[[#This Row],[VALUE]])</f>
        <v>217.5</v>
      </c>
      <c r="AH9154" t="str" cm="1">
        <f t="array" ref="AH91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54" t="str">
        <f>MIS[[#This Row],[TRADING SYMBOL]]</f>
        <v>NIFTY2552225050CE</v>
      </c>
      <c r="AJ9154" t="str">
        <f>IF(RIGHT(MIS[[#This Row],[Main/Hedge]],4)="MAIN","MAIN","HEDGE")</f>
        <v>MAIN</v>
      </c>
      <c r="AK9154" t="str" cm="1">
        <f t="array" ref="AK9154">_xlfn._xlws.FILTER(Table4[Column1],ISNUMBER(SEARCH(Table4[Column1],MIS[[#This Row],[OrderUniqueIdentifier]])),"")</f>
        <v>NOTREND</v>
      </c>
    </row>
    <row r="9155" spans="1:37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>
        <f>_xlfn.XLOOKUP(MIS[[#This Row],[TRADING SYMBOL]],[1]Sheet1!$D:$D,[1]Sheet1!$C:$C)</f>
        <v>490.65</v>
      </c>
      <c r="AE9155">
        <f>MIS[[#This Row],[OrderAverageTradedPrice]]*MIS[[#This Row],[OrderQuantity]]</f>
        <v>19439</v>
      </c>
      <c r="AF9155">
        <f>MIS[[#This Row],[LTP]]*MIS[[#This Row],[OrderQuantity]]</f>
        <v>19626</v>
      </c>
      <c r="AG9155">
        <f>IF(MIS[[#This Row],[OrderSide]]="SELL",MIS[[#This Row],[VALUE]]-MIS[[#This Row],[LIVE_VALUE]],MIS[[#This Row],[LIVE_VALUE]]-MIS[[#This Row],[VALUE]])</f>
        <v>187</v>
      </c>
      <c r="AH9155" t="str" cm="1">
        <f t="array" ref="AH9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55" t="str">
        <f>MIS[[#This Row],[TRADING SYMBOL]]</f>
        <v>SENSEX2552082300CE</v>
      </c>
      <c r="AJ9155" t="str">
        <f>IF(RIGHT(MIS[[#This Row],[Main/Hedge]],4)="MAIN","MAIN","HEDGE")</f>
        <v>MAIN</v>
      </c>
      <c r="AK9155" t="str" cm="1">
        <f t="array" ref="AK9155">_xlfn._xlws.FILTER(Table4[Column1],ISNUMBER(SEARCH(Table4[Column1],MIS[[#This Row],[OrderUniqueIdentifier]])),"")</f>
        <v>NOTREND</v>
      </c>
    </row>
    <row r="9156" spans="1:37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>
        <f>_xlfn.XLOOKUP(MIS[[#This Row],[TRADING SYMBOL]],[1]Sheet1!$D:$D,[1]Sheet1!$C:$C)</f>
        <v>490.65</v>
      </c>
      <c r="AE9156">
        <f>MIS[[#This Row],[OrderAverageTradedPrice]]*MIS[[#This Row],[OrderQuantity]]</f>
        <v>9716</v>
      </c>
      <c r="AF9156">
        <f>MIS[[#This Row],[LTP]]*MIS[[#This Row],[OrderQuantity]]</f>
        <v>9813</v>
      </c>
      <c r="AG9156">
        <f>IF(MIS[[#This Row],[OrderSide]]="SELL",MIS[[#This Row],[VALUE]]-MIS[[#This Row],[LIVE_VALUE]],MIS[[#This Row],[LIVE_VALUE]]-MIS[[#This Row],[VALUE]])</f>
        <v>97</v>
      </c>
      <c r="AH9156" t="str" cm="1">
        <f t="array" ref="AH9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6" t="str">
        <f>MIS[[#This Row],[TRADING SYMBOL]]</f>
        <v>SENSEX2552082300CE</v>
      </c>
      <c r="AJ9156" t="str">
        <f>IF(RIGHT(MIS[[#This Row],[Main/Hedge]],4)="MAIN","MAIN","HEDGE")</f>
        <v>MAIN</v>
      </c>
      <c r="AK9156" t="str" cm="1">
        <f t="array" ref="AK9156">_xlfn._xlws.FILTER(Table4[Column1],ISNUMBER(SEARCH(Table4[Column1],MIS[[#This Row],[OrderUniqueIdentifier]])),"")</f>
        <v>XYT</v>
      </c>
    </row>
    <row r="9157" spans="1:37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>
        <f>_xlfn.XLOOKUP(MIS[[#This Row],[TRADING SYMBOL]],[1]Sheet1!$D:$D,[1]Sheet1!$C:$C)</f>
        <v>91.6</v>
      </c>
      <c r="AE9157">
        <f>MIS[[#This Row],[OrderAverageTradedPrice]]*MIS[[#This Row],[OrderQuantity]]</f>
        <v>1778</v>
      </c>
      <c r="AF9157">
        <f>MIS[[#This Row],[LTP]]*MIS[[#This Row],[OrderQuantity]]</f>
        <v>1832</v>
      </c>
      <c r="AG9157">
        <f>IF(MIS[[#This Row],[OrderSide]]="SELL",MIS[[#This Row],[VALUE]]-MIS[[#This Row],[LIVE_VALUE]],MIS[[#This Row],[LIVE_VALUE]]-MIS[[#This Row],[VALUE]])</f>
        <v>54</v>
      </c>
      <c r="AH9157" t="str" cm="1">
        <f t="array" ref="AH9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7" t="str">
        <f>MIS[[#This Row],[TRADING SYMBOL]]</f>
        <v>SENSEX2552083600CE</v>
      </c>
      <c r="AJ9157" t="str">
        <f>IF(RIGHT(MIS[[#This Row],[Main/Hedge]],4)="MAIN","MAIN","HEDGE")</f>
        <v>MAIN</v>
      </c>
      <c r="AK9157" t="str" cm="1">
        <f t="array" ref="AK9157">_xlfn._xlws.FILTER(Table4[Column1],ISNUMBER(SEARCH(Table4[Column1],MIS[[#This Row],[OrderUniqueIdentifier]])),"")</f>
        <v>XYT</v>
      </c>
    </row>
    <row r="9158" spans="1:37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>
        <f>_xlfn.XLOOKUP(MIS[[#This Row],[TRADING SYMBOL]],[1]Sheet1!$D:$D,[1]Sheet1!$C:$C)</f>
        <v>490.65</v>
      </c>
      <c r="AE9158">
        <f>MIS[[#This Row],[OrderAverageTradedPrice]]*MIS[[#This Row],[OrderQuantity]]</f>
        <v>9730</v>
      </c>
      <c r="AF9158">
        <f>MIS[[#This Row],[LTP]]*MIS[[#This Row],[OrderQuantity]]</f>
        <v>9813</v>
      </c>
      <c r="AG9158">
        <f>IF(MIS[[#This Row],[OrderSide]]="SELL",MIS[[#This Row],[VALUE]]-MIS[[#This Row],[LIVE_VALUE]],MIS[[#This Row],[LIVE_VALUE]]-MIS[[#This Row],[VALUE]])</f>
        <v>83</v>
      </c>
      <c r="AH9158" t="str" cm="1">
        <f t="array" ref="AH9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8" t="str">
        <f>MIS[[#This Row],[TRADING SYMBOL]]</f>
        <v>SENSEX2552082300CE</v>
      </c>
      <c r="AJ9158" t="str">
        <f>IF(RIGHT(MIS[[#This Row],[Main/Hedge]],4)="MAIN","MAIN","HEDGE")</f>
        <v>MAIN</v>
      </c>
      <c r="AK9158" t="str" cm="1">
        <f t="array" ref="AK9158">_xlfn._xlws.FILTER(Table4[Column1],ISNUMBER(SEARCH(Table4[Column1],MIS[[#This Row],[OrderUniqueIdentifier]])),"")</f>
        <v>XYT</v>
      </c>
    </row>
    <row r="9159" spans="1:37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>
        <f>_xlfn.XLOOKUP(MIS[[#This Row],[TRADING SYMBOL]],[1]Sheet1!$D:$D,[1]Sheet1!$C:$C)</f>
        <v>490.65</v>
      </c>
      <c r="AE9159">
        <f>MIS[[#This Row],[OrderAverageTradedPrice]]*MIS[[#This Row],[OrderQuantity]]</f>
        <v>38869</v>
      </c>
      <c r="AF9159">
        <f>MIS[[#This Row],[LTP]]*MIS[[#This Row],[OrderQuantity]]</f>
        <v>39252</v>
      </c>
      <c r="AG9159">
        <f>IF(MIS[[#This Row],[OrderSide]]="SELL",MIS[[#This Row],[VALUE]]-MIS[[#This Row],[LIVE_VALUE]],MIS[[#This Row],[LIVE_VALUE]]-MIS[[#This Row],[VALUE]])</f>
        <v>383</v>
      </c>
      <c r="AH9159" t="str" cm="1">
        <f t="array" ref="AH9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59" t="str">
        <f>MIS[[#This Row],[TRADING SYMBOL]]</f>
        <v>SENSEX2552082300CE</v>
      </c>
      <c r="AJ9159" t="str">
        <f>IF(RIGHT(MIS[[#This Row],[Main/Hedge]],4)="MAIN","MAIN","HEDGE")</f>
        <v>MAIN</v>
      </c>
      <c r="AK9159" t="str" cm="1">
        <f t="array" ref="AK9159">_xlfn._xlws.FILTER(Table4[Column1],ISNUMBER(SEARCH(Table4[Column1],MIS[[#This Row],[OrderUniqueIdentifier]])),"")</f>
        <v>NOTREND</v>
      </c>
    </row>
    <row r="9160" spans="1:37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>
        <f>_xlfn.XLOOKUP(MIS[[#This Row],[TRADING SYMBOL]],[1]Sheet1!$D:$D,[1]Sheet1!$C:$C)</f>
        <v>409.5</v>
      </c>
      <c r="AE9160">
        <f>MIS[[#This Row],[OrderAverageTradedPrice]]*MIS[[#This Row],[OrderQuantity]]</f>
        <v>16036</v>
      </c>
      <c r="AF9160">
        <f>MIS[[#This Row],[LTP]]*MIS[[#This Row],[OrderQuantity]]</f>
        <v>16380</v>
      </c>
      <c r="AG9160">
        <f>IF(MIS[[#This Row],[OrderSide]]="SELL",MIS[[#This Row],[VALUE]]-MIS[[#This Row],[LIVE_VALUE]],MIS[[#This Row],[LIVE_VALUE]]-MIS[[#This Row],[VALUE]])</f>
        <v>344</v>
      </c>
      <c r="AH9160" t="str" cm="1">
        <f t="array" ref="AH9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0" t="str">
        <f>MIS[[#This Row],[TRADING SYMBOL]]</f>
        <v>SENSEX2552082300PE</v>
      </c>
      <c r="AJ9160" t="str">
        <f>IF(RIGHT(MIS[[#This Row],[Main/Hedge]],4)="MAIN","MAIN","HEDGE")</f>
        <v>MAIN</v>
      </c>
      <c r="AK9160" t="str" cm="1">
        <f t="array" ref="AK9160">_xlfn._xlws.FILTER(Table4[Column1],ISNUMBER(SEARCH(Table4[Column1],MIS[[#This Row],[OrderUniqueIdentifier]])),"")</f>
        <v>XYT</v>
      </c>
    </row>
    <row r="9161" spans="1:37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>
        <f>_xlfn.XLOOKUP(MIS[[#This Row],[TRADING SYMBOL]],[1]Sheet1!$D:$D,[1]Sheet1!$C:$C)</f>
        <v>115.45</v>
      </c>
      <c r="AE9161">
        <f>MIS[[#This Row],[OrderAverageTradedPrice]]*MIS[[#This Row],[OrderQuantity]]</f>
        <v>6540</v>
      </c>
      <c r="AF9161">
        <f>MIS[[#This Row],[LTP]]*MIS[[#This Row],[OrderQuantity]]</f>
        <v>6927</v>
      </c>
      <c r="AG9161">
        <f>IF(MIS[[#This Row],[OrderSide]]="SELL",MIS[[#This Row],[VALUE]]-MIS[[#This Row],[LIVE_VALUE]],MIS[[#This Row],[LIVE_VALUE]]-MIS[[#This Row],[VALUE]])</f>
        <v>387</v>
      </c>
      <c r="AH9161" t="str" cm="1">
        <f t="array" ref="AH9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1" t="str">
        <f>MIS[[#This Row],[TRADING SYMBOL]]</f>
        <v>SENSEX2552081100PE</v>
      </c>
      <c r="AJ9161" t="str">
        <f>IF(RIGHT(MIS[[#This Row],[Main/Hedge]],4)="MAIN","MAIN","HEDGE")</f>
        <v>MAIN</v>
      </c>
      <c r="AK9161" t="str" cm="1">
        <f t="array" ref="AK9161">_xlfn._xlws.FILTER(Table4[Column1],ISNUMBER(SEARCH(Table4[Column1],MIS[[#This Row],[OrderUniqueIdentifier]])),"")</f>
        <v>XYT</v>
      </c>
    </row>
    <row r="9162" spans="1:37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>
        <f>_xlfn.XLOOKUP(MIS[[#This Row],[TRADING SYMBOL]],[1]Sheet1!$D:$D,[1]Sheet1!$C:$C)</f>
        <v>187</v>
      </c>
      <c r="AE9162">
        <f>MIS[[#This Row],[OrderAverageTradedPrice]]*MIS[[#This Row],[OrderQuantity]]</f>
        <v>13998.75</v>
      </c>
      <c r="AF9162">
        <f>MIS[[#This Row],[LTP]]*MIS[[#This Row],[OrderQuantity]]</f>
        <v>14025</v>
      </c>
      <c r="AG9162">
        <f>IF(MIS[[#This Row],[OrderSide]]="SELL",MIS[[#This Row],[VALUE]]-MIS[[#This Row],[LIVE_VALUE]],MIS[[#This Row],[LIVE_VALUE]]-MIS[[#This Row],[VALUE]])</f>
        <v>26.25</v>
      </c>
      <c r="AH9162" t="str" cm="1">
        <f t="array" ref="AH91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62" t="str">
        <f>MIS[[#This Row],[TRADING SYMBOL]]</f>
        <v>NIFTY2552225050PE</v>
      </c>
      <c r="AJ9162" t="str">
        <f>IF(RIGHT(MIS[[#This Row],[Main/Hedge]],4)="MAIN","MAIN","HEDGE")</f>
        <v>MAIN</v>
      </c>
      <c r="AK9162" t="str" cm="1">
        <f t="array" ref="AK9162">_xlfn._xlws.FILTER(Table4[Column1],ISNUMBER(SEARCH(Table4[Column1],MIS[[#This Row],[OrderUniqueIdentifier]])),"")</f>
        <v>NOTREND</v>
      </c>
    </row>
    <row r="9163" spans="1:37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>
        <f>_xlfn.XLOOKUP(MIS[[#This Row],[TRADING SYMBOL]],[1]Sheet1!$D:$D,[1]Sheet1!$C:$C)</f>
        <v>409.5</v>
      </c>
      <c r="AE9163">
        <f>MIS[[#This Row],[OrderAverageTradedPrice]]*MIS[[#This Row],[OrderQuantity]]</f>
        <v>16046</v>
      </c>
      <c r="AF9163">
        <f>MIS[[#This Row],[LTP]]*MIS[[#This Row],[OrderQuantity]]</f>
        <v>16380</v>
      </c>
      <c r="AG9163">
        <f>IF(MIS[[#This Row],[OrderSide]]="SELL",MIS[[#This Row],[VALUE]]-MIS[[#This Row],[LIVE_VALUE]],MIS[[#This Row],[LIVE_VALUE]]-MIS[[#This Row],[VALUE]])</f>
        <v>334</v>
      </c>
      <c r="AH9163" t="str" cm="1">
        <f t="array" ref="AH91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63" t="str">
        <f>MIS[[#This Row],[TRADING SYMBOL]]</f>
        <v>SENSEX2552082300PE</v>
      </c>
      <c r="AJ9163" t="str">
        <f>IF(RIGHT(MIS[[#This Row],[Main/Hedge]],4)="MAIN","MAIN","HEDGE")</f>
        <v>MAIN</v>
      </c>
      <c r="AK9163" t="str" cm="1">
        <f t="array" ref="AK9163">_xlfn._xlws.FILTER(Table4[Column1],ISNUMBER(SEARCH(Table4[Column1],MIS[[#This Row],[OrderUniqueIdentifier]])),"")</f>
        <v>NOTREND</v>
      </c>
    </row>
    <row r="9164" spans="1:37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>
        <f>_xlfn.XLOOKUP(MIS[[#This Row],[TRADING SYMBOL]],[1]Sheet1!$D:$D,[1]Sheet1!$C:$C)</f>
        <v>115.45</v>
      </c>
      <c r="AE9164">
        <f>MIS[[#This Row],[OrderAverageTradedPrice]]*MIS[[#This Row],[OrderQuantity]]</f>
        <v>2173</v>
      </c>
      <c r="AF9164">
        <f>MIS[[#This Row],[LTP]]*MIS[[#This Row],[OrderQuantity]]</f>
        <v>2309</v>
      </c>
      <c r="AG9164">
        <f>IF(MIS[[#This Row],[OrderSide]]="SELL",MIS[[#This Row],[VALUE]]-MIS[[#This Row],[LIVE_VALUE]],MIS[[#This Row],[LIVE_VALUE]]-MIS[[#This Row],[VALUE]])</f>
        <v>136</v>
      </c>
      <c r="AH9164" t="str" cm="1">
        <f t="array" ref="AH9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4" t="str">
        <f>MIS[[#This Row],[TRADING SYMBOL]]</f>
        <v>SENSEX2552081100PE</v>
      </c>
      <c r="AJ9164" t="str">
        <f>IF(RIGHT(MIS[[#This Row],[Main/Hedge]],4)="MAIN","MAIN","HEDGE")</f>
        <v>MAIN</v>
      </c>
      <c r="AK9164" t="str" cm="1">
        <f t="array" ref="AK9164">_xlfn._xlws.FILTER(Table4[Column1],ISNUMBER(SEARCH(Table4[Column1],MIS[[#This Row],[OrderUniqueIdentifier]])),"")</f>
        <v>XYT</v>
      </c>
    </row>
    <row r="9165" spans="1:37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>
        <f>_xlfn.XLOOKUP(MIS[[#This Row],[TRADING SYMBOL]],[1]Sheet1!$D:$D,[1]Sheet1!$C:$C)</f>
        <v>409.5</v>
      </c>
      <c r="AE9165">
        <f>MIS[[#This Row],[OrderAverageTradedPrice]]*MIS[[#This Row],[OrderQuantity]]</f>
        <v>8023</v>
      </c>
      <c r="AF9165">
        <f>MIS[[#This Row],[LTP]]*MIS[[#This Row],[OrderQuantity]]</f>
        <v>8190</v>
      </c>
      <c r="AG9165">
        <f>IF(MIS[[#This Row],[OrderSide]]="SELL",MIS[[#This Row],[VALUE]]-MIS[[#This Row],[LIVE_VALUE]],MIS[[#This Row],[LIVE_VALUE]]-MIS[[#This Row],[VALUE]])</f>
        <v>167</v>
      </c>
      <c r="AH9165" t="str" cm="1">
        <f t="array" ref="AH9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5" t="str">
        <f>MIS[[#This Row],[TRADING SYMBOL]]</f>
        <v>SENSEX2552082300PE</v>
      </c>
      <c r="AJ9165" t="str">
        <f>IF(RIGHT(MIS[[#This Row],[Main/Hedge]],4)="MAIN","MAIN","HEDGE")</f>
        <v>MAIN</v>
      </c>
      <c r="AK9165" t="str" cm="1">
        <f t="array" ref="AK9165">_xlfn._xlws.FILTER(Table4[Column1],ISNUMBER(SEARCH(Table4[Column1],MIS[[#This Row],[OrderUniqueIdentifier]])),"")</f>
        <v>XYT</v>
      </c>
    </row>
    <row r="9166" spans="1:37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>
        <f>_xlfn.XLOOKUP(MIS[[#This Row],[TRADING SYMBOL]],[1]Sheet1!$D:$D,[1]Sheet1!$C:$C)</f>
        <v>115.45</v>
      </c>
      <c r="AE9166">
        <f>MIS[[#This Row],[OrderAverageTradedPrice]]*MIS[[#This Row],[OrderQuantity]]</f>
        <v>2180</v>
      </c>
      <c r="AF9166">
        <f>MIS[[#This Row],[LTP]]*MIS[[#This Row],[OrderQuantity]]</f>
        <v>2309</v>
      </c>
      <c r="AG9166">
        <f>IF(MIS[[#This Row],[OrderSide]]="SELL",MIS[[#This Row],[VALUE]]-MIS[[#This Row],[LIVE_VALUE]],MIS[[#This Row],[LIVE_VALUE]]-MIS[[#This Row],[VALUE]])</f>
        <v>129</v>
      </c>
      <c r="AH9166" t="str" cm="1">
        <f t="array" ref="AH9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6" t="str">
        <f>MIS[[#This Row],[TRADING SYMBOL]]</f>
        <v>SENSEX2552081100PE</v>
      </c>
      <c r="AJ9166" t="str">
        <f>IF(RIGHT(MIS[[#This Row],[Main/Hedge]],4)="MAIN","MAIN","HEDGE")</f>
        <v>MAIN</v>
      </c>
      <c r="AK9166" t="str" cm="1">
        <f t="array" ref="AK9166">_xlfn._xlws.FILTER(Table4[Column1],ISNUMBER(SEARCH(Table4[Column1],MIS[[#This Row],[OrderUniqueIdentifier]])),"")</f>
        <v>XYT</v>
      </c>
    </row>
    <row r="9167" spans="1:37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>
        <f>_xlfn.XLOOKUP(MIS[[#This Row],[TRADING SYMBOL]],[1]Sheet1!$D:$D,[1]Sheet1!$C:$C)</f>
        <v>409.5</v>
      </c>
      <c r="AE9167">
        <f>MIS[[#This Row],[OrderAverageTradedPrice]]*MIS[[#This Row],[OrderQuantity]]</f>
        <v>16041</v>
      </c>
      <c r="AF9167">
        <f>MIS[[#This Row],[LTP]]*MIS[[#This Row],[OrderQuantity]]</f>
        <v>16380</v>
      </c>
      <c r="AG9167">
        <f>IF(MIS[[#This Row],[OrderSide]]="SELL",MIS[[#This Row],[VALUE]]-MIS[[#This Row],[LIVE_VALUE]],MIS[[#This Row],[LIVE_VALUE]]-MIS[[#This Row],[VALUE]])</f>
        <v>339</v>
      </c>
      <c r="AH9167" t="str" cm="1">
        <f t="array" ref="AH91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67" t="str">
        <f>MIS[[#This Row],[TRADING SYMBOL]]</f>
        <v>SENSEX2552082300PE</v>
      </c>
      <c r="AJ9167" t="str">
        <f>IF(RIGHT(MIS[[#This Row],[Main/Hedge]],4)="MAIN","MAIN","HEDGE")</f>
        <v>MAIN</v>
      </c>
      <c r="AK9167" t="str" cm="1">
        <f t="array" ref="AK9167">_xlfn._xlws.FILTER(Table4[Column1],ISNUMBER(SEARCH(Table4[Column1],MIS[[#This Row],[OrderUniqueIdentifier]])),"")</f>
        <v>LONGSHORT</v>
      </c>
    </row>
    <row r="9168" spans="1:37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>
        <f>_xlfn.XLOOKUP(MIS[[#This Row],[TRADING SYMBOL]],[1]Sheet1!$D:$D,[1]Sheet1!$C:$C)</f>
        <v>490.65</v>
      </c>
      <c r="AE9168">
        <f>MIS[[#This Row],[OrderAverageTradedPrice]]*MIS[[#This Row],[OrderQuantity]]</f>
        <v>19444</v>
      </c>
      <c r="AF9168">
        <f>MIS[[#This Row],[LTP]]*MIS[[#This Row],[OrderQuantity]]</f>
        <v>19626</v>
      </c>
      <c r="AG9168">
        <f>IF(MIS[[#This Row],[OrderSide]]="SELL",MIS[[#This Row],[VALUE]]-MIS[[#This Row],[LIVE_VALUE]],MIS[[#This Row],[LIVE_VALUE]]-MIS[[#This Row],[VALUE]])</f>
        <v>182</v>
      </c>
      <c r="AH9168" t="str" cm="1">
        <f t="array" ref="AH9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68" t="str">
        <f>MIS[[#This Row],[TRADING SYMBOL]]</f>
        <v>SENSEX2552082300CE</v>
      </c>
      <c r="AJ9168" t="str">
        <f>IF(RIGHT(MIS[[#This Row],[Main/Hedge]],4)="MAIN","MAIN","HEDGE")</f>
        <v>MAIN</v>
      </c>
      <c r="AK9168" t="str" cm="1">
        <f t="array" ref="AK9168">_xlfn._xlws.FILTER(Table4[Column1],ISNUMBER(SEARCH(Table4[Column1],MIS[[#This Row],[OrderUniqueIdentifier]])),"")</f>
        <v>NOTREND</v>
      </c>
    </row>
    <row r="9169" spans="1:37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>
        <f>_xlfn.XLOOKUP(MIS[[#This Row],[TRADING SYMBOL]],[1]Sheet1!$D:$D,[1]Sheet1!$C:$C)</f>
        <v>91.6</v>
      </c>
      <c r="AE9169">
        <f>MIS[[#This Row],[OrderAverageTradedPrice]]*MIS[[#This Row],[OrderQuantity]]</f>
        <v>3546</v>
      </c>
      <c r="AF9169">
        <f>MIS[[#This Row],[LTP]]*MIS[[#This Row],[OrderQuantity]]</f>
        <v>3664</v>
      </c>
      <c r="AG9169">
        <f>IF(MIS[[#This Row],[OrderSide]]="SELL",MIS[[#This Row],[VALUE]]-MIS[[#This Row],[LIVE_VALUE]],MIS[[#This Row],[LIVE_VALUE]]-MIS[[#This Row],[VALUE]])</f>
        <v>118</v>
      </c>
      <c r="AH9169" t="str" cm="1">
        <f t="array" ref="AH9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9" t="str">
        <f>MIS[[#This Row],[TRADING SYMBOL]]</f>
        <v>SENSEX2552083600CE</v>
      </c>
      <c r="AJ9169" t="str">
        <f>IF(RIGHT(MIS[[#This Row],[Main/Hedge]],4)="MAIN","MAIN","HEDGE")</f>
        <v>MAIN</v>
      </c>
      <c r="AK9169" t="str" cm="1">
        <f t="array" ref="AK9169">_xlfn._xlws.FILTER(Table4[Column1],ISNUMBER(SEARCH(Table4[Column1],MIS[[#This Row],[OrderUniqueIdentifier]])),"")</f>
        <v>XYT</v>
      </c>
    </row>
    <row r="9170" spans="1:37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>
        <f>_xlfn.XLOOKUP(MIS[[#This Row],[TRADING SYMBOL]],[1]Sheet1!$D:$D,[1]Sheet1!$C:$C)</f>
        <v>490.65</v>
      </c>
      <c r="AE9170">
        <f>MIS[[#This Row],[OrderAverageTradedPrice]]*MIS[[#This Row],[OrderQuantity]]</f>
        <v>9725</v>
      </c>
      <c r="AF9170">
        <f>MIS[[#This Row],[LTP]]*MIS[[#This Row],[OrderQuantity]]</f>
        <v>9813</v>
      </c>
      <c r="AG9170">
        <f>IF(MIS[[#This Row],[OrderSide]]="SELL",MIS[[#This Row],[VALUE]]-MIS[[#This Row],[LIVE_VALUE]],MIS[[#This Row],[LIVE_VALUE]]-MIS[[#This Row],[VALUE]])</f>
        <v>88</v>
      </c>
      <c r="AH9170" t="str" cm="1">
        <f t="array" ref="AH9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0" t="str">
        <f>MIS[[#This Row],[TRADING SYMBOL]]</f>
        <v>SENSEX2552082300CE</v>
      </c>
      <c r="AJ9170" t="str">
        <f>IF(RIGHT(MIS[[#This Row],[Main/Hedge]],4)="MAIN","MAIN","HEDGE")</f>
        <v>MAIN</v>
      </c>
      <c r="AK9170" t="str" cm="1">
        <f t="array" ref="AK9170">_xlfn._xlws.FILTER(Table4[Column1],ISNUMBER(SEARCH(Table4[Column1],MIS[[#This Row],[OrderUniqueIdentifier]])),"")</f>
        <v>XYT</v>
      </c>
    </row>
    <row r="9171" spans="1:37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>
        <f>_xlfn.XLOOKUP(MIS[[#This Row],[TRADING SYMBOL]],[1]Sheet1!$D:$D,[1]Sheet1!$C:$C)</f>
        <v>118.35</v>
      </c>
      <c r="AE9171">
        <f>MIS[[#This Row],[OrderAverageTradedPrice]]*MIS[[#This Row],[OrderQuantity]]</f>
        <v>2346</v>
      </c>
      <c r="AF9171">
        <f>MIS[[#This Row],[LTP]]*MIS[[#This Row],[OrderQuantity]]</f>
        <v>2367</v>
      </c>
      <c r="AG9171">
        <f>IF(MIS[[#This Row],[OrderSide]]="SELL",MIS[[#This Row],[VALUE]]-MIS[[#This Row],[LIVE_VALUE]],MIS[[#This Row],[LIVE_VALUE]]-MIS[[#This Row],[VALUE]])</f>
        <v>21</v>
      </c>
      <c r="AH9171" t="str" cm="1">
        <f t="array" ref="AH9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1" t="str">
        <f>MIS[[#This Row],[TRADING SYMBOL]]</f>
        <v>SENSEX2552083400CE</v>
      </c>
      <c r="AJ9171" t="str">
        <f>IF(RIGHT(MIS[[#This Row],[Main/Hedge]],4)="MAIN","MAIN","HEDGE")</f>
        <v>MAIN</v>
      </c>
      <c r="AK9171" t="str" cm="1">
        <f t="array" ref="AK9171">_xlfn._xlws.FILTER(Table4[Column1],ISNUMBER(SEARCH(Table4[Column1],MIS[[#This Row],[OrderUniqueIdentifier]])),"")</f>
        <v>XYT</v>
      </c>
    </row>
    <row r="9172" spans="1:37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>
        <f>_xlfn.XLOOKUP(MIS[[#This Row],[TRADING SYMBOL]],[1]Sheet1!$D:$D,[1]Sheet1!$C:$C)</f>
        <v>187</v>
      </c>
      <c r="AE9172">
        <f>MIS[[#This Row],[OrderAverageTradedPrice]]*MIS[[#This Row],[OrderQuantity]]</f>
        <v>14006.25</v>
      </c>
      <c r="AF9172">
        <f>MIS[[#This Row],[LTP]]*MIS[[#This Row],[OrderQuantity]]</f>
        <v>14025</v>
      </c>
      <c r="AG9172">
        <f>IF(MIS[[#This Row],[OrderSide]]="SELL",MIS[[#This Row],[VALUE]]-MIS[[#This Row],[LIVE_VALUE]],MIS[[#This Row],[LIVE_VALUE]]-MIS[[#This Row],[VALUE]])</f>
        <v>18.75</v>
      </c>
      <c r="AH9172" t="str" cm="1">
        <f t="array" ref="AH9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72" t="str">
        <f>MIS[[#This Row],[TRADING SYMBOL]]</f>
        <v>NIFTY2552225050PE</v>
      </c>
      <c r="AJ9172" t="str">
        <f>IF(RIGHT(MIS[[#This Row],[Main/Hedge]],4)="MAIN","MAIN","HEDGE")</f>
        <v>MAIN</v>
      </c>
      <c r="AK9172" t="str" cm="1">
        <f t="array" ref="AK9172">_xlfn._xlws.FILTER(Table4[Column1],ISNUMBER(SEARCH(Table4[Column1],MIS[[#This Row],[OrderUniqueIdentifier]])),"")</f>
        <v>NOTREND</v>
      </c>
    </row>
    <row r="9173" spans="1:37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>
        <f>_xlfn.XLOOKUP(MIS[[#This Row],[TRADING SYMBOL]],[1]Sheet1!$D:$D,[1]Sheet1!$C:$C)</f>
        <v>409.5</v>
      </c>
      <c r="AE9173">
        <f>MIS[[#This Row],[OrderAverageTradedPrice]]*MIS[[#This Row],[OrderQuantity]]</f>
        <v>16046</v>
      </c>
      <c r="AF9173">
        <f>MIS[[#This Row],[LTP]]*MIS[[#This Row],[OrderQuantity]]</f>
        <v>16380</v>
      </c>
      <c r="AG9173">
        <f>IF(MIS[[#This Row],[OrderSide]]="SELL",MIS[[#This Row],[VALUE]]-MIS[[#This Row],[LIVE_VALUE]],MIS[[#This Row],[LIVE_VALUE]]-MIS[[#This Row],[VALUE]])</f>
        <v>334</v>
      </c>
      <c r="AH9173" t="str" cm="1">
        <f t="array" ref="AH9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73" t="str">
        <f>MIS[[#This Row],[TRADING SYMBOL]]</f>
        <v>SENSEX2552082300PE</v>
      </c>
      <c r="AJ9173" t="str">
        <f>IF(RIGHT(MIS[[#This Row],[Main/Hedge]],4)="MAIN","MAIN","HEDGE")</f>
        <v>MAIN</v>
      </c>
      <c r="AK9173" t="str" cm="1">
        <f t="array" ref="AK9173">_xlfn._xlws.FILTER(Table4[Column1],ISNUMBER(SEARCH(Table4[Column1],MIS[[#This Row],[OrderUniqueIdentifier]])),"")</f>
        <v>NOTREND</v>
      </c>
    </row>
    <row r="9174" spans="1:37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>
        <f>_xlfn.XLOOKUP(MIS[[#This Row],[TRADING SYMBOL]],[1]Sheet1!$D:$D,[1]Sheet1!$C:$C)</f>
        <v>409.5</v>
      </c>
      <c r="AE9174">
        <f>MIS[[#This Row],[OrderAverageTradedPrice]]*MIS[[#This Row],[OrderQuantity]]</f>
        <v>8025</v>
      </c>
      <c r="AF9174">
        <f>MIS[[#This Row],[LTP]]*MIS[[#This Row],[OrderQuantity]]</f>
        <v>8190</v>
      </c>
      <c r="AG9174">
        <f>IF(MIS[[#This Row],[OrderSide]]="SELL",MIS[[#This Row],[VALUE]]-MIS[[#This Row],[LIVE_VALUE]],MIS[[#This Row],[LIVE_VALUE]]-MIS[[#This Row],[VALUE]])</f>
        <v>165</v>
      </c>
      <c r="AH9174" t="str" cm="1">
        <f t="array" ref="AH9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4" t="str">
        <f>MIS[[#This Row],[TRADING SYMBOL]]</f>
        <v>SENSEX2552082300PE</v>
      </c>
      <c r="AJ9174" t="str">
        <f>IF(RIGHT(MIS[[#This Row],[Main/Hedge]],4)="MAIN","MAIN","HEDGE")</f>
        <v>MAIN</v>
      </c>
      <c r="AK9174" t="str" cm="1">
        <f t="array" ref="AK9174">_xlfn._xlws.FILTER(Table4[Column1],ISNUMBER(SEARCH(Table4[Column1],MIS[[#This Row],[OrderUniqueIdentifier]])),"")</f>
        <v>XYT</v>
      </c>
    </row>
    <row r="9175" spans="1:37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>
        <f>_xlfn.XLOOKUP(MIS[[#This Row],[TRADING SYMBOL]],[1]Sheet1!$D:$D,[1]Sheet1!$C:$C)</f>
        <v>115.45</v>
      </c>
      <c r="AE9175">
        <f>MIS[[#This Row],[OrderAverageTradedPrice]]*MIS[[#This Row],[OrderQuantity]]</f>
        <v>4352</v>
      </c>
      <c r="AF9175">
        <f>MIS[[#This Row],[LTP]]*MIS[[#This Row],[OrderQuantity]]</f>
        <v>4618</v>
      </c>
      <c r="AG9175">
        <f>IF(MIS[[#This Row],[OrderSide]]="SELL",MIS[[#This Row],[VALUE]]-MIS[[#This Row],[LIVE_VALUE]],MIS[[#This Row],[LIVE_VALUE]]-MIS[[#This Row],[VALUE]])</f>
        <v>266</v>
      </c>
      <c r="AH9175" t="str" cm="1">
        <f t="array" ref="AH9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5" t="str">
        <f>MIS[[#This Row],[TRADING SYMBOL]]</f>
        <v>SENSEX2552081100PE</v>
      </c>
      <c r="AJ9175" t="str">
        <f>IF(RIGHT(MIS[[#This Row],[Main/Hedge]],4)="MAIN","MAIN","HEDGE")</f>
        <v>MAIN</v>
      </c>
      <c r="AK9175" t="str" cm="1">
        <f t="array" ref="AK9175">_xlfn._xlws.FILTER(Table4[Column1],ISNUMBER(SEARCH(Table4[Column1],MIS[[#This Row],[OrderUniqueIdentifier]])),"")</f>
        <v>XYT</v>
      </c>
    </row>
    <row r="9176" spans="1:37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>
        <f>_xlfn.XLOOKUP(MIS[[#This Row],[TRADING SYMBOL]],[1]Sheet1!$D:$D,[1]Sheet1!$C:$C)</f>
        <v>115.45</v>
      </c>
      <c r="AE9176">
        <f>MIS[[#This Row],[OrderAverageTradedPrice]]*MIS[[#This Row],[OrderQuantity]]</f>
        <v>2178</v>
      </c>
      <c r="AF9176">
        <f>MIS[[#This Row],[LTP]]*MIS[[#This Row],[OrderQuantity]]</f>
        <v>2309</v>
      </c>
      <c r="AG9176">
        <f>IF(MIS[[#This Row],[OrderSide]]="SELL",MIS[[#This Row],[VALUE]]-MIS[[#This Row],[LIVE_VALUE]],MIS[[#This Row],[LIVE_VALUE]]-MIS[[#This Row],[VALUE]])</f>
        <v>131</v>
      </c>
      <c r="AH9176" t="str" cm="1">
        <f t="array" ref="AH9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6" t="str">
        <f>MIS[[#This Row],[TRADING SYMBOL]]</f>
        <v>SENSEX2552081100PE</v>
      </c>
      <c r="AJ9176" t="str">
        <f>IF(RIGHT(MIS[[#This Row],[Main/Hedge]],4)="MAIN","MAIN","HEDGE")</f>
        <v>MAIN</v>
      </c>
      <c r="AK9176" t="str" cm="1">
        <f t="array" ref="AK9176">_xlfn._xlws.FILTER(Table4[Column1],ISNUMBER(SEARCH(Table4[Column1],MIS[[#This Row],[OrderUniqueIdentifier]])),"")</f>
        <v>XYT</v>
      </c>
    </row>
    <row r="9177" spans="1:37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>
        <f>_xlfn.XLOOKUP(MIS[[#This Row],[TRADING SYMBOL]],[1]Sheet1!$D:$D,[1]Sheet1!$C:$C)</f>
        <v>409.5</v>
      </c>
      <c r="AE9177">
        <f>MIS[[#This Row],[OrderAverageTradedPrice]]*MIS[[#This Row],[OrderQuantity]]</f>
        <v>24084</v>
      </c>
      <c r="AF9177">
        <f>MIS[[#This Row],[LTP]]*MIS[[#This Row],[OrderQuantity]]</f>
        <v>24570</v>
      </c>
      <c r="AG9177">
        <f>IF(MIS[[#This Row],[OrderSide]]="SELL",MIS[[#This Row],[VALUE]]-MIS[[#This Row],[LIVE_VALUE]],MIS[[#This Row],[LIVE_VALUE]]-MIS[[#This Row],[VALUE]])</f>
        <v>486</v>
      </c>
      <c r="AH9177" t="str" cm="1">
        <f t="array" ref="AH9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77" t="str">
        <f>MIS[[#This Row],[TRADING SYMBOL]]</f>
        <v>SENSEX2552082300PE</v>
      </c>
      <c r="AJ9177" t="str">
        <f>IF(RIGHT(MIS[[#This Row],[Main/Hedge]],4)="MAIN","MAIN","HEDGE")</f>
        <v>MAIN</v>
      </c>
      <c r="AK9177" t="str" cm="1">
        <f t="array" ref="AK9177">_xlfn._xlws.FILTER(Table4[Column1],ISNUMBER(SEARCH(Table4[Column1],MIS[[#This Row],[OrderUniqueIdentifier]])),"")</f>
        <v>LONGSHORT</v>
      </c>
    </row>
    <row r="9178" spans="1:37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>
        <f>_xlfn.XLOOKUP(MIS[[#This Row],[TRADING SYMBOL]],[1]Sheet1!$D:$D,[1]Sheet1!$C:$C)</f>
        <v>168.75</v>
      </c>
      <c r="AE9178">
        <f>MIS[[#This Row],[OrderAverageTradedPrice]]*MIS[[#This Row],[OrderQuantity]]</f>
        <v>12457.5</v>
      </c>
      <c r="AF9178">
        <f>MIS[[#This Row],[LTP]]*MIS[[#This Row],[OrderQuantity]]</f>
        <v>12656.25</v>
      </c>
      <c r="AG9178">
        <f>IF(MIS[[#This Row],[OrderSide]]="SELL",MIS[[#This Row],[VALUE]]-MIS[[#This Row],[LIVE_VALUE]],MIS[[#This Row],[LIVE_VALUE]]-MIS[[#This Row],[VALUE]])</f>
        <v>198.75</v>
      </c>
      <c r="AH9178" t="str" cm="1">
        <f t="array" ref="AH9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78" t="str">
        <f>MIS[[#This Row],[TRADING SYMBOL]]</f>
        <v>NIFTY2552225050CE</v>
      </c>
      <c r="AJ9178" t="str">
        <f>IF(RIGHT(MIS[[#This Row],[Main/Hedge]],4)="MAIN","MAIN","HEDGE")</f>
        <v>MAIN</v>
      </c>
      <c r="AK9178" t="str" cm="1">
        <f t="array" ref="AK9178">_xlfn._xlws.FILTER(Table4[Column1],ISNUMBER(SEARCH(Table4[Column1],MIS[[#This Row],[OrderUniqueIdentifier]])),"")</f>
        <v>NOTREND</v>
      </c>
    </row>
    <row r="9179" spans="1:37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>
        <f>_xlfn.XLOOKUP(MIS[[#This Row],[TRADING SYMBOL]],[1]Sheet1!$D:$D,[1]Sheet1!$C:$C)</f>
        <v>490.65</v>
      </c>
      <c r="AE9179">
        <f>MIS[[#This Row],[OrderAverageTradedPrice]]*MIS[[#This Row],[OrderQuantity]]</f>
        <v>19444</v>
      </c>
      <c r="AF9179">
        <f>MIS[[#This Row],[LTP]]*MIS[[#This Row],[OrderQuantity]]</f>
        <v>19626</v>
      </c>
      <c r="AG9179">
        <f>IF(MIS[[#This Row],[OrderSide]]="SELL",MIS[[#This Row],[VALUE]]-MIS[[#This Row],[LIVE_VALUE]],MIS[[#This Row],[LIVE_VALUE]]-MIS[[#This Row],[VALUE]])</f>
        <v>182</v>
      </c>
      <c r="AH9179" t="str" cm="1">
        <f t="array" ref="AH9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9" t="str">
        <f>MIS[[#This Row],[TRADING SYMBOL]]</f>
        <v>SENSEX2552082300CE</v>
      </c>
      <c r="AJ9179" t="str">
        <f>IF(RIGHT(MIS[[#This Row],[Main/Hedge]],4)="MAIN","MAIN","HEDGE")</f>
        <v>MAIN</v>
      </c>
      <c r="AK9179" t="str" cm="1">
        <f t="array" ref="AK9179">_xlfn._xlws.FILTER(Table4[Column1],ISNUMBER(SEARCH(Table4[Column1],MIS[[#This Row],[OrderUniqueIdentifier]])),"")</f>
        <v>XYT</v>
      </c>
    </row>
    <row r="9180" spans="1:37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>
        <f>_xlfn.XLOOKUP(MIS[[#This Row],[TRADING SYMBOL]],[1]Sheet1!$D:$D,[1]Sheet1!$C:$C)</f>
        <v>118.35</v>
      </c>
      <c r="AE9180">
        <f>MIS[[#This Row],[OrderAverageTradedPrice]]*MIS[[#This Row],[OrderQuantity]]</f>
        <v>4692</v>
      </c>
      <c r="AF9180">
        <f>MIS[[#This Row],[LTP]]*MIS[[#This Row],[OrderQuantity]]</f>
        <v>4734</v>
      </c>
      <c r="AG9180">
        <f>IF(MIS[[#This Row],[OrderSide]]="SELL",MIS[[#This Row],[VALUE]]-MIS[[#This Row],[LIVE_VALUE]],MIS[[#This Row],[LIVE_VALUE]]-MIS[[#This Row],[VALUE]])</f>
        <v>42</v>
      </c>
      <c r="AH9180" t="str" cm="1">
        <f t="array" ref="AH9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0" t="str">
        <f>MIS[[#This Row],[TRADING SYMBOL]]</f>
        <v>SENSEX2552083400CE</v>
      </c>
      <c r="AJ9180" t="str">
        <f>IF(RIGHT(MIS[[#This Row],[Main/Hedge]],4)="MAIN","MAIN","HEDGE")</f>
        <v>MAIN</v>
      </c>
      <c r="AK9180" t="str" cm="1">
        <f t="array" ref="AK9180">_xlfn._xlws.FILTER(Table4[Column1],ISNUMBER(SEARCH(Table4[Column1],MIS[[#This Row],[OrderUniqueIdentifier]])),"")</f>
        <v>XYT</v>
      </c>
    </row>
    <row r="9181" spans="1:37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>
        <f>_xlfn.XLOOKUP(MIS[[#This Row],[TRADING SYMBOL]],[1]Sheet1!$D:$D,[1]Sheet1!$C:$C)</f>
        <v>409.5</v>
      </c>
      <c r="AE9181">
        <f>MIS[[#This Row],[OrderAverageTradedPrice]]*MIS[[#This Row],[OrderQuantity]]</f>
        <v>24051</v>
      </c>
      <c r="AF9181">
        <f>MIS[[#This Row],[LTP]]*MIS[[#This Row],[OrderQuantity]]</f>
        <v>24570</v>
      </c>
      <c r="AG9181">
        <f>IF(MIS[[#This Row],[OrderSide]]="SELL",MIS[[#This Row],[VALUE]]-MIS[[#This Row],[LIVE_VALUE]],MIS[[#This Row],[LIVE_VALUE]]-MIS[[#This Row],[VALUE]])</f>
        <v>519</v>
      </c>
      <c r="AH9181" t="str" cm="1">
        <f t="array" ref="AH9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1" t="str">
        <f>MIS[[#This Row],[TRADING SYMBOL]]</f>
        <v>SENSEX2552082300PE</v>
      </c>
      <c r="AJ9181" t="str">
        <f>IF(RIGHT(MIS[[#This Row],[Main/Hedge]],4)="MAIN","MAIN","HEDGE")</f>
        <v>MAIN</v>
      </c>
      <c r="AK9181" t="str" cm="1">
        <f t="array" ref="AK9181">_xlfn._xlws.FILTER(Table4[Column1],ISNUMBER(SEARCH(Table4[Column1],MIS[[#This Row],[OrderUniqueIdentifier]])),"")</f>
        <v>XYT</v>
      </c>
    </row>
    <row r="9182" spans="1:37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>
        <f>_xlfn.XLOOKUP(MIS[[#This Row],[TRADING SYMBOL]],[1]Sheet1!$D:$D,[1]Sheet1!$C:$C)</f>
        <v>115.45</v>
      </c>
      <c r="AE9182">
        <f>MIS[[#This Row],[OrderAverageTradedPrice]]*MIS[[#This Row],[OrderQuantity]]</f>
        <v>4348</v>
      </c>
      <c r="AF9182">
        <f>MIS[[#This Row],[LTP]]*MIS[[#This Row],[OrderQuantity]]</f>
        <v>4618</v>
      </c>
      <c r="AG9182">
        <f>IF(MIS[[#This Row],[OrderSide]]="SELL",MIS[[#This Row],[VALUE]]-MIS[[#This Row],[LIVE_VALUE]],MIS[[#This Row],[LIVE_VALUE]]-MIS[[#This Row],[VALUE]])</f>
        <v>270</v>
      </c>
      <c r="AH9182" t="str" cm="1">
        <f t="array" ref="AH9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2" t="str">
        <f>MIS[[#This Row],[TRADING SYMBOL]]</f>
        <v>SENSEX2552081100PE</v>
      </c>
      <c r="AJ9182" t="str">
        <f>IF(RIGHT(MIS[[#This Row],[Main/Hedge]],4)="MAIN","MAIN","HEDGE")</f>
        <v>MAIN</v>
      </c>
      <c r="AK9182" t="str" cm="1">
        <f t="array" ref="AK9182">_xlfn._xlws.FILTER(Table4[Column1],ISNUMBER(SEARCH(Table4[Column1],MIS[[#This Row],[OrderUniqueIdentifier]])),"")</f>
        <v>XYT</v>
      </c>
    </row>
    <row r="9183" spans="1:37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>
        <f>_xlfn.XLOOKUP(MIS[[#This Row],[TRADING SYMBOL]],[1]Sheet1!$D:$D,[1]Sheet1!$C:$C)</f>
        <v>168.75</v>
      </c>
      <c r="AE9183">
        <f>MIS[[#This Row],[OrderAverageTradedPrice]]*MIS[[#This Row],[OrderQuantity]]</f>
        <v>37372.5</v>
      </c>
      <c r="AF9183">
        <f>MIS[[#This Row],[LTP]]*MIS[[#This Row],[OrderQuantity]]</f>
        <v>37968.75</v>
      </c>
      <c r="AG9183">
        <f>IF(MIS[[#This Row],[OrderSide]]="SELL",MIS[[#This Row],[VALUE]]-MIS[[#This Row],[LIVE_VALUE]],MIS[[#This Row],[LIVE_VALUE]]-MIS[[#This Row],[VALUE]])</f>
        <v>596.25</v>
      </c>
      <c r="AH9183" t="str" cm="1">
        <f t="array" ref="AH91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83" t="str">
        <f>MIS[[#This Row],[TRADING SYMBOL]]</f>
        <v>NIFTY2552225050CE</v>
      </c>
      <c r="AJ9183" t="str">
        <f>IF(RIGHT(MIS[[#This Row],[Main/Hedge]],4)="MAIN","MAIN","HEDGE")</f>
        <v>MAIN</v>
      </c>
      <c r="AK9183" t="str" cm="1">
        <f t="array" ref="AK9183">_xlfn._xlws.FILTER(Table4[Column1],ISNUMBER(SEARCH(Table4[Column1],MIS[[#This Row],[OrderUniqueIdentifier]])),"")</f>
        <v>NOTREND</v>
      </c>
    </row>
    <row r="9184" spans="1:37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>
        <f>_xlfn.XLOOKUP(MIS[[#This Row],[TRADING SYMBOL]],[1]Sheet1!$D:$D,[1]Sheet1!$C:$C)</f>
        <v>91.6</v>
      </c>
      <c r="AE9184">
        <f>MIS[[#This Row],[OrderAverageTradedPrice]]*MIS[[#This Row],[OrderQuantity]]</f>
        <v>7104</v>
      </c>
      <c r="AF9184">
        <f>MIS[[#This Row],[LTP]]*MIS[[#This Row],[OrderQuantity]]</f>
        <v>7328</v>
      </c>
      <c r="AG9184">
        <f>IF(MIS[[#This Row],[OrderSide]]="SELL",MIS[[#This Row],[VALUE]]-MIS[[#This Row],[LIVE_VALUE]],MIS[[#This Row],[LIVE_VALUE]]-MIS[[#This Row],[VALUE]])</f>
        <v>224</v>
      </c>
      <c r="AH9184" t="str" cm="1">
        <f t="array" ref="AH9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4" t="str">
        <f>MIS[[#This Row],[TRADING SYMBOL]]</f>
        <v>SENSEX2552083600CE</v>
      </c>
      <c r="AJ9184" t="str">
        <f>IF(RIGHT(MIS[[#This Row],[Main/Hedge]],4)="MAIN","MAIN","HEDGE")</f>
        <v>MAIN</v>
      </c>
      <c r="AK9184" t="str" cm="1">
        <f t="array" ref="AK9184">_xlfn._xlws.FILTER(Table4[Column1],ISNUMBER(SEARCH(Table4[Column1],MIS[[#This Row],[OrderUniqueIdentifier]])),"")</f>
        <v>XYT</v>
      </c>
    </row>
    <row r="9185" spans="1:37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>
        <f>_xlfn.XLOOKUP(MIS[[#This Row],[TRADING SYMBOL]],[1]Sheet1!$D:$D,[1]Sheet1!$C:$C)</f>
        <v>187</v>
      </c>
      <c r="AE9185">
        <f>MIS[[#This Row],[OrderAverageTradedPrice]]*MIS[[#This Row],[OrderQuantity]]</f>
        <v>27997.5</v>
      </c>
      <c r="AF9185">
        <f>MIS[[#This Row],[LTP]]*MIS[[#This Row],[OrderQuantity]]</f>
        <v>28050</v>
      </c>
      <c r="AG9185">
        <f>IF(MIS[[#This Row],[OrderSide]]="SELL",MIS[[#This Row],[VALUE]]-MIS[[#This Row],[LIVE_VALUE]],MIS[[#This Row],[LIVE_VALUE]]-MIS[[#This Row],[VALUE]])</f>
        <v>52.5</v>
      </c>
      <c r="AH9185" t="str" cm="1">
        <f t="array" ref="AH9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85" t="str">
        <f>MIS[[#This Row],[TRADING SYMBOL]]</f>
        <v>NIFTY2552225050PE</v>
      </c>
      <c r="AJ9185" t="str">
        <f>IF(RIGHT(MIS[[#This Row],[Main/Hedge]],4)="MAIN","MAIN","HEDGE")</f>
        <v>MAIN</v>
      </c>
      <c r="AK9185" t="str" cm="1">
        <f t="array" ref="AK9185">_xlfn._xlws.FILTER(Table4[Column1],ISNUMBER(SEARCH(Table4[Column1],MIS[[#This Row],[OrderUniqueIdentifier]])),"")</f>
        <v>NOTREND</v>
      </c>
    </row>
    <row r="9186" spans="1:37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>
        <f>_xlfn.XLOOKUP(MIS[[#This Row],[TRADING SYMBOL]],[1]Sheet1!$D:$D,[1]Sheet1!$C:$C)</f>
        <v>115.45</v>
      </c>
      <c r="AE9186">
        <f>MIS[[#This Row],[OrderAverageTradedPrice]]*MIS[[#This Row],[OrderQuantity]]</f>
        <v>4348</v>
      </c>
      <c r="AF9186">
        <f>MIS[[#This Row],[LTP]]*MIS[[#This Row],[OrderQuantity]]</f>
        <v>4618</v>
      </c>
      <c r="AG9186">
        <f>IF(MIS[[#This Row],[OrderSide]]="SELL",MIS[[#This Row],[VALUE]]-MIS[[#This Row],[LIVE_VALUE]],MIS[[#This Row],[LIVE_VALUE]]-MIS[[#This Row],[VALUE]])</f>
        <v>270</v>
      </c>
      <c r="AH9186" t="str" cm="1">
        <f t="array" ref="AH9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6" t="str">
        <f>MIS[[#This Row],[TRADING SYMBOL]]</f>
        <v>SENSEX2552081100PE</v>
      </c>
      <c r="AJ9186" t="str">
        <f>IF(RIGHT(MIS[[#This Row],[Main/Hedge]],4)="MAIN","MAIN","HEDGE")</f>
        <v>MAIN</v>
      </c>
      <c r="AK9186" t="str" cm="1">
        <f t="array" ref="AK9186">_xlfn._xlws.FILTER(Table4[Column1],ISNUMBER(SEARCH(Table4[Column1],MIS[[#This Row],[OrderUniqueIdentifier]])),"")</f>
        <v>XYT</v>
      </c>
    </row>
    <row r="9187" spans="1:37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>
        <f>_xlfn.XLOOKUP(MIS[[#This Row],[TRADING SYMBOL]],[1]Sheet1!$D:$D,[1]Sheet1!$C:$C)</f>
        <v>409.5</v>
      </c>
      <c r="AE9187">
        <f>MIS[[#This Row],[OrderAverageTradedPrice]]*MIS[[#This Row],[OrderQuantity]]</f>
        <v>24054.99999999996</v>
      </c>
      <c r="AF9187">
        <f>MIS[[#This Row],[LTP]]*MIS[[#This Row],[OrderQuantity]]</f>
        <v>24570</v>
      </c>
      <c r="AG9187">
        <f>IF(MIS[[#This Row],[OrderSide]]="SELL",MIS[[#This Row],[VALUE]]-MIS[[#This Row],[LIVE_VALUE]],MIS[[#This Row],[LIVE_VALUE]]-MIS[[#This Row],[VALUE]])</f>
        <v>515.00000000004002</v>
      </c>
      <c r="AH9187" t="str" cm="1">
        <f t="array" ref="AH91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87" t="str">
        <f>MIS[[#This Row],[TRADING SYMBOL]]</f>
        <v>SENSEX2552082300PE</v>
      </c>
      <c r="AJ9187" t="str">
        <f>IF(RIGHT(MIS[[#This Row],[Main/Hedge]],4)="MAIN","MAIN","HEDGE")</f>
        <v>MAIN</v>
      </c>
      <c r="AK9187" t="str" cm="1">
        <f t="array" ref="AK9187">_xlfn._xlws.FILTER(Table4[Column1],ISNUMBER(SEARCH(Table4[Column1],MIS[[#This Row],[OrderUniqueIdentifier]])),"")</f>
        <v>NOTREND</v>
      </c>
    </row>
    <row r="9188" spans="1:37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>
        <f>_xlfn.XLOOKUP(MIS[[#This Row],[TRADING SYMBOL]],[1]Sheet1!$D:$D,[1]Sheet1!$C:$C)</f>
        <v>187</v>
      </c>
      <c r="AE9188">
        <f>MIS[[#This Row],[OrderAverageTradedPrice]]*MIS[[#This Row],[OrderQuantity]]</f>
        <v>13995</v>
      </c>
      <c r="AF9188">
        <f>MIS[[#This Row],[LTP]]*MIS[[#This Row],[OrderQuantity]]</f>
        <v>14025</v>
      </c>
      <c r="AG9188">
        <f>IF(MIS[[#This Row],[OrderSide]]="SELL",MIS[[#This Row],[VALUE]]-MIS[[#This Row],[LIVE_VALUE]],MIS[[#This Row],[LIVE_VALUE]]-MIS[[#This Row],[VALUE]])</f>
        <v>30</v>
      </c>
      <c r="AH9188" t="str" cm="1">
        <f t="array" ref="AH91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88" t="str">
        <f>MIS[[#This Row],[TRADING SYMBOL]]</f>
        <v>NIFTY2552225050PE</v>
      </c>
      <c r="AJ9188" t="str">
        <f>IF(RIGHT(MIS[[#This Row],[Main/Hedge]],4)="MAIN","MAIN","HEDGE")</f>
        <v>MAIN</v>
      </c>
      <c r="AK9188" t="str" cm="1">
        <f t="array" ref="AK9188">_xlfn._xlws.FILTER(Table4[Column1],ISNUMBER(SEARCH(Table4[Column1],MIS[[#This Row],[OrderUniqueIdentifier]])),"")</f>
        <v>NOTREND</v>
      </c>
    </row>
    <row r="9189" spans="1:37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>
        <f>_xlfn.XLOOKUP(MIS[[#This Row],[TRADING SYMBOL]],[1]Sheet1!$D:$D,[1]Sheet1!$C:$C)</f>
        <v>115.45</v>
      </c>
      <c r="AE9189">
        <f>MIS[[#This Row],[OrderAverageTradedPrice]]*MIS[[#This Row],[OrderQuantity]]</f>
        <v>2174</v>
      </c>
      <c r="AF9189">
        <f>MIS[[#This Row],[LTP]]*MIS[[#This Row],[OrderQuantity]]</f>
        <v>2309</v>
      </c>
      <c r="AG9189">
        <f>IF(MIS[[#This Row],[OrderSide]]="SELL",MIS[[#This Row],[VALUE]]-MIS[[#This Row],[LIVE_VALUE]],MIS[[#This Row],[LIVE_VALUE]]-MIS[[#This Row],[VALUE]])</f>
        <v>135</v>
      </c>
      <c r="AH9189" t="str" cm="1">
        <f t="array" ref="AH9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9" t="str">
        <f>MIS[[#This Row],[TRADING SYMBOL]]</f>
        <v>SENSEX2552081100PE</v>
      </c>
      <c r="AJ9189" t="str">
        <f>IF(RIGHT(MIS[[#This Row],[Main/Hedge]],4)="MAIN","MAIN","HEDGE")</f>
        <v>MAIN</v>
      </c>
      <c r="AK9189" t="str" cm="1">
        <f t="array" ref="AK9189">_xlfn._xlws.FILTER(Table4[Column1],ISNUMBER(SEARCH(Table4[Column1],MIS[[#This Row],[OrderUniqueIdentifier]])),"")</f>
        <v>XYT</v>
      </c>
    </row>
    <row r="9190" spans="1:37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>
        <f>_xlfn.XLOOKUP(MIS[[#This Row],[TRADING SYMBOL]],[1]Sheet1!$D:$D,[1]Sheet1!$C:$C)</f>
        <v>118.35</v>
      </c>
      <c r="AE9190">
        <f>MIS[[#This Row],[OrderAverageTradedPrice]]*MIS[[#This Row],[OrderQuantity]]</f>
        <v>7041</v>
      </c>
      <c r="AF9190">
        <f>MIS[[#This Row],[LTP]]*MIS[[#This Row],[OrderQuantity]]</f>
        <v>7101</v>
      </c>
      <c r="AG9190">
        <f>IF(MIS[[#This Row],[OrderSide]]="SELL",MIS[[#This Row],[VALUE]]-MIS[[#This Row],[LIVE_VALUE]],MIS[[#This Row],[LIVE_VALUE]]-MIS[[#This Row],[VALUE]])</f>
        <v>60</v>
      </c>
      <c r="AH9190" t="str" cm="1">
        <f t="array" ref="AH9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0" t="str">
        <f>MIS[[#This Row],[TRADING SYMBOL]]</f>
        <v>SENSEX2552083400CE</v>
      </c>
      <c r="AJ9190" t="str">
        <f>IF(RIGHT(MIS[[#This Row],[Main/Hedge]],4)="MAIN","MAIN","HEDGE")</f>
        <v>MAIN</v>
      </c>
      <c r="AK9190" t="str" cm="1">
        <f t="array" ref="AK9190">_xlfn._xlws.FILTER(Table4[Column1],ISNUMBER(SEARCH(Table4[Column1],MIS[[#This Row],[OrderUniqueIdentifier]])),"")</f>
        <v>XYT</v>
      </c>
    </row>
    <row r="9191" spans="1:37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>
        <f>_xlfn.XLOOKUP(MIS[[#This Row],[TRADING SYMBOL]],[1]Sheet1!$D:$D,[1]Sheet1!$C:$C)</f>
        <v>115.45</v>
      </c>
      <c r="AE9191">
        <f>MIS[[#This Row],[OrderAverageTradedPrice]]*MIS[[#This Row],[OrderQuantity]]</f>
        <v>15195.99999999998</v>
      </c>
      <c r="AF9191">
        <f>MIS[[#This Row],[LTP]]*MIS[[#This Row],[OrderQuantity]]</f>
        <v>16163</v>
      </c>
      <c r="AG9191">
        <f>IF(MIS[[#This Row],[OrderSide]]="SELL",MIS[[#This Row],[VALUE]]-MIS[[#This Row],[LIVE_VALUE]],MIS[[#This Row],[LIVE_VALUE]]-MIS[[#This Row],[VALUE]])</f>
        <v>967.00000000002001</v>
      </c>
      <c r="AH9191" t="str" cm="1">
        <f t="array" ref="AH9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1" t="str">
        <f>MIS[[#This Row],[TRADING SYMBOL]]</f>
        <v>SENSEX2552081100PE</v>
      </c>
      <c r="AJ9191" t="str">
        <f>IF(RIGHT(MIS[[#This Row],[Main/Hedge]],4)="MAIN","MAIN","HEDGE")</f>
        <v>MAIN</v>
      </c>
      <c r="AK9191" t="str" cm="1">
        <f t="array" ref="AK9191">_xlfn._xlws.FILTER(Table4[Column1],ISNUMBER(SEARCH(Table4[Column1],MIS[[#This Row],[OrderUniqueIdentifier]])),"")</f>
        <v>XYT</v>
      </c>
    </row>
    <row r="9192" spans="1:37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>
        <f>_xlfn.XLOOKUP(MIS[[#This Row],[TRADING SYMBOL]],[1]Sheet1!$D:$D,[1]Sheet1!$C:$C)</f>
        <v>409.5</v>
      </c>
      <c r="AE9192">
        <f>MIS[[#This Row],[OrderAverageTradedPrice]]*MIS[[#This Row],[OrderQuantity]]</f>
        <v>48150.999999999956</v>
      </c>
      <c r="AF9192">
        <f>MIS[[#This Row],[LTP]]*MIS[[#This Row],[OrderQuantity]]</f>
        <v>49140</v>
      </c>
      <c r="AG9192">
        <f>IF(MIS[[#This Row],[OrderSide]]="SELL",MIS[[#This Row],[VALUE]]-MIS[[#This Row],[LIVE_VALUE]],MIS[[#This Row],[LIVE_VALUE]]-MIS[[#This Row],[VALUE]])</f>
        <v>989.00000000004366</v>
      </c>
      <c r="AH9192" t="str" cm="1">
        <f t="array" ref="AH9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2" t="str">
        <f>MIS[[#This Row],[TRADING SYMBOL]]</f>
        <v>SENSEX2552082300PE</v>
      </c>
      <c r="AJ9192" t="str">
        <f>IF(RIGHT(MIS[[#This Row],[Main/Hedge]],4)="MAIN","MAIN","HEDGE")</f>
        <v>MAIN</v>
      </c>
      <c r="AK9192" t="str" cm="1">
        <f t="array" ref="AK9192">_xlfn._xlws.FILTER(Table4[Column1],ISNUMBER(SEARCH(Table4[Column1],MIS[[#This Row],[OrderUniqueIdentifier]])),"")</f>
        <v>XYT</v>
      </c>
    </row>
    <row r="9193" spans="1:37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>
        <f>_xlfn.XLOOKUP(MIS[[#This Row],[TRADING SYMBOL]],[1]Sheet1!$D:$D,[1]Sheet1!$C:$C)</f>
        <v>457.35</v>
      </c>
      <c r="AE9193">
        <f>MIS[[#This Row],[OrderAverageTradedPrice]]*MIS[[#This Row],[OrderQuantity]]</f>
        <v>89350</v>
      </c>
      <c r="AF9193">
        <f>MIS[[#This Row],[LTP]]*MIS[[#This Row],[OrderQuantity]]</f>
        <v>91470</v>
      </c>
      <c r="AG9193">
        <f>IF(MIS[[#This Row],[OrderSide]]="SELL",MIS[[#This Row],[VALUE]]-MIS[[#This Row],[LIVE_VALUE]],MIS[[#This Row],[LIVE_VALUE]]-MIS[[#This Row],[VALUE]])</f>
        <v>2120</v>
      </c>
      <c r="AH9193" t="str" cm="1">
        <f t="array" ref="AH91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93" t="str">
        <f>MIS[[#This Row],[TRADING SYMBOL]]</f>
        <v>SENSEX2552082400PE</v>
      </c>
      <c r="AJ9193" t="str">
        <f>IF(RIGHT(MIS[[#This Row],[Main/Hedge]],4)="MAIN","MAIN","HEDGE")</f>
        <v>MAIN</v>
      </c>
      <c r="AK9193" t="str" cm="1">
        <f t="array" ref="AK9193">_xlfn._xlws.FILTER(Table4[Column1],ISNUMBER(SEARCH(Table4[Column1],MIS[[#This Row],[OrderUniqueIdentifier]])),"")</f>
        <v>NOTREND</v>
      </c>
    </row>
    <row r="9194" spans="1:37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>
        <f>_xlfn.XLOOKUP(MIS[[#This Row],[TRADING SYMBOL]],[1]Sheet1!$D:$D,[1]Sheet1!$C:$C)</f>
        <v>187</v>
      </c>
      <c r="AE9194">
        <f>MIS[[#This Row],[OrderAverageTradedPrice]]*MIS[[#This Row],[OrderQuantity]]</f>
        <v>97979.999999999782</v>
      </c>
      <c r="AF9194">
        <f>MIS[[#This Row],[LTP]]*MIS[[#This Row],[OrderQuantity]]</f>
        <v>98175</v>
      </c>
      <c r="AG9194">
        <f>IF(MIS[[#This Row],[OrderSide]]="SELL",MIS[[#This Row],[VALUE]]-MIS[[#This Row],[LIVE_VALUE]],MIS[[#This Row],[LIVE_VALUE]]-MIS[[#This Row],[VALUE]])</f>
        <v>195.00000000021828</v>
      </c>
      <c r="AH9194" t="str" cm="1">
        <f t="array" ref="AH91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94" t="str">
        <f>MIS[[#This Row],[TRADING SYMBOL]]</f>
        <v>NIFTY2552225050PE</v>
      </c>
      <c r="AJ9194" t="str">
        <f>IF(RIGHT(MIS[[#This Row],[Main/Hedge]],4)="MAIN","MAIN","HEDGE")</f>
        <v>MAIN</v>
      </c>
      <c r="AK9194" t="str" cm="1">
        <f t="array" ref="AK9194">_xlfn._xlws.FILTER(Table4[Column1],ISNUMBER(SEARCH(Table4[Column1],MIS[[#This Row],[OrderUniqueIdentifier]])),"")</f>
        <v>NOTREND</v>
      </c>
    </row>
    <row r="9195" spans="1:37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>
        <f>_xlfn.XLOOKUP(MIS[[#This Row],[TRADING SYMBOL]],[1]Sheet1!$D:$D,[1]Sheet1!$C:$C)</f>
        <v>441.2</v>
      </c>
      <c r="AE9195">
        <f>MIS[[#This Row],[OrderAverageTradedPrice]]*MIS[[#This Row],[OrderQuantity]]</f>
        <v>8639</v>
      </c>
      <c r="AF9195">
        <f>MIS[[#This Row],[LTP]]*MIS[[#This Row],[OrderQuantity]]</f>
        <v>8824</v>
      </c>
      <c r="AG9195">
        <f>IF(MIS[[#This Row],[OrderSide]]="SELL",MIS[[#This Row],[VALUE]]-MIS[[#This Row],[LIVE_VALUE]],MIS[[#This Row],[LIVE_VALUE]]-MIS[[#This Row],[VALUE]])</f>
        <v>185</v>
      </c>
      <c r="AH9195" t="str" cm="1">
        <f t="array" ref="AH9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95" t="str">
        <f>MIS[[#This Row],[TRADING SYMBOL]]</f>
        <v>SENSEX2552082400CE</v>
      </c>
      <c r="AJ9195" t="str">
        <f>IF(RIGHT(MIS[[#This Row],[Main/Hedge]],4)="MAIN","MAIN","HEDGE")</f>
        <v>MAIN</v>
      </c>
      <c r="AK9195" t="str" cm="1">
        <f t="array" ref="AK9195">_xlfn._xlws.FILTER(Table4[Column1],ISNUMBER(SEARCH(Table4[Column1],MIS[[#This Row],[OrderUniqueIdentifier]])),"")</f>
        <v>NOTREND</v>
      </c>
    </row>
    <row r="9196" spans="1:37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>
        <f>_xlfn.XLOOKUP(MIS[[#This Row],[TRADING SYMBOL]],[1]Sheet1!$D:$D,[1]Sheet1!$C:$C)</f>
        <v>163.69999999999999</v>
      </c>
      <c r="AE9196">
        <f>MIS[[#This Row],[OrderAverageTradedPrice]]*MIS[[#This Row],[OrderQuantity]]</f>
        <v>61256.25</v>
      </c>
      <c r="AF9196">
        <f>MIS[[#This Row],[LTP]]*MIS[[#This Row],[OrderQuantity]]</f>
        <v>61387.499999999993</v>
      </c>
      <c r="AG9196">
        <f>IF(MIS[[#This Row],[OrderSide]]="SELL",MIS[[#This Row],[VALUE]]-MIS[[#This Row],[LIVE_VALUE]],MIS[[#This Row],[LIVE_VALUE]]-MIS[[#This Row],[VALUE]])</f>
        <v>131.24999999999272</v>
      </c>
      <c r="AH9196" t="str" cm="1">
        <f t="array" ref="AH9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196" t="str">
        <f>MIS[[#This Row],[TRADING SYMBOL]]</f>
        <v>NIFTY2552225000PE</v>
      </c>
      <c r="AJ9196" t="str">
        <f>IF(RIGHT(MIS[[#This Row],[Main/Hedge]],4)="MAIN","MAIN","HEDGE")</f>
        <v>MAIN</v>
      </c>
      <c r="AK9196" t="str" cm="1">
        <f t="array" ref="AK9196">_xlfn._xlws.FILTER(Table4[Column1],ISNUMBER(SEARCH(Table4[Column1],MIS[[#This Row],[OrderUniqueIdentifier]])),"")</f>
        <v>LONGSHORT</v>
      </c>
    </row>
    <row r="9197" spans="1:37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>
        <f>_xlfn.XLOOKUP(MIS[[#This Row],[TRADING SYMBOL]],[1]Sheet1!$D:$D,[1]Sheet1!$C:$C)</f>
        <v>187</v>
      </c>
      <c r="AE9197">
        <f>MIS[[#This Row],[OrderAverageTradedPrice]]*MIS[[#This Row],[OrderQuantity]]</f>
        <v>224163.75</v>
      </c>
      <c r="AF9197">
        <f>MIS[[#This Row],[LTP]]*MIS[[#This Row],[OrderQuantity]]</f>
        <v>224400</v>
      </c>
      <c r="AG9197">
        <f>IF(MIS[[#This Row],[OrderSide]]="SELL",MIS[[#This Row],[VALUE]]-MIS[[#This Row],[LIVE_VALUE]],MIS[[#This Row],[LIVE_VALUE]]-MIS[[#This Row],[VALUE]])</f>
        <v>236.25</v>
      </c>
      <c r="AH9197" t="str" cm="1">
        <f t="array" ref="AH9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197" t="str">
        <f>MIS[[#This Row],[TRADING SYMBOL]]</f>
        <v>NIFTY2552225050PE</v>
      </c>
      <c r="AJ9197" t="str">
        <f>IF(RIGHT(MIS[[#This Row],[Main/Hedge]],4)="MAIN","MAIN","HEDGE")</f>
        <v>MAIN</v>
      </c>
      <c r="AK9197" t="str" cm="1">
        <f t="array" ref="AK9197">_xlfn._xlws.FILTER(Table4[Column1],ISNUMBER(SEARCH(Table4[Column1],MIS[[#This Row],[OrderUniqueIdentifier]])),"")</f>
        <v>NOTREND</v>
      </c>
    </row>
    <row r="9198" spans="1:37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>
        <f>_xlfn.XLOOKUP(MIS[[#This Row],[TRADING SYMBOL]],[1]Sheet1!$D:$D,[1]Sheet1!$C:$C)</f>
        <v>490.65</v>
      </c>
      <c r="AE9198">
        <f>MIS[[#This Row],[OrderAverageTradedPrice]]*MIS[[#This Row],[OrderQuantity]]</f>
        <v>136124.99999999991</v>
      </c>
      <c r="AF9198">
        <f>MIS[[#This Row],[LTP]]*MIS[[#This Row],[OrderQuantity]]</f>
        <v>137382</v>
      </c>
      <c r="AG9198">
        <f>IF(MIS[[#This Row],[OrderSide]]="SELL",MIS[[#This Row],[VALUE]]-MIS[[#This Row],[LIVE_VALUE]],MIS[[#This Row],[LIVE_VALUE]]-MIS[[#This Row],[VALUE]])</f>
        <v>1257.0000000000873</v>
      </c>
      <c r="AH9198" t="str" cm="1">
        <f t="array" ref="AH9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8" t="str">
        <f>MIS[[#This Row],[TRADING SYMBOL]]</f>
        <v>SENSEX2552082300CE</v>
      </c>
      <c r="AJ9198" t="str">
        <f>IF(RIGHT(MIS[[#This Row],[Main/Hedge]],4)="MAIN","MAIN","HEDGE")</f>
        <v>MAIN</v>
      </c>
      <c r="AK9198" t="str" cm="1">
        <f t="array" ref="AK9198">_xlfn._xlws.FILTER(Table4[Column1],ISNUMBER(SEARCH(Table4[Column1],MIS[[#This Row],[OrderUniqueIdentifier]])),"")</f>
        <v>XYT</v>
      </c>
    </row>
    <row r="9199" spans="1:37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>
        <f>_xlfn.XLOOKUP(MIS[[#This Row],[TRADING SYMBOL]],[1]Sheet1!$D:$D,[1]Sheet1!$C:$C)</f>
        <v>91.6</v>
      </c>
      <c r="AE9199">
        <f>MIS[[#This Row],[OrderAverageTradedPrice]]*MIS[[#This Row],[OrderQuantity]]</f>
        <v>24839.999999999993</v>
      </c>
      <c r="AF9199">
        <f>MIS[[#This Row],[LTP]]*MIS[[#This Row],[OrderQuantity]]</f>
        <v>25648</v>
      </c>
      <c r="AG9199">
        <f>IF(MIS[[#This Row],[OrderSide]]="SELL",MIS[[#This Row],[VALUE]]-MIS[[#This Row],[LIVE_VALUE]],MIS[[#This Row],[LIVE_VALUE]]-MIS[[#This Row],[VALUE]])</f>
        <v>808.00000000000728</v>
      </c>
      <c r="AH9199" t="str" cm="1">
        <f t="array" ref="AH9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9" t="str">
        <f>MIS[[#This Row],[TRADING SYMBOL]]</f>
        <v>SENSEX2552083600CE</v>
      </c>
      <c r="AJ9199" t="str">
        <f>IF(RIGHT(MIS[[#This Row],[Main/Hedge]],4)="MAIN","MAIN","HEDGE")</f>
        <v>MAIN</v>
      </c>
      <c r="AK9199" t="str" cm="1">
        <f t="array" ref="AK9199">_xlfn._xlws.FILTER(Table4[Column1],ISNUMBER(SEARCH(Table4[Column1],MIS[[#This Row],[OrderUniqueIdentifier]])),"")</f>
        <v>XYT</v>
      </c>
    </row>
    <row r="9200" spans="1:37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>
        <f>_xlfn.XLOOKUP(MIS[[#This Row],[TRADING SYMBOL]],[1]Sheet1!$D:$D,[1]Sheet1!$C:$C)</f>
        <v>490.65</v>
      </c>
      <c r="AE9200">
        <f>MIS[[#This Row],[OrderAverageTradedPrice]]*MIS[[#This Row],[OrderQuantity]]</f>
        <v>204288</v>
      </c>
      <c r="AF9200">
        <f>MIS[[#This Row],[LTP]]*MIS[[#This Row],[OrderQuantity]]</f>
        <v>206073</v>
      </c>
      <c r="AG9200">
        <f>IF(MIS[[#This Row],[OrderSide]]="SELL",MIS[[#This Row],[VALUE]]-MIS[[#This Row],[LIVE_VALUE]],MIS[[#This Row],[LIVE_VALUE]]-MIS[[#This Row],[VALUE]])</f>
        <v>1785</v>
      </c>
      <c r="AH9200" t="str" cm="1">
        <f t="array" ref="AH9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00" t="str">
        <f>MIS[[#This Row],[TRADING SYMBOL]]</f>
        <v>SENSEX2552082300CE</v>
      </c>
      <c r="AJ9200" t="str">
        <f>IF(RIGHT(MIS[[#This Row],[Main/Hedge]],4)="MAIN","MAIN","HEDGE")</f>
        <v>MAIN</v>
      </c>
      <c r="AK9200" t="str" cm="1">
        <f t="array" ref="AK9200">_xlfn._xlws.FILTER(Table4[Column1],ISNUMBER(SEARCH(Table4[Column1],MIS[[#This Row],[OrderUniqueIdentifier]])),"")</f>
        <v>NOTREND</v>
      </c>
    </row>
    <row r="9201" spans="1:37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>
        <f>_xlfn.XLOOKUP(MIS[[#This Row],[TRADING SYMBOL]],[1]Sheet1!$D:$D,[1]Sheet1!$C:$C)</f>
        <v>118.35</v>
      </c>
      <c r="AE9201">
        <f>MIS[[#This Row],[OrderAverageTradedPrice]]*MIS[[#This Row],[OrderQuantity]]</f>
        <v>32760</v>
      </c>
      <c r="AF9201">
        <f>MIS[[#This Row],[LTP]]*MIS[[#This Row],[OrderQuantity]]</f>
        <v>33138</v>
      </c>
      <c r="AG9201">
        <f>IF(MIS[[#This Row],[OrderSide]]="SELL",MIS[[#This Row],[VALUE]]-MIS[[#This Row],[LIVE_VALUE]],MIS[[#This Row],[LIVE_VALUE]]-MIS[[#This Row],[VALUE]])</f>
        <v>378</v>
      </c>
      <c r="AH9201" t="str" cm="1">
        <f t="array" ref="AH9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1" t="str">
        <f>MIS[[#This Row],[TRADING SYMBOL]]</f>
        <v>SENSEX2552083400CE</v>
      </c>
      <c r="AJ9201" t="str">
        <f>IF(RIGHT(MIS[[#This Row],[Main/Hedge]],4)="MAIN","MAIN","HEDGE")</f>
        <v>MAIN</v>
      </c>
      <c r="AK9201" t="str" cm="1">
        <f t="array" ref="AK9201">_xlfn._xlws.FILTER(Table4[Column1],ISNUMBER(SEARCH(Table4[Column1],MIS[[#This Row],[OrderUniqueIdentifier]])),"")</f>
        <v>XYT</v>
      </c>
    </row>
    <row r="9202" spans="1:37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>
        <f>_xlfn.XLOOKUP(MIS[[#This Row],[TRADING SYMBOL]],[1]Sheet1!$D:$D,[1]Sheet1!$C:$C)</f>
        <v>187</v>
      </c>
      <c r="AE9202">
        <f>MIS[[#This Row],[OrderAverageTradedPrice]]*MIS[[#This Row],[OrderQuantity]]</f>
        <v>196046.24999999971</v>
      </c>
      <c r="AF9202">
        <f>MIS[[#This Row],[LTP]]*MIS[[#This Row],[OrderQuantity]]</f>
        <v>196350</v>
      </c>
      <c r="AG9202">
        <f>IF(MIS[[#This Row],[OrderSide]]="SELL",MIS[[#This Row],[VALUE]]-MIS[[#This Row],[LIVE_VALUE]],MIS[[#This Row],[LIVE_VALUE]]-MIS[[#This Row],[VALUE]])</f>
        <v>303.75000000029104</v>
      </c>
      <c r="AH9202" t="str" cm="1">
        <f t="array" ref="AH9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02" t="str">
        <f>MIS[[#This Row],[TRADING SYMBOL]]</f>
        <v>NIFTY2552225050PE</v>
      </c>
      <c r="AJ9202" t="str">
        <f>IF(RIGHT(MIS[[#This Row],[Main/Hedge]],4)="MAIN","MAIN","HEDGE")</f>
        <v>MAIN</v>
      </c>
      <c r="AK9202" t="str" cm="1">
        <f t="array" ref="AK9202">_xlfn._xlws.FILTER(Table4[Column1],ISNUMBER(SEARCH(Table4[Column1],MIS[[#This Row],[OrderUniqueIdentifier]])),"")</f>
        <v>NOTREND</v>
      </c>
    </row>
    <row r="9203" spans="1:37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>
        <f>_xlfn.XLOOKUP(MIS[[#This Row],[TRADING SYMBOL]],[1]Sheet1!$D:$D,[1]Sheet1!$C:$C)</f>
        <v>91.6</v>
      </c>
      <c r="AE9203">
        <f>MIS[[#This Row],[OrderAverageTradedPrice]]*MIS[[#This Row],[OrderQuantity]]</f>
        <v>23072.999999999978</v>
      </c>
      <c r="AF9203">
        <f>MIS[[#This Row],[LTP]]*MIS[[#This Row],[OrderQuantity]]</f>
        <v>23816</v>
      </c>
      <c r="AG9203">
        <f>IF(MIS[[#This Row],[OrderSide]]="SELL",MIS[[#This Row],[VALUE]]-MIS[[#This Row],[LIVE_VALUE]],MIS[[#This Row],[LIVE_VALUE]]-MIS[[#This Row],[VALUE]])</f>
        <v>743.00000000002183</v>
      </c>
      <c r="AH9203" t="str" cm="1">
        <f t="array" ref="AH9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3" t="str">
        <f>MIS[[#This Row],[TRADING SYMBOL]]</f>
        <v>SENSEX2552083600CE</v>
      </c>
      <c r="AJ9203" t="str">
        <f>IF(RIGHT(MIS[[#This Row],[Main/Hedge]],4)="MAIN","MAIN","HEDGE")</f>
        <v>MAIN</v>
      </c>
      <c r="AK9203" t="str" cm="1">
        <f t="array" ref="AK9203">_xlfn._xlws.FILTER(Table4[Column1],ISNUMBER(SEARCH(Table4[Column1],MIS[[#This Row],[OrderUniqueIdentifier]])),"")</f>
        <v>XYT</v>
      </c>
    </row>
    <row r="9204" spans="1:37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>
        <f>_xlfn.XLOOKUP(MIS[[#This Row],[TRADING SYMBOL]],[1]Sheet1!$D:$D,[1]Sheet1!$C:$C)</f>
        <v>490.65</v>
      </c>
      <c r="AE9204">
        <f>MIS[[#This Row],[OrderAverageTradedPrice]]*MIS[[#This Row],[OrderQuantity]]</f>
        <v>116646.99999999984</v>
      </c>
      <c r="AF9204">
        <f>MIS[[#This Row],[LTP]]*MIS[[#This Row],[OrderQuantity]]</f>
        <v>117756</v>
      </c>
      <c r="AG9204">
        <f>IF(MIS[[#This Row],[OrderSide]]="SELL",MIS[[#This Row],[VALUE]]-MIS[[#This Row],[LIVE_VALUE]],MIS[[#This Row],[LIVE_VALUE]]-MIS[[#This Row],[VALUE]])</f>
        <v>1109.0000000001601</v>
      </c>
      <c r="AH9204" t="str" cm="1">
        <f t="array" ref="AH9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4" t="str">
        <f>MIS[[#This Row],[TRADING SYMBOL]]</f>
        <v>SENSEX2552082300CE</v>
      </c>
      <c r="AJ9204" t="str">
        <f>IF(RIGHT(MIS[[#This Row],[Main/Hedge]],4)="MAIN","MAIN","HEDGE")</f>
        <v>MAIN</v>
      </c>
      <c r="AK9204" t="str" cm="1">
        <f t="array" ref="AK9204">_xlfn._xlws.FILTER(Table4[Column1],ISNUMBER(SEARCH(Table4[Column1],MIS[[#This Row],[OrderUniqueIdentifier]])),"")</f>
        <v>XYT</v>
      </c>
    </row>
    <row r="9205" spans="1:37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>
        <f>_xlfn.XLOOKUP(MIS[[#This Row],[TRADING SYMBOL]],[1]Sheet1!$D:$D,[1]Sheet1!$C:$C)</f>
        <v>490.65</v>
      </c>
      <c r="AE9205">
        <f>MIS[[#This Row],[OrderAverageTradedPrice]]*MIS[[#This Row],[OrderQuantity]]</f>
        <v>184817.99999999968</v>
      </c>
      <c r="AF9205">
        <f>MIS[[#This Row],[LTP]]*MIS[[#This Row],[OrderQuantity]]</f>
        <v>186447</v>
      </c>
      <c r="AG9205">
        <f>IF(MIS[[#This Row],[OrderSide]]="SELL",MIS[[#This Row],[VALUE]]-MIS[[#This Row],[LIVE_VALUE]],MIS[[#This Row],[LIVE_VALUE]]-MIS[[#This Row],[VALUE]])</f>
        <v>1629.0000000003201</v>
      </c>
      <c r="AH9205" t="str" cm="1">
        <f t="array" ref="AH9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05" t="str">
        <f>MIS[[#This Row],[TRADING SYMBOL]]</f>
        <v>SENSEX2552082300CE</v>
      </c>
      <c r="AJ9205" t="str">
        <f>IF(RIGHT(MIS[[#This Row],[Main/Hedge]],4)="MAIN","MAIN","HEDGE")</f>
        <v>MAIN</v>
      </c>
      <c r="AK9205" t="str" cm="1">
        <f t="array" ref="AK9205">_xlfn._xlws.FILTER(Table4[Column1],ISNUMBER(SEARCH(Table4[Column1],MIS[[#This Row],[OrderUniqueIdentifier]])),"")</f>
        <v>NOTREND</v>
      </c>
    </row>
    <row r="9206" spans="1:37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>
        <f>_xlfn.XLOOKUP(MIS[[#This Row],[TRADING SYMBOL]],[1]Sheet1!$D:$D,[1]Sheet1!$C:$C)</f>
        <v>118.35</v>
      </c>
      <c r="AE9206">
        <f>MIS[[#This Row],[OrderAverageTradedPrice]]*MIS[[#This Row],[OrderQuantity]]</f>
        <v>30420</v>
      </c>
      <c r="AF9206">
        <f>MIS[[#This Row],[LTP]]*MIS[[#This Row],[OrderQuantity]]</f>
        <v>30771</v>
      </c>
      <c r="AG9206">
        <f>IF(MIS[[#This Row],[OrderSide]]="SELL",MIS[[#This Row],[VALUE]]-MIS[[#This Row],[LIVE_VALUE]],MIS[[#This Row],[LIVE_VALUE]]-MIS[[#This Row],[VALUE]])</f>
        <v>351</v>
      </c>
      <c r="AH9206" t="str" cm="1">
        <f t="array" ref="AH9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6" t="str">
        <f>MIS[[#This Row],[TRADING SYMBOL]]</f>
        <v>SENSEX2552083400CE</v>
      </c>
      <c r="AJ9206" t="str">
        <f>IF(RIGHT(MIS[[#This Row],[Main/Hedge]],4)="MAIN","MAIN","HEDGE")</f>
        <v>MAIN</v>
      </c>
      <c r="AK9206" t="str" cm="1">
        <f t="array" ref="AK9206">_xlfn._xlws.FILTER(Table4[Column1],ISNUMBER(SEARCH(Table4[Column1],MIS[[#This Row],[OrderUniqueIdentifier]])),"")</f>
        <v>XYT</v>
      </c>
    </row>
    <row r="9207" spans="1:37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>
        <f>_xlfn.XLOOKUP(MIS[[#This Row],[TRADING SYMBOL]],[1]Sheet1!$D:$D,[1]Sheet1!$C:$C)</f>
        <v>115.45</v>
      </c>
      <c r="AE9207">
        <f>MIS[[#This Row],[OrderAverageTradedPrice]]*MIS[[#This Row],[OrderQuantity]]</f>
        <v>28316.99999999988</v>
      </c>
      <c r="AF9207">
        <f>MIS[[#This Row],[LTP]]*MIS[[#This Row],[OrderQuantity]]</f>
        <v>30017</v>
      </c>
      <c r="AG9207">
        <f>IF(MIS[[#This Row],[OrderSide]]="SELL",MIS[[#This Row],[VALUE]]-MIS[[#This Row],[LIVE_VALUE]],MIS[[#This Row],[LIVE_VALUE]]-MIS[[#This Row],[VALUE]])</f>
        <v>1700.0000000001201</v>
      </c>
      <c r="AH9207" t="str" cm="1">
        <f t="array" ref="AH9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7" t="str">
        <f>MIS[[#This Row],[TRADING SYMBOL]]</f>
        <v>SENSEX2552081100PE</v>
      </c>
      <c r="AJ9207" t="str">
        <f>IF(RIGHT(MIS[[#This Row],[Main/Hedge]],4)="MAIN","MAIN","HEDGE")</f>
        <v>MAIN</v>
      </c>
      <c r="AK9207" t="str" cm="1">
        <f t="array" ref="AK9207">_xlfn._xlws.FILTER(Table4[Column1],ISNUMBER(SEARCH(Table4[Column1],MIS[[#This Row],[OrderUniqueIdentifier]])),"")</f>
        <v>XYT</v>
      </c>
    </row>
    <row r="9208" spans="1:37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>
        <f>_xlfn.XLOOKUP(MIS[[#This Row],[TRADING SYMBOL]],[1]Sheet1!$D:$D,[1]Sheet1!$C:$C)</f>
        <v>409.5</v>
      </c>
      <c r="AE9208">
        <f>MIS[[#This Row],[OrderAverageTradedPrice]]*MIS[[#This Row],[OrderQuantity]]</f>
        <v>96375.99999999984</v>
      </c>
      <c r="AF9208">
        <f>MIS[[#This Row],[LTP]]*MIS[[#This Row],[OrderQuantity]]</f>
        <v>98280</v>
      </c>
      <c r="AG9208">
        <f>IF(MIS[[#This Row],[OrderSide]]="SELL",MIS[[#This Row],[VALUE]]-MIS[[#This Row],[LIVE_VALUE]],MIS[[#This Row],[LIVE_VALUE]]-MIS[[#This Row],[VALUE]])</f>
        <v>1904.0000000001601</v>
      </c>
      <c r="AH9208" t="str" cm="1">
        <f t="array" ref="AH9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8" t="str">
        <f>MIS[[#This Row],[TRADING SYMBOL]]</f>
        <v>SENSEX2552082300PE</v>
      </c>
      <c r="AJ9208" t="str">
        <f>IF(RIGHT(MIS[[#This Row],[Main/Hedge]],4)="MAIN","MAIN","HEDGE")</f>
        <v>MAIN</v>
      </c>
      <c r="AK9208" t="str" cm="1">
        <f t="array" ref="AK9208">_xlfn._xlws.FILTER(Table4[Column1],ISNUMBER(SEARCH(Table4[Column1],MIS[[#This Row],[OrderUniqueIdentifier]])),"")</f>
        <v>XYT</v>
      </c>
    </row>
    <row r="9209" spans="1:37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>
        <f>_xlfn.XLOOKUP(MIS[[#This Row],[TRADING SYMBOL]],[1]Sheet1!$D:$D,[1]Sheet1!$C:$C)</f>
        <v>115.45</v>
      </c>
      <c r="AE9209">
        <f>MIS[[#This Row],[OrderAverageTradedPrice]]*MIS[[#This Row],[OrderQuantity]]</f>
        <v>28323.999999999858</v>
      </c>
      <c r="AF9209">
        <f>MIS[[#This Row],[LTP]]*MIS[[#This Row],[OrderQuantity]]</f>
        <v>30017</v>
      </c>
      <c r="AG9209">
        <f>IF(MIS[[#This Row],[OrderSide]]="SELL",MIS[[#This Row],[VALUE]]-MIS[[#This Row],[LIVE_VALUE]],MIS[[#This Row],[LIVE_VALUE]]-MIS[[#This Row],[VALUE]])</f>
        <v>1693.0000000001419</v>
      </c>
      <c r="AH9209" t="str" cm="1">
        <f t="array" ref="AH9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9" t="str">
        <f>MIS[[#This Row],[TRADING SYMBOL]]</f>
        <v>SENSEX2552081100PE</v>
      </c>
      <c r="AJ9209" t="str">
        <f>IF(RIGHT(MIS[[#This Row],[Main/Hedge]],4)="MAIN","MAIN","HEDGE")</f>
        <v>MAIN</v>
      </c>
      <c r="AK9209" t="str" cm="1">
        <f t="array" ref="AK9209">_xlfn._xlws.FILTER(Table4[Column1],ISNUMBER(SEARCH(Table4[Column1],MIS[[#This Row],[OrderUniqueIdentifier]])),"")</f>
        <v>XYT</v>
      </c>
    </row>
    <row r="9210" spans="1:37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>
        <f>_xlfn.XLOOKUP(MIS[[#This Row],[TRADING SYMBOL]],[1]Sheet1!$D:$D,[1]Sheet1!$C:$C)</f>
        <v>409.5</v>
      </c>
      <c r="AE9210">
        <f>MIS[[#This Row],[OrderAverageTradedPrice]]*MIS[[#This Row],[OrderQuantity]]</f>
        <v>152602.99999999994</v>
      </c>
      <c r="AF9210">
        <f>MIS[[#This Row],[LTP]]*MIS[[#This Row],[OrderQuantity]]</f>
        <v>155610</v>
      </c>
      <c r="AG9210">
        <f>IF(MIS[[#This Row],[OrderSide]]="SELL",MIS[[#This Row],[VALUE]]-MIS[[#This Row],[LIVE_VALUE]],MIS[[#This Row],[LIVE_VALUE]]-MIS[[#This Row],[VALUE]])</f>
        <v>3007.0000000000582</v>
      </c>
      <c r="AH9210" t="str" cm="1">
        <f t="array" ref="AH9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10" t="str">
        <f>MIS[[#This Row],[TRADING SYMBOL]]</f>
        <v>SENSEX2552082300PE</v>
      </c>
      <c r="AJ9210" t="str">
        <f>IF(RIGHT(MIS[[#This Row],[Main/Hedge]],4)="MAIN","MAIN","HEDGE")</f>
        <v>MAIN</v>
      </c>
      <c r="AK9210" t="str" cm="1">
        <f t="array" ref="AK9210">_xlfn._xlws.FILTER(Table4[Column1],ISNUMBER(SEARCH(Table4[Column1],MIS[[#This Row],[OrderUniqueIdentifier]])),"")</f>
        <v>NOTREND</v>
      </c>
    </row>
    <row r="9211" spans="1:37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>
        <f>_xlfn.XLOOKUP(MIS[[#This Row],[TRADING SYMBOL]],[1]Sheet1!$D:$D,[1]Sheet1!$C:$C)</f>
        <v>187</v>
      </c>
      <c r="AE9211">
        <f>MIS[[#This Row],[OrderAverageTradedPrice]]*MIS[[#This Row],[OrderQuantity]]</f>
        <v>41996.25</v>
      </c>
      <c r="AF9211">
        <f>MIS[[#This Row],[LTP]]*MIS[[#This Row],[OrderQuantity]]</f>
        <v>42075</v>
      </c>
      <c r="AG9211">
        <f>IF(MIS[[#This Row],[OrderSide]]="SELL",MIS[[#This Row],[VALUE]]-MIS[[#This Row],[LIVE_VALUE]],MIS[[#This Row],[LIVE_VALUE]]-MIS[[#This Row],[VALUE]])</f>
        <v>78.75</v>
      </c>
      <c r="AH9211" t="str" cm="1">
        <f t="array" ref="AH9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11" t="str">
        <f>MIS[[#This Row],[TRADING SYMBOL]]</f>
        <v>NIFTY2552225050PE</v>
      </c>
      <c r="AJ9211" t="str">
        <f>IF(RIGHT(MIS[[#This Row],[Main/Hedge]],4)="MAIN","MAIN","HEDGE")</f>
        <v>MAIN</v>
      </c>
      <c r="AK9211" t="str" cm="1">
        <f t="array" ref="AK9211">_xlfn._xlws.FILTER(Table4[Column1],ISNUMBER(SEARCH(Table4[Column1],MIS[[#This Row],[OrderUniqueIdentifier]])),"")</f>
        <v>NOTREND</v>
      </c>
    </row>
    <row r="9212" spans="1:37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>
        <f>_xlfn.XLOOKUP(MIS[[#This Row],[TRADING SYMBOL]],[1]Sheet1!$D:$D,[1]Sheet1!$C:$C)</f>
        <v>91.6</v>
      </c>
      <c r="AE9212">
        <f>MIS[[#This Row],[OrderAverageTradedPrice]]*MIS[[#This Row],[OrderQuantity]]</f>
        <v>5322</v>
      </c>
      <c r="AF9212">
        <f>MIS[[#This Row],[LTP]]*MIS[[#This Row],[OrderQuantity]]</f>
        <v>5496</v>
      </c>
      <c r="AG9212">
        <f>IF(MIS[[#This Row],[OrderSide]]="SELL",MIS[[#This Row],[VALUE]]-MIS[[#This Row],[LIVE_VALUE]],MIS[[#This Row],[LIVE_VALUE]]-MIS[[#This Row],[VALUE]])</f>
        <v>174</v>
      </c>
      <c r="AH9212" t="str" cm="1">
        <f t="array" ref="AH9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2" t="str">
        <f>MIS[[#This Row],[TRADING SYMBOL]]</f>
        <v>SENSEX2552083600CE</v>
      </c>
      <c r="AJ9212" t="str">
        <f>IF(RIGHT(MIS[[#This Row],[Main/Hedge]],4)="MAIN","MAIN","HEDGE")</f>
        <v>MAIN</v>
      </c>
      <c r="AK9212" t="str" cm="1">
        <f t="array" ref="AK9212">_xlfn._xlws.FILTER(Table4[Column1],ISNUMBER(SEARCH(Table4[Column1],MIS[[#This Row],[OrderUniqueIdentifier]])),"")</f>
        <v>XYT</v>
      </c>
    </row>
    <row r="9213" spans="1:37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>
        <f>_xlfn.XLOOKUP(MIS[[#This Row],[TRADING SYMBOL]],[1]Sheet1!$D:$D,[1]Sheet1!$C:$C)</f>
        <v>490.65</v>
      </c>
      <c r="AE9213">
        <f>MIS[[#This Row],[OrderAverageTradedPrice]]*MIS[[#This Row],[OrderQuantity]]</f>
        <v>29184.99999999996</v>
      </c>
      <c r="AF9213">
        <f>MIS[[#This Row],[LTP]]*MIS[[#This Row],[OrderQuantity]]</f>
        <v>29439</v>
      </c>
      <c r="AG9213">
        <f>IF(MIS[[#This Row],[OrderSide]]="SELL",MIS[[#This Row],[VALUE]]-MIS[[#This Row],[LIVE_VALUE]],MIS[[#This Row],[LIVE_VALUE]]-MIS[[#This Row],[VALUE]])</f>
        <v>254.00000000004002</v>
      </c>
      <c r="AH9213" t="str" cm="1">
        <f t="array" ref="AH9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3" t="str">
        <f>MIS[[#This Row],[TRADING SYMBOL]]</f>
        <v>SENSEX2552082300CE</v>
      </c>
      <c r="AJ9213" t="str">
        <f>IF(RIGHT(MIS[[#This Row],[Main/Hedge]],4)="MAIN","MAIN","HEDGE")</f>
        <v>MAIN</v>
      </c>
      <c r="AK9213" t="str" cm="1">
        <f t="array" ref="AK9213">_xlfn._xlws.FILTER(Table4[Column1],ISNUMBER(SEARCH(Table4[Column1],MIS[[#This Row],[OrderUniqueIdentifier]])),"")</f>
        <v>XYT</v>
      </c>
    </row>
    <row r="9214" spans="1:37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>
        <f>_xlfn.XLOOKUP(MIS[[#This Row],[TRADING SYMBOL]],[1]Sheet1!$D:$D,[1]Sheet1!$C:$C)</f>
        <v>490.65</v>
      </c>
      <c r="AE9214">
        <f>MIS[[#This Row],[OrderAverageTradedPrice]]*MIS[[#This Row],[OrderQuantity]]</f>
        <v>48637</v>
      </c>
      <c r="AF9214">
        <f>MIS[[#This Row],[LTP]]*MIS[[#This Row],[OrderQuantity]]</f>
        <v>49065</v>
      </c>
      <c r="AG9214">
        <f>IF(MIS[[#This Row],[OrderSide]]="SELL",MIS[[#This Row],[VALUE]]-MIS[[#This Row],[LIVE_VALUE]],MIS[[#This Row],[LIVE_VALUE]]-MIS[[#This Row],[VALUE]])</f>
        <v>428</v>
      </c>
      <c r="AH9214" t="str" cm="1">
        <f t="array" ref="AH92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14" t="str">
        <f>MIS[[#This Row],[TRADING SYMBOL]]</f>
        <v>SENSEX2552082300CE</v>
      </c>
      <c r="AJ9214" t="str">
        <f>IF(RIGHT(MIS[[#This Row],[Main/Hedge]],4)="MAIN","MAIN","HEDGE")</f>
        <v>MAIN</v>
      </c>
      <c r="AK9214" t="str" cm="1">
        <f t="array" ref="AK9214">_xlfn._xlws.FILTER(Table4[Column1],ISNUMBER(SEARCH(Table4[Column1],MIS[[#This Row],[OrderUniqueIdentifier]])),"")</f>
        <v>NOTREND</v>
      </c>
    </row>
    <row r="9215" spans="1:37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>
        <f>_xlfn.XLOOKUP(MIS[[#This Row],[TRADING SYMBOL]],[1]Sheet1!$D:$D,[1]Sheet1!$C:$C)</f>
        <v>118.35</v>
      </c>
      <c r="AE9215">
        <f>MIS[[#This Row],[OrderAverageTradedPrice]]*MIS[[#This Row],[OrderQuantity]]</f>
        <v>7020</v>
      </c>
      <c r="AF9215">
        <f>MIS[[#This Row],[LTP]]*MIS[[#This Row],[OrderQuantity]]</f>
        <v>7101</v>
      </c>
      <c r="AG9215">
        <f>IF(MIS[[#This Row],[OrderSide]]="SELL",MIS[[#This Row],[VALUE]]-MIS[[#This Row],[LIVE_VALUE]],MIS[[#This Row],[LIVE_VALUE]]-MIS[[#This Row],[VALUE]])</f>
        <v>81</v>
      </c>
      <c r="AH9215" t="str" cm="1">
        <f t="array" ref="AH9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5" t="str">
        <f>MIS[[#This Row],[TRADING SYMBOL]]</f>
        <v>SENSEX2552083400CE</v>
      </c>
      <c r="AJ9215" t="str">
        <f>IF(RIGHT(MIS[[#This Row],[Main/Hedge]],4)="MAIN","MAIN","HEDGE")</f>
        <v>MAIN</v>
      </c>
      <c r="AK9215" t="str" cm="1">
        <f t="array" ref="AK9215">_xlfn._xlws.FILTER(Table4[Column1],ISNUMBER(SEARCH(Table4[Column1],MIS[[#This Row],[OrderUniqueIdentifier]])),"")</f>
        <v>XYT</v>
      </c>
    </row>
    <row r="9216" spans="1:37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>
        <f>_xlfn.XLOOKUP(MIS[[#This Row],[TRADING SYMBOL]],[1]Sheet1!$D:$D,[1]Sheet1!$C:$C)</f>
        <v>168.75</v>
      </c>
      <c r="AE9216">
        <f>MIS[[#This Row],[OrderAverageTradedPrice]]*MIS[[#This Row],[OrderQuantity]]</f>
        <v>49845</v>
      </c>
      <c r="AF9216">
        <f>MIS[[#This Row],[LTP]]*MIS[[#This Row],[OrderQuantity]]</f>
        <v>50625</v>
      </c>
      <c r="AG9216">
        <f>IF(MIS[[#This Row],[OrderSide]]="SELL",MIS[[#This Row],[VALUE]]-MIS[[#This Row],[LIVE_VALUE]],MIS[[#This Row],[LIVE_VALUE]]-MIS[[#This Row],[VALUE]])</f>
        <v>780</v>
      </c>
      <c r="AH9216" t="str" cm="1">
        <f t="array" ref="AH9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16" t="str">
        <f>MIS[[#This Row],[TRADING SYMBOL]]</f>
        <v>NIFTY2552225050CE</v>
      </c>
      <c r="AJ9216" t="str">
        <f>IF(RIGHT(MIS[[#This Row],[Main/Hedge]],4)="MAIN","MAIN","HEDGE")</f>
        <v>MAIN</v>
      </c>
      <c r="AK9216" t="str" cm="1">
        <f t="array" ref="AK9216">_xlfn._xlws.FILTER(Table4[Column1],ISNUMBER(SEARCH(Table4[Column1],MIS[[#This Row],[OrderUniqueIdentifier]])),"")</f>
        <v>NOTREND</v>
      </c>
    </row>
    <row r="9217" spans="1:37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>
        <f>_xlfn.XLOOKUP(MIS[[#This Row],[TRADING SYMBOL]],[1]Sheet1!$D:$D,[1]Sheet1!$C:$C)</f>
        <v>490.65</v>
      </c>
      <c r="AE9217">
        <f>MIS[[#This Row],[OrderAverageTradedPrice]]*MIS[[#This Row],[OrderQuantity]]</f>
        <v>58302</v>
      </c>
      <c r="AF9217">
        <f>MIS[[#This Row],[LTP]]*MIS[[#This Row],[OrderQuantity]]</f>
        <v>58878</v>
      </c>
      <c r="AG9217">
        <f>IF(MIS[[#This Row],[OrderSide]]="SELL",MIS[[#This Row],[VALUE]]-MIS[[#This Row],[LIVE_VALUE]],MIS[[#This Row],[LIVE_VALUE]]-MIS[[#This Row],[VALUE]])</f>
        <v>576</v>
      </c>
      <c r="AH9217" t="str" cm="1">
        <f t="array" ref="AH92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17" t="str">
        <f>MIS[[#This Row],[TRADING SYMBOL]]</f>
        <v>SENSEX2552082300CE</v>
      </c>
      <c r="AJ9217" t="str">
        <f>IF(RIGHT(MIS[[#This Row],[Main/Hedge]],4)="MAIN","MAIN","HEDGE")</f>
        <v>MAIN</v>
      </c>
      <c r="AK9217" t="str" cm="1">
        <f t="array" ref="AK9217">_xlfn._xlws.FILTER(Table4[Column1],ISNUMBER(SEARCH(Table4[Column1],MIS[[#This Row],[OrderUniqueIdentifier]])),"")</f>
        <v>NOTREND</v>
      </c>
    </row>
    <row r="9218" spans="1:37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>
        <f>_xlfn.XLOOKUP(MIS[[#This Row],[TRADING SYMBOL]],[1]Sheet1!$D:$D,[1]Sheet1!$C:$C)</f>
        <v>168.75</v>
      </c>
      <c r="AE9218">
        <f>MIS[[#This Row],[OrderAverageTradedPrice]]*MIS[[#This Row],[OrderQuantity]]</f>
        <v>49815</v>
      </c>
      <c r="AF9218">
        <f>MIS[[#This Row],[LTP]]*MIS[[#This Row],[OrderQuantity]]</f>
        <v>50625</v>
      </c>
      <c r="AG9218">
        <f>IF(MIS[[#This Row],[OrderSide]]="SELL",MIS[[#This Row],[VALUE]]-MIS[[#This Row],[LIVE_VALUE]],MIS[[#This Row],[LIVE_VALUE]]-MIS[[#This Row],[VALUE]])</f>
        <v>810</v>
      </c>
      <c r="AH9218" t="str" cm="1">
        <f t="array" ref="AH92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18" t="str">
        <f>MIS[[#This Row],[TRADING SYMBOL]]</f>
        <v>NIFTY2552225050CE</v>
      </c>
      <c r="AJ9218" t="str">
        <f>IF(RIGHT(MIS[[#This Row],[Main/Hedge]],4)="MAIN","MAIN","HEDGE")</f>
        <v>MAIN</v>
      </c>
      <c r="AK9218" t="str" cm="1">
        <f t="array" ref="AK9218">_xlfn._xlws.FILTER(Table4[Column1],ISNUMBER(SEARCH(Table4[Column1],MIS[[#This Row],[OrderUniqueIdentifier]])),"")</f>
        <v>NOTREND</v>
      </c>
    </row>
    <row r="9219" spans="1:37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>
        <f>_xlfn.XLOOKUP(MIS[[#This Row],[TRADING SYMBOL]],[1]Sheet1!$D:$D,[1]Sheet1!$C:$C)</f>
        <v>490.65</v>
      </c>
      <c r="AE9219">
        <f>MIS[[#This Row],[OrderAverageTradedPrice]]*MIS[[#This Row],[OrderQuantity]]</f>
        <v>29140.999999999978</v>
      </c>
      <c r="AF9219">
        <f>MIS[[#This Row],[LTP]]*MIS[[#This Row],[OrderQuantity]]</f>
        <v>29439</v>
      </c>
      <c r="AG9219">
        <f>IF(MIS[[#This Row],[OrderSide]]="SELL",MIS[[#This Row],[VALUE]]-MIS[[#This Row],[LIVE_VALUE]],MIS[[#This Row],[LIVE_VALUE]]-MIS[[#This Row],[VALUE]])</f>
        <v>298.00000000002183</v>
      </c>
      <c r="AH9219" t="str" cm="1">
        <f t="array" ref="AH9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9" t="str">
        <f>MIS[[#This Row],[TRADING SYMBOL]]</f>
        <v>SENSEX2552082300CE</v>
      </c>
      <c r="AJ9219" t="str">
        <f>IF(RIGHT(MIS[[#This Row],[Main/Hedge]],4)="MAIN","MAIN","HEDGE")</f>
        <v>MAIN</v>
      </c>
      <c r="AK9219" t="str" cm="1">
        <f t="array" ref="AK9219">_xlfn._xlws.FILTER(Table4[Column1],ISNUMBER(SEARCH(Table4[Column1],MIS[[#This Row],[OrderUniqueIdentifier]])),"")</f>
        <v>XYT</v>
      </c>
    </row>
    <row r="9220" spans="1:37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>
        <f>_xlfn.XLOOKUP(MIS[[#This Row],[TRADING SYMBOL]],[1]Sheet1!$D:$D,[1]Sheet1!$C:$C)</f>
        <v>91.6</v>
      </c>
      <c r="AE9220">
        <f>MIS[[#This Row],[OrderAverageTradedPrice]]*MIS[[#This Row],[OrderQuantity]]</f>
        <v>7100</v>
      </c>
      <c r="AF9220">
        <f>MIS[[#This Row],[LTP]]*MIS[[#This Row],[OrderQuantity]]</f>
        <v>7328</v>
      </c>
      <c r="AG9220">
        <f>IF(MIS[[#This Row],[OrderSide]]="SELL",MIS[[#This Row],[VALUE]]-MIS[[#This Row],[LIVE_VALUE]],MIS[[#This Row],[LIVE_VALUE]]-MIS[[#This Row],[VALUE]])</f>
        <v>228</v>
      </c>
      <c r="AH9220" t="str" cm="1">
        <f t="array" ref="AH9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0" t="str">
        <f>MIS[[#This Row],[TRADING SYMBOL]]</f>
        <v>SENSEX2552083600CE</v>
      </c>
      <c r="AJ9220" t="str">
        <f>IF(RIGHT(MIS[[#This Row],[Main/Hedge]],4)="MAIN","MAIN","HEDGE")</f>
        <v>MAIN</v>
      </c>
      <c r="AK9220" t="str" cm="1">
        <f t="array" ref="AK9220">_xlfn._xlws.FILTER(Table4[Column1],ISNUMBER(SEARCH(Table4[Column1],MIS[[#This Row],[OrderUniqueIdentifier]])),"")</f>
        <v>XYT</v>
      </c>
    </row>
    <row r="9221" spans="1:37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>
        <f>_xlfn.XLOOKUP(MIS[[#This Row],[TRADING SYMBOL]],[1]Sheet1!$D:$D,[1]Sheet1!$C:$C)</f>
        <v>490.65</v>
      </c>
      <c r="AE9221">
        <f>MIS[[#This Row],[OrderAverageTradedPrice]]*MIS[[#This Row],[OrderQuantity]]</f>
        <v>58314</v>
      </c>
      <c r="AF9221">
        <f>MIS[[#This Row],[LTP]]*MIS[[#This Row],[OrderQuantity]]</f>
        <v>58878</v>
      </c>
      <c r="AG9221">
        <f>IF(MIS[[#This Row],[OrderSide]]="SELL",MIS[[#This Row],[VALUE]]-MIS[[#This Row],[LIVE_VALUE]],MIS[[#This Row],[LIVE_VALUE]]-MIS[[#This Row],[VALUE]])</f>
        <v>564</v>
      </c>
      <c r="AH9221" t="str" cm="1">
        <f t="array" ref="AH9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21" t="str">
        <f>MIS[[#This Row],[TRADING SYMBOL]]</f>
        <v>SENSEX2552082300CE</v>
      </c>
      <c r="AJ9221" t="str">
        <f>IF(RIGHT(MIS[[#This Row],[Main/Hedge]],4)="MAIN","MAIN","HEDGE")</f>
        <v>MAIN</v>
      </c>
      <c r="AK9221" t="str" cm="1">
        <f t="array" ref="AK9221">_xlfn._xlws.FILTER(Table4[Column1],ISNUMBER(SEARCH(Table4[Column1],MIS[[#This Row],[OrderUniqueIdentifier]])),"")</f>
        <v>NOTREND</v>
      </c>
    </row>
    <row r="9222" spans="1:37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>
        <f>_xlfn.XLOOKUP(MIS[[#This Row],[TRADING SYMBOL]],[1]Sheet1!$D:$D,[1]Sheet1!$C:$C)</f>
        <v>118.35</v>
      </c>
      <c r="AE9222">
        <f>MIS[[#This Row],[OrderAverageTradedPrice]]*MIS[[#This Row],[OrderQuantity]]</f>
        <v>9380</v>
      </c>
      <c r="AF9222">
        <f>MIS[[#This Row],[LTP]]*MIS[[#This Row],[OrderQuantity]]</f>
        <v>9468</v>
      </c>
      <c r="AG9222">
        <f>IF(MIS[[#This Row],[OrderSide]]="SELL",MIS[[#This Row],[VALUE]]-MIS[[#This Row],[LIVE_VALUE]],MIS[[#This Row],[LIVE_VALUE]]-MIS[[#This Row],[VALUE]])</f>
        <v>88</v>
      </c>
      <c r="AH9222" t="str" cm="1">
        <f t="array" ref="AH9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2" t="str">
        <f>MIS[[#This Row],[TRADING SYMBOL]]</f>
        <v>SENSEX2552083400CE</v>
      </c>
      <c r="AJ9222" t="str">
        <f>IF(RIGHT(MIS[[#This Row],[Main/Hedge]],4)="MAIN","MAIN","HEDGE")</f>
        <v>MAIN</v>
      </c>
      <c r="AK9222" t="str" cm="1">
        <f t="array" ref="AK9222">_xlfn._xlws.FILTER(Table4[Column1],ISNUMBER(SEARCH(Table4[Column1],MIS[[#This Row],[OrderUniqueIdentifier]])),"")</f>
        <v>XYT</v>
      </c>
    </row>
    <row r="9223" spans="1:37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>
        <f>_xlfn.XLOOKUP(MIS[[#This Row],[TRADING SYMBOL]],[1]Sheet1!$D:$D,[1]Sheet1!$C:$C)</f>
        <v>168.75</v>
      </c>
      <c r="AE9223">
        <f>MIS[[#This Row],[OrderAverageTradedPrice]]*MIS[[#This Row],[OrderQuantity]]</f>
        <v>37364.999999999854</v>
      </c>
      <c r="AF9223">
        <f>MIS[[#This Row],[LTP]]*MIS[[#This Row],[OrderQuantity]]</f>
        <v>37968.75</v>
      </c>
      <c r="AG9223">
        <f>IF(MIS[[#This Row],[OrderSide]]="SELL",MIS[[#This Row],[VALUE]]-MIS[[#This Row],[LIVE_VALUE]],MIS[[#This Row],[LIVE_VALUE]]-MIS[[#This Row],[VALUE]])</f>
        <v>603.75000000014552</v>
      </c>
      <c r="AH9223" t="str" cm="1">
        <f t="array" ref="AH9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23" t="str">
        <f>MIS[[#This Row],[TRADING SYMBOL]]</f>
        <v>NIFTY2552225050CE</v>
      </c>
      <c r="AJ9223" t="str">
        <f>IF(RIGHT(MIS[[#This Row],[Main/Hedge]],4)="MAIN","MAIN","HEDGE")</f>
        <v>MAIN</v>
      </c>
      <c r="AK9223" t="str" cm="1">
        <f t="array" ref="AK9223">_xlfn._xlws.FILTER(Table4[Column1],ISNUMBER(SEARCH(Table4[Column1],MIS[[#This Row],[OrderUniqueIdentifier]])),"")</f>
        <v>NOTREND</v>
      </c>
    </row>
    <row r="9224" spans="1:37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>
        <f>_xlfn.XLOOKUP(MIS[[#This Row],[TRADING SYMBOL]],[1]Sheet1!$D:$D,[1]Sheet1!$C:$C)</f>
        <v>91.6</v>
      </c>
      <c r="AE9224">
        <f>MIS[[#This Row],[OrderAverageTradedPrice]]*MIS[[#This Row],[OrderQuantity]]</f>
        <v>5322.9999999999955</v>
      </c>
      <c r="AF9224">
        <f>MIS[[#This Row],[LTP]]*MIS[[#This Row],[OrderQuantity]]</f>
        <v>5496</v>
      </c>
      <c r="AG9224">
        <f>IF(MIS[[#This Row],[OrderSide]]="SELL",MIS[[#This Row],[VALUE]]-MIS[[#This Row],[LIVE_VALUE]],MIS[[#This Row],[LIVE_VALUE]]-MIS[[#This Row],[VALUE]])</f>
        <v>173.00000000000455</v>
      </c>
      <c r="AH9224" t="str" cm="1">
        <f t="array" ref="AH9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4" t="str">
        <f>MIS[[#This Row],[TRADING SYMBOL]]</f>
        <v>SENSEX2552083600CE</v>
      </c>
      <c r="AJ9224" t="str">
        <f>IF(RIGHT(MIS[[#This Row],[Main/Hedge]],4)="MAIN","MAIN","HEDGE")</f>
        <v>MAIN</v>
      </c>
      <c r="AK9224" t="str" cm="1">
        <f t="array" ref="AK9224">_xlfn._xlws.FILTER(Table4[Column1],ISNUMBER(SEARCH(Table4[Column1],MIS[[#This Row],[OrderUniqueIdentifier]])),"")</f>
        <v>XYT</v>
      </c>
    </row>
    <row r="9225" spans="1:37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>
        <f>_xlfn.XLOOKUP(MIS[[#This Row],[TRADING SYMBOL]],[1]Sheet1!$D:$D,[1]Sheet1!$C:$C)</f>
        <v>490.65</v>
      </c>
      <c r="AE9225">
        <f>MIS[[#This Row],[OrderAverageTradedPrice]]*MIS[[#This Row],[OrderQuantity]]</f>
        <v>29176.999999999982</v>
      </c>
      <c r="AF9225">
        <f>MIS[[#This Row],[LTP]]*MIS[[#This Row],[OrderQuantity]]</f>
        <v>29439</v>
      </c>
      <c r="AG9225">
        <f>IF(MIS[[#This Row],[OrderSide]]="SELL",MIS[[#This Row],[VALUE]]-MIS[[#This Row],[LIVE_VALUE]],MIS[[#This Row],[LIVE_VALUE]]-MIS[[#This Row],[VALUE]])</f>
        <v>262.00000000001819</v>
      </c>
      <c r="AH9225" t="str" cm="1">
        <f t="array" ref="AH9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5" t="str">
        <f>MIS[[#This Row],[TRADING SYMBOL]]</f>
        <v>SENSEX2552082300CE</v>
      </c>
      <c r="AJ9225" t="str">
        <f>IF(RIGHT(MIS[[#This Row],[Main/Hedge]],4)="MAIN","MAIN","HEDGE")</f>
        <v>MAIN</v>
      </c>
      <c r="AK9225" t="str" cm="1">
        <f t="array" ref="AK9225">_xlfn._xlws.FILTER(Table4[Column1],ISNUMBER(SEARCH(Table4[Column1],MIS[[#This Row],[OrderUniqueIdentifier]])),"")</f>
        <v>XYT</v>
      </c>
    </row>
    <row r="9226" spans="1:37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>
        <f>_xlfn.XLOOKUP(MIS[[#This Row],[TRADING SYMBOL]],[1]Sheet1!$D:$D,[1]Sheet1!$C:$C)</f>
        <v>490.65</v>
      </c>
      <c r="AE9226">
        <f>MIS[[#This Row],[OrderAverageTradedPrice]]*MIS[[#This Row],[OrderQuantity]]</f>
        <v>38905</v>
      </c>
      <c r="AF9226">
        <f>MIS[[#This Row],[LTP]]*MIS[[#This Row],[OrderQuantity]]</f>
        <v>39252</v>
      </c>
      <c r="AG9226">
        <f>IF(MIS[[#This Row],[OrderSide]]="SELL",MIS[[#This Row],[VALUE]]-MIS[[#This Row],[LIVE_VALUE]],MIS[[#This Row],[LIVE_VALUE]]-MIS[[#This Row],[VALUE]])</f>
        <v>347</v>
      </c>
      <c r="AH9226" t="str" cm="1">
        <f t="array" ref="AH9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26" t="str">
        <f>MIS[[#This Row],[TRADING SYMBOL]]</f>
        <v>SENSEX2552082300CE</v>
      </c>
      <c r="AJ9226" t="str">
        <f>IF(RIGHT(MIS[[#This Row],[Main/Hedge]],4)="MAIN","MAIN","HEDGE")</f>
        <v>MAIN</v>
      </c>
      <c r="AK9226" t="str" cm="1">
        <f t="array" ref="AK9226">_xlfn._xlws.FILTER(Table4[Column1],ISNUMBER(SEARCH(Table4[Column1],MIS[[#This Row],[OrderUniqueIdentifier]])),"")</f>
        <v>NOTREND</v>
      </c>
    </row>
    <row r="9227" spans="1:37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>
        <f>_xlfn.XLOOKUP(MIS[[#This Row],[TRADING SYMBOL]],[1]Sheet1!$D:$D,[1]Sheet1!$C:$C)</f>
        <v>118.35</v>
      </c>
      <c r="AE9227">
        <f>MIS[[#This Row],[OrderAverageTradedPrice]]*MIS[[#This Row],[OrderQuantity]]</f>
        <v>7033.99999999998</v>
      </c>
      <c r="AF9227">
        <f>MIS[[#This Row],[LTP]]*MIS[[#This Row],[OrderQuantity]]</f>
        <v>7101</v>
      </c>
      <c r="AG9227">
        <f>IF(MIS[[#This Row],[OrderSide]]="SELL",MIS[[#This Row],[VALUE]]-MIS[[#This Row],[LIVE_VALUE]],MIS[[#This Row],[LIVE_VALUE]]-MIS[[#This Row],[VALUE]])</f>
        <v>67.000000000020009</v>
      </c>
      <c r="AH9227" t="str" cm="1">
        <f t="array" ref="AH9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7" t="str">
        <f>MIS[[#This Row],[TRADING SYMBOL]]</f>
        <v>SENSEX2552083400CE</v>
      </c>
      <c r="AJ9227" t="str">
        <f>IF(RIGHT(MIS[[#This Row],[Main/Hedge]],4)="MAIN","MAIN","HEDGE")</f>
        <v>MAIN</v>
      </c>
      <c r="AK9227" t="str" cm="1">
        <f t="array" ref="AK9227">_xlfn._xlws.FILTER(Table4[Column1],ISNUMBER(SEARCH(Table4[Column1],MIS[[#This Row],[OrderUniqueIdentifier]])),"")</f>
        <v>XYT</v>
      </c>
    </row>
    <row r="9228" spans="1:37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>
        <f>_xlfn.XLOOKUP(MIS[[#This Row],[TRADING SYMBOL]],[1]Sheet1!$D:$D,[1]Sheet1!$C:$C)</f>
        <v>168.75</v>
      </c>
      <c r="AE9228">
        <f>MIS[[#This Row],[OrderAverageTradedPrice]]*MIS[[#This Row],[OrderQuantity]]</f>
        <v>74643.75</v>
      </c>
      <c r="AF9228">
        <f>MIS[[#This Row],[LTP]]*MIS[[#This Row],[OrderQuantity]]</f>
        <v>75937.5</v>
      </c>
      <c r="AG9228">
        <f>IF(MIS[[#This Row],[OrderSide]]="SELL",MIS[[#This Row],[VALUE]]-MIS[[#This Row],[LIVE_VALUE]],MIS[[#This Row],[LIVE_VALUE]]-MIS[[#This Row],[VALUE]])</f>
        <v>1293.75</v>
      </c>
      <c r="AH9228" t="str" cm="1">
        <f t="array" ref="AH92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28" t="str">
        <f>MIS[[#This Row],[TRADING SYMBOL]]</f>
        <v>NIFTY2552225050CE</v>
      </c>
      <c r="AJ9228" t="str">
        <f>IF(RIGHT(MIS[[#This Row],[Main/Hedge]],4)="MAIN","MAIN","HEDGE")</f>
        <v>MAIN</v>
      </c>
      <c r="AK9228" t="str" cm="1">
        <f t="array" ref="AK9228">_xlfn._xlws.FILTER(Table4[Column1],ISNUMBER(SEARCH(Table4[Column1],MIS[[#This Row],[OrderUniqueIdentifier]])),"")</f>
        <v>NOTREND</v>
      </c>
    </row>
    <row r="9229" spans="1:37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>
        <f>_xlfn.XLOOKUP(MIS[[#This Row],[TRADING SYMBOL]],[1]Sheet1!$D:$D,[1]Sheet1!$C:$C)</f>
        <v>168.75</v>
      </c>
      <c r="AE9229">
        <f>MIS[[#This Row],[OrderAverageTradedPrice]]*MIS[[#This Row],[OrderQuantity]]</f>
        <v>12438.75</v>
      </c>
      <c r="AF9229">
        <f>MIS[[#This Row],[LTP]]*MIS[[#This Row],[OrderQuantity]]</f>
        <v>12656.25</v>
      </c>
      <c r="AG9229">
        <f>IF(MIS[[#This Row],[OrderSide]]="SELL",MIS[[#This Row],[VALUE]]-MIS[[#This Row],[LIVE_VALUE]],MIS[[#This Row],[LIVE_VALUE]]-MIS[[#This Row],[VALUE]])</f>
        <v>217.5</v>
      </c>
      <c r="AH9229" t="str" cm="1">
        <f t="array" ref="AH92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29" t="str">
        <f>MIS[[#This Row],[TRADING SYMBOL]]</f>
        <v>NIFTY2552225050CE</v>
      </c>
      <c r="AJ9229" t="str">
        <f>IF(RIGHT(MIS[[#This Row],[Main/Hedge]],4)="MAIN","MAIN","HEDGE")</f>
        <v>MAIN</v>
      </c>
      <c r="AK9229" t="str" cm="1">
        <f t="array" ref="AK9229">_xlfn._xlws.FILTER(Table4[Column1],ISNUMBER(SEARCH(Table4[Column1],MIS[[#This Row],[OrderUniqueIdentifier]])),"")</f>
        <v>NOTREND</v>
      </c>
    </row>
    <row r="9230" spans="1:37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>
        <f>_xlfn.XLOOKUP(MIS[[#This Row],[TRADING SYMBOL]],[1]Sheet1!$D:$D,[1]Sheet1!$C:$C)</f>
        <v>490.65</v>
      </c>
      <c r="AE9230">
        <f>MIS[[#This Row],[OrderAverageTradedPrice]]*MIS[[#This Row],[OrderQuantity]]</f>
        <v>19368</v>
      </c>
      <c r="AF9230">
        <f>MIS[[#This Row],[LTP]]*MIS[[#This Row],[OrderQuantity]]</f>
        <v>19626</v>
      </c>
      <c r="AG9230">
        <f>IF(MIS[[#This Row],[OrderSide]]="SELL",MIS[[#This Row],[VALUE]]-MIS[[#This Row],[LIVE_VALUE]],MIS[[#This Row],[LIVE_VALUE]]-MIS[[#This Row],[VALUE]])</f>
        <v>258</v>
      </c>
      <c r="AH9230" t="str" cm="1">
        <f t="array" ref="AH9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30" t="str">
        <f>MIS[[#This Row],[TRADING SYMBOL]]</f>
        <v>SENSEX2552082300CE</v>
      </c>
      <c r="AJ9230" t="str">
        <f>IF(RIGHT(MIS[[#This Row],[Main/Hedge]],4)="MAIN","MAIN","HEDGE")</f>
        <v>MAIN</v>
      </c>
      <c r="AK9230" t="str" cm="1">
        <f t="array" ref="AK9230">_xlfn._xlws.FILTER(Table4[Column1],ISNUMBER(SEARCH(Table4[Column1],MIS[[#This Row],[OrderUniqueIdentifier]])),"")</f>
        <v>NOTREND</v>
      </c>
    </row>
    <row r="9231" spans="1:37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>
        <f>_xlfn.XLOOKUP(MIS[[#This Row],[TRADING SYMBOL]],[1]Sheet1!$D:$D,[1]Sheet1!$C:$C)</f>
        <v>91.6</v>
      </c>
      <c r="AE9231">
        <f>MIS[[#This Row],[OrderAverageTradedPrice]]*MIS[[#This Row],[OrderQuantity]]</f>
        <v>3540</v>
      </c>
      <c r="AF9231">
        <f>MIS[[#This Row],[LTP]]*MIS[[#This Row],[OrderQuantity]]</f>
        <v>3664</v>
      </c>
      <c r="AG9231">
        <f>IF(MIS[[#This Row],[OrderSide]]="SELL",MIS[[#This Row],[VALUE]]-MIS[[#This Row],[LIVE_VALUE]],MIS[[#This Row],[LIVE_VALUE]]-MIS[[#This Row],[VALUE]])</f>
        <v>124</v>
      </c>
      <c r="AH9231" t="str" cm="1">
        <f t="array" ref="AH9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1" t="str">
        <f>MIS[[#This Row],[TRADING SYMBOL]]</f>
        <v>SENSEX2552083600CE</v>
      </c>
      <c r="AJ9231" t="str">
        <f>IF(RIGHT(MIS[[#This Row],[Main/Hedge]],4)="MAIN","MAIN","HEDGE")</f>
        <v>MAIN</v>
      </c>
      <c r="AK9231" t="str" cm="1">
        <f t="array" ref="AK9231">_xlfn._xlws.FILTER(Table4[Column1],ISNUMBER(SEARCH(Table4[Column1],MIS[[#This Row],[OrderUniqueIdentifier]])),"")</f>
        <v>XYT</v>
      </c>
    </row>
    <row r="9232" spans="1:37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>
        <f>_xlfn.XLOOKUP(MIS[[#This Row],[TRADING SYMBOL]],[1]Sheet1!$D:$D,[1]Sheet1!$C:$C)</f>
        <v>490.65</v>
      </c>
      <c r="AE9232">
        <f>MIS[[#This Row],[OrderAverageTradedPrice]]*MIS[[#This Row],[OrderQuantity]]</f>
        <v>9685</v>
      </c>
      <c r="AF9232">
        <f>MIS[[#This Row],[LTP]]*MIS[[#This Row],[OrderQuantity]]</f>
        <v>9813</v>
      </c>
      <c r="AG9232">
        <f>IF(MIS[[#This Row],[OrderSide]]="SELL",MIS[[#This Row],[VALUE]]-MIS[[#This Row],[LIVE_VALUE]],MIS[[#This Row],[LIVE_VALUE]]-MIS[[#This Row],[VALUE]])</f>
        <v>128</v>
      </c>
      <c r="AH9232" t="str" cm="1">
        <f t="array" ref="AH9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2" t="str">
        <f>MIS[[#This Row],[TRADING SYMBOL]]</f>
        <v>SENSEX2552082300CE</v>
      </c>
      <c r="AJ9232" t="str">
        <f>IF(RIGHT(MIS[[#This Row],[Main/Hedge]],4)="MAIN","MAIN","HEDGE")</f>
        <v>MAIN</v>
      </c>
      <c r="AK9232" t="str" cm="1">
        <f t="array" ref="AK9232">_xlfn._xlws.FILTER(Table4[Column1],ISNUMBER(SEARCH(Table4[Column1],MIS[[#This Row],[OrderUniqueIdentifier]])),"")</f>
        <v>XYT</v>
      </c>
    </row>
    <row r="9233" spans="1:37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>
        <f>_xlfn.XLOOKUP(MIS[[#This Row],[TRADING SYMBOL]],[1]Sheet1!$D:$D,[1]Sheet1!$C:$C)</f>
        <v>118.35</v>
      </c>
      <c r="AE9233">
        <f>MIS[[#This Row],[OrderAverageTradedPrice]]*MIS[[#This Row],[OrderQuantity]]</f>
        <v>2332</v>
      </c>
      <c r="AF9233">
        <f>MIS[[#This Row],[LTP]]*MIS[[#This Row],[OrderQuantity]]</f>
        <v>2367</v>
      </c>
      <c r="AG9233">
        <f>IF(MIS[[#This Row],[OrderSide]]="SELL",MIS[[#This Row],[VALUE]]-MIS[[#This Row],[LIVE_VALUE]],MIS[[#This Row],[LIVE_VALUE]]-MIS[[#This Row],[VALUE]])</f>
        <v>35</v>
      </c>
      <c r="AH9233" t="str" cm="1">
        <f t="array" ref="AH9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3" t="str">
        <f>MIS[[#This Row],[TRADING SYMBOL]]</f>
        <v>SENSEX2552083400CE</v>
      </c>
      <c r="AJ9233" t="str">
        <f>IF(RIGHT(MIS[[#This Row],[Main/Hedge]],4)="MAIN","MAIN","HEDGE")</f>
        <v>MAIN</v>
      </c>
      <c r="AK9233" t="str" cm="1">
        <f t="array" ref="AK9233">_xlfn._xlws.FILTER(Table4[Column1],ISNUMBER(SEARCH(Table4[Column1],MIS[[#This Row],[OrderUniqueIdentifier]])),"")</f>
        <v>XYT</v>
      </c>
    </row>
    <row r="9234" spans="1:37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>
        <f>_xlfn.XLOOKUP(MIS[[#This Row],[TRADING SYMBOL]],[1]Sheet1!$D:$D,[1]Sheet1!$C:$C)</f>
        <v>163.69999999999999</v>
      </c>
      <c r="AE9234">
        <f>MIS[[#This Row],[OrderAverageTradedPrice]]*MIS[[#This Row],[OrderQuantity]]</f>
        <v>73642.5</v>
      </c>
      <c r="AF9234">
        <f>MIS[[#This Row],[LTP]]*MIS[[#This Row],[OrderQuantity]]</f>
        <v>73665</v>
      </c>
      <c r="AG9234">
        <f>IF(MIS[[#This Row],[OrderSide]]="SELL",MIS[[#This Row],[VALUE]]-MIS[[#This Row],[LIVE_VALUE]],MIS[[#This Row],[LIVE_VALUE]]-MIS[[#This Row],[VALUE]])</f>
        <v>22.5</v>
      </c>
      <c r="AH9234" t="str" cm="1">
        <f t="array" ref="AH9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34" t="str">
        <f>MIS[[#This Row],[TRADING SYMBOL]]</f>
        <v>NIFTY2552225000PE</v>
      </c>
      <c r="AJ9234" t="str">
        <f>IF(RIGHT(MIS[[#This Row],[Main/Hedge]],4)="MAIN","MAIN","HEDGE")</f>
        <v>MAIN</v>
      </c>
      <c r="AK9234" t="str" cm="1">
        <f t="array" ref="AK9234">_xlfn._xlws.FILTER(Table4[Column1],ISNUMBER(SEARCH(Table4[Column1],MIS[[#This Row],[OrderUniqueIdentifier]])),"")</f>
        <v>LONGSHORT</v>
      </c>
    </row>
    <row r="9235" spans="1:37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>
        <f>_xlfn.XLOOKUP(MIS[[#This Row],[TRADING SYMBOL]],[1]Sheet1!$D:$D,[1]Sheet1!$C:$C)</f>
        <v>115.45</v>
      </c>
      <c r="AE9235">
        <f>MIS[[#This Row],[OrderAverageTradedPrice]]*MIS[[#This Row],[OrderQuantity]]</f>
        <v>13126.99999999992</v>
      </c>
      <c r="AF9235">
        <f>MIS[[#This Row],[LTP]]*MIS[[#This Row],[OrderQuantity]]</f>
        <v>13854</v>
      </c>
      <c r="AG9235">
        <f>IF(MIS[[#This Row],[OrderSide]]="SELL",MIS[[#This Row],[VALUE]]-MIS[[#This Row],[LIVE_VALUE]],MIS[[#This Row],[LIVE_VALUE]]-MIS[[#This Row],[VALUE]])</f>
        <v>727.00000000008004</v>
      </c>
      <c r="AH9235" t="str" cm="1">
        <f t="array" ref="AH9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5" t="str">
        <f>MIS[[#This Row],[TRADING SYMBOL]]</f>
        <v>SENSEX2552081100PE</v>
      </c>
      <c r="AJ9235" t="str">
        <f>IF(RIGHT(MIS[[#This Row],[Main/Hedge]],4)="MAIN","MAIN","HEDGE")</f>
        <v>MAIN</v>
      </c>
      <c r="AK9235" t="str" cm="1">
        <f t="array" ref="AK9235">_xlfn._xlws.FILTER(Table4[Column1],ISNUMBER(SEARCH(Table4[Column1],MIS[[#This Row],[OrderUniqueIdentifier]])),"")</f>
        <v>XYT</v>
      </c>
    </row>
    <row r="9236" spans="1:37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>
        <f>_xlfn.XLOOKUP(MIS[[#This Row],[TRADING SYMBOL]],[1]Sheet1!$D:$D,[1]Sheet1!$C:$C)</f>
        <v>168.75</v>
      </c>
      <c r="AE9236">
        <f>MIS[[#This Row],[OrderAverageTradedPrice]]*MIS[[#This Row],[OrderQuantity]]</f>
        <v>37305</v>
      </c>
      <c r="AF9236">
        <f>MIS[[#This Row],[LTP]]*MIS[[#This Row],[OrderQuantity]]</f>
        <v>37968.75</v>
      </c>
      <c r="AG9236">
        <f>IF(MIS[[#This Row],[OrderSide]]="SELL",MIS[[#This Row],[VALUE]]-MIS[[#This Row],[LIVE_VALUE]],MIS[[#This Row],[LIVE_VALUE]]-MIS[[#This Row],[VALUE]])</f>
        <v>663.75</v>
      </c>
      <c r="AH9236" t="str" cm="1">
        <f t="array" ref="AH92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36" t="str">
        <f>MIS[[#This Row],[TRADING SYMBOL]]</f>
        <v>NIFTY2552225050CE</v>
      </c>
      <c r="AJ9236" t="str">
        <f>IF(RIGHT(MIS[[#This Row],[Main/Hedge]],4)="MAIN","MAIN","HEDGE")</f>
        <v>MAIN</v>
      </c>
      <c r="AK9236" t="str" cm="1">
        <f t="array" ref="AK9236">_xlfn._xlws.FILTER(Table4[Column1],ISNUMBER(SEARCH(Table4[Column1],MIS[[#This Row],[OrderUniqueIdentifier]])),"")</f>
        <v>NOTREND</v>
      </c>
    </row>
    <row r="9237" spans="1:37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>
        <f>_xlfn.XLOOKUP(MIS[[#This Row],[TRADING SYMBOL]],[1]Sheet1!$D:$D,[1]Sheet1!$C:$C)</f>
        <v>163.69999999999999</v>
      </c>
      <c r="AE9237">
        <f>MIS[[#This Row],[OrderAverageTradedPrice]]*MIS[[#This Row],[OrderQuantity]]</f>
        <v>49125</v>
      </c>
      <c r="AF9237">
        <f>MIS[[#This Row],[LTP]]*MIS[[#This Row],[OrderQuantity]]</f>
        <v>49110</v>
      </c>
      <c r="AG9237">
        <f>IF(MIS[[#This Row],[OrderSide]]="SELL",MIS[[#This Row],[VALUE]]-MIS[[#This Row],[LIVE_VALUE]],MIS[[#This Row],[LIVE_VALUE]]-MIS[[#This Row],[VALUE]])</f>
        <v>-15</v>
      </c>
      <c r="AH9237" t="str" cm="1">
        <f t="array" ref="AH9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37" t="str">
        <f>MIS[[#This Row],[TRADING SYMBOL]]</f>
        <v>NIFTY2552225000PE</v>
      </c>
      <c r="AJ9237" t="str">
        <f>IF(RIGHT(MIS[[#This Row],[Main/Hedge]],4)="MAIN","MAIN","HEDGE")</f>
        <v>MAIN</v>
      </c>
      <c r="AK9237" t="str" cm="1">
        <f t="array" ref="AK9237">_xlfn._xlws.FILTER(Table4[Column1],ISNUMBER(SEARCH(Table4[Column1],MIS[[#This Row],[OrderUniqueIdentifier]])),"")</f>
        <v>LONGSHORT</v>
      </c>
    </row>
    <row r="9238" spans="1:37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>
        <f>_xlfn.XLOOKUP(MIS[[#This Row],[TRADING SYMBOL]],[1]Sheet1!$D:$D,[1]Sheet1!$C:$C)</f>
        <v>91.6</v>
      </c>
      <c r="AE9238">
        <f>MIS[[#This Row],[OrderAverageTradedPrice]]*MIS[[#This Row],[OrderQuantity]]</f>
        <v>5310</v>
      </c>
      <c r="AF9238">
        <f>MIS[[#This Row],[LTP]]*MIS[[#This Row],[OrderQuantity]]</f>
        <v>5496</v>
      </c>
      <c r="AG9238">
        <f>IF(MIS[[#This Row],[OrderSide]]="SELL",MIS[[#This Row],[VALUE]]-MIS[[#This Row],[LIVE_VALUE]],MIS[[#This Row],[LIVE_VALUE]]-MIS[[#This Row],[VALUE]])</f>
        <v>186</v>
      </c>
      <c r="AH9238" t="str" cm="1">
        <f t="array" ref="AH9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8" t="str">
        <f>MIS[[#This Row],[TRADING SYMBOL]]</f>
        <v>SENSEX2552083600CE</v>
      </c>
      <c r="AJ9238" t="str">
        <f>IF(RIGHT(MIS[[#This Row],[Main/Hedge]],4)="MAIN","MAIN","HEDGE")</f>
        <v>MAIN</v>
      </c>
      <c r="AK9238" t="str" cm="1">
        <f t="array" ref="AK9238">_xlfn._xlws.FILTER(Table4[Column1],ISNUMBER(SEARCH(Table4[Column1],MIS[[#This Row],[OrderUniqueIdentifier]])),"")</f>
        <v>XYT</v>
      </c>
    </row>
    <row r="9239" spans="1:37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>
        <f>_xlfn.XLOOKUP(MIS[[#This Row],[TRADING SYMBOL]],[1]Sheet1!$D:$D,[1]Sheet1!$C:$C)</f>
        <v>118.35</v>
      </c>
      <c r="AE9239">
        <f>MIS[[#This Row],[OrderAverageTradedPrice]]*MIS[[#This Row],[OrderQuantity]]</f>
        <v>6990</v>
      </c>
      <c r="AF9239">
        <f>MIS[[#This Row],[LTP]]*MIS[[#This Row],[OrderQuantity]]</f>
        <v>7101</v>
      </c>
      <c r="AG9239">
        <f>IF(MIS[[#This Row],[OrderSide]]="SELL",MIS[[#This Row],[VALUE]]-MIS[[#This Row],[LIVE_VALUE]],MIS[[#This Row],[LIVE_VALUE]]-MIS[[#This Row],[VALUE]])</f>
        <v>111</v>
      </c>
      <c r="AH9239" t="str" cm="1">
        <f t="array" ref="AH9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9" t="str">
        <f>MIS[[#This Row],[TRADING SYMBOL]]</f>
        <v>SENSEX2552083400CE</v>
      </c>
      <c r="AJ9239" t="str">
        <f>IF(RIGHT(MIS[[#This Row],[Main/Hedge]],4)="MAIN","MAIN","HEDGE")</f>
        <v>MAIN</v>
      </c>
      <c r="AK9239" t="str" cm="1">
        <f t="array" ref="AK9239">_xlfn._xlws.FILTER(Table4[Column1],ISNUMBER(SEARCH(Table4[Column1],MIS[[#This Row],[OrderUniqueIdentifier]])),"")</f>
        <v>XYT</v>
      </c>
    </row>
    <row r="9240" spans="1:37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>
        <f>_xlfn.XLOOKUP(MIS[[#This Row],[TRADING SYMBOL]],[1]Sheet1!$D:$D,[1]Sheet1!$C:$C)</f>
        <v>490.65</v>
      </c>
      <c r="AE9240">
        <f>MIS[[#This Row],[OrderAverageTradedPrice]]*MIS[[#This Row],[OrderQuantity]]</f>
        <v>38726</v>
      </c>
      <c r="AF9240">
        <f>MIS[[#This Row],[LTP]]*MIS[[#This Row],[OrderQuantity]]</f>
        <v>39252</v>
      </c>
      <c r="AG9240">
        <f>IF(MIS[[#This Row],[OrderSide]]="SELL",MIS[[#This Row],[VALUE]]-MIS[[#This Row],[LIVE_VALUE]],MIS[[#This Row],[LIVE_VALUE]]-MIS[[#This Row],[VALUE]])</f>
        <v>526</v>
      </c>
      <c r="AH9240" t="str" cm="1">
        <f t="array" ref="AH92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40" t="str">
        <f>MIS[[#This Row],[TRADING SYMBOL]]</f>
        <v>SENSEX2552082300CE</v>
      </c>
      <c r="AJ9240" t="str">
        <f>IF(RIGHT(MIS[[#This Row],[Main/Hedge]],4)="MAIN","MAIN","HEDGE")</f>
        <v>MAIN</v>
      </c>
      <c r="AK9240" t="str" cm="1">
        <f t="array" ref="AK9240">_xlfn._xlws.FILTER(Table4[Column1],ISNUMBER(SEARCH(Table4[Column1],MIS[[#This Row],[OrderUniqueIdentifier]])),"")</f>
        <v>NOTREND</v>
      </c>
    </row>
    <row r="9241" spans="1:37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>
        <f>_xlfn.XLOOKUP(MIS[[#This Row],[TRADING SYMBOL]],[1]Sheet1!$D:$D,[1]Sheet1!$C:$C)</f>
        <v>168.75</v>
      </c>
      <c r="AE9241">
        <f>MIS[[#This Row],[OrderAverageTradedPrice]]*MIS[[#This Row],[OrderQuantity]]</f>
        <v>12438.75</v>
      </c>
      <c r="AF9241">
        <f>MIS[[#This Row],[LTP]]*MIS[[#This Row],[OrderQuantity]]</f>
        <v>12656.25</v>
      </c>
      <c r="AG9241">
        <f>IF(MIS[[#This Row],[OrderSide]]="SELL",MIS[[#This Row],[VALUE]]-MIS[[#This Row],[LIVE_VALUE]],MIS[[#This Row],[LIVE_VALUE]]-MIS[[#This Row],[VALUE]])</f>
        <v>217.5</v>
      </c>
      <c r="AH9241" t="str" cm="1">
        <f t="array" ref="AH92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41" t="str">
        <f>MIS[[#This Row],[TRADING SYMBOL]]</f>
        <v>NIFTY2552225050CE</v>
      </c>
      <c r="AJ9241" t="str">
        <f>IF(RIGHT(MIS[[#This Row],[Main/Hedge]],4)="MAIN","MAIN","HEDGE")</f>
        <v>MAIN</v>
      </c>
      <c r="AK9241" t="str" cm="1">
        <f t="array" ref="AK9241">_xlfn._xlws.FILTER(Table4[Column1],ISNUMBER(SEARCH(Table4[Column1],MIS[[#This Row],[OrderUniqueIdentifier]])),"")</f>
        <v>NOTREND</v>
      </c>
    </row>
    <row r="9242" spans="1:37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>
        <f>_xlfn.XLOOKUP(MIS[[#This Row],[TRADING SYMBOL]],[1]Sheet1!$D:$D,[1]Sheet1!$C:$C)</f>
        <v>490.65</v>
      </c>
      <c r="AE9242">
        <f>MIS[[#This Row],[OrderAverageTradedPrice]]*MIS[[#This Row],[OrderQuantity]]</f>
        <v>19368</v>
      </c>
      <c r="AF9242">
        <f>MIS[[#This Row],[LTP]]*MIS[[#This Row],[OrderQuantity]]</f>
        <v>19626</v>
      </c>
      <c r="AG9242">
        <f>IF(MIS[[#This Row],[OrderSide]]="SELL",MIS[[#This Row],[VALUE]]-MIS[[#This Row],[LIVE_VALUE]],MIS[[#This Row],[LIVE_VALUE]]-MIS[[#This Row],[VALUE]])</f>
        <v>258</v>
      </c>
      <c r="AH9242" t="str" cm="1">
        <f t="array" ref="AH92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42" t="str">
        <f>MIS[[#This Row],[TRADING SYMBOL]]</f>
        <v>SENSEX2552082300CE</v>
      </c>
      <c r="AJ9242" t="str">
        <f>IF(RIGHT(MIS[[#This Row],[Main/Hedge]],4)="MAIN","MAIN","HEDGE")</f>
        <v>MAIN</v>
      </c>
      <c r="AK9242" t="str" cm="1">
        <f t="array" ref="AK9242">_xlfn._xlws.FILTER(Table4[Column1],ISNUMBER(SEARCH(Table4[Column1],MIS[[#This Row],[OrderUniqueIdentifier]])),"")</f>
        <v>NOTREND</v>
      </c>
    </row>
    <row r="9243" spans="1:37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>
        <f>_xlfn.XLOOKUP(MIS[[#This Row],[TRADING SYMBOL]],[1]Sheet1!$D:$D,[1]Sheet1!$C:$C)</f>
        <v>91.6</v>
      </c>
      <c r="AE9243">
        <f>MIS[[#This Row],[OrderAverageTradedPrice]]*MIS[[#This Row],[OrderQuantity]]</f>
        <v>1770</v>
      </c>
      <c r="AF9243">
        <f>MIS[[#This Row],[LTP]]*MIS[[#This Row],[OrderQuantity]]</f>
        <v>1832</v>
      </c>
      <c r="AG9243">
        <f>IF(MIS[[#This Row],[OrderSide]]="SELL",MIS[[#This Row],[VALUE]]-MIS[[#This Row],[LIVE_VALUE]],MIS[[#This Row],[LIVE_VALUE]]-MIS[[#This Row],[VALUE]])</f>
        <v>62</v>
      </c>
      <c r="AH9243" t="str" cm="1">
        <f t="array" ref="AH9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3" t="str">
        <f>MIS[[#This Row],[TRADING SYMBOL]]</f>
        <v>SENSEX2552083600CE</v>
      </c>
      <c r="AJ9243" t="str">
        <f>IF(RIGHT(MIS[[#This Row],[Main/Hedge]],4)="MAIN","MAIN","HEDGE")</f>
        <v>MAIN</v>
      </c>
      <c r="AK9243" t="str" cm="1">
        <f t="array" ref="AK9243">_xlfn._xlws.FILTER(Table4[Column1],ISNUMBER(SEARCH(Table4[Column1],MIS[[#This Row],[OrderUniqueIdentifier]])),"")</f>
        <v>XYT</v>
      </c>
    </row>
    <row r="9244" spans="1:37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>
        <f>_xlfn.XLOOKUP(MIS[[#This Row],[TRADING SYMBOL]],[1]Sheet1!$D:$D,[1]Sheet1!$C:$C)</f>
        <v>490.65</v>
      </c>
      <c r="AE9244">
        <f>MIS[[#This Row],[OrderAverageTradedPrice]]*MIS[[#This Row],[OrderQuantity]]</f>
        <v>9684</v>
      </c>
      <c r="AF9244">
        <f>MIS[[#This Row],[LTP]]*MIS[[#This Row],[OrderQuantity]]</f>
        <v>9813</v>
      </c>
      <c r="AG9244">
        <f>IF(MIS[[#This Row],[OrderSide]]="SELL",MIS[[#This Row],[VALUE]]-MIS[[#This Row],[LIVE_VALUE]],MIS[[#This Row],[LIVE_VALUE]]-MIS[[#This Row],[VALUE]])</f>
        <v>129</v>
      </c>
      <c r="AH9244" t="str" cm="1">
        <f t="array" ref="AH9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4" t="str">
        <f>MIS[[#This Row],[TRADING SYMBOL]]</f>
        <v>SENSEX2552082300CE</v>
      </c>
      <c r="AJ9244" t="str">
        <f>IF(RIGHT(MIS[[#This Row],[Main/Hedge]],4)="MAIN","MAIN","HEDGE")</f>
        <v>MAIN</v>
      </c>
      <c r="AK9244" t="str" cm="1">
        <f t="array" ref="AK9244">_xlfn._xlws.FILTER(Table4[Column1],ISNUMBER(SEARCH(Table4[Column1],MIS[[#This Row],[OrderUniqueIdentifier]])),"")</f>
        <v>XYT</v>
      </c>
    </row>
    <row r="9245" spans="1:37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>
        <f>_xlfn.XLOOKUP(MIS[[#This Row],[TRADING SYMBOL]],[1]Sheet1!$D:$D,[1]Sheet1!$C:$C)</f>
        <v>118.35</v>
      </c>
      <c r="AE9245">
        <f>MIS[[#This Row],[OrderAverageTradedPrice]]*MIS[[#This Row],[OrderQuantity]]</f>
        <v>2331</v>
      </c>
      <c r="AF9245">
        <f>MIS[[#This Row],[LTP]]*MIS[[#This Row],[OrderQuantity]]</f>
        <v>2367</v>
      </c>
      <c r="AG9245">
        <f>IF(MIS[[#This Row],[OrderSide]]="SELL",MIS[[#This Row],[VALUE]]-MIS[[#This Row],[LIVE_VALUE]],MIS[[#This Row],[LIVE_VALUE]]-MIS[[#This Row],[VALUE]])</f>
        <v>36</v>
      </c>
      <c r="AH9245" t="str" cm="1">
        <f t="array" ref="AH9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5" t="str">
        <f>MIS[[#This Row],[TRADING SYMBOL]]</f>
        <v>SENSEX2552083400CE</v>
      </c>
      <c r="AJ9245" t="str">
        <f>IF(RIGHT(MIS[[#This Row],[Main/Hedge]],4)="MAIN","MAIN","HEDGE")</f>
        <v>MAIN</v>
      </c>
      <c r="AK9245" t="str" cm="1">
        <f t="array" ref="AK9245">_xlfn._xlws.FILTER(Table4[Column1],ISNUMBER(SEARCH(Table4[Column1],MIS[[#This Row],[OrderUniqueIdentifier]])),"")</f>
        <v>XYT</v>
      </c>
    </row>
    <row r="9246" spans="1:37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>
        <f>_xlfn.XLOOKUP(MIS[[#This Row],[TRADING SYMBOL]],[1]Sheet1!$D:$D,[1]Sheet1!$C:$C)</f>
        <v>490.65</v>
      </c>
      <c r="AE9246">
        <f>MIS[[#This Row],[OrderAverageTradedPrice]]*MIS[[#This Row],[OrderQuantity]]</f>
        <v>19368</v>
      </c>
      <c r="AF9246">
        <f>MIS[[#This Row],[LTP]]*MIS[[#This Row],[OrderQuantity]]</f>
        <v>19626</v>
      </c>
      <c r="AG9246">
        <f>IF(MIS[[#This Row],[OrderSide]]="SELL",MIS[[#This Row],[VALUE]]-MIS[[#This Row],[LIVE_VALUE]],MIS[[#This Row],[LIVE_VALUE]]-MIS[[#This Row],[VALUE]])</f>
        <v>258</v>
      </c>
      <c r="AH9246" t="str" cm="1">
        <f t="array" ref="AH9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6" t="str">
        <f>MIS[[#This Row],[TRADING SYMBOL]]</f>
        <v>SENSEX2552082300CE</v>
      </c>
      <c r="AJ9246" t="str">
        <f>IF(RIGHT(MIS[[#This Row],[Main/Hedge]],4)="MAIN","MAIN","HEDGE")</f>
        <v>MAIN</v>
      </c>
      <c r="AK9246" t="str" cm="1">
        <f t="array" ref="AK9246">_xlfn._xlws.FILTER(Table4[Column1],ISNUMBER(SEARCH(Table4[Column1],MIS[[#This Row],[OrderUniqueIdentifier]])),"")</f>
        <v>XYT</v>
      </c>
    </row>
    <row r="9247" spans="1:37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>
        <f>_xlfn.XLOOKUP(MIS[[#This Row],[TRADING SYMBOL]],[1]Sheet1!$D:$D,[1]Sheet1!$C:$C)</f>
        <v>118.35</v>
      </c>
      <c r="AE9247">
        <f>MIS[[#This Row],[OrderAverageTradedPrice]]*MIS[[#This Row],[OrderQuantity]]</f>
        <v>2334</v>
      </c>
      <c r="AF9247">
        <f>MIS[[#This Row],[LTP]]*MIS[[#This Row],[OrderQuantity]]</f>
        <v>2367</v>
      </c>
      <c r="AG9247">
        <f>IF(MIS[[#This Row],[OrderSide]]="SELL",MIS[[#This Row],[VALUE]]-MIS[[#This Row],[LIVE_VALUE]],MIS[[#This Row],[LIVE_VALUE]]-MIS[[#This Row],[VALUE]])</f>
        <v>33</v>
      </c>
      <c r="AH9247" t="str" cm="1">
        <f t="array" ref="AH9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7" t="str">
        <f>MIS[[#This Row],[TRADING SYMBOL]]</f>
        <v>SENSEX2552083400CE</v>
      </c>
      <c r="AJ9247" t="str">
        <f>IF(RIGHT(MIS[[#This Row],[Main/Hedge]],4)="MAIN","MAIN","HEDGE")</f>
        <v>MAIN</v>
      </c>
      <c r="AK9247" t="str" cm="1">
        <f t="array" ref="AK9247">_xlfn._xlws.FILTER(Table4[Column1],ISNUMBER(SEARCH(Table4[Column1],MIS[[#This Row],[OrderUniqueIdentifier]])),"")</f>
        <v>XYT</v>
      </c>
    </row>
    <row r="9248" spans="1:37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>
        <f>_xlfn.XLOOKUP(MIS[[#This Row],[TRADING SYMBOL]],[1]Sheet1!$D:$D,[1]Sheet1!$C:$C)</f>
        <v>187</v>
      </c>
      <c r="AE9248">
        <f>MIS[[#This Row],[OrderAverageTradedPrice]]*MIS[[#This Row],[OrderQuantity]]</f>
        <v>14032.5</v>
      </c>
      <c r="AF9248">
        <f>MIS[[#This Row],[LTP]]*MIS[[#This Row],[OrderQuantity]]</f>
        <v>14025</v>
      </c>
      <c r="AG9248">
        <f>IF(MIS[[#This Row],[OrderSide]]="SELL",MIS[[#This Row],[VALUE]]-MIS[[#This Row],[LIVE_VALUE]],MIS[[#This Row],[LIVE_VALUE]]-MIS[[#This Row],[VALUE]])</f>
        <v>-7.5</v>
      </c>
      <c r="AH9248" t="str" cm="1">
        <f t="array" ref="AH92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48" t="str">
        <f>MIS[[#This Row],[TRADING SYMBOL]]</f>
        <v>NIFTY2552225050PE</v>
      </c>
      <c r="AJ9248" t="str">
        <f>IF(RIGHT(MIS[[#This Row],[Main/Hedge]],4)="MAIN","MAIN","HEDGE")</f>
        <v>MAIN</v>
      </c>
      <c r="AK9248" t="str" cm="1">
        <f t="array" ref="AK9248">_xlfn._xlws.FILTER(Table4[Column1],ISNUMBER(SEARCH(Table4[Column1],MIS[[#This Row],[OrderUniqueIdentifier]])),"")</f>
        <v>NOTREND</v>
      </c>
    </row>
    <row r="9249" spans="1:37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>
        <f>_xlfn.XLOOKUP(MIS[[#This Row],[TRADING SYMBOL]],[1]Sheet1!$D:$D,[1]Sheet1!$C:$C)</f>
        <v>118.35</v>
      </c>
      <c r="AE9249">
        <f>MIS[[#This Row],[OrderAverageTradedPrice]]*MIS[[#This Row],[OrderQuantity]]</f>
        <v>2333</v>
      </c>
      <c r="AF9249">
        <f>MIS[[#This Row],[LTP]]*MIS[[#This Row],[OrderQuantity]]</f>
        <v>2367</v>
      </c>
      <c r="AG9249">
        <f>IF(MIS[[#This Row],[OrderSide]]="SELL",MIS[[#This Row],[VALUE]]-MIS[[#This Row],[LIVE_VALUE]],MIS[[#This Row],[LIVE_VALUE]]-MIS[[#This Row],[VALUE]])</f>
        <v>34</v>
      </c>
      <c r="AH9249" t="str" cm="1">
        <f t="array" ref="AH9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9" t="str">
        <f>MIS[[#This Row],[TRADING SYMBOL]]</f>
        <v>SENSEX2552083400CE</v>
      </c>
      <c r="AJ9249" t="str">
        <f>IF(RIGHT(MIS[[#This Row],[Main/Hedge]],4)="MAIN","MAIN","HEDGE")</f>
        <v>MAIN</v>
      </c>
      <c r="AK9249" t="str" cm="1">
        <f t="array" ref="AK9249">_xlfn._xlws.FILTER(Table4[Column1],ISNUMBER(SEARCH(Table4[Column1],MIS[[#This Row],[OrderUniqueIdentifier]])),"")</f>
        <v>XYT</v>
      </c>
    </row>
    <row r="9250" spans="1:37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>
        <f>_xlfn.XLOOKUP(MIS[[#This Row],[TRADING SYMBOL]],[1]Sheet1!$D:$D,[1]Sheet1!$C:$C)</f>
        <v>91.6</v>
      </c>
      <c r="AE9250">
        <f>MIS[[#This Row],[OrderAverageTradedPrice]]*MIS[[#This Row],[OrderQuantity]]</f>
        <v>1768</v>
      </c>
      <c r="AF9250">
        <f>MIS[[#This Row],[LTP]]*MIS[[#This Row],[OrderQuantity]]</f>
        <v>1832</v>
      </c>
      <c r="AG9250">
        <f>IF(MIS[[#This Row],[OrderSide]]="SELL",MIS[[#This Row],[VALUE]]-MIS[[#This Row],[LIVE_VALUE]],MIS[[#This Row],[LIVE_VALUE]]-MIS[[#This Row],[VALUE]])</f>
        <v>64</v>
      </c>
      <c r="AH9250" t="str" cm="1">
        <f t="array" ref="AH9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0" t="str">
        <f>MIS[[#This Row],[TRADING SYMBOL]]</f>
        <v>SENSEX2552083600CE</v>
      </c>
      <c r="AJ9250" t="str">
        <f>IF(RIGHT(MIS[[#This Row],[Main/Hedge]],4)="MAIN","MAIN","HEDGE")</f>
        <v>MAIN</v>
      </c>
      <c r="AK9250" t="str" cm="1">
        <f t="array" ref="AK9250">_xlfn._xlws.FILTER(Table4[Column1],ISNUMBER(SEARCH(Table4[Column1],MIS[[#This Row],[OrderUniqueIdentifier]])),"")</f>
        <v>XYT</v>
      </c>
    </row>
    <row r="9251" spans="1:37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>
        <f>_xlfn.XLOOKUP(MIS[[#This Row],[TRADING SYMBOL]],[1]Sheet1!$D:$D,[1]Sheet1!$C:$C)</f>
        <v>168.75</v>
      </c>
      <c r="AE9251">
        <f>MIS[[#This Row],[OrderAverageTradedPrice]]*MIS[[#This Row],[OrderQuantity]]</f>
        <v>24915</v>
      </c>
      <c r="AF9251">
        <f>MIS[[#This Row],[LTP]]*MIS[[#This Row],[OrderQuantity]]</f>
        <v>25312.5</v>
      </c>
      <c r="AG9251">
        <f>IF(MIS[[#This Row],[OrderSide]]="SELL",MIS[[#This Row],[VALUE]]-MIS[[#This Row],[LIVE_VALUE]],MIS[[#This Row],[LIVE_VALUE]]-MIS[[#This Row],[VALUE]])</f>
        <v>397.5</v>
      </c>
      <c r="AH9251" t="str" cm="1">
        <f t="array" ref="AH9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51" t="str">
        <f>MIS[[#This Row],[TRADING SYMBOL]]</f>
        <v>NIFTY2552225050CE</v>
      </c>
      <c r="AJ9251" t="str">
        <f>IF(RIGHT(MIS[[#This Row],[Main/Hedge]],4)="MAIN","MAIN","HEDGE")</f>
        <v>MAIN</v>
      </c>
      <c r="AK9251" t="str" cm="1">
        <f t="array" ref="AK9251">_xlfn._xlws.FILTER(Table4[Column1],ISNUMBER(SEARCH(Table4[Column1],MIS[[#This Row],[OrderUniqueIdentifier]])),"")</f>
        <v>NOTREND</v>
      </c>
    </row>
    <row r="9252" spans="1:37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>
        <f>_xlfn.XLOOKUP(MIS[[#This Row],[TRADING SYMBOL]],[1]Sheet1!$D:$D,[1]Sheet1!$C:$C)</f>
        <v>91.6</v>
      </c>
      <c r="AE9252">
        <f>MIS[[#This Row],[OrderAverageTradedPrice]]*MIS[[#This Row],[OrderQuantity]]</f>
        <v>5298</v>
      </c>
      <c r="AF9252">
        <f>MIS[[#This Row],[LTP]]*MIS[[#This Row],[OrderQuantity]]</f>
        <v>5496</v>
      </c>
      <c r="AG9252">
        <f>IF(MIS[[#This Row],[OrderSide]]="SELL",MIS[[#This Row],[VALUE]]-MIS[[#This Row],[LIVE_VALUE]],MIS[[#This Row],[LIVE_VALUE]]-MIS[[#This Row],[VALUE]])</f>
        <v>198</v>
      </c>
      <c r="AH9252" t="str" cm="1">
        <f t="array" ref="AH9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2" t="str">
        <f>MIS[[#This Row],[TRADING SYMBOL]]</f>
        <v>SENSEX2552083600CE</v>
      </c>
      <c r="AJ9252" t="str">
        <f>IF(RIGHT(MIS[[#This Row],[Main/Hedge]],4)="MAIN","MAIN","HEDGE")</f>
        <v>MAIN</v>
      </c>
      <c r="AK9252" t="str" cm="1">
        <f t="array" ref="AK9252">_xlfn._xlws.FILTER(Table4[Column1],ISNUMBER(SEARCH(Table4[Column1],MIS[[#This Row],[OrderUniqueIdentifier]])),"")</f>
        <v>XYT</v>
      </c>
    </row>
    <row r="9253" spans="1:37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>
        <f>_xlfn.XLOOKUP(MIS[[#This Row],[TRADING SYMBOL]],[1]Sheet1!$D:$D,[1]Sheet1!$C:$C)</f>
        <v>490.65</v>
      </c>
      <c r="AE9253">
        <f>MIS[[#This Row],[OrderAverageTradedPrice]]*MIS[[#This Row],[OrderQuantity]]</f>
        <v>19358</v>
      </c>
      <c r="AF9253">
        <f>MIS[[#This Row],[LTP]]*MIS[[#This Row],[OrderQuantity]]</f>
        <v>19626</v>
      </c>
      <c r="AG9253">
        <f>IF(MIS[[#This Row],[OrderSide]]="SELL",MIS[[#This Row],[VALUE]]-MIS[[#This Row],[LIVE_VALUE]],MIS[[#This Row],[LIVE_VALUE]]-MIS[[#This Row],[VALUE]])</f>
        <v>268</v>
      </c>
      <c r="AH9253" t="str" cm="1">
        <f t="array" ref="AH9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3" t="str">
        <f>MIS[[#This Row],[TRADING SYMBOL]]</f>
        <v>SENSEX2552082300CE</v>
      </c>
      <c r="AJ9253" t="str">
        <f>IF(RIGHT(MIS[[#This Row],[Main/Hedge]],4)="MAIN","MAIN","HEDGE")</f>
        <v>MAIN</v>
      </c>
      <c r="AK9253" t="str" cm="1">
        <f t="array" ref="AK9253">_xlfn._xlws.FILTER(Table4[Column1],ISNUMBER(SEARCH(Table4[Column1],MIS[[#This Row],[OrderUniqueIdentifier]])),"")</f>
        <v>XYT</v>
      </c>
    </row>
    <row r="9254" spans="1:37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>
        <f>_xlfn.XLOOKUP(MIS[[#This Row],[TRADING SYMBOL]],[1]Sheet1!$D:$D,[1]Sheet1!$C:$C)</f>
        <v>163.69999999999999</v>
      </c>
      <c r="AE9254">
        <f>MIS[[#This Row],[OrderAverageTradedPrice]]*MIS[[#This Row],[OrderQuantity]]</f>
        <v>12285</v>
      </c>
      <c r="AF9254">
        <f>MIS[[#This Row],[LTP]]*MIS[[#This Row],[OrderQuantity]]</f>
        <v>12277.5</v>
      </c>
      <c r="AG9254">
        <f>IF(MIS[[#This Row],[OrderSide]]="SELL",MIS[[#This Row],[VALUE]]-MIS[[#This Row],[LIVE_VALUE]],MIS[[#This Row],[LIVE_VALUE]]-MIS[[#This Row],[VALUE]])</f>
        <v>-7.5</v>
      </c>
      <c r="AH9254" t="str" cm="1">
        <f t="array" ref="AH9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54" t="str">
        <f>MIS[[#This Row],[TRADING SYMBOL]]</f>
        <v>NIFTY2552225000PE</v>
      </c>
      <c r="AJ9254" t="str">
        <f>IF(RIGHT(MIS[[#This Row],[Main/Hedge]],4)="MAIN","MAIN","HEDGE")</f>
        <v>MAIN</v>
      </c>
      <c r="AK9254" t="str" cm="1">
        <f t="array" ref="AK9254">_xlfn._xlws.FILTER(Table4[Column1],ISNUMBER(SEARCH(Table4[Column1],MIS[[#This Row],[OrderUniqueIdentifier]])),"")</f>
        <v>LONGSHORT</v>
      </c>
    </row>
    <row r="9255" spans="1:37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>
        <f>_xlfn.XLOOKUP(MIS[[#This Row],[TRADING SYMBOL]],[1]Sheet1!$D:$D,[1]Sheet1!$C:$C)</f>
        <v>118.35</v>
      </c>
      <c r="AE9255">
        <f>MIS[[#This Row],[OrderAverageTradedPrice]]*MIS[[#This Row],[OrderQuantity]]</f>
        <v>2332</v>
      </c>
      <c r="AF9255">
        <f>MIS[[#This Row],[LTP]]*MIS[[#This Row],[OrderQuantity]]</f>
        <v>2367</v>
      </c>
      <c r="AG9255">
        <f>IF(MIS[[#This Row],[OrderSide]]="SELL",MIS[[#This Row],[VALUE]]-MIS[[#This Row],[LIVE_VALUE]],MIS[[#This Row],[LIVE_VALUE]]-MIS[[#This Row],[VALUE]])</f>
        <v>35</v>
      </c>
      <c r="AH9255" t="str" cm="1">
        <f t="array" ref="AH9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5" t="str">
        <f>MIS[[#This Row],[TRADING SYMBOL]]</f>
        <v>SENSEX2552083400CE</v>
      </c>
      <c r="AJ9255" t="str">
        <f>IF(RIGHT(MIS[[#This Row],[Main/Hedge]],4)="MAIN","MAIN","HEDGE")</f>
        <v>MAIN</v>
      </c>
      <c r="AK9255" t="str" cm="1">
        <f t="array" ref="AK9255">_xlfn._xlws.FILTER(Table4[Column1],ISNUMBER(SEARCH(Table4[Column1],MIS[[#This Row],[OrderUniqueIdentifier]])),"")</f>
        <v>XYT</v>
      </c>
    </row>
    <row r="9256" spans="1:37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>
        <f>_xlfn.XLOOKUP(MIS[[#This Row],[TRADING SYMBOL]],[1]Sheet1!$D:$D,[1]Sheet1!$C:$C)</f>
        <v>168.75</v>
      </c>
      <c r="AE9256">
        <f>MIS[[#This Row],[OrderAverageTradedPrice]]*MIS[[#This Row],[OrderQuantity]]</f>
        <v>37361.25</v>
      </c>
      <c r="AF9256">
        <f>MIS[[#This Row],[LTP]]*MIS[[#This Row],[OrderQuantity]]</f>
        <v>37968.75</v>
      </c>
      <c r="AG9256">
        <f>IF(MIS[[#This Row],[OrderSide]]="SELL",MIS[[#This Row],[VALUE]]-MIS[[#This Row],[LIVE_VALUE]],MIS[[#This Row],[LIVE_VALUE]]-MIS[[#This Row],[VALUE]])</f>
        <v>607.5</v>
      </c>
      <c r="AH9256" t="str" cm="1">
        <f t="array" ref="AH92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56" t="str">
        <f>MIS[[#This Row],[TRADING SYMBOL]]</f>
        <v>NIFTY2552225050CE</v>
      </c>
      <c r="AJ9256" t="str">
        <f>IF(RIGHT(MIS[[#This Row],[Main/Hedge]],4)="MAIN","MAIN","HEDGE")</f>
        <v>MAIN</v>
      </c>
      <c r="AK9256" t="str" cm="1">
        <f t="array" ref="AK9256">_xlfn._xlws.FILTER(Table4[Column1],ISNUMBER(SEARCH(Table4[Column1],MIS[[#This Row],[OrderUniqueIdentifier]])),"")</f>
        <v>NOTREND</v>
      </c>
    </row>
    <row r="9257" spans="1:37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>
        <f>_xlfn.XLOOKUP(MIS[[#This Row],[TRADING SYMBOL]],[1]Sheet1!$D:$D,[1]Sheet1!$C:$C)</f>
        <v>163.69999999999999</v>
      </c>
      <c r="AE9257">
        <f>MIS[[#This Row],[OrderAverageTradedPrice]]*MIS[[#This Row],[OrderQuantity]]</f>
        <v>49125</v>
      </c>
      <c r="AF9257">
        <f>MIS[[#This Row],[LTP]]*MIS[[#This Row],[OrderQuantity]]</f>
        <v>49110</v>
      </c>
      <c r="AG9257">
        <f>IF(MIS[[#This Row],[OrderSide]]="SELL",MIS[[#This Row],[VALUE]]-MIS[[#This Row],[LIVE_VALUE]],MIS[[#This Row],[LIVE_VALUE]]-MIS[[#This Row],[VALUE]])</f>
        <v>-15</v>
      </c>
      <c r="AH9257" t="str" cm="1">
        <f t="array" ref="AH9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57" t="str">
        <f>MIS[[#This Row],[TRADING SYMBOL]]</f>
        <v>NIFTY2552225000PE</v>
      </c>
      <c r="AJ9257" t="str">
        <f>IF(RIGHT(MIS[[#This Row],[Main/Hedge]],4)="MAIN","MAIN","HEDGE")</f>
        <v>MAIN</v>
      </c>
      <c r="AK9257" t="str" cm="1">
        <f t="array" ref="AK9257">_xlfn._xlws.FILTER(Table4[Column1],ISNUMBER(SEARCH(Table4[Column1],MIS[[#This Row],[OrderUniqueIdentifier]])),"")</f>
        <v>LONGSHORT</v>
      </c>
    </row>
    <row r="9258" spans="1:37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>
        <f>_xlfn.XLOOKUP(MIS[[#This Row],[TRADING SYMBOL]],[1]Sheet1!$D:$D,[1]Sheet1!$C:$C)</f>
        <v>91.6</v>
      </c>
      <c r="AE9258">
        <f>MIS[[#This Row],[OrderAverageTradedPrice]]*MIS[[#This Row],[OrderQuantity]]</f>
        <v>5337</v>
      </c>
      <c r="AF9258">
        <f>MIS[[#This Row],[LTP]]*MIS[[#This Row],[OrderQuantity]]</f>
        <v>5496</v>
      </c>
      <c r="AG9258">
        <f>IF(MIS[[#This Row],[OrderSide]]="SELL",MIS[[#This Row],[VALUE]]-MIS[[#This Row],[LIVE_VALUE]],MIS[[#This Row],[LIVE_VALUE]]-MIS[[#This Row],[VALUE]])</f>
        <v>159</v>
      </c>
      <c r="AH9258" t="str" cm="1">
        <f t="array" ref="AH9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8" t="str">
        <f>MIS[[#This Row],[TRADING SYMBOL]]</f>
        <v>SENSEX2552083600CE</v>
      </c>
      <c r="AJ9258" t="str">
        <f>IF(RIGHT(MIS[[#This Row],[Main/Hedge]],4)="MAIN","MAIN","HEDGE")</f>
        <v>MAIN</v>
      </c>
      <c r="AK9258" t="str" cm="1">
        <f t="array" ref="AK9258">_xlfn._xlws.FILTER(Table4[Column1],ISNUMBER(SEARCH(Table4[Column1],MIS[[#This Row],[OrderUniqueIdentifier]])),"")</f>
        <v>XYT</v>
      </c>
    </row>
    <row r="9259" spans="1:37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>
        <f>_xlfn.XLOOKUP(MIS[[#This Row],[TRADING SYMBOL]],[1]Sheet1!$D:$D,[1]Sheet1!$C:$C)</f>
        <v>118.35</v>
      </c>
      <c r="AE9259">
        <f>MIS[[#This Row],[OrderAverageTradedPrice]]*MIS[[#This Row],[OrderQuantity]]</f>
        <v>6996</v>
      </c>
      <c r="AF9259">
        <f>MIS[[#This Row],[LTP]]*MIS[[#This Row],[OrderQuantity]]</f>
        <v>7101</v>
      </c>
      <c r="AG9259">
        <f>IF(MIS[[#This Row],[OrderSide]]="SELL",MIS[[#This Row],[VALUE]]-MIS[[#This Row],[LIVE_VALUE]],MIS[[#This Row],[LIVE_VALUE]]-MIS[[#This Row],[VALUE]])</f>
        <v>105</v>
      </c>
      <c r="AH9259" t="str" cm="1">
        <f t="array" ref="AH9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9" t="str">
        <f>MIS[[#This Row],[TRADING SYMBOL]]</f>
        <v>SENSEX2552083400CE</v>
      </c>
      <c r="AJ9259" t="str">
        <f>IF(RIGHT(MIS[[#This Row],[Main/Hedge]],4)="MAIN","MAIN","HEDGE")</f>
        <v>MAIN</v>
      </c>
      <c r="AK9259" t="str" cm="1">
        <f t="array" ref="AK9259">_xlfn._xlws.FILTER(Table4[Column1],ISNUMBER(SEARCH(Table4[Column1],MIS[[#This Row],[OrderUniqueIdentifier]])),"")</f>
        <v>XYT</v>
      </c>
    </row>
    <row r="9260" spans="1:37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>
        <f>_xlfn.XLOOKUP(MIS[[#This Row],[TRADING SYMBOL]],[1]Sheet1!$D:$D,[1]Sheet1!$C:$C)</f>
        <v>490.65</v>
      </c>
      <c r="AE9260">
        <f>MIS[[#This Row],[OrderAverageTradedPrice]]*MIS[[#This Row],[OrderQuantity]]</f>
        <v>38764</v>
      </c>
      <c r="AF9260">
        <f>MIS[[#This Row],[LTP]]*MIS[[#This Row],[OrderQuantity]]</f>
        <v>39252</v>
      </c>
      <c r="AG9260">
        <f>IF(MIS[[#This Row],[OrderSide]]="SELL",MIS[[#This Row],[VALUE]]-MIS[[#This Row],[LIVE_VALUE]],MIS[[#This Row],[LIVE_VALUE]]-MIS[[#This Row],[VALUE]])</f>
        <v>488</v>
      </c>
      <c r="AH9260" t="str" cm="1">
        <f t="array" ref="AH92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60" t="str">
        <f>MIS[[#This Row],[TRADING SYMBOL]]</f>
        <v>SENSEX2552082300CE</v>
      </c>
      <c r="AJ9260" t="str">
        <f>IF(RIGHT(MIS[[#This Row],[Main/Hedge]],4)="MAIN","MAIN","HEDGE")</f>
        <v>MAIN</v>
      </c>
      <c r="AK9260" t="str" cm="1">
        <f t="array" ref="AK9260">_xlfn._xlws.FILTER(Table4[Column1],ISNUMBER(SEARCH(Table4[Column1],MIS[[#This Row],[OrderUniqueIdentifier]])),"")</f>
        <v>NOTREND</v>
      </c>
    </row>
    <row r="9261" spans="1:37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>
        <f>_xlfn.XLOOKUP(MIS[[#This Row],[TRADING SYMBOL]],[1]Sheet1!$D:$D,[1]Sheet1!$C:$C)</f>
        <v>409.5</v>
      </c>
      <c r="AE9261">
        <f>MIS[[#This Row],[OrderAverageTradedPrice]]*MIS[[#This Row],[OrderQuantity]]</f>
        <v>8054</v>
      </c>
      <c r="AF9261">
        <f>MIS[[#This Row],[LTP]]*MIS[[#This Row],[OrderQuantity]]</f>
        <v>8190</v>
      </c>
      <c r="AG9261">
        <f>IF(MIS[[#This Row],[OrderSide]]="SELL",MIS[[#This Row],[VALUE]]-MIS[[#This Row],[LIVE_VALUE]],MIS[[#This Row],[LIVE_VALUE]]-MIS[[#This Row],[VALUE]])</f>
        <v>136</v>
      </c>
      <c r="AH9261" t="str" cm="1">
        <f t="array" ref="AH9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61" t="str">
        <f>MIS[[#This Row],[TRADING SYMBOL]]</f>
        <v>SENSEX2552082300PE</v>
      </c>
      <c r="AJ9261" t="str">
        <f>IF(RIGHT(MIS[[#This Row],[Main/Hedge]],4)="MAIN","MAIN","HEDGE")</f>
        <v>MAIN</v>
      </c>
      <c r="AK9261" t="str" cm="1">
        <f t="array" ref="AK9261">_xlfn._xlws.FILTER(Table4[Column1],ISNUMBER(SEARCH(Table4[Column1],MIS[[#This Row],[OrderUniqueIdentifier]])),"")</f>
        <v>LONGSHORT</v>
      </c>
    </row>
    <row r="9262" spans="1:37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>
        <f>_xlfn.XLOOKUP(MIS[[#This Row],[TRADING SYMBOL]],[1]Sheet1!$D:$D,[1]Sheet1!$C:$C)</f>
        <v>168.75</v>
      </c>
      <c r="AE9262">
        <f>MIS[[#This Row],[OrderAverageTradedPrice]]*MIS[[#This Row],[OrderQuantity]]</f>
        <v>12453.75</v>
      </c>
      <c r="AF9262">
        <f>MIS[[#This Row],[LTP]]*MIS[[#This Row],[OrderQuantity]]</f>
        <v>12656.25</v>
      </c>
      <c r="AG9262">
        <f>IF(MIS[[#This Row],[OrderSide]]="SELL",MIS[[#This Row],[VALUE]]-MIS[[#This Row],[LIVE_VALUE]],MIS[[#This Row],[LIVE_VALUE]]-MIS[[#This Row],[VALUE]])</f>
        <v>202.5</v>
      </c>
      <c r="AH9262" t="str" cm="1">
        <f t="array" ref="AH9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62" t="str">
        <f>MIS[[#This Row],[TRADING SYMBOL]]</f>
        <v>NIFTY2552225050CE</v>
      </c>
      <c r="AJ9262" t="str">
        <f>IF(RIGHT(MIS[[#This Row],[Main/Hedge]],4)="MAIN","MAIN","HEDGE")</f>
        <v>MAIN</v>
      </c>
      <c r="AK9262" t="str" cm="1">
        <f t="array" ref="AK9262">_xlfn._xlws.FILTER(Table4[Column1],ISNUMBER(SEARCH(Table4[Column1],MIS[[#This Row],[OrderUniqueIdentifier]])),"")</f>
        <v>NOTREND</v>
      </c>
    </row>
    <row r="9263" spans="1:37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>
        <f>_xlfn.XLOOKUP(MIS[[#This Row],[TRADING SYMBOL]],[1]Sheet1!$D:$D,[1]Sheet1!$C:$C)</f>
        <v>187</v>
      </c>
      <c r="AE9263">
        <f>MIS[[#This Row],[OrderAverageTradedPrice]]*MIS[[#This Row],[OrderQuantity]]</f>
        <v>28005</v>
      </c>
      <c r="AF9263">
        <f>MIS[[#This Row],[LTP]]*MIS[[#This Row],[OrderQuantity]]</f>
        <v>28050</v>
      </c>
      <c r="AG9263">
        <f>IF(MIS[[#This Row],[OrderSide]]="SELL",MIS[[#This Row],[VALUE]]-MIS[[#This Row],[LIVE_VALUE]],MIS[[#This Row],[LIVE_VALUE]]-MIS[[#This Row],[VALUE]])</f>
        <v>45</v>
      </c>
      <c r="AH9263" t="str" cm="1">
        <f t="array" ref="AH92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63" t="str">
        <f>MIS[[#This Row],[TRADING SYMBOL]]</f>
        <v>NIFTY2552225050PE</v>
      </c>
      <c r="AJ9263" t="str">
        <f>IF(RIGHT(MIS[[#This Row],[Main/Hedge]],4)="MAIN","MAIN","HEDGE")</f>
        <v>MAIN</v>
      </c>
      <c r="AK9263" t="str" cm="1">
        <f t="array" ref="AK9263">_xlfn._xlws.FILTER(Table4[Column1],ISNUMBER(SEARCH(Table4[Column1],MIS[[#This Row],[OrderUniqueIdentifier]])),"")</f>
        <v>NOTREND</v>
      </c>
    </row>
    <row r="9264" spans="1:37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>
        <f>_xlfn.XLOOKUP(MIS[[#This Row],[TRADING SYMBOL]],[1]Sheet1!$D:$D,[1]Sheet1!$C:$C)</f>
        <v>115.45</v>
      </c>
      <c r="AE9264">
        <f>MIS[[#This Row],[OrderAverageTradedPrice]]*MIS[[#This Row],[OrderQuantity]]</f>
        <v>4360</v>
      </c>
      <c r="AF9264">
        <f>MIS[[#This Row],[LTP]]*MIS[[#This Row],[OrderQuantity]]</f>
        <v>4618</v>
      </c>
      <c r="AG9264">
        <f>IF(MIS[[#This Row],[OrderSide]]="SELL",MIS[[#This Row],[VALUE]]-MIS[[#This Row],[LIVE_VALUE]],MIS[[#This Row],[LIVE_VALUE]]-MIS[[#This Row],[VALUE]])</f>
        <v>258</v>
      </c>
      <c r="AH9264" t="str" cm="1">
        <f t="array" ref="AH9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4" t="str">
        <f>MIS[[#This Row],[TRADING SYMBOL]]</f>
        <v>SENSEX2552081100PE</v>
      </c>
      <c r="AJ9264" t="str">
        <f>IF(RIGHT(MIS[[#This Row],[Main/Hedge]],4)="MAIN","MAIN","HEDGE")</f>
        <v>MAIN</v>
      </c>
      <c r="AK9264" t="str" cm="1">
        <f t="array" ref="AK9264">_xlfn._xlws.FILTER(Table4[Column1],ISNUMBER(SEARCH(Table4[Column1],MIS[[#This Row],[OrderUniqueIdentifier]])),"")</f>
        <v>XYT</v>
      </c>
    </row>
    <row r="9265" spans="1:37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>
        <f>_xlfn.XLOOKUP(MIS[[#This Row],[TRADING SYMBOL]],[1]Sheet1!$D:$D,[1]Sheet1!$C:$C)</f>
        <v>115.45</v>
      </c>
      <c r="AE9265">
        <f>MIS[[#This Row],[OrderAverageTradedPrice]]*MIS[[#This Row],[OrderQuantity]]</f>
        <v>4382</v>
      </c>
      <c r="AF9265">
        <f>MIS[[#This Row],[LTP]]*MIS[[#This Row],[OrderQuantity]]</f>
        <v>4618</v>
      </c>
      <c r="AG9265">
        <f>IF(MIS[[#This Row],[OrderSide]]="SELL",MIS[[#This Row],[VALUE]]-MIS[[#This Row],[LIVE_VALUE]],MIS[[#This Row],[LIVE_VALUE]]-MIS[[#This Row],[VALUE]])</f>
        <v>236</v>
      </c>
      <c r="AH9265" t="str" cm="1">
        <f t="array" ref="AH9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5" t="str">
        <f>MIS[[#This Row],[TRADING SYMBOL]]</f>
        <v>SENSEX2552081100PE</v>
      </c>
      <c r="AJ9265" t="str">
        <f>IF(RIGHT(MIS[[#This Row],[Main/Hedge]],4)="MAIN","MAIN","HEDGE")</f>
        <v>MAIN</v>
      </c>
      <c r="AK9265" t="str" cm="1">
        <f t="array" ref="AK9265">_xlfn._xlws.FILTER(Table4[Column1],ISNUMBER(SEARCH(Table4[Column1],MIS[[#This Row],[OrderUniqueIdentifier]])),"")</f>
        <v>XYT</v>
      </c>
    </row>
    <row r="9266" spans="1:37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>
        <f>_xlfn.XLOOKUP(MIS[[#This Row],[TRADING SYMBOL]],[1]Sheet1!$D:$D,[1]Sheet1!$C:$C)</f>
        <v>409.5</v>
      </c>
      <c r="AE9266">
        <f>MIS[[#This Row],[OrderAverageTradedPrice]]*MIS[[#This Row],[OrderQuantity]]</f>
        <v>24162</v>
      </c>
      <c r="AF9266">
        <f>MIS[[#This Row],[LTP]]*MIS[[#This Row],[OrderQuantity]]</f>
        <v>24570</v>
      </c>
      <c r="AG9266">
        <f>IF(MIS[[#This Row],[OrderSide]]="SELL",MIS[[#This Row],[VALUE]]-MIS[[#This Row],[LIVE_VALUE]],MIS[[#This Row],[LIVE_VALUE]]-MIS[[#This Row],[VALUE]])</f>
        <v>408</v>
      </c>
      <c r="AH9266" t="str" cm="1">
        <f t="array" ref="AH92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66" t="str">
        <f>MIS[[#This Row],[TRADING SYMBOL]]</f>
        <v>SENSEX2552082300PE</v>
      </c>
      <c r="AJ9266" t="str">
        <f>IF(RIGHT(MIS[[#This Row],[Main/Hedge]],4)="MAIN","MAIN","HEDGE")</f>
        <v>MAIN</v>
      </c>
      <c r="AK9266" t="str" cm="1">
        <f t="array" ref="AK9266">_xlfn._xlws.FILTER(Table4[Column1],ISNUMBER(SEARCH(Table4[Column1],MIS[[#This Row],[OrderUniqueIdentifier]])),"")</f>
        <v>NOTREND</v>
      </c>
    </row>
    <row r="9267" spans="1:37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>
        <f>_xlfn.XLOOKUP(MIS[[#This Row],[TRADING SYMBOL]],[1]Sheet1!$D:$D,[1]Sheet1!$C:$C)</f>
        <v>115.45</v>
      </c>
      <c r="AE9267">
        <f>MIS[[#This Row],[OrderAverageTradedPrice]]*MIS[[#This Row],[OrderQuantity]]</f>
        <v>10915</v>
      </c>
      <c r="AF9267">
        <f>MIS[[#This Row],[LTP]]*MIS[[#This Row],[OrderQuantity]]</f>
        <v>11545</v>
      </c>
      <c r="AG9267">
        <f>IF(MIS[[#This Row],[OrderSide]]="SELL",MIS[[#This Row],[VALUE]]-MIS[[#This Row],[LIVE_VALUE]],MIS[[#This Row],[LIVE_VALUE]]-MIS[[#This Row],[VALUE]])</f>
        <v>630</v>
      </c>
      <c r="AH9267" t="str" cm="1">
        <f t="array" ref="AH9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7" t="str">
        <f>MIS[[#This Row],[TRADING SYMBOL]]</f>
        <v>SENSEX2552081100PE</v>
      </c>
      <c r="AJ9267" t="str">
        <f>IF(RIGHT(MIS[[#This Row],[Main/Hedge]],4)="MAIN","MAIN","HEDGE")</f>
        <v>MAIN</v>
      </c>
      <c r="AK9267" t="str" cm="1">
        <f t="array" ref="AK9267">_xlfn._xlws.FILTER(Table4[Column1],ISNUMBER(SEARCH(Table4[Column1],MIS[[#This Row],[OrderUniqueIdentifier]])),"")</f>
        <v>XYT</v>
      </c>
    </row>
    <row r="9268" spans="1:37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>
        <f>_xlfn.XLOOKUP(MIS[[#This Row],[TRADING SYMBOL]],[1]Sheet1!$D:$D,[1]Sheet1!$C:$C)</f>
        <v>107.95</v>
      </c>
      <c r="AE9268">
        <f>MIS[[#This Row],[OrderAverageTradedPrice]]*MIS[[#This Row],[OrderQuantity]]</f>
        <v>9835</v>
      </c>
      <c r="AF9268">
        <f>MIS[[#This Row],[LTP]]*MIS[[#This Row],[OrderQuantity]]</f>
        <v>10795</v>
      </c>
      <c r="AG9268">
        <f>IF(MIS[[#This Row],[OrderSide]]="SELL",MIS[[#This Row],[VALUE]]-MIS[[#This Row],[LIVE_VALUE]],MIS[[#This Row],[LIVE_VALUE]]-MIS[[#This Row],[VALUE]])</f>
        <v>960</v>
      </c>
      <c r="AH9268" t="str" cm="1">
        <f t="array" ref="AH9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8" t="str">
        <f>MIS[[#This Row],[TRADING SYMBOL]]</f>
        <v>SENSEX2552081000PE</v>
      </c>
      <c r="AJ9268" t="str">
        <f>IF(RIGHT(MIS[[#This Row],[Main/Hedge]],4)="MAIN","MAIN","HEDGE")</f>
        <v>MAIN</v>
      </c>
      <c r="AK9268" t="str" cm="1">
        <f t="array" ref="AK9268">_xlfn._xlws.FILTER(Table4[Column1],ISNUMBER(SEARCH(Table4[Column1],MIS[[#This Row],[OrderUniqueIdentifier]])),"")</f>
        <v>XYT</v>
      </c>
    </row>
    <row r="9269" spans="1:37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>
        <f>_xlfn.XLOOKUP(MIS[[#This Row],[TRADING SYMBOL]],[1]Sheet1!$D:$D,[1]Sheet1!$C:$C)</f>
        <v>409.5</v>
      </c>
      <c r="AE9269">
        <f>MIS[[#This Row],[OrderAverageTradedPrice]]*MIS[[#This Row],[OrderQuantity]]</f>
        <v>40258</v>
      </c>
      <c r="AF9269">
        <f>MIS[[#This Row],[LTP]]*MIS[[#This Row],[OrderQuantity]]</f>
        <v>40950</v>
      </c>
      <c r="AG9269">
        <f>IF(MIS[[#This Row],[OrderSide]]="SELL",MIS[[#This Row],[VALUE]]-MIS[[#This Row],[LIVE_VALUE]],MIS[[#This Row],[LIVE_VALUE]]-MIS[[#This Row],[VALUE]])</f>
        <v>692</v>
      </c>
      <c r="AH9269" t="str" cm="1">
        <f t="array" ref="AH9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9" t="str">
        <f>MIS[[#This Row],[TRADING SYMBOL]]</f>
        <v>SENSEX2552082300PE</v>
      </c>
      <c r="AJ9269" t="str">
        <f>IF(RIGHT(MIS[[#This Row],[Main/Hedge]],4)="MAIN","MAIN","HEDGE")</f>
        <v>MAIN</v>
      </c>
      <c r="AK9269" t="str" cm="1">
        <f t="array" ref="AK9269">_xlfn._xlws.FILTER(Table4[Column1],ISNUMBER(SEARCH(Table4[Column1],MIS[[#This Row],[OrderUniqueIdentifier]])),"")</f>
        <v>XYT</v>
      </c>
    </row>
    <row r="9270" spans="1:37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>
        <f>_xlfn.XLOOKUP(MIS[[#This Row],[TRADING SYMBOL]],[1]Sheet1!$D:$D,[1]Sheet1!$C:$C)</f>
        <v>163.69999999999999</v>
      </c>
      <c r="AE9270">
        <f>MIS[[#This Row],[OrderAverageTradedPrice]]*MIS[[#This Row],[OrderQuantity]]</f>
        <v>12277.5</v>
      </c>
      <c r="AF9270">
        <f>MIS[[#This Row],[LTP]]*MIS[[#This Row],[OrderQuantity]]</f>
        <v>12277.5</v>
      </c>
      <c r="AG9270">
        <f>IF(MIS[[#This Row],[OrderSide]]="SELL",MIS[[#This Row],[VALUE]]-MIS[[#This Row],[LIVE_VALUE]],MIS[[#This Row],[LIVE_VALUE]]-MIS[[#This Row],[VALUE]])</f>
        <v>0</v>
      </c>
      <c r="AH9270" t="str" cm="1">
        <f t="array" ref="AH9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70" t="str">
        <f>MIS[[#This Row],[TRADING SYMBOL]]</f>
        <v>NIFTY2552225000PE</v>
      </c>
      <c r="AJ9270" t="str">
        <f>IF(RIGHT(MIS[[#This Row],[Main/Hedge]],4)="MAIN","MAIN","HEDGE")</f>
        <v>MAIN</v>
      </c>
      <c r="AK9270" t="str" cm="1">
        <f t="array" ref="AK9270">_xlfn._xlws.FILTER(Table4[Column1],ISNUMBER(SEARCH(Table4[Column1],MIS[[#This Row],[OrderUniqueIdentifier]])),"")</f>
        <v>LONGSHORT</v>
      </c>
    </row>
    <row r="9271" spans="1:37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>
        <f>_xlfn.XLOOKUP(MIS[[#This Row],[TRADING SYMBOL]],[1]Sheet1!$D:$D,[1]Sheet1!$C:$C)</f>
        <v>187</v>
      </c>
      <c r="AE9271">
        <f>MIS[[#This Row],[OrderAverageTradedPrice]]*MIS[[#This Row],[OrderQuantity]]</f>
        <v>14032.5</v>
      </c>
      <c r="AF9271">
        <f>MIS[[#This Row],[LTP]]*MIS[[#This Row],[OrderQuantity]]</f>
        <v>14025</v>
      </c>
      <c r="AG9271">
        <f>IF(MIS[[#This Row],[OrderSide]]="SELL",MIS[[#This Row],[VALUE]]-MIS[[#This Row],[LIVE_VALUE]],MIS[[#This Row],[LIVE_VALUE]]-MIS[[#This Row],[VALUE]])</f>
        <v>-7.5</v>
      </c>
      <c r="AH9271" t="str" cm="1">
        <f t="array" ref="AH9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71" t="str">
        <f>MIS[[#This Row],[TRADING SYMBOL]]</f>
        <v>NIFTY2552225050PE</v>
      </c>
      <c r="AJ9271" t="str">
        <f>IF(RIGHT(MIS[[#This Row],[Main/Hedge]],4)="MAIN","MAIN","HEDGE")</f>
        <v>MAIN</v>
      </c>
      <c r="AK9271" t="str" cm="1">
        <f t="array" ref="AK9271">_xlfn._xlws.FILTER(Table4[Column1],ISNUMBER(SEARCH(Table4[Column1],MIS[[#This Row],[OrderUniqueIdentifier]])),"")</f>
        <v>NOTREND</v>
      </c>
    </row>
    <row r="9272" spans="1:37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>
        <f>_xlfn.XLOOKUP(MIS[[#This Row],[TRADING SYMBOL]],[1]Sheet1!$D:$D,[1]Sheet1!$C:$C)</f>
        <v>490.65</v>
      </c>
      <c r="AE9272">
        <f>MIS[[#This Row],[OrderAverageTradedPrice]]*MIS[[#This Row],[OrderQuantity]]</f>
        <v>9679</v>
      </c>
      <c r="AF9272">
        <f>MIS[[#This Row],[LTP]]*MIS[[#This Row],[OrderQuantity]]</f>
        <v>9813</v>
      </c>
      <c r="AG9272">
        <f>IF(MIS[[#This Row],[OrderSide]]="SELL",MIS[[#This Row],[VALUE]]-MIS[[#This Row],[LIVE_VALUE]],MIS[[#This Row],[LIVE_VALUE]]-MIS[[#This Row],[VALUE]])</f>
        <v>134</v>
      </c>
      <c r="AH9272" t="str" cm="1">
        <f t="array" ref="AH9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72" t="str">
        <f>MIS[[#This Row],[TRADING SYMBOL]]</f>
        <v>SENSEX2552082300CE</v>
      </c>
      <c r="AJ9272" t="str">
        <f>IF(RIGHT(MIS[[#This Row],[Main/Hedge]],4)="MAIN","MAIN","HEDGE")</f>
        <v>MAIN</v>
      </c>
      <c r="AK9272" t="str" cm="1">
        <f t="array" ref="AK9272">_xlfn._xlws.FILTER(Table4[Column1],ISNUMBER(SEARCH(Table4[Column1],MIS[[#This Row],[OrderUniqueIdentifier]])),"")</f>
        <v>NOTREND</v>
      </c>
    </row>
    <row r="9273" spans="1:37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>
        <f>_xlfn.XLOOKUP(MIS[[#This Row],[TRADING SYMBOL]],[1]Sheet1!$D:$D,[1]Sheet1!$C:$C)</f>
        <v>168.75</v>
      </c>
      <c r="AE9273">
        <f>MIS[[#This Row],[OrderAverageTradedPrice]]*MIS[[#This Row],[OrderQuantity]]</f>
        <v>12453.75</v>
      </c>
      <c r="AF9273">
        <f>MIS[[#This Row],[LTP]]*MIS[[#This Row],[OrderQuantity]]</f>
        <v>12656.25</v>
      </c>
      <c r="AG9273">
        <f>IF(MIS[[#This Row],[OrderSide]]="SELL",MIS[[#This Row],[VALUE]]-MIS[[#This Row],[LIVE_VALUE]],MIS[[#This Row],[LIVE_VALUE]]-MIS[[#This Row],[VALUE]])</f>
        <v>202.5</v>
      </c>
      <c r="AH9273" t="str" cm="1">
        <f t="array" ref="AH9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73" t="str">
        <f>MIS[[#This Row],[TRADING SYMBOL]]</f>
        <v>NIFTY2552225050CE</v>
      </c>
      <c r="AJ9273" t="str">
        <f>IF(RIGHT(MIS[[#This Row],[Main/Hedge]],4)="MAIN","MAIN","HEDGE")</f>
        <v>MAIN</v>
      </c>
      <c r="AK9273" t="str" cm="1">
        <f t="array" ref="AK9273">_xlfn._xlws.FILTER(Table4[Column1],ISNUMBER(SEARCH(Table4[Column1],MIS[[#This Row],[OrderUniqueIdentifier]])),"")</f>
        <v>NOTREND</v>
      </c>
    </row>
    <row r="9274" spans="1:37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>
        <f>_xlfn.XLOOKUP(MIS[[#This Row],[TRADING SYMBOL]],[1]Sheet1!$D:$D,[1]Sheet1!$C:$C)</f>
        <v>91.6</v>
      </c>
      <c r="AE9274">
        <f>MIS[[#This Row],[OrderAverageTradedPrice]]*MIS[[#This Row],[OrderQuantity]]</f>
        <v>1768</v>
      </c>
      <c r="AF9274">
        <f>MIS[[#This Row],[LTP]]*MIS[[#This Row],[OrderQuantity]]</f>
        <v>1832</v>
      </c>
      <c r="AG9274">
        <f>IF(MIS[[#This Row],[OrderSide]]="SELL",MIS[[#This Row],[VALUE]]-MIS[[#This Row],[LIVE_VALUE]],MIS[[#This Row],[LIVE_VALUE]]-MIS[[#This Row],[VALUE]])</f>
        <v>64</v>
      </c>
      <c r="AH9274" t="str" cm="1">
        <f t="array" ref="AH9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4" t="str">
        <f>MIS[[#This Row],[TRADING SYMBOL]]</f>
        <v>SENSEX2552083600CE</v>
      </c>
      <c r="AJ9274" t="str">
        <f>IF(RIGHT(MIS[[#This Row],[Main/Hedge]],4)="MAIN","MAIN","HEDGE")</f>
        <v>MAIN</v>
      </c>
      <c r="AK9274" t="str" cm="1">
        <f t="array" ref="AK9274">_xlfn._xlws.FILTER(Table4[Column1],ISNUMBER(SEARCH(Table4[Column1],MIS[[#This Row],[OrderUniqueIdentifier]])),"")</f>
        <v>XYT</v>
      </c>
    </row>
    <row r="9275" spans="1:37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>
        <f>_xlfn.XLOOKUP(MIS[[#This Row],[TRADING SYMBOL]],[1]Sheet1!$D:$D,[1]Sheet1!$C:$C)</f>
        <v>490.65</v>
      </c>
      <c r="AE9275">
        <f>MIS[[#This Row],[OrderAverageTradedPrice]]*MIS[[#This Row],[OrderQuantity]]</f>
        <v>9683</v>
      </c>
      <c r="AF9275">
        <f>MIS[[#This Row],[LTP]]*MIS[[#This Row],[OrderQuantity]]</f>
        <v>9813</v>
      </c>
      <c r="AG9275">
        <f>IF(MIS[[#This Row],[OrderSide]]="SELL",MIS[[#This Row],[VALUE]]-MIS[[#This Row],[LIVE_VALUE]],MIS[[#This Row],[LIVE_VALUE]]-MIS[[#This Row],[VALUE]])</f>
        <v>130</v>
      </c>
      <c r="AH9275" t="str" cm="1">
        <f t="array" ref="AH9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5" t="str">
        <f>MIS[[#This Row],[TRADING SYMBOL]]</f>
        <v>SENSEX2552082300CE</v>
      </c>
      <c r="AJ9275" t="str">
        <f>IF(RIGHT(MIS[[#This Row],[Main/Hedge]],4)="MAIN","MAIN","HEDGE")</f>
        <v>MAIN</v>
      </c>
      <c r="AK9275" t="str" cm="1">
        <f t="array" ref="AK9275">_xlfn._xlws.FILTER(Table4[Column1],ISNUMBER(SEARCH(Table4[Column1],MIS[[#This Row],[OrderUniqueIdentifier]])),"")</f>
        <v>XYT</v>
      </c>
    </row>
    <row r="9276" spans="1:37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>
        <f>_xlfn.XLOOKUP(MIS[[#This Row],[TRADING SYMBOL]],[1]Sheet1!$D:$D,[1]Sheet1!$C:$C)</f>
        <v>163.69999999999999</v>
      </c>
      <c r="AE9276">
        <f>MIS[[#This Row],[OrderAverageTradedPrice]]*MIS[[#This Row],[OrderQuantity]]</f>
        <v>12281.25</v>
      </c>
      <c r="AF9276">
        <f>MIS[[#This Row],[LTP]]*MIS[[#This Row],[OrderQuantity]]</f>
        <v>12277.5</v>
      </c>
      <c r="AG9276">
        <f>IF(MIS[[#This Row],[OrderSide]]="SELL",MIS[[#This Row],[VALUE]]-MIS[[#This Row],[LIVE_VALUE]],MIS[[#This Row],[LIVE_VALUE]]-MIS[[#This Row],[VALUE]])</f>
        <v>-3.75</v>
      </c>
      <c r="AH9276" t="str" cm="1">
        <f t="array" ref="AH9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76" t="str">
        <f>MIS[[#This Row],[TRADING SYMBOL]]</f>
        <v>NIFTY2552225000PE</v>
      </c>
      <c r="AJ9276" t="str">
        <f>IF(RIGHT(MIS[[#This Row],[Main/Hedge]],4)="MAIN","MAIN","HEDGE")</f>
        <v>MAIN</v>
      </c>
      <c r="AK9276" t="str" cm="1">
        <f t="array" ref="AK9276">_xlfn._xlws.FILTER(Table4[Column1],ISNUMBER(SEARCH(Table4[Column1],MIS[[#This Row],[OrderUniqueIdentifier]])),"")</f>
        <v>LONGSHORT</v>
      </c>
    </row>
    <row r="9277" spans="1:37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>
        <f>_xlfn.XLOOKUP(MIS[[#This Row],[TRADING SYMBOL]],[1]Sheet1!$D:$D,[1]Sheet1!$C:$C)</f>
        <v>490.65</v>
      </c>
      <c r="AE9277">
        <f>MIS[[#This Row],[OrderAverageTradedPrice]]*MIS[[#This Row],[OrderQuantity]]</f>
        <v>9687</v>
      </c>
      <c r="AF9277">
        <f>MIS[[#This Row],[LTP]]*MIS[[#This Row],[OrderQuantity]]</f>
        <v>9813</v>
      </c>
      <c r="AG9277">
        <f>IF(MIS[[#This Row],[OrderSide]]="SELL",MIS[[#This Row],[VALUE]]-MIS[[#This Row],[LIVE_VALUE]],MIS[[#This Row],[LIVE_VALUE]]-MIS[[#This Row],[VALUE]])</f>
        <v>126</v>
      </c>
      <c r="AH9277" t="str" cm="1">
        <f t="array" ref="AH92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77" t="str">
        <f>MIS[[#This Row],[TRADING SYMBOL]]</f>
        <v>SENSEX2552082300CE</v>
      </c>
      <c r="AJ9277" t="str">
        <f>IF(RIGHT(MIS[[#This Row],[Main/Hedge]],4)="MAIN","MAIN","HEDGE")</f>
        <v>MAIN</v>
      </c>
      <c r="AK9277" t="str" cm="1">
        <f t="array" ref="AK9277">_xlfn._xlws.FILTER(Table4[Column1],ISNUMBER(SEARCH(Table4[Column1],MIS[[#This Row],[OrderUniqueIdentifier]])),"")</f>
        <v>NOTREND</v>
      </c>
    </row>
    <row r="9278" spans="1:37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>
        <f>_xlfn.XLOOKUP(MIS[[#This Row],[TRADING SYMBOL]],[1]Sheet1!$D:$D,[1]Sheet1!$C:$C)</f>
        <v>118.35</v>
      </c>
      <c r="AE9278">
        <f>MIS[[#This Row],[OrderAverageTradedPrice]]*MIS[[#This Row],[OrderQuantity]]</f>
        <v>2330</v>
      </c>
      <c r="AF9278">
        <f>MIS[[#This Row],[LTP]]*MIS[[#This Row],[OrderQuantity]]</f>
        <v>2367</v>
      </c>
      <c r="AG9278">
        <f>IF(MIS[[#This Row],[OrderSide]]="SELL",MIS[[#This Row],[VALUE]]-MIS[[#This Row],[LIVE_VALUE]],MIS[[#This Row],[LIVE_VALUE]]-MIS[[#This Row],[VALUE]])</f>
        <v>37</v>
      </c>
      <c r="AH9278" t="str" cm="1">
        <f t="array" ref="AH9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8" t="str">
        <f>MIS[[#This Row],[TRADING SYMBOL]]</f>
        <v>SENSEX2552083400CE</v>
      </c>
      <c r="AJ9278" t="str">
        <f>IF(RIGHT(MIS[[#This Row],[Main/Hedge]],4)="MAIN","MAIN","HEDGE")</f>
        <v>MAIN</v>
      </c>
      <c r="AK9278" t="str" cm="1">
        <f t="array" ref="AK9278">_xlfn._xlws.FILTER(Table4[Column1],ISNUMBER(SEARCH(Table4[Column1],MIS[[#This Row],[OrderUniqueIdentifier]])),"")</f>
        <v>XYT</v>
      </c>
    </row>
    <row r="9279" spans="1:37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>
        <f>_xlfn.XLOOKUP(MIS[[#This Row],[TRADING SYMBOL]],[1]Sheet1!$D:$D,[1]Sheet1!$C:$C)</f>
        <v>91.6</v>
      </c>
      <c r="AE9279">
        <f>MIS[[#This Row],[OrderAverageTradedPrice]]*MIS[[#This Row],[OrderQuantity]]</f>
        <v>1768</v>
      </c>
      <c r="AF9279">
        <f>MIS[[#This Row],[LTP]]*MIS[[#This Row],[OrderQuantity]]</f>
        <v>1832</v>
      </c>
      <c r="AG9279">
        <f>IF(MIS[[#This Row],[OrderSide]]="SELL",MIS[[#This Row],[VALUE]]-MIS[[#This Row],[LIVE_VALUE]],MIS[[#This Row],[LIVE_VALUE]]-MIS[[#This Row],[VALUE]])</f>
        <v>64</v>
      </c>
      <c r="AH9279" t="str" cm="1">
        <f t="array" ref="AH9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9" t="str">
        <f>MIS[[#This Row],[TRADING SYMBOL]]</f>
        <v>SENSEX2552083600CE</v>
      </c>
      <c r="AJ9279" t="str">
        <f>IF(RIGHT(MIS[[#This Row],[Main/Hedge]],4)="MAIN","MAIN","HEDGE")</f>
        <v>MAIN</v>
      </c>
      <c r="AK9279" t="str" cm="1">
        <f t="array" ref="AK9279">_xlfn._xlws.FILTER(Table4[Column1],ISNUMBER(SEARCH(Table4[Column1],MIS[[#This Row],[OrderUniqueIdentifier]])),"")</f>
        <v>XYT</v>
      </c>
    </row>
    <row r="9280" spans="1:37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>
        <f>_xlfn.XLOOKUP(MIS[[#This Row],[TRADING SYMBOL]],[1]Sheet1!$D:$D,[1]Sheet1!$C:$C)</f>
        <v>187</v>
      </c>
      <c r="AE9280">
        <f>MIS[[#This Row],[OrderAverageTradedPrice]]*MIS[[#This Row],[OrderQuantity]]</f>
        <v>14028.75</v>
      </c>
      <c r="AF9280">
        <f>MIS[[#This Row],[LTP]]*MIS[[#This Row],[OrderQuantity]]</f>
        <v>14025</v>
      </c>
      <c r="AG9280">
        <f>IF(MIS[[#This Row],[OrderSide]]="SELL",MIS[[#This Row],[VALUE]]-MIS[[#This Row],[LIVE_VALUE]],MIS[[#This Row],[LIVE_VALUE]]-MIS[[#This Row],[VALUE]])</f>
        <v>-3.75</v>
      </c>
      <c r="AH9280" t="str" cm="1">
        <f t="array" ref="AH9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80" t="str">
        <f>MIS[[#This Row],[TRADING SYMBOL]]</f>
        <v>NIFTY2552225050PE</v>
      </c>
      <c r="AJ9280" t="str">
        <f>IF(RIGHT(MIS[[#This Row],[Main/Hedge]],4)="MAIN","MAIN","HEDGE")</f>
        <v>MAIN</v>
      </c>
      <c r="AK9280" t="str" cm="1">
        <f t="array" ref="AK9280">_xlfn._xlws.FILTER(Table4[Column1],ISNUMBER(SEARCH(Table4[Column1],MIS[[#This Row],[OrderUniqueIdentifier]])),"")</f>
        <v>NOTREND</v>
      </c>
    </row>
    <row r="9281" spans="1:37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>
        <f>_xlfn.XLOOKUP(MIS[[#This Row],[TRADING SYMBOL]],[1]Sheet1!$D:$D,[1]Sheet1!$C:$C)</f>
        <v>409.5</v>
      </c>
      <c r="AE9281">
        <f>MIS[[#This Row],[OrderAverageTradedPrice]]*MIS[[#This Row],[OrderQuantity]]</f>
        <v>16108</v>
      </c>
      <c r="AF9281">
        <f>MIS[[#This Row],[LTP]]*MIS[[#This Row],[OrderQuantity]]</f>
        <v>16380</v>
      </c>
      <c r="AG9281">
        <f>IF(MIS[[#This Row],[OrderSide]]="SELL",MIS[[#This Row],[VALUE]]-MIS[[#This Row],[LIVE_VALUE]],MIS[[#This Row],[LIVE_VALUE]]-MIS[[#This Row],[VALUE]])</f>
        <v>272</v>
      </c>
      <c r="AH9281" t="str" cm="1">
        <f t="array" ref="AH9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81" t="str">
        <f>MIS[[#This Row],[TRADING SYMBOL]]</f>
        <v>SENSEX2552082300PE</v>
      </c>
      <c r="AJ9281" t="str">
        <f>IF(RIGHT(MIS[[#This Row],[Main/Hedge]],4)="MAIN","MAIN","HEDGE")</f>
        <v>MAIN</v>
      </c>
      <c r="AK9281" t="str" cm="1">
        <f t="array" ref="AK9281">_xlfn._xlws.FILTER(Table4[Column1],ISNUMBER(SEARCH(Table4[Column1],MIS[[#This Row],[OrderUniqueIdentifier]])),"")</f>
        <v>NOTREND</v>
      </c>
    </row>
    <row r="9282" spans="1:37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>
        <f>_xlfn.XLOOKUP(MIS[[#This Row],[TRADING SYMBOL]],[1]Sheet1!$D:$D,[1]Sheet1!$C:$C)</f>
        <v>409.5</v>
      </c>
      <c r="AE9282">
        <f>MIS[[#This Row],[OrderAverageTradedPrice]]*MIS[[#This Row],[OrderQuantity]]</f>
        <v>8054</v>
      </c>
      <c r="AF9282">
        <f>MIS[[#This Row],[LTP]]*MIS[[#This Row],[OrderQuantity]]</f>
        <v>8190</v>
      </c>
      <c r="AG9282">
        <f>IF(MIS[[#This Row],[OrderSide]]="SELL",MIS[[#This Row],[VALUE]]-MIS[[#This Row],[LIVE_VALUE]],MIS[[#This Row],[LIVE_VALUE]]-MIS[[#This Row],[VALUE]])</f>
        <v>136</v>
      </c>
      <c r="AH9282" t="str" cm="1">
        <f t="array" ref="AH9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2" t="str">
        <f>MIS[[#This Row],[TRADING SYMBOL]]</f>
        <v>SENSEX2552082300PE</v>
      </c>
      <c r="AJ9282" t="str">
        <f>IF(RIGHT(MIS[[#This Row],[Main/Hedge]],4)="MAIN","MAIN","HEDGE")</f>
        <v>MAIN</v>
      </c>
      <c r="AK9282" t="str" cm="1">
        <f t="array" ref="AK9282">_xlfn._xlws.FILTER(Table4[Column1],ISNUMBER(SEARCH(Table4[Column1],MIS[[#This Row],[OrderUniqueIdentifier]])),"")</f>
        <v>XYT</v>
      </c>
    </row>
    <row r="9283" spans="1:37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>
        <f>_xlfn.XLOOKUP(MIS[[#This Row],[TRADING SYMBOL]],[1]Sheet1!$D:$D,[1]Sheet1!$C:$C)</f>
        <v>115.45</v>
      </c>
      <c r="AE9283">
        <f>MIS[[#This Row],[OrderAverageTradedPrice]]*MIS[[#This Row],[OrderQuantity]]</f>
        <v>2191</v>
      </c>
      <c r="AF9283">
        <f>MIS[[#This Row],[LTP]]*MIS[[#This Row],[OrderQuantity]]</f>
        <v>2309</v>
      </c>
      <c r="AG9283">
        <f>IF(MIS[[#This Row],[OrderSide]]="SELL",MIS[[#This Row],[VALUE]]-MIS[[#This Row],[LIVE_VALUE]],MIS[[#This Row],[LIVE_VALUE]]-MIS[[#This Row],[VALUE]])</f>
        <v>118</v>
      </c>
      <c r="AH9283" t="str" cm="1">
        <f t="array" ref="AH9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3" t="str">
        <f>MIS[[#This Row],[TRADING SYMBOL]]</f>
        <v>SENSEX2552081100PE</v>
      </c>
      <c r="AJ9283" t="str">
        <f>IF(RIGHT(MIS[[#This Row],[Main/Hedge]],4)="MAIN","MAIN","HEDGE")</f>
        <v>MAIN</v>
      </c>
      <c r="AK9283" t="str" cm="1">
        <f t="array" ref="AK9283">_xlfn._xlws.FILTER(Table4[Column1],ISNUMBER(SEARCH(Table4[Column1],MIS[[#This Row],[OrderUniqueIdentifier]])),"")</f>
        <v>XYT</v>
      </c>
    </row>
    <row r="9284" spans="1:37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>
        <f>_xlfn.XLOOKUP(MIS[[#This Row],[TRADING SYMBOL]],[1]Sheet1!$D:$D,[1]Sheet1!$C:$C)</f>
        <v>115.45</v>
      </c>
      <c r="AE9284">
        <f>MIS[[#This Row],[OrderAverageTradedPrice]]*MIS[[#This Row],[OrderQuantity]]</f>
        <v>2190</v>
      </c>
      <c r="AF9284">
        <f>MIS[[#This Row],[LTP]]*MIS[[#This Row],[OrderQuantity]]</f>
        <v>2309</v>
      </c>
      <c r="AG9284">
        <f>IF(MIS[[#This Row],[OrderSide]]="SELL",MIS[[#This Row],[VALUE]]-MIS[[#This Row],[LIVE_VALUE]],MIS[[#This Row],[LIVE_VALUE]]-MIS[[#This Row],[VALUE]])</f>
        <v>119</v>
      </c>
      <c r="AH9284" t="str" cm="1">
        <f t="array" ref="AH9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4" t="str">
        <f>MIS[[#This Row],[TRADING SYMBOL]]</f>
        <v>SENSEX2552081100PE</v>
      </c>
      <c r="AJ9284" t="str">
        <f>IF(RIGHT(MIS[[#This Row],[Main/Hedge]],4)="MAIN","MAIN","HEDGE")</f>
        <v>MAIN</v>
      </c>
      <c r="AK9284" t="str" cm="1">
        <f t="array" ref="AK9284">_xlfn._xlws.FILTER(Table4[Column1],ISNUMBER(SEARCH(Table4[Column1],MIS[[#This Row],[OrderUniqueIdentifier]])),"")</f>
        <v>XYT</v>
      </c>
    </row>
    <row r="9285" spans="1:37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>
        <f>_xlfn.XLOOKUP(MIS[[#This Row],[TRADING SYMBOL]],[1]Sheet1!$D:$D,[1]Sheet1!$C:$C)</f>
        <v>115.45</v>
      </c>
      <c r="AE9285">
        <f>MIS[[#This Row],[OrderAverageTradedPrice]]*MIS[[#This Row],[OrderQuantity]]</f>
        <v>6540</v>
      </c>
      <c r="AF9285">
        <f>MIS[[#This Row],[LTP]]*MIS[[#This Row],[OrderQuantity]]</f>
        <v>6927</v>
      </c>
      <c r="AG9285">
        <f>IF(MIS[[#This Row],[OrderSide]]="SELL",MIS[[#This Row],[VALUE]]-MIS[[#This Row],[LIVE_VALUE]],MIS[[#This Row],[LIVE_VALUE]]-MIS[[#This Row],[VALUE]])</f>
        <v>387</v>
      </c>
      <c r="AH9285" t="str" cm="1">
        <f t="array" ref="AH9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5" t="str">
        <f>MIS[[#This Row],[TRADING SYMBOL]]</f>
        <v>SENSEX2552081100PE</v>
      </c>
      <c r="AJ9285" t="str">
        <f>IF(RIGHT(MIS[[#This Row],[Main/Hedge]],4)="MAIN","MAIN","HEDGE")</f>
        <v>MAIN</v>
      </c>
      <c r="AK9285" t="str" cm="1">
        <f t="array" ref="AK9285">_xlfn._xlws.FILTER(Table4[Column1],ISNUMBER(SEARCH(Table4[Column1],MIS[[#This Row],[OrderUniqueIdentifier]])),"")</f>
        <v>XYT</v>
      </c>
    </row>
    <row r="9286" spans="1:37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>
        <f>_xlfn.XLOOKUP(MIS[[#This Row],[TRADING SYMBOL]],[1]Sheet1!$D:$D,[1]Sheet1!$C:$C)</f>
        <v>163.69999999999999</v>
      </c>
      <c r="AE9286">
        <f>MIS[[#This Row],[OrderAverageTradedPrice]]*MIS[[#This Row],[OrderQuantity]]</f>
        <v>110430</v>
      </c>
      <c r="AF9286">
        <f>MIS[[#This Row],[LTP]]*MIS[[#This Row],[OrderQuantity]]</f>
        <v>110497.49999999999</v>
      </c>
      <c r="AG9286">
        <f>IF(MIS[[#This Row],[OrderSide]]="SELL",MIS[[#This Row],[VALUE]]-MIS[[#This Row],[LIVE_VALUE]],MIS[[#This Row],[LIVE_VALUE]]-MIS[[#This Row],[VALUE]])</f>
        <v>67.499999999985448</v>
      </c>
      <c r="AH9286" t="str" cm="1">
        <f t="array" ref="AH9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86" t="str">
        <f>MIS[[#This Row],[TRADING SYMBOL]]</f>
        <v>NIFTY2552225000PE</v>
      </c>
      <c r="AJ9286" t="str">
        <f>IF(RIGHT(MIS[[#This Row],[Main/Hedge]],4)="MAIN","MAIN","HEDGE")</f>
        <v>MAIN</v>
      </c>
      <c r="AK9286" t="str" cm="1">
        <f t="array" ref="AK9286">_xlfn._xlws.FILTER(Table4[Column1],ISNUMBER(SEARCH(Table4[Column1],MIS[[#This Row],[OrderUniqueIdentifier]])),"")</f>
        <v>LONGSHORT</v>
      </c>
    </row>
    <row r="9287" spans="1:37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>
        <f>_xlfn.XLOOKUP(MIS[[#This Row],[TRADING SYMBOL]],[1]Sheet1!$D:$D,[1]Sheet1!$C:$C)</f>
        <v>409.5</v>
      </c>
      <c r="AE9287">
        <f>MIS[[#This Row],[OrderAverageTradedPrice]]*MIS[[#This Row],[OrderQuantity]]</f>
        <v>112742</v>
      </c>
      <c r="AF9287">
        <f>MIS[[#This Row],[LTP]]*MIS[[#This Row],[OrderQuantity]]</f>
        <v>114660</v>
      </c>
      <c r="AG9287">
        <f>IF(MIS[[#This Row],[OrderSide]]="SELL",MIS[[#This Row],[VALUE]]-MIS[[#This Row],[LIVE_VALUE]],MIS[[#This Row],[LIVE_VALUE]]-MIS[[#This Row],[VALUE]])</f>
        <v>1918</v>
      </c>
      <c r="AH9287" t="str" cm="1">
        <f t="array" ref="AH9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87" t="str">
        <f>MIS[[#This Row],[TRADING SYMBOL]]</f>
        <v>SENSEX2552082300PE</v>
      </c>
      <c r="AJ9287" t="str">
        <f>IF(RIGHT(MIS[[#This Row],[Main/Hedge]],4)="MAIN","MAIN","HEDGE")</f>
        <v>MAIN</v>
      </c>
      <c r="AK9287" t="str" cm="1">
        <f t="array" ref="AK9287">_xlfn._xlws.FILTER(Table4[Column1],ISNUMBER(SEARCH(Table4[Column1],MIS[[#This Row],[OrderUniqueIdentifier]])),"")</f>
        <v>LONGSHORT</v>
      </c>
    </row>
    <row r="9288" spans="1:37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>
        <f>_xlfn.XLOOKUP(MIS[[#This Row],[TRADING SYMBOL]],[1]Sheet1!$D:$D,[1]Sheet1!$C:$C)</f>
        <v>115.45</v>
      </c>
      <c r="AE9288">
        <f>MIS[[#This Row],[OrderAverageTradedPrice]]*MIS[[#This Row],[OrderQuantity]]</f>
        <v>2182</v>
      </c>
      <c r="AF9288">
        <f>MIS[[#This Row],[LTP]]*MIS[[#This Row],[OrderQuantity]]</f>
        <v>2309</v>
      </c>
      <c r="AG9288">
        <f>IF(MIS[[#This Row],[OrderSide]]="SELL",MIS[[#This Row],[VALUE]]-MIS[[#This Row],[LIVE_VALUE]],MIS[[#This Row],[LIVE_VALUE]]-MIS[[#This Row],[VALUE]])</f>
        <v>127</v>
      </c>
      <c r="AH9288" t="str" cm="1">
        <f t="array" ref="AH9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8" t="str">
        <f>MIS[[#This Row],[TRADING SYMBOL]]</f>
        <v>SENSEX2552081100PE</v>
      </c>
      <c r="AJ9288" t="str">
        <f>IF(RIGHT(MIS[[#This Row],[Main/Hedge]],4)="MAIN","MAIN","HEDGE")</f>
        <v>MAIN</v>
      </c>
      <c r="AK9288" t="str" cm="1">
        <f t="array" ref="AK9288">_xlfn._xlws.FILTER(Table4[Column1],ISNUMBER(SEARCH(Table4[Column1],MIS[[#This Row],[OrderUniqueIdentifier]])),"")</f>
        <v>XYT</v>
      </c>
    </row>
    <row r="9289" spans="1:37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>
        <f>_xlfn.XLOOKUP(MIS[[#This Row],[TRADING SYMBOL]],[1]Sheet1!$D:$D,[1]Sheet1!$C:$C)</f>
        <v>163.69999999999999</v>
      </c>
      <c r="AE9289">
        <f>MIS[[#This Row],[OrderAverageTradedPrice]]*MIS[[#This Row],[OrderQuantity]]</f>
        <v>24540</v>
      </c>
      <c r="AF9289">
        <f>MIS[[#This Row],[LTP]]*MIS[[#This Row],[OrderQuantity]]</f>
        <v>24555</v>
      </c>
      <c r="AG9289">
        <f>IF(MIS[[#This Row],[OrderSide]]="SELL",MIS[[#This Row],[VALUE]]-MIS[[#This Row],[LIVE_VALUE]],MIS[[#This Row],[LIVE_VALUE]]-MIS[[#This Row],[VALUE]])</f>
        <v>15</v>
      </c>
      <c r="AH9289" t="str" cm="1">
        <f t="array" ref="AH9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89" t="str">
        <f>MIS[[#This Row],[TRADING SYMBOL]]</f>
        <v>NIFTY2552225000PE</v>
      </c>
      <c r="AJ9289" t="str">
        <f>IF(RIGHT(MIS[[#This Row],[Main/Hedge]],4)="MAIN","MAIN","HEDGE")</f>
        <v>MAIN</v>
      </c>
      <c r="AK9289" t="str" cm="1">
        <f t="array" ref="AK9289">_xlfn._xlws.FILTER(Table4[Column1],ISNUMBER(SEARCH(Table4[Column1],MIS[[#This Row],[OrderUniqueIdentifier]])),"")</f>
        <v>LONGSHORT</v>
      </c>
    </row>
    <row r="9290" spans="1:37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>
        <f>_xlfn.XLOOKUP(MIS[[#This Row],[TRADING SYMBOL]],[1]Sheet1!$D:$D,[1]Sheet1!$C:$C)</f>
        <v>187</v>
      </c>
      <c r="AE9290">
        <f>MIS[[#This Row],[OrderAverageTradedPrice]]*MIS[[#This Row],[OrderQuantity]]</f>
        <v>14032.5</v>
      </c>
      <c r="AF9290">
        <f>MIS[[#This Row],[LTP]]*MIS[[#This Row],[OrderQuantity]]</f>
        <v>14025</v>
      </c>
      <c r="AG9290">
        <f>IF(MIS[[#This Row],[OrderSide]]="SELL",MIS[[#This Row],[VALUE]]-MIS[[#This Row],[LIVE_VALUE]],MIS[[#This Row],[LIVE_VALUE]]-MIS[[#This Row],[VALUE]])</f>
        <v>-7.5</v>
      </c>
      <c r="AH9290" t="str" cm="1">
        <f t="array" ref="AH92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90" t="str">
        <f>MIS[[#This Row],[TRADING SYMBOL]]</f>
        <v>NIFTY2552225050PE</v>
      </c>
      <c r="AJ9290" t="str">
        <f>IF(RIGHT(MIS[[#This Row],[Main/Hedge]],4)="MAIN","MAIN","HEDGE")</f>
        <v>MAIN</v>
      </c>
      <c r="AK9290" t="str" cm="1">
        <f t="array" ref="AK9290">_xlfn._xlws.FILTER(Table4[Column1],ISNUMBER(SEARCH(Table4[Column1],MIS[[#This Row],[OrderUniqueIdentifier]])),"")</f>
        <v>NOTREND</v>
      </c>
    </row>
    <row r="9291" spans="1:37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>
        <f>_xlfn.XLOOKUP(MIS[[#This Row],[TRADING SYMBOL]],[1]Sheet1!$D:$D,[1]Sheet1!$C:$C)</f>
        <v>409.5</v>
      </c>
      <c r="AE9291">
        <f>MIS[[#This Row],[OrderAverageTradedPrice]]*MIS[[#This Row],[OrderQuantity]]</f>
        <v>16108</v>
      </c>
      <c r="AF9291">
        <f>MIS[[#This Row],[LTP]]*MIS[[#This Row],[OrderQuantity]]</f>
        <v>16380</v>
      </c>
      <c r="AG9291">
        <f>IF(MIS[[#This Row],[OrderSide]]="SELL",MIS[[#This Row],[VALUE]]-MIS[[#This Row],[LIVE_VALUE]],MIS[[#This Row],[LIVE_VALUE]]-MIS[[#This Row],[VALUE]])</f>
        <v>272</v>
      </c>
      <c r="AH9291" t="str" cm="1">
        <f t="array" ref="AH9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91" t="str">
        <f>MIS[[#This Row],[TRADING SYMBOL]]</f>
        <v>SENSEX2552082300PE</v>
      </c>
      <c r="AJ9291" t="str">
        <f>IF(RIGHT(MIS[[#This Row],[Main/Hedge]],4)="MAIN","MAIN","HEDGE")</f>
        <v>MAIN</v>
      </c>
      <c r="AK9291" t="str" cm="1">
        <f t="array" ref="AK9291">_xlfn._xlws.FILTER(Table4[Column1],ISNUMBER(SEARCH(Table4[Column1],MIS[[#This Row],[OrderUniqueIdentifier]])),"")</f>
        <v>NOTREND</v>
      </c>
    </row>
    <row r="9292" spans="1:37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>
        <f>_xlfn.XLOOKUP(MIS[[#This Row],[TRADING SYMBOL]],[1]Sheet1!$D:$D,[1]Sheet1!$C:$C)</f>
        <v>115.45</v>
      </c>
      <c r="AE9292">
        <f>MIS[[#This Row],[OrderAverageTradedPrice]]*MIS[[#This Row],[OrderQuantity]]</f>
        <v>4383</v>
      </c>
      <c r="AF9292">
        <f>MIS[[#This Row],[LTP]]*MIS[[#This Row],[OrderQuantity]]</f>
        <v>4618</v>
      </c>
      <c r="AG9292">
        <f>IF(MIS[[#This Row],[OrderSide]]="SELL",MIS[[#This Row],[VALUE]]-MIS[[#This Row],[LIVE_VALUE]],MIS[[#This Row],[LIVE_VALUE]]-MIS[[#This Row],[VALUE]])</f>
        <v>235</v>
      </c>
      <c r="AH9292" t="str" cm="1">
        <f t="array" ref="AH9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2" t="str">
        <f>MIS[[#This Row],[TRADING SYMBOL]]</f>
        <v>SENSEX2552081100PE</v>
      </c>
      <c r="AJ9292" t="str">
        <f>IF(RIGHT(MIS[[#This Row],[Main/Hedge]],4)="MAIN","MAIN","HEDGE")</f>
        <v>MAIN</v>
      </c>
      <c r="AK9292" t="str" cm="1">
        <f t="array" ref="AK9292">_xlfn._xlws.FILTER(Table4[Column1],ISNUMBER(SEARCH(Table4[Column1],MIS[[#This Row],[OrderUniqueIdentifier]])),"")</f>
        <v>XYT</v>
      </c>
    </row>
    <row r="9293" spans="1:37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>
        <f>_xlfn.XLOOKUP(MIS[[#This Row],[TRADING SYMBOL]],[1]Sheet1!$D:$D,[1]Sheet1!$C:$C)</f>
        <v>409.5</v>
      </c>
      <c r="AE9293">
        <f>MIS[[#This Row],[OrderAverageTradedPrice]]*MIS[[#This Row],[OrderQuantity]]</f>
        <v>8052</v>
      </c>
      <c r="AF9293">
        <f>MIS[[#This Row],[LTP]]*MIS[[#This Row],[OrderQuantity]]</f>
        <v>8190</v>
      </c>
      <c r="AG9293">
        <f>IF(MIS[[#This Row],[OrderSide]]="SELL",MIS[[#This Row],[VALUE]]-MIS[[#This Row],[LIVE_VALUE]],MIS[[#This Row],[LIVE_VALUE]]-MIS[[#This Row],[VALUE]])</f>
        <v>138</v>
      </c>
      <c r="AH9293" t="str" cm="1">
        <f t="array" ref="AH9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3" t="str">
        <f>MIS[[#This Row],[TRADING SYMBOL]]</f>
        <v>SENSEX2552082300PE</v>
      </c>
      <c r="AJ9293" t="str">
        <f>IF(RIGHT(MIS[[#This Row],[Main/Hedge]],4)="MAIN","MAIN","HEDGE")</f>
        <v>MAIN</v>
      </c>
      <c r="AK9293" t="str" cm="1">
        <f t="array" ref="AK9293">_xlfn._xlws.FILTER(Table4[Column1],ISNUMBER(SEARCH(Table4[Column1],MIS[[#This Row],[OrderUniqueIdentifier]])),"")</f>
        <v>XYT</v>
      </c>
    </row>
    <row r="9294" spans="1:37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>
        <f>_xlfn.XLOOKUP(MIS[[#This Row],[TRADING SYMBOL]],[1]Sheet1!$D:$D,[1]Sheet1!$C:$C)</f>
        <v>409.5</v>
      </c>
      <c r="AE9294">
        <f>MIS[[#This Row],[OrderAverageTradedPrice]]*MIS[[#This Row],[OrderQuantity]]</f>
        <v>8034</v>
      </c>
      <c r="AF9294">
        <f>MIS[[#This Row],[LTP]]*MIS[[#This Row],[OrderQuantity]]</f>
        <v>8190</v>
      </c>
      <c r="AG9294">
        <f>IF(MIS[[#This Row],[OrderSide]]="SELL",MIS[[#This Row],[VALUE]]-MIS[[#This Row],[LIVE_VALUE]],MIS[[#This Row],[LIVE_VALUE]]-MIS[[#This Row],[VALUE]])</f>
        <v>156</v>
      </c>
      <c r="AH9294" t="str" cm="1">
        <f t="array" ref="AH9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4" t="str">
        <f>MIS[[#This Row],[TRADING SYMBOL]]</f>
        <v>SENSEX2552082300PE</v>
      </c>
      <c r="AJ9294" t="str">
        <f>IF(RIGHT(MIS[[#This Row],[Main/Hedge]],4)="MAIN","MAIN","HEDGE")</f>
        <v>MAIN</v>
      </c>
      <c r="AK9294" t="str" cm="1">
        <f t="array" ref="AK9294">_xlfn._xlws.FILTER(Table4[Column1],ISNUMBER(SEARCH(Table4[Column1],MIS[[#This Row],[OrderUniqueIdentifier]])),"")</f>
        <v>XYT</v>
      </c>
    </row>
    <row r="9295" spans="1:37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>
        <f>_xlfn.XLOOKUP(MIS[[#This Row],[TRADING SYMBOL]],[1]Sheet1!$D:$D,[1]Sheet1!$C:$C)</f>
        <v>168.75</v>
      </c>
      <c r="AE9295">
        <f>MIS[[#This Row],[OrderAverageTradedPrice]]*MIS[[#This Row],[OrderQuantity]]</f>
        <v>12450</v>
      </c>
      <c r="AF9295">
        <f>MIS[[#This Row],[LTP]]*MIS[[#This Row],[OrderQuantity]]</f>
        <v>12656.25</v>
      </c>
      <c r="AG9295">
        <f>IF(MIS[[#This Row],[OrderSide]]="SELL",MIS[[#This Row],[VALUE]]-MIS[[#This Row],[LIVE_VALUE]],MIS[[#This Row],[LIVE_VALUE]]-MIS[[#This Row],[VALUE]])</f>
        <v>206.25</v>
      </c>
      <c r="AH9295" t="str" cm="1">
        <f t="array" ref="AH9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95" t="str">
        <f>MIS[[#This Row],[TRADING SYMBOL]]</f>
        <v>NIFTY2552225050CE</v>
      </c>
      <c r="AJ9295" t="str">
        <f>IF(RIGHT(MIS[[#This Row],[Main/Hedge]],4)="MAIN","MAIN","HEDGE")</f>
        <v>MAIN</v>
      </c>
      <c r="AK9295" t="str" cm="1">
        <f t="array" ref="AK9295">_xlfn._xlws.FILTER(Table4[Column1],ISNUMBER(SEARCH(Table4[Column1],MIS[[#This Row],[OrderUniqueIdentifier]])),"")</f>
        <v>NOTREND</v>
      </c>
    </row>
    <row r="9296" spans="1:37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>
        <f>_xlfn.XLOOKUP(MIS[[#This Row],[TRADING SYMBOL]],[1]Sheet1!$D:$D,[1]Sheet1!$C:$C)</f>
        <v>409.5</v>
      </c>
      <c r="AE9296">
        <f>MIS[[#This Row],[OrderAverageTradedPrice]]*MIS[[#This Row],[OrderQuantity]]</f>
        <v>8048</v>
      </c>
      <c r="AF9296">
        <f>MIS[[#This Row],[LTP]]*MIS[[#This Row],[OrderQuantity]]</f>
        <v>8190</v>
      </c>
      <c r="AG9296">
        <f>IF(MIS[[#This Row],[OrderSide]]="SELL",MIS[[#This Row],[VALUE]]-MIS[[#This Row],[LIVE_VALUE]],MIS[[#This Row],[LIVE_VALUE]]-MIS[[#This Row],[VALUE]])</f>
        <v>142</v>
      </c>
      <c r="AH9296" t="str" cm="1">
        <f t="array" ref="AH9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296" t="str">
        <f>MIS[[#This Row],[TRADING SYMBOL]]</f>
        <v>SENSEX2552082300PE</v>
      </c>
      <c r="AJ9296" t="str">
        <f>IF(RIGHT(MIS[[#This Row],[Main/Hedge]],4)="MAIN","MAIN","HEDGE")</f>
        <v>MAIN</v>
      </c>
      <c r="AK9296" t="str" cm="1">
        <f t="array" ref="AK9296">_xlfn._xlws.FILTER(Table4[Column1],ISNUMBER(SEARCH(Table4[Column1],MIS[[#This Row],[OrderUniqueIdentifier]])),"")</f>
        <v>NOTREND</v>
      </c>
    </row>
    <row r="9297" spans="1:37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>
        <f>_xlfn.XLOOKUP(MIS[[#This Row],[TRADING SYMBOL]],[1]Sheet1!$D:$D,[1]Sheet1!$C:$C)</f>
        <v>115.45</v>
      </c>
      <c r="AE9297">
        <f>MIS[[#This Row],[OrderAverageTradedPrice]]*MIS[[#This Row],[OrderQuantity]]</f>
        <v>2191</v>
      </c>
      <c r="AF9297">
        <f>MIS[[#This Row],[LTP]]*MIS[[#This Row],[OrderQuantity]]</f>
        <v>2309</v>
      </c>
      <c r="AG9297">
        <f>IF(MIS[[#This Row],[OrderSide]]="SELL",MIS[[#This Row],[VALUE]]-MIS[[#This Row],[LIVE_VALUE]],MIS[[#This Row],[LIVE_VALUE]]-MIS[[#This Row],[VALUE]])</f>
        <v>118</v>
      </c>
      <c r="AH9297" t="str" cm="1">
        <f t="array" ref="AH9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7" t="str">
        <f>MIS[[#This Row],[TRADING SYMBOL]]</f>
        <v>SENSEX2552081100PE</v>
      </c>
      <c r="AJ9297" t="str">
        <f>IF(RIGHT(MIS[[#This Row],[Main/Hedge]],4)="MAIN","MAIN","HEDGE")</f>
        <v>MAIN</v>
      </c>
      <c r="AK9297" t="str" cm="1">
        <f t="array" ref="AK9297">_xlfn._xlws.FILTER(Table4[Column1],ISNUMBER(SEARCH(Table4[Column1],MIS[[#This Row],[OrderUniqueIdentifier]])),"")</f>
        <v>XYT</v>
      </c>
    </row>
    <row r="9298" spans="1:37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>
        <f>_xlfn.XLOOKUP(MIS[[#This Row],[TRADING SYMBOL]],[1]Sheet1!$D:$D,[1]Sheet1!$C:$C)</f>
        <v>115.45</v>
      </c>
      <c r="AE9298">
        <f>MIS[[#This Row],[OrderAverageTradedPrice]]*MIS[[#This Row],[OrderQuantity]]</f>
        <v>2190</v>
      </c>
      <c r="AF9298">
        <f>MIS[[#This Row],[LTP]]*MIS[[#This Row],[OrderQuantity]]</f>
        <v>2309</v>
      </c>
      <c r="AG9298">
        <f>IF(MIS[[#This Row],[OrderSide]]="SELL",MIS[[#This Row],[VALUE]]-MIS[[#This Row],[LIVE_VALUE]],MIS[[#This Row],[LIVE_VALUE]]-MIS[[#This Row],[VALUE]])</f>
        <v>119</v>
      </c>
      <c r="AH9298" t="str" cm="1">
        <f t="array" ref="AH9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8" t="str">
        <f>MIS[[#This Row],[TRADING SYMBOL]]</f>
        <v>SENSEX2552081100PE</v>
      </c>
      <c r="AJ9298" t="str">
        <f>IF(RIGHT(MIS[[#This Row],[Main/Hedge]],4)="MAIN","MAIN","HEDGE")</f>
        <v>MAIN</v>
      </c>
      <c r="AK9298" t="str" cm="1">
        <f t="array" ref="AK9298">_xlfn._xlws.FILTER(Table4[Column1],ISNUMBER(SEARCH(Table4[Column1],MIS[[#This Row],[OrderUniqueIdentifier]])),"")</f>
        <v>XYT</v>
      </c>
    </row>
    <row r="9299" spans="1:37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>
        <f>_xlfn.XLOOKUP(MIS[[#This Row],[TRADING SYMBOL]],[1]Sheet1!$D:$D,[1]Sheet1!$C:$C)</f>
        <v>163.69999999999999</v>
      </c>
      <c r="AE9299">
        <f>MIS[[#This Row],[OrderAverageTradedPrice]]*MIS[[#This Row],[OrderQuantity]]</f>
        <v>61346.25</v>
      </c>
      <c r="AF9299">
        <f>MIS[[#This Row],[LTP]]*MIS[[#This Row],[OrderQuantity]]</f>
        <v>61387.499999999993</v>
      </c>
      <c r="AG9299">
        <f>IF(MIS[[#This Row],[OrderSide]]="SELL",MIS[[#This Row],[VALUE]]-MIS[[#This Row],[LIVE_VALUE]],MIS[[#This Row],[LIVE_VALUE]]-MIS[[#This Row],[VALUE]])</f>
        <v>41.249999999992724</v>
      </c>
      <c r="AH9299" t="str" cm="1">
        <f t="array" ref="AH9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299" t="str">
        <f>MIS[[#This Row],[TRADING SYMBOL]]</f>
        <v>NIFTY2552225000PE</v>
      </c>
      <c r="AJ9299" t="str">
        <f>IF(RIGHT(MIS[[#This Row],[Main/Hedge]],4)="MAIN","MAIN","HEDGE")</f>
        <v>MAIN</v>
      </c>
      <c r="AK9299" t="str" cm="1">
        <f t="array" ref="AK9299">_xlfn._xlws.FILTER(Table4[Column1],ISNUMBER(SEARCH(Table4[Column1],MIS[[#This Row],[OrderUniqueIdentifier]])),"")</f>
        <v>LONGSHORT</v>
      </c>
    </row>
    <row r="9300" spans="1:37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>
        <f>_xlfn.XLOOKUP(MIS[[#This Row],[TRADING SYMBOL]],[1]Sheet1!$D:$D,[1]Sheet1!$C:$C)</f>
        <v>409.5</v>
      </c>
      <c r="AE9300">
        <f>MIS[[#This Row],[OrderAverageTradedPrice]]*MIS[[#This Row],[OrderQuantity]]</f>
        <v>56373.99999999992</v>
      </c>
      <c r="AF9300">
        <f>MIS[[#This Row],[LTP]]*MIS[[#This Row],[OrderQuantity]]</f>
        <v>57330</v>
      </c>
      <c r="AG9300">
        <f>IF(MIS[[#This Row],[OrderSide]]="SELL",MIS[[#This Row],[VALUE]]-MIS[[#This Row],[LIVE_VALUE]],MIS[[#This Row],[LIVE_VALUE]]-MIS[[#This Row],[VALUE]])</f>
        <v>956.00000000008004</v>
      </c>
      <c r="AH9300" t="str" cm="1">
        <f t="array" ref="AH9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00" t="str">
        <f>MIS[[#This Row],[TRADING SYMBOL]]</f>
        <v>SENSEX2552082300PE</v>
      </c>
      <c r="AJ9300" t="str">
        <f>IF(RIGHT(MIS[[#This Row],[Main/Hedge]],4)="MAIN","MAIN","HEDGE")</f>
        <v>MAIN</v>
      </c>
      <c r="AK9300" t="str" cm="1">
        <f t="array" ref="AK9300">_xlfn._xlws.FILTER(Table4[Column1],ISNUMBER(SEARCH(Table4[Column1],MIS[[#This Row],[OrderUniqueIdentifier]])),"")</f>
        <v>LONGSHORT</v>
      </c>
    </row>
    <row r="9301" spans="1:37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>
        <f>_xlfn.XLOOKUP(MIS[[#This Row],[TRADING SYMBOL]],[1]Sheet1!$D:$D,[1]Sheet1!$C:$C)</f>
        <v>187</v>
      </c>
      <c r="AE9301">
        <f>MIS[[#This Row],[OrderAverageTradedPrice]]*MIS[[#This Row],[OrderQuantity]]</f>
        <v>42097.5</v>
      </c>
      <c r="AF9301">
        <f>MIS[[#This Row],[LTP]]*MIS[[#This Row],[OrderQuantity]]</f>
        <v>42075</v>
      </c>
      <c r="AG9301">
        <f>IF(MIS[[#This Row],[OrderSide]]="SELL",MIS[[#This Row],[VALUE]]-MIS[[#This Row],[LIVE_VALUE]],MIS[[#This Row],[LIVE_VALUE]]-MIS[[#This Row],[VALUE]])</f>
        <v>-22.5</v>
      </c>
      <c r="AH9301" t="str" cm="1">
        <f t="array" ref="AH9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01" t="str">
        <f>MIS[[#This Row],[TRADING SYMBOL]]</f>
        <v>NIFTY2552225050PE</v>
      </c>
      <c r="AJ9301" t="str">
        <f>IF(RIGHT(MIS[[#This Row],[Main/Hedge]],4)="MAIN","MAIN","HEDGE")</f>
        <v>MAIN</v>
      </c>
      <c r="AK9301" t="str" cm="1">
        <f t="array" ref="AK9301">_xlfn._xlws.FILTER(Table4[Column1],ISNUMBER(SEARCH(Table4[Column1],MIS[[#This Row],[OrderUniqueIdentifier]])),"")</f>
        <v>NOTREND</v>
      </c>
    </row>
    <row r="9302" spans="1:37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>
        <f>_xlfn.XLOOKUP(MIS[[#This Row],[TRADING SYMBOL]],[1]Sheet1!$D:$D,[1]Sheet1!$C:$C)</f>
        <v>409.5</v>
      </c>
      <c r="AE9302">
        <f>MIS[[#This Row],[OrderAverageTradedPrice]]*MIS[[#This Row],[OrderQuantity]]</f>
        <v>16078</v>
      </c>
      <c r="AF9302">
        <f>MIS[[#This Row],[LTP]]*MIS[[#This Row],[OrderQuantity]]</f>
        <v>16380</v>
      </c>
      <c r="AG9302">
        <f>IF(MIS[[#This Row],[OrderSide]]="SELL",MIS[[#This Row],[VALUE]]-MIS[[#This Row],[LIVE_VALUE]],MIS[[#This Row],[LIVE_VALUE]]-MIS[[#This Row],[VALUE]])</f>
        <v>302</v>
      </c>
      <c r="AH9302" t="str" cm="1">
        <f t="array" ref="AH9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2" t="str">
        <f>MIS[[#This Row],[TRADING SYMBOL]]</f>
        <v>SENSEX2552082300PE</v>
      </c>
      <c r="AJ9302" t="str">
        <f>IF(RIGHT(MIS[[#This Row],[Main/Hedge]],4)="MAIN","MAIN","HEDGE")</f>
        <v>MAIN</v>
      </c>
      <c r="AK9302" t="str" cm="1">
        <f t="array" ref="AK9302">_xlfn._xlws.FILTER(Table4[Column1],ISNUMBER(SEARCH(Table4[Column1],MIS[[#This Row],[OrderUniqueIdentifier]])),"")</f>
        <v>XYT</v>
      </c>
    </row>
    <row r="9303" spans="1:37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>
        <f>_xlfn.XLOOKUP(MIS[[#This Row],[TRADING SYMBOL]],[1]Sheet1!$D:$D,[1]Sheet1!$C:$C)</f>
        <v>115.45</v>
      </c>
      <c r="AE9303">
        <f>MIS[[#This Row],[OrderAverageTradedPrice]]*MIS[[#This Row],[OrderQuantity]]</f>
        <v>6546</v>
      </c>
      <c r="AF9303">
        <f>MIS[[#This Row],[LTP]]*MIS[[#This Row],[OrderQuantity]]</f>
        <v>6927</v>
      </c>
      <c r="AG9303">
        <f>IF(MIS[[#This Row],[OrderSide]]="SELL",MIS[[#This Row],[VALUE]]-MIS[[#This Row],[LIVE_VALUE]],MIS[[#This Row],[LIVE_VALUE]]-MIS[[#This Row],[VALUE]])</f>
        <v>381</v>
      </c>
      <c r="AH9303" t="str" cm="1">
        <f t="array" ref="AH9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3" t="str">
        <f>MIS[[#This Row],[TRADING SYMBOL]]</f>
        <v>SENSEX2552081100PE</v>
      </c>
      <c r="AJ9303" t="str">
        <f>IF(RIGHT(MIS[[#This Row],[Main/Hedge]],4)="MAIN","MAIN","HEDGE")</f>
        <v>MAIN</v>
      </c>
      <c r="AK9303" t="str" cm="1">
        <f t="array" ref="AK9303">_xlfn._xlws.FILTER(Table4[Column1],ISNUMBER(SEARCH(Table4[Column1],MIS[[#This Row],[OrderUniqueIdentifier]])),"")</f>
        <v>XYT</v>
      </c>
    </row>
    <row r="9304" spans="1:37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>
        <f>_xlfn.XLOOKUP(MIS[[#This Row],[TRADING SYMBOL]],[1]Sheet1!$D:$D,[1]Sheet1!$C:$C)</f>
        <v>115.45</v>
      </c>
      <c r="AE9304">
        <f>MIS[[#This Row],[OrderAverageTradedPrice]]*MIS[[#This Row],[OrderQuantity]]</f>
        <v>6565.99999999998</v>
      </c>
      <c r="AF9304">
        <f>MIS[[#This Row],[LTP]]*MIS[[#This Row],[OrderQuantity]]</f>
        <v>6927</v>
      </c>
      <c r="AG9304">
        <f>IF(MIS[[#This Row],[OrderSide]]="SELL",MIS[[#This Row],[VALUE]]-MIS[[#This Row],[LIVE_VALUE]],MIS[[#This Row],[LIVE_VALUE]]-MIS[[#This Row],[VALUE]])</f>
        <v>361.00000000002001</v>
      </c>
      <c r="AH9304" t="str" cm="1">
        <f t="array" ref="AH9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4" t="str">
        <f>MIS[[#This Row],[TRADING SYMBOL]]</f>
        <v>SENSEX2552081100PE</v>
      </c>
      <c r="AJ9304" t="str">
        <f>IF(RIGHT(MIS[[#This Row],[Main/Hedge]],4)="MAIN","MAIN","HEDGE")</f>
        <v>MAIN</v>
      </c>
      <c r="AK9304" t="str" cm="1">
        <f t="array" ref="AK9304">_xlfn._xlws.FILTER(Table4[Column1],ISNUMBER(SEARCH(Table4[Column1],MIS[[#This Row],[OrderUniqueIdentifier]])),"")</f>
        <v>XYT</v>
      </c>
    </row>
    <row r="9305" spans="1:37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>
        <f>_xlfn.XLOOKUP(MIS[[#This Row],[TRADING SYMBOL]],[1]Sheet1!$D:$D,[1]Sheet1!$C:$C)</f>
        <v>409.5</v>
      </c>
      <c r="AE9305">
        <f>MIS[[#This Row],[OrderAverageTradedPrice]]*MIS[[#This Row],[OrderQuantity]]</f>
        <v>32216</v>
      </c>
      <c r="AF9305">
        <f>MIS[[#This Row],[LTP]]*MIS[[#This Row],[OrderQuantity]]</f>
        <v>32760</v>
      </c>
      <c r="AG9305">
        <f>IF(MIS[[#This Row],[OrderSide]]="SELL",MIS[[#This Row],[VALUE]]-MIS[[#This Row],[LIVE_VALUE]],MIS[[#This Row],[LIVE_VALUE]]-MIS[[#This Row],[VALUE]])</f>
        <v>544</v>
      </c>
      <c r="AH9305" t="str" cm="1">
        <f t="array" ref="AH9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05" t="str">
        <f>MIS[[#This Row],[TRADING SYMBOL]]</f>
        <v>SENSEX2552082300PE</v>
      </c>
      <c r="AJ9305" t="str">
        <f>IF(RIGHT(MIS[[#This Row],[Main/Hedge]],4)="MAIN","MAIN","HEDGE")</f>
        <v>MAIN</v>
      </c>
      <c r="AK9305" t="str" cm="1">
        <f t="array" ref="AK9305">_xlfn._xlws.FILTER(Table4[Column1],ISNUMBER(SEARCH(Table4[Column1],MIS[[#This Row],[OrderUniqueIdentifier]])),"")</f>
        <v>NOTREND</v>
      </c>
    </row>
    <row r="9306" spans="1:37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>
        <f>_xlfn.XLOOKUP(MIS[[#This Row],[TRADING SYMBOL]],[1]Sheet1!$D:$D,[1]Sheet1!$C:$C)</f>
        <v>187</v>
      </c>
      <c r="AE9306">
        <f>MIS[[#This Row],[OrderAverageTradedPrice]]*MIS[[#This Row],[OrderQuantity]]</f>
        <v>42097.5</v>
      </c>
      <c r="AF9306">
        <f>MIS[[#This Row],[LTP]]*MIS[[#This Row],[OrderQuantity]]</f>
        <v>42075</v>
      </c>
      <c r="AG9306">
        <f>IF(MIS[[#This Row],[OrderSide]]="SELL",MIS[[#This Row],[VALUE]]-MIS[[#This Row],[LIVE_VALUE]],MIS[[#This Row],[LIVE_VALUE]]-MIS[[#This Row],[VALUE]])</f>
        <v>-22.5</v>
      </c>
      <c r="AH9306" t="str" cm="1">
        <f t="array" ref="AH9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06" t="str">
        <f>MIS[[#This Row],[TRADING SYMBOL]]</f>
        <v>NIFTY2552225050PE</v>
      </c>
      <c r="AJ9306" t="str">
        <f>IF(RIGHT(MIS[[#This Row],[Main/Hedge]],4)="MAIN","MAIN","HEDGE")</f>
        <v>MAIN</v>
      </c>
      <c r="AK9306" t="str" cm="1">
        <f t="array" ref="AK9306">_xlfn._xlws.FILTER(Table4[Column1],ISNUMBER(SEARCH(Table4[Column1],MIS[[#This Row],[OrderUniqueIdentifier]])),"")</f>
        <v>NOTREND</v>
      </c>
    </row>
    <row r="9307" spans="1:37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>
        <f>_xlfn.XLOOKUP(MIS[[#This Row],[TRADING SYMBOL]],[1]Sheet1!$D:$D,[1]Sheet1!$C:$C)</f>
        <v>115.45</v>
      </c>
      <c r="AE9307">
        <f>MIS[[#This Row],[OrderAverageTradedPrice]]*MIS[[#This Row],[OrderQuantity]]</f>
        <v>6540</v>
      </c>
      <c r="AF9307">
        <f>MIS[[#This Row],[LTP]]*MIS[[#This Row],[OrderQuantity]]</f>
        <v>6927</v>
      </c>
      <c r="AG9307">
        <f>IF(MIS[[#This Row],[OrderSide]]="SELL",MIS[[#This Row],[VALUE]]-MIS[[#This Row],[LIVE_VALUE]],MIS[[#This Row],[LIVE_VALUE]]-MIS[[#This Row],[VALUE]])</f>
        <v>387</v>
      </c>
      <c r="AH9307" t="str" cm="1">
        <f t="array" ref="AH9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7" t="str">
        <f>MIS[[#This Row],[TRADING SYMBOL]]</f>
        <v>SENSEX2552081100PE</v>
      </c>
      <c r="AJ9307" t="str">
        <f>IF(RIGHT(MIS[[#This Row],[Main/Hedge]],4)="MAIN","MAIN","HEDGE")</f>
        <v>MAIN</v>
      </c>
      <c r="AK9307" t="str" cm="1">
        <f t="array" ref="AK9307">_xlfn._xlws.FILTER(Table4[Column1],ISNUMBER(SEARCH(Table4[Column1],MIS[[#This Row],[OrderUniqueIdentifier]])),"")</f>
        <v>XYT</v>
      </c>
    </row>
    <row r="9308" spans="1:37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>
        <f>_xlfn.XLOOKUP(MIS[[#This Row],[TRADING SYMBOL]],[1]Sheet1!$D:$D,[1]Sheet1!$C:$C)</f>
        <v>91.6</v>
      </c>
      <c r="AE9308">
        <f>MIS[[#This Row],[OrderAverageTradedPrice]]*MIS[[#This Row],[OrderQuantity]]</f>
        <v>3536</v>
      </c>
      <c r="AF9308">
        <f>MIS[[#This Row],[LTP]]*MIS[[#This Row],[OrderQuantity]]</f>
        <v>3664</v>
      </c>
      <c r="AG9308">
        <f>IF(MIS[[#This Row],[OrderSide]]="SELL",MIS[[#This Row],[VALUE]]-MIS[[#This Row],[LIVE_VALUE]],MIS[[#This Row],[LIVE_VALUE]]-MIS[[#This Row],[VALUE]])</f>
        <v>128</v>
      </c>
      <c r="AH9308" t="str" cm="1">
        <f t="array" ref="AH9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8" t="str">
        <f>MIS[[#This Row],[TRADING SYMBOL]]</f>
        <v>SENSEX2552083600CE</v>
      </c>
      <c r="AJ9308" t="str">
        <f>IF(RIGHT(MIS[[#This Row],[Main/Hedge]],4)="MAIN","MAIN","HEDGE")</f>
        <v>MAIN</v>
      </c>
      <c r="AK9308" t="str" cm="1">
        <f t="array" ref="AK9308">_xlfn._xlws.FILTER(Table4[Column1],ISNUMBER(SEARCH(Table4[Column1],MIS[[#This Row],[OrderUniqueIdentifier]])),"")</f>
        <v>XYT</v>
      </c>
    </row>
    <row r="9309" spans="1:37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>
        <f>_xlfn.XLOOKUP(MIS[[#This Row],[TRADING SYMBOL]],[1]Sheet1!$D:$D,[1]Sheet1!$C:$C)</f>
        <v>409.5</v>
      </c>
      <c r="AE9309">
        <f>MIS[[#This Row],[OrderAverageTradedPrice]]*MIS[[#This Row],[OrderQuantity]]</f>
        <v>128611</v>
      </c>
      <c r="AF9309">
        <f>MIS[[#This Row],[LTP]]*MIS[[#This Row],[OrderQuantity]]</f>
        <v>131040</v>
      </c>
      <c r="AG9309">
        <f>IF(MIS[[#This Row],[OrderSide]]="SELL",MIS[[#This Row],[VALUE]]-MIS[[#This Row],[LIVE_VALUE]],MIS[[#This Row],[LIVE_VALUE]]-MIS[[#This Row],[VALUE]])</f>
        <v>2429</v>
      </c>
      <c r="AH9309" t="str" cm="1">
        <f t="array" ref="AH9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09" t="str">
        <f>MIS[[#This Row],[TRADING SYMBOL]]</f>
        <v>SENSEX2552082300PE</v>
      </c>
      <c r="AJ9309" t="str">
        <f>IF(RIGHT(MIS[[#This Row],[Main/Hedge]],4)="MAIN","MAIN","HEDGE")</f>
        <v>MAIN</v>
      </c>
      <c r="AK9309" t="str" cm="1">
        <f t="array" ref="AK9309">_xlfn._xlws.FILTER(Table4[Column1],ISNUMBER(SEARCH(Table4[Column1],MIS[[#This Row],[OrderUniqueIdentifier]])),"")</f>
        <v>LONGSHORT</v>
      </c>
    </row>
    <row r="9310" spans="1:37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>
        <f>_xlfn.XLOOKUP(MIS[[#This Row],[TRADING SYMBOL]],[1]Sheet1!$D:$D,[1]Sheet1!$C:$C)</f>
        <v>115.45</v>
      </c>
      <c r="AE9310">
        <f>MIS[[#This Row],[OrderAverageTradedPrice]]*MIS[[#This Row],[OrderQuantity]]</f>
        <v>2180</v>
      </c>
      <c r="AF9310">
        <f>MIS[[#This Row],[LTP]]*MIS[[#This Row],[OrderQuantity]]</f>
        <v>2309</v>
      </c>
      <c r="AG9310">
        <f>IF(MIS[[#This Row],[OrderSide]]="SELL",MIS[[#This Row],[VALUE]]-MIS[[#This Row],[LIVE_VALUE]],MIS[[#This Row],[LIVE_VALUE]]-MIS[[#This Row],[VALUE]])</f>
        <v>129</v>
      </c>
      <c r="AH9310" t="str" cm="1">
        <f t="array" ref="AH9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0" t="str">
        <f>MIS[[#This Row],[TRADING SYMBOL]]</f>
        <v>SENSEX2552081100PE</v>
      </c>
      <c r="AJ9310" t="str">
        <f>IF(RIGHT(MIS[[#This Row],[Main/Hedge]],4)="MAIN","MAIN","HEDGE")</f>
        <v>MAIN</v>
      </c>
      <c r="AK9310" t="str" cm="1">
        <f t="array" ref="AK9310">_xlfn._xlws.FILTER(Table4[Column1],ISNUMBER(SEARCH(Table4[Column1],MIS[[#This Row],[OrderUniqueIdentifier]])),"")</f>
        <v>XYT</v>
      </c>
    </row>
    <row r="9311" spans="1:37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>
        <f>_xlfn.XLOOKUP(MIS[[#This Row],[TRADING SYMBOL]],[1]Sheet1!$D:$D,[1]Sheet1!$C:$C)</f>
        <v>409.5</v>
      </c>
      <c r="AE9311">
        <f>MIS[[#This Row],[OrderAverageTradedPrice]]*MIS[[#This Row],[OrderQuantity]]</f>
        <v>16098</v>
      </c>
      <c r="AF9311">
        <f>MIS[[#This Row],[LTP]]*MIS[[#This Row],[OrderQuantity]]</f>
        <v>16380</v>
      </c>
      <c r="AG9311">
        <f>IF(MIS[[#This Row],[OrderSide]]="SELL",MIS[[#This Row],[VALUE]]-MIS[[#This Row],[LIVE_VALUE]],MIS[[#This Row],[LIVE_VALUE]]-MIS[[#This Row],[VALUE]])</f>
        <v>282</v>
      </c>
      <c r="AH9311" t="str" cm="1">
        <f t="array" ref="AH9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11" t="str">
        <f>MIS[[#This Row],[TRADING SYMBOL]]</f>
        <v>SENSEX2552082300PE</v>
      </c>
      <c r="AJ9311" t="str">
        <f>IF(RIGHT(MIS[[#This Row],[Main/Hedge]],4)="MAIN","MAIN","HEDGE")</f>
        <v>MAIN</v>
      </c>
      <c r="AK9311" t="str" cm="1">
        <f t="array" ref="AK9311">_xlfn._xlws.FILTER(Table4[Column1],ISNUMBER(SEARCH(Table4[Column1],MIS[[#This Row],[OrderUniqueIdentifier]])),"")</f>
        <v>LONGSHORT</v>
      </c>
    </row>
    <row r="9312" spans="1:37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>
        <f>_xlfn.XLOOKUP(MIS[[#This Row],[TRADING SYMBOL]],[1]Sheet1!$D:$D,[1]Sheet1!$C:$C)</f>
        <v>115.45</v>
      </c>
      <c r="AE9312">
        <f>MIS[[#This Row],[OrderAverageTradedPrice]]*MIS[[#This Row],[OrderQuantity]]</f>
        <v>2180</v>
      </c>
      <c r="AF9312">
        <f>MIS[[#This Row],[LTP]]*MIS[[#This Row],[OrderQuantity]]</f>
        <v>2309</v>
      </c>
      <c r="AG9312">
        <f>IF(MIS[[#This Row],[OrderSide]]="SELL",MIS[[#This Row],[VALUE]]-MIS[[#This Row],[LIVE_VALUE]],MIS[[#This Row],[LIVE_VALUE]]-MIS[[#This Row],[VALUE]])</f>
        <v>129</v>
      </c>
      <c r="AH9312" t="str" cm="1">
        <f t="array" ref="AH9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2" t="str">
        <f>MIS[[#This Row],[TRADING SYMBOL]]</f>
        <v>SENSEX2552081100PE</v>
      </c>
      <c r="AJ9312" t="str">
        <f>IF(RIGHT(MIS[[#This Row],[Main/Hedge]],4)="MAIN","MAIN","HEDGE")</f>
        <v>MAIN</v>
      </c>
      <c r="AK9312" t="str" cm="1">
        <f t="array" ref="AK9312">_xlfn._xlws.FILTER(Table4[Column1],ISNUMBER(SEARCH(Table4[Column1],MIS[[#This Row],[OrderUniqueIdentifier]])),"")</f>
        <v>XYT</v>
      </c>
    </row>
    <row r="9313" spans="1:37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>
        <f>_xlfn.XLOOKUP(MIS[[#This Row],[TRADING SYMBOL]],[1]Sheet1!$D:$D,[1]Sheet1!$C:$C)</f>
        <v>187</v>
      </c>
      <c r="AE9313">
        <f>MIS[[#This Row],[OrderAverageTradedPrice]]*MIS[[#This Row],[OrderQuantity]]</f>
        <v>14032.5</v>
      </c>
      <c r="AF9313">
        <f>MIS[[#This Row],[LTP]]*MIS[[#This Row],[OrderQuantity]]</f>
        <v>14025</v>
      </c>
      <c r="AG9313">
        <f>IF(MIS[[#This Row],[OrderSide]]="SELL",MIS[[#This Row],[VALUE]]-MIS[[#This Row],[LIVE_VALUE]],MIS[[#This Row],[LIVE_VALUE]]-MIS[[#This Row],[VALUE]])</f>
        <v>-7.5</v>
      </c>
      <c r="AH9313" t="str" cm="1">
        <f t="array" ref="AH9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13" t="str">
        <f>MIS[[#This Row],[TRADING SYMBOL]]</f>
        <v>NIFTY2552225050PE</v>
      </c>
      <c r="AJ9313" t="str">
        <f>IF(RIGHT(MIS[[#This Row],[Main/Hedge]],4)="MAIN","MAIN","HEDGE")</f>
        <v>MAIN</v>
      </c>
      <c r="AK9313" t="str" cm="1">
        <f t="array" ref="AK9313">_xlfn._xlws.FILTER(Table4[Column1],ISNUMBER(SEARCH(Table4[Column1],MIS[[#This Row],[OrderUniqueIdentifier]])),"")</f>
        <v>NOTREND</v>
      </c>
    </row>
    <row r="9314" spans="1:37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>
        <f>_xlfn.XLOOKUP(MIS[[#This Row],[TRADING SYMBOL]],[1]Sheet1!$D:$D,[1]Sheet1!$C:$C)</f>
        <v>409.5</v>
      </c>
      <c r="AE9314">
        <f>MIS[[#This Row],[OrderAverageTradedPrice]]*MIS[[#This Row],[OrderQuantity]]</f>
        <v>16079</v>
      </c>
      <c r="AF9314">
        <f>MIS[[#This Row],[LTP]]*MIS[[#This Row],[OrderQuantity]]</f>
        <v>16380</v>
      </c>
      <c r="AG9314">
        <f>IF(MIS[[#This Row],[OrderSide]]="SELL",MIS[[#This Row],[VALUE]]-MIS[[#This Row],[LIVE_VALUE]],MIS[[#This Row],[LIVE_VALUE]]-MIS[[#This Row],[VALUE]])</f>
        <v>301</v>
      </c>
      <c r="AH9314" t="str" cm="1">
        <f t="array" ref="AH9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14" t="str">
        <f>MIS[[#This Row],[TRADING SYMBOL]]</f>
        <v>SENSEX2552082300PE</v>
      </c>
      <c r="AJ9314" t="str">
        <f>IF(RIGHT(MIS[[#This Row],[Main/Hedge]],4)="MAIN","MAIN","HEDGE")</f>
        <v>MAIN</v>
      </c>
      <c r="AK9314" t="str" cm="1">
        <f t="array" ref="AK9314">_xlfn._xlws.FILTER(Table4[Column1],ISNUMBER(SEARCH(Table4[Column1],MIS[[#This Row],[OrderUniqueIdentifier]])),"")</f>
        <v>LONGSHORT</v>
      </c>
    </row>
    <row r="9315" spans="1:37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>
        <f>_xlfn.XLOOKUP(MIS[[#This Row],[TRADING SYMBOL]],[1]Sheet1!$D:$D,[1]Sheet1!$C:$C)</f>
        <v>490.65</v>
      </c>
      <c r="AE9315">
        <f>MIS[[#This Row],[OrderAverageTradedPrice]]*MIS[[#This Row],[OrderQuantity]]</f>
        <v>9715</v>
      </c>
      <c r="AF9315">
        <f>MIS[[#This Row],[LTP]]*MIS[[#This Row],[OrderQuantity]]</f>
        <v>9813</v>
      </c>
      <c r="AG9315">
        <f>IF(MIS[[#This Row],[OrderSide]]="SELL",MIS[[#This Row],[VALUE]]-MIS[[#This Row],[LIVE_VALUE]],MIS[[#This Row],[LIVE_VALUE]]-MIS[[#This Row],[VALUE]])</f>
        <v>98</v>
      </c>
      <c r="AH9315" t="str" cm="1">
        <f t="array" ref="AH9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15" t="str">
        <f>MIS[[#This Row],[TRADING SYMBOL]]</f>
        <v>SENSEX2552082300CE</v>
      </c>
      <c r="AJ9315" t="str">
        <f>IF(RIGHT(MIS[[#This Row],[Main/Hedge]],4)="MAIN","MAIN","HEDGE")</f>
        <v>MAIN</v>
      </c>
      <c r="AK9315" t="str" cm="1">
        <f t="array" ref="AK9315">_xlfn._xlws.FILTER(Table4[Column1],ISNUMBER(SEARCH(Table4[Column1],MIS[[#This Row],[OrderUniqueIdentifier]])),"")</f>
        <v>NOTREND</v>
      </c>
    </row>
    <row r="9316" spans="1:37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>
        <f>_xlfn.XLOOKUP(MIS[[#This Row],[TRADING SYMBOL]],[1]Sheet1!$D:$D,[1]Sheet1!$C:$C)</f>
        <v>91.6</v>
      </c>
      <c r="AE9316">
        <f>MIS[[#This Row],[OrderAverageTradedPrice]]*MIS[[#This Row],[OrderQuantity]]</f>
        <v>1768</v>
      </c>
      <c r="AF9316">
        <f>MIS[[#This Row],[LTP]]*MIS[[#This Row],[OrderQuantity]]</f>
        <v>1832</v>
      </c>
      <c r="AG9316">
        <f>IF(MIS[[#This Row],[OrderSide]]="SELL",MIS[[#This Row],[VALUE]]-MIS[[#This Row],[LIVE_VALUE]],MIS[[#This Row],[LIVE_VALUE]]-MIS[[#This Row],[VALUE]])</f>
        <v>64</v>
      </c>
      <c r="AH9316" t="str" cm="1">
        <f t="array" ref="AH9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6" t="str">
        <f>MIS[[#This Row],[TRADING SYMBOL]]</f>
        <v>SENSEX2552083600CE</v>
      </c>
      <c r="AJ9316" t="str">
        <f>IF(RIGHT(MIS[[#This Row],[Main/Hedge]],4)="MAIN","MAIN","HEDGE")</f>
        <v>MAIN</v>
      </c>
      <c r="AK9316" t="str" cm="1">
        <f t="array" ref="AK9316">_xlfn._xlws.FILTER(Table4[Column1],ISNUMBER(SEARCH(Table4[Column1],MIS[[#This Row],[OrderUniqueIdentifier]])),"")</f>
        <v>XYT</v>
      </c>
    </row>
    <row r="9317" spans="1:37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>
        <f>_xlfn.XLOOKUP(MIS[[#This Row],[TRADING SYMBOL]],[1]Sheet1!$D:$D,[1]Sheet1!$C:$C)</f>
        <v>118.35</v>
      </c>
      <c r="AE9317">
        <f>MIS[[#This Row],[OrderAverageTradedPrice]]*MIS[[#This Row],[OrderQuantity]]</f>
        <v>2333</v>
      </c>
      <c r="AF9317">
        <f>MIS[[#This Row],[LTP]]*MIS[[#This Row],[OrderQuantity]]</f>
        <v>2367</v>
      </c>
      <c r="AG9317">
        <f>IF(MIS[[#This Row],[OrderSide]]="SELL",MIS[[#This Row],[VALUE]]-MIS[[#This Row],[LIVE_VALUE]],MIS[[#This Row],[LIVE_VALUE]]-MIS[[#This Row],[VALUE]])</f>
        <v>34</v>
      </c>
      <c r="AH9317" t="str" cm="1">
        <f t="array" ref="AH9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7" t="str">
        <f>MIS[[#This Row],[TRADING SYMBOL]]</f>
        <v>SENSEX2552083400CE</v>
      </c>
      <c r="AJ9317" t="str">
        <f>IF(RIGHT(MIS[[#This Row],[Main/Hedge]],4)="MAIN","MAIN","HEDGE")</f>
        <v>MAIN</v>
      </c>
      <c r="AK9317" t="str" cm="1">
        <f t="array" ref="AK9317">_xlfn._xlws.FILTER(Table4[Column1],ISNUMBER(SEARCH(Table4[Column1],MIS[[#This Row],[OrderUniqueIdentifier]])),"")</f>
        <v>XYT</v>
      </c>
    </row>
    <row r="9318" spans="1:37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>
        <f>_xlfn.XLOOKUP(MIS[[#This Row],[TRADING SYMBOL]],[1]Sheet1!$D:$D,[1]Sheet1!$C:$C)</f>
        <v>409.5</v>
      </c>
      <c r="AE9318">
        <f>MIS[[#This Row],[OrderAverageTradedPrice]]*MIS[[#This Row],[OrderQuantity]]</f>
        <v>8052</v>
      </c>
      <c r="AF9318">
        <f>MIS[[#This Row],[LTP]]*MIS[[#This Row],[OrderQuantity]]</f>
        <v>8190</v>
      </c>
      <c r="AG9318">
        <f>IF(MIS[[#This Row],[OrderSide]]="SELL",MIS[[#This Row],[VALUE]]-MIS[[#This Row],[LIVE_VALUE]],MIS[[#This Row],[LIVE_VALUE]]-MIS[[#This Row],[VALUE]])</f>
        <v>138</v>
      </c>
      <c r="AH9318" t="str" cm="1">
        <f t="array" ref="AH9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8" t="str">
        <f>MIS[[#This Row],[TRADING SYMBOL]]</f>
        <v>SENSEX2552082300PE</v>
      </c>
      <c r="AJ9318" t="str">
        <f>IF(RIGHT(MIS[[#This Row],[Main/Hedge]],4)="MAIN","MAIN","HEDGE")</f>
        <v>MAIN</v>
      </c>
      <c r="AK9318" t="str" cm="1">
        <f t="array" ref="AK9318">_xlfn._xlws.FILTER(Table4[Column1],ISNUMBER(SEARCH(Table4[Column1],MIS[[#This Row],[OrderUniqueIdentifier]])),"")</f>
        <v>XYT</v>
      </c>
    </row>
    <row r="9319" spans="1:37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>
        <f>_xlfn.XLOOKUP(MIS[[#This Row],[TRADING SYMBOL]],[1]Sheet1!$D:$D,[1]Sheet1!$C:$C)</f>
        <v>490.65</v>
      </c>
      <c r="AE9319">
        <f>MIS[[#This Row],[OrderAverageTradedPrice]]*MIS[[#This Row],[OrderQuantity]]</f>
        <v>9680</v>
      </c>
      <c r="AF9319">
        <f>MIS[[#This Row],[LTP]]*MIS[[#This Row],[OrderQuantity]]</f>
        <v>9813</v>
      </c>
      <c r="AG9319">
        <f>IF(MIS[[#This Row],[OrderSide]]="SELL",MIS[[#This Row],[VALUE]]-MIS[[#This Row],[LIVE_VALUE]],MIS[[#This Row],[LIVE_VALUE]]-MIS[[#This Row],[VALUE]])</f>
        <v>133</v>
      </c>
      <c r="AH9319" t="str" cm="1">
        <f t="array" ref="AH9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9" t="str">
        <f>MIS[[#This Row],[TRADING SYMBOL]]</f>
        <v>SENSEX2552082300CE</v>
      </c>
      <c r="AJ9319" t="str">
        <f>IF(RIGHT(MIS[[#This Row],[Main/Hedge]],4)="MAIN","MAIN","HEDGE")</f>
        <v>MAIN</v>
      </c>
      <c r="AK9319" t="str" cm="1">
        <f t="array" ref="AK9319">_xlfn._xlws.FILTER(Table4[Column1],ISNUMBER(SEARCH(Table4[Column1],MIS[[#This Row],[OrderUniqueIdentifier]])),"")</f>
        <v>XYT</v>
      </c>
    </row>
    <row r="9320" spans="1:37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>
        <f>_xlfn.XLOOKUP(MIS[[#This Row],[TRADING SYMBOL]],[1]Sheet1!$D:$D,[1]Sheet1!$C:$C)</f>
        <v>187</v>
      </c>
      <c r="AE9320">
        <f>MIS[[#This Row],[OrderAverageTradedPrice]]*MIS[[#This Row],[OrderQuantity]]</f>
        <v>42086.25</v>
      </c>
      <c r="AF9320">
        <f>MIS[[#This Row],[LTP]]*MIS[[#This Row],[OrderQuantity]]</f>
        <v>42075</v>
      </c>
      <c r="AG9320">
        <f>IF(MIS[[#This Row],[OrderSide]]="SELL",MIS[[#This Row],[VALUE]]-MIS[[#This Row],[LIVE_VALUE]],MIS[[#This Row],[LIVE_VALUE]]-MIS[[#This Row],[VALUE]])</f>
        <v>-11.25</v>
      </c>
      <c r="AH9320" t="str" cm="1">
        <f t="array" ref="AH9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20" t="str">
        <f>MIS[[#This Row],[TRADING SYMBOL]]</f>
        <v>NIFTY2552225050PE</v>
      </c>
      <c r="AJ9320" t="str">
        <f>IF(RIGHT(MIS[[#This Row],[Main/Hedge]],4)="MAIN","MAIN","HEDGE")</f>
        <v>MAIN</v>
      </c>
      <c r="AK9320" t="str" cm="1">
        <f t="array" ref="AK9320">_xlfn._xlws.FILTER(Table4[Column1],ISNUMBER(SEARCH(Table4[Column1],MIS[[#This Row],[OrderUniqueIdentifier]])),"")</f>
        <v>NOTREND</v>
      </c>
    </row>
    <row r="9321" spans="1:37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>
        <f>_xlfn.XLOOKUP(MIS[[#This Row],[TRADING SYMBOL]],[1]Sheet1!$D:$D,[1]Sheet1!$C:$C)</f>
        <v>409.5</v>
      </c>
      <c r="AE9321">
        <f>MIS[[#This Row],[OrderAverageTradedPrice]]*MIS[[#This Row],[OrderQuantity]]</f>
        <v>48291.999999999956</v>
      </c>
      <c r="AF9321">
        <f>MIS[[#This Row],[LTP]]*MIS[[#This Row],[OrderQuantity]]</f>
        <v>49140</v>
      </c>
      <c r="AG9321">
        <f>IF(MIS[[#This Row],[OrderSide]]="SELL",MIS[[#This Row],[VALUE]]-MIS[[#This Row],[LIVE_VALUE]],MIS[[#This Row],[LIVE_VALUE]]-MIS[[#This Row],[VALUE]])</f>
        <v>848.00000000004366</v>
      </c>
      <c r="AH9321" t="str" cm="1">
        <f t="array" ref="AH93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21" t="str">
        <f>MIS[[#This Row],[TRADING SYMBOL]]</f>
        <v>SENSEX2552082300PE</v>
      </c>
      <c r="AJ9321" t="str">
        <f>IF(RIGHT(MIS[[#This Row],[Main/Hedge]],4)="MAIN","MAIN","HEDGE")</f>
        <v>MAIN</v>
      </c>
      <c r="AK9321" t="str" cm="1">
        <f t="array" ref="AK9321">_xlfn._xlws.FILTER(Table4[Column1],ISNUMBER(SEARCH(Table4[Column1],MIS[[#This Row],[OrderUniqueIdentifier]])),"")</f>
        <v>LONGSHORT</v>
      </c>
    </row>
    <row r="9322" spans="1:37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>
        <f>_xlfn.XLOOKUP(MIS[[#This Row],[TRADING SYMBOL]],[1]Sheet1!$D:$D,[1]Sheet1!$C:$C)</f>
        <v>490.65</v>
      </c>
      <c r="AE9322">
        <f>MIS[[#This Row],[OrderAverageTradedPrice]]*MIS[[#This Row],[OrderQuantity]]</f>
        <v>38859</v>
      </c>
      <c r="AF9322">
        <f>MIS[[#This Row],[LTP]]*MIS[[#This Row],[OrderQuantity]]</f>
        <v>39252</v>
      </c>
      <c r="AG9322">
        <f>IF(MIS[[#This Row],[OrderSide]]="SELL",MIS[[#This Row],[VALUE]]-MIS[[#This Row],[LIVE_VALUE]],MIS[[#This Row],[LIVE_VALUE]]-MIS[[#This Row],[VALUE]])</f>
        <v>393</v>
      </c>
      <c r="AH9322" t="str" cm="1">
        <f t="array" ref="AH9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22" t="str">
        <f>MIS[[#This Row],[TRADING SYMBOL]]</f>
        <v>SENSEX2552082300CE</v>
      </c>
      <c r="AJ9322" t="str">
        <f>IF(RIGHT(MIS[[#This Row],[Main/Hedge]],4)="MAIN","MAIN","HEDGE")</f>
        <v>MAIN</v>
      </c>
      <c r="AK9322" t="str" cm="1">
        <f t="array" ref="AK9322">_xlfn._xlws.FILTER(Table4[Column1],ISNUMBER(SEARCH(Table4[Column1],MIS[[#This Row],[OrderUniqueIdentifier]])),"")</f>
        <v>NOTREND</v>
      </c>
    </row>
    <row r="9323" spans="1:37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>
        <f>_xlfn.XLOOKUP(MIS[[#This Row],[TRADING SYMBOL]],[1]Sheet1!$D:$D,[1]Sheet1!$C:$C)</f>
        <v>409.5</v>
      </c>
      <c r="AE9323">
        <f>MIS[[#This Row],[OrderAverageTradedPrice]]*MIS[[#This Row],[OrderQuantity]]</f>
        <v>16086</v>
      </c>
      <c r="AF9323">
        <f>MIS[[#This Row],[LTP]]*MIS[[#This Row],[OrderQuantity]]</f>
        <v>16380</v>
      </c>
      <c r="AG9323">
        <f>IF(MIS[[#This Row],[OrderSide]]="SELL",MIS[[#This Row],[VALUE]]-MIS[[#This Row],[LIVE_VALUE]],MIS[[#This Row],[LIVE_VALUE]]-MIS[[#This Row],[VALUE]])</f>
        <v>294</v>
      </c>
      <c r="AH9323" t="str" cm="1">
        <f t="array" ref="AH9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3" t="str">
        <f>MIS[[#This Row],[TRADING SYMBOL]]</f>
        <v>SENSEX2552082300PE</v>
      </c>
      <c r="AJ9323" t="str">
        <f>IF(RIGHT(MIS[[#This Row],[Main/Hedge]],4)="MAIN","MAIN","HEDGE")</f>
        <v>MAIN</v>
      </c>
      <c r="AK9323" t="str" cm="1">
        <f t="array" ref="AK9323">_xlfn._xlws.FILTER(Table4[Column1],ISNUMBER(SEARCH(Table4[Column1],MIS[[#This Row],[OrderUniqueIdentifier]])),"")</f>
        <v>XYT</v>
      </c>
    </row>
    <row r="9324" spans="1:37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>
        <f>_xlfn.XLOOKUP(MIS[[#This Row],[TRADING SYMBOL]],[1]Sheet1!$D:$D,[1]Sheet1!$C:$C)</f>
        <v>115.45</v>
      </c>
      <c r="AE9324">
        <f>MIS[[#This Row],[OrderAverageTradedPrice]]*MIS[[#This Row],[OrderQuantity]]</f>
        <v>6564</v>
      </c>
      <c r="AF9324">
        <f>MIS[[#This Row],[LTP]]*MIS[[#This Row],[OrderQuantity]]</f>
        <v>6927</v>
      </c>
      <c r="AG9324">
        <f>IF(MIS[[#This Row],[OrderSide]]="SELL",MIS[[#This Row],[VALUE]]-MIS[[#This Row],[LIVE_VALUE]],MIS[[#This Row],[LIVE_VALUE]]-MIS[[#This Row],[VALUE]])</f>
        <v>363</v>
      </c>
      <c r="AH9324" t="str" cm="1">
        <f t="array" ref="AH9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4" t="str">
        <f>MIS[[#This Row],[TRADING SYMBOL]]</f>
        <v>SENSEX2552081100PE</v>
      </c>
      <c r="AJ9324" t="str">
        <f>IF(RIGHT(MIS[[#This Row],[Main/Hedge]],4)="MAIN","MAIN","HEDGE")</f>
        <v>MAIN</v>
      </c>
      <c r="AK9324" t="str" cm="1">
        <f t="array" ref="AK9324">_xlfn._xlws.FILTER(Table4[Column1],ISNUMBER(SEARCH(Table4[Column1],MIS[[#This Row],[OrderUniqueIdentifier]])),"")</f>
        <v>XYT</v>
      </c>
    </row>
    <row r="9325" spans="1:37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>
        <f>_xlfn.XLOOKUP(MIS[[#This Row],[TRADING SYMBOL]],[1]Sheet1!$D:$D,[1]Sheet1!$C:$C)</f>
        <v>115.45</v>
      </c>
      <c r="AE9325">
        <f>MIS[[#This Row],[OrderAverageTradedPrice]]*MIS[[#This Row],[OrderQuantity]]</f>
        <v>6570</v>
      </c>
      <c r="AF9325">
        <f>MIS[[#This Row],[LTP]]*MIS[[#This Row],[OrderQuantity]]</f>
        <v>6927</v>
      </c>
      <c r="AG9325">
        <f>IF(MIS[[#This Row],[OrderSide]]="SELL",MIS[[#This Row],[VALUE]]-MIS[[#This Row],[LIVE_VALUE]],MIS[[#This Row],[LIVE_VALUE]]-MIS[[#This Row],[VALUE]])</f>
        <v>357</v>
      </c>
      <c r="AH9325" t="str" cm="1">
        <f t="array" ref="AH9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5" t="str">
        <f>MIS[[#This Row],[TRADING SYMBOL]]</f>
        <v>SENSEX2552081100PE</v>
      </c>
      <c r="AJ9325" t="str">
        <f>IF(RIGHT(MIS[[#This Row],[Main/Hedge]],4)="MAIN","MAIN","HEDGE")</f>
        <v>MAIN</v>
      </c>
      <c r="AK9325" t="str" cm="1">
        <f t="array" ref="AK9325">_xlfn._xlws.FILTER(Table4[Column1],ISNUMBER(SEARCH(Table4[Column1],MIS[[#This Row],[OrderUniqueIdentifier]])),"")</f>
        <v>XYT</v>
      </c>
    </row>
    <row r="9326" spans="1:37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>
        <f>_xlfn.XLOOKUP(MIS[[#This Row],[TRADING SYMBOL]],[1]Sheet1!$D:$D,[1]Sheet1!$C:$C)</f>
        <v>409.5</v>
      </c>
      <c r="AE9326">
        <f>MIS[[#This Row],[OrderAverageTradedPrice]]*MIS[[#This Row],[OrderQuantity]]</f>
        <v>32216</v>
      </c>
      <c r="AF9326">
        <f>MIS[[#This Row],[LTP]]*MIS[[#This Row],[OrderQuantity]]</f>
        <v>32760</v>
      </c>
      <c r="AG9326">
        <f>IF(MIS[[#This Row],[OrderSide]]="SELL",MIS[[#This Row],[VALUE]]-MIS[[#This Row],[LIVE_VALUE]],MIS[[#This Row],[LIVE_VALUE]]-MIS[[#This Row],[VALUE]])</f>
        <v>544</v>
      </c>
      <c r="AH9326" t="str" cm="1">
        <f t="array" ref="AH9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26" t="str">
        <f>MIS[[#This Row],[TRADING SYMBOL]]</f>
        <v>SENSEX2552082300PE</v>
      </c>
      <c r="AJ9326" t="str">
        <f>IF(RIGHT(MIS[[#This Row],[Main/Hedge]],4)="MAIN","MAIN","HEDGE")</f>
        <v>MAIN</v>
      </c>
      <c r="AK9326" t="str" cm="1">
        <f t="array" ref="AK9326">_xlfn._xlws.FILTER(Table4[Column1],ISNUMBER(SEARCH(Table4[Column1],MIS[[#This Row],[OrderUniqueIdentifier]])),"")</f>
        <v>NOTREND</v>
      </c>
    </row>
    <row r="9327" spans="1:37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>
        <f>_xlfn.XLOOKUP(MIS[[#This Row],[TRADING SYMBOL]],[1]Sheet1!$D:$D,[1]Sheet1!$C:$C)</f>
        <v>115.45</v>
      </c>
      <c r="AE9327">
        <f>MIS[[#This Row],[OrderAverageTradedPrice]]*MIS[[#This Row],[OrderQuantity]]</f>
        <v>2183</v>
      </c>
      <c r="AF9327">
        <f>MIS[[#This Row],[LTP]]*MIS[[#This Row],[OrderQuantity]]</f>
        <v>2309</v>
      </c>
      <c r="AG9327">
        <f>IF(MIS[[#This Row],[OrderSide]]="SELL",MIS[[#This Row],[VALUE]]-MIS[[#This Row],[LIVE_VALUE]],MIS[[#This Row],[LIVE_VALUE]]-MIS[[#This Row],[VALUE]])</f>
        <v>126</v>
      </c>
      <c r="AH9327" t="str" cm="1">
        <f t="array" ref="AH9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7" t="str">
        <f>MIS[[#This Row],[TRADING SYMBOL]]</f>
        <v>SENSEX2552081100PE</v>
      </c>
      <c r="AJ9327" t="str">
        <f>IF(RIGHT(MIS[[#This Row],[Main/Hedge]],4)="MAIN","MAIN","HEDGE")</f>
        <v>MAIN</v>
      </c>
      <c r="AK9327" t="str" cm="1">
        <f t="array" ref="AK9327">_xlfn._xlws.FILTER(Table4[Column1],ISNUMBER(SEARCH(Table4[Column1],MIS[[#This Row],[OrderUniqueIdentifier]])),"")</f>
        <v>XYT</v>
      </c>
    </row>
    <row r="9328" spans="1:37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>
        <f>_xlfn.XLOOKUP(MIS[[#This Row],[TRADING SYMBOL]],[1]Sheet1!$D:$D,[1]Sheet1!$C:$C)</f>
        <v>409.5</v>
      </c>
      <c r="AE9328">
        <f>MIS[[#This Row],[OrderAverageTradedPrice]]*MIS[[#This Row],[OrderQuantity]]</f>
        <v>24162</v>
      </c>
      <c r="AF9328">
        <f>MIS[[#This Row],[LTP]]*MIS[[#This Row],[OrderQuantity]]</f>
        <v>24570</v>
      </c>
      <c r="AG9328">
        <f>IF(MIS[[#This Row],[OrderSide]]="SELL",MIS[[#This Row],[VALUE]]-MIS[[#This Row],[LIVE_VALUE]],MIS[[#This Row],[LIVE_VALUE]]-MIS[[#This Row],[VALUE]])</f>
        <v>408</v>
      </c>
      <c r="AH9328" t="str" cm="1">
        <f t="array" ref="AH93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28" t="str">
        <f>MIS[[#This Row],[TRADING SYMBOL]]</f>
        <v>SENSEX2552082300PE</v>
      </c>
      <c r="AJ9328" t="str">
        <f>IF(RIGHT(MIS[[#This Row],[Main/Hedge]],4)="MAIN","MAIN","HEDGE")</f>
        <v>MAIN</v>
      </c>
      <c r="AK9328" t="str" cm="1">
        <f t="array" ref="AK9328">_xlfn._xlws.FILTER(Table4[Column1],ISNUMBER(SEARCH(Table4[Column1],MIS[[#This Row],[OrderUniqueIdentifier]])),"")</f>
        <v>LONGSHORT</v>
      </c>
    </row>
    <row r="9329" spans="1:37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>
        <f>_xlfn.XLOOKUP(MIS[[#This Row],[TRADING SYMBOL]],[1]Sheet1!$D:$D,[1]Sheet1!$C:$C)</f>
        <v>168.75</v>
      </c>
      <c r="AE9329">
        <f>MIS[[#This Row],[OrderAverageTradedPrice]]*MIS[[#This Row],[OrderQuantity]]</f>
        <v>24877.5</v>
      </c>
      <c r="AF9329">
        <f>MIS[[#This Row],[LTP]]*MIS[[#This Row],[OrderQuantity]]</f>
        <v>25312.5</v>
      </c>
      <c r="AG9329">
        <f>IF(MIS[[#This Row],[OrderSide]]="SELL",MIS[[#This Row],[VALUE]]-MIS[[#This Row],[LIVE_VALUE]],MIS[[#This Row],[LIVE_VALUE]]-MIS[[#This Row],[VALUE]])</f>
        <v>435</v>
      </c>
      <c r="AH9329" t="str" cm="1">
        <f t="array" ref="AH9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29" t="str">
        <f>MIS[[#This Row],[TRADING SYMBOL]]</f>
        <v>NIFTY2552225050CE</v>
      </c>
      <c r="AJ9329" t="str">
        <f>IF(RIGHT(MIS[[#This Row],[Main/Hedge]],4)="MAIN","MAIN","HEDGE")</f>
        <v>MAIN</v>
      </c>
      <c r="AK9329" t="str" cm="1">
        <f t="array" ref="AK9329">_xlfn._xlws.FILTER(Table4[Column1],ISNUMBER(SEARCH(Table4[Column1],MIS[[#This Row],[OrderUniqueIdentifier]])),"")</f>
        <v>NOTREND</v>
      </c>
    </row>
    <row r="9330" spans="1:37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>
        <f>_xlfn.XLOOKUP(MIS[[#This Row],[TRADING SYMBOL]],[1]Sheet1!$D:$D,[1]Sheet1!$C:$C)</f>
        <v>187</v>
      </c>
      <c r="AE9330">
        <f>MIS[[#This Row],[OrderAverageTradedPrice]]*MIS[[#This Row],[OrderQuantity]]</f>
        <v>28065</v>
      </c>
      <c r="AF9330">
        <f>MIS[[#This Row],[LTP]]*MIS[[#This Row],[OrderQuantity]]</f>
        <v>28050</v>
      </c>
      <c r="AG9330">
        <f>IF(MIS[[#This Row],[OrderSide]]="SELL",MIS[[#This Row],[VALUE]]-MIS[[#This Row],[LIVE_VALUE]],MIS[[#This Row],[LIVE_VALUE]]-MIS[[#This Row],[VALUE]])</f>
        <v>-15</v>
      </c>
      <c r="AH9330" t="str" cm="1">
        <f t="array" ref="AH9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30" t="str">
        <f>MIS[[#This Row],[TRADING SYMBOL]]</f>
        <v>NIFTY2552225050PE</v>
      </c>
      <c r="AJ9330" t="str">
        <f>IF(RIGHT(MIS[[#This Row],[Main/Hedge]],4)="MAIN","MAIN","HEDGE")</f>
        <v>MAIN</v>
      </c>
      <c r="AK9330" t="str" cm="1">
        <f t="array" ref="AK9330">_xlfn._xlws.FILTER(Table4[Column1],ISNUMBER(SEARCH(Table4[Column1],MIS[[#This Row],[OrderUniqueIdentifier]])),"")</f>
        <v>NOTREND</v>
      </c>
    </row>
    <row r="9331" spans="1:37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>
        <f>_xlfn.XLOOKUP(MIS[[#This Row],[TRADING SYMBOL]],[1]Sheet1!$D:$D,[1]Sheet1!$C:$C)</f>
        <v>163.69999999999999</v>
      </c>
      <c r="AE9331">
        <f>MIS[[#This Row],[OrderAverageTradedPrice]]*MIS[[#This Row],[OrderQuantity]]</f>
        <v>24562.5</v>
      </c>
      <c r="AF9331">
        <f>MIS[[#This Row],[LTP]]*MIS[[#This Row],[OrderQuantity]]</f>
        <v>24555</v>
      </c>
      <c r="AG9331">
        <f>IF(MIS[[#This Row],[OrderSide]]="SELL",MIS[[#This Row],[VALUE]]-MIS[[#This Row],[LIVE_VALUE]],MIS[[#This Row],[LIVE_VALUE]]-MIS[[#This Row],[VALUE]])</f>
        <v>-7.5</v>
      </c>
      <c r="AH9331" t="str" cm="1">
        <f t="array" ref="AH93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31" t="str">
        <f>MIS[[#This Row],[TRADING SYMBOL]]</f>
        <v>NIFTY2552225000PE</v>
      </c>
      <c r="AJ9331" t="str">
        <f>IF(RIGHT(MIS[[#This Row],[Main/Hedge]],4)="MAIN","MAIN","HEDGE")</f>
        <v>MAIN</v>
      </c>
      <c r="AK9331" t="str" cm="1">
        <f t="array" ref="AK9331">_xlfn._xlws.FILTER(Table4[Column1],ISNUMBER(SEARCH(Table4[Column1],MIS[[#This Row],[OrderUniqueIdentifier]])),"")</f>
        <v>LONGSHORT</v>
      </c>
    </row>
    <row r="9332" spans="1:37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>
        <f>_xlfn.XLOOKUP(MIS[[#This Row],[TRADING SYMBOL]],[1]Sheet1!$D:$D,[1]Sheet1!$C:$C)</f>
        <v>490.65</v>
      </c>
      <c r="AE9332">
        <f>MIS[[#This Row],[OrderAverageTradedPrice]]*MIS[[#This Row],[OrderQuantity]]</f>
        <v>9717</v>
      </c>
      <c r="AF9332">
        <f>MIS[[#This Row],[LTP]]*MIS[[#This Row],[OrderQuantity]]</f>
        <v>9813</v>
      </c>
      <c r="AG9332">
        <f>IF(MIS[[#This Row],[OrderSide]]="SELL",MIS[[#This Row],[VALUE]]-MIS[[#This Row],[LIVE_VALUE]],MIS[[#This Row],[LIVE_VALUE]]-MIS[[#This Row],[VALUE]])</f>
        <v>96</v>
      </c>
      <c r="AH9332" t="str" cm="1">
        <f t="array" ref="AH9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2" t="str">
        <f>MIS[[#This Row],[TRADING SYMBOL]]</f>
        <v>SENSEX2552082300CE</v>
      </c>
      <c r="AJ9332" t="str">
        <f>IF(RIGHT(MIS[[#This Row],[Main/Hedge]],4)="MAIN","MAIN","HEDGE")</f>
        <v>MAIN</v>
      </c>
      <c r="AK9332" t="str" cm="1">
        <f t="array" ref="AK9332">_xlfn._xlws.FILTER(Table4[Column1],ISNUMBER(SEARCH(Table4[Column1],MIS[[#This Row],[OrderUniqueIdentifier]])),"")</f>
        <v>XYT</v>
      </c>
    </row>
    <row r="9333" spans="1:37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>
        <f>_xlfn.XLOOKUP(MIS[[#This Row],[TRADING SYMBOL]],[1]Sheet1!$D:$D,[1]Sheet1!$C:$C)</f>
        <v>91.6</v>
      </c>
      <c r="AE9333">
        <f>MIS[[#This Row],[OrderAverageTradedPrice]]*MIS[[#This Row],[OrderQuantity]]</f>
        <v>3536</v>
      </c>
      <c r="AF9333">
        <f>MIS[[#This Row],[LTP]]*MIS[[#This Row],[OrderQuantity]]</f>
        <v>3664</v>
      </c>
      <c r="AG9333">
        <f>IF(MIS[[#This Row],[OrderSide]]="SELL",MIS[[#This Row],[VALUE]]-MIS[[#This Row],[LIVE_VALUE]],MIS[[#This Row],[LIVE_VALUE]]-MIS[[#This Row],[VALUE]])</f>
        <v>128</v>
      </c>
      <c r="AH9333" t="str" cm="1">
        <f t="array" ref="AH9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3" t="str">
        <f>MIS[[#This Row],[TRADING SYMBOL]]</f>
        <v>SENSEX2552083600CE</v>
      </c>
      <c r="AJ9333" t="str">
        <f>IF(RIGHT(MIS[[#This Row],[Main/Hedge]],4)="MAIN","MAIN","HEDGE")</f>
        <v>MAIN</v>
      </c>
      <c r="AK9333" t="str" cm="1">
        <f t="array" ref="AK9333">_xlfn._xlws.FILTER(Table4[Column1],ISNUMBER(SEARCH(Table4[Column1],MIS[[#This Row],[OrderUniqueIdentifier]])),"")</f>
        <v>XYT</v>
      </c>
    </row>
    <row r="9334" spans="1:37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>
        <f>_xlfn.XLOOKUP(MIS[[#This Row],[TRADING SYMBOL]],[1]Sheet1!$D:$D,[1]Sheet1!$C:$C)</f>
        <v>118.35</v>
      </c>
      <c r="AE9334">
        <f>MIS[[#This Row],[OrderAverageTradedPrice]]*MIS[[#This Row],[OrderQuantity]]</f>
        <v>4664</v>
      </c>
      <c r="AF9334">
        <f>MIS[[#This Row],[LTP]]*MIS[[#This Row],[OrderQuantity]]</f>
        <v>4734</v>
      </c>
      <c r="AG9334">
        <f>IF(MIS[[#This Row],[OrderSide]]="SELL",MIS[[#This Row],[VALUE]]-MIS[[#This Row],[LIVE_VALUE]],MIS[[#This Row],[LIVE_VALUE]]-MIS[[#This Row],[VALUE]])</f>
        <v>70</v>
      </c>
      <c r="AH9334" t="str" cm="1">
        <f t="array" ref="AH9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4" t="str">
        <f>MIS[[#This Row],[TRADING SYMBOL]]</f>
        <v>SENSEX2552083400CE</v>
      </c>
      <c r="AJ9334" t="str">
        <f>IF(RIGHT(MIS[[#This Row],[Main/Hedge]],4)="MAIN","MAIN","HEDGE")</f>
        <v>MAIN</v>
      </c>
      <c r="AK9334" t="str" cm="1">
        <f t="array" ref="AK9334">_xlfn._xlws.FILTER(Table4[Column1],ISNUMBER(SEARCH(Table4[Column1],MIS[[#This Row],[OrderUniqueIdentifier]])),"")</f>
        <v>XYT</v>
      </c>
    </row>
    <row r="9335" spans="1:37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>
        <f>_xlfn.XLOOKUP(MIS[[#This Row],[TRADING SYMBOL]],[1]Sheet1!$D:$D,[1]Sheet1!$C:$C)</f>
        <v>490.65</v>
      </c>
      <c r="AE9335">
        <f>MIS[[#This Row],[OrderAverageTradedPrice]]*MIS[[#This Row],[OrderQuantity]]</f>
        <v>19360</v>
      </c>
      <c r="AF9335">
        <f>MIS[[#This Row],[LTP]]*MIS[[#This Row],[OrderQuantity]]</f>
        <v>19626</v>
      </c>
      <c r="AG9335">
        <f>IF(MIS[[#This Row],[OrderSide]]="SELL",MIS[[#This Row],[VALUE]]-MIS[[#This Row],[LIVE_VALUE]],MIS[[#This Row],[LIVE_VALUE]]-MIS[[#This Row],[VALUE]])</f>
        <v>266</v>
      </c>
      <c r="AH9335" t="str" cm="1">
        <f t="array" ref="AH9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35" t="str">
        <f>MIS[[#This Row],[TRADING SYMBOL]]</f>
        <v>SENSEX2552082300CE</v>
      </c>
      <c r="AJ9335" t="str">
        <f>IF(RIGHT(MIS[[#This Row],[Main/Hedge]],4)="MAIN","MAIN","HEDGE")</f>
        <v>MAIN</v>
      </c>
      <c r="AK9335" t="str" cm="1">
        <f t="array" ref="AK9335">_xlfn._xlws.FILTER(Table4[Column1],ISNUMBER(SEARCH(Table4[Column1],MIS[[#This Row],[OrderUniqueIdentifier]])),"")</f>
        <v>NOTREND</v>
      </c>
    </row>
    <row r="9336" spans="1:37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>
        <f>_xlfn.XLOOKUP(MIS[[#This Row],[TRADING SYMBOL]],[1]Sheet1!$D:$D,[1]Sheet1!$C:$C)</f>
        <v>168.75</v>
      </c>
      <c r="AE9336">
        <f>MIS[[#This Row],[OrderAverageTradedPrice]]*MIS[[#This Row],[OrderQuantity]]</f>
        <v>12438.75</v>
      </c>
      <c r="AF9336">
        <f>MIS[[#This Row],[LTP]]*MIS[[#This Row],[OrderQuantity]]</f>
        <v>12656.25</v>
      </c>
      <c r="AG9336">
        <f>IF(MIS[[#This Row],[OrderSide]]="SELL",MIS[[#This Row],[VALUE]]-MIS[[#This Row],[LIVE_VALUE]],MIS[[#This Row],[LIVE_VALUE]]-MIS[[#This Row],[VALUE]])</f>
        <v>217.5</v>
      </c>
      <c r="AH9336" t="str" cm="1">
        <f t="array" ref="AH9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36" t="str">
        <f>MIS[[#This Row],[TRADING SYMBOL]]</f>
        <v>NIFTY2552225050CE</v>
      </c>
      <c r="AJ9336" t="str">
        <f>IF(RIGHT(MIS[[#This Row],[Main/Hedge]],4)="MAIN","MAIN","HEDGE")</f>
        <v>MAIN</v>
      </c>
      <c r="AK9336" t="str" cm="1">
        <f t="array" ref="AK9336">_xlfn._xlws.FILTER(Table4[Column1],ISNUMBER(SEARCH(Table4[Column1],MIS[[#This Row],[OrderUniqueIdentifier]])),"")</f>
        <v>NOTREND</v>
      </c>
    </row>
    <row r="9337" spans="1:37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>
        <f>_xlfn.XLOOKUP(MIS[[#This Row],[TRADING SYMBOL]],[1]Sheet1!$D:$D,[1]Sheet1!$C:$C)</f>
        <v>490.65</v>
      </c>
      <c r="AE9337">
        <f>MIS[[#This Row],[OrderAverageTradedPrice]]*MIS[[#This Row],[OrderQuantity]]</f>
        <v>9691</v>
      </c>
      <c r="AF9337">
        <f>MIS[[#This Row],[LTP]]*MIS[[#This Row],[OrderQuantity]]</f>
        <v>9813</v>
      </c>
      <c r="AG9337">
        <f>IF(MIS[[#This Row],[OrderSide]]="SELL",MIS[[#This Row],[VALUE]]-MIS[[#This Row],[LIVE_VALUE]],MIS[[#This Row],[LIVE_VALUE]]-MIS[[#This Row],[VALUE]])</f>
        <v>122</v>
      </c>
      <c r="AH9337" t="str" cm="1">
        <f t="array" ref="AH9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37" t="str">
        <f>MIS[[#This Row],[TRADING SYMBOL]]</f>
        <v>SENSEX2552082300CE</v>
      </c>
      <c r="AJ9337" t="str">
        <f>IF(RIGHT(MIS[[#This Row],[Main/Hedge]],4)="MAIN","MAIN","HEDGE")</f>
        <v>MAIN</v>
      </c>
      <c r="AK9337" t="str" cm="1">
        <f t="array" ref="AK9337">_xlfn._xlws.FILTER(Table4[Column1],ISNUMBER(SEARCH(Table4[Column1],MIS[[#This Row],[OrderUniqueIdentifier]])),"")</f>
        <v>NOTREND</v>
      </c>
    </row>
    <row r="9338" spans="1:37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>
        <f>_xlfn.XLOOKUP(MIS[[#This Row],[TRADING SYMBOL]],[1]Sheet1!$D:$D,[1]Sheet1!$C:$C)</f>
        <v>115.45</v>
      </c>
      <c r="AE9338">
        <f>MIS[[#This Row],[OrderAverageTradedPrice]]*MIS[[#This Row],[OrderQuantity]]</f>
        <v>4361</v>
      </c>
      <c r="AF9338">
        <f>MIS[[#This Row],[LTP]]*MIS[[#This Row],[OrderQuantity]]</f>
        <v>4618</v>
      </c>
      <c r="AG9338">
        <f>IF(MIS[[#This Row],[OrderSide]]="SELL",MIS[[#This Row],[VALUE]]-MIS[[#This Row],[LIVE_VALUE]],MIS[[#This Row],[LIVE_VALUE]]-MIS[[#This Row],[VALUE]])</f>
        <v>257</v>
      </c>
      <c r="AH9338" t="str" cm="1">
        <f t="array" ref="AH9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8" t="str">
        <f>MIS[[#This Row],[TRADING SYMBOL]]</f>
        <v>SENSEX2552081100PE</v>
      </c>
      <c r="AJ9338" t="str">
        <f>IF(RIGHT(MIS[[#This Row],[Main/Hedge]],4)="MAIN","MAIN","HEDGE")</f>
        <v>MAIN</v>
      </c>
      <c r="AK9338" t="str" cm="1">
        <f t="array" ref="AK9338">_xlfn._xlws.FILTER(Table4[Column1],ISNUMBER(SEARCH(Table4[Column1],MIS[[#This Row],[OrderUniqueIdentifier]])),"")</f>
        <v>XYT</v>
      </c>
    </row>
    <row r="9339" spans="1:37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>
        <f>_xlfn.XLOOKUP(MIS[[#This Row],[TRADING SYMBOL]],[1]Sheet1!$D:$D,[1]Sheet1!$C:$C)</f>
        <v>409.5</v>
      </c>
      <c r="AE9339">
        <f>MIS[[#This Row],[OrderAverageTradedPrice]]*MIS[[#This Row],[OrderQuantity]]</f>
        <v>24120</v>
      </c>
      <c r="AF9339">
        <f>MIS[[#This Row],[LTP]]*MIS[[#This Row],[OrderQuantity]]</f>
        <v>24570</v>
      </c>
      <c r="AG9339">
        <f>IF(MIS[[#This Row],[OrderSide]]="SELL",MIS[[#This Row],[VALUE]]-MIS[[#This Row],[LIVE_VALUE]],MIS[[#This Row],[LIVE_VALUE]]-MIS[[#This Row],[VALUE]])</f>
        <v>450</v>
      </c>
      <c r="AH9339" t="str" cm="1">
        <f t="array" ref="AH9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39" t="str">
        <f>MIS[[#This Row],[TRADING SYMBOL]]</f>
        <v>SENSEX2552082300PE</v>
      </c>
      <c r="AJ9339" t="str">
        <f>IF(RIGHT(MIS[[#This Row],[Main/Hedge]],4)="MAIN","MAIN","HEDGE")</f>
        <v>MAIN</v>
      </c>
      <c r="AK9339" t="str" cm="1">
        <f t="array" ref="AK9339">_xlfn._xlws.FILTER(Table4[Column1],ISNUMBER(SEARCH(Table4[Column1],MIS[[#This Row],[OrderUniqueIdentifier]])),"")</f>
        <v>NOTREND</v>
      </c>
    </row>
    <row r="9340" spans="1:37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>
        <f>_xlfn.XLOOKUP(MIS[[#This Row],[TRADING SYMBOL]],[1]Sheet1!$D:$D,[1]Sheet1!$C:$C)</f>
        <v>187</v>
      </c>
      <c r="AE9340">
        <f>MIS[[#This Row],[OrderAverageTradedPrice]]*MIS[[#This Row],[OrderQuantity]]</f>
        <v>28050</v>
      </c>
      <c r="AF9340">
        <f>MIS[[#This Row],[LTP]]*MIS[[#This Row],[OrderQuantity]]</f>
        <v>28050</v>
      </c>
      <c r="AG9340">
        <f>IF(MIS[[#This Row],[OrderSide]]="SELL",MIS[[#This Row],[VALUE]]-MIS[[#This Row],[LIVE_VALUE]],MIS[[#This Row],[LIVE_VALUE]]-MIS[[#This Row],[VALUE]])</f>
        <v>0</v>
      </c>
      <c r="AH9340" t="str" cm="1">
        <f t="array" ref="AH9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40" t="str">
        <f>MIS[[#This Row],[TRADING SYMBOL]]</f>
        <v>NIFTY2552225050PE</v>
      </c>
      <c r="AJ9340" t="str">
        <f>IF(RIGHT(MIS[[#This Row],[Main/Hedge]],4)="MAIN","MAIN","HEDGE")</f>
        <v>MAIN</v>
      </c>
      <c r="AK9340" t="str" cm="1">
        <f t="array" ref="AK9340">_xlfn._xlws.FILTER(Table4[Column1],ISNUMBER(SEARCH(Table4[Column1],MIS[[#This Row],[OrderUniqueIdentifier]])),"")</f>
        <v>NOTREND</v>
      </c>
    </row>
    <row r="9341" spans="1:37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>
        <f>_xlfn.XLOOKUP(MIS[[#This Row],[TRADING SYMBOL]],[1]Sheet1!$D:$D,[1]Sheet1!$C:$C)</f>
        <v>409.5</v>
      </c>
      <c r="AE9341">
        <f>MIS[[#This Row],[OrderAverageTradedPrice]]*MIS[[#This Row],[OrderQuantity]]</f>
        <v>16104</v>
      </c>
      <c r="AF9341">
        <f>MIS[[#This Row],[LTP]]*MIS[[#This Row],[OrderQuantity]]</f>
        <v>16380</v>
      </c>
      <c r="AG9341">
        <f>IF(MIS[[#This Row],[OrderSide]]="SELL",MIS[[#This Row],[VALUE]]-MIS[[#This Row],[LIVE_VALUE]],MIS[[#This Row],[LIVE_VALUE]]-MIS[[#This Row],[VALUE]])</f>
        <v>276</v>
      </c>
      <c r="AH9341" t="str" cm="1">
        <f t="array" ref="AH9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41" t="str">
        <f>MIS[[#This Row],[TRADING SYMBOL]]</f>
        <v>SENSEX2552082300PE</v>
      </c>
      <c r="AJ9341" t="str">
        <f>IF(RIGHT(MIS[[#This Row],[Main/Hedge]],4)="MAIN","MAIN","HEDGE")</f>
        <v>MAIN</v>
      </c>
      <c r="AK9341" t="str" cm="1">
        <f t="array" ref="AK9341">_xlfn._xlws.FILTER(Table4[Column1],ISNUMBER(SEARCH(Table4[Column1],MIS[[#This Row],[OrderUniqueIdentifier]])),"")</f>
        <v>NOTREND</v>
      </c>
    </row>
    <row r="9342" spans="1:37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>
        <f>_xlfn.XLOOKUP(MIS[[#This Row],[TRADING SYMBOL]],[1]Sheet1!$D:$D,[1]Sheet1!$C:$C)</f>
        <v>187</v>
      </c>
      <c r="AE9342">
        <f>MIS[[#This Row],[OrderAverageTradedPrice]]*MIS[[#This Row],[OrderQuantity]]</f>
        <v>14025</v>
      </c>
      <c r="AF9342">
        <f>MIS[[#This Row],[LTP]]*MIS[[#This Row],[OrderQuantity]]</f>
        <v>14025</v>
      </c>
      <c r="AG9342">
        <f>IF(MIS[[#This Row],[OrderSide]]="SELL",MIS[[#This Row],[VALUE]]-MIS[[#This Row],[LIVE_VALUE]],MIS[[#This Row],[LIVE_VALUE]]-MIS[[#This Row],[VALUE]])</f>
        <v>0</v>
      </c>
      <c r="AH9342" t="str" cm="1">
        <f t="array" ref="AH9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42" t="str">
        <f>MIS[[#This Row],[TRADING SYMBOL]]</f>
        <v>NIFTY2552225050PE</v>
      </c>
      <c r="AJ9342" t="str">
        <f>IF(RIGHT(MIS[[#This Row],[Main/Hedge]],4)="MAIN","MAIN","HEDGE")</f>
        <v>MAIN</v>
      </c>
      <c r="AK9342" t="str" cm="1">
        <f t="array" ref="AK9342">_xlfn._xlws.FILTER(Table4[Column1],ISNUMBER(SEARCH(Table4[Column1],MIS[[#This Row],[OrderUniqueIdentifier]])),"")</f>
        <v>NOTREND</v>
      </c>
    </row>
    <row r="9343" spans="1:37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>
        <f>_xlfn.XLOOKUP(MIS[[#This Row],[TRADING SYMBOL]],[1]Sheet1!$D:$D,[1]Sheet1!$C:$C)</f>
        <v>409.5</v>
      </c>
      <c r="AE9343">
        <f>MIS[[#This Row],[OrderAverageTradedPrice]]*MIS[[#This Row],[OrderQuantity]]</f>
        <v>8054</v>
      </c>
      <c r="AF9343">
        <f>MIS[[#This Row],[LTP]]*MIS[[#This Row],[OrderQuantity]]</f>
        <v>8190</v>
      </c>
      <c r="AG9343">
        <f>IF(MIS[[#This Row],[OrderSide]]="SELL",MIS[[#This Row],[VALUE]]-MIS[[#This Row],[LIVE_VALUE]],MIS[[#This Row],[LIVE_VALUE]]-MIS[[#This Row],[VALUE]])</f>
        <v>136</v>
      </c>
      <c r="AH9343" t="str" cm="1">
        <f t="array" ref="AH9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43" t="str">
        <f>MIS[[#This Row],[TRADING SYMBOL]]</f>
        <v>SENSEX2552082300PE</v>
      </c>
      <c r="AJ9343" t="str">
        <f>IF(RIGHT(MIS[[#This Row],[Main/Hedge]],4)="MAIN","MAIN","HEDGE")</f>
        <v>MAIN</v>
      </c>
      <c r="AK9343" t="str" cm="1">
        <f t="array" ref="AK9343">_xlfn._xlws.FILTER(Table4[Column1],ISNUMBER(SEARCH(Table4[Column1],MIS[[#This Row],[OrderUniqueIdentifier]])),"")</f>
        <v>NOTREND</v>
      </c>
    </row>
    <row r="9344" spans="1:37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>
        <f>_xlfn.XLOOKUP(MIS[[#This Row],[TRADING SYMBOL]],[1]Sheet1!$D:$D,[1]Sheet1!$C:$C)</f>
        <v>409.5</v>
      </c>
      <c r="AE9344">
        <f>MIS[[#This Row],[OrderAverageTradedPrice]]*MIS[[#This Row],[OrderQuantity]]</f>
        <v>96468</v>
      </c>
      <c r="AF9344">
        <f>MIS[[#This Row],[LTP]]*MIS[[#This Row],[OrderQuantity]]</f>
        <v>98280</v>
      </c>
      <c r="AG9344">
        <f>IF(MIS[[#This Row],[OrderSide]]="SELL",MIS[[#This Row],[VALUE]]-MIS[[#This Row],[LIVE_VALUE]],MIS[[#This Row],[LIVE_VALUE]]-MIS[[#This Row],[VALUE]])</f>
        <v>1812</v>
      </c>
      <c r="AH9344" t="str" cm="1">
        <f t="array" ref="AH93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44" t="str">
        <f>MIS[[#This Row],[TRADING SYMBOL]]</f>
        <v>SENSEX2552082300PE</v>
      </c>
      <c r="AJ9344" t="str">
        <f>IF(RIGHT(MIS[[#This Row],[Main/Hedge]],4)="MAIN","MAIN","HEDGE")</f>
        <v>MAIN</v>
      </c>
      <c r="AK9344" t="str" cm="1">
        <f t="array" ref="AK9344">_xlfn._xlws.FILTER(Table4[Column1],ISNUMBER(SEARCH(Table4[Column1],MIS[[#This Row],[OrderUniqueIdentifier]])),"")</f>
        <v>LONGSHORT</v>
      </c>
    </row>
    <row r="9345" spans="1:37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>
        <f>_xlfn.XLOOKUP(MIS[[#This Row],[TRADING SYMBOL]],[1]Sheet1!$D:$D,[1]Sheet1!$C:$C)</f>
        <v>187</v>
      </c>
      <c r="AE9345">
        <f>MIS[[#This Row],[OrderAverageTradedPrice]]*MIS[[#This Row],[OrderQuantity]]</f>
        <v>14032.5</v>
      </c>
      <c r="AF9345">
        <f>MIS[[#This Row],[LTP]]*MIS[[#This Row],[OrderQuantity]]</f>
        <v>14025</v>
      </c>
      <c r="AG9345">
        <f>IF(MIS[[#This Row],[OrderSide]]="SELL",MIS[[#This Row],[VALUE]]-MIS[[#This Row],[LIVE_VALUE]],MIS[[#This Row],[LIVE_VALUE]]-MIS[[#This Row],[VALUE]])</f>
        <v>-7.5</v>
      </c>
      <c r="AH9345" t="str" cm="1">
        <f t="array" ref="AH9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45" t="str">
        <f>MIS[[#This Row],[TRADING SYMBOL]]</f>
        <v>NIFTY2552225050PE</v>
      </c>
      <c r="AJ9345" t="str">
        <f>IF(RIGHT(MIS[[#This Row],[Main/Hedge]],4)="MAIN","MAIN","HEDGE")</f>
        <v>MAIN</v>
      </c>
      <c r="AK9345" t="str" cm="1">
        <f t="array" ref="AK9345">_xlfn._xlws.FILTER(Table4[Column1],ISNUMBER(SEARCH(Table4[Column1],MIS[[#This Row],[OrderUniqueIdentifier]])),"")</f>
        <v>NOTREND</v>
      </c>
    </row>
    <row r="9346" spans="1:37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>
        <f>_xlfn.XLOOKUP(MIS[[#This Row],[TRADING SYMBOL]],[1]Sheet1!$D:$D,[1]Sheet1!$C:$C)</f>
        <v>409.5</v>
      </c>
      <c r="AE9346">
        <f>MIS[[#This Row],[OrderAverageTradedPrice]]*MIS[[#This Row],[OrderQuantity]]</f>
        <v>16103</v>
      </c>
      <c r="AF9346">
        <f>MIS[[#This Row],[LTP]]*MIS[[#This Row],[OrderQuantity]]</f>
        <v>16380</v>
      </c>
      <c r="AG9346">
        <f>IF(MIS[[#This Row],[OrderSide]]="SELL",MIS[[#This Row],[VALUE]]-MIS[[#This Row],[LIVE_VALUE]],MIS[[#This Row],[LIVE_VALUE]]-MIS[[#This Row],[VALUE]])</f>
        <v>277</v>
      </c>
      <c r="AH9346" t="str" cm="1">
        <f t="array" ref="AH9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46" t="str">
        <f>MIS[[#This Row],[TRADING SYMBOL]]</f>
        <v>SENSEX2552082300PE</v>
      </c>
      <c r="AJ9346" t="str">
        <f>IF(RIGHT(MIS[[#This Row],[Main/Hedge]],4)="MAIN","MAIN","HEDGE")</f>
        <v>MAIN</v>
      </c>
      <c r="AK9346" t="str" cm="1">
        <f t="array" ref="AK9346">_xlfn._xlws.FILTER(Table4[Column1],ISNUMBER(SEARCH(Table4[Column1],MIS[[#This Row],[OrderUniqueIdentifier]])),"")</f>
        <v>NOTREND</v>
      </c>
    </row>
    <row r="9347" spans="1:37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>
        <f>_xlfn.XLOOKUP(MIS[[#This Row],[TRADING SYMBOL]],[1]Sheet1!$D:$D,[1]Sheet1!$C:$C)</f>
        <v>115.45</v>
      </c>
      <c r="AE9347">
        <f>MIS[[#This Row],[OrderAverageTradedPrice]]*MIS[[#This Row],[OrderQuantity]]</f>
        <v>4378</v>
      </c>
      <c r="AF9347">
        <f>MIS[[#This Row],[LTP]]*MIS[[#This Row],[OrderQuantity]]</f>
        <v>4618</v>
      </c>
      <c r="AG9347">
        <f>IF(MIS[[#This Row],[OrderSide]]="SELL",MIS[[#This Row],[VALUE]]-MIS[[#This Row],[LIVE_VALUE]],MIS[[#This Row],[LIVE_VALUE]]-MIS[[#This Row],[VALUE]])</f>
        <v>240</v>
      </c>
      <c r="AH9347" t="str" cm="1">
        <f t="array" ref="AH9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47" t="str">
        <f>MIS[[#This Row],[TRADING SYMBOL]]</f>
        <v>SENSEX2552081100PE</v>
      </c>
      <c r="AJ9347" t="str">
        <f>IF(RIGHT(MIS[[#This Row],[Main/Hedge]],4)="MAIN","MAIN","HEDGE")</f>
        <v>MAIN</v>
      </c>
      <c r="AK9347" t="str" cm="1">
        <f t="array" ref="AK9347">_xlfn._xlws.FILTER(Table4[Column1],ISNUMBER(SEARCH(Table4[Column1],MIS[[#This Row],[OrderUniqueIdentifier]])),"")</f>
        <v>XYT</v>
      </c>
    </row>
    <row r="9348" spans="1:37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>
        <f>_xlfn.XLOOKUP(MIS[[#This Row],[TRADING SYMBOL]],[1]Sheet1!$D:$D,[1]Sheet1!$C:$C)</f>
        <v>409.5</v>
      </c>
      <c r="AE9348">
        <f>MIS[[#This Row],[OrderAverageTradedPrice]]*MIS[[#This Row],[OrderQuantity]]</f>
        <v>8054</v>
      </c>
      <c r="AF9348">
        <f>MIS[[#This Row],[LTP]]*MIS[[#This Row],[OrderQuantity]]</f>
        <v>8190</v>
      </c>
      <c r="AG9348">
        <f>IF(MIS[[#This Row],[OrderSide]]="SELL",MIS[[#This Row],[VALUE]]-MIS[[#This Row],[LIVE_VALUE]],MIS[[#This Row],[LIVE_VALUE]]-MIS[[#This Row],[VALUE]])</f>
        <v>136</v>
      </c>
      <c r="AH9348" t="str" cm="1">
        <f t="array" ref="AH9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48" t="str">
        <f>MIS[[#This Row],[TRADING SYMBOL]]</f>
        <v>SENSEX2552082300PE</v>
      </c>
      <c r="AJ9348" t="str">
        <f>IF(RIGHT(MIS[[#This Row],[Main/Hedge]],4)="MAIN","MAIN","HEDGE")</f>
        <v>MAIN</v>
      </c>
      <c r="AK9348" t="str" cm="1">
        <f t="array" ref="AK9348">_xlfn._xlws.FILTER(Table4[Column1],ISNUMBER(SEARCH(Table4[Column1],MIS[[#This Row],[OrderUniqueIdentifier]])),"")</f>
        <v>XYT</v>
      </c>
    </row>
    <row r="9349" spans="1:37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>
        <f>_xlfn.XLOOKUP(MIS[[#This Row],[TRADING SYMBOL]],[1]Sheet1!$D:$D,[1]Sheet1!$C:$C)</f>
        <v>115.45</v>
      </c>
      <c r="AE9349">
        <f>MIS[[#This Row],[OrderAverageTradedPrice]]*MIS[[#This Row],[OrderQuantity]]</f>
        <v>2190</v>
      </c>
      <c r="AF9349">
        <f>MIS[[#This Row],[LTP]]*MIS[[#This Row],[OrderQuantity]]</f>
        <v>2309</v>
      </c>
      <c r="AG9349">
        <f>IF(MIS[[#This Row],[OrderSide]]="SELL",MIS[[#This Row],[VALUE]]-MIS[[#This Row],[LIVE_VALUE]],MIS[[#This Row],[LIVE_VALUE]]-MIS[[#This Row],[VALUE]])</f>
        <v>119</v>
      </c>
      <c r="AH9349" t="str" cm="1">
        <f t="array" ref="AH9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49" t="str">
        <f>MIS[[#This Row],[TRADING SYMBOL]]</f>
        <v>SENSEX2552081100PE</v>
      </c>
      <c r="AJ9349" t="str">
        <f>IF(RIGHT(MIS[[#This Row],[Main/Hedge]],4)="MAIN","MAIN","HEDGE")</f>
        <v>MAIN</v>
      </c>
      <c r="AK9349" t="str" cm="1">
        <f t="array" ref="AK9349">_xlfn._xlws.FILTER(Table4[Column1],ISNUMBER(SEARCH(Table4[Column1],MIS[[#This Row],[OrderUniqueIdentifier]])),"")</f>
        <v>XYT</v>
      </c>
    </row>
    <row r="9350" spans="1:37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>
        <f>_xlfn.XLOOKUP(MIS[[#This Row],[TRADING SYMBOL]],[1]Sheet1!$D:$D,[1]Sheet1!$C:$C)</f>
        <v>187</v>
      </c>
      <c r="AE9350">
        <f>MIS[[#This Row],[OrderAverageTradedPrice]]*MIS[[#This Row],[OrderQuantity]]</f>
        <v>14032.5</v>
      </c>
      <c r="AF9350">
        <f>MIS[[#This Row],[LTP]]*MIS[[#This Row],[OrderQuantity]]</f>
        <v>14025</v>
      </c>
      <c r="AG9350">
        <f>IF(MIS[[#This Row],[OrderSide]]="SELL",MIS[[#This Row],[VALUE]]-MIS[[#This Row],[LIVE_VALUE]],MIS[[#This Row],[LIVE_VALUE]]-MIS[[#This Row],[VALUE]])</f>
        <v>-7.5</v>
      </c>
      <c r="AH9350" t="str" cm="1">
        <f t="array" ref="AH9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50" t="str">
        <f>MIS[[#This Row],[TRADING SYMBOL]]</f>
        <v>NIFTY2552225050PE</v>
      </c>
      <c r="AJ9350" t="str">
        <f>IF(RIGHT(MIS[[#This Row],[Main/Hedge]],4)="MAIN","MAIN","HEDGE")</f>
        <v>MAIN</v>
      </c>
      <c r="AK9350" t="str" cm="1">
        <f t="array" ref="AK9350">_xlfn._xlws.FILTER(Table4[Column1],ISNUMBER(SEARCH(Table4[Column1],MIS[[#This Row],[OrderUniqueIdentifier]])),"")</f>
        <v>NOTREND</v>
      </c>
    </row>
    <row r="9351" spans="1:37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>
        <f>_xlfn.XLOOKUP(MIS[[#This Row],[TRADING SYMBOL]],[1]Sheet1!$D:$D,[1]Sheet1!$C:$C)</f>
        <v>115.45</v>
      </c>
      <c r="AE9351">
        <f>MIS[[#This Row],[OrderAverageTradedPrice]]*MIS[[#This Row],[OrderQuantity]]</f>
        <v>2181</v>
      </c>
      <c r="AF9351">
        <f>MIS[[#This Row],[LTP]]*MIS[[#This Row],[OrderQuantity]]</f>
        <v>2309</v>
      </c>
      <c r="AG9351">
        <f>IF(MIS[[#This Row],[OrderSide]]="SELL",MIS[[#This Row],[VALUE]]-MIS[[#This Row],[LIVE_VALUE]],MIS[[#This Row],[LIVE_VALUE]]-MIS[[#This Row],[VALUE]])</f>
        <v>128</v>
      </c>
      <c r="AH9351" t="str" cm="1">
        <f t="array" ref="AH9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1" t="str">
        <f>MIS[[#This Row],[TRADING SYMBOL]]</f>
        <v>SENSEX2552081100PE</v>
      </c>
      <c r="AJ9351" t="str">
        <f>IF(RIGHT(MIS[[#This Row],[Main/Hedge]],4)="MAIN","MAIN","HEDGE")</f>
        <v>MAIN</v>
      </c>
      <c r="AK9351" t="str" cm="1">
        <f t="array" ref="AK9351">_xlfn._xlws.FILTER(Table4[Column1],ISNUMBER(SEARCH(Table4[Column1],MIS[[#This Row],[OrderUniqueIdentifier]])),"")</f>
        <v>XYT</v>
      </c>
    </row>
    <row r="9352" spans="1:37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>
        <f>_xlfn.XLOOKUP(MIS[[#This Row],[TRADING SYMBOL]],[1]Sheet1!$D:$D,[1]Sheet1!$C:$C)</f>
        <v>409.5</v>
      </c>
      <c r="AE9352">
        <f>MIS[[#This Row],[OrderAverageTradedPrice]]*MIS[[#This Row],[OrderQuantity]]</f>
        <v>8053</v>
      </c>
      <c r="AF9352">
        <f>MIS[[#This Row],[LTP]]*MIS[[#This Row],[OrderQuantity]]</f>
        <v>8190</v>
      </c>
      <c r="AG9352">
        <f>IF(MIS[[#This Row],[OrderSide]]="SELL",MIS[[#This Row],[VALUE]]-MIS[[#This Row],[LIVE_VALUE]],MIS[[#This Row],[LIVE_VALUE]]-MIS[[#This Row],[VALUE]])</f>
        <v>137</v>
      </c>
      <c r="AH9352" t="str" cm="1">
        <f t="array" ref="AH9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52" t="str">
        <f>MIS[[#This Row],[TRADING SYMBOL]]</f>
        <v>SENSEX2552082300PE</v>
      </c>
      <c r="AJ9352" t="str">
        <f>IF(RIGHT(MIS[[#This Row],[Main/Hedge]],4)="MAIN","MAIN","HEDGE")</f>
        <v>MAIN</v>
      </c>
      <c r="AK9352" t="str" cm="1">
        <f t="array" ref="AK9352">_xlfn._xlws.FILTER(Table4[Column1],ISNUMBER(SEARCH(Table4[Column1],MIS[[#This Row],[OrderUniqueIdentifier]])),"")</f>
        <v>NOTREND</v>
      </c>
    </row>
    <row r="9353" spans="1:37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>
        <f>_xlfn.XLOOKUP(MIS[[#This Row],[TRADING SYMBOL]],[1]Sheet1!$D:$D,[1]Sheet1!$C:$C)</f>
        <v>168.75</v>
      </c>
      <c r="AE9353">
        <f>MIS[[#This Row],[OrderAverageTradedPrice]]*MIS[[#This Row],[OrderQuantity]]</f>
        <v>12453.75</v>
      </c>
      <c r="AF9353">
        <f>MIS[[#This Row],[LTP]]*MIS[[#This Row],[OrderQuantity]]</f>
        <v>12656.25</v>
      </c>
      <c r="AG9353">
        <f>IF(MIS[[#This Row],[OrderSide]]="SELL",MIS[[#This Row],[VALUE]]-MIS[[#This Row],[LIVE_VALUE]],MIS[[#This Row],[LIVE_VALUE]]-MIS[[#This Row],[VALUE]])</f>
        <v>202.5</v>
      </c>
      <c r="AH9353" t="str" cm="1">
        <f t="array" ref="AH9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53" t="str">
        <f>MIS[[#This Row],[TRADING SYMBOL]]</f>
        <v>NIFTY2552225050CE</v>
      </c>
      <c r="AJ9353" t="str">
        <f>IF(RIGHT(MIS[[#This Row],[Main/Hedge]],4)="MAIN","MAIN","HEDGE")</f>
        <v>MAIN</v>
      </c>
      <c r="AK9353" t="str" cm="1">
        <f t="array" ref="AK9353">_xlfn._xlws.FILTER(Table4[Column1],ISNUMBER(SEARCH(Table4[Column1],MIS[[#This Row],[OrderUniqueIdentifier]])),"")</f>
        <v>NOTREND</v>
      </c>
    </row>
    <row r="9354" spans="1:37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>
        <f>_xlfn.XLOOKUP(MIS[[#This Row],[TRADING SYMBOL]],[1]Sheet1!$D:$D,[1]Sheet1!$C:$C)</f>
        <v>490.65</v>
      </c>
      <c r="AE9354">
        <f>MIS[[#This Row],[OrderAverageTradedPrice]]*MIS[[#This Row],[OrderQuantity]]</f>
        <v>19361</v>
      </c>
      <c r="AF9354">
        <f>MIS[[#This Row],[LTP]]*MIS[[#This Row],[OrderQuantity]]</f>
        <v>19626</v>
      </c>
      <c r="AG9354">
        <f>IF(MIS[[#This Row],[OrderSide]]="SELL",MIS[[#This Row],[VALUE]]-MIS[[#This Row],[LIVE_VALUE]],MIS[[#This Row],[LIVE_VALUE]]-MIS[[#This Row],[VALUE]])</f>
        <v>265</v>
      </c>
      <c r="AH9354" t="str" cm="1">
        <f t="array" ref="AH9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54" t="str">
        <f>MIS[[#This Row],[TRADING SYMBOL]]</f>
        <v>SENSEX2552082300CE</v>
      </c>
      <c r="AJ9354" t="str">
        <f>IF(RIGHT(MIS[[#This Row],[Main/Hedge]],4)="MAIN","MAIN","HEDGE")</f>
        <v>MAIN</v>
      </c>
      <c r="AK9354" t="str" cm="1">
        <f t="array" ref="AK9354">_xlfn._xlws.FILTER(Table4[Column1],ISNUMBER(SEARCH(Table4[Column1],MIS[[#This Row],[OrderUniqueIdentifier]])),"")</f>
        <v>NOTREND</v>
      </c>
    </row>
    <row r="9355" spans="1:37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>
        <f>_xlfn.XLOOKUP(MIS[[#This Row],[TRADING SYMBOL]],[1]Sheet1!$D:$D,[1]Sheet1!$C:$C)</f>
        <v>490.65</v>
      </c>
      <c r="AE9355">
        <f>MIS[[#This Row],[OrderAverageTradedPrice]]*MIS[[#This Row],[OrderQuantity]]</f>
        <v>9682</v>
      </c>
      <c r="AF9355">
        <f>MIS[[#This Row],[LTP]]*MIS[[#This Row],[OrderQuantity]]</f>
        <v>9813</v>
      </c>
      <c r="AG9355">
        <f>IF(MIS[[#This Row],[OrderSide]]="SELL",MIS[[#This Row],[VALUE]]-MIS[[#This Row],[LIVE_VALUE]],MIS[[#This Row],[LIVE_VALUE]]-MIS[[#This Row],[VALUE]])</f>
        <v>131</v>
      </c>
      <c r="AH9355" t="str" cm="1">
        <f t="array" ref="AH9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5" t="str">
        <f>MIS[[#This Row],[TRADING SYMBOL]]</f>
        <v>SENSEX2552082300CE</v>
      </c>
      <c r="AJ9355" t="str">
        <f>IF(RIGHT(MIS[[#This Row],[Main/Hedge]],4)="MAIN","MAIN","HEDGE")</f>
        <v>MAIN</v>
      </c>
      <c r="AK9355" t="str" cm="1">
        <f t="array" ref="AK9355">_xlfn._xlws.FILTER(Table4[Column1],ISNUMBER(SEARCH(Table4[Column1],MIS[[#This Row],[OrderUniqueIdentifier]])),"")</f>
        <v>XYT</v>
      </c>
    </row>
    <row r="9356" spans="1:37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>
        <f>_xlfn.XLOOKUP(MIS[[#This Row],[TRADING SYMBOL]],[1]Sheet1!$D:$D,[1]Sheet1!$C:$C)</f>
        <v>91.6</v>
      </c>
      <c r="AE9356">
        <f>MIS[[#This Row],[OrderAverageTradedPrice]]*MIS[[#This Row],[OrderQuantity]]</f>
        <v>3535</v>
      </c>
      <c r="AF9356">
        <f>MIS[[#This Row],[LTP]]*MIS[[#This Row],[OrderQuantity]]</f>
        <v>3664</v>
      </c>
      <c r="AG9356">
        <f>IF(MIS[[#This Row],[OrderSide]]="SELL",MIS[[#This Row],[VALUE]]-MIS[[#This Row],[LIVE_VALUE]],MIS[[#This Row],[LIVE_VALUE]]-MIS[[#This Row],[VALUE]])</f>
        <v>129</v>
      </c>
      <c r="AH9356" t="str" cm="1">
        <f t="array" ref="AH9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6" t="str">
        <f>MIS[[#This Row],[TRADING SYMBOL]]</f>
        <v>SENSEX2552083600CE</v>
      </c>
      <c r="AJ9356" t="str">
        <f>IF(RIGHT(MIS[[#This Row],[Main/Hedge]],4)="MAIN","MAIN","HEDGE")</f>
        <v>MAIN</v>
      </c>
      <c r="AK9356" t="str" cm="1">
        <f t="array" ref="AK9356">_xlfn._xlws.FILTER(Table4[Column1],ISNUMBER(SEARCH(Table4[Column1],MIS[[#This Row],[OrderUniqueIdentifier]])),"")</f>
        <v>XYT</v>
      </c>
    </row>
    <row r="9357" spans="1:37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>
        <f>_xlfn.XLOOKUP(MIS[[#This Row],[TRADING SYMBOL]],[1]Sheet1!$D:$D,[1]Sheet1!$C:$C)</f>
        <v>187</v>
      </c>
      <c r="AE9357">
        <f>MIS[[#This Row],[OrderAverageTradedPrice]]*MIS[[#This Row],[OrderQuantity]]</f>
        <v>14032.5</v>
      </c>
      <c r="AF9357">
        <f>MIS[[#This Row],[LTP]]*MIS[[#This Row],[OrderQuantity]]</f>
        <v>14025</v>
      </c>
      <c r="AG9357">
        <f>IF(MIS[[#This Row],[OrderSide]]="SELL",MIS[[#This Row],[VALUE]]-MIS[[#This Row],[LIVE_VALUE]],MIS[[#This Row],[LIVE_VALUE]]-MIS[[#This Row],[VALUE]])</f>
        <v>-7.5</v>
      </c>
      <c r="AH9357" t="str" cm="1">
        <f t="array" ref="AH9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57" t="str">
        <f>MIS[[#This Row],[TRADING SYMBOL]]</f>
        <v>NIFTY2552225050PE</v>
      </c>
      <c r="AJ9357" t="str">
        <f>IF(RIGHT(MIS[[#This Row],[Main/Hedge]],4)="MAIN","MAIN","HEDGE")</f>
        <v>MAIN</v>
      </c>
      <c r="AK9357" t="str" cm="1">
        <f t="array" ref="AK9357">_xlfn._xlws.FILTER(Table4[Column1],ISNUMBER(SEARCH(Table4[Column1],MIS[[#This Row],[OrderUniqueIdentifier]])),"")</f>
        <v>NOTREND</v>
      </c>
    </row>
    <row r="9358" spans="1:37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>
        <f>_xlfn.XLOOKUP(MIS[[#This Row],[TRADING SYMBOL]],[1]Sheet1!$D:$D,[1]Sheet1!$C:$C)</f>
        <v>118.35</v>
      </c>
      <c r="AE9358">
        <f>MIS[[#This Row],[OrderAverageTradedPrice]]*MIS[[#This Row],[OrderQuantity]]</f>
        <v>2333</v>
      </c>
      <c r="AF9358">
        <f>MIS[[#This Row],[LTP]]*MIS[[#This Row],[OrderQuantity]]</f>
        <v>2367</v>
      </c>
      <c r="AG9358">
        <f>IF(MIS[[#This Row],[OrderSide]]="SELL",MIS[[#This Row],[VALUE]]-MIS[[#This Row],[LIVE_VALUE]],MIS[[#This Row],[LIVE_VALUE]]-MIS[[#This Row],[VALUE]])</f>
        <v>34</v>
      </c>
      <c r="AH9358" t="str" cm="1">
        <f t="array" ref="AH9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8" t="str">
        <f>MIS[[#This Row],[TRADING SYMBOL]]</f>
        <v>SENSEX2552083400CE</v>
      </c>
      <c r="AJ9358" t="str">
        <f>IF(RIGHT(MIS[[#This Row],[Main/Hedge]],4)="MAIN","MAIN","HEDGE")</f>
        <v>MAIN</v>
      </c>
      <c r="AK9358" t="str" cm="1">
        <f t="array" ref="AK9358">_xlfn._xlws.FILTER(Table4[Column1],ISNUMBER(SEARCH(Table4[Column1],MIS[[#This Row],[OrderUniqueIdentifier]])),"")</f>
        <v>XYT</v>
      </c>
    </row>
    <row r="9359" spans="1:37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>
        <f>_xlfn.XLOOKUP(MIS[[#This Row],[TRADING SYMBOL]],[1]Sheet1!$D:$D,[1]Sheet1!$C:$C)</f>
        <v>91.6</v>
      </c>
      <c r="AE9359">
        <f>MIS[[#This Row],[OrderAverageTradedPrice]]*MIS[[#This Row],[OrderQuantity]]</f>
        <v>1769</v>
      </c>
      <c r="AF9359">
        <f>MIS[[#This Row],[LTP]]*MIS[[#This Row],[OrderQuantity]]</f>
        <v>1832</v>
      </c>
      <c r="AG9359">
        <f>IF(MIS[[#This Row],[OrderSide]]="SELL",MIS[[#This Row],[VALUE]]-MIS[[#This Row],[LIVE_VALUE]],MIS[[#This Row],[LIVE_VALUE]]-MIS[[#This Row],[VALUE]])</f>
        <v>63</v>
      </c>
      <c r="AH9359" t="str" cm="1">
        <f t="array" ref="AH9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9" t="str">
        <f>MIS[[#This Row],[TRADING SYMBOL]]</f>
        <v>SENSEX2552083600CE</v>
      </c>
      <c r="AJ9359" t="str">
        <f>IF(RIGHT(MIS[[#This Row],[Main/Hedge]],4)="MAIN","MAIN","HEDGE")</f>
        <v>MAIN</v>
      </c>
      <c r="AK9359" t="str" cm="1">
        <f t="array" ref="AK9359">_xlfn._xlws.FILTER(Table4[Column1],ISNUMBER(SEARCH(Table4[Column1],MIS[[#This Row],[OrderUniqueIdentifier]])),"")</f>
        <v>XYT</v>
      </c>
    </row>
    <row r="9360" spans="1:37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>
        <f>_xlfn.XLOOKUP(MIS[[#This Row],[TRADING SYMBOL]],[1]Sheet1!$D:$D,[1]Sheet1!$C:$C)</f>
        <v>168.75</v>
      </c>
      <c r="AE9360">
        <f>MIS[[#This Row],[OrderAverageTradedPrice]]*MIS[[#This Row],[OrderQuantity]]</f>
        <v>12438.75</v>
      </c>
      <c r="AF9360">
        <f>MIS[[#This Row],[LTP]]*MIS[[#This Row],[OrderQuantity]]</f>
        <v>12656.25</v>
      </c>
      <c r="AG9360">
        <f>IF(MIS[[#This Row],[OrderSide]]="SELL",MIS[[#This Row],[VALUE]]-MIS[[#This Row],[LIVE_VALUE]],MIS[[#This Row],[LIVE_VALUE]]-MIS[[#This Row],[VALUE]])</f>
        <v>217.5</v>
      </c>
      <c r="AH9360" t="str" cm="1">
        <f t="array" ref="AH9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60" t="str">
        <f>MIS[[#This Row],[TRADING SYMBOL]]</f>
        <v>NIFTY2552225050CE</v>
      </c>
      <c r="AJ9360" t="str">
        <f>IF(RIGHT(MIS[[#This Row],[Main/Hedge]],4)="MAIN","MAIN","HEDGE")</f>
        <v>MAIN</v>
      </c>
      <c r="AK9360" t="str" cm="1">
        <f t="array" ref="AK9360">_xlfn._xlws.FILTER(Table4[Column1],ISNUMBER(SEARCH(Table4[Column1],MIS[[#This Row],[OrderUniqueIdentifier]])),"")</f>
        <v>NOTREND</v>
      </c>
    </row>
    <row r="9361" spans="1:37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>
        <f>_xlfn.XLOOKUP(MIS[[#This Row],[TRADING SYMBOL]],[1]Sheet1!$D:$D,[1]Sheet1!$C:$C)</f>
        <v>409.5</v>
      </c>
      <c r="AE9361">
        <f>MIS[[#This Row],[OrderAverageTradedPrice]]*MIS[[#This Row],[OrderQuantity]]</f>
        <v>16092</v>
      </c>
      <c r="AF9361">
        <f>MIS[[#This Row],[LTP]]*MIS[[#This Row],[OrderQuantity]]</f>
        <v>16380</v>
      </c>
      <c r="AG9361">
        <f>IF(MIS[[#This Row],[OrderSide]]="SELL",MIS[[#This Row],[VALUE]]-MIS[[#This Row],[LIVE_VALUE]],MIS[[#This Row],[LIVE_VALUE]]-MIS[[#This Row],[VALUE]])</f>
        <v>288</v>
      </c>
      <c r="AH9361" t="str" cm="1">
        <f t="array" ref="AH9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61" t="str">
        <f>MIS[[#This Row],[TRADING SYMBOL]]</f>
        <v>SENSEX2552082300PE</v>
      </c>
      <c r="AJ9361" t="str">
        <f>IF(RIGHT(MIS[[#This Row],[Main/Hedge]],4)="MAIN","MAIN","HEDGE")</f>
        <v>MAIN</v>
      </c>
      <c r="AK9361" t="str" cm="1">
        <f t="array" ref="AK9361">_xlfn._xlws.FILTER(Table4[Column1],ISNUMBER(SEARCH(Table4[Column1],MIS[[#This Row],[OrderUniqueIdentifier]])),"")</f>
        <v>LONGSHORT</v>
      </c>
    </row>
    <row r="9362" spans="1:37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>
        <f>_xlfn.XLOOKUP(MIS[[#This Row],[TRADING SYMBOL]],[1]Sheet1!$D:$D,[1]Sheet1!$C:$C)</f>
        <v>490.65</v>
      </c>
      <c r="AE9362">
        <f>MIS[[#This Row],[OrderAverageTradedPrice]]*MIS[[#This Row],[OrderQuantity]]</f>
        <v>9682</v>
      </c>
      <c r="AF9362">
        <f>MIS[[#This Row],[LTP]]*MIS[[#This Row],[OrderQuantity]]</f>
        <v>9813</v>
      </c>
      <c r="AG9362">
        <f>IF(MIS[[#This Row],[OrderSide]]="SELL",MIS[[#This Row],[VALUE]]-MIS[[#This Row],[LIVE_VALUE]],MIS[[#This Row],[LIVE_VALUE]]-MIS[[#This Row],[VALUE]])</f>
        <v>131</v>
      </c>
      <c r="AH9362" t="str" cm="1">
        <f t="array" ref="AH9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62" t="str">
        <f>MIS[[#This Row],[TRADING SYMBOL]]</f>
        <v>SENSEX2552082300CE</v>
      </c>
      <c r="AJ9362" t="str">
        <f>IF(RIGHT(MIS[[#This Row],[Main/Hedge]],4)="MAIN","MAIN","HEDGE")</f>
        <v>MAIN</v>
      </c>
      <c r="AK9362" t="str" cm="1">
        <f t="array" ref="AK9362">_xlfn._xlws.FILTER(Table4[Column1],ISNUMBER(SEARCH(Table4[Column1],MIS[[#This Row],[OrderUniqueIdentifier]])),"")</f>
        <v>NOTREND</v>
      </c>
    </row>
    <row r="9363" spans="1:37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>
        <f>_xlfn.XLOOKUP(MIS[[#This Row],[TRADING SYMBOL]],[1]Sheet1!$D:$D,[1]Sheet1!$C:$C)</f>
        <v>115.45</v>
      </c>
      <c r="AE9363">
        <f>MIS[[#This Row],[OrderAverageTradedPrice]]*MIS[[#This Row],[OrderQuantity]]</f>
        <v>2180</v>
      </c>
      <c r="AF9363">
        <f>MIS[[#This Row],[LTP]]*MIS[[#This Row],[OrderQuantity]]</f>
        <v>2309</v>
      </c>
      <c r="AG9363">
        <f>IF(MIS[[#This Row],[OrderSide]]="SELL",MIS[[#This Row],[VALUE]]-MIS[[#This Row],[LIVE_VALUE]],MIS[[#This Row],[LIVE_VALUE]]-MIS[[#This Row],[VALUE]])</f>
        <v>129</v>
      </c>
      <c r="AH9363" t="str" cm="1">
        <f t="array" ref="AH9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3" t="str">
        <f>MIS[[#This Row],[TRADING SYMBOL]]</f>
        <v>SENSEX2552081100PE</v>
      </c>
      <c r="AJ9363" t="str">
        <f>IF(RIGHT(MIS[[#This Row],[Main/Hedge]],4)="MAIN","MAIN","HEDGE")</f>
        <v>MAIN</v>
      </c>
      <c r="AK9363" t="str" cm="1">
        <f t="array" ref="AK9363">_xlfn._xlws.FILTER(Table4[Column1],ISNUMBER(SEARCH(Table4[Column1],MIS[[#This Row],[OrderUniqueIdentifier]])),"")</f>
        <v>XYT</v>
      </c>
    </row>
    <row r="9364" spans="1:37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>
        <f>_xlfn.XLOOKUP(MIS[[#This Row],[TRADING SYMBOL]],[1]Sheet1!$D:$D,[1]Sheet1!$C:$C)</f>
        <v>118.35</v>
      </c>
      <c r="AE9364">
        <f>MIS[[#This Row],[OrderAverageTradedPrice]]*MIS[[#This Row],[OrderQuantity]]</f>
        <v>2345</v>
      </c>
      <c r="AF9364">
        <f>MIS[[#This Row],[LTP]]*MIS[[#This Row],[OrderQuantity]]</f>
        <v>2367</v>
      </c>
      <c r="AG9364">
        <f>IF(MIS[[#This Row],[OrderSide]]="SELL",MIS[[#This Row],[VALUE]]-MIS[[#This Row],[LIVE_VALUE]],MIS[[#This Row],[LIVE_VALUE]]-MIS[[#This Row],[VALUE]])</f>
        <v>22</v>
      </c>
      <c r="AH9364" t="str" cm="1">
        <f t="array" ref="AH9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4" t="str">
        <f>MIS[[#This Row],[TRADING SYMBOL]]</f>
        <v>SENSEX2552083400CE</v>
      </c>
      <c r="AJ9364" t="str">
        <f>IF(RIGHT(MIS[[#This Row],[Main/Hedge]],4)="MAIN","MAIN","HEDGE")</f>
        <v>MAIN</v>
      </c>
      <c r="AK9364" t="str" cm="1">
        <f t="array" ref="AK9364">_xlfn._xlws.FILTER(Table4[Column1],ISNUMBER(SEARCH(Table4[Column1],MIS[[#This Row],[OrderUniqueIdentifier]])),"")</f>
        <v>XYT</v>
      </c>
    </row>
    <row r="9365" spans="1:37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>
        <f>_xlfn.XLOOKUP(MIS[[#This Row],[TRADING SYMBOL]],[1]Sheet1!$D:$D,[1]Sheet1!$C:$C)</f>
        <v>490.65</v>
      </c>
      <c r="AE9365">
        <f>MIS[[#This Row],[OrderAverageTradedPrice]]*MIS[[#This Row],[OrderQuantity]]</f>
        <v>9684</v>
      </c>
      <c r="AF9365">
        <f>MIS[[#This Row],[LTP]]*MIS[[#This Row],[OrderQuantity]]</f>
        <v>9813</v>
      </c>
      <c r="AG9365">
        <f>IF(MIS[[#This Row],[OrderSide]]="SELL",MIS[[#This Row],[VALUE]]-MIS[[#This Row],[LIVE_VALUE]],MIS[[#This Row],[LIVE_VALUE]]-MIS[[#This Row],[VALUE]])</f>
        <v>129</v>
      </c>
      <c r="AH9365" t="str" cm="1">
        <f t="array" ref="AH9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5" t="str">
        <f>MIS[[#This Row],[TRADING SYMBOL]]</f>
        <v>SENSEX2552082300CE</v>
      </c>
      <c r="AJ9365" t="str">
        <f>IF(RIGHT(MIS[[#This Row],[Main/Hedge]],4)="MAIN","MAIN","HEDGE")</f>
        <v>MAIN</v>
      </c>
      <c r="AK9365" t="str" cm="1">
        <f t="array" ref="AK9365">_xlfn._xlws.FILTER(Table4[Column1],ISNUMBER(SEARCH(Table4[Column1],MIS[[#This Row],[OrderUniqueIdentifier]])),"")</f>
        <v>XYT</v>
      </c>
    </row>
    <row r="9366" spans="1:37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>
        <f>_xlfn.XLOOKUP(MIS[[#This Row],[TRADING SYMBOL]],[1]Sheet1!$D:$D,[1]Sheet1!$C:$C)</f>
        <v>490.65</v>
      </c>
      <c r="AE9366">
        <f>MIS[[#This Row],[OrderAverageTradedPrice]]*MIS[[#This Row],[OrderQuantity]]</f>
        <v>9691</v>
      </c>
      <c r="AF9366">
        <f>MIS[[#This Row],[LTP]]*MIS[[#This Row],[OrderQuantity]]</f>
        <v>9813</v>
      </c>
      <c r="AG9366">
        <f>IF(MIS[[#This Row],[OrderSide]]="SELL",MIS[[#This Row],[VALUE]]-MIS[[#This Row],[LIVE_VALUE]],MIS[[#This Row],[LIVE_VALUE]]-MIS[[#This Row],[VALUE]])</f>
        <v>122</v>
      </c>
      <c r="AH9366" t="str" cm="1">
        <f t="array" ref="AH9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66" t="str">
        <f>MIS[[#This Row],[TRADING SYMBOL]]</f>
        <v>SENSEX2552082300CE</v>
      </c>
      <c r="AJ9366" t="str">
        <f>IF(RIGHT(MIS[[#This Row],[Main/Hedge]],4)="MAIN","MAIN","HEDGE")</f>
        <v>MAIN</v>
      </c>
      <c r="AK9366" t="str" cm="1">
        <f t="array" ref="AK9366">_xlfn._xlws.FILTER(Table4[Column1],ISNUMBER(SEARCH(Table4[Column1],MIS[[#This Row],[OrderUniqueIdentifier]])),"")</f>
        <v>NOTREND</v>
      </c>
    </row>
    <row r="9367" spans="1:37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>
        <f>_xlfn.XLOOKUP(MIS[[#This Row],[TRADING SYMBOL]],[1]Sheet1!$D:$D,[1]Sheet1!$C:$C)</f>
        <v>168.75</v>
      </c>
      <c r="AE9367">
        <f>MIS[[#This Row],[OrderAverageTradedPrice]]*MIS[[#This Row],[OrderQuantity]]</f>
        <v>12438.75</v>
      </c>
      <c r="AF9367">
        <f>MIS[[#This Row],[LTP]]*MIS[[#This Row],[OrderQuantity]]</f>
        <v>12656.25</v>
      </c>
      <c r="AG9367">
        <f>IF(MIS[[#This Row],[OrderSide]]="SELL",MIS[[#This Row],[VALUE]]-MIS[[#This Row],[LIVE_VALUE]],MIS[[#This Row],[LIVE_VALUE]]-MIS[[#This Row],[VALUE]])</f>
        <v>217.5</v>
      </c>
      <c r="AH9367" t="str" cm="1">
        <f t="array" ref="AH9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67" t="str">
        <f>MIS[[#This Row],[TRADING SYMBOL]]</f>
        <v>NIFTY2552225050CE</v>
      </c>
      <c r="AJ9367" t="str">
        <f>IF(RIGHT(MIS[[#This Row],[Main/Hedge]],4)="MAIN","MAIN","HEDGE")</f>
        <v>MAIN</v>
      </c>
      <c r="AK9367" t="str" cm="1">
        <f t="array" ref="AK9367">_xlfn._xlws.FILTER(Table4[Column1],ISNUMBER(SEARCH(Table4[Column1],MIS[[#This Row],[OrderUniqueIdentifier]])),"")</f>
        <v>NOTREND</v>
      </c>
    </row>
    <row r="9368" spans="1:37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>
        <f>_xlfn.XLOOKUP(MIS[[#This Row],[TRADING SYMBOL]],[1]Sheet1!$D:$D,[1]Sheet1!$C:$C)</f>
        <v>409.5</v>
      </c>
      <c r="AE9368">
        <f>MIS[[#This Row],[OrderAverageTradedPrice]]*MIS[[#This Row],[OrderQuantity]]</f>
        <v>8054</v>
      </c>
      <c r="AF9368">
        <f>MIS[[#This Row],[LTP]]*MIS[[#This Row],[OrderQuantity]]</f>
        <v>8190</v>
      </c>
      <c r="AG9368">
        <f>IF(MIS[[#This Row],[OrderSide]]="SELL",MIS[[#This Row],[VALUE]]-MIS[[#This Row],[LIVE_VALUE]],MIS[[#This Row],[LIVE_VALUE]]-MIS[[#This Row],[VALUE]])</f>
        <v>136</v>
      </c>
      <c r="AH9368" t="str" cm="1">
        <f t="array" ref="AH9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8" t="str">
        <f>MIS[[#This Row],[TRADING SYMBOL]]</f>
        <v>SENSEX2552082300PE</v>
      </c>
      <c r="AJ9368" t="str">
        <f>IF(RIGHT(MIS[[#This Row],[Main/Hedge]],4)="MAIN","MAIN","HEDGE")</f>
        <v>MAIN</v>
      </c>
      <c r="AK9368" t="str" cm="1">
        <f t="array" ref="AK9368">_xlfn._xlws.FILTER(Table4[Column1],ISNUMBER(SEARCH(Table4[Column1],MIS[[#This Row],[OrderUniqueIdentifier]])),"")</f>
        <v>XYT</v>
      </c>
    </row>
    <row r="9369" spans="1:37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>
        <f>_xlfn.XLOOKUP(MIS[[#This Row],[TRADING SYMBOL]],[1]Sheet1!$D:$D,[1]Sheet1!$C:$C)</f>
        <v>187</v>
      </c>
      <c r="AE9369">
        <f>MIS[[#This Row],[OrderAverageTradedPrice]]*MIS[[#This Row],[OrderQuantity]]</f>
        <v>42086.25</v>
      </c>
      <c r="AF9369">
        <f>MIS[[#This Row],[LTP]]*MIS[[#This Row],[OrderQuantity]]</f>
        <v>42075</v>
      </c>
      <c r="AG9369">
        <f>IF(MIS[[#This Row],[OrderSide]]="SELL",MIS[[#This Row],[VALUE]]-MIS[[#This Row],[LIVE_VALUE]],MIS[[#This Row],[LIVE_VALUE]]-MIS[[#This Row],[VALUE]])</f>
        <v>-11.25</v>
      </c>
      <c r="AH9369" t="str" cm="1">
        <f t="array" ref="AH9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69" t="str">
        <f>MIS[[#This Row],[TRADING SYMBOL]]</f>
        <v>NIFTY2552225050PE</v>
      </c>
      <c r="AJ9369" t="str">
        <f>IF(RIGHT(MIS[[#This Row],[Main/Hedge]],4)="MAIN","MAIN","HEDGE")</f>
        <v>MAIN</v>
      </c>
      <c r="AK9369" t="str" cm="1">
        <f t="array" ref="AK9369">_xlfn._xlws.FILTER(Table4[Column1],ISNUMBER(SEARCH(Table4[Column1],MIS[[#This Row],[OrderUniqueIdentifier]])),"")</f>
        <v>NOTREND</v>
      </c>
    </row>
    <row r="9370" spans="1:37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>
        <f>_xlfn.XLOOKUP(MIS[[#This Row],[TRADING SYMBOL]],[1]Sheet1!$D:$D,[1]Sheet1!$C:$C)</f>
        <v>115.45</v>
      </c>
      <c r="AE9370">
        <f>MIS[[#This Row],[OrderAverageTradedPrice]]*MIS[[#This Row],[OrderQuantity]]</f>
        <v>6552</v>
      </c>
      <c r="AF9370">
        <f>MIS[[#This Row],[LTP]]*MIS[[#This Row],[OrderQuantity]]</f>
        <v>6927</v>
      </c>
      <c r="AG9370">
        <f>IF(MIS[[#This Row],[OrderSide]]="SELL",MIS[[#This Row],[VALUE]]-MIS[[#This Row],[LIVE_VALUE]],MIS[[#This Row],[LIVE_VALUE]]-MIS[[#This Row],[VALUE]])</f>
        <v>375</v>
      </c>
      <c r="AH9370" t="str" cm="1">
        <f t="array" ref="AH9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0" t="str">
        <f>MIS[[#This Row],[TRADING SYMBOL]]</f>
        <v>SENSEX2552081100PE</v>
      </c>
      <c r="AJ9370" t="str">
        <f>IF(RIGHT(MIS[[#This Row],[Main/Hedge]],4)="MAIN","MAIN","HEDGE")</f>
        <v>MAIN</v>
      </c>
      <c r="AK9370" t="str" cm="1">
        <f t="array" ref="AK9370">_xlfn._xlws.FILTER(Table4[Column1],ISNUMBER(SEARCH(Table4[Column1],MIS[[#This Row],[OrderUniqueIdentifier]])),"")</f>
        <v>XYT</v>
      </c>
    </row>
    <row r="9371" spans="1:37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>
        <f>_xlfn.XLOOKUP(MIS[[#This Row],[TRADING SYMBOL]],[1]Sheet1!$D:$D,[1]Sheet1!$C:$C)</f>
        <v>409.5</v>
      </c>
      <c r="AE9371">
        <f>MIS[[#This Row],[OrderAverageTradedPrice]]*MIS[[#This Row],[OrderQuantity]]</f>
        <v>32210</v>
      </c>
      <c r="AF9371">
        <f>MIS[[#This Row],[LTP]]*MIS[[#This Row],[OrderQuantity]]</f>
        <v>32760</v>
      </c>
      <c r="AG9371">
        <f>IF(MIS[[#This Row],[OrderSide]]="SELL",MIS[[#This Row],[VALUE]]-MIS[[#This Row],[LIVE_VALUE]],MIS[[#This Row],[LIVE_VALUE]]-MIS[[#This Row],[VALUE]])</f>
        <v>550</v>
      </c>
      <c r="AH9371" t="str" cm="1">
        <f t="array" ref="AH9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71" t="str">
        <f>MIS[[#This Row],[TRADING SYMBOL]]</f>
        <v>SENSEX2552082300PE</v>
      </c>
      <c r="AJ9371" t="str">
        <f>IF(RIGHT(MIS[[#This Row],[Main/Hedge]],4)="MAIN","MAIN","HEDGE")</f>
        <v>MAIN</v>
      </c>
      <c r="AK9371" t="str" cm="1">
        <f t="array" ref="AK9371">_xlfn._xlws.FILTER(Table4[Column1],ISNUMBER(SEARCH(Table4[Column1],MIS[[#This Row],[OrderUniqueIdentifier]])),"")</f>
        <v>NOTREND</v>
      </c>
    </row>
    <row r="9372" spans="1:37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>
        <f>_xlfn.XLOOKUP(MIS[[#This Row],[TRADING SYMBOL]],[1]Sheet1!$D:$D,[1]Sheet1!$C:$C)</f>
        <v>168.75</v>
      </c>
      <c r="AE9372">
        <f>MIS[[#This Row],[OrderAverageTradedPrice]]*MIS[[#This Row],[OrderQuantity]]</f>
        <v>12453.75</v>
      </c>
      <c r="AF9372">
        <f>MIS[[#This Row],[LTP]]*MIS[[#This Row],[OrderQuantity]]</f>
        <v>12656.25</v>
      </c>
      <c r="AG9372">
        <f>IF(MIS[[#This Row],[OrderSide]]="SELL",MIS[[#This Row],[VALUE]]-MIS[[#This Row],[LIVE_VALUE]],MIS[[#This Row],[LIVE_VALUE]]-MIS[[#This Row],[VALUE]])</f>
        <v>202.5</v>
      </c>
      <c r="AH9372" t="str" cm="1">
        <f t="array" ref="AH9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72" t="str">
        <f>MIS[[#This Row],[TRADING SYMBOL]]</f>
        <v>NIFTY2552225050CE</v>
      </c>
      <c r="AJ9372" t="str">
        <f>IF(RIGHT(MIS[[#This Row],[Main/Hedge]],4)="MAIN","MAIN","HEDGE")</f>
        <v>MAIN</v>
      </c>
      <c r="AK9372" t="str" cm="1">
        <f t="array" ref="AK9372">_xlfn._xlws.FILTER(Table4[Column1],ISNUMBER(SEARCH(Table4[Column1],MIS[[#This Row],[OrderUniqueIdentifier]])),"")</f>
        <v>NOTREND</v>
      </c>
    </row>
    <row r="9373" spans="1:37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>
        <f>_xlfn.XLOOKUP(MIS[[#This Row],[TRADING SYMBOL]],[1]Sheet1!$D:$D,[1]Sheet1!$C:$C)</f>
        <v>163.69999999999999</v>
      </c>
      <c r="AE9373">
        <f>MIS[[#This Row],[OrderAverageTradedPrice]]*MIS[[#This Row],[OrderQuantity]]</f>
        <v>24562.5</v>
      </c>
      <c r="AF9373">
        <f>MIS[[#This Row],[LTP]]*MIS[[#This Row],[OrderQuantity]]</f>
        <v>24555</v>
      </c>
      <c r="AG9373">
        <f>IF(MIS[[#This Row],[OrderSide]]="SELL",MIS[[#This Row],[VALUE]]-MIS[[#This Row],[LIVE_VALUE]],MIS[[#This Row],[LIVE_VALUE]]-MIS[[#This Row],[VALUE]])</f>
        <v>-7.5</v>
      </c>
      <c r="AH9373" t="str" cm="1">
        <f t="array" ref="AH9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373" t="str">
        <f>MIS[[#This Row],[TRADING SYMBOL]]</f>
        <v>NIFTY2552225000PE</v>
      </c>
      <c r="AJ9373" t="str">
        <f>IF(RIGHT(MIS[[#This Row],[Main/Hedge]],4)="MAIN","MAIN","HEDGE")</f>
        <v>MAIN</v>
      </c>
      <c r="AK9373" t="str" cm="1">
        <f t="array" ref="AK9373">_xlfn._xlws.FILTER(Table4[Column1],ISNUMBER(SEARCH(Table4[Column1],MIS[[#This Row],[OrderUniqueIdentifier]])),"")</f>
        <v>LONGSHORT</v>
      </c>
    </row>
    <row r="9374" spans="1:37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>
        <f>_xlfn.XLOOKUP(MIS[[#This Row],[TRADING SYMBOL]],[1]Sheet1!$D:$D,[1]Sheet1!$C:$C)</f>
        <v>168.75</v>
      </c>
      <c r="AE9374">
        <f>MIS[[#This Row],[OrderAverageTradedPrice]]*MIS[[#This Row],[OrderQuantity]]</f>
        <v>12427.5</v>
      </c>
      <c r="AF9374">
        <f>MIS[[#This Row],[LTP]]*MIS[[#This Row],[OrderQuantity]]</f>
        <v>12656.25</v>
      </c>
      <c r="AG9374">
        <f>IF(MIS[[#This Row],[OrderSide]]="SELL",MIS[[#This Row],[VALUE]]-MIS[[#This Row],[LIVE_VALUE]],MIS[[#This Row],[LIVE_VALUE]]-MIS[[#This Row],[VALUE]])</f>
        <v>228.75</v>
      </c>
      <c r="AH9374" t="str" cm="1">
        <f t="array" ref="AH9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74" t="str">
        <f>MIS[[#This Row],[TRADING SYMBOL]]</f>
        <v>NIFTY2552225050CE</v>
      </c>
      <c r="AJ9374" t="str">
        <f>IF(RIGHT(MIS[[#This Row],[Main/Hedge]],4)="MAIN","MAIN","HEDGE")</f>
        <v>MAIN</v>
      </c>
      <c r="AK9374" t="str" cm="1">
        <f t="array" ref="AK9374">_xlfn._xlws.FILTER(Table4[Column1],ISNUMBER(SEARCH(Table4[Column1],MIS[[#This Row],[OrderUniqueIdentifier]])),"")</f>
        <v>NOTREND</v>
      </c>
    </row>
    <row r="9375" spans="1:37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>
        <f>_xlfn.XLOOKUP(MIS[[#This Row],[TRADING SYMBOL]],[1]Sheet1!$D:$D,[1]Sheet1!$C:$C)</f>
        <v>91.6</v>
      </c>
      <c r="AE9375">
        <f>MIS[[#This Row],[OrderAverageTradedPrice]]*MIS[[#This Row],[OrderQuantity]]</f>
        <v>1778</v>
      </c>
      <c r="AF9375">
        <f>MIS[[#This Row],[LTP]]*MIS[[#This Row],[OrderQuantity]]</f>
        <v>1832</v>
      </c>
      <c r="AG9375">
        <f>IF(MIS[[#This Row],[OrderSide]]="SELL",MIS[[#This Row],[VALUE]]-MIS[[#This Row],[LIVE_VALUE]],MIS[[#This Row],[LIVE_VALUE]]-MIS[[#This Row],[VALUE]])</f>
        <v>54</v>
      </c>
      <c r="AH9375" t="str" cm="1">
        <f t="array" ref="AH9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5" t="str">
        <f>MIS[[#This Row],[TRADING SYMBOL]]</f>
        <v>SENSEX2552083600CE</v>
      </c>
      <c r="AJ9375" t="str">
        <f>IF(RIGHT(MIS[[#This Row],[Main/Hedge]],4)="MAIN","MAIN","HEDGE")</f>
        <v>MAIN</v>
      </c>
      <c r="AK9375" t="str" cm="1">
        <f t="array" ref="AK9375">_xlfn._xlws.FILTER(Table4[Column1],ISNUMBER(SEARCH(Table4[Column1],MIS[[#This Row],[OrderUniqueIdentifier]])),"")</f>
        <v>XYT</v>
      </c>
    </row>
    <row r="9376" spans="1:37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>
        <f>_xlfn.XLOOKUP(MIS[[#This Row],[TRADING SYMBOL]],[1]Sheet1!$D:$D,[1]Sheet1!$C:$C)</f>
        <v>490.65</v>
      </c>
      <c r="AE9376">
        <f>MIS[[#This Row],[OrderAverageTradedPrice]]*MIS[[#This Row],[OrderQuantity]]</f>
        <v>19364</v>
      </c>
      <c r="AF9376">
        <f>MIS[[#This Row],[LTP]]*MIS[[#This Row],[OrderQuantity]]</f>
        <v>19626</v>
      </c>
      <c r="AG9376">
        <f>IF(MIS[[#This Row],[OrderSide]]="SELL",MIS[[#This Row],[VALUE]]-MIS[[#This Row],[LIVE_VALUE]],MIS[[#This Row],[LIVE_VALUE]]-MIS[[#This Row],[VALUE]])</f>
        <v>262</v>
      </c>
      <c r="AH9376" t="str" cm="1">
        <f t="array" ref="AH9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76" t="str">
        <f>MIS[[#This Row],[TRADING SYMBOL]]</f>
        <v>SENSEX2552082300CE</v>
      </c>
      <c r="AJ9376" t="str">
        <f>IF(RIGHT(MIS[[#This Row],[Main/Hedge]],4)="MAIN","MAIN","HEDGE")</f>
        <v>MAIN</v>
      </c>
      <c r="AK9376" t="str" cm="1">
        <f t="array" ref="AK9376">_xlfn._xlws.FILTER(Table4[Column1],ISNUMBER(SEARCH(Table4[Column1],MIS[[#This Row],[OrderUniqueIdentifier]])),"")</f>
        <v>NOTREND</v>
      </c>
    </row>
    <row r="9377" spans="1:37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>
        <f>_xlfn.XLOOKUP(MIS[[#This Row],[TRADING SYMBOL]],[1]Sheet1!$D:$D,[1]Sheet1!$C:$C)</f>
        <v>490.65</v>
      </c>
      <c r="AE9377">
        <f>MIS[[#This Row],[OrderAverageTradedPrice]]*MIS[[#This Row],[OrderQuantity]]</f>
        <v>19358</v>
      </c>
      <c r="AF9377">
        <f>MIS[[#This Row],[LTP]]*MIS[[#This Row],[OrderQuantity]]</f>
        <v>19626</v>
      </c>
      <c r="AG9377">
        <f>IF(MIS[[#This Row],[OrderSide]]="SELL",MIS[[#This Row],[VALUE]]-MIS[[#This Row],[LIVE_VALUE]],MIS[[#This Row],[LIVE_VALUE]]-MIS[[#This Row],[VALUE]])</f>
        <v>268</v>
      </c>
      <c r="AH9377" t="str" cm="1">
        <f t="array" ref="AH9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7" t="str">
        <f>MIS[[#This Row],[TRADING SYMBOL]]</f>
        <v>SENSEX2552082300CE</v>
      </c>
      <c r="AJ9377" t="str">
        <f>IF(RIGHT(MIS[[#This Row],[Main/Hedge]],4)="MAIN","MAIN","HEDGE")</f>
        <v>MAIN</v>
      </c>
      <c r="AK9377" t="str" cm="1">
        <f t="array" ref="AK9377">_xlfn._xlws.FILTER(Table4[Column1],ISNUMBER(SEARCH(Table4[Column1],MIS[[#This Row],[OrderUniqueIdentifier]])),"")</f>
        <v>XYT</v>
      </c>
    </row>
    <row r="9378" spans="1:37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>
        <f>_xlfn.XLOOKUP(MIS[[#This Row],[TRADING SYMBOL]],[1]Sheet1!$D:$D,[1]Sheet1!$C:$C)</f>
        <v>187</v>
      </c>
      <c r="AE9378">
        <f>MIS[[#This Row],[OrderAverageTradedPrice]]*MIS[[#This Row],[OrderQuantity]]</f>
        <v>42086.25</v>
      </c>
      <c r="AF9378">
        <f>MIS[[#This Row],[LTP]]*MIS[[#This Row],[OrderQuantity]]</f>
        <v>42075</v>
      </c>
      <c r="AG9378">
        <f>IF(MIS[[#This Row],[OrderSide]]="SELL",MIS[[#This Row],[VALUE]]-MIS[[#This Row],[LIVE_VALUE]],MIS[[#This Row],[LIVE_VALUE]]-MIS[[#This Row],[VALUE]])</f>
        <v>-11.25</v>
      </c>
      <c r="AH9378" t="str" cm="1">
        <f t="array" ref="AH9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78" t="str">
        <f>MIS[[#This Row],[TRADING SYMBOL]]</f>
        <v>NIFTY2552225050PE</v>
      </c>
      <c r="AJ9378" t="str">
        <f>IF(RIGHT(MIS[[#This Row],[Main/Hedge]],4)="MAIN","MAIN","HEDGE")</f>
        <v>MAIN</v>
      </c>
      <c r="AK9378" t="str" cm="1">
        <f t="array" ref="AK9378">_xlfn._xlws.FILTER(Table4[Column1],ISNUMBER(SEARCH(Table4[Column1],MIS[[#This Row],[OrderUniqueIdentifier]])),"")</f>
        <v>NOTREND</v>
      </c>
    </row>
    <row r="9379" spans="1:37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>
        <f>_xlfn.XLOOKUP(MIS[[#This Row],[TRADING SYMBOL]],[1]Sheet1!$D:$D,[1]Sheet1!$C:$C)</f>
        <v>115.45</v>
      </c>
      <c r="AE9379">
        <f>MIS[[#This Row],[OrderAverageTradedPrice]]*MIS[[#This Row],[OrderQuantity]]</f>
        <v>6540</v>
      </c>
      <c r="AF9379">
        <f>MIS[[#This Row],[LTP]]*MIS[[#This Row],[OrderQuantity]]</f>
        <v>6927</v>
      </c>
      <c r="AG9379">
        <f>IF(MIS[[#This Row],[OrderSide]]="SELL",MIS[[#This Row],[VALUE]]-MIS[[#This Row],[LIVE_VALUE]],MIS[[#This Row],[LIVE_VALUE]]-MIS[[#This Row],[VALUE]])</f>
        <v>387</v>
      </c>
      <c r="AH9379" t="str" cm="1">
        <f t="array" ref="AH9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9" t="str">
        <f>MIS[[#This Row],[TRADING SYMBOL]]</f>
        <v>SENSEX2552081100PE</v>
      </c>
      <c r="AJ9379" t="str">
        <f>IF(RIGHT(MIS[[#This Row],[Main/Hedge]],4)="MAIN","MAIN","HEDGE")</f>
        <v>MAIN</v>
      </c>
      <c r="AK9379" t="str" cm="1">
        <f t="array" ref="AK9379">_xlfn._xlws.FILTER(Table4[Column1],ISNUMBER(SEARCH(Table4[Column1],MIS[[#This Row],[OrderUniqueIdentifier]])),"")</f>
        <v>XYT</v>
      </c>
    </row>
    <row r="9380" spans="1:37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>
        <f>_xlfn.XLOOKUP(MIS[[#This Row],[TRADING SYMBOL]],[1]Sheet1!$D:$D,[1]Sheet1!$C:$C)</f>
        <v>409.5</v>
      </c>
      <c r="AE9380">
        <f>MIS[[#This Row],[OrderAverageTradedPrice]]*MIS[[#This Row],[OrderQuantity]]</f>
        <v>32200</v>
      </c>
      <c r="AF9380">
        <f>MIS[[#This Row],[LTP]]*MIS[[#This Row],[OrderQuantity]]</f>
        <v>32760</v>
      </c>
      <c r="AG9380">
        <f>IF(MIS[[#This Row],[OrderSide]]="SELL",MIS[[#This Row],[VALUE]]-MIS[[#This Row],[LIVE_VALUE]],MIS[[#This Row],[LIVE_VALUE]]-MIS[[#This Row],[VALUE]])</f>
        <v>560</v>
      </c>
      <c r="AH9380" t="str" cm="1">
        <f t="array" ref="AH9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80" t="str">
        <f>MIS[[#This Row],[TRADING SYMBOL]]</f>
        <v>SENSEX2552082300PE</v>
      </c>
      <c r="AJ9380" t="str">
        <f>IF(RIGHT(MIS[[#This Row],[Main/Hedge]],4)="MAIN","MAIN","HEDGE")</f>
        <v>MAIN</v>
      </c>
      <c r="AK9380" t="str" cm="1">
        <f t="array" ref="AK9380">_xlfn._xlws.FILTER(Table4[Column1],ISNUMBER(SEARCH(Table4[Column1],MIS[[#This Row],[OrderUniqueIdentifier]])),"")</f>
        <v>NOTREND</v>
      </c>
    </row>
    <row r="9381" spans="1:37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>
        <f>_xlfn.XLOOKUP(MIS[[#This Row],[TRADING SYMBOL]],[1]Sheet1!$D:$D,[1]Sheet1!$C:$C)</f>
        <v>409.5</v>
      </c>
      <c r="AE9381">
        <f>MIS[[#This Row],[OrderAverageTradedPrice]]*MIS[[#This Row],[OrderQuantity]]</f>
        <v>16102</v>
      </c>
      <c r="AF9381">
        <f>MIS[[#This Row],[LTP]]*MIS[[#This Row],[OrderQuantity]]</f>
        <v>16380</v>
      </c>
      <c r="AG9381">
        <f>IF(MIS[[#This Row],[OrderSide]]="SELL",MIS[[#This Row],[VALUE]]-MIS[[#This Row],[LIVE_VALUE]],MIS[[#This Row],[LIVE_VALUE]]-MIS[[#This Row],[VALUE]])</f>
        <v>278</v>
      </c>
      <c r="AH9381" t="str" cm="1">
        <f t="array" ref="AH9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1" t="str">
        <f>MIS[[#This Row],[TRADING SYMBOL]]</f>
        <v>SENSEX2552082300PE</v>
      </c>
      <c r="AJ9381" t="str">
        <f>IF(RIGHT(MIS[[#This Row],[Main/Hedge]],4)="MAIN","MAIN","HEDGE")</f>
        <v>MAIN</v>
      </c>
      <c r="AK9381" t="str" cm="1">
        <f t="array" ref="AK9381">_xlfn._xlws.FILTER(Table4[Column1],ISNUMBER(SEARCH(Table4[Column1],MIS[[#This Row],[OrderUniqueIdentifier]])),"")</f>
        <v>XYT</v>
      </c>
    </row>
    <row r="9382" spans="1:37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>
        <f>_xlfn.XLOOKUP(MIS[[#This Row],[TRADING SYMBOL]],[1]Sheet1!$D:$D,[1]Sheet1!$C:$C)</f>
        <v>168.75</v>
      </c>
      <c r="AE9382">
        <f>MIS[[#This Row],[OrderAverageTradedPrice]]*MIS[[#This Row],[OrderQuantity]]</f>
        <v>12453.75</v>
      </c>
      <c r="AF9382">
        <f>MIS[[#This Row],[LTP]]*MIS[[#This Row],[OrderQuantity]]</f>
        <v>12656.25</v>
      </c>
      <c r="AG9382">
        <f>IF(MIS[[#This Row],[OrderSide]]="SELL",MIS[[#This Row],[VALUE]]-MIS[[#This Row],[LIVE_VALUE]],MIS[[#This Row],[LIVE_VALUE]]-MIS[[#This Row],[VALUE]])</f>
        <v>202.5</v>
      </c>
      <c r="AH9382" t="str" cm="1">
        <f t="array" ref="AH9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82" t="str">
        <f>MIS[[#This Row],[TRADING SYMBOL]]</f>
        <v>NIFTY2552225050CE</v>
      </c>
      <c r="AJ9382" t="str">
        <f>IF(RIGHT(MIS[[#This Row],[Main/Hedge]],4)="MAIN","MAIN","HEDGE")</f>
        <v>MAIN</v>
      </c>
      <c r="AK9382" t="str" cm="1">
        <f t="array" ref="AK9382">_xlfn._xlws.FILTER(Table4[Column1],ISNUMBER(SEARCH(Table4[Column1],MIS[[#This Row],[OrderUniqueIdentifier]])),"")</f>
        <v>NOTREND</v>
      </c>
    </row>
    <row r="9383" spans="1:37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>
        <f>_xlfn.XLOOKUP(MIS[[#This Row],[TRADING SYMBOL]],[1]Sheet1!$D:$D,[1]Sheet1!$C:$C)</f>
        <v>187</v>
      </c>
      <c r="AE9383">
        <f>MIS[[#This Row],[OrderAverageTradedPrice]]*MIS[[#This Row],[OrderQuantity]]</f>
        <v>42097.5</v>
      </c>
      <c r="AF9383">
        <f>MIS[[#This Row],[LTP]]*MIS[[#This Row],[OrderQuantity]]</f>
        <v>42075</v>
      </c>
      <c r="AG9383">
        <f>IF(MIS[[#This Row],[OrderSide]]="SELL",MIS[[#This Row],[VALUE]]-MIS[[#This Row],[LIVE_VALUE]],MIS[[#This Row],[LIVE_VALUE]]-MIS[[#This Row],[VALUE]])</f>
        <v>-22.5</v>
      </c>
      <c r="AH9383" t="str" cm="1">
        <f t="array" ref="AH9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83" t="str">
        <f>MIS[[#This Row],[TRADING SYMBOL]]</f>
        <v>NIFTY2552225050PE</v>
      </c>
      <c r="AJ9383" t="str">
        <f>IF(RIGHT(MIS[[#This Row],[Main/Hedge]],4)="MAIN","MAIN","HEDGE")</f>
        <v>MAIN</v>
      </c>
      <c r="AK9383" t="str" cm="1">
        <f t="array" ref="AK9383">_xlfn._xlws.FILTER(Table4[Column1],ISNUMBER(SEARCH(Table4[Column1],MIS[[#This Row],[OrderUniqueIdentifier]])),"")</f>
        <v>NOTREND</v>
      </c>
    </row>
    <row r="9384" spans="1:37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>
        <f>_xlfn.XLOOKUP(MIS[[#This Row],[TRADING SYMBOL]],[1]Sheet1!$D:$D,[1]Sheet1!$C:$C)</f>
        <v>490.65</v>
      </c>
      <c r="AE9384">
        <f>MIS[[#This Row],[OrderAverageTradedPrice]]*MIS[[#This Row],[OrderQuantity]]</f>
        <v>38874</v>
      </c>
      <c r="AF9384">
        <f>MIS[[#This Row],[LTP]]*MIS[[#This Row],[OrderQuantity]]</f>
        <v>39252</v>
      </c>
      <c r="AG9384">
        <f>IF(MIS[[#This Row],[OrderSide]]="SELL",MIS[[#This Row],[VALUE]]-MIS[[#This Row],[LIVE_VALUE]],MIS[[#This Row],[LIVE_VALUE]]-MIS[[#This Row],[VALUE]])</f>
        <v>378</v>
      </c>
      <c r="AH9384" t="str" cm="1">
        <f t="array" ref="AH9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84" t="str">
        <f>MIS[[#This Row],[TRADING SYMBOL]]</f>
        <v>SENSEX2552082300CE</v>
      </c>
      <c r="AJ9384" t="str">
        <f>IF(RIGHT(MIS[[#This Row],[Main/Hedge]],4)="MAIN","MAIN","HEDGE")</f>
        <v>MAIN</v>
      </c>
      <c r="AK9384" t="str" cm="1">
        <f t="array" ref="AK9384">_xlfn._xlws.FILTER(Table4[Column1],ISNUMBER(SEARCH(Table4[Column1],MIS[[#This Row],[OrderUniqueIdentifier]])),"")</f>
        <v>NOTREND</v>
      </c>
    </row>
    <row r="9385" spans="1:37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>
        <f>_xlfn.XLOOKUP(MIS[[#This Row],[TRADING SYMBOL]],[1]Sheet1!$D:$D,[1]Sheet1!$C:$C)</f>
        <v>490.65</v>
      </c>
      <c r="AE9385">
        <f>MIS[[#This Row],[OrderAverageTradedPrice]]*MIS[[#This Row],[OrderQuantity]]</f>
        <v>9684</v>
      </c>
      <c r="AF9385">
        <f>MIS[[#This Row],[LTP]]*MIS[[#This Row],[OrderQuantity]]</f>
        <v>9813</v>
      </c>
      <c r="AG9385">
        <f>IF(MIS[[#This Row],[OrderSide]]="SELL",MIS[[#This Row],[VALUE]]-MIS[[#This Row],[LIVE_VALUE]],MIS[[#This Row],[LIVE_VALUE]]-MIS[[#This Row],[VALUE]])</f>
        <v>129</v>
      </c>
      <c r="AH9385" t="str" cm="1">
        <f t="array" ref="AH9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5" t="str">
        <f>MIS[[#This Row],[TRADING SYMBOL]]</f>
        <v>SENSEX2552082300CE</v>
      </c>
      <c r="AJ9385" t="str">
        <f>IF(RIGHT(MIS[[#This Row],[Main/Hedge]],4)="MAIN","MAIN","HEDGE")</f>
        <v>MAIN</v>
      </c>
      <c r="AK9385" t="str" cm="1">
        <f t="array" ref="AK9385">_xlfn._xlws.FILTER(Table4[Column1],ISNUMBER(SEARCH(Table4[Column1],MIS[[#This Row],[OrderUniqueIdentifier]])),"")</f>
        <v>XYT</v>
      </c>
    </row>
    <row r="9386" spans="1:37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>
        <f>_xlfn.XLOOKUP(MIS[[#This Row],[TRADING SYMBOL]],[1]Sheet1!$D:$D,[1]Sheet1!$C:$C)</f>
        <v>118.35</v>
      </c>
      <c r="AE9386">
        <f>MIS[[#This Row],[OrderAverageTradedPrice]]*MIS[[#This Row],[OrderQuantity]]</f>
        <v>9328</v>
      </c>
      <c r="AF9386">
        <f>MIS[[#This Row],[LTP]]*MIS[[#This Row],[OrderQuantity]]</f>
        <v>9468</v>
      </c>
      <c r="AG9386">
        <f>IF(MIS[[#This Row],[OrderSide]]="SELL",MIS[[#This Row],[VALUE]]-MIS[[#This Row],[LIVE_VALUE]],MIS[[#This Row],[LIVE_VALUE]]-MIS[[#This Row],[VALUE]])</f>
        <v>140</v>
      </c>
      <c r="AH9386" t="str" cm="1">
        <f t="array" ref="AH9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6" t="str">
        <f>MIS[[#This Row],[TRADING SYMBOL]]</f>
        <v>SENSEX2552083400CE</v>
      </c>
      <c r="AJ9386" t="str">
        <f>IF(RIGHT(MIS[[#This Row],[Main/Hedge]],4)="MAIN","MAIN","HEDGE")</f>
        <v>MAIN</v>
      </c>
      <c r="AK9386" t="str" cm="1">
        <f t="array" ref="AK9386">_xlfn._xlws.FILTER(Table4[Column1],ISNUMBER(SEARCH(Table4[Column1],MIS[[#This Row],[OrderUniqueIdentifier]])),"")</f>
        <v>XYT</v>
      </c>
    </row>
    <row r="9387" spans="1:37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>
        <f>_xlfn.XLOOKUP(MIS[[#This Row],[TRADING SYMBOL]],[1]Sheet1!$D:$D,[1]Sheet1!$C:$C)</f>
        <v>168.75</v>
      </c>
      <c r="AE9387">
        <f>MIS[[#This Row],[OrderAverageTradedPrice]]*MIS[[#This Row],[OrderQuantity]]</f>
        <v>49755</v>
      </c>
      <c r="AF9387">
        <f>MIS[[#This Row],[LTP]]*MIS[[#This Row],[OrderQuantity]]</f>
        <v>50625</v>
      </c>
      <c r="AG9387">
        <f>IF(MIS[[#This Row],[OrderSide]]="SELL",MIS[[#This Row],[VALUE]]-MIS[[#This Row],[LIVE_VALUE]],MIS[[#This Row],[LIVE_VALUE]]-MIS[[#This Row],[VALUE]])</f>
        <v>870</v>
      </c>
      <c r="AH9387" t="str" cm="1">
        <f t="array" ref="AH9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87" t="str">
        <f>MIS[[#This Row],[TRADING SYMBOL]]</f>
        <v>NIFTY2552225050CE</v>
      </c>
      <c r="AJ9387" t="str">
        <f>IF(RIGHT(MIS[[#This Row],[Main/Hedge]],4)="MAIN","MAIN","HEDGE")</f>
        <v>MAIN</v>
      </c>
      <c r="AK9387" t="str" cm="1">
        <f t="array" ref="AK9387">_xlfn._xlws.FILTER(Table4[Column1],ISNUMBER(SEARCH(Table4[Column1],MIS[[#This Row],[OrderUniqueIdentifier]])),"")</f>
        <v>NOTREND</v>
      </c>
    </row>
    <row r="9388" spans="1:37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>
        <f>_xlfn.XLOOKUP(MIS[[#This Row],[TRADING SYMBOL]],[1]Sheet1!$D:$D,[1]Sheet1!$C:$C)</f>
        <v>91.6</v>
      </c>
      <c r="AE9388">
        <f>MIS[[#This Row],[OrderAverageTradedPrice]]*MIS[[#This Row],[OrderQuantity]]</f>
        <v>7120</v>
      </c>
      <c r="AF9388">
        <f>MIS[[#This Row],[LTP]]*MIS[[#This Row],[OrderQuantity]]</f>
        <v>7328</v>
      </c>
      <c r="AG9388">
        <f>IF(MIS[[#This Row],[OrderSide]]="SELL",MIS[[#This Row],[VALUE]]-MIS[[#This Row],[LIVE_VALUE]],MIS[[#This Row],[LIVE_VALUE]]-MIS[[#This Row],[VALUE]])</f>
        <v>208</v>
      </c>
      <c r="AH9388" t="str" cm="1">
        <f t="array" ref="AH9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8" t="str">
        <f>MIS[[#This Row],[TRADING SYMBOL]]</f>
        <v>SENSEX2552083600CE</v>
      </c>
      <c r="AJ9388" t="str">
        <f>IF(RIGHT(MIS[[#This Row],[Main/Hedge]],4)="MAIN","MAIN","HEDGE")</f>
        <v>MAIN</v>
      </c>
      <c r="AK9388" t="str" cm="1">
        <f t="array" ref="AK9388">_xlfn._xlws.FILTER(Table4[Column1],ISNUMBER(SEARCH(Table4[Column1],MIS[[#This Row],[OrderUniqueIdentifier]])),"")</f>
        <v>XYT</v>
      </c>
    </row>
    <row r="9389" spans="1:37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>
        <f>_xlfn.XLOOKUP(MIS[[#This Row],[TRADING SYMBOL]],[1]Sheet1!$D:$D,[1]Sheet1!$C:$C)</f>
        <v>168.75</v>
      </c>
      <c r="AE9389">
        <f>MIS[[#This Row],[OrderAverageTradedPrice]]*MIS[[#This Row],[OrderQuantity]]</f>
        <v>224167.50000000003</v>
      </c>
      <c r="AF9389">
        <f>MIS[[#This Row],[LTP]]*MIS[[#This Row],[OrderQuantity]]</f>
        <v>227812.5</v>
      </c>
      <c r="AG9389">
        <f>IF(MIS[[#This Row],[OrderSide]]="SELL",MIS[[#This Row],[VALUE]]-MIS[[#This Row],[LIVE_VALUE]],MIS[[#This Row],[LIVE_VALUE]]-MIS[[#This Row],[VALUE]])</f>
        <v>3644.9999999999709</v>
      </c>
      <c r="AH9389" t="str" cm="1">
        <f t="array" ref="AH9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89" t="str">
        <f>MIS[[#This Row],[TRADING SYMBOL]]</f>
        <v>NIFTY2552225050CE</v>
      </c>
      <c r="AJ9389" t="str">
        <f>IF(RIGHT(MIS[[#This Row],[Main/Hedge]],4)="MAIN","MAIN","HEDGE")</f>
        <v>MAIN</v>
      </c>
      <c r="AK9389" t="str" cm="1">
        <f t="array" ref="AK9389">_xlfn._xlws.FILTER(Table4[Column1],ISNUMBER(SEARCH(Table4[Column1],MIS[[#This Row],[OrderUniqueIdentifier]])),"")</f>
        <v>NOTREND</v>
      </c>
    </row>
    <row r="9390" spans="1:37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>
        <f>_xlfn.XLOOKUP(MIS[[#This Row],[TRADING SYMBOL]],[1]Sheet1!$D:$D,[1]Sheet1!$C:$C)</f>
        <v>118.35</v>
      </c>
      <c r="AE9390">
        <f>MIS[[#This Row],[OrderAverageTradedPrice]]*MIS[[#This Row],[OrderQuantity]]</f>
        <v>37371</v>
      </c>
      <c r="AF9390">
        <f>MIS[[#This Row],[LTP]]*MIS[[#This Row],[OrderQuantity]]</f>
        <v>37872</v>
      </c>
      <c r="AG9390">
        <f>IF(MIS[[#This Row],[OrderSide]]="SELL",MIS[[#This Row],[VALUE]]-MIS[[#This Row],[LIVE_VALUE]],MIS[[#This Row],[LIVE_VALUE]]-MIS[[#This Row],[VALUE]])</f>
        <v>501</v>
      </c>
      <c r="AH9390" t="str" cm="1">
        <f t="array" ref="AH9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0" t="str">
        <f>MIS[[#This Row],[TRADING SYMBOL]]</f>
        <v>SENSEX2552083400CE</v>
      </c>
      <c r="AJ9390" t="str">
        <f>IF(RIGHT(MIS[[#This Row],[Main/Hedge]],4)="MAIN","MAIN","HEDGE")</f>
        <v>MAIN</v>
      </c>
      <c r="AK9390" t="str" cm="1">
        <f t="array" ref="AK9390">_xlfn._xlws.FILTER(Table4[Column1],ISNUMBER(SEARCH(Table4[Column1],MIS[[#This Row],[OrderUniqueIdentifier]])),"")</f>
        <v>XYT</v>
      </c>
    </row>
    <row r="9391" spans="1:37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>
        <f>_xlfn.XLOOKUP(MIS[[#This Row],[TRADING SYMBOL]],[1]Sheet1!$D:$D,[1]Sheet1!$C:$C)</f>
        <v>91.6</v>
      </c>
      <c r="AE9391">
        <f>MIS[[#This Row],[OrderAverageTradedPrice]]*MIS[[#This Row],[OrderQuantity]]</f>
        <v>30068.999999999985</v>
      </c>
      <c r="AF9391">
        <f>MIS[[#This Row],[LTP]]*MIS[[#This Row],[OrderQuantity]]</f>
        <v>31143.999999999996</v>
      </c>
      <c r="AG9391">
        <f>IF(MIS[[#This Row],[OrderSide]]="SELL",MIS[[#This Row],[VALUE]]-MIS[[#This Row],[LIVE_VALUE]],MIS[[#This Row],[LIVE_VALUE]]-MIS[[#This Row],[VALUE]])</f>
        <v>1075.0000000000109</v>
      </c>
      <c r="AH9391" t="str" cm="1">
        <f t="array" ref="AH9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1" t="str">
        <f>MIS[[#This Row],[TRADING SYMBOL]]</f>
        <v>SENSEX2552083600CE</v>
      </c>
      <c r="AJ9391" t="str">
        <f>IF(RIGHT(MIS[[#This Row],[Main/Hedge]],4)="MAIN","MAIN","HEDGE")</f>
        <v>MAIN</v>
      </c>
      <c r="AK9391" t="str" cm="1">
        <f t="array" ref="AK9391">_xlfn._xlws.FILTER(Table4[Column1],ISNUMBER(SEARCH(Table4[Column1],MIS[[#This Row],[OrderUniqueIdentifier]])),"")</f>
        <v>XYT</v>
      </c>
    </row>
    <row r="9392" spans="1:37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>
        <f>_xlfn.XLOOKUP(MIS[[#This Row],[TRADING SYMBOL]],[1]Sheet1!$D:$D,[1]Sheet1!$C:$C)</f>
        <v>490.65</v>
      </c>
      <c r="AE9392">
        <f>MIS[[#This Row],[OrderAverageTradedPrice]]*MIS[[#This Row],[OrderQuantity]]</f>
        <v>154955</v>
      </c>
      <c r="AF9392">
        <f>MIS[[#This Row],[LTP]]*MIS[[#This Row],[OrderQuantity]]</f>
        <v>157008</v>
      </c>
      <c r="AG9392">
        <f>IF(MIS[[#This Row],[OrderSide]]="SELL",MIS[[#This Row],[VALUE]]-MIS[[#This Row],[LIVE_VALUE]],MIS[[#This Row],[LIVE_VALUE]]-MIS[[#This Row],[VALUE]])</f>
        <v>2053</v>
      </c>
      <c r="AH9392" t="str" cm="1">
        <f t="array" ref="AH9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2" t="str">
        <f>MIS[[#This Row],[TRADING SYMBOL]]</f>
        <v>SENSEX2552082300CE</v>
      </c>
      <c r="AJ9392" t="str">
        <f>IF(RIGHT(MIS[[#This Row],[Main/Hedge]],4)="MAIN","MAIN","HEDGE")</f>
        <v>MAIN</v>
      </c>
      <c r="AK9392" t="str" cm="1">
        <f t="array" ref="AK9392">_xlfn._xlws.FILTER(Table4[Column1],ISNUMBER(SEARCH(Table4[Column1],MIS[[#This Row],[OrderUniqueIdentifier]])),"")</f>
        <v>XYT</v>
      </c>
    </row>
    <row r="9393" spans="1:37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>
        <f>_xlfn.XLOOKUP(MIS[[#This Row],[TRADING SYMBOL]],[1]Sheet1!$D:$D,[1]Sheet1!$C:$C)</f>
        <v>168.75</v>
      </c>
      <c r="AE9393">
        <f>MIS[[#This Row],[OrderAverageTradedPrice]]*MIS[[#This Row],[OrderQuantity]]</f>
        <v>12453.75</v>
      </c>
      <c r="AF9393">
        <f>MIS[[#This Row],[LTP]]*MIS[[#This Row],[OrderQuantity]]</f>
        <v>12656.25</v>
      </c>
      <c r="AG9393">
        <f>IF(MIS[[#This Row],[OrderSide]]="SELL",MIS[[#This Row],[VALUE]]-MIS[[#This Row],[LIVE_VALUE]],MIS[[#This Row],[LIVE_VALUE]]-MIS[[#This Row],[VALUE]])</f>
        <v>202.5</v>
      </c>
      <c r="AH9393" t="str" cm="1">
        <f t="array" ref="AH9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93" t="str">
        <f>MIS[[#This Row],[TRADING SYMBOL]]</f>
        <v>NIFTY2552225050CE</v>
      </c>
      <c r="AJ9393" t="str">
        <f>IF(RIGHT(MIS[[#This Row],[Main/Hedge]],4)="MAIN","MAIN","HEDGE")</f>
        <v>MAIN</v>
      </c>
      <c r="AK9393" t="str" cm="1">
        <f t="array" ref="AK9393">_xlfn._xlws.FILTER(Table4[Column1],ISNUMBER(SEARCH(Table4[Column1],MIS[[#This Row],[OrderUniqueIdentifier]])),"")</f>
        <v>NOTREND</v>
      </c>
    </row>
    <row r="9394" spans="1:37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>
        <f>_xlfn.XLOOKUP(MIS[[#This Row],[TRADING SYMBOL]],[1]Sheet1!$D:$D,[1]Sheet1!$C:$C)</f>
        <v>457.35</v>
      </c>
      <c r="AE9394">
        <f>MIS[[#This Row],[OrderAverageTradedPrice]]*MIS[[#This Row],[OrderQuantity]]</f>
        <v>8978</v>
      </c>
      <c r="AF9394">
        <f>MIS[[#This Row],[LTP]]*MIS[[#This Row],[OrderQuantity]]</f>
        <v>9147</v>
      </c>
      <c r="AG9394">
        <f>IF(MIS[[#This Row],[OrderSide]]="SELL",MIS[[#This Row],[VALUE]]-MIS[[#This Row],[LIVE_VALUE]],MIS[[#This Row],[LIVE_VALUE]]-MIS[[#This Row],[VALUE]])</f>
        <v>169</v>
      </c>
      <c r="AH9394" t="str" cm="1">
        <f t="array" ref="AH9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94" t="str">
        <f>MIS[[#This Row],[TRADING SYMBOL]]</f>
        <v>SENSEX2552082400PE</v>
      </c>
      <c r="AJ9394" t="str">
        <f>IF(RIGHT(MIS[[#This Row],[Main/Hedge]],4)="MAIN","MAIN","HEDGE")</f>
        <v>MAIN</v>
      </c>
      <c r="AK9394" t="str" cm="1">
        <f t="array" ref="AK9394">_xlfn._xlws.FILTER(Table4[Column1],ISNUMBER(SEARCH(Table4[Column1],MIS[[#This Row],[OrderUniqueIdentifier]])),"")</f>
        <v>NOTREND</v>
      </c>
    </row>
    <row r="9395" spans="1:37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>
        <f>_xlfn.XLOOKUP(MIS[[#This Row],[TRADING SYMBOL]],[1]Sheet1!$D:$D,[1]Sheet1!$C:$C)</f>
        <v>409.5</v>
      </c>
      <c r="AE9395">
        <f>MIS[[#This Row],[OrderAverageTradedPrice]]*MIS[[#This Row],[OrderQuantity]]</f>
        <v>112486.99999999981</v>
      </c>
      <c r="AF9395">
        <f>MIS[[#This Row],[LTP]]*MIS[[#This Row],[OrderQuantity]]</f>
        <v>114660</v>
      </c>
      <c r="AG9395">
        <f>IF(MIS[[#This Row],[OrderSide]]="SELL",MIS[[#This Row],[VALUE]]-MIS[[#This Row],[LIVE_VALUE]],MIS[[#This Row],[LIVE_VALUE]]-MIS[[#This Row],[VALUE]])</f>
        <v>2173.0000000001892</v>
      </c>
      <c r="AH9395" t="str" cm="1">
        <f t="array" ref="AH9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5" t="str">
        <f>MIS[[#This Row],[TRADING SYMBOL]]</f>
        <v>SENSEX2552082300PE</v>
      </c>
      <c r="AJ9395" t="str">
        <f>IF(RIGHT(MIS[[#This Row],[Main/Hedge]],4)="MAIN","MAIN","HEDGE")</f>
        <v>MAIN</v>
      </c>
      <c r="AK9395" t="str" cm="1">
        <f t="array" ref="AK9395">_xlfn._xlws.FILTER(Table4[Column1],ISNUMBER(SEARCH(Table4[Column1],MIS[[#This Row],[OrderUniqueIdentifier]])),"")</f>
        <v>XYT</v>
      </c>
    </row>
    <row r="9396" spans="1:37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>
        <f>_xlfn.XLOOKUP(MIS[[#This Row],[TRADING SYMBOL]],[1]Sheet1!$D:$D,[1]Sheet1!$C:$C)</f>
        <v>115.45</v>
      </c>
      <c r="AE9396">
        <f>MIS[[#This Row],[OrderAverageTradedPrice]]*MIS[[#This Row],[OrderQuantity]]</f>
        <v>30517.99999999996</v>
      </c>
      <c r="AF9396">
        <f>MIS[[#This Row],[LTP]]*MIS[[#This Row],[OrderQuantity]]</f>
        <v>32326</v>
      </c>
      <c r="AG9396">
        <f>IF(MIS[[#This Row],[OrderSide]]="SELL",MIS[[#This Row],[VALUE]]-MIS[[#This Row],[LIVE_VALUE]],MIS[[#This Row],[LIVE_VALUE]]-MIS[[#This Row],[VALUE]])</f>
        <v>1808.00000000004</v>
      </c>
      <c r="AH9396" t="str" cm="1">
        <f t="array" ref="AH9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6" t="str">
        <f>MIS[[#This Row],[TRADING SYMBOL]]</f>
        <v>SENSEX2552081100PE</v>
      </c>
      <c r="AJ9396" t="str">
        <f>IF(RIGHT(MIS[[#This Row],[Main/Hedge]],4)="MAIN","MAIN","HEDGE")</f>
        <v>MAIN</v>
      </c>
      <c r="AK9396" t="str" cm="1">
        <f t="array" ref="AK9396">_xlfn._xlws.FILTER(Table4[Column1],ISNUMBER(SEARCH(Table4[Column1],MIS[[#This Row],[OrderUniqueIdentifier]])),"")</f>
        <v>XYT</v>
      </c>
    </row>
    <row r="9397" spans="1:37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>
        <f>_xlfn.XLOOKUP(MIS[[#This Row],[TRADING SYMBOL]],[1]Sheet1!$D:$D,[1]Sheet1!$C:$C)</f>
        <v>409.5</v>
      </c>
      <c r="AE9397">
        <f>MIS[[#This Row],[OrderAverageTradedPrice]]*MIS[[#This Row],[OrderQuantity]]</f>
        <v>168830.99999999983</v>
      </c>
      <c r="AF9397">
        <f>MIS[[#This Row],[LTP]]*MIS[[#This Row],[OrderQuantity]]</f>
        <v>171990</v>
      </c>
      <c r="AG9397">
        <f>IF(MIS[[#This Row],[OrderSide]]="SELL",MIS[[#This Row],[VALUE]]-MIS[[#This Row],[LIVE_VALUE]],MIS[[#This Row],[LIVE_VALUE]]-MIS[[#This Row],[VALUE]])</f>
        <v>3159.0000000001746</v>
      </c>
      <c r="AH9397" t="str" cm="1">
        <f t="array" ref="AH9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97" t="str">
        <f>MIS[[#This Row],[TRADING SYMBOL]]</f>
        <v>SENSEX2552082300PE</v>
      </c>
      <c r="AJ9397" t="str">
        <f>IF(RIGHT(MIS[[#This Row],[Main/Hedge]],4)="MAIN","MAIN","HEDGE")</f>
        <v>MAIN</v>
      </c>
      <c r="AK9397" t="str" cm="1">
        <f t="array" ref="AK9397">_xlfn._xlws.FILTER(Table4[Column1],ISNUMBER(SEARCH(Table4[Column1],MIS[[#This Row],[OrderUniqueIdentifier]])),"")</f>
        <v>NOTREND</v>
      </c>
    </row>
    <row r="9398" spans="1:37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>
        <f>_xlfn.XLOOKUP(MIS[[#This Row],[TRADING SYMBOL]],[1]Sheet1!$D:$D,[1]Sheet1!$C:$C)</f>
        <v>115.45</v>
      </c>
      <c r="AE9398">
        <f>MIS[[#This Row],[OrderAverageTradedPrice]]*MIS[[#This Row],[OrderQuantity]]</f>
        <v>30569</v>
      </c>
      <c r="AF9398">
        <f>MIS[[#This Row],[LTP]]*MIS[[#This Row],[OrderQuantity]]</f>
        <v>32326</v>
      </c>
      <c r="AG9398">
        <f>IF(MIS[[#This Row],[OrderSide]]="SELL",MIS[[#This Row],[VALUE]]-MIS[[#This Row],[LIVE_VALUE]],MIS[[#This Row],[LIVE_VALUE]]-MIS[[#This Row],[VALUE]])</f>
        <v>1757</v>
      </c>
      <c r="AH9398" t="str" cm="1">
        <f t="array" ref="AH9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8" t="str">
        <f>MIS[[#This Row],[TRADING SYMBOL]]</f>
        <v>SENSEX2552081100PE</v>
      </c>
      <c r="AJ9398" t="str">
        <f>IF(RIGHT(MIS[[#This Row],[Main/Hedge]],4)="MAIN","MAIN","HEDGE")</f>
        <v>MAIN</v>
      </c>
      <c r="AK9398" t="str" cm="1">
        <f t="array" ref="AK9398">_xlfn._xlws.FILTER(Table4[Column1],ISNUMBER(SEARCH(Table4[Column1],MIS[[#This Row],[OrderUniqueIdentifier]])),"")</f>
        <v>XYT</v>
      </c>
    </row>
    <row r="9399" spans="1:37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>
        <f>_xlfn.XLOOKUP(MIS[[#This Row],[TRADING SYMBOL]],[1]Sheet1!$D:$D,[1]Sheet1!$C:$C)</f>
        <v>409.5</v>
      </c>
      <c r="AE9399">
        <f>MIS[[#This Row],[OrderAverageTradedPrice]]*MIS[[#This Row],[OrderQuantity]]</f>
        <v>40170</v>
      </c>
      <c r="AF9399">
        <f>MIS[[#This Row],[LTP]]*MIS[[#This Row],[OrderQuantity]]</f>
        <v>40950</v>
      </c>
      <c r="AG9399">
        <f>IF(MIS[[#This Row],[OrderSide]]="SELL",MIS[[#This Row],[VALUE]]-MIS[[#This Row],[LIVE_VALUE]],MIS[[#This Row],[LIVE_VALUE]]-MIS[[#This Row],[VALUE]])</f>
        <v>780</v>
      </c>
      <c r="AH9399" t="str" cm="1">
        <f t="array" ref="AH9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399" t="str">
        <f>MIS[[#This Row],[TRADING SYMBOL]]</f>
        <v>SENSEX2552082300PE</v>
      </c>
      <c r="AJ9399" t="str">
        <f>IF(RIGHT(MIS[[#This Row],[Main/Hedge]],4)="MAIN","MAIN","HEDGE")</f>
        <v>MAIN</v>
      </c>
      <c r="AK9399" t="str" cm="1">
        <f t="array" ref="AK9399">_xlfn._xlws.FILTER(Table4[Column1],ISNUMBER(SEARCH(Table4[Column1],MIS[[#This Row],[OrderUniqueIdentifier]])),"")</f>
        <v>NOTREND</v>
      </c>
    </row>
    <row r="9400" spans="1:37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>
        <f>_xlfn.XLOOKUP(MIS[[#This Row],[TRADING SYMBOL]],[1]Sheet1!$D:$D,[1]Sheet1!$C:$C)</f>
        <v>115.45</v>
      </c>
      <c r="AE9400">
        <f>MIS[[#This Row],[OrderAverageTradedPrice]]*MIS[[#This Row],[OrderQuantity]]</f>
        <v>6540</v>
      </c>
      <c r="AF9400">
        <f>MIS[[#This Row],[LTP]]*MIS[[#This Row],[OrderQuantity]]</f>
        <v>6927</v>
      </c>
      <c r="AG9400">
        <f>IF(MIS[[#This Row],[OrderSide]]="SELL",MIS[[#This Row],[VALUE]]-MIS[[#This Row],[LIVE_VALUE]],MIS[[#This Row],[LIVE_VALUE]]-MIS[[#This Row],[VALUE]])</f>
        <v>387</v>
      </c>
      <c r="AH9400" t="str" cm="1">
        <f t="array" ref="AH9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0" t="str">
        <f>MIS[[#This Row],[TRADING SYMBOL]]</f>
        <v>SENSEX2552081100PE</v>
      </c>
      <c r="AJ9400" t="str">
        <f>IF(RIGHT(MIS[[#This Row],[Main/Hedge]],4)="MAIN","MAIN","HEDGE")</f>
        <v>MAIN</v>
      </c>
      <c r="AK9400" t="str" cm="1">
        <f t="array" ref="AK9400">_xlfn._xlws.FILTER(Table4[Column1],ISNUMBER(SEARCH(Table4[Column1],MIS[[#This Row],[OrderUniqueIdentifier]])),"")</f>
        <v>XYT</v>
      </c>
    </row>
    <row r="9401" spans="1:37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>
        <f>_xlfn.XLOOKUP(MIS[[#This Row],[TRADING SYMBOL]],[1]Sheet1!$D:$D,[1]Sheet1!$C:$C)</f>
        <v>409.5</v>
      </c>
      <c r="AE9401">
        <f>MIS[[#This Row],[OrderAverageTradedPrice]]*MIS[[#This Row],[OrderQuantity]]</f>
        <v>24120</v>
      </c>
      <c r="AF9401">
        <f>MIS[[#This Row],[LTP]]*MIS[[#This Row],[OrderQuantity]]</f>
        <v>24570</v>
      </c>
      <c r="AG9401">
        <f>IF(MIS[[#This Row],[OrderSide]]="SELL",MIS[[#This Row],[VALUE]]-MIS[[#This Row],[LIVE_VALUE]],MIS[[#This Row],[LIVE_VALUE]]-MIS[[#This Row],[VALUE]])</f>
        <v>450</v>
      </c>
      <c r="AH9401" t="str" cm="1">
        <f t="array" ref="AH9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1" t="str">
        <f>MIS[[#This Row],[TRADING SYMBOL]]</f>
        <v>SENSEX2552082300PE</v>
      </c>
      <c r="AJ9401" t="str">
        <f>IF(RIGHT(MIS[[#This Row],[Main/Hedge]],4)="MAIN","MAIN","HEDGE")</f>
        <v>MAIN</v>
      </c>
      <c r="AK9401" t="str" cm="1">
        <f t="array" ref="AK9401">_xlfn._xlws.FILTER(Table4[Column1],ISNUMBER(SEARCH(Table4[Column1],MIS[[#This Row],[OrderUniqueIdentifier]])),"")</f>
        <v>XYT</v>
      </c>
    </row>
    <row r="9402" spans="1:37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>
        <f>_xlfn.XLOOKUP(MIS[[#This Row],[TRADING SYMBOL]],[1]Sheet1!$D:$D,[1]Sheet1!$C:$C)</f>
        <v>115.45</v>
      </c>
      <c r="AE9402">
        <f>MIS[[#This Row],[OrderAverageTradedPrice]]*MIS[[#This Row],[OrderQuantity]]</f>
        <v>6540</v>
      </c>
      <c r="AF9402">
        <f>MIS[[#This Row],[LTP]]*MIS[[#This Row],[OrderQuantity]]</f>
        <v>6927</v>
      </c>
      <c r="AG9402">
        <f>IF(MIS[[#This Row],[OrderSide]]="SELL",MIS[[#This Row],[VALUE]]-MIS[[#This Row],[LIVE_VALUE]],MIS[[#This Row],[LIVE_VALUE]]-MIS[[#This Row],[VALUE]])</f>
        <v>387</v>
      </c>
      <c r="AH9402" t="str" cm="1">
        <f t="array" ref="AH9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2" t="str">
        <f>MIS[[#This Row],[TRADING SYMBOL]]</f>
        <v>SENSEX2552081100PE</v>
      </c>
      <c r="AJ9402" t="str">
        <f>IF(RIGHT(MIS[[#This Row],[Main/Hedge]],4)="MAIN","MAIN","HEDGE")</f>
        <v>MAIN</v>
      </c>
      <c r="AK9402" t="str" cm="1">
        <f t="array" ref="AK9402">_xlfn._xlws.FILTER(Table4[Column1],ISNUMBER(SEARCH(Table4[Column1],MIS[[#This Row],[OrderUniqueIdentifier]])),"")</f>
        <v>XYT</v>
      </c>
    </row>
    <row r="9403" spans="1:37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>
        <f>_xlfn.XLOOKUP(MIS[[#This Row],[TRADING SYMBOL]],[1]Sheet1!$D:$D,[1]Sheet1!$C:$C)</f>
        <v>490.65</v>
      </c>
      <c r="AE9403">
        <f>MIS[[#This Row],[OrderAverageTradedPrice]]*MIS[[#This Row],[OrderQuantity]]</f>
        <v>9682</v>
      </c>
      <c r="AF9403">
        <f>MIS[[#This Row],[LTP]]*MIS[[#This Row],[OrderQuantity]]</f>
        <v>9813</v>
      </c>
      <c r="AG9403">
        <f>IF(MIS[[#This Row],[OrderSide]]="SELL",MIS[[#This Row],[VALUE]]-MIS[[#This Row],[LIVE_VALUE]],MIS[[#This Row],[LIVE_VALUE]]-MIS[[#This Row],[VALUE]])</f>
        <v>131</v>
      </c>
      <c r="AH9403" t="str" cm="1">
        <f t="array" ref="AH9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03" t="str">
        <f>MIS[[#This Row],[TRADING SYMBOL]]</f>
        <v>SENSEX2552082300CE</v>
      </c>
      <c r="AJ9403" t="str">
        <f>IF(RIGHT(MIS[[#This Row],[Main/Hedge]],4)="MAIN","MAIN","HEDGE")</f>
        <v>MAIN</v>
      </c>
      <c r="AK9403" t="str" cm="1">
        <f t="array" ref="AK9403">_xlfn._xlws.FILTER(Table4[Column1],ISNUMBER(SEARCH(Table4[Column1],MIS[[#This Row],[OrderUniqueIdentifier]])),"")</f>
        <v>NOTREND</v>
      </c>
    </row>
    <row r="9404" spans="1:37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>
        <f>_xlfn.XLOOKUP(MIS[[#This Row],[TRADING SYMBOL]],[1]Sheet1!$D:$D,[1]Sheet1!$C:$C)</f>
        <v>187</v>
      </c>
      <c r="AE9404">
        <f>MIS[[#This Row],[OrderAverageTradedPrice]]*MIS[[#This Row],[OrderQuantity]]</f>
        <v>56088.75</v>
      </c>
      <c r="AF9404">
        <f>MIS[[#This Row],[LTP]]*MIS[[#This Row],[OrderQuantity]]</f>
        <v>56100</v>
      </c>
      <c r="AG9404">
        <f>IF(MIS[[#This Row],[OrderSide]]="SELL",MIS[[#This Row],[VALUE]]-MIS[[#This Row],[LIVE_VALUE]],MIS[[#This Row],[LIVE_VALUE]]-MIS[[#This Row],[VALUE]])</f>
        <v>11.25</v>
      </c>
      <c r="AH9404" t="str" cm="1">
        <f t="array" ref="AH9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04" t="str">
        <f>MIS[[#This Row],[TRADING SYMBOL]]</f>
        <v>NIFTY2552225050PE</v>
      </c>
      <c r="AJ9404" t="str">
        <f>IF(RIGHT(MIS[[#This Row],[Main/Hedge]],4)="MAIN","MAIN","HEDGE")</f>
        <v>MAIN</v>
      </c>
      <c r="AK9404" t="str" cm="1">
        <f t="array" ref="AK9404">_xlfn._xlws.FILTER(Table4[Column1],ISNUMBER(SEARCH(Table4[Column1],MIS[[#This Row],[OrderUniqueIdentifier]])),"")</f>
        <v>NOTREND</v>
      </c>
    </row>
    <row r="9405" spans="1:37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>
        <f>_xlfn.XLOOKUP(MIS[[#This Row],[TRADING SYMBOL]],[1]Sheet1!$D:$D,[1]Sheet1!$C:$C)</f>
        <v>91.6</v>
      </c>
      <c r="AE9405">
        <f>MIS[[#This Row],[OrderAverageTradedPrice]]*MIS[[#This Row],[OrderQuantity]]</f>
        <v>7114</v>
      </c>
      <c r="AF9405">
        <f>MIS[[#This Row],[LTP]]*MIS[[#This Row],[OrderQuantity]]</f>
        <v>7328</v>
      </c>
      <c r="AG9405">
        <f>IF(MIS[[#This Row],[OrderSide]]="SELL",MIS[[#This Row],[VALUE]]-MIS[[#This Row],[LIVE_VALUE]],MIS[[#This Row],[LIVE_VALUE]]-MIS[[#This Row],[VALUE]])</f>
        <v>214</v>
      </c>
      <c r="AH9405" t="str" cm="1">
        <f t="array" ref="AH9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5" t="str">
        <f>MIS[[#This Row],[TRADING SYMBOL]]</f>
        <v>SENSEX2552083600CE</v>
      </c>
      <c r="AJ9405" t="str">
        <f>IF(RIGHT(MIS[[#This Row],[Main/Hedge]],4)="MAIN","MAIN","HEDGE")</f>
        <v>MAIN</v>
      </c>
      <c r="AK9405" t="str" cm="1">
        <f t="array" ref="AK9405">_xlfn._xlws.FILTER(Table4[Column1],ISNUMBER(SEARCH(Table4[Column1],MIS[[#This Row],[OrderUniqueIdentifier]])),"")</f>
        <v>XYT</v>
      </c>
    </row>
    <row r="9406" spans="1:37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>
        <f>_xlfn.XLOOKUP(MIS[[#This Row],[TRADING SYMBOL]],[1]Sheet1!$D:$D,[1]Sheet1!$C:$C)</f>
        <v>490.65</v>
      </c>
      <c r="AE9406">
        <f>MIS[[#This Row],[OrderAverageTradedPrice]]*MIS[[#This Row],[OrderQuantity]]</f>
        <v>38868</v>
      </c>
      <c r="AF9406">
        <f>MIS[[#This Row],[LTP]]*MIS[[#This Row],[OrderQuantity]]</f>
        <v>39252</v>
      </c>
      <c r="AG9406">
        <f>IF(MIS[[#This Row],[OrderSide]]="SELL",MIS[[#This Row],[VALUE]]-MIS[[#This Row],[LIVE_VALUE]],MIS[[#This Row],[LIVE_VALUE]]-MIS[[#This Row],[VALUE]])</f>
        <v>384</v>
      </c>
      <c r="AH9406" t="str" cm="1">
        <f t="array" ref="AH9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6" t="str">
        <f>MIS[[#This Row],[TRADING SYMBOL]]</f>
        <v>SENSEX2552082300CE</v>
      </c>
      <c r="AJ9406" t="str">
        <f>IF(RIGHT(MIS[[#This Row],[Main/Hedge]],4)="MAIN","MAIN","HEDGE")</f>
        <v>MAIN</v>
      </c>
      <c r="AK9406" t="str" cm="1">
        <f t="array" ref="AK9406">_xlfn._xlws.FILTER(Table4[Column1],ISNUMBER(SEARCH(Table4[Column1],MIS[[#This Row],[OrderUniqueIdentifier]])),"")</f>
        <v>XYT</v>
      </c>
    </row>
    <row r="9407" spans="1:37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>
        <f>_xlfn.XLOOKUP(MIS[[#This Row],[TRADING SYMBOL]],[1]Sheet1!$D:$D,[1]Sheet1!$C:$C)</f>
        <v>118.35</v>
      </c>
      <c r="AE9407">
        <f>MIS[[#This Row],[OrderAverageTradedPrice]]*MIS[[#This Row],[OrderQuantity]]</f>
        <v>9384</v>
      </c>
      <c r="AF9407">
        <f>MIS[[#This Row],[LTP]]*MIS[[#This Row],[OrderQuantity]]</f>
        <v>9468</v>
      </c>
      <c r="AG9407">
        <f>IF(MIS[[#This Row],[OrderSide]]="SELL",MIS[[#This Row],[VALUE]]-MIS[[#This Row],[LIVE_VALUE]],MIS[[#This Row],[LIVE_VALUE]]-MIS[[#This Row],[VALUE]])</f>
        <v>84</v>
      </c>
      <c r="AH9407" t="str" cm="1">
        <f t="array" ref="AH9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7" t="str">
        <f>MIS[[#This Row],[TRADING SYMBOL]]</f>
        <v>SENSEX2552083400CE</v>
      </c>
      <c r="AJ9407" t="str">
        <f>IF(RIGHT(MIS[[#This Row],[Main/Hedge]],4)="MAIN","MAIN","HEDGE")</f>
        <v>MAIN</v>
      </c>
      <c r="AK9407" t="str" cm="1">
        <f t="array" ref="AK9407">_xlfn._xlws.FILTER(Table4[Column1],ISNUMBER(SEARCH(Table4[Column1],MIS[[#This Row],[OrderUniqueIdentifier]])),"")</f>
        <v>XYT</v>
      </c>
    </row>
    <row r="9408" spans="1:37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>
        <f>_xlfn.XLOOKUP(MIS[[#This Row],[TRADING SYMBOL]],[1]Sheet1!$D:$D,[1]Sheet1!$C:$C)</f>
        <v>409.5</v>
      </c>
      <c r="AE9408">
        <f>MIS[[#This Row],[OrderAverageTradedPrice]]*MIS[[#This Row],[OrderQuantity]]</f>
        <v>48312</v>
      </c>
      <c r="AF9408">
        <f>MIS[[#This Row],[LTP]]*MIS[[#This Row],[OrderQuantity]]</f>
        <v>49140</v>
      </c>
      <c r="AG9408">
        <f>IF(MIS[[#This Row],[OrderSide]]="SELL",MIS[[#This Row],[VALUE]]-MIS[[#This Row],[LIVE_VALUE]],MIS[[#This Row],[LIVE_VALUE]]-MIS[[#This Row],[VALUE]])</f>
        <v>828</v>
      </c>
      <c r="AH9408" t="str" cm="1">
        <f t="array" ref="AH9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08" t="str">
        <f>MIS[[#This Row],[TRADING SYMBOL]]</f>
        <v>SENSEX2552082300PE</v>
      </c>
      <c r="AJ9408" t="str">
        <f>IF(RIGHT(MIS[[#This Row],[Main/Hedge]],4)="MAIN","MAIN","HEDGE")</f>
        <v>MAIN</v>
      </c>
      <c r="AK9408" t="str" cm="1">
        <f t="array" ref="AK9408">_xlfn._xlws.FILTER(Table4[Column1],ISNUMBER(SEARCH(Table4[Column1],MIS[[#This Row],[OrderUniqueIdentifier]])),"")</f>
        <v>NOTREND</v>
      </c>
    </row>
    <row r="9409" spans="1:37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>
        <f>_xlfn.XLOOKUP(MIS[[#This Row],[TRADING SYMBOL]],[1]Sheet1!$D:$D,[1]Sheet1!$C:$C)</f>
        <v>115.45</v>
      </c>
      <c r="AE9409">
        <f>MIS[[#This Row],[OrderAverageTradedPrice]]*MIS[[#This Row],[OrderQuantity]]</f>
        <v>8761</v>
      </c>
      <c r="AF9409">
        <f>MIS[[#This Row],[LTP]]*MIS[[#This Row],[OrderQuantity]]</f>
        <v>9236</v>
      </c>
      <c r="AG9409">
        <f>IF(MIS[[#This Row],[OrderSide]]="SELL",MIS[[#This Row],[VALUE]]-MIS[[#This Row],[LIVE_VALUE]],MIS[[#This Row],[LIVE_VALUE]]-MIS[[#This Row],[VALUE]])</f>
        <v>475</v>
      </c>
      <c r="AH9409" t="str" cm="1">
        <f t="array" ref="AH9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9" t="str">
        <f>MIS[[#This Row],[TRADING SYMBOL]]</f>
        <v>SENSEX2552081100PE</v>
      </c>
      <c r="AJ9409" t="str">
        <f>IF(RIGHT(MIS[[#This Row],[Main/Hedge]],4)="MAIN","MAIN","HEDGE")</f>
        <v>MAIN</v>
      </c>
      <c r="AK9409" t="str" cm="1">
        <f t="array" ref="AK9409">_xlfn._xlws.FILTER(Table4[Column1],ISNUMBER(SEARCH(Table4[Column1],MIS[[#This Row],[OrderUniqueIdentifier]])),"")</f>
        <v>XYT</v>
      </c>
    </row>
    <row r="9410" spans="1:37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>
        <f>_xlfn.XLOOKUP(MIS[[#This Row],[TRADING SYMBOL]],[1]Sheet1!$D:$D,[1]Sheet1!$C:$C)</f>
        <v>409.5</v>
      </c>
      <c r="AE9410">
        <f>MIS[[#This Row],[OrderAverageTradedPrice]]*MIS[[#This Row],[OrderQuantity]]</f>
        <v>32216</v>
      </c>
      <c r="AF9410">
        <f>MIS[[#This Row],[LTP]]*MIS[[#This Row],[OrderQuantity]]</f>
        <v>32760</v>
      </c>
      <c r="AG9410">
        <f>IF(MIS[[#This Row],[OrderSide]]="SELL",MIS[[#This Row],[VALUE]]-MIS[[#This Row],[LIVE_VALUE]],MIS[[#This Row],[LIVE_VALUE]]-MIS[[#This Row],[VALUE]])</f>
        <v>544</v>
      </c>
      <c r="AH9410" t="str" cm="1">
        <f t="array" ref="AH9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0" t="str">
        <f>MIS[[#This Row],[TRADING SYMBOL]]</f>
        <v>SENSEX2552082300PE</v>
      </c>
      <c r="AJ9410" t="str">
        <f>IF(RIGHT(MIS[[#This Row],[Main/Hedge]],4)="MAIN","MAIN","HEDGE")</f>
        <v>MAIN</v>
      </c>
      <c r="AK9410" t="str" cm="1">
        <f t="array" ref="AK9410">_xlfn._xlws.FILTER(Table4[Column1],ISNUMBER(SEARCH(Table4[Column1],MIS[[#This Row],[OrderUniqueIdentifier]])),"")</f>
        <v>XYT</v>
      </c>
    </row>
    <row r="9411" spans="1:37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>
        <f>_xlfn.XLOOKUP(MIS[[#This Row],[TRADING SYMBOL]],[1]Sheet1!$D:$D,[1]Sheet1!$C:$C)</f>
        <v>115.45</v>
      </c>
      <c r="AE9411">
        <f>MIS[[#This Row],[OrderAverageTradedPrice]]*MIS[[#This Row],[OrderQuantity]]</f>
        <v>8754</v>
      </c>
      <c r="AF9411">
        <f>MIS[[#This Row],[LTP]]*MIS[[#This Row],[OrderQuantity]]</f>
        <v>9236</v>
      </c>
      <c r="AG9411">
        <f>IF(MIS[[#This Row],[OrderSide]]="SELL",MIS[[#This Row],[VALUE]]-MIS[[#This Row],[LIVE_VALUE]],MIS[[#This Row],[LIVE_VALUE]]-MIS[[#This Row],[VALUE]])</f>
        <v>482</v>
      </c>
      <c r="AH9411" t="str" cm="1">
        <f t="array" ref="AH9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1" t="str">
        <f>MIS[[#This Row],[TRADING SYMBOL]]</f>
        <v>SENSEX2552081100PE</v>
      </c>
      <c r="AJ9411" t="str">
        <f>IF(RIGHT(MIS[[#This Row],[Main/Hedge]],4)="MAIN","MAIN","HEDGE")</f>
        <v>MAIN</v>
      </c>
      <c r="AK9411" t="str" cm="1">
        <f t="array" ref="AK9411">_xlfn._xlws.FILTER(Table4[Column1],ISNUMBER(SEARCH(Table4[Column1],MIS[[#This Row],[OrderUniqueIdentifier]])),"")</f>
        <v>XYT</v>
      </c>
    </row>
    <row r="9412" spans="1:37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>
        <f>_xlfn.XLOOKUP(MIS[[#This Row],[TRADING SYMBOL]],[1]Sheet1!$D:$D,[1]Sheet1!$C:$C)</f>
        <v>187</v>
      </c>
      <c r="AE9412">
        <f>MIS[[#This Row],[OrderAverageTradedPrice]]*MIS[[#This Row],[OrderQuantity]]</f>
        <v>56092.5</v>
      </c>
      <c r="AF9412">
        <f>MIS[[#This Row],[LTP]]*MIS[[#This Row],[OrderQuantity]]</f>
        <v>56100</v>
      </c>
      <c r="AG9412">
        <f>IF(MIS[[#This Row],[OrderSide]]="SELL",MIS[[#This Row],[VALUE]]-MIS[[#This Row],[LIVE_VALUE]],MIS[[#This Row],[LIVE_VALUE]]-MIS[[#This Row],[VALUE]])</f>
        <v>7.5</v>
      </c>
      <c r="AH9412" t="str" cm="1">
        <f t="array" ref="AH9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12" t="str">
        <f>MIS[[#This Row],[TRADING SYMBOL]]</f>
        <v>NIFTY2552225050PE</v>
      </c>
      <c r="AJ9412" t="str">
        <f>IF(RIGHT(MIS[[#This Row],[Main/Hedge]],4)="MAIN","MAIN","HEDGE")</f>
        <v>MAIN</v>
      </c>
      <c r="AK9412" t="str" cm="1">
        <f t="array" ref="AK9412">_xlfn._xlws.FILTER(Table4[Column1],ISNUMBER(SEARCH(Table4[Column1],MIS[[#This Row],[OrderUniqueIdentifier]])),"")</f>
        <v>NOTREND</v>
      </c>
    </row>
    <row r="9413" spans="1:37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>
        <f>_xlfn.XLOOKUP(MIS[[#This Row],[TRADING SYMBOL]],[1]Sheet1!$D:$D,[1]Sheet1!$C:$C)</f>
        <v>409.5</v>
      </c>
      <c r="AE9413">
        <f>MIS[[#This Row],[OrderAverageTradedPrice]]*MIS[[#This Row],[OrderQuantity]]</f>
        <v>24162</v>
      </c>
      <c r="AF9413">
        <f>MIS[[#This Row],[LTP]]*MIS[[#This Row],[OrderQuantity]]</f>
        <v>24570</v>
      </c>
      <c r="AG9413">
        <f>IF(MIS[[#This Row],[OrderSide]]="SELL",MIS[[#This Row],[VALUE]]-MIS[[#This Row],[LIVE_VALUE]],MIS[[#This Row],[LIVE_VALUE]]-MIS[[#This Row],[VALUE]])</f>
        <v>408</v>
      </c>
      <c r="AH9413" t="str" cm="1">
        <f t="array" ref="AH9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3" t="str">
        <f>MIS[[#This Row],[TRADING SYMBOL]]</f>
        <v>SENSEX2552082300PE</v>
      </c>
      <c r="AJ9413" t="str">
        <f>IF(RIGHT(MIS[[#This Row],[Main/Hedge]],4)="MAIN","MAIN","HEDGE")</f>
        <v>MAIN</v>
      </c>
      <c r="AK9413" t="str" cm="1">
        <f t="array" ref="AK9413">_xlfn._xlws.FILTER(Table4[Column1],ISNUMBER(SEARCH(Table4[Column1],MIS[[#This Row],[OrderUniqueIdentifier]])),"")</f>
        <v>XYT</v>
      </c>
    </row>
    <row r="9414" spans="1:37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>
        <f>_xlfn.XLOOKUP(MIS[[#This Row],[TRADING SYMBOL]],[1]Sheet1!$D:$D,[1]Sheet1!$C:$C)</f>
        <v>115.45</v>
      </c>
      <c r="AE9414">
        <f>MIS[[#This Row],[OrderAverageTradedPrice]]*MIS[[#This Row],[OrderQuantity]]</f>
        <v>8765</v>
      </c>
      <c r="AF9414">
        <f>MIS[[#This Row],[LTP]]*MIS[[#This Row],[OrderQuantity]]</f>
        <v>9236</v>
      </c>
      <c r="AG9414">
        <f>IF(MIS[[#This Row],[OrderSide]]="SELL",MIS[[#This Row],[VALUE]]-MIS[[#This Row],[LIVE_VALUE]],MIS[[#This Row],[LIVE_VALUE]]-MIS[[#This Row],[VALUE]])</f>
        <v>471</v>
      </c>
      <c r="AH9414" t="str" cm="1">
        <f t="array" ref="AH9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4" t="str">
        <f>MIS[[#This Row],[TRADING SYMBOL]]</f>
        <v>SENSEX2552081100PE</v>
      </c>
      <c r="AJ9414" t="str">
        <f>IF(RIGHT(MIS[[#This Row],[Main/Hedge]],4)="MAIN","MAIN","HEDGE")</f>
        <v>MAIN</v>
      </c>
      <c r="AK9414" t="str" cm="1">
        <f t="array" ref="AK9414">_xlfn._xlws.FILTER(Table4[Column1],ISNUMBER(SEARCH(Table4[Column1],MIS[[#This Row],[OrderUniqueIdentifier]])),"")</f>
        <v>XYT</v>
      </c>
    </row>
    <row r="9415" spans="1:37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>
        <f>_xlfn.XLOOKUP(MIS[[#This Row],[TRADING SYMBOL]],[1]Sheet1!$D:$D,[1]Sheet1!$C:$C)</f>
        <v>409.5</v>
      </c>
      <c r="AE9415">
        <f>MIS[[#This Row],[OrderAverageTradedPrice]]*MIS[[#This Row],[OrderQuantity]]</f>
        <v>48324</v>
      </c>
      <c r="AF9415">
        <f>MIS[[#This Row],[LTP]]*MIS[[#This Row],[OrderQuantity]]</f>
        <v>49140</v>
      </c>
      <c r="AG9415">
        <f>IF(MIS[[#This Row],[OrderSide]]="SELL",MIS[[#This Row],[VALUE]]-MIS[[#This Row],[LIVE_VALUE]],MIS[[#This Row],[LIVE_VALUE]]-MIS[[#This Row],[VALUE]])</f>
        <v>816</v>
      </c>
      <c r="AH9415" t="str" cm="1">
        <f t="array" ref="AH9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15" t="str">
        <f>MIS[[#This Row],[TRADING SYMBOL]]</f>
        <v>SENSEX2552082300PE</v>
      </c>
      <c r="AJ9415" t="str">
        <f>IF(RIGHT(MIS[[#This Row],[Main/Hedge]],4)="MAIN","MAIN","HEDGE")</f>
        <v>MAIN</v>
      </c>
      <c r="AK9415" t="str" cm="1">
        <f t="array" ref="AK9415">_xlfn._xlws.FILTER(Table4[Column1],ISNUMBER(SEARCH(Table4[Column1],MIS[[#This Row],[OrderUniqueIdentifier]])),"")</f>
        <v>NOTREND</v>
      </c>
    </row>
    <row r="9416" spans="1:37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>
        <f>_xlfn.XLOOKUP(MIS[[#This Row],[TRADING SYMBOL]],[1]Sheet1!$D:$D,[1]Sheet1!$C:$C)</f>
        <v>115.45</v>
      </c>
      <c r="AE9416">
        <f>MIS[[#This Row],[OrderAverageTradedPrice]]*MIS[[#This Row],[OrderQuantity]]</f>
        <v>8765</v>
      </c>
      <c r="AF9416">
        <f>MIS[[#This Row],[LTP]]*MIS[[#This Row],[OrderQuantity]]</f>
        <v>9236</v>
      </c>
      <c r="AG9416">
        <f>IF(MIS[[#This Row],[OrderSide]]="SELL",MIS[[#This Row],[VALUE]]-MIS[[#This Row],[LIVE_VALUE]],MIS[[#This Row],[LIVE_VALUE]]-MIS[[#This Row],[VALUE]])</f>
        <v>471</v>
      </c>
      <c r="AH9416" t="str" cm="1">
        <f t="array" ref="AH9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6" t="str">
        <f>MIS[[#This Row],[TRADING SYMBOL]]</f>
        <v>SENSEX2552081100PE</v>
      </c>
      <c r="AJ9416" t="str">
        <f>IF(RIGHT(MIS[[#This Row],[Main/Hedge]],4)="MAIN","MAIN","HEDGE")</f>
        <v>MAIN</v>
      </c>
      <c r="AK9416" t="str" cm="1">
        <f t="array" ref="AK9416">_xlfn._xlws.FILTER(Table4[Column1],ISNUMBER(SEARCH(Table4[Column1],MIS[[#This Row],[OrderUniqueIdentifier]])),"")</f>
        <v>XYT</v>
      </c>
    </row>
    <row r="9417" spans="1:37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>
        <f>_xlfn.XLOOKUP(MIS[[#This Row],[TRADING SYMBOL]],[1]Sheet1!$D:$D,[1]Sheet1!$C:$C)</f>
        <v>187</v>
      </c>
      <c r="AE9417">
        <f>MIS[[#This Row],[OrderAverageTradedPrice]]*MIS[[#This Row],[OrderQuantity]]</f>
        <v>42063.75</v>
      </c>
      <c r="AF9417">
        <f>MIS[[#This Row],[LTP]]*MIS[[#This Row],[OrderQuantity]]</f>
        <v>42075</v>
      </c>
      <c r="AG9417">
        <f>IF(MIS[[#This Row],[OrderSide]]="SELL",MIS[[#This Row],[VALUE]]-MIS[[#This Row],[LIVE_VALUE]],MIS[[#This Row],[LIVE_VALUE]]-MIS[[#This Row],[VALUE]])</f>
        <v>11.25</v>
      </c>
      <c r="AH9417" t="str" cm="1">
        <f t="array" ref="AH9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17" t="str">
        <f>MIS[[#This Row],[TRADING SYMBOL]]</f>
        <v>NIFTY2552225050PE</v>
      </c>
      <c r="AJ9417" t="str">
        <f>IF(RIGHT(MIS[[#This Row],[Main/Hedge]],4)="MAIN","MAIN","HEDGE")</f>
        <v>MAIN</v>
      </c>
      <c r="AK9417" t="str" cm="1">
        <f t="array" ref="AK9417">_xlfn._xlws.FILTER(Table4[Column1],ISNUMBER(SEARCH(Table4[Column1],MIS[[#This Row],[OrderUniqueIdentifier]])),"")</f>
        <v>NOTREND</v>
      </c>
    </row>
    <row r="9418" spans="1:37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>
        <f>_xlfn.XLOOKUP(MIS[[#This Row],[TRADING SYMBOL]],[1]Sheet1!$D:$D,[1]Sheet1!$C:$C)</f>
        <v>115.45</v>
      </c>
      <c r="AE9418">
        <f>MIS[[#This Row],[OrderAverageTradedPrice]]*MIS[[#This Row],[OrderQuantity]]</f>
        <v>6558.99999999996</v>
      </c>
      <c r="AF9418">
        <f>MIS[[#This Row],[LTP]]*MIS[[#This Row],[OrderQuantity]]</f>
        <v>6927</v>
      </c>
      <c r="AG9418">
        <f>IF(MIS[[#This Row],[OrderSide]]="SELL",MIS[[#This Row],[VALUE]]-MIS[[#This Row],[LIVE_VALUE]],MIS[[#This Row],[LIVE_VALUE]]-MIS[[#This Row],[VALUE]])</f>
        <v>368.00000000004002</v>
      </c>
      <c r="AH9418" t="str" cm="1">
        <f t="array" ref="AH9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8" t="str">
        <f>MIS[[#This Row],[TRADING SYMBOL]]</f>
        <v>SENSEX2552081100PE</v>
      </c>
      <c r="AJ9418" t="str">
        <f>IF(RIGHT(MIS[[#This Row],[Main/Hedge]],4)="MAIN","MAIN","HEDGE")</f>
        <v>MAIN</v>
      </c>
      <c r="AK9418" t="str" cm="1">
        <f t="array" ref="AK9418">_xlfn._xlws.FILTER(Table4[Column1],ISNUMBER(SEARCH(Table4[Column1],MIS[[#This Row],[OrderUniqueIdentifier]])),"")</f>
        <v>XYT</v>
      </c>
    </row>
    <row r="9419" spans="1:37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>
        <f>_xlfn.XLOOKUP(MIS[[#This Row],[TRADING SYMBOL]],[1]Sheet1!$D:$D,[1]Sheet1!$C:$C)</f>
        <v>409.5</v>
      </c>
      <c r="AE9419">
        <f>MIS[[#This Row],[OrderAverageTradedPrice]]*MIS[[#This Row],[OrderQuantity]]</f>
        <v>24148.999999999982</v>
      </c>
      <c r="AF9419">
        <f>MIS[[#This Row],[LTP]]*MIS[[#This Row],[OrderQuantity]]</f>
        <v>24570</v>
      </c>
      <c r="AG9419">
        <f>IF(MIS[[#This Row],[OrderSide]]="SELL",MIS[[#This Row],[VALUE]]-MIS[[#This Row],[LIVE_VALUE]],MIS[[#This Row],[LIVE_VALUE]]-MIS[[#This Row],[VALUE]])</f>
        <v>421.00000000001819</v>
      </c>
      <c r="AH9419" t="str" cm="1">
        <f t="array" ref="AH9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9" t="str">
        <f>MIS[[#This Row],[TRADING SYMBOL]]</f>
        <v>SENSEX2552082300PE</v>
      </c>
      <c r="AJ9419" t="str">
        <f>IF(RIGHT(MIS[[#This Row],[Main/Hedge]],4)="MAIN","MAIN","HEDGE")</f>
        <v>MAIN</v>
      </c>
      <c r="AK9419" t="str" cm="1">
        <f t="array" ref="AK9419">_xlfn._xlws.FILTER(Table4[Column1],ISNUMBER(SEARCH(Table4[Column1],MIS[[#This Row],[OrderUniqueIdentifier]])),"")</f>
        <v>XYT</v>
      </c>
    </row>
    <row r="9420" spans="1:37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>
        <f>_xlfn.XLOOKUP(MIS[[#This Row],[TRADING SYMBOL]],[1]Sheet1!$D:$D,[1]Sheet1!$C:$C)</f>
        <v>115.45</v>
      </c>
      <c r="AE9420">
        <f>MIS[[#This Row],[OrderAverageTradedPrice]]*MIS[[#This Row],[OrderQuantity]]</f>
        <v>6558</v>
      </c>
      <c r="AF9420">
        <f>MIS[[#This Row],[LTP]]*MIS[[#This Row],[OrderQuantity]]</f>
        <v>6927</v>
      </c>
      <c r="AG9420">
        <f>IF(MIS[[#This Row],[OrderSide]]="SELL",MIS[[#This Row],[VALUE]]-MIS[[#This Row],[LIVE_VALUE]],MIS[[#This Row],[LIVE_VALUE]]-MIS[[#This Row],[VALUE]])</f>
        <v>369</v>
      </c>
      <c r="AH9420" t="str" cm="1">
        <f t="array" ref="AH9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0" t="str">
        <f>MIS[[#This Row],[TRADING SYMBOL]]</f>
        <v>SENSEX2552081100PE</v>
      </c>
      <c r="AJ9420" t="str">
        <f>IF(RIGHT(MIS[[#This Row],[Main/Hedge]],4)="MAIN","MAIN","HEDGE")</f>
        <v>MAIN</v>
      </c>
      <c r="AK9420" t="str" cm="1">
        <f t="array" ref="AK9420">_xlfn._xlws.FILTER(Table4[Column1],ISNUMBER(SEARCH(Table4[Column1],MIS[[#This Row],[OrderUniqueIdentifier]])),"")</f>
        <v>XYT</v>
      </c>
    </row>
    <row r="9421" spans="1:37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>
        <f>_xlfn.XLOOKUP(MIS[[#This Row],[TRADING SYMBOL]],[1]Sheet1!$D:$D,[1]Sheet1!$C:$C)</f>
        <v>409.5</v>
      </c>
      <c r="AE9421">
        <f>MIS[[#This Row],[OrderAverageTradedPrice]]*MIS[[#This Row],[OrderQuantity]]</f>
        <v>32193</v>
      </c>
      <c r="AF9421">
        <f>MIS[[#This Row],[LTP]]*MIS[[#This Row],[OrderQuantity]]</f>
        <v>32760</v>
      </c>
      <c r="AG9421">
        <f>IF(MIS[[#This Row],[OrderSide]]="SELL",MIS[[#This Row],[VALUE]]-MIS[[#This Row],[LIVE_VALUE]],MIS[[#This Row],[LIVE_VALUE]]-MIS[[#This Row],[VALUE]])</f>
        <v>567</v>
      </c>
      <c r="AH9421" t="str" cm="1">
        <f t="array" ref="AH9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21" t="str">
        <f>MIS[[#This Row],[TRADING SYMBOL]]</f>
        <v>SENSEX2552082300PE</v>
      </c>
      <c r="AJ9421" t="str">
        <f>IF(RIGHT(MIS[[#This Row],[Main/Hedge]],4)="MAIN","MAIN","HEDGE")</f>
        <v>MAIN</v>
      </c>
      <c r="AK9421" t="str" cm="1">
        <f t="array" ref="AK9421">_xlfn._xlws.FILTER(Table4[Column1],ISNUMBER(SEARCH(Table4[Column1],MIS[[#This Row],[OrderUniqueIdentifier]])),"")</f>
        <v>NOTREND</v>
      </c>
    </row>
    <row r="9422" spans="1:37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>
        <f>_xlfn.XLOOKUP(MIS[[#This Row],[TRADING SYMBOL]],[1]Sheet1!$D:$D,[1]Sheet1!$C:$C)</f>
        <v>187</v>
      </c>
      <c r="AE9422">
        <f>MIS[[#This Row],[OrderAverageTradedPrice]]*MIS[[#This Row],[OrderQuantity]]</f>
        <v>84195</v>
      </c>
      <c r="AF9422">
        <f>MIS[[#This Row],[LTP]]*MIS[[#This Row],[OrderQuantity]]</f>
        <v>84150</v>
      </c>
      <c r="AG9422">
        <f>IF(MIS[[#This Row],[OrderSide]]="SELL",MIS[[#This Row],[VALUE]]-MIS[[#This Row],[LIVE_VALUE]],MIS[[#This Row],[LIVE_VALUE]]-MIS[[#This Row],[VALUE]])</f>
        <v>-45</v>
      </c>
      <c r="AH9422" t="str" cm="1">
        <f t="array" ref="AH9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22" t="str">
        <f>MIS[[#This Row],[TRADING SYMBOL]]</f>
        <v>NIFTY2552225050PE</v>
      </c>
      <c r="AJ9422" t="str">
        <f>IF(RIGHT(MIS[[#This Row],[Main/Hedge]],4)="MAIN","MAIN","HEDGE")</f>
        <v>MAIN</v>
      </c>
      <c r="AK9422" t="str" cm="1">
        <f t="array" ref="AK9422">_xlfn._xlws.FILTER(Table4[Column1],ISNUMBER(SEARCH(Table4[Column1],MIS[[#This Row],[OrderUniqueIdentifier]])),"")</f>
        <v>NOTREND</v>
      </c>
    </row>
    <row r="9423" spans="1:37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>
        <f>_xlfn.XLOOKUP(MIS[[#This Row],[TRADING SYMBOL]],[1]Sheet1!$D:$D,[1]Sheet1!$C:$C)</f>
        <v>91.6</v>
      </c>
      <c r="AE9423">
        <f>MIS[[#This Row],[OrderAverageTradedPrice]]*MIS[[#This Row],[OrderQuantity]]</f>
        <v>7080</v>
      </c>
      <c r="AF9423">
        <f>MIS[[#This Row],[LTP]]*MIS[[#This Row],[OrderQuantity]]</f>
        <v>7328</v>
      </c>
      <c r="AG9423">
        <f>IF(MIS[[#This Row],[OrderSide]]="SELL",MIS[[#This Row],[VALUE]]-MIS[[#This Row],[LIVE_VALUE]],MIS[[#This Row],[LIVE_VALUE]]-MIS[[#This Row],[VALUE]])</f>
        <v>248</v>
      </c>
      <c r="AH9423" t="str" cm="1">
        <f t="array" ref="AH9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3" t="str">
        <f>MIS[[#This Row],[TRADING SYMBOL]]</f>
        <v>SENSEX2552083600CE</v>
      </c>
      <c r="AJ9423" t="str">
        <f>IF(RIGHT(MIS[[#This Row],[Main/Hedge]],4)="MAIN","MAIN","HEDGE")</f>
        <v>MAIN</v>
      </c>
      <c r="AK9423" t="str" cm="1">
        <f t="array" ref="AK9423">_xlfn._xlws.FILTER(Table4[Column1],ISNUMBER(SEARCH(Table4[Column1],MIS[[#This Row],[OrderUniqueIdentifier]])),"")</f>
        <v>XYT</v>
      </c>
    </row>
    <row r="9424" spans="1:37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>
        <f>_xlfn.XLOOKUP(MIS[[#This Row],[TRADING SYMBOL]],[1]Sheet1!$D:$D,[1]Sheet1!$C:$C)</f>
        <v>490.65</v>
      </c>
      <c r="AE9424">
        <f>MIS[[#This Row],[OrderAverageTradedPrice]]*MIS[[#This Row],[OrderQuantity]]</f>
        <v>48432</v>
      </c>
      <c r="AF9424">
        <f>MIS[[#This Row],[LTP]]*MIS[[#This Row],[OrderQuantity]]</f>
        <v>49065</v>
      </c>
      <c r="AG9424">
        <f>IF(MIS[[#This Row],[OrderSide]]="SELL",MIS[[#This Row],[VALUE]]-MIS[[#This Row],[LIVE_VALUE]],MIS[[#This Row],[LIVE_VALUE]]-MIS[[#This Row],[VALUE]])</f>
        <v>633</v>
      </c>
      <c r="AH9424" t="str" cm="1">
        <f t="array" ref="AH9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4" t="str">
        <f>MIS[[#This Row],[TRADING SYMBOL]]</f>
        <v>SENSEX2552082300CE</v>
      </c>
      <c r="AJ9424" t="str">
        <f>IF(RIGHT(MIS[[#This Row],[Main/Hedge]],4)="MAIN","MAIN","HEDGE")</f>
        <v>MAIN</v>
      </c>
      <c r="AK9424" t="str" cm="1">
        <f t="array" ref="AK9424">_xlfn._xlws.FILTER(Table4[Column1],ISNUMBER(SEARCH(Table4[Column1],MIS[[#This Row],[OrderUniqueIdentifier]])),"")</f>
        <v>XYT</v>
      </c>
    </row>
    <row r="9425" spans="1:37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>
        <f>_xlfn.XLOOKUP(MIS[[#This Row],[TRADING SYMBOL]],[1]Sheet1!$D:$D,[1]Sheet1!$C:$C)</f>
        <v>490.65</v>
      </c>
      <c r="AE9425">
        <f>MIS[[#This Row],[OrderAverageTradedPrice]]*MIS[[#This Row],[OrderQuantity]]</f>
        <v>67828.999999999985</v>
      </c>
      <c r="AF9425">
        <f>MIS[[#This Row],[LTP]]*MIS[[#This Row],[OrderQuantity]]</f>
        <v>68691</v>
      </c>
      <c r="AG9425">
        <f>IF(MIS[[#This Row],[OrderSide]]="SELL",MIS[[#This Row],[VALUE]]-MIS[[#This Row],[LIVE_VALUE]],MIS[[#This Row],[LIVE_VALUE]]-MIS[[#This Row],[VALUE]])</f>
        <v>862.00000000001455</v>
      </c>
      <c r="AH9425" t="str" cm="1">
        <f t="array" ref="AH9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25" t="str">
        <f>MIS[[#This Row],[TRADING SYMBOL]]</f>
        <v>SENSEX2552082300CE</v>
      </c>
      <c r="AJ9425" t="str">
        <f>IF(RIGHT(MIS[[#This Row],[Main/Hedge]],4)="MAIN","MAIN","HEDGE")</f>
        <v>MAIN</v>
      </c>
      <c r="AK9425" t="str" cm="1">
        <f t="array" ref="AK9425">_xlfn._xlws.FILTER(Table4[Column1],ISNUMBER(SEARCH(Table4[Column1],MIS[[#This Row],[OrderUniqueIdentifier]])),"")</f>
        <v>NOTREND</v>
      </c>
    </row>
    <row r="9426" spans="1:37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>
        <f>_xlfn.XLOOKUP(MIS[[#This Row],[TRADING SYMBOL]],[1]Sheet1!$D:$D,[1]Sheet1!$C:$C)</f>
        <v>118.35</v>
      </c>
      <c r="AE9426">
        <f>MIS[[#This Row],[OrderAverageTradedPrice]]*MIS[[#This Row],[OrderQuantity]]</f>
        <v>9336</v>
      </c>
      <c r="AF9426">
        <f>MIS[[#This Row],[LTP]]*MIS[[#This Row],[OrderQuantity]]</f>
        <v>9468</v>
      </c>
      <c r="AG9426">
        <f>IF(MIS[[#This Row],[OrderSide]]="SELL",MIS[[#This Row],[VALUE]]-MIS[[#This Row],[LIVE_VALUE]],MIS[[#This Row],[LIVE_VALUE]]-MIS[[#This Row],[VALUE]])</f>
        <v>132</v>
      </c>
      <c r="AH9426" t="str" cm="1">
        <f t="array" ref="AH9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6" t="str">
        <f>MIS[[#This Row],[TRADING SYMBOL]]</f>
        <v>SENSEX2552083400CE</v>
      </c>
      <c r="AJ9426" t="str">
        <f>IF(RIGHT(MIS[[#This Row],[Main/Hedge]],4)="MAIN","MAIN","HEDGE")</f>
        <v>MAIN</v>
      </c>
      <c r="AK9426" t="str" cm="1">
        <f t="array" ref="AK9426">_xlfn._xlws.FILTER(Table4[Column1],ISNUMBER(SEARCH(Table4[Column1],MIS[[#This Row],[OrderUniqueIdentifier]])),"")</f>
        <v>XYT</v>
      </c>
    </row>
    <row r="9427" spans="1:37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>
        <f>_xlfn.XLOOKUP(MIS[[#This Row],[TRADING SYMBOL]],[1]Sheet1!$D:$D,[1]Sheet1!$C:$C)</f>
        <v>490.65</v>
      </c>
      <c r="AE9427">
        <f>MIS[[#This Row],[OrderAverageTradedPrice]]*MIS[[#This Row],[OrderQuantity]]</f>
        <v>9695</v>
      </c>
      <c r="AF9427">
        <f>MIS[[#This Row],[LTP]]*MIS[[#This Row],[OrderQuantity]]</f>
        <v>9813</v>
      </c>
      <c r="AG9427">
        <f>IF(MIS[[#This Row],[OrderSide]]="SELL",MIS[[#This Row],[VALUE]]-MIS[[#This Row],[LIVE_VALUE]],MIS[[#This Row],[LIVE_VALUE]]-MIS[[#This Row],[VALUE]])</f>
        <v>118</v>
      </c>
      <c r="AH9427" t="str" cm="1">
        <f t="array" ref="AH9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27" t="str">
        <f>MIS[[#This Row],[TRADING SYMBOL]]</f>
        <v>SENSEX2552082300CE</v>
      </c>
      <c r="AJ9427" t="str">
        <f>IF(RIGHT(MIS[[#This Row],[Main/Hedge]],4)="MAIN","MAIN","HEDGE")</f>
        <v>MAIN</v>
      </c>
      <c r="AK9427" t="str" cm="1">
        <f t="array" ref="AK9427">_xlfn._xlws.FILTER(Table4[Column1],ISNUMBER(SEARCH(Table4[Column1],MIS[[#This Row],[OrderUniqueIdentifier]])),"")</f>
        <v>NOTREND</v>
      </c>
    </row>
    <row r="9428" spans="1:37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>
        <f>_xlfn.XLOOKUP(MIS[[#This Row],[TRADING SYMBOL]],[1]Sheet1!$D:$D,[1]Sheet1!$C:$C)</f>
        <v>168.75</v>
      </c>
      <c r="AE9428">
        <f>MIS[[#This Row],[OrderAverageTradedPrice]]*MIS[[#This Row],[OrderQuantity]]</f>
        <v>12453.75</v>
      </c>
      <c r="AF9428">
        <f>MIS[[#This Row],[LTP]]*MIS[[#This Row],[OrderQuantity]]</f>
        <v>12656.25</v>
      </c>
      <c r="AG9428">
        <f>IF(MIS[[#This Row],[OrderSide]]="SELL",MIS[[#This Row],[VALUE]]-MIS[[#This Row],[LIVE_VALUE]],MIS[[#This Row],[LIVE_VALUE]]-MIS[[#This Row],[VALUE]])</f>
        <v>202.5</v>
      </c>
      <c r="AH9428" t="str" cm="1">
        <f t="array" ref="AH9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28" t="str">
        <f>MIS[[#This Row],[TRADING SYMBOL]]</f>
        <v>NIFTY2552225050CE</v>
      </c>
      <c r="AJ9428" t="str">
        <f>IF(RIGHT(MIS[[#This Row],[Main/Hedge]],4)="MAIN","MAIN","HEDGE")</f>
        <v>MAIN</v>
      </c>
      <c r="AK9428" t="str" cm="1">
        <f t="array" ref="AK9428">_xlfn._xlws.FILTER(Table4[Column1],ISNUMBER(SEARCH(Table4[Column1],MIS[[#This Row],[OrderUniqueIdentifier]])),"")</f>
        <v>NOTREND</v>
      </c>
    </row>
    <row r="9429" spans="1:37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>
        <f>_xlfn.XLOOKUP(MIS[[#This Row],[TRADING SYMBOL]],[1]Sheet1!$D:$D,[1]Sheet1!$C:$C)</f>
        <v>118.35</v>
      </c>
      <c r="AE9429">
        <f>MIS[[#This Row],[OrderAverageTradedPrice]]*MIS[[#This Row],[OrderQuantity]]</f>
        <v>2334</v>
      </c>
      <c r="AF9429">
        <f>MIS[[#This Row],[LTP]]*MIS[[#This Row],[OrderQuantity]]</f>
        <v>2367</v>
      </c>
      <c r="AG9429">
        <f>IF(MIS[[#This Row],[OrderSide]]="SELL",MIS[[#This Row],[VALUE]]-MIS[[#This Row],[LIVE_VALUE]],MIS[[#This Row],[LIVE_VALUE]]-MIS[[#This Row],[VALUE]])</f>
        <v>33</v>
      </c>
      <c r="AH9429" t="str" cm="1">
        <f t="array" ref="AH9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9" t="str">
        <f>MIS[[#This Row],[TRADING SYMBOL]]</f>
        <v>SENSEX2552083400CE</v>
      </c>
      <c r="AJ9429" t="str">
        <f>IF(RIGHT(MIS[[#This Row],[Main/Hedge]],4)="MAIN","MAIN","HEDGE")</f>
        <v>MAIN</v>
      </c>
      <c r="AK9429" t="str" cm="1">
        <f t="array" ref="AK9429">_xlfn._xlws.FILTER(Table4[Column1],ISNUMBER(SEARCH(Table4[Column1],MIS[[#This Row],[OrderUniqueIdentifier]])),"")</f>
        <v>XYT</v>
      </c>
    </row>
    <row r="9430" spans="1:37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>
        <f>_xlfn.XLOOKUP(MIS[[#This Row],[TRADING SYMBOL]],[1]Sheet1!$D:$D,[1]Sheet1!$C:$C)</f>
        <v>118.35</v>
      </c>
      <c r="AE9430">
        <f>MIS[[#This Row],[OrderAverageTradedPrice]]*MIS[[#This Row],[OrderQuantity]]</f>
        <v>4664</v>
      </c>
      <c r="AF9430">
        <f>MIS[[#This Row],[LTP]]*MIS[[#This Row],[OrderQuantity]]</f>
        <v>4734</v>
      </c>
      <c r="AG9430">
        <f>IF(MIS[[#This Row],[OrderSide]]="SELL",MIS[[#This Row],[VALUE]]-MIS[[#This Row],[LIVE_VALUE]],MIS[[#This Row],[LIVE_VALUE]]-MIS[[#This Row],[VALUE]])</f>
        <v>70</v>
      </c>
      <c r="AH9430" t="str" cm="1">
        <f t="array" ref="AH9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0" t="str">
        <f>MIS[[#This Row],[TRADING SYMBOL]]</f>
        <v>SENSEX2552083400CE</v>
      </c>
      <c r="AJ9430" t="str">
        <f>IF(RIGHT(MIS[[#This Row],[Main/Hedge]],4)="MAIN","MAIN","HEDGE")</f>
        <v>HEDGE</v>
      </c>
      <c r="AK9430" t="str" cm="1">
        <f t="array" ref="AK9430">_xlfn._xlws.FILTER(Table4[Column1],ISNUMBER(SEARCH(Table4[Column1],MIS[[#This Row],[OrderUniqueIdentifier]])),"")</f>
        <v>XYT</v>
      </c>
    </row>
    <row r="9431" spans="1:37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>
        <f>_xlfn.XLOOKUP(MIS[[#This Row],[TRADING SYMBOL]],[1]Sheet1!$D:$D,[1]Sheet1!$C:$C)</f>
        <v>91.6</v>
      </c>
      <c r="AE9431">
        <f>MIS[[#This Row],[OrderAverageTradedPrice]]*MIS[[#This Row],[OrderQuantity]]</f>
        <v>3536</v>
      </c>
      <c r="AF9431">
        <f>MIS[[#This Row],[LTP]]*MIS[[#This Row],[OrderQuantity]]</f>
        <v>3664</v>
      </c>
      <c r="AG9431">
        <f>IF(MIS[[#This Row],[OrderSide]]="SELL",MIS[[#This Row],[VALUE]]-MIS[[#This Row],[LIVE_VALUE]],MIS[[#This Row],[LIVE_VALUE]]-MIS[[#This Row],[VALUE]])</f>
        <v>128</v>
      </c>
      <c r="AH9431" t="str" cm="1">
        <f t="array" ref="AH9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1" t="str">
        <f>MIS[[#This Row],[TRADING SYMBOL]]</f>
        <v>SENSEX2552083600CE</v>
      </c>
      <c r="AJ9431" t="str">
        <f>IF(RIGHT(MIS[[#This Row],[Main/Hedge]],4)="MAIN","MAIN","HEDGE")</f>
        <v>MAIN</v>
      </c>
      <c r="AK9431" t="str" cm="1">
        <f t="array" ref="AK9431">_xlfn._xlws.FILTER(Table4[Column1],ISNUMBER(SEARCH(Table4[Column1],MIS[[#This Row],[OrderUniqueIdentifier]])),"")</f>
        <v>XYT</v>
      </c>
    </row>
    <row r="9432" spans="1:37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>
        <f>_xlfn.XLOOKUP(MIS[[#This Row],[TRADING SYMBOL]],[1]Sheet1!$D:$D,[1]Sheet1!$C:$C)</f>
        <v>490.65</v>
      </c>
      <c r="AE9432">
        <f>MIS[[#This Row],[OrderAverageTradedPrice]]*MIS[[#This Row],[OrderQuantity]]</f>
        <v>9686</v>
      </c>
      <c r="AF9432">
        <f>MIS[[#This Row],[LTP]]*MIS[[#This Row],[OrderQuantity]]</f>
        <v>9813</v>
      </c>
      <c r="AG9432">
        <f>IF(MIS[[#This Row],[OrderSide]]="SELL",MIS[[#This Row],[VALUE]]-MIS[[#This Row],[LIVE_VALUE]],MIS[[#This Row],[LIVE_VALUE]]-MIS[[#This Row],[VALUE]])</f>
        <v>127</v>
      </c>
      <c r="AH9432" t="str" cm="1">
        <f t="array" ref="AH9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2" t="str">
        <f>MIS[[#This Row],[TRADING SYMBOL]]</f>
        <v>SENSEX2552082300CE</v>
      </c>
      <c r="AJ9432" t="str">
        <f>IF(RIGHT(MIS[[#This Row],[Main/Hedge]],4)="MAIN","MAIN","HEDGE")</f>
        <v>MAIN</v>
      </c>
      <c r="AK9432" t="str" cm="1">
        <f t="array" ref="AK9432">_xlfn._xlws.FILTER(Table4[Column1],ISNUMBER(SEARCH(Table4[Column1],MIS[[#This Row],[OrderUniqueIdentifier]])),"")</f>
        <v>XYT</v>
      </c>
    </row>
    <row r="9433" spans="1:37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>
        <f>_xlfn.XLOOKUP(MIS[[#This Row],[TRADING SYMBOL]],[1]Sheet1!$D:$D,[1]Sheet1!$C:$C)</f>
        <v>187</v>
      </c>
      <c r="AE9433">
        <f>MIS[[#This Row],[OrderAverageTradedPrice]]*MIS[[#This Row],[OrderQuantity]]</f>
        <v>14055</v>
      </c>
      <c r="AF9433">
        <f>MIS[[#This Row],[LTP]]*MIS[[#This Row],[OrderQuantity]]</f>
        <v>14025</v>
      </c>
      <c r="AG9433">
        <f>IF(MIS[[#This Row],[OrderSide]]="SELL",MIS[[#This Row],[VALUE]]-MIS[[#This Row],[LIVE_VALUE]],MIS[[#This Row],[LIVE_VALUE]]-MIS[[#This Row],[VALUE]])</f>
        <v>-30</v>
      </c>
      <c r="AH9433" t="str" cm="1">
        <f t="array" ref="AH9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33" t="str">
        <f>MIS[[#This Row],[TRADING SYMBOL]]</f>
        <v>NIFTY2552225050PE</v>
      </c>
      <c r="AJ9433" t="str">
        <f>IF(RIGHT(MIS[[#This Row],[Main/Hedge]],4)="MAIN","MAIN","HEDGE")</f>
        <v>MAIN</v>
      </c>
      <c r="AK9433" t="str" cm="1">
        <f t="array" ref="AK9433">_xlfn._xlws.FILTER(Table4[Column1],ISNUMBER(SEARCH(Table4[Column1],MIS[[#This Row],[OrderUniqueIdentifier]])),"")</f>
        <v>NOTREND</v>
      </c>
    </row>
    <row r="9434" spans="1:37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>
        <f>_xlfn.XLOOKUP(MIS[[#This Row],[TRADING SYMBOL]],[1]Sheet1!$D:$D,[1]Sheet1!$C:$C)</f>
        <v>409.5</v>
      </c>
      <c r="AE9434">
        <f>MIS[[#This Row],[OrderAverageTradedPrice]]*MIS[[#This Row],[OrderQuantity]]</f>
        <v>16118</v>
      </c>
      <c r="AF9434">
        <f>MIS[[#This Row],[LTP]]*MIS[[#This Row],[OrderQuantity]]</f>
        <v>16380</v>
      </c>
      <c r="AG9434">
        <f>IF(MIS[[#This Row],[OrderSide]]="SELL",MIS[[#This Row],[VALUE]]-MIS[[#This Row],[LIVE_VALUE]],MIS[[#This Row],[LIVE_VALUE]]-MIS[[#This Row],[VALUE]])</f>
        <v>262</v>
      </c>
      <c r="AH9434" t="str" cm="1">
        <f t="array" ref="AH9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34" t="str">
        <f>MIS[[#This Row],[TRADING SYMBOL]]</f>
        <v>SENSEX2552082300PE</v>
      </c>
      <c r="AJ9434" t="str">
        <f>IF(RIGHT(MIS[[#This Row],[Main/Hedge]],4)="MAIN","MAIN","HEDGE")</f>
        <v>MAIN</v>
      </c>
      <c r="AK9434" t="str" cm="1">
        <f t="array" ref="AK9434">_xlfn._xlws.FILTER(Table4[Column1],ISNUMBER(SEARCH(Table4[Column1],MIS[[#This Row],[OrderUniqueIdentifier]])),"")</f>
        <v>NOTREND</v>
      </c>
    </row>
    <row r="9435" spans="1:37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>
        <f>_xlfn.XLOOKUP(MIS[[#This Row],[TRADING SYMBOL]],[1]Sheet1!$D:$D,[1]Sheet1!$C:$C)</f>
        <v>115.45</v>
      </c>
      <c r="AE9435">
        <f>MIS[[#This Row],[OrderAverageTradedPrice]]*MIS[[#This Row],[OrderQuantity]]</f>
        <v>4386</v>
      </c>
      <c r="AF9435">
        <f>MIS[[#This Row],[LTP]]*MIS[[#This Row],[OrderQuantity]]</f>
        <v>4618</v>
      </c>
      <c r="AG9435">
        <f>IF(MIS[[#This Row],[OrderSide]]="SELL",MIS[[#This Row],[VALUE]]-MIS[[#This Row],[LIVE_VALUE]],MIS[[#This Row],[LIVE_VALUE]]-MIS[[#This Row],[VALUE]])</f>
        <v>232</v>
      </c>
      <c r="AH9435" t="str" cm="1">
        <f t="array" ref="AH9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5" t="str">
        <f>MIS[[#This Row],[TRADING SYMBOL]]</f>
        <v>SENSEX2552081100PE</v>
      </c>
      <c r="AJ9435" t="str">
        <f>IF(RIGHT(MIS[[#This Row],[Main/Hedge]],4)="MAIN","MAIN","HEDGE")</f>
        <v>MAIN</v>
      </c>
      <c r="AK9435" t="str" cm="1">
        <f t="array" ref="AK9435">_xlfn._xlws.FILTER(Table4[Column1],ISNUMBER(SEARCH(Table4[Column1],MIS[[#This Row],[OrderUniqueIdentifier]])),"")</f>
        <v>XYT</v>
      </c>
    </row>
    <row r="9436" spans="1:37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>
        <f>_xlfn.XLOOKUP(MIS[[#This Row],[TRADING SYMBOL]],[1]Sheet1!$D:$D,[1]Sheet1!$C:$C)</f>
        <v>409.5</v>
      </c>
      <c r="AE9436">
        <f>MIS[[#This Row],[OrderAverageTradedPrice]]*MIS[[#This Row],[OrderQuantity]]</f>
        <v>8055</v>
      </c>
      <c r="AF9436">
        <f>MIS[[#This Row],[LTP]]*MIS[[#This Row],[OrderQuantity]]</f>
        <v>8190</v>
      </c>
      <c r="AG9436">
        <f>IF(MIS[[#This Row],[OrderSide]]="SELL",MIS[[#This Row],[VALUE]]-MIS[[#This Row],[LIVE_VALUE]],MIS[[#This Row],[LIVE_VALUE]]-MIS[[#This Row],[VALUE]])</f>
        <v>135</v>
      </c>
      <c r="AH9436" t="str" cm="1">
        <f t="array" ref="AH9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6" t="str">
        <f>MIS[[#This Row],[TRADING SYMBOL]]</f>
        <v>SENSEX2552082300PE</v>
      </c>
      <c r="AJ9436" t="str">
        <f>IF(RIGHT(MIS[[#This Row],[Main/Hedge]],4)="MAIN","MAIN","HEDGE")</f>
        <v>MAIN</v>
      </c>
      <c r="AK9436" t="str" cm="1">
        <f t="array" ref="AK9436">_xlfn._xlws.FILTER(Table4[Column1],ISNUMBER(SEARCH(Table4[Column1],MIS[[#This Row],[OrderUniqueIdentifier]])),"")</f>
        <v>XYT</v>
      </c>
    </row>
    <row r="9437" spans="1:37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>
        <f>_xlfn.XLOOKUP(MIS[[#This Row],[TRADING SYMBOL]],[1]Sheet1!$D:$D,[1]Sheet1!$C:$C)</f>
        <v>115.45</v>
      </c>
      <c r="AE9437">
        <f>MIS[[#This Row],[OrderAverageTradedPrice]]*MIS[[#This Row],[OrderQuantity]]</f>
        <v>2193</v>
      </c>
      <c r="AF9437">
        <f>MIS[[#This Row],[LTP]]*MIS[[#This Row],[OrderQuantity]]</f>
        <v>2309</v>
      </c>
      <c r="AG9437">
        <f>IF(MIS[[#This Row],[OrderSide]]="SELL",MIS[[#This Row],[VALUE]]-MIS[[#This Row],[LIVE_VALUE]],MIS[[#This Row],[LIVE_VALUE]]-MIS[[#This Row],[VALUE]])</f>
        <v>116</v>
      </c>
      <c r="AH9437" t="str" cm="1">
        <f t="array" ref="AH9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7" t="str">
        <f>MIS[[#This Row],[TRADING SYMBOL]]</f>
        <v>SENSEX2552081100PE</v>
      </c>
      <c r="AJ9437" t="str">
        <f>IF(RIGHT(MIS[[#This Row],[Main/Hedge]],4)="MAIN","MAIN","HEDGE")</f>
        <v>MAIN</v>
      </c>
      <c r="AK9437" t="str" cm="1">
        <f t="array" ref="AK9437">_xlfn._xlws.FILTER(Table4[Column1],ISNUMBER(SEARCH(Table4[Column1],MIS[[#This Row],[OrderUniqueIdentifier]])),"")</f>
        <v>XYT</v>
      </c>
    </row>
    <row r="9438" spans="1:37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>
        <f>_xlfn.XLOOKUP(MIS[[#This Row],[TRADING SYMBOL]],[1]Sheet1!$D:$D,[1]Sheet1!$C:$C)</f>
        <v>163.69999999999999</v>
      </c>
      <c r="AE9438">
        <f>MIS[[#This Row],[OrderAverageTradedPrice]]*MIS[[#This Row],[OrderQuantity]]</f>
        <v>24600</v>
      </c>
      <c r="AF9438">
        <f>MIS[[#This Row],[LTP]]*MIS[[#This Row],[OrderQuantity]]</f>
        <v>24555</v>
      </c>
      <c r="AG9438">
        <f>IF(MIS[[#This Row],[OrderSide]]="SELL",MIS[[#This Row],[VALUE]]-MIS[[#This Row],[LIVE_VALUE]],MIS[[#This Row],[LIVE_VALUE]]-MIS[[#This Row],[VALUE]])</f>
        <v>-45</v>
      </c>
      <c r="AH9438" t="str" cm="1">
        <f t="array" ref="AH9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38" t="str">
        <f>MIS[[#This Row],[TRADING SYMBOL]]</f>
        <v>NIFTY2552225000PE</v>
      </c>
      <c r="AJ9438" t="str">
        <f>IF(RIGHT(MIS[[#This Row],[Main/Hedge]],4)="MAIN","MAIN","HEDGE")</f>
        <v>MAIN</v>
      </c>
      <c r="AK9438" t="str" cm="1">
        <f t="array" ref="AK9438">_xlfn._xlws.FILTER(Table4[Column1],ISNUMBER(SEARCH(Table4[Column1],MIS[[#This Row],[OrderUniqueIdentifier]])),"")</f>
        <v>LONGSHORT</v>
      </c>
    </row>
    <row r="9439" spans="1:37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>
        <f>_xlfn.XLOOKUP(MIS[[#This Row],[TRADING SYMBOL]],[1]Sheet1!$D:$D,[1]Sheet1!$C:$C)</f>
        <v>168.75</v>
      </c>
      <c r="AE9439">
        <f>MIS[[#This Row],[OrderAverageTradedPrice]]*MIS[[#This Row],[OrderQuantity]]</f>
        <v>12453.75</v>
      </c>
      <c r="AF9439">
        <f>MIS[[#This Row],[LTP]]*MIS[[#This Row],[OrderQuantity]]</f>
        <v>12656.25</v>
      </c>
      <c r="AG9439">
        <f>IF(MIS[[#This Row],[OrderSide]]="SELL",MIS[[#This Row],[VALUE]]-MIS[[#This Row],[LIVE_VALUE]],MIS[[#This Row],[LIVE_VALUE]]-MIS[[#This Row],[VALUE]])</f>
        <v>202.5</v>
      </c>
      <c r="AH9439" t="str" cm="1">
        <f t="array" ref="AH9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39" t="str">
        <f>MIS[[#This Row],[TRADING SYMBOL]]</f>
        <v>NIFTY2552225050CE</v>
      </c>
      <c r="AJ9439" t="str">
        <f>IF(RIGHT(MIS[[#This Row],[Main/Hedge]],4)="MAIN","MAIN","HEDGE")</f>
        <v>MAIN</v>
      </c>
      <c r="AK9439" t="str" cm="1">
        <f t="array" ref="AK9439">_xlfn._xlws.FILTER(Table4[Column1],ISNUMBER(SEARCH(Table4[Column1],MIS[[#This Row],[OrderUniqueIdentifier]])),"")</f>
        <v>NOTREND</v>
      </c>
    </row>
    <row r="9440" spans="1:37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>
        <f>_xlfn.XLOOKUP(MIS[[#This Row],[TRADING SYMBOL]],[1]Sheet1!$D:$D,[1]Sheet1!$C:$C)</f>
        <v>490.65</v>
      </c>
      <c r="AE9440">
        <f>MIS[[#This Row],[OrderAverageTradedPrice]]*MIS[[#This Row],[OrderQuantity]]</f>
        <v>19428</v>
      </c>
      <c r="AF9440">
        <f>MIS[[#This Row],[LTP]]*MIS[[#This Row],[OrderQuantity]]</f>
        <v>19626</v>
      </c>
      <c r="AG9440">
        <f>IF(MIS[[#This Row],[OrderSide]]="SELL",MIS[[#This Row],[VALUE]]-MIS[[#This Row],[LIVE_VALUE]],MIS[[#This Row],[LIVE_VALUE]]-MIS[[#This Row],[VALUE]])</f>
        <v>198</v>
      </c>
      <c r="AH9440" t="str" cm="1">
        <f t="array" ref="AH9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40" t="str">
        <f>MIS[[#This Row],[TRADING SYMBOL]]</f>
        <v>SENSEX2552082300CE</v>
      </c>
      <c r="AJ9440" t="str">
        <f>IF(RIGHT(MIS[[#This Row],[Main/Hedge]],4)="MAIN","MAIN","HEDGE")</f>
        <v>MAIN</v>
      </c>
      <c r="AK9440" t="str" cm="1">
        <f t="array" ref="AK9440">_xlfn._xlws.FILTER(Table4[Column1],ISNUMBER(SEARCH(Table4[Column1],MIS[[#This Row],[OrderUniqueIdentifier]])),"")</f>
        <v>NOTREND</v>
      </c>
    </row>
    <row r="9441" spans="1:37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>
        <f>_xlfn.XLOOKUP(MIS[[#This Row],[TRADING SYMBOL]],[1]Sheet1!$D:$D,[1]Sheet1!$C:$C)</f>
        <v>91.6</v>
      </c>
      <c r="AE9441">
        <f>MIS[[#This Row],[OrderAverageTradedPrice]]*MIS[[#This Row],[OrderQuantity]]</f>
        <v>3568</v>
      </c>
      <c r="AF9441">
        <f>MIS[[#This Row],[LTP]]*MIS[[#This Row],[OrderQuantity]]</f>
        <v>3664</v>
      </c>
      <c r="AG9441">
        <f>IF(MIS[[#This Row],[OrderSide]]="SELL",MIS[[#This Row],[VALUE]]-MIS[[#This Row],[LIVE_VALUE]],MIS[[#This Row],[LIVE_VALUE]]-MIS[[#This Row],[VALUE]])</f>
        <v>96</v>
      </c>
      <c r="AH9441" t="str" cm="1">
        <f t="array" ref="AH9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1" t="str">
        <f>MIS[[#This Row],[TRADING SYMBOL]]</f>
        <v>SENSEX2552083600CE</v>
      </c>
      <c r="AJ9441" t="str">
        <f>IF(RIGHT(MIS[[#This Row],[Main/Hedge]],4)="MAIN","MAIN","HEDGE")</f>
        <v>MAIN</v>
      </c>
      <c r="AK9441" t="str" cm="1">
        <f t="array" ref="AK9441">_xlfn._xlws.FILTER(Table4[Column1],ISNUMBER(SEARCH(Table4[Column1],MIS[[#This Row],[OrderUniqueIdentifier]])),"")</f>
        <v>XYT</v>
      </c>
    </row>
    <row r="9442" spans="1:37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>
        <f>_xlfn.XLOOKUP(MIS[[#This Row],[TRADING SYMBOL]],[1]Sheet1!$D:$D,[1]Sheet1!$C:$C)</f>
        <v>490.65</v>
      </c>
      <c r="AE9442">
        <f>MIS[[#This Row],[OrderAverageTradedPrice]]*MIS[[#This Row],[OrderQuantity]]</f>
        <v>9728</v>
      </c>
      <c r="AF9442">
        <f>MIS[[#This Row],[LTP]]*MIS[[#This Row],[OrderQuantity]]</f>
        <v>9813</v>
      </c>
      <c r="AG9442">
        <f>IF(MIS[[#This Row],[OrderSide]]="SELL",MIS[[#This Row],[VALUE]]-MIS[[#This Row],[LIVE_VALUE]],MIS[[#This Row],[LIVE_VALUE]]-MIS[[#This Row],[VALUE]])</f>
        <v>85</v>
      </c>
      <c r="AH9442" t="str" cm="1">
        <f t="array" ref="AH9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2" t="str">
        <f>MIS[[#This Row],[TRADING SYMBOL]]</f>
        <v>SENSEX2552082300CE</v>
      </c>
      <c r="AJ9442" t="str">
        <f>IF(RIGHT(MIS[[#This Row],[Main/Hedge]],4)="MAIN","MAIN","HEDGE")</f>
        <v>MAIN</v>
      </c>
      <c r="AK9442" t="str" cm="1">
        <f t="array" ref="AK9442">_xlfn._xlws.FILTER(Table4[Column1],ISNUMBER(SEARCH(Table4[Column1],MIS[[#This Row],[OrderUniqueIdentifier]])),"")</f>
        <v>XYT</v>
      </c>
    </row>
    <row r="9443" spans="1:37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>
        <f>_xlfn.XLOOKUP(MIS[[#This Row],[TRADING SYMBOL]],[1]Sheet1!$D:$D,[1]Sheet1!$C:$C)</f>
        <v>118.35</v>
      </c>
      <c r="AE9443">
        <f>MIS[[#This Row],[OrderAverageTradedPrice]]*MIS[[#This Row],[OrderQuantity]]</f>
        <v>2345</v>
      </c>
      <c r="AF9443">
        <f>MIS[[#This Row],[LTP]]*MIS[[#This Row],[OrderQuantity]]</f>
        <v>2367</v>
      </c>
      <c r="AG9443">
        <f>IF(MIS[[#This Row],[OrderSide]]="SELL",MIS[[#This Row],[VALUE]]-MIS[[#This Row],[LIVE_VALUE]],MIS[[#This Row],[LIVE_VALUE]]-MIS[[#This Row],[VALUE]])</f>
        <v>22</v>
      </c>
      <c r="AH9443" t="str" cm="1">
        <f t="array" ref="AH9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3" t="str">
        <f>MIS[[#This Row],[TRADING SYMBOL]]</f>
        <v>SENSEX2552083400CE</v>
      </c>
      <c r="AJ9443" t="str">
        <f>IF(RIGHT(MIS[[#This Row],[Main/Hedge]],4)="MAIN","MAIN","HEDGE")</f>
        <v>MAIN</v>
      </c>
      <c r="AK9443" t="str" cm="1">
        <f t="array" ref="AK9443">_xlfn._xlws.FILTER(Table4[Column1],ISNUMBER(SEARCH(Table4[Column1],MIS[[#This Row],[OrderUniqueIdentifier]])),"")</f>
        <v>XYT</v>
      </c>
    </row>
    <row r="9444" spans="1:37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>
        <f>_xlfn.XLOOKUP(MIS[[#This Row],[TRADING SYMBOL]],[1]Sheet1!$D:$D,[1]Sheet1!$C:$C)</f>
        <v>409.5</v>
      </c>
      <c r="AE9444">
        <f>MIS[[#This Row],[OrderAverageTradedPrice]]*MIS[[#This Row],[OrderQuantity]]</f>
        <v>72479.999999999884</v>
      </c>
      <c r="AF9444">
        <f>MIS[[#This Row],[LTP]]*MIS[[#This Row],[OrderQuantity]]</f>
        <v>73710</v>
      </c>
      <c r="AG9444">
        <f>IF(MIS[[#This Row],[OrderSide]]="SELL",MIS[[#This Row],[VALUE]]-MIS[[#This Row],[LIVE_VALUE]],MIS[[#This Row],[LIVE_VALUE]]-MIS[[#This Row],[VALUE]])</f>
        <v>1230.0000000001164</v>
      </c>
      <c r="AH9444" t="str" cm="1">
        <f t="array" ref="AH9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44" t="str">
        <f>MIS[[#This Row],[TRADING SYMBOL]]</f>
        <v>SENSEX2552082300PE</v>
      </c>
      <c r="AJ9444" t="str">
        <f>IF(RIGHT(MIS[[#This Row],[Main/Hedge]],4)="MAIN","MAIN","HEDGE")</f>
        <v>MAIN</v>
      </c>
      <c r="AK9444" t="str" cm="1">
        <f t="array" ref="AK9444">_xlfn._xlws.FILTER(Table4[Column1],ISNUMBER(SEARCH(Table4[Column1],MIS[[#This Row],[OrderUniqueIdentifier]])),"")</f>
        <v>LONGSHORT</v>
      </c>
    </row>
    <row r="9445" spans="1:37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>
        <f>_xlfn.XLOOKUP(MIS[[#This Row],[TRADING SYMBOL]],[1]Sheet1!$D:$D,[1]Sheet1!$C:$C)</f>
        <v>163.69999999999999</v>
      </c>
      <c r="AE9445">
        <f>MIS[[#This Row],[OrderAverageTradedPrice]]*MIS[[#This Row],[OrderQuantity]]</f>
        <v>110700</v>
      </c>
      <c r="AF9445">
        <f>MIS[[#This Row],[LTP]]*MIS[[#This Row],[OrderQuantity]]</f>
        <v>110497.49999999999</v>
      </c>
      <c r="AG9445">
        <f>IF(MIS[[#This Row],[OrderSide]]="SELL",MIS[[#This Row],[VALUE]]-MIS[[#This Row],[LIVE_VALUE]],MIS[[#This Row],[LIVE_VALUE]]-MIS[[#This Row],[VALUE]])</f>
        <v>-202.50000000001455</v>
      </c>
      <c r="AH9445" t="str" cm="1">
        <f t="array" ref="AH9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45" t="str">
        <f>MIS[[#This Row],[TRADING SYMBOL]]</f>
        <v>NIFTY2552225000PE</v>
      </c>
      <c r="AJ9445" t="str">
        <f>IF(RIGHT(MIS[[#This Row],[Main/Hedge]],4)="MAIN","MAIN","HEDGE")</f>
        <v>MAIN</v>
      </c>
      <c r="AK9445" t="str" cm="1">
        <f t="array" ref="AK9445">_xlfn._xlws.FILTER(Table4[Column1],ISNUMBER(SEARCH(Table4[Column1],MIS[[#This Row],[OrderUniqueIdentifier]])),"")</f>
        <v>LONGSHORT</v>
      </c>
    </row>
    <row r="9446" spans="1:37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>
        <f>_xlfn.XLOOKUP(MIS[[#This Row],[TRADING SYMBOL]],[1]Sheet1!$D:$D,[1]Sheet1!$C:$C)</f>
        <v>187</v>
      </c>
      <c r="AE9446">
        <f>MIS[[#This Row],[OrderAverageTradedPrice]]*MIS[[#This Row],[OrderQuantity]]</f>
        <v>42097.5</v>
      </c>
      <c r="AF9446">
        <f>MIS[[#This Row],[LTP]]*MIS[[#This Row],[OrderQuantity]]</f>
        <v>42075</v>
      </c>
      <c r="AG9446">
        <f>IF(MIS[[#This Row],[OrderSide]]="SELL",MIS[[#This Row],[VALUE]]-MIS[[#This Row],[LIVE_VALUE]],MIS[[#This Row],[LIVE_VALUE]]-MIS[[#This Row],[VALUE]])</f>
        <v>-22.5</v>
      </c>
      <c r="AH9446" t="str" cm="1">
        <f t="array" ref="AH9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46" t="str">
        <f>MIS[[#This Row],[TRADING SYMBOL]]</f>
        <v>NIFTY2552225050PE</v>
      </c>
      <c r="AJ9446" t="str">
        <f>IF(RIGHT(MIS[[#This Row],[Main/Hedge]],4)="MAIN","MAIN","HEDGE")</f>
        <v>MAIN</v>
      </c>
      <c r="AK9446" t="str" cm="1">
        <f t="array" ref="AK9446">_xlfn._xlws.FILTER(Table4[Column1],ISNUMBER(SEARCH(Table4[Column1],MIS[[#This Row],[OrderUniqueIdentifier]])),"")</f>
        <v>NOTREND</v>
      </c>
    </row>
    <row r="9447" spans="1:37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>
        <f>_xlfn.XLOOKUP(MIS[[#This Row],[TRADING SYMBOL]],[1]Sheet1!$D:$D,[1]Sheet1!$C:$C)</f>
        <v>409.5</v>
      </c>
      <c r="AE9447">
        <f>MIS[[#This Row],[OrderAverageTradedPrice]]*MIS[[#This Row],[OrderQuantity]]</f>
        <v>16108</v>
      </c>
      <c r="AF9447">
        <f>MIS[[#This Row],[LTP]]*MIS[[#This Row],[OrderQuantity]]</f>
        <v>16380</v>
      </c>
      <c r="AG9447">
        <f>IF(MIS[[#This Row],[OrderSide]]="SELL",MIS[[#This Row],[VALUE]]-MIS[[#This Row],[LIVE_VALUE]],MIS[[#This Row],[LIVE_VALUE]]-MIS[[#This Row],[VALUE]])</f>
        <v>272</v>
      </c>
      <c r="AH9447" t="str" cm="1">
        <f t="array" ref="AH9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7" t="str">
        <f>MIS[[#This Row],[TRADING SYMBOL]]</f>
        <v>SENSEX2552082300PE</v>
      </c>
      <c r="AJ9447" t="str">
        <f>IF(RIGHT(MIS[[#This Row],[Main/Hedge]],4)="MAIN","MAIN","HEDGE")</f>
        <v>MAIN</v>
      </c>
      <c r="AK9447" t="str" cm="1">
        <f t="array" ref="AK9447">_xlfn._xlws.FILTER(Table4[Column1],ISNUMBER(SEARCH(Table4[Column1],MIS[[#This Row],[OrderUniqueIdentifier]])),"")</f>
        <v>XYT</v>
      </c>
    </row>
    <row r="9448" spans="1:37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>
        <f>_xlfn.XLOOKUP(MIS[[#This Row],[TRADING SYMBOL]],[1]Sheet1!$D:$D,[1]Sheet1!$C:$C)</f>
        <v>115.45</v>
      </c>
      <c r="AE9448">
        <f>MIS[[#This Row],[OrderAverageTradedPrice]]*MIS[[#This Row],[OrderQuantity]]</f>
        <v>6579</v>
      </c>
      <c r="AF9448">
        <f>MIS[[#This Row],[LTP]]*MIS[[#This Row],[OrderQuantity]]</f>
        <v>6927</v>
      </c>
      <c r="AG9448">
        <f>IF(MIS[[#This Row],[OrderSide]]="SELL",MIS[[#This Row],[VALUE]]-MIS[[#This Row],[LIVE_VALUE]],MIS[[#This Row],[LIVE_VALUE]]-MIS[[#This Row],[VALUE]])</f>
        <v>348</v>
      </c>
      <c r="AH9448" t="str" cm="1">
        <f t="array" ref="AH9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8" t="str">
        <f>MIS[[#This Row],[TRADING SYMBOL]]</f>
        <v>SENSEX2552081100PE</v>
      </c>
      <c r="AJ9448" t="str">
        <f>IF(RIGHT(MIS[[#This Row],[Main/Hedge]],4)="MAIN","MAIN","HEDGE")</f>
        <v>MAIN</v>
      </c>
      <c r="AK9448" t="str" cm="1">
        <f t="array" ref="AK9448">_xlfn._xlws.FILTER(Table4[Column1],ISNUMBER(SEARCH(Table4[Column1],MIS[[#This Row],[OrderUniqueIdentifier]])),"")</f>
        <v>XYT</v>
      </c>
    </row>
    <row r="9449" spans="1:37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>
        <f>_xlfn.XLOOKUP(MIS[[#This Row],[TRADING SYMBOL]],[1]Sheet1!$D:$D,[1]Sheet1!$C:$C)</f>
        <v>115.45</v>
      </c>
      <c r="AE9449">
        <f>MIS[[#This Row],[OrderAverageTradedPrice]]*MIS[[#This Row],[OrderQuantity]]</f>
        <v>6579</v>
      </c>
      <c r="AF9449">
        <f>MIS[[#This Row],[LTP]]*MIS[[#This Row],[OrderQuantity]]</f>
        <v>6927</v>
      </c>
      <c r="AG9449">
        <f>IF(MIS[[#This Row],[OrderSide]]="SELL",MIS[[#This Row],[VALUE]]-MIS[[#This Row],[LIVE_VALUE]],MIS[[#This Row],[LIVE_VALUE]]-MIS[[#This Row],[VALUE]])</f>
        <v>348</v>
      </c>
      <c r="AH9449" t="str" cm="1">
        <f t="array" ref="AH9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9" t="str">
        <f>MIS[[#This Row],[TRADING SYMBOL]]</f>
        <v>SENSEX2552081100PE</v>
      </c>
      <c r="AJ9449" t="str">
        <f>IF(RIGHT(MIS[[#This Row],[Main/Hedge]],4)="MAIN","MAIN","HEDGE")</f>
        <v>MAIN</v>
      </c>
      <c r="AK9449" t="str" cm="1">
        <f t="array" ref="AK9449">_xlfn._xlws.FILTER(Table4[Column1],ISNUMBER(SEARCH(Table4[Column1],MIS[[#This Row],[OrderUniqueIdentifier]])),"")</f>
        <v>XYT</v>
      </c>
    </row>
    <row r="9450" spans="1:37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>
        <f>_xlfn.XLOOKUP(MIS[[#This Row],[TRADING SYMBOL]],[1]Sheet1!$D:$D,[1]Sheet1!$C:$C)</f>
        <v>409.5</v>
      </c>
      <c r="AE9450">
        <f>MIS[[#This Row],[OrderAverageTradedPrice]]*MIS[[#This Row],[OrderQuantity]]</f>
        <v>32250</v>
      </c>
      <c r="AF9450">
        <f>MIS[[#This Row],[LTP]]*MIS[[#This Row],[OrderQuantity]]</f>
        <v>32760</v>
      </c>
      <c r="AG9450">
        <f>IF(MIS[[#This Row],[OrderSide]]="SELL",MIS[[#This Row],[VALUE]]-MIS[[#This Row],[LIVE_VALUE]],MIS[[#This Row],[LIVE_VALUE]]-MIS[[#This Row],[VALUE]])</f>
        <v>510</v>
      </c>
      <c r="AH9450" t="str" cm="1">
        <f t="array" ref="AH9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50" t="str">
        <f>MIS[[#This Row],[TRADING SYMBOL]]</f>
        <v>SENSEX2552082300PE</v>
      </c>
      <c r="AJ9450" t="str">
        <f>IF(RIGHT(MIS[[#This Row],[Main/Hedge]],4)="MAIN","MAIN","HEDGE")</f>
        <v>MAIN</v>
      </c>
      <c r="AK9450" t="str" cm="1">
        <f t="array" ref="AK9450">_xlfn._xlws.FILTER(Table4[Column1],ISNUMBER(SEARCH(Table4[Column1],MIS[[#This Row],[OrderUniqueIdentifier]])),"")</f>
        <v>NOTREND</v>
      </c>
    </row>
    <row r="9451" spans="1:37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>
        <f>_xlfn.XLOOKUP(MIS[[#This Row],[TRADING SYMBOL]],[1]Sheet1!$D:$D,[1]Sheet1!$C:$C)</f>
        <v>163.69999999999999</v>
      </c>
      <c r="AE9451">
        <f>MIS[[#This Row],[OrderAverageTradedPrice]]*MIS[[#This Row],[OrderQuantity]]</f>
        <v>24600</v>
      </c>
      <c r="AF9451">
        <f>MIS[[#This Row],[LTP]]*MIS[[#This Row],[OrderQuantity]]</f>
        <v>24555</v>
      </c>
      <c r="AG9451">
        <f>IF(MIS[[#This Row],[OrderSide]]="SELL",MIS[[#This Row],[VALUE]]-MIS[[#This Row],[LIVE_VALUE]],MIS[[#This Row],[LIVE_VALUE]]-MIS[[#This Row],[VALUE]])</f>
        <v>-45</v>
      </c>
      <c r="AH9451" t="str" cm="1">
        <f t="array" ref="AH9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51" t="str">
        <f>MIS[[#This Row],[TRADING SYMBOL]]</f>
        <v>NIFTY2552225000PE</v>
      </c>
      <c r="AJ9451" t="str">
        <f>IF(RIGHT(MIS[[#This Row],[Main/Hedge]],4)="MAIN","MAIN","HEDGE")</f>
        <v>MAIN</v>
      </c>
      <c r="AK9451" t="str" cm="1">
        <f t="array" ref="AK9451">_xlfn._xlws.FILTER(Table4[Column1],ISNUMBER(SEARCH(Table4[Column1],MIS[[#This Row],[OrderUniqueIdentifier]])),"")</f>
        <v>LONGSHORT</v>
      </c>
    </row>
    <row r="9452" spans="1:37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>
        <f>_xlfn.XLOOKUP(MIS[[#This Row],[TRADING SYMBOL]],[1]Sheet1!$D:$D,[1]Sheet1!$C:$C)</f>
        <v>168.75</v>
      </c>
      <c r="AE9452">
        <f>MIS[[#This Row],[OrderAverageTradedPrice]]*MIS[[#This Row],[OrderQuantity]]</f>
        <v>12461.25</v>
      </c>
      <c r="AF9452">
        <f>MIS[[#This Row],[LTP]]*MIS[[#This Row],[OrderQuantity]]</f>
        <v>12656.25</v>
      </c>
      <c r="AG9452">
        <f>IF(MIS[[#This Row],[OrderSide]]="SELL",MIS[[#This Row],[VALUE]]-MIS[[#This Row],[LIVE_VALUE]],MIS[[#This Row],[LIVE_VALUE]]-MIS[[#This Row],[VALUE]])</f>
        <v>195</v>
      </c>
      <c r="AH9452" t="str" cm="1">
        <f t="array" ref="AH9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52" t="str">
        <f>MIS[[#This Row],[TRADING SYMBOL]]</f>
        <v>NIFTY2552225050CE</v>
      </c>
      <c r="AJ9452" t="str">
        <f>IF(RIGHT(MIS[[#This Row],[Main/Hedge]],4)="MAIN","MAIN","HEDGE")</f>
        <v>MAIN</v>
      </c>
      <c r="AK9452" t="str" cm="1">
        <f t="array" ref="AK9452">_xlfn._xlws.FILTER(Table4[Column1],ISNUMBER(SEARCH(Table4[Column1],MIS[[#This Row],[OrderUniqueIdentifier]])),"")</f>
        <v>NOTREND</v>
      </c>
    </row>
    <row r="9453" spans="1:37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>
        <f>_xlfn.XLOOKUP(MIS[[#This Row],[TRADING SYMBOL]],[1]Sheet1!$D:$D,[1]Sheet1!$C:$C)</f>
        <v>490.65</v>
      </c>
      <c r="AE9453">
        <f>MIS[[#This Row],[OrderAverageTradedPrice]]*MIS[[#This Row],[OrderQuantity]]</f>
        <v>19470</v>
      </c>
      <c r="AF9453">
        <f>MIS[[#This Row],[LTP]]*MIS[[#This Row],[OrderQuantity]]</f>
        <v>19626</v>
      </c>
      <c r="AG9453">
        <f>IF(MIS[[#This Row],[OrderSide]]="SELL",MIS[[#This Row],[VALUE]]-MIS[[#This Row],[LIVE_VALUE]],MIS[[#This Row],[LIVE_VALUE]]-MIS[[#This Row],[VALUE]])</f>
        <v>156</v>
      </c>
      <c r="AH9453" t="str" cm="1">
        <f t="array" ref="AH9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53" t="str">
        <f>MIS[[#This Row],[TRADING SYMBOL]]</f>
        <v>SENSEX2552082300CE</v>
      </c>
      <c r="AJ9453" t="str">
        <f>IF(RIGHT(MIS[[#This Row],[Main/Hedge]],4)="MAIN","MAIN","HEDGE")</f>
        <v>MAIN</v>
      </c>
      <c r="AK9453" t="str" cm="1">
        <f t="array" ref="AK9453">_xlfn._xlws.FILTER(Table4[Column1],ISNUMBER(SEARCH(Table4[Column1],MIS[[#This Row],[OrderUniqueIdentifier]])),"")</f>
        <v>NOTREND</v>
      </c>
    </row>
    <row r="9454" spans="1:37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>
        <f>_xlfn.XLOOKUP(MIS[[#This Row],[TRADING SYMBOL]],[1]Sheet1!$D:$D,[1]Sheet1!$C:$C)</f>
        <v>490.65</v>
      </c>
      <c r="AE9454">
        <f>MIS[[#This Row],[OrderAverageTradedPrice]]*MIS[[#This Row],[OrderQuantity]]</f>
        <v>9720</v>
      </c>
      <c r="AF9454">
        <f>MIS[[#This Row],[LTP]]*MIS[[#This Row],[OrderQuantity]]</f>
        <v>9813</v>
      </c>
      <c r="AG9454">
        <f>IF(MIS[[#This Row],[OrderSide]]="SELL",MIS[[#This Row],[VALUE]]-MIS[[#This Row],[LIVE_VALUE]],MIS[[#This Row],[LIVE_VALUE]]-MIS[[#This Row],[VALUE]])</f>
        <v>93</v>
      </c>
      <c r="AH9454" t="str" cm="1">
        <f t="array" ref="AH9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4" t="str">
        <f>MIS[[#This Row],[TRADING SYMBOL]]</f>
        <v>SENSEX2552082300CE</v>
      </c>
      <c r="AJ9454" t="str">
        <f>IF(RIGHT(MIS[[#This Row],[Main/Hedge]],4)="MAIN","MAIN","HEDGE")</f>
        <v>MAIN</v>
      </c>
      <c r="AK9454" t="str" cm="1">
        <f t="array" ref="AK9454">_xlfn._xlws.FILTER(Table4[Column1],ISNUMBER(SEARCH(Table4[Column1],MIS[[#This Row],[OrderUniqueIdentifier]])),"")</f>
        <v>XYT</v>
      </c>
    </row>
    <row r="9455" spans="1:37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>
        <f>_xlfn.XLOOKUP(MIS[[#This Row],[TRADING SYMBOL]],[1]Sheet1!$D:$D,[1]Sheet1!$C:$C)</f>
        <v>91.6</v>
      </c>
      <c r="AE9455">
        <f>MIS[[#This Row],[OrderAverageTradedPrice]]*MIS[[#This Row],[OrderQuantity]]</f>
        <v>3558</v>
      </c>
      <c r="AF9455">
        <f>MIS[[#This Row],[LTP]]*MIS[[#This Row],[OrderQuantity]]</f>
        <v>3664</v>
      </c>
      <c r="AG9455">
        <f>IF(MIS[[#This Row],[OrderSide]]="SELL",MIS[[#This Row],[VALUE]]-MIS[[#This Row],[LIVE_VALUE]],MIS[[#This Row],[LIVE_VALUE]]-MIS[[#This Row],[VALUE]])</f>
        <v>106</v>
      </c>
      <c r="AH9455" t="str" cm="1">
        <f t="array" ref="AH9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5" t="str">
        <f>MIS[[#This Row],[TRADING SYMBOL]]</f>
        <v>SENSEX2552083600CE</v>
      </c>
      <c r="AJ9455" t="str">
        <f>IF(RIGHT(MIS[[#This Row],[Main/Hedge]],4)="MAIN","MAIN","HEDGE")</f>
        <v>MAIN</v>
      </c>
      <c r="AK9455" t="str" cm="1">
        <f t="array" ref="AK9455">_xlfn._xlws.FILTER(Table4[Column1],ISNUMBER(SEARCH(Table4[Column1],MIS[[#This Row],[OrderUniqueIdentifier]])),"")</f>
        <v>XYT</v>
      </c>
    </row>
    <row r="9456" spans="1:37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>
        <f>_xlfn.XLOOKUP(MIS[[#This Row],[TRADING SYMBOL]],[1]Sheet1!$D:$D,[1]Sheet1!$C:$C)</f>
        <v>118.35</v>
      </c>
      <c r="AE9456">
        <f>MIS[[#This Row],[OrderAverageTradedPrice]]*MIS[[#This Row],[OrderQuantity]]</f>
        <v>2345</v>
      </c>
      <c r="AF9456">
        <f>MIS[[#This Row],[LTP]]*MIS[[#This Row],[OrderQuantity]]</f>
        <v>2367</v>
      </c>
      <c r="AG9456">
        <f>IF(MIS[[#This Row],[OrderSide]]="SELL",MIS[[#This Row],[VALUE]]-MIS[[#This Row],[LIVE_VALUE]],MIS[[#This Row],[LIVE_VALUE]]-MIS[[#This Row],[VALUE]])</f>
        <v>22</v>
      </c>
      <c r="AH9456" t="str" cm="1">
        <f t="array" ref="AH9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6" t="str">
        <f>MIS[[#This Row],[TRADING SYMBOL]]</f>
        <v>SENSEX2552083400CE</v>
      </c>
      <c r="AJ9456" t="str">
        <f>IF(RIGHT(MIS[[#This Row],[Main/Hedge]],4)="MAIN","MAIN","HEDGE")</f>
        <v>MAIN</v>
      </c>
      <c r="AK9456" t="str" cm="1">
        <f t="array" ref="AK9456">_xlfn._xlws.FILTER(Table4[Column1],ISNUMBER(SEARCH(Table4[Column1],MIS[[#This Row],[OrderUniqueIdentifier]])),"")</f>
        <v>XYT</v>
      </c>
    </row>
    <row r="9457" spans="1:37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>
        <f>_xlfn.XLOOKUP(MIS[[#This Row],[TRADING SYMBOL]],[1]Sheet1!$D:$D,[1]Sheet1!$C:$C)</f>
        <v>187</v>
      </c>
      <c r="AE9457">
        <f>MIS[[#This Row],[OrderAverageTradedPrice]]*MIS[[#This Row],[OrderQuantity]]</f>
        <v>14055</v>
      </c>
      <c r="AF9457">
        <f>MIS[[#This Row],[LTP]]*MIS[[#This Row],[OrderQuantity]]</f>
        <v>14025</v>
      </c>
      <c r="AG9457">
        <f>IF(MIS[[#This Row],[OrderSide]]="SELL",MIS[[#This Row],[VALUE]]-MIS[[#This Row],[LIVE_VALUE]],MIS[[#This Row],[LIVE_VALUE]]-MIS[[#This Row],[VALUE]])</f>
        <v>-30</v>
      </c>
      <c r="AH9457" t="str" cm="1">
        <f t="array" ref="AH9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57" t="str">
        <f>MIS[[#This Row],[TRADING SYMBOL]]</f>
        <v>NIFTY2552225050PE</v>
      </c>
      <c r="AJ9457" t="str">
        <f>IF(RIGHT(MIS[[#This Row],[Main/Hedge]],4)="MAIN","MAIN","HEDGE")</f>
        <v>MAIN</v>
      </c>
      <c r="AK9457" t="str" cm="1">
        <f t="array" ref="AK9457">_xlfn._xlws.FILTER(Table4[Column1],ISNUMBER(SEARCH(Table4[Column1],MIS[[#This Row],[OrderUniqueIdentifier]])),"")</f>
        <v>NOTREND</v>
      </c>
    </row>
    <row r="9458" spans="1:37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>
        <f>_xlfn.XLOOKUP(MIS[[#This Row],[TRADING SYMBOL]],[1]Sheet1!$D:$D,[1]Sheet1!$C:$C)</f>
        <v>115.45</v>
      </c>
      <c r="AE9458">
        <f>MIS[[#This Row],[OrderAverageTradedPrice]]*MIS[[#This Row],[OrderQuantity]]</f>
        <v>2192</v>
      </c>
      <c r="AF9458">
        <f>MIS[[#This Row],[LTP]]*MIS[[#This Row],[OrderQuantity]]</f>
        <v>2309</v>
      </c>
      <c r="AG9458">
        <f>IF(MIS[[#This Row],[OrderSide]]="SELL",MIS[[#This Row],[VALUE]]-MIS[[#This Row],[LIVE_VALUE]],MIS[[#This Row],[LIVE_VALUE]]-MIS[[#This Row],[VALUE]])</f>
        <v>117</v>
      </c>
      <c r="AH9458" t="str" cm="1">
        <f t="array" ref="AH9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8" t="str">
        <f>MIS[[#This Row],[TRADING SYMBOL]]</f>
        <v>SENSEX2552081100PE</v>
      </c>
      <c r="AJ9458" t="str">
        <f>IF(RIGHT(MIS[[#This Row],[Main/Hedge]],4)="MAIN","MAIN","HEDGE")</f>
        <v>MAIN</v>
      </c>
      <c r="AK9458" t="str" cm="1">
        <f t="array" ref="AK9458">_xlfn._xlws.FILTER(Table4[Column1],ISNUMBER(SEARCH(Table4[Column1],MIS[[#This Row],[OrderUniqueIdentifier]])),"")</f>
        <v>XYT</v>
      </c>
    </row>
    <row r="9459" spans="1:37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>
        <f>_xlfn.XLOOKUP(MIS[[#This Row],[TRADING SYMBOL]],[1]Sheet1!$D:$D,[1]Sheet1!$C:$C)</f>
        <v>409.5</v>
      </c>
      <c r="AE9459">
        <f>MIS[[#This Row],[OrderAverageTradedPrice]]*MIS[[#This Row],[OrderQuantity]]</f>
        <v>16116</v>
      </c>
      <c r="AF9459">
        <f>MIS[[#This Row],[LTP]]*MIS[[#This Row],[OrderQuantity]]</f>
        <v>16380</v>
      </c>
      <c r="AG9459">
        <f>IF(MIS[[#This Row],[OrderSide]]="SELL",MIS[[#This Row],[VALUE]]-MIS[[#This Row],[LIVE_VALUE]],MIS[[#This Row],[LIVE_VALUE]]-MIS[[#This Row],[VALUE]])</f>
        <v>264</v>
      </c>
      <c r="AH9459" t="str" cm="1">
        <f t="array" ref="AH9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59" t="str">
        <f>MIS[[#This Row],[TRADING SYMBOL]]</f>
        <v>SENSEX2552082300PE</v>
      </c>
      <c r="AJ9459" t="str">
        <f>IF(RIGHT(MIS[[#This Row],[Main/Hedge]],4)="MAIN","MAIN","HEDGE")</f>
        <v>MAIN</v>
      </c>
      <c r="AK9459" t="str" cm="1">
        <f t="array" ref="AK9459">_xlfn._xlws.FILTER(Table4[Column1],ISNUMBER(SEARCH(Table4[Column1],MIS[[#This Row],[OrderUniqueIdentifier]])),"")</f>
        <v>NOTREND</v>
      </c>
    </row>
    <row r="9460" spans="1:37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>
        <f>_xlfn.XLOOKUP(MIS[[#This Row],[TRADING SYMBOL]],[1]Sheet1!$D:$D,[1]Sheet1!$C:$C)</f>
        <v>409.5</v>
      </c>
      <c r="AE9460">
        <f>MIS[[#This Row],[OrderAverageTradedPrice]]*MIS[[#This Row],[OrderQuantity]]</f>
        <v>8069</v>
      </c>
      <c r="AF9460">
        <f>MIS[[#This Row],[LTP]]*MIS[[#This Row],[OrderQuantity]]</f>
        <v>8190</v>
      </c>
      <c r="AG9460">
        <f>IF(MIS[[#This Row],[OrderSide]]="SELL",MIS[[#This Row],[VALUE]]-MIS[[#This Row],[LIVE_VALUE]],MIS[[#This Row],[LIVE_VALUE]]-MIS[[#This Row],[VALUE]])</f>
        <v>121</v>
      </c>
      <c r="AH9460" t="str" cm="1">
        <f t="array" ref="AH9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60" t="str">
        <f>MIS[[#This Row],[TRADING SYMBOL]]</f>
        <v>SENSEX2552082300PE</v>
      </c>
      <c r="AJ9460" t="str">
        <f>IF(RIGHT(MIS[[#This Row],[Main/Hedge]],4)="MAIN","MAIN","HEDGE")</f>
        <v>MAIN</v>
      </c>
      <c r="AK9460" t="str" cm="1">
        <f t="array" ref="AK9460">_xlfn._xlws.FILTER(Table4[Column1],ISNUMBER(SEARCH(Table4[Column1],MIS[[#This Row],[OrderUniqueIdentifier]])),"")</f>
        <v>XYT</v>
      </c>
    </row>
    <row r="9461" spans="1:37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>
        <f>_xlfn.XLOOKUP(MIS[[#This Row],[TRADING SYMBOL]],[1]Sheet1!$D:$D,[1]Sheet1!$C:$C)</f>
        <v>115.45</v>
      </c>
      <c r="AE9461">
        <f>MIS[[#This Row],[OrderAverageTradedPrice]]*MIS[[#This Row],[OrderQuantity]]</f>
        <v>2198</v>
      </c>
      <c r="AF9461">
        <f>MIS[[#This Row],[LTP]]*MIS[[#This Row],[OrderQuantity]]</f>
        <v>2309</v>
      </c>
      <c r="AG9461">
        <f>IF(MIS[[#This Row],[OrderSide]]="SELL",MIS[[#This Row],[VALUE]]-MIS[[#This Row],[LIVE_VALUE]],MIS[[#This Row],[LIVE_VALUE]]-MIS[[#This Row],[VALUE]])</f>
        <v>111</v>
      </c>
      <c r="AH9461" t="str" cm="1">
        <f t="array" ref="AH9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61" t="str">
        <f>MIS[[#This Row],[TRADING SYMBOL]]</f>
        <v>SENSEX2552081100PE</v>
      </c>
      <c r="AJ9461" t="str">
        <f>IF(RIGHT(MIS[[#This Row],[Main/Hedge]],4)="MAIN","MAIN","HEDGE")</f>
        <v>MAIN</v>
      </c>
      <c r="AK9461" t="str" cm="1">
        <f t="array" ref="AK9461">_xlfn._xlws.FILTER(Table4[Column1],ISNUMBER(SEARCH(Table4[Column1],MIS[[#This Row],[OrderUniqueIdentifier]])),"")</f>
        <v>XYT</v>
      </c>
    </row>
    <row r="9462" spans="1:37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>
        <f>_xlfn.XLOOKUP(MIS[[#This Row],[TRADING SYMBOL]],[1]Sheet1!$D:$D,[1]Sheet1!$C:$C)</f>
        <v>187</v>
      </c>
      <c r="AE9462">
        <f>MIS[[#This Row],[OrderAverageTradedPrice]]*MIS[[#This Row],[OrderQuantity]]</f>
        <v>28110</v>
      </c>
      <c r="AF9462">
        <f>MIS[[#This Row],[LTP]]*MIS[[#This Row],[OrderQuantity]]</f>
        <v>28050</v>
      </c>
      <c r="AG9462">
        <f>IF(MIS[[#This Row],[OrderSide]]="SELL",MIS[[#This Row],[VALUE]]-MIS[[#This Row],[LIVE_VALUE]],MIS[[#This Row],[LIVE_VALUE]]-MIS[[#This Row],[VALUE]])</f>
        <v>-60</v>
      </c>
      <c r="AH9462" t="str" cm="1">
        <f t="array" ref="AH94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62" t="str">
        <f>MIS[[#This Row],[TRADING SYMBOL]]</f>
        <v>NIFTY2552225050PE</v>
      </c>
      <c r="AJ9462" t="str">
        <f>IF(RIGHT(MIS[[#This Row],[Main/Hedge]],4)="MAIN","MAIN","HEDGE")</f>
        <v>MAIN</v>
      </c>
      <c r="AK9462" t="str" cm="1">
        <f t="array" ref="AK9462">_xlfn._xlws.FILTER(Table4[Column1],ISNUMBER(SEARCH(Table4[Column1],MIS[[#This Row],[OrderUniqueIdentifier]])),"")</f>
        <v>NOTREND</v>
      </c>
    </row>
    <row r="9463" spans="1:37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>
        <f>_xlfn.XLOOKUP(MIS[[#This Row],[TRADING SYMBOL]],[1]Sheet1!$D:$D,[1]Sheet1!$C:$C)</f>
        <v>115.45</v>
      </c>
      <c r="AE9463">
        <f>MIS[[#This Row],[OrderAverageTradedPrice]]*MIS[[#This Row],[OrderQuantity]]</f>
        <v>2198</v>
      </c>
      <c r="AF9463">
        <f>MIS[[#This Row],[LTP]]*MIS[[#This Row],[OrderQuantity]]</f>
        <v>2309</v>
      </c>
      <c r="AG9463">
        <f>IF(MIS[[#This Row],[OrderSide]]="SELL",MIS[[#This Row],[VALUE]]-MIS[[#This Row],[LIVE_VALUE]],MIS[[#This Row],[LIVE_VALUE]]-MIS[[#This Row],[VALUE]])</f>
        <v>111</v>
      </c>
      <c r="AH9463" t="str" cm="1">
        <f t="array" ref="AH9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63" t="str">
        <f>MIS[[#This Row],[TRADING SYMBOL]]</f>
        <v>SENSEX2552081100PE</v>
      </c>
      <c r="AJ9463" t="str">
        <f>IF(RIGHT(MIS[[#This Row],[Main/Hedge]],4)="MAIN","MAIN","HEDGE")</f>
        <v>MAIN</v>
      </c>
      <c r="AK9463" t="str" cm="1">
        <f t="array" ref="AK9463">_xlfn._xlws.FILTER(Table4[Column1],ISNUMBER(SEARCH(Table4[Column1],MIS[[#This Row],[OrderUniqueIdentifier]])),"")</f>
        <v>XYT</v>
      </c>
    </row>
    <row r="9464" spans="1:37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>
        <f>_xlfn.XLOOKUP(MIS[[#This Row],[TRADING SYMBOL]],[1]Sheet1!$D:$D,[1]Sheet1!$C:$C)</f>
        <v>409.5</v>
      </c>
      <c r="AE9464">
        <f>MIS[[#This Row],[OrderAverageTradedPrice]]*MIS[[#This Row],[OrderQuantity]]</f>
        <v>16128</v>
      </c>
      <c r="AF9464">
        <f>MIS[[#This Row],[LTP]]*MIS[[#This Row],[OrderQuantity]]</f>
        <v>16380</v>
      </c>
      <c r="AG9464">
        <f>IF(MIS[[#This Row],[OrderSide]]="SELL",MIS[[#This Row],[VALUE]]-MIS[[#This Row],[LIVE_VALUE]],MIS[[#This Row],[LIVE_VALUE]]-MIS[[#This Row],[VALUE]])</f>
        <v>252</v>
      </c>
      <c r="AH9464" t="str" cm="1">
        <f t="array" ref="AH94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64" t="str">
        <f>MIS[[#This Row],[TRADING SYMBOL]]</f>
        <v>SENSEX2552082300PE</v>
      </c>
      <c r="AJ9464" t="str">
        <f>IF(RIGHT(MIS[[#This Row],[Main/Hedge]],4)="MAIN","MAIN","HEDGE")</f>
        <v>MAIN</v>
      </c>
      <c r="AK9464" t="str" cm="1">
        <f t="array" ref="AK9464">_xlfn._xlws.FILTER(Table4[Column1],ISNUMBER(SEARCH(Table4[Column1],MIS[[#This Row],[OrderUniqueIdentifier]])),"")</f>
        <v>NOTREND</v>
      </c>
    </row>
    <row r="9465" spans="1:37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>
        <f>_xlfn.XLOOKUP(MIS[[#This Row],[TRADING SYMBOL]],[1]Sheet1!$D:$D,[1]Sheet1!$C:$C)</f>
        <v>168.75</v>
      </c>
      <c r="AE9465">
        <f>MIS[[#This Row],[OrderAverageTradedPrice]]*MIS[[#This Row],[OrderQuantity]]</f>
        <v>12465</v>
      </c>
      <c r="AF9465">
        <f>MIS[[#This Row],[LTP]]*MIS[[#This Row],[OrderQuantity]]</f>
        <v>12656.25</v>
      </c>
      <c r="AG9465">
        <f>IF(MIS[[#This Row],[OrderSide]]="SELL",MIS[[#This Row],[VALUE]]-MIS[[#This Row],[LIVE_VALUE]],MIS[[#This Row],[LIVE_VALUE]]-MIS[[#This Row],[VALUE]])</f>
        <v>191.25</v>
      </c>
      <c r="AH9465" t="str" cm="1">
        <f t="array" ref="AH94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65" t="str">
        <f>MIS[[#This Row],[TRADING SYMBOL]]</f>
        <v>NIFTY2552225050CE</v>
      </c>
      <c r="AJ9465" t="str">
        <f>IF(RIGHT(MIS[[#This Row],[Main/Hedge]],4)="MAIN","MAIN","HEDGE")</f>
        <v>MAIN</v>
      </c>
      <c r="AK9465" t="str" cm="1">
        <f t="array" ref="AK9465">_xlfn._xlws.FILTER(Table4[Column1],ISNUMBER(SEARCH(Table4[Column1],MIS[[#This Row],[OrderUniqueIdentifier]])),"")</f>
        <v>NOTREND</v>
      </c>
    </row>
    <row r="9466" spans="1:37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>
        <f>_xlfn.XLOOKUP(MIS[[#This Row],[TRADING SYMBOL]],[1]Sheet1!$D:$D,[1]Sheet1!$C:$C)</f>
        <v>163.69999999999999</v>
      </c>
      <c r="AE9466">
        <f>MIS[[#This Row],[OrderAverageTradedPrice]]*MIS[[#This Row],[OrderQuantity]]</f>
        <v>24592.5</v>
      </c>
      <c r="AF9466">
        <f>MIS[[#This Row],[LTP]]*MIS[[#This Row],[OrderQuantity]]</f>
        <v>24555</v>
      </c>
      <c r="AG9466">
        <f>IF(MIS[[#This Row],[OrderSide]]="SELL",MIS[[#This Row],[VALUE]]-MIS[[#This Row],[LIVE_VALUE]],MIS[[#This Row],[LIVE_VALUE]]-MIS[[#This Row],[VALUE]])</f>
        <v>-37.5</v>
      </c>
      <c r="AH9466" t="str" cm="1">
        <f t="array" ref="AH9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66" t="str">
        <f>MIS[[#This Row],[TRADING SYMBOL]]</f>
        <v>NIFTY2552225000PE</v>
      </c>
      <c r="AJ9466" t="str">
        <f>IF(RIGHT(MIS[[#This Row],[Main/Hedge]],4)="MAIN","MAIN","HEDGE")</f>
        <v>MAIN</v>
      </c>
      <c r="AK9466" t="str" cm="1">
        <f t="array" ref="AK9466">_xlfn._xlws.FILTER(Table4[Column1],ISNUMBER(SEARCH(Table4[Column1],MIS[[#This Row],[OrderUniqueIdentifier]])),"")</f>
        <v>LONGSHORT</v>
      </c>
    </row>
    <row r="9467" spans="1:37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>
        <f>_xlfn.XLOOKUP(MIS[[#This Row],[TRADING SYMBOL]],[1]Sheet1!$D:$D,[1]Sheet1!$C:$C)</f>
        <v>409.5</v>
      </c>
      <c r="AE9467">
        <f>MIS[[#This Row],[OrderAverageTradedPrice]]*MIS[[#This Row],[OrderQuantity]]</f>
        <v>32256</v>
      </c>
      <c r="AF9467">
        <f>MIS[[#This Row],[LTP]]*MIS[[#This Row],[OrderQuantity]]</f>
        <v>32760</v>
      </c>
      <c r="AG9467">
        <f>IF(MIS[[#This Row],[OrderSide]]="SELL",MIS[[#This Row],[VALUE]]-MIS[[#This Row],[LIVE_VALUE]],MIS[[#This Row],[LIVE_VALUE]]-MIS[[#This Row],[VALUE]])</f>
        <v>504</v>
      </c>
      <c r="AH9467" t="str" cm="1">
        <f t="array" ref="AH9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67" t="str">
        <f>MIS[[#This Row],[TRADING SYMBOL]]</f>
        <v>SENSEX2552082300PE</v>
      </c>
      <c r="AJ9467" t="str">
        <f>IF(RIGHT(MIS[[#This Row],[Main/Hedge]],4)="MAIN","MAIN","HEDGE")</f>
        <v>MAIN</v>
      </c>
      <c r="AK9467" t="str" cm="1">
        <f t="array" ref="AK9467">_xlfn._xlws.FILTER(Table4[Column1],ISNUMBER(SEARCH(Table4[Column1],MIS[[#This Row],[OrderUniqueIdentifier]])),"")</f>
        <v>LONGSHORT</v>
      </c>
    </row>
    <row r="9468" spans="1:37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>
        <f>_xlfn.XLOOKUP(MIS[[#This Row],[TRADING SYMBOL]],[1]Sheet1!$D:$D,[1]Sheet1!$C:$C)</f>
        <v>409.5</v>
      </c>
      <c r="AE9468">
        <f>MIS[[#This Row],[OrderAverageTradedPrice]]*MIS[[#This Row],[OrderQuantity]]</f>
        <v>8069</v>
      </c>
      <c r="AF9468">
        <f>MIS[[#This Row],[LTP]]*MIS[[#This Row],[OrderQuantity]]</f>
        <v>8190</v>
      </c>
      <c r="AG9468">
        <f>IF(MIS[[#This Row],[OrderSide]]="SELL",MIS[[#This Row],[VALUE]]-MIS[[#This Row],[LIVE_VALUE]],MIS[[#This Row],[LIVE_VALUE]]-MIS[[#This Row],[VALUE]])</f>
        <v>121</v>
      </c>
      <c r="AH9468" t="str" cm="1">
        <f t="array" ref="AH94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68" t="str">
        <f>MIS[[#This Row],[TRADING SYMBOL]]</f>
        <v>SENSEX2552082300PE</v>
      </c>
      <c r="AJ9468" t="str">
        <f>IF(RIGHT(MIS[[#This Row],[Main/Hedge]],4)="MAIN","MAIN","HEDGE")</f>
        <v>MAIN</v>
      </c>
      <c r="AK9468" t="str" cm="1">
        <f t="array" ref="AK9468">_xlfn._xlws.FILTER(Table4[Column1],ISNUMBER(SEARCH(Table4[Column1],MIS[[#This Row],[OrderUniqueIdentifier]])),"")</f>
        <v>NOTREND</v>
      </c>
    </row>
    <row r="9469" spans="1:37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>
        <f>_xlfn.XLOOKUP(MIS[[#This Row],[TRADING SYMBOL]],[1]Sheet1!$D:$D,[1]Sheet1!$C:$C)</f>
        <v>187</v>
      </c>
      <c r="AE9469">
        <f>MIS[[#This Row],[OrderAverageTradedPrice]]*MIS[[#This Row],[OrderQuantity]]</f>
        <v>28065</v>
      </c>
      <c r="AF9469">
        <f>MIS[[#This Row],[LTP]]*MIS[[#This Row],[OrderQuantity]]</f>
        <v>28050</v>
      </c>
      <c r="AG9469">
        <f>IF(MIS[[#This Row],[OrderSide]]="SELL",MIS[[#This Row],[VALUE]]-MIS[[#This Row],[LIVE_VALUE]],MIS[[#This Row],[LIVE_VALUE]]-MIS[[#This Row],[VALUE]])</f>
        <v>-15</v>
      </c>
      <c r="AH9469" t="str" cm="1">
        <f t="array" ref="AH9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69" t="str">
        <f>MIS[[#This Row],[TRADING SYMBOL]]</f>
        <v>NIFTY2552225050PE</v>
      </c>
      <c r="AJ9469" t="str">
        <f>IF(RIGHT(MIS[[#This Row],[Main/Hedge]],4)="MAIN","MAIN","HEDGE")</f>
        <v>MAIN</v>
      </c>
      <c r="AK9469" t="str" cm="1">
        <f t="array" ref="AK9469">_xlfn._xlws.FILTER(Table4[Column1],ISNUMBER(SEARCH(Table4[Column1],MIS[[#This Row],[OrderUniqueIdentifier]])),"")</f>
        <v>NOTREND</v>
      </c>
    </row>
    <row r="9470" spans="1:37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>
        <f>_xlfn.XLOOKUP(MIS[[#This Row],[TRADING SYMBOL]],[1]Sheet1!$D:$D,[1]Sheet1!$C:$C)</f>
        <v>163.69999999999999</v>
      </c>
      <c r="AE9470">
        <f>MIS[[#This Row],[OrderAverageTradedPrice]]*MIS[[#This Row],[OrderQuantity]]</f>
        <v>24600</v>
      </c>
      <c r="AF9470">
        <f>MIS[[#This Row],[LTP]]*MIS[[#This Row],[OrderQuantity]]</f>
        <v>24555</v>
      </c>
      <c r="AG9470">
        <f>IF(MIS[[#This Row],[OrderSide]]="SELL",MIS[[#This Row],[VALUE]]-MIS[[#This Row],[LIVE_VALUE]],MIS[[#This Row],[LIVE_VALUE]]-MIS[[#This Row],[VALUE]])</f>
        <v>-45</v>
      </c>
      <c r="AH9470" t="str" cm="1">
        <f t="array" ref="AH94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70" t="str">
        <f>MIS[[#This Row],[TRADING SYMBOL]]</f>
        <v>NIFTY2552225000PE</v>
      </c>
      <c r="AJ9470" t="str">
        <f>IF(RIGHT(MIS[[#This Row],[Main/Hedge]],4)="MAIN","MAIN","HEDGE")</f>
        <v>MAIN</v>
      </c>
      <c r="AK9470" t="str" cm="1">
        <f t="array" ref="AK9470">_xlfn._xlws.FILTER(Table4[Column1],ISNUMBER(SEARCH(Table4[Column1],MIS[[#This Row],[OrderUniqueIdentifier]])),"")</f>
        <v>LONGSHORT</v>
      </c>
    </row>
    <row r="9471" spans="1:37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>
        <f>_xlfn.XLOOKUP(MIS[[#This Row],[TRADING SYMBOL]],[1]Sheet1!$D:$D,[1]Sheet1!$C:$C)</f>
        <v>118.35</v>
      </c>
      <c r="AE9471">
        <f>MIS[[#This Row],[OrderAverageTradedPrice]]*MIS[[#This Row],[OrderQuantity]]</f>
        <v>2337</v>
      </c>
      <c r="AF9471">
        <f>MIS[[#This Row],[LTP]]*MIS[[#This Row],[OrderQuantity]]</f>
        <v>2367</v>
      </c>
      <c r="AG9471">
        <f>IF(MIS[[#This Row],[OrderSide]]="SELL",MIS[[#This Row],[VALUE]]-MIS[[#This Row],[LIVE_VALUE]],MIS[[#This Row],[LIVE_VALUE]]-MIS[[#This Row],[VALUE]])</f>
        <v>30</v>
      </c>
      <c r="AH9471" t="str" cm="1">
        <f t="array" ref="AH9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1" t="str">
        <f>MIS[[#This Row],[TRADING SYMBOL]]</f>
        <v>SENSEX2552083400CE</v>
      </c>
      <c r="AJ9471" t="str">
        <f>IF(RIGHT(MIS[[#This Row],[Main/Hedge]],4)="MAIN","MAIN","HEDGE")</f>
        <v>MAIN</v>
      </c>
      <c r="AK9471" t="str" cm="1">
        <f t="array" ref="AK9471">_xlfn._xlws.FILTER(Table4[Column1],ISNUMBER(SEARCH(Table4[Column1],MIS[[#This Row],[OrderUniqueIdentifier]])),"")</f>
        <v>XYT</v>
      </c>
    </row>
    <row r="9472" spans="1:37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>
        <f>_xlfn.XLOOKUP(MIS[[#This Row],[TRADING SYMBOL]],[1]Sheet1!$D:$D,[1]Sheet1!$C:$C)</f>
        <v>490.65</v>
      </c>
      <c r="AE9472">
        <f>MIS[[#This Row],[OrderAverageTradedPrice]]*MIS[[#This Row],[OrderQuantity]]</f>
        <v>19428</v>
      </c>
      <c r="AF9472">
        <f>MIS[[#This Row],[LTP]]*MIS[[#This Row],[OrderQuantity]]</f>
        <v>19626</v>
      </c>
      <c r="AG9472">
        <f>IF(MIS[[#This Row],[OrderSide]]="SELL",MIS[[#This Row],[VALUE]]-MIS[[#This Row],[LIVE_VALUE]],MIS[[#This Row],[LIVE_VALUE]]-MIS[[#This Row],[VALUE]])</f>
        <v>198</v>
      </c>
      <c r="AH9472" t="str" cm="1">
        <f t="array" ref="AH94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72" t="str">
        <f>MIS[[#This Row],[TRADING SYMBOL]]</f>
        <v>SENSEX2552082300CE</v>
      </c>
      <c r="AJ9472" t="str">
        <f>IF(RIGHT(MIS[[#This Row],[Main/Hedge]],4)="MAIN","MAIN","HEDGE")</f>
        <v>MAIN</v>
      </c>
      <c r="AK9472" t="str" cm="1">
        <f t="array" ref="AK9472">_xlfn._xlws.FILTER(Table4[Column1],ISNUMBER(SEARCH(Table4[Column1],MIS[[#This Row],[OrderUniqueIdentifier]])),"")</f>
        <v>NOTREND</v>
      </c>
    </row>
    <row r="9473" spans="1:37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>
        <f>_xlfn.XLOOKUP(MIS[[#This Row],[TRADING SYMBOL]],[1]Sheet1!$D:$D,[1]Sheet1!$C:$C)</f>
        <v>115.45</v>
      </c>
      <c r="AE9473">
        <f>MIS[[#This Row],[OrderAverageTradedPrice]]*MIS[[#This Row],[OrderQuantity]]</f>
        <v>6582</v>
      </c>
      <c r="AF9473">
        <f>MIS[[#This Row],[LTP]]*MIS[[#This Row],[OrderQuantity]]</f>
        <v>6927</v>
      </c>
      <c r="AG9473">
        <f>IF(MIS[[#This Row],[OrderSide]]="SELL",MIS[[#This Row],[VALUE]]-MIS[[#This Row],[LIVE_VALUE]],MIS[[#This Row],[LIVE_VALUE]]-MIS[[#This Row],[VALUE]])</f>
        <v>345</v>
      </c>
      <c r="AH9473" t="str" cm="1">
        <f t="array" ref="AH9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3" t="str">
        <f>MIS[[#This Row],[TRADING SYMBOL]]</f>
        <v>SENSEX2552081100PE</v>
      </c>
      <c r="AJ9473" t="str">
        <f>IF(RIGHT(MIS[[#This Row],[Main/Hedge]],4)="MAIN","MAIN","HEDGE")</f>
        <v>MAIN</v>
      </c>
      <c r="AK9473" t="str" cm="1">
        <f t="array" ref="AK9473">_xlfn._xlws.FILTER(Table4[Column1],ISNUMBER(SEARCH(Table4[Column1],MIS[[#This Row],[OrderUniqueIdentifier]])),"")</f>
        <v>XYT</v>
      </c>
    </row>
    <row r="9474" spans="1:37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>
        <f>_xlfn.XLOOKUP(MIS[[#This Row],[TRADING SYMBOL]],[1]Sheet1!$D:$D,[1]Sheet1!$C:$C)</f>
        <v>409.5</v>
      </c>
      <c r="AE9474">
        <f>MIS[[#This Row],[OrderAverageTradedPrice]]*MIS[[#This Row],[OrderQuantity]]</f>
        <v>16124</v>
      </c>
      <c r="AF9474">
        <f>MIS[[#This Row],[LTP]]*MIS[[#This Row],[OrderQuantity]]</f>
        <v>16380</v>
      </c>
      <c r="AG9474">
        <f>IF(MIS[[#This Row],[OrderSide]]="SELL",MIS[[#This Row],[VALUE]]-MIS[[#This Row],[LIVE_VALUE]],MIS[[#This Row],[LIVE_VALUE]]-MIS[[#This Row],[VALUE]])</f>
        <v>256</v>
      </c>
      <c r="AH9474" t="str" cm="1">
        <f t="array" ref="AH9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4" t="str">
        <f>MIS[[#This Row],[TRADING SYMBOL]]</f>
        <v>SENSEX2552082300PE</v>
      </c>
      <c r="AJ9474" t="str">
        <f>IF(RIGHT(MIS[[#This Row],[Main/Hedge]],4)="MAIN","MAIN","HEDGE")</f>
        <v>MAIN</v>
      </c>
      <c r="AK9474" t="str" cm="1">
        <f t="array" ref="AK9474">_xlfn._xlws.FILTER(Table4[Column1],ISNUMBER(SEARCH(Table4[Column1],MIS[[#This Row],[OrderUniqueIdentifier]])),"")</f>
        <v>XYT</v>
      </c>
    </row>
    <row r="9475" spans="1:37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>
        <f>_xlfn.XLOOKUP(MIS[[#This Row],[TRADING SYMBOL]],[1]Sheet1!$D:$D,[1]Sheet1!$C:$C)</f>
        <v>115.45</v>
      </c>
      <c r="AE9475">
        <f>MIS[[#This Row],[OrderAverageTradedPrice]]*MIS[[#This Row],[OrderQuantity]]</f>
        <v>2196</v>
      </c>
      <c r="AF9475">
        <f>MIS[[#This Row],[LTP]]*MIS[[#This Row],[OrderQuantity]]</f>
        <v>2309</v>
      </c>
      <c r="AG9475">
        <f>IF(MIS[[#This Row],[OrderSide]]="SELL",MIS[[#This Row],[VALUE]]-MIS[[#This Row],[LIVE_VALUE]],MIS[[#This Row],[LIVE_VALUE]]-MIS[[#This Row],[VALUE]])</f>
        <v>113</v>
      </c>
      <c r="AH9475" t="str" cm="1">
        <f t="array" ref="AH9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5" t="str">
        <f>MIS[[#This Row],[TRADING SYMBOL]]</f>
        <v>SENSEX2552081100PE</v>
      </c>
      <c r="AJ9475" t="str">
        <f>IF(RIGHT(MIS[[#This Row],[Main/Hedge]],4)="MAIN","MAIN","HEDGE")</f>
        <v>MAIN</v>
      </c>
      <c r="AK9475" t="str" cm="1">
        <f t="array" ref="AK9475">_xlfn._xlws.FILTER(Table4[Column1],ISNUMBER(SEARCH(Table4[Column1],MIS[[#This Row],[OrderUniqueIdentifier]])),"")</f>
        <v>XYT</v>
      </c>
    </row>
    <row r="9476" spans="1:37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>
        <f>_xlfn.XLOOKUP(MIS[[#This Row],[TRADING SYMBOL]],[1]Sheet1!$D:$D,[1]Sheet1!$C:$C)</f>
        <v>409.5</v>
      </c>
      <c r="AE9476">
        <f>MIS[[#This Row],[OrderAverageTradedPrice]]*MIS[[#This Row],[OrderQuantity]]</f>
        <v>16137</v>
      </c>
      <c r="AF9476">
        <f>MIS[[#This Row],[LTP]]*MIS[[#This Row],[OrderQuantity]]</f>
        <v>16380</v>
      </c>
      <c r="AG9476">
        <f>IF(MIS[[#This Row],[OrderSide]]="SELL",MIS[[#This Row],[VALUE]]-MIS[[#This Row],[LIVE_VALUE]],MIS[[#This Row],[LIVE_VALUE]]-MIS[[#This Row],[VALUE]])</f>
        <v>243</v>
      </c>
      <c r="AH9476" t="str" cm="1">
        <f t="array" ref="AH94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76" t="str">
        <f>MIS[[#This Row],[TRADING SYMBOL]]</f>
        <v>SENSEX2552082300PE</v>
      </c>
      <c r="AJ9476" t="str">
        <f>IF(RIGHT(MIS[[#This Row],[Main/Hedge]],4)="MAIN","MAIN","HEDGE")</f>
        <v>MAIN</v>
      </c>
      <c r="AK9476" t="str" cm="1">
        <f t="array" ref="AK9476">_xlfn._xlws.FILTER(Table4[Column1],ISNUMBER(SEARCH(Table4[Column1],MIS[[#This Row],[OrderUniqueIdentifier]])),"")</f>
        <v>NOTREND</v>
      </c>
    </row>
    <row r="9477" spans="1:37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>
        <f>_xlfn.XLOOKUP(MIS[[#This Row],[TRADING SYMBOL]],[1]Sheet1!$D:$D,[1]Sheet1!$C:$C)</f>
        <v>409.5</v>
      </c>
      <c r="AE9477">
        <f>MIS[[#This Row],[OrderAverageTradedPrice]]*MIS[[#This Row],[OrderQuantity]]</f>
        <v>8061</v>
      </c>
      <c r="AF9477">
        <f>MIS[[#This Row],[LTP]]*MIS[[#This Row],[OrderQuantity]]</f>
        <v>8190</v>
      </c>
      <c r="AG9477">
        <f>IF(MIS[[#This Row],[OrderSide]]="SELL",MIS[[#This Row],[VALUE]]-MIS[[#This Row],[LIVE_VALUE]],MIS[[#This Row],[LIVE_VALUE]]-MIS[[#This Row],[VALUE]])</f>
        <v>129</v>
      </c>
      <c r="AH9477" t="str" cm="1">
        <f t="array" ref="AH94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77" t="str">
        <f>MIS[[#This Row],[TRADING SYMBOL]]</f>
        <v>SENSEX2552082300PE</v>
      </c>
      <c r="AJ9477" t="str">
        <f>IF(RIGHT(MIS[[#This Row],[Main/Hedge]],4)="MAIN","MAIN","HEDGE")</f>
        <v>MAIN</v>
      </c>
      <c r="AK9477" t="str" cm="1">
        <f t="array" ref="AK9477">_xlfn._xlws.FILTER(Table4[Column1],ISNUMBER(SEARCH(Table4[Column1],MIS[[#This Row],[OrderUniqueIdentifier]])),"")</f>
        <v>LONGSHORT</v>
      </c>
    </row>
    <row r="9478" spans="1:37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>
        <f>_xlfn.XLOOKUP(MIS[[#This Row],[TRADING SYMBOL]],[1]Sheet1!$D:$D,[1]Sheet1!$C:$C)</f>
        <v>490.65</v>
      </c>
      <c r="AE9478">
        <f>MIS[[#This Row],[OrderAverageTradedPrice]]*MIS[[#This Row],[OrderQuantity]]</f>
        <v>9702</v>
      </c>
      <c r="AF9478">
        <f>MIS[[#This Row],[LTP]]*MIS[[#This Row],[OrderQuantity]]</f>
        <v>9813</v>
      </c>
      <c r="AG9478">
        <f>IF(MIS[[#This Row],[OrderSide]]="SELL",MIS[[#This Row],[VALUE]]-MIS[[#This Row],[LIVE_VALUE]],MIS[[#This Row],[LIVE_VALUE]]-MIS[[#This Row],[VALUE]])</f>
        <v>111</v>
      </c>
      <c r="AH9478" t="str" cm="1">
        <f t="array" ref="AH94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78" t="str">
        <f>MIS[[#This Row],[TRADING SYMBOL]]</f>
        <v>SENSEX2552082300CE</v>
      </c>
      <c r="AJ9478" t="str">
        <f>IF(RIGHT(MIS[[#This Row],[Main/Hedge]],4)="MAIN","MAIN","HEDGE")</f>
        <v>MAIN</v>
      </c>
      <c r="AK9478" t="str" cm="1">
        <f t="array" ref="AK9478">_xlfn._xlws.FILTER(Table4[Column1],ISNUMBER(SEARCH(Table4[Column1],MIS[[#This Row],[OrderUniqueIdentifier]])),"")</f>
        <v>NOTREND</v>
      </c>
    </row>
    <row r="9479" spans="1:37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>
        <f>_xlfn.XLOOKUP(MIS[[#This Row],[TRADING SYMBOL]],[1]Sheet1!$D:$D,[1]Sheet1!$C:$C)</f>
        <v>115.45</v>
      </c>
      <c r="AE9479">
        <f>MIS[[#This Row],[OrderAverageTradedPrice]]*MIS[[#This Row],[OrderQuantity]]</f>
        <v>2192</v>
      </c>
      <c r="AF9479">
        <f>MIS[[#This Row],[LTP]]*MIS[[#This Row],[OrderQuantity]]</f>
        <v>2309</v>
      </c>
      <c r="AG9479">
        <f>IF(MIS[[#This Row],[OrderSide]]="SELL",MIS[[#This Row],[VALUE]]-MIS[[#This Row],[LIVE_VALUE]],MIS[[#This Row],[LIVE_VALUE]]-MIS[[#This Row],[VALUE]])</f>
        <v>117</v>
      </c>
      <c r="AH9479" t="str" cm="1">
        <f t="array" ref="AH9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9" t="str">
        <f>MIS[[#This Row],[TRADING SYMBOL]]</f>
        <v>SENSEX2552081100PE</v>
      </c>
      <c r="AJ9479" t="str">
        <f>IF(RIGHT(MIS[[#This Row],[Main/Hedge]],4)="MAIN","MAIN","HEDGE")</f>
        <v>MAIN</v>
      </c>
      <c r="AK9479" t="str" cm="1">
        <f t="array" ref="AK9479">_xlfn._xlws.FILTER(Table4[Column1],ISNUMBER(SEARCH(Table4[Column1],MIS[[#This Row],[OrderUniqueIdentifier]])),"")</f>
        <v>XYT</v>
      </c>
    </row>
    <row r="9480" spans="1:37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>
        <f>_xlfn.XLOOKUP(MIS[[#This Row],[TRADING SYMBOL]],[1]Sheet1!$D:$D,[1]Sheet1!$C:$C)</f>
        <v>409.5</v>
      </c>
      <c r="AE9480">
        <f>MIS[[#This Row],[OrderAverageTradedPrice]]*MIS[[#This Row],[OrderQuantity]]</f>
        <v>8069</v>
      </c>
      <c r="AF9480">
        <f>MIS[[#This Row],[LTP]]*MIS[[#This Row],[OrderQuantity]]</f>
        <v>8190</v>
      </c>
      <c r="AG9480">
        <f>IF(MIS[[#This Row],[OrderSide]]="SELL",MIS[[#This Row],[VALUE]]-MIS[[#This Row],[LIVE_VALUE]],MIS[[#This Row],[LIVE_VALUE]]-MIS[[#This Row],[VALUE]])</f>
        <v>121</v>
      </c>
      <c r="AH9480" t="str" cm="1">
        <f t="array" ref="AH94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80" t="str">
        <f>MIS[[#This Row],[TRADING SYMBOL]]</f>
        <v>SENSEX2552082300PE</v>
      </c>
      <c r="AJ9480" t="str">
        <f>IF(RIGHT(MIS[[#This Row],[Main/Hedge]],4)="MAIN","MAIN","HEDGE")</f>
        <v>MAIN</v>
      </c>
      <c r="AK9480" t="str" cm="1">
        <f t="array" ref="AK9480">_xlfn._xlws.FILTER(Table4[Column1],ISNUMBER(SEARCH(Table4[Column1],MIS[[#This Row],[OrderUniqueIdentifier]])),"")</f>
        <v>NOTREND</v>
      </c>
    </row>
    <row r="9481" spans="1:37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>
        <f>_xlfn.XLOOKUP(MIS[[#This Row],[TRADING SYMBOL]],[1]Sheet1!$D:$D,[1]Sheet1!$C:$C)</f>
        <v>187</v>
      </c>
      <c r="AE9481">
        <f>MIS[[#This Row],[OrderAverageTradedPrice]]*MIS[[#This Row],[OrderQuantity]]</f>
        <v>42165</v>
      </c>
      <c r="AF9481">
        <f>MIS[[#This Row],[LTP]]*MIS[[#This Row],[OrderQuantity]]</f>
        <v>42075</v>
      </c>
      <c r="AG9481">
        <f>IF(MIS[[#This Row],[OrderSide]]="SELL",MIS[[#This Row],[VALUE]]-MIS[[#This Row],[LIVE_VALUE]],MIS[[#This Row],[LIVE_VALUE]]-MIS[[#This Row],[VALUE]])</f>
        <v>-90</v>
      </c>
      <c r="AH9481" t="str" cm="1">
        <f t="array" ref="AH94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81" t="str">
        <f>MIS[[#This Row],[TRADING SYMBOL]]</f>
        <v>NIFTY2552225050PE</v>
      </c>
      <c r="AJ9481" t="str">
        <f>IF(RIGHT(MIS[[#This Row],[Main/Hedge]],4)="MAIN","MAIN","HEDGE")</f>
        <v>MAIN</v>
      </c>
      <c r="AK9481" t="str" cm="1">
        <f t="array" ref="AK9481">_xlfn._xlws.FILTER(Table4[Column1],ISNUMBER(SEARCH(Table4[Column1],MIS[[#This Row],[OrderUniqueIdentifier]])),"")</f>
        <v>NOTREND</v>
      </c>
    </row>
    <row r="9482" spans="1:37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>
        <f>_xlfn.XLOOKUP(MIS[[#This Row],[TRADING SYMBOL]],[1]Sheet1!$D:$D,[1]Sheet1!$C:$C)</f>
        <v>409.5</v>
      </c>
      <c r="AE9482">
        <f>MIS[[#This Row],[OrderAverageTradedPrice]]*MIS[[#This Row],[OrderQuantity]]</f>
        <v>48324</v>
      </c>
      <c r="AF9482">
        <f>MIS[[#This Row],[LTP]]*MIS[[#This Row],[OrderQuantity]]</f>
        <v>49140</v>
      </c>
      <c r="AG9482">
        <f>IF(MIS[[#This Row],[OrderSide]]="SELL",MIS[[#This Row],[VALUE]]-MIS[[#This Row],[LIVE_VALUE]],MIS[[#This Row],[LIVE_VALUE]]-MIS[[#This Row],[VALUE]])</f>
        <v>816</v>
      </c>
      <c r="AH9482" t="str" cm="1">
        <f t="array" ref="AH94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82" t="str">
        <f>MIS[[#This Row],[TRADING SYMBOL]]</f>
        <v>SENSEX2552082300PE</v>
      </c>
      <c r="AJ9482" t="str">
        <f>IF(RIGHT(MIS[[#This Row],[Main/Hedge]],4)="MAIN","MAIN","HEDGE")</f>
        <v>MAIN</v>
      </c>
      <c r="AK9482" t="str" cm="1">
        <f t="array" ref="AK9482">_xlfn._xlws.FILTER(Table4[Column1],ISNUMBER(SEARCH(Table4[Column1],MIS[[#This Row],[OrderUniqueIdentifier]])),"")</f>
        <v>LONGSHORT</v>
      </c>
    </row>
    <row r="9483" spans="1:37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>
        <f>_xlfn.XLOOKUP(MIS[[#This Row],[TRADING SYMBOL]],[1]Sheet1!$D:$D,[1]Sheet1!$C:$C)</f>
        <v>409.5</v>
      </c>
      <c r="AE9483">
        <f>MIS[[#This Row],[OrderAverageTradedPrice]]*MIS[[#This Row],[OrderQuantity]]</f>
        <v>16140</v>
      </c>
      <c r="AF9483">
        <f>MIS[[#This Row],[LTP]]*MIS[[#This Row],[OrderQuantity]]</f>
        <v>16380</v>
      </c>
      <c r="AG9483">
        <f>IF(MIS[[#This Row],[OrderSide]]="SELL",MIS[[#This Row],[VALUE]]-MIS[[#This Row],[LIVE_VALUE]],MIS[[#This Row],[LIVE_VALUE]]-MIS[[#This Row],[VALUE]])</f>
        <v>240</v>
      </c>
      <c r="AH9483" t="str" cm="1">
        <f t="array" ref="AH9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83" t="str">
        <f>MIS[[#This Row],[TRADING SYMBOL]]</f>
        <v>SENSEX2552082300PE</v>
      </c>
      <c r="AJ9483" t="str">
        <f>IF(RIGHT(MIS[[#This Row],[Main/Hedge]],4)="MAIN","MAIN","HEDGE")</f>
        <v>MAIN</v>
      </c>
      <c r="AK9483" t="str" cm="1">
        <f t="array" ref="AK9483">_xlfn._xlws.FILTER(Table4[Column1],ISNUMBER(SEARCH(Table4[Column1],MIS[[#This Row],[OrderUniqueIdentifier]])),"")</f>
        <v>XYT</v>
      </c>
    </row>
    <row r="9484" spans="1:37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>
        <f>_xlfn.XLOOKUP(MIS[[#This Row],[TRADING SYMBOL]],[1]Sheet1!$D:$D,[1]Sheet1!$C:$C)</f>
        <v>163.69999999999999</v>
      </c>
      <c r="AE9484">
        <f>MIS[[#This Row],[OrderAverageTradedPrice]]*MIS[[#This Row],[OrderQuantity]]</f>
        <v>110688.74999999978</v>
      </c>
      <c r="AF9484">
        <f>MIS[[#This Row],[LTP]]*MIS[[#This Row],[OrderQuantity]]</f>
        <v>110497.49999999999</v>
      </c>
      <c r="AG9484">
        <f>IF(MIS[[#This Row],[OrderSide]]="SELL",MIS[[#This Row],[VALUE]]-MIS[[#This Row],[LIVE_VALUE]],MIS[[#This Row],[LIVE_VALUE]]-MIS[[#This Row],[VALUE]])</f>
        <v>-191.24999999979627</v>
      </c>
      <c r="AH9484" t="str" cm="1">
        <f t="array" ref="AH94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84" t="str">
        <f>MIS[[#This Row],[TRADING SYMBOL]]</f>
        <v>NIFTY2552225000PE</v>
      </c>
      <c r="AJ9484" t="str">
        <f>IF(RIGHT(MIS[[#This Row],[Main/Hedge]],4)="MAIN","MAIN","HEDGE")</f>
        <v>MAIN</v>
      </c>
      <c r="AK9484" t="str" cm="1">
        <f t="array" ref="AK9484">_xlfn._xlws.FILTER(Table4[Column1],ISNUMBER(SEARCH(Table4[Column1],MIS[[#This Row],[OrderUniqueIdentifier]])),"")</f>
        <v>LONGSHORT</v>
      </c>
    </row>
    <row r="9485" spans="1:37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>
        <f>_xlfn.XLOOKUP(MIS[[#This Row],[TRADING SYMBOL]],[1]Sheet1!$D:$D,[1]Sheet1!$C:$C)</f>
        <v>409.5</v>
      </c>
      <c r="AE9485">
        <f>MIS[[#This Row],[OrderAverageTradedPrice]]*MIS[[#This Row],[OrderQuantity]]</f>
        <v>112987</v>
      </c>
      <c r="AF9485">
        <f>MIS[[#This Row],[LTP]]*MIS[[#This Row],[OrderQuantity]]</f>
        <v>114660</v>
      </c>
      <c r="AG9485">
        <f>IF(MIS[[#This Row],[OrderSide]]="SELL",MIS[[#This Row],[VALUE]]-MIS[[#This Row],[LIVE_VALUE]],MIS[[#This Row],[LIVE_VALUE]]-MIS[[#This Row],[VALUE]])</f>
        <v>1673</v>
      </c>
      <c r="AH9485" t="str" cm="1">
        <f t="array" ref="AH94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85" t="str">
        <f>MIS[[#This Row],[TRADING SYMBOL]]</f>
        <v>SENSEX2552082300PE</v>
      </c>
      <c r="AJ9485" t="str">
        <f>IF(RIGHT(MIS[[#This Row],[Main/Hedge]],4)="MAIN","MAIN","HEDGE")</f>
        <v>MAIN</v>
      </c>
      <c r="AK9485" t="str" cm="1">
        <f t="array" ref="AK9485">_xlfn._xlws.FILTER(Table4[Column1],ISNUMBER(SEARCH(Table4[Column1],MIS[[#This Row],[OrderUniqueIdentifier]])),"")</f>
        <v>LONGSHORT</v>
      </c>
    </row>
    <row r="9486" spans="1:37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>
        <f>_xlfn.XLOOKUP(MIS[[#This Row],[TRADING SYMBOL]],[1]Sheet1!$D:$D,[1]Sheet1!$C:$C)</f>
        <v>168.75</v>
      </c>
      <c r="AE9486">
        <f>MIS[[#This Row],[OrderAverageTradedPrice]]*MIS[[#This Row],[OrderQuantity]]</f>
        <v>12465</v>
      </c>
      <c r="AF9486">
        <f>MIS[[#This Row],[LTP]]*MIS[[#This Row],[OrderQuantity]]</f>
        <v>12656.25</v>
      </c>
      <c r="AG9486">
        <f>IF(MIS[[#This Row],[OrderSide]]="SELL",MIS[[#This Row],[VALUE]]-MIS[[#This Row],[LIVE_VALUE]],MIS[[#This Row],[LIVE_VALUE]]-MIS[[#This Row],[VALUE]])</f>
        <v>191.25</v>
      </c>
      <c r="AH9486" t="str" cm="1">
        <f t="array" ref="AH94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86" t="str">
        <f>MIS[[#This Row],[TRADING SYMBOL]]</f>
        <v>NIFTY2552225050CE</v>
      </c>
      <c r="AJ9486" t="str">
        <f>IF(RIGHT(MIS[[#This Row],[Main/Hedge]],4)="MAIN","MAIN","HEDGE")</f>
        <v>MAIN</v>
      </c>
      <c r="AK9486" t="str" cm="1">
        <f t="array" ref="AK9486">_xlfn._xlws.FILTER(Table4[Column1],ISNUMBER(SEARCH(Table4[Column1],MIS[[#This Row],[OrderUniqueIdentifier]])),"")</f>
        <v>NOTREND</v>
      </c>
    </row>
    <row r="9487" spans="1:37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>
        <f>_xlfn.XLOOKUP(MIS[[#This Row],[TRADING SYMBOL]],[1]Sheet1!$D:$D,[1]Sheet1!$C:$C)</f>
        <v>187</v>
      </c>
      <c r="AE9487">
        <f>MIS[[#This Row],[OrderAverageTradedPrice]]*MIS[[#This Row],[OrderQuantity]]</f>
        <v>14055</v>
      </c>
      <c r="AF9487">
        <f>MIS[[#This Row],[LTP]]*MIS[[#This Row],[OrderQuantity]]</f>
        <v>14025</v>
      </c>
      <c r="AG9487">
        <f>IF(MIS[[#This Row],[OrderSide]]="SELL",MIS[[#This Row],[VALUE]]-MIS[[#This Row],[LIVE_VALUE]],MIS[[#This Row],[LIVE_VALUE]]-MIS[[#This Row],[VALUE]])</f>
        <v>-30</v>
      </c>
      <c r="AH9487" t="str" cm="1">
        <f t="array" ref="AH94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87" t="str">
        <f>MIS[[#This Row],[TRADING SYMBOL]]</f>
        <v>NIFTY2552225050PE</v>
      </c>
      <c r="AJ9487" t="str">
        <f>IF(RIGHT(MIS[[#This Row],[Main/Hedge]],4)="MAIN","MAIN","HEDGE")</f>
        <v>MAIN</v>
      </c>
      <c r="AK9487" t="str" cm="1">
        <f t="array" ref="AK9487">_xlfn._xlws.FILTER(Table4[Column1],ISNUMBER(SEARCH(Table4[Column1],MIS[[#This Row],[OrderUniqueIdentifier]])),"")</f>
        <v>NOTREND</v>
      </c>
    </row>
    <row r="9488" spans="1:37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>
        <f>_xlfn.XLOOKUP(MIS[[#This Row],[TRADING SYMBOL]],[1]Sheet1!$D:$D,[1]Sheet1!$C:$C)</f>
        <v>490.65</v>
      </c>
      <c r="AE9488">
        <f>MIS[[#This Row],[OrderAverageTradedPrice]]*MIS[[#This Row],[OrderQuantity]]</f>
        <v>9721</v>
      </c>
      <c r="AF9488">
        <f>MIS[[#This Row],[LTP]]*MIS[[#This Row],[OrderQuantity]]</f>
        <v>9813</v>
      </c>
      <c r="AG9488">
        <f>IF(MIS[[#This Row],[OrderSide]]="SELL",MIS[[#This Row],[VALUE]]-MIS[[#This Row],[LIVE_VALUE]],MIS[[#This Row],[LIVE_VALUE]]-MIS[[#This Row],[VALUE]])</f>
        <v>92</v>
      </c>
      <c r="AH9488" t="str" cm="1">
        <f t="array" ref="AH94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88" t="str">
        <f>MIS[[#This Row],[TRADING SYMBOL]]</f>
        <v>SENSEX2552082300CE</v>
      </c>
      <c r="AJ9488" t="str">
        <f>IF(RIGHT(MIS[[#This Row],[Main/Hedge]],4)="MAIN","MAIN","HEDGE")</f>
        <v>MAIN</v>
      </c>
      <c r="AK9488" t="str" cm="1">
        <f t="array" ref="AK9488">_xlfn._xlws.FILTER(Table4[Column1],ISNUMBER(SEARCH(Table4[Column1],MIS[[#This Row],[OrderUniqueIdentifier]])),"")</f>
        <v>NOTREND</v>
      </c>
    </row>
    <row r="9489" spans="1:37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>
        <f>_xlfn.XLOOKUP(MIS[[#This Row],[TRADING SYMBOL]],[1]Sheet1!$D:$D,[1]Sheet1!$C:$C)</f>
        <v>118.35</v>
      </c>
      <c r="AE9489">
        <f>MIS[[#This Row],[OrderAverageTradedPrice]]*MIS[[#This Row],[OrderQuantity]]</f>
        <v>2345</v>
      </c>
      <c r="AF9489">
        <f>MIS[[#This Row],[LTP]]*MIS[[#This Row],[OrderQuantity]]</f>
        <v>2367</v>
      </c>
      <c r="AG9489">
        <f>IF(MIS[[#This Row],[OrderSide]]="SELL",MIS[[#This Row],[VALUE]]-MIS[[#This Row],[LIVE_VALUE]],MIS[[#This Row],[LIVE_VALUE]]-MIS[[#This Row],[VALUE]])</f>
        <v>22</v>
      </c>
      <c r="AH9489" t="str" cm="1">
        <f t="array" ref="AH9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89" t="str">
        <f>MIS[[#This Row],[TRADING SYMBOL]]</f>
        <v>SENSEX2552083400CE</v>
      </c>
      <c r="AJ9489" t="str">
        <f>IF(RIGHT(MIS[[#This Row],[Main/Hedge]],4)="MAIN","MAIN","HEDGE")</f>
        <v>MAIN</v>
      </c>
      <c r="AK9489" t="str" cm="1">
        <f t="array" ref="AK9489">_xlfn._xlws.FILTER(Table4[Column1],ISNUMBER(SEARCH(Table4[Column1],MIS[[#This Row],[OrderUniqueIdentifier]])),"")</f>
        <v>XYT</v>
      </c>
    </row>
    <row r="9490" spans="1:37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>
        <f>_xlfn.XLOOKUP(MIS[[#This Row],[TRADING SYMBOL]],[1]Sheet1!$D:$D,[1]Sheet1!$C:$C)</f>
        <v>91.6</v>
      </c>
      <c r="AE9490">
        <f>MIS[[#This Row],[OrderAverageTradedPrice]]*MIS[[#This Row],[OrderQuantity]]</f>
        <v>1779</v>
      </c>
      <c r="AF9490">
        <f>MIS[[#This Row],[LTP]]*MIS[[#This Row],[OrderQuantity]]</f>
        <v>1832</v>
      </c>
      <c r="AG9490">
        <f>IF(MIS[[#This Row],[OrderSide]]="SELL",MIS[[#This Row],[VALUE]]-MIS[[#This Row],[LIVE_VALUE]],MIS[[#This Row],[LIVE_VALUE]]-MIS[[#This Row],[VALUE]])</f>
        <v>53</v>
      </c>
      <c r="AH9490" t="str" cm="1">
        <f t="array" ref="AH9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0" t="str">
        <f>MIS[[#This Row],[TRADING SYMBOL]]</f>
        <v>SENSEX2552083600CE</v>
      </c>
      <c r="AJ9490" t="str">
        <f>IF(RIGHT(MIS[[#This Row],[Main/Hedge]],4)="MAIN","MAIN","HEDGE")</f>
        <v>MAIN</v>
      </c>
      <c r="AK9490" t="str" cm="1">
        <f t="array" ref="AK9490">_xlfn._xlws.FILTER(Table4[Column1],ISNUMBER(SEARCH(Table4[Column1],MIS[[#This Row],[OrderUniqueIdentifier]])),"")</f>
        <v>XYT</v>
      </c>
    </row>
    <row r="9491" spans="1:37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>
        <f>_xlfn.XLOOKUP(MIS[[#This Row],[TRADING SYMBOL]],[1]Sheet1!$D:$D,[1]Sheet1!$C:$C)</f>
        <v>163.69999999999999</v>
      </c>
      <c r="AE9491">
        <f>MIS[[#This Row],[OrderAverageTradedPrice]]*MIS[[#This Row],[OrderQuantity]]</f>
        <v>12300</v>
      </c>
      <c r="AF9491">
        <f>MIS[[#This Row],[LTP]]*MIS[[#This Row],[OrderQuantity]]</f>
        <v>12277.5</v>
      </c>
      <c r="AG9491">
        <f>IF(MIS[[#This Row],[OrderSide]]="SELL",MIS[[#This Row],[VALUE]]-MIS[[#This Row],[LIVE_VALUE]],MIS[[#This Row],[LIVE_VALUE]]-MIS[[#This Row],[VALUE]])</f>
        <v>-22.5</v>
      </c>
      <c r="AH9491" t="str" cm="1">
        <f t="array" ref="AH94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91" t="str">
        <f>MIS[[#This Row],[TRADING SYMBOL]]</f>
        <v>NIFTY2552225000PE</v>
      </c>
      <c r="AJ9491" t="str">
        <f>IF(RIGHT(MIS[[#This Row],[Main/Hedge]],4)="MAIN","MAIN","HEDGE")</f>
        <v>MAIN</v>
      </c>
      <c r="AK9491" t="str" cm="1">
        <f t="array" ref="AK9491">_xlfn._xlws.FILTER(Table4[Column1],ISNUMBER(SEARCH(Table4[Column1],MIS[[#This Row],[OrderUniqueIdentifier]])),"")</f>
        <v>LONGSHORT</v>
      </c>
    </row>
    <row r="9492" spans="1:37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>
        <f>_xlfn.XLOOKUP(MIS[[#This Row],[TRADING SYMBOL]],[1]Sheet1!$D:$D,[1]Sheet1!$C:$C)</f>
        <v>187</v>
      </c>
      <c r="AE9492">
        <f>MIS[[#This Row],[OrderAverageTradedPrice]]*MIS[[#This Row],[OrderQuantity]]</f>
        <v>14055</v>
      </c>
      <c r="AF9492">
        <f>MIS[[#This Row],[LTP]]*MIS[[#This Row],[OrderQuantity]]</f>
        <v>14025</v>
      </c>
      <c r="AG9492">
        <f>IF(MIS[[#This Row],[OrderSide]]="SELL",MIS[[#This Row],[VALUE]]-MIS[[#This Row],[LIVE_VALUE]],MIS[[#This Row],[LIVE_VALUE]]-MIS[[#This Row],[VALUE]])</f>
        <v>-30</v>
      </c>
      <c r="AH9492" t="str" cm="1">
        <f t="array" ref="AH94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92" t="str">
        <f>MIS[[#This Row],[TRADING SYMBOL]]</f>
        <v>NIFTY2552225050PE</v>
      </c>
      <c r="AJ9492" t="str">
        <f>IF(RIGHT(MIS[[#This Row],[Main/Hedge]],4)="MAIN","MAIN","HEDGE")</f>
        <v>MAIN</v>
      </c>
      <c r="AK9492" t="str" cm="1">
        <f t="array" ref="AK9492">_xlfn._xlws.FILTER(Table4[Column1],ISNUMBER(SEARCH(Table4[Column1],MIS[[#This Row],[OrderUniqueIdentifier]])),"")</f>
        <v>NOTREND</v>
      </c>
    </row>
    <row r="9493" spans="1:37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>
        <f>_xlfn.XLOOKUP(MIS[[#This Row],[TRADING SYMBOL]],[1]Sheet1!$D:$D,[1]Sheet1!$C:$C)</f>
        <v>490.65</v>
      </c>
      <c r="AE9493">
        <f>MIS[[#This Row],[OrderAverageTradedPrice]]*MIS[[#This Row],[OrderQuantity]]</f>
        <v>9705</v>
      </c>
      <c r="AF9493">
        <f>MIS[[#This Row],[LTP]]*MIS[[#This Row],[OrderQuantity]]</f>
        <v>9813</v>
      </c>
      <c r="AG9493">
        <f>IF(MIS[[#This Row],[OrderSide]]="SELL",MIS[[#This Row],[VALUE]]-MIS[[#This Row],[LIVE_VALUE]],MIS[[#This Row],[LIVE_VALUE]]-MIS[[#This Row],[VALUE]])</f>
        <v>108</v>
      </c>
      <c r="AH9493" t="str" cm="1">
        <f t="array" ref="AH9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93" t="str">
        <f>MIS[[#This Row],[TRADING SYMBOL]]</f>
        <v>SENSEX2552082300CE</v>
      </c>
      <c r="AJ9493" t="str">
        <f>IF(RIGHT(MIS[[#This Row],[Main/Hedge]],4)="MAIN","MAIN","HEDGE")</f>
        <v>MAIN</v>
      </c>
      <c r="AK9493" t="str" cm="1">
        <f t="array" ref="AK9493">_xlfn._xlws.FILTER(Table4[Column1],ISNUMBER(SEARCH(Table4[Column1],MIS[[#This Row],[OrderUniqueIdentifier]])),"")</f>
        <v>NOTREND</v>
      </c>
    </row>
    <row r="9494" spans="1:37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>
        <f>_xlfn.XLOOKUP(MIS[[#This Row],[TRADING SYMBOL]],[1]Sheet1!$D:$D,[1]Sheet1!$C:$C)</f>
        <v>91.6</v>
      </c>
      <c r="AE9494">
        <f>MIS[[#This Row],[OrderAverageTradedPrice]]*MIS[[#This Row],[OrderQuantity]]</f>
        <v>1776</v>
      </c>
      <c r="AF9494">
        <f>MIS[[#This Row],[LTP]]*MIS[[#This Row],[OrderQuantity]]</f>
        <v>1832</v>
      </c>
      <c r="AG9494">
        <f>IF(MIS[[#This Row],[OrderSide]]="SELL",MIS[[#This Row],[VALUE]]-MIS[[#This Row],[LIVE_VALUE]],MIS[[#This Row],[LIVE_VALUE]]-MIS[[#This Row],[VALUE]])</f>
        <v>56</v>
      </c>
      <c r="AH9494" t="str" cm="1">
        <f t="array" ref="AH9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4" t="str">
        <f>MIS[[#This Row],[TRADING SYMBOL]]</f>
        <v>SENSEX2552083600CE</v>
      </c>
      <c r="AJ9494" t="str">
        <f>IF(RIGHT(MIS[[#This Row],[Main/Hedge]],4)="MAIN","MAIN","HEDGE")</f>
        <v>MAIN</v>
      </c>
      <c r="AK9494" t="str" cm="1">
        <f t="array" ref="AK9494">_xlfn._xlws.FILTER(Table4[Column1],ISNUMBER(SEARCH(Table4[Column1],MIS[[#This Row],[OrderUniqueIdentifier]])),"")</f>
        <v>XYT</v>
      </c>
    </row>
    <row r="9495" spans="1:37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>
        <f>_xlfn.XLOOKUP(MIS[[#This Row],[TRADING SYMBOL]],[1]Sheet1!$D:$D,[1]Sheet1!$C:$C)</f>
        <v>118.35</v>
      </c>
      <c r="AE9495">
        <f>MIS[[#This Row],[OrderAverageTradedPrice]]*MIS[[#This Row],[OrderQuantity]]</f>
        <v>2342</v>
      </c>
      <c r="AF9495">
        <f>MIS[[#This Row],[LTP]]*MIS[[#This Row],[OrderQuantity]]</f>
        <v>2367</v>
      </c>
      <c r="AG9495">
        <f>IF(MIS[[#This Row],[OrderSide]]="SELL",MIS[[#This Row],[VALUE]]-MIS[[#This Row],[LIVE_VALUE]],MIS[[#This Row],[LIVE_VALUE]]-MIS[[#This Row],[VALUE]])</f>
        <v>25</v>
      </c>
      <c r="AH9495" t="str" cm="1">
        <f t="array" ref="AH9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5" t="str">
        <f>MIS[[#This Row],[TRADING SYMBOL]]</f>
        <v>SENSEX2552083400CE</v>
      </c>
      <c r="AJ9495" t="str">
        <f>IF(RIGHT(MIS[[#This Row],[Main/Hedge]],4)="MAIN","MAIN","HEDGE")</f>
        <v>MAIN</v>
      </c>
      <c r="AK9495" t="str" cm="1">
        <f t="array" ref="AK9495">_xlfn._xlws.FILTER(Table4[Column1],ISNUMBER(SEARCH(Table4[Column1],MIS[[#This Row],[OrderUniqueIdentifier]])),"")</f>
        <v>XYT</v>
      </c>
    </row>
    <row r="9496" spans="1:37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>
        <f>_xlfn.XLOOKUP(MIS[[#This Row],[TRADING SYMBOL]],[1]Sheet1!$D:$D,[1]Sheet1!$C:$C)</f>
        <v>409.5</v>
      </c>
      <c r="AE9496">
        <f>MIS[[#This Row],[OrderAverageTradedPrice]]*MIS[[#This Row],[OrderQuantity]]</f>
        <v>16134</v>
      </c>
      <c r="AF9496">
        <f>MIS[[#This Row],[LTP]]*MIS[[#This Row],[OrderQuantity]]</f>
        <v>16380</v>
      </c>
      <c r="AG9496">
        <f>IF(MIS[[#This Row],[OrderSide]]="SELL",MIS[[#This Row],[VALUE]]-MIS[[#This Row],[LIVE_VALUE]],MIS[[#This Row],[LIVE_VALUE]]-MIS[[#This Row],[VALUE]])</f>
        <v>246</v>
      </c>
      <c r="AH9496" t="str" cm="1">
        <f t="array" ref="AH94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496" t="str">
        <f>MIS[[#This Row],[TRADING SYMBOL]]</f>
        <v>SENSEX2552082300PE</v>
      </c>
      <c r="AJ9496" t="str">
        <f>IF(RIGHT(MIS[[#This Row],[Main/Hedge]],4)="MAIN","MAIN","HEDGE")</f>
        <v>MAIN</v>
      </c>
      <c r="AK9496" t="str" cm="1">
        <f t="array" ref="AK9496">_xlfn._xlws.FILTER(Table4[Column1],ISNUMBER(SEARCH(Table4[Column1],MIS[[#This Row],[OrderUniqueIdentifier]])),"")</f>
        <v>LONGSHORT</v>
      </c>
    </row>
    <row r="9497" spans="1:37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>
        <f>_xlfn.XLOOKUP(MIS[[#This Row],[TRADING SYMBOL]],[1]Sheet1!$D:$D,[1]Sheet1!$C:$C)</f>
        <v>409.5</v>
      </c>
      <c r="AE9497">
        <f>MIS[[#This Row],[OrderAverageTradedPrice]]*MIS[[#This Row],[OrderQuantity]]</f>
        <v>8066</v>
      </c>
      <c r="AF9497">
        <f>MIS[[#This Row],[LTP]]*MIS[[#This Row],[OrderQuantity]]</f>
        <v>8190</v>
      </c>
      <c r="AG9497">
        <f>IF(MIS[[#This Row],[OrderSide]]="SELL",MIS[[#This Row],[VALUE]]-MIS[[#This Row],[LIVE_VALUE]],MIS[[#This Row],[LIVE_VALUE]]-MIS[[#This Row],[VALUE]])</f>
        <v>124</v>
      </c>
      <c r="AH9497" t="str" cm="1">
        <f t="array" ref="AH94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497" t="str">
        <f>MIS[[#This Row],[TRADING SYMBOL]]</f>
        <v>SENSEX2552082300PE</v>
      </c>
      <c r="AJ9497" t="str">
        <f>IF(RIGHT(MIS[[#This Row],[Main/Hedge]],4)="MAIN","MAIN","HEDGE")</f>
        <v>MAIN</v>
      </c>
      <c r="AK9497" t="str" cm="1">
        <f t="array" ref="AK9497">_xlfn._xlws.FILTER(Table4[Column1],ISNUMBER(SEARCH(Table4[Column1],MIS[[#This Row],[OrderUniqueIdentifier]])),"")</f>
        <v>NOTREND</v>
      </c>
    </row>
    <row r="9498" spans="1:37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>
        <f>_xlfn.XLOOKUP(MIS[[#This Row],[TRADING SYMBOL]],[1]Sheet1!$D:$D,[1]Sheet1!$C:$C)</f>
        <v>91.6</v>
      </c>
      <c r="AE9498">
        <f>MIS[[#This Row],[OrderAverageTradedPrice]]*MIS[[#This Row],[OrderQuantity]]</f>
        <v>1771</v>
      </c>
      <c r="AF9498">
        <f>MIS[[#This Row],[LTP]]*MIS[[#This Row],[OrderQuantity]]</f>
        <v>1832</v>
      </c>
      <c r="AG9498">
        <f>IF(MIS[[#This Row],[OrderSide]]="SELL",MIS[[#This Row],[VALUE]]-MIS[[#This Row],[LIVE_VALUE]],MIS[[#This Row],[LIVE_VALUE]]-MIS[[#This Row],[VALUE]])</f>
        <v>61</v>
      </c>
      <c r="AH9498" t="str" cm="1">
        <f t="array" ref="AH9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8" t="str">
        <f>MIS[[#This Row],[TRADING SYMBOL]]</f>
        <v>SENSEX2552083600CE</v>
      </c>
      <c r="AJ9498" t="str">
        <f>IF(RIGHT(MIS[[#This Row],[Main/Hedge]],4)="MAIN","MAIN","HEDGE")</f>
        <v>MAIN</v>
      </c>
      <c r="AK9498" t="str" cm="1">
        <f t="array" ref="AK9498">_xlfn._xlws.FILTER(Table4[Column1],ISNUMBER(SEARCH(Table4[Column1],MIS[[#This Row],[OrderUniqueIdentifier]])),"")</f>
        <v>XYT</v>
      </c>
    </row>
    <row r="9499" spans="1:37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>
        <f>_xlfn.XLOOKUP(MIS[[#This Row],[TRADING SYMBOL]],[1]Sheet1!$D:$D,[1]Sheet1!$C:$C)</f>
        <v>118.35</v>
      </c>
      <c r="AE9499">
        <f>MIS[[#This Row],[OrderAverageTradedPrice]]*MIS[[#This Row],[OrderQuantity]]</f>
        <v>2336</v>
      </c>
      <c r="AF9499">
        <f>MIS[[#This Row],[LTP]]*MIS[[#This Row],[OrderQuantity]]</f>
        <v>2367</v>
      </c>
      <c r="AG9499">
        <f>IF(MIS[[#This Row],[OrderSide]]="SELL",MIS[[#This Row],[VALUE]]-MIS[[#This Row],[LIVE_VALUE]],MIS[[#This Row],[LIVE_VALUE]]-MIS[[#This Row],[VALUE]])</f>
        <v>31</v>
      </c>
      <c r="AH9499" t="str" cm="1">
        <f t="array" ref="AH9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9" t="str">
        <f>MIS[[#This Row],[TRADING SYMBOL]]</f>
        <v>SENSEX2552083400CE</v>
      </c>
      <c r="AJ9499" t="str">
        <f>IF(RIGHT(MIS[[#This Row],[Main/Hedge]],4)="MAIN","MAIN","HEDGE")</f>
        <v>MAIN</v>
      </c>
      <c r="AK9499" t="str" cm="1">
        <f t="array" ref="AK9499">_xlfn._xlws.FILTER(Table4[Column1],ISNUMBER(SEARCH(Table4[Column1],MIS[[#This Row],[OrderUniqueIdentifier]])),"")</f>
        <v>XYT</v>
      </c>
    </row>
    <row r="9500" spans="1:37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>
        <f>_xlfn.XLOOKUP(MIS[[#This Row],[TRADING SYMBOL]],[1]Sheet1!$D:$D,[1]Sheet1!$C:$C)</f>
        <v>409.5</v>
      </c>
      <c r="AE9500">
        <f>MIS[[#This Row],[OrderAverageTradedPrice]]*MIS[[#This Row],[OrderQuantity]]</f>
        <v>16104</v>
      </c>
      <c r="AF9500">
        <f>MIS[[#This Row],[LTP]]*MIS[[#This Row],[OrderQuantity]]</f>
        <v>16380</v>
      </c>
      <c r="AG9500">
        <f>IF(MIS[[#This Row],[OrderSide]]="SELL",MIS[[#This Row],[VALUE]]-MIS[[#This Row],[LIVE_VALUE]],MIS[[#This Row],[LIVE_VALUE]]-MIS[[#This Row],[VALUE]])</f>
        <v>276</v>
      </c>
      <c r="AH9500" t="str" cm="1">
        <f t="array" ref="AH95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00" t="str">
        <f>MIS[[#This Row],[TRADING SYMBOL]]</f>
        <v>SENSEX2552082300PE</v>
      </c>
      <c r="AJ9500" t="str">
        <f>IF(RIGHT(MIS[[#This Row],[Main/Hedge]],4)="MAIN","MAIN","HEDGE")</f>
        <v>MAIN</v>
      </c>
      <c r="AK9500" t="str" cm="1">
        <f t="array" ref="AK9500">_xlfn._xlws.FILTER(Table4[Column1],ISNUMBER(SEARCH(Table4[Column1],MIS[[#This Row],[OrderUniqueIdentifier]])),"")</f>
        <v>LONGSHORT</v>
      </c>
    </row>
    <row r="9501" spans="1:37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>
        <f>_xlfn.XLOOKUP(MIS[[#This Row],[TRADING SYMBOL]],[1]Sheet1!$D:$D,[1]Sheet1!$C:$C)</f>
        <v>409.5</v>
      </c>
      <c r="AE9501">
        <f>MIS[[#This Row],[OrderAverageTradedPrice]]*MIS[[#This Row],[OrderQuantity]]</f>
        <v>8052</v>
      </c>
      <c r="AF9501">
        <f>MIS[[#This Row],[LTP]]*MIS[[#This Row],[OrderQuantity]]</f>
        <v>8190</v>
      </c>
      <c r="AG9501">
        <f>IF(MIS[[#This Row],[OrderSide]]="SELL",MIS[[#This Row],[VALUE]]-MIS[[#This Row],[LIVE_VALUE]],MIS[[#This Row],[LIVE_VALUE]]-MIS[[#This Row],[VALUE]])</f>
        <v>138</v>
      </c>
      <c r="AH9501" t="str" cm="1">
        <f t="array" ref="AH9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1" t="str">
        <f>MIS[[#This Row],[TRADING SYMBOL]]</f>
        <v>SENSEX2552082300PE</v>
      </c>
      <c r="AJ9501" t="str">
        <f>IF(RIGHT(MIS[[#This Row],[Main/Hedge]],4)="MAIN","MAIN","HEDGE")</f>
        <v>MAIN</v>
      </c>
      <c r="AK9501" t="str" cm="1">
        <f t="array" ref="AK9501">_xlfn._xlws.FILTER(Table4[Column1],ISNUMBER(SEARCH(Table4[Column1],MIS[[#This Row],[OrderUniqueIdentifier]])),"")</f>
        <v>XYT</v>
      </c>
    </row>
    <row r="9502" spans="1:37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>
        <f>_xlfn.XLOOKUP(MIS[[#This Row],[TRADING SYMBOL]],[1]Sheet1!$D:$D,[1]Sheet1!$C:$C)</f>
        <v>409.5</v>
      </c>
      <c r="AE9502">
        <f>MIS[[#This Row],[OrderAverageTradedPrice]]*MIS[[#This Row],[OrderQuantity]]</f>
        <v>8061</v>
      </c>
      <c r="AF9502">
        <f>MIS[[#This Row],[LTP]]*MIS[[#This Row],[OrderQuantity]]</f>
        <v>8190</v>
      </c>
      <c r="AG9502">
        <f>IF(MIS[[#This Row],[OrderSide]]="SELL",MIS[[#This Row],[VALUE]]-MIS[[#This Row],[LIVE_VALUE]],MIS[[#This Row],[LIVE_VALUE]]-MIS[[#This Row],[VALUE]])</f>
        <v>129</v>
      </c>
      <c r="AH9502" t="str" cm="1">
        <f t="array" ref="AH95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02" t="str">
        <f>MIS[[#This Row],[TRADING SYMBOL]]</f>
        <v>SENSEX2552082300PE</v>
      </c>
      <c r="AJ9502" t="str">
        <f>IF(RIGHT(MIS[[#This Row],[Main/Hedge]],4)="MAIN","MAIN","HEDGE")</f>
        <v>MAIN</v>
      </c>
      <c r="AK9502" t="str" cm="1">
        <f t="array" ref="AK9502">_xlfn._xlws.FILTER(Table4[Column1],ISNUMBER(SEARCH(Table4[Column1],MIS[[#This Row],[OrderUniqueIdentifier]])),"")</f>
        <v>NOTREND</v>
      </c>
    </row>
    <row r="9503" spans="1:37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>
        <f>_xlfn.XLOOKUP(MIS[[#This Row],[TRADING SYMBOL]],[1]Sheet1!$D:$D,[1]Sheet1!$C:$C)</f>
        <v>115.45</v>
      </c>
      <c r="AE9503">
        <f>MIS[[#This Row],[OrderAverageTradedPrice]]*MIS[[#This Row],[OrderQuantity]]</f>
        <v>2197</v>
      </c>
      <c r="AF9503">
        <f>MIS[[#This Row],[LTP]]*MIS[[#This Row],[OrderQuantity]]</f>
        <v>2309</v>
      </c>
      <c r="AG9503">
        <f>IF(MIS[[#This Row],[OrderSide]]="SELL",MIS[[#This Row],[VALUE]]-MIS[[#This Row],[LIVE_VALUE]],MIS[[#This Row],[LIVE_VALUE]]-MIS[[#This Row],[VALUE]])</f>
        <v>112</v>
      </c>
      <c r="AH9503" t="str" cm="1">
        <f t="array" ref="AH9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3" t="str">
        <f>MIS[[#This Row],[TRADING SYMBOL]]</f>
        <v>SENSEX2552081100PE</v>
      </c>
      <c r="AJ9503" t="str">
        <f>IF(RIGHT(MIS[[#This Row],[Main/Hedge]],4)="MAIN","MAIN","HEDGE")</f>
        <v>MAIN</v>
      </c>
      <c r="AK9503" t="str" cm="1">
        <f t="array" ref="AK9503">_xlfn._xlws.FILTER(Table4[Column1],ISNUMBER(SEARCH(Table4[Column1],MIS[[#This Row],[OrderUniqueIdentifier]])),"")</f>
        <v>XYT</v>
      </c>
    </row>
    <row r="9504" spans="1:37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>
        <f>_xlfn.XLOOKUP(MIS[[#This Row],[TRADING SYMBOL]],[1]Sheet1!$D:$D,[1]Sheet1!$C:$C)</f>
        <v>115.45</v>
      </c>
      <c r="AE9504">
        <f>MIS[[#This Row],[OrderAverageTradedPrice]]*MIS[[#This Row],[OrderQuantity]]</f>
        <v>2199</v>
      </c>
      <c r="AF9504">
        <f>MIS[[#This Row],[LTP]]*MIS[[#This Row],[OrderQuantity]]</f>
        <v>2309</v>
      </c>
      <c r="AG9504">
        <f>IF(MIS[[#This Row],[OrderSide]]="SELL",MIS[[#This Row],[VALUE]]-MIS[[#This Row],[LIVE_VALUE]],MIS[[#This Row],[LIVE_VALUE]]-MIS[[#This Row],[VALUE]])</f>
        <v>110</v>
      </c>
      <c r="AH9504" t="str" cm="1">
        <f t="array" ref="AH9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4" t="str">
        <f>MIS[[#This Row],[TRADING SYMBOL]]</f>
        <v>SENSEX2552081100PE</v>
      </c>
      <c r="AJ9504" t="str">
        <f>IF(RIGHT(MIS[[#This Row],[Main/Hedge]],4)="MAIN","MAIN","HEDGE")</f>
        <v>MAIN</v>
      </c>
      <c r="AK9504" t="str" cm="1">
        <f t="array" ref="AK9504">_xlfn._xlws.FILTER(Table4[Column1],ISNUMBER(SEARCH(Table4[Column1],MIS[[#This Row],[OrderUniqueIdentifier]])),"")</f>
        <v>XYT</v>
      </c>
    </row>
    <row r="9505" spans="1:37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>
        <f>_xlfn.XLOOKUP(MIS[[#This Row],[TRADING SYMBOL]],[1]Sheet1!$D:$D,[1]Sheet1!$C:$C)</f>
        <v>187</v>
      </c>
      <c r="AE9505">
        <f>MIS[[#This Row],[OrderAverageTradedPrice]]*MIS[[#This Row],[OrderQuantity]]</f>
        <v>14032.5</v>
      </c>
      <c r="AF9505">
        <f>MIS[[#This Row],[LTP]]*MIS[[#This Row],[OrderQuantity]]</f>
        <v>14025</v>
      </c>
      <c r="AG9505">
        <f>IF(MIS[[#This Row],[OrderSide]]="SELL",MIS[[#This Row],[VALUE]]-MIS[[#This Row],[LIVE_VALUE]],MIS[[#This Row],[LIVE_VALUE]]-MIS[[#This Row],[VALUE]])</f>
        <v>-7.5</v>
      </c>
      <c r="AH9505" t="str" cm="1">
        <f t="array" ref="AH95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05" t="str">
        <f>MIS[[#This Row],[TRADING SYMBOL]]</f>
        <v>NIFTY2552225050PE</v>
      </c>
      <c r="AJ9505" t="str">
        <f>IF(RIGHT(MIS[[#This Row],[Main/Hedge]],4)="MAIN","MAIN","HEDGE")</f>
        <v>MAIN</v>
      </c>
      <c r="AK9505" t="str" cm="1">
        <f t="array" ref="AK9505">_xlfn._xlws.FILTER(Table4[Column1],ISNUMBER(SEARCH(Table4[Column1],MIS[[#This Row],[OrderUniqueIdentifier]])),"")</f>
        <v>NOTREND</v>
      </c>
    </row>
    <row r="9506" spans="1:37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>
        <f>_xlfn.XLOOKUP(MIS[[#This Row],[TRADING SYMBOL]],[1]Sheet1!$D:$D,[1]Sheet1!$C:$C)</f>
        <v>163.69999999999999</v>
      </c>
      <c r="AE9506">
        <f>MIS[[#This Row],[OrderAverageTradedPrice]]*MIS[[#This Row],[OrderQuantity]]</f>
        <v>24600</v>
      </c>
      <c r="AF9506">
        <f>MIS[[#This Row],[LTP]]*MIS[[#This Row],[OrderQuantity]]</f>
        <v>24555</v>
      </c>
      <c r="AG9506">
        <f>IF(MIS[[#This Row],[OrderSide]]="SELL",MIS[[#This Row],[VALUE]]-MIS[[#This Row],[LIVE_VALUE]],MIS[[#This Row],[LIVE_VALUE]]-MIS[[#This Row],[VALUE]])</f>
        <v>-45</v>
      </c>
      <c r="AH9506" t="str" cm="1">
        <f t="array" ref="AH95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06" t="str">
        <f>MIS[[#This Row],[TRADING SYMBOL]]</f>
        <v>NIFTY2552225000PE</v>
      </c>
      <c r="AJ9506" t="str">
        <f>IF(RIGHT(MIS[[#This Row],[Main/Hedge]],4)="MAIN","MAIN","HEDGE")</f>
        <v>MAIN</v>
      </c>
      <c r="AK9506" t="str" cm="1">
        <f t="array" ref="AK9506">_xlfn._xlws.FILTER(Table4[Column1],ISNUMBER(SEARCH(Table4[Column1],MIS[[#This Row],[OrderUniqueIdentifier]])),"")</f>
        <v>LONGSHORT</v>
      </c>
    </row>
    <row r="9507" spans="1:37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>
        <f>_xlfn.XLOOKUP(MIS[[#This Row],[TRADING SYMBOL]],[1]Sheet1!$D:$D,[1]Sheet1!$C:$C)</f>
        <v>118.35</v>
      </c>
      <c r="AE9507">
        <f>MIS[[#This Row],[OrderAverageTradedPrice]]*MIS[[#This Row],[OrderQuantity]]</f>
        <v>2342</v>
      </c>
      <c r="AF9507">
        <f>MIS[[#This Row],[LTP]]*MIS[[#This Row],[OrderQuantity]]</f>
        <v>2367</v>
      </c>
      <c r="AG9507">
        <f>IF(MIS[[#This Row],[OrderSide]]="SELL",MIS[[#This Row],[VALUE]]-MIS[[#This Row],[LIVE_VALUE]],MIS[[#This Row],[LIVE_VALUE]]-MIS[[#This Row],[VALUE]])</f>
        <v>25</v>
      </c>
      <c r="AH9507" t="str" cm="1">
        <f t="array" ref="AH9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7" t="str">
        <f>MIS[[#This Row],[TRADING SYMBOL]]</f>
        <v>SENSEX2552083400CE</v>
      </c>
      <c r="AJ9507" t="str">
        <f>IF(RIGHT(MIS[[#This Row],[Main/Hedge]],4)="MAIN","MAIN","HEDGE")</f>
        <v>MAIN</v>
      </c>
      <c r="AK9507" t="str" cm="1">
        <f t="array" ref="AK9507">_xlfn._xlws.FILTER(Table4[Column1],ISNUMBER(SEARCH(Table4[Column1],MIS[[#This Row],[OrderUniqueIdentifier]])),"")</f>
        <v>XYT</v>
      </c>
    </row>
    <row r="9508" spans="1:37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>
        <f>_xlfn.XLOOKUP(MIS[[#This Row],[TRADING SYMBOL]],[1]Sheet1!$D:$D,[1]Sheet1!$C:$C)</f>
        <v>490.65</v>
      </c>
      <c r="AE9508">
        <f>MIS[[#This Row],[OrderAverageTradedPrice]]*MIS[[#This Row],[OrderQuantity]]</f>
        <v>19436</v>
      </c>
      <c r="AF9508">
        <f>MIS[[#This Row],[LTP]]*MIS[[#This Row],[OrderQuantity]]</f>
        <v>19626</v>
      </c>
      <c r="AG9508">
        <f>IF(MIS[[#This Row],[OrderSide]]="SELL",MIS[[#This Row],[VALUE]]-MIS[[#This Row],[LIVE_VALUE]],MIS[[#This Row],[LIVE_VALUE]]-MIS[[#This Row],[VALUE]])</f>
        <v>190</v>
      </c>
      <c r="AH9508" t="str" cm="1">
        <f t="array" ref="AH95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08" t="str">
        <f>MIS[[#This Row],[TRADING SYMBOL]]</f>
        <v>SENSEX2552082300CE</v>
      </c>
      <c r="AJ9508" t="str">
        <f>IF(RIGHT(MIS[[#This Row],[Main/Hedge]],4)="MAIN","MAIN","HEDGE")</f>
        <v>MAIN</v>
      </c>
      <c r="AK9508" t="str" cm="1">
        <f t="array" ref="AK9508">_xlfn._xlws.FILTER(Table4[Column1],ISNUMBER(SEARCH(Table4[Column1],MIS[[#This Row],[OrderUniqueIdentifier]])),"")</f>
        <v>NOTREND</v>
      </c>
    </row>
    <row r="9509" spans="1:37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>
        <f>_xlfn.XLOOKUP(MIS[[#This Row],[TRADING SYMBOL]],[1]Sheet1!$D:$D,[1]Sheet1!$C:$C)</f>
        <v>115.45</v>
      </c>
      <c r="AE9509">
        <f>MIS[[#This Row],[OrderAverageTradedPrice]]*MIS[[#This Row],[OrderQuantity]]</f>
        <v>2197</v>
      </c>
      <c r="AF9509">
        <f>MIS[[#This Row],[LTP]]*MIS[[#This Row],[OrderQuantity]]</f>
        <v>2309</v>
      </c>
      <c r="AG9509">
        <f>IF(MIS[[#This Row],[OrderSide]]="SELL",MIS[[#This Row],[VALUE]]-MIS[[#This Row],[LIVE_VALUE]],MIS[[#This Row],[LIVE_VALUE]]-MIS[[#This Row],[VALUE]])</f>
        <v>112</v>
      </c>
      <c r="AH9509" t="str" cm="1">
        <f t="array" ref="AH9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9" t="str">
        <f>MIS[[#This Row],[TRADING SYMBOL]]</f>
        <v>SENSEX2552081100PE</v>
      </c>
      <c r="AJ9509" t="str">
        <f>IF(RIGHT(MIS[[#This Row],[Main/Hedge]],4)="MAIN","MAIN","HEDGE")</f>
        <v>MAIN</v>
      </c>
      <c r="AK9509" t="str" cm="1">
        <f t="array" ref="AK9509">_xlfn._xlws.FILTER(Table4[Column1],ISNUMBER(SEARCH(Table4[Column1],MIS[[#This Row],[OrderUniqueIdentifier]])),"")</f>
        <v>XYT</v>
      </c>
    </row>
    <row r="9510" spans="1:37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>
        <f>_xlfn.XLOOKUP(MIS[[#This Row],[TRADING SYMBOL]],[1]Sheet1!$D:$D,[1]Sheet1!$C:$C)</f>
        <v>409.5</v>
      </c>
      <c r="AE9510">
        <f>MIS[[#This Row],[OrderAverageTradedPrice]]*MIS[[#This Row],[OrderQuantity]]</f>
        <v>8068</v>
      </c>
      <c r="AF9510">
        <f>MIS[[#This Row],[LTP]]*MIS[[#This Row],[OrderQuantity]]</f>
        <v>8190</v>
      </c>
      <c r="AG9510">
        <f>IF(MIS[[#This Row],[OrderSide]]="SELL",MIS[[#This Row],[VALUE]]-MIS[[#This Row],[LIVE_VALUE]],MIS[[#This Row],[LIVE_VALUE]]-MIS[[#This Row],[VALUE]])</f>
        <v>122</v>
      </c>
      <c r="AH9510" t="str" cm="1">
        <f t="array" ref="AH9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0" t="str">
        <f>MIS[[#This Row],[TRADING SYMBOL]]</f>
        <v>SENSEX2552082300PE</v>
      </c>
      <c r="AJ9510" t="str">
        <f>IF(RIGHT(MIS[[#This Row],[Main/Hedge]],4)="MAIN","MAIN","HEDGE")</f>
        <v>MAIN</v>
      </c>
      <c r="AK9510" t="str" cm="1">
        <f t="array" ref="AK9510">_xlfn._xlws.FILTER(Table4[Column1],ISNUMBER(SEARCH(Table4[Column1],MIS[[#This Row],[OrderUniqueIdentifier]])),"")</f>
        <v>XYT</v>
      </c>
    </row>
    <row r="9511" spans="1:37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>
        <f>_xlfn.XLOOKUP(MIS[[#This Row],[TRADING SYMBOL]],[1]Sheet1!$D:$D,[1]Sheet1!$C:$C)</f>
        <v>115.45</v>
      </c>
      <c r="AE9511">
        <f>MIS[[#This Row],[OrderAverageTradedPrice]]*MIS[[#This Row],[OrderQuantity]]</f>
        <v>2200</v>
      </c>
      <c r="AF9511">
        <f>MIS[[#This Row],[LTP]]*MIS[[#This Row],[OrderQuantity]]</f>
        <v>2309</v>
      </c>
      <c r="AG9511">
        <f>IF(MIS[[#This Row],[OrderSide]]="SELL",MIS[[#This Row],[VALUE]]-MIS[[#This Row],[LIVE_VALUE]],MIS[[#This Row],[LIVE_VALUE]]-MIS[[#This Row],[VALUE]])</f>
        <v>109</v>
      </c>
      <c r="AH9511" t="str" cm="1">
        <f t="array" ref="AH9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1" t="str">
        <f>MIS[[#This Row],[TRADING SYMBOL]]</f>
        <v>SENSEX2552081100PE</v>
      </c>
      <c r="AJ9511" t="str">
        <f>IF(RIGHT(MIS[[#This Row],[Main/Hedge]],4)="MAIN","MAIN","HEDGE")</f>
        <v>MAIN</v>
      </c>
      <c r="AK9511" t="str" cm="1">
        <f t="array" ref="AK9511">_xlfn._xlws.FILTER(Table4[Column1],ISNUMBER(SEARCH(Table4[Column1],MIS[[#This Row],[OrderUniqueIdentifier]])),"")</f>
        <v>XYT</v>
      </c>
    </row>
    <row r="9512" spans="1:37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>
        <f>_xlfn.XLOOKUP(MIS[[#This Row],[TRADING SYMBOL]],[1]Sheet1!$D:$D,[1]Sheet1!$C:$C)</f>
        <v>187</v>
      </c>
      <c r="AE9512">
        <f>MIS[[#This Row],[OrderAverageTradedPrice]]*MIS[[#This Row],[OrderQuantity]]</f>
        <v>14032.5</v>
      </c>
      <c r="AF9512">
        <f>MIS[[#This Row],[LTP]]*MIS[[#This Row],[OrderQuantity]]</f>
        <v>14025</v>
      </c>
      <c r="AG9512">
        <f>IF(MIS[[#This Row],[OrderSide]]="SELL",MIS[[#This Row],[VALUE]]-MIS[[#This Row],[LIVE_VALUE]],MIS[[#This Row],[LIVE_VALUE]]-MIS[[#This Row],[VALUE]])</f>
        <v>-7.5</v>
      </c>
      <c r="AH9512" t="str" cm="1">
        <f t="array" ref="AH95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12" t="str">
        <f>MIS[[#This Row],[TRADING SYMBOL]]</f>
        <v>NIFTY2552225050PE</v>
      </c>
      <c r="AJ9512" t="str">
        <f>IF(RIGHT(MIS[[#This Row],[Main/Hedge]],4)="MAIN","MAIN","HEDGE")</f>
        <v>MAIN</v>
      </c>
      <c r="AK9512" t="str" cm="1">
        <f t="array" ref="AK9512">_xlfn._xlws.FILTER(Table4[Column1],ISNUMBER(SEARCH(Table4[Column1],MIS[[#This Row],[OrderUniqueIdentifier]])),"")</f>
        <v>NOTREND</v>
      </c>
    </row>
    <row r="9513" spans="1:37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>
        <f>_xlfn.XLOOKUP(MIS[[#This Row],[TRADING SYMBOL]],[1]Sheet1!$D:$D,[1]Sheet1!$C:$C)</f>
        <v>409.5</v>
      </c>
      <c r="AE9513">
        <f>MIS[[#This Row],[OrderAverageTradedPrice]]*MIS[[#This Row],[OrderQuantity]]</f>
        <v>16108</v>
      </c>
      <c r="AF9513">
        <f>MIS[[#This Row],[LTP]]*MIS[[#This Row],[OrderQuantity]]</f>
        <v>16380</v>
      </c>
      <c r="AG9513">
        <f>IF(MIS[[#This Row],[OrderSide]]="SELL",MIS[[#This Row],[VALUE]]-MIS[[#This Row],[LIVE_VALUE]],MIS[[#This Row],[LIVE_VALUE]]-MIS[[#This Row],[VALUE]])</f>
        <v>272</v>
      </c>
      <c r="AH9513" t="str" cm="1">
        <f t="array" ref="AH95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13" t="str">
        <f>MIS[[#This Row],[TRADING SYMBOL]]</f>
        <v>SENSEX2552082300PE</v>
      </c>
      <c r="AJ9513" t="str">
        <f>IF(RIGHT(MIS[[#This Row],[Main/Hedge]],4)="MAIN","MAIN","HEDGE")</f>
        <v>MAIN</v>
      </c>
      <c r="AK9513" t="str" cm="1">
        <f t="array" ref="AK9513">_xlfn._xlws.FILTER(Table4[Column1],ISNUMBER(SEARCH(Table4[Column1],MIS[[#This Row],[OrderUniqueIdentifier]])),"")</f>
        <v>LONGSHORT</v>
      </c>
    </row>
    <row r="9514" spans="1:37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>
        <f>_xlfn.XLOOKUP(MIS[[#This Row],[TRADING SYMBOL]],[1]Sheet1!$D:$D,[1]Sheet1!$C:$C)</f>
        <v>409.5</v>
      </c>
      <c r="AE9514">
        <f>MIS[[#This Row],[OrderAverageTradedPrice]]*MIS[[#This Row],[OrderQuantity]]</f>
        <v>8063</v>
      </c>
      <c r="AF9514">
        <f>MIS[[#This Row],[LTP]]*MIS[[#This Row],[OrderQuantity]]</f>
        <v>8190</v>
      </c>
      <c r="AG9514">
        <f>IF(MIS[[#This Row],[OrderSide]]="SELL",MIS[[#This Row],[VALUE]]-MIS[[#This Row],[LIVE_VALUE]],MIS[[#This Row],[LIVE_VALUE]]-MIS[[#This Row],[VALUE]])</f>
        <v>127</v>
      </c>
      <c r="AH9514" t="str" cm="1">
        <f t="array" ref="AH95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14" t="str">
        <f>MIS[[#This Row],[TRADING SYMBOL]]</f>
        <v>SENSEX2552082300PE</v>
      </c>
      <c r="AJ9514" t="str">
        <f>IF(RIGHT(MIS[[#This Row],[Main/Hedge]],4)="MAIN","MAIN","HEDGE")</f>
        <v>MAIN</v>
      </c>
      <c r="AK9514" t="str" cm="1">
        <f t="array" ref="AK9514">_xlfn._xlws.FILTER(Table4[Column1],ISNUMBER(SEARCH(Table4[Column1],MIS[[#This Row],[OrderUniqueIdentifier]])),"")</f>
        <v>NOTREND</v>
      </c>
    </row>
    <row r="9515" spans="1:37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>
        <f>_xlfn.XLOOKUP(MIS[[#This Row],[TRADING SYMBOL]],[1]Sheet1!$D:$D,[1]Sheet1!$C:$C)</f>
        <v>115.45</v>
      </c>
      <c r="AE9515">
        <f>MIS[[#This Row],[OrderAverageTradedPrice]]*MIS[[#This Row],[OrderQuantity]]</f>
        <v>2197</v>
      </c>
      <c r="AF9515">
        <f>MIS[[#This Row],[LTP]]*MIS[[#This Row],[OrderQuantity]]</f>
        <v>2309</v>
      </c>
      <c r="AG9515">
        <f>IF(MIS[[#This Row],[OrderSide]]="SELL",MIS[[#This Row],[VALUE]]-MIS[[#This Row],[LIVE_VALUE]],MIS[[#This Row],[LIVE_VALUE]]-MIS[[#This Row],[VALUE]])</f>
        <v>112</v>
      </c>
      <c r="AH9515" t="str" cm="1">
        <f t="array" ref="AH9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5" t="str">
        <f>MIS[[#This Row],[TRADING SYMBOL]]</f>
        <v>SENSEX2552081100PE</v>
      </c>
      <c r="AJ9515" t="str">
        <f>IF(RIGHT(MIS[[#This Row],[Main/Hedge]],4)="MAIN","MAIN","HEDGE")</f>
        <v>MAIN</v>
      </c>
      <c r="AK9515" t="str" cm="1">
        <f t="array" ref="AK9515">_xlfn._xlws.FILTER(Table4[Column1],ISNUMBER(SEARCH(Table4[Column1],MIS[[#This Row],[OrderUniqueIdentifier]])),"")</f>
        <v>XYT</v>
      </c>
    </row>
    <row r="9516" spans="1:37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>
        <f>_xlfn.XLOOKUP(MIS[[#This Row],[TRADING SYMBOL]],[1]Sheet1!$D:$D,[1]Sheet1!$C:$C)</f>
        <v>168.75</v>
      </c>
      <c r="AE9516">
        <f>MIS[[#This Row],[OrderAverageTradedPrice]]*MIS[[#This Row],[OrderQuantity]]</f>
        <v>12453.75</v>
      </c>
      <c r="AF9516">
        <f>MIS[[#This Row],[LTP]]*MIS[[#This Row],[OrderQuantity]]</f>
        <v>12656.25</v>
      </c>
      <c r="AG9516">
        <f>IF(MIS[[#This Row],[OrderSide]]="SELL",MIS[[#This Row],[VALUE]]-MIS[[#This Row],[LIVE_VALUE]],MIS[[#This Row],[LIVE_VALUE]]-MIS[[#This Row],[VALUE]])</f>
        <v>202.5</v>
      </c>
      <c r="AH9516" t="str" cm="1">
        <f t="array" ref="AH9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16" t="str">
        <f>MIS[[#This Row],[TRADING SYMBOL]]</f>
        <v>NIFTY2552225050CE</v>
      </c>
      <c r="AJ9516" t="str">
        <f>IF(RIGHT(MIS[[#This Row],[Main/Hedge]],4)="MAIN","MAIN","HEDGE")</f>
        <v>MAIN</v>
      </c>
      <c r="AK9516" t="str" cm="1">
        <f t="array" ref="AK9516">_xlfn._xlws.FILTER(Table4[Column1],ISNUMBER(SEARCH(Table4[Column1],MIS[[#This Row],[OrderUniqueIdentifier]])),"")</f>
        <v>NOTREND</v>
      </c>
    </row>
    <row r="9517" spans="1:37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>
        <f>_xlfn.XLOOKUP(MIS[[#This Row],[TRADING SYMBOL]],[1]Sheet1!$D:$D,[1]Sheet1!$C:$C)</f>
        <v>168.75</v>
      </c>
      <c r="AE9517">
        <f>MIS[[#This Row],[OrderAverageTradedPrice]]*MIS[[#This Row],[OrderQuantity]]</f>
        <v>12438.75</v>
      </c>
      <c r="AF9517">
        <f>MIS[[#This Row],[LTP]]*MIS[[#This Row],[OrderQuantity]]</f>
        <v>12656.25</v>
      </c>
      <c r="AG9517">
        <f>IF(MIS[[#This Row],[OrderSide]]="SELL",MIS[[#This Row],[VALUE]]-MIS[[#This Row],[LIVE_VALUE]],MIS[[#This Row],[LIVE_VALUE]]-MIS[[#This Row],[VALUE]])</f>
        <v>217.5</v>
      </c>
      <c r="AH9517" t="str" cm="1">
        <f t="array" ref="AH95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17" t="str">
        <f>MIS[[#This Row],[TRADING SYMBOL]]</f>
        <v>NIFTY2552225050CE</v>
      </c>
      <c r="AJ9517" t="str">
        <f>IF(RIGHT(MIS[[#This Row],[Main/Hedge]],4)="MAIN","MAIN","HEDGE")</f>
        <v>MAIN</v>
      </c>
      <c r="AK9517" t="str" cm="1">
        <f t="array" ref="AK9517">_xlfn._xlws.FILTER(Table4[Column1],ISNUMBER(SEARCH(Table4[Column1],MIS[[#This Row],[OrderUniqueIdentifier]])),"")</f>
        <v>NOTREND</v>
      </c>
    </row>
    <row r="9518" spans="1:37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>
        <f>_xlfn.XLOOKUP(MIS[[#This Row],[TRADING SYMBOL]],[1]Sheet1!$D:$D,[1]Sheet1!$C:$C)</f>
        <v>490.65</v>
      </c>
      <c r="AE9518">
        <f>MIS[[#This Row],[OrderAverageTradedPrice]]*MIS[[#This Row],[OrderQuantity]]</f>
        <v>9703</v>
      </c>
      <c r="AF9518">
        <f>MIS[[#This Row],[LTP]]*MIS[[#This Row],[OrderQuantity]]</f>
        <v>9813</v>
      </c>
      <c r="AG9518">
        <f>IF(MIS[[#This Row],[OrderSide]]="SELL",MIS[[#This Row],[VALUE]]-MIS[[#This Row],[LIVE_VALUE]],MIS[[#This Row],[LIVE_VALUE]]-MIS[[#This Row],[VALUE]])</f>
        <v>110</v>
      </c>
      <c r="AH9518" t="str" cm="1">
        <f t="array" ref="AH9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8" t="str">
        <f>MIS[[#This Row],[TRADING SYMBOL]]</f>
        <v>SENSEX2552082300CE</v>
      </c>
      <c r="AJ9518" t="str">
        <f>IF(RIGHT(MIS[[#This Row],[Main/Hedge]],4)="MAIN","MAIN","HEDGE")</f>
        <v>MAIN</v>
      </c>
      <c r="AK9518" t="str" cm="1">
        <f t="array" ref="AK9518">_xlfn._xlws.FILTER(Table4[Column1],ISNUMBER(SEARCH(Table4[Column1],MIS[[#This Row],[OrderUniqueIdentifier]])),"")</f>
        <v>XYT</v>
      </c>
    </row>
    <row r="9519" spans="1:37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>
        <f>_xlfn.XLOOKUP(MIS[[#This Row],[TRADING SYMBOL]],[1]Sheet1!$D:$D,[1]Sheet1!$C:$C)</f>
        <v>490.65</v>
      </c>
      <c r="AE9519">
        <f>MIS[[#This Row],[OrderAverageTradedPrice]]*MIS[[#This Row],[OrderQuantity]]</f>
        <v>9719</v>
      </c>
      <c r="AF9519">
        <f>MIS[[#This Row],[LTP]]*MIS[[#This Row],[OrderQuantity]]</f>
        <v>9813</v>
      </c>
      <c r="AG9519">
        <f>IF(MIS[[#This Row],[OrderSide]]="SELL",MIS[[#This Row],[VALUE]]-MIS[[#This Row],[LIVE_VALUE]],MIS[[#This Row],[LIVE_VALUE]]-MIS[[#This Row],[VALUE]])</f>
        <v>94</v>
      </c>
      <c r="AH9519" t="str" cm="1">
        <f t="array" ref="AH95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19" t="str">
        <f>MIS[[#This Row],[TRADING SYMBOL]]</f>
        <v>SENSEX2552082300CE</v>
      </c>
      <c r="AJ9519" t="str">
        <f>IF(RIGHT(MIS[[#This Row],[Main/Hedge]],4)="MAIN","MAIN","HEDGE")</f>
        <v>MAIN</v>
      </c>
      <c r="AK9519" t="str" cm="1">
        <f t="array" ref="AK9519">_xlfn._xlws.FILTER(Table4[Column1],ISNUMBER(SEARCH(Table4[Column1],MIS[[#This Row],[OrderUniqueIdentifier]])),"")</f>
        <v>NOTREND</v>
      </c>
    </row>
    <row r="9520" spans="1:37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>
        <f>_xlfn.XLOOKUP(MIS[[#This Row],[TRADING SYMBOL]],[1]Sheet1!$D:$D,[1]Sheet1!$C:$C)</f>
        <v>115.45</v>
      </c>
      <c r="AE9520">
        <f>MIS[[#This Row],[OrderAverageTradedPrice]]*MIS[[#This Row],[OrderQuantity]]</f>
        <v>2189</v>
      </c>
      <c r="AF9520">
        <f>MIS[[#This Row],[LTP]]*MIS[[#This Row],[OrderQuantity]]</f>
        <v>2309</v>
      </c>
      <c r="AG9520">
        <f>IF(MIS[[#This Row],[OrderSide]]="SELL",MIS[[#This Row],[VALUE]]-MIS[[#This Row],[LIVE_VALUE]],MIS[[#This Row],[LIVE_VALUE]]-MIS[[#This Row],[VALUE]])</f>
        <v>120</v>
      </c>
      <c r="AH9520" t="str" cm="1">
        <f t="array" ref="AH9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0" t="str">
        <f>MIS[[#This Row],[TRADING SYMBOL]]</f>
        <v>SENSEX2552081100PE</v>
      </c>
      <c r="AJ9520" t="str">
        <f>IF(RIGHT(MIS[[#This Row],[Main/Hedge]],4)="MAIN","MAIN","HEDGE")</f>
        <v>MAIN</v>
      </c>
      <c r="AK9520" t="str" cm="1">
        <f t="array" ref="AK9520">_xlfn._xlws.FILTER(Table4[Column1],ISNUMBER(SEARCH(Table4[Column1],MIS[[#This Row],[OrderUniqueIdentifier]])),"")</f>
        <v>XYT</v>
      </c>
    </row>
    <row r="9521" spans="1:37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>
        <f>_xlfn.XLOOKUP(MIS[[#This Row],[TRADING SYMBOL]],[1]Sheet1!$D:$D,[1]Sheet1!$C:$C)</f>
        <v>409.5</v>
      </c>
      <c r="AE9521">
        <f>MIS[[#This Row],[OrderAverageTradedPrice]]*MIS[[#This Row],[OrderQuantity]]</f>
        <v>24183</v>
      </c>
      <c r="AF9521">
        <f>MIS[[#This Row],[LTP]]*MIS[[#This Row],[OrderQuantity]]</f>
        <v>24570</v>
      </c>
      <c r="AG9521">
        <f>IF(MIS[[#This Row],[OrderSide]]="SELL",MIS[[#This Row],[VALUE]]-MIS[[#This Row],[LIVE_VALUE]],MIS[[#This Row],[LIVE_VALUE]]-MIS[[#This Row],[VALUE]])</f>
        <v>387</v>
      </c>
      <c r="AH9521" t="str" cm="1">
        <f t="array" ref="AH95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21" t="str">
        <f>MIS[[#This Row],[TRADING SYMBOL]]</f>
        <v>SENSEX2552082300PE</v>
      </c>
      <c r="AJ9521" t="str">
        <f>IF(RIGHT(MIS[[#This Row],[Main/Hedge]],4)="MAIN","MAIN","HEDGE")</f>
        <v>MAIN</v>
      </c>
      <c r="AK9521" t="str" cm="1">
        <f t="array" ref="AK9521">_xlfn._xlws.FILTER(Table4[Column1],ISNUMBER(SEARCH(Table4[Column1],MIS[[#This Row],[OrderUniqueIdentifier]])),"")</f>
        <v>LONGSHORT</v>
      </c>
    </row>
    <row r="9522" spans="1:37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>
        <f>_xlfn.XLOOKUP(MIS[[#This Row],[TRADING SYMBOL]],[1]Sheet1!$D:$D,[1]Sheet1!$C:$C)</f>
        <v>163.69999999999999</v>
      </c>
      <c r="AE9522">
        <f>MIS[[#This Row],[OrderAverageTradedPrice]]*MIS[[#This Row],[OrderQuantity]]</f>
        <v>12277.5</v>
      </c>
      <c r="AF9522">
        <f>MIS[[#This Row],[LTP]]*MIS[[#This Row],[OrderQuantity]]</f>
        <v>12277.5</v>
      </c>
      <c r="AG9522">
        <f>IF(MIS[[#This Row],[OrderSide]]="SELL",MIS[[#This Row],[VALUE]]-MIS[[#This Row],[LIVE_VALUE]],MIS[[#This Row],[LIVE_VALUE]]-MIS[[#This Row],[VALUE]])</f>
        <v>0</v>
      </c>
      <c r="AH9522" t="str" cm="1">
        <f t="array" ref="AH95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22" t="str">
        <f>MIS[[#This Row],[TRADING SYMBOL]]</f>
        <v>NIFTY2552225000PE</v>
      </c>
      <c r="AJ9522" t="str">
        <f>IF(RIGHT(MIS[[#This Row],[Main/Hedge]],4)="MAIN","MAIN","HEDGE")</f>
        <v>MAIN</v>
      </c>
      <c r="AK9522" t="str" cm="1">
        <f t="array" ref="AK9522">_xlfn._xlws.FILTER(Table4[Column1],ISNUMBER(SEARCH(Table4[Column1],MIS[[#This Row],[OrderUniqueIdentifier]])),"")</f>
        <v>LONGSHORT</v>
      </c>
    </row>
    <row r="9523" spans="1:37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>
        <f>_xlfn.XLOOKUP(MIS[[#This Row],[TRADING SYMBOL]],[1]Sheet1!$D:$D,[1]Sheet1!$C:$C)</f>
        <v>490.65</v>
      </c>
      <c r="AE9523">
        <f>MIS[[#This Row],[OrderAverageTradedPrice]]*MIS[[#This Row],[OrderQuantity]]</f>
        <v>9717</v>
      </c>
      <c r="AF9523">
        <f>MIS[[#This Row],[LTP]]*MIS[[#This Row],[OrderQuantity]]</f>
        <v>9813</v>
      </c>
      <c r="AG9523">
        <f>IF(MIS[[#This Row],[OrderSide]]="SELL",MIS[[#This Row],[VALUE]]-MIS[[#This Row],[LIVE_VALUE]],MIS[[#This Row],[LIVE_VALUE]]-MIS[[#This Row],[VALUE]])</f>
        <v>96</v>
      </c>
      <c r="AH9523" t="str" cm="1">
        <f t="array" ref="AH95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23" t="str">
        <f>MIS[[#This Row],[TRADING SYMBOL]]</f>
        <v>SENSEX2552082300CE</v>
      </c>
      <c r="AJ9523" t="str">
        <f>IF(RIGHT(MIS[[#This Row],[Main/Hedge]],4)="MAIN","MAIN","HEDGE")</f>
        <v>MAIN</v>
      </c>
      <c r="AK9523" t="str" cm="1">
        <f t="array" ref="AK9523">_xlfn._xlws.FILTER(Table4[Column1],ISNUMBER(SEARCH(Table4[Column1],MIS[[#This Row],[OrderUniqueIdentifier]])),"")</f>
        <v>NOTREND</v>
      </c>
    </row>
    <row r="9524" spans="1:37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>
        <f>_xlfn.XLOOKUP(MIS[[#This Row],[TRADING SYMBOL]],[1]Sheet1!$D:$D,[1]Sheet1!$C:$C)</f>
        <v>409.5</v>
      </c>
      <c r="AE9524">
        <f>MIS[[#This Row],[OrderAverageTradedPrice]]*MIS[[#This Row],[OrderQuantity]]</f>
        <v>16110</v>
      </c>
      <c r="AF9524">
        <f>MIS[[#This Row],[LTP]]*MIS[[#This Row],[OrderQuantity]]</f>
        <v>16380</v>
      </c>
      <c r="AG9524">
        <f>IF(MIS[[#This Row],[OrderSide]]="SELL",MIS[[#This Row],[VALUE]]-MIS[[#This Row],[LIVE_VALUE]],MIS[[#This Row],[LIVE_VALUE]]-MIS[[#This Row],[VALUE]])</f>
        <v>270</v>
      </c>
      <c r="AH9524" t="str" cm="1">
        <f t="array" ref="AH9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24" t="str">
        <f>MIS[[#This Row],[TRADING SYMBOL]]</f>
        <v>SENSEX2552082300PE</v>
      </c>
      <c r="AJ9524" t="str">
        <f>IF(RIGHT(MIS[[#This Row],[Main/Hedge]],4)="MAIN","MAIN","HEDGE")</f>
        <v>MAIN</v>
      </c>
      <c r="AK9524" t="str" cm="1">
        <f t="array" ref="AK9524">_xlfn._xlws.FILTER(Table4[Column1],ISNUMBER(SEARCH(Table4[Column1],MIS[[#This Row],[OrderUniqueIdentifier]])),"")</f>
        <v>LONGSHORT</v>
      </c>
    </row>
    <row r="9525" spans="1:37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>
        <f>_xlfn.XLOOKUP(MIS[[#This Row],[TRADING SYMBOL]],[1]Sheet1!$D:$D,[1]Sheet1!$C:$C)</f>
        <v>91.6</v>
      </c>
      <c r="AE9525">
        <f>MIS[[#This Row],[OrderAverageTradedPrice]]*MIS[[#This Row],[OrderQuantity]]</f>
        <v>1779</v>
      </c>
      <c r="AF9525">
        <f>MIS[[#This Row],[LTP]]*MIS[[#This Row],[OrderQuantity]]</f>
        <v>1832</v>
      </c>
      <c r="AG9525">
        <f>IF(MIS[[#This Row],[OrderSide]]="SELL",MIS[[#This Row],[VALUE]]-MIS[[#This Row],[LIVE_VALUE]],MIS[[#This Row],[LIVE_VALUE]]-MIS[[#This Row],[VALUE]])</f>
        <v>53</v>
      </c>
      <c r="AH9525" t="str" cm="1">
        <f t="array" ref="AH9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5" t="str">
        <f>MIS[[#This Row],[TRADING SYMBOL]]</f>
        <v>SENSEX2552083600CE</v>
      </c>
      <c r="AJ9525" t="str">
        <f>IF(RIGHT(MIS[[#This Row],[Main/Hedge]],4)="MAIN","MAIN","HEDGE")</f>
        <v>MAIN</v>
      </c>
      <c r="AK9525" t="str" cm="1">
        <f t="array" ref="AK9525">_xlfn._xlws.FILTER(Table4[Column1],ISNUMBER(SEARCH(Table4[Column1],MIS[[#This Row],[OrderUniqueIdentifier]])),"")</f>
        <v>XYT</v>
      </c>
    </row>
    <row r="9526" spans="1:37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>
        <f>_xlfn.XLOOKUP(MIS[[#This Row],[TRADING SYMBOL]],[1]Sheet1!$D:$D,[1]Sheet1!$C:$C)</f>
        <v>118.35</v>
      </c>
      <c r="AE9526">
        <f>MIS[[#This Row],[OrderAverageTradedPrice]]*MIS[[#This Row],[OrderQuantity]]</f>
        <v>2344</v>
      </c>
      <c r="AF9526">
        <f>MIS[[#This Row],[LTP]]*MIS[[#This Row],[OrderQuantity]]</f>
        <v>2367</v>
      </c>
      <c r="AG9526">
        <f>IF(MIS[[#This Row],[OrderSide]]="SELL",MIS[[#This Row],[VALUE]]-MIS[[#This Row],[LIVE_VALUE]],MIS[[#This Row],[LIVE_VALUE]]-MIS[[#This Row],[VALUE]])</f>
        <v>23</v>
      </c>
      <c r="AH9526" t="str" cm="1">
        <f t="array" ref="AH9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6" t="str">
        <f>MIS[[#This Row],[TRADING SYMBOL]]</f>
        <v>SENSEX2552083400CE</v>
      </c>
      <c r="AJ9526" t="str">
        <f>IF(RIGHT(MIS[[#This Row],[Main/Hedge]],4)="MAIN","MAIN","HEDGE")</f>
        <v>MAIN</v>
      </c>
      <c r="AK9526" t="str" cm="1">
        <f t="array" ref="AK9526">_xlfn._xlws.FILTER(Table4[Column1],ISNUMBER(SEARCH(Table4[Column1],MIS[[#This Row],[OrderUniqueIdentifier]])),"")</f>
        <v>XYT</v>
      </c>
    </row>
    <row r="9527" spans="1:37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>
        <f>_xlfn.XLOOKUP(MIS[[#This Row],[TRADING SYMBOL]],[1]Sheet1!$D:$D,[1]Sheet1!$C:$C)</f>
        <v>115.45</v>
      </c>
      <c r="AE9527">
        <f>MIS[[#This Row],[OrderAverageTradedPrice]]*MIS[[#This Row],[OrderQuantity]]</f>
        <v>6565.99999999998</v>
      </c>
      <c r="AF9527">
        <f>MIS[[#This Row],[LTP]]*MIS[[#This Row],[OrderQuantity]]</f>
        <v>6927</v>
      </c>
      <c r="AG9527">
        <f>IF(MIS[[#This Row],[OrderSide]]="SELL",MIS[[#This Row],[VALUE]]-MIS[[#This Row],[LIVE_VALUE]],MIS[[#This Row],[LIVE_VALUE]]-MIS[[#This Row],[VALUE]])</f>
        <v>361.00000000002001</v>
      </c>
      <c r="AH9527" t="str" cm="1">
        <f t="array" ref="AH9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7" t="str">
        <f>MIS[[#This Row],[TRADING SYMBOL]]</f>
        <v>SENSEX2552081100PE</v>
      </c>
      <c r="AJ9527" t="str">
        <f>IF(RIGHT(MIS[[#This Row],[Main/Hedge]],4)="MAIN","MAIN","HEDGE")</f>
        <v>MAIN</v>
      </c>
      <c r="AK9527" t="str" cm="1">
        <f t="array" ref="AK9527">_xlfn._xlws.FILTER(Table4[Column1],ISNUMBER(SEARCH(Table4[Column1],MIS[[#This Row],[OrderUniqueIdentifier]])),"")</f>
        <v>XYT</v>
      </c>
    </row>
    <row r="9528" spans="1:37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>
        <f>_xlfn.XLOOKUP(MIS[[#This Row],[TRADING SYMBOL]],[1]Sheet1!$D:$D,[1]Sheet1!$C:$C)</f>
        <v>409.5</v>
      </c>
      <c r="AE9528">
        <f>MIS[[#This Row],[OrderAverageTradedPrice]]*MIS[[#This Row],[OrderQuantity]]</f>
        <v>32216</v>
      </c>
      <c r="AF9528">
        <f>MIS[[#This Row],[LTP]]*MIS[[#This Row],[OrderQuantity]]</f>
        <v>32760</v>
      </c>
      <c r="AG9528">
        <f>IF(MIS[[#This Row],[OrderSide]]="SELL",MIS[[#This Row],[VALUE]]-MIS[[#This Row],[LIVE_VALUE]],MIS[[#This Row],[LIVE_VALUE]]-MIS[[#This Row],[VALUE]])</f>
        <v>544</v>
      </c>
      <c r="AH9528" t="str" cm="1">
        <f t="array" ref="AH95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28" t="str">
        <f>MIS[[#This Row],[TRADING SYMBOL]]</f>
        <v>SENSEX2552082300PE</v>
      </c>
      <c r="AJ9528" t="str">
        <f>IF(RIGHT(MIS[[#This Row],[Main/Hedge]],4)="MAIN","MAIN","HEDGE")</f>
        <v>MAIN</v>
      </c>
      <c r="AK9528" t="str" cm="1">
        <f t="array" ref="AK9528">_xlfn._xlws.FILTER(Table4[Column1],ISNUMBER(SEARCH(Table4[Column1],MIS[[#This Row],[OrderUniqueIdentifier]])),"")</f>
        <v>NOTREND</v>
      </c>
    </row>
    <row r="9529" spans="1:37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>
        <f>_xlfn.XLOOKUP(MIS[[#This Row],[TRADING SYMBOL]],[1]Sheet1!$D:$D,[1]Sheet1!$C:$C)</f>
        <v>163.69999999999999</v>
      </c>
      <c r="AE9529">
        <f>MIS[[#This Row],[OrderAverageTradedPrice]]*MIS[[#This Row],[OrderQuantity]]</f>
        <v>12292.5</v>
      </c>
      <c r="AF9529">
        <f>MIS[[#This Row],[LTP]]*MIS[[#This Row],[OrderQuantity]]</f>
        <v>12277.5</v>
      </c>
      <c r="AG9529">
        <f>IF(MIS[[#This Row],[OrderSide]]="SELL",MIS[[#This Row],[VALUE]]-MIS[[#This Row],[LIVE_VALUE]],MIS[[#This Row],[LIVE_VALUE]]-MIS[[#This Row],[VALUE]])</f>
        <v>-15</v>
      </c>
      <c r="AH9529" t="str" cm="1">
        <f t="array" ref="AH9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29" t="str">
        <f>MIS[[#This Row],[TRADING SYMBOL]]</f>
        <v>NIFTY2552225000PE</v>
      </c>
      <c r="AJ9529" t="str">
        <f>IF(RIGHT(MIS[[#This Row],[Main/Hedge]],4)="MAIN","MAIN","HEDGE")</f>
        <v>MAIN</v>
      </c>
      <c r="AK9529" t="str" cm="1">
        <f t="array" ref="AK9529">_xlfn._xlws.FILTER(Table4[Column1],ISNUMBER(SEARCH(Table4[Column1],MIS[[#This Row],[OrderUniqueIdentifier]])),"")</f>
        <v>LONGSHORT</v>
      </c>
    </row>
    <row r="9530" spans="1:37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>
        <f>_xlfn.XLOOKUP(MIS[[#This Row],[TRADING SYMBOL]],[1]Sheet1!$D:$D,[1]Sheet1!$C:$C)</f>
        <v>490.65</v>
      </c>
      <c r="AE9530">
        <f>MIS[[#This Row],[OrderAverageTradedPrice]]*MIS[[#This Row],[OrderQuantity]]</f>
        <v>9695</v>
      </c>
      <c r="AF9530">
        <f>MIS[[#This Row],[LTP]]*MIS[[#This Row],[OrderQuantity]]</f>
        <v>9813</v>
      </c>
      <c r="AG9530">
        <f>IF(MIS[[#This Row],[OrderSide]]="SELL",MIS[[#This Row],[VALUE]]-MIS[[#This Row],[LIVE_VALUE]],MIS[[#This Row],[LIVE_VALUE]]-MIS[[#This Row],[VALUE]])</f>
        <v>118</v>
      </c>
      <c r="AH9530" t="str" cm="1">
        <f t="array" ref="AH95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30" t="str">
        <f>MIS[[#This Row],[TRADING SYMBOL]]</f>
        <v>SENSEX2552082300CE</v>
      </c>
      <c r="AJ9530" t="str">
        <f>IF(RIGHT(MIS[[#This Row],[Main/Hedge]],4)="MAIN","MAIN","HEDGE")</f>
        <v>MAIN</v>
      </c>
      <c r="AK9530" t="str" cm="1">
        <f t="array" ref="AK9530">_xlfn._xlws.FILTER(Table4[Column1],ISNUMBER(SEARCH(Table4[Column1],MIS[[#This Row],[OrderUniqueIdentifier]])),"")</f>
        <v>NOTREND</v>
      </c>
    </row>
    <row r="9531" spans="1:37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>
        <f>_xlfn.XLOOKUP(MIS[[#This Row],[TRADING SYMBOL]],[1]Sheet1!$D:$D,[1]Sheet1!$C:$C)</f>
        <v>409.5</v>
      </c>
      <c r="AE9531">
        <f>MIS[[#This Row],[OrderAverageTradedPrice]]*MIS[[#This Row],[OrderQuantity]]</f>
        <v>8068</v>
      </c>
      <c r="AF9531">
        <f>MIS[[#This Row],[LTP]]*MIS[[#This Row],[OrderQuantity]]</f>
        <v>8190</v>
      </c>
      <c r="AG9531">
        <f>IF(MIS[[#This Row],[OrderSide]]="SELL",MIS[[#This Row],[VALUE]]-MIS[[#This Row],[LIVE_VALUE]],MIS[[#This Row],[LIVE_VALUE]]-MIS[[#This Row],[VALUE]])</f>
        <v>122</v>
      </c>
      <c r="AH9531" t="str" cm="1">
        <f t="array" ref="AH95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31" t="str">
        <f>MIS[[#This Row],[TRADING SYMBOL]]</f>
        <v>SENSEX2552082300PE</v>
      </c>
      <c r="AJ9531" t="str">
        <f>IF(RIGHT(MIS[[#This Row],[Main/Hedge]],4)="MAIN","MAIN","HEDGE")</f>
        <v>MAIN</v>
      </c>
      <c r="AK9531" t="str" cm="1">
        <f t="array" ref="AK9531">_xlfn._xlws.FILTER(Table4[Column1],ISNUMBER(SEARCH(Table4[Column1],MIS[[#This Row],[OrderUniqueIdentifier]])),"")</f>
        <v>NOTREND</v>
      </c>
    </row>
    <row r="9532" spans="1:37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>
        <f>_xlfn.XLOOKUP(MIS[[#This Row],[TRADING SYMBOL]],[1]Sheet1!$D:$D,[1]Sheet1!$C:$C)</f>
        <v>115.45</v>
      </c>
      <c r="AE9532">
        <f>MIS[[#This Row],[OrderAverageTradedPrice]]*MIS[[#This Row],[OrderQuantity]]</f>
        <v>4392</v>
      </c>
      <c r="AF9532">
        <f>MIS[[#This Row],[LTP]]*MIS[[#This Row],[OrderQuantity]]</f>
        <v>4618</v>
      </c>
      <c r="AG9532">
        <f>IF(MIS[[#This Row],[OrderSide]]="SELL",MIS[[#This Row],[VALUE]]-MIS[[#This Row],[LIVE_VALUE]],MIS[[#This Row],[LIVE_VALUE]]-MIS[[#This Row],[VALUE]])</f>
        <v>226</v>
      </c>
      <c r="AH9532" t="str" cm="1">
        <f t="array" ref="AH9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2" t="str">
        <f>MIS[[#This Row],[TRADING SYMBOL]]</f>
        <v>SENSEX2552081100PE</v>
      </c>
      <c r="AJ9532" t="str">
        <f>IF(RIGHT(MIS[[#This Row],[Main/Hedge]],4)="MAIN","MAIN","HEDGE")</f>
        <v>MAIN</v>
      </c>
      <c r="AK9532" t="str" cm="1">
        <f t="array" ref="AK9532">_xlfn._xlws.FILTER(Table4[Column1],ISNUMBER(SEARCH(Table4[Column1],MIS[[#This Row],[OrderUniqueIdentifier]])),"")</f>
        <v>XYT</v>
      </c>
    </row>
    <row r="9533" spans="1:37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>
        <f>_xlfn.XLOOKUP(MIS[[#This Row],[TRADING SYMBOL]],[1]Sheet1!$D:$D,[1]Sheet1!$C:$C)</f>
        <v>409.5</v>
      </c>
      <c r="AE9533">
        <f>MIS[[#This Row],[OrderAverageTradedPrice]]*MIS[[#This Row],[OrderQuantity]]</f>
        <v>8054</v>
      </c>
      <c r="AF9533">
        <f>MIS[[#This Row],[LTP]]*MIS[[#This Row],[OrderQuantity]]</f>
        <v>8190</v>
      </c>
      <c r="AG9533">
        <f>IF(MIS[[#This Row],[OrderSide]]="SELL",MIS[[#This Row],[VALUE]]-MIS[[#This Row],[LIVE_VALUE]],MIS[[#This Row],[LIVE_VALUE]]-MIS[[#This Row],[VALUE]])</f>
        <v>136</v>
      </c>
      <c r="AH9533" t="str" cm="1">
        <f t="array" ref="AH95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33" t="str">
        <f>MIS[[#This Row],[TRADING SYMBOL]]</f>
        <v>SENSEX2552082300PE</v>
      </c>
      <c r="AJ9533" t="str">
        <f>IF(RIGHT(MIS[[#This Row],[Main/Hedge]],4)="MAIN","MAIN","HEDGE")</f>
        <v>MAIN</v>
      </c>
      <c r="AK9533" t="str" cm="1">
        <f t="array" ref="AK9533">_xlfn._xlws.FILTER(Table4[Column1],ISNUMBER(SEARCH(Table4[Column1],MIS[[#This Row],[OrderUniqueIdentifier]])),"")</f>
        <v>NOTREND</v>
      </c>
    </row>
    <row r="9534" spans="1:37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>
        <f>_xlfn.XLOOKUP(MIS[[#This Row],[TRADING SYMBOL]],[1]Sheet1!$D:$D,[1]Sheet1!$C:$C)</f>
        <v>115.45</v>
      </c>
      <c r="AE9534">
        <f>MIS[[#This Row],[OrderAverageTradedPrice]]*MIS[[#This Row],[OrderQuantity]]</f>
        <v>2191</v>
      </c>
      <c r="AF9534">
        <f>MIS[[#This Row],[LTP]]*MIS[[#This Row],[OrderQuantity]]</f>
        <v>2309</v>
      </c>
      <c r="AG9534">
        <f>IF(MIS[[#This Row],[OrderSide]]="SELL",MIS[[#This Row],[VALUE]]-MIS[[#This Row],[LIVE_VALUE]],MIS[[#This Row],[LIVE_VALUE]]-MIS[[#This Row],[VALUE]])</f>
        <v>118</v>
      </c>
      <c r="AH9534" t="str" cm="1">
        <f t="array" ref="AH9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4" t="str">
        <f>MIS[[#This Row],[TRADING SYMBOL]]</f>
        <v>SENSEX2552081100PE</v>
      </c>
      <c r="AJ9534" t="str">
        <f>IF(RIGHT(MIS[[#This Row],[Main/Hedge]],4)="MAIN","MAIN","HEDGE")</f>
        <v>MAIN</v>
      </c>
      <c r="AK9534" t="str" cm="1">
        <f t="array" ref="AK9534">_xlfn._xlws.FILTER(Table4[Column1],ISNUMBER(SEARCH(Table4[Column1],MIS[[#This Row],[OrderUniqueIdentifier]])),"")</f>
        <v>XYT</v>
      </c>
    </row>
    <row r="9535" spans="1:37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>
        <f>_xlfn.XLOOKUP(MIS[[#This Row],[TRADING SYMBOL]],[1]Sheet1!$D:$D,[1]Sheet1!$C:$C)</f>
        <v>115.45</v>
      </c>
      <c r="AE9535">
        <f>MIS[[#This Row],[OrderAverageTradedPrice]]*MIS[[#This Row],[OrderQuantity]]</f>
        <v>2191</v>
      </c>
      <c r="AF9535">
        <f>MIS[[#This Row],[LTP]]*MIS[[#This Row],[OrderQuantity]]</f>
        <v>2309</v>
      </c>
      <c r="AG9535">
        <f>IF(MIS[[#This Row],[OrderSide]]="SELL",MIS[[#This Row],[VALUE]]-MIS[[#This Row],[LIVE_VALUE]],MIS[[#This Row],[LIVE_VALUE]]-MIS[[#This Row],[VALUE]])</f>
        <v>118</v>
      </c>
      <c r="AH9535" t="str" cm="1">
        <f t="array" ref="AH9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5" t="str">
        <f>MIS[[#This Row],[TRADING SYMBOL]]</f>
        <v>SENSEX2552081100PE</v>
      </c>
      <c r="AJ9535" t="str">
        <f>IF(RIGHT(MIS[[#This Row],[Main/Hedge]],4)="MAIN","MAIN","HEDGE")</f>
        <v>MAIN</v>
      </c>
      <c r="AK9535" t="str" cm="1">
        <f t="array" ref="AK9535">_xlfn._xlws.FILTER(Table4[Column1],ISNUMBER(SEARCH(Table4[Column1],MIS[[#This Row],[OrderUniqueIdentifier]])),"")</f>
        <v>XYT</v>
      </c>
    </row>
    <row r="9536" spans="1:37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>
        <f>_xlfn.XLOOKUP(MIS[[#This Row],[TRADING SYMBOL]],[1]Sheet1!$D:$D,[1]Sheet1!$C:$C)</f>
        <v>168.75</v>
      </c>
      <c r="AE9536">
        <f>MIS[[#This Row],[OrderAverageTradedPrice]]*MIS[[#This Row],[OrderQuantity]]</f>
        <v>12465</v>
      </c>
      <c r="AF9536">
        <f>MIS[[#This Row],[LTP]]*MIS[[#This Row],[OrderQuantity]]</f>
        <v>12656.25</v>
      </c>
      <c r="AG9536">
        <f>IF(MIS[[#This Row],[OrderSide]]="SELL",MIS[[#This Row],[VALUE]]-MIS[[#This Row],[LIVE_VALUE]],MIS[[#This Row],[LIVE_VALUE]]-MIS[[#This Row],[VALUE]])</f>
        <v>191.25</v>
      </c>
      <c r="AH9536" t="str" cm="1">
        <f t="array" ref="AH95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36" t="str">
        <f>MIS[[#This Row],[TRADING SYMBOL]]</f>
        <v>NIFTY2552225050CE</v>
      </c>
      <c r="AJ9536" t="str">
        <f>IF(RIGHT(MIS[[#This Row],[Main/Hedge]],4)="MAIN","MAIN","HEDGE")</f>
        <v>MAIN</v>
      </c>
      <c r="AK9536" t="str" cm="1">
        <f t="array" ref="AK9536">_xlfn._xlws.FILTER(Table4[Column1],ISNUMBER(SEARCH(Table4[Column1],MIS[[#This Row],[OrderUniqueIdentifier]])),"")</f>
        <v>NOTREND</v>
      </c>
    </row>
    <row r="9537" spans="1:37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>
        <f>_xlfn.XLOOKUP(MIS[[#This Row],[TRADING SYMBOL]],[1]Sheet1!$D:$D,[1]Sheet1!$C:$C)</f>
        <v>409.5</v>
      </c>
      <c r="AE9537">
        <f>MIS[[#This Row],[OrderAverageTradedPrice]]*MIS[[#This Row],[OrderQuantity]]</f>
        <v>8066</v>
      </c>
      <c r="AF9537">
        <f>MIS[[#This Row],[LTP]]*MIS[[#This Row],[OrderQuantity]]</f>
        <v>8190</v>
      </c>
      <c r="AG9537">
        <f>IF(MIS[[#This Row],[OrderSide]]="SELL",MIS[[#This Row],[VALUE]]-MIS[[#This Row],[LIVE_VALUE]],MIS[[#This Row],[LIVE_VALUE]]-MIS[[#This Row],[VALUE]])</f>
        <v>124</v>
      </c>
      <c r="AH9537" t="str" cm="1">
        <f t="array" ref="AH9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7" t="str">
        <f>MIS[[#This Row],[TRADING SYMBOL]]</f>
        <v>SENSEX2552082300PE</v>
      </c>
      <c r="AJ9537" t="str">
        <f>IF(RIGHT(MIS[[#This Row],[Main/Hedge]],4)="MAIN","MAIN","HEDGE")</f>
        <v>MAIN</v>
      </c>
      <c r="AK9537" t="str" cm="1">
        <f t="array" ref="AK9537">_xlfn._xlws.FILTER(Table4[Column1],ISNUMBER(SEARCH(Table4[Column1],MIS[[#This Row],[OrderUniqueIdentifier]])),"")</f>
        <v>XYT</v>
      </c>
    </row>
    <row r="9538" spans="1:37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>
        <f>_xlfn.XLOOKUP(MIS[[#This Row],[TRADING SYMBOL]],[1]Sheet1!$D:$D,[1]Sheet1!$C:$C)</f>
        <v>409.5</v>
      </c>
      <c r="AE9538">
        <f>MIS[[#This Row],[OrderAverageTradedPrice]]*MIS[[#This Row],[OrderQuantity]]</f>
        <v>24154.999999999978</v>
      </c>
      <c r="AF9538">
        <f>MIS[[#This Row],[LTP]]*MIS[[#This Row],[OrderQuantity]]</f>
        <v>24570</v>
      </c>
      <c r="AG9538">
        <f>IF(MIS[[#This Row],[OrderSide]]="SELL",MIS[[#This Row],[VALUE]]-MIS[[#This Row],[LIVE_VALUE]],MIS[[#This Row],[LIVE_VALUE]]-MIS[[#This Row],[VALUE]])</f>
        <v>415.00000000002183</v>
      </c>
      <c r="AH9538" t="str" cm="1">
        <f t="array" ref="AH9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38" t="str">
        <f>MIS[[#This Row],[TRADING SYMBOL]]</f>
        <v>SENSEX2552082300PE</v>
      </c>
      <c r="AJ9538" t="str">
        <f>IF(RIGHT(MIS[[#This Row],[Main/Hedge]],4)="MAIN","MAIN","HEDGE")</f>
        <v>MAIN</v>
      </c>
      <c r="AK9538" t="str" cm="1">
        <f t="array" ref="AK9538">_xlfn._xlws.FILTER(Table4[Column1],ISNUMBER(SEARCH(Table4[Column1],MIS[[#This Row],[OrderUniqueIdentifier]])),"")</f>
        <v>LONGSHORT</v>
      </c>
    </row>
    <row r="9539" spans="1:37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>
        <f>_xlfn.XLOOKUP(MIS[[#This Row],[TRADING SYMBOL]],[1]Sheet1!$D:$D,[1]Sheet1!$C:$C)</f>
        <v>409.5</v>
      </c>
      <c r="AE9539">
        <f>MIS[[#This Row],[OrderAverageTradedPrice]]*MIS[[#This Row],[OrderQuantity]]</f>
        <v>8052</v>
      </c>
      <c r="AF9539">
        <f>MIS[[#This Row],[LTP]]*MIS[[#This Row],[OrderQuantity]]</f>
        <v>8190</v>
      </c>
      <c r="AG9539">
        <f>IF(MIS[[#This Row],[OrderSide]]="SELL",MIS[[#This Row],[VALUE]]-MIS[[#This Row],[LIVE_VALUE]],MIS[[#This Row],[LIVE_VALUE]]-MIS[[#This Row],[VALUE]])</f>
        <v>138</v>
      </c>
      <c r="AH9539" t="str" cm="1">
        <f t="array" ref="AH9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9" t="str">
        <f>MIS[[#This Row],[TRADING SYMBOL]]</f>
        <v>SENSEX2552082300PE</v>
      </c>
      <c r="AJ9539" t="str">
        <f>IF(RIGHT(MIS[[#This Row],[Main/Hedge]],4)="MAIN","MAIN","HEDGE")</f>
        <v>MAIN</v>
      </c>
      <c r="AK9539" t="str" cm="1">
        <f t="array" ref="AK9539">_xlfn._xlws.FILTER(Table4[Column1],ISNUMBER(SEARCH(Table4[Column1],MIS[[#This Row],[OrderUniqueIdentifier]])),"")</f>
        <v>XYT</v>
      </c>
    </row>
    <row r="9540" spans="1:37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>
        <f>_xlfn.XLOOKUP(MIS[[#This Row],[TRADING SYMBOL]],[1]Sheet1!$D:$D,[1]Sheet1!$C:$C)</f>
        <v>115.45</v>
      </c>
      <c r="AE9540">
        <f>MIS[[#This Row],[OrderAverageTradedPrice]]*MIS[[#This Row],[OrderQuantity]]</f>
        <v>4378</v>
      </c>
      <c r="AF9540">
        <f>MIS[[#This Row],[LTP]]*MIS[[#This Row],[OrderQuantity]]</f>
        <v>4618</v>
      </c>
      <c r="AG9540">
        <f>IF(MIS[[#This Row],[OrderSide]]="SELL",MIS[[#This Row],[VALUE]]-MIS[[#This Row],[LIVE_VALUE]],MIS[[#This Row],[LIVE_VALUE]]-MIS[[#This Row],[VALUE]])</f>
        <v>240</v>
      </c>
      <c r="AH9540" t="str" cm="1">
        <f t="array" ref="AH9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0" t="str">
        <f>MIS[[#This Row],[TRADING SYMBOL]]</f>
        <v>SENSEX2552081100PE</v>
      </c>
      <c r="AJ9540" t="str">
        <f>IF(RIGHT(MIS[[#This Row],[Main/Hedge]],4)="MAIN","MAIN","HEDGE")</f>
        <v>MAIN</v>
      </c>
      <c r="AK9540" t="str" cm="1">
        <f t="array" ref="AK9540">_xlfn._xlws.FILTER(Table4[Column1],ISNUMBER(SEARCH(Table4[Column1],MIS[[#This Row],[OrderUniqueIdentifier]])),"")</f>
        <v>XYT</v>
      </c>
    </row>
    <row r="9541" spans="1:37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>
        <f>_xlfn.XLOOKUP(MIS[[#This Row],[TRADING SYMBOL]],[1]Sheet1!$D:$D,[1]Sheet1!$C:$C)</f>
        <v>115.45</v>
      </c>
      <c r="AE9541">
        <f>MIS[[#This Row],[OrderAverageTradedPrice]]*MIS[[#This Row],[OrderQuantity]]</f>
        <v>4380</v>
      </c>
      <c r="AF9541">
        <f>MIS[[#This Row],[LTP]]*MIS[[#This Row],[OrderQuantity]]</f>
        <v>4618</v>
      </c>
      <c r="AG9541">
        <f>IF(MIS[[#This Row],[OrderSide]]="SELL",MIS[[#This Row],[VALUE]]-MIS[[#This Row],[LIVE_VALUE]],MIS[[#This Row],[LIVE_VALUE]]-MIS[[#This Row],[VALUE]])</f>
        <v>238</v>
      </c>
      <c r="AH9541" t="str" cm="1">
        <f t="array" ref="AH9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1" t="str">
        <f>MIS[[#This Row],[TRADING SYMBOL]]</f>
        <v>SENSEX2552081100PE</v>
      </c>
      <c r="AJ9541" t="str">
        <f>IF(RIGHT(MIS[[#This Row],[Main/Hedge]],4)="MAIN","MAIN","HEDGE")</f>
        <v>MAIN</v>
      </c>
      <c r="AK9541" t="str" cm="1">
        <f t="array" ref="AK9541">_xlfn._xlws.FILTER(Table4[Column1],ISNUMBER(SEARCH(Table4[Column1],MIS[[#This Row],[OrderUniqueIdentifier]])),"")</f>
        <v>XYT</v>
      </c>
    </row>
    <row r="9542" spans="1:37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>
        <f>_xlfn.XLOOKUP(MIS[[#This Row],[TRADING SYMBOL]],[1]Sheet1!$D:$D,[1]Sheet1!$C:$C)</f>
        <v>409.5</v>
      </c>
      <c r="AE9542">
        <f>MIS[[#This Row],[OrderAverageTradedPrice]]*MIS[[#This Row],[OrderQuantity]]</f>
        <v>16110</v>
      </c>
      <c r="AF9542">
        <f>MIS[[#This Row],[LTP]]*MIS[[#This Row],[OrderQuantity]]</f>
        <v>16380</v>
      </c>
      <c r="AG9542">
        <f>IF(MIS[[#This Row],[OrderSide]]="SELL",MIS[[#This Row],[VALUE]]-MIS[[#This Row],[LIVE_VALUE]],MIS[[#This Row],[LIVE_VALUE]]-MIS[[#This Row],[VALUE]])</f>
        <v>270</v>
      </c>
      <c r="AH9542" t="str" cm="1">
        <f t="array" ref="AH95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42" t="str">
        <f>MIS[[#This Row],[TRADING SYMBOL]]</f>
        <v>SENSEX2552082300PE</v>
      </c>
      <c r="AJ9542" t="str">
        <f>IF(RIGHT(MIS[[#This Row],[Main/Hedge]],4)="MAIN","MAIN","HEDGE")</f>
        <v>MAIN</v>
      </c>
      <c r="AK9542" t="str" cm="1">
        <f t="array" ref="AK9542">_xlfn._xlws.FILTER(Table4[Column1],ISNUMBER(SEARCH(Table4[Column1],MIS[[#This Row],[OrderUniqueIdentifier]])),"")</f>
        <v>NOTREND</v>
      </c>
    </row>
    <row r="9543" spans="1:37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>
        <f>_xlfn.XLOOKUP(MIS[[#This Row],[TRADING SYMBOL]],[1]Sheet1!$D:$D,[1]Sheet1!$C:$C)</f>
        <v>163.69999999999999</v>
      </c>
      <c r="AE9543">
        <f>MIS[[#This Row],[OrderAverageTradedPrice]]*MIS[[#This Row],[OrderQuantity]]</f>
        <v>12292.5</v>
      </c>
      <c r="AF9543">
        <f>MIS[[#This Row],[LTP]]*MIS[[#This Row],[OrderQuantity]]</f>
        <v>12277.5</v>
      </c>
      <c r="AG9543">
        <f>IF(MIS[[#This Row],[OrderSide]]="SELL",MIS[[#This Row],[VALUE]]-MIS[[#This Row],[LIVE_VALUE]],MIS[[#This Row],[LIVE_VALUE]]-MIS[[#This Row],[VALUE]])</f>
        <v>-15</v>
      </c>
      <c r="AH9543" t="str" cm="1">
        <f t="array" ref="AH9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43" t="str">
        <f>MIS[[#This Row],[TRADING SYMBOL]]</f>
        <v>NIFTY2552225000PE</v>
      </c>
      <c r="AJ9543" t="str">
        <f>IF(RIGHT(MIS[[#This Row],[Main/Hedge]],4)="MAIN","MAIN","HEDGE")</f>
        <v>MAIN</v>
      </c>
      <c r="AK9543" t="str" cm="1">
        <f t="array" ref="AK9543">_xlfn._xlws.FILTER(Table4[Column1],ISNUMBER(SEARCH(Table4[Column1],MIS[[#This Row],[OrderUniqueIdentifier]])),"")</f>
        <v>LONGSHORT</v>
      </c>
    </row>
    <row r="9544" spans="1:37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>
        <f>_xlfn.XLOOKUP(MIS[[#This Row],[TRADING SYMBOL]],[1]Sheet1!$D:$D,[1]Sheet1!$C:$C)</f>
        <v>187</v>
      </c>
      <c r="AE9544">
        <f>MIS[[#This Row],[OrderAverageTradedPrice]]*MIS[[#This Row],[OrderQuantity]]</f>
        <v>14055</v>
      </c>
      <c r="AF9544">
        <f>MIS[[#This Row],[LTP]]*MIS[[#This Row],[OrderQuantity]]</f>
        <v>14025</v>
      </c>
      <c r="AG9544">
        <f>IF(MIS[[#This Row],[OrderSide]]="SELL",MIS[[#This Row],[VALUE]]-MIS[[#This Row],[LIVE_VALUE]],MIS[[#This Row],[LIVE_VALUE]]-MIS[[#This Row],[VALUE]])</f>
        <v>-30</v>
      </c>
      <c r="AH9544" t="str" cm="1">
        <f t="array" ref="AH95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44" t="str">
        <f>MIS[[#This Row],[TRADING SYMBOL]]</f>
        <v>NIFTY2552225050PE</v>
      </c>
      <c r="AJ9544" t="str">
        <f>IF(RIGHT(MIS[[#This Row],[Main/Hedge]],4)="MAIN","MAIN","HEDGE")</f>
        <v>MAIN</v>
      </c>
      <c r="AK9544" t="str" cm="1">
        <f t="array" ref="AK9544">_xlfn._xlws.FILTER(Table4[Column1],ISNUMBER(SEARCH(Table4[Column1],MIS[[#This Row],[OrderUniqueIdentifier]])),"")</f>
        <v>NOTREND</v>
      </c>
    </row>
    <row r="9545" spans="1:37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>
        <f>_xlfn.XLOOKUP(MIS[[#This Row],[TRADING SYMBOL]],[1]Sheet1!$D:$D,[1]Sheet1!$C:$C)</f>
        <v>91.6</v>
      </c>
      <c r="AE9545">
        <f>MIS[[#This Row],[OrderAverageTradedPrice]]*MIS[[#This Row],[OrderQuantity]]</f>
        <v>1779</v>
      </c>
      <c r="AF9545">
        <f>MIS[[#This Row],[LTP]]*MIS[[#This Row],[OrderQuantity]]</f>
        <v>1832</v>
      </c>
      <c r="AG9545">
        <f>IF(MIS[[#This Row],[OrderSide]]="SELL",MIS[[#This Row],[VALUE]]-MIS[[#This Row],[LIVE_VALUE]],MIS[[#This Row],[LIVE_VALUE]]-MIS[[#This Row],[VALUE]])</f>
        <v>53</v>
      </c>
      <c r="AH9545" t="str" cm="1">
        <f t="array" ref="AH9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5" t="str">
        <f>MIS[[#This Row],[TRADING SYMBOL]]</f>
        <v>SENSEX2552083600CE</v>
      </c>
      <c r="AJ9545" t="str">
        <f>IF(RIGHT(MIS[[#This Row],[Main/Hedge]],4)="MAIN","MAIN","HEDGE")</f>
        <v>MAIN</v>
      </c>
      <c r="AK9545" t="str" cm="1">
        <f t="array" ref="AK9545">_xlfn._xlws.FILTER(Table4[Column1],ISNUMBER(SEARCH(Table4[Column1],MIS[[#This Row],[OrderUniqueIdentifier]])),"")</f>
        <v>XYT</v>
      </c>
    </row>
    <row r="9546" spans="1:37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>
        <f>_xlfn.XLOOKUP(MIS[[#This Row],[TRADING SYMBOL]],[1]Sheet1!$D:$D,[1]Sheet1!$C:$C)</f>
        <v>118.35</v>
      </c>
      <c r="AE9546">
        <f>MIS[[#This Row],[OrderAverageTradedPrice]]*MIS[[#This Row],[OrderQuantity]]</f>
        <v>2352</v>
      </c>
      <c r="AF9546">
        <f>MIS[[#This Row],[LTP]]*MIS[[#This Row],[OrderQuantity]]</f>
        <v>2367</v>
      </c>
      <c r="AG9546">
        <f>IF(MIS[[#This Row],[OrderSide]]="SELL",MIS[[#This Row],[VALUE]]-MIS[[#This Row],[LIVE_VALUE]],MIS[[#This Row],[LIVE_VALUE]]-MIS[[#This Row],[VALUE]])</f>
        <v>15</v>
      </c>
      <c r="AH9546" t="str" cm="1">
        <f t="array" ref="AH9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6" t="str">
        <f>MIS[[#This Row],[TRADING SYMBOL]]</f>
        <v>SENSEX2552083400CE</v>
      </c>
      <c r="AJ9546" t="str">
        <f>IF(RIGHT(MIS[[#This Row],[Main/Hedge]],4)="MAIN","MAIN","HEDGE")</f>
        <v>MAIN</v>
      </c>
      <c r="AK9546" t="str" cm="1">
        <f t="array" ref="AK9546">_xlfn._xlws.FILTER(Table4[Column1],ISNUMBER(SEARCH(Table4[Column1],MIS[[#This Row],[OrderUniqueIdentifier]])),"")</f>
        <v>XYT</v>
      </c>
    </row>
    <row r="9547" spans="1:37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>
        <f>_xlfn.XLOOKUP(MIS[[#This Row],[TRADING SYMBOL]],[1]Sheet1!$D:$D,[1]Sheet1!$C:$C)</f>
        <v>409.5</v>
      </c>
      <c r="AE9547">
        <f>MIS[[#This Row],[OrderAverageTradedPrice]]*MIS[[#This Row],[OrderQuantity]]</f>
        <v>16142</v>
      </c>
      <c r="AF9547">
        <f>MIS[[#This Row],[LTP]]*MIS[[#This Row],[OrderQuantity]]</f>
        <v>16380</v>
      </c>
      <c r="AG9547">
        <f>IF(MIS[[#This Row],[OrderSide]]="SELL",MIS[[#This Row],[VALUE]]-MIS[[#This Row],[LIVE_VALUE]],MIS[[#This Row],[LIVE_VALUE]]-MIS[[#This Row],[VALUE]])</f>
        <v>238</v>
      </c>
      <c r="AH9547" t="str" cm="1">
        <f t="array" ref="AH9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47" t="str">
        <f>MIS[[#This Row],[TRADING SYMBOL]]</f>
        <v>SENSEX2552082300PE</v>
      </c>
      <c r="AJ9547" t="str">
        <f>IF(RIGHT(MIS[[#This Row],[Main/Hedge]],4)="MAIN","MAIN","HEDGE")</f>
        <v>MAIN</v>
      </c>
      <c r="AK9547" t="str" cm="1">
        <f t="array" ref="AK9547">_xlfn._xlws.FILTER(Table4[Column1],ISNUMBER(SEARCH(Table4[Column1],MIS[[#This Row],[OrderUniqueIdentifier]])),"")</f>
        <v>LONGSHORT</v>
      </c>
    </row>
    <row r="9548" spans="1:37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>
        <f>_xlfn.XLOOKUP(MIS[[#This Row],[TRADING SYMBOL]],[1]Sheet1!$D:$D,[1]Sheet1!$C:$C)</f>
        <v>409.5</v>
      </c>
      <c r="AE9548">
        <f>MIS[[#This Row],[OrderAverageTradedPrice]]*MIS[[#This Row],[OrderQuantity]]</f>
        <v>8067</v>
      </c>
      <c r="AF9548">
        <f>MIS[[#This Row],[LTP]]*MIS[[#This Row],[OrderQuantity]]</f>
        <v>8190</v>
      </c>
      <c r="AG9548">
        <f>IF(MIS[[#This Row],[OrderSide]]="SELL",MIS[[#This Row],[VALUE]]-MIS[[#This Row],[LIVE_VALUE]],MIS[[#This Row],[LIVE_VALUE]]-MIS[[#This Row],[VALUE]])</f>
        <v>123</v>
      </c>
      <c r="AH9548" t="str" cm="1">
        <f t="array" ref="AH95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48" t="str">
        <f>MIS[[#This Row],[TRADING SYMBOL]]</f>
        <v>SENSEX2552082300PE</v>
      </c>
      <c r="AJ9548" t="str">
        <f>IF(RIGHT(MIS[[#This Row],[Main/Hedge]],4)="MAIN","MAIN","HEDGE")</f>
        <v>MAIN</v>
      </c>
      <c r="AK9548" t="str" cm="1">
        <f t="array" ref="AK9548">_xlfn._xlws.FILTER(Table4[Column1],ISNUMBER(SEARCH(Table4[Column1],MIS[[#This Row],[OrderUniqueIdentifier]])),"")</f>
        <v>NOTREND</v>
      </c>
    </row>
    <row r="9549" spans="1:37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>
        <f>_xlfn.XLOOKUP(MIS[[#This Row],[TRADING SYMBOL]],[1]Sheet1!$D:$D,[1]Sheet1!$C:$C)</f>
        <v>115.45</v>
      </c>
      <c r="AE9549">
        <f>MIS[[#This Row],[OrderAverageTradedPrice]]*MIS[[#This Row],[OrderQuantity]]</f>
        <v>2189</v>
      </c>
      <c r="AF9549">
        <f>MIS[[#This Row],[LTP]]*MIS[[#This Row],[OrderQuantity]]</f>
        <v>2309</v>
      </c>
      <c r="AG9549">
        <f>IF(MIS[[#This Row],[OrderSide]]="SELL",MIS[[#This Row],[VALUE]]-MIS[[#This Row],[LIVE_VALUE]],MIS[[#This Row],[LIVE_VALUE]]-MIS[[#This Row],[VALUE]])</f>
        <v>120</v>
      </c>
      <c r="AH9549" t="str" cm="1">
        <f t="array" ref="AH9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9" t="str">
        <f>MIS[[#This Row],[TRADING SYMBOL]]</f>
        <v>SENSEX2552081100PE</v>
      </c>
      <c r="AJ9549" t="str">
        <f>IF(RIGHT(MIS[[#This Row],[Main/Hedge]],4)="MAIN","MAIN","HEDGE")</f>
        <v>MAIN</v>
      </c>
      <c r="AK9549" t="str" cm="1">
        <f t="array" ref="AK9549">_xlfn._xlws.FILTER(Table4[Column1],ISNUMBER(SEARCH(Table4[Column1],MIS[[#This Row],[OrderUniqueIdentifier]])),"")</f>
        <v>XYT</v>
      </c>
    </row>
    <row r="9550" spans="1:37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>
        <f>_xlfn.XLOOKUP(MIS[[#This Row],[TRADING SYMBOL]],[1]Sheet1!$D:$D,[1]Sheet1!$C:$C)</f>
        <v>115.45</v>
      </c>
      <c r="AE9550">
        <f>MIS[[#This Row],[OrderAverageTradedPrice]]*MIS[[#This Row],[OrderQuantity]]</f>
        <v>2189</v>
      </c>
      <c r="AF9550">
        <f>MIS[[#This Row],[LTP]]*MIS[[#This Row],[OrderQuantity]]</f>
        <v>2309</v>
      </c>
      <c r="AG9550">
        <f>IF(MIS[[#This Row],[OrderSide]]="SELL",MIS[[#This Row],[VALUE]]-MIS[[#This Row],[LIVE_VALUE]],MIS[[#This Row],[LIVE_VALUE]]-MIS[[#This Row],[VALUE]])</f>
        <v>120</v>
      </c>
      <c r="AH9550" t="str" cm="1">
        <f t="array" ref="AH9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0" t="str">
        <f>MIS[[#This Row],[TRADING SYMBOL]]</f>
        <v>SENSEX2552081100PE</v>
      </c>
      <c r="AJ9550" t="str">
        <f>IF(RIGHT(MIS[[#This Row],[Main/Hedge]],4)="MAIN","MAIN","HEDGE")</f>
        <v>MAIN</v>
      </c>
      <c r="AK9550" t="str" cm="1">
        <f t="array" ref="AK9550">_xlfn._xlws.FILTER(Table4[Column1],ISNUMBER(SEARCH(Table4[Column1],MIS[[#This Row],[OrderUniqueIdentifier]])),"")</f>
        <v>XYT</v>
      </c>
    </row>
    <row r="9551" spans="1:37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>
        <f>_xlfn.XLOOKUP(MIS[[#This Row],[TRADING SYMBOL]],[1]Sheet1!$D:$D,[1]Sheet1!$C:$C)</f>
        <v>409.5</v>
      </c>
      <c r="AE9551">
        <f>MIS[[#This Row],[OrderAverageTradedPrice]]*MIS[[#This Row],[OrderQuantity]]</f>
        <v>24162</v>
      </c>
      <c r="AF9551">
        <f>MIS[[#This Row],[LTP]]*MIS[[#This Row],[OrderQuantity]]</f>
        <v>24570</v>
      </c>
      <c r="AG9551">
        <f>IF(MIS[[#This Row],[OrderSide]]="SELL",MIS[[#This Row],[VALUE]]-MIS[[#This Row],[LIVE_VALUE]],MIS[[#This Row],[LIVE_VALUE]]-MIS[[#This Row],[VALUE]])</f>
        <v>408</v>
      </c>
      <c r="AH9551" t="str" cm="1">
        <f t="array" ref="AH9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51" t="str">
        <f>MIS[[#This Row],[TRADING SYMBOL]]</f>
        <v>SENSEX2552082300PE</v>
      </c>
      <c r="AJ9551" t="str">
        <f>IF(RIGHT(MIS[[#This Row],[Main/Hedge]],4)="MAIN","MAIN","HEDGE")</f>
        <v>MAIN</v>
      </c>
      <c r="AK9551" t="str" cm="1">
        <f t="array" ref="AK9551">_xlfn._xlws.FILTER(Table4[Column1],ISNUMBER(SEARCH(Table4[Column1],MIS[[#This Row],[OrderUniqueIdentifier]])),"")</f>
        <v>LONGSHORT</v>
      </c>
    </row>
    <row r="9552" spans="1:37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>
        <f>_xlfn.XLOOKUP(MIS[[#This Row],[TRADING SYMBOL]],[1]Sheet1!$D:$D,[1]Sheet1!$C:$C)</f>
        <v>115.45</v>
      </c>
      <c r="AE9552">
        <f>MIS[[#This Row],[OrderAverageTradedPrice]]*MIS[[#This Row],[OrderQuantity]]</f>
        <v>2189</v>
      </c>
      <c r="AF9552">
        <f>MIS[[#This Row],[LTP]]*MIS[[#This Row],[OrderQuantity]]</f>
        <v>2309</v>
      </c>
      <c r="AG9552">
        <f>IF(MIS[[#This Row],[OrderSide]]="SELL",MIS[[#This Row],[VALUE]]-MIS[[#This Row],[LIVE_VALUE]],MIS[[#This Row],[LIVE_VALUE]]-MIS[[#This Row],[VALUE]])</f>
        <v>120</v>
      </c>
      <c r="AH9552" t="str" cm="1">
        <f t="array" ref="AH9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2" t="str">
        <f>MIS[[#This Row],[TRADING SYMBOL]]</f>
        <v>SENSEX2552081100PE</v>
      </c>
      <c r="AJ9552" t="str">
        <f>IF(RIGHT(MIS[[#This Row],[Main/Hedge]],4)="MAIN","MAIN","HEDGE")</f>
        <v>MAIN</v>
      </c>
      <c r="AK9552" t="str" cm="1">
        <f t="array" ref="AK9552">_xlfn._xlws.FILTER(Table4[Column1],ISNUMBER(SEARCH(Table4[Column1],MIS[[#This Row],[OrderUniqueIdentifier]])),"")</f>
        <v>XYT</v>
      </c>
    </row>
    <row r="9553" spans="1:37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>
        <f>_xlfn.XLOOKUP(MIS[[#This Row],[TRADING SYMBOL]],[1]Sheet1!$D:$D,[1]Sheet1!$C:$C)</f>
        <v>118.35</v>
      </c>
      <c r="AE9553">
        <f>MIS[[#This Row],[OrderAverageTradedPrice]]*MIS[[#This Row],[OrderQuantity]]</f>
        <v>2341</v>
      </c>
      <c r="AF9553">
        <f>MIS[[#This Row],[LTP]]*MIS[[#This Row],[OrderQuantity]]</f>
        <v>2367</v>
      </c>
      <c r="AG9553">
        <f>IF(MIS[[#This Row],[OrderSide]]="SELL",MIS[[#This Row],[VALUE]]-MIS[[#This Row],[LIVE_VALUE]],MIS[[#This Row],[LIVE_VALUE]]-MIS[[#This Row],[VALUE]])</f>
        <v>26</v>
      </c>
      <c r="AH9553" t="str" cm="1">
        <f t="array" ref="AH9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3" t="str">
        <f>MIS[[#This Row],[TRADING SYMBOL]]</f>
        <v>SENSEX2552083400CE</v>
      </c>
      <c r="AJ9553" t="str">
        <f>IF(RIGHT(MIS[[#This Row],[Main/Hedge]],4)="MAIN","MAIN","HEDGE")</f>
        <v>MAIN</v>
      </c>
      <c r="AK9553" t="str" cm="1">
        <f t="array" ref="AK9553">_xlfn._xlws.FILTER(Table4[Column1],ISNUMBER(SEARCH(Table4[Column1],MIS[[#This Row],[OrderUniqueIdentifier]])),"")</f>
        <v>XYT</v>
      </c>
    </row>
    <row r="9554" spans="1:37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>
        <f>_xlfn.XLOOKUP(MIS[[#This Row],[TRADING SYMBOL]],[1]Sheet1!$D:$D,[1]Sheet1!$C:$C)</f>
        <v>168.75</v>
      </c>
      <c r="AE9554">
        <f>MIS[[#This Row],[OrderAverageTradedPrice]]*MIS[[#This Row],[OrderQuantity]]</f>
        <v>12446.25</v>
      </c>
      <c r="AF9554">
        <f>MIS[[#This Row],[LTP]]*MIS[[#This Row],[OrderQuantity]]</f>
        <v>12656.25</v>
      </c>
      <c r="AG9554">
        <f>IF(MIS[[#This Row],[OrderSide]]="SELL",MIS[[#This Row],[VALUE]]-MIS[[#This Row],[LIVE_VALUE]],MIS[[#This Row],[LIVE_VALUE]]-MIS[[#This Row],[VALUE]])</f>
        <v>210</v>
      </c>
      <c r="AH9554" t="str" cm="1">
        <f t="array" ref="AH95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54" t="str">
        <f>MIS[[#This Row],[TRADING SYMBOL]]</f>
        <v>NIFTY2552225050CE</v>
      </c>
      <c r="AJ9554" t="str">
        <f>IF(RIGHT(MIS[[#This Row],[Main/Hedge]],4)="MAIN","MAIN","HEDGE")</f>
        <v>MAIN</v>
      </c>
      <c r="AK9554" t="str" cm="1">
        <f t="array" ref="AK9554">_xlfn._xlws.FILTER(Table4[Column1],ISNUMBER(SEARCH(Table4[Column1],MIS[[#This Row],[OrderUniqueIdentifier]])),"")</f>
        <v>NOTREND</v>
      </c>
    </row>
    <row r="9555" spans="1:37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>
        <f>_xlfn.XLOOKUP(MIS[[#This Row],[TRADING SYMBOL]],[1]Sheet1!$D:$D,[1]Sheet1!$C:$C)</f>
        <v>490.65</v>
      </c>
      <c r="AE9555">
        <f>MIS[[#This Row],[OrderAverageTradedPrice]]*MIS[[#This Row],[OrderQuantity]]</f>
        <v>9714</v>
      </c>
      <c r="AF9555">
        <f>MIS[[#This Row],[LTP]]*MIS[[#This Row],[OrderQuantity]]</f>
        <v>9813</v>
      </c>
      <c r="AG9555">
        <f>IF(MIS[[#This Row],[OrderSide]]="SELL",MIS[[#This Row],[VALUE]]-MIS[[#This Row],[LIVE_VALUE]],MIS[[#This Row],[LIVE_VALUE]]-MIS[[#This Row],[VALUE]])</f>
        <v>99</v>
      </c>
      <c r="AH9555" t="str" cm="1">
        <f t="array" ref="AH95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55" t="str">
        <f>MIS[[#This Row],[TRADING SYMBOL]]</f>
        <v>SENSEX2552082300CE</v>
      </c>
      <c r="AJ9555" t="str">
        <f>IF(RIGHT(MIS[[#This Row],[Main/Hedge]],4)="MAIN","MAIN","HEDGE")</f>
        <v>MAIN</v>
      </c>
      <c r="AK9555" t="str" cm="1">
        <f t="array" ref="AK9555">_xlfn._xlws.FILTER(Table4[Column1],ISNUMBER(SEARCH(Table4[Column1],MIS[[#This Row],[OrderUniqueIdentifier]])),"")</f>
        <v>NOTREND</v>
      </c>
    </row>
    <row r="9556" spans="1:37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>
        <f>_xlfn.XLOOKUP(MIS[[#This Row],[TRADING SYMBOL]],[1]Sheet1!$D:$D,[1]Sheet1!$C:$C)</f>
        <v>163.69999999999999</v>
      </c>
      <c r="AE9556">
        <f>MIS[[#This Row],[OrderAverageTradedPrice]]*MIS[[#This Row],[OrderQuantity]]</f>
        <v>86092.499999999854</v>
      </c>
      <c r="AF9556">
        <f>MIS[[#This Row],[LTP]]*MIS[[#This Row],[OrderQuantity]]</f>
        <v>85942.5</v>
      </c>
      <c r="AG9556">
        <f>IF(MIS[[#This Row],[OrderSide]]="SELL",MIS[[#This Row],[VALUE]]-MIS[[#This Row],[LIVE_VALUE]],MIS[[#This Row],[LIVE_VALUE]]-MIS[[#This Row],[VALUE]])</f>
        <v>-149.99999999985448</v>
      </c>
      <c r="AH9556" t="str" cm="1">
        <f t="array" ref="AH9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56" t="str">
        <f>MIS[[#This Row],[TRADING SYMBOL]]</f>
        <v>NIFTY2552225000PE</v>
      </c>
      <c r="AJ9556" t="str">
        <f>IF(RIGHT(MIS[[#This Row],[Main/Hedge]],4)="MAIN","MAIN","HEDGE")</f>
        <v>MAIN</v>
      </c>
      <c r="AK9556" t="str" cm="1">
        <f t="array" ref="AK9556">_xlfn._xlws.FILTER(Table4[Column1],ISNUMBER(SEARCH(Table4[Column1],MIS[[#This Row],[OrderUniqueIdentifier]])),"")</f>
        <v>LONGSHORT</v>
      </c>
    </row>
    <row r="9557" spans="1:37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>
        <f>_xlfn.XLOOKUP(MIS[[#This Row],[TRADING SYMBOL]],[1]Sheet1!$D:$D,[1]Sheet1!$C:$C)</f>
        <v>168.75</v>
      </c>
      <c r="AE9557">
        <f>MIS[[#This Row],[OrderAverageTradedPrice]]*MIS[[#This Row],[OrderQuantity]]</f>
        <v>12453.75</v>
      </c>
      <c r="AF9557">
        <f>MIS[[#This Row],[LTP]]*MIS[[#This Row],[OrderQuantity]]</f>
        <v>12656.25</v>
      </c>
      <c r="AG9557">
        <f>IF(MIS[[#This Row],[OrderSide]]="SELL",MIS[[#This Row],[VALUE]]-MIS[[#This Row],[LIVE_VALUE]],MIS[[#This Row],[LIVE_VALUE]]-MIS[[#This Row],[VALUE]])</f>
        <v>202.5</v>
      </c>
      <c r="AH9557" t="str" cm="1">
        <f t="array" ref="AH95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57" t="str">
        <f>MIS[[#This Row],[TRADING SYMBOL]]</f>
        <v>NIFTY2552225050CE</v>
      </c>
      <c r="AJ9557" t="str">
        <f>IF(RIGHT(MIS[[#This Row],[Main/Hedge]],4)="MAIN","MAIN","HEDGE")</f>
        <v>MAIN</v>
      </c>
      <c r="AK9557" t="str" cm="1">
        <f t="array" ref="AK9557">_xlfn._xlws.FILTER(Table4[Column1],ISNUMBER(SEARCH(Table4[Column1],MIS[[#This Row],[OrderUniqueIdentifier]])),"")</f>
        <v>NOTREND</v>
      </c>
    </row>
    <row r="9558" spans="1:37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>
        <f>_xlfn.XLOOKUP(MIS[[#This Row],[TRADING SYMBOL]],[1]Sheet1!$D:$D,[1]Sheet1!$C:$C)</f>
        <v>409.5</v>
      </c>
      <c r="AE9558">
        <f>MIS[[#This Row],[OrderAverageTradedPrice]]*MIS[[#This Row],[OrderQuantity]]</f>
        <v>8059</v>
      </c>
      <c r="AF9558">
        <f>MIS[[#This Row],[LTP]]*MIS[[#This Row],[OrderQuantity]]</f>
        <v>8190</v>
      </c>
      <c r="AG9558">
        <f>IF(MIS[[#This Row],[OrderSide]]="SELL",MIS[[#This Row],[VALUE]]-MIS[[#This Row],[LIVE_VALUE]],MIS[[#This Row],[LIVE_VALUE]]-MIS[[#This Row],[VALUE]])</f>
        <v>131</v>
      </c>
      <c r="AH9558" t="str" cm="1">
        <f t="array" ref="AH95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58" t="str">
        <f>MIS[[#This Row],[TRADING SYMBOL]]</f>
        <v>SENSEX2552082300PE</v>
      </c>
      <c r="AJ9558" t="str">
        <f>IF(RIGHT(MIS[[#This Row],[Main/Hedge]],4)="MAIN","MAIN","HEDGE")</f>
        <v>MAIN</v>
      </c>
      <c r="AK9558" t="str" cm="1">
        <f t="array" ref="AK9558">_xlfn._xlws.FILTER(Table4[Column1],ISNUMBER(SEARCH(Table4[Column1],MIS[[#This Row],[OrderUniqueIdentifier]])),"")</f>
        <v>NOTREND</v>
      </c>
    </row>
    <row r="9559" spans="1:37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>
        <f>_xlfn.XLOOKUP(MIS[[#This Row],[TRADING SYMBOL]],[1]Sheet1!$D:$D,[1]Sheet1!$C:$C)</f>
        <v>115.45</v>
      </c>
      <c r="AE9559">
        <f>MIS[[#This Row],[OrderAverageTradedPrice]]*MIS[[#This Row],[OrderQuantity]]</f>
        <v>2196</v>
      </c>
      <c r="AF9559">
        <f>MIS[[#This Row],[LTP]]*MIS[[#This Row],[OrderQuantity]]</f>
        <v>2309</v>
      </c>
      <c r="AG9559">
        <f>IF(MIS[[#This Row],[OrderSide]]="SELL",MIS[[#This Row],[VALUE]]-MIS[[#This Row],[LIVE_VALUE]],MIS[[#This Row],[LIVE_VALUE]]-MIS[[#This Row],[VALUE]])</f>
        <v>113</v>
      </c>
      <c r="AH9559" t="str" cm="1">
        <f t="array" ref="AH9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9" t="str">
        <f>MIS[[#This Row],[TRADING SYMBOL]]</f>
        <v>SENSEX2552081100PE</v>
      </c>
      <c r="AJ9559" t="str">
        <f>IF(RIGHT(MIS[[#This Row],[Main/Hedge]],4)="MAIN","MAIN","HEDGE")</f>
        <v>MAIN</v>
      </c>
      <c r="AK9559" t="str" cm="1">
        <f t="array" ref="AK9559">_xlfn._xlws.FILTER(Table4[Column1],ISNUMBER(SEARCH(Table4[Column1],MIS[[#This Row],[OrderUniqueIdentifier]])),"")</f>
        <v>XYT</v>
      </c>
    </row>
    <row r="9560" spans="1:37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>
        <f>_xlfn.XLOOKUP(MIS[[#This Row],[TRADING SYMBOL]],[1]Sheet1!$D:$D,[1]Sheet1!$C:$C)</f>
        <v>115.45</v>
      </c>
      <c r="AE9560">
        <f>MIS[[#This Row],[OrderAverageTradedPrice]]*MIS[[#This Row],[OrderQuantity]]</f>
        <v>2196</v>
      </c>
      <c r="AF9560">
        <f>MIS[[#This Row],[LTP]]*MIS[[#This Row],[OrderQuantity]]</f>
        <v>2309</v>
      </c>
      <c r="AG9560">
        <f>IF(MIS[[#This Row],[OrderSide]]="SELL",MIS[[#This Row],[VALUE]]-MIS[[#This Row],[LIVE_VALUE]],MIS[[#This Row],[LIVE_VALUE]]-MIS[[#This Row],[VALUE]])</f>
        <v>113</v>
      </c>
      <c r="AH9560" t="str" cm="1">
        <f t="array" ref="AH9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0" t="str">
        <f>MIS[[#This Row],[TRADING SYMBOL]]</f>
        <v>SENSEX2552081100PE</v>
      </c>
      <c r="AJ9560" t="str">
        <f>IF(RIGHT(MIS[[#This Row],[Main/Hedge]],4)="MAIN","MAIN","HEDGE")</f>
        <v>MAIN</v>
      </c>
      <c r="AK9560" t="str" cm="1">
        <f t="array" ref="AK9560">_xlfn._xlws.FILTER(Table4[Column1],ISNUMBER(SEARCH(Table4[Column1],MIS[[#This Row],[OrderUniqueIdentifier]])),"")</f>
        <v>XYT</v>
      </c>
    </row>
    <row r="9561" spans="1:37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>
        <f>_xlfn.XLOOKUP(MIS[[#This Row],[TRADING SYMBOL]],[1]Sheet1!$D:$D,[1]Sheet1!$C:$C)</f>
        <v>163.69999999999999</v>
      </c>
      <c r="AE9561">
        <f>MIS[[#This Row],[OrderAverageTradedPrice]]*MIS[[#This Row],[OrderQuantity]]</f>
        <v>73800</v>
      </c>
      <c r="AF9561">
        <f>MIS[[#This Row],[LTP]]*MIS[[#This Row],[OrderQuantity]]</f>
        <v>73665</v>
      </c>
      <c r="AG9561">
        <f>IF(MIS[[#This Row],[OrderSide]]="SELL",MIS[[#This Row],[VALUE]]-MIS[[#This Row],[LIVE_VALUE]],MIS[[#This Row],[LIVE_VALUE]]-MIS[[#This Row],[VALUE]])</f>
        <v>-135</v>
      </c>
      <c r="AH9561" t="str" cm="1">
        <f t="array" ref="AH9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61" t="str">
        <f>MIS[[#This Row],[TRADING SYMBOL]]</f>
        <v>NIFTY2552225000PE</v>
      </c>
      <c r="AJ9561" t="str">
        <f>IF(RIGHT(MIS[[#This Row],[Main/Hedge]],4)="MAIN","MAIN","HEDGE")</f>
        <v>MAIN</v>
      </c>
      <c r="AK9561" t="str" cm="1">
        <f t="array" ref="AK9561">_xlfn._xlws.FILTER(Table4[Column1],ISNUMBER(SEARCH(Table4[Column1],MIS[[#This Row],[OrderUniqueIdentifier]])),"")</f>
        <v>LONGSHORT</v>
      </c>
    </row>
    <row r="9562" spans="1:37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>
        <f>_xlfn.XLOOKUP(MIS[[#This Row],[TRADING SYMBOL]],[1]Sheet1!$D:$D,[1]Sheet1!$C:$C)</f>
        <v>118.35</v>
      </c>
      <c r="AE9562">
        <f>MIS[[#This Row],[OrderAverageTradedPrice]]*MIS[[#This Row],[OrderQuantity]]</f>
        <v>2341</v>
      </c>
      <c r="AF9562">
        <f>MIS[[#This Row],[LTP]]*MIS[[#This Row],[OrderQuantity]]</f>
        <v>2367</v>
      </c>
      <c r="AG9562">
        <f>IF(MIS[[#This Row],[OrderSide]]="SELL",MIS[[#This Row],[VALUE]]-MIS[[#This Row],[LIVE_VALUE]],MIS[[#This Row],[LIVE_VALUE]]-MIS[[#This Row],[VALUE]])</f>
        <v>26</v>
      </c>
      <c r="AH9562" t="str" cm="1">
        <f t="array" ref="AH9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2" t="str">
        <f>MIS[[#This Row],[TRADING SYMBOL]]</f>
        <v>SENSEX2552083400CE</v>
      </c>
      <c r="AJ9562" t="str">
        <f>IF(RIGHT(MIS[[#This Row],[Main/Hedge]],4)="MAIN","MAIN","HEDGE")</f>
        <v>MAIN</v>
      </c>
      <c r="AK9562" t="str" cm="1">
        <f t="array" ref="AK9562">_xlfn._xlws.FILTER(Table4[Column1],ISNUMBER(SEARCH(Table4[Column1],MIS[[#This Row],[OrderUniqueIdentifier]])),"")</f>
        <v>XYT</v>
      </c>
    </row>
    <row r="9563" spans="1:37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>
        <f>_xlfn.XLOOKUP(MIS[[#This Row],[TRADING SYMBOL]],[1]Sheet1!$D:$D,[1]Sheet1!$C:$C)</f>
        <v>91.6</v>
      </c>
      <c r="AE9563">
        <f>MIS[[#This Row],[OrderAverageTradedPrice]]*MIS[[#This Row],[OrderQuantity]]</f>
        <v>1777</v>
      </c>
      <c r="AF9563">
        <f>MIS[[#This Row],[LTP]]*MIS[[#This Row],[OrderQuantity]]</f>
        <v>1832</v>
      </c>
      <c r="AG9563">
        <f>IF(MIS[[#This Row],[OrderSide]]="SELL",MIS[[#This Row],[VALUE]]-MIS[[#This Row],[LIVE_VALUE]],MIS[[#This Row],[LIVE_VALUE]]-MIS[[#This Row],[VALUE]])</f>
        <v>55</v>
      </c>
      <c r="AH9563" t="str" cm="1">
        <f t="array" ref="AH9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3" t="str">
        <f>MIS[[#This Row],[TRADING SYMBOL]]</f>
        <v>SENSEX2552083600CE</v>
      </c>
      <c r="AJ9563" t="str">
        <f>IF(RIGHT(MIS[[#This Row],[Main/Hedge]],4)="MAIN","MAIN","HEDGE")</f>
        <v>MAIN</v>
      </c>
      <c r="AK9563" t="str" cm="1">
        <f t="array" ref="AK9563">_xlfn._xlws.FILTER(Table4[Column1],ISNUMBER(SEARCH(Table4[Column1],MIS[[#This Row],[OrderUniqueIdentifier]])),"")</f>
        <v>XYT</v>
      </c>
    </row>
    <row r="9564" spans="1:37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>
        <f>_xlfn.XLOOKUP(MIS[[#This Row],[TRADING SYMBOL]],[1]Sheet1!$D:$D,[1]Sheet1!$C:$C)</f>
        <v>168.75</v>
      </c>
      <c r="AE9564">
        <f>MIS[[#This Row],[OrderAverageTradedPrice]]*MIS[[#This Row],[OrderQuantity]]</f>
        <v>12457.5</v>
      </c>
      <c r="AF9564">
        <f>MIS[[#This Row],[LTP]]*MIS[[#This Row],[OrderQuantity]]</f>
        <v>12656.25</v>
      </c>
      <c r="AG9564">
        <f>IF(MIS[[#This Row],[OrderSide]]="SELL",MIS[[#This Row],[VALUE]]-MIS[[#This Row],[LIVE_VALUE]],MIS[[#This Row],[LIVE_VALUE]]-MIS[[#This Row],[VALUE]])</f>
        <v>198.75</v>
      </c>
      <c r="AH9564" t="str" cm="1">
        <f t="array" ref="AH95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64" t="str">
        <f>MIS[[#This Row],[TRADING SYMBOL]]</f>
        <v>NIFTY2552225050CE</v>
      </c>
      <c r="AJ9564" t="str">
        <f>IF(RIGHT(MIS[[#This Row],[Main/Hedge]],4)="MAIN","MAIN","HEDGE")</f>
        <v>MAIN</v>
      </c>
      <c r="AK9564" t="str" cm="1">
        <f t="array" ref="AK9564">_xlfn._xlws.FILTER(Table4[Column1],ISNUMBER(SEARCH(Table4[Column1],MIS[[#This Row],[OrderUniqueIdentifier]])),"")</f>
        <v>NOTREND</v>
      </c>
    </row>
    <row r="9565" spans="1:37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>
        <f>_xlfn.XLOOKUP(MIS[[#This Row],[TRADING SYMBOL]],[1]Sheet1!$D:$D,[1]Sheet1!$C:$C)</f>
        <v>91.6</v>
      </c>
      <c r="AE9565">
        <f>MIS[[#This Row],[OrderAverageTradedPrice]]*MIS[[#This Row],[OrderQuantity]]</f>
        <v>1779</v>
      </c>
      <c r="AF9565">
        <f>MIS[[#This Row],[LTP]]*MIS[[#This Row],[OrderQuantity]]</f>
        <v>1832</v>
      </c>
      <c r="AG9565">
        <f>IF(MIS[[#This Row],[OrderSide]]="SELL",MIS[[#This Row],[VALUE]]-MIS[[#This Row],[LIVE_VALUE]],MIS[[#This Row],[LIVE_VALUE]]-MIS[[#This Row],[VALUE]])</f>
        <v>53</v>
      </c>
      <c r="AH9565" t="str" cm="1">
        <f t="array" ref="AH9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5" t="str">
        <f>MIS[[#This Row],[TRADING SYMBOL]]</f>
        <v>SENSEX2552083600CE</v>
      </c>
      <c r="AJ9565" t="str">
        <f>IF(RIGHT(MIS[[#This Row],[Main/Hedge]],4)="MAIN","MAIN","HEDGE")</f>
        <v>MAIN</v>
      </c>
      <c r="AK9565" t="str" cm="1">
        <f t="array" ref="AK9565">_xlfn._xlws.FILTER(Table4[Column1],ISNUMBER(SEARCH(Table4[Column1],MIS[[#This Row],[OrderUniqueIdentifier]])),"")</f>
        <v>XYT</v>
      </c>
    </row>
    <row r="9566" spans="1:37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>
        <f>_xlfn.XLOOKUP(MIS[[#This Row],[TRADING SYMBOL]],[1]Sheet1!$D:$D,[1]Sheet1!$C:$C)</f>
        <v>490.65</v>
      </c>
      <c r="AE9566">
        <f>MIS[[#This Row],[OrderAverageTradedPrice]]*MIS[[#This Row],[OrderQuantity]]</f>
        <v>9717</v>
      </c>
      <c r="AF9566">
        <f>MIS[[#This Row],[LTP]]*MIS[[#This Row],[OrderQuantity]]</f>
        <v>9813</v>
      </c>
      <c r="AG9566">
        <f>IF(MIS[[#This Row],[OrderSide]]="SELL",MIS[[#This Row],[VALUE]]-MIS[[#This Row],[LIVE_VALUE]],MIS[[#This Row],[LIVE_VALUE]]-MIS[[#This Row],[VALUE]])</f>
        <v>96</v>
      </c>
      <c r="AH9566" t="str" cm="1">
        <f t="array" ref="AH9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6" t="str">
        <f>MIS[[#This Row],[TRADING SYMBOL]]</f>
        <v>SENSEX2552082300CE</v>
      </c>
      <c r="AJ9566" t="str">
        <f>IF(RIGHT(MIS[[#This Row],[Main/Hedge]],4)="MAIN","MAIN","HEDGE")</f>
        <v>MAIN</v>
      </c>
      <c r="AK9566" t="str" cm="1">
        <f t="array" ref="AK9566">_xlfn._xlws.FILTER(Table4[Column1],ISNUMBER(SEARCH(Table4[Column1],MIS[[#This Row],[OrderUniqueIdentifier]])),"")</f>
        <v>XYT</v>
      </c>
    </row>
    <row r="9567" spans="1:37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>
        <f>_xlfn.XLOOKUP(MIS[[#This Row],[TRADING SYMBOL]],[1]Sheet1!$D:$D,[1]Sheet1!$C:$C)</f>
        <v>187</v>
      </c>
      <c r="AE9567">
        <f>MIS[[#This Row],[OrderAverageTradedPrice]]*MIS[[#This Row],[OrderQuantity]]</f>
        <v>14032.5</v>
      </c>
      <c r="AF9567">
        <f>MIS[[#This Row],[LTP]]*MIS[[#This Row],[OrderQuantity]]</f>
        <v>14025</v>
      </c>
      <c r="AG9567">
        <f>IF(MIS[[#This Row],[OrderSide]]="SELL",MIS[[#This Row],[VALUE]]-MIS[[#This Row],[LIVE_VALUE]],MIS[[#This Row],[LIVE_VALUE]]-MIS[[#This Row],[VALUE]])</f>
        <v>-7.5</v>
      </c>
      <c r="AH9567" t="str" cm="1">
        <f t="array" ref="AH95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67" t="str">
        <f>MIS[[#This Row],[TRADING SYMBOL]]</f>
        <v>NIFTY2552225050PE</v>
      </c>
      <c r="AJ9567" t="str">
        <f>IF(RIGHT(MIS[[#This Row],[Main/Hedge]],4)="MAIN","MAIN","HEDGE")</f>
        <v>MAIN</v>
      </c>
      <c r="AK9567" t="str" cm="1">
        <f t="array" ref="AK9567">_xlfn._xlws.FILTER(Table4[Column1],ISNUMBER(SEARCH(Table4[Column1],MIS[[#This Row],[OrderUniqueIdentifier]])),"")</f>
        <v>NOTREND</v>
      </c>
    </row>
    <row r="9568" spans="1:37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>
        <f>_xlfn.XLOOKUP(MIS[[#This Row],[TRADING SYMBOL]],[1]Sheet1!$D:$D,[1]Sheet1!$C:$C)</f>
        <v>409.5</v>
      </c>
      <c r="AE9568">
        <f>MIS[[#This Row],[OrderAverageTradedPrice]]*MIS[[#This Row],[OrderQuantity]]</f>
        <v>16120</v>
      </c>
      <c r="AF9568">
        <f>MIS[[#This Row],[LTP]]*MIS[[#This Row],[OrderQuantity]]</f>
        <v>16380</v>
      </c>
      <c r="AG9568">
        <f>IF(MIS[[#This Row],[OrderSide]]="SELL",MIS[[#This Row],[VALUE]]-MIS[[#This Row],[LIVE_VALUE]],MIS[[#This Row],[LIVE_VALUE]]-MIS[[#This Row],[VALUE]])</f>
        <v>260</v>
      </c>
      <c r="AH9568" t="str" cm="1">
        <f t="array" ref="AH95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68" t="str">
        <f>MIS[[#This Row],[TRADING SYMBOL]]</f>
        <v>SENSEX2552082300PE</v>
      </c>
      <c r="AJ9568" t="str">
        <f>IF(RIGHT(MIS[[#This Row],[Main/Hedge]],4)="MAIN","MAIN","HEDGE")</f>
        <v>MAIN</v>
      </c>
      <c r="AK9568" t="str" cm="1">
        <f t="array" ref="AK9568">_xlfn._xlws.FILTER(Table4[Column1],ISNUMBER(SEARCH(Table4[Column1],MIS[[#This Row],[OrderUniqueIdentifier]])),"")</f>
        <v>NOTREND</v>
      </c>
    </row>
    <row r="9569" spans="1:37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>
        <f>_xlfn.XLOOKUP(MIS[[#This Row],[TRADING SYMBOL]],[1]Sheet1!$D:$D,[1]Sheet1!$C:$C)</f>
        <v>115.45</v>
      </c>
      <c r="AE9569">
        <f>MIS[[#This Row],[OrderAverageTradedPrice]]*MIS[[#This Row],[OrderQuantity]]</f>
        <v>2193</v>
      </c>
      <c r="AF9569">
        <f>MIS[[#This Row],[LTP]]*MIS[[#This Row],[OrderQuantity]]</f>
        <v>2309</v>
      </c>
      <c r="AG9569">
        <f>IF(MIS[[#This Row],[OrderSide]]="SELL",MIS[[#This Row],[VALUE]]-MIS[[#This Row],[LIVE_VALUE]],MIS[[#This Row],[LIVE_VALUE]]-MIS[[#This Row],[VALUE]])</f>
        <v>116</v>
      </c>
      <c r="AH9569" t="str" cm="1">
        <f t="array" ref="AH9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9" t="str">
        <f>MIS[[#This Row],[TRADING SYMBOL]]</f>
        <v>SENSEX2552081100PE</v>
      </c>
      <c r="AJ9569" t="str">
        <f>IF(RIGHT(MIS[[#This Row],[Main/Hedge]],4)="MAIN","MAIN","HEDGE")</f>
        <v>MAIN</v>
      </c>
      <c r="AK9569" t="str" cm="1">
        <f t="array" ref="AK9569">_xlfn._xlws.FILTER(Table4[Column1],ISNUMBER(SEARCH(Table4[Column1],MIS[[#This Row],[OrderUniqueIdentifier]])),"")</f>
        <v>XYT</v>
      </c>
    </row>
    <row r="9570" spans="1:37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>
        <f>_xlfn.XLOOKUP(MIS[[#This Row],[TRADING SYMBOL]],[1]Sheet1!$D:$D,[1]Sheet1!$C:$C)</f>
        <v>409.5</v>
      </c>
      <c r="AE9570">
        <f>MIS[[#This Row],[OrderAverageTradedPrice]]*MIS[[#This Row],[OrderQuantity]]</f>
        <v>8055</v>
      </c>
      <c r="AF9570">
        <f>MIS[[#This Row],[LTP]]*MIS[[#This Row],[OrderQuantity]]</f>
        <v>8190</v>
      </c>
      <c r="AG9570">
        <f>IF(MIS[[#This Row],[OrderSide]]="SELL",MIS[[#This Row],[VALUE]]-MIS[[#This Row],[LIVE_VALUE]],MIS[[#This Row],[LIVE_VALUE]]-MIS[[#This Row],[VALUE]])</f>
        <v>135</v>
      </c>
      <c r="AH9570" t="str" cm="1">
        <f t="array" ref="AH9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0" t="str">
        <f>MIS[[#This Row],[TRADING SYMBOL]]</f>
        <v>SENSEX2552082300PE</v>
      </c>
      <c r="AJ9570" t="str">
        <f>IF(RIGHT(MIS[[#This Row],[Main/Hedge]],4)="MAIN","MAIN","HEDGE")</f>
        <v>MAIN</v>
      </c>
      <c r="AK9570" t="str" cm="1">
        <f t="array" ref="AK9570">_xlfn._xlws.FILTER(Table4[Column1],ISNUMBER(SEARCH(Table4[Column1],MIS[[#This Row],[OrderUniqueIdentifier]])),"")</f>
        <v>XYT</v>
      </c>
    </row>
    <row r="9571" spans="1:37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>
        <f>_xlfn.XLOOKUP(MIS[[#This Row],[TRADING SYMBOL]],[1]Sheet1!$D:$D,[1]Sheet1!$C:$C)</f>
        <v>115.45</v>
      </c>
      <c r="AE9571">
        <f>MIS[[#This Row],[OrderAverageTradedPrice]]*MIS[[#This Row],[OrderQuantity]]</f>
        <v>2197</v>
      </c>
      <c r="AF9571">
        <f>MIS[[#This Row],[LTP]]*MIS[[#This Row],[OrderQuantity]]</f>
        <v>2309</v>
      </c>
      <c r="AG9571">
        <f>IF(MIS[[#This Row],[OrderSide]]="SELL",MIS[[#This Row],[VALUE]]-MIS[[#This Row],[LIVE_VALUE]],MIS[[#This Row],[LIVE_VALUE]]-MIS[[#This Row],[VALUE]])</f>
        <v>112</v>
      </c>
      <c r="AH9571" t="str" cm="1">
        <f t="array" ref="AH9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1" t="str">
        <f>MIS[[#This Row],[TRADING SYMBOL]]</f>
        <v>SENSEX2552081100PE</v>
      </c>
      <c r="AJ9571" t="str">
        <f>IF(RIGHT(MIS[[#This Row],[Main/Hedge]],4)="MAIN","MAIN","HEDGE")</f>
        <v>MAIN</v>
      </c>
      <c r="AK9571" t="str" cm="1">
        <f t="array" ref="AK9571">_xlfn._xlws.FILTER(Table4[Column1],ISNUMBER(SEARCH(Table4[Column1],MIS[[#This Row],[OrderUniqueIdentifier]])),"")</f>
        <v>XYT</v>
      </c>
    </row>
    <row r="9572" spans="1:37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>
        <f>_xlfn.XLOOKUP(MIS[[#This Row],[TRADING SYMBOL]],[1]Sheet1!$D:$D,[1]Sheet1!$C:$C)</f>
        <v>409.5</v>
      </c>
      <c r="AE9572">
        <f>MIS[[#This Row],[OrderAverageTradedPrice]]*MIS[[#This Row],[OrderQuantity]]</f>
        <v>8054</v>
      </c>
      <c r="AF9572">
        <f>MIS[[#This Row],[LTP]]*MIS[[#This Row],[OrderQuantity]]</f>
        <v>8190</v>
      </c>
      <c r="AG9572">
        <f>IF(MIS[[#This Row],[OrderSide]]="SELL",MIS[[#This Row],[VALUE]]-MIS[[#This Row],[LIVE_VALUE]],MIS[[#This Row],[LIVE_VALUE]]-MIS[[#This Row],[VALUE]])</f>
        <v>136</v>
      </c>
      <c r="AH9572" t="str" cm="1">
        <f t="array" ref="AH9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72" t="str">
        <f>MIS[[#This Row],[TRADING SYMBOL]]</f>
        <v>SENSEX2552082300PE</v>
      </c>
      <c r="AJ9572" t="str">
        <f>IF(RIGHT(MIS[[#This Row],[Main/Hedge]],4)="MAIN","MAIN","HEDGE")</f>
        <v>MAIN</v>
      </c>
      <c r="AK9572" t="str" cm="1">
        <f t="array" ref="AK9572">_xlfn._xlws.FILTER(Table4[Column1],ISNUMBER(SEARCH(Table4[Column1],MIS[[#This Row],[OrderUniqueIdentifier]])),"")</f>
        <v>LONGSHORT</v>
      </c>
    </row>
    <row r="9573" spans="1:37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>
        <f>_xlfn.XLOOKUP(MIS[[#This Row],[TRADING SYMBOL]],[1]Sheet1!$D:$D,[1]Sheet1!$C:$C)</f>
        <v>409.5</v>
      </c>
      <c r="AE9573">
        <f>MIS[[#This Row],[OrderAverageTradedPrice]]*MIS[[#This Row],[OrderQuantity]]</f>
        <v>8052</v>
      </c>
      <c r="AF9573">
        <f>MIS[[#This Row],[LTP]]*MIS[[#This Row],[OrderQuantity]]</f>
        <v>8190</v>
      </c>
      <c r="AG9573">
        <f>IF(MIS[[#This Row],[OrderSide]]="SELL",MIS[[#This Row],[VALUE]]-MIS[[#This Row],[LIVE_VALUE]],MIS[[#This Row],[LIVE_VALUE]]-MIS[[#This Row],[VALUE]])</f>
        <v>138</v>
      </c>
      <c r="AH9573" t="str" cm="1">
        <f t="array" ref="AH9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3" t="str">
        <f>MIS[[#This Row],[TRADING SYMBOL]]</f>
        <v>SENSEX2552082300PE</v>
      </c>
      <c r="AJ9573" t="str">
        <f>IF(RIGHT(MIS[[#This Row],[Main/Hedge]],4)="MAIN","MAIN","HEDGE")</f>
        <v>MAIN</v>
      </c>
      <c r="AK9573" t="str" cm="1">
        <f t="array" ref="AK9573">_xlfn._xlws.FILTER(Table4[Column1],ISNUMBER(SEARCH(Table4[Column1],MIS[[#This Row],[OrderUniqueIdentifier]])),"")</f>
        <v>XYT</v>
      </c>
    </row>
    <row r="9574" spans="1:37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>
        <f>_xlfn.XLOOKUP(MIS[[#This Row],[TRADING SYMBOL]],[1]Sheet1!$D:$D,[1]Sheet1!$C:$C)</f>
        <v>409.5</v>
      </c>
      <c r="AE9574">
        <f>MIS[[#This Row],[OrderAverageTradedPrice]]*MIS[[#This Row],[OrderQuantity]]</f>
        <v>8060</v>
      </c>
      <c r="AF9574">
        <f>MIS[[#This Row],[LTP]]*MIS[[#This Row],[OrderQuantity]]</f>
        <v>8190</v>
      </c>
      <c r="AG9574">
        <f>IF(MIS[[#This Row],[OrderSide]]="SELL",MIS[[#This Row],[VALUE]]-MIS[[#This Row],[LIVE_VALUE]],MIS[[#This Row],[LIVE_VALUE]]-MIS[[#This Row],[VALUE]])</f>
        <v>130</v>
      </c>
      <c r="AH9574" t="str" cm="1">
        <f t="array" ref="AH95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74" t="str">
        <f>MIS[[#This Row],[TRADING SYMBOL]]</f>
        <v>SENSEX2552082300PE</v>
      </c>
      <c r="AJ9574" t="str">
        <f>IF(RIGHT(MIS[[#This Row],[Main/Hedge]],4)="MAIN","MAIN","HEDGE")</f>
        <v>MAIN</v>
      </c>
      <c r="AK9574" t="str" cm="1">
        <f t="array" ref="AK9574">_xlfn._xlws.FILTER(Table4[Column1],ISNUMBER(SEARCH(Table4[Column1],MIS[[#This Row],[OrderUniqueIdentifier]])),"")</f>
        <v>NOTREND</v>
      </c>
    </row>
    <row r="9575" spans="1:37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>
        <f>_xlfn.XLOOKUP(MIS[[#This Row],[TRADING SYMBOL]],[1]Sheet1!$D:$D,[1]Sheet1!$C:$C)</f>
        <v>187</v>
      </c>
      <c r="AE9575">
        <f>MIS[[#This Row],[OrderAverageTradedPrice]]*MIS[[#This Row],[OrderQuantity]]</f>
        <v>14055</v>
      </c>
      <c r="AF9575">
        <f>MIS[[#This Row],[LTP]]*MIS[[#This Row],[OrderQuantity]]</f>
        <v>14025</v>
      </c>
      <c r="AG9575">
        <f>IF(MIS[[#This Row],[OrderSide]]="SELL",MIS[[#This Row],[VALUE]]-MIS[[#This Row],[LIVE_VALUE]],MIS[[#This Row],[LIVE_VALUE]]-MIS[[#This Row],[VALUE]])</f>
        <v>-30</v>
      </c>
      <c r="AH9575" t="str" cm="1">
        <f t="array" ref="AH95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75" t="str">
        <f>MIS[[#This Row],[TRADING SYMBOL]]</f>
        <v>NIFTY2552225050PE</v>
      </c>
      <c r="AJ9575" t="str">
        <f>IF(RIGHT(MIS[[#This Row],[Main/Hedge]],4)="MAIN","MAIN","HEDGE")</f>
        <v>MAIN</v>
      </c>
      <c r="AK9575" t="str" cm="1">
        <f t="array" ref="AK9575">_xlfn._xlws.FILTER(Table4[Column1],ISNUMBER(SEARCH(Table4[Column1],MIS[[#This Row],[OrderUniqueIdentifier]])),"")</f>
        <v>NOTREND</v>
      </c>
    </row>
    <row r="9576" spans="1:37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>
        <f>_xlfn.XLOOKUP(MIS[[#This Row],[TRADING SYMBOL]],[1]Sheet1!$D:$D,[1]Sheet1!$C:$C)</f>
        <v>163.69999999999999</v>
      </c>
      <c r="AE9576">
        <f>MIS[[#This Row],[OrderAverageTradedPrice]]*MIS[[#This Row],[OrderQuantity]]</f>
        <v>12300</v>
      </c>
      <c r="AF9576">
        <f>MIS[[#This Row],[LTP]]*MIS[[#This Row],[OrderQuantity]]</f>
        <v>12277.5</v>
      </c>
      <c r="AG9576">
        <f>IF(MIS[[#This Row],[OrderSide]]="SELL",MIS[[#This Row],[VALUE]]-MIS[[#This Row],[LIVE_VALUE]],MIS[[#This Row],[LIVE_VALUE]]-MIS[[#This Row],[VALUE]])</f>
        <v>-22.5</v>
      </c>
      <c r="AH9576" t="str" cm="1">
        <f t="array" ref="AH9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76" t="str">
        <f>MIS[[#This Row],[TRADING SYMBOL]]</f>
        <v>NIFTY2552225000PE</v>
      </c>
      <c r="AJ9576" t="str">
        <f>IF(RIGHT(MIS[[#This Row],[Main/Hedge]],4)="MAIN","MAIN","HEDGE")</f>
        <v>MAIN</v>
      </c>
      <c r="AK9576" t="str" cm="1">
        <f t="array" ref="AK9576">_xlfn._xlws.FILTER(Table4[Column1],ISNUMBER(SEARCH(Table4[Column1],MIS[[#This Row],[OrderUniqueIdentifier]])),"")</f>
        <v>LONGSHORT</v>
      </c>
    </row>
    <row r="9577" spans="1:37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>
        <f>_xlfn.XLOOKUP(MIS[[#This Row],[TRADING SYMBOL]],[1]Sheet1!$D:$D,[1]Sheet1!$C:$C)</f>
        <v>490.65</v>
      </c>
      <c r="AE9577">
        <f>MIS[[#This Row],[OrderAverageTradedPrice]]*MIS[[#This Row],[OrderQuantity]]</f>
        <v>19402</v>
      </c>
      <c r="AF9577">
        <f>MIS[[#This Row],[LTP]]*MIS[[#This Row],[OrderQuantity]]</f>
        <v>19626</v>
      </c>
      <c r="AG9577">
        <f>IF(MIS[[#This Row],[OrderSide]]="SELL",MIS[[#This Row],[VALUE]]-MIS[[#This Row],[LIVE_VALUE]],MIS[[#This Row],[LIVE_VALUE]]-MIS[[#This Row],[VALUE]])</f>
        <v>224</v>
      </c>
      <c r="AH9577" t="str" cm="1">
        <f t="array" ref="AH95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77" t="str">
        <f>MIS[[#This Row],[TRADING SYMBOL]]</f>
        <v>SENSEX2552082300CE</v>
      </c>
      <c r="AJ9577" t="str">
        <f>IF(RIGHT(MIS[[#This Row],[Main/Hedge]],4)="MAIN","MAIN","HEDGE")</f>
        <v>MAIN</v>
      </c>
      <c r="AK9577" t="str" cm="1">
        <f t="array" ref="AK9577">_xlfn._xlws.FILTER(Table4[Column1],ISNUMBER(SEARCH(Table4[Column1],MIS[[#This Row],[OrderUniqueIdentifier]])),"")</f>
        <v>NOTREND</v>
      </c>
    </row>
    <row r="9578" spans="1:37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>
        <f>_xlfn.XLOOKUP(MIS[[#This Row],[TRADING SYMBOL]],[1]Sheet1!$D:$D,[1]Sheet1!$C:$C)</f>
        <v>91.6</v>
      </c>
      <c r="AE9578">
        <f>MIS[[#This Row],[OrderAverageTradedPrice]]*MIS[[#This Row],[OrderQuantity]]</f>
        <v>1778</v>
      </c>
      <c r="AF9578">
        <f>MIS[[#This Row],[LTP]]*MIS[[#This Row],[OrderQuantity]]</f>
        <v>1832</v>
      </c>
      <c r="AG9578">
        <f>IF(MIS[[#This Row],[OrderSide]]="SELL",MIS[[#This Row],[VALUE]]-MIS[[#This Row],[LIVE_VALUE]],MIS[[#This Row],[LIVE_VALUE]]-MIS[[#This Row],[VALUE]])</f>
        <v>54</v>
      </c>
      <c r="AH9578" t="str" cm="1">
        <f t="array" ref="AH9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8" t="str">
        <f>MIS[[#This Row],[TRADING SYMBOL]]</f>
        <v>SENSEX2552083600CE</v>
      </c>
      <c r="AJ9578" t="str">
        <f>IF(RIGHT(MIS[[#This Row],[Main/Hedge]],4)="MAIN","MAIN","HEDGE")</f>
        <v>MAIN</v>
      </c>
      <c r="AK9578" t="str" cm="1">
        <f t="array" ref="AK9578">_xlfn._xlws.FILTER(Table4[Column1],ISNUMBER(SEARCH(Table4[Column1],MIS[[#This Row],[OrderUniqueIdentifier]])),"")</f>
        <v>XYT</v>
      </c>
    </row>
    <row r="9579" spans="1:37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>
        <f>_xlfn.XLOOKUP(MIS[[#This Row],[TRADING SYMBOL]],[1]Sheet1!$D:$D,[1]Sheet1!$C:$C)</f>
        <v>118.35</v>
      </c>
      <c r="AE9579">
        <f>MIS[[#This Row],[OrderAverageTradedPrice]]*MIS[[#This Row],[OrderQuantity]]</f>
        <v>2343</v>
      </c>
      <c r="AF9579">
        <f>MIS[[#This Row],[LTP]]*MIS[[#This Row],[OrderQuantity]]</f>
        <v>2367</v>
      </c>
      <c r="AG9579">
        <f>IF(MIS[[#This Row],[OrderSide]]="SELL",MIS[[#This Row],[VALUE]]-MIS[[#This Row],[LIVE_VALUE]],MIS[[#This Row],[LIVE_VALUE]]-MIS[[#This Row],[VALUE]])</f>
        <v>24</v>
      </c>
      <c r="AH9579" t="str" cm="1">
        <f t="array" ref="AH9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9" t="str">
        <f>MIS[[#This Row],[TRADING SYMBOL]]</f>
        <v>SENSEX2552083400CE</v>
      </c>
      <c r="AJ9579" t="str">
        <f>IF(RIGHT(MIS[[#This Row],[Main/Hedge]],4)="MAIN","MAIN","HEDGE")</f>
        <v>MAIN</v>
      </c>
      <c r="AK9579" t="str" cm="1">
        <f t="array" ref="AK9579">_xlfn._xlws.FILTER(Table4[Column1],ISNUMBER(SEARCH(Table4[Column1],MIS[[#This Row],[OrderUniqueIdentifier]])),"")</f>
        <v>XYT</v>
      </c>
    </row>
    <row r="9580" spans="1:37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>
        <f>_xlfn.XLOOKUP(MIS[[#This Row],[TRADING SYMBOL]],[1]Sheet1!$D:$D,[1]Sheet1!$C:$C)</f>
        <v>187</v>
      </c>
      <c r="AE9580">
        <f>MIS[[#This Row],[OrderAverageTradedPrice]]*MIS[[#This Row],[OrderQuantity]]</f>
        <v>14055</v>
      </c>
      <c r="AF9580">
        <f>MIS[[#This Row],[LTP]]*MIS[[#This Row],[OrderQuantity]]</f>
        <v>14025</v>
      </c>
      <c r="AG9580">
        <f>IF(MIS[[#This Row],[OrderSide]]="SELL",MIS[[#This Row],[VALUE]]-MIS[[#This Row],[LIVE_VALUE]],MIS[[#This Row],[LIVE_VALUE]]-MIS[[#This Row],[VALUE]])</f>
        <v>-30</v>
      </c>
      <c r="AH9580" t="str" cm="1">
        <f t="array" ref="AH95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80" t="str">
        <f>MIS[[#This Row],[TRADING SYMBOL]]</f>
        <v>NIFTY2552225050PE</v>
      </c>
      <c r="AJ9580" t="str">
        <f>IF(RIGHT(MIS[[#This Row],[Main/Hedge]],4)="MAIN","MAIN","HEDGE")</f>
        <v>MAIN</v>
      </c>
      <c r="AK9580" t="str" cm="1">
        <f t="array" ref="AK9580">_xlfn._xlws.FILTER(Table4[Column1],ISNUMBER(SEARCH(Table4[Column1],MIS[[#This Row],[OrderUniqueIdentifier]])),"")</f>
        <v>NOTREND</v>
      </c>
    </row>
    <row r="9581" spans="1:37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>
        <f>_xlfn.XLOOKUP(MIS[[#This Row],[TRADING SYMBOL]],[1]Sheet1!$D:$D,[1]Sheet1!$C:$C)</f>
        <v>490.65</v>
      </c>
      <c r="AE9581">
        <f>MIS[[#This Row],[OrderAverageTradedPrice]]*MIS[[#This Row],[OrderQuantity]]</f>
        <v>9735</v>
      </c>
      <c r="AF9581">
        <f>MIS[[#This Row],[LTP]]*MIS[[#This Row],[OrderQuantity]]</f>
        <v>9813</v>
      </c>
      <c r="AG9581">
        <f>IF(MIS[[#This Row],[OrderSide]]="SELL",MIS[[#This Row],[VALUE]]-MIS[[#This Row],[LIVE_VALUE]],MIS[[#This Row],[LIVE_VALUE]]-MIS[[#This Row],[VALUE]])</f>
        <v>78</v>
      </c>
      <c r="AH9581" t="str" cm="1">
        <f t="array" ref="AH95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81" t="str">
        <f>MIS[[#This Row],[TRADING SYMBOL]]</f>
        <v>SENSEX2552082300CE</v>
      </c>
      <c r="AJ9581" t="str">
        <f>IF(RIGHT(MIS[[#This Row],[Main/Hedge]],4)="MAIN","MAIN","HEDGE")</f>
        <v>MAIN</v>
      </c>
      <c r="AK9581" t="str" cm="1">
        <f t="array" ref="AK9581">_xlfn._xlws.FILTER(Table4[Column1],ISNUMBER(SEARCH(Table4[Column1],MIS[[#This Row],[OrderUniqueIdentifier]])),"")</f>
        <v>NOTREND</v>
      </c>
    </row>
    <row r="9582" spans="1:37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>
        <f>_xlfn.XLOOKUP(MIS[[#This Row],[TRADING SYMBOL]],[1]Sheet1!$D:$D,[1]Sheet1!$C:$C)</f>
        <v>118.35</v>
      </c>
      <c r="AE9582">
        <f>MIS[[#This Row],[OrderAverageTradedPrice]]*MIS[[#This Row],[OrderQuantity]]</f>
        <v>2345</v>
      </c>
      <c r="AF9582">
        <f>MIS[[#This Row],[LTP]]*MIS[[#This Row],[OrderQuantity]]</f>
        <v>2367</v>
      </c>
      <c r="AG9582">
        <f>IF(MIS[[#This Row],[OrderSide]]="SELL",MIS[[#This Row],[VALUE]]-MIS[[#This Row],[LIVE_VALUE]],MIS[[#This Row],[LIVE_VALUE]]-MIS[[#This Row],[VALUE]])</f>
        <v>22</v>
      </c>
      <c r="AH9582" t="str" cm="1">
        <f t="array" ref="AH9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2" t="str">
        <f>MIS[[#This Row],[TRADING SYMBOL]]</f>
        <v>SENSEX2552083400CE</v>
      </c>
      <c r="AJ9582" t="str">
        <f>IF(RIGHT(MIS[[#This Row],[Main/Hedge]],4)="MAIN","MAIN","HEDGE")</f>
        <v>MAIN</v>
      </c>
      <c r="AK9582" t="str" cm="1">
        <f t="array" ref="AK9582">_xlfn._xlws.FILTER(Table4[Column1],ISNUMBER(SEARCH(Table4[Column1],MIS[[#This Row],[OrderUniqueIdentifier]])),"")</f>
        <v>XYT</v>
      </c>
    </row>
    <row r="9583" spans="1:37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>
        <f>_xlfn.XLOOKUP(MIS[[#This Row],[TRADING SYMBOL]],[1]Sheet1!$D:$D,[1]Sheet1!$C:$C)</f>
        <v>91.6</v>
      </c>
      <c r="AE9583">
        <f>MIS[[#This Row],[OrderAverageTradedPrice]]*MIS[[#This Row],[OrderQuantity]]</f>
        <v>1780</v>
      </c>
      <c r="AF9583">
        <f>MIS[[#This Row],[LTP]]*MIS[[#This Row],[OrderQuantity]]</f>
        <v>1832</v>
      </c>
      <c r="AG9583">
        <f>IF(MIS[[#This Row],[OrderSide]]="SELL",MIS[[#This Row],[VALUE]]-MIS[[#This Row],[LIVE_VALUE]],MIS[[#This Row],[LIVE_VALUE]]-MIS[[#This Row],[VALUE]])</f>
        <v>52</v>
      </c>
      <c r="AH9583" t="str" cm="1">
        <f t="array" ref="AH9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3" t="str">
        <f>MIS[[#This Row],[TRADING SYMBOL]]</f>
        <v>SENSEX2552083600CE</v>
      </c>
      <c r="AJ9583" t="str">
        <f>IF(RIGHT(MIS[[#This Row],[Main/Hedge]],4)="MAIN","MAIN","HEDGE")</f>
        <v>MAIN</v>
      </c>
      <c r="AK9583" t="str" cm="1">
        <f t="array" ref="AK9583">_xlfn._xlws.FILTER(Table4[Column1],ISNUMBER(SEARCH(Table4[Column1],MIS[[#This Row],[OrderUniqueIdentifier]])),"")</f>
        <v>XYT</v>
      </c>
    </row>
    <row r="9584" spans="1:37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>
        <f>_xlfn.XLOOKUP(MIS[[#This Row],[TRADING SYMBOL]],[1]Sheet1!$D:$D,[1]Sheet1!$C:$C)</f>
        <v>409.5</v>
      </c>
      <c r="AE9584">
        <f>MIS[[#This Row],[OrderAverageTradedPrice]]*MIS[[#This Row],[OrderQuantity]]</f>
        <v>16120</v>
      </c>
      <c r="AF9584">
        <f>MIS[[#This Row],[LTP]]*MIS[[#This Row],[OrderQuantity]]</f>
        <v>16380</v>
      </c>
      <c r="AG9584">
        <f>IF(MIS[[#This Row],[OrderSide]]="SELL",MIS[[#This Row],[VALUE]]-MIS[[#This Row],[LIVE_VALUE]],MIS[[#This Row],[LIVE_VALUE]]-MIS[[#This Row],[VALUE]])</f>
        <v>260</v>
      </c>
      <c r="AH9584" t="str" cm="1">
        <f t="array" ref="AH95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84" t="str">
        <f>MIS[[#This Row],[TRADING SYMBOL]]</f>
        <v>SENSEX2552082300PE</v>
      </c>
      <c r="AJ9584" t="str">
        <f>IF(RIGHT(MIS[[#This Row],[Main/Hedge]],4)="MAIN","MAIN","HEDGE")</f>
        <v>MAIN</v>
      </c>
      <c r="AK9584" t="str" cm="1">
        <f t="array" ref="AK9584">_xlfn._xlws.FILTER(Table4[Column1],ISNUMBER(SEARCH(Table4[Column1],MIS[[#This Row],[OrderUniqueIdentifier]])),"")</f>
        <v>NOTREND</v>
      </c>
    </row>
    <row r="9585" spans="1:37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>
        <f>_xlfn.XLOOKUP(MIS[[#This Row],[TRADING SYMBOL]],[1]Sheet1!$D:$D,[1]Sheet1!$C:$C)</f>
        <v>115.45</v>
      </c>
      <c r="AE9585">
        <f>MIS[[#This Row],[OrderAverageTradedPrice]]*MIS[[#This Row],[OrderQuantity]]</f>
        <v>4393</v>
      </c>
      <c r="AF9585">
        <f>MIS[[#This Row],[LTP]]*MIS[[#This Row],[OrderQuantity]]</f>
        <v>4618</v>
      </c>
      <c r="AG9585">
        <f>IF(MIS[[#This Row],[OrderSide]]="SELL",MIS[[#This Row],[VALUE]]-MIS[[#This Row],[LIVE_VALUE]],MIS[[#This Row],[LIVE_VALUE]]-MIS[[#This Row],[VALUE]])</f>
        <v>225</v>
      </c>
      <c r="AH9585" t="str" cm="1">
        <f t="array" ref="AH9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5" t="str">
        <f>MIS[[#This Row],[TRADING SYMBOL]]</f>
        <v>SENSEX2552081100PE</v>
      </c>
      <c r="AJ9585" t="str">
        <f>IF(RIGHT(MIS[[#This Row],[Main/Hedge]],4)="MAIN","MAIN","HEDGE")</f>
        <v>MAIN</v>
      </c>
      <c r="AK9585" t="str" cm="1">
        <f t="array" ref="AK9585">_xlfn._xlws.FILTER(Table4[Column1],ISNUMBER(SEARCH(Table4[Column1],MIS[[#This Row],[OrderUniqueIdentifier]])),"")</f>
        <v>XYT</v>
      </c>
    </row>
    <row r="9586" spans="1:37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>
        <f>_xlfn.XLOOKUP(MIS[[#This Row],[TRADING SYMBOL]],[1]Sheet1!$D:$D,[1]Sheet1!$C:$C)</f>
        <v>409.5</v>
      </c>
      <c r="AE9586">
        <f>MIS[[#This Row],[OrderAverageTradedPrice]]*MIS[[#This Row],[OrderQuantity]]</f>
        <v>8064</v>
      </c>
      <c r="AF9586">
        <f>MIS[[#This Row],[LTP]]*MIS[[#This Row],[OrderQuantity]]</f>
        <v>8190</v>
      </c>
      <c r="AG9586">
        <f>IF(MIS[[#This Row],[OrderSide]]="SELL",MIS[[#This Row],[VALUE]]-MIS[[#This Row],[LIVE_VALUE]],MIS[[#This Row],[LIVE_VALUE]]-MIS[[#This Row],[VALUE]])</f>
        <v>126</v>
      </c>
      <c r="AH9586" t="str" cm="1">
        <f t="array" ref="AH9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6" t="str">
        <f>MIS[[#This Row],[TRADING SYMBOL]]</f>
        <v>SENSEX2552082300PE</v>
      </c>
      <c r="AJ9586" t="str">
        <f>IF(RIGHT(MIS[[#This Row],[Main/Hedge]],4)="MAIN","MAIN","HEDGE")</f>
        <v>MAIN</v>
      </c>
      <c r="AK9586" t="str" cm="1">
        <f t="array" ref="AK9586">_xlfn._xlws.FILTER(Table4[Column1],ISNUMBER(SEARCH(Table4[Column1],MIS[[#This Row],[OrderUniqueIdentifier]])),"")</f>
        <v>XYT</v>
      </c>
    </row>
    <row r="9587" spans="1:37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>
        <f>_xlfn.XLOOKUP(MIS[[#This Row],[TRADING SYMBOL]],[1]Sheet1!$D:$D,[1]Sheet1!$C:$C)</f>
        <v>187</v>
      </c>
      <c r="AE9587">
        <f>MIS[[#This Row],[OrderAverageTradedPrice]]*MIS[[#This Row],[OrderQuantity]]</f>
        <v>14055</v>
      </c>
      <c r="AF9587">
        <f>MIS[[#This Row],[LTP]]*MIS[[#This Row],[OrderQuantity]]</f>
        <v>14025</v>
      </c>
      <c r="AG9587">
        <f>IF(MIS[[#This Row],[OrderSide]]="SELL",MIS[[#This Row],[VALUE]]-MIS[[#This Row],[LIVE_VALUE]],MIS[[#This Row],[LIVE_VALUE]]-MIS[[#This Row],[VALUE]])</f>
        <v>-30</v>
      </c>
      <c r="AH9587" t="str" cm="1">
        <f t="array" ref="AH95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87" t="str">
        <f>MIS[[#This Row],[TRADING SYMBOL]]</f>
        <v>NIFTY2552225050PE</v>
      </c>
      <c r="AJ9587" t="str">
        <f>IF(RIGHT(MIS[[#This Row],[Main/Hedge]],4)="MAIN","MAIN","HEDGE")</f>
        <v>MAIN</v>
      </c>
      <c r="AK9587" t="str" cm="1">
        <f t="array" ref="AK9587">_xlfn._xlws.FILTER(Table4[Column1],ISNUMBER(SEARCH(Table4[Column1],MIS[[#This Row],[OrderUniqueIdentifier]])),"")</f>
        <v>NOTREND</v>
      </c>
    </row>
    <row r="9588" spans="1:37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>
        <f>_xlfn.XLOOKUP(MIS[[#This Row],[TRADING SYMBOL]],[1]Sheet1!$D:$D,[1]Sheet1!$C:$C)</f>
        <v>118.35</v>
      </c>
      <c r="AE9588">
        <f>MIS[[#This Row],[OrderAverageTradedPrice]]*MIS[[#This Row],[OrderQuantity]]</f>
        <v>2342</v>
      </c>
      <c r="AF9588">
        <f>MIS[[#This Row],[LTP]]*MIS[[#This Row],[OrderQuantity]]</f>
        <v>2367</v>
      </c>
      <c r="AG9588">
        <f>IF(MIS[[#This Row],[OrderSide]]="SELL",MIS[[#This Row],[VALUE]]-MIS[[#This Row],[LIVE_VALUE]],MIS[[#This Row],[LIVE_VALUE]]-MIS[[#This Row],[VALUE]])</f>
        <v>25</v>
      </c>
      <c r="AH9588" t="str" cm="1">
        <f t="array" ref="AH9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8" t="str">
        <f>MIS[[#This Row],[TRADING SYMBOL]]</f>
        <v>SENSEX2552083400CE</v>
      </c>
      <c r="AJ9588" t="str">
        <f>IF(RIGHT(MIS[[#This Row],[Main/Hedge]],4)="MAIN","MAIN","HEDGE")</f>
        <v>MAIN</v>
      </c>
      <c r="AK9588" t="str" cm="1">
        <f t="array" ref="AK9588">_xlfn._xlws.FILTER(Table4[Column1],ISNUMBER(SEARCH(Table4[Column1],MIS[[#This Row],[OrderUniqueIdentifier]])),"")</f>
        <v>XYT</v>
      </c>
    </row>
    <row r="9589" spans="1:37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>
        <f>_xlfn.XLOOKUP(MIS[[#This Row],[TRADING SYMBOL]],[1]Sheet1!$D:$D,[1]Sheet1!$C:$C)</f>
        <v>115.45</v>
      </c>
      <c r="AE9589">
        <f>MIS[[#This Row],[OrderAverageTradedPrice]]*MIS[[#This Row],[OrderQuantity]]</f>
        <v>4376</v>
      </c>
      <c r="AF9589">
        <f>MIS[[#This Row],[LTP]]*MIS[[#This Row],[OrderQuantity]]</f>
        <v>4618</v>
      </c>
      <c r="AG9589">
        <f>IF(MIS[[#This Row],[OrderSide]]="SELL",MIS[[#This Row],[VALUE]]-MIS[[#This Row],[LIVE_VALUE]],MIS[[#This Row],[LIVE_VALUE]]-MIS[[#This Row],[VALUE]])</f>
        <v>242</v>
      </c>
      <c r="AH9589" t="str" cm="1">
        <f t="array" ref="AH9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9" t="str">
        <f>MIS[[#This Row],[TRADING SYMBOL]]</f>
        <v>SENSEX2552081100PE</v>
      </c>
      <c r="AJ9589" t="str">
        <f>IF(RIGHT(MIS[[#This Row],[Main/Hedge]],4)="MAIN","MAIN","HEDGE")</f>
        <v>MAIN</v>
      </c>
      <c r="AK9589" t="str" cm="1">
        <f t="array" ref="AK9589">_xlfn._xlws.FILTER(Table4[Column1],ISNUMBER(SEARCH(Table4[Column1],MIS[[#This Row],[OrderUniqueIdentifier]])),"")</f>
        <v>XYT</v>
      </c>
    </row>
    <row r="9590" spans="1:37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>
        <f>_xlfn.XLOOKUP(MIS[[#This Row],[TRADING SYMBOL]],[1]Sheet1!$D:$D,[1]Sheet1!$C:$C)</f>
        <v>163.69999999999999</v>
      </c>
      <c r="AE9590">
        <f>MIS[[#This Row],[OrderAverageTradedPrice]]*MIS[[#This Row],[OrderQuantity]]</f>
        <v>49200</v>
      </c>
      <c r="AF9590">
        <f>MIS[[#This Row],[LTP]]*MIS[[#This Row],[OrderQuantity]]</f>
        <v>49110</v>
      </c>
      <c r="AG9590">
        <f>IF(MIS[[#This Row],[OrderSide]]="SELL",MIS[[#This Row],[VALUE]]-MIS[[#This Row],[LIVE_VALUE]],MIS[[#This Row],[LIVE_VALUE]]-MIS[[#This Row],[VALUE]])</f>
        <v>-90</v>
      </c>
      <c r="AH9590" t="str" cm="1">
        <f t="array" ref="AH9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90" t="str">
        <f>MIS[[#This Row],[TRADING SYMBOL]]</f>
        <v>NIFTY2552225000PE</v>
      </c>
      <c r="AJ9590" t="str">
        <f>IF(RIGHT(MIS[[#This Row],[Main/Hedge]],4)="MAIN","MAIN","HEDGE")</f>
        <v>MAIN</v>
      </c>
      <c r="AK9590" t="str" cm="1">
        <f t="array" ref="AK9590">_xlfn._xlws.FILTER(Table4[Column1],ISNUMBER(SEARCH(Table4[Column1],MIS[[#This Row],[OrderUniqueIdentifier]])),"")</f>
        <v>LONGSHORT</v>
      </c>
    </row>
    <row r="9591" spans="1:37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>
        <f>_xlfn.XLOOKUP(MIS[[#This Row],[TRADING SYMBOL]],[1]Sheet1!$D:$D,[1]Sheet1!$C:$C)</f>
        <v>163.69999999999999</v>
      </c>
      <c r="AE9591">
        <f>MIS[[#This Row],[OrderAverageTradedPrice]]*MIS[[#This Row],[OrderQuantity]]</f>
        <v>12296.25</v>
      </c>
      <c r="AF9591">
        <f>MIS[[#This Row],[LTP]]*MIS[[#This Row],[OrderQuantity]]</f>
        <v>12277.5</v>
      </c>
      <c r="AG9591">
        <f>IF(MIS[[#This Row],[OrderSide]]="SELL",MIS[[#This Row],[VALUE]]-MIS[[#This Row],[LIVE_VALUE]],MIS[[#This Row],[LIVE_VALUE]]-MIS[[#This Row],[VALUE]])</f>
        <v>-18.75</v>
      </c>
      <c r="AH9591" t="str" cm="1">
        <f t="array" ref="AH9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591" t="str">
        <f>MIS[[#This Row],[TRADING SYMBOL]]</f>
        <v>NIFTY2552225000PE</v>
      </c>
      <c r="AJ9591" t="str">
        <f>IF(RIGHT(MIS[[#This Row],[Main/Hedge]],4)="MAIN","MAIN","HEDGE")</f>
        <v>MAIN</v>
      </c>
      <c r="AK9591" t="str" cm="1">
        <f t="array" ref="AK9591">_xlfn._xlws.FILTER(Table4[Column1],ISNUMBER(SEARCH(Table4[Column1],MIS[[#This Row],[OrderUniqueIdentifier]])),"")</f>
        <v>LONGSHORT</v>
      </c>
    </row>
    <row r="9592" spans="1:37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>
        <f>_xlfn.XLOOKUP(MIS[[#This Row],[TRADING SYMBOL]],[1]Sheet1!$D:$D,[1]Sheet1!$C:$C)</f>
        <v>187</v>
      </c>
      <c r="AE9592">
        <f>MIS[[#This Row],[OrderAverageTradedPrice]]*MIS[[#This Row],[OrderQuantity]]</f>
        <v>14055</v>
      </c>
      <c r="AF9592">
        <f>MIS[[#This Row],[LTP]]*MIS[[#This Row],[OrderQuantity]]</f>
        <v>14025</v>
      </c>
      <c r="AG9592">
        <f>IF(MIS[[#This Row],[OrderSide]]="SELL",MIS[[#This Row],[VALUE]]-MIS[[#This Row],[LIVE_VALUE]],MIS[[#This Row],[LIVE_VALUE]]-MIS[[#This Row],[VALUE]])</f>
        <v>-30</v>
      </c>
      <c r="AH9592" t="str" cm="1">
        <f t="array" ref="AH95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92" t="str">
        <f>MIS[[#This Row],[TRADING SYMBOL]]</f>
        <v>NIFTY2552225050PE</v>
      </c>
      <c r="AJ9592" t="str">
        <f>IF(RIGHT(MIS[[#This Row],[Main/Hedge]],4)="MAIN","MAIN","HEDGE")</f>
        <v>MAIN</v>
      </c>
      <c r="AK9592" t="str" cm="1">
        <f t="array" ref="AK9592">_xlfn._xlws.FILTER(Table4[Column1],ISNUMBER(SEARCH(Table4[Column1],MIS[[#This Row],[OrderUniqueIdentifier]])),"")</f>
        <v>NOTREND</v>
      </c>
    </row>
    <row r="9593" spans="1:37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>
        <f>_xlfn.XLOOKUP(MIS[[#This Row],[TRADING SYMBOL]],[1]Sheet1!$D:$D,[1]Sheet1!$C:$C)</f>
        <v>490.65</v>
      </c>
      <c r="AE9593">
        <f>MIS[[#This Row],[OrderAverageTradedPrice]]*MIS[[#This Row],[OrderQuantity]]</f>
        <v>9695</v>
      </c>
      <c r="AF9593">
        <f>MIS[[#This Row],[LTP]]*MIS[[#This Row],[OrderQuantity]]</f>
        <v>9813</v>
      </c>
      <c r="AG9593">
        <f>IF(MIS[[#This Row],[OrderSide]]="SELL",MIS[[#This Row],[VALUE]]-MIS[[#This Row],[LIVE_VALUE]],MIS[[#This Row],[LIVE_VALUE]]-MIS[[#This Row],[VALUE]])</f>
        <v>118</v>
      </c>
      <c r="AH9593" t="str" cm="1">
        <f t="array" ref="AH95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93" t="str">
        <f>MIS[[#This Row],[TRADING SYMBOL]]</f>
        <v>SENSEX2552082300CE</v>
      </c>
      <c r="AJ9593" t="str">
        <f>IF(RIGHT(MIS[[#This Row],[Main/Hedge]],4)="MAIN","MAIN","HEDGE")</f>
        <v>MAIN</v>
      </c>
      <c r="AK9593" t="str" cm="1">
        <f t="array" ref="AK9593">_xlfn._xlws.FILTER(Table4[Column1],ISNUMBER(SEARCH(Table4[Column1],MIS[[#This Row],[OrderUniqueIdentifier]])),"")</f>
        <v>NOTREND</v>
      </c>
    </row>
    <row r="9594" spans="1:37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>
        <f>_xlfn.XLOOKUP(MIS[[#This Row],[TRADING SYMBOL]],[1]Sheet1!$D:$D,[1]Sheet1!$C:$C)</f>
        <v>490.65</v>
      </c>
      <c r="AE9594">
        <f>MIS[[#This Row],[OrderAverageTradedPrice]]*MIS[[#This Row],[OrderQuantity]]</f>
        <v>9695</v>
      </c>
      <c r="AF9594">
        <f>MIS[[#This Row],[LTP]]*MIS[[#This Row],[OrderQuantity]]</f>
        <v>9813</v>
      </c>
      <c r="AG9594">
        <f>IF(MIS[[#This Row],[OrderSide]]="SELL",MIS[[#This Row],[VALUE]]-MIS[[#This Row],[LIVE_VALUE]],MIS[[#This Row],[LIVE_VALUE]]-MIS[[#This Row],[VALUE]])</f>
        <v>118</v>
      </c>
      <c r="AH9594" t="str" cm="1">
        <f t="array" ref="AH9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4" t="str">
        <f>MIS[[#This Row],[TRADING SYMBOL]]</f>
        <v>SENSEX2552082300CE</v>
      </c>
      <c r="AJ9594" t="str">
        <f>IF(RIGHT(MIS[[#This Row],[Main/Hedge]],4)="MAIN","MAIN","HEDGE")</f>
        <v>MAIN</v>
      </c>
      <c r="AK9594" t="str" cm="1">
        <f t="array" ref="AK9594">_xlfn._xlws.FILTER(Table4[Column1],ISNUMBER(SEARCH(Table4[Column1],MIS[[#This Row],[OrderUniqueIdentifier]])),"")</f>
        <v>XYT</v>
      </c>
    </row>
    <row r="9595" spans="1:37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>
        <f>_xlfn.XLOOKUP(MIS[[#This Row],[TRADING SYMBOL]],[1]Sheet1!$D:$D,[1]Sheet1!$C:$C)</f>
        <v>118.35</v>
      </c>
      <c r="AE9595">
        <f>MIS[[#This Row],[OrderAverageTradedPrice]]*MIS[[#This Row],[OrderQuantity]]</f>
        <v>2341</v>
      </c>
      <c r="AF9595">
        <f>MIS[[#This Row],[LTP]]*MIS[[#This Row],[OrderQuantity]]</f>
        <v>2367</v>
      </c>
      <c r="AG9595">
        <f>IF(MIS[[#This Row],[OrderSide]]="SELL",MIS[[#This Row],[VALUE]]-MIS[[#This Row],[LIVE_VALUE]],MIS[[#This Row],[LIVE_VALUE]]-MIS[[#This Row],[VALUE]])</f>
        <v>26</v>
      </c>
      <c r="AH9595" t="str" cm="1">
        <f t="array" ref="AH9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5" t="str">
        <f>MIS[[#This Row],[TRADING SYMBOL]]</f>
        <v>SENSEX2552083400CE</v>
      </c>
      <c r="AJ9595" t="str">
        <f>IF(RIGHT(MIS[[#This Row],[Main/Hedge]],4)="MAIN","MAIN","HEDGE")</f>
        <v>MAIN</v>
      </c>
      <c r="AK9595" t="str" cm="1">
        <f t="array" ref="AK9595">_xlfn._xlws.FILTER(Table4[Column1],ISNUMBER(SEARCH(Table4[Column1],MIS[[#This Row],[OrderUniqueIdentifier]])),"")</f>
        <v>XYT</v>
      </c>
    </row>
    <row r="9596" spans="1:37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>
        <f>_xlfn.XLOOKUP(MIS[[#This Row],[TRADING SYMBOL]],[1]Sheet1!$D:$D,[1]Sheet1!$C:$C)</f>
        <v>409.5</v>
      </c>
      <c r="AE9596">
        <f>MIS[[#This Row],[OrderAverageTradedPrice]]*MIS[[#This Row],[OrderQuantity]]</f>
        <v>8064</v>
      </c>
      <c r="AF9596">
        <f>MIS[[#This Row],[LTP]]*MIS[[#This Row],[OrderQuantity]]</f>
        <v>8190</v>
      </c>
      <c r="AG9596">
        <f>IF(MIS[[#This Row],[OrderSide]]="SELL",MIS[[#This Row],[VALUE]]-MIS[[#This Row],[LIVE_VALUE]],MIS[[#This Row],[LIVE_VALUE]]-MIS[[#This Row],[VALUE]])</f>
        <v>126</v>
      </c>
      <c r="AH9596" t="str" cm="1">
        <f t="array" ref="AH9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6" t="str">
        <f>MIS[[#This Row],[TRADING SYMBOL]]</f>
        <v>SENSEX2552082300PE</v>
      </c>
      <c r="AJ9596" t="str">
        <f>IF(RIGHT(MIS[[#This Row],[Main/Hedge]],4)="MAIN","MAIN","HEDGE")</f>
        <v>MAIN</v>
      </c>
      <c r="AK9596" t="str" cm="1">
        <f t="array" ref="AK9596">_xlfn._xlws.FILTER(Table4[Column1],ISNUMBER(SEARCH(Table4[Column1],MIS[[#This Row],[OrderUniqueIdentifier]])),"")</f>
        <v>XYT</v>
      </c>
    </row>
    <row r="9597" spans="1:37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>
        <f>_xlfn.XLOOKUP(MIS[[#This Row],[TRADING SYMBOL]],[1]Sheet1!$D:$D,[1]Sheet1!$C:$C)</f>
        <v>115.45</v>
      </c>
      <c r="AE9597">
        <f>MIS[[#This Row],[OrderAverageTradedPrice]]*MIS[[#This Row],[OrderQuantity]]</f>
        <v>2198</v>
      </c>
      <c r="AF9597">
        <f>MIS[[#This Row],[LTP]]*MIS[[#This Row],[OrderQuantity]]</f>
        <v>2309</v>
      </c>
      <c r="AG9597">
        <f>IF(MIS[[#This Row],[OrderSide]]="SELL",MIS[[#This Row],[VALUE]]-MIS[[#This Row],[LIVE_VALUE]],MIS[[#This Row],[LIVE_VALUE]]-MIS[[#This Row],[VALUE]])</f>
        <v>111</v>
      </c>
      <c r="AH9597" t="str" cm="1">
        <f t="array" ref="AH9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7" t="str">
        <f>MIS[[#This Row],[TRADING SYMBOL]]</f>
        <v>SENSEX2552081100PE</v>
      </c>
      <c r="AJ9597" t="str">
        <f>IF(RIGHT(MIS[[#This Row],[Main/Hedge]],4)="MAIN","MAIN","HEDGE")</f>
        <v>MAIN</v>
      </c>
      <c r="AK9597" t="str" cm="1">
        <f t="array" ref="AK9597">_xlfn._xlws.FILTER(Table4[Column1],ISNUMBER(SEARCH(Table4[Column1],MIS[[#This Row],[OrderUniqueIdentifier]])),"")</f>
        <v>XYT</v>
      </c>
    </row>
    <row r="9598" spans="1:37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>
        <f>_xlfn.XLOOKUP(MIS[[#This Row],[TRADING SYMBOL]],[1]Sheet1!$D:$D,[1]Sheet1!$C:$C)</f>
        <v>409.5</v>
      </c>
      <c r="AE9598">
        <f>MIS[[#This Row],[OrderAverageTradedPrice]]*MIS[[#This Row],[OrderQuantity]]</f>
        <v>8071</v>
      </c>
      <c r="AF9598">
        <f>MIS[[#This Row],[LTP]]*MIS[[#This Row],[OrderQuantity]]</f>
        <v>8190</v>
      </c>
      <c r="AG9598">
        <f>IF(MIS[[#This Row],[OrderSide]]="SELL",MIS[[#This Row],[VALUE]]-MIS[[#This Row],[LIVE_VALUE]],MIS[[#This Row],[LIVE_VALUE]]-MIS[[#This Row],[VALUE]])</f>
        <v>119</v>
      </c>
      <c r="AH9598" t="str" cm="1">
        <f t="array" ref="AH95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598" t="str">
        <f>MIS[[#This Row],[TRADING SYMBOL]]</f>
        <v>SENSEX2552082300PE</v>
      </c>
      <c r="AJ9598" t="str">
        <f>IF(RIGHT(MIS[[#This Row],[Main/Hedge]],4)="MAIN","MAIN","HEDGE")</f>
        <v>MAIN</v>
      </c>
      <c r="AK9598" t="str" cm="1">
        <f t="array" ref="AK9598">_xlfn._xlws.FILTER(Table4[Column1],ISNUMBER(SEARCH(Table4[Column1],MIS[[#This Row],[OrderUniqueIdentifier]])),"")</f>
        <v>NOTREND</v>
      </c>
    </row>
    <row r="9599" spans="1:37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>
        <f>_xlfn.XLOOKUP(MIS[[#This Row],[TRADING SYMBOL]],[1]Sheet1!$D:$D,[1]Sheet1!$C:$C)</f>
        <v>490.65</v>
      </c>
      <c r="AE9599">
        <f>MIS[[#This Row],[OrderAverageTradedPrice]]*MIS[[#This Row],[OrderQuantity]]</f>
        <v>9702</v>
      </c>
      <c r="AF9599">
        <f>MIS[[#This Row],[LTP]]*MIS[[#This Row],[OrderQuantity]]</f>
        <v>9813</v>
      </c>
      <c r="AG9599">
        <f>IF(MIS[[#This Row],[OrderSide]]="SELL",MIS[[#This Row],[VALUE]]-MIS[[#This Row],[LIVE_VALUE]],MIS[[#This Row],[LIVE_VALUE]]-MIS[[#This Row],[VALUE]])</f>
        <v>111</v>
      </c>
      <c r="AH9599" t="str" cm="1">
        <f t="array" ref="AH9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9" t="str">
        <f>MIS[[#This Row],[TRADING SYMBOL]]</f>
        <v>SENSEX2552082300CE</v>
      </c>
      <c r="AJ9599" t="str">
        <f>IF(RIGHT(MIS[[#This Row],[Main/Hedge]],4)="MAIN","MAIN","HEDGE")</f>
        <v>MAIN</v>
      </c>
      <c r="AK9599" t="str" cm="1">
        <f t="array" ref="AK9599">_xlfn._xlws.FILTER(Table4[Column1],ISNUMBER(SEARCH(Table4[Column1],MIS[[#This Row],[OrderUniqueIdentifier]])),"")</f>
        <v>XYT</v>
      </c>
    </row>
    <row r="9600" spans="1:37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>
        <f>_xlfn.XLOOKUP(MIS[[#This Row],[TRADING SYMBOL]],[1]Sheet1!$D:$D,[1]Sheet1!$C:$C)</f>
        <v>490.65</v>
      </c>
      <c r="AE9600">
        <f>MIS[[#This Row],[OrderAverageTradedPrice]]*MIS[[#This Row],[OrderQuantity]]</f>
        <v>9703</v>
      </c>
      <c r="AF9600">
        <f>MIS[[#This Row],[LTP]]*MIS[[#This Row],[OrderQuantity]]</f>
        <v>9813</v>
      </c>
      <c r="AG9600">
        <f>IF(MIS[[#This Row],[OrderSide]]="SELL",MIS[[#This Row],[VALUE]]-MIS[[#This Row],[LIVE_VALUE]],MIS[[#This Row],[LIVE_VALUE]]-MIS[[#This Row],[VALUE]])</f>
        <v>110</v>
      </c>
      <c r="AH9600" t="str" cm="1">
        <f t="array" ref="AH96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00" t="str">
        <f>MIS[[#This Row],[TRADING SYMBOL]]</f>
        <v>SENSEX2552082300CE</v>
      </c>
      <c r="AJ9600" t="str">
        <f>IF(RIGHT(MIS[[#This Row],[Main/Hedge]],4)="MAIN","MAIN","HEDGE")</f>
        <v>MAIN</v>
      </c>
      <c r="AK9600" t="str" cm="1">
        <f t="array" ref="AK9600">_xlfn._xlws.FILTER(Table4[Column1],ISNUMBER(SEARCH(Table4[Column1],MIS[[#This Row],[OrderUniqueIdentifier]])),"")</f>
        <v>NOTREND</v>
      </c>
    </row>
    <row r="9601" spans="1:37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>
        <f>_xlfn.XLOOKUP(MIS[[#This Row],[TRADING SYMBOL]],[1]Sheet1!$D:$D,[1]Sheet1!$C:$C)</f>
        <v>118.35</v>
      </c>
      <c r="AE9601">
        <f>MIS[[#This Row],[OrderAverageTradedPrice]]*MIS[[#This Row],[OrderQuantity]]</f>
        <v>2346</v>
      </c>
      <c r="AF9601">
        <f>MIS[[#This Row],[LTP]]*MIS[[#This Row],[OrderQuantity]]</f>
        <v>2367</v>
      </c>
      <c r="AG9601">
        <f>IF(MIS[[#This Row],[OrderSide]]="SELL",MIS[[#This Row],[VALUE]]-MIS[[#This Row],[LIVE_VALUE]],MIS[[#This Row],[LIVE_VALUE]]-MIS[[#This Row],[VALUE]])</f>
        <v>21</v>
      </c>
      <c r="AH9601" t="str" cm="1">
        <f t="array" ref="AH9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1" t="str">
        <f>MIS[[#This Row],[TRADING SYMBOL]]</f>
        <v>SENSEX2552083400CE</v>
      </c>
      <c r="AJ9601" t="str">
        <f>IF(RIGHT(MIS[[#This Row],[Main/Hedge]],4)="MAIN","MAIN","HEDGE")</f>
        <v>MAIN</v>
      </c>
      <c r="AK9601" t="str" cm="1">
        <f t="array" ref="AK9601">_xlfn._xlws.FILTER(Table4[Column1],ISNUMBER(SEARCH(Table4[Column1],MIS[[#This Row],[OrderUniqueIdentifier]])),"")</f>
        <v>XYT</v>
      </c>
    </row>
    <row r="9602" spans="1:37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>
        <f>_xlfn.XLOOKUP(MIS[[#This Row],[TRADING SYMBOL]],[1]Sheet1!$D:$D,[1]Sheet1!$C:$C)</f>
        <v>409.5</v>
      </c>
      <c r="AE9602">
        <f>MIS[[#This Row],[OrderAverageTradedPrice]]*MIS[[#This Row],[OrderQuantity]]</f>
        <v>8064</v>
      </c>
      <c r="AF9602">
        <f>MIS[[#This Row],[LTP]]*MIS[[#This Row],[OrderQuantity]]</f>
        <v>8190</v>
      </c>
      <c r="AG9602">
        <f>IF(MIS[[#This Row],[OrderSide]]="SELL",MIS[[#This Row],[VALUE]]-MIS[[#This Row],[LIVE_VALUE]],MIS[[#This Row],[LIVE_VALUE]]-MIS[[#This Row],[VALUE]])</f>
        <v>126</v>
      </c>
      <c r="AH9602" t="str" cm="1">
        <f t="array" ref="AH9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2" t="str">
        <f>MIS[[#This Row],[TRADING SYMBOL]]</f>
        <v>SENSEX2552082300PE</v>
      </c>
      <c r="AJ9602" t="str">
        <f>IF(RIGHT(MIS[[#This Row],[Main/Hedge]],4)="MAIN","MAIN","HEDGE")</f>
        <v>MAIN</v>
      </c>
      <c r="AK9602" t="str" cm="1">
        <f t="array" ref="AK9602">_xlfn._xlws.FILTER(Table4[Column1],ISNUMBER(SEARCH(Table4[Column1],MIS[[#This Row],[OrderUniqueIdentifier]])),"")</f>
        <v>XYT</v>
      </c>
    </row>
    <row r="9603" spans="1:37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>
        <f>_xlfn.XLOOKUP(MIS[[#This Row],[TRADING SYMBOL]],[1]Sheet1!$D:$D,[1]Sheet1!$C:$C)</f>
        <v>115.45</v>
      </c>
      <c r="AE9603">
        <f>MIS[[#This Row],[OrderAverageTradedPrice]]*MIS[[#This Row],[OrderQuantity]]</f>
        <v>8755</v>
      </c>
      <c r="AF9603">
        <f>MIS[[#This Row],[LTP]]*MIS[[#This Row],[OrderQuantity]]</f>
        <v>9236</v>
      </c>
      <c r="AG9603">
        <f>IF(MIS[[#This Row],[OrderSide]]="SELL",MIS[[#This Row],[VALUE]]-MIS[[#This Row],[LIVE_VALUE]],MIS[[#This Row],[LIVE_VALUE]]-MIS[[#This Row],[VALUE]])</f>
        <v>481</v>
      </c>
      <c r="AH9603" t="str" cm="1">
        <f t="array" ref="AH9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3" t="str">
        <f>MIS[[#This Row],[TRADING SYMBOL]]</f>
        <v>SENSEX2552081100PE</v>
      </c>
      <c r="AJ9603" t="str">
        <f>IF(RIGHT(MIS[[#This Row],[Main/Hedge]],4)="MAIN","MAIN","HEDGE")</f>
        <v>MAIN</v>
      </c>
      <c r="AK9603" t="str" cm="1">
        <f t="array" ref="AK9603">_xlfn._xlws.FILTER(Table4[Column1],ISNUMBER(SEARCH(Table4[Column1],MIS[[#This Row],[OrderUniqueIdentifier]])),"")</f>
        <v>XYT</v>
      </c>
    </row>
    <row r="9604" spans="1:37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>
        <f>_xlfn.XLOOKUP(MIS[[#This Row],[TRADING SYMBOL]],[1]Sheet1!$D:$D,[1]Sheet1!$C:$C)</f>
        <v>409.5</v>
      </c>
      <c r="AE9604">
        <f>MIS[[#This Row],[OrderAverageTradedPrice]]*MIS[[#This Row],[OrderQuantity]]</f>
        <v>32216</v>
      </c>
      <c r="AF9604">
        <f>MIS[[#This Row],[LTP]]*MIS[[#This Row],[OrderQuantity]]</f>
        <v>32760</v>
      </c>
      <c r="AG9604">
        <f>IF(MIS[[#This Row],[OrderSide]]="SELL",MIS[[#This Row],[VALUE]]-MIS[[#This Row],[LIVE_VALUE]],MIS[[#This Row],[LIVE_VALUE]]-MIS[[#This Row],[VALUE]])</f>
        <v>544</v>
      </c>
      <c r="AH9604" t="str" cm="1">
        <f t="array" ref="AH96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04" t="str">
        <f>MIS[[#This Row],[TRADING SYMBOL]]</f>
        <v>SENSEX2552082300PE</v>
      </c>
      <c r="AJ9604" t="str">
        <f>IF(RIGHT(MIS[[#This Row],[Main/Hedge]],4)="MAIN","MAIN","HEDGE")</f>
        <v>MAIN</v>
      </c>
      <c r="AK9604" t="str" cm="1">
        <f t="array" ref="AK9604">_xlfn._xlws.FILTER(Table4[Column1],ISNUMBER(SEARCH(Table4[Column1],MIS[[#This Row],[OrderUniqueIdentifier]])),"")</f>
        <v>NOTREND</v>
      </c>
    </row>
    <row r="9605" spans="1:37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>
        <f>_xlfn.XLOOKUP(MIS[[#This Row],[TRADING SYMBOL]],[1]Sheet1!$D:$D,[1]Sheet1!$C:$C)</f>
        <v>409.5</v>
      </c>
      <c r="AE9605">
        <f>MIS[[#This Row],[OrderAverageTradedPrice]]*MIS[[#This Row],[OrderQuantity]]</f>
        <v>8060</v>
      </c>
      <c r="AF9605">
        <f>MIS[[#This Row],[LTP]]*MIS[[#This Row],[OrderQuantity]]</f>
        <v>8190</v>
      </c>
      <c r="AG9605">
        <f>IF(MIS[[#This Row],[OrderSide]]="SELL",MIS[[#This Row],[VALUE]]-MIS[[#This Row],[LIVE_VALUE]],MIS[[#This Row],[LIVE_VALUE]]-MIS[[#This Row],[VALUE]])</f>
        <v>130</v>
      </c>
      <c r="AH9605" t="str" cm="1">
        <f t="array" ref="AH9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5" t="str">
        <f>MIS[[#This Row],[TRADING SYMBOL]]</f>
        <v>SENSEX2552082300PE</v>
      </c>
      <c r="AJ9605" t="str">
        <f>IF(RIGHT(MIS[[#This Row],[Main/Hedge]],4)="MAIN","MAIN","HEDGE")</f>
        <v>MAIN</v>
      </c>
      <c r="AK9605" t="str" cm="1">
        <f t="array" ref="AK9605">_xlfn._xlws.FILTER(Table4[Column1],ISNUMBER(SEARCH(Table4[Column1],MIS[[#This Row],[OrderUniqueIdentifier]])),"")</f>
        <v>XYT</v>
      </c>
    </row>
    <row r="9606" spans="1:37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>
        <f>_xlfn.XLOOKUP(MIS[[#This Row],[TRADING SYMBOL]],[1]Sheet1!$D:$D,[1]Sheet1!$C:$C)</f>
        <v>115.45</v>
      </c>
      <c r="AE9606">
        <f>MIS[[#This Row],[OrderAverageTradedPrice]]*MIS[[#This Row],[OrderQuantity]]</f>
        <v>8787</v>
      </c>
      <c r="AF9606">
        <f>MIS[[#This Row],[LTP]]*MIS[[#This Row],[OrderQuantity]]</f>
        <v>9236</v>
      </c>
      <c r="AG9606">
        <f>IF(MIS[[#This Row],[OrderSide]]="SELL",MIS[[#This Row],[VALUE]]-MIS[[#This Row],[LIVE_VALUE]],MIS[[#This Row],[LIVE_VALUE]]-MIS[[#This Row],[VALUE]])</f>
        <v>449</v>
      </c>
      <c r="AH9606" t="str" cm="1">
        <f t="array" ref="AH9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6" t="str">
        <f>MIS[[#This Row],[TRADING SYMBOL]]</f>
        <v>SENSEX2552081100PE</v>
      </c>
      <c r="AJ9606" t="str">
        <f>IF(RIGHT(MIS[[#This Row],[Main/Hedge]],4)="MAIN","MAIN","HEDGE")</f>
        <v>MAIN</v>
      </c>
      <c r="AK9606" t="str" cm="1">
        <f t="array" ref="AK9606">_xlfn._xlws.FILTER(Table4[Column1],ISNUMBER(SEARCH(Table4[Column1],MIS[[#This Row],[OrderUniqueIdentifier]])),"")</f>
        <v>XYT</v>
      </c>
    </row>
    <row r="9607" spans="1:37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>
        <f>_xlfn.XLOOKUP(MIS[[#This Row],[TRADING SYMBOL]],[1]Sheet1!$D:$D,[1]Sheet1!$C:$C)</f>
        <v>187</v>
      </c>
      <c r="AE9607">
        <f>MIS[[#This Row],[OrderAverageTradedPrice]]*MIS[[#This Row],[OrderQuantity]]</f>
        <v>56220</v>
      </c>
      <c r="AF9607">
        <f>MIS[[#This Row],[LTP]]*MIS[[#This Row],[OrderQuantity]]</f>
        <v>56100</v>
      </c>
      <c r="AG9607">
        <f>IF(MIS[[#This Row],[OrderSide]]="SELL",MIS[[#This Row],[VALUE]]-MIS[[#This Row],[LIVE_VALUE]],MIS[[#This Row],[LIVE_VALUE]]-MIS[[#This Row],[VALUE]])</f>
        <v>-120</v>
      </c>
      <c r="AH9607" t="str" cm="1">
        <f t="array" ref="AH96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07" t="str">
        <f>MIS[[#This Row],[TRADING SYMBOL]]</f>
        <v>NIFTY2552225050PE</v>
      </c>
      <c r="AJ9607" t="str">
        <f>IF(RIGHT(MIS[[#This Row],[Main/Hedge]],4)="MAIN","MAIN","HEDGE")</f>
        <v>MAIN</v>
      </c>
      <c r="AK9607" t="str" cm="1">
        <f t="array" ref="AK9607">_xlfn._xlws.FILTER(Table4[Column1],ISNUMBER(SEARCH(Table4[Column1],MIS[[#This Row],[OrderUniqueIdentifier]])),"")</f>
        <v>NOTREND</v>
      </c>
    </row>
    <row r="9608" spans="1:37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>
        <f>_xlfn.XLOOKUP(MIS[[#This Row],[TRADING SYMBOL]],[1]Sheet1!$D:$D,[1]Sheet1!$C:$C)</f>
        <v>490.65</v>
      </c>
      <c r="AE9608">
        <f>MIS[[#This Row],[OrderAverageTradedPrice]]*MIS[[#This Row],[OrderQuantity]]</f>
        <v>29085</v>
      </c>
      <c r="AF9608">
        <f>MIS[[#This Row],[LTP]]*MIS[[#This Row],[OrderQuantity]]</f>
        <v>29439</v>
      </c>
      <c r="AG9608">
        <f>IF(MIS[[#This Row],[OrderSide]]="SELL",MIS[[#This Row],[VALUE]]-MIS[[#This Row],[LIVE_VALUE]],MIS[[#This Row],[LIVE_VALUE]]-MIS[[#This Row],[VALUE]])</f>
        <v>354</v>
      </c>
      <c r="AH9608" t="str" cm="1">
        <f t="array" ref="AH9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8" t="str">
        <f>MIS[[#This Row],[TRADING SYMBOL]]</f>
        <v>SENSEX2552082300CE</v>
      </c>
      <c r="AJ9608" t="str">
        <f>IF(RIGHT(MIS[[#This Row],[Main/Hedge]],4)="MAIN","MAIN","HEDGE")</f>
        <v>MAIN</v>
      </c>
      <c r="AK9608" t="str" cm="1">
        <f t="array" ref="AK9608">_xlfn._xlws.FILTER(Table4[Column1],ISNUMBER(SEARCH(Table4[Column1],MIS[[#This Row],[OrderUniqueIdentifier]])),"")</f>
        <v>XYT</v>
      </c>
    </row>
    <row r="9609" spans="1:37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>
        <f>_xlfn.XLOOKUP(MIS[[#This Row],[TRADING SYMBOL]],[1]Sheet1!$D:$D,[1]Sheet1!$C:$C)</f>
        <v>441.2</v>
      </c>
      <c r="AE9609">
        <f>MIS[[#This Row],[OrderAverageTradedPrice]]*MIS[[#This Row],[OrderQuantity]]</f>
        <v>43065</v>
      </c>
      <c r="AF9609">
        <f>MIS[[#This Row],[LTP]]*MIS[[#This Row],[OrderQuantity]]</f>
        <v>44120</v>
      </c>
      <c r="AG9609">
        <f>IF(MIS[[#This Row],[OrderSide]]="SELL",MIS[[#This Row],[VALUE]]-MIS[[#This Row],[LIVE_VALUE]],MIS[[#This Row],[LIVE_VALUE]]-MIS[[#This Row],[VALUE]])</f>
        <v>1055</v>
      </c>
      <c r="AH9609" t="str" cm="1">
        <f t="array" ref="AH96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09" t="str">
        <f>MIS[[#This Row],[TRADING SYMBOL]]</f>
        <v>SENSEX2552082400CE</v>
      </c>
      <c r="AJ9609" t="str">
        <f>IF(RIGHT(MIS[[#This Row],[Main/Hedge]],4)="MAIN","MAIN","HEDGE")</f>
        <v>MAIN</v>
      </c>
      <c r="AK9609" t="str" cm="1">
        <f t="array" ref="AK9609">_xlfn._xlws.FILTER(Table4[Column1],ISNUMBER(SEARCH(Table4[Column1],MIS[[#This Row],[OrderUniqueIdentifier]])),"")</f>
        <v>NOTREND</v>
      </c>
    </row>
    <row r="9610" spans="1:37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>
        <f>_xlfn.XLOOKUP(MIS[[#This Row],[TRADING SYMBOL]],[1]Sheet1!$D:$D,[1]Sheet1!$C:$C)</f>
        <v>107.95</v>
      </c>
      <c r="AE9610">
        <f>MIS[[#This Row],[OrderAverageTradedPrice]]*MIS[[#This Row],[OrderQuantity]]</f>
        <v>5934</v>
      </c>
      <c r="AF9610">
        <f>MIS[[#This Row],[LTP]]*MIS[[#This Row],[OrderQuantity]]</f>
        <v>6477</v>
      </c>
      <c r="AG9610">
        <f>IF(MIS[[#This Row],[OrderSide]]="SELL",MIS[[#This Row],[VALUE]]-MIS[[#This Row],[LIVE_VALUE]],MIS[[#This Row],[LIVE_VALUE]]-MIS[[#This Row],[VALUE]])</f>
        <v>543</v>
      </c>
      <c r="AH9610" t="str" cm="1">
        <f t="array" ref="AH9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0" t="str">
        <f>MIS[[#This Row],[TRADING SYMBOL]]</f>
        <v>SENSEX2552081000PE</v>
      </c>
      <c r="AJ9610" t="str">
        <f>IF(RIGHT(MIS[[#This Row],[Main/Hedge]],4)="MAIN","MAIN","HEDGE")</f>
        <v>MAIN</v>
      </c>
      <c r="AK9610" t="str" cm="1">
        <f t="array" ref="AK9610">_xlfn._xlws.FILTER(Table4[Column1],ISNUMBER(SEARCH(Table4[Column1],MIS[[#This Row],[OrderUniqueIdentifier]])),"")</f>
        <v>XYT</v>
      </c>
    </row>
    <row r="9611" spans="1:37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>
        <f>_xlfn.XLOOKUP(MIS[[#This Row],[TRADING SYMBOL]],[1]Sheet1!$D:$D,[1]Sheet1!$C:$C)</f>
        <v>115.45</v>
      </c>
      <c r="AE9611">
        <f>MIS[[#This Row],[OrderAverageTradedPrice]]*MIS[[#This Row],[OrderQuantity]]</f>
        <v>8756</v>
      </c>
      <c r="AF9611">
        <f>MIS[[#This Row],[LTP]]*MIS[[#This Row],[OrderQuantity]]</f>
        <v>9236</v>
      </c>
      <c r="AG9611">
        <f>IF(MIS[[#This Row],[OrderSide]]="SELL",MIS[[#This Row],[VALUE]]-MIS[[#This Row],[LIVE_VALUE]],MIS[[#This Row],[LIVE_VALUE]]-MIS[[#This Row],[VALUE]])</f>
        <v>480</v>
      </c>
      <c r="AH9611" t="str" cm="1">
        <f t="array" ref="AH9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1" t="str">
        <f>MIS[[#This Row],[TRADING SYMBOL]]</f>
        <v>SENSEX2552081100PE</v>
      </c>
      <c r="AJ9611" t="str">
        <f>IF(RIGHT(MIS[[#This Row],[Main/Hedge]],4)="MAIN","MAIN","HEDGE")</f>
        <v>MAIN</v>
      </c>
      <c r="AK9611" t="str" cm="1">
        <f t="array" ref="AK9611">_xlfn._xlws.FILTER(Table4[Column1],ISNUMBER(SEARCH(Table4[Column1],MIS[[#This Row],[OrderUniqueIdentifier]])),"")</f>
        <v>XYT</v>
      </c>
    </row>
    <row r="9612" spans="1:37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>
        <f>_xlfn.XLOOKUP(MIS[[#This Row],[TRADING SYMBOL]],[1]Sheet1!$D:$D,[1]Sheet1!$C:$C)</f>
        <v>409.5</v>
      </c>
      <c r="AE9612">
        <f>MIS[[#This Row],[OrderAverageTradedPrice]]*MIS[[#This Row],[OrderQuantity]]</f>
        <v>24210.99999999996</v>
      </c>
      <c r="AF9612">
        <f>MIS[[#This Row],[LTP]]*MIS[[#This Row],[OrderQuantity]]</f>
        <v>24570</v>
      </c>
      <c r="AG9612">
        <f>IF(MIS[[#This Row],[OrderSide]]="SELL",MIS[[#This Row],[VALUE]]-MIS[[#This Row],[LIVE_VALUE]],MIS[[#This Row],[LIVE_VALUE]]-MIS[[#This Row],[VALUE]])</f>
        <v>359.00000000004002</v>
      </c>
      <c r="AH9612" t="str" cm="1">
        <f t="array" ref="AH9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2" t="str">
        <f>MIS[[#This Row],[TRADING SYMBOL]]</f>
        <v>SENSEX2552082300PE</v>
      </c>
      <c r="AJ9612" t="str">
        <f>IF(RIGHT(MIS[[#This Row],[Main/Hedge]],4)="MAIN","MAIN","HEDGE")</f>
        <v>MAIN</v>
      </c>
      <c r="AK9612" t="str" cm="1">
        <f t="array" ref="AK9612">_xlfn._xlws.FILTER(Table4[Column1],ISNUMBER(SEARCH(Table4[Column1],MIS[[#This Row],[OrderUniqueIdentifier]])),"")</f>
        <v>XYT</v>
      </c>
    </row>
    <row r="9613" spans="1:37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>
        <f>_xlfn.XLOOKUP(MIS[[#This Row],[TRADING SYMBOL]],[1]Sheet1!$D:$D,[1]Sheet1!$C:$C)</f>
        <v>187</v>
      </c>
      <c r="AE9613">
        <f>MIS[[#This Row],[OrderAverageTradedPrice]]*MIS[[#This Row],[OrderQuantity]]</f>
        <v>252967.49999999956</v>
      </c>
      <c r="AF9613">
        <f>MIS[[#This Row],[LTP]]*MIS[[#This Row],[OrderQuantity]]</f>
        <v>252450</v>
      </c>
      <c r="AG9613">
        <f>IF(MIS[[#This Row],[OrderSide]]="SELL",MIS[[#This Row],[VALUE]]-MIS[[#This Row],[LIVE_VALUE]],MIS[[#This Row],[LIVE_VALUE]]-MIS[[#This Row],[VALUE]])</f>
        <v>-517.49999999956344</v>
      </c>
      <c r="AH9613" t="str" cm="1">
        <f t="array" ref="AH96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13" t="str">
        <f>MIS[[#This Row],[TRADING SYMBOL]]</f>
        <v>NIFTY2552225050PE</v>
      </c>
      <c r="AJ9613" t="str">
        <f>IF(RIGHT(MIS[[#This Row],[Main/Hedge]],4)="MAIN","MAIN","HEDGE")</f>
        <v>MAIN</v>
      </c>
      <c r="AK9613" t="str" cm="1">
        <f t="array" ref="AK9613">_xlfn._xlws.FILTER(Table4[Column1],ISNUMBER(SEARCH(Table4[Column1],MIS[[#This Row],[OrderUniqueIdentifier]])),"")</f>
        <v>NOTREND</v>
      </c>
    </row>
    <row r="9614" spans="1:37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>
        <f>_xlfn.XLOOKUP(MIS[[#This Row],[TRADING SYMBOL]],[1]Sheet1!$D:$D,[1]Sheet1!$C:$C)</f>
        <v>441.2</v>
      </c>
      <c r="AE9614">
        <f>MIS[[#This Row],[OrderAverageTradedPrice]]*MIS[[#This Row],[OrderQuantity]]</f>
        <v>206779.99999999968</v>
      </c>
      <c r="AF9614">
        <f>MIS[[#This Row],[LTP]]*MIS[[#This Row],[OrderQuantity]]</f>
        <v>211776</v>
      </c>
      <c r="AG9614">
        <f>IF(MIS[[#This Row],[OrderSide]]="SELL",MIS[[#This Row],[VALUE]]-MIS[[#This Row],[LIVE_VALUE]],MIS[[#This Row],[LIVE_VALUE]]-MIS[[#This Row],[VALUE]])</f>
        <v>4996.0000000003201</v>
      </c>
      <c r="AH9614" t="str" cm="1">
        <f t="array" ref="AH96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14" t="str">
        <f>MIS[[#This Row],[TRADING SYMBOL]]</f>
        <v>SENSEX2552082400CE</v>
      </c>
      <c r="AJ9614" t="str">
        <f>IF(RIGHT(MIS[[#This Row],[Main/Hedge]],4)="MAIN","MAIN","HEDGE")</f>
        <v>MAIN</v>
      </c>
      <c r="AK9614" t="str" cm="1">
        <f t="array" ref="AK9614">_xlfn._xlws.FILTER(Table4[Column1],ISNUMBER(SEARCH(Table4[Column1],MIS[[#This Row],[OrderUniqueIdentifier]])),"")</f>
        <v>NOTREND</v>
      </c>
    </row>
    <row r="9615" spans="1:37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>
        <f>_xlfn.XLOOKUP(MIS[[#This Row],[TRADING SYMBOL]],[1]Sheet1!$D:$D,[1]Sheet1!$C:$C)</f>
        <v>107.95</v>
      </c>
      <c r="AE9615">
        <f>MIS[[#This Row],[OrderAverageTradedPrice]]*MIS[[#This Row],[OrderQuantity]]</f>
        <v>31629</v>
      </c>
      <c r="AF9615">
        <f>MIS[[#This Row],[LTP]]*MIS[[#This Row],[OrderQuantity]]</f>
        <v>34544</v>
      </c>
      <c r="AG9615">
        <f>IF(MIS[[#This Row],[OrderSide]]="SELL",MIS[[#This Row],[VALUE]]-MIS[[#This Row],[LIVE_VALUE]],MIS[[#This Row],[LIVE_VALUE]]-MIS[[#This Row],[VALUE]])</f>
        <v>2915</v>
      </c>
      <c r="AH9615" t="str" cm="1">
        <f t="array" ref="AH9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5" t="str">
        <f>MIS[[#This Row],[TRADING SYMBOL]]</f>
        <v>SENSEX2552081000PE</v>
      </c>
      <c r="AJ9615" t="str">
        <f>IF(RIGHT(MIS[[#This Row],[Main/Hedge]],4)="MAIN","MAIN","HEDGE")</f>
        <v>MAIN</v>
      </c>
      <c r="AK9615" t="str" cm="1">
        <f t="array" ref="AK9615">_xlfn._xlws.FILTER(Table4[Column1],ISNUMBER(SEARCH(Table4[Column1],MIS[[#This Row],[OrderUniqueIdentifier]])),"")</f>
        <v>XYT</v>
      </c>
    </row>
    <row r="9616" spans="1:37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>
        <f>_xlfn.XLOOKUP(MIS[[#This Row],[TRADING SYMBOL]],[1]Sheet1!$D:$D,[1]Sheet1!$C:$C)</f>
        <v>115.45</v>
      </c>
      <c r="AE9616">
        <f>MIS[[#This Row],[OrderAverageTradedPrice]]*MIS[[#This Row],[OrderQuantity]]</f>
        <v>37264.999999999796</v>
      </c>
      <c r="AF9616">
        <f>MIS[[#This Row],[LTP]]*MIS[[#This Row],[OrderQuantity]]</f>
        <v>39253</v>
      </c>
      <c r="AG9616">
        <f>IF(MIS[[#This Row],[OrderSide]]="SELL",MIS[[#This Row],[VALUE]]-MIS[[#This Row],[LIVE_VALUE]],MIS[[#This Row],[LIVE_VALUE]]-MIS[[#This Row],[VALUE]])</f>
        <v>1988.0000000002037</v>
      </c>
      <c r="AH9616" t="str" cm="1">
        <f t="array" ref="AH9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6" t="str">
        <f>MIS[[#This Row],[TRADING SYMBOL]]</f>
        <v>SENSEX2552081100PE</v>
      </c>
      <c r="AJ9616" t="str">
        <f>IF(RIGHT(MIS[[#This Row],[Main/Hedge]],4)="MAIN","MAIN","HEDGE")</f>
        <v>MAIN</v>
      </c>
      <c r="AK9616" t="str" cm="1">
        <f t="array" ref="AK9616">_xlfn._xlws.FILTER(Table4[Column1],ISNUMBER(SEARCH(Table4[Column1],MIS[[#This Row],[OrderUniqueIdentifier]])),"")</f>
        <v>XYT</v>
      </c>
    </row>
    <row r="9617" spans="1:37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>
        <f>_xlfn.XLOOKUP(MIS[[#This Row],[TRADING SYMBOL]],[1]Sheet1!$D:$D,[1]Sheet1!$C:$C)</f>
        <v>409.5</v>
      </c>
      <c r="AE9617">
        <f>MIS[[#This Row],[OrderAverageTradedPrice]]*MIS[[#This Row],[OrderQuantity]]</f>
        <v>129074</v>
      </c>
      <c r="AF9617">
        <f>MIS[[#This Row],[LTP]]*MIS[[#This Row],[OrderQuantity]]</f>
        <v>131040</v>
      </c>
      <c r="AG9617">
        <f>IF(MIS[[#This Row],[OrderSide]]="SELL",MIS[[#This Row],[VALUE]]-MIS[[#This Row],[LIVE_VALUE]],MIS[[#This Row],[LIVE_VALUE]]-MIS[[#This Row],[VALUE]])</f>
        <v>1966</v>
      </c>
      <c r="AH9617" t="str" cm="1">
        <f t="array" ref="AH9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7" t="str">
        <f>MIS[[#This Row],[TRADING SYMBOL]]</f>
        <v>SENSEX2552082300PE</v>
      </c>
      <c r="AJ9617" t="str">
        <f>IF(RIGHT(MIS[[#This Row],[Main/Hedge]],4)="MAIN","MAIN","HEDGE")</f>
        <v>MAIN</v>
      </c>
      <c r="AK9617" t="str" cm="1">
        <f t="array" ref="AK9617">_xlfn._xlws.FILTER(Table4[Column1],ISNUMBER(SEARCH(Table4[Column1],MIS[[#This Row],[OrderUniqueIdentifier]])),"")</f>
        <v>XYT</v>
      </c>
    </row>
    <row r="9618" spans="1:37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>
        <f>_xlfn.XLOOKUP(MIS[[#This Row],[TRADING SYMBOL]],[1]Sheet1!$D:$D,[1]Sheet1!$C:$C)</f>
        <v>187</v>
      </c>
      <c r="AE9618">
        <f>MIS[[#This Row],[OrderAverageTradedPrice]]*MIS[[#This Row],[OrderQuantity]]</f>
        <v>14055</v>
      </c>
      <c r="AF9618">
        <f>MIS[[#This Row],[LTP]]*MIS[[#This Row],[OrderQuantity]]</f>
        <v>14025</v>
      </c>
      <c r="AG9618">
        <f>IF(MIS[[#This Row],[OrderSide]]="SELL",MIS[[#This Row],[VALUE]]-MIS[[#This Row],[LIVE_VALUE]],MIS[[#This Row],[LIVE_VALUE]]-MIS[[#This Row],[VALUE]])</f>
        <v>-30</v>
      </c>
      <c r="AH9618" t="str" cm="1">
        <f t="array" ref="AH96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18" t="str">
        <f>MIS[[#This Row],[TRADING SYMBOL]]</f>
        <v>NIFTY2552225050PE</v>
      </c>
      <c r="AJ9618" t="str">
        <f>IF(RIGHT(MIS[[#This Row],[Main/Hedge]],4)="MAIN","MAIN","HEDGE")</f>
        <v>MAIN</v>
      </c>
      <c r="AK9618" t="str" cm="1">
        <f t="array" ref="AK9618">_xlfn._xlws.FILTER(Table4[Column1],ISNUMBER(SEARCH(Table4[Column1],MIS[[#This Row],[OrderUniqueIdentifier]])),"")</f>
        <v>NOTREND</v>
      </c>
    </row>
    <row r="9619" spans="1:37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>
        <f>_xlfn.XLOOKUP(MIS[[#This Row],[TRADING SYMBOL]],[1]Sheet1!$D:$D,[1]Sheet1!$C:$C)</f>
        <v>104.4</v>
      </c>
      <c r="AE9619">
        <f>MIS[[#This Row],[OrderAverageTradedPrice]]*MIS[[#This Row],[OrderQuantity]]</f>
        <v>2028</v>
      </c>
      <c r="AF9619">
        <f>MIS[[#This Row],[LTP]]*MIS[[#This Row],[OrderQuantity]]</f>
        <v>2088</v>
      </c>
      <c r="AG9619">
        <f>IF(MIS[[#This Row],[OrderSide]]="SELL",MIS[[#This Row],[VALUE]]-MIS[[#This Row],[LIVE_VALUE]],MIS[[#This Row],[LIVE_VALUE]]-MIS[[#This Row],[VALUE]])</f>
        <v>60</v>
      </c>
      <c r="AH9619" t="str" cm="1">
        <f t="array" ref="AH9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9" t="str">
        <f>MIS[[#This Row],[TRADING SYMBOL]]</f>
        <v>SENSEX2552083500CE</v>
      </c>
      <c r="AJ9619" t="str">
        <f>IF(RIGHT(MIS[[#This Row],[Main/Hedge]],4)="MAIN","MAIN","HEDGE")</f>
        <v>MAIN</v>
      </c>
      <c r="AK9619" t="str" cm="1">
        <f t="array" ref="AK9619">_xlfn._xlws.FILTER(Table4[Column1],ISNUMBER(SEARCH(Table4[Column1],MIS[[#This Row],[OrderUniqueIdentifier]])),"")</f>
        <v>XYT</v>
      </c>
    </row>
    <row r="9620" spans="1:37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>
        <f>_xlfn.XLOOKUP(MIS[[#This Row],[TRADING SYMBOL]],[1]Sheet1!$D:$D,[1]Sheet1!$C:$C)</f>
        <v>118.35</v>
      </c>
      <c r="AE9620">
        <f>MIS[[#This Row],[OrderAverageTradedPrice]]*MIS[[#This Row],[OrderQuantity]]</f>
        <v>2342</v>
      </c>
      <c r="AF9620">
        <f>MIS[[#This Row],[LTP]]*MIS[[#This Row],[OrderQuantity]]</f>
        <v>2367</v>
      </c>
      <c r="AG9620">
        <f>IF(MIS[[#This Row],[OrderSide]]="SELL",MIS[[#This Row],[VALUE]]-MIS[[#This Row],[LIVE_VALUE]],MIS[[#This Row],[LIVE_VALUE]]-MIS[[#This Row],[VALUE]])</f>
        <v>25</v>
      </c>
      <c r="AH9620" t="str" cm="1">
        <f t="array" ref="AH9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0" t="str">
        <f>MIS[[#This Row],[TRADING SYMBOL]]</f>
        <v>SENSEX2552083400CE</v>
      </c>
      <c r="AJ9620" t="str">
        <f>IF(RIGHT(MIS[[#This Row],[Main/Hedge]],4)="MAIN","MAIN","HEDGE")</f>
        <v>MAIN</v>
      </c>
      <c r="AK9620" t="str" cm="1">
        <f t="array" ref="AK9620">_xlfn._xlws.FILTER(Table4[Column1],ISNUMBER(SEARCH(Table4[Column1],MIS[[#This Row],[OrderUniqueIdentifier]])),"")</f>
        <v>XYT</v>
      </c>
    </row>
    <row r="9621" spans="1:37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>
        <f>_xlfn.XLOOKUP(MIS[[#This Row],[TRADING SYMBOL]],[1]Sheet1!$D:$D,[1]Sheet1!$C:$C)</f>
        <v>490.65</v>
      </c>
      <c r="AE9621">
        <f>MIS[[#This Row],[OrderAverageTradedPrice]]*MIS[[#This Row],[OrderQuantity]]</f>
        <v>9709</v>
      </c>
      <c r="AF9621">
        <f>MIS[[#This Row],[LTP]]*MIS[[#This Row],[OrderQuantity]]</f>
        <v>9813</v>
      </c>
      <c r="AG9621">
        <f>IF(MIS[[#This Row],[OrderSide]]="SELL",MIS[[#This Row],[VALUE]]-MIS[[#This Row],[LIVE_VALUE]],MIS[[#This Row],[LIVE_VALUE]]-MIS[[#This Row],[VALUE]])</f>
        <v>104</v>
      </c>
      <c r="AH9621" t="str" cm="1">
        <f t="array" ref="AH9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1" t="str">
        <f>MIS[[#This Row],[TRADING SYMBOL]]</f>
        <v>SENSEX2552082300CE</v>
      </c>
      <c r="AJ9621" t="str">
        <f>IF(RIGHT(MIS[[#This Row],[Main/Hedge]],4)="MAIN","MAIN","HEDGE")</f>
        <v>MAIN</v>
      </c>
      <c r="AK9621" t="str" cm="1">
        <f t="array" ref="AK9621">_xlfn._xlws.FILTER(Table4[Column1],ISNUMBER(SEARCH(Table4[Column1],MIS[[#This Row],[OrderUniqueIdentifier]])),"")</f>
        <v>XYT</v>
      </c>
    </row>
    <row r="9622" spans="1:37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>
        <f>_xlfn.XLOOKUP(MIS[[#This Row],[TRADING SYMBOL]],[1]Sheet1!$D:$D,[1]Sheet1!$C:$C)</f>
        <v>409.5</v>
      </c>
      <c r="AE9622">
        <f>MIS[[#This Row],[OrderAverageTradedPrice]]*MIS[[#This Row],[OrderQuantity]]</f>
        <v>201700</v>
      </c>
      <c r="AF9622">
        <f>MIS[[#This Row],[LTP]]*MIS[[#This Row],[OrderQuantity]]</f>
        <v>204750</v>
      </c>
      <c r="AG9622">
        <f>IF(MIS[[#This Row],[OrderSide]]="SELL",MIS[[#This Row],[VALUE]]-MIS[[#This Row],[LIVE_VALUE]],MIS[[#This Row],[LIVE_VALUE]]-MIS[[#This Row],[VALUE]])</f>
        <v>3050</v>
      </c>
      <c r="AH9622" t="str" cm="1">
        <f t="array" ref="AH9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22" t="str">
        <f>MIS[[#This Row],[TRADING SYMBOL]]</f>
        <v>SENSEX2552082300PE</v>
      </c>
      <c r="AJ9622" t="str">
        <f>IF(RIGHT(MIS[[#This Row],[Main/Hedge]],4)="MAIN","MAIN","HEDGE")</f>
        <v>MAIN</v>
      </c>
      <c r="AK9622" t="str" cm="1">
        <f t="array" ref="AK9622">_xlfn._xlws.FILTER(Table4[Column1],ISNUMBER(SEARCH(Table4[Column1],MIS[[#This Row],[OrderUniqueIdentifier]])),"")</f>
        <v>LONGSHORT</v>
      </c>
    </row>
    <row r="9623" spans="1:37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>
        <f>_xlfn.XLOOKUP(MIS[[#This Row],[TRADING SYMBOL]],[1]Sheet1!$D:$D,[1]Sheet1!$C:$C)</f>
        <v>163.69999999999999</v>
      </c>
      <c r="AE9623">
        <f>MIS[[#This Row],[OrderAverageTradedPrice]]*MIS[[#This Row],[OrderQuantity]]</f>
        <v>221362.49999999971</v>
      </c>
      <c r="AF9623">
        <f>MIS[[#This Row],[LTP]]*MIS[[#This Row],[OrderQuantity]]</f>
        <v>220994.99999999997</v>
      </c>
      <c r="AG9623">
        <f>IF(MIS[[#This Row],[OrderSide]]="SELL",MIS[[#This Row],[VALUE]]-MIS[[#This Row],[LIVE_VALUE]],MIS[[#This Row],[LIVE_VALUE]]-MIS[[#This Row],[VALUE]])</f>
        <v>-367.49999999973807</v>
      </c>
      <c r="AH9623" t="str" cm="1">
        <f t="array" ref="AH9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23" t="str">
        <f>MIS[[#This Row],[TRADING SYMBOL]]</f>
        <v>NIFTY2552225000PE</v>
      </c>
      <c r="AJ9623" t="str">
        <f>IF(RIGHT(MIS[[#This Row],[Main/Hedge]],4)="MAIN","MAIN","HEDGE")</f>
        <v>MAIN</v>
      </c>
      <c r="AK9623" t="str" cm="1">
        <f t="array" ref="AK9623">_xlfn._xlws.FILTER(Table4[Column1],ISNUMBER(SEARCH(Table4[Column1],MIS[[#This Row],[OrderUniqueIdentifier]])),"")</f>
        <v>LONGSHORT</v>
      </c>
    </row>
    <row r="9624" spans="1:37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>
        <f>_xlfn.XLOOKUP(MIS[[#This Row],[TRADING SYMBOL]],[1]Sheet1!$D:$D,[1]Sheet1!$C:$C)</f>
        <v>163.69999999999999</v>
      </c>
      <c r="AE9624">
        <f>MIS[[#This Row],[OrderAverageTradedPrice]]*MIS[[#This Row],[OrderQuantity]]</f>
        <v>49200</v>
      </c>
      <c r="AF9624">
        <f>MIS[[#This Row],[LTP]]*MIS[[#This Row],[OrderQuantity]]</f>
        <v>49110</v>
      </c>
      <c r="AG9624">
        <f>IF(MIS[[#This Row],[OrderSide]]="SELL",MIS[[#This Row],[VALUE]]-MIS[[#This Row],[LIVE_VALUE]],MIS[[#This Row],[LIVE_VALUE]]-MIS[[#This Row],[VALUE]])</f>
        <v>-90</v>
      </c>
      <c r="AH9624" t="str" cm="1">
        <f t="array" ref="AH9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24" t="str">
        <f>MIS[[#This Row],[TRADING SYMBOL]]</f>
        <v>NIFTY2552225000PE</v>
      </c>
      <c r="AJ9624" t="str">
        <f>IF(RIGHT(MIS[[#This Row],[Main/Hedge]],4)="MAIN","MAIN","HEDGE")</f>
        <v>MAIN</v>
      </c>
      <c r="AK9624" t="str" cm="1">
        <f t="array" ref="AK9624">_xlfn._xlws.FILTER(Table4[Column1],ISNUMBER(SEARCH(Table4[Column1],MIS[[#This Row],[OrderUniqueIdentifier]])),"")</f>
        <v>LONGSHORT</v>
      </c>
    </row>
    <row r="9625" spans="1:37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>
        <f>_xlfn.XLOOKUP(MIS[[#This Row],[TRADING SYMBOL]],[1]Sheet1!$D:$D,[1]Sheet1!$C:$C)</f>
        <v>409.5</v>
      </c>
      <c r="AE9625">
        <f>MIS[[#This Row],[OrderAverageTradedPrice]]*MIS[[#This Row],[OrderQuantity]]</f>
        <v>8067</v>
      </c>
      <c r="AF9625">
        <f>MIS[[#This Row],[LTP]]*MIS[[#This Row],[OrderQuantity]]</f>
        <v>8190</v>
      </c>
      <c r="AG9625">
        <f>IF(MIS[[#This Row],[OrderSide]]="SELL",MIS[[#This Row],[VALUE]]-MIS[[#This Row],[LIVE_VALUE]],MIS[[#This Row],[LIVE_VALUE]]-MIS[[#This Row],[VALUE]])</f>
        <v>123</v>
      </c>
      <c r="AH9625" t="str" cm="1">
        <f t="array" ref="AH9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25" t="str">
        <f>MIS[[#This Row],[TRADING SYMBOL]]</f>
        <v>SENSEX2552082300PE</v>
      </c>
      <c r="AJ9625" t="str">
        <f>IF(RIGHT(MIS[[#This Row],[Main/Hedge]],4)="MAIN","MAIN","HEDGE")</f>
        <v>MAIN</v>
      </c>
      <c r="AK9625" t="str" cm="1">
        <f t="array" ref="AK9625">_xlfn._xlws.FILTER(Table4[Column1],ISNUMBER(SEARCH(Table4[Column1],MIS[[#This Row],[OrderUniqueIdentifier]])),"")</f>
        <v>NOTREND</v>
      </c>
    </row>
    <row r="9626" spans="1:37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>
        <f>_xlfn.XLOOKUP(MIS[[#This Row],[TRADING SYMBOL]],[1]Sheet1!$D:$D,[1]Sheet1!$C:$C)</f>
        <v>409.5</v>
      </c>
      <c r="AE9626">
        <f>MIS[[#This Row],[OrderAverageTradedPrice]]*MIS[[#This Row],[OrderQuantity]]</f>
        <v>40270</v>
      </c>
      <c r="AF9626">
        <f>MIS[[#This Row],[LTP]]*MIS[[#This Row],[OrderQuantity]]</f>
        <v>40950</v>
      </c>
      <c r="AG9626">
        <f>IF(MIS[[#This Row],[OrderSide]]="SELL",MIS[[#This Row],[VALUE]]-MIS[[#This Row],[LIVE_VALUE]],MIS[[#This Row],[LIVE_VALUE]]-MIS[[#This Row],[VALUE]])</f>
        <v>680</v>
      </c>
      <c r="AH9626" t="str" cm="1">
        <f t="array" ref="AH9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6" t="str">
        <f>MIS[[#This Row],[TRADING SYMBOL]]</f>
        <v>SENSEX2552082300PE</v>
      </c>
      <c r="AJ9626" t="str">
        <f>IF(RIGHT(MIS[[#This Row],[Main/Hedge]],4)="MAIN","MAIN","HEDGE")</f>
        <v>MAIN</v>
      </c>
      <c r="AK9626" t="str" cm="1">
        <f t="array" ref="AK9626">_xlfn._xlws.FILTER(Table4[Column1],ISNUMBER(SEARCH(Table4[Column1],MIS[[#This Row],[OrderUniqueIdentifier]])),"")</f>
        <v>XYT</v>
      </c>
    </row>
    <row r="9627" spans="1:37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>
        <f>_xlfn.XLOOKUP(MIS[[#This Row],[TRADING SYMBOL]],[1]Sheet1!$D:$D,[1]Sheet1!$C:$C)</f>
        <v>115.45</v>
      </c>
      <c r="AE9627">
        <f>MIS[[#This Row],[OrderAverageTradedPrice]]*MIS[[#This Row],[OrderQuantity]]</f>
        <v>8752</v>
      </c>
      <c r="AF9627">
        <f>MIS[[#This Row],[LTP]]*MIS[[#This Row],[OrderQuantity]]</f>
        <v>9236</v>
      </c>
      <c r="AG9627">
        <f>IF(MIS[[#This Row],[OrderSide]]="SELL",MIS[[#This Row],[VALUE]]-MIS[[#This Row],[LIVE_VALUE]],MIS[[#This Row],[LIVE_VALUE]]-MIS[[#This Row],[VALUE]])</f>
        <v>484</v>
      </c>
      <c r="AH9627" t="str" cm="1">
        <f t="array" ref="AH9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7" t="str">
        <f>MIS[[#This Row],[TRADING SYMBOL]]</f>
        <v>SENSEX2552081100PE</v>
      </c>
      <c r="AJ9627" t="str">
        <f>IF(RIGHT(MIS[[#This Row],[Main/Hedge]],4)="MAIN","MAIN","HEDGE")</f>
        <v>MAIN</v>
      </c>
      <c r="AK9627" t="str" cm="1">
        <f t="array" ref="AK9627">_xlfn._xlws.FILTER(Table4[Column1],ISNUMBER(SEARCH(Table4[Column1],MIS[[#This Row],[OrderUniqueIdentifier]])),"")</f>
        <v>XYT</v>
      </c>
    </row>
    <row r="9628" spans="1:37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>
        <f>_xlfn.XLOOKUP(MIS[[#This Row],[TRADING SYMBOL]],[1]Sheet1!$D:$D,[1]Sheet1!$C:$C)</f>
        <v>409.5</v>
      </c>
      <c r="AE9628">
        <f>MIS[[#This Row],[OrderAverageTradedPrice]]*MIS[[#This Row],[OrderQuantity]]</f>
        <v>56378</v>
      </c>
      <c r="AF9628">
        <f>MIS[[#This Row],[LTP]]*MIS[[#This Row],[OrderQuantity]]</f>
        <v>57330</v>
      </c>
      <c r="AG9628">
        <f>IF(MIS[[#This Row],[OrderSide]]="SELL",MIS[[#This Row],[VALUE]]-MIS[[#This Row],[LIVE_VALUE]],MIS[[#This Row],[LIVE_VALUE]]-MIS[[#This Row],[VALUE]])</f>
        <v>952</v>
      </c>
      <c r="AH9628" t="str" cm="1">
        <f t="array" ref="AH96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28" t="str">
        <f>MIS[[#This Row],[TRADING SYMBOL]]</f>
        <v>SENSEX2552082300PE</v>
      </c>
      <c r="AJ9628" t="str">
        <f>IF(RIGHT(MIS[[#This Row],[Main/Hedge]],4)="MAIN","MAIN","HEDGE")</f>
        <v>MAIN</v>
      </c>
      <c r="AK9628" t="str" cm="1">
        <f t="array" ref="AK9628">_xlfn._xlws.FILTER(Table4[Column1],ISNUMBER(SEARCH(Table4[Column1],MIS[[#This Row],[OrderUniqueIdentifier]])),"")</f>
        <v>NOTREND</v>
      </c>
    </row>
    <row r="9629" spans="1:37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>
        <f>_xlfn.XLOOKUP(MIS[[#This Row],[TRADING SYMBOL]],[1]Sheet1!$D:$D,[1]Sheet1!$C:$C)</f>
        <v>115.45</v>
      </c>
      <c r="AE9629">
        <f>MIS[[#This Row],[OrderAverageTradedPrice]]*MIS[[#This Row],[OrderQuantity]]</f>
        <v>8758</v>
      </c>
      <c r="AF9629">
        <f>MIS[[#This Row],[LTP]]*MIS[[#This Row],[OrderQuantity]]</f>
        <v>9236</v>
      </c>
      <c r="AG9629">
        <f>IF(MIS[[#This Row],[OrderSide]]="SELL",MIS[[#This Row],[VALUE]]-MIS[[#This Row],[LIVE_VALUE]],MIS[[#This Row],[LIVE_VALUE]]-MIS[[#This Row],[VALUE]])</f>
        <v>478</v>
      </c>
      <c r="AH9629" t="str" cm="1">
        <f t="array" ref="AH9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9" t="str">
        <f>MIS[[#This Row],[TRADING SYMBOL]]</f>
        <v>SENSEX2552081100PE</v>
      </c>
      <c r="AJ9629" t="str">
        <f>IF(RIGHT(MIS[[#This Row],[Main/Hedge]],4)="MAIN","MAIN","HEDGE")</f>
        <v>MAIN</v>
      </c>
      <c r="AK9629" t="str" cm="1">
        <f t="array" ref="AK9629">_xlfn._xlws.FILTER(Table4[Column1],ISNUMBER(SEARCH(Table4[Column1],MIS[[#This Row],[OrderUniqueIdentifier]])),"")</f>
        <v>XYT</v>
      </c>
    </row>
    <row r="9630" spans="1:37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>
        <f>_xlfn.XLOOKUP(MIS[[#This Row],[TRADING SYMBOL]],[1]Sheet1!$D:$D,[1]Sheet1!$C:$C)</f>
        <v>409.5</v>
      </c>
      <c r="AE9630">
        <f>MIS[[#This Row],[OrderAverageTradedPrice]]*MIS[[#This Row],[OrderQuantity]]</f>
        <v>8067</v>
      </c>
      <c r="AF9630">
        <f>MIS[[#This Row],[LTP]]*MIS[[#This Row],[OrderQuantity]]</f>
        <v>8190</v>
      </c>
      <c r="AG9630">
        <f>IF(MIS[[#This Row],[OrderSide]]="SELL",MIS[[#This Row],[VALUE]]-MIS[[#This Row],[LIVE_VALUE]],MIS[[#This Row],[LIVE_VALUE]]-MIS[[#This Row],[VALUE]])</f>
        <v>123</v>
      </c>
      <c r="AH9630" t="str" cm="1">
        <f t="array" ref="AH96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30" t="str">
        <f>MIS[[#This Row],[TRADING SYMBOL]]</f>
        <v>SENSEX2552082300PE</v>
      </c>
      <c r="AJ9630" t="str">
        <f>IF(RIGHT(MIS[[#This Row],[Main/Hedge]],4)="MAIN","MAIN","HEDGE")</f>
        <v>MAIN</v>
      </c>
      <c r="AK9630" t="str" cm="1">
        <f t="array" ref="AK9630">_xlfn._xlws.FILTER(Table4[Column1],ISNUMBER(SEARCH(Table4[Column1],MIS[[#This Row],[OrderUniqueIdentifier]])),"")</f>
        <v>NOTREND</v>
      </c>
    </row>
    <row r="9631" spans="1:37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>
        <f>_xlfn.XLOOKUP(MIS[[#This Row],[TRADING SYMBOL]],[1]Sheet1!$D:$D,[1]Sheet1!$C:$C)</f>
        <v>187</v>
      </c>
      <c r="AE9631">
        <f>MIS[[#This Row],[OrderAverageTradedPrice]]*MIS[[#This Row],[OrderQuantity]]</f>
        <v>14055</v>
      </c>
      <c r="AF9631">
        <f>MIS[[#This Row],[LTP]]*MIS[[#This Row],[OrderQuantity]]</f>
        <v>14025</v>
      </c>
      <c r="AG9631">
        <f>IF(MIS[[#This Row],[OrderSide]]="SELL",MIS[[#This Row],[VALUE]]-MIS[[#This Row],[LIVE_VALUE]],MIS[[#This Row],[LIVE_VALUE]]-MIS[[#This Row],[VALUE]])</f>
        <v>-30</v>
      </c>
      <c r="AH9631" t="str" cm="1">
        <f t="array" ref="AH96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31" t="str">
        <f>MIS[[#This Row],[TRADING SYMBOL]]</f>
        <v>NIFTY2552225050PE</v>
      </c>
      <c r="AJ9631" t="str">
        <f>IF(RIGHT(MIS[[#This Row],[Main/Hedge]],4)="MAIN","MAIN","HEDGE")</f>
        <v>MAIN</v>
      </c>
      <c r="AK9631" t="str" cm="1">
        <f t="array" ref="AK9631">_xlfn._xlws.FILTER(Table4[Column1],ISNUMBER(SEARCH(Table4[Column1],MIS[[#This Row],[OrderUniqueIdentifier]])),"")</f>
        <v>NOTREND</v>
      </c>
    </row>
    <row r="9632" spans="1:37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>
        <f>_xlfn.XLOOKUP(MIS[[#This Row],[TRADING SYMBOL]],[1]Sheet1!$D:$D,[1]Sheet1!$C:$C)</f>
        <v>115.45</v>
      </c>
      <c r="AE9632">
        <f>MIS[[#This Row],[OrderAverageTradedPrice]]*MIS[[#This Row],[OrderQuantity]]</f>
        <v>2198</v>
      </c>
      <c r="AF9632">
        <f>MIS[[#This Row],[LTP]]*MIS[[#This Row],[OrderQuantity]]</f>
        <v>2309</v>
      </c>
      <c r="AG9632">
        <f>IF(MIS[[#This Row],[OrderSide]]="SELL",MIS[[#This Row],[VALUE]]-MIS[[#This Row],[LIVE_VALUE]],MIS[[#This Row],[LIVE_VALUE]]-MIS[[#This Row],[VALUE]])</f>
        <v>111</v>
      </c>
      <c r="AH9632" t="str" cm="1">
        <f t="array" ref="AH9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32" t="str">
        <f>MIS[[#This Row],[TRADING SYMBOL]]</f>
        <v>SENSEX2552081100PE</v>
      </c>
      <c r="AJ9632" t="str">
        <f>IF(RIGHT(MIS[[#This Row],[Main/Hedge]],4)="MAIN","MAIN","HEDGE")</f>
        <v>MAIN</v>
      </c>
      <c r="AK9632" t="str" cm="1">
        <f t="array" ref="AK9632">_xlfn._xlws.FILTER(Table4[Column1],ISNUMBER(SEARCH(Table4[Column1],MIS[[#This Row],[OrderUniqueIdentifier]])),"")</f>
        <v>XYT</v>
      </c>
    </row>
    <row r="9633" spans="1:37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>
        <f>_xlfn.XLOOKUP(MIS[[#This Row],[TRADING SYMBOL]],[1]Sheet1!$D:$D,[1]Sheet1!$C:$C)</f>
        <v>168.75</v>
      </c>
      <c r="AE9633">
        <f>MIS[[#This Row],[OrderAverageTradedPrice]]*MIS[[#This Row],[OrderQuantity]]</f>
        <v>62212.5</v>
      </c>
      <c r="AF9633">
        <f>MIS[[#This Row],[LTP]]*MIS[[#This Row],[OrderQuantity]]</f>
        <v>63281.25</v>
      </c>
      <c r="AG9633">
        <f>IF(MIS[[#This Row],[OrderSide]]="SELL",MIS[[#This Row],[VALUE]]-MIS[[#This Row],[LIVE_VALUE]],MIS[[#This Row],[LIVE_VALUE]]-MIS[[#This Row],[VALUE]])</f>
        <v>1068.75</v>
      </c>
      <c r="AH9633" t="str" cm="1">
        <f t="array" ref="AH96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33" t="str">
        <f>MIS[[#This Row],[TRADING SYMBOL]]</f>
        <v>NIFTY2552225050CE</v>
      </c>
      <c r="AJ9633" t="str">
        <f>IF(RIGHT(MIS[[#This Row],[Main/Hedge]],4)="MAIN","MAIN","HEDGE")</f>
        <v>MAIN</v>
      </c>
      <c r="AK9633" t="str" cm="1">
        <f t="array" ref="AK9633">_xlfn._xlws.FILTER(Table4[Column1],ISNUMBER(SEARCH(Table4[Column1],MIS[[#This Row],[OrderUniqueIdentifier]])),"")</f>
        <v>NOTREND</v>
      </c>
    </row>
    <row r="9634" spans="1:37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>
        <f>_xlfn.XLOOKUP(MIS[[#This Row],[TRADING SYMBOL]],[1]Sheet1!$D:$D,[1]Sheet1!$C:$C)</f>
        <v>490.65</v>
      </c>
      <c r="AE9634">
        <f>MIS[[#This Row],[OrderAverageTradedPrice]]*MIS[[#This Row],[OrderQuantity]]</f>
        <v>67994.999999999942</v>
      </c>
      <c r="AF9634">
        <f>MIS[[#This Row],[LTP]]*MIS[[#This Row],[OrderQuantity]]</f>
        <v>68691</v>
      </c>
      <c r="AG9634">
        <f>IF(MIS[[#This Row],[OrderSide]]="SELL",MIS[[#This Row],[VALUE]]-MIS[[#This Row],[LIVE_VALUE]],MIS[[#This Row],[LIVE_VALUE]]-MIS[[#This Row],[VALUE]])</f>
        <v>696.00000000005821</v>
      </c>
      <c r="AH9634" t="str" cm="1">
        <f t="array" ref="AH9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34" t="str">
        <f>MIS[[#This Row],[TRADING SYMBOL]]</f>
        <v>SENSEX2552082300CE</v>
      </c>
      <c r="AJ9634" t="str">
        <f>IF(RIGHT(MIS[[#This Row],[Main/Hedge]],4)="MAIN","MAIN","HEDGE")</f>
        <v>MAIN</v>
      </c>
      <c r="AK9634" t="str" cm="1">
        <f t="array" ref="AK9634">_xlfn._xlws.FILTER(Table4[Column1],ISNUMBER(SEARCH(Table4[Column1],MIS[[#This Row],[OrderUniqueIdentifier]])),"")</f>
        <v>XYT</v>
      </c>
    </row>
    <row r="9635" spans="1:37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>
        <f>_xlfn.XLOOKUP(MIS[[#This Row],[TRADING SYMBOL]],[1]Sheet1!$D:$D,[1]Sheet1!$C:$C)</f>
        <v>168.75</v>
      </c>
      <c r="AE9635">
        <f>MIS[[#This Row],[OrderAverageTradedPrice]]*MIS[[#This Row],[OrderQuantity]]</f>
        <v>99708.75</v>
      </c>
      <c r="AF9635">
        <f>MIS[[#This Row],[LTP]]*MIS[[#This Row],[OrderQuantity]]</f>
        <v>101250</v>
      </c>
      <c r="AG9635">
        <f>IF(MIS[[#This Row],[OrderSide]]="SELL",MIS[[#This Row],[VALUE]]-MIS[[#This Row],[LIVE_VALUE]],MIS[[#This Row],[LIVE_VALUE]]-MIS[[#This Row],[VALUE]])</f>
        <v>1541.25</v>
      </c>
      <c r="AH9635" t="str" cm="1">
        <f t="array" ref="AH96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35" t="str">
        <f>MIS[[#This Row],[TRADING SYMBOL]]</f>
        <v>NIFTY2552225050CE</v>
      </c>
      <c r="AJ9635" t="str">
        <f>IF(RIGHT(MIS[[#This Row],[Main/Hedge]],4)="MAIN","MAIN","HEDGE")</f>
        <v>MAIN</v>
      </c>
      <c r="AK9635" t="str" cm="1">
        <f t="array" ref="AK9635">_xlfn._xlws.FILTER(Table4[Column1],ISNUMBER(SEARCH(Table4[Column1],MIS[[#This Row],[OrderUniqueIdentifier]])),"")</f>
        <v>NOTREND</v>
      </c>
    </row>
    <row r="9636" spans="1:37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>
        <f>_xlfn.XLOOKUP(MIS[[#This Row],[TRADING SYMBOL]],[1]Sheet1!$D:$D,[1]Sheet1!$C:$C)</f>
        <v>409.5</v>
      </c>
      <c r="AE9636">
        <f>MIS[[#This Row],[OrderAverageTradedPrice]]*MIS[[#This Row],[OrderQuantity]]</f>
        <v>24240</v>
      </c>
      <c r="AF9636">
        <f>MIS[[#This Row],[LTP]]*MIS[[#This Row],[OrderQuantity]]</f>
        <v>24570</v>
      </c>
      <c r="AG9636">
        <f>IF(MIS[[#This Row],[OrderSide]]="SELL",MIS[[#This Row],[VALUE]]-MIS[[#This Row],[LIVE_VALUE]],MIS[[#This Row],[LIVE_VALUE]]-MIS[[#This Row],[VALUE]])</f>
        <v>330</v>
      </c>
      <c r="AH9636" t="str" cm="1">
        <f t="array" ref="AH9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36" t="str">
        <f>MIS[[#This Row],[TRADING SYMBOL]]</f>
        <v>SENSEX2552082300PE</v>
      </c>
      <c r="AJ9636" t="str">
        <f>IF(RIGHT(MIS[[#This Row],[Main/Hedge]],4)="MAIN","MAIN","HEDGE")</f>
        <v>MAIN</v>
      </c>
      <c r="AK9636" t="str" cm="1">
        <f t="array" ref="AK9636">_xlfn._xlws.FILTER(Table4[Column1],ISNUMBER(SEARCH(Table4[Column1],MIS[[#This Row],[OrderUniqueIdentifier]])),"")</f>
        <v>LONGSHORT</v>
      </c>
    </row>
    <row r="9637" spans="1:37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>
        <f>_xlfn.XLOOKUP(MIS[[#This Row],[TRADING SYMBOL]],[1]Sheet1!$D:$D,[1]Sheet1!$C:$C)</f>
        <v>409.5</v>
      </c>
      <c r="AE9637">
        <f>MIS[[#This Row],[OrderAverageTradedPrice]]*MIS[[#This Row],[OrderQuantity]]</f>
        <v>112994</v>
      </c>
      <c r="AF9637">
        <f>MIS[[#This Row],[LTP]]*MIS[[#This Row],[OrderQuantity]]</f>
        <v>114660</v>
      </c>
      <c r="AG9637">
        <f>IF(MIS[[#This Row],[OrderSide]]="SELL",MIS[[#This Row],[VALUE]]-MIS[[#This Row],[LIVE_VALUE]],MIS[[#This Row],[LIVE_VALUE]]-MIS[[#This Row],[VALUE]])</f>
        <v>1666</v>
      </c>
      <c r="AH9637" t="str" cm="1">
        <f t="array" ref="AH9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37" t="str">
        <f>MIS[[#This Row],[TRADING SYMBOL]]</f>
        <v>SENSEX2552082300PE</v>
      </c>
      <c r="AJ9637" t="str">
        <f>IF(RIGHT(MIS[[#This Row],[Main/Hedge]],4)="MAIN","MAIN","HEDGE")</f>
        <v>MAIN</v>
      </c>
      <c r="AK9637" t="str" cm="1">
        <f t="array" ref="AK9637">_xlfn._xlws.FILTER(Table4[Column1],ISNUMBER(SEARCH(Table4[Column1],MIS[[#This Row],[OrderUniqueIdentifier]])),"")</f>
        <v>LONGSHORT</v>
      </c>
    </row>
    <row r="9638" spans="1:37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>
        <f>_xlfn.XLOOKUP(MIS[[#This Row],[TRADING SYMBOL]],[1]Sheet1!$D:$D,[1]Sheet1!$C:$C)</f>
        <v>409.5</v>
      </c>
      <c r="AE9638">
        <f>MIS[[#This Row],[OrderAverageTradedPrice]]*MIS[[#This Row],[OrderQuantity]]</f>
        <v>16142</v>
      </c>
      <c r="AF9638">
        <f>MIS[[#This Row],[LTP]]*MIS[[#This Row],[OrderQuantity]]</f>
        <v>16380</v>
      </c>
      <c r="AG9638">
        <f>IF(MIS[[#This Row],[OrderSide]]="SELL",MIS[[#This Row],[VALUE]]-MIS[[#This Row],[LIVE_VALUE]],MIS[[#This Row],[LIVE_VALUE]]-MIS[[#This Row],[VALUE]])</f>
        <v>238</v>
      </c>
      <c r="AH9638" t="str" cm="1">
        <f t="array" ref="AH9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38" t="str">
        <f>MIS[[#This Row],[TRADING SYMBOL]]</f>
        <v>SENSEX2552082300PE</v>
      </c>
      <c r="AJ9638" t="str">
        <f>IF(RIGHT(MIS[[#This Row],[Main/Hedge]],4)="MAIN","MAIN","HEDGE")</f>
        <v>MAIN</v>
      </c>
      <c r="AK9638" t="str" cm="1">
        <f t="array" ref="AK9638">_xlfn._xlws.FILTER(Table4[Column1],ISNUMBER(SEARCH(Table4[Column1],MIS[[#This Row],[OrderUniqueIdentifier]])),"")</f>
        <v>LONGSHORT</v>
      </c>
    </row>
    <row r="9639" spans="1:37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>
        <f>_xlfn.XLOOKUP(MIS[[#This Row],[TRADING SYMBOL]],[1]Sheet1!$D:$D,[1]Sheet1!$C:$C)</f>
        <v>409.5</v>
      </c>
      <c r="AE9639">
        <f>MIS[[#This Row],[OrderAverageTradedPrice]]*MIS[[#This Row],[OrderQuantity]]</f>
        <v>16141</v>
      </c>
      <c r="AF9639">
        <f>MIS[[#This Row],[LTP]]*MIS[[#This Row],[OrderQuantity]]</f>
        <v>16380</v>
      </c>
      <c r="AG9639">
        <f>IF(MIS[[#This Row],[OrderSide]]="SELL",MIS[[#This Row],[VALUE]]-MIS[[#This Row],[LIVE_VALUE]],MIS[[#This Row],[LIVE_VALUE]]-MIS[[#This Row],[VALUE]])</f>
        <v>239</v>
      </c>
      <c r="AH9639" t="str" cm="1">
        <f t="array" ref="AH9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39" t="str">
        <f>MIS[[#This Row],[TRADING SYMBOL]]</f>
        <v>SENSEX2552082300PE</v>
      </c>
      <c r="AJ9639" t="str">
        <f>IF(RIGHT(MIS[[#This Row],[Main/Hedge]],4)="MAIN","MAIN","HEDGE")</f>
        <v>MAIN</v>
      </c>
      <c r="AK9639" t="str" cm="1">
        <f t="array" ref="AK9639">_xlfn._xlws.FILTER(Table4[Column1],ISNUMBER(SEARCH(Table4[Column1],MIS[[#This Row],[OrderUniqueIdentifier]])),"")</f>
        <v>XYT</v>
      </c>
    </row>
    <row r="9640" spans="1:37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>
        <f>_xlfn.XLOOKUP(MIS[[#This Row],[TRADING SYMBOL]],[1]Sheet1!$D:$D,[1]Sheet1!$C:$C)</f>
        <v>115.45</v>
      </c>
      <c r="AE9640">
        <f>MIS[[#This Row],[OrderAverageTradedPrice]]*MIS[[#This Row],[OrderQuantity]]</f>
        <v>2197</v>
      </c>
      <c r="AF9640">
        <f>MIS[[#This Row],[LTP]]*MIS[[#This Row],[OrderQuantity]]</f>
        <v>2309</v>
      </c>
      <c r="AG9640">
        <f>IF(MIS[[#This Row],[OrderSide]]="SELL",MIS[[#This Row],[VALUE]]-MIS[[#This Row],[LIVE_VALUE]],MIS[[#This Row],[LIVE_VALUE]]-MIS[[#This Row],[VALUE]])</f>
        <v>112</v>
      </c>
      <c r="AH9640" t="str" cm="1">
        <f t="array" ref="AH9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0" t="str">
        <f>MIS[[#This Row],[TRADING SYMBOL]]</f>
        <v>SENSEX2552081100PE</v>
      </c>
      <c r="AJ9640" t="str">
        <f>IF(RIGHT(MIS[[#This Row],[Main/Hedge]],4)="MAIN","MAIN","HEDGE")</f>
        <v>MAIN</v>
      </c>
      <c r="AK9640" t="str" cm="1">
        <f t="array" ref="AK9640">_xlfn._xlws.FILTER(Table4[Column1],ISNUMBER(SEARCH(Table4[Column1],MIS[[#This Row],[OrderUniqueIdentifier]])),"")</f>
        <v>XYT</v>
      </c>
    </row>
    <row r="9641" spans="1:37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>
        <f>_xlfn.XLOOKUP(MIS[[#This Row],[TRADING SYMBOL]],[1]Sheet1!$D:$D,[1]Sheet1!$C:$C)</f>
        <v>187</v>
      </c>
      <c r="AE9641">
        <f>MIS[[#This Row],[OrderAverageTradedPrice]]*MIS[[#This Row],[OrderQuantity]]</f>
        <v>14058.75</v>
      </c>
      <c r="AF9641">
        <f>MIS[[#This Row],[LTP]]*MIS[[#This Row],[OrderQuantity]]</f>
        <v>14025</v>
      </c>
      <c r="AG9641">
        <f>IF(MIS[[#This Row],[OrderSide]]="SELL",MIS[[#This Row],[VALUE]]-MIS[[#This Row],[LIVE_VALUE]],MIS[[#This Row],[LIVE_VALUE]]-MIS[[#This Row],[VALUE]])</f>
        <v>-33.75</v>
      </c>
      <c r="AH9641" t="str" cm="1">
        <f t="array" ref="AH96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41" t="str">
        <f>MIS[[#This Row],[TRADING SYMBOL]]</f>
        <v>NIFTY2552225050PE</v>
      </c>
      <c r="AJ9641" t="str">
        <f>IF(RIGHT(MIS[[#This Row],[Main/Hedge]],4)="MAIN","MAIN","HEDGE")</f>
        <v>MAIN</v>
      </c>
      <c r="AK9641" t="str" cm="1">
        <f t="array" ref="AK9641">_xlfn._xlws.FILTER(Table4[Column1],ISNUMBER(SEARCH(Table4[Column1],MIS[[#This Row],[OrderUniqueIdentifier]])),"")</f>
        <v>NOTREND</v>
      </c>
    </row>
    <row r="9642" spans="1:37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>
        <f>_xlfn.XLOOKUP(MIS[[#This Row],[TRADING SYMBOL]],[1]Sheet1!$D:$D,[1]Sheet1!$C:$C)</f>
        <v>163.69999999999999</v>
      </c>
      <c r="AE9642">
        <f>MIS[[#This Row],[OrderAverageTradedPrice]]*MIS[[#This Row],[OrderQuantity]]</f>
        <v>12296.25</v>
      </c>
      <c r="AF9642">
        <f>MIS[[#This Row],[LTP]]*MIS[[#This Row],[OrderQuantity]]</f>
        <v>12277.5</v>
      </c>
      <c r="AG9642">
        <f>IF(MIS[[#This Row],[OrderSide]]="SELL",MIS[[#This Row],[VALUE]]-MIS[[#This Row],[LIVE_VALUE]],MIS[[#This Row],[LIVE_VALUE]]-MIS[[#This Row],[VALUE]])</f>
        <v>-18.75</v>
      </c>
      <c r="AH9642" t="str" cm="1">
        <f t="array" ref="AH9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42" t="str">
        <f>MIS[[#This Row],[TRADING SYMBOL]]</f>
        <v>NIFTY2552225000PE</v>
      </c>
      <c r="AJ9642" t="str">
        <f>IF(RIGHT(MIS[[#This Row],[Main/Hedge]],4)="MAIN","MAIN","HEDGE")</f>
        <v>MAIN</v>
      </c>
      <c r="AK9642" t="str" cm="1">
        <f t="array" ref="AK9642">_xlfn._xlws.FILTER(Table4[Column1],ISNUMBER(SEARCH(Table4[Column1],MIS[[#This Row],[OrderUniqueIdentifier]])),"")</f>
        <v>LONGSHORT</v>
      </c>
    </row>
    <row r="9643" spans="1:37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>
        <f>_xlfn.XLOOKUP(MIS[[#This Row],[TRADING SYMBOL]],[1]Sheet1!$D:$D,[1]Sheet1!$C:$C)</f>
        <v>91.6</v>
      </c>
      <c r="AE9643">
        <f>MIS[[#This Row],[OrderAverageTradedPrice]]*MIS[[#This Row],[OrderQuantity]]</f>
        <v>1777</v>
      </c>
      <c r="AF9643">
        <f>MIS[[#This Row],[LTP]]*MIS[[#This Row],[OrderQuantity]]</f>
        <v>1832</v>
      </c>
      <c r="AG9643">
        <f>IF(MIS[[#This Row],[OrderSide]]="SELL",MIS[[#This Row],[VALUE]]-MIS[[#This Row],[LIVE_VALUE]],MIS[[#This Row],[LIVE_VALUE]]-MIS[[#This Row],[VALUE]])</f>
        <v>55</v>
      </c>
      <c r="AH9643" t="str" cm="1">
        <f t="array" ref="AH9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3" t="str">
        <f>MIS[[#This Row],[TRADING SYMBOL]]</f>
        <v>SENSEX2552083600CE</v>
      </c>
      <c r="AJ9643" t="str">
        <f>IF(RIGHT(MIS[[#This Row],[Main/Hedge]],4)="MAIN","MAIN","HEDGE")</f>
        <v>MAIN</v>
      </c>
      <c r="AK9643" t="str" cm="1">
        <f t="array" ref="AK9643">_xlfn._xlws.FILTER(Table4[Column1],ISNUMBER(SEARCH(Table4[Column1],MIS[[#This Row],[OrderUniqueIdentifier]])),"")</f>
        <v>XYT</v>
      </c>
    </row>
    <row r="9644" spans="1:37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>
        <f>_xlfn.XLOOKUP(MIS[[#This Row],[TRADING SYMBOL]],[1]Sheet1!$D:$D,[1]Sheet1!$C:$C)</f>
        <v>115.45</v>
      </c>
      <c r="AE9644">
        <f>MIS[[#This Row],[OrderAverageTradedPrice]]*MIS[[#This Row],[OrderQuantity]]</f>
        <v>2198</v>
      </c>
      <c r="AF9644">
        <f>MIS[[#This Row],[LTP]]*MIS[[#This Row],[OrderQuantity]]</f>
        <v>2309</v>
      </c>
      <c r="AG9644">
        <f>IF(MIS[[#This Row],[OrderSide]]="SELL",MIS[[#This Row],[VALUE]]-MIS[[#This Row],[LIVE_VALUE]],MIS[[#This Row],[LIVE_VALUE]]-MIS[[#This Row],[VALUE]])</f>
        <v>111</v>
      </c>
      <c r="AH9644" t="str" cm="1">
        <f t="array" ref="AH9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4" t="str">
        <f>MIS[[#This Row],[TRADING SYMBOL]]</f>
        <v>SENSEX2552081100PE</v>
      </c>
      <c r="AJ9644" t="str">
        <f>IF(RIGHT(MIS[[#This Row],[Main/Hedge]],4)="MAIN","MAIN","HEDGE")</f>
        <v>MAIN</v>
      </c>
      <c r="AK9644" t="str" cm="1">
        <f t="array" ref="AK9644">_xlfn._xlws.FILTER(Table4[Column1],ISNUMBER(SEARCH(Table4[Column1],MIS[[#This Row],[OrderUniqueIdentifier]])),"")</f>
        <v>XYT</v>
      </c>
    </row>
    <row r="9645" spans="1:37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>
        <f>_xlfn.XLOOKUP(MIS[[#This Row],[TRADING SYMBOL]],[1]Sheet1!$D:$D,[1]Sheet1!$C:$C)</f>
        <v>115.45</v>
      </c>
      <c r="AE9645">
        <f>MIS[[#This Row],[OrderAverageTradedPrice]]*MIS[[#This Row],[OrderQuantity]]</f>
        <v>2199</v>
      </c>
      <c r="AF9645">
        <f>MIS[[#This Row],[LTP]]*MIS[[#This Row],[OrderQuantity]]</f>
        <v>2309</v>
      </c>
      <c r="AG9645">
        <f>IF(MIS[[#This Row],[OrderSide]]="SELL",MIS[[#This Row],[VALUE]]-MIS[[#This Row],[LIVE_VALUE]],MIS[[#This Row],[LIVE_VALUE]]-MIS[[#This Row],[VALUE]])</f>
        <v>110</v>
      </c>
      <c r="AH9645" t="str" cm="1">
        <f t="array" ref="AH9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5" t="str">
        <f>MIS[[#This Row],[TRADING SYMBOL]]</f>
        <v>SENSEX2552081100PE</v>
      </c>
      <c r="AJ9645" t="str">
        <f>IF(RIGHT(MIS[[#This Row],[Main/Hedge]],4)="MAIN","MAIN","HEDGE")</f>
        <v>MAIN</v>
      </c>
      <c r="AK9645" t="str" cm="1">
        <f t="array" ref="AK9645">_xlfn._xlws.FILTER(Table4[Column1],ISNUMBER(SEARCH(Table4[Column1],MIS[[#This Row],[OrderUniqueIdentifier]])),"")</f>
        <v>XYT</v>
      </c>
    </row>
    <row r="9646" spans="1:37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>
        <f>_xlfn.XLOOKUP(MIS[[#This Row],[TRADING SYMBOL]],[1]Sheet1!$D:$D,[1]Sheet1!$C:$C)</f>
        <v>115.45</v>
      </c>
      <c r="AE9646">
        <f>MIS[[#This Row],[OrderAverageTradedPrice]]*MIS[[#This Row],[OrderQuantity]]</f>
        <v>6588</v>
      </c>
      <c r="AF9646">
        <f>MIS[[#This Row],[LTP]]*MIS[[#This Row],[OrderQuantity]]</f>
        <v>6927</v>
      </c>
      <c r="AG9646">
        <f>IF(MIS[[#This Row],[OrderSide]]="SELL",MIS[[#This Row],[VALUE]]-MIS[[#This Row],[LIVE_VALUE]],MIS[[#This Row],[LIVE_VALUE]]-MIS[[#This Row],[VALUE]])</f>
        <v>339</v>
      </c>
      <c r="AH9646" t="str" cm="1">
        <f t="array" ref="AH9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6" t="str">
        <f>MIS[[#This Row],[TRADING SYMBOL]]</f>
        <v>SENSEX2552081100PE</v>
      </c>
      <c r="AJ9646" t="str">
        <f>IF(RIGHT(MIS[[#This Row],[Main/Hedge]],4)="MAIN","MAIN","HEDGE")</f>
        <v>MAIN</v>
      </c>
      <c r="AK9646" t="str" cm="1">
        <f t="array" ref="AK9646">_xlfn._xlws.FILTER(Table4[Column1],ISNUMBER(SEARCH(Table4[Column1],MIS[[#This Row],[OrderUniqueIdentifier]])),"")</f>
        <v>XYT</v>
      </c>
    </row>
    <row r="9647" spans="1:37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>
        <f>_xlfn.XLOOKUP(MIS[[#This Row],[TRADING SYMBOL]],[1]Sheet1!$D:$D,[1]Sheet1!$C:$C)</f>
        <v>115.45</v>
      </c>
      <c r="AE9647">
        <f>MIS[[#This Row],[OrderAverageTradedPrice]]*MIS[[#This Row],[OrderQuantity]]</f>
        <v>6591.99999999996</v>
      </c>
      <c r="AF9647">
        <f>MIS[[#This Row],[LTP]]*MIS[[#This Row],[OrderQuantity]]</f>
        <v>6927</v>
      </c>
      <c r="AG9647">
        <f>IF(MIS[[#This Row],[OrderSide]]="SELL",MIS[[#This Row],[VALUE]]-MIS[[#This Row],[LIVE_VALUE]],MIS[[#This Row],[LIVE_VALUE]]-MIS[[#This Row],[VALUE]])</f>
        <v>335.00000000004002</v>
      </c>
      <c r="AH9647" t="str" cm="1">
        <f t="array" ref="AH9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7" t="str">
        <f>MIS[[#This Row],[TRADING SYMBOL]]</f>
        <v>SENSEX2552081100PE</v>
      </c>
      <c r="AJ9647" t="str">
        <f>IF(RIGHT(MIS[[#This Row],[Main/Hedge]],4)="MAIN","MAIN","HEDGE")</f>
        <v>MAIN</v>
      </c>
      <c r="AK9647" t="str" cm="1">
        <f t="array" ref="AK9647">_xlfn._xlws.FILTER(Table4[Column1],ISNUMBER(SEARCH(Table4[Column1],MIS[[#This Row],[OrderUniqueIdentifier]])),"")</f>
        <v>XYT</v>
      </c>
    </row>
    <row r="9648" spans="1:37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>
        <f>_xlfn.XLOOKUP(MIS[[#This Row],[TRADING SYMBOL]],[1]Sheet1!$D:$D,[1]Sheet1!$C:$C)</f>
        <v>409.5</v>
      </c>
      <c r="AE9648">
        <f>MIS[[#This Row],[OrderAverageTradedPrice]]*MIS[[#This Row],[OrderQuantity]]</f>
        <v>32284</v>
      </c>
      <c r="AF9648">
        <f>MIS[[#This Row],[LTP]]*MIS[[#This Row],[OrderQuantity]]</f>
        <v>32760</v>
      </c>
      <c r="AG9648">
        <f>IF(MIS[[#This Row],[OrderSide]]="SELL",MIS[[#This Row],[VALUE]]-MIS[[#This Row],[LIVE_VALUE]],MIS[[#This Row],[LIVE_VALUE]]-MIS[[#This Row],[VALUE]])</f>
        <v>476</v>
      </c>
      <c r="AH9648" t="str" cm="1">
        <f t="array" ref="AH96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48" t="str">
        <f>MIS[[#This Row],[TRADING SYMBOL]]</f>
        <v>SENSEX2552082300PE</v>
      </c>
      <c r="AJ9648" t="str">
        <f>IF(RIGHT(MIS[[#This Row],[Main/Hedge]],4)="MAIN","MAIN","HEDGE")</f>
        <v>MAIN</v>
      </c>
      <c r="AK9648" t="str" cm="1">
        <f t="array" ref="AK9648">_xlfn._xlws.FILTER(Table4[Column1],ISNUMBER(SEARCH(Table4[Column1],MIS[[#This Row],[OrderUniqueIdentifier]])),"")</f>
        <v>NOTREND</v>
      </c>
    </row>
    <row r="9649" spans="1:37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>
        <f>_xlfn.XLOOKUP(MIS[[#This Row],[TRADING SYMBOL]],[1]Sheet1!$D:$D,[1]Sheet1!$C:$C)</f>
        <v>409.5</v>
      </c>
      <c r="AE9649">
        <f>MIS[[#This Row],[OrderAverageTradedPrice]]*MIS[[#This Row],[OrderQuantity]]</f>
        <v>8080</v>
      </c>
      <c r="AF9649">
        <f>MIS[[#This Row],[LTP]]*MIS[[#This Row],[OrderQuantity]]</f>
        <v>8190</v>
      </c>
      <c r="AG9649">
        <f>IF(MIS[[#This Row],[OrderSide]]="SELL",MIS[[#This Row],[VALUE]]-MIS[[#This Row],[LIVE_VALUE]],MIS[[#This Row],[LIVE_VALUE]]-MIS[[#This Row],[VALUE]])</f>
        <v>110</v>
      </c>
      <c r="AH9649" t="str" cm="1">
        <f t="array" ref="AH96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49" t="str">
        <f>MIS[[#This Row],[TRADING SYMBOL]]</f>
        <v>SENSEX2552082300PE</v>
      </c>
      <c r="AJ9649" t="str">
        <f>IF(RIGHT(MIS[[#This Row],[Main/Hedge]],4)="MAIN","MAIN","HEDGE")</f>
        <v>MAIN</v>
      </c>
      <c r="AK9649" t="str" cm="1">
        <f t="array" ref="AK9649">_xlfn._xlws.FILTER(Table4[Column1],ISNUMBER(SEARCH(Table4[Column1],MIS[[#This Row],[OrderUniqueIdentifier]])),"")</f>
        <v>NOTREND</v>
      </c>
    </row>
    <row r="9650" spans="1:37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>
        <f>_xlfn.XLOOKUP(MIS[[#This Row],[TRADING SYMBOL]],[1]Sheet1!$D:$D,[1]Sheet1!$C:$C)</f>
        <v>115.45</v>
      </c>
      <c r="AE9650">
        <f>MIS[[#This Row],[OrderAverageTradedPrice]]*MIS[[#This Row],[OrderQuantity]]</f>
        <v>2199</v>
      </c>
      <c r="AF9650">
        <f>MIS[[#This Row],[LTP]]*MIS[[#This Row],[OrderQuantity]]</f>
        <v>2309</v>
      </c>
      <c r="AG9650">
        <f>IF(MIS[[#This Row],[OrderSide]]="SELL",MIS[[#This Row],[VALUE]]-MIS[[#This Row],[LIVE_VALUE]],MIS[[#This Row],[LIVE_VALUE]]-MIS[[#This Row],[VALUE]])</f>
        <v>110</v>
      </c>
      <c r="AH9650" t="str" cm="1">
        <f t="array" ref="AH9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0" t="str">
        <f>MIS[[#This Row],[TRADING SYMBOL]]</f>
        <v>SENSEX2552081100PE</v>
      </c>
      <c r="AJ9650" t="str">
        <f>IF(RIGHT(MIS[[#This Row],[Main/Hedge]],4)="MAIN","MAIN","HEDGE")</f>
        <v>MAIN</v>
      </c>
      <c r="AK9650" t="str" cm="1">
        <f t="array" ref="AK9650">_xlfn._xlws.FILTER(Table4[Column1],ISNUMBER(SEARCH(Table4[Column1],MIS[[#This Row],[OrderUniqueIdentifier]])),"")</f>
        <v>XYT</v>
      </c>
    </row>
    <row r="9651" spans="1:37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>
        <f>_xlfn.XLOOKUP(MIS[[#This Row],[TRADING SYMBOL]],[1]Sheet1!$D:$D,[1]Sheet1!$C:$C)</f>
        <v>115.45</v>
      </c>
      <c r="AE9651">
        <f>MIS[[#This Row],[OrderAverageTradedPrice]]*MIS[[#This Row],[OrderQuantity]]</f>
        <v>2198</v>
      </c>
      <c r="AF9651">
        <f>MIS[[#This Row],[LTP]]*MIS[[#This Row],[OrderQuantity]]</f>
        <v>2309</v>
      </c>
      <c r="AG9651">
        <f>IF(MIS[[#This Row],[OrderSide]]="SELL",MIS[[#This Row],[VALUE]]-MIS[[#This Row],[LIVE_VALUE]],MIS[[#This Row],[LIVE_VALUE]]-MIS[[#This Row],[VALUE]])</f>
        <v>111</v>
      </c>
      <c r="AH9651" t="str" cm="1">
        <f t="array" ref="AH9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1" t="str">
        <f>MIS[[#This Row],[TRADING SYMBOL]]</f>
        <v>SENSEX2552081100PE</v>
      </c>
      <c r="AJ9651" t="str">
        <f>IF(RIGHT(MIS[[#This Row],[Main/Hedge]],4)="MAIN","MAIN","HEDGE")</f>
        <v>MAIN</v>
      </c>
      <c r="AK9651" t="str" cm="1">
        <f t="array" ref="AK9651">_xlfn._xlws.FILTER(Table4[Column1],ISNUMBER(SEARCH(Table4[Column1],MIS[[#This Row],[OrderUniqueIdentifier]])),"")</f>
        <v>XYT</v>
      </c>
    </row>
    <row r="9652" spans="1:37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>
        <f>_xlfn.XLOOKUP(MIS[[#This Row],[TRADING SYMBOL]],[1]Sheet1!$D:$D,[1]Sheet1!$C:$C)</f>
        <v>115.45</v>
      </c>
      <c r="AE9652">
        <f>MIS[[#This Row],[OrderAverageTradedPrice]]*MIS[[#This Row],[OrderQuantity]]</f>
        <v>2198</v>
      </c>
      <c r="AF9652">
        <f>MIS[[#This Row],[LTP]]*MIS[[#This Row],[OrderQuantity]]</f>
        <v>2309</v>
      </c>
      <c r="AG9652">
        <f>IF(MIS[[#This Row],[OrderSide]]="SELL",MIS[[#This Row],[VALUE]]-MIS[[#This Row],[LIVE_VALUE]],MIS[[#This Row],[LIVE_VALUE]]-MIS[[#This Row],[VALUE]])</f>
        <v>111</v>
      </c>
      <c r="AH9652" t="str" cm="1">
        <f t="array" ref="AH9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2" t="str">
        <f>MIS[[#This Row],[TRADING SYMBOL]]</f>
        <v>SENSEX2552081100PE</v>
      </c>
      <c r="AJ9652" t="str">
        <f>IF(RIGHT(MIS[[#This Row],[Main/Hedge]],4)="MAIN","MAIN","HEDGE")</f>
        <v>MAIN</v>
      </c>
      <c r="AK9652" t="str" cm="1">
        <f t="array" ref="AK9652">_xlfn._xlws.FILTER(Table4[Column1],ISNUMBER(SEARCH(Table4[Column1],MIS[[#This Row],[OrderUniqueIdentifier]])),"")</f>
        <v>XYT</v>
      </c>
    </row>
    <row r="9653" spans="1:37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>
        <f>_xlfn.XLOOKUP(MIS[[#This Row],[TRADING SYMBOL]],[1]Sheet1!$D:$D,[1]Sheet1!$C:$C)</f>
        <v>115.45</v>
      </c>
      <c r="AE9653">
        <f>MIS[[#This Row],[OrderAverageTradedPrice]]*MIS[[#This Row],[OrderQuantity]]</f>
        <v>2198</v>
      </c>
      <c r="AF9653">
        <f>MIS[[#This Row],[LTP]]*MIS[[#This Row],[OrderQuantity]]</f>
        <v>2309</v>
      </c>
      <c r="AG9653">
        <f>IF(MIS[[#This Row],[OrderSide]]="SELL",MIS[[#This Row],[VALUE]]-MIS[[#This Row],[LIVE_VALUE]],MIS[[#This Row],[LIVE_VALUE]]-MIS[[#This Row],[VALUE]])</f>
        <v>111</v>
      </c>
      <c r="AH9653" t="str" cm="1">
        <f t="array" ref="AH9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3" t="str">
        <f>MIS[[#This Row],[TRADING SYMBOL]]</f>
        <v>SENSEX2552081100PE</v>
      </c>
      <c r="AJ9653" t="str">
        <f>IF(RIGHT(MIS[[#This Row],[Main/Hedge]],4)="MAIN","MAIN","HEDGE")</f>
        <v>MAIN</v>
      </c>
      <c r="AK9653" t="str" cm="1">
        <f t="array" ref="AK9653">_xlfn._xlws.FILTER(Table4[Column1],ISNUMBER(SEARCH(Table4[Column1],MIS[[#This Row],[OrderUniqueIdentifier]])),"")</f>
        <v>XYT</v>
      </c>
    </row>
    <row r="9654" spans="1:37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>
        <f>_xlfn.XLOOKUP(MIS[[#This Row],[TRADING SYMBOL]],[1]Sheet1!$D:$D,[1]Sheet1!$C:$C)</f>
        <v>163.69999999999999</v>
      </c>
      <c r="AE9654">
        <f>MIS[[#This Row],[OrderAverageTradedPrice]]*MIS[[#This Row],[OrderQuantity]]</f>
        <v>49200</v>
      </c>
      <c r="AF9654">
        <f>MIS[[#This Row],[LTP]]*MIS[[#This Row],[OrderQuantity]]</f>
        <v>49110</v>
      </c>
      <c r="AG9654">
        <f>IF(MIS[[#This Row],[OrderSide]]="SELL",MIS[[#This Row],[VALUE]]-MIS[[#This Row],[LIVE_VALUE]],MIS[[#This Row],[LIVE_VALUE]]-MIS[[#This Row],[VALUE]])</f>
        <v>-90</v>
      </c>
      <c r="AH9654" t="str" cm="1">
        <f t="array" ref="AH9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54" t="str">
        <f>MIS[[#This Row],[TRADING SYMBOL]]</f>
        <v>NIFTY2552225000PE</v>
      </c>
      <c r="AJ9654" t="str">
        <f>IF(RIGHT(MIS[[#This Row],[Main/Hedge]],4)="MAIN","MAIN","HEDGE")</f>
        <v>MAIN</v>
      </c>
      <c r="AK9654" t="str" cm="1">
        <f t="array" ref="AK9654">_xlfn._xlws.FILTER(Table4[Column1],ISNUMBER(SEARCH(Table4[Column1],MIS[[#This Row],[OrderUniqueIdentifier]])),"")</f>
        <v>LONGSHORT</v>
      </c>
    </row>
    <row r="9655" spans="1:37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>
        <f>_xlfn.XLOOKUP(MIS[[#This Row],[TRADING SYMBOL]],[1]Sheet1!$D:$D,[1]Sheet1!$C:$C)</f>
        <v>409.5</v>
      </c>
      <c r="AE9655">
        <f>MIS[[#This Row],[OrderAverageTradedPrice]]*MIS[[#This Row],[OrderQuantity]]</f>
        <v>56571.999999999964</v>
      </c>
      <c r="AF9655">
        <f>MIS[[#This Row],[LTP]]*MIS[[#This Row],[OrderQuantity]]</f>
        <v>57330</v>
      </c>
      <c r="AG9655">
        <f>IF(MIS[[#This Row],[OrderSide]]="SELL",MIS[[#This Row],[VALUE]]-MIS[[#This Row],[LIVE_VALUE]],MIS[[#This Row],[LIVE_VALUE]]-MIS[[#This Row],[VALUE]])</f>
        <v>758.00000000003638</v>
      </c>
      <c r="AH9655" t="str" cm="1">
        <f t="array" ref="AH9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55" t="str">
        <f>MIS[[#This Row],[TRADING SYMBOL]]</f>
        <v>SENSEX2552082300PE</v>
      </c>
      <c r="AJ9655" t="str">
        <f>IF(RIGHT(MIS[[#This Row],[Main/Hedge]],4)="MAIN","MAIN","HEDGE")</f>
        <v>MAIN</v>
      </c>
      <c r="AK9655" t="str" cm="1">
        <f t="array" ref="AK9655">_xlfn._xlws.FILTER(Table4[Column1],ISNUMBER(SEARCH(Table4[Column1],MIS[[#This Row],[OrderUniqueIdentifier]])),"")</f>
        <v>LONGSHORT</v>
      </c>
    </row>
    <row r="9656" spans="1:37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>
        <f>_xlfn.XLOOKUP(MIS[[#This Row],[TRADING SYMBOL]],[1]Sheet1!$D:$D,[1]Sheet1!$C:$C)</f>
        <v>118.35</v>
      </c>
      <c r="AE9656">
        <f>MIS[[#This Row],[OrderAverageTradedPrice]]*MIS[[#This Row],[OrderQuantity]]</f>
        <v>2342</v>
      </c>
      <c r="AF9656">
        <f>MIS[[#This Row],[LTP]]*MIS[[#This Row],[OrderQuantity]]</f>
        <v>2367</v>
      </c>
      <c r="AG9656">
        <f>IF(MIS[[#This Row],[OrderSide]]="SELL",MIS[[#This Row],[VALUE]]-MIS[[#This Row],[LIVE_VALUE]],MIS[[#This Row],[LIVE_VALUE]]-MIS[[#This Row],[VALUE]])</f>
        <v>25</v>
      </c>
      <c r="AH9656" t="str" cm="1">
        <f t="array" ref="AH9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6" t="str">
        <f>MIS[[#This Row],[TRADING SYMBOL]]</f>
        <v>SENSEX2552083400CE</v>
      </c>
      <c r="AJ9656" t="str">
        <f>IF(RIGHT(MIS[[#This Row],[Main/Hedge]],4)="MAIN","MAIN","HEDGE")</f>
        <v>MAIN</v>
      </c>
      <c r="AK9656" t="str" cm="1">
        <f t="array" ref="AK9656">_xlfn._xlws.FILTER(Table4[Column1],ISNUMBER(SEARCH(Table4[Column1],MIS[[#This Row],[OrderUniqueIdentifier]])),"")</f>
        <v>XYT</v>
      </c>
    </row>
    <row r="9657" spans="1:37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>
        <f>_xlfn.XLOOKUP(MIS[[#This Row],[TRADING SYMBOL]],[1]Sheet1!$D:$D,[1]Sheet1!$C:$C)</f>
        <v>409.5</v>
      </c>
      <c r="AE9657">
        <f>MIS[[#This Row],[OrderAverageTradedPrice]]*MIS[[#This Row],[OrderQuantity]]</f>
        <v>16131</v>
      </c>
      <c r="AF9657">
        <f>MIS[[#This Row],[LTP]]*MIS[[#This Row],[OrderQuantity]]</f>
        <v>16380</v>
      </c>
      <c r="AG9657">
        <f>IF(MIS[[#This Row],[OrderSide]]="SELL",MIS[[#This Row],[VALUE]]-MIS[[#This Row],[LIVE_VALUE]],MIS[[#This Row],[LIVE_VALUE]]-MIS[[#This Row],[VALUE]])</f>
        <v>249</v>
      </c>
      <c r="AH9657" t="str" cm="1">
        <f t="array" ref="AH96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57" t="str">
        <f>MIS[[#This Row],[TRADING SYMBOL]]</f>
        <v>SENSEX2552082300PE</v>
      </c>
      <c r="AJ9657" t="str">
        <f>IF(RIGHT(MIS[[#This Row],[Main/Hedge]],4)="MAIN","MAIN","HEDGE")</f>
        <v>MAIN</v>
      </c>
      <c r="AK9657" t="str" cm="1">
        <f t="array" ref="AK9657">_xlfn._xlws.FILTER(Table4[Column1],ISNUMBER(SEARCH(Table4[Column1],MIS[[#This Row],[OrderUniqueIdentifier]])),"")</f>
        <v>NOTREND</v>
      </c>
    </row>
    <row r="9658" spans="1:37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>
        <f>_xlfn.XLOOKUP(MIS[[#This Row],[TRADING SYMBOL]],[1]Sheet1!$D:$D,[1]Sheet1!$C:$C)</f>
        <v>115.45</v>
      </c>
      <c r="AE9658">
        <f>MIS[[#This Row],[OrderAverageTradedPrice]]*MIS[[#This Row],[OrderQuantity]]</f>
        <v>2198</v>
      </c>
      <c r="AF9658">
        <f>MIS[[#This Row],[LTP]]*MIS[[#This Row],[OrderQuantity]]</f>
        <v>2309</v>
      </c>
      <c r="AG9658">
        <f>IF(MIS[[#This Row],[OrderSide]]="SELL",MIS[[#This Row],[VALUE]]-MIS[[#This Row],[LIVE_VALUE]],MIS[[#This Row],[LIVE_VALUE]]-MIS[[#This Row],[VALUE]])</f>
        <v>111</v>
      </c>
      <c r="AH9658" t="str" cm="1">
        <f t="array" ref="AH9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8" t="str">
        <f>MIS[[#This Row],[TRADING SYMBOL]]</f>
        <v>SENSEX2552081100PE</v>
      </c>
      <c r="AJ9658" t="str">
        <f>IF(RIGHT(MIS[[#This Row],[Main/Hedge]],4)="MAIN","MAIN","HEDGE")</f>
        <v>MAIN</v>
      </c>
      <c r="AK9658" t="str" cm="1">
        <f t="array" ref="AK9658">_xlfn._xlws.FILTER(Table4[Column1],ISNUMBER(SEARCH(Table4[Column1],MIS[[#This Row],[OrderUniqueIdentifier]])),"")</f>
        <v>XYT</v>
      </c>
    </row>
    <row r="9659" spans="1:37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>
        <f>_xlfn.XLOOKUP(MIS[[#This Row],[TRADING SYMBOL]],[1]Sheet1!$D:$D,[1]Sheet1!$C:$C)</f>
        <v>187</v>
      </c>
      <c r="AE9659">
        <f>MIS[[#This Row],[OrderAverageTradedPrice]]*MIS[[#This Row],[OrderQuantity]]</f>
        <v>14058.75</v>
      </c>
      <c r="AF9659">
        <f>MIS[[#This Row],[LTP]]*MIS[[#This Row],[OrderQuantity]]</f>
        <v>14025</v>
      </c>
      <c r="AG9659">
        <f>IF(MIS[[#This Row],[OrderSide]]="SELL",MIS[[#This Row],[VALUE]]-MIS[[#This Row],[LIVE_VALUE]],MIS[[#This Row],[LIVE_VALUE]]-MIS[[#This Row],[VALUE]])</f>
        <v>-33.75</v>
      </c>
      <c r="AH9659" t="str" cm="1">
        <f t="array" ref="AH96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59" t="str">
        <f>MIS[[#This Row],[TRADING SYMBOL]]</f>
        <v>NIFTY2552225050PE</v>
      </c>
      <c r="AJ9659" t="str">
        <f>IF(RIGHT(MIS[[#This Row],[Main/Hedge]],4)="MAIN","MAIN","HEDGE")</f>
        <v>MAIN</v>
      </c>
      <c r="AK9659" t="str" cm="1">
        <f t="array" ref="AK9659">_xlfn._xlws.FILTER(Table4[Column1],ISNUMBER(SEARCH(Table4[Column1],MIS[[#This Row],[OrderUniqueIdentifier]])),"")</f>
        <v>NOTREND</v>
      </c>
    </row>
    <row r="9660" spans="1:37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>
        <f>_xlfn.XLOOKUP(MIS[[#This Row],[TRADING SYMBOL]],[1]Sheet1!$D:$D,[1]Sheet1!$C:$C)</f>
        <v>91.6</v>
      </c>
      <c r="AE9660">
        <f>MIS[[#This Row],[OrderAverageTradedPrice]]*MIS[[#This Row],[OrderQuantity]]</f>
        <v>1777</v>
      </c>
      <c r="AF9660">
        <f>MIS[[#This Row],[LTP]]*MIS[[#This Row],[OrderQuantity]]</f>
        <v>1832</v>
      </c>
      <c r="AG9660">
        <f>IF(MIS[[#This Row],[OrderSide]]="SELL",MIS[[#This Row],[VALUE]]-MIS[[#This Row],[LIVE_VALUE]],MIS[[#This Row],[LIVE_VALUE]]-MIS[[#This Row],[VALUE]])</f>
        <v>55</v>
      </c>
      <c r="AH9660" t="str" cm="1">
        <f t="array" ref="AH9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60" t="str">
        <f>MIS[[#This Row],[TRADING SYMBOL]]</f>
        <v>SENSEX2552083600CE</v>
      </c>
      <c r="AJ9660" t="str">
        <f>IF(RIGHT(MIS[[#This Row],[Main/Hedge]],4)="MAIN","MAIN","HEDGE")</f>
        <v>MAIN</v>
      </c>
      <c r="AK9660" t="str" cm="1">
        <f t="array" ref="AK9660">_xlfn._xlws.FILTER(Table4[Column1],ISNUMBER(SEARCH(Table4[Column1],MIS[[#This Row],[OrderUniqueIdentifier]])),"")</f>
        <v>XYT</v>
      </c>
    </row>
    <row r="9661" spans="1:37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>
        <f>_xlfn.XLOOKUP(MIS[[#This Row],[TRADING SYMBOL]],[1]Sheet1!$D:$D,[1]Sheet1!$C:$C)</f>
        <v>490.65</v>
      </c>
      <c r="AE9661">
        <f>MIS[[#This Row],[OrderAverageTradedPrice]]*MIS[[#This Row],[OrderQuantity]]</f>
        <v>9700</v>
      </c>
      <c r="AF9661">
        <f>MIS[[#This Row],[LTP]]*MIS[[#This Row],[OrderQuantity]]</f>
        <v>9813</v>
      </c>
      <c r="AG9661">
        <f>IF(MIS[[#This Row],[OrderSide]]="SELL",MIS[[#This Row],[VALUE]]-MIS[[#This Row],[LIVE_VALUE]],MIS[[#This Row],[LIVE_VALUE]]-MIS[[#This Row],[VALUE]])</f>
        <v>113</v>
      </c>
      <c r="AH9661" t="str" cm="1">
        <f t="array" ref="AH96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61" t="str">
        <f>MIS[[#This Row],[TRADING SYMBOL]]</f>
        <v>SENSEX2552082300CE</v>
      </c>
      <c r="AJ9661" t="str">
        <f>IF(RIGHT(MIS[[#This Row],[Main/Hedge]],4)="MAIN","MAIN","HEDGE")</f>
        <v>MAIN</v>
      </c>
      <c r="AK9661" t="str" cm="1">
        <f t="array" ref="AK9661">_xlfn._xlws.FILTER(Table4[Column1],ISNUMBER(SEARCH(Table4[Column1],MIS[[#This Row],[OrderUniqueIdentifier]])),"")</f>
        <v>NOTREND</v>
      </c>
    </row>
    <row r="9662" spans="1:37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>
        <f>_xlfn.XLOOKUP(MIS[[#This Row],[TRADING SYMBOL]],[1]Sheet1!$D:$D,[1]Sheet1!$C:$C)</f>
        <v>163.69999999999999</v>
      </c>
      <c r="AE9662">
        <f>MIS[[#This Row],[OrderAverageTradedPrice]]*MIS[[#This Row],[OrderQuantity]]</f>
        <v>61500</v>
      </c>
      <c r="AF9662">
        <f>MIS[[#This Row],[LTP]]*MIS[[#This Row],[OrderQuantity]]</f>
        <v>61387.499999999993</v>
      </c>
      <c r="AG9662">
        <f>IF(MIS[[#This Row],[OrderSide]]="SELL",MIS[[#This Row],[VALUE]]-MIS[[#This Row],[LIVE_VALUE]],MIS[[#This Row],[LIVE_VALUE]]-MIS[[#This Row],[VALUE]])</f>
        <v>-112.50000000000728</v>
      </c>
      <c r="AH9662" t="str" cm="1">
        <f t="array" ref="AH9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62" t="str">
        <f>MIS[[#This Row],[TRADING SYMBOL]]</f>
        <v>NIFTY2552225000PE</v>
      </c>
      <c r="AJ9662" t="str">
        <f>IF(RIGHT(MIS[[#This Row],[Main/Hedge]],4)="MAIN","MAIN","HEDGE")</f>
        <v>MAIN</v>
      </c>
      <c r="AK9662" t="str" cm="1">
        <f t="array" ref="AK9662">_xlfn._xlws.FILTER(Table4[Column1],ISNUMBER(SEARCH(Table4[Column1],MIS[[#This Row],[OrderUniqueIdentifier]])),"")</f>
        <v>LONGSHORT</v>
      </c>
    </row>
    <row r="9663" spans="1:37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>
        <f>_xlfn.XLOOKUP(MIS[[#This Row],[TRADING SYMBOL]],[1]Sheet1!$D:$D,[1]Sheet1!$C:$C)</f>
        <v>409.5</v>
      </c>
      <c r="AE9663">
        <f>MIS[[#This Row],[OrderAverageTradedPrice]]*MIS[[#This Row],[OrderQuantity]]</f>
        <v>56577.999999999935</v>
      </c>
      <c r="AF9663">
        <f>MIS[[#This Row],[LTP]]*MIS[[#This Row],[OrderQuantity]]</f>
        <v>57330</v>
      </c>
      <c r="AG9663">
        <f>IF(MIS[[#This Row],[OrderSide]]="SELL",MIS[[#This Row],[VALUE]]-MIS[[#This Row],[LIVE_VALUE]],MIS[[#This Row],[LIVE_VALUE]]-MIS[[#This Row],[VALUE]])</f>
        <v>752.00000000006548</v>
      </c>
      <c r="AH9663" t="str" cm="1">
        <f t="array" ref="AH9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63" t="str">
        <f>MIS[[#This Row],[TRADING SYMBOL]]</f>
        <v>SENSEX2552082300PE</v>
      </c>
      <c r="AJ9663" t="str">
        <f>IF(RIGHT(MIS[[#This Row],[Main/Hedge]],4)="MAIN","MAIN","HEDGE")</f>
        <v>MAIN</v>
      </c>
      <c r="AK9663" t="str" cm="1">
        <f t="array" ref="AK9663">_xlfn._xlws.FILTER(Table4[Column1],ISNUMBER(SEARCH(Table4[Column1],MIS[[#This Row],[OrderUniqueIdentifier]])),"")</f>
        <v>LONGSHORT</v>
      </c>
    </row>
    <row r="9664" spans="1:37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>
        <f>_xlfn.XLOOKUP(MIS[[#This Row],[TRADING SYMBOL]],[1]Sheet1!$D:$D,[1]Sheet1!$C:$C)</f>
        <v>163.69999999999999</v>
      </c>
      <c r="AE9664">
        <f>MIS[[#This Row],[OrderAverageTradedPrice]]*MIS[[#This Row],[OrderQuantity]]</f>
        <v>12300</v>
      </c>
      <c r="AF9664">
        <f>MIS[[#This Row],[LTP]]*MIS[[#This Row],[OrderQuantity]]</f>
        <v>12277.5</v>
      </c>
      <c r="AG9664">
        <f>IF(MIS[[#This Row],[OrderSide]]="SELL",MIS[[#This Row],[VALUE]]-MIS[[#This Row],[LIVE_VALUE]],MIS[[#This Row],[LIVE_VALUE]]-MIS[[#This Row],[VALUE]])</f>
        <v>-22.5</v>
      </c>
      <c r="AH9664" t="str" cm="1">
        <f t="array" ref="AH9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64" t="str">
        <f>MIS[[#This Row],[TRADING SYMBOL]]</f>
        <v>NIFTY2552225000PE</v>
      </c>
      <c r="AJ9664" t="str">
        <f>IF(RIGHT(MIS[[#This Row],[Main/Hedge]],4)="MAIN","MAIN","HEDGE")</f>
        <v>MAIN</v>
      </c>
      <c r="AK9664" t="str" cm="1">
        <f t="array" ref="AK9664">_xlfn._xlws.FILTER(Table4[Column1],ISNUMBER(SEARCH(Table4[Column1],MIS[[#This Row],[OrderUniqueIdentifier]])),"")</f>
        <v>LONGSHORT</v>
      </c>
    </row>
    <row r="9665" spans="1:37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>
        <f>_xlfn.XLOOKUP(MIS[[#This Row],[TRADING SYMBOL]],[1]Sheet1!$D:$D,[1]Sheet1!$C:$C)</f>
        <v>91.6</v>
      </c>
      <c r="AE9665">
        <f>MIS[[#This Row],[OrderAverageTradedPrice]]*MIS[[#This Row],[OrderQuantity]]</f>
        <v>1781</v>
      </c>
      <c r="AF9665">
        <f>MIS[[#This Row],[LTP]]*MIS[[#This Row],[OrderQuantity]]</f>
        <v>1832</v>
      </c>
      <c r="AG9665">
        <f>IF(MIS[[#This Row],[OrderSide]]="SELL",MIS[[#This Row],[VALUE]]-MIS[[#This Row],[LIVE_VALUE]],MIS[[#This Row],[LIVE_VALUE]]-MIS[[#This Row],[VALUE]])</f>
        <v>51</v>
      </c>
      <c r="AH9665" t="str" cm="1">
        <f t="array" ref="AH9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65" t="str">
        <f>MIS[[#This Row],[TRADING SYMBOL]]</f>
        <v>SENSEX2552083600CE</v>
      </c>
      <c r="AJ9665" t="str">
        <f>IF(RIGHT(MIS[[#This Row],[Main/Hedge]],4)="MAIN","MAIN","HEDGE")</f>
        <v>MAIN</v>
      </c>
      <c r="AK9665" t="str" cm="1">
        <f t="array" ref="AK9665">_xlfn._xlws.FILTER(Table4[Column1],ISNUMBER(SEARCH(Table4[Column1],MIS[[#This Row],[OrderUniqueIdentifier]])),"")</f>
        <v>XYT</v>
      </c>
    </row>
    <row r="9666" spans="1:37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>
        <f>_xlfn.XLOOKUP(MIS[[#This Row],[TRADING SYMBOL]],[1]Sheet1!$D:$D,[1]Sheet1!$C:$C)</f>
        <v>409.5</v>
      </c>
      <c r="AE9666">
        <f>MIS[[#This Row],[OrderAverageTradedPrice]]*MIS[[#This Row],[OrderQuantity]]</f>
        <v>8083</v>
      </c>
      <c r="AF9666">
        <f>MIS[[#This Row],[LTP]]*MIS[[#This Row],[OrderQuantity]]</f>
        <v>8190</v>
      </c>
      <c r="AG9666">
        <f>IF(MIS[[#This Row],[OrderSide]]="SELL",MIS[[#This Row],[VALUE]]-MIS[[#This Row],[LIVE_VALUE]],MIS[[#This Row],[LIVE_VALUE]]-MIS[[#This Row],[VALUE]])</f>
        <v>107</v>
      </c>
      <c r="AH9666" t="str" cm="1">
        <f t="array" ref="AH9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66" t="str">
        <f>MIS[[#This Row],[TRADING SYMBOL]]</f>
        <v>SENSEX2552082300PE</v>
      </c>
      <c r="AJ9666" t="str">
        <f>IF(RIGHT(MIS[[#This Row],[Main/Hedge]],4)="MAIN","MAIN","HEDGE")</f>
        <v>MAIN</v>
      </c>
      <c r="AK9666" t="str" cm="1">
        <f t="array" ref="AK9666">_xlfn._xlws.FILTER(Table4[Column1],ISNUMBER(SEARCH(Table4[Column1],MIS[[#This Row],[OrderUniqueIdentifier]])),"")</f>
        <v>NOTREND</v>
      </c>
    </row>
    <row r="9667" spans="1:37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>
        <f>_xlfn.XLOOKUP(MIS[[#This Row],[TRADING SYMBOL]],[1]Sheet1!$D:$D,[1]Sheet1!$C:$C)</f>
        <v>163.69999999999999</v>
      </c>
      <c r="AE9667">
        <f>MIS[[#This Row],[OrderAverageTradedPrice]]*MIS[[#This Row],[OrderQuantity]]</f>
        <v>12307.5</v>
      </c>
      <c r="AF9667">
        <f>MIS[[#This Row],[LTP]]*MIS[[#This Row],[OrderQuantity]]</f>
        <v>12277.5</v>
      </c>
      <c r="AG9667">
        <f>IF(MIS[[#This Row],[OrderSide]]="SELL",MIS[[#This Row],[VALUE]]-MIS[[#This Row],[LIVE_VALUE]],MIS[[#This Row],[LIVE_VALUE]]-MIS[[#This Row],[VALUE]])</f>
        <v>-30</v>
      </c>
      <c r="AH9667" t="str" cm="1">
        <f t="array" ref="AH9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67" t="str">
        <f>MIS[[#This Row],[TRADING SYMBOL]]</f>
        <v>NIFTY2552225000PE</v>
      </c>
      <c r="AJ9667" t="str">
        <f>IF(RIGHT(MIS[[#This Row],[Main/Hedge]],4)="MAIN","MAIN","HEDGE")</f>
        <v>MAIN</v>
      </c>
      <c r="AK9667" t="str" cm="1">
        <f t="array" ref="AK9667">_xlfn._xlws.FILTER(Table4[Column1],ISNUMBER(SEARCH(Table4[Column1],MIS[[#This Row],[OrderUniqueIdentifier]])),"")</f>
        <v>LONGSHORT</v>
      </c>
    </row>
    <row r="9668" spans="1:37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>
        <f>_xlfn.XLOOKUP(MIS[[#This Row],[TRADING SYMBOL]],[1]Sheet1!$D:$D,[1]Sheet1!$C:$C)</f>
        <v>187</v>
      </c>
      <c r="AE9668">
        <f>MIS[[#This Row],[OrderAverageTradedPrice]]*MIS[[#This Row],[OrderQuantity]]</f>
        <v>14062.5</v>
      </c>
      <c r="AF9668">
        <f>MIS[[#This Row],[LTP]]*MIS[[#This Row],[OrderQuantity]]</f>
        <v>14025</v>
      </c>
      <c r="AG9668">
        <f>IF(MIS[[#This Row],[OrderSide]]="SELL",MIS[[#This Row],[VALUE]]-MIS[[#This Row],[LIVE_VALUE]],MIS[[#This Row],[LIVE_VALUE]]-MIS[[#This Row],[VALUE]])</f>
        <v>-37.5</v>
      </c>
      <c r="AH9668" t="str" cm="1">
        <f t="array" ref="AH96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68" t="str">
        <f>MIS[[#This Row],[TRADING SYMBOL]]</f>
        <v>NIFTY2552225050PE</v>
      </c>
      <c r="AJ9668" t="str">
        <f>IF(RIGHT(MIS[[#This Row],[Main/Hedge]],4)="MAIN","MAIN","HEDGE")</f>
        <v>MAIN</v>
      </c>
      <c r="AK9668" t="str" cm="1">
        <f t="array" ref="AK9668">_xlfn._xlws.FILTER(Table4[Column1],ISNUMBER(SEARCH(Table4[Column1],MIS[[#This Row],[OrderUniqueIdentifier]])),"")</f>
        <v>NOTREND</v>
      </c>
    </row>
    <row r="9669" spans="1:37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>
        <f>_xlfn.XLOOKUP(MIS[[#This Row],[TRADING SYMBOL]],[1]Sheet1!$D:$D,[1]Sheet1!$C:$C)</f>
        <v>490.65</v>
      </c>
      <c r="AE9669">
        <f>MIS[[#This Row],[OrderAverageTradedPrice]]*MIS[[#This Row],[OrderQuantity]]</f>
        <v>9714</v>
      </c>
      <c r="AF9669">
        <f>MIS[[#This Row],[LTP]]*MIS[[#This Row],[OrderQuantity]]</f>
        <v>9813</v>
      </c>
      <c r="AG9669">
        <f>IF(MIS[[#This Row],[OrderSide]]="SELL",MIS[[#This Row],[VALUE]]-MIS[[#This Row],[LIVE_VALUE]],MIS[[#This Row],[LIVE_VALUE]]-MIS[[#This Row],[VALUE]])</f>
        <v>99</v>
      </c>
      <c r="AH9669" t="str" cm="1">
        <f t="array" ref="AH9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69" t="str">
        <f>MIS[[#This Row],[TRADING SYMBOL]]</f>
        <v>SENSEX2552082300CE</v>
      </c>
      <c r="AJ9669" t="str">
        <f>IF(RIGHT(MIS[[#This Row],[Main/Hedge]],4)="MAIN","MAIN","HEDGE")</f>
        <v>MAIN</v>
      </c>
      <c r="AK9669" t="str" cm="1">
        <f t="array" ref="AK9669">_xlfn._xlws.FILTER(Table4[Column1],ISNUMBER(SEARCH(Table4[Column1],MIS[[#This Row],[OrderUniqueIdentifier]])),"")</f>
        <v>NOTREND</v>
      </c>
    </row>
    <row r="9670" spans="1:37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>
        <f>_xlfn.XLOOKUP(MIS[[#This Row],[TRADING SYMBOL]],[1]Sheet1!$D:$D,[1]Sheet1!$C:$C)</f>
        <v>118.35</v>
      </c>
      <c r="AE9670">
        <f>MIS[[#This Row],[OrderAverageTradedPrice]]*MIS[[#This Row],[OrderQuantity]]</f>
        <v>2341</v>
      </c>
      <c r="AF9670">
        <f>MIS[[#This Row],[LTP]]*MIS[[#This Row],[OrderQuantity]]</f>
        <v>2367</v>
      </c>
      <c r="AG9670">
        <f>IF(MIS[[#This Row],[OrderSide]]="SELL",MIS[[#This Row],[VALUE]]-MIS[[#This Row],[LIVE_VALUE]],MIS[[#This Row],[LIVE_VALUE]]-MIS[[#This Row],[VALUE]])</f>
        <v>26</v>
      </c>
      <c r="AH9670" t="str" cm="1">
        <f t="array" ref="AH9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0" t="str">
        <f>MIS[[#This Row],[TRADING SYMBOL]]</f>
        <v>SENSEX2552083400CE</v>
      </c>
      <c r="AJ9670" t="str">
        <f>IF(RIGHT(MIS[[#This Row],[Main/Hedge]],4)="MAIN","MAIN","HEDGE")</f>
        <v>MAIN</v>
      </c>
      <c r="AK9670" t="str" cm="1">
        <f t="array" ref="AK9670">_xlfn._xlws.FILTER(Table4[Column1],ISNUMBER(SEARCH(Table4[Column1],MIS[[#This Row],[OrderUniqueIdentifier]])),"")</f>
        <v>XYT</v>
      </c>
    </row>
    <row r="9671" spans="1:37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>
        <f>_xlfn.XLOOKUP(MIS[[#This Row],[TRADING SYMBOL]],[1]Sheet1!$D:$D,[1]Sheet1!$C:$C)</f>
        <v>187</v>
      </c>
      <c r="AE9671">
        <f>MIS[[#This Row],[OrderAverageTradedPrice]]*MIS[[#This Row],[OrderQuantity]]</f>
        <v>14058.75</v>
      </c>
      <c r="AF9671">
        <f>MIS[[#This Row],[LTP]]*MIS[[#This Row],[OrderQuantity]]</f>
        <v>14025</v>
      </c>
      <c r="AG9671">
        <f>IF(MIS[[#This Row],[OrderSide]]="SELL",MIS[[#This Row],[VALUE]]-MIS[[#This Row],[LIVE_VALUE]],MIS[[#This Row],[LIVE_VALUE]]-MIS[[#This Row],[VALUE]])</f>
        <v>-33.75</v>
      </c>
      <c r="AH9671" t="str" cm="1">
        <f t="array" ref="AH96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71" t="str">
        <f>MIS[[#This Row],[TRADING SYMBOL]]</f>
        <v>NIFTY2552225050PE</v>
      </c>
      <c r="AJ9671" t="str">
        <f>IF(RIGHT(MIS[[#This Row],[Main/Hedge]],4)="MAIN","MAIN","HEDGE")</f>
        <v>MAIN</v>
      </c>
      <c r="AK9671" t="str" cm="1">
        <f t="array" ref="AK9671">_xlfn._xlws.FILTER(Table4[Column1],ISNUMBER(SEARCH(Table4[Column1],MIS[[#This Row],[OrderUniqueIdentifier]])),"")</f>
        <v>NOTREND</v>
      </c>
    </row>
    <row r="9672" spans="1:37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>
        <f>_xlfn.XLOOKUP(MIS[[#This Row],[TRADING SYMBOL]],[1]Sheet1!$D:$D,[1]Sheet1!$C:$C)</f>
        <v>118.35</v>
      </c>
      <c r="AE9672">
        <f>MIS[[#This Row],[OrderAverageTradedPrice]]*MIS[[#This Row],[OrderQuantity]]</f>
        <v>2345</v>
      </c>
      <c r="AF9672">
        <f>MIS[[#This Row],[LTP]]*MIS[[#This Row],[OrderQuantity]]</f>
        <v>2367</v>
      </c>
      <c r="AG9672">
        <f>IF(MIS[[#This Row],[OrderSide]]="SELL",MIS[[#This Row],[VALUE]]-MIS[[#This Row],[LIVE_VALUE]],MIS[[#This Row],[LIVE_VALUE]]-MIS[[#This Row],[VALUE]])</f>
        <v>22</v>
      </c>
      <c r="AH9672" t="str" cm="1">
        <f t="array" ref="AH9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2" t="str">
        <f>MIS[[#This Row],[TRADING SYMBOL]]</f>
        <v>SENSEX2552083400CE</v>
      </c>
      <c r="AJ9672" t="str">
        <f>IF(RIGHT(MIS[[#This Row],[Main/Hedge]],4)="MAIN","MAIN","HEDGE")</f>
        <v>MAIN</v>
      </c>
      <c r="AK9672" t="str" cm="1">
        <f t="array" ref="AK9672">_xlfn._xlws.FILTER(Table4[Column1],ISNUMBER(SEARCH(Table4[Column1],MIS[[#This Row],[OrderUniqueIdentifier]])),"")</f>
        <v>XYT</v>
      </c>
    </row>
    <row r="9673" spans="1:37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>
        <f>_xlfn.XLOOKUP(MIS[[#This Row],[TRADING SYMBOL]],[1]Sheet1!$D:$D,[1]Sheet1!$C:$C)</f>
        <v>115.45</v>
      </c>
      <c r="AE9673">
        <f>MIS[[#This Row],[OrderAverageTradedPrice]]*MIS[[#This Row],[OrderQuantity]]</f>
        <v>2193</v>
      </c>
      <c r="AF9673">
        <f>MIS[[#This Row],[LTP]]*MIS[[#This Row],[OrderQuantity]]</f>
        <v>2309</v>
      </c>
      <c r="AG9673">
        <f>IF(MIS[[#This Row],[OrderSide]]="SELL",MIS[[#This Row],[VALUE]]-MIS[[#This Row],[LIVE_VALUE]],MIS[[#This Row],[LIVE_VALUE]]-MIS[[#This Row],[VALUE]])</f>
        <v>116</v>
      </c>
      <c r="AH9673" t="str" cm="1">
        <f t="array" ref="AH9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3" t="str">
        <f>MIS[[#This Row],[TRADING SYMBOL]]</f>
        <v>SENSEX2552081100PE</v>
      </c>
      <c r="AJ9673" t="str">
        <f>IF(RIGHT(MIS[[#This Row],[Main/Hedge]],4)="MAIN","MAIN","HEDGE")</f>
        <v>MAIN</v>
      </c>
      <c r="AK9673" t="str" cm="1">
        <f t="array" ref="AK9673">_xlfn._xlws.FILTER(Table4[Column1],ISNUMBER(SEARCH(Table4[Column1],MIS[[#This Row],[OrderUniqueIdentifier]])),"")</f>
        <v>XYT</v>
      </c>
    </row>
    <row r="9674" spans="1:37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>
        <f>_xlfn.XLOOKUP(MIS[[#This Row],[TRADING SYMBOL]],[1]Sheet1!$D:$D,[1]Sheet1!$C:$C)</f>
        <v>115.45</v>
      </c>
      <c r="AE9674">
        <f>MIS[[#This Row],[OrderAverageTradedPrice]]*MIS[[#This Row],[OrderQuantity]]</f>
        <v>2194</v>
      </c>
      <c r="AF9674">
        <f>MIS[[#This Row],[LTP]]*MIS[[#This Row],[OrderQuantity]]</f>
        <v>2309</v>
      </c>
      <c r="AG9674">
        <f>IF(MIS[[#This Row],[OrderSide]]="SELL",MIS[[#This Row],[VALUE]]-MIS[[#This Row],[LIVE_VALUE]],MIS[[#This Row],[LIVE_VALUE]]-MIS[[#This Row],[VALUE]])</f>
        <v>115</v>
      </c>
      <c r="AH9674" t="str" cm="1">
        <f t="array" ref="AH9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4" t="str">
        <f>MIS[[#This Row],[TRADING SYMBOL]]</f>
        <v>SENSEX2552081100PE</v>
      </c>
      <c r="AJ9674" t="str">
        <f>IF(RIGHT(MIS[[#This Row],[Main/Hedge]],4)="MAIN","MAIN","HEDGE")</f>
        <v>MAIN</v>
      </c>
      <c r="AK9674" t="str" cm="1">
        <f t="array" ref="AK9674">_xlfn._xlws.FILTER(Table4[Column1],ISNUMBER(SEARCH(Table4[Column1],MIS[[#This Row],[OrderUniqueIdentifier]])),"")</f>
        <v>XYT</v>
      </c>
    </row>
    <row r="9675" spans="1:37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>
        <f>_xlfn.XLOOKUP(MIS[[#This Row],[TRADING SYMBOL]],[1]Sheet1!$D:$D,[1]Sheet1!$C:$C)</f>
        <v>187</v>
      </c>
      <c r="AE9675">
        <f>MIS[[#This Row],[OrderAverageTradedPrice]]*MIS[[#This Row],[OrderQuantity]]</f>
        <v>14062.5</v>
      </c>
      <c r="AF9675">
        <f>MIS[[#This Row],[LTP]]*MIS[[#This Row],[OrderQuantity]]</f>
        <v>14025</v>
      </c>
      <c r="AG9675">
        <f>IF(MIS[[#This Row],[OrderSide]]="SELL",MIS[[#This Row],[VALUE]]-MIS[[#This Row],[LIVE_VALUE]],MIS[[#This Row],[LIVE_VALUE]]-MIS[[#This Row],[VALUE]])</f>
        <v>-37.5</v>
      </c>
      <c r="AH9675" t="str" cm="1">
        <f t="array" ref="AH96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75" t="str">
        <f>MIS[[#This Row],[TRADING SYMBOL]]</f>
        <v>NIFTY2552225050PE</v>
      </c>
      <c r="AJ9675" t="str">
        <f>IF(RIGHT(MIS[[#This Row],[Main/Hedge]],4)="MAIN","MAIN","HEDGE")</f>
        <v>MAIN</v>
      </c>
      <c r="AK9675" t="str" cm="1">
        <f t="array" ref="AK9675">_xlfn._xlws.FILTER(Table4[Column1],ISNUMBER(SEARCH(Table4[Column1],MIS[[#This Row],[OrderUniqueIdentifier]])),"")</f>
        <v>NOTREND</v>
      </c>
    </row>
    <row r="9676" spans="1:37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>
        <f>_xlfn.XLOOKUP(MIS[[#This Row],[TRADING SYMBOL]],[1]Sheet1!$D:$D,[1]Sheet1!$C:$C)</f>
        <v>409.5</v>
      </c>
      <c r="AE9676">
        <f>MIS[[#This Row],[OrderAverageTradedPrice]]*MIS[[#This Row],[OrderQuantity]]</f>
        <v>16142</v>
      </c>
      <c r="AF9676">
        <f>MIS[[#This Row],[LTP]]*MIS[[#This Row],[OrderQuantity]]</f>
        <v>16380</v>
      </c>
      <c r="AG9676">
        <f>IF(MIS[[#This Row],[OrderSide]]="SELL",MIS[[#This Row],[VALUE]]-MIS[[#This Row],[LIVE_VALUE]],MIS[[#This Row],[LIVE_VALUE]]-MIS[[#This Row],[VALUE]])</f>
        <v>238</v>
      </c>
      <c r="AH9676" t="str" cm="1">
        <f t="array" ref="AH96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76" t="str">
        <f>MIS[[#This Row],[TRADING SYMBOL]]</f>
        <v>SENSEX2552082300PE</v>
      </c>
      <c r="AJ9676" t="str">
        <f>IF(RIGHT(MIS[[#This Row],[Main/Hedge]],4)="MAIN","MAIN","HEDGE")</f>
        <v>MAIN</v>
      </c>
      <c r="AK9676" t="str" cm="1">
        <f t="array" ref="AK9676">_xlfn._xlws.FILTER(Table4[Column1],ISNUMBER(SEARCH(Table4[Column1],MIS[[#This Row],[OrderUniqueIdentifier]])),"")</f>
        <v>NOTREND</v>
      </c>
    </row>
    <row r="9677" spans="1:37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>
        <f>_xlfn.XLOOKUP(MIS[[#This Row],[TRADING SYMBOL]],[1]Sheet1!$D:$D,[1]Sheet1!$C:$C)</f>
        <v>409.5</v>
      </c>
      <c r="AE9677">
        <f>MIS[[#This Row],[OrderAverageTradedPrice]]*MIS[[#This Row],[OrderQuantity]]</f>
        <v>8080</v>
      </c>
      <c r="AF9677">
        <f>MIS[[#This Row],[LTP]]*MIS[[#This Row],[OrderQuantity]]</f>
        <v>8190</v>
      </c>
      <c r="AG9677">
        <f>IF(MIS[[#This Row],[OrderSide]]="SELL",MIS[[#This Row],[VALUE]]-MIS[[#This Row],[LIVE_VALUE]],MIS[[#This Row],[LIVE_VALUE]]-MIS[[#This Row],[VALUE]])</f>
        <v>110</v>
      </c>
      <c r="AH9677" t="str" cm="1">
        <f t="array" ref="AH9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7" t="str">
        <f>MIS[[#This Row],[TRADING SYMBOL]]</f>
        <v>SENSEX2552082300PE</v>
      </c>
      <c r="AJ9677" t="str">
        <f>IF(RIGHT(MIS[[#This Row],[Main/Hedge]],4)="MAIN","MAIN","HEDGE")</f>
        <v>MAIN</v>
      </c>
      <c r="AK9677" t="str" cm="1">
        <f t="array" ref="AK9677">_xlfn._xlws.FILTER(Table4[Column1],ISNUMBER(SEARCH(Table4[Column1],MIS[[#This Row],[OrderUniqueIdentifier]])),"")</f>
        <v>XYT</v>
      </c>
    </row>
    <row r="9678" spans="1:37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>
        <f>_xlfn.XLOOKUP(MIS[[#This Row],[TRADING SYMBOL]],[1]Sheet1!$D:$D,[1]Sheet1!$C:$C)</f>
        <v>115.45</v>
      </c>
      <c r="AE9678">
        <f>MIS[[#This Row],[OrderAverageTradedPrice]]*MIS[[#This Row],[OrderQuantity]]</f>
        <v>4400</v>
      </c>
      <c r="AF9678">
        <f>MIS[[#This Row],[LTP]]*MIS[[#This Row],[OrderQuantity]]</f>
        <v>4618</v>
      </c>
      <c r="AG9678">
        <f>IF(MIS[[#This Row],[OrderSide]]="SELL",MIS[[#This Row],[VALUE]]-MIS[[#This Row],[LIVE_VALUE]],MIS[[#This Row],[LIVE_VALUE]]-MIS[[#This Row],[VALUE]])</f>
        <v>218</v>
      </c>
      <c r="AH9678" t="str" cm="1">
        <f t="array" ref="AH9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8" t="str">
        <f>MIS[[#This Row],[TRADING SYMBOL]]</f>
        <v>SENSEX2552081100PE</v>
      </c>
      <c r="AJ9678" t="str">
        <f>IF(RIGHT(MIS[[#This Row],[Main/Hedge]],4)="MAIN","MAIN","HEDGE")</f>
        <v>MAIN</v>
      </c>
      <c r="AK9678" t="str" cm="1">
        <f t="array" ref="AK9678">_xlfn._xlws.FILTER(Table4[Column1],ISNUMBER(SEARCH(Table4[Column1],MIS[[#This Row],[OrderUniqueIdentifier]])),"")</f>
        <v>XYT</v>
      </c>
    </row>
    <row r="9679" spans="1:37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>
        <f>_xlfn.XLOOKUP(MIS[[#This Row],[TRADING SYMBOL]],[1]Sheet1!$D:$D,[1]Sheet1!$C:$C)</f>
        <v>409.5</v>
      </c>
      <c r="AE9679">
        <f>MIS[[#This Row],[OrderAverageTradedPrice]]*MIS[[#This Row],[OrderQuantity]]</f>
        <v>24282</v>
      </c>
      <c r="AF9679">
        <f>MIS[[#This Row],[LTP]]*MIS[[#This Row],[OrderQuantity]]</f>
        <v>24570</v>
      </c>
      <c r="AG9679">
        <f>IF(MIS[[#This Row],[OrderSide]]="SELL",MIS[[#This Row],[VALUE]]-MIS[[#This Row],[LIVE_VALUE]],MIS[[#This Row],[LIVE_VALUE]]-MIS[[#This Row],[VALUE]])</f>
        <v>288</v>
      </c>
      <c r="AH9679" t="str" cm="1">
        <f t="array" ref="AH9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79" t="str">
        <f>MIS[[#This Row],[TRADING SYMBOL]]</f>
        <v>SENSEX2552082300PE</v>
      </c>
      <c r="AJ9679" t="str">
        <f>IF(RIGHT(MIS[[#This Row],[Main/Hedge]],4)="MAIN","MAIN","HEDGE")</f>
        <v>MAIN</v>
      </c>
      <c r="AK9679" t="str" cm="1">
        <f t="array" ref="AK9679">_xlfn._xlws.FILTER(Table4[Column1],ISNUMBER(SEARCH(Table4[Column1],MIS[[#This Row],[OrderUniqueIdentifier]])),"")</f>
        <v>LONGSHORT</v>
      </c>
    </row>
    <row r="9680" spans="1:37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>
        <f>_xlfn.XLOOKUP(MIS[[#This Row],[TRADING SYMBOL]],[1]Sheet1!$D:$D,[1]Sheet1!$C:$C)</f>
        <v>91.6</v>
      </c>
      <c r="AE9680">
        <f>MIS[[#This Row],[OrderAverageTradedPrice]]*MIS[[#This Row],[OrderQuantity]]</f>
        <v>3562</v>
      </c>
      <c r="AF9680">
        <f>MIS[[#This Row],[LTP]]*MIS[[#This Row],[OrderQuantity]]</f>
        <v>3664</v>
      </c>
      <c r="AG9680">
        <f>IF(MIS[[#This Row],[OrderSide]]="SELL",MIS[[#This Row],[VALUE]]-MIS[[#This Row],[LIVE_VALUE]],MIS[[#This Row],[LIVE_VALUE]]-MIS[[#This Row],[VALUE]])</f>
        <v>102</v>
      </c>
      <c r="AH9680" t="str" cm="1">
        <f t="array" ref="AH9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80" t="str">
        <f>MIS[[#This Row],[TRADING SYMBOL]]</f>
        <v>SENSEX2552083600CE</v>
      </c>
      <c r="AJ9680" t="str">
        <f>IF(RIGHT(MIS[[#This Row],[Main/Hedge]],4)="MAIN","MAIN","HEDGE")</f>
        <v>MAIN</v>
      </c>
      <c r="AK9680" t="str" cm="1">
        <f t="array" ref="AK9680">_xlfn._xlws.FILTER(Table4[Column1],ISNUMBER(SEARCH(Table4[Column1],MIS[[#This Row],[OrderUniqueIdentifier]])),"")</f>
        <v>XYT</v>
      </c>
    </row>
    <row r="9681" spans="1:37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>
        <f>_xlfn.XLOOKUP(MIS[[#This Row],[TRADING SYMBOL]],[1]Sheet1!$D:$D,[1]Sheet1!$C:$C)</f>
        <v>490.65</v>
      </c>
      <c r="AE9681">
        <f>MIS[[#This Row],[OrderAverageTradedPrice]]*MIS[[#This Row],[OrderQuantity]]</f>
        <v>9712</v>
      </c>
      <c r="AF9681">
        <f>MIS[[#This Row],[LTP]]*MIS[[#This Row],[OrderQuantity]]</f>
        <v>9813</v>
      </c>
      <c r="AG9681">
        <f>IF(MIS[[#This Row],[OrderSide]]="SELL",MIS[[#This Row],[VALUE]]-MIS[[#This Row],[LIVE_VALUE]],MIS[[#This Row],[LIVE_VALUE]]-MIS[[#This Row],[VALUE]])</f>
        <v>101</v>
      </c>
      <c r="AH9681" t="str" cm="1">
        <f t="array" ref="AH96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81" t="str">
        <f>MIS[[#This Row],[TRADING SYMBOL]]</f>
        <v>SENSEX2552082300CE</v>
      </c>
      <c r="AJ9681" t="str">
        <f>IF(RIGHT(MIS[[#This Row],[Main/Hedge]],4)="MAIN","MAIN","HEDGE")</f>
        <v>MAIN</v>
      </c>
      <c r="AK9681" t="str" cm="1">
        <f t="array" ref="AK9681">_xlfn._xlws.FILTER(Table4[Column1],ISNUMBER(SEARCH(Table4[Column1],MIS[[#This Row],[OrderUniqueIdentifier]])),"")</f>
        <v>NOTREND</v>
      </c>
    </row>
    <row r="9682" spans="1:37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>
        <f>_xlfn.XLOOKUP(MIS[[#This Row],[TRADING SYMBOL]],[1]Sheet1!$D:$D,[1]Sheet1!$C:$C)</f>
        <v>118.35</v>
      </c>
      <c r="AE9682">
        <f>MIS[[#This Row],[OrderAverageTradedPrice]]*MIS[[#This Row],[OrderQuantity]]</f>
        <v>2341</v>
      </c>
      <c r="AF9682">
        <f>MIS[[#This Row],[LTP]]*MIS[[#This Row],[OrderQuantity]]</f>
        <v>2367</v>
      </c>
      <c r="AG9682">
        <f>IF(MIS[[#This Row],[OrderSide]]="SELL",MIS[[#This Row],[VALUE]]-MIS[[#This Row],[LIVE_VALUE]],MIS[[#This Row],[LIVE_VALUE]]-MIS[[#This Row],[VALUE]])</f>
        <v>26</v>
      </c>
      <c r="AH9682" t="str" cm="1">
        <f t="array" ref="AH9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82" t="str">
        <f>MIS[[#This Row],[TRADING SYMBOL]]</f>
        <v>SENSEX2552083400CE</v>
      </c>
      <c r="AJ9682" t="str">
        <f>IF(RIGHT(MIS[[#This Row],[Main/Hedge]],4)="MAIN","MAIN","HEDGE")</f>
        <v>MAIN</v>
      </c>
      <c r="AK9682" t="str" cm="1">
        <f t="array" ref="AK9682">_xlfn._xlws.FILTER(Table4[Column1],ISNUMBER(SEARCH(Table4[Column1],MIS[[#This Row],[OrderUniqueIdentifier]])),"")</f>
        <v>XYT</v>
      </c>
    </row>
    <row r="9683" spans="1:37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>
        <f>_xlfn.XLOOKUP(MIS[[#This Row],[TRADING SYMBOL]],[1]Sheet1!$D:$D,[1]Sheet1!$C:$C)</f>
        <v>409.5</v>
      </c>
      <c r="AE9683">
        <f>MIS[[#This Row],[OrderAverageTradedPrice]]*MIS[[#This Row],[OrderQuantity]]</f>
        <v>8091</v>
      </c>
      <c r="AF9683">
        <f>MIS[[#This Row],[LTP]]*MIS[[#This Row],[OrderQuantity]]</f>
        <v>8190</v>
      </c>
      <c r="AG9683">
        <f>IF(MIS[[#This Row],[OrderSide]]="SELL",MIS[[#This Row],[VALUE]]-MIS[[#This Row],[LIVE_VALUE]],MIS[[#This Row],[LIVE_VALUE]]-MIS[[#This Row],[VALUE]])</f>
        <v>99</v>
      </c>
      <c r="AH9683" t="str" cm="1">
        <f t="array" ref="AH96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83" t="str">
        <f>MIS[[#This Row],[TRADING SYMBOL]]</f>
        <v>SENSEX2552082300PE</v>
      </c>
      <c r="AJ9683" t="str">
        <f>IF(RIGHT(MIS[[#This Row],[Main/Hedge]],4)="MAIN","MAIN","HEDGE")</f>
        <v>MAIN</v>
      </c>
      <c r="AK9683" t="str" cm="1">
        <f t="array" ref="AK9683">_xlfn._xlws.FILTER(Table4[Column1],ISNUMBER(SEARCH(Table4[Column1],MIS[[#This Row],[OrderUniqueIdentifier]])),"")</f>
        <v>NOTREND</v>
      </c>
    </row>
    <row r="9684" spans="1:37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>
        <f>_xlfn.XLOOKUP(MIS[[#This Row],[TRADING SYMBOL]],[1]Sheet1!$D:$D,[1]Sheet1!$C:$C)</f>
        <v>409.5</v>
      </c>
      <c r="AE9684">
        <f>MIS[[#This Row],[OrderAverageTradedPrice]]*MIS[[#This Row],[OrderQuantity]]</f>
        <v>88704.999999999898</v>
      </c>
      <c r="AF9684">
        <f>MIS[[#This Row],[LTP]]*MIS[[#This Row],[OrderQuantity]]</f>
        <v>90090</v>
      </c>
      <c r="AG9684">
        <f>IF(MIS[[#This Row],[OrderSide]]="SELL",MIS[[#This Row],[VALUE]]-MIS[[#This Row],[LIVE_VALUE]],MIS[[#This Row],[LIVE_VALUE]]-MIS[[#This Row],[VALUE]])</f>
        <v>1385.0000000001019</v>
      </c>
      <c r="AH9684" t="str" cm="1">
        <f t="array" ref="AH9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84" t="str">
        <f>MIS[[#This Row],[TRADING SYMBOL]]</f>
        <v>SENSEX2552082300PE</v>
      </c>
      <c r="AJ9684" t="str">
        <f>IF(RIGHT(MIS[[#This Row],[Main/Hedge]],4)="MAIN","MAIN","HEDGE")</f>
        <v>MAIN</v>
      </c>
      <c r="AK9684" t="str" cm="1">
        <f t="array" ref="AK9684">_xlfn._xlws.FILTER(Table4[Column1],ISNUMBER(SEARCH(Table4[Column1],MIS[[#This Row],[OrderUniqueIdentifier]])),"")</f>
        <v>LONGSHORT</v>
      </c>
    </row>
    <row r="9685" spans="1:37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>
        <f>_xlfn.XLOOKUP(MIS[[#This Row],[TRADING SYMBOL]],[1]Sheet1!$D:$D,[1]Sheet1!$C:$C)</f>
        <v>187</v>
      </c>
      <c r="AE9685">
        <f>MIS[[#This Row],[OrderAverageTradedPrice]]*MIS[[#This Row],[OrderQuantity]]</f>
        <v>14062.5</v>
      </c>
      <c r="AF9685">
        <f>MIS[[#This Row],[LTP]]*MIS[[#This Row],[OrderQuantity]]</f>
        <v>14025</v>
      </c>
      <c r="AG9685">
        <f>IF(MIS[[#This Row],[OrderSide]]="SELL",MIS[[#This Row],[VALUE]]-MIS[[#This Row],[LIVE_VALUE]],MIS[[#This Row],[LIVE_VALUE]]-MIS[[#This Row],[VALUE]])</f>
        <v>-37.5</v>
      </c>
      <c r="AH9685" t="str" cm="1">
        <f t="array" ref="AH9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85" t="str">
        <f>MIS[[#This Row],[TRADING SYMBOL]]</f>
        <v>NIFTY2552225050PE</v>
      </c>
      <c r="AJ9685" t="str">
        <f>IF(RIGHT(MIS[[#This Row],[Main/Hedge]],4)="MAIN","MAIN","HEDGE")</f>
        <v>MAIN</v>
      </c>
      <c r="AK9685" t="str" cm="1">
        <f t="array" ref="AK9685">_xlfn._xlws.FILTER(Table4[Column1],ISNUMBER(SEARCH(Table4[Column1],MIS[[#This Row],[OrderUniqueIdentifier]])),"")</f>
        <v>NOTREND</v>
      </c>
    </row>
    <row r="9686" spans="1:37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>
        <f>_xlfn.XLOOKUP(MIS[[#This Row],[TRADING SYMBOL]],[1]Sheet1!$D:$D,[1]Sheet1!$C:$C)</f>
        <v>490.65</v>
      </c>
      <c r="AE9686">
        <f>MIS[[#This Row],[OrderAverageTradedPrice]]*MIS[[#This Row],[OrderQuantity]]</f>
        <v>9706</v>
      </c>
      <c r="AF9686">
        <f>MIS[[#This Row],[LTP]]*MIS[[#This Row],[OrderQuantity]]</f>
        <v>9813</v>
      </c>
      <c r="AG9686">
        <f>IF(MIS[[#This Row],[OrderSide]]="SELL",MIS[[#This Row],[VALUE]]-MIS[[#This Row],[LIVE_VALUE]],MIS[[#This Row],[LIVE_VALUE]]-MIS[[#This Row],[VALUE]])</f>
        <v>107</v>
      </c>
      <c r="AH9686" t="str" cm="1">
        <f t="array" ref="AH9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86" t="str">
        <f>MIS[[#This Row],[TRADING SYMBOL]]</f>
        <v>SENSEX2552082300CE</v>
      </c>
      <c r="AJ9686" t="str">
        <f>IF(RIGHT(MIS[[#This Row],[Main/Hedge]],4)="MAIN","MAIN","HEDGE")</f>
        <v>MAIN</v>
      </c>
      <c r="AK9686" t="str" cm="1">
        <f t="array" ref="AK9686">_xlfn._xlws.FILTER(Table4[Column1],ISNUMBER(SEARCH(Table4[Column1],MIS[[#This Row],[OrderUniqueIdentifier]])),"")</f>
        <v>NOTREND</v>
      </c>
    </row>
    <row r="9687" spans="1:37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>
        <f>_xlfn.XLOOKUP(MIS[[#This Row],[TRADING SYMBOL]],[1]Sheet1!$D:$D,[1]Sheet1!$C:$C)</f>
        <v>91.6</v>
      </c>
      <c r="AE9687">
        <f>MIS[[#This Row],[OrderAverageTradedPrice]]*MIS[[#This Row],[OrderQuantity]]</f>
        <v>1780</v>
      </c>
      <c r="AF9687">
        <f>MIS[[#This Row],[LTP]]*MIS[[#This Row],[OrderQuantity]]</f>
        <v>1832</v>
      </c>
      <c r="AG9687">
        <f>IF(MIS[[#This Row],[OrderSide]]="SELL",MIS[[#This Row],[VALUE]]-MIS[[#This Row],[LIVE_VALUE]],MIS[[#This Row],[LIVE_VALUE]]-MIS[[#This Row],[VALUE]])</f>
        <v>52</v>
      </c>
      <c r="AH9687" t="str" cm="1">
        <f t="array" ref="AH9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87" t="str">
        <f>MIS[[#This Row],[TRADING SYMBOL]]</f>
        <v>SENSEX2552083600CE</v>
      </c>
      <c r="AJ9687" t="str">
        <f>IF(RIGHT(MIS[[#This Row],[Main/Hedge]],4)="MAIN","MAIN","HEDGE")</f>
        <v>MAIN</v>
      </c>
      <c r="AK9687" t="str" cm="1">
        <f t="array" ref="AK9687">_xlfn._xlws.FILTER(Table4[Column1],ISNUMBER(SEARCH(Table4[Column1],MIS[[#This Row],[OrderUniqueIdentifier]])),"")</f>
        <v>XYT</v>
      </c>
    </row>
    <row r="9688" spans="1:37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>
        <f>_xlfn.XLOOKUP(MIS[[#This Row],[TRADING SYMBOL]],[1]Sheet1!$D:$D,[1]Sheet1!$C:$C)</f>
        <v>409.5</v>
      </c>
      <c r="AE9688">
        <f>MIS[[#This Row],[OrderAverageTradedPrice]]*MIS[[#This Row],[OrderQuantity]]</f>
        <v>80710</v>
      </c>
      <c r="AF9688">
        <f>MIS[[#This Row],[LTP]]*MIS[[#This Row],[OrderQuantity]]</f>
        <v>81900</v>
      </c>
      <c r="AG9688">
        <f>IF(MIS[[#This Row],[OrderSide]]="SELL",MIS[[#This Row],[VALUE]]-MIS[[#This Row],[LIVE_VALUE]],MIS[[#This Row],[LIVE_VALUE]]-MIS[[#This Row],[VALUE]])</f>
        <v>1190</v>
      </c>
      <c r="AH9688" t="str" cm="1">
        <f t="array" ref="AH96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88" t="str">
        <f>MIS[[#This Row],[TRADING SYMBOL]]</f>
        <v>SENSEX2552082300PE</v>
      </c>
      <c r="AJ9688" t="str">
        <f>IF(RIGHT(MIS[[#This Row],[Main/Hedge]],4)="MAIN","MAIN","HEDGE")</f>
        <v>MAIN</v>
      </c>
      <c r="AK9688" t="str" cm="1">
        <f t="array" ref="AK9688">_xlfn._xlws.FILTER(Table4[Column1],ISNUMBER(SEARCH(Table4[Column1],MIS[[#This Row],[OrderUniqueIdentifier]])),"")</f>
        <v>LONGSHORT</v>
      </c>
    </row>
    <row r="9689" spans="1:37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>
        <f>_xlfn.XLOOKUP(MIS[[#This Row],[TRADING SYMBOL]],[1]Sheet1!$D:$D,[1]Sheet1!$C:$C)</f>
        <v>187</v>
      </c>
      <c r="AE9689">
        <f>MIS[[#This Row],[OrderAverageTradedPrice]]*MIS[[#This Row],[OrderQuantity]]</f>
        <v>14058.75</v>
      </c>
      <c r="AF9689">
        <f>MIS[[#This Row],[LTP]]*MIS[[#This Row],[OrderQuantity]]</f>
        <v>14025</v>
      </c>
      <c r="AG9689">
        <f>IF(MIS[[#This Row],[OrderSide]]="SELL",MIS[[#This Row],[VALUE]]-MIS[[#This Row],[LIVE_VALUE]],MIS[[#This Row],[LIVE_VALUE]]-MIS[[#This Row],[VALUE]])</f>
        <v>-33.75</v>
      </c>
      <c r="AH9689" t="str" cm="1">
        <f t="array" ref="AH9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89" t="str">
        <f>MIS[[#This Row],[TRADING SYMBOL]]</f>
        <v>NIFTY2552225050PE</v>
      </c>
      <c r="AJ9689" t="str">
        <f>IF(RIGHT(MIS[[#This Row],[Main/Hedge]],4)="MAIN","MAIN","HEDGE")</f>
        <v>MAIN</v>
      </c>
      <c r="AK9689" t="str" cm="1">
        <f t="array" ref="AK9689">_xlfn._xlws.FILTER(Table4[Column1],ISNUMBER(SEARCH(Table4[Column1],MIS[[#This Row],[OrderUniqueIdentifier]])),"")</f>
        <v>NOTREND</v>
      </c>
    </row>
    <row r="9690" spans="1:37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>
        <f>_xlfn.XLOOKUP(MIS[[#This Row],[TRADING SYMBOL]],[1]Sheet1!$D:$D,[1]Sheet1!$C:$C)</f>
        <v>409.5</v>
      </c>
      <c r="AE9690">
        <f>MIS[[#This Row],[OrderAverageTradedPrice]]*MIS[[#This Row],[OrderQuantity]]</f>
        <v>8063</v>
      </c>
      <c r="AF9690">
        <f>MIS[[#This Row],[LTP]]*MIS[[#This Row],[OrderQuantity]]</f>
        <v>8190</v>
      </c>
      <c r="AG9690">
        <f>IF(MIS[[#This Row],[OrderSide]]="SELL",MIS[[#This Row],[VALUE]]-MIS[[#This Row],[LIVE_VALUE]],MIS[[#This Row],[LIVE_VALUE]]-MIS[[#This Row],[VALUE]])</f>
        <v>127</v>
      </c>
      <c r="AH9690" t="str" cm="1">
        <f t="array" ref="AH9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0" t="str">
        <f>MIS[[#This Row],[TRADING SYMBOL]]</f>
        <v>SENSEX2552082300PE</v>
      </c>
      <c r="AJ9690" t="str">
        <f>IF(RIGHT(MIS[[#This Row],[Main/Hedge]],4)="MAIN","MAIN","HEDGE")</f>
        <v>MAIN</v>
      </c>
      <c r="AK9690" t="str" cm="1">
        <f t="array" ref="AK9690">_xlfn._xlws.FILTER(Table4[Column1],ISNUMBER(SEARCH(Table4[Column1],MIS[[#This Row],[OrderUniqueIdentifier]])),"")</f>
        <v>XYT</v>
      </c>
    </row>
    <row r="9691" spans="1:37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>
        <f>_xlfn.XLOOKUP(MIS[[#This Row],[TRADING SYMBOL]],[1]Sheet1!$D:$D,[1]Sheet1!$C:$C)</f>
        <v>409.5</v>
      </c>
      <c r="AE9691">
        <f>MIS[[#This Row],[OrderAverageTradedPrice]]*MIS[[#This Row],[OrderQuantity]]</f>
        <v>8079</v>
      </c>
      <c r="AF9691">
        <f>MIS[[#This Row],[LTP]]*MIS[[#This Row],[OrderQuantity]]</f>
        <v>8190</v>
      </c>
      <c r="AG9691">
        <f>IF(MIS[[#This Row],[OrderSide]]="SELL",MIS[[#This Row],[VALUE]]-MIS[[#This Row],[LIVE_VALUE]],MIS[[#This Row],[LIVE_VALUE]]-MIS[[#This Row],[VALUE]])</f>
        <v>111</v>
      </c>
      <c r="AH9691" t="str" cm="1">
        <f t="array" ref="AH9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91" t="str">
        <f>MIS[[#This Row],[TRADING SYMBOL]]</f>
        <v>SENSEX2552082300PE</v>
      </c>
      <c r="AJ9691" t="str">
        <f>IF(RIGHT(MIS[[#This Row],[Main/Hedge]],4)="MAIN","MAIN","HEDGE")</f>
        <v>MAIN</v>
      </c>
      <c r="AK9691" t="str" cm="1">
        <f t="array" ref="AK9691">_xlfn._xlws.FILTER(Table4[Column1],ISNUMBER(SEARCH(Table4[Column1],MIS[[#This Row],[OrderUniqueIdentifier]])),"")</f>
        <v>NOTREND</v>
      </c>
    </row>
    <row r="9692" spans="1:37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>
        <f>_xlfn.XLOOKUP(MIS[[#This Row],[TRADING SYMBOL]],[1]Sheet1!$D:$D,[1]Sheet1!$C:$C)</f>
        <v>163.69999999999999</v>
      </c>
      <c r="AE9692">
        <f>MIS[[#This Row],[OrderAverageTradedPrice]]*MIS[[#This Row],[OrderQuantity]]</f>
        <v>12300</v>
      </c>
      <c r="AF9692">
        <f>MIS[[#This Row],[LTP]]*MIS[[#This Row],[OrderQuantity]]</f>
        <v>12277.5</v>
      </c>
      <c r="AG9692">
        <f>IF(MIS[[#This Row],[OrderSide]]="SELL",MIS[[#This Row],[VALUE]]-MIS[[#This Row],[LIVE_VALUE]],MIS[[#This Row],[LIVE_VALUE]]-MIS[[#This Row],[VALUE]])</f>
        <v>-22.5</v>
      </c>
      <c r="AH9692" t="str" cm="1">
        <f t="array" ref="AH96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92" t="str">
        <f>MIS[[#This Row],[TRADING SYMBOL]]</f>
        <v>NIFTY2552225000PE</v>
      </c>
      <c r="AJ9692" t="str">
        <f>IF(RIGHT(MIS[[#This Row],[Main/Hedge]],4)="MAIN","MAIN","HEDGE")</f>
        <v>MAIN</v>
      </c>
      <c r="AK9692" t="str" cm="1">
        <f t="array" ref="AK9692">_xlfn._xlws.FILTER(Table4[Column1],ISNUMBER(SEARCH(Table4[Column1],MIS[[#This Row],[OrderUniqueIdentifier]])),"")</f>
        <v>LONGSHORT</v>
      </c>
    </row>
    <row r="9693" spans="1:37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>
        <f>_xlfn.XLOOKUP(MIS[[#This Row],[TRADING SYMBOL]],[1]Sheet1!$D:$D,[1]Sheet1!$C:$C)</f>
        <v>409.5</v>
      </c>
      <c r="AE9693">
        <f>MIS[[#This Row],[OrderAverageTradedPrice]]*MIS[[#This Row],[OrderQuantity]]</f>
        <v>16170</v>
      </c>
      <c r="AF9693">
        <f>MIS[[#This Row],[LTP]]*MIS[[#This Row],[OrderQuantity]]</f>
        <v>16380</v>
      </c>
      <c r="AG9693">
        <f>IF(MIS[[#This Row],[OrderSide]]="SELL",MIS[[#This Row],[VALUE]]-MIS[[#This Row],[LIVE_VALUE]],MIS[[#This Row],[LIVE_VALUE]]-MIS[[#This Row],[VALUE]])</f>
        <v>210</v>
      </c>
      <c r="AH9693" t="str" cm="1">
        <f t="array" ref="AH96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93" t="str">
        <f>MIS[[#This Row],[TRADING SYMBOL]]</f>
        <v>SENSEX2552082300PE</v>
      </c>
      <c r="AJ9693" t="str">
        <f>IF(RIGHT(MIS[[#This Row],[Main/Hedge]],4)="MAIN","MAIN","HEDGE")</f>
        <v>MAIN</v>
      </c>
      <c r="AK9693" t="str" cm="1">
        <f t="array" ref="AK9693">_xlfn._xlws.FILTER(Table4[Column1],ISNUMBER(SEARCH(Table4[Column1],MIS[[#This Row],[OrderUniqueIdentifier]])),"")</f>
        <v>LONGSHORT</v>
      </c>
    </row>
    <row r="9694" spans="1:37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>
        <f>_xlfn.XLOOKUP(MIS[[#This Row],[TRADING SYMBOL]],[1]Sheet1!$D:$D,[1]Sheet1!$C:$C)</f>
        <v>118.35</v>
      </c>
      <c r="AE9694">
        <f>MIS[[#This Row],[OrderAverageTradedPrice]]*MIS[[#This Row],[OrderQuantity]]</f>
        <v>2345</v>
      </c>
      <c r="AF9694">
        <f>MIS[[#This Row],[LTP]]*MIS[[#This Row],[OrderQuantity]]</f>
        <v>2367</v>
      </c>
      <c r="AG9694">
        <f>IF(MIS[[#This Row],[OrderSide]]="SELL",MIS[[#This Row],[VALUE]]-MIS[[#This Row],[LIVE_VALUE]],MIS[[#This Row],[LIVE_VALUE]]-MIS[[#This Row],[VALUE]])</f>
        <v>22</v>
      </c>
      <c r="AH9694" t="str" cm="1">
        <f t="array" ref="AH9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4" t="str">
        <f>MIS[[#This Row],[TRADING SYMBOL]]</f>
        <v>SENSEX2552083400CE</v>
      </c>
      <c r="AJ9694" t="str">
        <f>IF(RIGHT(MIS[[#This Row],[Main/Hedge]],4)="MAIN","MAIN","HEDGE")</f>
        <v>MAIN</v>
      </c>
      <c r="AK9694" t="str" cm="1">
        <f t="array" ref="AK9694">_xlfn._xlws.FILTER(Table4[Column1],ISNUMBER(SEARCH(Table4[Column1],MIS[[#This Row],[OrderUniqueIdentifier]])),"")</f>
        <v>XYT</v>
      </c>
    </row>
    <row r="9695" spans="1:37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>
        <f>_xlfn.XLOOKUP(MIS[[#This Row],[TRADING SYMBOL]],[1]Sheet1!$D:$D,[1]Sheet1!$C:$C)</f>
        <v>490.65</v>
      </c>
      <c r="AE9695">
        <f>MIS[[#This Row],[OrderAverageTradedPrice]]*MIS[[#This Row],[OrderQuantity]]</f>
        <v>9713</v>
      </c>
      <c r="AF9695">
        <f>MIS[[#This Row],[LTP]]*MIS[[#This Row],[OrderQuantity]]</f>
        <v>9813</v>
      </c>
      <c r="AG9695">
        <f>IF(MIS[[#This Row],[OrderSide]]="SELL",MIS[[#This Row],[VALUE]]-MIS[[#This Row],[LIVE_VALUE]],MIS[[#This Row],[LIVE_VALUE]]-MIS[[#This Row],[VALUE]])</f>
        <v>100</v>
      </c>
      <c r="AH9695" t="str" cm="1">
        <f t="array" ref="AH9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95" t="str">
        <f>MIS[[#This Row],[TRADING SYMBOL]]</f>
        <v>SENSEX2552082300CE</v>
      </c>
      <c r="AJ9695" t="str">
        <f>IF(RIGHT(MIS[[#This Row],[Main/Hedge]],4)="MAIN","MAIN","HEDGE")</f>
        <v>MAIN</v>
      </c>
      <c r="AK9695" t="str" cm="1">
        <f t="array" ref="AK9695">_xlfn._xlws.FILTER(Table4[Column1],ISNUMBER(SEARCH(Table4[Column1],MIS[[#This Row],[OrderUniqueIdentifier]])),"")</f>
        <v>NOTREND</v>
      </c>
    </row>
    <row r="9696" spans="1:37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>
        <f>_xlfn.XLOOKUP(MIS[[#This Row],[TRADING SYMBOL]],[1]Sheet1!$D:$D,[1]Sheet1!$C:$C)</f>
        <v>409.5</v>
      </c>
      <c r="AE9696">
        <f>MIS[[#This Row],[OrderAverageTradedPrice]]*MIS[[#This Row],[OrderQuantity]]</f>
        <v>16140</v>
      </c>
      <c r="AF9696">
        <f>MIS[[#This Row],[LTP]]*MIS[[#This Row],[OrderQuantity]]</f>
        <v>16380</v>
      </c>
      <c r="AG9696">
        <f>IF(MIS[[#This Row],[OrderSide]]="SELL",MIS[[#This Row],[VALUE]]-MIS[[#This Row],[LIVE_VALUE]],MIS[[#This Row],[LIVE_VALUE]]-MIS[[#This Row],[VALUE]])</f>
        <v>240</v>
      </c>
      <c r="AH9696" t="str" cm="1">
        <f t="array" ref="AH9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696" t="str">
        <f>MIS[[#This Row],[TRADING SYMBOL]]</f>
        <v>SENSEX2552082300PE</v>
      </c>
      <c r="AJ9696" t="str">
        <f>IF(RIGHT(MIS[[#This Row],[Main/Hedge]],4)="MAIN","MAIN","HEDGE")</f>
        <v>MAIN</v>
      </c>
      <c r="AK9696" t="str" cm="1">
        <f t="array" ref="AK9696">_xlfn._xlws.FILTER(Table4[Column1],ISNUMBER(SEARCH(Table4[Column1],MIS[[#This Row],[OrderUniqueIdentifier]])),"")</f>
        <v>NOTREND</v>
      </c>
    </row>
    <row r="9697" spans="1:37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>
        <f>_xlfn.XLOOKUP(MIS[[#This Row],[TRADING SYMBOL]],[1]Sheet1!$D:$D,[1]Sheet1!$C:$C)</f>
        <v>409.5</v>
      </c>
      <c r="AE9697">
        <f>MIS[[#This Row],[OrderAverageTradedPrice]]*MIS[[#This Row],[OrderQuantity]]</f>
        <v>16142</v>
      </c>
      <c r="AF9697">
        <f>MIS[[#This Row],[LTP]]*MIS[[#This Row],[OrderQuantity]]</f>
        <v>16380</v>
      </c>
      <c r="AG9697">
        <f>IF(MIS[[#This Row],[OrderSide]]="SELL",MIS[[#This Row],[VALUE]]-MIS[[#This Row],[LIVE_VALUE]],MIS[[#This Row],[LIVE_VALUE]]-MIS[[#This Row],[VALUE]])</f>
        <v>238</v>
      </c>
      <c r="AH9697" t="str" cm="1">
        <f t="array" ref="AH96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697" t="str">
        <f>MIS[[#This Row],[TRADING SYMBOL]]</f>
        <v>SENSEX2552082300PE</v>
      </c>
      <c r="AJ9697" t="str">
        <f>IF(RIGHT(MIS[[#This Row],[Main/Hedge]],4)="MAIN","MAIN","HEDGE")</f>
        <v>MAIN</v>
      </c>
      <c r="AK9697" t="str" cm="1">
        <f t="array" ref="AK9697">_xlfn._xlws.FILTER(Table4[Column1],ISNUMBER(SEARCH(Table4[Column1],MIS[[#This Row],[OrderUniqueIdentifier]])),"")</f>
        <v>LONGSHORT</v>
      </c>
    </row>
    <row r="9698" spans="1:37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>
        <f>_xlfn.XLOOKUP(MIS[[#This Row],[TRADING SYMBOL]],[1]Sheet1!$D:$D,[1]Sheet1!$C:$C)</f>
        <v>115.45</v>
      </c>
      <c r="AE9698">
        <f>MIS[[#This Row],[OrderAverageTradedPrice]]*MIS[[#This Row],[OrderQuantity]]</f>
        <v>2198</v>
      </c>
      <c r="AF9698">
        <f>MIS[[#This Row],[LTP]]*MIS[[#This Row],[OrderQuantity]]</f>
        <v>2309</v>
      </c>
      <c r="AG9698">
        <f>IF(MIS[[#This Row],[OrderSide]]="SELL",MIS[[#This Row],[VALUE]]-MIS[[#This Row],[LIVE_VALUE]],MIS[[#This Row],[LIVE_VALUE]]-MIS[[#This Row],[VALUE]])</f>
        <v>111</v>
      </c>
      <c r="AH9698" t="str" cm="1">
        <f t="array" ref="AH9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8" t="str">
        <f>MIS[[#This Row],[TRADING SYMBOL]]</f>
        <v>SENSEX2552081100PE</v>
      </c>
      <c r="AJ9698" t="str">
        <f>IF(RIGHT(MIS[[#This Row],[Main/Hedge]],4)="MAIN","MAIN","HEDGE")</f>
        <v>MAIN</v>
      </c>
      <c r="AK9698" t="str" cm="1">
        <f t="array" ref="AK9698">_xlfn._xlws.FILTER(Table4[Column1],ISNUMBER(SEARCH(Table4[Column1],MIS[[#This Row],[OrderUniqueIdentifier]])),"")</f>
        <v>XYT</v>
      </c>
    </row>
    <row r="9699" spans="1:37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>
        <f>_xlfn.XLOOKUP(MIS[[#This Row],[TRADING SYMBOL]],[1]Sheet1!$D:$D,[1]Sheet1!$C:$C)</f>
        <v>115.45</v>
      </c>
      <c r="AE9699">
        <f>MIS[[#This Row],[OrderAverageTradedPrice]]*MIS[[#This Row],[OrderQuantity]]</f>
        <v>2198</v>
      </c>
      <c r="AF9699">
        <f>MIS[[#This Row],[LTP]]*MIS[[#This Row],[OrderQuantity]]</f>
        <v>2309</v>
      </c>
      <c r="AG9699">
        <f>IF(MIS[[#This Row],[OrderSide]]="SELL",MIS[[#This Row],[VALUE]]-MIS[[#This Row],[LIVE_VALUE]],MIS[[#This Row],[LIVE_VALUE]]-MIS[[#This Row],[VALUE]])</f>
        <v>111</v>
      </c>
      <c r="AH9699" t="str" cm="1">
        <f t="array" ref="AH9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9" t="str">
        <f>MIS[[#This Row],[TRADING SYMBOL]]</f>
        <v>SENSEX2552081100PE</v>
      </c>
      <c r="AJ9699" t="str">
        <f>IF(RIGHT(MIS[[#This Row],[Main/Hedge]],4)="MAIN","MAIN","HEDGE")</f>
        <v>MAIN</v>
      </c>
      <c r="AK9699" t="str" cm="1">
        <f t="array" ref="AK9699">_xlfn._xlws.FILTER(Table4[Column1],ISNUMBER(SEARCH(Table4[Column1],MIS[[#This Row],[OrderUniqueIdentifier]])),"")</f>
        <v>XYT</v>
      </c>
    </row>
    <row r="9700" spans="1:37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>
        <f>_xlfn.XLOOKUP(MIS[[#This Row],[TRADING SYMBOL]],[1]Sheet1!$D:$D,[1]Sheet1!$C:$C)</f>
        <v>163.69999999999999</v>
      </c>
      <c r="AE9700">
        <f>MIS[[#This Row],[OrderAverageTradedPrice]]*MIS[[#This Row],[OrderQuantity]]</f>
        <v>12300</v>
      </c>
      <c r="AF9700">
        <f>MIS[[#This Row],[LTP]]*MIS[[#This Row],[OrderQuantity]]</f>
        <v>12277.5</v>
      </c>
      <c r="AG9700">
        <f>IF(MIS[[#This Row],[OrderSide]]="SELL",MIS[[#This Row],[VALUE]]-MIS[[#This Row],[LIVE_VALUE]],MIS[[#This Row],[LIVE_VALUE]]-MIS[[#This Row],[VALUE]])</f>
        <v>-22.5</v>
      </c>
      <c r="AH9700" t="str" cm="1">
        <f t="array" ref="AH97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00" t="str">
        <f>MIS[[#This Row],[TRADING SYMBOL]]</f>
        <v>NIFTY2552225000PE</v>
      </c>
      <c r="AJ9700" t="str">
        <f>IF(RIGHT(MIS[[#This Row],[Main/Hedge]],4)="MAIN","MAIN","HEDGE")</f>
        <v>MAIN</v>
      </c>
      <c r="AK9700" t="str" cm="1">
        <f t="array" ref="AK9700">_xlfn._xlws.FILTER(Table4[Column1],ISNUMBER(SEARCH(Table4[Column1],MIS[[#This Row],[OrderUniqueIdentifier]])),"")</f>
        <v>LONGSHORT</v>
      </c>
    </row>
    <row r="9701" spans="1:37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>
        <f>_xlfn.XLOOKUP(MIS[[#This Row],[TRADING SYMBOL]],[1]Sheet1!$D:$D,[1]Sheet1!$C:$C)</f>
        <v>409.5</v>
      </c>
      <c r="AE9701">
        <f>MIS[[#This Row],[OrderAverageTradedPrice]]*MIS[[#This Row],[OrderQuantity]]</f>
        <v>8071</v>
      </c>
      <c r="AF9701">
        <f>MIS[[#This Row],[LTP]]*MIS[[#This Row],[OrderQuantity]]</f>
        <v>8190</v>
      </c>
      <c r="AG9701">
        <f>IF(MIS[[#This Row],[OrderSide]]="SELL",MIS[[#This Row],[VALUE]]-MIS[[#This Row],[LIVE_VALUE]],MIS[[#This Row],[LIVE_VALUE]]-MIS[[#This Row],[VALUE]])</f>
        <v>119</v>
      </c>
      <c r="AH9701" t="str" cm="1">
        <f t="array" ref="AH9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01" t="str">
        <f>MIS[[#This Row],[TRADING SYMBOL]]</f>
        <v>SENSEX2552082300PE</v>
      </c>
      <c r="AJ9701" t="str">
        <f>IF(RIGHT(MIS[[#This Row],[Main/Hedge]],4)="MAIN","MAIN","HEDGE")</f>
        <v>MAIN</v>
      </c>
      <c r="AK9701" t="str" cm="1">
        <f t="array" ref="AK9701">_xlfn._xlws.FILTER(Table4[Column1],ISNUMBER(SEARCH(Table4[Column1],MIS[[#This Row],[OrderUniqueIdentifier]])),"")</f>
        <v>NOTREND</v>
      </c>
    </row>
    <row r="9702" spans="1:37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>
        <f>_xlfn.XLOOKUP(MIS[[#This Row],[TRADING SYMBOL]],[1]Sheet1!$D:$D,[1]Sheet1!$C:$C)</f>
        <v>409.5</v>
      </c>
      <c r="AE9702">
        <f>MIS[[#This Row],[OrderAverageTradedPrice]]*MIS[[#This Row],[OrderQuantity]]</f>
        <v>16158</v>
      </c>
      <c r="AF9702">
        <f>MIS[[#This Row],[LTP]]*MIS[[#This Row],[OrderQuantity]]</f>
        <v>16380</v>
      </c>
      <c r="AG9702">
        <f>IF(MIS[[#This Row],[OrderSide]]="SELL",MIS[[#This Row],[VALUE]]-MIS[[#This Row],[LIVE_VALUE]],MIS[[#This Row],[LIVE_VALUE]]-MIS[[#This Row],[VALUE]])</f>
        <v>222</v>
      </c>
      <c r="AH9702" t="str" cm="1">
        <f t="array" ref="AH97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02" t="str">
        <f>MIS[[#This Row],[TRADING SYMBOL]]</f>
        <v>SENSEX2552082300PE</v>
      </c>
      <c r="AJ9702" t="str">
        <f>IF(RIGHT(MIS[[#This Row],[Main/Hedge]],4)="MAIN","MAIN","HEDGE")</f>
        <v>MAIN</v>
      </c>
      <c r="AK9702" t="str" cm="1">
        <f t="array" ref="AK9702">_xlfn._xlws.FILTER(Table4[Column1],ISNUMBER(SEARCH(Table4[Column1],MIS[[#This Row],[OrderUniqueIdentifier]])),"")</f>
        <v>LONGSHORT</v>
      </c>
    </row>
    <row r="9703" spans="1:37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>
        <f>_xlfn.XLOOKUP(MIS[[#This Row],[TRADING SYMBOL]],[1]Sheet1!$D:$D,[1]Sheet1!$C:$C)</f>
        <v>115.45</v>
      </c>
      <c r="AE9703">
        <f>MIS[[#This Row],[OrderAverageTradedPrice]]*MIS[[#This Row],[OrderQuantity]]</f>
        <v>2198</v>
      </c>
      <c r="AF9703">
        <f>MIS[[#This Row],[LTP]]*MIS[[#This Row],[OrderQuantity]]</f>
        <v>2309</v>
      </c>
      <c r="AG9703">
        <f>IF(MIS[[#This Row],[OrderSide]]="SELL",MIS[[#This Row],[VALUE]]-MIS[[#This Row],[LIVE_VALUE]],MIS[[#This Row],[LIVE_VALUE]]-MIS[[#This Row],[VALUE]])</f>
        <v>111</v>
      </c>
      <c r="AH9703" t="str" cm="1">
        <f t="array" ref="AH9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3" t="str">
        <f>MIS[[#This Row],[TRADING SYMBOL]]</f>
        <v>SENSEX2552081100PE</v>
      </c>
      <c r="AJ9703" t="str">
        <f>IF(RIGHT(MIS[[#This Row],[Main/Hedge]],4)="MAIN","MAIN","HEDGE")</f>
        <v>MAIN</v>
      </c>
      <c r="AK9703" t="str" cm="1">
        <f t="array" ref="AK9703">_xlfn._xlws.FILTER(Table4[Column1],ISNUMBER(SEARCH(Table4[Column1],MIS[[#This Row],[OrderUniqueIdentifier]])),"")</f>
        <v>XYT</v>
      </c>
    </row>
    <row r="9704" spans="1:37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>
        <f>_xlfn.XLOOKUP(MIS[[#This Row],[TRADING SYMBOL]],[1]Sheet1!$D:$D,[1]Sheet1!$C:$C)</f>
        <v>115.45</v>
      </c>
      <c r="AE9704">
        <f>MIS[[#This Row],[OrderAverageTradedPrice]]*MIS[[#This Row],[OrderQuantity]]</f>
        <v>2199</v>
      </c>
      <c r="AF9704">
        <f>MIS[[#This Row],[LTP]]*MIS[[#This Row],[OrderQuantity]]</f>
        <v>2309</v>
      </c>
      <c r="AG9704">
        <f>IF(MIS[[#This Row],[OrderSide]]="SELL",MIS[[#This Row],[VALUE]]-MIS[[#This Row],[LIVE_VALUE]],MIS[[#This Row],[LIVE_VALUE]]-MIS[[#This Row],[VALUE]])</f>
        <v>110</v>
      </c>
      <c r="AH9704" t="str" cm="1">
        <f t="array" ref="AH9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4" t="str">
        <f>MIS[[#This Row],[TRADING SYMBOL]]</f>
        <v>SENSEX2552081100PE</v>
      </c>
      <c r="AJ9704" t="str">
        <f>IF(RIGHT(MIS[[#This Row],[Main/Hedge]],4)="MAIN","MAIN","HEDGE")</f>
        <v>MAIN</v>
      </c>
      <c r="AK9704" t="str" cm="1">
        <f t="array" ref="AK9704">_xlfn._xlws.FILTER(Table4[Column1],ISNUMBER(SEARCH(Table4[Column1],MIS[[#This Row],[OrderUniqueIdentifier]])),"")</f>
        <v>XYT</v>
      </c>
    </row>
    <row r="9705" spans="1:37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>
        <f>_xlfn.XLOOKUP(MIS[[#This Row],[TRADING SYMBOL]],[1]Sheet1!$D:$D,[1]Sheet1!$C:$C)</f>
        <v>187</v>
      </c>
      <c r="AE9705">
        <f>MIS[[#This Row],[OrderAverageTradedPrice]]*MIS[[#This Row],[OrderQuantity]]</f>
        <v>14058.75</v>
      </c>
      <c r="AF9705">
        <f>MIS[[#This Row],[LTP]]*MIS[[#This Row],[OrderQuantity]]</f>
        <v>14025</v>
      </c>
      <c r="AG9705">
        <f>IF(MIS[[#This Row],[OrderSide]]="SELL",MIS[[#This Row],[VALUE]]-MIS[[#This Row],[LIVE_VALUE]],MIS[[#This Row],[LIVE_VALUE]]-MIS[[#This Row],[VALUE]])</f>
        <v>-33.75</v>
      </c>
      <c r="AH9705" t="str" cm="1">
        <f t="array" ref="AH9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05" t="str">
        <f>MIS[[#This Row],[TRADING SYMBOL]]</f>
        <v>NIFTY2552225050PE</v>
      </c>
      <c r="AJ9705" t="str">
        <f>IF(RIGHT(MIS[[#This Row],[Main/Hedge]],4)="MAIN","MAIN","HEDGE")</f>
        <v>MAIN</v>
      </c>
      <c r="AK9705" t="str" cm="1">
        <f t="array" ref="AK9705">_xlfn._xlws.FILTER(Table4[Column1],ISNUMBER(SEARCH(Table4[Column1],MIS[[#This Row],[OrderUniqueIdentifier]])),"")</f>
        <v>NOTREND</v>
      </c>
    </row>
    <row r="9706" spans="1:37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>
        <f>_xlfn.XLOOKUP(MIS[[#This Row],[TRADING SYMBOL]],[1]Sheet1!$D:$D,[1]Sheet1!$C:$C)</f>
        <v>115.45</v>
      </c>
      <c r="AE9706">
        <f>MIS[[#This Row],[OrderAverageTradedPrice]]*MIS[[#This Row],[OrderQuantity]]</f>
        <v>2190</v>
      </c>
      <c r="AF9706">
        <f>MIS[[#This Row],[LTP]]*MIS[[#This Row],[OrderQuantity]]</f>
        <v>2309</v>
      </c>
      <c r="AG9706">
        <f>IF(MIS[[#This Row],[OrderSide]]="SELL",MIS[[#This Row],[VALUE]]-MIS[[#This Row],[LIVE_VALUE]],MIS[[#This Row],[LIVE_VALUE]]-MIS[[#This Row],[VALUE]])</f>
        <v>119</v>
      </c>
      <c r="AH9706" t="str" cm="1">
        <f t="array" ref="AH9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6" t="str">
        <f>MIS[[#This Row],[TRADING SYMBOL]]</f>
        <v>SENSEX2552081100PE</v>
      </c>
      <c r="AJ9706" t="str">
        <f>IF(RIGHT(MIS[[#This Row],[Main/Hedge]],4)="MAIN","MAIN","HEDGE")</f>
        <v>MAIN</v>
      </c>
      <c r="AK9706" t="str" cm="1">
        <f t="array" ref="AK9706">_xlfn._xlws.FILTER(Table4[Column1],ISNUMBER(SEARCH(Table4[Column1],MIS[[#This Row],[OrderUniqueIdentifier]])),"")</f>
        <v>XYT</v>
      </c>
    </row>
    <row r="9707" spans="1:37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>
        <f>_xlfn.XLOOKUP(MIS[[#This Row],[TRADING SYMBOL]],[1]Sheet1!$D:$D,[1]Sheet1!$C:$C)</f>
        <v>409.5</v>
      </c>
      <c r="AE9707">
        <f>MIS[[#This Row],[OrderAverageTradedPrice]]*MIS[[#This Row],[OrderQuantity]]</f>
        <v>24210</v>
      </c>
      <c r="AF9707">
        <f>MIS[[#This Row],[LTP]]*MIS[[#This Row],[OrderQuantity]]</f>
        <v>24570</v>
      </c>
      <c r="AG9707">
        <f>IF(MIS[[#This Row],[OrderSide]]="SELL",MIS[[#This Row],[VALUE]]-MIS[[#This Row],[LIVE_VALUE]],MIS[[#This Row],[LIVE_VALUE]]-MIS[[#This Row],[VALUE]])</f>
        <v>360</v>
      </c>
      <c r="AH9707" t="str" cm="1">
        <f t="array" ref="AH97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07" t="str">
        <f>MIS[[#This Row],[TRADING SYMBOL]]</f>
        <v>SENSEX2552082300PE</v>
      </c>
      <c r="AJ9707" t="str">
        <f>IF(RIGHT(MIS[[#This Row],[Main/Hedge]],4)="MAIN","MAIN","HEDGE")</f>
        <v>MAIN</v>
      </c>
      <c r="AK9707" t="str" cm="1">
        <f t="array" ref="AK9707">_xlfn._xlws.FILTER(Table4[Column1],ISNUMBER(SEARCH(Table4[Column1],MIS[[#This Row],[OrderUniqueIdentifier]])),"")</f>
        <v>LONGSHORT</v>
      </c>
    </row>
    <row r="9708" spans="1:37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>
        <f>_xlfn.XLOOKUP(MIS[[#This Row],[TRADING SYMBOL]],[1]Sheet1!$D:$D,[1]Sheet1!$C:$C)</f>
        <v>115.45</v>
      </c>
      <c r="AE9708">
        <f>MIS[[#This Row],[OrderAverageTradedPrice]]*MIS[[#This Row],[OrderQuantity]]</f>
        <v>2198</v>
      </c>
      <c r="AF9708">
        <f>MIS[[#This Row],[LTP]]*MIS[[#This Row],[OrderQuantity]]</f>
        <v>2309</v>
      </c>
      <c r="AG9708">
        <f>IF(MIS[[#This Row],[OrderSide]]="SELL",MIS[[#This Row],[VALUE]]-MIS[[#This Row],[LIVE_VALUE]],MIS[[#This Row],[LIVE_VALUE]]-MIS[[#This Row],[VALUE]])</f>
        <v>111</v>
      </c>
      <c r="AH9708" t="str" cm="1">
        <f t="array" ref="AH9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8" t="str">
        <f>MIS[[#This Row],[TRADING SYMBOL]]</f>
        <v>SENSEX2552081100PE</v>
      </c>
      <c r="AJ9708" t="str">
        <f>IF(RIGHT(MIS[[#This Row],[Main/Hedge]],4)="MAIN","MAIN","HEDGE")</f>
        <v>MAIN</v>
      </c>
      <c r="AK9708" t="str" cm="1">
        <f t="array" ref="AK9708">_xlfn._xlws.FILTER(Table4[Column1],ISNUMBER(SEARCH(Table4[Column1],MIS[[#This Row],[OrderUniqueIdentifier]])),"")</f>
        <v>XYT</v>
      </c>
    </row>
    <row r="9709" spans="1:37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>
        <f>_xlfn.XLOOKUP(MIS[[#This Row],[TRADING SYMBOL]],[1]Sheet1!$D:$D,[1]Sheet1!$C:$C)</f>
        <v>409.5</v>
      </c>
      <c r="AE9709">
        <f>MIS[[#This Row],[OrderAverageTradedPrice]]*MIS[[#This Row],[OrderQuantity]]</f>
        <v>16142</v>
      </c>
      <c r="AF9709">
        <f>MIS[[#This Row],[LTP]]*MIS[[#This Row],[OrderQuantity]]</f>
        <v>16380</v>
      </c>
      <c r="AG9709">
        <f>IF(MIS[[#This Row],[OrderSide]]="SELL",MIS[[#This Row],[VALUE]]-MIS[[#This Row],[LIVE_VALUE]],MIS[[#This Row],[LIVE_VALUE]]-MIS[[#This Row],[VALUE]])</f>
        <v>238</v>
      </c>
      <c r="AH9709" t="str" cm="1">
        <f t="array" ref="AH9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09" t="str">
        <f>MIS[[#This Row],[TRADING SYMBOL]]</f>
        <v>SENSEX2552082300PE</v>
      </c>
      <c r="AJ9709" t="str">
        <f>IF(RIGHT(MIS[[#This Row],[Main/Hedge]],4)="MAIN","MAIN","HEDGE")</f>
        <v>MAIN</v>
      </c>
      <c r="AK9709" t="str" cm="1">
        <f t="array" ref="AK9709">_xlfn._xlws.FILTER(Table4[Column1],ISNUMBER(SEARCH(Table4[Column1],MIS[[#This Row],[OrderUniqueIdentifier]])),"")</f>
        <v>NOTREND</v>
      </c>
    </row>
    <row r="9710" spans="1:37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>
        <f>_xlfn.XLOOKUP(MIS[[#This Row],[TRADING SYMBOL]],[1]Sheet1!$D:$D,[1]Sheet1!$C:$C)</f>
        <v>409.5</v>
      </c>
      <c r="AE9710">
        <f>MIS[[#This Row],[OrderAverageTradedPrice]]*MIS[[#This Row],[OrderQuantity]]</f>
        <v>16142</v>
      </c>
      <c r="AF9710">
        <f>MIS[[#This Row],[LTP]]*MIS[[#This Row],[OrderQuantity]]</f>
        <v>16380</v>
      </c>
      <c r="AG9710">
        <f>IF(MIS[[#This Row],[OrderSide]]="SELL",MIS[[#This Row],[VALUE]]-MIS[[#This Row],[LIVE_VALUE]],MIS[[#This Row],[LIVE_VALUE]]-MIS[[#This Row],[VALUE]])</f>
        <v>238</v>
      </c>
      <c r="AH9710" t="str" cm="1">
        <f t="array" ref="AH9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0" t="str">
        <f>MIS[[#This Row],[TRADING SYMBOL]]</f>
        <v>SENSEX2552082300PE</v>
      </c>
      <c r="AJ9710" t="str">
        <f>IF(RIGHT(MIS[[#This Row],[Main/Hedge]],4)="MAIN","MAIN","HEDGE")</f>
        <v>MAIN</v>
      </c>
      <c r="AK9710" t="str" cm="1">
        <f t="array" ref="AK9710">_xlfn._xlws.FILTER(Table4[Column1],ISNUMBER(SEARCH(Table4[Column1],MIS[[#This Row],[OrderUniqueIdentifier]])),"")</f>
        <v>XYT</v>
      </c>
    </row>
    <row r="9711" spans="1:37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>
        <f>_xlfn.XLOOKUP(MIS[[#This Row],[TRADING SYMBOL]],[1]Sheet1!$D:$D,[1]Sheet1!$C:$C)</f>
        <v>115.45</v>
      </c>
      <c r="AE9711">
        <f>MIS[[#This Row],[OrderAverageTradedPrice]]*MIS[[#This Row],[OrderQuantity]]</f>
        <v>2199</v>
      </c>
      <c r="AF9711">
        <f>MIS[[#This Row],[LTP]]*MIS[[#This Row],[OrderQuantity]]</f>
        <v>2309</v>
      </c>
      <c r="AG9711">
        <f>IF(MIS[[#This Row],[OrderSide]]="SELL",MIS[[#This Row],[VALUE]]-MIS[[#This Row],[LIVE_VALUE]],MIS[[#This Row],[LIVE_VALUE]]-MIS[[#This Row],[VALUE]])</f>
        <v>110</v>
      </c>
      <c r="AH9711" t="str" cm="1">
        <f t="array" ref="AH9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1" t="str">
        <f>MIS[[#This Row],[TRADING SYMBOL]]</f>
        <v>SENSEX2552081100PE</v>
      </c>
      <c r="AJ9711" t="str">
        <f>IF(RIGHT(MIS[[#This Row],[Main/Hedge]],4)="MAIN","MAIN","HEDGE")</f>
        <v>MAIN</v>
      </c>
      <c r="AK9711" t="str" cm="1">
        <f t="array" ref="AK9711">_xlfn._xlws.FILTER(Table4[Column1],ISNUMBER(SEARCH(Table4[Column1],MIS[[#This Row],[OrderUniqueIdentifier]])),"")</f>
        <v>XYT</v>
      </c>
    </row>
    <row r="9712" spans="1:37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>
        <f>_xlfn.XLOOKUP(MIS[[#This Row],[TRADING SYMBOL]],[1]Sheet1!$D:$D,[1]Sheet1!$C:$C)</f>
        <v>409.5</v>
      </c>
      <c r="AE9712">
        <f>MIS[[#This Row],[OrderAverageTradedPrice]]*MIS[[#This Row],[OrderQuantity]]</f>
        <v>40305</v>
      </c>
      <c r="AF9712">
        <f>MIS[[#This Row],[LTP]]*MIS[[#This Row],[OrderQuantity]]</f>
        <v>40950</v>
      </c>
      <c r="AG9712">
        <f>IF(MIS[[#This Row],[OrderSide]]="SELL",MIS[[#This Row],[VALUE]]-MIS[[#This Row],[LIVE_VALUE]],MIS[[#This Row],[LIVE_VALUE]]-MIS[[#This Row],[VALUE]])</f>
        <v>645</v>
      </c>
      <c r="AH9712" t="str" cm="1">
        <f t="array" ref="AH97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12" t="str">
        <f>MIS[[#This Row],[TRADING SYMBOL]]</f>
        <v>SENSEX2552082300PE</v>
      </c>
      <c r="AJ9712" t="str">
        <f>IF(RIGHT(MIS[[#This Row],[Main/Hedge]],4)="MAIN","MAIN","HEDGE")</f>
        <v>MAIN</v>
      </c>
      <c r="AK9712" t="str" cm="1">
        <f t="array" ref="AK9712">_xlfn._xlws.FILTER(Table4[Column1],ISNUMBER(SEARCH(Table4[Column1],MIS[[#This Row],[OrderUniqueIdentifier]])),"")</f>
        <v>LONGSHORT</v>
      </c>
    </row>
    <row r="9713" spans="1:37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>
        <f>_xlfn.XLOOKUP(MIS[[#This Row],[TRADING SYMBOL]],[1]Sheet1!$D:$D,[1]Sheet1!$C:$C)</f>
        <v>409.5</v>
      </c>
      <c r="AE9713">
        <f>MIS[[#This Row],[OrderAverageTradedPrice]]*MIS[[#This Row],[OrderQuantity]]</f>
        <v>8060</v>
      </c>
      <c r="AF9713">
        <f>MIS[[#This Row],[LTP]]*MIS[[#This Row],[OrderQuantity]]</f>
        <v>8190</v>
      </c>
      <c r="AG9713">
        <f>IF(MIS[[#This Row],[OrderSide]]="SELL",MIS[[#This Row],[VALUE]]-MIS[[#This Row],[LIVE_VALUE]],MIS[[#This Row],[LIVE_VALUE]]-MIS[[#This Row],[VALUE]])</f>
        <v>130</v>
      </c>
      <c r="AH9713" t="str" cm="1">
        <f t="array" ref="AH9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13" t="str">
        <f>MIS[[#This Row],[TRADING SYMBOL]]</f>
        <v>SENSEX2552082300PE</v>
      </c>
      <c r="AJ9713" t="str">
        <f>IF(RIGHT(MIS[[#This Row],[Main/Hedge]],4)="MAIN","MAIN","HEDGE")</f>
        <v>MAIN</v>
      </c>
      <c r="AK9713" t="str" cm="1">
        <f t="array" ref="AK9713">_xlfn._xlws.FILTER(Table4[Column1],ISNUMBER(SEARCH(Table4[Column1],MIS[[#This Row],[OrderUniqueIdentifier]])),"")</f>
        <v>NOTREND</v>
      </c>
    </row>
    <row r="9714" spans="1:37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>
        <f>_xlfn.XLOOKUP(MIS[[#This Row],[TRADING SYMBOL]],[1]Sheet1!$D:$D,[1]Sheet1!$C:$C)</f>
        <v>115.45</v>
      </c>
      <c r="AE9714">
        <f>MIS[[#This Row],[OrderAverageTradedPrice]]*MIS[[#This Row],[OrderQuantity]]</f>
        <v>2192</v>
      </c>
      <c r="AF9714">
        <f>MIS[[#This Row],[LTP]]*MIS[[#This Row],[OrderQuantity]]</f>
        <v>2309</v>
      </c>
      <c r="AG9714">
        <f>IF(MIS[[#This Row],[OrderSide]]="SELL",MIS[[#This Row],[VALUE]]-MIS[[#This Row],[LIVE_VALUE]],MIS[[#This Row],[LIVE_VALUE]]-MIS[[#This Row],[VALUE]])</f>
        <v>117</v>
      </c>
      <c r="AH9714" t="str" cm="1">
        <f t="array" ref="AH9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4" t="str">
        <f>MIS[[#This Row],[TRADING SYMBOL]]</f>
        <v>SENSEX2552081100PE</v>
      </c>
      <c r="AJ9714" t="str">
        <f>IF(RIGHT(MIS[[#This Row],[Main/Hedge]],4)="MAIN","MAIN","HEDGE")</f>
        <v>MAIN</v>
      </c>
      <c r="AK9714" t="str" cm="1">
        <f t="array" ref="AK9714">_xlfn._xlws.FILTER(Table4[Column1],ISNUMBER(SEARCH(Table4[Column1],MIS[[#This Row],[OrderUniqueIdentifier]])),"")</f>
        <v>XYT</v>
      </c>
    </row>
    <row r="9715" spans="1:37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>
        <f>_xlfn.XLOOKUP(MIS[[#This Row],[TRADING SYMBOL]],[1]Sheet1!$D:$D,[1]Sheet1!$C:$C)</f>
        <v>91.6</v>
      </c>
      <c r="AE9715">
        <f>MIS[[#This Row],[OrderAverageTradedPrice]]*MIS[[#This Row],[OrderQuantity]]</f>
        <v>1780</v>
      </c>
      <c r="AF9715">
        <f>MIS[[#This Row],[LTP]]*MIS[[#This Row],[OrderQuantity]]</f>
        <v>1832</v>
      </c>
      <c r="AG9715">
        <f>IF(MIS[[#This Row],[OrderSide]]="SELL",MIS[[#This Row],[VALUE]]-MIS[[#This Row],[LIVE_VALUE]],MIS[[#This Row],[LIVE_VALUE]]-MIS[[#This Row],[VALUE]])</f>
        <v>52</v>
      </c>
      <c r="AH9715" t="str" cm="1">
        <f t="array" ref="AH9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5" t="str">
        <f>MIS[[#This Row],[TRADING SYMBOL]]</f>
        <v>SENSEX2552083600CE</v>
      </c>
      <c r="AJ9715" t="str">
        <f>IF(RIGHT(MIS[[#This Row],[Main/Hedge]],4)="MAIN","MAIN","HEDGE")</f>
        <v>MAIN</v>
      </c>
      <c r="AK9715" t="str" cm="1">
        <f t="array" ref="AK9715">_xlfn._xlws.FILTER(Table4[Column1],ISNUMBER(SEARCH(Table4[Column1],MIS[[#This Row],[OrderUniqueIdentifier]])),"")</f>
        <v>XYT</v>
      </c>
    </row>
    <row r="9716" spans="1:37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>
        <f>_xlfn.XLOOKUP(MIS[[#This Row],[TRADING SYMBOL]],[1]Sheet1!$D:$D,[1]Sheet1!$C:$C)</f>
        <v>457.35</v>
      </c>
      <c r="AE9716">
        <f>MIS[[#This Row],[OrderAverageTradedPrice]]*MIS[[#This Row],[OrderQuantity]]</f>
        <v>44880</v>
      </c>
      <c r="AF9716">
        <f>MIS[[#This Row],[LTP]]*MIS[[#This Row],[OrderQuantity]]</f>
        <v>45735</v>
      </c>
      <c r="AG9716">
        <f>IF(MIS[[#This Row],[OrderSide]]="SELL",MIS[[#This Row],[VALUE]]-MIS[[#This Row],[LIVE_VALUE]],MIS[[#This Row],[LIVE_VALUE]]-MIS[[#This Row],[VALUE]])</f>
        <v>855</v>
      </c>
      <c r="AH9716" t="str" cm="1">
        <f t="array" ref="AH9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16" t="str">
        <f>MIS[[#This Row],[TRADING SYMBOL]]</f>
        <v>SENSEX2552082400PE</v>
      </c>
      <c r="AJ9716" t="str">
        <f>IF(RIGHT(MIS[[#This Row],[Main/Hedge]],4)="MAIN","MAIN","HEDGE")</f>
        <v>MAIN</v>
      </c>
      <c r="AK9716" t="str" cm="1">
        <f t="array" ref="AK9716">_xlfn._xlws.FILTER(Table4[Column1],ISNUMBER(SEARCH(Table4[Column1],MIS[[#This Row],[OrderUniqueIdentifier]])),"")</f>
        <v>NOTREND</v>
      </c>
    </row>
    <row r="9717" spans="1:37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>
        <f>_xlfn.XLOOKUP(MIS[[#This Row],[TRADING SYMBOL]],[1]Sheet1!$D:$D,[1]Sheet1!$C:$C)</f>
        <v>457.35</v>
      </c>
      <c r="AE9717">
        <f>MIS[[#This Row],[OrderAverageTradedPrice]]*MIS[[#This Row],[OrderQuantity]]</f>
        <v>215529</v>
      </c>
      <c r="AF9717">
        <f>MIS[[#This Row],[LTP]]*MIS[[#This Row],[OrderQuantity]]</f>
        <v>219528</v>
      </c>
      <c r="AG9717">
        <f>IF(MIS[[#This Row],[OrderSide]]="SELL",MIS[[#This Row],[VALUE]]-MIS[[#This Row],[LIVE_VALUE]],MIS[[#This Row],[LIVE_VALUE]]-MIS[[#This Row],[VALUE]])</f>
        <v>3999</v>
      </c>
      <c r="AH9717" t="str" cm="1">
        <f t="array" ref="AH9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17" t="str">
        <f>MIS[[#This Row],[TRADING SYMBOL]]</f>
        <v>SENSEX2552082400PE</v>
      </c>
      <c r="AJ9717" t="str">
        <f>IF(RIGHT(MIS[[#This Row],[Main/Hedge]],4)="MAIN","MAIN","HEDGE")</f>
        <v>MAIN</v>
      </c>
      <c r="AK9717" t="str" cm="1">
        <f t="array" ref="AK9717">_xlfn._xlws.FILTER(Table4[Column1],ISNUMBER(SEARCH(Table4[Column1],MIS[[#This Row],[OrderUniqueIdentifier]])),"")</f>
        <v>NOTREND</v>
      </c>
    </row>
    <row r="9718" spans="1:37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>
        <f>_xlfn.XLOOKUP(MIS[[#This Row],[TRADING SYMBOL]],[1]Sheet1!$D:$D,[1]Sheet1!$C:$C)</f>
        <v>115.45</v>
      </c>
      <c r="AE9718">
        <f>MIS[[#This Row],[OrderAverageTradedPrice]]*MIS[[#This Row],[OrderQuantity]]</f>
        <v>2193</v>
      </c>
      <c r="AF9718">
        <f>MIS[[#This Row],[LTP]]*MIS[[#This Row],[OrderQuantity]]</f>
        <v>2309</v>
      </c>
      <c r="AG9718">
        <f>IF(MIS[[#This Row],[OrderSide]]="SELL",MIS[[#This Row],[VALUE]]-MIS[[#This Row],[LIVE_VALUE]],MIS[[#This Row],[LIVE_VALUE]]-MIS[[#This Row],[VALUE]])</f>
        <v>116</v>
      </c>
      <c r="AH9718" t="str" cm="1">
        <f t="array" ref="AH9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8" t="str">
        <f>MIS[[#This Row],[TRADING SYMBOL]]</f>
        <v>SENSEX2552081100PE</v>
      </c>
      <c r="AJ9718" t="str">
        <f>IF(RIGHT(MIS[[#This Row],[Main/Hedge]],4)="MAIN","MAIN","HEDGE")</f>
        <v>MAIN</v>
      </c>
      <c r="AK9718" t="str" cm="1">
        <f t="array" ref="AK9718">_xlfn._xlws.FILTER(Table4[Column1],ISNUMBER(SEARCH(Table4[Column1],MIS[[#This Row],[OrderUniqueIdentifier]])),"")</f>
        <v>XYT</v>
      </c>
    </row>
    <row r="9719" spans="1:37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>
        <f>_xlfn.XLOOKUP(MIS[[#This Row],[TRADING SYMBOL]],[1]Sheet1!$D:$D,[1]Sheet1!$C:$C)</f>
        <v>107.95</v>
      </c>
      <c r="AE9719">
        <f>MIS[[#This Row],[OrderAverageTradedPrice]]*MIS[[#This Row],[OrderQuantity]]</f>
        <v>1978</v>
      </c>
      <c r="AF9719">
        <f>MIS[[#This Row],[LTP]]*MIS[[#This Row],[OrderQuantity]]</f>
        <v>2159</v>
      </c>
      <c r="AG9719">
        <f>IF(MIS[[#This Row],[OrderSide]]="SELL",MIS[[#This Row],[VALUE]]-MIS[[#This Row],[LIVE_VALUE]],MIS[[#This Row],[LIVE_VALUE]]-MIS[[#This Row],[VALUE]])</f>
        <v>181</v>
      </c>
      <c r="AH9719" t="str" cm="1">
        <f t="array" ref="AH9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9" t="str">
        <f>MIS[[#This Row],[TRADING SYMBOL]]</f>
        <v>SENSEX2552081000PE</v>
      </c>
      <c r="AJ9719" t="str">
        <f>IF(RIGHT(MIS[[#This Row],[Main/Hedge]],4)="MAIN","MAIN","HEDGE")</f>
        <v>MAIN</v>
      </c>
      <c r="AK9719" t="str" cm="1">
        <f t="array" ref="AK9719">_xlfn._xlws.FILTER(Table4[Column1],ISNUMBER(SEARCH(Table4[Column1],MIS[[#This Row],[OrderUniqueIdentifier]])),"")</f>
        <v>XYT</v>
      </c>
    </row>
    <row r="9720" spans="1:37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>
        <f>_xlfn.XLOOKUP(MIS[[#This Row],[TRADING SYMBOL]],[1]Sheet1!$D:$D,[1]Sheet1!$C:$C)</f>
        <v>409.5</v>
      </c>
      <c r="AE9720">
        <f>MIS[[#This Row],[OrderAverageTradedPrice]]*MIS[[#This Row],[OrderQuantity]]</f>
        <v>8070</v>
      </c>
      <c r="AF9720">
        <f>MIS[[#This Row],[LTP]]*MIS[[#This Row],[OrderQuantity]]</f>
        <v>8190</v>
      </c>
      <c r="AG9720">
        <f>IF(MIS[[#This Row],[OrderSide]]="SELL",MIS[[#This Row],[VALUE]]-MIS[[#This Row],[LIVE_VALUE]],MIS[[#This Row],[LIVE_VALUE]]-MIS[[#This Row],[VALUE]])</f>
        <v>120</v>
      </c>
      <c r="AH9720" t="str" cm="1">
        <f t="array" ref="AH9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0" t="str">
        <f>MIS[[#This Row],[TRADING SYMBOL]]</f>
        <v>SENSEX2552082300PE</v>
      </c>
      <c r="AJ9720" t="str">
        <f>IF(RIGHT(MIS[[#This Row],[Main/Hedge]],4)="MAIN","MAIN","HEDGE")</f>
        <v>MAIN</v>
      </c>
      <c r="AK9720" t="str" cm="1">
        <f t="array" ref="AK9720">_xlfn._xlws.FILTER(Table4[Column1],ISNUMBER(SEARCH(Table4[Column1],MIS[[#This Row],[OrderUniqueIdentifier]])),"")</f>
        <v>XYT</v>
      </c>
    </row>
    <row r="9721" spans="1:37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>
        <f>_xlfn.XLOOKUP(MIS[[#This Row],[TRADING SYMBOL]],[1]Sheet1!$D:$D,[1]Sheet1!$C:$C)</f>
        <v>163.69999999999999</v>
      </c>
      <c r="AE9721">
        <f>MIS[[#This Row],[OrderAverageTradedPrice]]*MIS[[#This Row],[OrderQuantity]]</f>
        <v>24600</v>
      </c>
      <c r="AF9721">
        <f>MIS[[#This Row],[LTP]]*MIS[[#This Row],[OrderQuantity]]</f>
        <v>24555</v>
      </c>
      <c r="AG9721">
        <f>IF(MIS[[#This Row],[OrderSide]]="SELL",MIS[[#This Row],[VALUE]]-MIS[[#This Row],[LIVE_VALUE]],MIS[[#This Row],[LIVE_VALUE]]-MIS[[#This Row],[VALUE]])</f>
        <v>-45</v>
      </c>
      <c r="AH9721" t="str" cm="1">
        <f t="array" ref="AH97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21" t="str">
        <f>MIS[[#This Row],[TRADING SYMBOL]]</f>
        <v>NIFTY2552225000PE</v>
      </c>
      <c r="AJ9721" t="str">
        <f>IF(RIGHT(MIS[[#This Row],[Main/Hedge]],4)="MAIN","MAIN","HEDGE")</f>
        <v>MAIN</v>
      </c>
      <c r="AK9721" t="str" cm="1">
        <f t="array" ref="AK9721">_xlfn._xlws.FILTER(Table4[Column1],ISNUMBER(SEARCH(Table4[Column1],MIS[[#This Row],[OrderUniqueIdentifier]])),"")</f>
        <v>LONGSHORT</v>
      </c>
    </row>
    <row r="9722" spans="1:37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>
        <f>_xlfn.XLOOKUP(MIS[[#This Row],[TRADING SYMBOL]],[1]Sheet1!$D:$D,[1]Sheet1!$C:$C)</f>
        <v>118.35</v>
      </c>
      <c r="AE9722">
        <f>MIS[[#This Row],[OrderAverageTradedPrice]]*MIS[[#This Row],[OrderQuantity]]</f>
        <v>2340</v>
      </c>
      <c r="AF9722">
        <f>MIS[[#This Row],[LTP]]*MIS[[#This Row],[OrderQuantity]]</f>
        <v>2367</v>
      </c>
      <c r="AG9722">
        <f>IF(MIS[[#This Row],[OrderSide]]="SELL",MIS[[#This Row],[VALUE]]-MIS[[#This Row],[LIVE_VALUE]],MIS[[#This Row],[LIVE_VALUE]]-MIS[[#This Row],[VALUE]])</f>
        <v>27</v>
      </c>
      <c r="AH9722" t="str" cm="1">
        <f t="array" ref="AH9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2" t="str">
        <f>MIS[[#This Row],[TRADING SYMBOL]]</f>
        <v>SENSEX2552083400CE</v>
      </c>
      <c r="AJ9722" t="str">
        <f>IF(RIGHT(MIS[[#This Row],[Main/Hedge]],4)="MAIN","MAIN","HEDGE")</f>
        <v>MAIN</v>
      </c>
      <c r="AK9722" t="str" cm="1">
        <f t="array" ref="AK9722">_xlfn._xlws.FILTER(Table4[Column1],ISNUMBER(SEARCH(Table4[Column1],MIS[[#This Row],[OrderUniqueIdentifier]])),"")</f>
        <v>XYT</v>
      </c>
    </row>
    <row r="9723" spans="1:37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>
        <f>_xlfn.XLOOKUP(MIS[[#This Row],[TRADING SYMBOL]],[1]Sheet1!$D:$D,[1]Sheet1!$C:$C)</f>
        <v>168.75</v>
      </c>
      <c r="AE9723">
        <f>MIS[[#This Row],[OrderAverageTradedPrice]]*MIS[[#This Row],[OrderQuantity]]</f>
        <v>12453.75</v>
      </c>
      <c r="AF9723">
        <f>MIS[[#This Row],[LTP]]*MIS[[#This Row],[OrderQuantity]]</f>
        <v>12656.25</v>
      </c>
      <c r="AG9723">
        <f>IF(MIS[[#This Row],[OrderSide]]="SELL",MIS[[#This Row],[VALUE]]-MIS[[#This Row],[LIVE_VALUE]],MIS[[#This Row],[LIVE_VALUE]]-MIS[[#This Row],[VALUE]])</f>
        <v>202.5</v>
      </c>
      <c r="AH9723" t="str" cm="1">
        <f t="array" ref="AH9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23" t="str">
        <f>MIS[[#This Row],[TRADING SYMBOL]]</f>
        <v>NIFTY2552225050CE</v>
      </c>
      <c r="AJ9723" t="str">
        <f>IF(RIGHT(MIS[[#This Row],[Main/Hedge]],4)="MAIN","MAIN","HEDGE")</f>
        <v>MAIN</v>
      </c>
      <c r="AK9723" t="str" cm="1">
        <f t="array" ref="AK9723">_xlfn._xlws.FILTER(Table4[Column1],ISNUMBER(SEARCH(Table4[Column1],MIS[[#This Row],[OrderUniqueIdentifier]])),"")</f>
        <v>NOTREND</v>
      </c>
    </row>
    <row r="9724" spans="1:37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>
        <f>_xlfn.XLOOKUP(MIS[[#This Row],[TRADING SYMBOL]],[1]Sheet1!$D:$D,[1]Sheet1!$C:$C)</f>
        <v>163.69999999999999</v>
      </c>
      <c r="AE9724">
        <f>MIS[[#This Row],[OrderAverageTradedPrice]]*MIS[[#This Row],[OrderQuantity]]</f>
        <v>24622.5</v>
      </c>
      <c r="AF9724">
        <f>MIS[[#This Row],[LTP]]*MIS[[#This Row],[OrderQuantity]]</f>
        <v>24555</v>
      </c>
      <c r="AG9724">
        <f>IF(MIS[[#This Row],[OrderSide]]="SELL",MIS[[#This Row],[VALUE]]-MIS[[#This Row],[LIVE_VALUE]],MIS[[#This Row],[LIVE_VALUE]]-MIS[[#This Row],[VALUE]])</f>
        <v>-67.5</v>
      </c>
      <c r="AH9724" t="str" cm="1">
        <f t="array" ref="AH97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24" t="str">
        <f>MIS[[#This Row],[TRADING SYMBOL]]</f>
        <v>NIFTY2552225000PE</v>
      </c>
      <c r="AJ9724" t="str">
        <f>IF(RIGHT(MIS[[#This Row],[Main/Hedge]],4)="MAIN","MAIN","HEDGE")</f>
        <v>MAIN</v>
      </c>
      <c r="AK9724" t="str" cm="1">
        <f t="array" ref="AK9724">_xlfn._xlws.FILTER(Table4[Column1],ISNUMBER(SEARCH(Table4[Column1],MIS[[#This Row],[OrderUniqueIdentifier]])),"")</f>
        <v>LONGSHORT</v>
      </c>
    </row>
    <row r="9725" spans="1:37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>
        <f>_xlfn.XLOOKUP(MIS[[#This Row],[TRADING SYMBOL]],[1]Sheet1!$D:$D,[1]Sheet1!$C:$C)</f>
        <v>118.35</v>
      </c>
      <c r="AE9725">
        <f>MIS[[#This Row],[OrderAverageTradedPrice]]*MIS[[#This Row],[OrderQuantity]]</f>
        <v>7026</v>
      </c>
      <c r="AF9725">
        <f>MIS[[#This Row],[LTP]]*MIS[[#This Row],[OrderQuantity]]</f>
        <v>7101</v>
      </c>
      <c r="AG9725">
        <f>IF(MIS[[#This Row],[OrderSide]]="SELL",MIS[[#This Row],[VALUE]]-MIS[[#This Row],[LIVE_VALUE]],MIS[[#This Row],[LIVE_VALUE]]-MIS[[#This Row],[VALUE]])</f>
        <v>75</v>
      </c>
      <c r="AH9725" t="str" cm="1">
        <f t="array" ref="AH9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5" t="str">
        <f>MIS[[#This Row],[TRADING SYMBOL]]</f>
        <v>SENSEX2552083400CE</v>
      </c>
      <c r="AJ9725" t="str">
        <f>IF(RIGHT(MIS[[#This Row],[Main/Hedge]],4)="MAIN","MAIN","HEDGE")</f>
        <v>MAIN</v>
      </c>
      <c r="AK9725" t="str" cm="1">
        <f t="array" ref="AK9725">_xlfn._xlws.FILTER(Table4[Column1],ISNUMBER(SEARCH(Table4[Column1],MIS[[#This Row],[OrderUniqueIdentifier]])),"")</f>
        <v>XYT</v>
      </c>
    </row>
    <row r="9726" spans="1:37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>
        <f>_xlfn.XLOOKUP(MIS[[#This Row],[TRADING SYMBOL]],[1]Sheet1!$D:$D,[1]Sheet1!$C:$C)</f>
        <v>91.6</v>
      </c>
      <c r="AE9726">
        <f>MIS[[#This Row],[OrderAverageTradedPrice]]*MIS[[#This Row],[OrderQuantity]]</f>
        <v>7104</v>
      </c>
      <c r="AF9726">
        <f>MIS[[#This Row],[LTP]]*MIS[[#This Row],[OrderQuantity]]</f>
        <v>7328</v>
      </c>
      <c r="AG9726">
        <f>IF(MIS[[#This Row],[OrderSide]]="SELL",MIS[[#This Row],[VALUE]]-MIS[[#This Row],[LIVE_VALUE]],MIS[[#This Row],[LIVE_VALUE]]-MIS[[#This Row],[VALUE]])</f>
        <v>224</v>
      </c>
      <c r="AH9726" t="str" cm="1">
        <f t="array" ref="AH9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6" t="str">
        <f>MIS[[#This Row],[TRADING SYMBOL]]</f>
        <v>SENSEX2552083600CE</v>
      </c>
      <c r="AJ9726" t="str">
        <f>IF(RIGHT(MIS[[#This Row],[Main/Hedge]],4)="MAIN","MAIN","HEDGE")</f>
        <v>MAIN</v>
      </c>
      <c r="AK9726" t="str" cm="1">
        <f t="array" ref="AK9726">_xlfn._xlws.FILTER(Table4[Column1],ISNUMBER(SEARCH(Table4[Column1],MIS[[#This Row],[OrderUniqueIdentifier]])),"")</f>
        <v>XYT</v>
      </c>
    </row>
    <row r="9727" spans="1:37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>
        <f>_xlfn.XLOOKUP(MIS[[#This Row],[TRADING SYMBOL]],[1]Sheet1!$D:$D,[1]Sheet1!$C:$C)</f>
        <v>168.75</v>
      </c>
      <c r="AE9727">
        <f>MIS[[#This Row],[OrderAverageTradedPrice]]*MIS[[#This Row],[OrderQuantity]]</f>
        <v>49800</v>
      </c>
      <c r="AF9727">
        <f>MIS[[#This Row],[LTP]]*MIS[[#This Row],[OrderQuantity]]</f>
        <v>50625</v>
      </c>
      <c r="AG9727">
        <f>IF(MIS[[#This Row],[OrderSide]]="SELL",MIS[[#This Row],[VALUE]]-MIS[[#This Row],[LIVE_VALUE]],MIS[[#This Row],[LIVE_VALUE]]-MIS[[#This Row],[VALUE]])</f>
        <v>825</v>
      </c>
      <c r="AH9727" t="str" cm="1">
        <f t="array" ref="AH9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27" t="str">
        <f>MIS[[#This Row],[TRADING SYMBOL]]</f>
        <v>NIFTY2552225050CE</v>
      </c>
      <c r="AJ9727" t="str">
        <f>IF(RIGHT(MIS[[#This Row],[Main/Hedge]],4)="MAIN","MAIN","HEDGE")</f>
        <v>MAIN</v>
      </c>
      <c r="AK9727" t="str" cm="1">
        <f t="array" ref="AK9727">_xlfn._xlws.FILTER(Table4[Column1],ISNUMBER(SEARCH(Table4[Column1],MIS[[#This Row],[OrderUniqueIdentifier]])),"")</f>
        <v>NOTREND</v>
      </c>
    </row>
    <row r="9728" spans="1:37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>
        <f>_xlfn.XLOOKUP(MIS[[#This Row],[TRADING SYMBOL]],[1]Sheet1!$D:$D,[1]Sheet1!$C:$C)</f>
        <v>409.5</v>
      </c>
      <c r="AE9728">
        <f>MIS[[#This Row],[OrderAverageTradedPrice]]*MIS[[#This Row],[OrderQuantity]]</f>
        <v>202242</v>
      </c>
      <c r="AF9728">
        <f>MIS[[#This Row],[LTP]]*MIS[[#This Row],[OrderQuantity]]</f>
        <v>204750</v>
      </c>
      <c r="AG9728">
        <f>IF(MIS[[#This Row],[OrderSide]]="SELL",MIS[[#This Row],[VALUE]]-MIS[[#This Row],[LIVE_VALUE]],MIS[[#This Row],[LIVE_VALUE]]-MIS[[#This Row],[VALUE]])</f>
        <v>2508</v>
      </c>
      <c r="AH9728" t="str" cm="1">
        <f t="array" ref="AH97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28" t="str">
        <f>MIS[[#This Row],[TRADING SYMBOL]]</f>
        <v>SENSEX2552082300PE</v>
      </c>
      <c r="AJ9728" t="str">
        <f>IF(RIGHT(MIS[[#This Row],[Main/Hedge]],4)="MAIN","MAIN","HEDGE")</f>
        <v>MAIN</v>
      </c>
      <c r="AK9728" t="str" cm="1">
        <f t="array" ref="AK9728">_xlfn._xlws.FILTER(Table4[Column1],ISNUMBER(SEARCH(Table4[Column1],MIS[[#This Row],[OrderUniqueIdentifier]])),"")</f>
        <v>LONGSHORT</v>
      </c>
    </row>
    <row r="9729" spans="1:37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>
        <f>_xlfn.XLOOKUP(MIS[[#This Row],[TRADING SYMBOL]],[1]Sheet1!$D:$D,[1]Sheet1!$C:$C)</f>
        <v>163.69999999999999</v>
      </c>
      <c r="AE9729">
        <f>MIS[[#This Row],[OrderAverageTradedPrice]]*MIS[[#This Row],[OrderQuantity]]</f>
        <v>258300</v>
      </c>
      <c r="AF9729">
        <f>MIS[[#This Row],[LTP]]*MIS[[#This Row],[OrderQuantity]]</f>
        <v>257827.49999999997</v>
      </c>
      <c r="AG9729">
        <f>IF(MIS[[#This Row],[OrderSide]]="SELL",MIS[[#This Row],[VALUE]]-MIS[[#This Row],[LIVE_VALUE]],MIS[[#This Row],[LIVE_VALUE]]-MIS[[#This Row],[VALUE]])</f>
        <v>-472.5000000000291</v>
      </c>
      <c r="AH9729" t="str" cm="1">
        <f t="array" ref="AH97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29" t="str">
        <f>MIS[[#This Row],[TRADING SYMBOL]]</f>
        <v>NIFTY2552225000PE</v>
      </c>
      <c r="AJ9729" t="str">
        <f>IF(RIGHT(MIS[[#This Row],[Main/Hedge]],4)="MAIN","MAIN","HEDGE")</f>
        <v>MAIN</v>
      </c>
      <c r="AK9729" t="str" cm="1">
        <f t="array" ref="AK9729">_xlfn._xlws.FILTER(Table4[Column1],ISNUMBER(SEARCH(Table4[Column1],MIS[[#This Row],[OrderUniqueIdentifier]])),"")</f>
        <v>LONGSHORT</v>
      </c>
    </row>
    <row r="9730" spans="1:37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>
        <f>_xlfn.XLOOKUP(MIS[[#This Row],[TRADING SYMBOL]],[1]Sheet1!$D:$D,[1]Sheet1!$C:$C)</f>
        <v>409.5</v>
      </c>
      <c r="AE9730">
        <f>MIS[[#This Row],[OrderAverageTradedPrice]]*MIS[[#This Row],[OrderQuantity]]</f>
        <v>24252</v>
      </c>
      <c r="AF9730">
        <f>MIS[[#This Row],[LTP]]*MIS[[#This Row],[OrderQuantity]]</f>
        <v>24570</v>
      </c>
      <c r="AG9730">
        <f>IF(MIS[[#This Row],[OrderSide]]="SELL",MIS[[#This Row],[VALUE]]-MIS[[#This Row],[LIVE_VALUE]],MIS[[#This Row],[LIVE_VALUE]]-MIS[[#This Row],[VALUE]])</f>
        <v>318</v>
      </c>
      <c r="AH9730" t="str" cm="1">
        <f t="array" ref="AH97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30" t="str">
        <f>MIS[[#This Row],[TRADING SYMBOL]]</f>
        <v>SENSEX2552082300PE</v>
      </c>
      <c r="AJ9730" t="str">
        <f>IF(RIGHT(MIS[[#This Row],[Main/Hedge]],4)="MAIN","MAIN","HEDGE")</f>
        <v>MAIN</v>
      </c>
      <c r="AK9730" t="str" cm="1">
        <f t="array" ref="AK9730">_xlfn._xlws.FILTER(Table4[Column1],ISNUMBER(SEARCH(Table4[Column1],MIS[[#This Row],[OrderUniqueIdentifier]])),"")</f>
        <v>LONGSHORT</v>
      </c>
    </row>
    <row r="9731" spans="1:37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>
        <f>_xlfn.XLOOKUP(MIS[[#This Row],[TRADING SYMBOL]],[1]Sheet1!$D:$D,[1]Sheet1!$C:$C)</f>
        <v>409.5</v>
      </c>
      <c r="AE9731">
        <f>MIS[[#This Row],[OrderAverageTradedPrice]]*MIS[[#This Row],[OrderQuantity]]</f>
        <v>56497</v>
      </c>
      <c r="AF9731">
        <f>MIS[[#This Row],[LTP]]*MIS[[#This Row],[OrderQuantity]]</f>
        <v>57330</v>
      </c>
      <c r="AG9731">
        <f>IF(MIS[[#This Row],[OrderSide]]="SELL",MIS[[#This Row],[VALUE]]-MIS[[#This Row],[LIVE_VALUE]],MIS[[#This Row],[LIVE_VALUE]]-MIS[[#This Row],[VALUE]])</f>
        <v>833</v>
      </c>
      <c r="AH9731" t="str" cm="1">
        <f t="array" ref="AH97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31" t="str">
        <f>MIS[[#This Row],[TRADING SYMBOL]]</f>
        <v>SENSEX2552082300PE</v>
      </c>
      <c r="AJ9731" t="str">
        <f>IF(RIGHT(MIS[[#This Row],[Main/Hedge]],4)="MAIN","MAIN","HEDGE")</f>
        <v>MAIN</v>
      </c>
      <c r="AK9731" t="str" cm="1">
        <f t="array" ref="AK9731">_xlfn._xlws.FILTER(Table4[Column1],ISNUMBER(SEARCH(Table4[Column1],MIS[[#This Row],[OrderUniqueIdentifier]])),"")</f>
        <v>LONGSHORT</v>
      </c>
    </row>
    <row r="9732" spans="1:37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>
        <f>_xlfn.XLOOKUP(MIS[[#This Row],[TRADING SYMBOL]],[1]Sheet1!$D:$D,[1]Sheet1!$C:$C)</f>
        <v>163.69999999999999</v>
      </c>
      <c r="AE9732">
        <f>MIS[[#This Row],[OrderAverageTradedPrice]]*MIS[[#This Row],[OrderQuantity]]</f>
        <v>49147.5</v>
      </c>
      <c r="AF9732">
        <f>MIS[[#This Row],[LTP]]*MIS[[#This Row],[OrderQuantity]]</f>
        <v>49110</v>
      </c>
      <c r="AG9732">
        <f>IF(MIS[[#This Row],[OrderSide]]="SELL",MIS[[#This Row],[VALUE]]-MIS[[#This Row],[LIVE_VALUE]],MIS[[#This Row],[LIVE_VALUE]]-MIS[[#This Row],[VALUE]])</f>
        <v>-37.5</v>
      </c>
      <c r="AH9732" t="str" cm="1">
        <f t="array" ref="AH97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32" t="str">
        <f>MIS[[#This Row],[TRADING SYMBOL]]</f>
        <v>NIFTY2552225000PE</v>
      </c>
      <c r="AJ9732" t="str">
        <f>IF(RIGHT(MIS[[#This Row],[Main/Hedge]],4)="MAIN","MAIN","HEDGE")</f>
        <v>MAIN</v>
      </c>
      <c r="AK9732" t="str" cm="1">
        <f t="array" ref="AK9732">_xlfn._xlws.FILTER(Table4[Column1],ISNUMBER(SEARCH(Table4[Column1],MIS[[#This Row],[OrderUniqueIdentifier]])),"")</f>
        <v>LONGSHORT</v>
      </c>
    </row>
    <row r="9733" spans="1:37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>
        <f>_xlfn.XLOOKUP(MIS[[#This Row],[TRADING SYMBOL]],[1]Sheet1!$D:$D,[1]Sheet1!$C:$C)</f>
        <v>163.69999999999999</v>
      </c>
      <c r="AE9733">
        <f>MIS[[#This Row],[OrderAverageTradedPrice]]*MIS[[#This Row],[OrderQuantity]]</f>
        <v>49230</v>
      </c>
      <c r="AF9733">
        <f>MIS[[#This Row],[LTP]]*MIS[[#This Row],[OrderQuantity]]</f>
        <v>49110</v>
      </c>
      <c r="AG9733">
        <f>IF(MIS[[#This Row],[OrderSide]]="SELL",MIS[[#This Row],[VALUE]]-MIS[[#This Row],[LIVE_VALUE]],MIS[[#This Row],[LIVE_VALUE]]-MIS[[#This Row],[VALUE]])</f>
        <v>-120</v>
      </c>
      <c r="AH9733" t="str" cm="1">
        <f t="array" ref="AH97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33" t="str">
        <f>MIS[[#This Row],[TRADING SYMBOL]]</f>
        <v>NIFTY2552225000PE</v>
      </c>
      <c r="AJ9733" t="str">
        <f>IF(RIGHT(MIS[[#This Row],[Main/Hedge]],4)="MAIN","MAIN","HEDGE")</f>
        <v>MAIN</v>
      </c>
      <c r="AK9733" t="str" cm="1">
        <f t="array" ref="AK9733">_xlfn._xlws.FILTER(Table4[Column1],ISNUMBER(SEARCH(Table4[Column1],MIS[[#This Row],[OrderUniqueIdentifier]])),"")</f>
        <v>LONGSHORT</v>
      </c>
    </row>
    <row r="9734" spans="1:37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>
        <f>_xlfn.XLOOKUP(MIS[[#This Row],[TRADING SYMBOL]],[1]Sheet1!$D:$D,[1]Sheet1!$C:$C)</f>
        <v>187</v>
      </c>
      <c r="AE9734">
        <f>MIS[[#This Row],[OrderAverageTradedPrice]]*MIS[[#This Row],[OrderQuantity]]</f>
        <v>70312.5</v>
      </c>
      <c r="AF9734">
        <f>MIS[[#This Row],[LTP]]*MIS[[#This Row],[OrderQuantity]]</f>
        <v>70125</v>
      </c>
      <c r="AG9734">
        <f>IF(MIS[[#This Row],[OrderSide]]="SELL",MIS[[#This Row],[VALUE]]-MIS[[#This Row],[LIVE_VALUE]],MIS[[#This Row],[LIVE_VALUE]]-MIS[[#This Row],[VALUE]])</f>
        <v>-187.5</v>
      </c>
      <c r="AH9734" t="str" cm="1">
        <f t="array" ref="AH9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34" t="str">
        <f>MIS[[#This Row],[TRADING SYMBOL]]</f>
        <v>NIFTY2552225050PE</v>
      </c>
      <c r="AJ9734" t="str">
        <f>IF(RIGHT(MIS[[#This Row],[Main/Hedge]],4)="MAIN","MAIN","HEDGE")</f>
        <v>MAIN</v>
      </c>
      <c r="AK9734" t="str" cm="1">
        <f t="array" ref="AK9734">_xlfn._xlws.FILTER(Table4[Column1],ISNUMBER(SEARCH(Table4[Column1],MIS[[#This Row],[OrderUniqueIdentifier]])),"")</f>
        <v>NOTREND</v>
      </c>
    </row>
    <row r="9735" spans="1:37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>
        <f>_xlfn.XLOOKUP(MIS[[#This Row],[TRADING SYMBOL]],[1]Sheet1!$D:$D,[1]Sheet1!$C:$C)</f>
        <v>91.6</v>
      </c>
      <c r="AE9735">
        <f>MIS[[#This Row],[OrderAverageTradedPrice]]*MIS[[#This Row],[OrderQuantity]]</f>
        <v>8895</v>
      </c>
      <c r="AF9735">
        <f>MIS[[#This Row],[LTP]]*MIS[[#This Row],[OrderQuantity]]</f>
        <v>9160</v>
      </c>
      <c r="AG9735">
        <f>IF(MIS[[#This Row],[OrderSide]]="SELL",MIS[[#This Row],[VALUE]]-MIS[[#This Row],[LIVE_VALUE]],MIS[[#This Row],[LIVE_VALUE]]-MIS[[#This Row],[VALUE]])</f>
        <v>265</v>
      </c>
      <c r="AH9735" t="str" cm="1">
        <f t="array" ref="AH9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35" t="str">
        <f>MIS[[#This Row],[TRADING SYMBOL]]</f>
        <v>SENSEX2552083600CE</v>
      </c>
      <c r="AJ9735" t="str">
        <f>IF(RIGHT(MIS[[#This Row],[Main/Hedge]],4)="MAIN","MAIN","HEDGE")</f>
        <v>MAIN</v>
      </c>
      <c r="AK9735" t="str" cm="1">
        <f t="array" ref="AK9735">_xlfn._xlws.FILTER(Table4[Column1],ISNUMBER(SEARCH(Table4[Column1],MIS[[#This Row],[OrderUniqueIdentifier]])),"")</f>
        <v>XYT</v>
      </c>
    </row>
    <row r="9736" spans="1:37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>
        <f>_xlfn.XLOOKUP(MIS[[#This Row],[TRADING SYMBOL]],[1]Sheet1!$D:$D,[1]Sheet1!$C:$C)</f>
        <v>490.65</v>
      </c>
      <c r="AE9736">
        <f>MIS[[#This Row],[OrderAverageTradedPrice]]*MIS[[#This Row],[OrderQuantity]]</f>
        <v>67893</v>
      </c>
      <c r="AF9736">
        <f>MIS[[#This Row],[LTP]]*MIS[[#This Row],[OrderQuantity]]</f>
        <v>68691</v>
      </c>
      <c r="AG9736">
        <f>IF(MIS[[#This Row],[OrderSide]]="SELL",MIS[[#This Row],[VALUE]]-MIS[[#This Row],[LIVE_VALUE]],MIS[[#This Row],[LIVE_VALUE]]-MIS[[#This Row],[VALUE]])</f>
        <v>798</v>
      </c>
      <c r="AH9736" t="str" cm="1">
        <f t="array" ref="AH9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36" t="str">
        <f>MIS[[#This Row],[TRADING SYMBOL]]</f>
        <v>SENSEX2552082300CE</v>
      </c>
      <c r="AJ9736" t="str">
        <f>IF(RIGHT(MIS[[#This Row],[Main/Hedge]],4)="MAIN","MAIN","HEDGE")</f>
        <v>MAIN</v>
      </c>
      <c r="AK9736" t="str" cm="1">
        <f t="array" ref="AK9736">_xlfn._xlws.FILTER(Table4[Column1],ISNUMBER(SEARCH(Table4[Column1],MIS[[#This Row],[OrderUniqueIdentifier]])),"")</f>
        <v>NOTREND</v>
      </c>
    </row>
    <row r="9737" spans="1:37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>
        <f>_xlfn.XLOOKUP(MIS[[#This Row],[TRADING SYMBOL]],[1]Sheet1!$D:$D,[1]Sheet1!$C:$C)</f>
        <v>490.65</v>
      </c>
      <c r="AE9737">
        <f>MIS[[#This Row],[OrderAverageTradedPrice]]*MIS[[#This Row],[OrderQuantity]]</f>
        <v>38800</v>
      </c>
      <c r="AF9737">
        <f>MIS[[#This Row],[LTP]]*MIS[[#This Row],[OrderQuantity]]</f>
        <v>39252</v>
      </c>
      <c r="AG9737">
        <f>IF(MIS[[#This Row],[OrderSide]]="SELL",MIS[[#This Row],[VALUE]]-MIS[[#This Row],[LIVE_VALUE]],MIS[[#This Row],[LIVE_VALUE]]-MIS[[#This Row],[VALUE]])</f>
        <v>452</v>
      </c>
      <c r="AH9737" t="str" cm="1">
        <f t="array" ref="AH9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37" t="str">
        <f>MIS[[#This Row],[TRADING SYMBOL]]</f>
        <v>SENSEX2552082300CE</v>
      </c>
      <c r="AJ9737" t="str">
        <f>IF(RIGHT(MIS[[#This Row],[Main/Hedge]],4)="MAIN","MAIN","HEDGE")</f>
        <v>MAIN</v>
      </c>
      <c r="AK9737" t="str" cm="1">
        <f t="array" ref="AK9737">_xlfn._xlws.FILTER(Table4[Column1],ISNUMBER(SEARCH(Table4[Column1],MIS[[#This Row],[OrderUniqueIdentifier]])),"")</f>
        <v>XYT</v>
      </c>
    </row>
    <row r="9738" spans="1:37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>
        <f>_xlfn.XLOOKUP(MIS[[#This Row],[TRADING SYMBOL]],[1]Sheet1!$D:$D,[1]Sheet1!$C:$C)</f>
        <v>490.65</v>
      </c>
      <c r="AE9738">
        <f>MIS[[#This Row],[OrderAverageTradedPrice]]*MIS[[#This Row],[OrderQuantity]]</f>
        <v>106877.9999999998</v>
      </c>
      <c r="AF9738">
        <f>MIS[[#This Row],[LTP]]*MIS[[#This Row],[OrderQuantity]]</f>
        <v>107943</v>
      </c>
      <c r="AG9738">
        <f>IF(MIS[[#This Row],[OrderSide]]="SELL",MIS[[#This Row],[VALUE]]-MIS[[#This Row],[LIVE_VALUE]],MIS[[#This Row],[LIVE_VALUE]]-MIS[[#This Row],[VALUE]])</f>
        <v>1065.0000000002037</v>
      </c>
      <c r="AH9738" t="str" cm="1">
        <f t="array" ref="AH9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38" t="str">
        <f>MIS[[#This Row],[TRADING SYMBOL]]</f>
        <v>SENSEX2552082300CE</v>
      </c>
      <c r="AJ9738" t="str">
        <f>IF(RIGHT(MIS[[#This Row],[Main/Hedge]],4)="MAIN","MAIN","HEDGE")</f>
        <v>MAIN</v>
      </c>
      <c r="AK9738" t="str" cm="1">
        <f t="array" ref="AK9738">_xlfn._xlws.FILTER(Table4[Column1],ISNUMBER(SEARCH(Table4[Column1],MIS[[#This Row],[OrderUniqueIdentifier]])),"")</f>
        <v>NOTREND</v>
      </c>
    </row>
    <row r="9739" spans="1:37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>
        <f>_xlfn.XLOOKUP(MIS[[#This Row],[TRADING SYMBOL]],[1]Sheet1!$D:$D,[1]Sheet1!$C:$C)</f>
        <v>91.6</v>
      </c>
      <c r="AE9739">
        <f>MIS[[#This Row],[OrderAverageTradedPrice]]*MIS[[#This Row],[OrderQuantity]]</f>
        <v>14240</v>
      </c>
      <c r="AF9739">
        <f>MIS[[#This Row],[LTP]]*MIS[[#This Row],[OrderQuantity]]</f>
        <v>14656</v>
      </c>
      <c r="AG9739">
        <f>IF(MIS[[#This Row],[OrderSide]]="SELL",MIS[[#This Row],[VALUE]]-MIS[[#This Row],[LIVE_VALUE]],MIS[[#This Row],[LIVE_VALUE]]-MIS[[#This Row],[VALUE]])</f>
        <v>416</v>
      </c>
      <c r="AH9739" t="str" cm="1">
        <f t="array" ref="AH9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39" t="str">
        <f>MIS[[#This Row],[TRADING SYMBOL]]</f>
        <v>SENSEX2552083600CE</v>
      </c>
      <c r="AJ9739" t="str">
        <f>IF(RIGHT(MIS[[#This Row],[Main/Hedge]],4)="MAIN","MAIN","HEDGE")</f>
        <v>MAIN</v>
      </c>
      <c r="AK9739" t="str" cm="1">
        <f t="array" ref="AK9739">_xlfn._xlws.FILTER(Table4[Column1],ISNUMBER(SEARCH(Table4[Column1],MIS[[#This Row],[OrderUniqueIdentifier]])),"")</f>
        <v>XYT</v>
      </c>
    </row>
    <row r="9740" spans="1:37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>
        <f>_xlfn.XLOOKUP(MIS[[#This Row],[TRADING SYMBOL]],[1]Sheet1!$D:$D,[1]Sheet1!$C:$C)</f>
        <v>118.35</v>
      </c>
      <c r="AE9740">
        <f>MIS[[#This Row],[OrderAverageTradedPrice]]*MIS[[#This Row],[OrderQuantity]]</f>
        <v>18766</v>
      </c>
      <c r="AF9740">
        <f>MIS[[#This Row],[LTP]]*MIS[[#This Row],[OrderQuantity]]</f>
        <v>18936</v>
      </c>
      <c r="AG9740">
        <f>IF(MIS[[#This Row],[OrderSide]]="SELL",MIS[[#This Row],[VALUE]]-MIS[[#This Row],[LIVE_VALUE]],MIS[[#This Row],[LIVE_VALUE]]-MIS[[#This Row],[VALUE]])</f>
        <v>170</v>
      </c>
      <c r="AH9740" t="str" cm="1">
        <f t="array" ref="AH9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0" t="str">
        <f>MIS[[#This Row],[TRADING SYMBOL]]</f>
        <v>SENSEX2552083400CE</v>
      </c>
      <c r="AJ9740" t="str">
        <f>IF(RIGHT(MIS[[#This Row],[Main/Hedge]],4)="MAIN","MAIN","HEDGE")</f>
        <v>MAIN</v>
      </c>
      <c r="AK9740" t="str" cm="1">
        <f t="array" ref="AK9740">_xlfn._xlws.FILTER(Table4[Column1],ISNUMBER(SEARCH(Table4[Column1],MIS[[#This Row],[OrderUniqueIdentifier]])),"")</f>
        <v>XYT</v>
      </c>
    </row>
    <row r="9741" spans="1:37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>
        <f>_xlfn.XLOOKUP(MIS[[#This Row],[TRADING SYMBOL]],[1]Sheet1!$D:$D,[1]Sheet1!$C:$C)</f>
        <v>409.5</v>
      </c>
      <c r="AE9741">
        <f>MIS[[#This Row],[OrderAverageTradedPrice]]*MIS[[#This Row],[OrderQuantity]]</f>
        <v>56637</v>
      </c>
      <c r="AF9741">
        <f>MIS[[#This Row],[LTP]]*MIS[[#This Row],[OrderQuantity]]</f>
        <v>57330</v>
      </c>
      <c r="AG9741">
        <f>IF(MIS[[#This Row],[OrderSide]]="SELL",MIS[[#This Row],[VALUE]]-MIS[[#This Row],[LIVE_VALUE]],MIS[[#This Row],[LIVE_VALUE]]-MIS[[#This Row],[VALUE]])</f>
        <v>693</v>
      </c>
      <c r="AH9741" t="str" cm="1">
        <f t="array" ref="AH9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1" t="str">
        <f>MIS[[#This Row],[TRADING SYMBOL]]</f>
        <v>SENSEX2552082300PE</v>
      </c>
      <c r="AJ9741" t="str">
        <f>IF(RIGHT(MIS[[#This Row],[Main/Hedge]],4)="MAIN","MAIN","HEDGE")</f>
        <v>MAIN</v>
      </c>
      <c r="AK9741" t="str" cm="1">
        <f t="array" ref="AK9741">_xlfn._xlws.FILTER(Table4[Column1],ISNUMBER(SEARCH(Table4[Column1],MIS[[#This Row],[OrderUniqueIdentifier]])),"")</f>
        <v>XYT</v>
      </c>
    </row>
    <row r="9742" spans="1:37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>
        <f>_xlfn.XLOOKUP(MIS[[#This Row],[TRADING SYMBOL]],[1]Sheet1!$D:$D,[1]Sheet1!$C:$C)</f>
        <v>409.5</v>
      </c>
      <c r="AE9742">
        <f>MIS[[#This Row],[OrderAverageTradedPrice]]*MIS[[#This Row],[OrderQuantity]]</f>
        <v>89016.999999999942</v>
      </c>
      <c r="AF9742">
        <f>MIS[[#This Row],[LTP]]*MIS[[#This Row],[OrderQuantity]]</f>
        <v>90090</v>
      </c>
      <c r="AG9742">
        <f>IF(MIS[[#This Row],[OrderSide]]="SELL",MIS[[#This Row],[VALUE]]-MIS[[#This Row],[LIVE_VALUE]],MIS[[#This Row],[LIVE_VALUE]]-MIS[[#This Row],[VALUE]])</f>
        <v>1073.0000000000582</v>
      </c>
      <c r="AH9742" t="str" cm="1">
        <f t="array" ref="AH9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42" t="str">
        <f>MIS[[#This Row],[TRADING SYMBOL]]</f>
        <v>SENSEX2552082300PE</v>
      </c>
      <c r="AJ9742" t="str">
        <f>IF(RIGHT(MIS[[#This Row],[Main/Hedge]],4)="MAIN","MAIN","HEDGE")</f>
        <v>MAIN</v>
      </c>
      <c r="AK9742" t="str" cm="1">
        <f t="array" ref="AK9742">_xlfn._xlws.FILTER(Table4[Column1],ISNUMBER(SEARCH(Table4[Column1],MIS[[#This Row],[OrderUniqueIdentifier]])),"")</f>
        <v>NOTREND</v>
      </c>
    </row>
    <row r="9743" spans="1:37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>
        <f>_xlfn.XLOOKUP(MIS[[#This Row],[TRADING SYMBOL]],[1]Sheet1!$D:$D,[1]Sheet1!$C:$C)</f>
        <v>115.45</v>
      </c>
      <c r="AE9743">
        <f>MIS[[#This Row],[OrderAverageTradedPrice]]*MIS[[#This Row],[OrderQuantity]]</f>
        <v>17616</v>
      </c>
      <c r="AF9743">
        <f>MIS[[#This Row],[LTP]]*MIS[[#This Row],[OrderQuantity]]</f>
        <v>18472</v>
      </c>
      <c r="AG9743">
        <f>IF(MIS[[#This Row],[OrderSide]]="SELL",MIS[[#This Row],[VALUE]]-MIS[[#This Row],[LIVE_VALUE]],MIS[[#This Row],[LIVE_VALUE]]-MIS[[#This Row],[VALUE]])</f>
        <v>856</v>
      </c>
      <c r="AH9743" t="str" cm="1">
        <f t="array" ref="AH9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3" t="str">
        <f>MIS[[#This Row],[TRADING SYMBOL]]</f>
        <v>SENSEX2552081100PE</v>
      </c>
      <c r="AJ9743" t="str">
        <f>IF(RIGHT(MIS[[#This Row],[Main/Hedge]],4)="MAIN","MAIN","HEDGE")</f>
        <v>MAIN</v>
      </c>
      <c r="AK9743" t="str" cm="1">
        <f t="array" ref="AK9743">_xlfn._xlws.FILTER(Table4[Column1],ISNUMBER(SEARCH(Table4[Column1],MIS[[#This Row],[OrderUniqueIdentifier]])),"")</f>
        <v>XYT</v>
      </c>
    </row>
    <row r="9744" spans="1:37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>
        <f>_xlfn.XLOOKUP(MIS[[#This Row],[TRADING SYMBOL]],[1]Sheet1!$D:$D,[1]Sheet1!$C:$C)</f>
        <v>115.45</v>
      </c>
      <c r="AE9744">
        <f>MIS[[#This Row],[OrderAverageTradedPrice]]*MIS[[#This Row],[OrderQuantity]]</f>
        <v>17629</v>
      </c>
      <c r="AF9744">
        <f>MIS[[#This Row],[LTP]]*MIS[[#This Row],[OrderQuantity]]</f>
        <v>18472</v>
      </c>
      <c r="AG9744">
        <f>IF(MIS[[#This Row],[OrderSide]]="SELL",MIS[[#This Row],[VALUE]]-MIS[[#This Row],[LIVE_VALUE]],MIS[[#This Row],[LIVE_VALUE]]-MIS[[#This Row],[VALUE]])</f>
        <v>843</v>
      </c>
      <c r="AH9744" t="str" cm="1">
        <f t="array" ref="AH9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4" t="str">
        <f>MIS[[#This Row],[TRADING SYMBOL]]</f>
        <v>SENSEX2552081100PE</v>
      </c>
      <c r="AJ9744" t="str">
        <f>IF(RIGHT(MIS[[#This Row],[Main/Hedge]],4)="MAIN","MAIN","HEDGE")</f>
        <v>MAIN</v>
      </c>
      <c r="AK9744" t="str" cm="1">
        <f t="array" ref="AK9744">_xlfn._xlws.FILTER(Table4[Column1],ISNUMBER(SEARCH(Table4[Column1],MIS[[#This Row],[OrderUniqueIdentifier]])),"")</f>
        <v>XYT</v>
      </c>
    </row>
    <row r="9745" spans="1:37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>
        <f>_xlfn.XLOOKUP(MIS[[#This Row],[TRADING SYMBOL]],[1]Sheet1!$D:$D,[1]Sheet1!$C:$C)</f>
        <v>187</v>
      </c>
      <c r="AE9745">
        <f>MIS[[#This Row],[OrderAverageTradedPrice]]*MIS[[#This Row],[OrderQuantity]]</f>
        <v>112477.5</v>
      </c>
      <c r="AF9745">
        <f>MIS[[#This Row],[LTP]]*MIS[[#This Row],[OrderQuantity]]</f>
        <v>112200</v>
      </c>
      <c r="AG9745">
        <f>IF(MIS[[#This Row],[OrderSide]]="SELL",MIS[[#This Row],[VALUE]]-MIS[[#This Row],[LIVE_VALUE]],MIS[[#This Row],[LIVE_VALUE]]-MIS[[#This Row],[VALUE]])</f>
        <v>-277.5</v>
      </c>
      <c r="AH9745" t="str" cm="1">
        <f t="array" ref="AH9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45" t="str">
        <f>MIS[[#This Row],[TRADING SYMBOL]]</f>
        <v>NIFTY2552225050PE</v>
      </c>
      <c r="AJ9745" t="str">
        <f>IF(RIGHT(MIS[[#This Row],[Main/Hedge]],4)="MAIN","MAIN","HEDGE")</f>
        <v>MAIN</v>
      </c>
      <c r="AK9745" t="str" cm="1">
        <f t="array" ref="AK9745">_xlfn._xlws.FILTER(Table4[Column1],ISNUMBER(SEARCH(Table4[Column1],MIS[[#This Row],[OrderUniqueIdentifier]])),"")</f>
        <v>NOTREND</v>
      </c>
    </row>
    <row r="9746" spans="1:37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>
        <f>_xlfn.XLOOKUP(MIS[[#This Row],[TRADING SYMBOL]],[1]Sheet1!$D:$D,[1]Sheet1!$C:$C)</f>
        <v>187</v>
      </c>
      <c r="AE9746">
        <f>MIS[[#This Row],[OrderAverageTradedPrice]]*MIS[[#This Row],[OrderQuantity]]</f>
        <v>14055</v>
      </c>
      <c r="AF9746">
        <f>MIS[[#This Row],[LTP]]*MIS[[#This Row],[OrderQuantity]]</f>
        <v>14025</v>
      </c>
      <c r="AG9746">
        <f>IF(MIS[[#This Row],[OrderSide]]="SELL",MIS[[#This Row],[VALUE]]-MIS[[#This Row],[LIVE_VALUE]],MIS[[#This Row],[LIVE_VALUE]]-MIS[[#This Row],[VALUE]])</f>
        <v>-30</v>
      </c>
      <c r="AH9746" t="str" cm="1">
        <f t="array" ref="AH9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46" t="str">
        <f>MIS[[#This Row],[TRADING SYMBOL]]</f>
        <v>NIFTY2552225050PE</v>
      </c>
      <c r="AJ9746" t="str">
        <f>IF(RIGHT(MIS[[#This Row],[Main/Hedge]],4)="MAIN","MAIN","HEDGE")</f>
        <v>MAIN</v>
      </c>
      <c r="AK9746" t="str" cm="1">
        <f t="array" ref="AK9746">_xlfn._xlws.FILTER(Table4[Column1],ISNUMBER(SEARCH(Table4[Column1],MIS[[#This Row],[OrderUniqueIdentifier]])),"")</f>
        <v>NOTREND</v>
      </c>
    </row>
    <row r="9747" spans="1:37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>
        <f>_xlfn.XLOOKUP(MIS[[#This Row],[TRADING SYMBOL]],[1]Sheet1!$D:$D,[1]Sheet1!$C:$C)</f>
        <v>409.5</v>
      </c>
      <c r="AE9747">
        <f>MIS[[#This Row],[OrderAverageTradedPrice]]*MIS[[#This Row],[OrderQuantity]]</f>
        <v>16176</v>
      </c>
      <c r="AF9747">
        <f>MIS[[#This Row],[LTP]]*MIS[[#This Row],[OrderQuantity]]</f>
        <v>16380</v>
      </c>
      <c r="AG9747">
        <f>IF(MIS[[#This Row],[OrderSide]]="SELL",MIS[[#This Row],[VALUE]]-MIS[[#This Row],[LIVE_VALUE]],MIS[[#This Row],[LIVE_VALUE]]-MIS[[#This Row],[VALUE]])</f>
        <v>204</v>
      </c>
      <c r="AH9747" t="str" cm="1">
        <f t="array" ref="AH9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47" t="str">
        <f>MIS[[#This Row],[TRADING SYMBOL]]</f>
        <v>SENSEX2552082300PE</v>
      </c>
      <c r="AJ9747" t="str">
        <f>IF(RIGHT(MIS[[#This Row],[Main/Hedge]],4)="MAIN","MAIN","HEDGE")</f>
        <v>MAIN</v>
      </c>
      <c r="AK9747" t="str" cm="1">
        <f t="array" ref="AK9747">_xlfn._xlws.FILTER(Table4[Column1],ISNUMBER(SEARCH(Table4[Column1],MIS[[#This Row],[OrderUniqueIdentifier]])),"")</f>
        <v>NOTREND</v>
      </c>
    </row>
    <row r="9748" spans="1:37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>
        <f>_xlfn.XLOOKUP(MIS[[#This Row],[TRADING SYMBOL]],[1]Sheet1!$D:$D,[1]Sheet1!$C:$C)</f>
        <v>115.45</v>
      </c>
      <c r="AE9748">
        <f>MIS[[#This Row],[OrderAverageTradedPrice]]*MIS[[#This Row],[OrderQuantity]]</f>
        <v>4398</v>
      </c>
      <c r="AF9748">
        <f>MIS[[#This Row],[LTP]]*MIS[[#This Row],[OrderQuantity]]</f>
        <v>4618</v>
      </c>
      <c r="AG9748">
        <f>IF(MIS[[#This Row],[OrderSide]]="SELL",MIS[[#This Row],[VALUE]]-MIS[[#This Row],[LIVE_VALUE]],MIS[[#This Row],[LIVE_VALUE]]-MIS[[#This Row],[VALUE]])</f>
        <v>220</v>
      </c>
      <c r="AH9748" t="str" cm="1">
        <f t="array" ref="AH9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8" t="str">
        <f>MIS[[#This Row],[TRADING SYMBOL]]</f>
        <v>SENSEX2552081100PE</v>
      </c>
      <c r="AJ9748" t="str">
        <f>IF(RIGHT(MIS[[#This Row],[Main/Hedge]],4)="MAIN","MAIN","HEDGE")</f>
        <v>MAIN</v>
      </c>
      <c r="AK9748" t="str" cm="1">
        <f t="array" ref="AK9748">_xlfn._xlws.FILTER(Table4[Column1],ISNUMBER(SEARCH(Table4[Column1],MIS[[#This Row],[OrderUniqueIdentifier]])),"")</f>
        <v>XYT</v>
      </c>
    </row>
    <row r="9749" spans="1:37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>
        <f>_xlfn.XLOOKUP(MIS[[#This Row],[TRADING SYMBOL]],[1]Sheet1!$D:$D,[1]Sheet1!$C:$C)</f>
        <v>409.5</v>
      </c>
      <c r="AE9749">
        <f>MIS[[#This Row],[OrderAverageTradedPrice]]*MIS[[#This Row],[OrderQuantity]]</f>
        <v>8089</v>
      </c>
      <c r="AF9749">
        <f>MIS[[#This Row],[LTP]]*MIS[[#This Row],[OrderQuantity]]</f>
        <v>8190</v>
      </c>
      <c r="AG9749">
        <f>IF(MIS[[#This Row],[OrderSide]]="SELL",MIS[[#This Row],[VALUE]]-MIS[[#This Row],[LIVE_VALUE]],MIS[[#This Row],[LIVE_VALUE]]-MIS[[#This Row],[VALUE]])</f>
        <v>101</v>
      </c>
      <c r="AH9749" t="str" cm="1">
        <f t="array" ref="AH9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9" t="str">
        <f>MIS[[#This Row],[TRADING SYMBOL]]</f>
        <v>SENSEX2552082300PE</v>
      </c>
      <c r="AJ9749" t="str">
        <f>IF(RIGHT(MIS[[#This Row],[Main/Hedge]],4)="MAIN","MAIN","HEDGE")</f>
        <v>MAIN</v>
      </c>
      <c r="AK9749" t="str" cm="1">
        <f t="array" ref="AK9749">_xlfn._xlws.FILTER(Table4[Column1],ISNUMBER(SEARCH(Table4[Column1],MIS[[#This Row],[OrderUniqueIdentifier]])),"")</f>
        <v>XYT</v>
      </c>
    </row>
    <row r="9750" spans="1:37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>
        <f>_xlfn.XLOOKUP(MIS[[#This Row],[TRADING SYMBOL]],[1]Sheet1!$D:$D,[1]Sheet1!$C:$C)</f>
        <v>115.45</v>
      </c>
      <c r="AE9750">
        <f>MIS[[#This Row],[OrderAverageTradedPrice]]*MIS[[#This Row],[OrderQuantity]]</f>
        <v>2192</v>
      </c>
      <c r="AF9750">
        <f>MIS[[#This Row],[LTP]]*MIS[[#This Row],[OrderQuantity]]</f>
        <v>2309</v>
      </c>
      <c r="AG9750">
        <f>IF(MIS[[#This Row],[OrderSide]]="SELL",MIS[[#This Row],[VALUE]]-MIS[[#This Row],[LIVE_VALUE]],MIS[[#This Row],[LIVE_VALUE]]-MIS[[#This Row],[VALUE]])</f>
        <v>117</v>
      </c>
      <c r="AH9750" t="str" cm="1">
        <f t="array" ref="AH9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0" t="str">
        <f>MIS[[#This Row],[TRADING SYMBOL]]</f>
        <v>SENSEX2552081100PE</v>
      </c>
      <c r="AJ9750" t="str">
        <f>IF(RIGHT(MIS[[#This Row],[Main/Hedge]],4)="MAIN","MAIN","HEDGE")</f>
        <v>MAIN</v>
      </c>
      <c r="AK9750" t="str" cm="1">
        <f t="array" ref="AK9750">_xlfn._xlws.FILTER(Table4[Column1],ISNUMBER(SEARCH(Table4[Column1],MIS[[#This Row],[OrderUniqueIdentifier]])),"")</f>
        <v>XYT</v>
      </c>
    </row>
    <row r="9751" spans="1:37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>
        <f>_xlfn.XLOOKUP(MIS[[#This Row],[TRADING SYMBOL]],[1]Sheet1!$D:$D,[1]Sheet1!$C:$C)</f>
        <v>187</v>
      </c>
      <c r="AE9751">
        <f>MIS[[#This Row],[OrderAverageTradedPrice]]*MIS[[#This Row],[OrderQuantity]]</f>
        <v>14051.25</v>
      </c>
      <c r="AF9751">
        <f>MIS[[#This Row],[LTP]]*MIS[[#This Row],[OrderQuantity]]</f>
        <v>14025</v>
      </c>
      <c r="AG9751">
        <f>IF(MIS[[#This Row],[OrderSide]]="SELL",MIS[[#This Row],[VALUE]]-MIS[[#This Row],[LIVE_VALUE]],MIS[[#This Row],[LIVE_VALUE]]-MIS[[#This Row],[VALUE]])</f>
        <v>-26.25</v>
      </c>
      <c r="AH9751" t="str" cm="1">
        <f t="array" ref="AH9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51" t="str">
        <f>MIS[[#This Row],[TRADING SYMBOL]]</f>
        <v>NIFTY2552225050PE</v>
      </c>
      <c r="AJ9751" t="str">
        <f>IF(RIGHT(MIS[[#This Row],[Main/Hedge]],4)="MAIN","MAIN","HEDGE")</f>
        <v>MAIN</v>
      </c>
      <c r="AK9751" t="str" cm="1">
        <f t="array" ref="AK9751">_xlfn._xlws.FILTER(Table4[Column1],ISNUMBER(SEARCH(Table4[Column1],MIS[[#This Row],[OrderUniqueIdentifier]])),"")</f>
        <v>NOTREND</v>
      </c>
    </row>
    <row r="9752" spans="1:37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>
        <f>_xlfn.XLOOKUP(MIS[[#This Row],[TRADING SYMBOL]],[1]Sheet1!$D:$D,[1]Sheet1!$C:$C)</f>
        <v>409.5</v>
      </c>
      <c r="AE9752">
        <f>MIS[[#This Row],[OrderAverageTradedPrice]]*MIS[[#This Row],[OrderQuantity]]</f>
        <v>8088</v>
      </c>
      <c r="AF9752">
        <f>MIS[[#This Row],[LTP]]*MIS[[#This Row],[OrderQuantity]]</f>
        <v>8190</v>
      </c>
      <c r="AG9752">
        <f>IF(MIS[[#This Row],[OrderSide]]="SELL",MIS[[#This Row],[VALUE]]-MIS[[#This Row],[LIVE_VALUE]],MIS[[#This Row],[LIVE_VALUE]]-MIS[[#This Row],[VALUE]])</f>
        <v>102</v>
      </c>
      <c r="AH9752" t="str" cm="1">
        <f t="array" ref="AH9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2" t="str">
        <f>MIS[[#This Row],[TRADING SYMBOL]]</f>
        <v>SENSEX2552082300PE</v>
      </c>
      <c r="AJ9752" t="str">
        <f>IF(RIGHT(MIS[[#This Row],[Main/Hedge]],4)="MAIN","MAIN","HEDGE")</f>
        <v>MAIN</v>
      </c>
      <c r="AK9752" t="str" cm="1">
        <f t="array" ref="AK9752">_xlfn._xlws.FILTER(Table4[Column1],ISNUMBER(SEARCH(Table4[Column1],MIS[[#This Row],[OrderUniqueIdentifier]])),"")</f>
        <v>XYT</v>
      </c>
    </row>
    <row r="9753" spans="1:37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>
        <f>_xlfn.XLOOKUP(MIS[[#This Row],[TRADING SYMBOL]],[1]Sheet1!$D:$D,[1]Sheet1!$C:$C)</f>
        <v>409.5</v>
      </c>
      <c r="AE9753">
        <f>MIS[[#This Row],[OrderAverageTradedPrice]]*MIS[[#This Row],[OrderQuantity]]</f>
        <v>16182</v>
      </c>
      <c r="AF9753">
        <f>MIS[[#This Row],[LTP]]*MIS[[#This Row],[OrderQuantity]]</f>
        <v>16380</v>
      </c>
      <c r="AG9753">
        <f>IF(MIS[[#This Row],[OrderSide]]="SELL",MIS[[#This Row],[VALUE]]-MIS[[#This Row],[LIVE_VALUE]],MIS[[#This Row],[LIVE_VALUE]]-MIS[[#This Row],[VALUE]])</f>
        <v>198</v>
      </c>
      <c r="AH9753" t="str" cm="1">
        <f t="array" ref="AH9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53" t="str">
        <f>MIS[[#This Row],[TRADING SYMBOL]]</f>
        <v>SENSEX2552082300PE</v>
      </c>
      <c r="AJ9753" t="str">
        <f>IF(RIGHT(MIS[[#This Row],[Main/Hedge]],4)="MAIN","MAIN","HEDGE")</f>
        <v>MAIN</v>
      </c>
      <c r="AK9753" t="str" cm="1">
        <f t="array" ref="AK9753">_xlfn._xlws.FILTER(Table4[Column1],ISNUMBER(SEARCH(Table4[Column1],MIS[[#This Row],[OrderUniqueIdentifier]])),"")</f>
        <v>NOTREND</v>
      </c>
    </row>
    <row r="9754" spans="1:37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>
        <f>_xlfn.XLOOKUP(MIS[[#This Row],[TRADING SYMBOL]],[1]Sheet1!$D:$D,[1]Sheet1!$C:$C)</f>
        <v>115.45</v>
      </c>
      <c r="AE9754">
        <f>MIS[[#This Row],[OrderAverageTradedPrice]]*MIS[[#This Row],[OrderQuantity]]</f>
        <v>4403</v>
      </c>
      <c r="AF9754">
        <f>MIS[[#This Row],[LTP]]*MIS[[#This Row],[OrderQuantity]]</f>
        <v>4618</v>
      </c>
      <c r="AG9754">
        <f>IF(MIS[[#This Row],[OrderSide]]="SELL",MIS[[#This Row],[VALUE]]-MIS[[#This Row],[LIVE_VALUE]],MIS[[#This Row],[LIVE_VALUE]]-MIS[[#This Row],[VALUE]])</f>
        <v>215</v>
      </c>
      <c r="AH9754" t="str" cm="1">
        <f t="array" ref="AH9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4" t="str">
        <f>MIS[[#This Row],[TRADING SYMBOL]]</f>
        <v>SENSEX2552081100PE</v>
      </c>
      <c r="AJ9754" t="str">
        <f>IF(RIGHT(MIS[[#This Row],[Main/Hedge]],4)="MAIN","MAIN","HEDGE")</f>
        <v>MAIN</v>
      </c>
      <c r="AK9754" t="str" cm="1">
        <f t="array" ref="AK9754">_xlfn._xlws.FILTER(Table4[Column1],ISNUMBER(SEARCH(Table4[Column1],MIS[[#This Row],[OrderUniqueIdentifier]])),"")</f>
        <v>XYT</v>
      </c>
    </row>
    <row r="9755" spans="1:37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>
        <f>_xlfn.XLOOKUP(MIS[[#This Row],[TRADING SYMBOL]],[1]Sheet1!$D:$D,[1]Sheet1!$C:$C)</f>
        <v>115.45</v>
      </c>
      <c r="AE9755">
        <f>MIS[[#This Row],[OrderAverageTradedPrice]]*MIS[[#This Row],[OrderQuantity]]</f>
        <v>2193</v>
      </c>
      <c r="AF9755">
        <f>MIS[[#This Row],[LTP]]*MIS[[#This Row],[OrderQuantity]]</f>
        <v>2309</v>
      </c>
      <c r="AG9755">
        <f>IF(MIS[[#This Row],[OrderSide]]="SELL",MIS[[#This Row],[VALUE]]-MIS[[#This Row],[LIVE_VALUE]],MIS[[#This Row],[LIVE_VALUE]]-MIS[[#This Row],[VALUE]])</f>
        <v>116</v>
      </c>
      <c r="AH9755" t="str" cm="1">
        <f t="array" ref="AH9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5" t="str">
        <f>MIS[[#This Row],[TRADING SYMBOL]]</f>
        <v>SENSEX2552081100PE</v>
      </c>
      <c r="AJ9755" t="str">
        <f>IF(RIGHT(MIS[[#This Row],[Main/Hedge]],4)="MAIN","MAIN","HEDGE")</f>
        <v>MAIN</v>
      </c>
      <c r="AK9755" t="str" cm="1">
        <f t="array" ref="AK9755">_xlfn._xlws.FILTER(Table4[Column1],ISNUMBER(SEARCH(Table4[Column1],MIS[[#This Row],[OrderUniqueIdentifier]])),"")</f>
        <v>XYT</v>
      </c>
    </row>
    <row r="9756" spans="1:37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>
        <f>_xlfn.XLOOKUP(MIS[[#This Row],[TRADING SYMBOL]],[1]Sheet1!$D:$D,[1]Sheet1!$C:$C)</f>
        <v>409.5</v>
      </c>
      <c r="AE9756">
        <f>MIS[[#This Row],[OrderAverageTradedPrice]]*MIS[[#This Row],[OrderQuantity]]</f>
        <v>24195</v>
      </c>
      <c r="AF9756">
        <f>MIS[[#This Row],[LTP]]*MIS[[#This Row],[OrderQuantity]]</f>
        <v>24570</v>
      </c>
      <c r="AG9756">
        <f>IF(MIS[[#This Row],[OrderSide]]="SELL",MIS[[#This Row],[VALUE]]-MIS[[#This Row],[LIVE_VALUE]],MIS[[#This Row],[LIVE_VALUE]]-MIS[[#This Row],[VALUE]])</f>
        <v>375</v>
      </c>
      <c r="AH9756" t="str" cm="1">
        <f t="array" ref="AH97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56" t="str">
        <f>MIS[[#This Row],[TRADING SYMBOL]]</f>
        <v>SENSEX2552082300PE</v>
      </c>
      <c r="AJ9756" t="str">
        <f>IF(RIGHT(MIS[[#This Row],[Main/Hedge]],4)="MAIN","MAIN","HEDGE")</f>
        <v>MAIN</v>
      </c>
      <c r="AK9756" t="str" cm="1">
        <f t="array" ref="AK9756">_xlfn._xlws.FILTER(Table4[Column1],ISNUMBER(SEARCH(Table4[Column1],MIS[[#This Row],[OrderUniqueIdentifier]])),"")</f>
        <v>LONGSHORT</v>
      </c>
    </row>
    <row r="9757" spans="1:37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>
        <f>_xlfn.XLOOKUP(MIS[[#This Row],[TRADING SYMBOL]],[1]Sheet1!$D:$D,[1]Sheet1!$C:$C)</f>
        <v>115.45</v>
      </c>
      <c r="AE9757">
        <f>MIS[[#This Row],[OrderAverageTradedPrice]]*MIS[[#This Row],[OrderQuantity]]</f>
        <v>2199</v>
      </c>
      <c r="AF9757">
        <f>MIS[[#This Row],[LTP]]*MIS[[#This Row],[OrderQuantity]]</f>
        <v>2309</v>
      </c>
      <c r="AG9757">
        <f>IF(MIS[[#This Row],[OrderSide]]="SELL",MIS[[#This Row],[VALUE]]-MIS[[#This Row],[LIVE_VALUE]],MIS[[#This Row],[LIVE_VALUE]]-MIS[[#This Row],[VALUE]])</f>
        <v>110</v>
      </c>
      <c r="AH9757" t="str" cm="1">
        <f t="array" ref="AH9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7" t="str">
        <f>MIS[[#This Row],[TRADING SYMBOL]]</f>
        <v>SENSEX2552081100PE</v>
      </c>
      <c r="AJ9757" t="str">
        <f>IF(RIGHT(MIS[[#This Row],[Main/Hedge]],4)="MAIN","MAIN","HEDGE")</f>
        <v>MAIN</v>
      </c>
      <c r="AK9757" t="str" cm="1">
        <f t="array" ref="AK9757">_xlfn._xlws.FILTER(Table4[Column1],ISNUMBER(SEARCH(Table4[Column1],MIS[[#This Row],[OrderUniqueIdentifier]])),"")</f>
        <v>XYT</v>
      </c>
    </row>
    <row r="9758" spans="1:37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>
        <f>_xlfn.XLOOKUP(MIS[[#This Row],[TRADING SYMBOL]],[1]Sheet1!$D:$D,[1]Sheet1!$C:$C)</f>
        <v>409.5</v>
      </c>
      <c r="AE9758">
        <f>MIS[[#This Row],[OrderAverageTradedPrice]]*MIS[[#This Row],[OrderQuantity]]</f>
        <v>16186</v>
      </c>
      <c r="AF9758">
        <f>MIS[[#This Row],[LTP]]*MIS[[#This Row],[OrderQuantity]]</f>
        <v>16380</v>
      </c>
      <c r="AG9758">
        <f>IF(MIS[[#This Row],[OrderSide]]="SELL",MIS[[#This Row],[VALUE]]-MIS[[#This Row],[LIVE_VALUE]],MIS[[#This Row],[LIVE_VALUE]]-MIS[[#This Row],[VALUE]])</f>
        <v>194</v>
      </c>
      <c r="AH9758" t="str" cm="1">
        <f t="array" ref="AH97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58" t="str">
        <f>MIS[[#This Row],[TRADING SYMBOL]]</f>
        <v>SENSEX2552082300PE</v>
      </c>
      <c r="AJ9758" t="str">
        <f>IF(RIGHT(MIS[[#This Row],[Main/Hedge]],4)="MAIN","MAIN","HEDGE")</f>
        <v>MAIN</v>
      </c>
      <c r="AK9758" t="str" cm="1">
        <f t="array" ref="AK9758">_xlfn._xlws.FILTER(Table4[Column1],ISNUMBER(SEARCH(Table4[Column1],MIS[[#This Row],[OrderUniqueIdentifier]])),"")</f>
        <v>LONGSHORT</v>
      </c>
    </row>
    <row r="9759" spans="1:37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>
        <f>_xlfn.XLOOKUP(MIS[[#This Row],[TRADING SYMBOL]],[1]Sheet1!$D:$D,[1]Sheet1!$C:$C)</f>
        <v>115.45</v>
      </c>
      <c r="AE9759">
        <f>MIS[[#This Row],[OrderAverageTradedPrice]]*MIS[[#This Row],[OrderQuantity]]</f>
        <v>2194</v>
      </c>
      <c r="AF9759">
        <f>MIS[[#This Row],[LTP]]*MIS[[#This Row],[OrderQuantity]]</f>
        <v>2309</v>
      </c>
      <c r="AG9759">
        <f>IF(MIS[[#This Row],[OrderSide]]="SELL",MIS[[#This Row],[VALUE]]-MIS[[#This Row],[LIVE_VALUE]],MIS[[#This Row],[LIVE_VALUE]]-MIS[[#This Row],[VALUE]])</f>
        <v>115</v>
      </c>
      <c r="AH9759" t="str" cm="1">
        <f t="array" ref="AH9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9" t="str">
        <f>MIS[[#This Row],[TRADING SYMBOL]]</f>
        <v>SENSEX2552081100PE</v>
      </c>
      <c r="AJ9759" t="str">
        <f>IF(RIGHT(MIS[[#This Row],[Main/Hedge]],4)="MAIN","MAIN","HEDGE")</f>
        <v>MAIN</v>
      </c>
      <c r="AK9759" t="str" cm="1">
        <f t="array" ref="AK9759">_xlfn._xlws.FILTER(Table4[Column1],ISNUMBER(SEARCH(Table4[Column1],MIS[[#This Row],[OrderUniqueIdentifier]])),"")</f>
        <v>XYT</v>
      </c>
    </row>
    <row r="9760" spans="1:37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>
        <f>_xlfn.XLOOKUP(MIS[[#This Row],[TRADING SYMBOL]],[1]Sheet1!$D:$D,[1]Sheet1!$C:$C)</f>
        <v>115.45</v>
      </c>
      <c r="AE9760">
        <f>MIS[[#This Row],[OrderAverageTradedPrice]]*MIS[[#This Row],[OrderQuantity]]</f>
        <v>2202</v>
      </c>
      <c r="AF9760">
        <f>MIS[[#This Row],[LTP]]*MIS[[#This Row],[OrderQuantity]]</f>
        <v>2309</v>
      </c>
      <c r="AG9760">
        <f>IF(MIS[[#This Row],[OrderSide]]="SELL",MIS[[#This Row],[VALUE]]-MIS[[#This Row],[LIVE_VALUE]],MIS[[#This Row],[LIVE_VALUE]]-MIS[[#This Row],[VALUE]])</f>
        <v>107</v>
      </c>
      <c r="AH9760" t="str" cm="1">
        <f t="array" ref="AH9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0" t="str">
        <f>MIS[[#This Row],[TRADING SYMBOL]]</f>
        <v>SENSEX2552081100PE</v>
      </c>
      <c r="AJ9760" t="str">
        <f>IF(RIGHT(MIS[[#This Row],[Main/Hedge]],4)="MAIN","MAIN","HEDGE")</f>
        <v>MAIN</v>
      </c>
      <c r="AK9760" t="str" cm="1">
        <f t="array" ref="AK9760">_xlfn._xlws.FILTER(Table4[Column1],ISNUMBER(SEARCH(Table4[Column1],MIS[[#This Row],[OrderUniqueIdentifier]])),"")</f>
        <v>XYT</v>
      </c>
    </row>
    <row r="9761" spans="1:37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>
        <f>_xlfn.XLOOKUP(MIS[[#This Row],[TRADING SYMBOL]],[1]Sheet1!$D:$D,[1]Sheet1!$C:$C)</f>
        <v>187</v>
      </c>
      <c r="AE9761">
        <f>MIS[[#This Row],[OrderAverageTradedPrice]]*MIS[[#This Row],[OrderQuantity]]</f>
        <v>14055</v>
      </c>
      <c r="AF9761">
        <f>MIS[[#This Row],[LTP]]*MIS[[#This Row],[OrderQuantity]]</f>
        <v>14025</v>
      </c>
      <c r="AG9761">
        <f>IF(MIS[[#This Row],[OrderSide]]="SELL",MIS[[#This Row],[VALUE]]-MIS[[#This Row],[LIVE_VALUE]],MIS[[#This Row],[LIVE_VALUE]]-MIS[[#This Row],[VALUE]])</f>
        <v>-30</v>
      </c>
      <c r="AH9761" t="str" cm="1">
        <f t="array" ref="AH9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61" t="str">
        <f>MIS[[#This Row],[TRADING SYMBOL]]</f>
        <v>NIFTY2552225050PE</v>
      </c>
      <c r="AJ9761" t="str">
        <f>IF(RIGHT(MIS[[#This Row],[Main/Hedge]],4)="MAIN","MAIN","HEDGE")</f>
        <v>MAIN</v>
      </c>
      <c r="AK9761" t="str" cm="1">
        <f t="array" ref="AK9761">_xlfn._xlws.FILTER(Table4[Column1],ISNUMBER(SEARCH(Table4[Column1],MIS[[#This Row],[OrderUniqueIdentifier]])),"")</f>
        <v>NOTREND</v>
      </c>
    </row>
    <row r="9762" spans="1:37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>
        <f>_xlfn.XLOOKUP(MIS[[#This Row],[TRADING SYMBOL]],[1]Sheet1!$D:$D,[1]Sheet1!$C:$C)</f>
        <v>118.35</v>
      </c>
      <c r="AE9762">
        <f>MIS[[#This Row],[OrderAverageTradedPrice]]*MIS[[#This Row],[OrderQuantity]]</f>
        <v>2342</v>
      </c>
      <c r="AF9762">
        <f>MIS[[#This Row],[LTP]]*MIS[[#This Row],[OrderQuantity]]</f>
        <v>2367</v>
      </c>
      <c r="AG9762">
        <f>IF(MIS[[#This Row],[OrderSide]]="SELL",MIS[[#This Row],[VALUE]]-MIS[[#This Row],[LIVE_VALUE]],MIS[[#This Row],[LIVE_VALUE]]-MIS[[#This Row],[VALUE]])</f>
        <v>25</v>
      </c>
      <c r="AH9762" t="str" cm="1">
        <f t="array" ref="AH9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2" t="str">
        <f>MIS[[#This Row],[TRADING SYMBOL]]</f>
        <v>SENSEX2552083400CE</v>
      </c>
      <c r="AJ9762" t="str">
        <f>IF(RIGHT(MIS[[#This Row],[Main/Hedge]],4)="MAIN","MAIN","HEDGE")</f>
        <v>MAIN</v>
      </c>
      <c r="AK9762" t="str" cm="1">
        <f t="array" ref="AK9762">_xlfn._xlws.FILTER(Table4[Column1],ISNUMBER(SEARCH(Table4[Column1],MIS[[#This Row],[OrderUniqueIdentifier]])),"")</f>
        <v>XYT</v>
      </c>
    </row>
    <row r="9763" spans="1:37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>
        <f>_xlfn.XLOOKUP(MIS[[#This Row],[TRADING SYMBOL]],[1]Sheet1!$D:$D,[1]Sheet1!$C:$C)</f>
        <v>91.6</v>
      </c>
      <c r="AE9763">
        <f>MIS[[#This Row],[OrderAverageTradedPrice]]*MIS[[#This Row],[OrderQuantity]]</f>
        <v>1779</v>
      </c>
      <c r="AF9763">
        <f>MIS[[#This Row],[LTP]]*MIS[[#This Row],[OrderQuantity]]</f>
        <v>1832</v>
      </c>
      <c r="AG9763">
        <f>IF(MIS[[#This Row],[OrderSide]]="SELL",MIS[[#This Row],[VALUE]]-MIS[[#This Row],[LIVE_VALUE]],MIS[[#This Row],[LIVE_VALUE]]-MIS[[#This Row],[VALUE]])</f>
        <v>53</v>
      </c>
      <c r="AH9763" t="str" cm="1">
        <f t="array" ref="AH9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3" t="str">
        <f>MIS[[#This Row],[TRADING SYMBOL]]</f>
        <v>SENSEX2552083600CE</v>
      </c>
      <c r="AJ9763" t="str">
        <f>IF(RIGHT(MIS[[#This Row],[Main/Hedge]],4)="MAIN","MAIN","HEDGE")</f>
        <v>MAIN</v>
      </c>
      <c r="AK9763" t="str" cm="1">
        <f t="array" ref="AK9763">_xlfn._xlws.FILTER(Table4[Column1],ISNUMBER(SEARCH(Table4[Column1],MIS[[#This Row],[OrderUniqueIdentifier]])),"")</f>
        <v>XYT</v>
      </c>
    </row>
    <row r="9764" spans="1:37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>
        <f>_xlfn.XLOOKUP(MIS[[#This Row],[TRADING SYMBOL]],[1]Sheet1!$D:$D,[1]Sheet1!$C:$C)</f>
        <v>409.5</v>
      </c>
      <c r="AE9764">
        <f>MIS[[#This Row],[OrderAverageTradedPrice]]*MIS[[#This Row],[OrderQuantity]]</f>
        <v>8093</v>
      </c>
      <c r="AF9764">
        <f>MIS[[#This Row],[LTP]]*MIS[[#This Row],[OrderQuantity]]</f>
        <v>8190</v>
      </c>
      <c r="AG9764">
        <f>IF(MIS[[#This Row],[OrderSide]]="SELL",MIS[[#This Row],[VALUE]]-MIS[[#This Row],[LIVE_VALUE]],MIS[[#This Row],[LIVE_VALUE]]-MIS[[#This Row],[VALUE]])</f>
        <v>97</v>
      </c>
      <c r="AH9764" t="str" cm="1">
        <f t="array" ref="AH9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4" t="str">
        <f>MIS[[#This Row],[TRADING SYMBOL]]</f>
        <v>SENSEX2552082300PE</v>
      </c>
      <c r="AJ9764" t="str">
        <f>IF(RIGHT(MIS[[#This Row],[Main/Hedge]],4)="MAIN","MAIN","HEDGE")</f>
        <v>MAIN</v>
      </c>
      <c r="AK9764" t="str" cm="1">
        <f t="array" ref="AK9764">_xlfn._xlws.FILTER(Table4[Column1],ISNUMBER(SEARCH(Table4[Column1],MIS[[#This Row],[OrderUniqueIdentifier]])),"")</f>
        <v>XYT</v>
      </c>
    </row>
    <row r="9765" spans="1:37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>
        <f>_xlfn.XLOOKUP(MIS[[#This Row],[TRADING SYMBOL]],[1]Sheet1!$D:$D,[1]Sheet1!$C:$C)</f>
        <v>409.5</v>
      </c>
      <c r="AE9765">
        <f>MIS[[#This Row],[OrderAverageTradedPrice]]*MIS[[#This Row],[OrderQuantity]]</f>
        <v>8072</v>
      </c>
      <c r="AF9765">
        <f>MIS[[#This Row],[LTP]]*MIS[[#This Row],[OrderQuantity]]</f>
        <v>8190</v>
      </c>
      <c r="AG9765">
        <f>IF(MIS[[#This Row],[OrderSide]]="SELL",MIS[[#This Row],[VALUE]]-MIS[[#This Row],[LIVE_VALUE]],MIS[[#This Row],[LIVE_VALUE]]-MIS[[#This Row],[VALUE]])</f>
        <v>118</v>
      </c>
      <c r="AH9765" t="str" cm="1">
        <f t="array" ref="AH9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65" t="str">
        <f>MIS[[#This Row],[TRADING SYMBOL]]</f>
        <v>SENSEX2552082300PE</v>
      </c>
      <c r="AJ9765" t="str">
        <f>IF(RIGHT(MIS[[#This Row],[Main/Hedge]],4)="MAIN","MAIN","HEDGE")</f>
        <v>MAIN</v>
      </c>
      <c r="AK9765" t="str" cm="1">
        <f t="array" ref="AK9765">_xlfn._xlws.FILTER(Table4[Column1],ISNUMBER(SEARCH(Table4[Column1],MIS[[#This Row],[OrderUniqueIdentifier]])),"")</f>
        <v>NOTREND</v>
      </c>
    </row>
    <row r="9766" spans="1:37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>
        <f>_xlfn.XLOOKUP(MIS[[#This Row],[TRADING SYMBOL]],[1]Sheet1!$D:$D,[1]Sheet1!$C:$C)</f>
        <v>409.5</v>
      </c>
      <c r="AE9766">
        <f>MIS[[#This Row],[OrderAverageTradedPrice]]*MIS[[#This Row],[OrderQuantity]]</f>
        <v>16144</v>
      </c>
      <c r="AF9766">
        <f>MIS[[#This Row],[LTP]]*MIS[[#This Row],[OrderQuantity]]</f>
        <v>16380</v>
      </c>
      <c r="AG9766">
        <f>IF(MIS[[#This Row],[OrderSide]]="SELL",MIS[[#This Row],[VALUE]]-MIS[[#This Row],[LIVE_VALUE]],MIS[[#This Row],[LIVE_VALUE]]-MIS[[#This Row],[VALUE]])</f>
        <v>236</v>
      </c>
      <c r="AH9766" t="str" cm="1">
        <f t="array" ref="AH97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66" t="str">
        <f>MIS[[#This Row],[TRADING SYMBOL]]</f>
        <v>SENSEX2552082300PE</v>
      </c>
      <c r="AJ9766" t="str">
        <f>IF(RIGHT(MIS[[#This Row],[Main/Hedge]],4)="MAIN","MAIN","HEDGE")</f>
        <v>MAIN</v>
      </c>
      <c r="AK9766" t="str" cm="1">
        <f t="array" ref="AK9766">_xlfn._xlws.FILTER(Table4[Column1],ISNUMBER(SEARCH(Table4[Column1],MIS[[#This Row],[OrderUniqueIdentifier]])),"")</f>
        <v>LONGSHORT</v>
      </c>
    </row>
    <row r="9767" spans="1:37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>
        <f>_xlfn.XLOOKUP(MIS[[#This Row],[TRADING SYMBOL]],[1]Sheet1!$D:$D,[1]Sheet1!$C:$C)</f>
        <v>115.45</v>
      </c>
      <c r="AE9767">
        <f>MIS[[#This Row],[OrderAverageTradedPrice]]*MIS[[#This Row],[OrderQuantity]]</f>
        <v>2194</v>
      </c>
      <c r="AF9767">
        <f>MIS[[#This Row],[LTP]]*MIS[[#This Row],[OrderQuantity]]</f>
        <v>2309</v>
      </c>
      <c r="AG9767">
        <f>IF(MIS[[#This Row],[OrderSide]]="SELL",MIS[[#This Row],[VALUE]]-MIS[[#This Row],[LIVE_VALUE]],MIS[[#This Row],[LIVE_VALUE]]-MIS[[#This Row],[VALUE]])</f>
        <v>115</v>
      </c>
      <c r="AH9767" t="str" cm="1">
        <f t="array" ref="AH9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7" t="str">
        <f>MIS[[#This Row],[TRADING SYMBOL]]</f>
        <v>SENSEX2552081100PE</v>
      </c>
      <c r="AJ9767" t="str">
        <f>IF(RIGHT(MIS[[#This Row],[Main/Hedge]],4)="MAIN","MAIN","HEDGE")</f>
        <v>MAIN</v>
      </c>
      <c r="AK9767" t="str" cm="1">
        <f t="array" ref="AK9767">_xlfn._xlws.FILTER(Table4[Column1],ISNUMBER(SEARCH(Table4[Column1],MIS[[#This Row],[OrderUniqueIdentifier]])),"")</f>
        <v>XYT</v>
      </c>
    </row>
    <row r="9768" spans="1:37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>
        <f>_xlfn.XLOOKUP(MIS[[#This Row],[TRADING SYMBOL]],[1]Sheet1!$D:$D,[1]Sheet1!$C:$C)</f>
        <v>115.45</v>
      </c>
      <c r="AE9768">
        <f>MIS[[#This Row],[OrderAverageTradedPrice]]*MIS[[#This Row],[OrderQuantity]]</f>
        <v>2194</v>
      </c>
      <c r="AF9768">
        <f>MIS[[#This Row],[LTP]]*MIS[[#This Row],[OrderQuantity]]</f>
        <v>2309</v>
      </c>
      <c r="AG9768">
        <f>IF(MIS[[#This Row],[OrderSide]]="SELL",MIS[[#This Row],[VALUE]]-MIS[[#This Row],[LIVE_VALUE]],MIS[[#This Row],[LIVE_VALUE]]-MIS[[#This Row],[VALUE]])</f>
        <v>115</v>
      </c>
      <c r="AH9768" t="str" cm="1">
        <f t="array" ref="AH9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8" t="str">
        <f>MIS[[#This Row],[TRADING SYMBOL]]</f>
        <v>SENSEX2552081100PE</v>
      </c>
      <c r="AJ9768" t="str">
        <f>IF(RIGHT(MIS[[#This Row],[Main/Hedge]],4)="MAIN","MAIN","HEDGE")</f>
        <v>MAIN</v>
      </c>
      <c r="AK9768" t="str" cm="1">
        <f t="array" ref="AK9768">_xlfn._xlws.FILTER(Table4[Column1],ISNUMBER(SEARCH(Table4[Column1],MIS[[#This Row],[OrderUniqueIdentifier]])),"")</f>
        <v>XYT</v>
      </c>
    </row>
    <row r="9769" spans="1:37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>
        <f>_xlfn.XLOOKUP(MIS[[#This Row],[TRADING SYMBOL]],[1]Sheet1!$D:$D,[1]Sheet1!$C:$C)</f>
        <v>115.45</v>
      </c>
      <c r="AE9769">
        <f>MIS[[#This Row],[OrderAverageTradedPrice]]*MIS[[#This Row],[OrderQuantity]]</f>
        <v>2199</v>
      </c>
      <c r="AF9769">
        <f>MIS[[#This Row],[LTP]]*MIS[[#This Row],[OrderQuantity]]</f>
        <v>2309</v>
      </c>
      <c r="AG9769">
        <f>IF(MIS[[#This Row],[OrderSide]]="SELL",MIS[[#This Row],[VALUE]]-MIS[[#This Row],[LIVE_VALUE]],MIS[[#This Row],[LIVE_VALUE]]-MIS[[#This Row],[VALUE]])</f>
        <v>110</v>
      </c>
      <c r="AH9769" t="str" cm="1">
        <f t="array" ref="AH9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9" t="str">
        <f>MIS[[#This Row],[TRADING SYMBOL]]</f>
        <v>SENSEX2552081100PE</v>
      </c>
      <c r="AJ9769" t="str">
        <f>IF(RIGHT(MIS[[#This Row],[Main/Hedge]],4)="MAIN","MAIN","HEDGE")</f>
        <v>MAIN</v>
      </c>
      <c r="AK9769" t="str" cm="1">
        <f t="array" ref="AK9769">_xlfn._xlws.FILTER(Table4[Column1],ISNUMBER(SEARCH(Table4[Column1],MIS[[#This Row],[OrderUniqueIdentifier]])),"")</f>
        <v>XYT</v>
      </c>
    </row>
    <row r="9770" spans="1:37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>
        <f>_xlfn.XLOOKUP(MIS[[#This Row],[TRADING SYMBOL]],[1]Sheet1!$D:$D,[1]Sheet1!$C:$C)</f>
        <v>409.5</v>
      </c>
      <c r="AE9770">
        <f>MIS[[#This Row],[OrderAverageTradedPrice]]*MIS[[#This Row],[OrderQuantity]]</f>
        <v>16176</v>
      </c>
      <c r="AF9770">
        <f>MIS[[#This Row],[LTP]]*MIS[[#This Row],[OrderQuantity]]</f>
        <v>16380</v>
      </c>
      <c r="AG9770">
        <f>IF(MIS[[#This Row],[OrderSide]]="SELL",MIS[[#This Row],[VALUE]]-MIS[[#This Row],[LIVE_VALUE]],MIS[[#This Row],[LIVE_VALUE]]-MIS[[#This Row],[VALUE]])</f>
        <v>204</v>
      </c>
      <c r="AH9770" t="str" cm="1">
        <f t="array" ref="AH97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70" t="str">
        <f>MIS[[#This Row],[TRADING SYMBOL]]</f>
        <v>SENSEX2552082300PE</v>
      </c>
      <c r="AJ9770" t="str">
        <f>IF(RIGHT(MIS[[#This Row],[Main/Hedge]],4)="MAIN","MAIN","HEDGE")</f>
        <v>MAIN</v>
      </c>
      <c r="AK9770" t="str" cm="1">
        <f t="array" ref="AK9770">_xlfn._xlws.FILTER(Table4[Column1],ISNUMBER(SEARCH(Table4[Column1],MIS[[#This Row],[OrderUniqueIdentifier]])),"")</f>
        <v>LONGSHORT</v>
      </c>
    </row>
    <row r="9771" spans="1:37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>
        <f>_xlfn.XLOOKUP(MIS[[#This Row],[TRADING SYMBOL]],[1]Sheet1!$D:$D,[1]Sheet1!$C:$C)</f>
        <v>409.5</v>
      </c>
      <c r="AE9771">
        <f>MIS[[#This Row],[OrderAverageTradedPrice]]*MIS[[#This Row],[OrderQuantity]]</f>
        <v>8093</v>
      </c>
      <c r="AF9771">
        <f>MIS[[#This Row],[LTP]]*MIS[[#This Row],[OrderQuantity]]</f>
        <v>8190</v>
      </c>
      <c r="AG9771">
        <f>IF(MIS[[#This Row],[OrderSide]]="SELL",MIS[[#This Row],[VALUE]]-MIS[[#This Row],[LIVE_VALUE]],MIS[[#This Row],[LIVE_VALUE]]-MIS[[#This Row],[VALUE]])</f>
        <v>97</v>
      </c>
      <c r="AH9771" t="str" cm="1">
        <f t="array" ref="AH9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71" t="str">
        <f>MIS[[#This Row],[TRADING SYMBOL]]</f>
        <v>SENSEX2552082300PE</v>
      </c>
      <c r="AJ9771" t="str">
        <f>IF(RIGHT(MIS[[#This Row],[Main/Hedge]],4)="MAIN","MAIN","HEDGE")</f>
        <v>MAIN</v>
      </c>
      <c r="AK9771" t="str" cm="1">
        <f t="array" ref="AK9771">_xlfn._xlws.FILTER(Table4[Column1],ISNUMBER(SEARCH(Table4[Column1],MIS[[#This Row],[OrderUniqueIdentifier]])),"")</f>
        <v>NOTREND</v>
      </c>
    </row>
    <row r="9772" spans="1:37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>
        <f>_xlfn.XLOOKUP(MIS[[#This Row],[TRADING SYMBOL]],[1]Sheet1!$D:$D,[1]Sheet1!$C:$C)</f>
        <v>115.45</v>
      </c>
      <c r="AE9772">
        <f>MIS[[#This Row],[OrderAverageTradedPrice]]*MIS[[#This Row],[OrderQuantity]]</f>
        <v>2191</v>
      </c>
      <c r="AF9772">
        <f>MIS[[#This Row],[LTP]]*MIS[[#This Row],[OrderQuantity]]</f>
        <v>2309</v>
      </c>
      <c r="AG9772">
        <f>IF(MIS[[#This Row],[OrderSide]]="SELL",MIS[[#This Row],[VALUE]]-MIS[[#This Row],[LIVE_VALUE]],MIS[[#This Row],[LIVE_VALUE]]-MIS[[#This Row],[VALUE]])</f>
        <v>118</v>
      </c>
      <c r="AH9772" t="str" cm="1">
        <f t="array" ref="AH9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2" t="str">
        <f>MIS[[#This Row],[TRADING SYMBOL]]</f>
        <v>SENSEX2552081100PE</v>
      </c>
      <c r="AJ9772" t="str">
        <f>IF(RIGHT(MIS[[#This Row],[Main/Hedge]],4)="MAIN","MAIN","HEDGE")</f>
        <v>MAIN</v>
      </c>
      <c r="AK9772" t="str" cm="1">
        <f t="array" ref="AK9772">_xlfn._xlws.FILTER(Table4[Column1],ISNUMBER(SEARCH(Table4[Column1],MIS[[#This Row],[OrderUniqueIdentifier]])),"")</f>
        <v>XYT</v>
      </c>
    </row>
    <row r="9773" spans="1:37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>
        <f>_xlfn.XLOOKUP(MIS[[#This Row],[TRADING SYMBOL]],[1]Sheet1!$D:$D,[1]Sheet1!$C:$C)</f>
        <v>115.45</v>
      </c>
      <c r="AE9773">
        <f>MIS[[#This Row],[OrderAverageTradedPrice]]*MIS[[#This Row],[OrderQuantity]]</f>
        <v>2192</v>
      </c>
      <c r="AF9773">
        <f>MIS[[#This Row],[LTP]]*MIS[[#This Row],[OrderQuantity]]</f>
        <v>2309</v>
      </c>
      <c r="AG9773">
        <f>IF(MIS[[#This Row],[OrderSide]]="SELL",MIS[[#This Row],[VALUE]]-MIS[[#This Row],[LIVE_VALUE]],MIS[[#This Row],[LIVE_VALUE]]-MIS[[#This Row],[VALUE]])</f>
        <v>117</v>
      </c>
      <c r="AH9773" t="str" cm="1">
        <f t="array" ref="AH9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3" t="str">
        <f>MIS[[#This Row],[TRADING SYMBOL]]</f>
        <v>SENSEX2552081100PE</v>
      </c>
      <c r="AJ9773" t="str">
        <f>IF(RIGHT(MIS[[#This Row],[Main/Hedge]],4)="MAIN","MAIN","HEDGE")</f>
        <v>MAIN</v>
      </c>
      <c r="AK9773" t="str" cm="1">
        <f t="array" ref="AK9773">_xlfn._xlws.FILTER(Table4[Column1],ISNUMBER(SEARCH(Table4[Column1],MIS[[#This Row],[OrderUniqueIdentifier]])),"")</f>
        <v>XYT</v>
      </c>
    </row>
    <row r="9774" spans="1:37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>
        <f>_xlfn.XLOOKUP(MIS[[#This Row],[TRADING SYMBOL]],[1]Sheet1!$D:$D,[1]Sheet1!$C:$C)</f>
        <v>163.69999999999999</v>
      </c>
      <c r="AE9774">
        <f>MIS[[#This Row],[OrderAverageTradedPrice]]*MIS[[#This Row],[OrderQuantity]]</f>
        <v>12296.25</v>
      </c>
      <c r="AF9774">
        <f>MIS[[#This Row],[LTP]]*MIS[[#This Row],[OrderQuantity]]</f>
        <v>12277.5</v>
      </c>
      <c r="AG9774">
        <f>IF(MIS[[#This Row],[OrderSide]]="SELL",MIS[[#This Row],[VALUE]]-MIS[[#This Row],[LIVE_VALUE]],MIS[[#This Row],[LIVE_VALUE]]-MIS[[#This Row],[VALUE]])</f>
        <v>-18.75</v>
      </c>
      <c r="AH9774" t="str" cm="1">
        <f t="array" ref="AH97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74" t="str">
        <f>MIS[[#This Row],[TRADING SYMBOL]]</f>
        <v>NIFTY2552225000PE</v>
      </c>
      <c r="AJ9774" t="str">
        <f>IF(RIGHT(MIS[[#This Row],[Main/Hedge]],4)="MAIN","MAIN","HEDGE")</f>
        <v>MAIN</v>
      </c>
      <c r="AK9774" t="str" cm="1">
        <f t="array" ref="AK9774">_xlfn._xlws.FILTER(Table4[Column1],ISNUMBER(SEARCH(Table4[Column1],MIS[[#This Row],[OrderUniqueIdentifier]])),"")</f>
        <v>LONGSHORT</v>
      </c>
    </row>
    <row r="9775" spans="1:37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>
        <f>_xlfn.XLOOKUP(MIS[[#This Row],[TRADING SYMBOL]],[1]Sheet1!$D:$D,[1]Sheet1!$C:$C)</f>
        <v>409.5</v>
      </c>
      <c r="AE9775">
        <f>MIS[[#This Row],[OrderAverageTradedPrice]]*MIS[[#This Row],[OrderQuantity]]</f>
        <v>8093</v>
      </c>
      <c r="AF9775">
        <f>MIS[[#This Row],[LTP]]*MIS[[#This Row],[OrderQuantity]]</f>
        <v>8190</v>
      </c>
      <c r="AG9775">
        <f>IF(MIS[[#This Row],[OrderSide]]="SELL",MIS[[#This Row],[VALUE]]-MIS[[#This Row],[LIVE_VALUE]],MIS[[#This Row],[LIVE_VALUE]]-MIS[[#This Row],[VALUE]])</f>
        <v>97</v>
      </c>
      <c r="AH9775" t="str" cm="1">
        <f t="array" ref="AH9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75" t="str">
        <f>MIS[[#This Row],[TRADING SYMBOL]]</f>
        <v>SENSEX2552082300PE</v>
      </c>
      <c r="AJ9775" t="str">
        <f>IF(RIGHT(MIS[[#This Row],[Main/Hedge]],4)="MAIN","MAIN","HEDGE")</f>
        <v>MAIN</v>
      </c>
      <c r="AK9775" t="str" cm="1">
        <f t="array" ref="AK9775">_xlfn._xlws.FILTER(Table4[Column1],ISNUMBER(SEARCH(Table4[Column1],MIS[[#This Row],[OrderUniqueIdentifier]])),"")</f>
        <v>NOTREND</v>
      </c>
    </row>
    <row r="9776" spans="1:37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>
        <f>_xlfn.XLOOKUP(MIS[[#This Row],[TRADING SYMBOL]],[1]Sheet1!$D:$D,[1]Sheet1!$C:$C)</f>
        <v>115.45</v>
      </c>
      <c r="AE9776">
        <f>MIS[[#This Row],[OrderAverageTradedPrice]]*MIS[[#This Row],[OrderQuantity]]</f>
        <v>2201</v>
      </c>
      <c r="AF9776">
        <f>MIS[[#This Row],[LTP]]*MIS[[#This Row],[OrderQuantity]]</f>
        <v>2309</v>
      </c>
      <c r="AG9776">
        <f>IF(MIS[[#This Row],[OrderSide]]="SELL",MIS[[#This Row],[VALUE]]-MIS[[#This Row],[LIVE_VALUE]],MIS[[#This Row],[LIVE_VALUE]]-MIS[[#This Row],[VALUE]])</f>
        <v>108</v>
      </c>
      <c r="AH9776" t="str" cm="1">
        <f t="array" ref="AH9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6" t="str">
        <f>MIS[[#This Row],[TRADING SYMBOL]]</f>
        <v>SENSEX2552081100PE</v>
      </c>
      <c r="AJ9776" t="str">
        <f>IF(RIGHT(MIS[[#This Row],[Main/Hedge]],4)="MAIN","MAIN","HEDGE")</f>
        <v>MAIN</v>
      </c>
      <c r="AK9776" t="str" cm="1">
        <f t="array" ref="AK9776">_xlfn._xlws.FILTER(Table4[Column1],ISNUMBER(SEARCH(Table4[Column1],MIS[[#This Row],[OrderUniqueIdentifier]])),"")</f>
        <v>XYT</v>
      </c>
    </row>
    <row r="9777" spans="1:37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>
        <f>_xlfn.XLOOKUP(MIS[[#This Row],[TRADING SYMBOL]],[1]Sheet1!$D:$D,[1]Sheet1!$C:$C)</f>
        <v>409.5</v>
      </c>
      <c r="AE9777">
        <f>MIS[[#This Row],[OrderAverageTradedPrice]]*MIS[[#This Row],[OrderQuantity]]</f>
        <v>16146</v>
      </c>
      <c r="AF9777">
        <f>MIS[[#This Row],[LTP]]*MIS[[#This Row],[OrderQuantity]]</f>
        <v>16380</v>
      </c>
      <c r="AG9777">
        <f>IF(MIS[[#This Row],[OrderSide]]="SELL",MIS[[#This Row],[VALUE]]-MIS[[#This Row],[LIVE_VALUE]],MIS[[#This Row],[LIVE_VALUE]]-MIS[[#This Row],[VALUE]])</f>
        <v>234</v>
      </c>
      <c r="AH9777" t="str" cm="1">
        <f t="array" ref="AH97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77" t="str">
        <f>MIS[[#This Row],[TRADING SYMBOL]]</f>
        <v>SENSEX2552082300PE</v>
      </c>
      <c r="AJ9777" t="str">
        <f>IF(RIGHT(MIS[[#This Row],[Main/Hedge]],4)="MAIN","MAIN","HEDGE")</f>
        <v>MAIN</v>
      </c>
      <c r="AK9777" t="str" cm="1">
        <f t="array" ref="AK9777">_xlfn._xlws.FILTER(Table4[Column1],ISNUMBER(SEARCH(Table4[Column1],MIS[[#This Row],[OrderUniqueIdentifier]])),"")</f>
        <v>LONGSHORT</v>
      </c>
    </row>
    <row r="9778" spans="1:37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>
        <f>_xlfn.XLOOKUP(MIS[[#This Row],[TRADING SYMBOL]],[1]Sheet1!$D:$D,[1]Sheet1!$C:$C)</f>
        <v>115.45</v>
      </c>
      <c r="AE9778">
        <f>MIS[[#This Row],[OrderAverageTradedPrice]]*MIS[[#This Row],[OrderQuantity]]</f>
        <v>2203</v>
      </c>
      <c r="AF9778">
        <f>MIS[[#This Row],[LTP]]*MIS[[#This Row],[OrderQuantity]]</f>
        <v>2309</v>
      </c>
      <c r="AG9778">
        <f>IF(MIS[[#This Row],[OrderSide]]="SELL",MIS[[#This Row],[VALUE]]-MIS[[#This Row],[LIVE_VALUE]],MIS[[#This Row],[LIVE_VALUE]]-MIS[[#This Row],[VALUE]])</f>
        <v>106</v>
      </c>
      <c r="AH9778" t="str" cm="1">
        <f t="array" ref="AH9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8" t="str">
        <f>MIS[[#This Row],[TRADING SYMBOL]]</f>
        <v>SENSEX2552081100PE</v>
      </c>
      <c r="AJ9778" t="str">
        <f>IF(RIGHT(MIS[[#This Row],[Main/Hedge]],4)="MAIN","MAIN","HEDGE")</f>
        <v>MAIN</v>
      </c>
      <c r="AK9778" t="str" cm="1">
        <f t="array" ref="AK9778">_xlfn._xlws.FILTER(Table4[Column1],ISNUMBER(SEARCH(Table4[Column1],MIS[[#This Row],[OrderUniqueIdentifier]])),"")</f>
        <v>XYT</v>
      </c>
    </row>
    <row r="9779" spans="1:37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>
        <f>_xlfn.XLOOKUP(MIS[[#This Row],[TRADING SYMBOL]],[1]Sheet1!$D:$D,[1]Sheet1!$C:$C)</f>
        <v>115.45</v>
      </c>
      <c r="AE9779">
        <f>MIS[[#This Row],[OrderAverageTradedPrice]]*MIS[[#This Row],[OrderQuantity]]</f>
        <v>2203</v>
      </c>
      <c r="AF9779">
        <f>MIS[[#This Row],[LTP]]*MIS[[#This Row],[OrderQuantity]]</f>
        <v>2309</v>
      </c>
      <c r="AG9779">
        <f>IF(MIS[[#This Row],[OrderSide]]="SELL",MIS[[#This Row],[VALUE]]-MIS[[#This Row],[LIVE_VALUE]],MIS[[#This Row],[LIVE_VALUE]]-MIS[[#This Row],[VALUE]])</f>
        <v>106</v>
      </c>
      <c r="AH9779" t="str" cm="1">
        <f t="array" ref="AH9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9" t="str">
        <f>MIS[[#This Row],[TRADING SYMBOL]]</f>
        <v>SENSEX2552081100PE</v>
      </c>
      <c r="AJ9779" t="str">
        <f>IF(RIGHT(MIS[[#This Row],[Main/Hedge]],4)="MAIN","MAIN","HEDGE")</f>
        <v>MAIN</v>
      </c>
      <c r="AK9779" t="str" cm="1">
        <f t="array" ref="AK9779">_xlfn._xlws.FILTER(Table4[Column1],ISNUMBER(SEARCH(Table4[Column1],MIS[[#This Row],[OrderUniqueIdentifier]])),"")</f>
        <v>XYT</v>
      </c>
    </row>
    <row r="9780" spans="1:37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>
        <f>_xlfn.XLOOKUP(MIS[[#This Row],[TRADING SYMBOL]],[1]Sheet1!$D:$D,[1]Sheet1!$C:$C)</f>
        <v>187</v>
      </c>
      <c r="AE9780">
        <f>MIS[[#This Row],[OrderAverageTradedPrice]]*MIS[[#This Row],[OrderQuantity]]</f>
        <v>14051.25</v>
      </c>
      <c r="AF9780">
        <f>MIS[[#This Row],[LTP]]*MIS[[#This Row],[OrderQuantity]]</f>
        <v>14025</v>
      </c>
      <c r="AG9780">
        <f>IF(MIS[[#This Row],[OrderSide]]="SELL",MIS[[#This Row],[VALUE]]-MIS[[#This Row],[LIVE_VALUE]],MIS[[#This Row],[LIVE_VALUE]]-MIS[[#This Row],[VALUE]])</f>
        <v>-26.25</v>
      </c>
      <c r="AH9780" t="str" cm="1">
        <f t="array" ref="AH9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80" t="str">
        <f>MIS[[#This Row],[TRADING SYMBOL]]</f>
        <v>NIFTY2552225050PE</v>
      </c>
      <c r="AJ9780" t="str">
        <f>IF(RIGHT(MIS[[#This Row],[Main/Hedge]],4)="MAIN","MAIN","HEDGE")</f>
        <v>MAIN</v>
      </c>
      <c r="AK9780" t="str" cm="1">
        <f t="array" ref="AK9780">_xlfn._xlws.FILTER(Table4[Column1],ISNUMBER(SEARCH(Table4[Column1],MIS[[#This Row],[OrderUniqueIdentifier]])),"")</f>
        <v>NOTREND</v>
      </c>
    </row>
    <row r="9781" spans="1:37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>
        <f>_xlfn.XLOOKUP(MIS[[#This Row],[TRADING SYMBOL]],[1]Sheet1!$D:$D,[1]Sheet1!$C:$C)</f>
        <v>115.45</v>
      </c>
      <c r="AE9781">
        <f>MIS[[#This Row],[OrderAverageTradedPrice]]*MIS[[#This Row],[OrderQuantity]]</f>
        <v>4386</v>
      </c>
      <c r="AF9781">
        <f>MIS[[#This Row],[LTP]]*MIS[[#This Row],[OrderQuantity]]</f>
        <v>4618</v>
      </c>
      <c r="AG9781">
        <f>IF(MIS[[#This Row],[OrderSide]]="SELL",MIS[[#This Row],[VALUE]]-MIS[[#This Row],[LIVE_VALUE]],MIS[[#This Row],[LIVE_VALUE]]-MIS[[#This Row],[VALUE]])</f>
        <v>232</v>
      </c>
      <c r="AH9781" t="str" cm="1">
        <f t="array" ref="AH9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1" t="str">
        <f>MIS[[#This Row],[TRADING SYMBOL]]</f>
        <v>SENSEX2552081100PE</v>
      </c>
      <c r="AJ9781" t="str">
        <f>IF(RIGHT(MIS[[#This Row],[Main/Hedge]],4)="MAIN","MAIN","HEDGE")</f>
        <v>MAIN</v>
      </c>
      <c r="AK9781" t="str" cm="1">
        <f t="array" ref="AK9781">_xlfn._xlws.FILTER(Table4[Column1],ISNUMBER(SEARCH(Table4[Column1],MIS[[#This Row],[OrderUniqueIdentifier]])),"")</f>
        <v>XYT</v>
      </c>
    </row>
    <row r="9782" spans="1:37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>
        <f>_xlfn.XLOOKUP(MIS[[#This Row],[TRADING SYMBOL]],[1]Sheet1!$D:$D,[1]Sheet1!$C:$C)</f>
        <v>409.5</v>
      </c>
      <c r="AE9782">
        <f>MIS[[#This Row],[OrderAverageTradedPrice]]*MIS[[#This Row],[OrderQuantity]]</f>
        <v>8065</v>
      </c>
      <c r="AF9782">
        <f>MIS[[#This Row],[LTP]]*MIS[[#This Row],[OrderQuantity]]</f>
        <v>8190</v>
      </c>
      <c r="AG9782">
        <f>IF(MIS[[#This Row],[OrderSide]]="SELL",MIS[[#This Row],[VALUE]]-MIS[[#This Row],[LIVE_VALUE]],MIS[[#This Row],[LIVE_VALUE]]-MIS[[#This Row],[VALUE]])</f>
        <v>125</v>
      </c>
      <c r="AH9782" t="str" cm="1">
        <f t="array" ref="AH9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82" t="str">
        <f>MIS[[#This Row],[TRADING SYMBOL]]</f>
        <v>SENSEX2552082300PE</v>
      </c>
      <c r="AJ9782" t="str">
        <f>IF(RIGHT(MIS[[#This Row],[Main/Hedge]],4)="MAIN","MAIN","HEDGE")</f>
        <v>MAIN</v>
      </c>
      <c r="AK9782" t="str" cm="1">
        <f t="array" ref="AK9782">_xlfn._xlws.FILTER(Table4[Column1],ISNUMBER(SEARCH(Table4[Column1],MIS[[#This Row],[OrderUniqueIdentifier]])),"")</f>
        <v>NOTREND</v>
      </c>
    </row>
    <row r="9783" spans="1:37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>
        <f>_xlfn.XLOOKUP(MIS[[#This Row],[TRADING SYMBOL]],[1]Sheet1!$D:$D,[1]Sheet1!$C:$C)</f>
        <v>115.45</v>
      </c>
      <c r="AE9783">
        <f>MIS[[#This Row],[OrderAverageTradedPrice]]*MIS[[#This Row],[OrderQuantity]]</f>
        <v>2200</v>
      </c>
      <c r="AF9783">
        <f>MIS[[#This Row],[LTP]]*MIS[[#This Row],[OrderQuantity]]</f>
        <v>2309</v>
      </c>
      <c r="AG9783">
        <f>IF(MIS[[#This Row],[OrderSide]]="SELL",MIS[[#This Row],[VALUE]]-MIS[[#This Row],[LIVE_VALUE]],MIS[[#This Row],[LIVE_VALUE]]-MIS[[#This Row],[VALUE]])</f>
        <v>109</v>
      </c>
      <c r="AH9783" t="str" cm="1">
        <f t="array" ref="AH9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3" t="str">
        <f>MIS[[#This Row],[TRADING SYMBOL]]</f>
        <v>SENSEX2552081100PE</v>
      </c>
      <c r="AJ9783" t="str">
        <f>IF(RIGHT(MIS[[#This Row],[Main/Hedge]],4)="MAIN","MAIN","HEDGE")</f>
        <v>MAIN</v>
      </c>
      <c r="AK9783" t="str" cm="1">
        <f t="array" ref="AK9783">_xlfn._xlws.FILTER(Table4[Column1],ISNUMBER(SEARCH(Table4[Column1],MIS[[#This Row],[OrderUniqueIdentifier]])),"")</f>
        <v>XYT</v>
      </c>
    </row>
    <row r="9784" spans="1:37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>
        <f>_xlfn.XLOOKUP(MIS[[#This Row],[TRADING SYMBOL]],[1]Sheet1!$D:$D,[1]Sheet1!$C:$C)</f>
        <v>409.5</v>
      </c>
      <c r="AE9784">
        <f>MIS[[#This Row],[OrderAverageTradedPrice]]*MIS[[#This Row],[OrderQuantity]]</f>
        <v>8090</v>
      </c>
      <c r="AF9784">
        <f>MIS[[#This Row],[LTP]]*MIS[[#This Row],[OrderQuantity]]</f>
        <v>8190</v>
      </c>
      <c r="AG9784">
        <f>IF(MIS[[#This Row],[OrderSide]]="SELL",MIS[[#This Row],[VALUE]]-MIS[[#This Row],[LIVE_VALUE]],MIS[[#This Row],[LIVE_VALUE]]-MIS[[#This Row],[VALUE]])</f>
        <v>100</v>
      </c>
      <c r="AH9784" t="str" cm="1">
        <f t="array" ref="AH9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84" t="str">
        <f>MIS[[#This Row],[TRADING SYMBOL]]</f>
        <v>SENSEX2552082300PE</v>
      </c>
      <c r="AJ9784" t="str">
        <f>IF(RIGHT(MIS[[#This Row],[Main/Hedge]],4)="MAIN","MAIN","HEDGE")</f>
        <v>MAIN</v>
      </c>
      <c r="AK9784" t="str" cm="1">
        <f t="array" ref="AK9784">_xlfn._xlws.FILTER(Table4[Column1],ISNUMBER(SEARCH(Table4[Column1],MIS[[#This Row],[OrderUniqueIdentifier]])),"")</f>
        <v>NOTREND</v>
      </c>
    </row>
    <row r="9785" spans="1:37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>
        <f>_xlfn.XLOOKUP(MIS[[#This Row],[TRADING SYMBOL]],[1]Sheet1!$D:$D,[1]Sheet1!$C:$C)</f>
        <v>115.45</v>
      </c>
      <c r="AE9785">
        <f>MIS[[#This Row],[OrderAverageTradedPrice]]*MIS[[#This Row],[OrderQuantity]]</f>
        <v>2194</v>
      </c>
      <c r="AF9785">
        <f>MIS[[#This Row],[LTP]]*MIS[[#This Row],[OrderQuantity]]</f>
        <v>2309</v>
      </c>
      <c r="AG9785">
        <f>IF(MIS[[#This Row],[OrderSide]]="SELL",MIS[[#This Row],[VALUE]]-MIS[[#This Row],[LIVE_VALUE]],MIS[[#This Row],[LIVE_VALUE]]-MIS[[#This Row],[VALUE]])</f>
        <v>115</v>
      </c>
      <c r="AH9785" t="str" cm="1">
        <f t="array" ref="AH9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5" t="str">
        <f>MIS[[#This Row],[TRADING SYMBOL]]</f>
        <v>SENSEX2552081100PE</v>
      </c>
      <c r="AJ9785" t="str">
        <f>IF(RIGHT(MIS[[#This Row],[Main/Hedge]],4)="MAIN","MAIN","HEDGE")</f>
        <v>MAIN</v>
      </c>
      <c r="AK9785" t="str" cm="1">
        <f t="array" ref="AK9785">_xlfn._xlws.FILTER(Table4[Column1],ISNUMBER(SEARCH(Table4[Column1],MIS[[#This Row],[OrderUniqueIdentifier]])),"")</f>
        <v>XYT</v>
      </c>
    </row>
    <row r="9786" spans="1:37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>
        <f>_xlfn.XLOOKUP(MIS[[#This Row],[TRADING SYMBOL]],[1]Sheet1!$D:$D,[1]Sheet1!$C:$C)</f>
        <v>115.45</v>
      </c>
      <c r="AE9786">
        <f>MIS[[#This Row],[OrderAverageTradedPrice]]*MIS[[#This Row],[OrderQuantity]]</f>
        <v>2204</v>
      </c>
      <c r="AF9786">
        <f>MIS[[#This Row],[LTP]]*MIS[[#This Row],[OrderQuantity]]</f>
        <v>2309</v>
      </c>
      <c r="AG9786">
        <f>IF(MIS[[#This Row],[OrderSide]]="SELL",MIS[[#This Row],[VALUE]]-MIS[[#This Row],[LIVE_VALUE]],MIS[[#This Row],[LIVE_VALUE]]-MIS[[#This Row],[VALUE]])</f>
        <v>105</v>
      </c>
      <c r="AH9786" t="str" cm="1">
        <f t="array" ref="AH9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6" t="str">
        <f>MIS[[#This Row],[TRADING SYMBOL]]</f>
        <v>SENSEX2552081100PE</v>
      </c>
      <c r="AJ9786" t="str">
        <f>IF(RIGHT(MIS[[#This Row],[Main/Hedge]],4)="MAIN","MAIN","HEDGE")</f>
        <v>MAIN</v>
      </c>
      <c r="AK9786" t="str" cm="1">
        <f t="array" ref="AK9786">_xlfn._xlws.FILTER(Table4[Column1],ISNUMBER(SEARCH(Table4[Column1],MIS[[#This Row],[OrderUniqueIdentifier]])),"")</f>
        <v>XYT</v>
      </c>
    </row>
    <row r="9787" spans="1:37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>
        <f>_xlfn.XLOOKUP(MIS[[#This Row],[TRADING SYMBOL]],[1]Sheet1!$D:$D,[1]Sheet1!$C:$C)</f>
        <v>115.45</v>
      </c>
      <c r="AE9787">
        <f>MIS[[#This Row],[OrderAverageTradedPrice]]*MIS[[#This Row],[OrderQuantity]]</f>
        <v>2204</v>
      </c>
      <c r="AF9787">
        <f>MIS[[#This Row],[LTP]]*MIS[[#This Row],[OrderQuantity]]</f>
        <v>2309</v>
      </c>
      <c r="AG9787">
        <f>IF(MIS[[#This Row],[OrderSide]]="SELL",MIS[[#This Row],[VALUE]]-MIS[[#This Row],[LIVE_VALUE]],MIS[[#This Row],[LIVE_VALUE]]-MIS[[#This Row],[VALUE]])</f>
        <v>105</v>
      </c>
      <c r="AH9787" t="str" cm="1">
        <f t="array" ref="AH9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7" t="str">
        <f>MIS[[#This Row],[TRADING SYMBOL]]</f>
        <v>SENSEX2552081100PE</v>
      </c>
      <c r="AJ9787" t="str">
        <f>IF(RIGHT(MIS[[#This Row],[Main/Hedge]],4)="MAIN","MAIN","HEDGE")</f>
        <v>MAIN</v>
      </c>
      <c r="AK9787" t="str" cm="1">
        <f t="array" ref="AK9787">_xlfn._xlws.FILTER(Table4[Column1],ISNUMBER(SEARCH(Table4[Column1],MIS[[#This Row],[OrderUniqueIdentifier]])),"")</f>
        <v>XYT</v>
      </c>
    </row>
    <row r="9788" spans="1:37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>
        <f>_xlfn.XLOOKUP(MIS[[#This Row],[TRADING SYMBOL]],[1]Sheet1!$D:$D,[1]Sheet1!$C:$C)</f>
        <v>187</v>
      </c>
      <c r="AE9788">
        <f>MIS[[#This Row],[OrderAverageTradedPrice]]*MIS[[#This Row],[OrderQuantity]]</f>
        <v>14055</v>
      </c>
      <c r="AF9788">
        <f>MIS[[#This Row],[LTP]]*MIS[[#This Row],[OrderQuantity]]</f>
        <v>14025</v>
      </c>
      <c r="AG9788">
        <f>IF(MIS[[#This Row],[OrderSide]]="SELL",MIS[[#This Row],[VALUE]]-MIS[[#This Row],[LIVE_VALUE]],MIS[[#This Row],[LIVE_VALUE]]-MIS[[#This Row],[VALUE]])</f>
        <v>-30</v>
      </c>
      <c r="AH9788" t="str" cm="1">
        <f t="array" ref="AH9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88" t="str">
        <f>MIS[[#This Row],[TRADING SYMBOL]]</f>
        <v>NIFTY2552225050PE</v>
      </c>
      <c r="AJ9788" t="str">
        <f>IF(RIGHT(MIS[[#This Row],[Main/Hedge]],4)="MAIN","MAIN","HEDGE")</f>
        <v>MAIN</v>
      </c>
      <c r="AK9788" t="str" cm="1">
        <f t="array" ref="AK9788">_xlfn._xlws.FILTER(Table4[Column1],ISNUMBER(SEARCH(Table4[Column1],MIS[[#This Row],[OrderUniqueIdentifier]])),"")</f>
        <v>NOTREND</v>
      </c>
    </row>
    <row r="9789" spans="1:37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>
        <f>_xlfn.XLOOKUP(MIS[[#This Row],[TRADING SYMBOL]],[1]Sheet1!$D:$D,[1]Sheet1!$C:$C)</f>
        <v>115.45</v>
      </c>
      <c r="AE9789">
        <f>MIS[[#This Row],[OrderAverageTradedPrice]]*MIS[[#This Row],[OrderQuantity]]</f>
        <v>2199</v>
      </c>
      <c r="AF9789">
        <f>MIS[[#This Row],[LTP]]*MIS[[#This Row],[OrderQuantity]]</f>
        <v>2309</v>
      </c>
      <c r="AG9789">
        <f>IF(MIS[[#This Row],[OrderSide]]="SELL",MIS[[#This Row],[VALUE]]-MIS[[#This Row],[LIVE_VALUE]],MIS[[#This Row],[LIVE_VALUE]]-MIS[[#This Row],[VALUE]])</f>
        <v>110</v>
      </c>
      <c r="AH9789" t="str" cm="1">
        <f t="array" ref="AH9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9" t="str">
        <f>MIS[[#This Row],[TRADING SYMBOL]]</f>
        <v>SENSEX2552081100PE</v>
      </c>
      <c r="AJ9789" t="str">
        <f>IF(RIGHT(MIS[[#This Row],[Main/Hedge]],4)="MAIN","MAIN","HEDGE")</f>
        <v>MAIN</v>
      </c>
      <c r="AK9789" t="str" cm="1">
        <f t="array" ref="AK9789">_xlfn._xlws.FILTER(Table4[Column1],ISNUMBER(SEARCH(Table4[Column1],MIS[[#This Row],[OrderUniqueIdentifier]])),"")</f>
        <v>XYT</v>
      </c>
    </row>
    <row r="9790" spans="1:37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>
        <f>_xlfn.XLOOKUP(MIS[[#This Row],[TRADING SYMBOL]],[1]Sheet1!$D:$D,[1]Sheet1!$C:$C)</f>
        <v>409.5</v>
      </c>
      <c r="AE9790">
        <f>MIS[[#This Row],[OrderAverageTradedPrice]]*MIS[[#This Row],[OrderQuantity]]</f>
        <v>8088</v>
      </c>
      <c r="AF9790">
        <f>MIS[[#This Row],[LTP]]*MIS[[#This Row],[OrderQuantity]]</f>
        <v>8190</v>
      </c>
      <c r="AG9790">
        <f>IF(MIS[[#This Row],[OrderSide]]="SELL",MIS[[#This Row],[VALUE]]-MIS[[#This Row],[LIVE_VALUE]],MIS[[#This Row],[LIVE_VALUE]]-MIS[[#This Row],[VALUE]])</f>
        <v>102</v>
      </c>
      <c r="AH9790" t="str" cm="1">
        <f t="array" ref="AH9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90" t="str">
        <f>MIS[[#This Row],[TRADING SYMBOL]]</f>
        <v>SENSEX2552082300PE</v>
      </c>
      <c r="AJ9790" t="str">
        <f>IF(RIGHT(MIS[[#This Row],[Main/Hedge]],4)="MAIN","MAIN","HEDGE")</f>
        <v>MAIN</v>
      </c>
      <c r="AK9790" t="str" cm="1">
        <f t="array" ref="AK9790">_xlfn._xlws.FILTER(Table4[Column1],ISNUMBER(SEARCH(Table4[Column1],MIS[[#This Row],[OrderUniqueIdentifier]])),"")</f>
        <v>XYT</v>
      </c>
    </row>
    <row r="9791" spans="1:37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>
        <f>_xlfn.XLOOKUP(MIS[[#This Row],[TRADING SYMBOL]],[1]Sheet1!$D:$D,[1]Sheet1!$C:$C)</f>
        <v>115.45</v>
      </c>
      <c r="AE9791">
        <f>MIS[[#This Row],[OrderAverageTradedPrice]]*MIS[[#This Row],[OrderQuantity]]</f>
        <v>2193</v>
      </c>
      <c r="AF9791">
        <f>MIS[[#This Row],[LTP]]*MIS[[#This Row],[OrderQuantity]]</f>
        <v>2309</v>
      </c>
      <c r="AG9791">
        <f>IF(MIS[[#This Row],[OrderSide]]="SELL",MIS[[#This Row],[VALUE]]-MIS[[#This Row],[LIVE_VALUE]],MIS[[#This Row],[LIVE_VALUE]]-MIS[[#This Row],[VALUE]])</f>
        <v>116</v>
      </c>
      <c r="AH9791" t="str" cm="1">
        <f t="array" ref="AH9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91" t="str">
        <f>MIS[[#This Row],[TRADING SYMBOL]]</f>
        <v>SENSEX2552081100PE</v>
      </c>
      <c r="AJ9791" t="str">
        <f>IF(RIGHT(MIS[[#This Row],[Main/Hedge]],4)="MAIN","MAIN","HEDGE")</f>
        <v>MAIN</v>
      </c>
      <c r="AK9791" t="str" cm="1">
        <f t="array" ref="AK9791">_xlfn._xlws.FILTER(Table4[Column1],ISNUMBER(SEARCH(Table4[Column1],MIS[[#This Row],[OrderUniqueIdentifier]])),"")</f>
        <v>XYT</v>
      </c>
    </row>
    <row r="9792" spans="1:37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>
        <f>_xlfn.XLOOKUP(MIS[[#This Row],[TRADING SYMBOL]],[1]Sheet1!$D:$D,[1]Sheet1!$C:$C)</f>
        <v>409.5</v>
      </c>
      <c r="AE9792">
        <f>MIS[[#This Row],[OrderAverageTradedPrice]]*MIS[[#This Row],[OrderQuantity]]</f>
        <v>8064</v>
      </c>
      <c r="AF9792">
        <f>MIS[[#This Row],[LTP]]*MIS[[#This Row],[OrderQuantity]]</f>
        <v>8190</v>
      </c>
      <c r="AG9792">
        <f>IF(MIS[[#This Row],[OrderSide]]="SELL",MIS[[#This Row],[VALUE]]-MIS[[#This Row],[LIVE_VALUE]],MIS[[#This Row],[LIVE_VALUE]]-MIS[[#This Row],[VALUE]])</f>
        <v>126</v>
      </c>
      <c r="AH9792" t="str" cm="1">
        <f t="array" ref="AH9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92" t="str">
        <f>MIS[[#This Row],[TRADING SYMBOL]]</f>
        <v>SENSEX2552082300PE</v>
      </c>
      <c r="AJ9792" t="str">
        <f>IF(RIGHT(MIS[[#This Row],[Main/Hedge]],4)="MAIN","MAIN","HEDGE")</f>
        <v>MAIN</v>
      </c>
      <c r="AK9792" t="str" cm="1">
        <f t="array" ref="AK9792">_xlfn._xlws.FILTER(Table4[Column1],ISNUMBER(SEARCH(Table4[Column1],MIS[[#This Row],[OrderUniqueIdentifier]])),"")</f>
        <v>NOTREND</v>
      </c>
    </row>
    <row r="9793" spans="1:37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>
        <f>_xlfn.XLOOKUP(MIS[[#This Row],[TRADING SYMBOL]],[1]Sheet1!$D:$D,[1]Sheet1!$C:$C)</f>
        <v>163.69999999999999</v>
      </c>
      <c r="AE9793">
        <f>MIS[[#This Row],[OrderAverageTradedPrice]]*MIS[[#This Row],[OrderQuantity]]</f>
        <v>49185</v>
      </c>
      <c r="AF9793">
        <f>MIS[[#This Row],[LTP]]*MIS[[#This Row],[OrderQuantity]]</f>
        <v>49110</v>
      </c>
      <c r="AG9793">
        <f>IF(MIS[[#This Row],[OrderSide]]="SELL",MIS[[#This Row],[VALUE]]-MIS[[#This Row],[LIVE_VALUE]],MIS[[#This Row],[LIVE_VALUE]]-MIS[[#This Row],[VALUE]])</f>
        <v>-75</v>
      </c>
      <c r="AH9793" t="str" cm="1">
        <f t="array" ref="AH97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93" t="str">
        <f>MIS[[#This Row],[TRADING SYMBOL]]</f>
        <v>NIFTY2552225000PE</v>
      </c>
      <c r="AJ9793" t="str">
        <f>IF(RIGHT(MIS[[#This Row],[Main/Hedge]],4)="MAIN","MAIN","HEDGE")</f>
        <v>MAIN</v>
      </c>
      <c r="AK9793" t="str" cm="1">
        <f t="array" ref="AK9793">_xlfn._xlws.FILTER(Table4[Column1],ISNUMBER(SEARCH(Table4[Column1],MIS[[#This Row],[OrderUniqueIdentifier]])),"")</f>
        <v>LONGSHORT</v>
      </c>
    </row>
    <row r="9794" spans="1:37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>
        <f>_xlfn.XLOOKUP(MIS[[#This Row],[TRADING SYMBOL]],[1]Sheet1!$D:$D,[1]Sheet1!$C:$C)</f>
        <v>409.5</v>
      </c>
      <c r="AE9794">
        <f>MIS[[#This Row],[OrderAverageTradedPrice]]*MIS[[#This Row],[OrderQuantity]]</f>
        <v>40364</v>
      </c>
      <c r="AF9794">
        <f>MIS[[#This Row],[LTP]]*MIS[[#This Row],[OrderQuantity]]</f>
        <v>40950</v>
      </c>
      <c r="AG9794">
        <f>IF(MIS[[#This Row],[OrderSide]]="SELL",MIS[[#This Row],[VALUE]]-MIS[[#This Row],[LIVE_VALUE]],MIS[[#This Row],[LIVE_VALUE]]-MIS[[#This Row],[VALUE]])</f>
        <v>586</v>
      </c>
      <c r="AH9794" t="str" cm="1">
        <f t="array" ref="AH97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94" t="str">
        <f>MIS[[#This Row],[TRADING SYMBOL]]</f>
        <v>SENSEX2552082300PE</v>
      </c>
      <c r="AJ9794" t="str">
        <f>IF(RIGHT(MIS[[#This Row],[Main/Hedge]],4)="MAIN","MAIN","HEDGE")</f>
        <v>MAIN</v>
      </c>
      <c r="AK9794" t="str" cm="1">
        <f t="array" ref="AK9794">_xlfn._xlws.FILTER(Table4[Column1],ISNUMBER(SEARCH(Table4[Column1],MIS[[#This Row],[OrderUniqueIdentifier]])),"")</f>
        <v>LONGSHORT</v>
      </c>
    </row>
    <row r="9795" spans="1:37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>
        <f>_xlfn.XLOOKUP(MIS[[#This Row],[TRADING SYMBOL]],[1]Sheet1!$D:$D,[1]Sheet1!$C:$C)</f>
        <v>409.5</v>
      </c>
      <c r="AE9795">
        <f>MIS[[#This Row],[OrderAverageTradedPrice]]*MIS[[#This Row],[OrderQuantity]]</f>
        <v>8064</v>
      </c>
      <c r="AF9795">
        <f>MIS[[#This Row],[LTP]]*MIS[[#This Row],[OrderQuantity]]</f>
        <v>8190</v>
      </c>
      <c r="AG9795">
        <f>IF(MIS[[#This Row],[OrderSide]]="SELL",MIS[[#This Row],[VALUE]]-MIS[[#This Row],[LIVE_VALUE]],MIS[[#This Row],[LIVE_VALUE]]-MIS[[#This Row],[VALUE]])</f>
        <v>126</v>
      </c>
      <c r="AH9795" t="str" cm="1">
        <f t="array" ref="AH97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95" t="str">
        <f>MIS[[#This Row],[TRADING SYMBOL]]</f>
        <v>SENSEX2552082300PE</v>
      </c>
      <c r="AJ9795" t="str">
        <f>IF(RIGHT(MIS[[#This Row],[Main/Hedge]],4)="MAIN","MAIN","HEDGE")</f>
        <v>MAIN</v>
      </c>
      <c r="AK9795" t="str" cm="1">
        <f t="array" ref="AK9795">_xlfn._xlws.FILTER(Table4[Column1],ISNUMBER(SEARCH(Table4[Column1],MIS[[#This Row],[OrderUniqueIdentifier]])),"")</f>
        <v>LONGSHORT</v>
      </c>
    </row>
    <row r="9796" spans="1:37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>
        <f>_xlfn.XLOOKUP(MIS[[#This Row],[TRADING SYMBOL]],[1]Sheet1!$D:$D,[1]Sheet1!$C:$C)</f>
        <v>163.69999999999999</v>
      </c>
      <c r="AE9796">
        <f>MIS[[#This Row],[OrderAverageTradedPrice]]*MIS[[#This Row],[OrderQuantity]]</f>
        <v>49140</v>
      </c>
      <c r="AF9796">
        <f>MIS[[#This Row],[LTP]]*MIS[[#This Row],[OrderQuantity]]</f>
        <v>49110</v>
      </c>
      <c r="AG9796">
        <f>IF(MIS[[#This Row],[OrderSide]]="SELL",MIS[[#This Row],[VALUE]]-MIS[[#This Row],[LIVE_VALUE]],MIS[[#This Row],[LIVE_VALUE]]-MIS[[#This Row],[VALUE]])</f>
        <v>-30</v>
      </c>
      <c r="AH9796" t="str" cm="1">
        <f t="array" ref="AH97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96" t="str">
        <f>MIS[[#This Row],[TRADING SYMBOL]]</f>
        <v>NIFTY2552225000PE</v>
      </c>
      <c r="AJ9796" t="str">
        <f>IF(RIGHT(MIS[[#This Row],[Main/Hedge]],4)="MAIN","MAIN","HEDGE")</f>
        <v>MAIN</v>
      </c>
      <c r="AK9796" t="str" cm="1">
        <f t="array" ref="AK9796">_xlfn._xlws.FILTER(Table4[Column1],ISNUMBER(SEARCH(Table4[Column1],MIS[[#This Row],[OrderUniqueIdentifier]])),"")</f>
        <v>LONGSHORT</v>
      </c>
    </row>
    <row r="9797" spans="1:37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>
        <f>_xlfn.XLOOKUP(MIS[[#This Row],[TRADING SYMBOL]],[1]Sheet1!$D:$D,[1]Sheet1!$C:$C)</f>
        <v>163.69999999999999</v>
      </c>
      <c r="AE9797">
        <f>MIS[[#This Row],[OrderAverageTradedPrice]]*MIS[[#This Row],[OrderQuantity]]</f>
        <v>12281.25</v>
      </c>
      <c r="AF9797">
        <f>MIS[[#This Row],[LTP]]*MIS[[#This Row],[OrderQuantity]]</f>
        <v>12277.5</v>
      </c>
      <c r="AG9797">
        <f>IF(MIS[[#This Row],[OrderSide]]="SELL",MIS[[#This Row],[VALUE]]-MIS[[#This Row],[LIVE_VALUE]],MIS[[#This Row],[LIVE_VALUE]]-MIS[[#This Row],[VALUE]])</f>
        <v>-3.75</v>
      </c>
      <c r="AH9797" t="str" cm="1">
        <f t="array" ref="AH97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797" t="str">
        <f>MIS[[#This Row],[TRADING SYMBOL]]</f>
        <v>NIFTY2552225000PE</v>
      </c>
      <c r="AJ9797" t="str">
        <f>IF(RIGHT(MIS[[#This Row],[Main/Hedge]],4)="MAIN","MAIN","HEDGE")</f>
        <v>MAIN</v>
      </c>
      <c r="AK9797" t="str" cm="1">
        <f t="array" ref="AK9797">_xlfn._xlws.FILTER(Table4[Column1],ISNUMBER(SEARCH(Table4[Column1],MIS[[#This Row],[OrderUniqueIdentifier]])),"")</f>
        <v>LONGSHORT</v>
      </c>
    </row>
    <row r="9798" spans="1:37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>
        <f>_xlfn.XLOOKUP(MIS[[#This Row],[TRADING SYMBOL]],[1]Sheet1!$D:$D,[1]Sheet1!$C:$C)</f>
        <v>115.45</v>
      </c>
      <c r="AE9798">
        <f>MIS[[#This Row],[OrderAverageTradedPrice]]*MIS[[#This Row],[OrderQuantity]]</f>
        <v>2193</v>
      </c>
      <c r="AF9798">
        <f>MIS[[#This Row],[LTP]]*MIS[[#This Row],[OrderQuantity]]</f>
        <v>2309</v>
      </c>
      <c r="AG9798">
        <f>IF(MIS[[#This Row],[OrderSide]]="SELL",MIS[[#This Row],[VALUE]]-MIS[[#This Row],[LIVE_VALUE]],MIS[[#This Row],[LIVE_VALUE]]-MIS[[#This Row],[VALUE]])</f>
        <v>116</v>
      </c>
      <c r="AH9798" t="str" cm="1">
        <f t="array" ref="AH9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98" t="str">
        <f>MIS[[#This Row],[TRADING SYMBOL]]</f>
        <v>SENSEX2552081100PE</v>
      </c>
      <c r="AJ9798" t="str">
        <f>IF(RIGHT(MIS[[#This Row],[Main/Hedge]],4)="MAIN","MAIN","HEDGE")</f>
        <v>MAIN</v>
      </c>
      <c r="AK9798" t="str" cm="1">
        <f t="array" ref="AK9798">_xlfn._xlws.FILTER(Table4[Column1],ISNUMBER(SEARCH(Table4[Column1],MIS[[#This Row],[OrderUniqueIdentifier]])),"")</f>
        <v>XYT</v>
      </c>
    </row>
    <row r="9799" spans="1:37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>
        <f>_xlfn.XLOOKUP(MIS[[#This Row],[TRADING SYMBOL]],[1]Sheet1!$D:$D,[1]Sheet1!$C:$C)</f>
        <v>168.75</v>
      </c>
      <c r="AE9799">
        <f>MIS[[#This Row],[OrderAverageTradedPrice]]*MIS[[#This Row],[OrderQuantity]]</f>
        <v>12465</v>
      </c>
      <c r="AF9799">
        <f>MIS[[#This Row],[LTP]]*MIS[[#This Row],[OrderQuantity]]</f>
        <v>12656.25</v>
      </c>
      <c r="AG9799">
        <f>IF(MIS[[#This Row],[OrderSide]]="SELL",MIS[[#This Row],[VALUE]]-MIS[[#This Row],[LIVE_VALUE]],MIS[[#This Row],[LIVE_VALUE]]-MIS[[#This Row],[VALUE]])</f>
        <v>191.25</v>
      </c>
      <c r="AH9799" t="str" cm="1">
        <f t="array" ref="AH9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799" t="str">
        <f>MIS[[#This Row],[TRADING SYMBOL]]</f>
        <v>NIFTY2552225050CE</v>
      </c>
      <c r="AJ9799" t="str">
        <f>IF(RIGHT(MIS[[#This Row],[Main/Hedge]],4)="MAIN","MAIN","HEDGE")</f>
        <v>MAIN</v>
      </c>
      <c r="AK9799" t="str" cm="1">
        <f t="array" ref="AK9799">_xlfn._xlws.FILTER(Table4[Column1],ISNUMBER(SEARCH(Table4[Column1],MIS[[#This Row],[OrderUniqueIdentifier]])),"")</f>
        <v>NOTREND</v>
      </c>
    </row>
    <row r="9800" spans="1:37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>
        <f>_xlfn.XLOOKUP(MIS[[#This Row],[TRADING SYMBOL]],[1]Sheet1!$D:$D,[1]Sheet1!$C:$C)</f>
        <v>490.65</v>
      </c>
      <c r="AE9800">
        <f>MIS[[#This Row],[OrderAverageTradedPrice]]*MIS[[#This Row],[OrderQuantity]]</f>
        <v>9700</v>
      </c>
      <c r="AF9800">
        <f>MIS[[#This Row],[LTP]]*MIS[[#This Row],[OrderQuantity]]</f>
        <v>9813</v>
      </c>
      <c r="AG9800">
        <f>IF(MIS[[#This Row],[OrderSide]]="SELL",MIS[[#This Row],[VALUE]]-MIS[[#This Row],[LIVE_VALUE]],MIS[[#This Row],[LIVE_VALUE]]-MIS[[#This Row],[VALUE]])</f>
        <v>113</v>
      </c>
      <c r="AH9800" t="str" cm="1">
        <f t="array" ref="AH9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0" t="str">
        <f>MIS[[#This Row],[TRADING SYMBOL]]</f>
        <v>SENSEX2552082300CE</v>
      </c>
      <c r="AJ9800" t="str">
        <f>IF(RIGHT(MIS[[#This Row],[Main/Hedge]],4)="MAIN","MAIN","HEDGE")</f>
        <v>MAIN</v>
      </c>
      <c r="AK9800" t="str" cm="1">
        <f t="array" ref="AK9800">_xlfn._xlws.FILTER(Table4[Column1],ISNUMBER(SEARCH(Table4[Column1],MIS[[#This Row],[OrderUniqueIdentifier]])),"")</f>
        <v>XYT</v>
      </c>
    </row>
    <row r="9801" spans="1:37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>
        <f>_xlfn.XLOOKUP(MIS[[#This Row],[TRADING SYMBOL]],[1]Sheet1!$D:$D,[1]Sheet1!$C:$C)</f>
        <v>91.6</v>
      </c>
      <c r="AE9801">
        <f>MIS[[#This Row],[OrderAverageTradedPrice]]*MIS[[#This Row],[OrderQuantity]]</f>
        <v>1780</v>
      </c>
      <c r="AF9801">
        <f>MIS[[#This Row],[LTP]]*MIS[[#This Row],[OrderQuantity]]</f>
        <v>1832</v>
      </c>
      <c r="AG9801">
        <f>IF(MIS[[#This Row],[OrderSide]]="SELL",MIS[[#This Row],[VALUE]]-MIS[[#This Row],[LIVE_VALUE]],MIS[[#This Row],[LIVE_VALUE]]-MIS[[#This Row],[VALUE]])</f>
        <v>52</v>
      </c>
      <c r="AH9801" t="str" cm="1">
        <f t="array" ref="AH9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1" t="str">
        <f>MIS[[#This Row],[TRADING SYMBOL]]</f>
        <v>SENSEX2552083600CE</v>
      </c>
      <c r="AJ9801" t="str">
        <f>IF(RIGHT(MIS[[#This Row],[Main/Hedge]],4)="MAIN","MAIN","HEDGE")</f>
        <v>MAIN</v>
      </c>
      <c r="AK9801" t="str" cm="1">
        <f t="array" ref="AK9801">_xlfn._xlws.FILTER(Table4[Column1],ISNUMBER(SEARCH(Table4[Column1],MIS[[#This Row],[OrderUniqueIdentifier]])),"")</f>
        <v>XYT</v>
      </c>
    </row>
    <row r="9802" spans="1:37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>
        <f>_xlfn.XLOOKUP(MIS[[#This Row],[TRADING SYMBOL]],[1]Sheet1!$D:$D,[1]Sheet1!$C:$C)</f>
        <v>118.35</v>
      </c>
      <c r="AE9802">
        <f>MIS[[#This Row],[OrderAverageTradedPrice]]*MIS[[#This Row],[OrderQuantity]]</f>
        <v>2345</v>
      </c>
      <c r="AF9802">
        <f>MIS[[#This Row],[LTP]]*MIS[[#This Row],[OrderQuantity]]</f>
        <v>2367</v>
      </c>
      <c r="AG9802">
        <f>IF(MIS[[#This Row],[OrderSide]]="SELL",MIS[[#This Row],[VALUE]]-MIS[[#This Row],[LIVE_VALUE]],MIS[[#This Row],[LIVE_VALUE]]-MIS[[#This Row],[VALUE]])</f>
        <v>22</v>
      </c>
      <c r="AH9802" t="str" cm="1">
        <f t="array" ref="AH9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2" t="str">
        <f>MIS[[#This Row],[TRADING SYMBOL]]</f>
        <v>SENSEX2552083400CE</v>
      </c>
      <c r="AJ9802" t="str">
        <f>IF(RIGHT(MIS[[#This Row],[Main/Hedge]],4)="MAIN","MAIN","HEDGE")</f>
        <v>MAIN</v>
      </c>
      <c r="AK9802" t="str" cm="1">
        <f t="array" ref="AK9802">_xlfn._xlws.FILTER(Table4[Column1],ISNUMBER(SEARCH(Table4[Column1],MIS[[#This Row],[OrderUniqueIdentifier]])),"")</f>
        <v>XYT</v>
      </c>
    </row>
    <row r="9803" spans="1:37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>
        <f>_xlfn.XLOOKUP(MIS[[#This Row],[TRADING SYMBOL]],[1]Sheet1!$D:$D,[1]Sheet1!$C:$C)</f>
        <v>490.65</v>
      </c>
      <c r="AE9803">
        <f>MIS[[#This Row],[OrderAverageTradedPrice]]*MIS[[#This Row],[OrderQuantity]]</f>
        <v>19400</v>
      </c>
      <c r="AF9803">
        <f>MIS[[#This Row],[LTP]]*MIS[[#This Row],[OrderQuantity]]</f>
        <v>19626</v>
      </c>
      <c r="AG9803">
        <f>IF(MIS[[#This Row],[OrderSide]]="SELL",MIS[[#This Row],[VALUE]]-MIS[[#This Row],[LIVE_VALUE]],MIS[[#This Row],[LIVE_VALUE]]-MIS[[#This Row],[VALUE]])</f>
        <v>226</v>
      </c>
      <c r="AH9803" t="str" cm="1">
        <f t="array" ref="AH9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03" t="str">
        <f>MIS[[#This Row],[TRADING SYMBOL]]</f>
        <v>SENSEX2552082300CE</v>
      </c>
      <c r="AJ9803" t="str">
        <f>IF(RIGHT(MIS[[#This Row],[Main/Hedge]],4)="MAIN","MAIN","HEDGE")</f>
        <v>MAIN</v>
      </c>
      <c r="AK9803" t="str" cm="1">
        <f t="array" ref="AK9803">_xlfn._xlws.FILTER(Table4[Column1],ISNUMBER(SEARCH(Table4[Column1],MIS[[#This Row],[OrderUniqueIdentifier]])),"")</f>
        <v>NOTREND</v>
      </c>
    </row>
    <row r="9804" spans="1:37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>
        <f>_xlfn.XLOOKUP(MIS[[#This Row],[TRADING SYMBOL]],[1]Sheet1!$D:$D,[1]Sheet1!$C:$C)</f>
        <v>168.75</v>
      </c>
      <c r="AE9804">
        <f>MIS[[#This Row],[OrderAverageTradedPrice]]*MIS[[#This Row],[OrderQuantity]]</f>
        <v>124800</v>
      </c>
      <c r="AF9804">
        <f>MIS[[#This Row],[LTP]]*MIS[[#This Row],[OrderQuantity]]</f>
        <v>126562.5</v>
      </c>
      <c r="AG9804">
        <f>IF(MIS[[#This Row],[OrderSide]]="SELL",MIS[[#This Row],[VALUE]]-MIS[[#This Row],[LIVE_VALUE]],MIS[[#This Row],[LIVE_VALUE]]-MIS[[#This Row],[VALUE]])</f>
        <v>1762.5</v>
      </c>
      <c r="AH9804" t="str" cm="1">
        <f t="array" ref="AH9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04" t="str">
        <f>MIS[[#This Row],[TRADING SYMBOL]]</f>
        <v>NIFTY2552225050CE</v>
      </c>
      <c r="AJ9804" t="str">
        <f>IF(RIGHT(MIS[[#This Row],[Main/Hedge]],4)="MAIN","MAIN","HEDGE")</f>
        <v>MAIN</v>
      </c>
      <c r="AK9804" t="str" cm="1">
        <f t="array" ref="AK9804">_xlfn._xlws.FILTER(Table4[Column1],ISNUMBER(SEARCH(Table4[Column1],MIS[[#This Row],[OrderUniqueIdentifier]])),"")</f>
        <v>NOTREND</v>
      </c>
    </row>
    <row r="9805" spans="1:37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>
        <f>_xlfn.XLOOKUP(MIS[[#This Row],[TRADING SYMBOL]],[1]Sheet1!$D:$D,[1]Sheet1!$C:$C)</f>
        <v>91.6</v>
      </c>
      <c r="AE9805">
        <f>MIS[[#This Row],[OrderAverageTradedPrice]]*MIS[[#This Row],[OrderQuantity]]</f>
        <v>16034.999999999995</v>
      </c>
      <c r="AF9805">
        <f>MIS[[#This Row],[LTP]]*MIS[[#This Row],[OrderQuantity]]</f>
        <v>16488</v>
      </c>
      <c r="AG9805">
        <f>IF(MIS[[#This Row],[OrderSide]]="SELL",MIS[[#This Row],[VALUE]]-MIS[[#This Row],[LIVE_VALUE]],MIS[[#This Row],[LIVE_VALUE]]-MIS[[#This Row],[VALUE]])</f>
        <v>453.00000000000546</v>
      </c>
      <c r="AH9805" t="str" cm="1">
        <f t="array" ref="AH9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5" t="str">
        <f>MIS[[#This Row],[TRADING SYMBOL]]</f>
        <v>SENSEX2552083600CE</v>
      </c>
      <c r="AJ9805" t="str">
        <f>IF(RIGHT(MIS[[#This Row],[Main/Hedge]],4)="MAIN","MAIN","HEDGE")</f>
        <v>MAIN</v>
      </c>
      <c r="AK9805" t="str" cm="1">
        <f t="array" ref="AK9805">_xlfn._xlws.FILTER(Table4[Column1],ISNUMBER(SEARCH(Table4[Column1],MIS[[#This Row],[OrderUniqueIdentifier]])),"")</f>
        <v>XYT</v>
      </c>
    </row>
    <row r="9806" spans="1:37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>
        <f>_xlfn.XLOOKUP(MIS[[#This Row],[TRADING SYMBOL]],[1]Sheet1!$D:$D,[1]Sheet1!$C:$C)</f>
        <v>490.65</v>
      </c>
      <c r="AE9806">
        <f>MIS[[#This Row],[OrderAverageTradedPrice]]*MIS[[#This Row],[OrderQuantity]]</f>
        <v>126100</v>
      </c>
      <c r="AF9806">
        <f>MIS[[#This Row],[LTP]]*MIS[[#This Row],[OrderQuantity]]</f>
        <v>127569</v>
      </c>
      <c r="AG9806">
        <f>IF(MIS[[#This Row],[OrderSide]]="SELL",MIS[[#This Row],[VALUE]]-MIS[[#This Row],[LIVE_VALUE]],MIS[[#This Row],[LIVE_VALUE]]-MIS[[#This Row],[VALUE]])</f>
        <v>1469</v>
      </c>
      <c r="AH9806" t="str" cm="1">
        <f t="array" ref="AH9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06" t="str">
        <f>MIS[[#This Row],[TRADING SYMBOL]]</f>
        <v>SENSEX2552082300CE</v>
      </c>
      <c r="AJ9806" t="str">
        <f>IF(RIGHT(MIS[[#This Row],[Main/Hedge]],4)="MAIN","MAIN","HEDGE")</f>
        <v>MAIN</v>
      </c>
      <c r="AK9806" t="str" cm="1">
        <f t="array" ref="AK9806">_xlfn._xlws.FILTER(Table4[Column1],ISNUMBER(SEARCH(Table4[Column1],MIS[[#This Row],[OrderUniqueIdentifier]])),"")</f>
        <v>NOTREND</v>
      </c>
    </row>
    <row r="9807" spans="1:37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>
        <f>_xlfn.XLOOKUP(MIS[[#This Row],[TRADING SYMBOL]],[1]Sheet1!$D:$D,[1]Sheet1!$C:$C)</f>
        <v>490.65</v>
      </c>
      <c r="AE9807">
        <f>MIS[[#This Row],[OrderAverageTradedPrice]]*MIS[[#This Row],[OrderQuantity]]</f>
        <v>77600</v>
      </c>
      <c r="AF9807">
        <f>MIS[[#This Row],[LTP]]*MIS[[#This Row],[OrderQuantity]]</f>
        <v>78504</v>
      </c>
      <c r="AG9807">
        <f>IF(MIS[[#This Row],[OrderSide]]="SELL",MIS[[#This Row],[VALUE]]-MIS[[#This Row],[LIVE_VALUE]],MIS[[#This Row],[LIVE_VALUE]]-MIS[[#This Row],[VALUE]])</f>
        <v>904</v>
      </c>
      <c r="AH9807" t="str" cm="1">
        <f t="array" ref="AH9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7" t="str">
        <f>MIS[[#This Row],[TRADING SYMBOL]]</f>
        <v>SENSEX2552082300CE</v>
      </c>
      <c r="AJ9807" t="str">
        <f>IF(RIGHT(MIS[[#This Row],[Main/Hedge]],4)="MAIN","MAIN","HEDGE")</f>
        <v>MAIN</v>
      </c>
      <c r="AK9807" t="str" cm="1">
        <f t="array" ref="AK9807">_xlfn._xlws.FILTER(Table4[Column1],ISNUMBER(SEARCH(Table4[Column1],MIS[[#This Row],[OrderUniqueIdentifier]])),"")</f>
        <v>XYT</v>
      </c>
    </row>
    <row r="9808" spans="1:37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>
        <f>_xlfn.XLOOKUP(MIS[[#This Row],[TRADING SYMBOL]],[1]Sheet1!$D:$D,[1]Sheet1!$C:$C)</f>
        <v>490.65</v>
      </c>
      <c r="AE9808">
        <f>MIS[[#This Row],[OrderAverageTradedPrice]]*MIS[[#This Row],[OrderQuantity]]</f>
        <v>9700</v>
      </c>
      <c r="AF9808">
        <f>MIS[[#This Row],[LTP]]*MIS[[#This Row],[OrderQuantity]]</f>
        <v>9813</v>
      </c>
      <c r="AG9808">
        <f>IF(MIS[[#This Row],[OrderSide]]="SELL",MIS[[#This Row],[VALUE]]-MIS[[#This Row],[LIVE_VALUE]],MIS[[#This Row],[LIVE_VALUE]]-MIS[[#This Row],[VALUE]])</f>
        <v>113</v>
      </c>
      <c r="AH9808" t="str" cm="1">
        <f t="array" ref="AH9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08" t="str">
        <f>MIS[[#This Row],[TRADING SYMBOL]]</f>
        <v>SENSEX2552082300CE</v>
      </c>
      <c r="AJ9808" t="str">
        <f>IF(RIGHT(MIS[[#This Row],[Main/Hedge]],4)="MAIN","MAIN","HEDGE")</f>
        <v>MAIN</v>
      </c>
      <c r="AK9808" t="str" cm="1">
        <f t="array" ref="AK9808">_xlfn._xlws.FILTER(Table4[Column1],ISNUMBER(SEARCH(Table4[Column1],MIS[[#This Row],[OrderUniqueIdentifier]])),"")</f>
        <v>NOTREND</v>
      </c>
    </row>
    <row r="9809" spans="1:37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>
        <f>_xlfn.XLOOKUP(MIS[[#This Row],[TRADING SYMBOL]],[1]Sheet1!$D:$D,[1]Sheet1!$C:$C)</f>
        <v>115.45</v>
      </c>
      <c r="AE9809">
        <f>MIS[[#This Row],[OrderAverageTradedPrice]]*MIS[[#This Row],[OrderQuantity]]</f>
        <v>2194</v>
      </c>
      <c r="AF9809">
        <f>MIS[[#This Row],[LTP]]*MIS[[#This Row],[OrderQuantity]]</f>
        <v>2309</v>
      </c>
      <c r="AG9809">
        <f>IF(MIS[[#This Row],[OrderSide]]="SELL",MIS[[#This Row],[VALUE]]-MIS[[#This Row],[LIVE_VALUE]],MIS[[#This Row],[LIVE_VALUE]]-MIS[[#This Row],[VALUE]])</f>
        <v>115</v>
      </c>
      <c r="AH9809" t="str" cm="1">
        <f t="array" ref="AH9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9" t="str">
        <f>MIS[[#This Row],[TRADING SYMBOL]]</f>
        <v>SENSEX2552081100PE</v>
      </c>
      <c r="AJ9809" t="str">
        <f>IF(RIGHT(MIS[[#This Row],[Main/Hedge]],4)="MAIN","MAIN","HEDGE")</f>
        <v>MAIN</v>
      </c>
      <c r="AK9809" t="str" cm="1">
        <f t="array" ref="AK9809">_xlfn._xlws.FILTER(Table4[Column1],ISNUMBER(SEARCH(Table4[Column1],MIS[[#This Row],[OrderUniqueIdentifier]])),"")</f>
        <v>XYT</v>
      </c>
    </row>
    <row r="9810" spans="1:37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>
        <f>_xlfn.XLOOKUP(MIS[[#This Row],[TRADING SYMBOL]],[1]Sheet1!$D:$D,[1]Sheet1!$C:$C)</f>
        <v>168.75</v>
      </c>
      <c r="AE9810">
        <f>MIS[[#This Row],[OrderAverageTradedPrice]]*MIS[[#This Row],[OrderQuantity]]</f>
        <v>49950</v>
      </c>
      <c r="AF9810">
        <f>MIS[[#This Row],[LTP]]*MIS[[#This Row],[OrderQuantity]]</f>
        <v>50625</v>
      </c>
      <c r="AG9810">
        <f>IF(MIS[[#This Row],[OrderSide]]="SELL",MIS[[#This Row],[VALUE]]-MIS[[#This Row],[LIVE_VALUE]],MIS[[#This Row],[LIVE_VALUE]]-MIS[[#This Row],[VALUE]])</f>
        <v>675</v>
      </c>
      <c r="AH9810" t="str" cm="1">
        <f t="array" ref="AH9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10" t="str">
        <f>MIS[[#This Row],[TRADING SYMBOL]]</f>
        <v>NIFTY2552225050CE</v>
      </c>
      <c r="AJ9810" t="str">
        <f>IF(RIGHT(MIS[[#This Row],[Main/Hedge]],4)="MAIN","MAIN","HEDGE")</f>
        <v>MAIN</v>
      </c>
      <c r="AK9810" t="str" cm="1">
        <f t="array" ref="AK9810">_xlfn._xlws.FILTER(Table4[Column1],ISNUMBER(SEARCH(Table4[Column1],MIS[[#This Row],[OrderUniqueIdentifier]])),"")</f>
        <v>NOTREND</v>
      </c>
    </row>
    <row r="9811" spans="1:37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>
        <f>_xlfn.XLOOKUP(MIS[[#This Row],[TRADING SYMBOL]],[1]Sheet1!$D:$D,[1]Sheet1!$C:$C)</f>
        <v>168.75</v>
      </c>
      <c r="AE9811">
        <f>MIS[[#This Row],[OrderAverageTradedPrice]]*MIS[[#This Row],[OrderQuantity]]</f>
        <v>174911.2499999991</v>
      </c>
      <c r="AF9811">
        <f>MIS[[#This Row],[LTP]]*MIS[[#This Row],[OrderQuantity]]</f>
        <v>177187.5</v>
      </c>
      <c r="AG9811">
        <f>IF(MIS[[#This Row],[OrderSide]]="SELL",MIS[[#This Row],[VALUE]]-MIS[[#This Row],[LIVE_VALUE]],MIS[[#This Row],[LIVE_VALUE]]-MIS[[#This Row],[VALUE]])</f>
        <v>2276.2500000009022</v>
      </c>
      <c r="AH9811" t="str" cm="1">
        <f t="array" ref="AH9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11" t="str">
        <f>MIS[[#This Row],[TRADING SYMBOL]]</f>
        <v>NIFTY2552225050CE</v>
      </c>
      <c r="AJ9811" t="str">
        <f>IF(RIGHT(MIS[[#This Row],[Main/Hedge]],4)="MAIN","MAIN","HEDGE")</f>
        <v>MAIN</v>
      </c>
      <c r="AK9811" t="str" cm="1">
        <f t="array" ref="AK9811">_xlfn._xlws.FILTER(Table4[Column1],ISNUMBER(SEARCH(Table4[Column1],MIS[[#This Row],[OrderUniqueIdentifier]])),"")</f>
        <v>NOTREND</v>
      </c>
    </row>
    <row r="9812" spans="1:37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>
        <f>_xlfn.XLOOKUP(MIS[[#This Row],[TRADING SYMBOL]],[1]Sheet1!$D:$D,[1]Sheet1!$C:$C)</f>
        <v>490.65</v>
      </c>
      <c r="AE9812">
        <f>MIS[[#This Row],[OrderAverageTradedPrice]]*MIS[[#This Row],[OrderQuantity]]</f>
        <v>29097</v>
      </c>
      <c r="AF9812">
        <f>MIS[[#This Row],[LTP]]*MIS[[#This Row],[OrderQuantity]]</f>
        <v>29439</v>
      </c>
      <c r="AG9812">
        <f>IF(MIS[[#This Row],[OrderSide]]="SELL",MIS[[#This Row],[VALUE]]-MIS[[#This Row],[LIVE_VALUE]],MIS[[#This Row],[LIVE_VALUE]]-MIS[[#This Row],[VALUE]])</f>
        <v>342</v>
      </c>
      <c r="AH9812" t="str" cm="1">
        <f t="array" ref="AH9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12" t="str">
        <f>MIS[[#This Row],[TRADING SYMBOL]]</f>
        <v>SENSEX2552082300CE</v>
      </c>
      <c r="AJ9812" t="str">
        <f>IF(RIGHT(MIS[[#This Row],[Main/Hedge]],4)="MAIN","MAIN","HEDGE")</f>
        <v>MAIN</v>
      </c>
      <c r="AK9812" t="str" cm="1">
        <f t="array" ref="AK9812">_xlfn._xlws.FILTER(Table4[Column1],ISNUMBER(SEARCH(Table4[Column1],MIS[[#This Row],[OrderUniqueIdentifier]])),"")</f>
        <v>XYT</v>
      </c>
    </row>
    <row r="9813" spans="1:37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>
        <f>_xlfn.XLOOKUP(MIS[[#This Row],[TRADING SYMBOL]],[1]Sheet1!$D:$D,[1]Sheet1!$C:$C)</f>
        <v>441.2</v>
      </c>
      <c r="AE9813">
        <f>MIS[[#This Row],[OrderAverageTradedPrice]]*MIS[[#This Row],[OrderQuantity]]</f>
        <v>43110</v>
      </c>
      <c r="AF9813">
        <f>MIS[[#This Row],[LTP]]*MIS[[#This Row],[OrderQuantity]]</f>
        <v>44120</v>
      </c>
      <c r="AG9813">
        <f>IF(MIS[[#This Row],[OrderSide]]="SELL",MIS[[#This Row],[VALUE]]-MIS[[#This Row],[LIVE_VALUE]],MIS[[#This Row],[LIVE_VALUE]]-MIS[[#This Row],[VALUE]])</f>
        <v>1010</v>
      </c>
      <c r="AH9813" t="str" cm="1">
        <f t="array" ref="AH9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13" t="str">
        <f>MIS[[#This Row],[TRADING SYMBOL]]</f>
        <v>SENSEX2552082400CE</v>
      </c>
      <c r="AJ9813" t="str">
        <f>IF(RIGHT(MIS[[#This Row],[Main/Hedge]],4)="MAIN","MAIN","HEDGE")</f>
        <v>MAIN</v>
      </c>
      <c r="AK9813" t="str" cm="1">
        <f t="array" ref="AK9813">_xlfn._xlws.FILTER(Table4[Column1],ISNUMBER(SEARCH(Table4[Column1],MIS[[#This Row],[OrderUniqueIdentifier]])),"")</f>
        <v>NOTREND</v>
      </c>
    </row>
    <row r="9814" spans="1:37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>
        <f>_xlfn.XLOOKUP(MIS[[#This Row],[TRADING SYMBOL]],[1]Sheet1!$D:$D,[1]Sheet1!$C:$C)</f>
        <v>107.95</v>
      </c>
      <c r="AE9814">
        <f>MIS[[#This Row],[OrderAverageTradedPrice]]*MIS[[#This Row],[OrderQuantity]]</f>
        <v>5955</v>
      </c>
      <c r="AF9814">
        <f>MIS[[#This Row],[LTP]]*MIS[[#This Row],[OrderQuantity]]</f>
        <v>6477</v>
      </c>
      <c r="AG9814">
        <f>IF(MIS[[#This Row],[OrderSide]]="SELL",MIS[[#This Row],[VALUE]]-MIS[[#This Row],[LIVE_VALUE]],MIS[[#This Row],[LIVE_VALUE]]-MIS[[#This Row],[VALUE]])</f>
        <v>522</v>
      </c>
      <c r="AH9814" t="str" cm="1">
        <f t="array" ref="AH9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14" t="str">
        <f>MIS[[#This Row],[TRADING SYMBOL]]</f>
        <v>SENSEX2552081000PE</v>
      </c>
      <c r="AJ9814" t="str">
        <f>IF(RIGHT(MIS[[#This Row],[Main/Hedge]],4)="MAIN","MAIN","HEDGE")</f>
        <v>MAIN</v>
      </c>
      <c r="AK9814" t="str" cm="1">
        <f t="array" ref="AK9814">_xlfn._xlws.FILTER(Table4[Column1],ISNUMBER(SEARCH(Table4[Column1],MIS[[#This Row],[OrderUniqueIdentifier]])),"")</f>
        <v>XYT</v>
      </c>
    </row>
    <row r="9815" spans="1:37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>
        <f>_xlfn.XLOOKUP(MIS[[#This Row],[TRADING SYMBOL]],[1]Sheet1!$D:$D,[1]Sheet1!$C:$C)</f>
        <v>115.45</v>
      </c>
      <c r="AE9815">
        <f>MIS[[#This Row],[OrderAverageTradedPrice]]*MIS[[#This Row],[OrderQuantity]]</f>
        <v>8806</v>
      </c>
      <c r="AF9815">
        <f>MIS[[#This Row],[LTP]]*MIS[[#This Row],[OrderQuantity]]</f>
        <v>9236</v>
      </c>
      <c r="AG9815">
        <f>IF(MIS[[#This Row],[OrderSide]]="SELL",MIS[[#This Row],[VALUE]]-MIS[[#This Row],[LIVE_VALUE]],MIS[[#This Row],[LIVE_VALUE]]-MIS[[#This Row],[VALUE]])</f>
        <v>430</v>
      </c>
      <c r="AH9815" t="str" cm="1">
        <f t="array" ref="AH9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15" t="str">
        <f>MIS[[#This Row],[TRADING SYMBOL]]</f>
        <v>SENSEX2552081100PE</v>
      </c>
      <c r="AJ9815" t="str">
        <f>IF(RIGHT(MIS[[#This Row],[Main/Hedge]],4)="MAIN","MAIN","HEDGE")</f>
        <v>MAIN</v>
      </c>
      <c r="AK9815" t="str" cm="1">
        <f t="array" ref="AK9815">_xlfn._xlws.FILTER(Table4[Column1],ISNUMBER(SEARCH(Table4[Column1],MIS[[#This Row],[OrderUniqueIdentifier]])),"")</f>
        <v>XYT</v>
      </c>
    </row>
    <row r="9816" spans="1:37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>
        <f>_xlfn.XLOOKUP(MIS[[#This Row],[TRADING SYMBOL]],[1]Sheet1!$D:$D,[1]Sheet1!$C:$C)</f>
        <v>409.5</v>
      </c>
      <c r="AE9816">
        <f>MIS[[#This Row],[OrderAverageTradedPrice]]*MIS[[#This Row],[OrderQuantity]]</f>
        <v>24219</v>
      </c>
      <c r="AF9816">
        <f>MIS[[#This Row],[LTP]]*MIS[[#This Row],[OrderQuantity]]</f>
        <v>24570</v>
      </c>
      <c r="AG9816">
        <f>IF(MIS[[#This Row],[OrderSide]]="SELL",MIS[[#This Row],[VALUE]]-MIS[[#This Row],[LIVE_VALUE]],MIS[[#This Row],[LIVE_VALUE]]-MIS[[#This Row],[VALUE]])</f>
        <v>351</v>
      </c>
      <c r="AH9816" t="str" cm="1">
        <f t="array" ref="AH9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16" t="str">
        <f>MIS[[#This Row],[TRADING SYMBOL]]</f>
        <v>SENSEX2552082300PE</v>
      </c>
      <c r="AJ9816" t="str">
        <f>IF(RIGHT(MIS[[#This Row],[Main/Hedge]],4)="MAIN","MAIN","HEDGE")</f>
        <v>MAIN</v>
      </c>
      <c r="AK9816" t="str" cm="1">
        <f t="array" ref="AK9816">_xlfn._xlws.FILTER(Table4[Column1],ISNUMBER(SEARCH(Table4[Column1],MIS[[#This Row],[OrderUniqueIdentifier]])),"")</f>
        <v>XYT</v>
      </c>
    </row>
    <row r="9817" spans="1:37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>
        <f>_xlfn.XLOOKUP(MIS[[#This Row],[TRADING SYMBOL]],[1]Sheet1!$D:$D,[1]Sheet1!$C:$C)</f>
        <v>187</v>
      </c>
      <c r="AE9817">
        <f>MIS[[#This Row],[OrderAverageTradedPrice]]*MIS[[#This Row],[OrderQuantity]]</f>
        <v>56205</v>
      </c>
      <c r="AF9817">
        <f>MIS[[#This Row],[LTP]]*MIS[[#This Row],[OrderQuantity]]</f>
        <v>56100</v>
      </c>
      <c r="AG9817">
        <f>IF(MIS[[#This Row],[OrderSide]]="SELL",MIS[[#This Row],[VALUE]]-MIS[[#This Row],[LIVE_VALUE]],MIS[[#This Row],[LIVE_VALUE]]-MIS[[#This Row],[VALUE]])</f>
        <v>-105</v>
      </c>
      <c r="AH9817" t="str" cm="1">
        <f t="array" ref="AH9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17" t="str">
        <f>MIS[[#This Row],[TRADING SYMBOL]]</f>
        <v>NIFTY2552225050PE</v>
      </c>
      <c r="AJ9817" t="str">
        <f>IF(RIGHT(MIS[[#This Row],[Main/Hedge]],4)="MAIN","MAIN","HEDGE")</f>
        <v>MAIN</v>
      </c>
      <c r="AK9817" t="str" cm="1">
        <f t="array" ref="AK9817">_xlfn._xlws.FILTER(Table4[Column1],ISNUMBER(SEARCH(Table4[Column1],MIS[[#This Row],[OrderUniqueIdentifier]])),"")</f>
        <v>NOTREND</v>
      </c>
    </row>
    <row r="9818" spans="1:37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>
        <f>_xlfn.XLOOKUP(MIS[[#This Row],[TRADING SYMBOL]],[1]Sheet1!$D:$D,[1]Sheet1!$C:$C)</f>
        <v>409.5</v>
      </c>
      <c r="AE9818">
        <f>MIS[[#This Row],[OrderAverageTradedPrice]]*MIS[[#This Row],[OrderQuantity]]</f>
        <v>48442.99999999992</v>
      </c>
      <c r="AF9818">
        <f>MIS[[#This Row],[LTP]]*MIS[[#This Row],[OrderQuantity]]</f>
        <v>49140</v>
      </c>
      <c r="AG9818">
        <f>IF(MIS[[#This Row],[OrderSide]]="SELL",MIS[[#This Row],[VALUE]]-MIS[[#This Row],[LIVE_VALUE]],MIS[[#This Row],[LIVE_VALUE]]-MIS[[#This Row],[VALUE]])</f>
        <v>697.00000000008004</v>
      </c>
      <c r="AH9818" t="str" cm="1">
        <f t="array" ref="AH98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18" t="str">
        <f>MIS[[#This Row],[TRADING SYMBOL]]</f>
        <v>SENSEX2552082300PE</v>
      </c>
      <c r="AJ9818" t="str">
        <f>IF(RIGHT(MIS[[#This Row],[Main/Hedge]],4)="MAIN","MAIN","HEDGE")</f>
        <v>MAIN</v>
      </c>
      <c r="AK9818" t="str" cm="1">
        <f t="array" ref="AK9818">_xlfn._xlws.FILTER(Table4[Column1],ISNUMBER(SEARCH(Table4[Column1],MIS[[#This Row],[OrderUniqueIdentifier]])),"")</f>
        <v>LONGSHORT</v>
      </c>
    </row>
    <row r="9819" spans="1:37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>
        <f>_xlfn.XLOOKUP(MIS[[#This Row],[TRADING SYMBOL]],[1]Sheet1!$D:$D,[1]Sheet1!$C:$C)</f>
        <v>168.75</v>
      </c>
      <c r="AE9819">
        <f>MIS[[#This Row],[OrderAverageTradedPrice]]*MIS[[#This Row],[OrderQuantity]]</f>
        <v>37395</v>
      </c>
      <c r="AF9819">
        <f>MIS[[#This Row],[LTP]]*MIS[[#This Row],[OrderQuantity]]</f>
        <v>37968.75</v>
      </c>
      <c r="AG9819">
        <f>IF(MIS[[#This Row],[OrderSide]]="SELL",MIS[[#This Row],[VALUE]]-MIS[[#This Row],[LIVE_VALUE]],MIS[[#This Row],[LIVE_VALUE]]-MIS[[#This Row],[VALUE]])</f>
        <v>573.75</v>
      </c>
      <c r="AH9819" t="str" cm="1">
        <f t="array" ref="AH9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19" t="str">
        <f>MIS[[#This Row],[TRADING SYMBOL]]</f>
        <v>NIFTY2552225050CE</v>
      </c>
      <c r="AJ9819" t="str">
        <f>IF(RIGHT(MIS[[#This Row],[Main/Hedge]],4)="MAIN","MAIN","HEDGE")</f>
        <v>MAIN</v>
      </c>
      <c r="AK9819" t="str" cm="1">
        <f t="array" ref="AK9819">_xlfn._xlws.FILTER(Table4[Column1],ISNUMBER(SEARCH(Table4[Column1],MIS[[#This Row],[OrderUniqueIdentifier]])),"")</f>
        <v>NOTREND</v>
      </c>
    </row>
    <row r="9820" spans="1:37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>
        <f>_xlfn.XLOOKUP(MIS[[#This Row],[TRADING SYMBOL]],[1]Sheet1!$D:$D,[1]Sheet1!$C:$C)</f>
        <v>163.69999999999999</v>
      </c>
      <c r="AE9820">
        <f>MIS[[#This Row],[OrderAverageTradedPrice]]*MIS[[#This Row],[OrderQuantity]]</f>
        <v>36900</v>
      </c>
      <c r="AF9820">
        <f>MIS[[#This Row],[LTP]]*MIS[[#This Row],[OrderQuantity]]</f>
        <v>36832.5</v>
      </c>
      <c r="AG9820">
        <f>IF(MIS[[#This Row],[OrderSide]]="SELL",MIS[[#This Row],[VALUE]]-MIS[[#This Row],[LIVE_VALUE]],MIS[[#This Row],[LIVE_VALUE]]-MIS[[#This Row],[VALUE]])</f>
        <v>-67.5</v>
      </c>
      <c r="AH9820" t="str" cm="1">
        <f t="array" ref="AH98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20" t="str">
        <f>MIS[[#This Row],[TRADING SYMBOL]]</f>
        <v>NIFTY2552225000PE</v>
      </c>
      <c r="AJ9820" t="str">
        <f>IF(RIGHT(MIS[[#This Row],[Main/Hedge]],4)="MAIN","MAIN","HEDGE")</f>
        <v>MAIN</v>
      </c>
      <c r="AK9820" t="str" cm="1">
        <f t="array" ref="AK9820">_xlfn._xlws.FILTER(Table4[Column1],ISNUMBER(SEARCH(Table4[Column1],MIS[[#This Row],[OrderUniqueIdentifier]])),"")</f>
        <v>LONGSHORT</v>
      </c>
    </row>
    <row r="9821" spans="1:37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>
        <f>_xlfn.XLOOKUP(MIS[[#This Row],[TRADING SYMBOL]],[1]Sheet1!$D:$D,[1]Sheet1!$C:$C)</f>
        <v>91.6</v>
      </c>
      <c r="AE9821">
        <f>MIS[[#This Row],[OrderAverageTradedPrice]]*MIS[[#This Row],[OrderQuantity]]</f>
        <v>5338.9999999999982</v>
      </c>
      <c r="AF9821">
        <f>MIS[[#This Row],[LTP]]*MIS[[#This Row],[OrderQuantity]]</f>
        <v>5496</v>
      </c>
      <c r="AG9821">
        <f>IF(MIS[[#This Row],[OrderSide]]="SELL",MIS[[#This Row],[VALUE]]-MIS[[#This Row],[LIVE_VALUE]],MIS[[#This Row],[LIVE_VALUE]]-MIS[[#This Row],[VALUE]])</f>
        <v>157.00000000000182</v>
      </c>
      <c r="AH9821" t="str" cm="1">
        <f t="array" ref="AH9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1" t="str">
        <f>MIS[[#This Row],[TRADING SYMBOL]]</f>
        <v>SENSEX2552083600CE</v>
      </c>
      <c r="AJ9821" t="str">
        <f>IF(RIGHT(MIS[[#This Row],[Main/Hedge]],4)="MAIN","MAIN","HEDGE")</f>
        <v>MAIN</v>
      </c>
      <c r="AK9821" t="str" cm="1">
        <f t="array" ref="AK9821">_xlfn._xlws.FILTER(Table4[Column1],ISNUMBER(SEARCH(Table4[Column1],MIS[[#This Row],[OrderUniqueIdentifier]])),"")</f>
        <v>XYT</v>
      </c>
    </row>
    <row r="9822" spans="1:37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>
        <f>_xlfn.XLOOKUP(MIS[[#This Row],[TRADING SYMBOL]],[1]Sheet1!$D:$D,[1]Sheet1!$C:$C)</f>
        <v>490.65</v>
      </c>
      <c r="AE9822">
        <f>MIS[[#This Row],[OrderAverageTradedPrice]]*MIS[[#This Row],[OrderQuantity]]</f>
        <v>19400</v>
      </c>
      <c r="AF9822">
        <f>MIS[[#This Row],[LTP]]*MIS[[#This Row],[OrderQuantity]]</f>
        <v>19626</v>
      </c>
      <c r="AG9822">
        <f>IF(MIS[[#This Row],[OrderSide]]="SELL",MIS[[#This Row],[VALUE]]-MIS[[#This Row],[LIVE_VALUE]],MIS[[#This Row],[LIVE_VALUE]]-MIS[[#This Row],[VALUE]])</f>
        <v>226</v>
      </c>
      <c r="AH9822" t="str" cm="1">
        <f t="array" ref="AH9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2" t="str">
        <f>MIS[[#This Row],[TRADING SYMBOL]]</f>
        <v>SENSEX2552082300CE</v>
      </c>
      <c r="AJ9822" t="str">
        <f>IF(RIGHT(MIS[[#This Row],[Main/Hedge]],4)="MAIN","MAIN","HEDGE")</f>
        <v>MAIN</v>
      </c>
      <c r="AK9822" t="str" cm="1">
        <f t="array" ref="AK9822">_xlfn._xlws.FILTER(Table4[Column1],ISNUMBER(SEARCH(Table4[Column1],MIS[[#This Row],[OrderUniqueIdentifier]])),"")</f>
        <v>XYT</v>
      </c>
    </row>
    <row r="9823" spans="1:37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>
        <f>_xlfn.XLOOKUP(MIS[[#This Row],[TRADING SYMBOL]],[1]Sheet1!$D:$D,[1]Sheet1!$C:$C)</f>
        <v>409.5</v>
      </c>
      <c r="AE9823">
        <f>MIS[[#This Row],[OrderAverageTradedPrice]]*MIS[[#This Row],[OrderQuantity]]</f>
        <v>40344</v>
      </c>
      <c r="AF9823">
        <f>MIS[[#This Row],[LTP]]*MIS[[#This Row],[OrderQuantity]]</f>
        <v>40950</v>
      </c>
      <c r="AG9823">
        <f>IF(MIS[[#This Row],[OrderSide]]="SELL",MIS[[#This Row],[VALUE]]-MIS[[#This Row],[LIVE_VALUE]],MIS[[#This Row],[LIVE_VALUE]]-MIS[[#This Row],[VALUE]])</f>
        <v>606</v>
      </c>
      <c r="AH9823" t="str" cm="1">
        <f t="array" ref="AH98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23" t="str">
        <f>MIS[[#This Row],[TRADING SYMBOL]]</f>
        <v>SENSEX2552082300PE</v>
      </c>
      <c r="AJ9823" t="str">
        <f>IF(RIGHT(MIS[[#This Row],[Main/Hedge]],4)="MAIN","MAIN","HEDGE")</f>
        <v>MAIN</v>
      </c>
      <c r="AK9823" t="str" cm="1">
        <f t="array" ref="AK9823">_xlfn._xlws.FILTER(Table4[Column1],ISNUMBER(SEARCH(Table4[Column1],MIS[[#This Row],[OrderUniqueIdentifier]])),"")</f>
        <v>LONGSHORT</v>
      </c>
    </row>
    <row r="9824" spans="1:37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>
        <f>_xlfn.XLOOKUP(MIS[[#This Row],[TRADING SYMBOL]],[1]Sheet1!$D:$D,[1]Sheet1!$C:$C)</f>
        <v>118.35</v>
      </c>
      <c r="AE9824">
        <f>MIS[[#This Row],[OrderAverageTradedPrice]]*MIS[[#This Row],[OrderQuantity]]</f>
        <v>4692</v>
      </c>
      <c r="AF9824">
        <f>MIS[[#This Row],[LTP]]*MIS[[#This Row],[OrderQuantity]]</f>
        <v>4734</v>
      </c>
      <c r="AG9824">
        <f>IF(MIS[[#This Row],[OrderSide]]="SELL",MIS[[#This Row],[VALUE]]-MIS[[#This Row],[LIVE_VALUE]],MIS[[#This Row],[LIVE_VALUE]]-MIS[[#This Row],[VALUE]])</f>
        <v>42</v>
      </c>
      <c r="AH9824" t="str" cm="1">
        <f t="array" ref="AH9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4" t="str">
        <f>MIS[[#This Row],[TRADING SYMBOL]]</f>
        <v>SENSEX2552083400CE</v>
      </c>
      <c r="AJ9824" t="str">
        <f>IF(RIGHT(MIS[[#This Row],[Main/Hedge]],4)="MAIN","MAIN","HEDGE")</f>
        <v>MAIN</v>
      </c>
      <c r="AK9824" t="str" cm="1">
        <f t="array" ref="AK9824">_xlfn._xlws.FILTER(Table4[Column1],ISNUMBER(SEARCH(Table4[Column1],MIS[[#This Row],[OrderUniqueIdentifier]])),"")</f>
        <v>XYT</v>
      </c>
    </row>
    <row r="9825" spans="1:37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>
        <f>_xlfn.XLOOKUP(MIS[[#This Row],[TRADING SYMBOL]],[1]Sheet1!$D:$D,[1]Sheet1!$C:$C)</f>
        <v>490.65</v>
      </c>
      <c r="AE9825">
        <f>MIS[[#This Row],[OrderAverageTradedPrice]]*MIS[[#This Row],[OrderQuantity]]</f>
        <v>38800</v>
      </c>
      <c r="AF9825">
        <f>MIS[[#This Row],[LTP]]*MIS[[#This Row],[OrderQuantity]]</f>
        <v>39252</v>
      </c>
      <c r="AG9825">
        <f>IF(MIS[[#This Row],[OrderSide]]="SELL",MIS[[#This Row],[VALUE]]-MIS[[#This Row],[LIVE_VALUE]],MIS[[#This Row],[LIVE_VALUE]]-MIS[[#This Row],[VALUE]])</f>
        <v>452</v>
      </c>
      <c r="AH9825" t="str" cm="1">
        <f t="array" ref="AH9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25" t="str">
        <f>MIS[[#This Row],[TRADING SYMBOL]]</f>
        <v>SENSEX2552082300CE</v>
      </c>
      <c r="AJ9825" t="str">
        <f>IF(RIGHT(MIS[[#This Row],[Main/Hedge]],4)="MAIN","MAIN","HEDGE")</f>
        <v>MAIN</v>
      </c>
      <c r="AK9825" t="str" cm="1">
        <f t="array" ref="AK9825">_xlfn._xlws.FILTER(Table4[Column1],ISNUMBER(SEARCH(Table4[Column1],MIS[[#This Row],[OrderUniqueIdentifier]])),"")</f>
        <v>NOTREND</v>
      </c>
    </row>
    <row r="9826" spans="1:37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>
        <f>_xlfn.XLOOKUP(MIS[[#This Row],[TRADING SYMBOL]],[1]Sheet1!$D:$D,[1]Sheet1!$C:$C)</f>
        <v>168.75</v>
      </c>
      <c r="AE9826">
        <f>MIS[[#This Row],[OrderAverageTradedPrice]]*MIS[[#This Row],[OrderQuantity]]</f>
        <v>37376.249999999847</v>
      </c>
      <c r="AF9826">
        <f>MIS[[#This Row],[LTP]]*MIS[[#This Row],[OrderQuantity]]</f>
        <v>37968.75</v>
      </c>
      <c r="AG9826">
        <f>IF(MIS[[#This Row],[OrderSide]]="SELL",MIS[[#This Row],[VALUE]]-MIS[[#This Row],[LIVE_VALUE]],MIS[[#This Row],[LIVE_VALUE]]-MIS[[#This Row],[VALUE]])</f>
        <v>592.5000000001528</v>
      </c>
      <c r="AH9826" t="str" cm="1">
        <f t="array" ref="AH9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26" t="str">
        <f>MIS[[#This Row],[TRADING SYMBOL]]</f>
        <v>NIFTY2552225050CE</v>
      </c>
      <c r="AJ9826" t="str">
        <f>IF(RIGHT(MIS[[#This Row],[Main/Hedge]],4)="MAIN","MAIN","HEDGE")</f>
        <v>MAIN</v>
      </c>
      <c r="AK9826" t="str" cm="1">
        <f t="array" ref="AK9826">_xlfn._xlws.FILTER(Table4[Column1],ISNUMBER(SEARCH(Table4[Column1],MIS[[#This Row],[OrderUniqueIdentifier]])),"")</f>
        <v>NOTREND</v>
      </c>
    </row>
    <row r="9827" spans="1:37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>
        <f>_xlfn.XLOOKUP(MIS[[#This Row],[TRADING SYMBOL]],[1]Sheet1!$D:$D,[1]Sheet1!$C:$C)</f>
        <v>409.5</v>
      </c>
      <c r="AE9827">
        <f>MIS[[#This Row],[OrderAverageTradedPrice]]*MIS[[#This Row],[OrderQuantity]]</f>
        <v>48528</v>
      </c>
      <c r="AF9827">
        <f>MIS[[#This Row],[LTP]]*MIS[[#This Row],[OrderQuantity]]</f>
        <v>49140</v>
      </c>
      <c r="AG9827">
        <f>IF(MIS[[#This Row],[OrderSide]]="SELL",MIS[[#This Row],[VALUE]]-MIS[[#This Row],[LIVE_VALUE]],MIS[[#This Row],[LIVE_VALUE]]-MIS[[#This Row],[VALUE]])</f>
        <v>612</v>
      </c>
      <c r="AH9827" t="str" cm="1">
        <f t="array" ref="AH98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27" t="str">
        <f>MIS[[#This Row],[TRADING SYMBOL]]</f>
        <v>SENSEX2552082300PE</v>
      </c>
      <c r="AJ9827" t="str">
        <f>IF(RIGHT(MIS[[#This Row],[Main/Hedge]],4)="MAIN","MAIN","HEDGE")</f>
        <v>MAIN</v>
      </c>
      <c r="AK9827" t="str" cm="1">
        <f t="array" ref="AK9827">_xlfn._xlws.FILTER(Table4[Column1],ISNUMBER(SEARCH(Table4[Column1],MIS[[#This Row],[OrderUniqueIdentifier]])),"")</f>
        <v>LONGSHORT</v>
      </c>
    </row>
    <row r="9828" spans="1:37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>
        <f>_xlfn.XLOOKUP(MIS[[#This Row],[TRADING SYMBOL]],[1]Sheet1!$D:$D,[1]Sheet1!$C:$C)</f>
        <v>91.6</v>
      </c>
      <c r="AE9828">
        <f>MIS[[#This Row],[OrderAverageTradedPrice]]*MIS[[#This Row],[OrderQuantity]]</f>
        <v>5338.9999999999982</v>
      </c>
      <c r="AF9828">
        <f>MIS[[#This Row],[LTP]]*MIS[[#This Row],[OrderQuantity]]</f>
        <v>5496</v>
      </c>
      <c r="AG9828">
        <f>IF(MIS[[#This Row],[OrderSide]]="SELL",MIS[[#This Row],[VALUE]]-MIS[[#This Row],[LIVE_VALUE]],MIS[[#This Row],[LIVE_VALUE]]-MIS[[#This Row],[VALUE]])</f>
        <v>157.00000000000182</v>
      </c>
      <c r="AH9828" t="str" cm="1">
        <f t="array" ref="AH9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8" t="str">
        <f>MIS[[#This Row],[TRADING SYMBOL]]</f>
        <v>SENSEX2552083600CE</v>
      </c>
      <c r="AJ9828" t="str">
        <f>IF(RIGHT(MIS[[#This Row],[Main/Hedge]],4)="MAIN","MAIN","HEDGE")</f>
        <v>MAIN</v>
      </c>
      <c r="AK9828" t="str" cm="1">
        <f t="array" ref="AK9828">_xlfn._xlws.FILTER(Table4[Column1],ISNUMBER(SEARCH(Table4[Column1],MIS[[#This Row],[OrderUniqueIdentifier]])),"")</f>
        <v>XYT</v>
      </c>
    </row>
    <row r="9829" spans="1:37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>
        <f>_xlfn.XLOOKUP(MIS[[#This Row],[TRADING SYMBOL]],[1]Sheet1!$D:$D,[1]Sheet1!$C:$C)</f>
        <v>490.65</v>
      </c>
      <c r="AE9829">
        <f>MIS[[#This Row],[OrderAverageTradedPrice]]*MIS[[#This Row],[OrderQuantity]]</f>
        <v>19400</v>
      </c>
      <c r="AF9829">
        <f>MIS[[#This Row],[LTP]]*MIS[[#This Row],[OrderQuantity]]</f>
        <v>19626</v>
      </c>
      <c r="AG9829">
        <f>IF(MIS[[#This Row],[OrderSide]]="SELL",MIS[[#This Row],[VALUE]]-MIS[[#This Row],[LIVE_VALUE]],MIS[[#This Row],[LIVE_VALUE]]-MIS[[#This Row],[VALUE]])</f>
        <v>226</v>
      </c>
      <c r="AH9829" t="str" cm="1">
        <f t="array" ref="AH9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9" t="str">
        <f>MIS[[#This Row],[TRADING SYMBOL]]</f>
        <v>SENSEX2552082300CE</v>
      </c>
      <c r="AJ9829" t="str">
        <f>IF(RIGHT(MIS[[#This Row],[Main/Hedge]],4)="MAIN","MAIN","HEDGE")</f>
        <v>MAIN</v>
      </c>
      <c r="AK9829" t="str" cm="1">
        <f t="array" ref="AK9829">_xlfn._xlws.FILTER(Table4[Column1],ISNUMBER(SEARCH(Table4[Column1],MIS[[#This Row],[OrderUniqueIdentifier]])),"")</f>
        <v>XYT</v>
      </c>
    </row>
    <row r="9830" spans="1:37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>
        <f>_xlfn.XLOOKUP(MIS[[#This Row],[TRADING SYMBOL]],[1]Sheet1!$D:$D,[1]Sheet1!$C:$C)</f>
        <v>118.35</v>
      </c>
      <c r="AE9830">
        <f>MIS[[#This Row],[OrderAverageTradedPrice]]*MIS[[#This Row],[OrderQuantity]]</f>
        <v>7035</v>
      </c>
      <c r="AF9830">
        <f>MIS[[#This Row],[LTP]]*MIS[[#This Row],[OrderQuantity]]</f>
        <v>7101</v>
      </c>
      <c r="AG9830">
        <f>IF(MIS[[#This Row],[OrderSide]]="SELL",MIS[[#This Row],[VALUE]]-MIS[[#This Row],[LIVE_VALUE]],MIS[[#This Row],[LIVE_VALUE]]-MIS[[#This Row],[VALUE]])</f>
        <v>66</v>
      </c>
      <c r="AH9830" t="str" cm="1">
        <f t="array" ref="AH9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30" t="str">
        <f>MIS[[#This Row],[TRADING SYMBOL]]</f>
        <v>SENSEX2552083400CE</v>
      </c>
      <c r="AJ9830" t="str">
        <f>IF(RIGHT(MIS[[#This Row],[Main/Hedge]],4)="MAIN","MAIN","HEDGE")</f>
        <v>MAIN</v>
      </c>
      <c r="AK9830" t="str" cm="1">
        <f t="array" ref="AK9830">_xlfn._xlws.FILTER(Table4[Column1],ISNUMBER(SEARCH(Table4[Column1],MIS[[#This Row],[OrderUniqueIdentifier]])),"")</f>
        <v>XYT</v>
      </c>
    </row>
    <row r="9831" spans="1:37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>
        <f>_xlfn.XLOOKUP(MIS[[#This Row],[TRADING SYMBOL]],[1]Sheet1!$D:$D,[1]Sheet1!$C:$C)</f>
        <v>490.65</v>
      </c>
      <c r="AE9831">
        <f>MIS[[#This Row],[OrderAverageTradedPrice]]*MIS[[#This Row],[OrderQuantity]]</f>
        <v>38797</v>
      </c>
      <c r="AF9831">
        <f>MIS[[#This Row],[LTP]]*MIS[[#This Row],[OrderQuantity]]</f>
        <v>39252</v>
      </c>
      <c r="AG9831">
        <f>IF(MIS[[#This Row],[OrderSide]]="SELL",MIS[[#This Row],[VALUE]]-MIS[[#This Row],[LIVE_VALUE]],MIS[[#This Row],[LIVE_VALUE]]-MIS[[#This Row],[VALUE]])</f>
        <v>455</v>
      </c>
      <c r="AH9831" t="str" cm="1">
        <f t="array" ref="AH9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31" t="str">
        <f>MIS[[#This Row],[TRADING SYMBOL]]</f>
        <v>SENSEX2552082300CE</v>
      </c>
      <c r="AJ9831" t="str">
        <f>IF(RIGHT(MIS[[#This Row],[Main/Hedge]],4)="MAIN","MAIN","HEDGE")</f>
        <v>MAIN</v>
      </c>
      <c r="AK9831" t="str" cm="1">
        <f t="array" ref="AK9831">_xlfn._xlws.FILTER(Table4[Column1],ISNUMBER(SEARCH(Table4[Column1],MIS[[#This Row],[OrderUniqueIdentifier]])),"")</f>
        <v>NOTREND</v>
      </c>
    </row>
    <row r="9832" spans="1:37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>
        <f>_xlfn.XLOOKUP(MIS[[#This Row],[TRADING SYMBOL]],[1]Sheet1!$D:$D,[1]Sheet1!$C:$C)</f>
        <v>168.75</v>
      </c>
      <c r="AE9832">
        <f>MIS[[#This Row],[OrderAverageTradedPrice]]*MIS[[#This Row],[OrderQuantity]]</f>
        <v>12465</v>
      </c>
      <c r="AF9832">
        <f>MIS[[#This Row],[LTP]]*MIS[[#This Row],[OrderQuantity]]</f>
        <v>12656.25</v>
      </c>
      <c r="AG9832">
        <f>IF(MIS[[#This Row],[OrderSide]]="SELL",MIS[[#This Row],[VALUE]]-MIS[[#This Row],[LIVE_VALUE]],MIS[[#This Row],[LIVE_VALUE]]-MIS[[#This Row],[VALUE]])</f>
        <v>191.25</v>
      </c>
      <c r="AH9832" t="str" cm="1">
        <f t="array" ref="AH9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32" t="str">
        <f>MIS[[#This Row],[TRADING SYMBOL]]</f>
        <v>NIFTY2552225050CE</v>
      </c>
      <c r="AJ9832" t="str">
        <f>IF(RIGHT(MIS[[#This Row],[Main/Hedge]],4)="MAIN","MAIN","HEDGE")</f>
        <v>MAIN</v>
      </c>
      <c r="AK9832" t="str" cm="1">
        <f t="array" ref="AK9832">_xlfn._xlws.FILTER(Table4[Column1],ISNUMBER(SEARCH(Table4[Column1],MIS[[#This Row],[OrderUniqueIdentifier]])),"")</f>
        <v>NOTREND</v>
      </c>
    </row>
    <row r="9833" spans="1:37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>
        <f>_xlfn.XLOOKUP(MIS[[#This Row],[TRADING SYMBOL]],[1]Sheet1!$D:$D,[1]Sheet1!$C:$C)</f>
        <v>490.65</v>
      </c>
      <c r="AE9833">
        <f>MIS[[#This Row],[OrderAverageTradedPrice]]*MIS[[#This Row],[OrderQuantity]]</f>
        <v>9699</v>
      </c>
      <c r="AF9833">
        <f>MIS[[#This Row],[LTP]]*MIS[[#This Row],[OrderQuantity]]</f>
        <v>9813</v>
      </c>
      <c r="AG9833">
        <f>IF(MIS[[#This Row],[OrderSide]]="SELL",MIS[[#This Row],[VALUE]]-MIS[[#This Row],[LIVE_VALUE]],MIS[[#This Row],[LIVE_VALUE]]-MIS[[#This Row],[VALUE]])</f>
        <v>114</v>
      </c>
      <c r="AH9833" t="str" cm="1">
        <f t="array" ref="AH9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33" t="str">
        <f>MIS[[#This Row],[TRADING SYMBOL]]</f>
        <v>SENSEX2552082300CE</v>
      </c>
      <c r="AJ9833" t="str">
        <f>IF(RIGHT(MIS[[#This Row],[Main/Hedge]],4)="MAIN","MAIN","HEDGE")</f>
        <v>MAIN</v>
      </c>
      <c r="AK9833" t="str" cm="1">
        <f t="array" ref="AK9833">_xlfn._xlws.FILTER(Table4[Column1],ISNUMBER(SEARCH(Table4[Column1],MIS[[#This Row],[OrderUniqueIdentifier]])),"")</f>
        <v>XYT</v>
      </c>
    </row>
    <row r="9834" spans="1:37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>
        <f>_xlfn.XLOOKUP(MIS[[#This Row],[TRADING SYMBOL]],[1]Sheet1!$D:$D,[1]Sheet1!$C:$C)</f>
        <v>490.65</v>
      </c>
      <c r="AE9834">
        <f>MIS[[#This Row],[OrderAverageTradedPrice]]*MIS[[#This Row],[OrderQuantity]]</f>
        <v>19400</v>
      </c>
      <c r="AF9834">
        <f>MIS[[#This Row],[LTP]]*MIS[[#This Row],[OrderQuantity]]</f>
        <v>19626</v>
      </c>
      <c r="AG9834">
        <f>IF(MIS[[#This Row],[OrderSide]]="SELL",MIS[[#This Row],[VALUE]]-MIS[[#This Row],[LIVE_VALUE]],MIS[[#This Row],[LIVE_VALUE]]-MIS[[#This Row],[VALUE]])</f>
        <v>226</v>
      </c>
      <c r="AH9834" t="str" cm="1">
        <f t="array" ref="AH9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34" t="str">
        <f>MIS[[#This Row],[TRADING SYMBOL]]</f>
        <v>SENSEX2552082300CE</v>
      </c>
      <c r="AJ9834" t="str">
        <f>IF(RIGHT(MIS[[#This Row],[Main/Hedge]],4)="MAIN","MAIN","HEDGE")</f>
        <v>MAIN</v>
      </c>
      <c r="AK9834" t="str" cm="1">
        <f t="array" ref="AK9834">_xlfn._xlws.FILTER(Table4[Column1],ISNUMBER(SEARCH(Table4[Column1],MIS[[#This Row],[OrderUniqueIdentifier]])),"")</f>
        <v>NOTREND</v>
      </c>
    </row>
    <row r="9835" spans="1:37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>
        <f>_xlfn.XLOOKUP(MIS[[#This Row],[TRADING SYMBOL]],[1]Sheet1!$D:$D,[1]Sheet1!$C:$C)</f>
        <v>168.75</v>
      </c>
      <c r="AE9835">
        <f>MIS[[#This Row],[OrderAverageTradedPrice]]*MIS[[#This Row],[OrderQuantity]]</f>
        <v>24915</v>
      </c>
      <c r="AF9835">
        <f>MIS[[#This Row],[LTP]]*MIS[[#This Row],[OrderQuantity]]</f>
        <v>25312.5</v>
      </c>
      <c r="AG9835">
        <f>IF(MIS[[#This Row],[OrderSide]]="SELL",MIS[[#This Row],[VALUE]]-MIS[[#This Row],[LIVE_VALUE]],MIS[[#This Row],[LIVE_VALUE]]-MIS[[#This Row],[VALUE]])</f>
        <v>397.5</v>
      </c>
      <c r="AH9835" t="str" cm="1">
        <f t="array" ref="AH9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35" t="str">
        <f>MIS[[#This Row],[TRADING SYMBOL]]</f>
        <v>NIFTY2552225050CE</v>
      </c>
      <c r="AJ9835" t="str">
        <f>IF(RIGHT(MIS[[#This Row],[Main/Hedge]],4)="MAIN","MAIN","HEDGE")</f>
        <v>MAIN</v>
      </c>
      <c r="AK9835" t="str" cm="1">
        <f t="array" ref="AK9835">_xlfn._xlws.FILTER(Table4[Column1],ISNUMBER(SEARCH(Table4[Column1],MIS[[#This Row],[OrderUniqueIdentifier]])),"")</f>
        <v>NOTREND</v>
      </c>
    </row>
    <row r="9836" spans="1:37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>
        <f>_xlfn.XLOOKUP(MIS[[#This Row],[TRADING SYMBOL]],[1]Sheet1!$D:$D,[1]Sheet1!$C:$C)</f>
        <v>91.6</v>
      </c>
      <c r="AE9836">
        <f>MIS[[#This Row],[OrderAverageTradedPrice]]*MIS[[#This Row],[OrderQuantity]]</f>
        <v>1780</v>
      </c>
      <c r="AF9836">
        <f>MIS[[#This Row],[LTP]]*MIS[[#This Row],[OrderQuantity]]</f>
        <v>1832</v>
      </c>
      <c r="AG9836">
        <f>IF(MIS[[#This Row],[OrderSide]]="SELL",MIS[[#This Row],[VALUE]]-MIS[[#This Row],[LIVE_VALUE]],MIS[[#This Row],[LIVE_VALUE]]-MIS[[#This Row],[VALUE]])</f>
        <v>52</v>
      </c>
      <c r="AH9836" t="str" cm="1">
        <f t="array" ref="AH9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36" t="str">
        <f>MIS[[#This Row],[TRADING SYMBOL]]</f>
        <v>SENSEX2552083600CE</v>
      </c>
      <c r="AJ9836" t="str">
        <f>IF(RIGHT(MIS[[#This Row],[Main/Hedge]],4)="MAIN","MAIN","HEDGE")</f>
        <v>MAIN</v>
      </c>
      <c r="AK9836" t="str" cm="1">
        <f t="array" ref="AK9836">_xlfn._xlws.FILTER(Table4[Column1],ISNUMBER(SEARCH(Table4[Column1],MIS[[#This Row],[OrderUniqueIdentifier]])),"")</f>
        <v>XYT</v>
      </c>
    </row>
    <row r="9837" spans="1:37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>
        <f>_xlfn.XLOOKUP(MIS[[#This Row],[TRADING SYMBOL]],[1]Sheet1!$D:$D,[1]Sheet1!$C:$C)</f>
        <v>409.5</v>
      </c>
      <c r="AE9837">
        <f>MIS[[#This Row],[OrderAverageTradedPrice]]*MIS[[#This Row],[OrderQuantity]]</f>
        <v>64560</v>
      </c>
      <c r="AF9837">
        <f>MIS[[#This Row],[LTP]]*MIS[[#This Row],[OrderQuantity]]</f>
        <v>65520</v>
      </c>
      <c r="AG9837">
        <f>IF(MIS[[#This Row],[OrderSide]]="SELL",MIS[[#This Row],[VALUE]]-MIS[[#This Row],[LIVE_VALUE]],MIS[[#This Row],[LIVE_VALUE]]-MIS[[#This Row],[VALUE]])</f>
        <v>960</v>
      </c>
      <c r="AH9837" t="str" cm="1">
        <f t="array" ref="AH98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37" t="str">
        <f>MIS[[#This Row],[TRADING SYMBOL]]</f>
        <v>SENSEX2552082300PE</v>
      </c>
      <c r="AJ9837" t="str">
        <f>IF(RIGHT(MIS[[#This Row],[Main/Hedge]],4)="MAIN","MAIN","HEDGE")</f>
        <v>MAIN</v>
      </c>
      <c r="AK9837" t="str" cm="1">
        <f t="array" ref="AK9837">_xlfn._xlws.FILTER(Table4[Column1],ISNUMBER(SEARCH(Table4[Column1],MIS[[#This Row],[OrderUniqueIdentifier]])),"")</f>
        <v>LONGSHORT</v>
      </c>
    </row>
    <row r="9838" spans="1:37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>
        <f>_xlfn.XLOOKUP(MIS[[#This Row],[TRADING SYMBOL]],[1]Sheet1!$D:$D,[1]Sheet1!$C:$C)</f>
        <v>163.69999999999999</v>
      </c>
      <c r="AE9838">
        <f>MIS[[#This Row],[OrderAverageTradedPrice]]*MIS[[#This Row],[OrderQuantity]]</f>
        <v>73800</v>
      </c>
      <c r="AF9838">
        <f>MIS[[#This Row],[LTP]]*MIS[[#This Row],[OrderQuantity]]</f>
        <v>73665</v>
      </c>
      <c r="AG9838">
        <f>IF(MIS[[#This Row],[OrderSide]]="SELL",MIS[[#This Row],[VALUE]]-MIS[[#This Row],[LIVE_VALUE]],MIS[[#This Row],[LIVE_VALUE]]-MIS[[#This Row],[VALUE]])</f>
        <v>-135</v>
      </c>
      <c r="AH9838" t="str" cm="1">
        <f t="array" ref="AH98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38" t="str">
        <f>MIS[[#This Row],[TRADING SYMBOL]]</f>
        <v>NIFTY2552225000PE</v>
      </c>
      <c r="AJ9838" t="str">
        <f>IF(RIGHT(MIS[[#This Row],[Main/Hedge]],4)="MAIN","MAIN","HEDGE")</f>
        <v>MAIN</v>
      </c>
      <c r="AK9838" t="str" cm="1">
        <f t="array" ref="AK9838">_xlfn._xlws.FILTER(Table4[Column1],ISNUMBER(SEARCH(Table4[Column1],MIS[[#This Row],[OrderUniqueIdentifier]])),"")</f>
        <v>LONGSHORT</v>
      </c>
    </row>
    <row r="9839" spans="1:37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>
        <f>_xlfn.XLOOKUP(MIS[[#This Row],[TRADING SYMBOL]],[1]Sheet1!$D:$D,[1]Sheet1!$C:$C)</f>
        <v>163.69999999999999</v>
      </c>
      <c r="AE9839">
        <f>MIS[[#This Row],[OrderAverageTradedPrice]]*MIS[[#This Row],[OrderQuantity]]</f>
        <v>61462.5</v>
      </c>
      <c r="AF9839">
        <f>MIS[[#This Row],[LTP]]*MIS[[#This Row],[OrderQuantity]]</f>
        <v>61387.499999999993</v>
      </c>
      <c r="AG9839">
        <f>IF(MIS[[#This Row],[OrderSide]]="SELL",MIS[[#This Row],[VALUE]]-MIS[[#This Row],[LIVE_VALUE]],MIS[[#This Row],[LIVE_VALUE]]-MIS[[#This Row],[VALUE]])</f>
        <v>-75.000000000007276</v>
      </c>
      <c r="AH9839" t="str" cm="1">
        <f t="array" ref="AH98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39" t="str">
        <f>MIS[[#This Row],[TRADING SYMBOL]]</f>
        <v>NIFTY2552225000PE</v>
      </c>
      <c r="AJ9839" t="str">
        <f>IF(RIGHT(MIS[[#This Row],[Main/Hedge]],4)="MAIN","MAIN","HEDGE")</f>
        <v>MAIN</v>
      </c>
      <c r="AK9839" t="str" cm="1">
        <f t="array" ref="AK9839">_xlfn._xlws.FILTER(Table4[Column1],ISNUMBER(SEARCH(Table4[Column1],MIS[[#This Row],[OrderUniqueIdentifier]])),"")</f>
        <v>LONGSHORT</v>
      </c>
    </row>
    <row r="9840" spans="1:37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>
        <f>_xlfn.XLOOKUP(MIS[[#This Row],[TRADING SYMBOL]],[1]Sheet1!$D:$D,[1]Sheet1!$C:$C)</f>
        <v>409.5</v>
      </c>
      <c r="AE9840">
        <f>MIS[[#This Row],[OrderAverageTradedPrice]]*MIS[[#This Row],[OrderQuantity]]</f>
        <v>48540</v>
      </c>
      <c r="AF9840">
        <f>MIS[[#This Row],[LTP]]*MIS[[#This Row],[OrderQuantity]]</f>
        <v>49140</v>
      </c>
      <c r="AG9840">
        <f>IF(MIS[[#This Row],[OrderSide]]="SELL",MIS[[#This Row],[VALUE]]-MIS[[#This Row],[LIVE_VALUE]],MIS[[#This Row],[LIVE_VALUE]]-MIS[[#This Row],[VALUE]])</f>
        <v>600</v>
      </c>
      <c r="AH9840" t="str" cm="1">
        <f t="array" ref="AH98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40" t="str">
        <f>MIS[[#This Row],[TRADING SYMBOL]]</f>
        <v>SENSEX2552082300PE</v>
      </c>
      <c r="AJ9840" t="str">
        <f>IF(RIGHT(MIS[[#This Row],[Main/Hedge]],4)="MAIN","MAIN","HEDGE")</f>
        <v>MAIN</v>
      </c>
      <c r="AK9840" t="str" cm="1">
        <f t="array" ref="AK9840">_xlfn._xlws.FILTER(Table4[Column1],ISNUMBER(SEARCH(Table4[Column1],MIS[[#This Row],[OrderUniqueIdentifier]])),"")</f>
        <v>LONGSHORT</v>
      </c>
    </row>
    <row r="9841" spans="1:37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>
        <f>_xlfn.XLOOKUP(MIS[[#This Row],[TRADING SYMBOL]],[1]Sheet1!$D:$D,[1]Sheet1!$C:$C)</f>
        <v>168.75</v>
      </c>
      <c r="AE9841">
        <f>MIS[[#This Row],[OrderAverageTradedPrice]]*MIS[[#This Row],[OrderQuantity]]</f>
        <v>12457.5</v>
      </c>
      <c r="AF9841">
        <f>MIS[[#This Row],[LTP]]*MIS[[#This Row],[OrderQuantity]]</f>
        <v>12656.25</v>
      </c>
      <c r="AG9841">
        <f>IF(MIS[[#This Row],[OrderSide]]="SELL",MIS[[#This Row],[VALUE]]-MIS[[#This Row],[LIVE_VALUE]],MIS[[#This Row],[LIVE_VALUE]]-MIS[[#This Row],[VALUE]])</f>
        <v>198.75</v>
      </c>
      <c r="AH9841" t="str" cm="1">
        <f t="array" ref="AH9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41" t="str">
        <f>MIS[[#This Row],[TRADING SYMBOL]]</f>
        <v>NIFTY2552225050CE</v>
      </c>
      <c r="AJ9841" t="str">
        <f>IF(RIGHT(MIS[[#This Row],[Main/Hedge]],4)="MAIN","MAIN","HEDGE")</f>
        <v>MAIN</v>
      </c>
      <c r="AK9841" t="str" cm="1">
        <f t="array" ref="AK9841">_xlfn._xlws.FILTER(Table4[Column1],ISNUMBER(SEARCH(Table4[Column1],MIS[[#This Row],[OrderUniqueIdentifier]])),"")</f>
        <v>NOTREND</v>
      </c>
    </row>
    <row r="9842" spans="1:37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>
        <f>_xlfn.XLOOKUP(MIS[[#This Row],[TRADING SYMBOL]],[1]Sheet1!$D:$D,[1]Sheet1!$C:$C)</f>
        <v>163.69999999999999</v>
      </c>
      <c r="AE9842">
        <f>MIS[[#This Row],[OrderAverageTradedPrice]]*MIS[[#This Row],[OrderQuantity]]</f>
        <v>12273.75</v>
      </c>
      <c r="AF9842">
        <f>MIS[[#This Row],[LTP]]*MIS[[#This Row],[OrderQuantity]]</f>
        <v>12277.5</v>
      </c>
      <c r="AG9842">
        <f>IF(MIS[[#This Row],[OrderSide]]="SELL",MIS[[#This Row],[VALUE]]-MIS[[#This Row],[LIVE_VALUE]],MIS[[#This Row],[LIVE_VALUE]]-MIS[[#This Row],[VALUE]])</f>
        <v>3.75</v>
      </c>
      <c r="AH9842" t="str" cm="1">
        <f t="array" ref="AH98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42" t="str">
        <f>MIS[[#This Row],[TRADING SYMBOL]]</f>
        <v>NIFTY2552225000PE</v>
      </c>
      <c r="AJ9842" t="str">
        <f>IF(RIGHT(MIS[[#This Row],[Main/Hedge]],4)="MAIN","MAIN","HEDGE")</f>
        <v>MAIN</v>
      </c>
      <c r="AK9842" t="str" cm="1">
        <f t="array" ref="AK9842">_xlfn._xlws.FILTER(Table4[Column1],ISNUMBER(SEARCH(Table4[Column1],MIS[[#This Row],[OrderUniqueIdentifier]])),"")</f>
        <v>LONGSHORT</v>
      </c>
    </row>
    <row r="9843" spans="1:37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>
        <f>_xlfn.XLOOKUP(MIS[[#This Row],[TRADING SYMBOL]],[1]Sheet1!$D:$D,[1]Sheet1!$C:$C)</f>
        <v>91.6</v>
      </c>
      <c r="AE9843">
        <f>MIS[[#This Row],[OrderAverageTradedPrice]]*MIS[[#This Row],[OrderQuantity]]</f>
        <v>3560</v>
      </c>
      <c r="AF9843">
        <f>MIS[[#This Row],[LTP]]*MIS[[#This Row],[OrderQuantity]]</f>
        <v>3664</v>
      </c>
      <c r="AG9843">
        <f>IF(MIS[[#This Row],[OrderSide]]="SELL",MIS[[#This Row],[VALUE]]-MIS[[#This Row],[LIVE_VALUE]],MIS[[#This Row],[LIVE_VALUE]]-MIS[[#This Row],[VALUE]])</f>
        <v>104</v>
      </c>
      <c r="AH9843" t="str" cm="1">
        <f t="array" ref="AH9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3" t="str">
        <f>MIS[[#This Row],[TRADING SYMBOL]]</f>
        <v>SENSEX2552083600CE</v>
      </c>
      <c r="AJ9843" t="str">
        <f>IF(RIGHT(MIS[[#This Row],[Main/Hedge]],4)="MAIN","MAIN","HEDGE")</f>
        <v>MAIN</v>
      </c>
      <c r="AK9843" t="str" cm="1">
        <f t="array" ref="AK9843">_xlfn._xlws.FILTER(Table4[Column1],ISNUMBER(SEARCH(Table4[Column1],MIS[[#This Row],[OrderUniqueIdentifier]])),"")</f>
        <v>XYT</v>
      </c>
    </row>
    <row r="9844" spans="1:37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>
        <f>_xlfn.XLOOKUP(MIS[[#This Row],[TRADING SYMBOL]],[1]Sheet1!$D:$D,[1]Sheet1!$C:$C)</f>
        <v>490.65</v>
      </c>
      <c r="AE9844">
        <f>MIS[[#This Row],[OrderAverageTradedPrice]]*MIS[[#This Row],[OrderQuantity]]</f>
        <v>9700</v>
      </c>
      <c r="AF9844">
        <f>MIS[[#This Row],[LTP]]*MIS[[#This Row],[OrderQuantity]]</f>
        <v>9813</v>
      </c>
      <c r="AG9844">
        <f>IF(MIS[[#This Row],[OrderSide]]="SELL",MIS[[#This Row],[VALUE]]-MIS[[#This Row],[LIVE_VALUE]],MIS[[#This Row],[LIVE_VALUE]]-MIS[[#This Row],[VALUE]])</f>
        <v>113</v>
      </c>
      <c r="AH9844" t="str" cm="1">
        <f t="array" ref="AH9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4" t="str">
        <f>MIS[[#This Row],[TRADING SYMBOL]]</f>
        <v>SENSEX2552082300CE</v>
      </c>
      <c r="AJ9844" t="str">
        <f>IF(RIGHT(MIS[[#This Row],[Main/Hedge]],4)="MAIN","MAIN","HEDGE")</f>
        <v>MAIN</v>
      </c>
      <c r="AK9844" t="str" cm="1">
        <f t="array" ref="AK9844">_xlfn._xlws.FILTER(Table4[Column1],ISNUMBER(SEARCH(Table4[Column1],MIS[[#This Row],[OrderUniqueIdentifier]])),"")</f>
        <v>XYT</v>
      </c>
    </row>
    <row r="9845" spans="1:37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>
        <f>_xlfn.XLOOKUP(MIS[[#This Row],[TRADING SYMBOL]],[1]Sheet1!$D:$D,[1]Sheet1!$C:$C)</f>
        <v>118.35</v>
      </c>
      <c r="AE9845">
        <f>MIS[[#This Row],[OrderAverageTradedPrice]]*MIS[[#This Row],[OrderQuantity]]</f>
        <v>9378</v>
      </c>
      <c r="AF9845">
        <f>MIS[[#This Row],[LTP]]*MIS[[#This Row],[OrderQuantity]]</f>
        <v>9468</v>
      </c>
      <c r="AG9845">
        <f>IF(MIS[[#This Row],[OrderSide]]="SELL",MIS[[#This Row],[VALUE]]-MIS[[#This Row],[LIVE_VALUE]],MIS[[#This Row],[LIVE_VALUE]]-MIS[[#This Row],[VALUE]])</f>
        <v>90</v>
      </c>
      <c r="AH9845" t="str" cm="1">
        <f t="array" ref="AH9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5" t="str">
        <f>MIS[[#This Row],[TRADING SYMBOL]]</f>
        <v>SENSEX2552083400CE</v>
      </c>
      <c r="AJ9845" t="str">
        <f>IF(RIGHT(MIS[[#This Row],[Main/Hedge]],4)="MAIN","MAIN","HEDGE")</f>
        <v>MAIN</v>
      </c>
      <c r="AK9845" t="str" cm="1">
        <f t="array" ref="AK9845">_xlfn._xlws.FILTER(Table4[Column1],ISNUMBER(SEARCH(Table4[Column1],MIS[[#This Row],[OrderUniqueIdentifier]])),"")</f>
        <v>XYT</v>
      </c>
    </row>
    <row r="9846" spans="1:37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>
        <f>_xlfn.XLOOKUP(MIS[[#This Row],[TRADING SYMBOL]],[1]Sheet1!$D:$D,[1]Sheet1!$C:$C)</f>
        <v>115.45</v>
      </c>
      <c r="AE9846">
        <f>MIS[[#This Row],[OrderAverageTradedPrice]]*MIS[[#This Row],[OrderQuantity]]</f>
        <v>11000</v>
      </c>
      <c r="AF9846">
        <f>MIS[[#This Row],[LTP]]*MIS[[#This Row],[OrderQuantity]]</f>
        <v>11545</v>
      </c>
      <c r="AG9846">
        <f>IF(MIS[[#This Row],[OrderSide]]="SELL",MIS[[#This Row],[VALUE]]-MIS[[#This Row],[LIVE_VALUE]],MIS[[#This Row],[LIVE_VALUE]]-MIS[[#This Row],[VALUE]])</f>
        <v>545</v>
      </c>
      <c r="AH9846" t="str" cm="1">
        <f t="array" ref="AH9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6" t="str">
        <f>MIS[[#This Row],[TRADING SYMBOL]]</f>
        <v>SENSEX2552081100PE</v>
      </c>
      <c r="AJ9846" t="str">
        <f>IF(RIGHT(MIS[[#This Row],[Main/Hedge]],4)="MAIN","MAIN","HEDGE")</f>
        <v>MAIN</v>
      </c>
      <c r="AK9846" t="str" cm="1">
        <f t="array" ref="AK9846">_xlfn._xlws.FILTER(Table4[Column1],ISNUMBER(SEARCH(Table4[Column1],MIS[[#This Row],[OrderUniqueIdentifier]])),"")</f>
        <v>XYT</v>
      </c>
    </row>
    <row r="9847" spans="1:37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>
        <f>_xlfn.XLOOKUP(MIS[[#This Row],[TRADING SYMBOL]],[1]Sheet1!$D:$D,[1]Sheet1!$C:$C)</f>
        <v>409.5</v>
      </c>
      <c r="AE9847">
        <f>MIS[[#This Row],[OrderAverageTradedPrice]]*MIS[[#This Row],[OrderQuantity]]</f>
        <v>56448.999999999884</v>
      </c>
      <c r="AF9847">
        <f>MIS[[#This Row],[LTP]]*MIS[[#This Row],[OrderQuantity]]</f>
        <v>57330</v>
      </c>
      <c r="AG9847">
        <f>IF(MIS[[#This Row],[OrderSide]]="SELL",MIS[[#This Row],[VALUE]]-MIS[[#This Row],[LIVE_VALUE]],MIS[[#This Row],[LIVE_VALUE]]-MIS[[#This Row],[VALUE]])</f>
        <v>881.00000000011642</v>
      </c>
      <c r="AH9847" t="str" cm="1">
        <f t="array" ref="AH9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47" t="str">
        <f>MIS[[#This Row],[TRADING SYMBOL]]</f>
        <v>SENSEX2552082300PE</v>
      </c>
      <c r="AJ9847" t="str">
        <f>IF(RIGHT(MIS[[#This Row],[Main/Hedge]],4)="MAIN","MAIN","HEDGE")</f>
        <v>MAIN</v>
      </c>
      <c r="AK9847" t="str" cm="1">
        <f t="array" ref="AK9847">_xlfn._xlws.FILTER(Table4[Column1],ISNUMBER(SEARCH(Table4[Column1],MIS[[#This Row],[OrderUniqueIdentifier]])),"")</f>
        <v>NOTREND</v>
      </c>
    </row>
    <row r="9848" spans="1:37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>
        <f>_xlfn.XLOOKUP(MIS[[#This Row],[TRADING SYMBOL]],[1]Sheet1!$D:$D,[1]Sheet1!$C:$C)</f>
        <v>409.5</v>
      </c>
      <c r="AE9848">
        <f>MIS[[#This Row],[OrderAverageTradedPrice]]*MIS[[#This Row],[OrderQuantity]]</f>
        <v>32272</v>
      </c>
      <c r="AF9848">
        <f>MIS[[#This Row],[LTP]]*MIS[[#This Row],[OrderQuantity]]</f>
        <v>32760</v>
      </c>
      <c r="AG9848">
        <f>IF(MIS[[#This Row],[OrderSide]]="SELL",MIS[[#This Row],[VALUE]]-MIS[[#This Row],[LIVE_VALUE]],MIS[[#This Row],[LIVE_VALUE]]-MIS[[#This Row],[VALUE]])</f>
        <v>488</v>
      </c>
      <c r="AH9848" t="str" cm="1">
        <f t="array" ref="AH9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8" t="str">
        <f>MIS[[#This Row],[TRADING SYMBOL]]</f>
        <v>SENSEX2552082300PE</v>
      </c>
      <c r="AJ9848" t="str">
        <f>IF(RIGHT(MIS[[#This Row],[Main/Hedge]],4)="MAIN","MAIN","HEDGE")</f>
        <v>MAIN</v>
      </c>
      <c r="AK9848" t="str" cm="1">
        <f t="array" ref="AK9848">_xlfn._xlws.FILTER(Table4[Column1],ISNUMBER(SEARCH(Table4[Column1],MIS[[#This Row],[OrderUniqueIdentifier]])),"")</f>
        <v>XYT</v>
      </c>
    </row>
    <row r="9849" spans="1:37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>
        <f>_xlfn.XLOOKUP(MIS[[#This Row],[TRADING SYMBOL]],[1]Sheet1!$D:$D,[1]Sheet1!$C:$C)</f>
        <v>115.45</v>
      </c>
      <c r="AE9849">
        <f>MIS[[#This Row],[OrderAverageTradedPrice]]*MIS[[#This Row],[OrderQuantity]]</f>
        <v>8747</v>
      </c>
      <c r="AF9849">
        <f>MIS[[#This Row],[LTP]]*MIS[[#This Row],[OrderQuantity]]</f>
        <v>9236</v>
      </c>
      <c r="AG9849">
        <f>IF(MIS[[#This Row],[OrderSide]]="SELL",MIS[[#This Row],[VALUE]]-MIS[[#This Row],[LIVE_VALUE]],MIS[[#This Row],[LIVE_VALUE]]-MIS[[#This Row],[VALUE]])</f>
        <v>489</v>
      </c>
      <c r="AH9849" t="str" cm="1">
        <f t="array" ref="AH9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9" t="str">
        <f>MIS[[#This Row],[TRADING SYMBOL]]</f>
        <v>SENSEX2552081100PE</v>
      </c>
      <c r="AJ9849" t="str">
        <f>IF(RIGHT(MIS[[#This Row],[Main/Hedge]],4)="MAIN","MAIN","HEDGE")</f>
        <v>MAIN</v>
      </c>
      <c r="AK9849" t="str" cm="1">
        <f t="array" ref="AK9849">_xlfn._xlws.FILTER(Table4[Column1],ISNUMBER(SEARCH(Table4[Column1],MIS[[#This Row],[OrderUniqueIdentifier]])),"")</f>
        <v>XYT</v>
      </c>
    </row>
    <row r="9850" spans="1:37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>
        <f>_xlfn.XLOOKUP(MIS[[#This Row],[TRADING SYMBOL]],[1]Sheet1!$D:$D,[1]Sheet1!$C:$C)</f>
        <v>409.5</v>
      </c>
      <c r="AE9850">
        <f>MIS[[#This Row],[OrderAverageTradedPrice]]*MIS[[#This Row],[OrderQuantity]]</f>
        <v>24114</v>
      </c>
      <c r="AF9850">
        <f>MIS[[#This Row],[LTP]]*MIS[[#This Row],[OrderQuantity]]</f>
        <v>24570</v>
      </c>
      <c r="AG9850">
        <f>IF(MIS[[#This Row],[OrderSide]]="SELL",MIS[[#This Row],[VALUE]]-MIS[[#This Row],[LIVE_VALUE]],MIS[[#This Row],[LIVE_VALUE]]-MIS[[#This Row],[VALUE]])</f>
        <v>456</v>
      </c>
      <c r="AH9850" t="str" cm="1">
        <f t="array" ref="AH9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50" t="str">
        <f>MIS[[#This Row],[TRADING SYMBOL]]</f>
        <v>SENSEX2552082300PE</v>
      </c>
      <c r="AJ9850" t="str">
        <f>IF(RIGHT(MIS[[#This Row],[Main/Hedge]],4)="MAIN","MAIN","HEDGE")</f>
        <v>MAIN</v>
      </c>
      <c r="AK9850" t="str" cm="1">
        <f t="array" ref="AK9850">_xlfn._xlws.FILTER(Table4[Column1],ISNUMBER(SEARCH(Table4[Column1],MIS[[#This Row],[OrderUniqueIdentifier]])),"")</f>
        <v>NOTREND</v>
      </c>
    </row>
    <row r="9851" spans="1:37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>
        <f>_xlfn.XLOOKUP(MIS[[#This Row],[TRADING SYMBOL]],[1]Sheet1!$D:$D,[1]Sheet1!$C:$C)</f>
        <v>409.5</v>
      </c>
      <c r="AE9851">
        <f>MIS[[#This Row],[OrderAverageTradedPrice]]*MIS[[#This Row],[OrderQuantity]]</f>
        <v>8049</v>
      </c>
      <c r="AF9851">
        <f>MIS[[#This Row],[LTP]]*MIS[[#This Row],[OrderQuantity]]</f>
        <v>8190</v>
      </c>
      <c r="AG9851">
        <f>IF(MIS[[#This Row],[OrderSide]]="SELL",MIS[[#This Row],[VALUE]]-MIS[[#This Row],[LIVE_VALUE]],MIS[[#This Row],[LIVE_VALUE]]-MIS[[#This Row],[VALUE]])</f>
        <v>141</v>
      </c>
      <c r="AH9851" t="str" cm="1">
        <f t="array" ref="AH9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51" t="str">
        <f>MIS[[#This Row],[TRADING SYMBOL]]</f>
        <v>SENSEX2552082300PE</v>
      </c>
      <c r="AJ9851" t="str">
        <f>IF(RIGHT(MIS[[#This Row],[Main/Hedge]],4)="MAIN","MAIN","HEDGE")</f>
        <v>MAIN</v>
      </c>
      <c r="AK9851" t="str" cm="1">
        <f t="array" ref="AK9851">_xlfn._xlws.FILTER(Table4[Column1],ISNUMBER(SEARCH(Table4[Column1],MIS[[#This Row],[OrderUniqueIdentifier]])),"")</f>
        <v>XYT</v>
      </c>
    </row>
    <row r="9852" spans="1:37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>
        <f>_xlfn.XLOOKUP(MIS[[#This Row],[TRADING SYMBOL]],[1]Sheet1!$D:$D,[1]Sheet1!$C:$C)</f>
        <v>409.5</v>
      </c>
      <c r="AE9852">
        <f>MIS[[#This Row],[OrderAverageTradedPrice]]*MIS[[#This Row],[OrderQuantity]]</f>
        <v>24099.99999999996</v>
      </c>
      <c r="AF9852">
        <f>MIS[[#This Row],[LTP]]*MIS[[#This Row],[OrderQuantity]]</f>
        <v>24570</v>
      </c>
      <c r="AG9852">
        <f>IF(MIS[[#This Row],[OrderSide]]="SELL",MIS[[#This Row],[VALUE]]-MIS[[#This Row],[LIVE_VALUE]],MIS[[#This Row],[LIVE_VALUE]]-MIS[[#This Row],[VALUE]])</f>
        <v>470.00000000004002</v>
      </c>
      <c r="AH9852" t="str" cm="1">
        <f t="array" ref="AH98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52" t="str">
        <f>MIS[[#This Row],[TRADING SYMBOL]]</f>
        <v>SENSEX2552082300PE</v>
      </c>
      <c r="AJ9852" t="str">
        <f>IF(RIGHT(MIS[[#This Row],[Main/Hedge]],4)="MAIN","MAIN","HEDGE")</f>
        <v>MAIN</v>
      </c>
      <c r="AK9852" t="str" cm="1">
        <f t="array" ref="AK9852">_xlfn._xlws.FILTER(Table4[Column1],ISNUMBER(SEARCH(Table4[Column1],MIS[[#This Row],[OrderUniqueIdentifier]])),"")</f>
        <v>LONGSHORT</v>
      </c>
    </row>
    <row r="9853" spans="1:37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>
        <f>_xlfn.XLOOKUP(MIS[[#This Row],[TRADING SYMBOL]],[1]Sheet1!$D:$D,[1]Sheet1!$C:$C)</f>
        <v>409.5</v>
      </c>
      <c r="AE9853">
        <f>MIS[[#This Row],[OrderAverageTradedPrice]]*MIS[[#This Row],[OrderQuantity]]</f>
        <v>8026</v>
      </c>
      <c r="AF9853">
        <f>MIS[[#This Row],[LTP]]*MIS[[#This Row],[OrderQuantity]]</f>
        <v>8190</v>
      </c>
      <c r="AG9853">
        <f>IF(MIS[[#This Row],[OrderSide]]="SELL",MIS[[#This Row],[VALUE]]-MIS[[#This Row],[LIVE_VALUE]],MIS[[#This Row],[LIVE_VALUE]]-MIS[[#This Row],[VALUE]])</f>
        <v>164</v>
      </c>
      <c r="AH9853" t="str" cm="1">
        <f t="array" ref="AH98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53" t="str">
        <f>MIS[[#This Row],[TRADING SYMBOL]]</f>
        <v>SENSEX2552082300PE</v>
      </c>
      <c r="AJ9853" t="str">
        <f>IF(RIGHT(MIS[[#This Row],[Main/Hedge]],4)="MAIN","MAIN","HEDGE")</f>
        <v>MAIN</v>
      </c>
      <c r="AK9853" t="str" cm="1">
        <f t="array" ref="AK9853">_xlfn._xlws.FILTER(Table4[Column1],ISNUMBER(SEARCH(Table4[Column1],MIS[[#This Row],[OrderUniqueIdentifier]])),"")</f>
        <v>LONGSHORT</v>
      </c>
    </row>
    <row r="9854" spans="1:37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>
        <f>_xlfn.XLOOKUP(MIS[[#This Row],[TRADING SYMBOL]],[1]Sheet1!$D:$D,[1]Sheet1!$C:$C)</f>
        <v>163.69999999999999</v>
      </c>
      <c r="AE9854">
        <f>MIS[[#This Row],[OrderAverageTradedPrice]]*MIS[[#This Row],[OrderQuantity]]</f>
        <v>12277.5</v>
      </c>
      <c r="AF9854">
        <f>MIS[[#This Row],[LTP]]*MIS[[#This Row],[OrderQuantity]]</f>
        <v>12277.5</v>
      </c>
      <c r="AG9854">
        <f>IF(MIS[[#This Row],[OrderSide]]="SELL",MIS[[#This Row],[VALUE]]-MIS[[#This Row],[LIVE_VALUE]],MIS[[#This Row],[LIVE_VALUE]]-MIS[[#This Row],[VALUE]])</f>
        <v>0</v>
      </c>
      <c r="AH9854" t="str" cm="1">
        <f t="array" ref="AH98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54" t="str">
        <f>MIS[[#This Row],[TRADING SYMBOL]]</f>
        <v>NIFTY2552225000PE</v>
      </c>
      <c r="AJ9854" t="str">
        <f>IF(RIGHT(MIS[[#This Row],[Main/Hedge]],4)="MAIN","MAIN","HEDGE")</f>
        <v>MAIN</v>
      </c>
      <c r="AK9854" t="str" cm="1">
        <f t="array" ref="AK9854">_xlfn._xlws.FILTER(Table4[Column1],ISNUMBER(SEARCH(Table4[Column1],MIS[[#This Row],[OrderUniqueIdentifier]])),"")</f>
        <v>LONGSHORT</v>
      </c>
    </row>
    <row r="9855" spans="1:37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>
        <f>_xlfn.XLOOKUP(MIS[[#This Row],[TRADING SYMBOL]],[1]Sheet1!$D:$D,[1]Sheet1!$C:$C)</f>
        <v>163.69999999999999</v>
      </c>
      <c r="AE9855">
        <f>MIS[[#This Row],[OrderAverageTradedPrice]]*MIS[[#This Row],[OrderQuantity]]</f>
        <v>12281.25</v>
      </c>
      <c r="AF9855">
        <f>MIS[[#This Row],[LTP]]*MIS[[#This Row],[OrderQuantity]]</f>
        <v>12277.5</v>
      </c>
      <c r="AG9855">
        <f>IF(MIS[[#This Row],[OrderSide]]="SELL",MIS[[#This Row],[VALUE]]-MIS[[#This Row],[LIVE_VALUE]],MIS[[#This Row],[LIVE_VALUE]]-MIS[[#This Row],[VALUE]])</f>
        <v>-3.75</v>
      </c>
      <c r="AH9855" t="str" cm="1">
        <f t="array" ref="AH98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55" t="str">
        <f>MIS[[#This Row],[TRADING SYMBOL]]</f>
        <v>NIFTY2552225000PE</v>
      </c>
      <c r="AJ9855" t="str">
        <f>IF(RIGHT(MIS[[#This Row],[Main/Hedge]],4)="MAIN","MAIN","HEDGE")</f>
        <v>MAIN</v>
      </c>
      <c r="AK9855" t="str" cm="1">
        <f t="array" ref="AK9855">_xlfn._xlws.FILTER(Table4[Column1],ISNUMBER(SEARCH(Table4[Column1],MIS[[#This Row],[OrderUniqueIdentifier]])),"")</f>
        <v>LONGSHORT</v>
      </c>
    </row>
    <row r="9856" spans="1:37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>
        <f>_xlfn.XLOOKUP(MIS[[#This Row],[TRADING SYMBOL]],[1]Sheet1!$D:$D,[1]Sheet1!$C:$C)</f>
        <v>409.5</v>
      </c>
      <c r="AE9856">
        <f>MIS[[#This Row],[OrderAverageTradedPrice]]*MIS[[#This Row],[OrderQuantity]]</f>
        <v>8031</v>
      </c>
      <c r="AF9856">
        <f>MIS[[#This Row],[LTP]]*MIS[[#This Row],[OrderQuantity]]</f>
        <v>8190</v>
      </c>
      <c r="AG9856">
        <f>IF(MIS[[#This Row],[OrderSide]]="SELL",MIS[[#This Row],[VALUE]]-MIS[[#This Row],[LIVE_VALUE]],MIS[[#This Row],[LIVE_VALUE]]-MIS[[#This Row],[VALUE]])</f>
        <v>159</v>
      </c>
      <c r="AH9856" t="str" cm="1">
        <f t="array" ref="AH98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56" t="str">
        <f>MIS[[#This Row],[TRADING SYMBOL]]</f>
        <v>SENSEX2552082300PE</v>
      </c>
      <c r="AJ9856" t="str">
        <f>IF(RIGHT(MIS[[#This Row],[Main/Hedge]],4)="MAIN","MAIN","HEDGE")</f>
        <v>MAIN</v>
      </c>
      <c r="AK9856" t="str" cm="1">
        <f t="array" ref="AK9856">_xlfn._xlws.FILTER(Table4[Column1],ISNUMBER(SEARCH(Table4[Column1],MIS[[#This Row],[OrderUniqueIdentifier]])),"")</f>
        <v>LONGSHORT</v>
      </c>
    </row>
    <row r="9857" spans="1:37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>
        <f>_xlfn.XLOOKUP(MIS[[#This Row],[TRADING SYMBOL]],[1]Sheet1!$D:$D,[1]Sheet1!$C:$C)</f>
        <v>409.5</v>
      </c>
      <c r="AE9857">
        <f>MIS[[#This Row],[OrderAverageTradedPrice]]*MIS[[#This Row],[OrderQuantity]]</f>
        <v>8055</v>
      </c>
      <c r="AF9857">
        <f>MIS[[#This Row],[LTP]]*MIS[[#This Row],[OrderQuantity]]</f>
        <v>8190</v>
      </c>
      <c r="AG9857">
        <f>IF(MIS[[#This Row],[OrderSide]]="SELL",MIS[[#This Row],[VALUE]]-MIS[[#This Row],[LIVE_VALUE]],MIS[[#This Row],[LIVE_VALUE]]-MIS[[#This Row],[VALUE]])</f>
        <v>135</v>
      </c>
      <c r="AH9857" t="str" cm="1">
        <f t="array" ref="AH98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57" t="str">
        <f>MIS[[#This Row],[TRADING SYMBOL]]</f>
        <v>SENSEX2552082300PE</v>
      </c>
      <c r="AJ9857" t="str">
        <f>IF(RIGHT(MIS[[#This Row],[Main/Hedge]],4)="MAIN","MAIN","HEDGE")</f>
        <v>MAIN</v>
      </c>
      <c r="AK9857" t="str" cm="1">
        <f t="array" ref="AK9857">_xlfn._xlws.FILTER(Table4[Column1],ISNUMBER(SEARCH(Table4[Column1],MIS[[#This Row],[OrderUniqueIdentifier]])),"")</f>
        <v>LONGSHORT</v>
      </c>
    </row>
    <row r="9858" spans="1:37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>
        <f>_xlfn.XLOOKUP(MIS[[#This Row],[TRADING SYMBOL]],[1]Sheet1!$D:$D,[1]Sheet1!$C:$C)</f>
        <v>409.5</v>
      </c>
      <c r="AE9858">
        <f>MIS[[#This Row],[OrderAverageTradedPrice]]*MIS[[#This Row],[OrderQuantity]]</f>
        <v>24075</v>
      </c>
      <c r="AF9858">
        <f>MIS[[#This Row],[LTP]]*MIS[[#This Row],[OrderQuantity]]</f>
        <v>24570</v>
      </c>
      <c r="AG9858">
        <f>IF(MIS[[#This Row],[OrderSide]]="SELL",MIS[[#This Row],[VALUE]]-MIS[[#This Row],[LIVE_VALUE]],MIS[[#This Row],[LIVE_VALUE]]-MIS[[#This Row],[VALUE]])</f>
        <v>495</v>
      </c>
      <c r="AH9858" t="str" cm="1">
        <f t="array" ref="AH98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58" t="str">
        <f>MIS[[#This Row],[TRADING SYMBOL]]</f>
        <v>SENSEX2552082300PE</v>
      </c>
      <c r="AJ9858" t="str">
        <f>IF(RIGHT(MIS[[#This Row],[Main/Hedge]],4)="MAIN","MAIN","HEDGE")</f>
        <v>MAIN</v>
      </c>
      <c r="AK9858" t="str" cm="1">
        <f t="array" ref="AK9858">_xlfn._xlws.FILTER(Table4[Column1],ISNUMBER(SEARCH(Table4[Column1],MIS[[#This Row],[OrderUniqueIdentifier]])),"")</f>
        <v>LONGSHORT</v>
      </c>
    </row>
    <row r="9859" spans="1:37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>
        <f>_xlfn.XLOOKUP(MIS[[#This Row],[TRADING SYMBOL]],[1]Sheet1!$D:$D,[1]Sheet1!$C:$C)</f>
        <v>409.5</v>
      </c>
      <c r="AE9859">
        <f>MIS[[#This Row],[OrderAverageTradedPrice]]*MIS[[#This Row],[OrderQuantity]]</f>
        <v>16061</v>
      </c>
      <c r="AF9859">
        <f>MIS[[#This Row],[LTP]]*MIS[[#This Row],[OrderQuantity]]</f>
        <v>16380</v>
      </c>
      <c r="AG9859">
        <f>IF(MIS[[#This Row],[OrderSide]]="SELL",MIS[[#This Row],[VALUE]]-MIS[[#This Row],[LIVE_VALUE]],MIS[[#This Row],[LIVE_VALUE]]-MIS[[#This Row],[VALUE]])</f>
        <v>319</v>
      </c>
      <c r="AH9859" t="str" cm="1">
        <f t="array" ref="AH98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59" t="str">
        <f>MIS[[#This Row],[TRADING SYMBOL]]</f>
        <v>SENSEX2552082300PE</v>
      </c>
      <c r="AJ9859" t="str">
        <f>IF(RIGHT(MIS[[#This Row],[Main/Hedge]],4)="MAIN","MAIN","HEDGE")</f>
        <v>MAIN</v>
      </c>
      <c r="AK9859" t="str" cm="1">
        <f t="array" ref="AK9859">_xlfn._xlws.FILTER(Table4[Column1],ISNUMBER(SEARCH(Table4[Column1],MIS[[#This Row],[OrderUniqueIdentifier]])),"")</f>
        <v>LONGSHORT</v>
      </c>
    </row>
    <row r="9860" spans="1:37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>
        <f>_xlfn.XLOOKUP(MIS[[#This Row],[TRADING SYMBOL]],[1]Sheet1!$D:$D,[1]Sheet1!$C:$C)</f>
        <v>187</v>
      </c>
      <c r="AE9860">
        <f>MIS[[#This Row],[OrderAverageTradedPrice]]*MIS[[#This Row],[OrderQuantity]]</f>
        <v>14032.5</v>
      </c>
      <c r="AF9860">
        <f>MIS[[#This Row],[LTP]]*MIS[[#This Row],[OrderQuantity]]</f>
        <v>14025</v>
      </c>
      <c r="AG9860">
        <f>IF(MIS[[#This Row],[OrderSide]]="SELL",MIS[[#This Row],[VALUE]]-MIS[[#This Row],[LIVE_VALUE]],MIS[[#This Row],[LIVE_VALUE]]-MIS[[#This Row],[VALUE]])</f>
        <v>-7.5</v>
      </c>
      <c r="AH9860" t="str" cm="1">
        <f t="array" ref="AH9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60" t="str">
        <f>MIS[[#This Row],[TRADING SYMBOL]]</f>
        <v>NIFTY2552225050PE</v>
      </c>
      <c r="AJ9860" t="str">
        <f>IF(RIGHT(MIS[[#This Row],[Main/Hedge]],4)="MAIN","MAIN","HEDGE")</f>
        <v>MAIN</v>
      </c>
      <c r="AK9860" t="str" cm="1">
        <f t="array" ref="AK9860">_xlfn._xlws.FILTER(Table4[Column1],ISNUMBER(SEARCH(Table4[Column1],MIS[[#This Row],[OrderUniqueIdentifier]])),"")</f>
        <v>NOTREND</v>
      </c>
    </row>
    <row r="9861" spans="1:37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>
        <f>_xlfn.XLOOKUP(MIS[[#This Row],[TRADING SYMBOL]],[1]Sheet1!$D:$D,[1]Sheet1!$C:$C)</f>
        <v>409.5</v>
      </c>
      <c r="AE9861">
        <f>MIS[[#This Row],[OrderAverageTradedPrice]]*MIS[[#This Row],[OrderQuantity]]</f>
        <v>8033</v>
      </c>
      <c r="AF9861">
        <f>MIS[[#This Row],[LTP]]*MIS[[#This Row],[OrderQuantity]]</f>
        <v>8190</v>
      </c>
      <c r="AG9861">
        <f>IF(MIS[[#This Row],[OrderSide]]="SELL",MIS[[#This Row],[VALUE]]-MIS[[#This Row],[LIVE_VALUE]],MIS[[#This Row],[LIVE_VALUE]]-MIS[[#This Row],[VALUE]])</f>
        <v>157</v>
      </c>
      <c r="AH9861" t="str" cm="1">
        <f t="array" ref="AH9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1" t="str">
        <f>MIS[[#This Row],[TRADING SYMBOL]]</f>
        <v>SENSEX2552082300PE</v>
      </c>
      <c r="AJ9861" t="str">
        <f>IF(RIGHT(MIS[[#This Row],[Main/Hedge]],4)="MAIN","MAIN","HEDGE")</f>
        <v>MAIN</v>
      </c>
      <c r="AK9861" t="str" cm="1">
        <f t="array" ref="AK9861">_xlfn._xlws.FILTER(Table4[Column1],ISNUMBER(SEARCH(Table4[Column1],MIS[[#This Row],[OrderUniqueIdentifier]])),"")</f>
        <v>XYT</v>
      </c>
    </row>
    <row r="9862" spans="1:37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>
        <f>_xlfn.XLOOKUP(MIS[[#This Row],[TRADING SYMBOL]],[1]Sheet1!$D:$D,[1]Sheet1!$C:$C)</f>
        <v>115.45</v>
      </c>
      <c r="AE9862">
        <f>MIS[[#This Row],[OrderAverageTradedPrice]]*MIS[[#This Row],[OrderQuantity]]</f>
        <v>2177</v>
      </c>
      <c r="AF9862">
        <f>MIS[[#This Row],[LTP]]*MIS[[#This Row],[OrderQuantity]]</f>
        <v>2309</v>
      </c>
      <c r="AG9862">
        <f>IF(MIS[[#This Row],[OrderSide]]="SELL",MIS[[#This Row],[VALUE]]-MIS[[#This Row],[LIVE_VALUE]],MIS[[#This Row],[LIVE_VALUE]]-MIS[[#This Row],[VALUE]])</f>
        <v>132</v>
      </c>
      <c r="AH9862" t="str" cm="1">
        <f t="array" ref="AH9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2" t="str">
        <f>MIS[[#This Row],[TRADING SYMBOL]]</f>
        <v>SENSEX2552081100PE</v>
      </c>
      <c r="AJ9862" t="str">
        <f>IF(RIGHT(MIS[[#This Row],[Main/Hedge]],4)="MAIN","MAIN","HEDGE")</f>
        <v>MAIN</v>
      </c>
      <c r="AK9862" t="str" cm="1">
        <f t="array" ref="AK9862">_xlfn._xlws.FILTER(Table4[Column1],ISNUMBER(SEARCH(Table4[Column1],MIS[[#This Row],[OrderUniqueIdentifier]])),"")</f>
        <v>XYT</v>
      </c>
    </row>
    <row r="9863" spans="1:37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>
        <f>_xlfn.XLOOKUP(MIS[[#This Row],[TRADING SYMBOL]],[1]Sheet1!$D:$D,[1]Sheet1!$C:$C)</f>
        <v>115.45</v>
      </c>
      <c r="AE9863">
        <f>MIS[[#This Row],[OrderAverageTradedPrice]]*MIS[[#This Row],[OrderQuantity]]</f>
        <v>2178</v>
      </c>
      <c r="AF9863">
        <f>MIS[[#This Row],[LTP]]*MIS[[#This Row],[OrderQuantity]]</f>
        <v>2309</v>
      </c>
      <c r="AG9863">
        <f>IF(MIS[[#This Row],[OrderSide]]="SELL",MIS[[#This Row],[VALUE]]-MIS[[#This Row],[LIVE_VALUE]],MIS[[#This Row],[LIVE_VALUE]]-MIS[[#This Row],[VALUE]])</f>
        <v>131</v>
      </c>
      <c r="AH9863" t="str" cm="1">
        <f t="array" ref="AH9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3" t="str">
        <f>MIS[[#This Row],[TRADING SYMBOL]]</f>
        <v>SENSEX2552081100PE</v>
      </c>
      <c r="AJ9863" t="str">
        <f>IF(RIGHT(MIS[[#This Row],[Main/Hedge]],4)="MAIN","MAIN","HEDGE")</f>
        <v>MAIN</v>
      </c>
      <c r="AK9863" t="str" cm="1">
        <f t="array" ref="AK9863">_xlfn._xlws.FILTER(Table4[Column1],ISNUMBER(SEARCH(Table4[Column1],MIS[[#This Row],[OrderUniqueIdentifier]])),"")</f>
        <v>XYT</v>
      </c>
    </row>
    <row r="9864" spans="1:37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>
        <f>_xlfn.XLOOKUP(MIS[[#This Row],[TRADING SYMBOL]],[1]Sheet1!$D:$D,[1]Sheet1!$C:$C)</f>
        <v>409.5</v>
      </c>
      <c r="AE9864">
        <f>MIS[[#This Row],[OrderAverageTradedPrice]]*MIS[[#This Row],[OrderQuantity]]</f>
        <v>16048</v>
      </c>
      <c r="AF9864">
        <f>MIS[[#This Row],[LTP]]*MIS[[#This Row],[OrderQuantity]]</f>
        <v>16380</v>
      </c>
      <c r="AG9864">
        <f>IF(MIS[[#This Row],[OrderSide]]="SELL",MIS[[#This Row],[VALUE]]-MIS[[#This Row],[LIVE_VALUE]],MIS[[#This Row],[LIVE_VALUE]]-MIS[[#This Row],[VALUE]])</f>
        <v>332</v>
      </c>
      <c r="AH9864" t="str" cm="1">
        <f t="array" ref="AH9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64" t="str">
        <f>MIS[[#This Row],[TRADING SYMBOL]]</f>
        <v>SENSEX2552082300PE</v>
      </c>
      <c r="AJ9864" t="str">
        <f>IF(RIGHT(MIS[[#This Row],[Main/Hedge]],4)="MAIN","MAIN","HEDGE")</f>
        <v>MAIN</v>
      </c>
      <c r="AK9864" t="str" cm="1">
        <f t="array" ref="AK9864">_xlfn._xlws.FILTER(Table4[Column1],ISNUMBER(SEARCH(Table4[Column1],MIS[[#This Row],[OrderUniqueIdentifier]])),"")</f>
        <v>NOTREND</v>
      </c>
    </row>
    <row r="9865" spans="1:37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>
        <f>_xlfn.XLOOKUP(MIS[[#This Row],[TRADING SYMBOL]],[1]Sheet1!$D:$D,[1]Sheet1!$C:$C)</f>
        <v>168.75</v>
      </c>
      <c r="AE9865">
        <f>MIS[[#This Row],[OrderAverageTradedPrice]]*MIS[[#This Row],[OrderQuantity]]</f>
        <v>49965</v>
      </c>
      <c r="AF9865">
        <f>MIS[[#This Row],[LTP]]*MIS[[#This Row],[OrderQuantity]]</f>
        <v>50625</v>
      </c>
      <c r="AG9865">
        <f>IF(MIS[[#This Row],[OrderSide]]="SELL",MIS[[#This Row],[VALUE]]-MIS[[#This Row],[LIVE_VALUE]],MIS[[#This Row],[LIVE_VALUE]]-MIS[[#This Row],[VALUE]])</f>
        <v>660</v>
      </c>
      <c r="AH9865" t="str" cm="1">
        <f t="array" ref="AH9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65" t="str">
        <f>MIS[[#This Row],[TRADING SYMBOL]]</f>
        <v>NIFTY2552225050CE</v>
      </c>
      <c r="AJ9865" t="str">
        <f>IF(RIGHT(MIS[[#This Row],[Main/Hedge]],4)="MAIN","MAIN","HEDGE")</f>
        <v>MAIN</v>
      </c>
      <c r="AK9865" t="str" cm="1">
        <f t="array" ref="AK9865">_xlfn._xlws.FILTER(Table4[Column1],ISNUMBER(SEARCH(Table4[Column1],MIS[[#This Row],[OrderUniqueIdentifier]])),"")</f>
        <v>NOTREND</v>
      </c>
    </row>
    <row r="9866" spans="1:37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>
        <f>_xlfn.XLOOKUP(MIS[[#This Row],[TRADING SYMBOL]],[1]Sheet1!$D:$D,[1]Sheet1!$C:$C)</f>
        <v>490.65</v>
      </c>
      <c r="AE9866">
        <f>MIS[[#This Row],[OrderAverageTradedPrice]]*MIS[[#This Row],[OrderQuantity]]</f>
        <v>29131.999999999982</v>
      </c>
      <c r="AF9866">
        <f>MIS[[#This Row],[LTP]]*MIS[[#This Row],[OrderQuantity]]</f>
        <v>29439</v>
      </c>
      <c r="AG9866">
        <f>IF(MIS[[#This Row],[OrderSide]]="SELL",MIS[[#This Row],[VALUE]]-MIS[[#This Row],[LIVE_VALUE]],MIS[[#This Row],[LIVE_VALUE]]-MIS[[#This Row],[VALUE]])</f>
        <v>307.00000000001819</v>
      </c>
      <c r="AH9866" t="str" cm="1">
        <f t="array" ref="AH9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6" t="str">
        <f>MIS[[#This Row],[TRADING SYMBOL]]</f>
        <v>SENSEX2552082300CE</v>
      </c>
      <c r="AJ9866" t="str">
        <f>IF(RIGHT(MIS[[#This Row],[Main/Hedge]],4)="MAIN","MAIN","HEDGE")</f>
        <v>MAIN</v>
      </c>
      <c r="AK9866" t="str" cm="1">
        <f t="array" ref="AK9866">_xlfn._xlws.FILTER(Table4[Column1],ISNUMBER(SEARCH(Table4[Column1],MIS[[#This Row],[OrderUniqueIdentifier]])),"")</f>
        <v>XYT</v>
      </c>
    </row>
    <row r="9867" spans="1:37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>
        <f>_xlfn.XLOOKUP(MIS[[#This Row],[TRADING SYMBOL]],[1]Sheet1!$D:$D,[1]Sheet1!$C:$C)</f>
        <v>118.35</v>
      </c>
      <c r="AE9867">
        <f>MIS[[#This Row],[OrderAverageTradedPrice]]*MIS[[#This Row],[OrderQuantity]]</f>
        <v>11758</v>
      </c>
      <c r="AF9867">
        <f>MIS[[#This Row],[LTP]]*MIS[[#This Row],[OrderQuantity]]</f>
        <v>11835</v>
      </c>
      <c r="AG9867">
        <f>IF(MIS[[#This Row],[OrderSide]]="SELL",MIS[[#This Row],[VALUE]]-MIS[[#This Row],[LIVE_VALUE]],MIS[[#This Row],[LIVE_VALUE]]-MIS[[#This Row],[VALUE]])</f>
        <v>77</v>
      </c>
      <c r="AH9867" t="str" cm="1">
        <f t="array" ref="AH9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7" t="str">
        <f>MIS[[#This Row],[TRADING SYMBOL]]</f>
        <v>SENSEX2552083400CE</v>
      </c>
      <c r="AJ9867" t="str">
        <f>IF(RIGHT(MIS[[#This Row],[Main/Hedge]],4)="MAIN","MAIN","HEDGE")</f>
        <v>MAIN</v>
      </c>
      <c r="AK9867" t="str" cm="1">
        <f t="array" ref="AK9867">_xlfn._xlws.FILTER(Table4[Column1],ISNUMBER(SEARCH(Table4[Column1],MIS[[#This Row],[OrderUniqueIdentifier]])),"")</f>
        <v>XYT</v>
      </c>
    </row>
    <row r="9868" spans="1:37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>
        <f>_xlfn.XLOOKUP(MIS[[#This Row],[TRADING SYMBOL]],[1]Sheet1!$D:$D,[1]Sheet1!$C:$C)</f>
        <v>490.65</v>
      </c>
      <c r="AE9868">
        <f>MIS[[#This Row],[OrderAverageTradedPrice]]*MIS[[#This Row],[OrderQuantity]]</f>
        <v>58389.999999999956</v>
      </c>
      <c r="AF9868">
        <f>MIS[[#This Row],[LTP]]*MIS[[#This Row],[OrderQuantity]]</f>
        <v>58878</v>
      </c>
      <c r="AG9868">
        <f>IF(MIS[[#This Row],[OrderSide]]="SELL",MIS[[#This Row],[VALUE]]-MIS[[#This Row],[LIVE_VALUE]],MIS[[#This Row],[LIVE_VALUE]]-MIS[[#This Row],[VALUE]])</f>
        <v>488.00000000004366</v>
      </c>
      <c r="AH9868" t="str" cm="1">
        <f t="array" ref="AH9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68" t="str">
        <f>MIS[[#This Row],[TRADING SYMBOL]]</f>
        <v>SENSEX2552082300CE</v>
      </c>
      <c r="AJ9868" t="str">
        <f>IF(RIGHT(MIS[[#This Row],[Main/Hedge]],4)="MAIN","MAIN","HEDGE")</f>
        <v>MAIN</v>
      </c>
      <c r="AK9868" t="str" cm="1">
        <f t="array" ref="AK9868">_xlfn._xlws.FILTER(Table4[Column1],ISNUMBER(SEARCH(Table4[Column1],MIS[[#This Row],[OrderUniqueIdentifier]])),"")</f>
        <v>NOTREND</v>
      </c>
    </row>
    <row r="9869" spans="1:37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>
        <f>_xlfn.XLOOKUP(MIS[[#This Row],[TRADING SYMBOL]],[1]Sheet1!$D:$D,[1]Sheet1!$C:$C)</f>
        <v>91.6</v>
      </c>
      <c r="AE9869">
        <f>MIS[[#This Row],[OrderAverageTradedPrice]]*MIS[[#This Row],[OrderQuantity]]</f>
        <v>8935</v>
      </c>
      <c r="AF9869">
        <f>MIS[[#This Row],[LTP]]*MIS[[#This Row],[OrderQuantity]]</f>
        <v>9160</v>
      </c>
      <c r="AG9869">
        <f>IF(MIS[[#This Row],[OrderSide]]="SELL",MIS[[#This Row],[VALUE]]-MIS[[#This Row],[LIVE_VALUE]],MIS[[#This Row],[LIVE_VALUE]]-MIS[[#This Row],[VALUE]])</f>
        <v>225</v>
      </c>
      <c r="AH9869" t="str" cm="1">
        <f t="array" ref="AH9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9" t="str">
        <f>MIS[[#This Row],[TRADING SYMBOL]]</f>
        <v>SENSEX2552083600CE</v>
      </c>
      <c r="AJ9869" t="str">
        <f>IF(RIGHT(MIS[[#This Row],[Main/Hedge]],4)="MAIN","MAIN","HEDGE")</f>
        <v>MAIN</v>
      </c>
      <c r="AK9869" t="str" cm="1">
        <f t="array" ref="AK9869">_xlfn._xlws.FILTER(Table4[Column1],ISNUMBER(SEARCH(Table4[Column1],MIS[[#This Row],[OrderUniqueIdentifier]])),"")</f>
        <v>XYT</v>
      </c>
    </row>
    <row r="9870" spans="1:37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>
        <f>_xlfn.XLOOKUP(MIS[[#This Row],[TRADING SYMBOL]],[1]Sheet1!$D:$D,[1]Sheet1!$C:$C)</f>
        <v>163.69999999999999</v>
      </c>
      <c r="AE9870">
        <f>MIS[[#This Row],[OrderAverageTradedPrice]]*MIS[[#This Row],[OrderQuantity]]</f>
        <v>73691.249999999854</v>
      </c>
      <c r="AF9870">
        <f>MIS[[#This Row],[LTP]]*MIS[[#This Row],[OrderQuantity]]</f>
        <v>73665</v>
      </c>
      <c r="AG9870">
        <f>IF(MIS[[#This Row],[OrderSide]]="SELL",MIS[[#This Row],[VALUE]]-MIS[[#This Row],[LIVE_VALUE]],MIS[[#This Row],[LIVE_VALUE]]-MIS[[#This Row],[VALUE]])</f>
        <v>-26.249999999854481</v>
      </c>
      <c r="AH9870" t="str" cm="1">
        <f t="array" ref="AH98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870" t="str">
        <f>MIS[[#This Row],[TRADING SYMBOL]]</f>
        <v>NIFTY2552225000PE</v>
      </c>
      <c r="AJ9870" t="str">
        <f>IF(RIGHT(MIS[[#This Row],[Main/Hedge]],4)="MAIN","MAIN","HEDGE")</f>
        <v>MAIN</v>
      </c>
      <c r="AK9870" t="str" cm="1">
        <f t="array" ref="AK9870">_xlfn._xlws.FILTER(Table4[Column1],ISNUMBER(SEARCH(Table4[Column1],MIS[[#This Row],[OrderUniqueIdentifier]])),"")</f>
        <v>LONGSHORT</v>
      </c>
    </row>
    <row r="9871" spans="1:37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>
        <f>_xlfn.XLOOKUP(MIS[[#This Row],[TRADING SYMBOL]],[1]Sheet1!$D:$D,[1]Sheet1!$C:$C)</f>
        <v>187</v>
      </c>
      <c r="AE9871">
        <f>MIS[[#This Row],[OrderAverageTradedPrice]]*MIS[[#This Row],[OrderQuantity]]</f>
        <v>140272.5</v>
      </c>
      <c r="AF9871">
        <f>MIS[[#This Row],[LTP]]*MIS[[#This Row],[OrderQuantity]]</f>
        <v>140250</v>
      </c>
      <c r="AG9871">
        <f>IF(MIS[[#This Row],[OrderSide]]="SELL",MIS[[#This Row],[VALUE]]-MIS[[#This Row],[LIVE_VALUE]],MIS[[#This Row],[LIVE_VALUE]]-MIS[[#This Row],[VALUE]])</f>
        <v>-22.5</v>
      </c>
      <c r="AH9871" t="str" cm="1">
        <f t="array" ref="AH9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71" t="str">
        <f>MIS[[#This Row],[TRADING SYMBOL]]</f>
        <v>NIFTY2552225050PE</v>
      </c>
      <c r="AJ9871" t="str">
        <f>IF(RIGHT(MIS[[#This Row],[Main/Hedge]],4)="MAIN","MAIN","HEDGE")</f>
        <v>MAIN</v>
      </c>
      <c r="AK9871" t="str" cm="1">
        <f t="array" ref="AK9871">_xlfn._xlws.FILTER(Table4[Column1],ISNUMBER(SEARCH(Table4[Column1],MIS[[#This Row],[OrderUniqueIdentifier]])),"")</f>
        <v>NOTREND</v>
      </c>
    </row>
    <row r="9872" spans="1:37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>
        <f>_xlfn.XLOOKUP(MIS[[#This Row],[TRADING SYMBOL]],[1]Sheet1!$D:$D,[1]Sheet1!$C:$C)</f>
        <v>118.35</v>
      </c>
      <c r="AE9872">
        <f>MIS[[#This Row],[OrderAverageTradedPrice]]*MIS[[#This Row],[OrderQuantity]]</f>
        <v>21141</v>
      </c>
      <c r="AF9872">
        <f>MIS[[#This Row],[LTP]]*MIS[[#This Row],[OrderQuantity]]</f>
        <v>21303</v>
      </c>
      <c r="AG9872">
        <f>IF(MIS[[#This Row],[OrderSide]]="SELL",MIS[[#This Row],[VALUE]]-MIS[[#This Row],[LIVE_VALUE]],MIS[[#This Row],[LIVE_VALUE]]-MIS[[#This Row],[VALUE]])</f>
        <v>162</v>
      </c>
      <c r="AH9872" t="str" cm="1">
        <f t="array" ref="AH9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72" t="str">
        <f>MIS[[#This Row],[TRADING SYMBOL]]</f>
        <v>SENSEX2552083400CE</v>
      </c>
      <c r="AJ9872" t="str">
        <f>IF(RIGHT(MIS[[#This Row],[Main/Hedge]],4)="MAIN","MAIN","HEDGE")</f>
        <v>MAIN</v>
      </c>
      <c r="AK9872" t="str" cm="1">
        <f t="array" ref="AK9872">_xlfn._xlws.FILTER(Table4[Column1],ISNUMBER(SEARCH(Table4[Column1],MIS[[#This Row],[OrderUniqueIdentifier]])),"")</f>
        <v>XYT</v>
      </c>
    </row>
    <row r="9873" spans="1:37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>
        <f>_xlfn.XLOOKUP(MIS[[#This Row],[TRADING SYMBOL]],[1]Sheet1!$D:$D,[1]Sheet1!$C:$C)</f>
        <v>409.5</v>
      </c>
      <c r="AE9873">
        <f>MIS[[#This Row],[OrderAverageTradedPrice]]*MIS[[#This Row],[OrderQuantity]]</f>
        <v>104375.99999999978</v>
      </c>
      <c r="AF9873">
        <f>MIS[[#This Row],[LTP]]*MIS[[#This Row],[OrderQuantity]]</f>
        <v>106470</v>
      </c>
      <c r="AG9873">
        <f>IF(MIS[[#This Row],[OrderSide]]="SELL",MIS[[#This Row],[VALUE]]-MIS[[#This Row],[LIVE_VALUE]],MIS[[#This Row],[LIVE_VALUE]]-MIS[[#This Row],[VALUE]])</f>
        <v>2094.0000000002183</v>
      </c>
      <c r="AH9873" t="str" cm="1">
        <f t="array" ref="AH9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73" t="str">
        <f>MIS[[#This Row],[TRADING SYMBOL]]</f>
        <v>SENSEX2552082300PE</v>
      </c>
      <c r="AJ9873" t="str">
        <f>IF(RIGHT(MIS[[#This Row],[Main/Hedge]],4)="MAIN","MAIN","HEDGE")</f>
        <v>MAIN</v>
      </c>
      <c r="AK9873" t="str" cm="1">
        <f t="array" ref="AK9873">_xlfn._xlws.FILTER(Table4[Column1],ISNUMBER(SEARCH(Table4[Column1],MIS[[#This Row],[OrderUniqueIdentifier]])),"")</f>
        <v>NOTREND</v>
      </c>
    </row>
    <row r="9874" spans="1:37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>
        <f>_xlfn.XLOOKUP(MIS[[#This Row],[TRADING SYMBOL]],[1]Sheet1!$D:$D,[1]Sheet1!$C:$C)</f>
        <v>115.45</v>
      </c>
      <c r="AE9874">
        <f>MIS[[#This Row],[OrderAverageTradedPrice]]*MIS[[#This Row],[OrderQuantity]]</f>
        <v>19625.999999999942</v>
      </c>
      <c r="AF9874">
        <f>MIS[[#This Row],[LTP]]*MIS[[#This Row],[OrderQuantity]]</f>
        <v>20781</v>
      </c>
      <c r="AG9874">
        <f>IF(MIS[[#This Row],[OrderSide]]="SELL",MIS[[#This Row],[VALUE]]-MIS[[#This Row],[LIVE_VALUE]],MIS[[#This Row],[LIVE_VALUE]]-MIS[[#This Row],[VALUE]])</f>
        <v>1155.0000000000582</v>
      </c>
      <c r="AH9874" t="str" cm="1">
        <f t="array" ref="AH9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74" t="str">
        <f>MIS[[#This Row],[TRADING SYMBOL]]</f>
        <v>SENSEX2552081100PE</v>
      </c>
      <c r="AJ9874" t="str">
        <f>IF(RIGHT(MIS[[#This Row],[Main/Hedge]],4)="MAIN","MAIN","HEDGE")</f>
        <v>MAIN</v>
      </c>
      <c r="AK9874" t="str" cm="1">
        <f t="array" ref="AK9874">_xlfn._xlws.FILTER(Table4[Column1],ISNUMBER(SEARCH(Table4[Column1],MIS[[#This Row],[OrderUniqueIdentifier]])),"")</f>
        <v>XYT</v>
      </c>
    </row>
    <row r="9875" spans="1:37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>
        <f>_xlfn.XLOOKUP(MIS[[#This Row],[TRADING SYMBOL]],[1]Sheet1!$D:$D,[1]Sheet1!$C:$C)</f>
        <v>115.45</v>
      </c>
      <c r="AE9875">
        <f>MIS[[#This Row],[OrderAverageTradedPrice]]*MIS[[#This Row],[OrderQuantity]]</f>
        <v>19611</v>
      </c>
      <c r="AF9875">
        <f>MIS[[#This Row],[LTP]]*MIS[[#This Row],[OrderQuantity]]</f>
        <v>20781</v>
      </c>
      <c r="AG9875">
        <f>IF(MIS[[#This Row],[OrderSide]]="SELL",MIS[[#This Row],[VALUE]]-MIS[[#This Row],[LIVE_VALUE]],MIS[[#This Row],[LIVE_VALUE]]-MIS[[#This Row],[VALUE]])</f>
        <v>1170</v>
      </c>
      <c r="AH9875" t="str" cm="1">
        <f t="array" ref="AH9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75" t="str">
        <f>MIS[[#This Row],[TRADING SYMBOL]]</f>
        <v>SENSEX2552081100PE</v>
      </c>
      <c r="AJ9875" t="str">
        <f>IF(RIGHT(MIS[[#This Row],[Main/Hedge]],4)="MAIN","MAIN","HEDGE")</f>
        <v>MAIN</v>
      </c>
      <c r="AK9875" t="str" cm="1">
        <f t="array" ref="AK9875">_xlfn._xlws.FILTER(Table4[Column1],ISNUMBER(SEARCH(Table4[Column1],MIS[[#This Row],[OrderUniqueIdentifier]])),"")</f>
        <v>XYT</v>
      </c>
    </row>
    <row r="9876" spans="1:37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>
        <f>_xlfn.XLOOKUP(MIS[[#This Row],[TRADING SYMBOL]],[1]Sheet1!$D:$D,[1]Sheet1!$C:$C)</f>
        <v>409.5</v>
      </c>
      <c r="AE9876">
        <f>MIS[[#This Row],[OrderAverageTradedPrice]]*MIS[[#This Row],[OrderQuantity]]</f>
        <v>64199</v>
      </c>
      <c r="AF9876">
        <f>MIS[[#This Row],[LTP]]*MIS[[#This Row],[OrderQuantity]]</f>
        <v>65520</v>
      </c>
      <c r="AG9876">
        <f>IF(MIS[[#This Row],[OrderSide]]="SELL",MIS[[#This Row],[VALUE]]-MIS[[#This Row],[LIVE_VALUE]],MIS[[#This Row],[LIVE_VALUE]]-MIS[[#This Row],[VALUE]])</f>
        <v>1321</v>
      </c>
      <c r="AH9876" t="str" cm="1">
        <f t="array" ref="AH9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76" t="str">
        <f>MIS[[#This Row],[TRADING SYMBOL]]</f>
        <v>SENSEX2552082300PE</v>
      </c>
      <c r="AJ9876" t="str">
        <f>IF(RIGHT(MIS[[#This Row],[Main/Hedge]],4)="MAIN","MAIN","HEDGE")</f>
        <v>MAIN</v>
      </c>
      <c r="AK9876" t="str" cm="1">
        <f t="array" ref="AK9876">_xlfn._xlws.FILTER(Table4[Column1],ISNUMBER(SEARCH(Table4[Column1],MIS[[#This Row],[OrderUniqueIdentifier]])),"")</f>
        <v>XYT</v>
      </c>
    </row>
    <row r="9877" spans="1:37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>
        <f>_xlfn.XLOOKUP(MIS[[#This Row],[TRADING SYMBOL]],[1]Sheet1!$D:$D,[1]Sheet1!$C:$C)</f>
        <v>409.5</v>
      </c>
      <c r="AE9877">
        <f>MIS[[#This Row],[OrderAverageTradedPrice]]*MIS[[#This Row],[OrderQuantity]]</f>
        <v>8046</v>
      </c>
      <c r="AF9877">
        <f>MIS[[#This Row],[LTP]]*MIS[[#This Row],[OrderQuantity]]</f>
        <v>8190</v>
      </c>
      <c r="AG9877">
        <f>IF(MIS[[#This Row],[OrderSide]]="SELL",MIS[[#This Row],[VALUE]]-MIS[[#This Row],[LIVE_VALUE]],MIS[[#This Row],[LIVE_VALUE]]-MIS[[#This Row],[VALUE]])</f>
        <v>144</v>
      </c>
      <c r="AH9877" t="str" cm="1">
        <f t="array" ref="AH9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77" t="str">
        <f>MIS[[#This Row],[TRADING SYMBOL]]</f>
        <v>SENSEX2552082300PE</v>
      </c>
      <c r="AJ9877" t="str">
        <f>IF(RIGHT(MIS[[#This Row],[Main/Hedge]],4)="MAIN","MAIN","HEDGE")</f>
        <v>MAIN</v>
      </c>
      <c r="AK9877" t="str" cm="1">
        <f t="array" ref="AK9877">_xlfn._xlws.FILTER(Table4[Column1],ISNUMBER(SEARCH(Table4[Column1],MIS[[#This Row],[OrderUniqueIdentifier]])),"")</f>
        <v>NOTREND</v>
      </c>
    </row>
    <row r="9878" spans="1:37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>
        <f>_xlfn.XLOOKUP(MIS[[#This Row],[TRADING SYMBOL]],[1]Sheet1!$D:$D,[1]Sheet1!$C:$C)</f>
        <v>187</v>
      </c>
      <c r="AE9878">
        <f>MIS[[#This Row],[OrderAverageTradedPrice]]*MIS[[#This Row],[OrderQuantity]]</f>
        <v>14032.5</v>
      </c>
      <c r="AF9878">
        <f>MIS[[#This Row],[LTP]]*MIS[[#This Row],[OrderQuantity]]</f>
        <v>14025</v>
      </c>
      <c r="AG9878">
        <f>IF(MIS[[#This Row],[OrderSide]]="SELL",MIS[[#This Row],[VALUE]]-MIS[[#This Row],[LIVE_VALUE]],MIS[[#This Row],[LIVE_VALUE]]-MIS[[#This Row],[VALUE]])</f>
        <v>-7.5</v>
      </c>
      <c r="AH9878" t="str" cm="1">
        <f t="array" ref="AH9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78" t="str">
        <f>MIS[[#This Row],[TRADING SYMBOL]]</f>
        <v>NIFTY2552225050PE</v>
      </c>
      <c r="AJ9878" t="str">
        <f>IF(RIGHT(MIS[[#This Row],[Main/Hedge]],4)="MAIN","MAIN","HEDGE")</f>
        <v>MAIN</v>
      </c>
      <c r="AK9878" t="str" cm="1">
        <f t="array" ref="AK9878">_xlfn._xlws.FILTER(Table4[Column1],ISNUMBER(SEARCH(Table4[Column1],MIS[[#This Row],[OrderUniqueIdentifier]])),"")</f>
        <v>NOTREND</v>
      </c>
    </row>
    <row r="9879" spans="1:37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>
        <f>_xlfn.XLOOKUP(MIS[[#This Row],[TRADING SYMBOL]],[1]Sheet1!$D:$D,[1]Sheet1!$C:$C)</f>
        <v>187</v>
      </c>
      <c r="AE9879">
        <f>MIS[[#This Row],[OrderAverageTradedPrice]]*MIS[[#This Row],[OrderQuantity]]</f>
        <v>56100</v>
      </c>
      <c r="AF9879">
        <f>MIS[[#This Row],[LTP]]*MIS[[#This Row],[OrderQuantity]]</f>
        <v>56100</v>
      </c>
      <c r="AG9879">
        <f>IF(MIS[[#This Row],[OrderSide]]="SELL",MIS[[#This Row],[VALUE]]-MIS[[#This Row],[LIVE_VALUE]],MIS[[#This Row],[LIVE_VALUE]]-MIS[[#This Row],[VALUE]])</f>
        <v>0</v>
      </c>
      <c r="AH9879" t="str" cm="1">
        <f t="array" ref="AH9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79" t="str">
        <f>MIS[[#This Row],[TRADING SYMBOL]]</f>
        <v>NIFTY2552225050PE</v>
      </c>
      <c r="AJ9879" t="str">
        <f>IF(RIGHT(MIS[[#This Row],[Main/Hedge]],4)="MAIN","MAIN","HEDGE")</f>
        <v>MAIN</v>
      </c>
      <c r="AK9879" t="str" cm="1">
        <f t="array" ref="AK9879">_xlfn._xlws.FILTER(Table4[Column1],ISNUMBER(SEARCH(Table4[Column1],MIS[[#This Row],[OrderUniqueIdentifier]])),"")</f>
        <v>NOTREND</v>
      </c>
    </row>
    <row r="9880" spans="1:37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>
        <f>_xlfn.XLOOKUP(MIS[[#This Row],[TRADING SYMBOL]],[1]Sheet1!$D:$D,[1]Sheet1!$C:$C)</f>
        <v>91.6</v>
      </c>
      <c r="AE9880">
        <f>MIS[[#This Row],[OrderAverageTradedPrice]]*MIS[[#This Row],[OrderQuantity]]</f>
        <v>7150</v>
      </c>
      <c r="AF9880">
        <f>MIS[[#This Row],[LTP]]*MIS[[#This Row],[OrderQuantity]]</f>
        <v>7328</v>
      </c>
      <c r="AG9880">
        <f>IF(MIS[[#This Row],[OrderSide]]="SELL",MIS[[#This Row],[VALUE]]-MIS[[#This Row],[LIVE_VALUE]],MIS[[#This Row],[LIVE_VALUE]]-MIS[[#This Row],[VALUE]])</f>
        <v>178</v>
      </c>
      <c r="AH9880" t="str" cm="1">
        <f t="array" ref="AH9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80" t="str">
        <f>MIS[[#This Row],[TRADING SYMBOL]]</f>
        <v>SENSEX2552083600CE</v>
      </c>
      <c r="AJ9880" t="str">
        <f>IF(RIGHT(MIS[[#This Row],[Main/Hedge]],4)="MAIN","MAIN","HEDGE")</f>
        <v>MAIN</v>
      </c>
      <c r="AK9880" t="str" cm="1">
        <f t="array" ref="AK9880">_xlfn._xlws.FILTER(Table4[Column1],ISNUMBER(SEARCH(Table4[Column1],MIS[[#This Row],[OrderUniqueIdentifier]])),"")</f>
        <v>XYT</v>
      </c>
    </row>
    <row r="9881" spans="1:37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>
        <f>_xlfn.XLOOKUP(MIS[[#This Row],[TRADING SYMBOL]],[1]Sheet1!$D:$D,[1]Sheet1!$C:$C)</f>
        <v>490.65</v>
      </c>
      <c r="AE9881">
        <f>MIS[[#This Row],[OrderAverageTradedPrice]]*MIS[[#This Row],[OrderQuantity]]</f>
        <v>58386</v>
      </c>
      <c r="AF9881">
        <f>MIS[[#This Row],[LTP]]*MIS[[#This Row],[OrderQuantity]]</f>
        <v>58878</v>
      </c>
      <c r="AG9881">
        <f>IF(MIS[[#This Row],[OrderSide]]="SELL",MIS[[#This Row],[VALUE]]-MIS[[#This Row],[LIVE_VALUE]],MIS[[#This Row],[LIVE_VALUE]]-MIS[[#This Row],[VALUE]])</f>
        <v>492</v>
      </c>
      <c r="AH9881" t="str" cm="1">
        <f t="array" ref="AH98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81" t="str">
        <f>MIS[[#This Row],[TRADING SYMBOL]]</f>
        <v>SENSEX2552082300CE</v>
      </c>
      <c r="AJ9881" t="str">
        <f>IF(RIGHT(MIS[[#This Row],[Main/Hedge]],4)="MAIN","MAIN","HEDGE")</f>
        <v>MAIN</v>
      </c>
      <c r="AK9881" t="str" cm="1">
        <f t="array" ref="AK9881">_xlfn._xlws.FILTER(Table4[Column1],ISNUMBER(SEARCH(Table4[Column1],MIS[[#This Row],[OrderUniqueIdentifier]])),"")</f>
        <v>NOTREND</v>
      </c>
    </row>
    <row r="9882" spans="1:37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>
        <f>_xlfn.XLOOKUP(MIS[[#This Row],[TRADING SYMBOL]],[1]Sheet1!$D:$D,[1]Sheet1!$C:$C)</f>
        <v>490.65</v>
      </c>
      <c r="AE9882">
        <f>MIS[[#This Row],[OrderAverageTradedPrice]]*MIS[[#This Row],[OrderQuantity]]</f>
        <v>29196.99999999996</v>
      </c>
      <c r="AF9882">
        <f>MIS[[#This Row],[LTP]]*MIS[[#This Row],[OrderQuantity]]</f>
        <v>29439</v>
      </c>
      <c r="AG9882">
        <f>IF(MIS[[#This Row],[OrderSide]]="SELL",MIS[[#This Row],[VALUE]]-MIS[[#This Row],[LIVE_VALUE]],MIS[[#This Row],[LIVE_VALUE]]-MIS[[#This Row],[VALUE]])</f>
        <v>242.00000000004002</v>
      </c>
      <c r="AH9882" t="str" cm="1">
        <f t="array" ref="AH9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82" t="str">
        <f>MIS[[#This Row],[TRADING SYMBOL]]</f>
        <v>SENSEX2552082300CE</v>
      </c>
      <c r="AJ9882" t="str">
        <f>IF(RIGHT(MIS[[#This Row],[Main/Hedge]],4)="MAIN","MAIN","HEDGE")</f>
        <v>MAIN</v>
      </c>
      <c r="AK9882" t="str" cm="1">
        <f t="array" ref="AK9882">_xlfn._xlws.FILTER(Table4[Column1],ISNUMBER(SEARCH(Table4[Column1],MIS[[#This Row],[OrderUniqueIdentifier]])),"")</f>
        <v>XYT</v>
      </c>
    </row>
    <row r="9883" spans="1:37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>
        <f>_xlfn.XLOOKUP(MIS[[#This Row],[TRADING SYMBOL]],[1]Sheet1!$D:$D,[1]Sheet1!$C:$C)</f>
        <v>187</v>
      </c>
      <c r="AE9883">
        <f>MIS[[#This Row],[OrderAverageTradedPrice]]*MIS[[#This Row],[OrderQuantity]]</f>
        <v>196350</v>
      </c>
      <c r="AF9883">
        <f>MIS[[#This Row],[LTP]]*MIS[[#This Row],[OrderQuantity]]</f>
        <v>196350</v>
      </c>
      <c r="AG9883">
        <f>IF(MIS[[#This Row],[OrderSide]]="SELL",MIS[[#This Row],[VALUE]]-MIS[[#This Row],[LIVE_VALUE]],MIS[[#This Row],[LIVE_VALUE]]-MIS[[#This Row],[VALUE]])</f>
        <v>0</v>
      </c>
      <c r="AH9883" t="str" cm="1">
        <f t="array" ref="AH9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83" t="str">
        <f>MIS[[#This Row],[TRADING SYMBOL]]</f>
        <v>NIFTY2552225050PE</v>
      </c>
      <c r="AJ9883" t="str">
        <f>IF(RIGHT(MIS[[#This Row],[Main/Hedge]],4)="MAIN","MAIN","HEDGE")</f>
        <v>MAIN</v>
      </c>
      <c r="AK9883" t="str" cm="1">
        <f t="array" ref="AK9883">_xlfn._xlws.FILTER(Table4[Column1],ISNUMBER(SEARCH(Table4[Column1],MIS[[#This Row],[OrderUniqueIdentifier]])),"")</f>
        <v>NOTREND</v>
      </c>
    </row>
    <row r="9884" spans="1:37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>
        <f>_xlfn.XLOOKUP(MIS[[#This Row],[TRADING SYMBOL]],[1]Sheet1!$D:$D,[1]Sheet1!$C:$C)</f>
        <v>490.65</v>
      </c>
      <c r="AE9884">
        <f>MIS[[#This Row],[OrderAverageTradedPrice]]*MIS[[#This Row],[OrderQuantity]]</f>
        <v>116400</v>
      </c>
      <c r="AF9884">
        <f>MIS[[#This Row],[LTP]]*MIS[[#This Row],[OrderQuantity]]</f>
        <v>117756</v>
      </c>
      <c r="AG9884">
        <f>IF(MIS[[#This Row],[OrderSide]]="SELL",MIS[[#This Row],[VALUE]]-MIS[[#This Row],[LIVE_VALUE]],MIS[[#This Row],[LIVE_VALUE]]-MIS[[#This Row],[VALUE]])</f>
        <v>1356</v>
      </c>
      <c r="AH9884" t="str" cm="1">
        <f t="array" ref="AH9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84" t="str">
        <f>MIS[[#This Row],[TRADING SYMBOL]]</f>
        <v>SENSEX2552082300CE</v>
      </c>
      <c r="AJ9884" t="str">
        <f>IF(RIGHT(MIS[[#This Row],[Main/Hedge]],4)="MAIN","MAIN","HEDGE")</f>
        <v>MAIN</v>
      </c>
      <c r="AK9884" t="str" cm="1">
        <f t="array" ref="AK9884">_xlfn._xlws.FILTER(Table4[Column1],ISNUMBER(SEARCH(Table4[Column1],MIS[[#This Row],[OrderUniqueIdentifier]])),"")</f>
        <v>XYT</v>
      </c>
    </row>
    <row r="9885" spans="1:37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>
        <f>_xlfn.XLOOKUP(MIS[[#This Row],[TRADING SYMBOL]],[1]Sheet1!$D:$D,[1]Sheet1!$C:$C)</f>
        <v>490.65</v>
      </c>
      <c r="AE9885">
        <f>MIS[[#This Row],[OrderAverageTradedPrice]]*MIS[[#This Row],[OrderQuantity]]</f>
        <v>184300</v>
      </c>
      <c r="AF9885">
        <f>MIS[[#This Row],[LTP]]*MIS[[#This Row],[OrderQuantity]]</f>
        <v>186447</v>
      </c>
      <c r="AG9885">
        <f>IF(MIS[[#This Row],[OrderSide]]="SELL",MIS[[#This Row],[VALUE]]-MIS[[#This Row],[LIVE_VALUE]],MIS[[#This Row],[LIVE_VALUE]]-MIS[[#This Row],[VALUE]])</f>
        <v>2147</v>
      </c>
      <c r="AH9885" t="str" cm="1">
        <f t="array" ref="AH9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85" t="str">
        <f>MIS[[#This Row],[TRADING SYMBOL]]</f>
        <v>SENSEX2552082300CE</v>
      </c>
      <c r="AJ9885" t="str">
        <f>IF(RIGHT(MIS[[#This Row],[Main/Hedge]],4)="MAIN","MAIN","HEDGE")</f>
        <v>MAIN</v>
      </c>
      <c r="AK9885" t="str" cm="1">
        <f t="array" ref="AK9885">_xlfn._xlws.FILTER(Table4[Column1],ISNUMBER(SEARCH(Table4[Column1],MIS[[#This Row],[OrderUniqueIdentifier]])),"")</f>
        <v>NOTREND</v>
      </c>
    </row>
    <row r="9886" spans="1:37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>
        <f>_xlfn.XLOOKUP(MIS[[#This Row],[TRADING SYMBOL]],[1]Sheet1!$D:$D,[1]Sheet1!$C:$C)</f>
        <v>118.35</v>
      </c>
      <c r="AE9886">
        <f>MIS[[#This Row],[OrderAverageTradedPrice]]*MIS[[#This Row],[OrderQuantity]]</f>
        <v>30558.999999999898</v>
      </c>
      <c r="AF9886">
        <f>MIS[[#This Row],[LTP]]*MIS[[#This Row],[OrderQuantity]]</f>
        <v>30771</v>
      </c>
      <c r="AG9886">
        <f>IF(MIS[[#This Row],[OrderSide]]="SELL",MIS[[#This Row],[VALUE]]-MIS[[#This Row],[LIVE_VALUE]],MIS[[#This Row],[LIVE_VALUE]]-MIS[[#This Row],[VALUE]])</f>
        <v>212.00000000010186</v>
      </c>
      <c r="AH9886" t="str" cm="1">
        <f t="array" ref="AH9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86" t="str">
        <f>MIS[[#This Row],[TRADING SYMBOL]]</f>
        <v>SENSEX2552083400CE</v>
      </c>
      <c r="AJ9886" t="str">
        <f>IF(RIGHT(MIS[[#This Row],[Main/Hedge]],4)="MAIN","MAIN","HEDGE")</f>
        <v>MAIN</v>
      </c>
      <c r="AK9886" t="str" cm="1">
        <f t="array" ref="AK9886">_xlfn._xlws.FILTER(Table4[Column1],ISNUMBER(SEARCH(Table4[Column1],MIS[[#This Row],[OrderUniqueIdentifier]])),"")</f>
        <v>XYT</v>
      </c>
    </row>
    <row r="9887" spans="1:37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>
        <f>_xlfn.XLOOKUP(MIS[[#This Row],[TRADING SYMBOL]],[1]Sheet1!$D:$D,[1]Sheet1!$C:$C)</f>
        <v>91.6</v>
      </c>
      <c r="AE9887">
        <f>MIS[[#This Row],[OrderAverageTradedPrice]]*MIS[[#This Row],[OrderQuantity]]</f>
        <v>23202.999999999978</v>
      </c>
      <c r="AF9887">
        <f>MIS[[#This Row],[LTP]]*MIS[[#This Row],[OrderQuantity]]</f>
        <v>23816</v>
      </c>
      <c r="AG9887">
        <f>IF(MIS[[#This Row],[OrderSide]]="SELL",MIS[[#This Row],[VALUE]]-MIS[[#This Row],[LIVE_VALUE]],MIS[[#This Row],[LIVE_VALUE]]-MIS[[#This Row],[VALUE]])</f>
        <v>613.00000000002183</v>
      </c>
      <c r="AH9887" t="str" cm="1">
        <f t="array" ref="AH9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87" t="str">
        <f>MIS[[#This Row],[TRADING SYMBOL]]</f>
        <v>SENSEX2552083600CE</v>
      </c>
      <c r="AJ9887" t="str">
        <f>IF(RIGHT(MIS[[#This Row],[Main/Hedge]],4)="MAIN","MAIN","HEDGE")</f>
        <v>MAIN</v>
      </c>
      <c r="AK9887" t="str" cm="1">
        <f t="array" ref="AK9887">_xlfn._xlws.FILTER(Table4[Column1],ISNUMBER(SEARCH(Table4[Column1],MIS[[#This Row],[OrderUniqueIdentifier]])),"")</f>
        <v>XYT</v>
      </c>
    </row>
    <row r="9888" spans="1:37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>
        <f>_xlfn.XLOOKUP(MIS[[#This Row],[TRADING SYMBOL]],[1]Sheet1!$D:$D,[1]Sheet1!$C:$C)</f>
        <v>115.45</v>
      </c>
      <c r="AE9888">
        <f>MIS[[#This Row],[OrderAverageTradedPrice]]*MIS[[#This Row],[OrderQuantity]]</f>
        <v>28362.999999999862</v>
      </c>
      <c r="AF9888">
        <f>MIS[[#This Row],[LTP]]*MIS[[#This Row],[OrderQuantity]]</f>
        <v>30017</v>
      </c>
      <c r="AG9888">
        <f>IF(MIS[[#This Row],[OrderSide]]="SELL",MIS[[#This Row],[VALUE]]-MIS[[#This Row],[LIVE_VALUE]],MIS[[#This Row],[LIVE_VALUE]]-MIS[[#This Row],[VALUE]])</f>
        <v>1654.0000000001382</v>
      </c>
      <c r="AH9888" t="str" cm="1">
        <f t="array" ref="AH9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88" t="str">
        <f>MIS[[#This Row],[TRADING SYMBOL]]</f>
        <v>SENSEX2552081100PE</v>
      </c>
      <c r="AJ9888" t="str">
        <f>IF(RIGHT(MIS[[#This Row],[Main/Hedge]],4)="MAIN","MAIN","HEDGE")</f>
        <v>MAIN</v>
      </c>
      <c r="AK9888" t="str" cm="1">
        <f t="array" ref="AK9888">_xlfn._xlws.FILTER(Table4[Column1],ISNUMBER(SEARCH(Table4[Column1],MIS[[#This Row],[OrderUniqueIdentifier]])),"")</f>
        <v>XYT</v>
      </c>
    </row>
    <row r="9889" spans="1:37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>
        <f>_xlfn.XLOOKUP(MIS[[#This Row],[TRADING SYMBOL]],[1]Sheet1!$D:$D,[1]Sheet1!$C:$C)</f>
        <v>409.5</v>
      </c>
      <c r="AE9889">
        <f>MIS[[#This Row],[OrderAverageTradedPrice]]*MIS[[#This Row],[OrderQuantity]]</f>
        <v>96256.999999999913</v>
      </c>
      <c r="AF9889">
        <f>MIS[[#This Row],[LTP]]*MIS[[#This Row],[OrderQuantity]]</f>
        <v>98280</v>
      </c>
      <c r="AG9889">
        <f>IF(MIS[[#This Row],[OrderSide]]="SELL",MIS[[#This Row],[VALUE]]-MIS[[#This Row],[LIVE_VALUE]],MIS[[#This Row],[LIVE_VALUE]]-MIS[[#This Row],[VALUE]])</f>
        <v>2023.0000000000873</v>
      </c>
      <c r="AH9889" t="str" cm="1">
        <f t="array" ref="AH9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89" t="str">
        <f>MIS[[#This Row],[TRADING SYMBOL]]</f>
        <v>SENSEX2552082300PE</v>
      </c>
      <c r="AJ9889" t="str">
        <f>IF(RIGHT(MIS[[#This Row],[Main/Hedge]],4)="MAIN","MAIN","HEDGE")</f>
        <v>MAIN</v>
      </c>
      <c r="AK9889" t="str" cm="1">
        <f t="array" ref="AK9889">_xlfn._xlws.FILTER(Table4[Column1],ISNUMBER(SEARCH(Table4[Column1],MIS[[#This Row],[OrderUniqueIdentifier]])),"")</f>
        <v>XYT</v>
      </c>
    </row>
    <row r="9890" spans="1:37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>
        <f>_xlfn.XLOOKUP(MIS[[#This Row],[TRADING SYMBOL]],[1]Sheet1!$D:$D,[1]Sheet1!$C:$C)</f>
        <v>457.35</v>
      </c>
      <c r="AE9890">
        <f>MIS[[#This Row],[OrderAverageTradedPrice]]*MIS[[#This Row],[OrderQuantity]]</f>
        <v>44815</v>
      </c>
      <c r="AF9890">
        <f>MIS[[#This Row],[LTP]]*MIS[[#This Row],[OrderQuantity]]</f>
        <v>45735</v>
      </c>
      <c r="AG9890">
        <f>IF(MIS[[#This Row],[OrderSide]]="SELL",MIS[[#This Row],[VALUE]]-MIS[[#This Row],[LIVE_VALUE]],MIS[[#This Row],[LIVE_VALUE]]-MIS[[#This Row],[VALUE]])</f>
        <v>920</v>
      </c>
      <c r="AH9890" t="str" cm="1">
        <f t="array" ref="AH9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0" t="str">
        <f>MIS[[#This Row],[TRADING SYMBOL]]</f>
        <v>SENSEX2552082400PE</v>
      </c>
      <c r="AJ9890" t="str">
        <f>IF(RIGHT(MIS[[#This Row],[Main/Hedge]],4)="MAIN","MAIN","HEDGE")</f>
        <v>MAIN</v>
      </c>
      <c r="AK9890" t="str" cm="1">
        <f t="array" ref="AK9890">_xlfn._xlws.FILTER(Table4[Column1],ISNUMBER(SEARCH(Table4[Column1],MIS[[#This Row],[OrderUniqueIdentifier]])),"")</f>
        <v>NOTREND</v>
      </c>
    </row>
    <row r="9891" spans="1:37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>
        <f>_xlfn.XLOOKUP(MIS[[#This Row],[TRADING SYMBOL]],[1]Sheet1!$D:$D,[1]Sheet1!$C:$C)</f>
        <v>187</v>
      </c>
      <c r="AE9891">
        <f>MIS[[#This Row],[OrderAverageTradedPrice]]*MIS[[#This Row],[OrderQuantity]]</f>
        <v>42108.75</v>
      </c>
      <c r="AF9891">
        <f>MIS[[#This Row],[LTP]]*MIS[[#This Row],[OrderQuantity]]</f>
        <v>42075</v>
      </c>
      <c r="AG9891">
        <f>IF(MIS[[#This Row],[OrderSide]]="SELL",MIS[[#This Row],[VALUE]]-MIS[[#This Row],[LIVE_VALUE]],MIS[[#This Row],[LIVE_VALUE]]-MIS[[#This Row],[VALUE]])</f>
        <v>-33.75</v>
      </c>
      <c r="AH9891" t="str" cm="1">
        <f t="array" ref="AH9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1" t="str">
        <f>MIS[[#This Row],[TRADING SYMBOL]]</f>
        <v>NIFTY2552225050PE</v>
      </c>
      <c r="AJ9891" t="str">
        <f>IF(RIGHT(MIS[[#This Row],[Main/Hedge]],4)="MAIN","MAIN","HEDGE")</f>
        <v>MAIN</v>
      </c>
      <c r="AK9891" t="str" cm="1">
        <f t="array" ref="AK9891">_xlfn._xlws.FILTER(Table4[Column1],ISNUMBER(SEARCH(Table4[Column1],MIS[[#This Row],[OrderUniqueIdentifier]])),"")</f>
        <v>NOTREND</v>
      </c>
    </row>
    <row r="9892" spans="1:37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>
        <f>_xlfn.XLOOKUP(MIS[[#This Row],[TRADING SYMBOL]],[1]Sheet1!$D:$D,[1]Sheet1!$C:$C)</f>
        <v>115.45</v>
      </c>
      <c r="AE9892">
        <f>MIS[[#This Row],[OrderAverageTradedPrice]]*MIS[[#This Row],[OrderQuantity]]</f>
        <v>6538.99999999998</v>
      </c>
      <c r="AF9892">
        <f>MIS[[#This Row],[LTP]]*MIS[[#This Row],[OrderQuantity]]</f>
        <v>6927</v>
      </c>
      <c r="AG9892">
        <f>IF(MIS[[#This Row],[OrderSide]]="SELL",MIS[[#This Row],[VALUE]]-MIS[[#This Row],[LIVE_VALUE]],MIS[[#This Row],[LIVE_VALUE]]-MIS[[#This Row],[VALUE]])</f>
        <v>388.00000000002001</v>
      </c>
      <c r="AH9892" t="str" cm="1">
        <f t="array" ref="AH9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92" t="str">
        <f>MIS[[#This Row],[TRADING SYMBOL]]</f>
        <v>SENSEX2552081100PE</v>
      </c>
      <c r="AJ9892" t="str">
        <f>IF(RIGHT(MIS[[#This Row],[Main/Hedge]],4)="MAIN","MAIN","HEDGE")</f>
        <v>MAIN</v>
      </c>
      <c r="AK9892" t="str" cm="1">
        <f t="array" ref="AK9892">_xlfn._xlws.FILTER(Table4[Column1],ISNUMBER(SEARCH(Table4[Column1],MIS[[#This Row],[OrderUniqueIdentifier]])),"")</f>
        <v>XYT</v>
      </c>
    </row>
    <row r="9893" spans="1:37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>
        <f>_xlfn.XLOOKUP(MIS[[#This Row],[TRADING SYMBOL]],[1]Sheet1!$D:$D,[1]Sheet1!$C:$C)</f>
        <v>409.5</v>
      </c>
      <c r="AE9893">
        <f>MIS[[#This Row],[OrderAverageTradedPrice]]*MIS[[#This Row],[OrderQuantity]]</f>
        <v>32112</v>
      </c>
      <c r="AF9893">
        <f>MIS[[#This Row],[LTP]]*MIS[[#This Row],[OrderQuantity]]</f>
        <v>32760</v>
      </c>
      <c r="AG9893">
        <f>IF(MIS[[#This Row],[OrderSide]]="SELL",MIS[[#This Row],[VALUE]]-MIS[[#This Row],[LIVE_VALUE]],MIS[[#This Row],[LIVE_VALUE]]-MIS[[#This Row],[VALUE]])</f>
        <v>648</v>
      </c>
      <c r="AH9893" t="str" cm="1">
        <f t="array" ref="AH9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3" t="str">
        <f>MIS[[#This Row],[TRADING SYMBOL]]</f>
        <v>SENSEX2552082300PE</v>
      </c>
      <c r="AJ9893" t="str">
        <f>IF(RIGHT(MIS[[#This Row],[Main/Hedge]],4)="MAIN","MAIN","HEDGE")</f>
        <v>MAIN</v>
      </c>
      <c r="AK9893" t="str" cm="1">
        <f t="array" ref="AK9893">_xlfn._xlws.FILTER(Table4[Column1],ISNUMBER(SEARCH(Table4[Column1],MIS[[#This Row],[OrderUniqueIdentifier]])),"")</f>
        <v>NOTREND</v>
      </c>
    </row>
    <row r="9894" spans="1:37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>
        <f>_xlfn.XLOOKUP(MIS[[#This Row],[TRADING SYMBOL]],[1]Sheet1!$D:$D,[1]Sheet1!$C:$C)</f>
        <v>115.45</v>
      </c>
      <c r="AE9894">
        <f>MIS[[#This Row],[OrderAverageTradedPrice]]*MIS[[#This Row],[OrderQuantity]]</f>
        <v>4359</v>
      </c>
      <c r="AF9894">
        <f>MIS[[#This Row],[LTP]]*MIS[[#This Row],[OrderQuantity]]</f>
        <v>4618</v>
      </c>
      <c r="AG9894">
        <f>IF(MIS[[#This Row],[OrderSide]]="SELL",MIS[[#This Row],[VALUE]]-MIS[[#This Row],[LIVE_VALUE]],MIS[[#This Row],[LIVE_VALUE]]-MIS[[#This Row],[VALUE]])</f>
        <v>259</v>
      </c>
      <c r="AH9894" t="str" cm="1">
        <f t="array" ref="AH9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94" t="str">
        <f>MIS[[#This Row],[TRADING SYMBOL]]</f>
        <v>SENSEX2552081100PE</v>
      </c>
      <c r="AJ9894" t="str">
        <f>IF(RIGHT(MIS[[#This Row],[Main/Hedge]],4)="MAIN","MAIN","HEDGE")</f>
        <v>MAIN</v>
      </c>
      <c r="AK9894" t="str" cm="1">
        <f t="array" ref="AK9894">_xlfn._xlws.FILTER(Table4[Column1],ISNUMBER(SEARCH(Table4[Column1],MIS[[#This Row],[OrderUniqueIdentifier]])),"")</f>
        <v>XYT</v>
      </c>
    </row>
    <row r="9895" spans="1:37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>
        <f>_xlfn.XLOOKUP(MIS[[#This Row],[TRADING SYMBOL]],[1]Sheet1!$D:$D,[1]Sheet1!$C:$C)</f>
        <v>409.5</v>
      </c>
      <c r="AE9895">
        <f>MIS[[#This Row],[OrderAverageTradedPrice]]*MIS[[#This Row],[OrderQuantity]]</f>
        <v>16058</v>
      </c>
      <c r="AF9895">
        <f>MIS[[#This Row],[LTP]]*MIS[[#This Row],[OrderQuantity]]</f>
        <v>16380</v>
      </c>
      <c r="AG9895">
        <f>IF(MIS[[#This Row],[OrderSide]]="SELL",MIS[[#This Row],[VALUE]]-MIS[[#This Row],[LIVE_VALUE]],MIS[[#This Row],[LIVE_VALUE]]-MIS[[#This Row],[VALUE]])</f>
        <v>322</v>
      </c>
      <c r="AH9895" t="str" cm="1">
        <f t="array" ref="AH9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95" t="str">
        <f>MIS[[#This Row],[TRADING SYMBOL]]</f>
        <v>SENSEX2552082300PE</v>
      </c>
      <c r="AJ9895" t="str">
        <f>IF(RIGHT(MIS[[#This Row],[Main/Hedge]],4)="MAIN","MAIN","HEDGE")</f>
        <v>MAIN</v>
      </c>
      <c r="AK9895" t="str" cm="1">
        <f t="array" ref="AK9895">_xlfn._xlws.FILTER(Table4[Column1],ISNUMBER(SEARCH(Table4[Column1],MIS[[#This Row],[OrderUniqueIdentifier]])),"")</f>
        <v>XYT</v>
      </c>
    </row>
    <row r="9896" spans="1:37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>
        <f>_xlfn.XLOOKUP(MIS[[#This Row],[TRADING SYMBOL]],[1]Sheet1!$D:$D,[1]Sheet1!$C:$C)</f>
        <v>187</v>
      </c>
      <c r="AE9896">
        <f>MIS[[#This Row],[OrderAverageTradedPrice]]*MIS[[#This Row],[OrderQuantity]]</f>
        <v>42108.75</v>
      </c>
      <c r="AF9896">
        <f>MIS[[#This Row],[LTP]]*MIS[[#This Row],[OrderQuantity]]</f>
        <v>42075</v>
      </c>
      <c r="AG9896">
        <f>IF(MIS[[#This Row],[OrderSide]]="SELL",MIS[[#This Row],[VALUE]]-MIS[[#This Row],[LIVE_VALUE]],MIS[[#This Row],[LIVE_VALUE]]-MIS[[#This Row],[VALUE]])</f>
        <v>-33.75</v>
      </c>
      <c r="AH9896" t="str" cm="1">
        <f t="array" ref="AH9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6" t="str">
        <f>MIS[[#This Row],[TRADING SYMBOL]]</f>
        <v>NIFTY2552225050PE</v>
      </c>
      <c r="AJ9896" t="str">
        <f>IF(RIGHT(MIS[[#This Row],[Main/Hedge]],4)="MAIN","MAIN","HEDGE")</f>
        <v>MAIN</v>
      </c>
      <c r="AK9896" t="str" cm="1">
        <f t="array" ref="AK9896">_xlfn._xlws.FILTER(Table4[Column1],ISNUMBER(SEARCH(Table4[Column1],MIS[[#This Row],[OrderUniqueIdentifier]])),"")</f>
        <v>NOTREND</v>
      </c>
    </row>
    <row r="9897" spans="1:37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>
        <f>_xlfn.XLOOKUP(MIS[[#This Row],[TRADING SYMBOL]],[1]Sheet1!$D:$D,[1]Sheet1!$C:$C)</f>
        <v>115.45</v>
      </c>
      <c r="AE9897">
        <f>MIS[[#This Row],[OrderAverageTradedPrice]]*MIS[[#This Row],[OrderQuantity]]</f>
        <v>6538.99999999998</v>
      </c>
      <c r="AF9897">
        <f>MIS[[#This Row],[LTP]]*MIS[[#This Row],[OrderQuantity]]</f>
        <v>6927</v>
      </c>
      <c r="AG9897">
        <f>IF(MIS[[#This Row],[OrderSide]]="SELL",MIS[[#This Row],[VALUE]]-MIS[[#This Row],[LIVE_VALUE]],MIS[[#This Row],[LIVE_VALUE]]-MIS[[#This Row],[VALUE]])</f>
        <v>388.00000000002001</v>
      </c>
      <c r="AH9897" t="str" cm="1">
        <f t="array" ref="AH9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97" t="str">
        <f>MIS[[#This Row],[TRADING SYMBOL]]</f>
        <v>SENSEX2552081100PE</v>
      </c>
      <c r="AJ9897" t="str">
        <f>IF(RIGHT(MIS[[#This Row],[Main/Hedge]],4)="MAIN","MAIN","HEDGE")</f>
        <v>MAIN</v>
      </c>
      <c r="AK9897" t="str" cm="1">
        <f t="array" ref="AK9897">_xlfn._xlws.FILTER(Table4[Column1],ISNUMBER(SEARCH(Table4[Column1],MIS[[#This Row],[OrderUniqueIdentifier]])),"")</f>
        <v>XYT</v>
      </c>
    </row>
    <row r="9898" spans="1:37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>
        <f>_xlfn.XLOOKUP(MIS[[#This Row],[TRADING SYMBOL]],[1]Sheet1!$D:$D,[1]Sheet1!$C:$C)</f>
        <v>409.5</v>
      </c>
      <c r="AE9898">
        <f>MIS[[#This Row],[OrderAverageTradedPrice]]*MIS[[#This Row],[OrderQuantity]]</f>
        <v>32096</v>
      </c>
      <c r="AF9898">
        <f>MIS[[#This Row],[LTP]]*MIS[[#This Row],[OrderQuantity]]</f>
        <v>32760</v>
      </c>
      <c r="AG9898">
        <f>IF(MIS[[#This Row],[OrderSide]]="SELL",MIS[[#This Row],[VALUE]]-MIS[[#This Row],[LIVE_VALUE]],MIS[[#This Row],[LIVE_VALUE]]-MIS[[#This Row],[VALUE]])</f>
        <v>664</v>
      </c>
      <c r="AH9898" t="str" cm="1">
        <f t="array" ref="AH9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8" t="str">
        <f>MIS[[#This Row],[TRADING SYMBOL]]</f>
        <v>SENSEX2552082300PE</v>
      </c>
      <c r="AJ9898" t="str">
        <f>IF(RIGHT(MIS[[#This Row],[Main/Hedge]],4)="MAIN","MAIN","HEDGE")</f>
        <v>MAIN</v>
      </c>
      <c r="AK9898" t="str" cm="1">
        <f t="array" ref="AK9898">_xlfn._xlws.FILTER(Table4[Column1],ISNUMBER(SEARCH(Table4[Column1],MIS[[#This Row],[OrderUniqueIdentifier]])),"")</f>
        <v>NOTREND</v>
      </c>
    </row>
    <row r="9899" spans="1:37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>
        <f>_xlfn.XLOOKUP(MIS[[#This Row],[TRADING SYMBOL]],[1]Sheet1!$D:$D,[1]Sheet1!$C:$C)</f>
        <v>115.45</v>
      </c>
      <c r="AE9899">
        <f>MIS[[#This Row],[OrderAverageTradedPrice]]*MIS[[#This Row],[OrderQuantity]]</f>
        <v>6534</v>
      </c>
      <c r="AF9899">
        <f>MIS[[#This Row],[LTP]]*MIS[[#This Row],[OrderQuantity]]</f>
        <v>6927</v>
      </c>
      <c r="AG9899">
        <f>IF(MIS[[#This Row],[OrderSide]]="SELL",MIS[[#This Row],[VALUE]]-MIS[[#This Row],[LIVE_VALUE]],MIS[[#This Row],[LIVE_VALUE]]-MIS[[#This Row],[VALUE]])</f>
        <v>393</v>
      </c>
      <c r="AH9899" t="str" cm="1">
        <f t="array" ref="AH9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99" t="str">
        <f>MIS[[#This Row],[TRADING SYMBOL]]</f>
        <v>SENSEX2552081100PE</v>
      </c>
      <c r="AJ9899" t="str">
        <f>IF(RIGHT(MIS[[#This Row],[Main/Hedge]],4)="MAIN","MAIN","HEDGE")</f>
        <v>MAIN</v>
      </c>
      <c r="AK9899" t="str" cm="1">
        <f t="array" ref="AK9899">_xlfn._xlws.FILTER(Table4[Column1],ISNUMBER(SEARCH(Table4[Column1],MIS[[#This Row],[OrderUniqueIdentifier]])),"")</f>
        <v>XYT</v>
      </c>
    </row>
    <row r="9900" spans="1:37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>
        <f>_xlfn.XLOOKUP(MIS[[#This Row],[TRADING SYMBOL]],[1]Sheet1!$D:$D,[1]Sheet1!$C:$C)</f>
        <v>409.5</v>
      </c>
      <c r="AE9900">
        <f>MIS[[#This Row],[OrderAverageTradedPrice]]*MIS[[#This Row],[OrderQuantity]]</f>
        <v>16053</v>
      </c>
      <c r="AF9900">
        <f>MIS[[#This Row],[LTP]]*MIS[[#This Row],[OrderQuantity]]</f>
        <v>16380</v>
      </c>
      <c r="AG9900">
        <f>IF(MIS[[#This Row],[OrderSide]]="SELL",MIS[[#This Row],[VALUE]]-MIS[[#This Row],[LIVE_VALUE]],MIS[[#This Row],[LIVE_VALUE]]-MIS[[#This Row],[VALUE]])</f>
        <v>327</v>
      </c>
      <c r="AH9900" t="str" cm="1">
        <f t="array" ref="AH9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00" t="str">
        <f>MIS[[#This Row],[TRADING SYMBOL]]</f>
        <v>SENSEX2552082300PE</v>
      </c>
      <c r="AJ9900" t="str">
        <f>IF(RIGHT(MIS[[#This Row],[Main/Hedge]],4)="MAIN","MAIN","HEDGE")</f>
        <v>MAIN</v>
      </c>
      <c r="AK9900" t="str" cm="1">
        <f t="array" ref="AK9900">_xlfn._xlws.FILTER(Table4[Column1],ISNUMBER(SEARCH(Table4[Column1],MIS[[#This Row],[OrderUniqueIdentifier]])),"")</f>
        <v>XYT</v>
      </c>
    </row>
    <row r="9901" spans="1:37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>
        <f>_xlfn.XLOOKUP(MIS[[#This Row],[TRADING SYMBOL]],[1]Sheet1!$D:$D,[1]Sheet1!$C:$C)</f>
        <v>91.6</v>
      </c>
      <c r="AE9901">
        <f>MIS[[#This Row],[OrderAverageTradedPrice]]*MIS[[#This Row],[OrderQuantity]]</f>
        <v>1788</v>
      </c>
      <c r="AF9901">
        <f>MIS[[#This Row],[LTP]]*MIS[[#This Row],[OrderQuantity]]</f>
        <v>1832</v>
      </c>
      <c r="AG9901">
        <f>IF(MIS[[#This Row],[OrderSide]]="SELL",MIS[[#This Row],[VALUE]]-MIS[[#This Row],[LIVE_VALUE]],MIS[[#This Row],[LIVE_VALUE]]-MIS[[#This Row],[VALUE]])</f>
        <v>44</v>
      </c>
      <c r="AH9901" t="str" cm="1">
        <f t="array" ref="AH9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01" t="str">
        <f>MIS[[#This Row],[TRADING SYMBOL]]</f>
        <v>SENSEX2552083600CE</v>
      </c>
      <c r="AJ9901" t="str">
        <f>IF(RIGHT(MIS[[#This Row],[Main/Hedge]],4)="MAIN","MAIN","HEDGE")</f>
        <v>MAIN</v>
      </c>
      <c r="AK9901" t="str" cm="1">
        <f t="array" ref="AK9901">_xlfn._xlws.FILTER(Table4[Column1],ISNUMBER(SEARCH(Table4[Column1],MIS[[#This Row],[OrderUniqueIdentifier]])),"")</f>
        <v>XYT</v>
      </c>
    </row>
    <row r="9902" spans="1:37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>
        <f>_xlfn.XLOOKUP(MIS[[#This Row],[TRADING SYMBOL]],[1]Sheet1!$D:$D,[1]Sheet1!$C:$C)</f>
        <v>187</v>
      </c>
      <c r="AE9902">
        <f>MIS[[#This Row],[OrderAverageTradedPrice]]*MIS[[#This Row],[OrderQuantity]]</f>
        <v>14032.5</v>
      </c>
      <c r="AF9902">
        <f>MIS[[#This Row],[LTP]]*MIS[[#This Row],[OrderQuantity]]</f>
        <v>14025</v>
      </c>
      <c r="AG9902">
        <f>IF(MIS[[#This Row],[OrderSide]]="SELL",MIS[[#This Row],[VALUE]]-MIS[[#This Row],[LIVE_VALUE]],MIS[[#This Row],[LIVE_VALUE]]-MIS[[#This Row],[VALUE]])</f>
        <v>-7.5</v>
      </c>
      <c r="AH9902" t="str" cm="1">
        <f t="array" ref="AH9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02" t="str">
        <f>MIS[[#This Row],[TRADING SYMBOL]]</f>
        <v>NIFTY2552225050PE</v>
      </c>
      <c r="AJ9902" t="str">
        <f>IF(RIGHT(MIS[[#This Row],[Main/Hedge]],4)="MAIN","MAIN","HEDGE")</f>
        <v>MAIN</v>
      </c>
      <c r="AK9902" t="str" cm="1">
        <f t="array" ref="AK9902">_xlfn._xlws.FILTER(Table4[Column1],ISNUMBER(SEARCH(Table4[Column1],MIS[[#This Row],[OrderUniqueIdentifier]])),"")</f>
        <v>NOTREND</v>
      </c>
    </row>
    <row r="9903" spans="1:37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>
        <f>_xlfn.XLOOKUP(MIS[[#This Row],[TRADING SYMBOL]],[1]Sheet1!$D:$D,[1]Sheet1!$C:$C)</f>
        <v>409.5</v>
      </c>
      <c r="AE9903">
        <f>MIS[[#This Row],[OrderAverageTradedPrice]]*MIS[[#This Row],[OrderQuantity]]</f>
        <v>8049</v>
      </c>
      <c r="AF9903">
        <f>MIS[[#This Row],[LTP]]*MIS[[#This Row],[OrderQuantity]]</f>
        <v>8190</v>
      </c>
      <c r="AG9903">
        <f>IF(MIS[[#This Row],[OrderSide]]="SELL",MIS[[#This Row],[VALUE]]-MIS[[#This Row],[LIVE_VALUE]],MIS[[#This Row],[LIVE_VALUE]]-MIS[[#This Row],[VALUE]])</f>
        <v>141</v>
      </c>
      <c r="AH9903" t="str" cm="1">
        <f t="array" ref="AH9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03" t="str">
        <f>MIS[[#This Row],[TRADING SYMBOL]]</f>
        <v>SENSEX2552082300PE</v>
      </c>
      <c r="AJ9903" t="str">
        <f>IF(RIGHT(MIS[[#This Row],[Main/Hedge]],4)="MAIN","MAIN","HEDGE")</f>
        <v>MAIN</v>
      </c>
      <c r="AK9903" t="str" cm="1">
        <f t="array" ref="AK9903">_xlfn._xlws.FILTER(Table4[Column1],ISNUMBER(SEARCH(Table4[Column1],MIS[[#This Row],[OrderUniqueIdentifier]])),"")</f>
        <v>XYT</v>
      </c>
    </row>
    <row r="9904" spans="1:37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>
        <f>_xlfn.XLOOKUP(MIS[[#This Row],[TRADING SYMBOL]],[1]Sheet1!$D:$D,[1]Sheet1!$C:$C)</f>
        <v>91.6</v>
      </c>
      <c r="AE9904">
        <f>MIS[[#This Row],[OrderAverageTradedPrice]]*MIS[[#This Row],[OrderQuantity]]</f>
        <v>1787</v>
      </c>
      <c r="AF9904">
        <f>MIS[[#This Row],[LTP]]*MIS[[#This Row],[OrderQuantity]]</f>
        <v>1832</v>
      </c>
      <c r="AG9904">
        <f>IF(MIS[[#This Row],[OrderSide]]="SELL",MIS[[#This Row],[VALUE]]-MIS[[#This Row],[LIVE_VALUE]],MIS[[#This Row],[LIVE_VALUE]]-MIS[[#This Row],[VALUE]])</f>
        <v>45</v>
      </c>
      <c r="AH9904" t="str" cm="1">
        <f t="array" ref="AH9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04" t="str">
        <f>MIS[[#This Row],[TRADING SYMBOL]]</f>
        <v>SENSEX2552083600CE</v>
      </c>
      <c r="AJ9904" t="str">
        <f>IF(RIGHT(MIS[[#This Row],[Main/Hedge]],4)="MAIN","MAIN","HEDGE")</f>
        <v>MAIN</v>
      </c>
      <c r="AK9904" t="str" cm="1">
        <f t="array" ref="AK9904">_xlfn._xlws.FILTER(Table4[Column1],ISNUMBER(SEARCH(Table4[Column1],MIS[[#This Row],[OrderUniqueIdentifier]])),"")</f>
        <v>XYT</v>
      </c>
    </row>
    <row r="9905" spans="1:37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>
        <f>_xlfn.XLOOKUP(MIS[[#This Row],[TRADING SYMBOL]],[1]Sheet1!$D:$D,[1]Sheet1!$C:$C)</f>
        <v>118.35</v>
      </c>
      <c r="AE9905">
        <f>MIS[[#This Row],[OrderAverageTradedPrice]]*MIS[[#This Row],[OrderQuantity]]</f>
        <v>2352</v>
      </c>
      <c r="AF9905">
        <f>MIS[[#This Row],[LTP]]*MIS[[#This Row],[OrderQuantity]]</f>
        <v>2367</v>
      </c>
      <c r="AG9905">
        <f>IF(MIS[[#This Row],[OrderSide]]="SELL",MIS[[#This Row],[VALUE]]-MIS[[#This Row],[LIVE_VALUE]],MIS[[#This Row],[LIVE_VALUE]]-MIS[[#This Row],[VALUE]])</f>
        <v>15</v>
      </c>
      <c r="AH9905" t="str" cm="1">
        <f t="array" ref="AH9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05" t="str">
        <f>MIS[[#This Row],[TRADING SYMBOL]]</f>
        <v>SENSEX2552083400CE</v>
      </c>
      <c r="AJ9905" t="str">
        <f>IF(RIGHT(MIS[[#This Row],[Main/Hedge]],4)="MAIN","MAIN","HEDGE")</f>
        <v>MAIN</v>
      </c>
      <c r="AK9905" t="str" cm="1">
        <f t="array" ref="AK9905">_xlfn._xlws.FILTER(Table4[Column1],ISNUMBER(SEARCH(Table4[Column1],MIS[[#This Row],[OrderUniqueIdentifier]])),"")</f>
        <v>XYT</v>
      </c>
    </row>
    <row r="9906" spans="1:37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>
        <f>_xlfn.XLOOKUP(MIS[[#This Row],[TRADING SYMBOL]],[1]Sheet1!$D:$D,[1]Sheet1!$C:$C)</f>
        <v>409.5</v>
      </c>
      <c r="AE9906">
        <f>MIS[[#This Row],[OrderAverageTradedPrice]]*MIS[[#This Row],[OrderQuantity]]</f>
        <v>16052</v>
      </c>
      <c r="AF9906">
        <f>MIS[[#This Row],[LTP]]*MIS[[#This Row],[OrderQuantity]]</f>
        <v>16380</v>
      </c>
      <c r="AG9906">
        <f>IF(MIS[[#This Row],[OrderSide]]="SELL",MIS[[#This Row],[VALUE]]-MIS[[#This Row],[LIVE_VALUE]],MIS[[#This Row],[LIVE_VALUE]]-MIS[[#This Row],[VALUE]])</f>
        <v>328</v>
      </c>
      <c r="AH9906" t="str" cm="1">
        <f t="array" ref="AH99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06" t="str">
        <f>MIS[[#This Row],[TRADING SYMBOL]]</f>
        <v>SENSEX2552082300PE</v>
      </c>
      <c r="AJ9906" t="str">
        <f>IF(RIGHT(MIS[[#This Row],[Main/Hedge]],4)="MAIN","MAIN","HEDGE")</f>
        <v>MAIN</v>
      </c>
      <c r="AK9906" t="str" cm="1">
        <f t="array" ref="AK9906">_xlfn._xlws.FILTER(Table4[Column1],ISNUMBER(SEARCH(Table4[Column1],MIS[[#This Row],[OrderUniqueIdentifier]])),"")</f>
        <v>NOTREND</v>
      </c>
    </row>
    <row r="9907" spans="1:37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>
        <f>_xlfn.XLOOKUP(MIS[[#This Row],[TRADING SYMBOL]],[1]Sheet1!$D:$D,[1]Sheet1!$C:$C)</f>
        <v>163.69999999999999</v>
      </c>
      <c r="AE9907">
        <f>MIS[[#This Row],[OrderAverageTradedPrice]]*MIS[[#This Row],[OrderQuantity]]</f>
        <v>36843.75</v>
      </c>
      <c r="AF9907">
        <f>MIS[[#This Row],[LTP]]*MIS[[#This Row],[OrderQuantity]]</f>
        <v>36832.5</v>
      </c>
      <c r="AG9907">
        <f>IF(MIS[[#This Row],[OrderSide]]="SELL",MIS[[#This Row],[VALUE]]-MIS[[#This Row],[LIVE_VALUE]],MIS[[#This Row],[LIVE_VALUE]]-MIS[[#This Row],[VALUE]])</f>
        <v>-11.25</v>
      </c>
      <c r="AH9907" t="str" cm="1">
        <f t="array" ref="AH9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07" t="str">
        <f>MIS[[#This Row],[TRADING SYMBOL]]</f>
        <v>NIFTY2552225000PE</v>
      </c>
      <c r="AJ9907" t="str">
        <f>IF(RIGHT(MIS[[#This Row],[Main/Hedge]],4)="MAIN","MAIN","HEDGE")</f>
        <v>MAIN</v>
      </c>
      <c r="AK9907" t="str" cm="1">
        <f t="array" ref="AK9907">_xlfn._xlws.FILTER(Table4[Column1],ISNUMBER(SEARCH(Table4[Column1],MIS[[#This Row],[OrderUniqueIdentifier]])),"")</f>
        <v>LONGSHORT</v>
      </c>
    </row>
    <row r="9908" spans="1:37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>
        <f>_xlfn.XLOOKUP(MIS[[#This Row],[TRADING SYMBOL]],[1]Sheet1!$D:$D,[1]Sheet1!$C:$C)</f>
        <v>187</v>
      </c>
      <c r="AE9908">
        <f>MIS[[#This Row],[OrderAverageTradedPrice]]*MIS[[#This Row],[OrderQuantity]]</f>
        <v>28050</v>
      </c>
      <c r="AF9908">
        <f>MIS[[#This Row],[LTP]]*MIS[[#This Row],[OrderQuantity]]</f>
        <v>28050</v>
      </c>
      <c r="AG9908">
        <f>IF(MIS[[#This Row],[OrderSide]]="SELL",MIS[[#This Row],[VALUE]]-MIS[[#This Row],[LIVE_VALUE]],MIS[[#This Row],[LIVE_VALUE]]-MIS[[#This Row],[VALUE]])</f>
        <v>0</v>
      </c>
      <c r="AH9908" t="str" cm="1">
        <f t="array" ref="AH99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08" t="str">
        <f>MIS[[#This Row],[TRADING SYMBOL]]</f>
        <v>NIFTY2552225050PE</v>
      </c>
      <c r="AJ9908" t="str">
        <f>IF(RIGHT(MIS[[#This Row],[Main/Hedge]],4)="MAIN","MAIN","HEDGE")</f>
        <v>MAIN</v>
      </c>
      <c r="AK9908" t="str" cm="1">
        <f t="array" ref="AK9908">_xlfn._xlws.FILTER(Table4[Column1],ISNUMBER(SEARCH(Table4[Column1],MIS[[#This Row],[OrderUniqueIdentifier]])),"")</f>
        <v>NOTREND</v>
      </c>
    </row>
    <row r="9909" spans="1:37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>
        <f>_xlfn.XLOOKUP(MIS[[#This Row],[TRADING SYMBOL]],[1]Sheet1!$D:$D,[1]Sheet1!$C:$C)</f>
        <v>409.5</v>
      </c>
      <c r="AE9909">
        <f>MIS[[#This Row],[OrderAverageTradedPrice]]*MIS[[#This Row],[OrderQuantity]]</f>
        <v>16090</v>
      </c>
      <c r="AF9909">
        <f>MIS[[#This Row],[LTP]]*MIS[[#This Row],[OrderQuantity]]</f>
        <v>16380</v>
      </c>
      <c r="AG9909">
        <f>IF(MIS[[#This Row],[OrderSide]]="SELL",MIS[[#This Row],[VALUE]]-MIS[[#This Row],[LIVE_VALUE]],MIS[[#This Row],[LIVE_VALUE]]-MIS[[#This Row],[VALUE]])</f>
        <v>290</v>
      </c>
      <c r="AH9909" t="str" cm="1">
        <f t="array" ref="AH9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09" t="str">
        <f>MIS[[#This Row],[TRADING SYMBOL]]</f>
        <v>SENSEX2552082300PE</v>
      </c>
      <c r="AJ9909" t="str">
        <f>IF(RIGHT(MIS[[#This Row],[Main/Hedge]],4)="MAIN","MAIN","HEDGE")</f>
        <v>MAIN</v>
      </c>
      <c r="AK9909" t="str" cm="1">
        <f t="array" ref="AK9909">_xlfn._xlws.FILTER(Table4[Column1],ISNUMBER(SEARCH(Table4[Column1],MIS[[#This Row],[OrderUniqueIdentifier]])),"")</f>
        <v>LONGSHORT</v>
      </c>
    </row>
    <row r="9910" spans="1:37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>
        <f>_xlfn.XLOOKUP(MIS[[#This Row],[TRADING SYMBOL]],[1]Sheet1!$D:$D,[1]Sheet1!$C:$C)</f>
        <v>118.35</v>
      </c>
      <c r="AE9910">
        <f>MIS[[#This Row],[OrderAverageTradedPrice]]*MIS[[#This Row],[OrderQuantity]]</f>
        <v>4704</v>
      </c>
      <c r="AF9910">
        <f>MIS[[#This Row],[LTP]]*MIS[[#This Row],[OrderQuantity]]</f>
        <v>4734</v>
      </c>
      <c r="AG9910">
        <f>IF(MIS[[#This Row],[OrderSide]]="SELL",MIS[[#This Row],[VALUE]]-MIS[[#This Row],[LIVE_VALUE]],MIS[[#This Row],[LIVE_VALUE]]-MIS[[#This Row],[VALUE]])</f>
        <v>30</v>
      </c>
      <c r="AH9910" t="str" cm="1">
        <f t="array" ref="AH9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10" t="str">
        <f>MIS[[#This Row],[TRADING SYMBOL]]</f>
        <v>SENSEX2552083400CE</v>
      </c>
      <c r="AJ9910" t="str">
        <f>IF(RIGHT(MIS[[#This Row],[Main/Hedge]],4)="MAIN","MAIN","HEDGE")</f>
        <v>MAIN</v>
      </c>
      <c r="AK9910" t="str" cm="1">
        <f t="array" ref="AK9910">_xlfn._xlws.FILTER(Table4[Column1],ISNUMBER(SEARCH(Table4[Column1],MIS[[#This Row],[OrderUniqueIdentifier]])),"")</f>
        <v>XYT</v>
      </c>
    </row>
    <row r="9911" spans="1:37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>
        <f>_xlfn.XLOOKUP(MIS[[#This Row],[TRADING SYMBOL]],[1]Sheet1!$D:$D,[1]Sheet1!$C:$C)</f>
        <v>490.65</v>
      </c>
      <c r="AE9911">
        <f>MIS[[#This Row],[OrderAverageTradedPrice]]*MIS[[#This Row],[OrderQuantity]]</f>
        <v>19456</v>
      </c>
      <c r="AF9911">
        <f>MIS[[#This Row],[LTP]]*MIS[[#This Row],[OrderQuantity]]</f>
        <v>19626</v>
      </c>
      <c r="AG9911">
        <f>IF(MIS[[#This Row],[OrderSide]]="SELL",MIS[[#This Row],[VALUE]]-MIS[[#This Row],[LIVE_VALUE]],MIS[[#This Row],[LIVE_VALUE]]-MIS[[#This Row],[VALUE]])</f>
        <v>170</v>
      </c>
      <c r="AH9911" t="str" cm="1">
        <f t="array" ref="AH9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11" t="str">
        <f>MIS[[#This Row],[TRADING SYMBOL]]</f>
        <v>SENSEX2552082300CE</v>
      </c>
      <c r="AJ9911" t="str">
        <f>IF(RIGHT(MIS[[#This Row],[Main/Hedge]],4)="MAIN","MAIN","HEDGE")</f>
        <v>MAIN</v>
      </c>
      <c r="AK9911" t="str" cm="1">
        <f t="array" ref="AK9911">_xlfn._xlws.FILTER(Table4[Column1],ISNUMBER(SEARCH(Table4[Column1],MIS[[#This Row],[OrderUniqueIdentifier]])),"")</f>
        <v>NOTREND</v>
      </c>
    </row>
    <row r="9912" spans="1:37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>
        <f>_xlfn.XLOOKUP(MIS[[#This Row],[TRADING SYMBOL]],[1]Sheet1!$D:$D,[1]Sheet1!$C:$C)</f>
        <v>115.45</v>
      </c>
      <c r="AE9912">
        <f>MIS[[#This Row],[OrderAverageTradedPrice]]*MIS[[#This Row],[OrderQuantity]]</f>
        <v>2179</v>
      </c>
      <c r="AF9912">
        <f>MIS[[#This Row],[LTP]]*MIS[[#This Row],[OrderQuantity]]</f>
        <v>2309</v>
      </c>
      <c r="AG9912">
        <f>IF(MIS[[#This Row],[OrderSide]]="SELL",MIS[[#This Row],[VALUE]]-MIS[[#This Row],[LIVE_VALUE]],MIS[[#This Row],[LIVE_VALUE]]-MIS[[#This Row],[VALUE]])</f>
        <v>130</v>
      </c>
      <c r="AH9912" t="str" cm="1">
        <f t="array" ref="AH9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12" t="str">
        <f>MIS[[#This Row],[TRADING SYMBOL]]</f>
        <v>SENSEX2552081100PE</v>
      </c>
      <c r="AJ9912" t="str">
        <f>IF(RIGHT(MIS[[#This Row],[Main/Hedge]],4)="MAIN","MAIN","HEDGE")</f>
        <v>MAIN</v>
      </c>
      <c r="AK9912" t="str" cm="1">
        <f t="array" ref="AK9912">_xlfn._xlws.FILTER(Table4[Column1],ISNUMBER(SEARCH(Table4[Column1],MIS[[#This Row],[OrderUniqueIdentifier]])),"")</f>
        <v>XYT</v>
      </c>
    </row>
    <row r="9913" spans="1:37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>
        <f>_xlfn.XLOOKUP(MIS[[#This Row],[TRADING SYMBOL]],[1]Sheet1!$D:$D,[1]Sheet1!$C:$C)</f>
        <v>409.5</v>
      </c>
      <c r="AE9913">
        <f>MIS[[#This Row],[OrderAverageTradedPrice]]*MIS[[#This Row],[OrderQuantity]]</f>
        <v>88509.999999999825</v>
      </c>
      <c r="AF9913">
        <f>MIS[[#This Row],[LTP]]*MIS[[#This Row],[OrderQuantity]]</f>
        <v>90090</v>
      </c>
      <c r="AG9913">
        <f>IF(MIS[[#This Row],[OrderSide]]="SELL",MIS[[#This Row],[VALUE]]-MIS[[#This Row],[LIVE_VALUE]],MIS[[#This Row],[LIVE_VALUE]]-MIS[[#This Row],[VALUE]])</f>
        <v>1580.0000000001746</v>
      </c>
      <c r="AH9913" t="str" cm="1">
        <f t="array" ref="AH9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13" t="str">
        <f>MIS[[#This Row],[TRADING SYMBOL]]</f>
        <v>SENSEX2552082300PE</v>
      </c>
      <c r="AJ9913" t="str">
        <f>IF(RIGHT(MIS[[#This Row],[Main/Hedge]],4)="MAIN","MAIN","HEDGE")</f>
        <v>MAIN</v>
      </c>
      <c r="AK9913" t="str" cm="1">
        <f t="array" ref="AK9913">_xlfn._xlws.FILTER(Table4[Column1],ISNUMBER(SEARCH(Table4[Column1],MIS[[#This Row],[OrderUniqueIdentifier]])),"")</f>
        <v>LONGSHORT</v>
      </c>
    </row>
    <row r="9914" spans="1:37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>
        <f>_xlfn.XLOOKUP(MIS[[#This Row],[TRADING SYMBOL]],[1]Sheet1!$D:$D,[1]Sheet1!$C:$C)</f>
        <v>187</v>
      </c>
      <c r="AE9914">
        <f>MIS[[#This Row],[OrderAverageTradedPrice]]*MIS[[#This Row],[OrderQuantity]]</f>
        <v>14036.25</v>
      </c>
      <c r="AF9914">
        <f>MIS[[#This Row],[LTP]]*MIS[[#This Row],[OrderQuantity]]</f>
        <v>14025</v>
      </c>
      <c r="AG9914">
        <f>IF(MIS[[#This Row],[OrderSide]]="SELL",MIS[[#This Row],[VALUE]]-MIS[[#This Row],[LIVE_VALUE]],MIS[[#This Row],[LIVE_VALUE]]-MIS[[#This Row],[VALUE]])</f>
        <v>-11.25</v>
      </c>
      <c r="AH9914" t="str" cm="1">
        <f t="array" ref="AH99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14" t="str">
        <f>MIS[[#This Row],[TRADING SYMBOL]]</f>
        <v>NIFTY2552225050PE</v>
      </c>
      <c r="AJ9914" t="str">
        <f>IF(RIGHT(MIS[[#This Row],[Main/Hedge]],4)="MAIN","MAIN","HEDGE")</f>
        <v>MAIN</v>
      </c>
      <c r="AK9914" t="str" cm="1">
        <f t="array" ref="AK9914">_xlfn._xlws.FILTER(Table4[Column1],ISNUMBER(SEARCH(Table4[Column1],MIS[[#This Row],[OrderUniqueIdentifier]])),"")</f>
        <v>NOTREND</v>
      </c>
    </row>
    <row r="9915" spans="1:37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>
        <f>_xlfn.XLOOKUP(MIS[[#This Row],[TRADING SYMBOL]],[1]Sheet1!$D:$D,[1]Sheet1!$C:$C)</f>
        <v>118.35</v>
      </c>
      <c r="AE9915">
        <f>MIS[[#This Row],[OrderAverageTradedPrice]]*MIS[[#This Row],[OrderQuantity]]</f>
        <v>2352</v>
      </c>
      <c r="AF9915">
        <f>MIS[[#This Row],[LTP]]*MIS[[#This Row],[OrderQuantity]]</f>
        <v>2367</v>
      </c>
      <c r="AG9915">
        <f>IF(MIS[[#This Row],[OrderSide]]="SELL",MIS[[#This Row],[VALUE]]-MIS[[#This Row],[LIVE_VALUE]],MIS[[#This Row],[LIVE_VALUE]]-MIS[[#This Row],[VALUE]])</f>
        <v>15</v>
      </c>
      <c r="AH9915" t="str" cm="1">
        <f t="array" ref="AH9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15" t="str">
        <f>MIS[[#This Row],[TRADING SYMBOL]]</f>
        <v>SENSEX2552083400CE</v>
      </c>
      <c r="AJ9915" t="str">
        <f>IF(RIGHT(MIS[[#This Row],[Main/Hedge]],4)="MAIN","MAIN","HEDGE")</f>
        <v>MAIN</v>
      </c>
      <c r="AK9915" t="str" cm="1">
        <f t="array" ref="AK9915">_xlfn._xlws.FILTER(Table4[Column1],ISNUMBER(SEARCH(Table4[Column1],MIS[[#This Row],[OrderUniqueIdentifier]])),"")</f>
        <v>XYT</v>
      </c>
    </row>
    <row r="9916" spans="1:37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>
        <f>_xlfn.XLOOKUP(MIS[[#This Row],[TRADING SYMBOL]],[1]Sheet1!$D:$D,[1]Sheet1!$C:$C)</f>
        <v>490.65</v>
      </c>
      <c r="AE9916">
        <f>MIS[[#This Row],[OrderAverageTradedPrice]]*MIS[[#This Row],[OrderQuantity]]</f>
        <v>9706</v>
      </c>
      <c r="AF9916">
        <f>MIS[[#This Row],[LTP]]*MIS[[#This Row],[OrderQuantity]]</f>
        <v>9813</v>
      </c>
      <c r="AG9916">
        <f>IF(MIS[[#This Row],[OrderSide]]="SELL",MIS[[#This Row],[VALUE]]-MIS[[#This Row],[LIVE_VALUE]],MIS[[#This Row],[LIVE_VALUE]]-MIS[[#This Row],[VALUE]])</f>
        <v>107</v>
      </c>
      <c r="AH9916" t="str" cm="1">
        <f t="array" ref="AH99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16" t="str">
        <f>MIS[[#This Row],[TRADING SYMBOL]]</f>
        <v>SENSEX2552082300CE</v>
      </c>
      <c r="AJ9916" t="str">
        <f>IF(RIGHT(MIS[[#This Row],[Main/Hedge]],4)="MAIN","MAIN","HEDGE")</f>
        <v>MAIN</v>
      </c>
      <c r="AK9916" t="str" cm="1">
        <f t="array" ref="AK9916">_xlfn._xlws.FILTER(Table4[Column1],ISNUMBER(SEARCH(Table4[Column1],MIS[[#This Row],[OrderUniqueIdentifier]])),"")</f>
        <v>NOTREND</v>
      </c>
    </row>
    <row r="9917" spans="1:37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>
        <f>_xlfn.XLOOKUP(MIS[[#This Row],[TRADING SYMBOL]],[1]Sheet1!$D:$D,[1]Sheet1!$C:$C)</f>
        <v>115.45</v>
      </c>
      <c r="AE9917">
        <f>MIS[[#This Row],[OrderAverageTradedPrice]]*MIS[[#This Row],[OrderQuantity]]</f>
        <v>4358</v>
      </c>
      <c r="AF9917">
        <f>MIS[[#This Row],[LTP]]*MIS[[#This Row],[OrderQuantity]]</f>
        <v>4618</v>
      </c>
      <c r="AG9917">
        <f>IF(MIS[[#This Row],[OrderSide]]="SELL",MIS[[#This Row],[VALUE]]-MIS[[#This Row],[LIVE_VALUE]],MIS[[#This Row],[LIVE_VALUE]]-MIS[[#This Row],[VALUE]])</f>
        <v>260</v>
      </c>
      <c r="AH9917" t="str" cm="1">
        <f t="array" ref="AH9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17" t="str">
        <f>MIS[[#This Row],[TRADING SYMBOL]]</f>
        <v>SENSEX2552081100PE</v>
      </c>
      <c r="AJ9917" t="str">
        <f>IF(RIGHT(MIS[[#This Row],[Main/Hedge]],4)="MAIN","MAIN","HEDGE")</f>
        <v>MAIN</v>
      </c>
      <c r="AK9917" t="str" cm="1">
        <f t="array" ref="AK9917">_xlfn._xlws.FILTER(Table4[Column1],ISNUMBER(SEARCH(Table4[Column1],MIS[[#This Row],[OrderUniqueIdentifier]])),"")</f>
        <v>XYT</v>
      </c>
    </row>
    <row r="9918" spans="1:37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>
        <f>_xlfn.XLOOKUP(MIS[[#This Row],[TRADING SYMBOL]],[1]Sheet1!$D:$D,[1]Sheet1!$C:$C)</f>
        <v>115.45</v>
      </c>
      <c r="AE9918">
        <f>MIS[[#This Row],[OrderAverageTradedPrice]]*MIS[[#This Row],[OrderQuantity]]</f>
        <v>2181</v>
      </c>
      <c r="AF9918">
        <f>MIS[[#This Row],[LTP]]*MIS[[#This Row],[OrderQuantity]]</f>
        <v>2309</v>
      </c>
      <c r="AG9918">
        <f>IF(MIS[[#This Row],[OrderSide]]="SELL",MIS[[#This Row],[VALUE]]-MIS[[#This Row],[LIVE_VALUE]],MIS[[#This Row],[LIVE_VALUE]]-MIS[[#This Row],[VALUE]])</f>
        <v>128</v>
      </c>
      <c r="AH9918" t="str" cm="1">
        <f t="array" ref="AH9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18" t="str">
        <f>MIS[[#This Row],[TRADING SYMBOL]]</f>
        <v>SENSEX2552081100PE</v>
      </c>
      <c r="AJ9918" t="str">
        <f>IF(RIGHT(MIS[[#This Row],[Main/Hedge]],4)="MAIN","MAIN","HEDGE")</f>
        <v>MAIN</v>
      </c>
      <c r="AK9918" t="str" cm="1">
        <f t="array" ref="AK9918">_xlfn._xlws.FILTER(Table4[Column1],ISNUMBER(SEARCH(Table4[Column1],MIS[[#This Row],[OrderUniqueIdentifier]])),"")</f>
        <v>XYT</v>
      </c>
    </row>
    <row r="9919" spans="1:37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>
        <f>_xlfn.XLOOKUP(MIS[[#This Row],[TRADING SYMBOL]],[1]Sheet1!$D:$D,[1]Sheet1!$C:$C)</f>
        <v>409.5</v>
      </c>
      <c r="AE9919">
        <f>MIS[[#This Row],[OrderAverageTradedPrice]]*MIS[[#This Row],[OrderQuantity]]</f>
        <v>8030</v>
      </c>
      <c r="AF9919">
        <f>MIS[[#This Row],[LTP]]*MIS[[#This Row],[OrderQuantity]]</f>
        <v>8190</v>
      </c>
      <c r="AG9919">
        <f>IF(MIS[[#This Row],[OrderSide]]="SELL",MIS[[#This Row],[VALUE]]-MIS[[#This Row],[LIVE_VALUE]],MIS[[#This Row],[LIVE_VALUE]]-MIS[[#This Row],[VALUE]])</f>
        <v>160</v>
      </c>
      <c r="AH9919" t="str" cm="1">
        <f t="array" ref="AH9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19" t="str">
        <f>MIS[[#This Row],[TRADING SYMBOL]]</f>
        <v>SENSEX2552082300PE</v>
      </c>
      <c r="AJ9919" t="str">
        <f>IF(RIGHT(MIS[[#This Row],[Main/Hedge]],4)="MAIN","MAIN","HEDGE")</f>
        <v>MAIN</v>
      </c>
      <c r="AK9919" t="str" cm="1">
        <f t="array" ref="AK9919">_xlfn._xlws.FILTER(Table4[Column1],ISNUMBER(SEARCH(Table4[Column1],MIS[[#This Row],[OrderUniqueIdentifier]])),"")</f>
        <v>XYT</v>
      </c>
    </row>
    <row r="9920" spans="1:37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>
        <f>_xlfn.XLOOKUP(MIS[[#This Row],[TRADING SYMBOL]],[1]Sheet1!$D:$D,[1]Sheet1!$C:$C)</f>
        <v>91.6</v>
      </c>
      <c r="AE9920">
        <f>MIS[[#This Row],[OrderAverageTradedPrice]]*MIS[[#This Row],[OrderQuantity]]</f>
        <v>1788</v>
      </c>
      <c r="AF9920">
        <f>MIS[[#This Row],[LTP]]*MIS[[#This Row],[OrderQuantity]]</f>
        <v>1832</v>
      </c>
      <c r="AG9920">
        <f>IF(MIS[[#This Row],[OrderSide]]="SELL",MIS[[#This Row],[VALUE]]-MIS[[#This Row],[LIVE_VALUE]],MIS[[#This Row],[LIVE_VALUE]]-MIS[[#This Row],[VALUE]])</f>
        <v>44</v>
      </c>
      <c r="AH9920" t="str" cm="1">
        <f t="array" ref="AH9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20" t="str">
        <f>MIS[[#This Row],[TRADING SYMBOL]]</f>
        <v>SENSEX2552083600CE</v>
      </c>
      <c r="AJ9920" t="str">
        <f>IF(RIGHT(MIS[[#This Row],[Main/Hedge]],4)="MAIN","MAIN","HEDGE")</f>
        <v>MAIN</v>
      </c>
      <c r="AK9920" t="str" cm="1">
        <f t="array" ref="AK9920">_xlfn._xlws.FILTER(Table4[Column1],ISNUMBER(SEARCH(Table4[Column1],MIS[[#This Row],[OrderUniqueIdentifier]])),"")</f>
        <v>XYT</v>
      </c>
    </row>
    <row r="9921" spans="1:37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>
        <f>_xlfn.XLOOKUP(MIS[[#This Row],[TRADING SYMBOL]],[1]Sheet1!$D:$D,[1]Sheet1!$C:$C)</f>
        <v>163.69999999999999</v>
      </c>
      <c r="AE9921">
        <f>MIS[[#This Row],[OrderAverageTradedPrice]]*MIS[[#This Row],[OrderQuantity]]</f>
        <v>73665</v>
      </c>
      <c r="AF9921">
        <f>MIS[[#This Row],[LTP]]*MIS[[#This Row],[OrderQuantity]]</f>
        <v>73665</v>
      </c>
      <c r="AG9921">
        <f>IF(MIS[[#This Row],[OrderSide]]="SELL",MIS[[#This Row],[VALUE]]-MIS[[#This Row],[LIVE_VALUE]],MIS[[#This Row],[LIVE_VALUE]]-MIS[[#This Row],[VALUE]])</f>
        <v>0</v>
      </c>
      <c r="AH9921" t="str" cm="1">
        <f t="array" ref="AH9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21" t="str">
        <f>MIS[[#This Row],[TRADING SYMBOL]]</f>
        <v>NIFTY2552225000PE</v>
      </c>
      <c r="AJ9921" t="str">
        <f>IF(RIGHT(MIS[[#This Row],[Main/Hedge]],4)="MAIN","MAIN","HEDGE")</f>
        <v>MAIN</v>
      </c>
      <c r="AK9921" t="str" cm="1">
        <f t="array" ref="AK9921">_xlfn._xlws.FILTER(Table4[Column1],ISNUMBER(SEARCH(Table4[Column1],MIS[[#This Row],[OrderUniqueIdentifier]])),"")</f>
        <v>LONGSHORT</v>
      </c>
    </row>
    <row r="9922" spans="1:37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>
        <f>_xlfn.XLOOKUP(MIS[[#This Row],[TRADING SYMBOL]],[1]Sheet1!$D:$D,[1]Sheet1!$C:$C)</f>
        <v>409.5</v>
      </c>
      <c r="AE9922">
        <f>MIS[[#This Row],[OrderAverageTradedPrice]]*MIS[[#This Row],[OrderQuantity]]</f>
        <v>8048</v>
      </c>
      <c r="AF9922">
        <f>MIS[[#This Row],[LTP]]*MIS[[#This Row],[OrderQuantity]]</f>
        <v>8190</v>
      </c>
      <c r="AG9922">
        <f>IF(MIS[[#This Row],[OrderSide]]="SELL",MIS[[#This Row],[VALUE]]-MIS[[#This Row],[LIVE_VALUE]],MIS[[#This Row],[LIVE_VALUE]]-MIS[[#This Row],[VALUE]])</f>
        <v>142</v>
      </c>
      <c r="AH9922" t="str" cm="1">
        <f t="array" ref="AH9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22" t="str">
        <f>MIS[[#This Row],[TRADING SYMBOL]]</f>
        <v>SENSEX2552082300PE</v>
      </c>
      <c r="AJ9922" t="str">
        <f>IF(RIGHT(MIS[[#This Row],[Main/Hedge]],4)="MAIN","MAIN","HEDGE")</f>
        <v>MAIN</v>
      </c>
      <c r="AK9922" t="str" cm="1">
        <f t="array" ref="AK9922">_xlfn._xlws.FILTER(Table4[Column1],ISNUMBER(SEARCH(Table4[Column1],MIS[[#This Row],[OrderUniqueIdentifier]])),"")</f>
        <v>LONGSHORT</v>
      </c>
    </row>
    <row r="9923" spans="1:37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>
        <f>_xlfn.XLOOKUP(MIS[[#This Row],[TRADING SYMBOL]],[1]Sheet1!$D:$D,[1]Sheet1!$C:$C)</f>
        <v>163.69999999999999</v>
      </c>
      <c r="AE9923">
        <f>MIS[[#This Row],[OrderAverageTradedPrice]]*MIS[[#This Row],[OrderQuantity]]</f>
        <v>12281.25</v>
      </c>
      <c r="AF9923">
        <f>MIS[[#This Row],[LTP]]*MIS[[#This Row],[OrderQuantity]]</f>
        <v>12277.5</v>
      </c>
      <c r="AG9923">
        <f>IF(MIS[[#This Row],[OrderSide]]="SELL",MIS[[#This Row],[VALUE]]-MIS[[#This Row],[LIVE_VALUE]],MIS[[#This Row],[LIVE_VALUE]]-MIS[[#This Row],[VALUE]])</f>
        <v>-3.75</v>
      </c>
      <c r="AH9923" t="str" cm="1">
        <f t="array" ref="AH9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23" t="str">
        <f>MIS[[#This Row],[TRADING SYMBOL]]</f>
        <v>NIFTY2552225000PE</v>
      </c>
      <c r="AJ9923" t="str">
        <f>IF(RIGHT(MIS[[#This Row],[Main/Hedge]],4)="MAIN","MAIN","HEDGE")</f>
        <v>MAIN</v>
      </c>
      <c r="AK9923" t="str" cm="1">
        <f t="array" ref="AK9923">_xlfn._xlws.FILTER(Table4[Column1],ISNUMBER(SEARCH(Table4[Column1],MIS[[#This Row],[OrderUniqueIdentifier]])),"")</f>
        <v>LONGSHORT</v>
      </c>
    </row>
    <row r="9924" spans="1:37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>
        <f>_xlfn.XLOOKUP(MIS[[#This Row],[TRADING SYMBOL]],[1]Sheet1!$D:$D,[1]Sheet1!$C:$C)</f>
        <v>163.69999999999999</v>
      </c>
      <c r="AE9924">
        <f>MIS[[#This Row],[OrderAverageTradedPrice]]*MIS[[#This Row],[OrderQuantity]]</f>
        <v>12281.25</v>
      </c>
      <c r="AF9924">
        <f>MIS[[#This Row],[LTP]]*MIS[[#This Row],[OrderQuantity]]</f>
        <v>12277.5</v>
      </c>
      <c r="AG9924">
        <f>IF(MIS[[#This Row],[OrderSide]]="SELL",MIS[[#This Row],[VALUE]]-MIS[[#This Row],[LIVE_VALUE]],MIS[[#This Row],[LIVE_VALUE]]-MIS[[#This Row],[VALUE]])</f>
        <v>-3.75</v>
      </c>
      <c r="AH9924" t="str" cm="1">
        <f t="array" ref="AH9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24" t="str">
        <f>MIS[[#This Row],[TRADING SYMBOL]]</f>
        <v>NIFTY2552225000PE</v>
      </c>
      <c r="AJ9924" t="str">
        <f>IF(RIGHT(MIS[[#This Row],[Main/Hedge]],4)="MAIN","MAIN","HEDGE")</f>
        <v>MAIN</v>
      </c>
      <c r="AK9924" t="str" cm="1">
        <f t="array" ref="AK9924">_xlfn._xlws.FILTER(Table4[Column1],ISNUMBER(SEARCH(Table4[Column1],MIS[[#This Row],[OrderUniqueIdentifier]])),"")</f>
        <v>LONGSHORT</v>
      </c>
    </row>
    <row r="9925" spans="1:37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>
        <f>_xlfn.XLOOKUP(MIS[[#This Row],[TRADING SYMBOL]],[1]Sheet1!$D:$D,[1]Sheet1!$C:$C)</f>
        <v>409.5</v>
      </c>
      <c r="AE9925">
        <f>MIS[[#This Row],[OrderAverageTradedPrice]]*MIS[[#This Row],[OrderQuantity]]</f>
        <v>8030</v>
      </c>
      <c r="AF9925">
        <f>MIS[[#This Row],[LTP]]*MIS[[#This Row],[OrderQuantity]]</f>
        <v>8190</v>
      </c>
      <c r="AG9925">
        <f>IF(MIS[[#This Row],[OrderSide]]="SELL",MIS[[#This Row],[VALUE]]-MIS[[#This Row],[LIVE_VALUE]],MIS[[#This Row],[LIVE_VALUE]]-MIS[[#This Row],[VALUE]])</f>
        <v>160</v>
      </c>
      <c r="AH9925" t="str" cm="1">
        <f t="array" ref="AH9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25" t="str">
        <f>MIS[[#This Row],[TRADING SYMBOL]]</f>
        <v>SENSEX2552082300PE</v>
      </c>
      <c r="AJ9925" t="str">
        <f>IF(RIGHT(MIS[[#This Row],[Main/Hedge]],4)="MAIN","MAIN","HEDGE")</f>
        <v>MAIN</v>
      </c>
      <c r="AK9925" t="str" cm="1">
        <f t="array" ref="AK9925">_xlfn._xlws.FILTER(Table4[Column1],ISNUMBER(SEARCH(Table4[Column1],MIS[[#This Row],[OrderUniqueIdentifier]])),"")</f>
        <v>LONGSHORT</v>
      </c>
    </row>
    <row r="9926" spans="1:37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>
        <f>_xlfn.XLOOKUP(MIS[[#This Row],[TRADING SYMBOL]],[1]Sheet1!$D:$D,[1]Sheet1!$C:$C)</f>
        <v>409.5</v>
      </c>
      <c r="AE9926">
        <f>MIS[[#This Row],[OrderAverageTradedPrice]]*MIS[[#This Row],[OrderQuantity]]</f>
        <v>48168.999999999964</v>
      </c>
      <c r="AF9926">
        <f>MIS[[#This Row],[LTP]]*MIS[[#This Row],[OrderQuantity]]</f>
        <v>49140</v>
      </c>
      <c r="AG9926">
        <f>IF(MIS[[#This Row],[OrderSide]]="SELL",MIS[[#This Row],[VALUE]]-MIS[[#This Row],[LIVE_VALUE]],MIS[[#This Row],[LIVE_VALUE]]-MIS[[#This Row],[VALUE]])</f>
        <v>971.00000000003638</v>
      </c>
      <c r="AH9926" t="str" cm="1">
        <f t="array" ref="AH9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26" t="str">
        <f>MIS[[#This Row],[TRADING SYMBOL]]</f>
        <v>SENSEX2552082300PE</v>
      </c>
      <c r="AJ9926" t="str">
        <f>IF(RIGHT(MIS[[#This Row],[Main/Hedge]],4)="MAIN","MAIN","HEDGE")</f>
        <v>MAIN</v>
      </c>
      <c r="AK9926" t="str" cm="1">
        <f t="array" ref="AK9926">_xlfn._xlws.FILTER(Table4[Column1],ISNUMBER(SEARCH(Table4[Column1],MIS[[#This Row],[OrderUniqueIdentifier]])),"")</f>
        <v>LONGSHORT</v>
      </c>
    </row>
    <row r="9927" spans="1:37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>
        <f>_xlfn.XLOOKUP(MIS[[#This Row],[TRADING SYMBOL]],[1]Sheet1!$D:$D,[1]Sheet1!$C:$C)</f>
        <v>409.5</v>
      </c>
      <c r="AE9927">
        <f>MIS[[#This Row],[OrderAverageTradedPrice]]*MIS[[#This Row],[OrderQuantity]]</f>
        <v>16080</v>
      </c>
      <c r="AF9927">
        <f>MIS[[#This Row],[LTP]]*MIS[[#This Row],[OrderQuantity]]</f>
        <v>16380</v>
      </c>
      <c r="AG9927">
        <f>IF(MIS[[#This Row],[OrderSide]]="SELL",MIS[[#This Row],[VALUE]]-MIS[[#This Row],[LIVE_VALUE]],MIS[[#This Row],[LIVE_VALUE]]-MIS[[#This Row],[VALUE]])</f>
        <v>300</v>
      </c>
      <c r="AH9927" t="str" cm="1">
        <f t="array" ref="AH9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27" t="str">
        <f>MIS[[#This Row],[TRADING SYMBOL]]</f>
        <v>SENSEX2552082300PE</v>
      </c>
      <c r="AJ9927" t="str">
        <f>IF(RIGHT(MIS[[#This Row],[Main/Hedge]],4)="MAIN","MAIN","HEDGE")</f>
        <v>MAIN</v>
      </c>
      <c r="AK9927" t="str" cm="1">
        <f t="array" ref="AK9927">_xlfn._xlws.FILTER(Table4[Column1],ISNUMBER(SEARCH(Table4[Column1],MIS[[#This Row],[OrderUniqueIdentifier]])),"")</f>
        <v>LONGSHORT</v>
      </c>
    </row>
    <row r="9928" spans="1:37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>
        <f>_xlfn.XLOOKUP(MIS[[#This Row],[TRADING SYMBOL]],[1]Sheet1!$D:$D,[1]Sheet1!$C:$C)</f>
        <v>187</v>
      </c>
      <c r="AE9928">
        <f>MIS[[#This Row],[OrderAverageTradedPrice]]*MIS[[#This Row],[OrderQuantity]]</f>
        <v>56137.5</v>
      </c>
      <c r="AF9928">
        <f>MIS[[#This Row],[LTP]]*MIS[[#This Row],[OrderQuantity]]</f>
        <v>56100</v>
      </c>
      <c r="AG9928">
        <f>IF(MIS[[#This Row],[OrderSide]]="SELL",MIS[[#This Row],[VALUE]]-MIS[[#This Row],[LIVE_VALUE]],MIS[[#This Row],[LIVE_VALUE]]-MIS[[#This Row],[VALUE]])</f>
        <v>-37.5</v>
      </c>
      <c r="AH9928" t="str" cm="1">
        <f t="array" ref="AH99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28" t="str">
        <f>MIS[[#This Row],[TRADING SYMBOL]]</f>
        <v>NIFTY2552225050PE</v>
      </c>
      <c r="AJ9928" t="str">
        <f>IF(RIGHT(MIS[[#This Row],[Main/Hedge]],4)="MAIN","MAIN","HEDGE")</f>
        <v>MAIN</v>
      </c>
      <c r="AK9928" t="str" cm="1">
        <f t="array" ref="AK9928">_xlfn._xlws.FILTER(Table4[Column1],ISNUMBER(SEARCH(Table4[Column1],MIS[[#This Row],[OrderUniqueIdentifier]])),"")</f>
        <v>NOTREND</v>
      </c>
    </row>
    <row r="9929" spans="1:37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>
        <f>_xlfn.XLOOKUP(MIS[[#This Row],[TRADING SYMBOL]],[1]Sheet1!$D:$D,[1]Sheet1!$C:$C)</f>
        <v>409.5</v>
      </c>
      <c r="AE9929">
        <f>MIS[[#This Row],[OrderAverageTradedPrice]]*MIS[[#This Row],[OrderQuantity]]</f>
        <v>24081</v>
      </c>
      <c r="AF9929">
        <f>MIS[[#This Row],[LTP]]*MIS[[#This Row],[OrderQuantity]]</f>
        <v>24570</v>
      </c>
      <c r="AG9929">
        <f>IF(MIS[[#This Row],[OrderSide]]="SELL",MIS[[#This Row],[VALUE]]-MIS[[#This Row],[LIVE_VALUE]],MIS[[#This Row],[LIVE_VALUE]]-MIS[[#This Row],[VALUE]])</f>
        <v>489</v>
      </c>
      <c r="AH9929" t="str" cm="1">
        <f t="array" ref="AH9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29" t="str">
        <f>MIS[[#This Row],[TRADING SYMBOL]]</f>
        <v>SENSEX2552082300PE</v>
      </c>
      <c r="AJ9929" t="str">
        <f>IF(RIGHT(MIS[[#This Row],[Main/Hedge]],4)="MAIN","MAIN","HEDGE")</f>
        <v>MAIN</v>
      </c>
      <c r="AK9929" t="str" cm="1">
        <f t="array" ref="AK9929">_xlfn._xlws.FILTER(Table4[Column1],ISNUMBER(SEARCH(Table4[Column1],MIS[[#This Row],[OrderUniqueIdentifier]])),"")</f>
        <v>XYT</v>
      </c>
    </row>
    <row r="9930" spans="1:37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>
        <f>_xlfn.XLOOKUP(MIS[[#This Row],[TRADING SYMBOL]],[1]Sheet1!$D:$D,[1]Sheet1!$C:$C)</f>
        <v>115.45</v>
      </c>
      <c r="AE9930">
        <f>MIS[[#This Row],[OrderAverageTradedPrice]]*MIS[[#This Row],[OrderQuantity]]</f>
        <v>10895</v>
      </c>
      <c r="AF9930">
        <f>MIS[[#This Row],[LTP]]*MIS[[#This Row],[OrderQuantity]]</f>
        <v>11545</v>
      </c>
      <c r="AG9930">
        <f>IF(MIS[[#This Row],[OrderSide]]="SELL",MIS[[#This Row],[VALUE]]-MIS[[#This Row],[LIVE_VALUE]],MIS[[#This Row],[LIVE_VALUE]]-MIS[[#This Row],[VALUE]])</f>
        <v>650</v>
      </c>
      <c r="AH9930" t="str" cm="1">
        <f t="array" ref="AH9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30" t="str">
        <f>MIS[[#This Row],[TRADING SYMBOL]]</f>
        <v>SENSEX2552081100PE</v>
      </c>
      <c r="AJ9930" t="str">
        <f>IF(RIGHT(MIS[[#This Row],[Main/Hedge]],4)="MAIN","MAIN","HEDGE")</f>
        <v>MAIN</v>
      </c>
      <c r="AK9930" t="str" cm="1">
        <f t="array" ref="AK9930">_xlfn._xlws.FILTER(Table4[Column1],ISNUMBER(SEARCH(Table4[Column1],MIS[[#This Row],[OrderUniqueIdentifier]])),"")</f>
        <v>XYT</v>
      </c>
    </row>
    <row r="9931" spans="1:37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>
        <f>_xlfn.XLOOKUP(MIS[[#This Row],[TRADING SYMBOL]],[1]Sheet1!$D:$D,[1]Sheet1!$C:$C)</f>
        <v>409.5</v>
      </c>
      <c r="AE9931">
        <f>MIS[[#This Row],[OrderAverageTradedPrice]]*MIS[[#This Row],[OrderQuantity]]</f>
        <v>48186</v>
      </c>
      <c r="AF9931">
        <f>MIS[[#This Row],[LTP]]*MIS[[#This Row],[OrderQuantity]]</f>
        <v>49140</v>
      </c>
      <c r="AG9931">
        <f>IF(MIS[[#This Row],[OrderSide]]="SELL",MIS[[#This Row],[VALUE]]-MIS[[#This Row],[LIVE_VALUE]],MIS[[#This Row],[LIVE_VALUE]]-MIS[[#This Row],[VALUE]])</f>
        <v>954</v>
      </c>
      <c r="AH9931" t="str" cm="1">
        <f t="array" ref="AH99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1" t="str">
        <f>MIS[[#This Row],[TRADING SYMBOL]]</f>
        <v>SENSEX2552082300PE</v>
      </c>
      <c r="AJ9931" t="str">
        <f>IF(RIGHT(MIS[[#This Row],[Main/Hedge]],4)="MAIN","MAIN","HEDGE")</f>
        <v>MAIN</v>
      </c>
      <c r="AK9931" t="str" cm="1">
        <f t="array" ref="AK9931">_xlfn._xlws.FILTER(Table4[Column1],ISNUMBER(SEARCH(Table4[Column1],MIS[[#This Row],[OrderUniqueIdentifier]])),"")</f>
        <v>NOTREND</v>
      </c>
    </row>
    <row r="9932" spans="1:37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>
        <f>_xlfn.XLOOKUP(MIS[[#This Row],[TRADING SYMBOL]],[1]Sheet1!$D:$D,[1]Sheet1!$C:$C)</f>
        <v>115.45</v>
      </c>
      <c r="AE9932">
        <f>MIS[[#This Row],[OrderAverageTradedPrice]]*MIS[[#This Row],[OrderQuantity]]</f>
        <v>10906</v>
      </c>
      <c r="AF9932">
        <f>MIS[[#This Row],[LTP]]*MIS[[#This Row],[OrderQuantity]]</f>
        <v>11545</v>
      </c>
      <c r="AG9932">
        <f>IF(MIS[[#This Row],[OrderSide]]="SELL",MIS[[#This Row],[VALUE]]-MIS[[#This Row],[LIVE_VALUE]],MIS[[#This Row],[LIVE_VALUE]]-MIS[[#This Row],[VALUE]])</f>
        <v>639</v>
      </c>
      <c r="AH9932" t="str" cm="1">
        <f t="array" ref="AH9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32" t="str">
        <f>MIS[[#This Row],[TRADING SYMBOL]]</f>
        <v>SENSEX2552081100PE</v>
      </c>
      <c r="AJ9932" t="str">
        <f>IF(RIGHT(MIS[[#This Row],[Main/Hedge]],4)="MAIN","MAIN","HEDGE")</f>
        <v>MAIN</v>
      </c>
      <c r="AK9932" t="str" cm="1">
        <f t="array" ref="AK9932">_xlfn._xlws.FILTER(Table4[Column1],ISNUMBER(SEARCH(Table4[Column1],MIS[[#This Row],[OrderUniqueIdentifier]])),"")</f>
        <v>XYT</v>
      </c>
    </row>
    <row r="9933" spans="1:37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>
        <f>_xlfn.XLOOKUP(MIS[[#This Row],[TRADING SYMBOL]],[1]Sheet1!$D:$D,[1]Sheet1!$C:$C)</f>
        <v>168.75</v>
      </c>
      <c r="AE9933">
        <f>MIS[[#This Row],[OrderAverageTradedPrice]]*MIS[[#This Row],[OrderQuantity]]</f>
        <v>12506.25</v>
      </c>
      <c r="AF9933">
        <f>MIS[[#This Row],[LTP]]*MIS[[#This Row],[OrderQuantity]]</f>
        <v>12656.25</v>
      </c>
      <c r="AG9933">
        <f>IF(MIS[[#This Row],[OrderSide]]="SELL",MIS[[#This Row],[VALUE]]-MIS[[#This Row],[LIVE_VALUE]],MIS[[#This Row],[LIVE_VALUE]]-MIS[[#This Row],[VALUE]])</f>
        <v>150</v>
      </c>
      <c r="AH9933" t="str" cm="1">
        <f t="array" ref="AH99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3" t="str">
        <f>MIS[[#This Row],[TRADING SYMBOL]]</f>
        <v>NIFTY2552225050CE</v>
      </c>
      <c r="AJ9933" t="str">
        <f>IF(RIGHT(MIS[[#This Row],[Main/Hedge]],4)="MAIN","MAIN","HEDGE")</f>
        <v>MAIN</v>
      </c>
      <c r="AK9933" t="str" cm="1">
        <f t="array" ref="AK9933">_xlfn._xlws.FILTER(Table4[Column1],ISNUMBER(SEARCH(Table4[Column1],MIS[[#This Row],[OrderUniqueIdentifier]])),"")</f>
        <v>NOTREND</v>
      </c>
    </row>
    <row r="9934" spans="1:37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>
        <f>_xlfn.XLOOKUP(MIS[[#This Row],[TRADING SYMBOL]],[1]Sheet1!$D:$D,[1]Sheet1!$C:$C)</f>
        <v>490.65</v>
      </c>
      <c r="AE9934">
        <f>MIS[[#This Row],[OrderAverageTradedPrice]]*MIS[[#This Row],[OrderQuantity]]</f>
        <v>9738</v>
      </c>
      <c r="AF9934">
        <f>MIS[[#This Row],[LTP]]*MIS[[#This Row],[OrderQuantity]]</f>
        <v>9813</v>
      </c>
      <c r="AG9934">
        <f>IF(MIS[[#This Row],[OrderSide]]="SELL",MIS[[#This Row],[VALUE]]-MIS[[#This Row],[LIVE_VALUE]],MIS[[#This Row],[LIVE_VALUE]]-MIS[[#This Row],[VALUE]])</f>
        <v>75</v>
      </c>
      <c r="AH9934" t="str" cm="1">
        <f t="array" ref="AH9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34" t="str">
        <f>MIS[[#This Row],[TRADING SYMBOL]]</f>
        <v>SENSEX2552082300CE</v>
      </c>
      <c r="AJ9934" t="str">
        <f>IF(RIGHT(MIS[[#This Row],[Main/Hedge]],4)="MAIN","MAIN","HEDGE")</f>
        <v>MAIN</v>
      </c>
      <c r="AK9934" t="str" cm="1">
        <f t="array" ref="AK9934">_xlfn._xlws.FILTER(Table4[Column1],ISNUMBER(SEARCH(Table4[Column1],MIS[[#This Row],[OrderUniqueIdentifier]])),"")</f>
        <v>XYT</v>
      </c>
    </row>
    <row r="9935" spans="1:37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>
        <f>_xlfn.XLOOKUP(MIS[[#This Row],[TRADING SYMBOL]],[1]Sheet1!$D:$D,[1]Sheet1!$C:$C)</f>
        <v>91.6</v>
      </c>
      <c r="AE9935">
        <f>MIS[[#This Row],[OrderAverageTradedPrice]]*MIS[[#This Row],[OrderQuantity]]</f>
        <v>3581</v>
      </c>
      <c r="AF9935">
        <f>MIS[[#This Row],[LTP]]*MIS[[#This Row],[OrderQuantity]]</f>
        <v>3664</v>
      </c>
      <c r="AG9935">
        <f>IF(MIS[[#This Row],[OrderSide]]="SELL",MIS[[#This Row],[VALUE]]-MIS[[#This Row],[LIVE_VALUE]],MIS[[#This Row],[LIVE_VALUE]]-MIS[[#This Row],[VALUE]])</f>
        <v>83</v>
      </c>
      <c r="AH9935" t="str" cm="1">
        <f t="array" ref="AH9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35" t="str">
        <f>MIS[[#This Row],[TRADING SYMBOL]]</f>
        <v>SENSEX2552083600CE</v>
      </c>
      <c r="AJ9935" t="str">
        <f>IF(RIGHT(MIS[[#This Row],[Main/Hedge]],4)="MAIN","MAIN","HEDGE")</f>
        <v>MAIN</v>
      </c>
      <c r="AK9935" t="str" cm="1">
        <f t="array" ref="AK9935">_xlfn._xlws.FILTER(Table4[Column1],ISNUMBER(SEARCH(Table4[Column1],MIS[[#This Row],[OrderUniqueIdentifier]])),"")</f>
        <v>XYT</v>
      </c>
    </row>
    <row r="9936" spans="1:37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>
        <f>_xlfn.XLOOKUP(MIS[[#This Row],[TRADING SYMBOL]],[1]Sheet1!$D:$D,[1]Sheet1!$C:$C)</f>
        <v>118.35</v>
      </c>
      <c r="AE9936">
        <f>MIS[[#This Row],[OrderAverageTradedPrice]]*MIS[[#This Row],[OrderQuantity]]</f>
        <v>2357</v>
      </c>
      <c r="AF9936">
        <f>MIS[[#This Row],[LTP]]*MIS[[#This Row],[OrderQuantity]]</f>
        <v>2367</v>
      </c>
      <c r="AG9936">
        <f>IF(MIS[[#This Row],[OrderSide]]="SELL",MIS[[#This Row],[VALUE]]-MIS[[#This Row],[LIVE_VALUE]],MIS[[#This Row],[LIVE_VALUE]]-MIS[[#This Row],[VALUE]])</f>
        <v>10</v>
      </c>
      <c r="AH9936" t="str" cm="1">
        <f t="array" ref="AH9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36" t="str">
        <f>MIS[[#This Row],[TRADING SYMBOL]]</f>
        <v>SENSEX2552083400CE</v>
      </c>
      <c r="AJ9936" t="str">
        <f>IF(RIGHT(MIS[[#This Row],[Main/Hedge]],4)="MAIN","MAIN","HEDGE")</f>
        <v>MAIN</v>
      </c>
      <c r="AK9936" t="str" cm="1">
        <f t="array" ref="AK9936">_xlfn._xlws.FILTER(Table4[Column1],ISNUMBER(SEARCH(Table4[Column1],MIS[[#This Row],[OrderUniqueIdentifier]])),"")</f>
        <v>XYT</v>
      </c>
    </row>
    <row r="9937" spans="1:37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>
        <f>_xlfn.XLOOKUP(MIS[[#This Row],[TRADING SYMBOL]],[1]Sheet1!$D:$D,[1]Sheet1!$C:$C)</f>
        <v>490.65</v>
      </c>
      <c r="AE9937">
        <f>MIS[[#This Row],[OrderAverageTradedPrice]]*MIS[[#This Row],[OrderQuantity]]</f>
        <v>19460</v>
      </c>
      <c r="AF9937">
        <f>MIS[[#This Row],[LTP]]*MIS[[#This Row],[OrderQuantity]]</f>
        <v>19626</v>
      </c>
      <c r="AG9937">
        <f>IF(MIS[[#This Row],[OrderSide]]="SELL",MIS[[#This Row],[VALUE]]-MIS[[#This Row],[LIVE_VALUE]],MIS[[#This Row],[LIVE_VALUE]]-MIS[[#This Row],[VALUE]])</f>
        <v>166</v>
      </c>
      <c r="AH9937" t="str" cm="1">
        <f t="array" ref="AH99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7" t="str">
        <f>MIS[[#This Row],[TRADING SYMBOL]]</f>
        <v>SENSEX2552082300CE</v>
      </c>
      <c r="AJ9937" t="str">
        <f>IF(RIGHT(MIS[[#This Row],[Main/Hedge]],4)="MAIN","MAIN","HEDGE")</f>
        <v>MAIN</v>
      </c>
      <c r="AK9937" t="str" cm="1">
        <f t="array" ref="AK9937">_xlfn._xlws.FILTER(Table4[Column1],ISNUMBER(SEARCH(Table4[Column1],MIS[[#This Row],[OrderUniqueIdentifier]])),"")</f>
        <v>NOTREND</v>
      </c>
    </row>
    <row r="9938" spans="1:37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>
        <f>_xlfn.XLOOKUP(MIS[[#This Row],[TRADING SYMBOL]],[1]Sheet1!$D:$D,[1]Sheet1!$C:$C)</f>
        <v>409.5</v>
      </c>
      <c r="AE9938">
        <f>MIS[[#This Row],[OrderAverageTradedPrice]]*MIS[[#This Row],[OrderQuantity]]</f>
        <v>152780.99999999971</v>
      </c>
      <c r="AF9938">
        <f>MIS[[#This Row],[LTP]]*MIS[[#This Row],[OrderQuantity]]</f>
        <v>155610</v>
      </c>
      <c r="AG9938">
        <f>IF(MIS[[#This Row],[OrderSide]]="SELL",MIS[[#This Row],[VALUE]]-MIS[[#This Row],[LIVE_VALUE]],MIS[[#This Row],[LIVE_VALUE]]-MIS[[#This Row],[VALUE]])</f>
        <v>2829.000000000291</v>
      </c>
      <c r="AH9938" t="str" cm="1">
        <f t="array" ref="AH9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38" t="str">
        <f>MIS[[#This Row],[TRADING SYMBOL]]</f>
        <v>SENSEX2552082300PE</v>
      </c>
      <c r="AJ9938" t="str">
        <f>IF(RIGHT(MIS[[#This Row],[Main/Hedge]],4)="MAIN","MAIN","HEDGE")</f>
        <v>MAIN</v>
      </c>
      <c r="AK9938" t="str" cm="1">
        <f t="array" ref="AK9938">_xlfn._xlws.FILTER(Table4[Column1],ISNUMBER(SEARCH(Table4[Column1],MIS[[#This Row],[OrderUniqueIdentifier]])),"")</f>
        <v>LONGSHORT</v>
      </c>
    </row>
    <row r="9939" spans="1:37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>
        <f>_xlfn.XLOOKUP(MIS[[#This Row],[TRADING SYMBOL]],[1]Sheet1!$D:$D,[1]Sheet1!$C:$C)</f>
        <v>168.75</v>
      </c>
      <c r="AE9939">
        <f>MIS[[#This Row],[OrderAverageTradedPrice]]*MIS[[#This Row],[OrderQuantity]]</f>
        <v>12506.25</v>
      </c>
      <c r="AF9939">
        <f>MIS[[#This Row],[LTP]]*MIS[[#This Row],[OrderQuantity]]</f>
        <v>12656.25</v>
      </c>
      <c r="AG9939">
        <f>IF(MIS[[#This Row],[OrderSide]]="SELL",MIS[[#This Row],[VALUE]]-MIS[[#This Row],[LIVE_VALUE]],MIS[[#This Row],[LIVE_VALUE]]-MIS[[#This Row],[VALUE]])</f>
        <v>150</v>
      </c>
      <c r="AH9939" t="str" cm="1">
        <f t="array" ref="AH99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9" t="str">
        <f>MIS[[#This Row],[TRADING SYMBOL]]</f>
        <v>NIFTY2552225050CE</v>
      </c>
      <c r="AJ9939" t="str">
        <f>IF(RIGHT(MIS[[#This Row],[Main/Hedge]],4)="MAIN","MAIN","HEDGE")</f>
        <v>MAIN</v>
      </c>
      <c r="AK9939" t="str" cm="1">
        <f t="array" ref="AK9939">_xlfn._xlws.FILTER(Table4[Column1],ISNUMBER(SEARCH(Table4[Column1],MIS[[#This Row],[OrderUniqueIdentifier]])),"")</f>
        <v>NOTREND</v>
      </c>
    </row>
    <row r="9940" spans="1:37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>
        <f>_xlfn.XLOOKUP(MIS[[#This Row],[TRADING SYMBOL]],[1]Sheet1!$D:$D,[1]Sheet1!$C:$C)</f>
        <v>490.65</v>
      </c>
      <c r="AE9940">
        <f>MIS[[#This Row],[OrderAverageTradedPrice]]*MIS[[#This Row],[OrderQuantity]]</f>
        <v>9737</v>
      </c>
      <c r="AF9940">
        <f>MIS[[#This Row],[LTP]]*MIS[[#This Row],[OrderQuantity]]</f>
        <v>9813</v>
      </c>
      <c r="AG9940">
        <f>IF(MIS[[#This Row],[OrderSide]]="SELL",MIS[[#This Row],[VALUE]]-MIS[[#This Row],[LIVE_VALUE]],MIS[[#This Row],[LIVE_VALUE]]-MIS[[#This Row],[VALUE]])</f>
        <v>76</v>
      </c>
      <c r="AH9940" t="str" cm="1">
        <f t="array" ref="AH9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40" t="str">
        <f>MIS[[#This Row],[TRADING SYMBOL]]</f>
        <v>SENSEX2552082300CE</v>
      </c>
      <c r="AJ9940" t="str">
        <f>IF(RIGHT(MIS[[#This Row],[Main/Hedge]],4)="MAIN","MAIN","HEDGE")</f>
        <v>MAIN</v>
      </c>
      <c r="AK9940" t="str" cm="1">
        <f t="array" ref="AK9940">_xlfn._xlws.FILTER(Table4[Column1],ISNUMBER(SEARCH(Table4[Column1],MIS[[#This Row],[OrderUniqueIdentifier]])),"")</f>
        <v>XYT</v>
      </c>
    </row>
    <row r="9941" spans="1:37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>
        <f>_xlfn.XLOOKUP(MIS[[#This Row],[TRADING SYMBOL]],[1]Sheet1!$D:$D,[1]Sheet1!$C:$C)</f>
        <v>118.35</v>
      </c>
      <c r="AE9941">
        <f>MIS[[#This Row],[OrderAverageTradedPrice]]*MIS[[#This Row],[OrderQuantity]]</f>
        <v>2353</v>
      </c>
      <c r="AF9941">
        <f>MIS[[#This Row],[LTP]]*MIS[[#This Row],[OrderQuantity]]</f>
        <v>2367</v>
      </c>
      <c r="AG9941">
        <f>IF(MIS[[#This Row],[OrderSide]]="SELL",MIS[[#This Row],[VALUE]]-MIS[[#This Row],[LIVE_VALUE]],MIS[[#This Row],[LIVE_VALUE]]-MIS[[#This Row],[VALUE]])</f>
        <v>14</v>
      </c>
      <c r="AH9941" t="str" cm="1">
        <f t="array" ref="AH9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41" t="str">
        <f>MIS[[#This Row],[TRADING SYMBOL]]</f>
        <v>SENSEX2552083400CE</v>
      </c>
      <c r="AJ9941" t="str">
        <f>IF(RIGHT(MIS[[#This Row],[Main/Hedge]],4)="MAIN","MAIN","HEDGE")</f>
        <v>MAIN</v>
      </c>
      <c r="AK9941" t="str" cm="1">
        <f t="array" ref="AK9941">_xlfn._xlws.FILTER(Table4[Column1],ISNUMBER(SEARCH(Table4[Column1],MIS[[#This Row],[OrderUniqueIdentifier]])),"")</f>
        <v>XYT</v>
      </c>
    </row>
    <row r="9942" spans="1:37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>
        <f>_xlfn.XLOOKUP(MIS[[#This Row],[TRADING SYMBOL]],[1]Sheet1!$D:$D,[1]Sheet1!$C:$C)</f>
        <v>91.6</v>
      </c>
      <c r="AE9942">
        <f>MIS[[#This Row],[OrderAverageTradedPrice]]*MIS[[#This Row],[OrderQuantity]]</f>
        <v>1789</v>
      </c>
      <c r="AF9942">
        <f>MIS[[#This Row],[LTP]]*MIS[[#This Row],[OrderQuantity]]</f>
        <v>1832</v>
      </c>
      <c r="AG9942">
        <f>IF(MIS[[#This Row],[OrderSide]]="SELL",MIS[[#This Row],[VALUE]]-MIS[[#This Row],[LIVE_VALUE]],MIS[[#This Row],[LIVE_VALUE]]-MIS[[#This Row],[VALUE]])</f>
        <v>43</v>
      </c>
      <c r="AH9942" t="str" cm="1">
        <f t="array" ref="AH9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42" t="str">
        <f>MIS[[#This Row],[TRADING SYMBOL]]</f>
        <v>SENSEX2552083600CE</v>
      </c>
      <c r="AJ9942" t="str">
        <f>IF(RIGHT(MIS[[#This Row],[Main/Hedge]],4)="MAIN","MAIN","HEDGE")</f>
        <v>MAIN</v>
      </c>
      <c r="AK9942" t="str" cm="1">
        <f t="array" ref="AK9942">_xlfn._xlws.FILTER(Table4[Column1],ISNUMBER(SEARCH(Table4[Column1],MIS[[#This Row],[OrderUniqueIdentifier]])),"")</f>
        <v>XYT</v>
      </c>
    </row>
    <row r="9943" spans="1:37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>
        <f>_xlfn.XLOOKUP(MIS[[#This Row],[TRADING SYMBOL]],[1]Sheet1!$D:$D,[1]Sheet1!$C:$C)</f>
        <v>490.65</v>
      </c>
      <c r="AE9943">
        <f>MIS[[#This Row],[OrderAverageTradedPrice]]*MIS[[#This Row],[OrderQuantity]]</f>
        <v>19470</v>
      </c>
      <c r="AF9943">
        <f>MIS[[#This Row],[LTP]]*MIS[[#This Row],[OrderQuantity]]</f>
        <v>19626</v>
      </c>
      <c r="AG9943">
        <f>IF(MIS[[#This Row],[OrderSide]]="SELL",MIS[[#This Row],[VALUE]]-MIS[[#This Row],[LIVE_VALUE]],MIS[[#This Row],[LIVE_VALUE]]-MIS[[#This Row],[VALUE]])</f>
        <v>156</v>
      </c>
      <c r="AH9943" t="str" cm="1">
        <f t="array" ref="AH99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3" t="str">
        <f>MIS[[#This Row],[TRADING SYMBOL]]</f>
        <v>SENSEX2552082300CE</v>
      </c>
      <c r="AJ9943" t="str">
        <f>IF(RIGHT(MIS[[#This Row],[Main/Hedge]],4)="MAIN","MAIN","HEDGE")</f>
        <v>MAIN</v>
      </c>
      <c r="AK9943" t="str" cm="1">
        <f t="array" ref="AK9943">_xlfn._xlws.FILTER(Table4[Column1],ISNUMBER(SEARCH(Table4[Column1],MIS[[#This Row],[OrderUniqueIdentifier]])),"")</f>
        <v>NOTREND</v>
      </c>
    </row>
    <row r="9944" spans="1:37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>
        <f>_xlfn.XLOOKUP(MIS[[#This Row],[TRADING SYMBOL]],[1]Sheet1!$D:$D,[1]Sheet1!$C:$C)</f>
        <v>168.75</v>
      </c>
      <c r="AE9944">
        <f>MIS[[#This Row],[OrderAverageTradedPrice]]*MIS[[#This Row],[OrderQuantity]]</f>
        <v>12502.5</v>
      </c>
      <c r="AF9944">
        <f>MIS[[#This Row],[LTP]]*MIS[[#This Row],[OrderQuantity]]</f>
        <v>12656.25</v>
      </c>
      <c r="AG9944">
        <f>IF(MIS[[#This Row],[OrderSide]]="SELL",MIS[[#This Row],[VALUE]]-MIS[[#This Row],[LIVE_VALUE]],MIS[[#This Row],[LIVE_VALUE]]-MIS[[#This Row],[VALUE]])</f>
        <v>153.75</v>
      </c>
      <c r="AH9944" t="str" cm="1">
        <f t="array" ref="AH9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4" t="str">
        <f>MIS[[#This Row],[TRADING SYMBOL]]</f>
        <v>NIFTY2552225050CE</v>
      </c>
      <c r="AJ9944" t="str">
        <f>IF(RIGHT(MIS[[#This Row],[Main/Hedge]],4)="MAIN","MAIN","HEDGE")</f>
        <v>MAIN</v>
      </c>
      <c r="AK9944" t="str" cm="1">
        <f t="array" ref="AK9944">_xlfn._xlws.FILTER(Table4[Column1],ISNUMBER(SEARCH(Table4[Column1],MIS[[#This Row],[OrderUniqueIdentifier]])),"")</f>
        <v>NOTREND</v>
      </c>
    </row>
    <row r="9945" spans="1:37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>
        <f>_xlfn.XLOOKUP(MIS[[#This Row],[TRADING SYMBOL]],[1]Sheet1!$D:$D,[1]Sheet1!$C:$C)</f>
        <v>490.65</v>
      </c>
      <c r="AE9945">
        <f>MIS[[#This Row],[OrderAverageTradedPrice]]*MIS[[#This Row],[OrderQuantity]]</f>
        <v>9730</v>
      </c>
      <c r="AF9945">
        <f>MIS[[#This Row],[LTP]]*MIS[[#This Row],[OrderQuantity]]</f>
        <v>9813</v>
      </c>
      <c r="AG9945">
        <f>IF(MIS[[#This Row],[OrderSide]]="SELL",MIS[[#This Row],[VALUE]]-MIS[[#This Row],[LIVE_VALUE]],MIS[[#This Row],[LIVE_VALUE]]-MIS[[#This Row],[VALUE]])</f>
        <v>83</v>
      </c>
      <c r="AH9945" t="str" cm="1">
        <f t="array" ref="AH9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45" t="str">
        <f>MIS[[#This Row],[TRADING SYMBOL]]</f>
        <v>SENSEX2552082300CE</v>
      </c>
      <c r="AJ9945" t="str">
        <f>IF(RIGHT(MIS[[#This Row],[Main/Hedge]],4)="MAIN","MAIN","HEDGE")</f>
        <v>MAIN</v>
      </c>
      <c r="AK9945" t="str" cm="1">
        <f t="array" ref="AK9945">_xlfn._xlws.FILTER(Table4[Column1],ISNUMBER(SEARCH(Table4[Column1],MIS[[#This Row],[OrderUniqueIdentifier]])),"")</f>
        <v>XYT</v>
      </c>
    </row>
    <row r="9946" spans="1:37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>
        <f>_xlfn.XLOOKUP(MIS[[#This Row],[TRADING SYMBOL]],[1]Sheet1!$D:$D,[1]Sheet1!$C:$C)</f>
        <v>91.6</v>
      </c>
      <c r="AE9946">
        <f>MIS[[#This Row],[OrderAverageTradedPrice]]*MIS[[#This Row],[OrderQuantity]]</f>
        <v>3576</v>
      </c>
      <c r="AF9946">
        <f>MIS[[#This Row],[LTP]]*MIS[[#This Row],[OrderQuantity]]</f>
        <v>3664</v>
      </c>
      <c r="AG9946">
        <f>IF(MIS[[#This Row],[OrderSide]]="SELL",MIS[[#This Row],[VALUE]]-MIS[[#This Row],[LIVE_VALUE]],MIS[[#This Row],[LIVE_VALUE]]-MIS[[#This Row],[VALUE]])</f>
        <v>88</v>
      </c>
      <c r="AH9946" t="str" cm="1">
        <f t="array" ref="AH9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46" t="str">
        <f>MIS[[#This Row],[TRADING SYMBOL]]</f>
        <v>SENSEX2552083600CE</v>
      </c>
      <c r="AJ9946" t="str">
        <f>IF(RIGHT(MIS[[#This Row],[Main/Hedge]],4)="MAIN","MAIN","HEDGE")</f>
        <v>MAIN</v>
      </c>
      <c r="AK9946" t="str" cm="1">
        <f t="array" ref="AK9946">_xlfn._xlws.FILTER(Table4[Column1],ISNUMBER(SEARCH(Table4[Column1],MIS[[#This Row],[OrderUniqueIdentifier]])),"")</f>
        <v>XYT</v>
      </c>
    </row>
    <row r="9947" spans="1:37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>
        <f>_xlfn.XLOOKUP(MIS[[#This Row],[TRADING SYMBOL]],[1]Sheet1!$D:$D,[1]Sheet1!$C:$C)</f>
        <v>118.35</v>
      </c>
      <c r="AE9947">
        <f>MIS[[#This Row],[OrderAverageTradedPrice]]*MIS[[#This Row],[OrderQuantity]]</f>
        <v>2352</v>
      </c>
      <c r="AF9947">
        <f>MIS[[#This Row],[LTP]]*MIS[[#This Row],[OrderQuantity]]</f>
        <v>2367</v>
      </c>
      <c r="AG9947">
        <f>IF(MIS[[#This Row],[OrderSide]]="SELL",MIS[[#This Row],[VALUE]]-MIS[[#This Row],[LIVE_VALUE]],MIS[[#This Row],[LIVE_VALUE]]-MIS[[#This Row],[VALUE]])</f>
        <v>15</v>
      </c>
      <c r="AH9947" t="str" cm="1">
        <f t="array" ref="AH9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47" t="str">
        <f>MIS[[#This Row],[TRADING SYMBOL]]</f>
        <v>SENSEX2552083400CE</v>
      </c>
      <c r="AJ9947" t="str">
        <f>IF(RIGHT(MIS[[#This Row],[Main/Hedge]],4)="MAIN","MAIN","HEDGE")</f>
        <v>MAIN</v>
      </c>
      <c r="AK9947" t="str" cm="1">
        <f t="array" ref="AK9947">_xlfn._xlws.FILTER(Table4[Column1],ISNUMBER(SEARCH(Table4[Column1],MIS[[#This Row],[OrderUniqueIdentifier]])),"")</f>
        <v>XYT</v>
      </c>
    </row>
    <row r="9948" spans="1:37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>
        <f>_xlfn.XLOOKUP(MIS[[#This Row],[TRADING SYMBOL]],[1]Sheet1!$D:$D,[1]Sheet1!$C:$C)</f>
        <v>490.65</v>
      </c>
      <c r="AE9948">
        <f>MIS[[#This Row],[OrderAverageTradedPrice]]*MIS[[#This Row],[OrderQuantity]]</f>
        <v>19474</v>
      </c>
      <c r="AF9948">
        <f>MIS[[#This Row],[LTP]]*MIS[[#This Row],[OrderQuantity]]</f>
        <v>19626</v>
      </c>
      <c r="AG9948">
        <f>IF(MIS[[#This Row],[OrderSide]]="SELL",MIS[[#This Row],[VALUE]]-MIS[[#This Row],[LIVE_VALUE]],MIS[[#This Row],[LIVE_VALUE]]-MIS[[#This Row],[VALUE]])</f>
        <v>152</v>
      </c>
      <c r="AH9948" t="str" cm="1">
        <f t="array" ref="AH99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8" t="str">
        <f>MIS[[#This Row],[TRADING SYMBOL]]</f>
        <v>SENSEX2552082300CE</v>
      </c>
      <c r="AJ9948" t="str">
        <f>IF(RIGHT(MIS[[#This Row],[Main/Hedge]],4)="MAIN","MAIN","HEDGE")</f>
        <v>MAIN</v>
      </c>
      <c r="AK9948" t="str" cm="1">
        <f t="array" ref="AK9948">_xlfn._xlws.FILTER(Table4[Column1],ISNUMBER(SEARCH(Table4[Column1],MIS[[#This Row],[OrderUniqueIdentifier]])),"")</f>
        <v>NOTREND</v>
      </c>
    </row>
    <row r="9949" spans="1:37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>
        <f>_xlfn.XLOOKUP(MIS[[#This Row],[TRADING SYMBOL]],[1]Sheet1!$D:$D,[1]Sheet1!$C:$C)</f>
        <v>168.75</v>
      </c>
      <c r="AE9949">
        <f>MIS[[#This Row],[OrderAverageTradedPrice]]*MIS[[#This Row],[OrderQuantity]]</f>
        <v>12498.75</v>
      </c>
      <c r="AF9949">
        <f>MIS[[#This Row],[LTP]]*MIS[[#This Row],[OrderQuantity]]</f>
        <v>12656.25</v>
      </c>
      <c r="AG9949">
        <f>IF(MIS[[#This Row],[OrderSide]]="SELL",MIS[[#This Row],[VALUE]]-MIS[[#This Row],[LIVE_VALUE]],MIS[[#This Row],[LIVE_VALUE]]-MIS[[#This Row],[VALUE]])</f>
        <v>157.5</v>
      </c>
      <c r="AH9949" t="str" cm="1">
        <f t="array" ref="AH99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9" t="str">
        <f>MIS[[#This Row],[TRADING SYMBOL]]</f>
        <v>NIFTY2552225050CE</v>
      </c>
      <c r="AJ9949" t="str">
        <f>IF(RIGHT(MIS[[#This Row],[Main/Hedge]],4)="MAIN","MAIN","HEDGE")</f>
        <v>MAIN</v>
      </c>
      <c r="AK9949" t="str" cm="1">
        <f t="array" ref="AK9949">_xlfn._xlws.FILTER(Table4[Column1],ISNUMBER(SEARCH(Table4[Column1],MIS[[#This Row],[OrderUniqueIdentifier]])),"")</f>
        <v>NOTREND</v>
      </c>
    </row>
    <row r="9950" spans="1:37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>
        <f>_xlfn.XLOOKUP(MIS[[#This Row],[TRADING SYMBOL]],[1]Sheet1!$D:$D,[1]Sheet1!$C:$C)</f>
        <v>490.65</v>
      </c>
      <c r="AE9950">
        <f>MIS[[#This Row],[OrderAverageTradedPrice]]*MIS[[#This Row],[OrderQuantity]]</f>
        <v>9738</v>
      </c>
      <c r="AF9950">
        <f>MIS[[#This Row],[LTP]]*MIS[[#This Row],[OrderQuantity]]</f>
        <v>9813</v>
      </c>
      <c r="AG9950">
        <f>IF(MIS[[#This Row],[OrderSide]]="SELL",MIS[[#This Row],[VALUE]]-MIS[[#This Row],[LIVE_VALUE]],MIS[[#This Row],[LIVE_VALUE]]-MIS[[#This Row],[VALUE]])</f>
        <v>75</v>
      </c>
      <c r="AH9950" t="str" cm="1">
        <f t="array" ref="AH9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50" t="str">
        <f>MIS[[#This Row],[TRADING SYMBOL]]</f>
        <v>SENSEX2552082300CE</v>
      </c>
      <c r="AJ9950" t="str">
        <f>IF(RIGHT(MIS[[#This Row],[Main/Hedge]],4)="MAIN","MAIN","HEDGE")</f>
        <v>MAIN</v>
      </c>
      <c r="AK9950" t="str" cm="1">
        <f t="array" ref="AK9950">_xlfn._xlws.FILTER(Table4[Column1],ISNUMBER(SEARCH(Table4[Column1],MIS[[#This Row],[OrderUniqueIdentifier]])),"")</f>
        <v>XYT</v>
      </c>
    </row>
    <row r="9951" spans="1:37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>
        <f>_xlfn.XLOOKUP(MIS[[#This Row],[TRADING SYMBOL]],[1]Sheet1!$D:$D,[1]Sheet1!$C:$C)</f>
        <v>490.65</v>
      </c>
      <c r="AE9951">
        <f>MIS[[#This Row],[OrderAverageTradedPrice]]*MIS[[#This Row],[OrderQuantity]]</f>
        <v>19468</v>
      </c>
      <c r="AF9951">
        <f>MIS[[#This Row],[LTP]]*MIS[[#This Row],[OrderQuantity]]</f>
        <v>19626</v>
      </c>
      <c r="AG9951">
        <f>IF(MIS[[#This Row],[OrderSide]]="SELL",MIS[[#This Row],[VALUE]]-MIS[[#This Row],[LIVE_VALUE]],MIS[[#This Row],[LIVE_VALUE]]-MIS[[#This Row],[VALUE]])</f>
        <v>158</v>
      </c>
      <c r="AH9951" t="str" cm="1">
        <f t="array" ref="AH99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51" t="str">
        <f>MIS[[#This Row],[TRADING SYMBOL]]</f>
        <v>SENSEX2552082300CE</v>
      </c>
      <c r="AJ9951" t="str">
        <f>IF(RIGHT(MIS[[#This Row],[Main/Hedge]],4)="MAIN","MAIN","HEDGE")</f>
        <v>MAIN</v>
      </c>
      <c r="AK9951" t="str" cm="1">
        <f t="array" ref="AK9951">_xlfn._xlws.FILTER(Table4[Column1],ISNUMBER(SEARCH(Table4[Column1],MIS[[#This Row],[OrderUniqueIdentifier]])),"")</f>
        <v>NOTREND</v>
      </c>
    </row>
    <row r="9952" spans="1:37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>
        <f>_xlfn.XLOOKUP(MIS[[#This Row],[TRADING SYMBOL]],[1]Sheet1!$D:$D,[1]Sheet1!$C:$C)</f>
        <v>168.75</v>
      </c>
      <c r="AE9952">
        <f>MIS[[#This Row],[OrderAverageTradedPrice]]*MIS[[#This Row],[OrderQuantity]]</f>
        <v>12502.5</v>
      </c>
      <c r="AF9952">
        <f>MIS[[#This Row],[LTP]]*MIS[[#This Row],[OrderQuantity]]</f>
        <v>12656.25</v>
      </c>
      <c r="AG9952">
        <f>IF(MIS[[#This Row],[OrderSide]]="SELL",MIS[[#This Row],[VALUE]]-MIS[[#This Row],[LIVE_VALUE]],MIS[[#This Row],[LIVE_VALUE]]-MIS[[#This Row],[VALUE]])</f>
        <v>153.75</v>
      </c>
      <c r="AH9952" t="str" cm="1">
        <f t="array" ref="AH99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52" t="str">
        <f>MIS[[#This Row],[TRADING SYMBOL]]</f>
        <v>NIFTY2552225050CE</v>
      </c>
      <c r="AJ9952" t="str">
        <f>IF(RIGHT(MIS[[#This Row],[Main/Hedge]],4)="MAIN","MAIN","HEDGE")</f>
        <v>MAIN</v>
      </c>
      <c r="AK9952" t="str" cm="1">
        <f t="array" ref="AK9952">_xlfn._xlws.FILTER(Table4[Column1],ISNUMBER(SEARCH(Table4[Column1],MIS[[#This Row],[OrderUniqueIdentifier]])),"")</f>
        <v>NOTREND</v>
      </c>
    </row>
    <row r="9953" spans="1:37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>
        <f>_xlfn.XLOOKUP(MIS[[#This Row],[TRADING SYMBOL]],[1]Sheet1!$D:$D,[1]Sheet1!$C:$C)</f>
        <v>490.65</v>
      </c>
      <c r="AE9953">
        <f>MIS[[#This Row],[OrderAverageTradedPrice]]*MIS[[#This Row],[OrderQuantity]]</f>
        <v>9734</v>
      </c>
      <c r="AF9953">
        <f>MIS[[#This Row],[LTP]]*MIS[[#This Row],[OrderQuantity]]</f>
        <v>9813</v>
      </c>
      <c r="AG9953">
        <f>IF(MIS[[#This Row],[OrderSide]]="SELL",MIS[[#This Row],[VALUE]]-MIS[[#This Row],[LIVE_VALUE]],MIS[[#This Row],[LIVE_VALUE]]-MIS[[#This Row],[VALUE]])</f>
        <v>79</v>
      </c>
      <c r="AH9953" t="str" cm="1">
        <f t="array" ref="AH9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53" t="str">
        <f>MIS[[#This Row],[TRADING SYMBOL]]</f>
        <v>SENSEX2552082300CE</v>
      </c>
      <c r="AJ9953" t="str">
        <f>IF(RIGHT(MIS[[#This Row],[Main/Hedge]],4)="MAIN","MAIN","HEDGE")</f>
        <v>MAIN</v>
      </c>
      <c r="AK9953" t="str" cm="1">
        <f t="array" ref="AK9953">_xlfn._xlws.FILTER(Table4[Column1],ISNUMBER(SEARCH(Table4[Column1],MIS[[#This Row],[OrderUniqueIdentifier]])),"")</f>
        <v>NOTREND</v>
      </c>
    </row>
    <row r="9954" spans="1:37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>
        <f>_xlfn.XLOOKUP(MIS[[#This Row],[TRADING SYMBOL]],[1]Sheet1!$D:$D,[1]Sheet1!$C:$C)</f>
        <v>118.35</v>
      </c>
      <c r="AE9954">
        <f>MIS[[#This Row],[OrderAverageTradedPrice]]*MIS[[#This Row],[OrderQuantity]]</f>
        <v>9431</v>
      </c>
      <c r="AF9954">
        <f>MIS[[#This Row],[LTP]]*MIS[[#This Row],[OrderQuantity]]</f>
        <v>9468</v>
      </c>
      <c r="AG9954">
        <f>IF(MIS[[#This Row],[OrderSide]]="SELL",MIS[[#This Row],[VALUE]]-MIS[[#This Row],[LIVE_VALUE]],MIS[[#This Row],[LIVE_VALUE]]-MIS[[#This Row],[VALUE]])</f>
        <v>37</v>
      </c>
      <c r="AH9954" t="str" cm="1">
        <f t="array" ref="AH9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54" t="str">
        <f>MIS[[#This Row],[TRADING SYMBOL]]</f>
        <v>SENSEX2552083400CE</v>
      </c>
      <c r="AJ9954" t="str">
        <f>IF(RIGHT(MIS[[#This Row],[Main/Hedge]],4)="MAIN","MAIN","HEDGE")</f>
        <v>MAIN</v>
      </c>
      <c r="AK9954" t="str" cm="1">
        <f t="array" ref="AK9954">_xlfn._xlws.FILTER(Table4[Column1],ISNUMBER(SEARCH(Table4[Column1],MIS[[#This Row],[OrderUniqueIdentifier]])),"")</f>
        <v>XYT</v>
      </c>
    </row>
    <row r="9955" spans="1:37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>
        <f>_xlfn.XLOOKUP(MIS[[#This Row],[TRADING SYMBOL]],[1]Sheet1!$D:$D,[1]Sheet1!$C:$C)</f>
        <v>115.45</v>
      </c>
      <c r="AE9955">
        <f>MIS[[#This Row],[OrderAverageTradedPrice]]*MIS[[#This Row],[OrderQuantity]]</f>
        <v>8729</v>
      </c>
      <c r="AF9955">
        <f>MIS[[#This Row],[LTP]]*MIS[[#This Row],[OrderQuantity]]</f>
        <v>9236</v>
      </c>
      <c r="AG9955">
        <f>IF(MIS[[#This Row],[OrderSide]]="SELL",MIS[[#This Row],[VALUE]]-MIS[[#This Row],[LIVE_VALUE]],MIS[[#This Row],[LIVE_VALUE]]-MIS[[#This Row],[VALUE]])</f>
        <v>507</v>
      </c>
      <c r="AH9955" t="str" cm="1">
        <f t="array" ref="AH9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55" t="str">
        <f>MIS[[#This Row],[TRADING SYMBOL]]</f>
        <v>SENSEX2552081100PE</v>
      </c>
      <c r="AJ9955" t="str">
        <f>IF(RIGHT(MIS[[#This Row],[Main/Hedge]],4)="MAIN","MAIN","HEDGE")</f>
        <v>MAIN</v>
      </c>
      <c r="AK9955" t="str" cm="1">
        <f t="array" ref="AK9955">_xlfn._xlws.FILTER(Table4[Column1],ISNUMBER(SEARCH(Table4[Column1],MIS[[#This Row],[OrderUniqueIdentifier]])),"")</f>
        <v>XYT</v>
      </c>
    </row>
    <row r="9956" spans="1:37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>
        <f>_xlfn.XLOOKUP(MIS[[#This Row],[TRADING SYMBOL]],[1]Sheet1!$D:$D,[1]Sheet1!$C:$C)</f>
        <v>409.5</v>
      </c>
      <c r="AE9956">
        <f>MIS[[#This Row],[OrderAverageTradedPrice]]*MIS[[#This Row],[OrderQuantity]]</f>
        <v>24150</v>
      </c>
      <c r="AF9956">
        <f>MIS[[#This Row],[LTP]]*MIS[[#This Row],[OrderQuantity]]</f>
        <v>24570</v>
      </c>
      <c r="AG9956">
        <f>IF(MIS[[#This Row],[OrderSide]]="SELL",MIS[[#This Row],[VALUE]]-MIS[[#This Row],[LIVE_VALUE]],MIS[[#This Row],[LIVE_VALUE]]-MIS[[#This Row],[VALUE]])</f>
        <v>420</v>
      </c>
      <c r="AH9956" t="str" cm="1">
        <f t="array" ref="AH9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56" t="str">
        <f>MIS[[#This Row],[TRADING SYMBOL]]</f>
        <v>SENSEX2552082300PE</v>
      </c>
      <c r="AJ9956" t="str">
        <f>IF(RIGHT(MIS[[#This Row],[Main/Hedge]],4)="MAIN","MAIN","HEDGE")</f>
        <v>MAIN</v>
      </c>
      <c r="AK9956" t="str" cm="1">
        <f t="array" ref="AK9956">_xlfn._xlws.FILTER(Table4[Column1],ISNUMBER(SEARCH(Table4[Column1],MIS[[#This Row],[OrderUniqueIdentifier]])),"")</f>
        <v>XYT</v>
      </c>
    </row>
    <row r="9957" spans="1:37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>
        <f>_xlfn.XLOOKUP(MIS[[#This Row],[TRADING SYMBOL]],[1]Sheet1!$D:$D,[1]Sheet1!$C:$C)</f>
        <v>115.45</v>
      </c>
      <c r="AE9957">
        <f>MIS[[#This Row],[OrderAverageTradedPrice]]*MIS[[#This Row],[OrderQuantity]]</f>
        <v>8753</v>
      </c>
      <c r="AF9957">
        <f>MIS[[#This Row],[LTP]]*MIS[[#This Row],[OrderQuantity]]</f>
        <v>9236</v>
      </c>
      <c r="AG9957">
        <f>IF(MIS[[#This Row],[OrderSide]]="SELL",MIS[[#This Row],[VALUE]]-MIS[[#This Row],[LIVE_VALUE]],MIS[[#This Row],[LIVE_VALUE]]-MIS[[#This Row],[VALUE]])</f>
        <v>483</v>
      </c>
      <c r="AH9957" t="str" cm="1">
        <f t="array" ref="AH9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57" t="str">
        <f>MIS[[#This Row],[TRADING SYMBOL]]</f>
        <v>SENSEX2552081100PE</v>
      </c>
      <c r="AJ9957" t="str">
        <f>IF(RIGHT(MIS[[#This Row],[Main/Hedge]],4)="MAIN","MAIN","HEDGE")</f>
        <v>MAIN</v>
      </c>
      <c r="AK9957" t="str" cm="1">
        <f t="array" ref="AK9957">_xlfn._xlws.FILTER(Table4[Column1],ISNUMBER(SEARCH(Table4[Column1],MIS[[#This Row],[OrderUniqueIdentifier]])),"")</f>
        <v>XYT</v>
      </c>
    </row>
    <row r="9958" spans="1:37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>
        <f>_xlfn.XLOOKUP(MIS[[#This Row],[TRADING SYMBOL]],[1]Sheet1!$D:$D,[1]Sheet1!$C:$C)</f>
        <v>163.69999999999999</v>
      </c>
      <c r="AE9958">
        <f>MIS[[#This Row],[OrderAverageTradedPrice]]*MIS[[#This Row],[OrderQuantity]]</f>
        <v>61368.75</v>
      </c>
      <c r="AF9958">
        <f>MIS[[#This Row],[LTP]]*MIS[[#This Row],[OrderQuantity]]</f>
        <v>61387.499999999993</v>
      </c>
      <c r="AG9958">
        <f>IF(MIS[[#This Row],[OrderSide]]="SELL",MIS[[#This Row],[VALUE]]-MIS[[#This Row],[LIVE_VALUE]],MIS[[#This Row],[LIVE_VALUE]]-MIS[[#This Row],[VALUE]])</f>
        <v>18.749999999992724</v>
      </c>
      <c r="AH9958" t="str" cm="1">
        <f t="array" ref="AH9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58" t="str">
        <f>MIS[[#This Row],[TRADING SYMBOL]]</f>
        <v>NIFTY2552225000PE</v>
      </c>
      <c r="AJ9958" t="str">
        <f>IF(RIGHT(MIS[[#This Row],[Main/Hedge]],4)="MAIN","MAIN","HEDGE")</f>
        <v>MAIN</v>
      </c>
      <c r="AK9958" t="str" cm="1">
        <f t="array" ref="AK9958">_xlfn._xlws.FILTER(Table4[Column1],ISNUMBER(SEARCH(Table4[Column1],MIS[[#This Row],[OrderUniqueIdentifier]])),"")</f>
        <v>LONGSHORT</v>
      </c>
    </row>
    <row r="9959" spans="1:37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>
        <f>_xlfn.XLOOKUP(MIS[[#This Row],[TRADING SYMBOL]],[1]Sheet1!$D:$D,[1]Sheet1!$C:$C)</f>
        <v>115.45</v>
      </c>
      <c r="AE9959">
        <f>MIS[[#This Row],[OrderAverageTradedPrice]]*MIS[[#This Row],[OrderQuantity]]</f>
        <v>28392</v>
      </c>
      <c r="AF9959">
        <f>MIS[[#This Row],[LTP]]*MIS[[#This Row],[OrderQuantity]]</f>
        <v>30017</v>
      </c>
      <c r="AG9959">
        <f>IF(MIS[[#This Row],[OrderSide]]="SELL",MIS[[#This Row],[VALUE]]-MIS[[#This Row],[LIVE_VALUE]],MIS[[#This Row],[LIVE_VALUE]]-MIS[[#This Row],[VALUE]])</f>
        <v>1625</v>
      </c>
      <c r="AH9959" t="str" cm="1">
        <f t="array" ref="AH9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59" t="str">
        <f>MIS[[#This Row],[TRADING SYMBOL]]</f>
        <v>SENSEX2552081100PE</v>
      </c>
      <c r="AJ9959" t="str">
        <f>IF(RIGHT(MIS[[#This Row],[Main/Hedge]],4)="MAIN","MAIN","HEDGE")</f>
        <v>MAIN</v>
      </c>
      <c r="AK9959" t="str" cm="1">
        <f t="array" ref="AK9959">_xlfn._xlws.FILTER(Table4[Column1],ISNUMBER(SEARCH(Table4[Column1],MIS[[#This Row],[OrderUniqueIdentifier]])),"")</f>
        <v>XYT</v>
      </c>
    </row>
    <row r="9960" spans="1:37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>
        <f>_xlfn.XLOOKUP(MIS[[#This Row],[TRADING SYMBOL]],[1]Sheet1!$D:$D,[1]Sheet1!$C:$C)</f>
        <v>409.5</v>
      </c>
      <c r="AE9960">
        <f>MIS[[#This Row],[OrderAverageTradedPrice]]*MIS[[#This Row],[OrderQuantity]]</f>
        <v>152659.99999999994</v>
      </c>
      <c r="AF9960">
        <f>MIS[[#This Row],[LTP]]*MIS[[#This Row],[OrderQuantity]]</f>
        <v>155610</v>
      </c>
      <c r="AG9960">
        <f>IF(MIS[[#This Row],[OrderSide]]="SELL",MIS[[#This Row],[VALUE]]-MIS[[#This Row],[LIVE_VALUE]],MIS[[#This Row],[LIVE_VALUE]]-MIS[[#This Row],[VALUE]])</f>
        <v>2950.0000000000582</v>
      </c>
      <c r="AH9960" t="str" cm="1">
        <f t="array" ref="AH99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0" t="str">
        <f>MIS[[#This Row],[TRADING SYMBOL]]</f>
        <v>SENSEX2552082300PE</v>
      </c>
      <c r="AJ9960" t="str">
        <f>IF(RIGHT(MIS[[#This Row],[Main/Hedge]],4)="MAIN","MAIN","HEDGE")</f>
        <v>MAIN</v>
      </c>
      <c r="AK9960" t="str" cm="1">
        <f t="array" ref="AK9960">_xlfn._xlws.FILTER(Table4[Column1],ISNUMBER(SEARCH(Table4[Column1],MIS[[#This Row],[OrderUniqueIdentifier]])),"")</f>
        <v>NOTREND</v>
      </c>
    </row>
    <row r="9961" spans="1:37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>
        <f>_xlfn.XLOOKUP(MIS[[#This Row],[TRADING SYMBOL]],[1]Sheet1!$D:$D,[1]Sheet1!$C:$C)</f>
        <v>115.45</v>
      </c>
      <c r="AE9961">
        <f>MIS[[#This Row],[OrderAverageTradedPrice]]*MIS[[#This Row],[OrderQuantity]]</f>
        <v>2186</v>
      </c>
      <c r="AF9961">
        <f>MIS[[#This Row],[LTP]]*MIS[[#This Row],[OrderQuantity]]</f>
        <v>2309</v>
      </c>
      <c r="AG9961">
        <f>IF(MIS[[#This Row],[OrderSide]]="SELL",MIS[[#This Row],[VALUE]]-MIS[[#This Row],[LIVE_VALUE]],MIS[[#This Row],[LIVE_VALUE]]-MIS[[#This Row],[VALUE]])</f>
        <v>123</v>
      </c>
      <c r="AH9961" t="str" cm="1">
        <f t="array" ref="AH9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61" t="str">
        <f>MIS[[#This Row],[TRADING SYMBOL]]</f>
        <v>SENSEX2552081100PE</v>
      </c>
      <c r="AJ9961" t="str">
        <f>IF(RIGHT(MIS[[#This Row],[Main/Hedge]],4)="MAIN","MAIN","HEDGE")</f>
        <v>MAIN</v>
      </c>
      <c r="AK9961" t="str" cm="1">
        <f t="array" ref="AK9961">_xlfn._xlws.FILTER(Table4[Column1],ISNUMBER(SEARCH(Table4[Column1],MIS[[#This Row],[OrderUniqueIdentifier]])),"")</f>
        <v>XYT</v>
      </c>
    </row>
    <row r="9962" spans="1:37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>
        <f>_xlfn.XLOOKUP(MIS[[#This Row],[TRADING SYMBOL]],[1]Sheet1!$D:$D,[1]Sheet1!$C:$C)</f>
        <v>115.45</v>
      </c>
      <c r="AE9962">
        <f>MIS[[#This Row],[OrderAverageTradedPrice]]*MIS[[#This Row],[OrderQuantity]]</f>
        <v>2180</v>
      </c>
      <c r="AF9962">
        <f>MIS[[#This Row],[LTP]]*MIS[[#This Row],[OrderQuantity]]</f>
        <v>2309</v>
      </c>
      <c r="AG9962">
        <f>IF(MIS[[#This Row],[OrderSide]]="SELL",MIS[[#This Row],[VALUE]]-MIS[[#This Row],[LIVE_VALUE]],MIS[[#This Row],[LIVE_VALUE]]-MIS[[#This Row],[VALUE]])</f>
        <v>129</v>
      </c>
      <c r="AH9962" t="str" cm="1">
        <f t="array" ref="AH9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62" t="str">
        <f>MIS[[#This Row],[TRADING SYMBOL]]</f>
        <v>SENSEX2552081100PE</v>
      </c>
      <c r="AJ9962" t="str">
        <f>IF(RIGHT(MIS[[#This Row],[Main/Hedge]],4)="MAIN","MAIN","HEDGE")</f>
        <v>MAIN</v>
      </c>
      <c r="AK9962" t="str" cm="1">
        <f t="array" ref="AK9962">_xlfn._xlws.FILTER(Table4[Column1],ISNUMBER(SEARCH(Table4[Column1],MIS[[#This Row],[OrderUniqueIdentifier]])),"")</f>
        <v>XYT</v>
      </c>
    </row>
    <row r="9963" spans="1:37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>
        <f>_xlfn.XLOOKUP(MIS[[#This Row],[TRADING SYMBOL]],[1]Sheet1!$D:$D,[1]Sheet1!$C:$C)</f>
        <v>115.45</v>
      </c>
      <c r="AE9963">
        <f>MIS[[#This Row],[OrderAverageTradedPrice]]*MIS[[#This Row],[OrderQuantity]]</f>
        <v>2182</v>
      </c>
      <c r="AF9963">
        <f>MIS[[#This Row],[LTP]]*MIS[[#This Row],[OrderQuantity]]</f>
        <v>2309</v>
      </c>
      <c r="AG9963">
        <f>IF(MIS[[#This Row],[OrderSide]]="SELL",MIS[[#This Row],[VALUE]]-MIS[[#This Row],[LIVE_VALUE]],MIS[[#This Row],[LIVE_VALUE]]-MIS[[#This Row],[VALUE]])</f>
        <v>127</v>
      </c>
      <c r="AH9963" t="str" cm="1">
        <f t="array" ref="AH9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63" t="str">
        <f>MIS[[#This Row],[TRADING SYMBOL]]</f>
        <v>SENSEX2552081100PE</v>
      </c>
      <c r="AJ9963" t="str">
        <f>IF(RIGHT(MIS[[#This Row],[Main/Hedge]],4)="MAIN","MAIN","HEDGE")</f>
        <v>MAIN</v>
      </c>
      <c r="AK9963" t="str" cm="1">
        <f t="array" ref="AK9963">_xlfn._xlws.FILTER(Table4[Column1],ISNUMBER(SEARCH(Table4[Column1],MIS[[#This Row],[OrderUniqueIdentifier]])),"")</f>
        <v>XYT</v>
      </c>
    </row>
    <row r="9964" spans="1:37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>
        <f>_xlfn.XLOOKUP(MIS[[#This Row],[TRADING SYMBOL]],[1]Sheet1!$D:$D,[1]Sheet1!$C:$C)</f>
        <v>115.45</v>
      </c>
      <c r="AE9964">
        <f>MIS[[#This Row],[OrderAverageTradedPrice]]*MIS[[#This Row],[OrderQuantity]]</f>
        <v>4365</v>
      </c>
      <c r="AF9964">
        <f>MIS[[#This Row],[LTP]]*MIS[[#This Row],[OrderQuantity]]</f>
        <v>4618</v>
      </c>
      <c r="AG9964">
        <f>IF(MIS[[#This Row],[OrderSide]]="SELL",MIS[[#This Row],[VALUE]]-MIS[[#This Row],[LIVE_VALUE]],MIS[[#This Row],[LIVE_VALUE]]-MIS[[#This Row],[VALUE]])</f>
        <v>253</v>
      </c>
      <c r="AH9964" t="str" cm="1">
        <f t="array" ref="AH9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64" t="str">
        <f>MIS[[#This Row],[TRADING SYMBOL]]</f>
        <v>SENSEX2552081100PE</v>
      </c>
      <c r="AJ9964" t="str">
        <f>IF(RIGHT(MIS[[#This Row],[Main/Hedge]],4)="MAIN","MAIN","HEDGE")</f>
        <v>MAIN</v>
      </c>
      <c r="AK9964" t="str" cm="1">
        <f t="array" ref="AK9964">_xlfn._xlws.FILTER(Table4[Column1],ISNUMBER(SEARCH(Table4[Column1],MIS[[#This Row],[OrderUniqueIdentifier]])),"")</f>
        <v>XYT</v>
      </c>
    </row>
    <row r="9965" spans="1:37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>
        <f>_xlfn.XLOOKUP(MIS[[#This Row],[TRADING SYMBOL]],[1]Sheet1!$D:$D,[1]Sheet1!$C:$C)</f>
        <v>409.5</v>
      </c>
      <c r="AE9965">
        <f>MIS[[#This Row],[OrderAverageTradedPrice]]*MIS[[#This Row],[OrderQuantity]]</f>
        <v>16064</v>
      </c>
      <c r="AF9965">
        <f>MIS[[#This Row],[LTP]]*MIS[[#This Row],[OrderQuantity]]</f>
        <v>16380</v>
      </c>
      <c r="AG9965">
        <f>IF(MIS[[#This Row],[OrderSide]]="SELL",MIS[[#This Row],[VALUE]]-MIS[[#This Row],[LIVE_VALUE]],MIS[[#This Row],[LIVE_VALUE]]-MIS[[#This Row],[VALUE]])</f>
        <v>316</v>
      </c>
      <c r="AH9965" t="str" cm="1">
        <f t="array" ref="AH99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5" t="str">
        <f>MIS[[#This Row],[TRADING SYMBOL]]</f>
        <v>SENSEX2552082300PE</v>
      </c>
      <c r="AJ9965" t="str">
        <f>IF(RIGHT(MIS[[#This Row],[Main/Hedge]],4)="MAIN","MAIN","HEDGE")</f>
        <v>MAIN</v>
      </c>
      <c r="AK9965" t="str" cm="1">
        <f t="array" ref="AK9965">_xlfn._xlws.FILTER(Table4[Column1],ISNUMBER(SEARCH(Table4[Column1],MIS[[#This Row],[OrderUniqueIdentifier]])),"")</f>
        <v>NOTREND</v>
      </c>
    </row>
    <row r="9966" spans="1:37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>
        <f>_xlfn.XLOOKUP(MIS[[#This Row],[TRADING SYMBOL]],[1]Sheet1!$D:$D,[1]Sheet1!$C:$C)</f>
        <v>409.5</v>
      </c>
      <c r="AE9966">
        <f>MIS[[#This Row],[OrderAverageTradedPrice]]*MIS[[#This Row],[OrderQuantity]]</f>
        <v>8030</v>
      </c>
      <c r="AF9966">
        <f>MIS[[#This Row],[LTP]]*MIS[[#This Row],[OrderQuantity]]</f>
        <v>8190</v>
      </c>
      <c r="AG9966">
        <f>IF(MIS[[#This Row],[OrderSide]]="SELL",MIS[[#This Row],[VALUE]]-MIS[[#This Row],[LIVE_VALUE]],MIS[[#This Row],[LIVE_VALUE]]-MIS[[#This Row],[VALUE]])</f>
        <v>160</v>
      </c>
      <c r="AH9966" t="str" cm="1">
        <f t="array" ref="AH99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6" t="str">
        <f>MIS[[#This Row],[TRADING SYMBOL]]</f>
        <v>SENSEX2552082300PE</v>
      </c>
      <c r="AJ9966" t="str">
        <f>IF(RIGHT(MIS[[#This Row],[Main/Hedge]],4)="MAIN","MAIN","HEDGE")</f>
        <v>MAIN</v>
      </c>
      <c r="AK9966" t="str" cm="1">
        <f t="array" ref="AK9966">_xlfn._xlws.FILTER(Table4[Column1],ISNUMBER(SEARCH(Table4[Column1],MIS[[#This Row],[OrderUniqueIdentifier]])),"")</f>
        <v>NOTREND</v>
      </c>
    </row>
    <row r="9967" spans="1:37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>
        <f>_xlfn.XLOOKUP(MIS[[#This Row],[TRADING SYMBOL]],[1]Sheet1!$D:$D,[1]Sheet1!$C:$C)</f>
        <v>115.45</v>
      </c>
      <c r="AE9967">
        <f>MIS[[#This Row],[OrderAverageTradedPrice]]*MIS[[#This Row],[OrderQuantity]]</f>
        <v>2187</v>
      </c>
      <c r="AF9967">
        <f>MIS[[#This Row],[LTP]]*MIS[[#This Row],[OrderQuantity]]</f>
        <v>2309</v>
      </c>
      <c r="AG9967">
        <f>IF(MIS[[#This Row],[OrderSide]]="SELL",MIS[[#This Row],[VALUE]]-MIS[[#This Row],[LIVE_VALUE]],MIS[[#This Row],[LIVE_VALUE]]-MIS[[#This Row],[VALUE]])</f>
        <v>122</v>
      </c>
      <c r="AH9967" t="str" cm="1">
        <f t="array" ref="AH9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67" t="str">
        <f>MIS[[#This Row],[TRADING SYMBOL]]</f>
        <v>SENSEX2552081100PE</v>
      </c>
      <c r="AJ9967" t="str">
        <f>IF(RIGHT(MIS[[#This Row],[Main/Hedge]],4)="MAIN","MAIN","HEDGE")</f>
        <v>MAIN</v>
      </c>
      <c r="AK9967" t="str" cm="1">
        <f t="array" ref="AK9967">_xlfn._xlws.FILTER(Table4[Column1],ISNUMBER(SEARCH(Table4[Column1],MIS[[#This Row],[OrderUniqueIdentifier]])),"")</f>
        <v>XYT</v>
      </c>
    </row>
    <row r="9968" spans="1:37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>
        <f>_xlfn.XLOOKUP(MIS[[#This Row],[TRADING SYMBOL]],[1]Sheet1!$D:$D,[1]Sheet1!$C:$C)</f>
        <v>3.05</v>
      </c>
      <c r="AE9968">
        <f>MIS[[#This Row],[OrderAverageTradedPrice]]*MIS[[#This Row],[OrderQuantity]]</f>
        <v>2876.25</v>
      </c>
      <c r="AF9968">
        <f>MIS[[#This Row],[LTP]]*MIS[[#This Row],[OrderQuantity]]</f>
        <v>2973.75</v>
      </c>
      <c r="AG9968">
        <f>IF(MIS[[#This Row],[OrderSide]]="SELL",MIS[[#This Row],[VALUE]]-MIS[[#This Row],[LIVE_VALUE]],MIS[[#This Row],[LIVE_VALUE]]-MIS[[#This Row],[VALUE]])</f>
        <v>-97.5</v>
      </c>
      <c r="AH9968" t="str" cm="1">
        <f t="array" ref="AH99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8" t="str">
        <f>MIS[[#This Row],[TRADING SYMBOL]]</f>
        <v>NIFTY2552226350CE</v>
      </c>
      <c r="AJ9968" t="str">
        <f>IF(RIGHT(MIS[[#This Row],[Main/Hedge]],4)="MAIN","MAIN","HEDGE")</f>
        <v>HEDGE</v>
      </c>
      <c r="AK9968" t="str" cm="1">
        <f t="array" ref="AK9968">_xlfn._xlws.FILTER(Table4[Column1],ISNUMBER(SEARCH(Table4[Column1],MIS[[#This Row],[OrderUniqueIdentifier]])),"")</f>
        <v>NOTREND</v>
      </c>
    </row>
    <row r="9969" spans="1:37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>
        <f>_xlfn.XLOOKUP(MIS[[#This Row],[TRADING SYMBOL]],[1]Sheet1!$D:$D,[1]Sheet1!$C:$C)</f>
        <v>409.5</v>
      </c>
      <c r="AE9969">
        <f>MIS[[#This Row],[OrderAverageTradedPrice]]*MIS[[#This Row],[OrderQuantity]]</f>
        <v>8058</v>
      </c>
      <c r="AF9969">
        <f>MIS[[#This Row],[LTP]]*MIS[[#This Row],[OrderQuantity]]</f>
        <v>8190</v>
      </c>
      <c r="AG9969">
        <f>IF(MIS[[#This Row],[OrderSide]]="SELL",MIS[[#This Row],[VALUE]]-MIS[[#This Row],[LIVE_VALUE]],MIS[[#This Row],[LIVE_VALUE]]-MIS[[#This Row],[VALUE]])</f>
        <v>132</v>
      </c>
      <c r="AH9969" t="str" cm="1">
        <f t="array" ref="AH9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69" t="str">
        <f>MIS[[#This Row],[TRADING SYMBOL]]</f>
        <v>SENSEX2552082300PE</v>
      </c>
      <c r="AJ9969" t="str">
        <f>IF(RIGHT(MIS[[#This Row],[Main/Hedge]],4)="MAIN","MAIN","HEDGE")</f>
        <v>MAIN</v>
      </c>
      <c r="AK9969" t="str" cm="1">
        <f t="array" ref="AK9969">_xlfn._xlws.FILTER(Table4[Column1],ISNUMBER(SEARCH(Table4[Column1],MIS[[#This Row],[OrderUniqueIdentifier]])),"")</f>
        <v>LONGSHORT</v>
      </c>
    </row>
    <row r="9970" spans="1:37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>
        <f>_xlfn.XLOOKUP(MIS[[#This Row],[TRADING SYMBOL]],[1]Sheet1!$D:$D,[1]Sheet1!$C:$C)</f>
        <v>409.5</v>
      </c>
      <c r="AE9970">
        <f>MIS[[#This Row],[OrderAverageTradedPrice]]*MIS[[#This Row],[OrderQuantity]]</f>
        <v>16090</v>
      </c>
      <c r="AF9970">
        <f>MIS[[#This Row],[LTP]]*MIS[[#This Row],[OrderQuantity]]</f>
        <v>16380</v>
      </c>
      <c r="AG9970">
        <f>IF(MIS[[#This Row],[OrderSide]]="SELL",MIS[[#This Row],[VALUE]]-MIS[[#This Row],[LIVE_VALUE]],MIS[[#This Row],[LIVE_VALUE]]-MIS[[#This Row],[VALUE]])</f>
        <v>290</v>
      </c>
      <c r="AH9970" t="str" cm="1">
        <f t="array" ref="AH9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70" t="str">
        <f>MIS[[#This Row],[TRADING SYMBOL]]</f>
        <v>SENSEX2552082300PE</v>
      </c>
      <c r="AJ9970" t="str">
        <f>IF(RIGHT(MIS[[#This Row],[Main/Hedge]],4)="MAIN","MAIN","HEDGE")</f>
        <v>MAIN</v>
      </c>
      <c r="AK9970" t="str" cm="1">
        <f t="array" ref="AK9970">_xlfn._xlws.FILTER(Table4[Column1],ISNUMBER(SEARCH(Table4[Column1],MIS[[#This Row],[OrderUniqueIdentifier]])),"")</f>
        <v>LONGSHORT</v>
      </c>
    </row>
    <row r="9971" spans="1:37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>
        <f>_xlfn.XLOOKUP(MIS[[#This Row],[TRADING SYMBOL]],[1]Sheet1!$D:$D,[1]Sheet1!$C:$C)</f>
        <v>3.05</v>
      </c>
      <c r="AE9971">
        <f>MIS[[#This Row],[OrderAverageTradedPrice]]*MIS[[#This Row],[OrderQuantity]]</f>
        <v>221.25</v>
      </c>
      <c r="AF9971">
        <f>MIS[[#This Row],[LTP]]*MIS[[#This Row],[OrderQuantity]]</f>
        <v>228.75</v>
      </c>
      <c r="AG9971">
        <f>IF(MIS[[#This Row],[OrderSide]]="SELL",MIS[[#This Row],[VALUE]]-MIS[[#This Row],[LIVE_VALUE]],MIS[[#This Row],[LIVE_VALUE]]-MIS[[#This Row],[VALUE]])</f>
        <v>-7.5</v>
      </c>
      <c r="AH9971" t="str" cm="1">
        <f t="array" ref="AH99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1" t="str">
        <f>MIS[[#This Row],[TRADING SYMBOL]]</f>
        <v>NIFTY2552226350CE</v>
      </c>
      <c r="AJ9971" t="str">
        <f>IF(RIGHT(MIS[[#This Row],[Main/Hedge]],4)="MAIN","MAIN","HEDGE")</f>
        <v>HEDGE</v>
      </c>
      <c r="AK9971" t="str" cm="1">
        <f t="array" ref="AK9971">_xlfn._xlws.FILTER(Table4[Column1],ISNUMBER(SEARCH(Table4[Column1],MIS[[#This Row],[OrderUniqueIdentifier]])),"")</f>
        <v>NOTREND</v>
      </c>
    </row>
    <row r="9972" spans="1:37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>
        <f>_xlfn.XLOOKUP(MIS[[#This Row],[TRADING SYMBOL]],[1]Sheet1!$D:$D,[1]Sheet1!$C:$C)</f>
        <v>409.5</v>
      </c>
      <c r="AE9972">
        <f>MIS[[#This Row],[OrderAverageTradedPrice]]*MIS[[#This Row],[OrderQuantity]]</f>
        <v>80454</v>
      </c>
      <c r="AF9972">
        <f>MIS[[#This Row],[LTP]]*MIS[[#This Row],[OrderQuantity]]</f>
        <v>81900</v>
      </c>
      <c r="AG9972">
        <f>IF(MIS[[#This Row],[OrderSide]]="SELL",MIS[[#This Row],[VALUE]]-MIS[[#This Row],[LIVE_VALUE]],MIS[[#This Row],[LIVE_VALUE]]-MIS[[#This Row],[VALUE]])</f>
        <v>1446</v>
      </c>
      <c r="AH9972" t="str" cm="1">
        <f t="array" ref="AH9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72" t="str">
        <f>MIS[[#This Row],[TRADING SYMBOL]]</f>
        <v>SENSEX2552082300PE</v>
      </c>
      <c r="AJ9972" t="str">
        <f>IF(RIGHT(MIS[[#This Row],[Main/Hedge]],4)="MAIN","MAIN","HEDGE")</f>
        <v>MAIN</v>
      </c>
      <c r="AK9972" t="str" cm="1">
        <f t="array" ref="AK9972">_xlfn._xlws.FILTER(Table4[Column1],ISNUMBER(SEARCH(Table4[Column1],MIS[[#This Row],[OrderUniqueIdentifier]])),"")</f>
        <v>LONGSHORT</v>
      </c>
    </row>
    <row r="9973" spans="1:37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>
        <f>_xlfn.XLOOKUP(MIS[[#This Row],[TRADING SYMBOL]],[1]Sheet1!$D:$D,[1]Sheet1!$C:$C)</f>
        <v>187</v>
      </c>
      <c r="AE9973">
        <f>MIS[[#This Row],[OrderAverageTradedPrice]]*MIS[[#This Row],[OrderQuantity]]</f>
        <v>14017.5</v>
      </c>
      <c r="AF9973">
        <f>MIS[[#This Row],[LTP]]*MIS[[#This Row],[OrderQuantity]]</f>
        <v>14025</v>
      </c>
      <c r="AG9973">
        <f>IF(MIS[[#This Row],[OrderSide]]="SELL",MIS[[#This Row],[VALUE]]-MIS[[#This Row],[LIVE_VALUE]],MIS[[#This Row],[LIVE_VALUE]]-MIS[[#This Row],[VALUE]])</f>
        <v>7.5</v>
      </c>
      <c r="AH9973" t="str" cm="1">
        <f t="array" ref="AH9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3" t="str">
        <f>MIS[[#This Row],[TRADING SYMBOL]]</f>
        <v>NIFTY2552225050PE</v>
      </c>
      <c r="AJ9973" t="str">
        <f>IF(RIGHT(MIS[[#This Row],[Main/Hedge]],4)="MAIN","MAIN","HEDGE")</f>
        <v>MAIN</v>
      </c>
      <c r="AK9973" t="str" cm="1">
        <f t="array" ref="AK9973">_xlfn._xlws.FILTER(Table4[Column1],ISNUMBER(SEARCH(Table4[Column1],MIS[[#This Row],[OrderUniqueIdentifier]])),"")</f>
        <v>NOTREND</v>
      </c>
    </row>
    <row r="9974" spans="1:37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>
        <f>_xlfn.XLOOKUP(MIS[[#This Row],[TRADING SYMBOL]],[1]Sheet1!$D:$D,[1]Sheet1!$C:$C)</f>
        <v>409.5</v>
      </c>
      <c r="AE9974">
        <f>MIS[[#This Row],[OrderAverageTradedPrice]]*MIS[[#This Row],[OrderQuantity]]</f>
        <v>8061</v>
      </c>
      <c r="AF9974">
        <f>MIS[[#This Row],[LTP]]*MIS[[#This Row],[OrderQuantity]]</f>
        <v>8190</v>
      </c>
      <c r="AG9974">
        <f>IF(MIS[[#This Row],[OrderSide]]="SELL",MIS[[#This Row],[VALUE]]-MIS[[#This Row],[LIVE_VALUE]],MIS[[#This Row],[LIVE_VALUE]]-MIS[[#This Row],[VALUE]])</f>
        <v>129</v>
      </c>
      <c r="AH9974" t="str" cm="1">
        <f t="array" ref="AH9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74" t="str">
        <f>MIS[[#This Row],[TRADING SYMBOL]]</f>
        <v>SENSEX2552082300PE</v>
      </c>
      <c r="AJ9974" t="str">
        <f>IF(RIGHT(MIS[[#This Row],[Main/Hedge]],4)="MAIN","MAIN","HEDGE")</f>
        <v>MAIN</v>
      </c>
      <c r="AK9974" t="str" cm="1">
        <f t="array" ref="AK9974">_xlfn._xlws.FILTER(Table4[Column1],ISNUMBER(SEARCH(Table4[Column1],MIS[[#This Row],[OrderUniqueIdentifier]])),"")</f>
        <v>XYT</v>
      </c>
    </row>
    <row r="9975" spans="1:37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>
        <f>_xlfn.XLOOKUP(MIS[[#This Row],[TRADING SYMBOL]],[1]Sheet1!$D:$D,[1]Sheet1!$C:$C)</f>
        <v>115.45</v>
      </c>
      <c r="AE9975">
        <f>MIS[[#This Row],[OrderAverageTradedPrice]]*MIS[[#This Row],[OrderQuantity]]</f>
        <v>4376</v>
      </c>
      <c r="AF9975">
        <f>MIS[[#This Row],[LTP]]*MIS[[#This Row],[OrderQuantity]]</f>
        <v>4618</v>
      </c>
      <c r="AG9975">
        <f>IF(MIS[[#This Row],[OrderSide]]="SELL",MIS[[#This Row],[VALUE]]-MIS[[#This Row],[LIVE_VALUE]],MIS[[#This Row],[LIVE_VALUE]]-MIS[[#This Row],[VALUE]])</f>
        <v>242</v>
      </c>
      <c r="AH9975" t="str" cm="1">
        <f t="array" ref="AH9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75" t="str">
        <f>MIS[[#This Row],[TRADING SYMBOL]]</f>
        <v>SENSEX2552081100PE</v>
      </c>
      <c r="AJ9975" t="str">
        <f>IF(RIGHT(MIS[[#This Row],[Main/Hedge]],4)="MAIN","MAIN","HEDGE")</f>
        <v>MAIN</v>
      </c>
      <c r="AK9975" t="str" cm="1">
        <f t="array" ref="AK9975">_xlfn._xlws.FILTER(Table4[Column1],ISNUMBER(SEARCH(Table4[Column1],MIS[[#This Row],[OrderUniqueIdentifier]])),"")</f>
        <v>XYT</v>
      </c>
    </row>
    <row r="9976" spans="1:37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>
        <f>_xlfn.XLOOKUP(MIS[[#This Row],[TRADING SYMBOL]],[1]Sheet1!$D:$D,[1]Sheet1!$C:$C)</f>
        <v>115.45</v>
      </c>
      <c r="AE9976">
        <f>MIS[[#This Row],[OrderAverageTradedPrice]]*MIS[[#This Row],[OrderQuantity]]</f>
        <v>2189</v>
      </c>
      <c r="AF9976">
        <f>MIS[[#This Row],[LTP]]*MIS[[#This Row],[OrderQuantity]]</f>
        <v>2309</v>
      </c>
      <c r="AG9976">
        <f>IF(MIS[[#This Row],[OrderSide]]="SELL",MIS[[#This Row],[VALUE]]-MIS[[#This Row],[LIVE_VALUE]],MIS[[#This Row],[LIVE_VALUE]]-MIS[[#This Row],[VALUE]])</f>
        <v>120</v>
      </c>
      <c r="AH9976" t="str" cm="1">
        <f t="array" ref="AH9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76" t="str">
        <f>MIS[[#This Row],[TRADING SYMBOL]]</f>
        <v>SENSEX2552081100PE</v>
      </c>
      <c r="AJ9976" t="str">
        <f>IF(RIGHT(MIS[[#This Row],[Main/Hedge]],4)="MAIN","MAIN","HEDGE")</f>
        <v>MAIN</v>
      </c>
      <c r="AK9976" t="str" cm="1">
        <f t="array" ref="AK9976">_xlfn._xlws.FILTER(Table4[Column1],ISNUMBER(SEARCH(Table4[Column1],MIS[[#This Row],[OrderUniqueIdentifier]])),"")</f>
        <v>XYT</v>
      </c>
    </row>
    <row r="9977" spans="1:37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>
        <f>_xlfn.XLOOKUP(MIS[[#This Row],[TRADING SYMBOL]],[1]Sheet1!$D:$D,[1]Sheet1!$C:$C)</f>
        <v>409.5</v>
      </c>
      <c r="AE9977">
        <f>MIS[[#This Row],[OrderAverageTradedPrice]]*MIS[[#This Row],[OrderQuantity]]</f>
        <v>16095</v>
      </c>
      <c r="AF9977">
        <f>MIS[[#This Row],[LTP]]*MIS[[#This Row],[OrderQuantity]]</f>
        <v>16380</v>
      </c>
      <c r="AG9977">
        <f>IF(MIS[[#This Row],[OrderSide]]="SELL",MIS[[#This Row],[VALUE]]-MIS[[#This Row],[LIVE_VALUE]],MIS[[#This Row],[LIVE_VALUE]]-MIS[[#This Row],[VALUE]])</f>
        <v>285</v>
      </c>
      <c r="AH9977" t="str" cm="1">
        <f t="array" ref="AH9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7" t="str">
        <f>MIS[[#This Row],[TRADING SYMBOL]]</f>
        <v>SENSEX2552082300PE</v>
      </c>
      <c r="AJ9977" t="str">
        <f>IF(RIGHT(MIS[[#This Row],[Main/Hedge]],4)="MAIN","MAIN","HEDGE")</f>
        <v>MAIN</v>
      </c>
      <c r="AK9977" t="str" cm="1">
        <f t="array" ref="AK9977">_xlfn._xlws.FILTER(Table4[Column1],ISNUMBER(SEARCH(Table4[Column1],MIS[[#This Row],[OrderUniqueIdentifier]])),"")</f>
        <v>NOTREND</v>
      </c>
    </row>
    <row r="9978" spans="1:37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>
        <f>_xlfn.XLOOKUP(MIS[[#This Row],[TRADING SYMBOL]],[1]Sheet1!$D:$D,[1]Sheet1!$C:$C)</f>
        <v>187</v>
      </c>
      <c r="AE9978">
        <f>MIS[[#This Row],[OrderAverageTradedPrice]]*MIS[[#This Row],[OrderQuantity]]</f>
        <v>14017.5</v>
      </c>
      <c r="AF9978">
        <f>MIS[[#This Row],[LTP]]*MIS[[#This Row],[OrderQuantity]]</f>
        <v>14025</v>
      </c>
      <c r="AG9978">
        <f>IF(MIS[[#This Row],[OrderSide]]="SELL",MIS[[#This Row],[VALUE]]-MIS[[#This Row],[LIVE_VALUE]],MIS[[#This Row],[LIVE_VALUE]]-MIS[[#This Row],[VALUE]])</f>
        <v>7.5</v>
      </c>
      <c r="AH9978" t="str" cm="1">
        <f t="array" ref="AH99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8" t="str">
        <f>MIS[[#This Row],[TRADING SYMBOL]]</f>
        <v>NIFTY2552225050PE</v>
      </c>
      <c r="AJ9978" t="str">
        <f>IF(RIGHT(MIS[[#This Row],[Main/Hedge]],4)="MAIN","MAIN","HEDGE")</f>
        <v>MAIN</v>
      </c>
      <c r="AK9978" t="str" cm="1">
        <f t="array" ref="AK9978">_xlfn._xlws.FILTER(Table4[Column1],ISNUMBER(SEARCH(Table4[Column1],MIS[[#This Row],[OrderUniqueIdentifier]])),"")</f>
        <v>NOTREND</v>
      </c>
    </row>
    <row r="9979" spans="1:37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>
        <f>_xlfn.XLOOKUP(MIS[[#This Row],[TRADING SYMBOL]],[1]Sheet1!$D:$D,[1]Sheet1!$C:$C)</f>
        <v>409.5</v>
      </c>
      <c r="AE9979">
        <f>MIS[[#This Row],[OrderAverageTradedPrice]]*MIS[[#This Row],[OrderQuantity]]</f>
        <v>8061</v>
      </c>
      <c r="AF9979">
        <f>MIS[[#This Row],[LTP]]*MIS[[#This Row],[OrderQuantity]]</f>
        <v>8190</v>
      </c>
      <c r="AG9979">
        <f>IF(MIS[[#This Row],[OrderSide]]="SELL",MIS[[#This Row],[VALUE]]-MIS[[#This Row],[LIVE_VALUE]],MIS[[#This Row],[LIVE_VALUE]]-MIS[[#This Row],[VALUE]])</f>
        <v>129</v>
      </c>
      <c r="AH9979" t="str" cm="1">
        <f t="array" ref="AH9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79" t="str">
        <f>MIS[[#This Row],[TRADING SYMBOL]]</f>
        <v>SENSEX2552082300PE</v>
      </c>
      <c r="AJ9979" t="str">
        <f>IF(RIGHT(MIS[[#This Row],[Main/Hedge]],4)="MAIN","MAIN","HEDGE")</f>
        <v>MAIN</v>
      </c>
      <c r="AK9979" t="str" cm="1">
        <f t="array" ref="AK9979">_xlfn._xlws.FILTER(Table4[Column1],ISNUMBER(SEARCH(Table4[Column1],MIS[[#This Row],[OrderUniqueIdentifier]])),"")</f>
        <v>XYT</v>
      </c>
    </row>
    <row r="9980" spans="1:37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>
        <f>_xlfn.XLOOKUP(MIS[[#This Row],[TRADING SYMBOL]],[1]Sheet1!$D:$D,[1]Sheet1!$C:$C)</f>
        <v>115.45</v>
      </c>
      <c r="AE9980">
        <f>MIS[[#This Row],[OrderAverageTradedPrice]]*MIS[[#This Row],[OrderQuantity]]</f>
        <v>2186</v>
      </c>
      <c r="AF9980">
        <f>MIS[[#This Row],[LTP]]*MIS[[#This Row],[OrderQuantity]]</f>
        <v>2309</v>
      </c>
      <c r="AG9980">
        <f>IF(MIS[[#This Row],[OrderSide]]="SELL",MIS[[#This Row],[VALUE]]-MIS[[#This Row],[LIVE_VALUE]],MIS[[#This Row],[LIVE_VALUE]]-MIS[[#This Row],[VALUE]])</f>
        <v>123</v>
      </c>
      <c r="AH9980" t="str" cm="1">
        <f t="array" ref="AH9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80" t="str">
        <f>MIS[[#This Row],[TRADING SYMBOL]]</f>
        <v>SENSEX2552081100PE</v>
      </c>
      <c r="AJ9980" t="str">
        <f>IF(RIGHT(MIS[[#This Row],[Main/Hedge]],4)="MAIN","MAIN","HEDGE")</f>
        <v>MAIN</v>
      </c>
      <c r="AK9980" t="str" cm="1">
        <f t="array" ref="AK9980">_xlfn._xlws.FILTER(Table4[Column1],ISNUMBER(SEARCH(Table4[Column1],MIS[[#This Row],[OrderUniqueIdentifier]])),"")</f>
        <v>XYT</v>
      </c>
    </row>
    <row r="9981" spans="1:37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>
        <f>_xlfn.XLOOKUP(MIS[[#This Row],[TRADING SYMBOL]],[1]Sheet1!$D:$D,[1]Sheet1!$C:$C)</f>
        <v>115.45</v>
      </c>
      <c r="AE9981">
        <f>MIS[[#This Row],[OrderAverageTradedPrice]]*MIS[[#This Row],[OrderQuantity]]</f>
        <v>2186</v>
      </c>
      <c r="AF9981">
        <f>MIS[[#This Row],[LTP]]*MIS[[#This Row],[OrderQuantity]]</f>
        <v>2309</v>
      </c>
      <c r="AG9981">
        <f>IF(MIS[[#This Row],[OrderSide]]="SELL",MIS[[#This Row],[VALUE]]-MIS[[#This Row],[LIVE_VALUE]],MIS[[#This Row],[LIVE_VALUE]]-MIS[[#This Row],[VALUE]])</f>
        <v>123</v>
      </c>
      <c r="AH9981" t="str" cm="1">
        <f t="array" ref="AH9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81" t="str">
        <f>MIS[[#This Row],[TRADING SYMBOL]]</f>
        <v>SENSEX2552081100PE</v>
      </c>
      <c r="AJ9981" t="str">
        <f>IF(RIGHT(MIS[[#This Row],[Main/Hedge]],4)="MAIN","MAIN","HEDGE")</f>
        <v>MAIN</v>
      </c>
      <c r="AK9981" t="str" cm="1">
        <f t="array" ref="AK9981">_xlfn._xlws.FILTER(Table4[Column1],ISNUMBER(SEARCH(Table4[Column1],MIS[[#This Row],[OrderUniqueIdentifier]])),"")</f>
        <v>XYT</v>
      </c>
    </row>
    <row r="9982" spans="1:37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>
        <f>_xlfn.XLOOKUP(MIS[[#This Row],[TRADING SYMBOL]],[1]Sheet1!$D:$D,[1]Sheet1!$C:$C)</f>
        <v>409.5</v>
      </c>
      <c r="AE9982">
        <f>MIS[[#This Row],[OrderAverageTradedPrice]]*MIS[[#This Row],[OrderQuantity]]</f>
        <v>16098</v>
      </c>
      <c r="AF9982">
        <f>MIS[[#This Row],[LTP]]*MIS[[#This Row],[OrderQuantity]]</f>
        <v>16380</v>
      </c>
      <c r="AG9982">
        <f>IF(MIS[[#This Row],[OrderSide]]="SELL",MIS[[#This Row],[VALUE]]-MIS[[#This Row],[LIVE_VALUE]],MIS[[#This Row],[LIVE_VALUE]]-MIS[[#This Row],[VALUE]])</f>
        <v>282</v>
      </c>
      <c r="AH9982" t="str" cm="1">
        <f t="array" ref="AH9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82" t="str">
        <f>MIS[[#This Row],[TRADING SYMBOL]]</f>
        <v>SENSEX2552082300PE</v>
      </c>
      <c r="AJ9982" t="str">
        <f>IF(RIGHT(MIS[[#This Row],[Main/Hedge]],4)="MAIN","MAIN","HEDGE")</f>
        <v>MAIN</v>
      </c>
      <c r="AK9982" t="str" cm="1">
        <f t="array" ref="AK9982">_xlfn._xlws.FILTER(Table4[Column1],ISNUMBER(SEARCH(Table4[Column1],MIS[[#This Row],[OrderUniqueIdentifier]])),"")</f>
        <v>NOTREND</v>
      </c>
    </row>
    <row r="9983" spans="1:37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>
        <f>_xlfn.XLOOKUP(MIS[[#This Row],[TRADING SYMBOL]],[1]Sheet1!$D:$D,[1]Sheet1!$C:$C)</f>
        <v>91.6</v>
      </c>
      <c r="AE9983">
        <f>MIS[[#This Row],[OrderAverageTradedPrice]]*MIS[[#This Row],[OrderQuantity]]</f>
        <v>1790</v>
      </c>
      <c r="AF9983">
        <f>MIS[[#This Row],[LTP]]*MIS[[#This Row],[OrderQuantity]]</f>
        <v>1832</v>
      </c>
      <c r="AG9983">
        <f>IF(MIS[[#This Row],[OrderSide]]="SELL",MIS[[#This Row],[VALUE]]-MIS[[#This Row],[LIVE_VALUE]],MIS[[#This Row],[LIVE_VALUE]]-MIS[[#This Row],[VALUE]])</f>
        <v>42</v>
      </c>
      <c r="AH9983" t="str" cm="1">
        <f t="array" ref="AH9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83" t="str">
        <f>MIS[[#This Row],[TRADING SYMBOL]]</f>
        <v>SENSEX2552083600CE</v>
      </c>
      <c r="AJ9983" t="str">
        <f>IF(RIGHT(MIS[[#This Row],[Main/Hedge]],4)="MAIN","MAIN","HEDGE")</f>
        <v>MAIN</v>
      </c>
      <c r="AK9983" t="str" cm="1">
        <f t="array" ref="AK9983">_xlfn._xlws.FILTER(Table4[Column1],ISNUMBER(SEARCH(Table4[Column1],MIS[[#This Row],[OrderUniqueIdentifier]])),"")</f>
        <v>XYT</v>
      </c>
    </row>
    <row r="9984" spans="1:37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>
        <f>_xlfn.XLOOKUP(MIS[[#This Row],[TRADING SYMBOL]],[1]Sheet1!$D:$D,[1]Sheet1!$C:$C)</f>
        <v>187</v>
      </c>
      <c r="AE9984">
        <f>MIS[[#This Row],[OrderAverageTradedPrice]]*MIS[[#This Row],[OrderQuantity]]</f>
        <v>14017.5</v>
      </c>
      <c r="AF9984">
        <f>MIS[[#This Row],[LTP]]*MIS[[#This Row],[OrderQuantity]]</f>
        <v>14025</v>
      </c>
      <c r="AG9984">
        <f>IF(MIS[[#This Row],[OrderSide]]="SELL",MIS[[#This Row],[VALUE]]-MIS[[#This Row],[LIVE_VALUE]],MIS[[#This Row],[LIVE_VALUE]]-MIS[[#This Row],[VALUE]])</f>
        <v>7.5</v>
      </c>
      <c r="AH9984" t="str" cm="1">
        <f t="array" ref="AH9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84" t="str">
        <f>MIS[[#This Row],[TRADING SYMBOL]]</f>
        <v>NIFTY2552225050PE</v>
      </c>
      <c r="AJ9984" t="str">
        <f>IF(RIGHT(MIS[[#This Row],[Main/Hedge]],4)="MAIN","MAIN","HEDGE")</f>
        <v>MAIN</v>
      </c>
      <c r="AK9984" t="str" cm="1">
        <f t="array" ref="AK9984">_xlfn._xlws.FILTER(Table4[Column1],ISNUMBER(SEARCH(Table4[Column1],MIS[[#This Row],[OrderUniqueIdentifier]])),"")</f>
        <v>NOTREND</v>
      </c>
    </row>
    <row r="9985" spans="1:37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>
        <f>_xlfn.XLOOKUP(MIS[[#This Row],[TRADING SYMBOL]],[1]Sheet1!$D:$D,[1]Sheet1!$C:$C)</f>
        <v>409.5</v>
      </c>
      <c r="AE9985">
        <f>MIS[[#This Row],[OrderAverageTradedPrice]]*MIS[[#This Row],[OrderQuantity]]</f>
        <v>24135</v>
      </c>
      <c r="AF9985">
        <f>MIS[[#This Row],[LTP]]*MIS[[#This Row],[OrderQuantity]]</f>
        <v>24570</v>
      </c>
      <c r="AG9985">
        <f>IF(MIS[[#This Row],[OrderSide]]="SELL",MIS[[#This Row],[VALUE]]-MIS[[#This Row],[LIVE_VALUE]],MIS[[#This Row],[LIVE_VALUE]]-MIS[[#This Row],[VALUE]])</f>
        <v>435</v>
      </c>
      <c r="AH9985" t="str" cm="1">
        <f t="array" ref="AH9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85" t="str">
        <f>MIS[[#This Row],[TRADING SYMBOL]]</f>
        <v>SENSEX2552082300PE</v>
      </c>
      <c r="AJ9985" t="str">
        <f>IF(RIGHT(MIS[[#This Row],[Main/Hedge]],4)="MAIN","MAIN","HEDGE")</f>
        <v>MAIN</v>
      </c>
      <c r="AK9985" t="str" cm="1">
        <f t="array" ref="AK9985">_xlfn._xlws.FILTER(Table4[Column1],ISNUMBER(SEARCH(Table4[Column1],MIS[[#This Row],[OrderUniqueIdentifier]])),"")</f>
        <v>LONGSHORT</v>
      </c>
    </row>
    <row r="9986" spans="1:37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>
        <f>_xlfn.XLOOKUP(MIS[[#This Row],[TRADING SYMBOL]],[1]Sheet1!$D:$D,[1]Sheet1!$C:$C)</f>
        <v>409.5</v>
      </c>
      <c r="AE9986">
        <f>MIS[[#This Row],[OrderAverageTradedPrice]]*MIS[[#This Row],[OrderQuantity]]</f>
        <v>8044</v>
      </c>
      <c r="AF9986">
        <f>MIS[[#This Row],[LTP]]*MIS[[#This Row],[OrderQuantity]]</f>
        <v>8190</v>
      </c>
      <c r="AG9986">
        <f>IF(MIS[[#This Row],[OrderSide]]="SELL",MIS[[#This Row],[VALUE]]-MIS[[#This Row],[LIVE_VALUE]],MIS[[#This Row],[LIVE_VALUE]]-MIS[[#This Row],[VALUE]])</f>
        <v>146</v>
      </c>
      <c r="AH9986" t="str" cm="1">
        <f t="array" ref="AH9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86" t="str">
        <f>MIS[[#This Row],[TRADING SYMBOL]]</f>
        <v>SENSEX2552082300PE</v>
      </c>
      <c r="AJ9986" t="str">
        <f>IF(RIGHT(MIS[[#This Row],[Main/Hedge]],4)="MAIN","MAIN","HEDGE")</f>
        <v>MAIN</v>
      </c>
      <c r="AK9986" t="str" cm="1">
        <f t="array" ref="AK9986">_xlfn._xlws.FILTER(Table4[Column1],ISNUMBER(SEARCH(Table4[Column1],MIS[[#This Row],[OrderUniqueIdentifier]])),"")</f>
        <v>XYT</v>
      </c>
    </row>
    <row r="9987" spans="1:37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>
        <f>_xlfn.XLOOKUP(MIS[[#This Row],[TRADING SYMBOL]],[1]Sheet1!$D:$D,[1]Sheet1!$C:$C)</f>
        <v>115.45</v>
      </c>
      <c r="AE9987">
        <f>MIS[[#This Row],[OrderAverageTradedPrice]]*MIS[[#This Row],[OrderQuantity]]</f>
        <v>2191</v>
      </c>
      <c r="AF9987">
        <f>MIS[[#This Row],[LTP]]*MIS[[#This Row],[OrderQuantity]]</f>
        <v>2309</v>
      </c>
      <c r="AG9987">
        <f>IF(MIS[[#This Row],[OrderSide]]="SELL",MIS[[#This Row],[VALUE]]-MIS[[#This Row],[LIVE_VALUE]],MIS[[#This Row],[LIVE_VALUE]]-MIS[[#This Row],[VALUE]])</f>
        <v>118</v>
      </c>
      <c r="AH9987" t="str" cm="1">
        <f t="array" ref="AH9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87" t="str">
        <f>MIS[[#This Row],[TRADING SYMBOL]]</f>
        <v>SENSEX2552081100PE</v>
      </c>
      <c r="AJ9987" t="str">
        <f>IF(RIGHT(MIS[[#This Row],[Main/Hedge]],4)="MAIN","MAIN","HEDGE")</f>
        <v>MAIN</v>
      </c>
      <c r="AK9987" t="str" cm="1">
        <f t="array" ref="AK9987">_xlfn._xlws.FILTER(Table4[Column1],ISNUMBER(SEARCH(Table4[Column1],MIS[[#This Row],[OrderUniqueIdentifier]])),"")</f>
        <v>XYT</v>
      </c>
    </row>
    <row r="9988" spans="1:37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>
        <f>_xlfn.XLOOKUP(MIS[[#This Row],[TRADING SYMBOL]],[1]Sheet1!$D:$D,[1]Sheet1!$C:$C)</f>
        <v>115.45</v>
      </c>
      <c r="AE9988">
        <f>MIS[[#This Row],[OrderAverageTradedPrice]]*MIS[[#This Row],[OrderQuantity]]</f>
        <v>4382</v>
      </c>
      <c r="AF9988">
        <f>MIS[[#This Row],[LTP]]*MIS[[#This Row],[OrderQuantity]]</f>
        <v>4618</v>
      </c>
      <c r="AG9988">
        <f>IF(MIS[[#This Row],[OrderSide]]="SELL",MIS[[#This Row],[VALUE]]-MIS[[#This Row],[LIVE_VALUE]],MIS[[#This Row],[LIVE_VALUE]]-MIS[[#This Row],[VALUE]])</f>
        <v>236</v>
      </c>
      <c r="AH9988" t="str" cm="1">
        <f t="array" ref="AH99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88" t="str">
        <f>MIS[[#This Row],[TRADING SYMBOL]]</f>
        <v>SENSEX2552081100PE</v>
      </c>
      <c r="AJ9988" t="str">
        <f>IF(RIGHT(MIS[[#This Row],[Main/Hedge]],4)="MAIN","MAIN","HEDGE")</f>
        <v>MAIN</v>
      </c>
      <c r="AK9988" t="str" cm="1">
        <f t="array" ref="AK9988">_xlfn._xlws.FILTER(Table4[Column1],ISNUMBER(SEARCH(Table4[Column1],MIS[[#This Row],[OrderUniqueIdentifier]])),"")</f>
        <v>XYT</v>
      </c>
    </row>
    <row r="9989" spans="1:37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>
        <f>_xlfn.XLOOKUP(MIS[[#This Row],[TRADING SYMBOL]],[1]Sheet1!$D:$D,[1]Sheet1!$C:$C)</f>
        <v>409.5</v>
      </c>
      <c r="AE9989">
        <f>MIS[[#This Row],[OrderAverageTradedPrice]]*MIS[[#This Row],[OrderQuantity]]</f>
        <v>16100</v>
      </c>
      <c r="AF9989">
        <f>MIS[[#This Row],[LTP]]*MIS[[#This Row],[OrderQuantity]]</f>
        <v>16380</v>
      </c>
      <c r="AG9989">
        <f>IF(MIS[[#This Row],[OrderSide]]="SELL",MIS[[#This Row],[VALUE]]-MIS[[#This Row],[LIVE_VALUE]],MIS[[#This Row],[LIVE_VALUE]]-MIS[[#This Row],[VALUE]])</f>
        <v>280</v>
      </c>
      <c r="AH9989" t="str" cm="1">
        <f t="array" ref="AH9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89" t="str">
        <f>MIS[[#This Row],[TRADING SYMBOL]]</f>
        <v>SENSEX2552082300PE</v>
      </c>
      <c r="AJ9989" t="str">
        <f>IF(RIGHT(MIS[[#This Row],[Main/Hedge]],4)="MAIN","MAIN","HEDGE")</f>
        <v>MAIN</v>
      </c>
      <c r="AK9989" t="str" cm="1">
        <f t="array" ref="AK9989">_xlfn._xlws.FILTER(Table4[Column1],ISNUMBER(SEARCH(Table4[Column1],MIS[[#This Row],[OrderUniqueIdentifier]])),"")</f>
        <v>NOTREND</v>
      </c>
    </row>
    <row r="9990" spans="1:37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>
        <f>_xlfn.XLOOKUP(MIS[[#This Row],[TRADING SYMBOL]],[1]Sheet1!$D:$D,[1]Sheet1!$C:$C)</f>
        <v>187</v>
      </c>
      <c r="AE9990">
        <f>MIS[[#This Row],[OrderAverageTradedPrice]]*MIS[[#This Row],[OrderQuantity]]</f>
        <v>14017.5</v>
      </c>
      <c r="AF9990">
        <f>MIS[[#This Row],[LTP]]*MIS[[#This Row],[OrderQuantity]]</f>
        <v>14025</v>
      </c>
      <c r="AG9990">
        <f>IF(MIS[[#This Row],[OrderSide]]="SELL",MIS[[#This Row],[VALUE]]-MIS[[#This Row],[LIVE_VALUE]],MIS[[#This Row],[LIVE_VALUE]]-MIS[[#This Row],[VALUE]])</f>
        <v>7.5</v>
      </c>
      <c r="AH9990" t="str" cm="1">
        <f t="array" ref="AH9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90" t="str">
        <f>MIS[[#This Row],[TRADING SYMBOL]]</f>
        <v>NIFTY2552225050PE</v>
      </c>
      <c r="AJ9990" t="str">
        <f>IF(RIGHT(MIS[[#This Row],[Main/Hedge]],4)="MAIN","MAIN","HEDGE")</f>
        <v>MAIN</v>
      </c>
      <c r="AK9990" t="str" cm="1">
        <f t="array" ref="AK9990">_xlfn._xlws.FILTER(Table4[Column1],ISNUMBER(SEARCH(Table4[Column1],MIS[[#This Row],[OrderUniqueIdentifier]])),"")</f>
        <v>NOTREND</v>
      </c>
    </row>
    <row r="9991" spans="1:37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>
        <f>_xlfn.XLOOKUP(MIS[[#This Row],[TRADING SYMBOL]],[1]Sheet1!$D:$D,[1]Sheet1!$C:$C)</f>
        <v>163.69999999999999</v>
      </c>
      <c r="AE9991">
        <f>MIS[[#This Row],[OrderAverageTradedPrice]]*MIS[[#This Row],[OrderQuantity]]</f>
        <v>12277.5</v>
      </c>
      <c r="AF9991">
        <f>MIS[[#This Row],[LTP]]*MIS[[#This Row],[OrderQuantity]]</f>
        <v>12277.5</v>
      </c>
      <c r="AG9991">
        <f>IF(MIS[[#This Row],[OrderSide]]="SELL",MIS[[#This Row],[VALUE]]-MIS[[#This Row],[LIVE_VALUE]],MIS[[#This Row],[LIVE_VALUE]]-MIS[[#This Row],[VALUE]])</f>
        <v>0</v>
      </c>
      <c r="AH9991" t="str" cm="1">
        <f t="array" ref="AH9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91" t="str">
        <f>MIS[[#This Row],[TRADING SYMBOL]]</f>
        <v>NIFTY2552225000PE</v>
      </c>
      <c r="AJ9991" t="str">
        <f>IF(RIGHT(MIS[[#This Row],[Main/Hedge]],4)="MAIN","MAIN","HEDGE")</f>
        <v>MAIN</v>
      </c>
      <c r="AK9991" t="str" cm="1">
        <f t="array" ref="AK9991">_xlfn._xlws.FILTER(Table4[Column1],ISNUMBER(SEARCH(Table4[Column1],MIS[[#This Row],[OrderUniqueIdentifier]])),"")</f>
        <v>LONGSHORT</v>
      </c>
    </row>
    <row r="9992" spans="1:37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>
        <f>_xlfn.XLOOKUP(MIS[[#This Row],[TRADING SYMBOL]],[1]Sheet1!$D:$D,[1]Sheet1!$C:$C)</f>
        <v>409.5</v>
      </c>
      <c r="AE9992">
        <f>MIS[[#This Row],[OrderAverageTradedPrice]]*MIS[[#This Row],[OrderQuantity]]</f>
        <v>8058</v>
      </c>
      <c r="AF9992">
        <f>MIS[[#This Row],[LTP]]*MIS[[#This Row],[OrderQuantity]]</f>
        <v>8190</v>
      </c>
      <c r="AG9992">
        <f>IF(MIS[[#This Row],[OrderSide]]="SELL",MIS[[#This Row],[VALUE]]-MIS[[#This Row],[LIVE_VALUE]],MIS[[#This Row],[LIVE_VALUE]]-MIS[[#This Row],[VALUE]])</f>
        <v>132</v>
      </c>
      <c r="AH9992" t="str" cm="1">
        <f t="array" ref="AH99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92" t="str">
        <f>MIS[[#This Row],[TRADING SYMBOL]]</f>
        <v>SENSEX2552082300PE</v>
      </c>
      <c r="AJ9992" t="str">
        <f>IF(RIGHT(MIS[[#This Row],[Main/Hedge]],4)="MAIN","MAIN","HEDGE")</f>
        <v>MAIN</v>
      </c>
      <c r="AK9992" t="str" cm="1">
        <f t="array" ref="AK9992">_xlfn._xlws.FILTER(Table4[Column1],ISNUMBER(SEARCH(Table4[Column1],MIS[[#This Row],[OrderUniqueIdentifier]])),"")</f>
        <v>XYT</v>
      </c>
    </row>
    <row r="9993" spans="1:37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>
        <f>_xlfn.XLOOKUP(MIS[[#This Row],[TRADING SYMBOL]],[1]Sheet1!$D:$D,[1]Sheet1!$C:$C)</f>
        <v>91.6</v>
      </c>
      <c r="AE9993">
        <f>MIS[[#This Row],[OrderAverageTradedPrice]]*MIS[[#This Row],[OrderQuantity]]</f>
        <v>1787</v>
      </c>
      <c r="AF9993">
        <f>MIS[[#This Row],[LTP]]*MIS[[#This Row],[OrderQuantity]]</f>
        <v>1832</v>
      </c>
      <c r="AG9993">
        <f>IF(MIS[[#This Row],[OrderSide]]="SELL",MIS[[#This Row],[VALUE]]-MIS[[#This Row],[LIVE_VALUE]],MIS[[#This Row],[LIVE_VALUE]]-MIS[[#This Row],[VALUE]])</f>
        <v>45</v>
      </c>
      <c r="AH9993" t="str" cm="1">
        <f t="array" ref="AH99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93" t="str">
        <f>MIS[[#This Row],[TRADING SYMBOL]]</f>
        <v>SENSEX2552083600CE</v>
      </c>
      <c r="AJ9993" t="str">
        <f>IF(RIGHT(MIS[[#This Row],[Main/Hedge]],4)="MAIN","MAIN","HEDGE")</f>
        <v>MAIN</v>
      </c>
      <c r="AK9993" t="str" cm="1">
        <f t="array" ref="AK9993">_xlfn._xlws.FILTER(Table4[Column1],ISNUMBER(SEARCH(Table4[Column1],MIS[[#This Row],[OrderUniqueIdentifier]])),"")</f>
        <v>XYT</v>
      </c>
    </row>
    <row r="9994" spans="1:37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>
        <f>_xlfn.XLOOKUP(MIS[[#This Row],[TRADING SYMBOL]],[1]Sheet1!$D:$D,[1]Sheet1!$C:$C)</f>
        <v>118.35</v>
      </c>
      <c r="AE9994">
        <f>MIS[[#This Row],[OrderAverageTradedPrice]]*MIS[[#This Row],[OrderQuantity]]</f>
        <v>2352</v>
      </c>
      <c r="AF9994">
        <f>MIS[[#This Row],[LTP]]*MIS[[#This Row],[OrderQuantity]]</f>
        <v>2367</v>
      </c>
      <c r="AG9994">
        <f>IF(MIS[[#This Row],[OrderSide]]="SELL",MIS[[#This Row],[VALUE]]-MIS[[#This Row],[LIVE_VALUE]],MIS[[#This Row],[LIVE_VALUE]]-MIS[[#This Row],[VALUE]])</f>
        <v>15</v>
      </c>
      <c r="AH9994" t="str" cm="1">
        <f t="array" ref="AH99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94" t="str">
        <f>MIS[[#This Row],[TRADING SYMBOL]]</f>
        <v>SENSEX2552083400CE</v>
      </c>
      <c r="AJ9994" t="str">
        <f>IF(RIGHT(MIS[[#This Row],[Main/Hedge]],4)="MAIN","MAIN","HEDGE")</f>
        <v>MAIN</v>
      </c>
      <c r="AK9994" t="str" cm="1">
        <f t="array" ref="AK9994">_xlfn._xlws.FILTER(Table4[Column1],ISNUMBER(SEARCH(Table4[Column1],MIS[[#This Row],[OrderUniqueIdentifier]])),"")</f>
        <v>XYT</v>
      </c>
    </row>
    <row r="9995" spans="1:37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>
        <f>_xlfn.XLOOKUP(MIS[[#This Row],[TRADING SYMBOL]],[1]Sheet1!$D:$D,[1]Sheet1!$C:$C)</f>
        <v>409.5</v>
      </c>
      <c r="AE9995">
        <f>MIS[[#This Row],[OrderAverageTradedPrice]]*MIS[[#This Row],[OrderQuantity]]</f>
        <v>16098</v>
      </c>
      <c r="AF9995">
        <f>MIS[[#This Row],[LTP]]*MIS[[#This Row],[OrderQuantity]]</f>
        <v>16380</v>
      </c>
      <c r="AG9995">
        <f>IF(MIS[[#This Row],[OrderSide]]="SELL",MIS[[#This Row],[VALUE]]-MIS[[#This Row],[LIVE_VALUE]],MIS[[#This Row],[LIVE_VALUE]]-MIS[[#This Row],[VALUE]])</f>
        <v>282</v>
      </c>
      <c r="AH9995" t="str" cm="1">
        <f t="array" ref="AH9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95" t="str">
        <f>MIS[[#This Row],[TRADING SYMBOL]]</f>
        <v>SENSEX2552082300PE</v>
      </c>
      <c r="AJ9995" t="str">
        <f>IF(RIGHT(MIS[[#This Row],[Main/Hedge]],4)="MAIN","MAIN","HEDGE")</f>
        <v>MAIN</v>
      </c>
      <c r="AK9995" t="str" cm="1">
        <f t="array" ref="AK9995">_xlfn._xlws.FILTER(Table4[Column1],ISNUMBER(SEARCH(Table4[Column1],MIS[[#This Row],[OrderUniqueIdentifier]])),"")</f>
        <v>NOTREND</v>
      </c>
    </row>
    <row r="9996" spans="1:37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>
        <f>_xlfn.XLOOKUP(MIS[[#This Row],[TRADING SYMBOL]],[1]Sheet1!$D:$D,[1]Sheet1!$C:$C)</f>
        <v>187</v>
      </c>
      <c r="AE9996">
        <f>MIS[[#This Row],[OrderAverageTradedPrice]]*MIS[[#This Row],[OrderQuantity]]</f>
        <v>14017.5</v>
      </c>
      <c r="AF9996">
        <f>MIS[[#This Row],[LTP]]*MIS[[#This Row],[OrderQuantity]]</f>
        <v>14025</v>
      </c>
      <c r="AG9996">
        <f>IF(MIS[[#This Row],[OrderSide]]="SELL",MIS[[#This Row],[VALUE]]-MIS[[#This Row],[LIVE_VALUE]],MIS[[#This Row],[LIVE_VALUE]]-MIS[[#This Row],[VALUE]])</f>
        <v>7.5</v>
      </c>
      <c r="AH9996" t="str" cm="1">
        <f t="array" ref="AH9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96" t="str">
        <f>MIS[[#This Row],[TRADING SYMBOL]]</f>
        <v>NIFTY2552225050PE</v>
      </c>
      <c r="AJ9996" t="str">
        <f>IF(RIGHT(MIS[[#This Row],[Main/Hedge]],4)="MAIN","MAIN","HEDGE")</f>
        <v>MAIN</v>
      </c>
      <c r="AK9996" t="str" cm="1">
        <f t="array" ref="AK9996">_xlfn._xlws.FILTER(Table4[Column1],ISNUMBER(SEARCH(Table4[Column1],MIS[[#This Row],[OrderUniqueIdentifier]])),"")</f>
        <v>NOTREND</v>
      </c>
    </row>
    <row r="9997" spans="1:37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>
        <f>_xlfn.XLOOKUP(MIS[[#This Row],[TRADING SYMBOL]],[1]Sheet1!$D:$D,[1]Sheet1!$C:$C)</f>
        <v>163.69999999999999</v>
      </c>
      <c r="AE9997">
        <f>MIS[[#This Row],[OrderAverageTradedPrice]]*MIS[[#This Row],[OrderQuantity]]</f>
        <v>12258.75</v>
      </c>
      <c r="AF9997">
        <f>MIS[[#This Row],[LTP]]*MIS[[#This Row],[OrderQuantity]]</f>
        <v>12277.5</v>
      </c>
      <c r="AG9997">
        <f>IF(MIS[[#This Row],[OrderSide]]="SELL",MIS[[#This Row],[VALUE]]-MIS[[#This Row],[LIVE_VALUE]],MIS[[#This Row],[LIVE_VALUE]]-MIS[[#This Row],[VALUE]])</f>
        <v>18.75</v>
      </c>
      <c r="AH9997" t="str" cm="1">
        <f t="array" ref="AH9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9997" t="str">
        <f>MIS[[#This Row],[TRADING SYMBOL]]</f>
        <v>NIFTY2552225000PE</v>
      </c>
      <c r="AJ9997" t="str">
        <f>IF(RIGHT(MIS[[#This Row],[Main/Hedge]],4)="MAIN","MAIN","HEDGE")</f>
        <v>MAIN</v>
      </c>
      <c r="AK9997" t="str" cm="1">
        <f t="array" ref="AK9997">_xlfn._xlws.FILTER(Table4[Column1],ISNUMBER(SEARCH(Table4[Column1],MIS[[#This Row],[OrderUniqueIdentifier]])),"")</f>
        <v>LONGSHORT</v>
      </c>
    </row>
    <row r="9998" spans="1:37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>
        <f>_xlfn.XLOOKUP(MIS[[#This Row],[TRADING SYMBOL]],[1]Sheet1!$D:$D,[1]Sheet1!$C:$C)</f>
        <v>118.35</v>
      </c>
      <c r="AE9998">
        <f>MIS[[#This Row],[OrderAverageTradedPrice]]*MIS[[#This Row],[OrderQuantity]]</f>
        <v>2352</v>
      </c>
      <c r="AF9998">
        <f>MIS[[#This Row],[LTP]]*MIS[[#This Row],[OrderQuantity]]</f>
        <v>2367</v>
      </c>
      <c r="AG9998">
        <f>IF(MIS[[#This Row],[OrderSide]]="SELL",MIS[[#This Row],[VALUE]]-MIS[[#This Row],[LIVE_VALUE]],MIS[[#This Row],[LIVE_VALUE]]-MIS[[#This Row],[VALUE]])</f>
        <v>15</v>
      </c>
      <c r="AH9998" t="str" cm="1">
        <f t="array" ref="AH99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98" t="str">
        <f>MIS[[#This Row],[TRADING SYMBOL]]</f>
        <v>SENSEX2552083400CE</v>
      </c>
      <c r="AJ9998" t="str">
        <f>IF(RIGHT(MIS[[#This Row],[Main/Hedge]],4)="MAIN","MAIN","HEDGE")</f>
        <v>MAIN</v>
      </c>
      <c r="AK9998" t="str" cm="1">
        <f t="array" ref="AK9998">_xlfn._xlws.FILTER(Table4[Column1],ISNUMBER(SEARCH(Table4[Column1],MIS[[#This Row],[OrderUniqueIdentifier]])),"")</f>
        <v>XYT</v>
      </c>
    </row>
    <row r="9999" spans="1:37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>
        <f>_xlfn.XLOOKUP(MIS[[#This Row],[TRADING SYMBOL]],[1]Sheet1!$D:$D,[1]Sheet1!$C:$C)</f>
        <v>91.6</v>
      </c>
      <c r="AE9999">
        <f>MIS[[#This Row],[OrderAverageTradedPrice]]*MIS[[#This Row],[OrderQuantity]]</f>
        <v>1786</v>
      </c>
      <c r="AF9999">
        <f>MIS[[#This Row],[LTP]]*MIS[[#This Row],[OrderQuantity]]</f>
        <v>1832</v>
      </c>
      <c r="AG9999">
        <f>IF(MIS[[#This Row],[OrderSide]]="SELL",MIS[[#This Row],[VALUE]]-MIS[[#This Row],[LIVE_VALUE]],MIS[[#This Row],[LIVE_VALUE]]-MIS[[#This Row],[VALUE]])</f>
        <v>46</v>
      </c>
      <c r="AH9999" t="str" cm="1">
        <f t="array" ref="AH99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99" t="str">
        <f>MIS[[#This Row],[TRADING SYMBOL]]</f>
        <v>SENSEX2552083600CE</v>
      </c>
      <c r="AJ9999" t="str">
        <f>IF(RIGHT(MIS[[#This Row],[Main/Hedge]],4)="MAIN","MAIN","HEDGE")</f>
        <v>MAIN</v>
      </c>
      <c r="AK9999" t="str" cm="1">
        <f t="array" ref="AK9999">_xlfn._xlws.FILTER(Table4[Column1],ISNUMBER(SEARCH(Table4[Column1],MIS[[#This Row],[OrderUniqueIdentifier]])),"")</f>
        <v>XYT</v>
      </c>
    </row>
    <row r="10000" spans="1:37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>
        <f>_xlfn.XLOOKUP(MIS[[#This Row],[TRADING SYMBOL]],[1]Sheet1!$D:$D,[1]Sheet1!$C:$C)</f>
        <v>409.5</v>
      </c>
      <c r="AE10000">
        <f>MIS[[#This Row],[OrderAverageTradedPrice]]*MIS[[#This Row],[OrderQuantity]]</f>
        <v>8055</v>
      </c>
      <c r="AF10000">
        <f>MIS[[#This Row],[LTP]]*MIS[[#This Row],[OrderQuantity]]</f>
        <v>8190</v>
      </c>
      <c r="AG10000">
        <f>IF(MIS[[#This Row],[OrderSide]]="SELL",MIS[[#This Row],[VALUE]]-MIS[[#This Row],[LIVE_VALUE]],MIS[[#This Row],[LIVE_VALUE]]-MIS[[#This Row],[VALUE]])</f>
        <v>135</v>
      </c>
      <c r="AH10000" t="str" cm="1">
        <f t="array" ref="AH10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0" t="str">
        <f>MIS[[#This Row],[TRADING SYMBOL]]</f>
        <v>SENSEX2552082300PE</v>
      </c>
      <c r="AJ10000" t="str">
        <f>IF(RIGHT(MIS[[#This Row],[Main/Hedge]],4)="MAIN","MAIN","HEDGE")</f>
        <v>MAIN</v>
      </c>
      <c r="AK10000" t="str" cm="1">
        <f t="array" ref="AK10000">_xlfn._xlws.FILTER(Table4[Column1],ISNUMBER(SEARCH(Table4[Column1],MIS[[#This Row],[OrderUniqueIdentifier]])),"")</f>
        <v>NOTREND</v>
      </c>
    </row>
    <row r="10001" spans="1:37" x14ac:dyDescent="0.2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>
        <f>_xlfn.XLOOKUP(MIS[[#This Row],[TRADING SYMBOL]],[1]Sheet1!$D:$D,[1]Sheet1!$C:$C)</f>
        <v>409.5</v>
      </c>
      <c r="AE10001">
        <f>MIS[[#This Row],[OrderAverageTradedPrice]]*MIS[[#This Row],[OrderQuantity]]</f>
        <v>48285.999999999956</v>
      </c>
      <c r="AF10001">
        <f>MIS[[#This Row],[LTP]]*MIS[[#This Row],[OrderQuantity]]</f>
        <v>49140</v>
      </c>
      <c r="AG10001">
        <f>IF(MIS[[#This Row],[OrderSide]]="SELL",MIS[[#This Row],[VALUE]]-MIS[[#This Row],[LIVE_VALUE]],MIS[[#This Row],[LIVE_VALUE]]-MIS[[#This Row],[VALUE]])</f>
        <v>854.00000000004366</v>
      </c>
      <c r="AH10001" t="str" cm="1">
        <f t="array" ref="AH10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1" t="str">
        <f>MIS[[#This Row],[TRADING SYMBOL]]</f>
        <v>SENSEX2552082300PE</v>
      </c>
      <c r="AJ10001" t="str">
        <f>IF(RIGHT(MIS[[#This Row],[Main/Hedge]],4)="MAIN","MAIN","HEDGE")</f>
        <v>MAIN</v>
      </c>
      <c r="AK10001" t="str" cm="1">
        <f t="array" ref="AK10001">_xlfn._xlws.FILTER(Table4[Column1],ISNUMBER(SEARCH(Table4[Column1],MIS[[#This Row],[OrderUniqueIdentifier]])),"")</f>
        <v>NOTREND</v>
      </c>
    </row>
    <row r="10002" spans="1:37" x14ac:dyDescent="0.2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>
        <f>_xlfn.XLOOKUP(MIS[[#This Row],[TRADING SYMBOL]],[1]Sheet1!$D:$D,[1]Sheet1!$C:$C)</f>
        <v>409.5</v>
      </c>
      <c r="AE10002">
        <f>MIS[[#This Row],[OrderAverageTradedPrice]]*MIS[[#This Row],[OrderQuantity]]</f>
        <v>201489</v>
      </c>
      <c r="AF10002">
        <f>MIS[[#This Row],[LTP]]*MIS[[#This Row],[OrderQuantity]]</f>
        <v>204750</v>
      </c>
      <c r="AG10002">
        <f>IF(MIS[[#This Row],[OrderSide]]="SELL",MIS[[#This Row],[VALUE]]-MIS[[#This Row],[LIVE_VALUE]],MIS[[#This Row],[LIVE_VALUE]]-MIS[[#This Row],[VALUE]])</f>
        <v>3261</v>
      </c>
      <c r="AH10002" t="str" cm="1">
        <f t="array" ref="AH10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002" t="str">
        <f>MIS[[#This Row],[TRADING SYMBOL]]</f>
        <v>SENSEX2552082300PE</v>
      </c>
      <c r="AJ10002" t="str">
        <f>IF(RIGHT(MIS[[#This Row],[Main/Hedge]],4)="MAIN","MAIN","HEDGE")</f>
        <v>MAIN</v>
      </c>
      <c r="AK10002" t="str" cm="1">
        <f t="array" ref="AK10002">_xlfn._xlws.FILTER(Table4[Column1],ISNUMBER(SEARCH(Table4[Column1],MIS[[#This Row],[OrderUniqueIdentifier]])),"")</f>
        <v>LONGSHORT</v>
      </c>
    </row>
    <row r="10003" spans="1:37" x14ac:dyDescent="0.2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>
        <f>_xlfn.XLOOKUP(MIS[[#This Row],[TRADING SYMBOL]],[1]Sheet1!$D:$D,[1]Sheet1!$C:$C)</f>
        <v>163.69999999999999</v>
      </c>
      <c r="AE10003">
        <f>MIS[[#This Row],[OrderAverageTradedPrice]]*MIS[[#This Row],[OrderQuantity]]</f>
        <v>12277.5</v>
      </c>
      <c r="AF10003">
        <f>MIS[[#This Row],[LTP]]*MIS[[#This Row],[OrderQuantity]]</f>
        <v>12277.5</v>
      </c>
      <c r="AG10003">
        <f>IF(MIS[[#This Row],[OrderSide]]="SELL",MIS[[#This Row],[VALUE]]-MIS[[#This Row],[LIVE_VALUE]],MIS[[#This Row],[LIVE_VALUE]]-MIS[[#This Row],[VALUE]])</f>
        <v>0</v>
      </c>
      <c r="AH10003" t="str" cm="1">
        <f t="array" ref="AH10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003" t="str">
        <f>MIS[[#This Row],[TRADING SYMBOL]]</f>
        <v>NIFTY2552225000PE</v>
      </c>
      <c r="AJ10003" t="str">
        <f>IF(RIGHT(MIS[[#This Row],[Main/Hedge]],4)="MAIN","MAIN","HEDGE")</f>
        <v>MAIN</v>
      </c>
      <c r="AK10003" t="str" cm="1">
        <f t="array" ref="AK10003">_xlfn._xlws.FILTER(Table4[Column1],ISNUMBER(SEARCH(Table4[Column1],MIS[[#This Row],[OrderUniqueIdentifier]])),"")</f>
        <v>LONGSHORT</v>
      </c>
    </row>
    <row r="10004" spans="1:37" x14ac:dyDescent="0.2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>
        <f>_xlfn.XLOOKUP(MIS[[#This Row],[TRADING SYMBOL]],[1]Sheet1!$D:$D,[1]Sheet1!$C:$C)</f>
        <v>409.5</v>
      </c>
      <c r="AE10004">
        <f>MIS[[#This Row],[OrderAverageTradedPrice]]*MIS[[#This Row],[OrderQuantity]]</f>
        <v>80543</v>
      </c>
      <c r="AF10004">
        <f>MIS[[#This Row],[LTP]]*MIS[[#This Row],[OrderQuantity]]</f>
        <v>81900</v>
      </c>
      <c r="AG10004">
        <f>IF(MIS[[#This Row],[OrderSide]]="SELL",MIS[[#This Row],[VALUE]]-MIS[[#This Row],[LIVE_VALUE]],MIS[[#This Row],[LIVE_VALUE]]-MIS[[#This Row],[VALUE]])</f>
        <v>1357</v>
      </c>
      <c r="AH10004" t="str" cm="1">
        <f t="array" ref="AH10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004" t="str">
        <f>MIS[[#This Row],[TRADING SYMBOL]]</f>
        <v>SENSEX2552082300PE</v>
      </c>
      <c r="AJ10004" t="str">
        <f>IF(RIGHT(MIS[[#This Row],[Main/Hedge]],4)="MAIN","MAIN","HEDGE")</f>
        <v>MAIN</v>
      </c>
      <c r="AK10004" t="str" cm="1">
        <f t="array" ref="AK10004">_xlfn._xlws.FILTER(Table4[Column1],ISNUMBER(SEARCH(Table4[Column1],MIS[[#This Row],[OrderUniqueIdentifier]])),"")</f>
        <v>LONGSHORT</v>
      </c>
    </row>
    <row r="10005" spans="1:37" x14ac:dyDescent="0.2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>
        <f>_xlfn.XLOOKUP(MIS[[#This Row],[TRADING SYMBOL]],[1]Sheet1!$D:$D,[1]Sheet1!$C:$C)</f>
        <v>3.05</v>
      </c>
      <c r="AE10005">
        <f>MIS[[#This Row],[OrderAverageTradedPrice]]*MIS[[#This Row],[OrderQuantity]]</f>
        <v>1106.25</v>
      </c>
      <c r="AF10005">
        <f>MIS[[#This Row],[LTP]]*MIS[[#This Row],[OrderQuantity]]</f>
        <v>1143.75</v>
      </c>
      <c r="AG10005">
        <f>IF(MIS[[#This Row],[OrderSide]]="SELL",MIS[[#This Row],[VALUE]]-MIS[[#This Row],[LIVE_VALUE]],MIS[[#This Row],[LIVE_VALUE]]-MIS[[#This Row],[VALUE]])</f>
        <v>-37.5</v>
      </c>
      <c r="AH10005" t="str" cm="1">
        <f t="array" ref="AH10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5" t="str">
        <f>MIS[[#This Row],[TRADING SYMBOL]]</f>
        <v>NIFTY2552226350CE</v>
      </c>
      <c r="AJ10005" t="str">
        <f>IF(RIGHT(MIS[[#This Row],[Main/Hedge]],4)="MAIN","MAIN","HEDGE")</f>
        <v>HEDGE</v>
      </c>
      <c r="AK10005" t="str" cm="1">
        <f t="array" ref="AK10005">_xlfn._xlws.FILTER(Table4[Column1],ISNUMBER(SEARCH(Table4[Column1],MIS[[#This Row],[OrderUniqueIdentifier]])),"")</f>
        <v>NOTREND</v>
      </c>
    </row>
    <row r="10006" spans="1:37" x14ac:dyDescent="0.2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>
        <f>_xlfn.XLOOKUP(MIS[[#This Row],[TRADING SYMBOL]],[1]Sheet1!$D:$D,[1]Sheet1!$C:$C)</f>
        <v>4.0999999999999996</v>
      </c>
      <c r="AE10006">
        <f>MIS[[#This Row],[OrderAverageTradedPrice]]*MIS[[#This Row],[OrderQuantity]]</f>
        <v>428</v>
      </c>
      <c r="AF10006">
        <f>MIS[[#This Row],[LTP]]*MIS[[#This Row],[OrderQuantity]]</f>
        <v>328</v>
      </c>
      <c r="AG10006">
        <f>IF(MIS[[#This Row],[OrderSide]]="SELL",MIS[[#This Row],[VALUE]]-MIS[[#This Row],[LIVE_VALUE]],MIS[[#This Row],[LIVE_VALUE]]-MIS[[#This Row],[VALUE]])</f>
        <v>100</v>
      </c>
      <c r="AH10006" t="str" cm="1">
        <f t="array" ref="AH100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06" t="str">
        <f>MIS[[#This Row],[TRADING SYMBOL]]</f>
        <v>SENSEX2552085900CE</v>
      </c>
      <c r="AJ10006" t="str">
        <f>IF(RIGHT(MIS[[#This Row],[Main/Hedge]],4)="MAIN","MAIN","HEDGE")</f>
        <v>HEDGE</v>
      </c>
      <c r="AK10006" t="str" cm="1">
        <f t="array" ref="AK10006">_xlfn._xlws.FILTER(Table4[Column1],ISNUMBER(SEARCH(Table4[Column1],MIS[[#This Row],[OrderUniqueIdentifier]])),"")</f>
        <v>XYT</v>
      </c>
    </row>
    <row r="10007" spans="1:37" x14ac:dyDescent="0.2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>
        <f>_xlfn.XLOOKUP(MIS[[#This Row],[TRADING SYMBOL]],[1]Sheet1!$D:$D,[1]Sheet1!$C:$C)</f>
        <v>4.0999999999999996</v>
      </c>
      <c r="AE10007">
        <f>MIS[[#This Row],[OrderAverageTradedPrice]]*MIS[[#This Row],[OrderQuantity]]</f>
        <v>428</v>
      </c>
      <c r="AF10007">
        <f>MIS[[#This Row],[LTP]]*MIS[[#This Row],[OrderQuantity]]</f>
        <v>328</v>
      </c>
      <c r="AG10007">
        <f>IF(MIS[[#This Row],[OrderSide]]="SELL",MIS[[#This Row],[VALUE]]-MIS[[#This Row],[LIVE_VALUE]],MIS[[#This Row],[LIVE_VALUE]]-MIS[[#This Row],[VALUE]])</f>
        <v>100</v>
      </c>
      <c r="AH10007" t="str" cm="1">
        <f t="array" ref="AH100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07" t="str">
        <f>MIS[[#This Row],[TRADING SYMBOL]]</f>
        <v>SENSEX2552085900CE</v>
      </c>
      <c r="AJ10007" t="str">
        <f>IF(RIGHT(MIS[[#This Row],[Main/Hedge]],4)="MAIN","MAIN","HEDGE")</f>
        <v>HEDGE</v>
      </c>
      <c r="AK10007" t="str" cm="1">
        <f t="array" ref="AK10007">_xlfn._xlws.FILTER(Table4[Column1],ISNUMBER(SEARCH(Table4[Column1],MIS[[#This Row],[OrderUniqueIdentifier]])),"")</f>
        <v>XYT</v>
      </c>
    </row>
    <row r="10008" spans="1:37" x14ac:dyDescent="0.2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>
        <f>_xlfn.XLOOKUP(MIS[[#This Row],[TRADING SYMBOL]],[1]Sheet1!$D:$D,[1]Sheet1!$C:$C)</f>
        <v>17.8</v>
      </c>
      <c r="AE10008">
        <f>MIS[[#This Row],[OrderAverageTradedPrice]]*MIS[[#This Row],[OrderQuantity]]</f>
        <v>2016</v>
      </c>
      <c r="AF10008">
        <f>MIS[[#This Row],[LTP]]*MIS[[#This Row],[OrderQuantity]]</f>
        <v>2136</v>
      </c>
      <c r="AG10008">
        <f>IF(MIS[[#This Row],[OrderSide]]="SELL",MIS[[#This Row],[VALUE]]-MIS[[#This Row],[LIVE_VALUE]],MIS[[#This Row],[LIVE_VALUE]]-MIS[[#This Row],[VALUE]])</f>
        <v>-120</v>
      </c>
      <c r="AH10008" t="str" cm="1">
        <f t="array" ref="AH10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8" t="str">
        <f>MIS[[#This Row],[TRADING SYMBOL]]</f>
        <v>SENSEX2552084800CE</v>
      </c>
      <c r="AJ10008" t="str">
        <f>IF(RIGHT(MIS[[#This Row],[Main/Hedge]],4)="MAIN","MAIN","HEDGE")</f>
        <v>HEDGE</v>
      </c>
      <c r="AK10008" t="str" cm="1">
        <f t="array" ref="AK10008">_xlfn._xlws.FILTER(Table4[Column1],ISNUMBER(SEARCH(Table4[Column1],MIS[[#This Row],[OrderUniqueIdentifier]])),"")</f>
        <v>NOTREND</v>
      </c>
    </row>
    <row r="10009" spans="1:37" x14ac:dyDescent="0.2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>
        <f>_xlfn.XLOOKUP(MIS[[#This Row],[TRADING SYMBOL]],[1]Sheet1!$D:$D,[1]Sheet1!$C:$C)</f>
        <v>409.5</v>
      </c>
      <c r="AE10009">
        <f>MIS[[#This Row],[OrderAverageTradedPrice]]*MIS[[#This Row],[OrderQuantity]]</f>
        <v>8066</v>
      </c>
      <c r="AF10009">
        <f>MIS[[#This Row],[LTP]]*MIS[[#This Row],[OrderQuantity]]</f>
        <v>8190</v>
      </c>
      <c r="AG10009">
        <f>IF(MIS[[#This Row],[OrderSide]]="SELL",MIS[[#This Row],[VALUE]]-MIS[[#This Row],[LIVE_VALUE]],MIS[[#This Row],[LIVE_VALUE]]-MIS[[#This Row],[VALUE]])</f>
        <v>124</v>
      </c>
      <c r="AH10009" t="str" cm="1">
        <f t="array" ref="AH10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009" t="str">
        <f>MIS[[#This Row],[TRADING SYMBOL]]</f>
        <v>SENSEX2552082300PE</v>
      </c>
      <c r="AJ10009" t="str">
        <f>IF(RIGHT(MIS[[#This Row],[Main/Hedge]],4)="MAIN","MAIN","HEDGE")</f>
        <v>MAIN</v>
      </c>
      <c r="AK10009" t="str" cm="1">
        <f t="array" ref="AK10009">_xlfn._xlws.FILTER(Table4[Column1],ISNUMBER(SEARCH(Table4[Column1],MIS[[#This Row],[OrderUniqueIdentifier]])),"")</f>
        <v>LONGSHORT</v>
      </c>
    </row>
    <row r="10010" spans="1:37" x14ac:dyDescent="0.2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>
        <f>_xlfn.XLOOKUP(MIS[[#This Row],[TRADING SYMBOL]],[1]Sheet1!$D:$D,[1]Sheet1!$C:$C)</f>
        <v>9.25</v>
      </c>
      <c r="AE10010">
        <f>MIS[[#This Row],[OrderAverageTradedPrice]]*MIS[[#This Row],[OrderQuantity]]</f>
        <v>8287.5</v>
      </c>
      <c r="AF10010">
        <f>MIS[[#This Row],[LTP]]*MIS[[#This Row],[OrderQuantity]]</f>
        <v>9018.75</v>
      </c>
      <c r="AG10010">
        <f>IF(MIS[[#This Row],[OrderSide]]="SELL",MIS[[#This Row],[VALUE]]-MIS[[#This Row],[LIVE_VALUE]],MIS[[#This Row],[LIVE_VALUE]]-MIS[[#This Row],[VALUE]])</f>
        <v>-731.25</v>
      </c>
      <c r="AH10010" t="str" cm="1">
        <f t="array" ref="AH10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0" t="str">
        <f>MIS[[#This Row],[TRADING SYMBOL]]</f>
        <v>NIFTY2552223750PE</v>
      </c>
      <c r="AJ10010" t="str">
        <f>IF(RIGHT(MIS[[#This Row],[Main/Hedge]],4)="MAIN","MAIN","HEDGE")</f>
        <v>HEDGE</v>
      </c>
      <c r="AK10010" t="str" cm="1">
        <f t="array" ref="AK10010">_xlfn._xlws.FILTER(Table4[Column1],ISNUMBER(SEARCH(Table4[Column1],MIS[[#This Row],[OrderUniqueIdentifier]])),"")</f>
        <v>NOTREND</v>
      </c>
    </row>
    <row r="10011" spans="1:37" x14ac:dyDescent="0.2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>
        <f>_xlfn.XLOOKUP(MIS[[#This Row],[TRADING SYMBOL]],[1]Sheet1!$D:$D,[1]Sheet1!$C:$C)</f>
        <v>4.0999999999999996</v>
      </c>
      <c r="AE10011">
        <f>MIS[[#This Row],[OrderAverageTradedPrice]]*MIS[[#This Row],[OrderQuantity]]</f>
        <v>1284</v>
      </c>
      <c r="AF10011">
        <f>MIS[[#This Row],[LTP]]*MIS[[#This Row],[OrderQuantity]]</f>
        <v>983.99999999999989</v>
      </c>
      <c r="AG10011">
        <f>IF(MIS[[#This Row],[OrderSide]]="SELL",MIS[[#This Row],[VALUE]]-MIS[[#This Row],[LIVE_VALUE]],MIS[[#This Row],[LIVE_VALUE]]-MIS[[#This Row],[VALUE]])</f>
        <v>300.00000000000011</v>
      </c>
      <c r="AH10011" t="str" cm="1">
        <f t="array" ref="AH100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11" t="str">
        <f>MIS[[#This Row],[TRADING SYMBOL]]</f>
        <v>SENSEX2552085900CE</v>
      </c>
      <c r="AJ10011" t="str">
        <f>IF(RIGHT(MIS[[#This Row],[Main/Hedge]],4)="MAIN","MAIN","HEDGE")</f>
        <v>HEDGE</v>
      </c>
      <c r="AK10011" t="str" cm="1">
        <f t="array" ref="AK10011">_xlfn._xlws.FILTER(Table4[Column1],ISNUMBER(SEARCH(Table4[Column1],MIS[[#This Row],[OrderUniqueIdentifier]])),"")</f>
        <v>XYT</v>
      </c>
    </row>
    <row r="10012" spans="1:37" x14ac:dyDescent="0.2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>
        <f>_xlfn.XLOOKUP(MIS[[#This Row],[TRADING SYMBOL]],[1]Sheet1!$D:$D,[1]Sheet1!$C:$C)</f>
        <v>4.0999999999999996</v>
      </c>
      <c r="AE10012">
        <f>MIS[[#This Row],[OrderAverageTradedPrice]]*MIS[[#This Row],[OrderQuantity]]</f>
        <v>1284</v>
      </c>
      <c r="AF10012">
        <f>MIS[[#This Row],[LTP]]*MIS[[#This Row],[OrderQuantity]]</f>
        <v>983.99999999999989</v>
      </c>
      <c r="AG10012">
        <f>IF(MIS[[#This Row],[OrderSide]]="SELL",MIS[[#This Row],[VALUE]]-MIS[[#This Row],[LIVE_VALUE]],MIS[[#This Row],[LIVE_VALUE]]-MIS[[#This Row],[VALUE]])</f>
        <v>300.00000000000011</v>
      </c>
      <c r="AH10012" t="str" cm="1">
        <f t="array" ref="AH100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12" t="str">
        <f>MIS[[#This Row],[TRADING SYMBOL]]</f>
        <v>SENSEX2552085900CE</v>
      </c>
      <c r="AJ10012" t="str">
        <f>IF(RIGHT(MIS[[#This Row],[Main/Hedge]],4)="MAIN","MAIN","HEDGE")</f>
        <v>HEDGE</v>
      </c>
      <c r="AK10012" t="str" cm="1">
        <f t="array" ref="AK10012">_xlfn._xlws.FILTER(Table4[Column1],ISNUMBER(SEARCH(Table4[Column1],MIS[[#This Row],[OrderUniqueIdentifier]])),"")</f>
        <v>XYT</v>
      </c>
    </row>
    <row r="10013" spans="1:37" x14ac:dyDescent="0.2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>
        <f>_xlfn.XLOOKUP(MIS[[#This Row],[TRADING SYMBOL]],[1]Sheet1!$D:$D,[1]Sheet1!$C:$C)</f>
        <v>17.8</v>
      </c>
      <c r="AE10013">
        <f>MIS[[#This Row],[OrderAverageTradedPrice]]*MIS[[#This Row],[OrderQuantity]]</f>
        <v>5712</v>
      </c>
      <c r="AF10013">
        <f>MIS[[#This Row],[LTP]]*MIS[[#This Row],[OrderQuantity]]</f>
        <v>6052</v>
      </c>
      <c r="AG10013">
        <f>IF(MIS[[#This Row],[OrderSide]]="SELL",MIS[[#This Row],[VALUE]]-MIS[[#This Row],[LIVE_VALUE]],MIS[[#This Row],[LIVE_VALUE]]-MIS[[#This Row],[VALUE]])</f>
        <v>-340</v>
      </c>
      <c r="AH10013" t="str" cm="1">
        <f t="array" ref="AH10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3" t="str">
        <f>MIS[[#This Row],[TRADING SYMBOL]]</f>
        <v>SENSEX2552084800CE</v>
      </c>
      <c r="AJ10013" t="str">
        <f>IF(RIGHT(MIS[[#This Row],[Main/Hedge]],4)="MAIN","MAIN","HEDGE")</f>
        <v>HEDGE</v>
      </c>
      <c r="AK10013" t="str" cm="1">
        <f t="array" ref="AK10013">_xlfn._xlws.FILTER(Table4[Column1],ISNUMBER(SEARCH(Table4[Column1],MIS[[#This Row],[OrderUniqueIdentifier]])),"")</f>
        <v>NOTREND</v>
      </c>
    </row>
    <row r="10014" spans="1:37" x14ac:dyDescent="0.2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>
        <f>_xlfn.XLOOKUP(MIS[[#This Row],[TRADING SYMBOL]],[1]Sheet1!$D:$D,[1]Sheet1!$C:$C)</f>
        <v>8.25</v>
      </c>
      <c r="AE10014">
        <f>MIS[[#This Row],[OrderAverageTradedPrice]]*MIS[[#This Row],[OrderQuantity]]</f>
        <v>3186</v>
      </c>
      <c r="AF10014">
        <f>MIS[[#This Row],[LTP]]*MIS[[#This Row],[OrderQuantity]]</f>
        <v>1980</v>
      </c>
      <c r="AG10014">
        <f>IF(MIS[[#This Row],[OrderSide]]="SELL",MIS[[#This Row],[VALUE]]-MIS[[#This Row],[LIVE_VALUE]],MIS[[#This Row],[LIVE_VALUE]]-MIS[[#This Row],[VALUE]])</f>
        <v>1206</v>
      </c>
      <c r="AH10014" t="str" cm="1">
        <f t="array" ref="AH100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14" t="str">
        <f>MIS[[#This Row],[TRADING SYMBOL]]</f>
        <v>SENSEX2552078600PE</v>
      </c>
      <c r="AJ10014" t="str">
        <f>IF(RIGHT(MIS[[#This Row],[Main/Hedge]],4)="MAIN","MAIN","HEDGE")</f>
        <v>HEDGE</v>
      </c>
      <c r="AK10014" t="str" cm="1">
        <f t="array" ref="AK10014">_xlfn._xlws.FILTER(Table4[Column1],ISNUMBER(SEARCH(Table4[Column1],MIS[[#This Row],[OrderUniqueIdentifier]])),"")</f>
        <v>XYT</v>
      </c>
    </row>
    <row r="10015" spans="1:37" x14ac:dyDescent="0.2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>
        <f>_xlfn.XLOOKUP(MIS[[#This Row],[TRADING SYMBOL]],[1]Sheet1!$D:$D,[1]Sheet1!$C:$C)</f>
        <v>409.5</v>
      </c>
      <c r="AE10015">
        <f>MIS[[#This Row],[OrderAverageTradedPrice]]*MIS[[#This Row],[OrderQuantity]]</f>
        <v>8052</v>
      </c>
      <c r="AF10015">
        <f>MIS[[#This Row],[LTP]]*MIS[[#This Row],[OrderQuantity]]</f>
        <v>8190</v>
      </c>
      <c r="AG10015">
        <f>IF(MIS[[#This Row],[OrderSide]]="SELL",MIS[[#This Row],[VALUE]]-MIS[[#This Row],[LIVE_VALUE]],MIS[[#This Row],[LIVE_VALUE]]-MIS[[#This Row],[VALUE]])</f>
        <v>138</v>
      </c>
      <c r="AH10015" t="str" cm="1">
        <f t="array" ref="AH10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015" t="str">
        <f>MIS[[#This Row],[TRADING SYMBOL]]</f>
        <v>SENSEX2552082300PE</v>
      </c>
      <c r="AJ10015" t="str">
        <f>IF(RIGHT(MIS[[#This Row],[Main/Hedge]],4)="MAIN","MAIN","HEDGE")</f>
        <v>MAIN</v>
      </c>
      <c r="AK10015" t="str" cm="1">
        <f t="array" ref="AK10015">_xlfn._xlws.FILTER(Table4[Column1],ISNUMBER(SEARCH(Table4[Column1],MIS[[#This Row],[OrderUniqueIdentifier]])),"")</f>
        <v>LONGSHORT</v>
      </c>
    </row>
    <row r="10016" spans="1:37" x14ac:dyDescent="0.2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>
        <f>_xlfn.XLOOKUP(MIS[[#This Row],[TRADING SYMBOL]],[1]Sheet1!$D:$D,[1]Sheet1!$C:$C)</f>
        <v>4.0999999999999996</v>
      </c>
      <c r="AE10016">
        <f>MIS[[#This Row],[OrderAverageTradedPrice]]*MIS[[#This Row],[OrderQuantity]]</f>
        <v>107</v>
      </c>
      <c r="AF10016">
        <f>MIS[[#This Row],[LTP]]*MIS[[#This Row],[OrderQuantity]]</f>
        <v>82</v>
      </c>
      <c r="AG10016">
        <f>IF(MIS[[#This Row],[OrderSide]]="SELL",MIS[[#This Row],[VALUE]]-MIS[[#This Row],[LIVE_VALUE]],MIS[[#This Row],[LIVE_VALUE]]-MIS[[#This Row],[VALUE]])</f>
        <v>25</v>
      </c>
      <c r="AH10016" t="str" cm="1">
        <f t="array" ref="AH100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16" t="str">
        <f>MIS[[#This Row],[TRADING SYMBOL]]</f>
        <v>SENSEX2552085900CE</v>
      </c>
      <c r="AJ10016" t="str">
        <f>IF(RIGHT(MIS[[#This Row],[Main/Hedge]],4)="MAIN","MAIN","HEDGE")</f>
        <v>HEDGE</v>
      </c>
      <c r="AK10016" t="str" cm="1">
        <f t="array" ref="AK10016">_xlfn._xlws.FILTER(Table4[Column1],ISNUMBER(SEARCH(Table4[Column1],MIS[[#This Row],[OrderUniqueIdentifier]])),"")</f>
        <v>XYT</v>
      </c>
    </row>
    <row r="10017" spans="1:37" x14ac:dyDescent="0.2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>
        <f>_xlfn.XLOOKUP(MIS[[#This Row],[TRADING SYMBOL]],[1]Sheet1!$D:$D,[1]Sheet1!$C:$C)</f>
        <v>3.05</v>
      </c>
      <c r="AE10017">
        <f>MIS[[#This Row],[OrderAverageTradedPrice]]*MIS[[#This Row],[OrderQuantity]]</f>
        <v>885</v>
      </c>
      <c r="AF10017">
        <f>MIS[[#This Row],[LTP]]*MIS[[#This Row],[OrderQuantity]]</f>
        <v>915</v>
      </c>
      <c r="AG10017">
        <f>IF(MIS[[#This Row],[OrderSide]]="SELL",MIS[[#This Row],[VALUE]]-MIS[[#This Row],[LIVE_VALUE]],MIS[[#This Row],[LIVE_VALUE]]-MIS[[#This Row],[VALUE]])</f>
        <v>-30</v>
      </c>
      <c r="AH10017" t="str" cm="1">
        <f t="array" ref="AH10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7" t="str">
        <f>MIS[[#This Row],[TRADING SYMBOL]]</f>
        <v>NIFTY2552226350CE</v>
      </c>
      <c r="AJ10017" t="str">
        <f>IF(RIGHT(MIS[[#This Row],[Main/Hedge]],4)="MAIN","MAIN","HEDGE")</f>
        <v>HEDGE</v>
      </c>
      <c r="AK10017" t="str" cm="1">
        <f t="array" ref="AK10017">_xlfn._xlws.FILTER(Table4[Column1],ISNUMBER(SEARCH(Table4[Column1],MIS[[#This Row],[OrderUniqueIdentifier]])),"")</f>
        <v>NOTREND</v>
      </c>
    </row>
    <row r="10018" spans="1:37" x14ac:dyDescent="0.2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>
        <f>_xlfn.XLOOKUP(MIS[[#This Row],[TRADING SYMBOL]],[1]Sheet1!$D:$D,[1]Sheet1!$C:$C)</f>
        <v>4.0999999999999996</v>
      </c>
      <c r="AE10018">
        <f>MIS[[#This Row],[OrderAverageTradedPrice]]*MIS[[#This Row],[OrderQuantity]]</f>
        <v>428</v>
      </c>
      <c r="AF10018">
        <f>MIS[[#This Row],[LTP]]*MIS[[#This Row],[OrderQuantity]]</f>
        <v>328</v>
      </c>
      <c r="AG10018">
        <f>IF(MIS[[#This Row],[OrderSide]]="SELL",MIS[[#This Row],[VALUE]]-MIS[[#This Row],[LIVE_VALUE]],MIS[[#This Row],[LIVE_VALUE]]-MIS[[#This Row],[VALUE]])</f>
        <v>100</v>
      </c>
      <c r="AH10018" t="str" cm="1">
        <f t="array" ref="AH100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18" t="str">
        <f>MIS[[#This Row],[TRADING SYMBOL]]</f>
        <v>SENSEX2552085900CE</v>
      </c>
      <c r="AJ10018" t="str">
        <f>IF(RIGHT(MIS[[#This Row],[Main/Hedge]],4)="MAIN","MAIN","HEDGE")</f>
        <v>HEDGE</v>
      </c>
      <c r="AK10018" t="str" cm="1">
        <f t="array" ref="AK10018">_xlfn._xlws.FILTER(Table4[Column1],ISNUMBER(SEARCH(Table4[Column1],MIS[[#This Row],[OrderUniqueIdentifier]])),"")</f>
        <v>XYT</v>
      </c>
    </row>
    <row r="10019" spans="1:37" x14ac:dyDescent="0.2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>
        <f>_xlfn.XLOOKUP(MIS[[#This Row],[TRADING SYMBOL]],[1]Sheet1!$D:$D,[1]Sheet1!$C:$C)</f>
        <v>3.05</v>
      </c>
      <c r="AE10019">
        <f>MIS[[#This Row],[OrderAverageTradedPrice]]*MIS[[#This Row],[OrderQuantity]]</f>
        <v>885</v>
      </c>
      <c r="AF10019">
        <f>MIS[[#This Row],[LTP]]*MIS[[#This Row],[OrderQuantity]]</f>
        <v>915</v>
      </c>
      <c r="AG10019">
        <f>IF(MIS[[#This Row],[OrderSide]]="SELL",MIS[[#This Row],[VALUE]]-MIS[[#This Row],[LIVE_VALUE]],MIS[[#This Row],[LIVE_VALUE]]-MIS[[#This Row],[VALUE]])</f>
        <v>-30</v>
      </c>
      <c r="AH10019" t="str" cm="1">
        <f t="array" ref="AH10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9" t="str">
        <f>MIS[[#This Row],[TRADING SYMBOL]]</f>
        <v>NIFTY2552226350CE</v>
      </c>
      <c r="AJ10019" t="str">
        <f>IF(RIGHT(MIS[[#This Row],[Main/Hedge]],4)="MAIN","MAIN","HEDGE")</f>
        <v>HEDGE</v>
      </c>
      <c r="AK10019" t="str" cm="1">
        <f t="array" ref="AK10019">_xlfn._xlws.FILTER(Table4[Column1],ISNUMBER(SEARCH(Table4[Column1],MIS[[#This Row],[OrderUniqueIdentifier]])),"")</f>
        <v>NOTREND</v>
      </c>
    </row>
    <row r="10020" spans="1:37" x14ac:dyDescent="0.2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>
        <f>_xlfn.XLOOKUP(MIS[[#This Row],[TRADING SYMBOL]],[1]Sheet1!$D:$D,[1]Sheet1!$C:$C)</f>
        <v>4.0999999999999996</v>
      </c>
      <c r="AE10020">
        <f>MIS[[#This Row],[OrderAverageTradedPrice]]*MIS[[#This Row],[OrderQuantity]]</f>
        <v>428</v>
      </c>
      <c r="AF10020">
        <f>MIS[[#This Row],[LTP]]*MIS[[#This Row],[OrderQuantity]]</f>
        <v>328</v>
      </c>
      <c r="AG10020">
        <f>IF(MIS[[#This Row],[OrderSide]]="SELL",MIS[[#This Row],[VALUE]]-MIS[[#This Row],[LIVE_VALUE]],MIS[[#This Row],[LIVE_VALUE]]-MIS[[#This Row],[VALUE]])</f>
        <v>100</v>
      </c>
      <c r="AH10020" t="str" cm="1">
        <f t="array" ref="AH100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20" t="str">
        <f>MIS[[#This Row],[TRADING SYMBOL]]</f>
        <v>SENSEX2552085900CE</v>
      </c>
      <c r="AJ10020" t="str">
        <f>IF(RIGHT(MIS[[#This Row],[Main/Hedge]],4)="MAIN","MAIN","HEDGE")</f>
        <v>HEDGE</v>
      </c>
      <c r="AK10020" t="str" cm="1">
        <f t="array" ref="AK10020">_xlfn._xlws.FILTER(Table4[Column1],ISNUMBER(SEARCH(Table4[Column1],MIS[[#This Row],[OrderUniqueIdentifier]])),"")</f>
        <v>XYT</v>
      </c>
    </row>
    <row r="10021" spans="1:37" x14ac:dyDescent="0.2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>
        <f>_xlfn.XLOOKUP(MIS[[#This Row],[TRADING SYMBOL]],[1]Sheet1!$D:$D,[1]Sheet1!$C:$C)</f>
        <v>3.05</v>
      </c>
      <c r="AE10021">
        <f>MIS[[#This Row],[OrderAverageTradedPrice]]*MIS[[#This Row],[OrderQuantity]]</f>
        <v>885</v>
      </c>
      <c r="AF10021">
        <f>MIS[[#This Row],[LTP]]*MIS[[#This Row],[OrderQuantity]]</f>
        <v>915</v>
      </c>
      <c r="AG10021">
        <f>IF(MIS[[#This Row],[OrderSide]]="SELL",MIS[[#This Row],[VALUE]]-MIS[[#This Row],[LIVE_VALUE]],MIS[[#This Row],[LIVE_VALUE]]-MIS[[#This Row],[VALUE]])</f>
        <v>-30</v>
      </c>
      <c r="AH10021" t="str" cm="1">
        <f t="array" ref="AH10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1" t="str">
        <f>MIS[[#This Row],[TRADING SYMBOL]]</f>
        <v>NIFTY2552226350CE</v>
      </c>
      <c r="AJ10021" t="str">
        <f>IF(RIGHT(MIS[[#This Row],[Main/Hedge]],4)="MAIN","MAIN","HEDGE")</f>
        <v>HEDGE</v>
      </c>
      <c r="AK10021" t="str" cm="1">
        <f t="array" ref="AK10021">_xlfn._xlws.FILTER(Table4[Column1],ISNUMBER(SEARCH(Table4[Column1],MIS[[#This Row],[OrderUniqueIdentifier]])),"")</f>
        <v>NOTREND</v>
      </c>
    </row>
    <row r="10022" spans="1:37" x14ac:dyDescent="0.2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>
        <f>_xlfn.XLOOKUP(MIS[[#This Row],[TRADING SYMBOL]],[1]Sheet1!$D:$D,[1]Sheet1!$C:$C)</f>
        <v>3.05</v>
      </c>
      <c r="AE10022">
        <f>MIS[[#This Row],[OrderAverageTradedPrice]]*MIS[[#This Row],[OrderQuantity]]</f>
        <v>1770</v>
      </c>
      <c r="AF10022">
        <f>MIS[[#This Row],[LTP]]*MIS[[#This Row],[OrderQuantity]]</f>
        <v>1830</v>
      </c>
      <c r="AG10022">
        <f>IF(MIS[[#This Row],[OrderSide]]="SELL",MIS[[#This Row],[VALUE]]-MIS[[#This Row],[LIVE_VALUE]],MIS[[#This Row],[LIVE_VALUE]]-MIS[[#This Row],[VALUE]])</f>
        <v>-60</v>
      </c>
      <c r="AH10022" t="str" cm="1">
        <f t="array" ref="AH10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2" t="str">
        <f>MIS[[#This Row],[TRADING SYMBOL]]</f>
        <v>NIFTY2552226350CE</v>
      </c>
      <c r="AJ10022" t="str">
        <f>IF(RIGHT(MIS[[#This Row],[Main/Hedge]],4)="MAIN","MAIN","HEDGE")</f>
        <v>HEDGE</v>
      </c>
      <c r="AK10022" t="str" cm="1">
        <f t="array" ref="AK10022">_xlfn._xlws.FILTER(Table4[Column1],ISNUMBER(SEARCH(Table4[Column1],MIS[[#This Row],[OrderUniqueIdentifier]])),"")</f>
        <v>NOTREND</v>
      </c>
    </row>
    <row r="10023" spans="1:37" x14ac:dyDescent="0.2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>
        <f>_xlfn.XLOOKUP(MIS[[#This Row],[TRADING SYMBOL]],[1]Sheet1!$D:$D,[1]Sheet1!$C:$C)</f>
        <v>4.0999999999999996</v>
      </c>
      <c r="AE10023">
        <f>MIS[[#This Row],[OrderAverageTradedPrice]]*MIS[[#This Row],[OrderQuantity]]</f>
        <v>856</v>
      </c>
      <c r="AF10023">
        <f>MIS[[#This Row],[LTP]]*MIS[[#This Row],[OrderQuantity]]</f>
        <v>656</v>
      </c>
      <c r="AG10023">
        <f>IF(MIS[[#This Row],[OrderSide]]="SELL",MIS[[#This Row],[VALUE]]-MIS[[#This Row],[LIVE_VALUE]],MIS[[#This Row],[LIVE_VALUE]]-MIS[[#This Row],[VALUE]])</f>
        <v>200</v>
      </c>
      <c r="AH10023" t="str" cm="1">
        <f t="array" ref="AH100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23" t="str">
        <f>MIS[[#This Row],[TRADING SYMBOL]]</f>
        <v>SENSEX2552085900CE</v>
      </c>
      <c r="AJ10023" t="str">
        <f>IF(RIGHT(MIS[[#This Row],[Main/Hedge]],4)="MAIN","MAIN","HEDGE")</f>
        <v>HEDGE</v>
      </c>
      <c r="AK10023" t="str" cm="1">
        <f t="array" ref="AK10023">_xlfn._xlws.FILTER(Table4[Column1],ISNUMBER(SEARCH(Table4[Column1],MIS[[#This Row],[OrderUniqueIdentifier]])),"")</f>
        <v>XYT</v>
      </c>
    </row>
    <row r="10024" spans="1:37" x14ac:dyDescent="0.2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>
        <f>_xlfn.XLOOKUP(MIS[[#This Row],[TRADING SYMBOL]],[1]Sheet1!$D:$D,[1]Sheet1!$C:$C)</f>
        <v>4.0999999999999996</v>
      </c>
      <c r="AE10024">
        <f>MIS[[#This Row],[OrderAverageTradedPrice]]*MIS[[#This Row],[OrderQuantity]]</f>
        <v>856</v>
      </c>
      <c r="AF10024">
        <f>MIS[[#This Row],[LTP]]*MIS[[#This Row],[OrderQuantity]]</f>
        <v>656</v>
      </c>
      <c r="AG10024">
        <f>IF(MIS[[#This Row],[OrderSide]]="SELL",MIS[[#This Row],[VALUE]]-MIS[[#This Row],[LIVE_VALUE]],MIS[[#This Row],[LIVE_VALUE]]-MIS[[#This Row],[VALUE]])</f>
        <v>200</v>
      </c>
      <c r="AH10024" t="str" cm="1">
        <f t="array" ref="AH100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24" t="str">
        <f>MIS[[#This Row],[TRADING SYMBOL]]</f>
        <v>SENSEX2552085900CE</v>
      </c>
      <c r="AJ10024" t="str">
        <f>IF(RIGHT(MIS[[#This Row],[Main/Hedge]],4)="MAIN","MAIN","HEDGE")</f>
        <v>HEDGE</v>
      </c>
      <c r="AK10024" t="str" cm="1">
        <f t="array" ref="AK10024">_xlfn._xlws.FILTER(Table4[Column1],ISNUMBER(SEARCH(Table4[Column1],MIS[[#This Row],[OrderUniqueIdentifier]])),"")</f>
        <v>XYT</v>
      </c>
    </row>
    <row r="10025" spans="1:37" x14ac:dyDescent="0.2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>
        <f>_xlfn.XLOOKUP(MIS[[#This Row],[TRADING SYMBOL]],[1]Sheet1!$D:$D,[1]Sheet1!$C:$C)</f>
        <v>17.8</v>
      </c>
      <c r="AE10025">
        <f>MIS[[#This Row],[OrderAverageTradedPrice]]*MIS[[#This Row],[OrderQuantity]]</f>
        <v>3687.9999999999864</v>
      </c>
      <c r="AF10025">
        <f>MIS[[#This Row],[LTP]]*MIS[[#This Row],[OrderQuantity]]</f>
        <v>3916</v>
      </c>
      <c r="AG10025">
        <f>IF(MIS[[#This Row],[OrderSide]]="SELL",MIS[[#This Row],[VALUE]]-MIS[[#This Row],[LIVE_VALUE]],MIS[[#This Row],[LIVE_VALUE]]-MIS[[#This Row],[VALUE]])</f>
        <v>-228.00000000001364</v>
      </c>
      <c r="AH10025" t="str" cm="1">
        <f t="array" ref="AH10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5" t="str">
        <f>MIS[[#This Row],[TRADING SYMBOL]]</f>
        <v>SENSEX2552084800CE</v>
      </c>
      <c r="AJ10025" t="str">
        <f>IF(RIGHT(MIS[[#This Row],[Main/Hedge]],4)="MAIN","MAIN","HEDGE")</f>
        <v>HEDGE</v>
      </c>
      <c r="AK10025" t="str" cm="1">
        <f t="array" ref="AK10025">_xlfn._xlws.FILTER(Table4[Column1],ISNUMBER(SEARCH(Table4[Column1],MIS[[#This Row],[OrderUniqueIdentifier]])),"")</f>
        <v>NOTREND</v>
      </c>
    </row>
    <row r="10026" spans="1:37" x14ac:dyDescent="0.2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>
        <f>_xlfn.XLOOKUP(MIS[[#This Row],[TRADING SYMBOL]],[1]Sheet1!$D:$D,[1]Sheet1!$C:$C)</f>
        <v>409.5</v>
      </c>
      <c r="AE10026">
        <f>MIS[[#This Row],[OrderAverageTradedPrice]]*MIS[[#This Row],[OrderQuantity]]</f>
        <v>8054</v>
      </c>
      <c r="AF10026">
        <f>MIS[[#This Row],[LTP]]*MIS[[#This Row],[OrderQuantity]]</f>
        <v>8190</v>
      </c>
      <c r="AG10026">
        <f>IF(MIS[[#This Row],[OrderSide]]="SELL",MIS[[#This Row],[VALUE]]-MIS[[#This Row],[LIVE_VALUE]],MIS[[#This Row],[LIVE_VALUE]]-MIS[[#This Row],[VALUE]])</f>
        <v>136</v>
      </c>
      <c r="AH10026" t="str" cm="1">
        <f t="array" ref="AH10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026" t="str">
        <f>MIS[[#This Row],[TRADING SYMBOL]]</f>
        <v>SENSEX2552082300PE</v>
      </c>
      <c r="AJ10026" t="str">
        <f>IF(RIGHT(MIS[[#This Row],[Main/Hedge]],4)="MAIN","MAIN","HEDGE")</f>
        <v>MAIN</v>
      </c>
      <c r="AK10026" t="str" cm="1">
        <f t="array" ref="AK10026">_xlfn._xlws.FILTER(Table4[Column1],ISNUMBER(SEARCH(Table4[Column1],MIS[[#This Row],[OrderUniqueIdentifier]])),"")</f>
        <v>LONGSHORT</v>
      </c>
    </row>
    <row r="10027" spans="1:37" x14ac:dyDescent="0.2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>
        <f>_xlfn.XLOOKUP(MIS[[#This Row],[TRADING SYMBOL]],[1]Sheet1!$D:$D,[1]Sheet1!$C:$C)</f>
        <v>4.0999999999999996</v>
      </c>
      <c r="AE10027">
        <f>MIS[[#This Row],[OrderAverageTradedPrice]]*MIS[[#This Row],[OrderQuantity]]</f>
        <v>107</v>
      </c>
      <c r="AF10027">
        <f>MIS[[#This Row],[LTP]]*MIS[[#This Row],[OrderQuantity]]</f>
        <v>82</v>
      </c>
      <c r="AG10027">
        <f>IF(MIS[[#This Row],[OrderSide]]="SELL",MIS[[#This Row],[VALUE]]-MIS[[#This Row],[LIVE_VALUE]],MIS[[#This Row],[LIVE_VALUE]]-MIS[[#This Row],[VALUE]])</f>
        <v>25</v>
      </c>
      <c r="AH10027" t="str" cm="1">
        <f t="array" ref="AH100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27" t="str">
        <f>MIS[[#This Row],[TRADING SYMBOL]]</f>
        <v>SENSEX2552085900CE</v>
      </c>
      <c r="AJ10027" t="str">
        <f>IF(RIGHT(MIS[[#This Row],[Main/Hedge]],4)="MAIN","MAIN","HEDGE")</f>
        <v>HEDGE</v>
      </c>
      <c r="AK10027" t="str" cm="1">
        <f t="array" ref="AK10027">_xlfn._xlws.FILTER(Table4[Column1],ISNUMBER(SEARCH(Table4[Column1],MIS[[#This Row],[OrderUniqueIdentifier]])),"")</f>
        <v>XYT</v>
      </c>
    </row>
    <row r="10028" spans="1:37" x14ac:dyDescent="0.2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>
        <f>_xlfn.XLOOKUP(MIS[[#This Row],[TRADING SYMBOL]],[1]Sheet1!$D:$D,[1]Sheet1!$C:$C)</f>
        <v>9.25</v>
      </c>
      <c r="AE10028">
        <f>MIS[[#This Row],[OrderAverageTradedPrice]]*MIS[[#This Row],[OrderQuantity]]</f>
        <v>637.5</v>
      </c>
      <c r="AF10028">
        <f>MIS[[#This Row],[LTP]]*MIS[[#This Row],[OrderQuantity]]</f>
        <v>693.75</v>
      </c>
      <c r="AG10028">
        <f>IF(MIS[[#This Row],[OrderSide]]="SELL",MIS[[#This Row],[VALUE]]-MIS[[#This Row],[LIVE_VALUE]],MIS[[#This Row],[LIVE_VALUE]]-MIS[[#This Row],[VALUE]])</f>
        <v>-56.25</v>
      </c>
      <c r="AH10028" t="str" cm="1">
        <f t="array" ref="AH10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8" t="str">
        <f>MIS[[#This Row],[TRADING SYMBOL]]</f>
        <v>NIFTY2552223750PE</v>
      </c>
      <c r="AJ10028" t="str">
        <f>IF(RIGHT(MIS[[#This Row],[Main/Hedge]],4)="MAIN","MAIN","HEDGE")</f>
        <v>HEDGE</v>
      </c>
      <c r="AK10028" t="str" cm="1">
        <f t="array" ref="AK10028">_xlfn._xlws.FILTER(Table4[Column1],ISNUMBER(SEARCH(Table4[Column1],MIS[[#This Row],[OrderUniqueIdentifier]])),"")</f>
        <v>NOTREND</v>
      </c>
    </row>
    <row r="10029" spans="1:37" x14ac:dyDescent="0.2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>
        <f>_xlfn.XLOOKUP(MIS[[#This Row],[TRADING SYMBOL]],[1]Sheet1!$D:$D,[1]Sheet1!$C:$C)</f>
        <v>4.0999999999999996</v>
      </c>
      <c r="AE10029">
        <f>MIS[[#This Row],[OrderAverageTradedPrice]]*MIS[[#This Row],[OrderQuantity]]</f>
        <v>107</v>
      </c>
      <c r="AF10029">
        <f>MIS[[#This Row],[LTP]]*MIS[[#This Row],[OrderQuantity]]</f>
        <v>82</v>
      </c>
      <c r="AG10029">
        <f>IF(MIS[[#This Row],[OrderSide]]="SELL",MIS[[#This Row],[VALUE]]-MIS[[#This Row],[LIVE_VALUE]],MIS[[#This Row],[LIVE_VALUE]]-MIS[[#This Row],[VALUE]])</f>
        <v>25</v>
      </c>
      <c r="AH10029" t="str" cm="1">
        <f t="array" ref="AH100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29" t="str">
        <f>MIS[[#This Row],[TRADING SYMBOL]]</f>
        <v>SENSEX2552085900CE</v>
      </c>
      <c r="AJ10029" t="str">
        <f>IF(RIGHT(MIS[[#This Row],[Main/Hedge]],4)="MAIN","MAIN","HEDGE")</f>
        <v>HEDGE</v>
      </c>
      <c r="AK10029" t="str" cm="1">
        <f t="array" ref="AK10029">_xlfn._xlws.FILTER(Table4[Column1],ISNUMBER(SEARCH(Table4[Column1],MIS[[#This Row],[OrderUniqueIdentifier]])),"")</f>
        <v>XYT</v>
      </c>
    </row>
    <row r="10030" spans="1:37" x14ac:dyDescent="0.2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>
        <f>_xlfn.XLOOKUP(MIS[[#This Row],[TRADING SYMBOL]],[1]Sheet1!$D:$D,[1]Sheet1!$C:$C)</f>
        <v>4.0999999999999996</v>
      </c>
      <c r="AE10030">
        <f>MIS[[#This Row],[OrderAverageTradedPrice]]*MIS[[#This Row],[OrderQuantity]]</f>
        <v>107</v>
      </c>
      <c r="AF10030">
        <f>MIS[[#This Row],[LTP]]*MIS[[#This Row],[OrderQuantity]]</f>
        <v>82</v>
      </c>
      <c r="AG10030">
        <f>IF(MIS[[#This Row],[OrderSide]]="SELL",MIS[[#This Row],[VALUE]]-MIS[[#This Row],[LIVE_VALUE]],MIS[[#This Row],[LIVE_VALUE]]-MIS[[#This Row],[VALUE]])</f>
        <v>25</v>
      </c>
      <c r="AH10030" t="str" cm="1">
        <f t="array" ref="AH100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30" t="str">
        <f>MIS[[#This Row],[TRADING SYMBOL]]</f>
        <v>SENSEX2552085900CE</v>
      </c>
      <c r="AJ10030" t="str">
        <f>IF(RIGHT(MIS[[#This Row],[Main/Hedge]],4)="MAIN","MAIN","HEDGE")</f>
        <v>HEDGE</v>
      </c>
      <c r="AK10030" t="str" cm="1">
        <f t="array" ref="AK10030">_xlfn._xlws.FILTER(Table4[Column1],ISNUMBER(SEARCH(Table4[Column1],MIS[[#This Row],[OrderUniqueIdentifier]])),"")</f>
        <v>XYT</v>
      </c>
    </row>
    <row r="10031" spans="1:37" x14ac:dyDescent="0.2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>
        <f>_xlfn.XLOOKUP(MIS[[#This Row],[TRADING SYMBOL]],[1]Sheet1!$D:$D,[1]Sheet1!$C:$C)</f>
        <v>17.8</v>
      </c>
      <c r="AE10031">
        <f>MIS[[#This Row],[OrderAverageTradedPrice]]*MIS[[#This Row],[OrderQuantity]]</f>
        <v>672</v>
      </c>
      <c r="AF10031">
        <f>MIS[[#This Row],[LTP]]*MIS[[#This Row],[OrderQuantity]]</f>
        <v>712</v>
      </c>
      <c r="AG10031">
        <f>IF(MIS[[#This Row],[OrderSide]]="SELL",MIS[[#This Row],[VALUE]]-MIS[[#This Row],[LIVE_VALUE]],MIS[[#This Row],[LIVE_VALUE]]-MIS[[#This Row],[VALUE]])</f>
        <v>-40</v>
      </c>
      <c r="AH10031" t="str" cm="1">
        <f t="array" ref="AH10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31" t="str">
        <f>MIS[[#This Row],[TRADING SYMBOL]]</f>
        <v>SENSEX2552084800CE</v>
      </c>
      <c r="AJ10031" t="str">
        <f>IF(RIGHT(MIS[[#This Row],[Main/Hedge]],4)="MAIN","MAIN","HEDGE")</f>
        <v>HEDGE</v>
      </c>
      <c r="AK10031" t="str" cm="1">
        <f t="array" ref="AK10031">_xlfn._xlws.FILTER(Table4[Column1],ISNUMBER(SEARCH(Table4[Column1],MIS[[#This Row],[OrderUniqueIdentifier]])),"")</f>
        <v>NOTREND</v>
      </c>
    </row>
    <row r="10032" spans="1:37" x14ac:dyDescent="0.2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>
        <f>_xlfn.XLOOKUP(MIS[[#This Row],[TRADING SYMBOL]],[1]Sheet1!$D:$D,[1]Sheet1!$C:$C)</f>
        <v>115.45</v>
      </c>
      <c r="AE10032">
        <f>MIS[[#This Row],[OrderAverageTradedPrice]]*MIS[[#This Row],[OrderQuantity]]</f>
        <v>2191</v>
      </c>
      <c r="AF10032">
        <f>MIS[[#This Row],[LTP]]*MIS[[#This Row],[OrderQuantity]]</f>
        <v>2309</v>
      </c>
      <c r="AG10032">
        <f>IF(MIS[[#This Row],[OrderSide]]="SELL",MIS[[#This Row],[VALUE]]-MIS[[#This Row],[LIVE_VALUE]],MIS[[#This Row],[LIVE_VALUE]]-MIS[[#This Row],[VALUE]])</f>
        <v>118</v>
      </c>
      <c r="AH10032" t="str" cm="1">
        <f t="array" ref="AH100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32" t="str">
        <f>MIS[[#This Row],[TRADING SYMBOL]]</f>
        <v>SENSEX2552081100PE</v>
      </c>
      <c r="AJ10032" t="str">
        <f>IF(RIGHT(MIS[[#This Row],[Main/Hedge]],4)="MAIN","MAIN","HEDGE")</f>
        <v>MAIN</v>
      </c>
      <c r="AK10032" t="str" cm="1">
        <f t="array" ref="AK10032">_xlfn._xlws.FILTER(Table4[Column1],ISNUMBER(SEARCH(Table4[Column1],MIS[[#This Row],[OrderUniqueIdentifier]])),"")</f>
        <v>XYT</v>
      </c>
    </row>
    <row r="10033" spans="1:37" x14ac:dyDescent="0.2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>
        <f>_xlfn.XLOOKUP(MIS[[#This Row],[TRADING SYMBOL]],[1]Sheet1!$D:$D,[1]Sheet1!$C:$C)</f>
        <v>115.45</v>
      </c>
      <c r="AE10033">
        <f>MIS[[#This Row],[OrderAverageTradedPrice]]*MIS[[#This Row],[OrderQuantity]]</f>
        <v>2193</v>
      </c>
      <c r="AF10033">
        <f>MIS[[#This Row],[LTP]]*MIS[[#This Row],[OrderQuantity]]</f>
        <v>2309</v>
      </c>
      <c r="AG10033">
        <f>IF(MIS[[#This Row],[OrderSide]]="SELL",MIS[[#This Row],[VALUE]]-MIS[[#This Row],[LIVE_VALUE]],MIS[[#This Row],[LIVE_VALUE]]-MIS[[#This Row],[VALUE]])</f>
        <v>116</v>
      </c>
      <c r="AH10033" t="str" cm="1">
        <f t="array" ref="AH100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33" t="str">
        <f>MIS[[#This Row],[TRADING SYMBOL]]</f>
        <v>SENSEX2552081100PE</v>
      </c>
      <c r="AJ10033" t="str">
        <f>IF(RIGHT(MIS[[#This Row],[Main/Hedge]],4)="MAIN","MAIN","HEDGE")</f>
        <v>MAIN</v>
      </c>
      <c r="AK10033" t="str" cm="1">
        <f t="array" ref="AK10033">_xlfn._xlws.FILTER(Table4[Column1],ISNUMBER(SEARCH(Table4[Column1],MIS[[#This Row],[OrderUniqueIdentifier]])),"")</f>
        <v>XYT</v>
      </c>
    </row>
    <row r="10034" spans="1:37" x14ac:dyDescent="0.2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>
        <f>_xlfn.XLOOKUP(MIS[[#This Row],[TRADING SYMBOL]],[1]Sheet1!$D:$D,[1]Sheet1!$C:$C)</f>
        <v>115.45</v>
      </c>
      <c r="AE10034">
        <f>MIS[[#This Row],[OrderAverageTradedPrice]]*MIS[[#This Row],[OrderQuantity]]</f>
        <v>2189</v>
      </c>
      <c r="AF10034">
        <f>MIS[[#This Row],[LTP]]*MIS[[#This Row],[OrderQuantity]]</f>
        <v>2309</v>
      </c>
      <c r="AG10034">
        <f>IF(MIS[[#This Row],[OrderSide]]="SELL",MIS[[#This Row],[VALUE]]-MIS[[#This Row],[LIVE_VALUE]],MIS[[#This Row],[LIVE_VALUE]]-MIS[[#This Row],[VALUE]])</f>
        <v>120</v>
      </c>
      <c r="AH10034" t="str" cm="1">
        <f t="array" ref="AH100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34" t="str">
        <f>MIS[[#This Row],[TRADING SYMBOL]]</f>
        <v>SENSEX2552081100PE</v>
      </c>
      <c r="AJ10034" t="str">
        <f>IF(RIGHT(MIS[[#This Row],[Main/Hedge]],4)="MAIN","MAIN","HEDGE")</f>
        <v>MAIN</v>
      </c>
      <c r="AK10034" t="str" cm="1">
        <f t="array" ref="AK10034">_xlfn._xlws.FILTER(Table4[Column1],ISNUMBER(SEARCH(Table4[Column1],MIS[[#This Row],[OrderUniqueIdentifier]])),"")</f>
        <v>XYT</v>
      </c>
    </row>
    <row r="10035" spans="1:37" x14ac:dyDescent="0.2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>
        <f>_xlfn.XLOOKUP(MIS[[#This Row],[TRADING SYMBOL]],[1]Sheet1!$D:$D,[1]Sheet1!$C:$C)</f>
        <v>115.45</v>
      </c>
      <c r="AE10035">
        <f>MIS[[#This Row],[OrderAverageTradedPrice]]*MIS[[#This Row],[OrderQuantity]]</f>
        <v>2189</v>
      </c>
      <c r="AF10035">
        <f>MIS[[#This Row],[LTP]]*MIS[[#This Row],[OrderQuantity]]</f>
        <v>2309</v>
      </c>
      <c r="AG10035">
        <f>IF(MIS[[#This Row],[OrderSide]]="SELL",MIS[[#This Row],[VALUE]]-MIS[[#This Row],[LIVE_VALUE]],MIS[[#This Row],[LIVE_VALUE]]-MIS[[#This Row],[VALUE]])</f>
        <v>120</v>
      </c>
      <c r="AH10035" t="str" cm="1">
        <f t="array" ref="AH100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35" t="str">
        <f>MIS[[#This Row],[TRADING SYMBOL]]</f>
        <v>SENSEX2552081100PE</v>
      </c>
      <c r="AJ10035" t="str">
        <f>IF(RIGHT(MIS[[#This Row],[Main/Hedge]],4)="MAIN","MAIN","HEDGE")</f>
        <v>MAIN</v>
      </c>
      <c r="AK10035" t="str" cm="1">
        <f t="array" ref="AK10035">_xlfn._xlws.FILTER(Table4[Column1],ISNUMBER(SEARCH(Table4[Column1],MIS[[#This Row],[OrderUniqueIdentifier]])),"")</f>
        <v>XYT</v>
      </c>
    </row>
    <row r="10036" spans="1:37" x14ac:dyDescent="0.2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>
        <f>_xlfn.XLOOKUP(MIS[[#This Row],[TRADING SYMBOL]],[1]Sheet1!$D:$D,[1]Sheet1!$C:$C)</f>
        <v>409.5</v>
      </c>
      <c r="AE10036">
        <f>MIS[[#This Row],[OrderAverageTradedPrice]]*MIS[[#This Row],[OrderQuantity]]</f>
        <v>64409</v>
      </c>
      <c r="AF10036">
        <f>MIS[[#This Row],[LTP]]*MIS[[#This Row],[OrderQuantity]]</f>
        <v>65520</v>
      </c>
      <c r="AG10036">
        <f>IF(MIS[[#This Row],[OrderSide]]="SELL",MIS[[#This Row],[VALUE]]-MIS[[#This Row],[LIVE_VALUE]],MIS[[#This Row],[LIVE_VALUE]]-MIS[[#This Row],[VALUE]])</f>
        <v>1111</v>
      </c>
      <c r="AH10036" t="str" cm="1">
        <f t="array" ref="AH10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036" t="str">
        <f>MIS[[#This Row],[TRADING SYMBOL]]</f>
        <v>SENSEX2552082300PE</v>
      </c>
      <c r="AJ10036" t="str">
        <f>IF(RIGHT(MIS[[#This Row],[Main/Hedge]],4)="MAIN","MAIN","HEDGE")</f>
        <v>MAIN</v>
      </c>
      <c r="AK10036" t="str" cm="1">
        <f t="array" ref="AK10036">_xlfn._xlws.FILTER(Table4[Column1],ISNUMBER(SEARCH(Table4[Column1],MIS[[#This Row],[OrderUniqueIdentifier]])),"")</f>
        <v>LONGSHORT</v>
      </c>
    </row>
    <row r="10037" spans="1:37" x14ac:dyDescent="0.2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>
        <f>_xlfn.XLOOKUP(MIS[[#This Row],[TRADING SYMBOL]],[1]Sheet1!$D:$D,[1]Sheet1!$C:$C)</f>
        <v>409.5</v>
      </c>
      <c r="AE10037">
        <f>MIS[[#This Row],[OrderAverageTradedPrice]]*MIS[[#This Row],[OrderQuantity]]</f>
        <v>24150.99999999996</v>
      </c>
      <c r="AF10037">
        <f>MIS[[#This Row],[LTP]]*MIS[[#This Row],[OrderQuantity]]</f>
        <v>24570</v>
      </c>
      <c r="AG10037">
        <f>IF(MIS[[#This Row],[OrderSide]]="SELL",MIS[[#This Row],[VALUE]]-MIS[[#This Row],[LIVE_VALUE]],MIS[[#This Row],[LIVE_VALUE]]-MIS[[#This Row],[VALUE]])</f>
        <v>419.00000000004002</v>
      </c>
      <c r="AH10037" t="str" cm="1">
        <f t="array" ref="AH10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037" t="str">
        <f>MIS[[#This Row],[TRADING SYMBOL]]</f>
        <v>SENSEX2552082300PE</v>
      </c>
      <c r="AJ10037" t="str">
        <f>IF(RIGHT(MIS[[#This Row],[Main/Hedge]],4)="MAIN","MAIN","HEDGE")</f>
        <v>MAIN</v>
      </c>
      <c r="AK10037" t="str" cm="1">
        <f t="array" ref="AK10037">_xlfn._xlws.FILTER(Table4[Column1],ISNUMBER(SEARCH(Table4[Column1],MIS[[#This Row],[OrderUniqueIdentifier]])),"")</f>
        <v>LONGSHORT</v>
      </c>
    </row>
    <row r="10038" spans="1:37" x14ac:dyDescent="0.2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>
        <f>_xlfn.XLOOKUP(MIS[[#This Row],[TRADING SYMBOL]],[1]Sheet1!$D:$D,[1]Sheet1!$C:$C)</f>
        <v>9.25</v>
      </c>
      <c r="AE10038">
        <f>MIS[[#This Row],[OrderAverageTradedPrice]]*MIS[[#This Row],[OrderQuantity]]</f>
        <v>3187.5</v>
      </c>
      <c r="AF10038">
        <f>MIS[[#This Row],[LTP]]*MIS[[#This Row],[OrderQuantity]]</f>
        <v>3468.75</v>
      </c>
      <c r="AG10038">
        <f>IF(MIS[[#This Row],[OrderSide]]="SELL",MIS[[#This Row],[VALUE]]-MIS[[#This Row],[LIVE_VALUE]],MIS[[#This Row],[LIVE_VALUE]]-MIS[[#This Row],[VALUE]])</f>
        <v>-281.25</v>
      </c>
      <c r="AH10038" t="str" cm="1">
        <f t="array" ref="AH10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38" t="str">
        <f>MIS[[#This Row],[TRADING SYMBOL]]</f>
        <v>NIFTY2552223750PE</v>
      </c>
      <c r="AJ10038" t="str">
        <f>IF(RIGHT(MIS[[#This Row],[Main/Hedge]],4)="MAIN","MAIN","HEDGE")</f>
        <v>HEDGE</v>
      </c>
      <c r="AK10038" t="str" cm="1">
        <f t="array" ref="AK10038">_xlfn._xlws.FILTER(Table4[Column1],ISNUMBER(SEARCH(Table4[Column1],MIS[[#This Row],[OrderUniqueIdentifier]])),"")</f>
        <v>NOTREND</v>
      </c>
    </row>
    <row r="10039" spans="1:37" x14ac:dyDescent="0.2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>
        <f>_xlfn.XLOOKUP(MIS[[#This Row],[TRADING SYMBOL]],[1]Sheet1!$D:$D,[1]Sheet1!$C:$C)</f>
        <v>11.55</v>
      </c>
      <c r="AE10039">
        <f>MIS[[#This Row],[OrderAverageTradedPrice]]*MIS[[#This Row],[OrderQuantity]]</f>
        <v>900</v>
      </c>
      <c r="AF10039">
        <f>MIS[[#This Row],[LTP]]*MIS[[#This Row],[OrderQuantity]]</f>
        <v>924</v>
      </c>
      <c r="AG10039">
        <f>IF(MIS[[#This Row],[OrderSide]]="SELL",MIS[[#This Row],[VALUE]]-MIS[[#This Row],[LIVE_VALUE]],MIS[[#This Row],[LIVE_VALUE]]-MIS[[#This Row],[VALUE]])</f>
        <v>-24</v>
      </c>
      <c r="AH10039" t="str" cm="1">
        <f t="array" ref="AH100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39" t="str">
        <f>MIS[[#This Row],[TRADING SYMBOL]]</f>
        <v>SENSEX2552078400PE</v>
      </c>
      <c r="AJ10039" t="str">
        <f>IF(RIGHT(MIS[[#This Row],[Main/Hedge]],4)="MAIN","MAIN","HEDGE")</f>
        <v>HEDGE</v>
      </c>
      <c r="AK10039" t="str" cm="1">
        <f t="array" ref="AK10039">_xlfn._xlws.FILTER(Table4[Column1],ISNUMBER(SEARCH(Table4[Column1],MIS[[#This Row],[OrderUniqueIdentifier]])),"")</f>
        <v>XYT</v>
      </c>
    </row>
    <row r="10040" spans="1:37" x14ac:dyDescent="0.2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>
        <f>_xlfn.XLOOKUP(MIS[[#This Row],[TRADING SYMBOL]],[1]Sheet1!$D:$D,[1]Sheet1!$C:$C)</f>
        <v>8.25</v>
      </c>
      <c r="AE10040">
        <f>MIS[[#This Row],[OrderAverageTradedPrice]]*MIS[[#This Row],[OrderQuantity]]</f>
        <v>1061</v>
      </c>
      <c r="AF10040">
        <f>MIS[[#This Row],[LTP]]*MIS[[#This Row],[OrderQuantity]]</f>
        <v>660</v>
      </c>
      <c r="AG10040">
        <f>IF(MIS[[#This Row],[OrderSide]]="SELL",MIS[[#This Row],[VALUE]]-MIS[[#This Row],[LIVE_VALUE]],MIS[[#This Row],[LIVE_VALUE]]-MIS[[#This Row],[VALUE]])</f>
        <v>401</v>
      </c>
      <c r="AH10040" t="str" cm="1">
        <f t="array" ref="AH100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40" t="str">
        <f>MIS[[#This Row],[TRADING SYMBOL]]</f>
        <v>SENSEX2552078600PE</v>
      </c>
      <c r="AJ10040" t="str">
        <f>IF(RIGHT(MIS[[#This Row],[Main/Hedge]],4)="MAIN","MAIN","HEDGE")</f>
        <v>HEDGE</v>
      </c>
      <c r="AK10040" t="str" cm="1">
        <f t="array" ref="AK10040">_xlfn._xlws.FILTER(Table4[Column1],ISNUMBER(SEARCH(Table4[Column1],MIS[[#This Row],[OrderUniqueIdentifier]])),"")</f>
        <v>XYT</v>
      </c>
    </row>
    <row r="10041" spans="1:37" x14ac:dyDescent="0.2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>
        <f>_xlfn.XLOOKUP(MIS[[#This Row],[TRADING SYMBOL]],[1]Sheet1!$D:$D,[1]Sheet1!$C:$C)</f>
        <v>32.799999999999997</v>
      </c>
      <c r="AE10041">
        <f>MIS[[#This Row],[OrderAverageTradedPrice]]*MIS[[#This Row],[OrderQuantity]]</f>
        <v>3912</v>
      </c>
      <c r="AF10041">
        <f>MIS[[#This Row],[LTP]]*MIS[[#This Row],[OrderQuantity]]</f>
        <v>3935.9999999999995</v>
      </c>
      <c r="AG10041">
        <f>IF(MIS[[#This Row],[OrderSide]]="SELL",MIS[[#This Row],[VALUE]]-MIS[[#This Row],[LIVE_VALUE]],MIS[[#This Row],[LIVE_VALUE]]-MIS[[#This Row],[VALUE]])</f>
        <v>-23.999999999999545</v>
      </c>
      <c r="AH10041" t="str" cm="1">
        <f t="array" ref="AH10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1" t="str">
        <f>MIS[[#This Row],[TRADING SYMBOL]]</f>
        <v>SENSEX2552079800PE</v>
      </c>
      <c r="AJ10041" t="str">
        <f>IF(RIGHT(MIS[[#This Row],[Main/Hedge]],4)="MAIN","MAIN","HEDGE")</f>
        <v>HEDGE</v>
      </c>
      <c r="AK10041" t="str" cm="1">
        <f t="array" ref="AK10041">_xlfn._xlws.FILTER(Table4[Column1],ISNUMBER(SEARCH(Table4[Column1],MIS[[#This Row],[OrderUniqueIdentifier]])),"")</f>
        <v>NOTREND</v>
      </c>
    </row>
    <row r="10042" spans="1:37" x14ac:dyDescent="0.2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>
        <f>_xlfn.XLOOKUP(MIS[[#This Row],[TRADING SYMBOL]],[1]Sheet1!$D:$D,[1]Sheet1!$C:$C)</f>
        <v>4.0999999999999996</v>
      </c>
      <c r="AE10042">
        <f>MIS[[#This Row],[OrderAverageTradedPrice]]*MIS[[#This Row],[OrderQuantity]]</f>
        <v>107</v>
      </c>
      <c r="AF10042">
        <f>MIS[[#This Row],[LTP]]*MIS[[#This Row],[OrderQuantity]]</f>
        <v>82</v>
      </c>
      <c r="AG10042">
        <f>IF(MIS[[#This Row],[OrderSide]]="SELL",MIS[[#This Row],[VALUE]]-MIS[[#This Row],[LIVE_VALUE]],MIS[[#This Row],[LIVE_VALUE]]-MIS[[#This Row],[VALUE]])</f>
        <v>25</v>
      </c>
      <c r="AH10042" t="str" cm="1">
        <f t="array" ref="AH100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42" t="str">
        <f>MIS[[#This Row],[TRADING SYMBOL]]</f>
        <v>SENSEX2552085900CE</v>
      </c>
      <c r="AJ10042" t="str">
        <f>IF(RIGHT(MIS[[#This Row],[Main/Hedge]],4)="MAIN","MAIN","HEDGE")</f>
        <v>HEDGE</v>
      </c>
      <c r="AK10042" t="str" cm="1">
        <f t="array" ref="AK10042">_xlfn._xlws.FILTER(Table4[Column1],ISNUMBER(SEARCH(Table4[Column1],MIS[[#This Row],[OrderUniqueIdentifier]])),"")</f>
        <v>XYT</v>
      </c>
    </row>
    <row r="10043" spans="1:37" x14ac:dyDescent="0.2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>
        <f>_xlfn.XLOOKUP(MIS[[#This Row],[TRADING SYMBOL]],[1]Sheet1!$D:$D,[1]Sheet1!$C:$C)</f>
        <v>3.05</v>
      </c>
      <c r="AE10043">
        <f>MIS[[#This Row],[OrderAverageTradedPrice]]*MIS[[#This Row],[OrderQuantity]]</f>
        <v>221.25</v>
      </c>
      <c r="AF10043">
        <f>MIS[[#This Row],[LTP]]*MIS[[#This Row],[OrderQuantity]]</f>
        <v>228.75</v>
      </c>
      <c r="AG10043">
        <f>IF(MIS[[#This Row],[OrderSide]]="SELL",MIS[[#This Row],[VALUE]]-MIS[[#This Row],[LIVE_VALUE]],MIS[[#This Row],[LIVE_VALUE]]-MIS[[#This Row],[VALUE]])</f>
        <v>-7.5</v>
      </c>
      <c r="AH10043" t="str" cm="1">
        <f t="array" ref="AH10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3" t="str">
        <f>MIS[[#This Row],[TRADING SYMBOL]]</f>
        <v>NIFTY2552226350CE</v>
      </c>
      <c r="AJ10043" t="str">
        <f>IF(RIGHT(MIS[[#This Row],[Main/Hedge]],4)="MAIN","MAIN","HEDGE")</f>
        <v>HEDGE</v>
      </c>
      <c r="AK10043" t="str" cm="1">
        <f t="array" ref="AK10043">_xlfn._xlws.FILTER(Table4[Column1],ISNUMBER(SEARCH(Table4[Column1],MIS[[#This Row],[OrderUniqueIdentifier]])),"")</f>
        <v>NOTREND</v>
      </c>
    </row>
    <row r="10044" spans="1:37" x14ac:dyDescent="0.2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>
        <f>_xlfn.XLOOKUP(MIS[[#This Row],[TRADING SYMBOL]],[1]Sheet1!$D:$D,[1]Sheet1!$C:$C)</f>
        <v>17.8</v>
      </c>
      <c r="AE10044">
        <f>MIS[[#This Row],[OrderAverageTradedPrice]]*MIS[[#This Row],[OrderQuantity]]</f>
        <v>670</v>
      </c>
      <c r="AF10044">
        <f>MIS[[#This Row],[LTP]]*MIS[[#This Row],[OrderQuantity]]</f>
        <v>712</v>
      </c>
      <c r="AG10044">
        <f>IF(MIS[[#This Row],[OrderSide]]="SELL",MIS[[#This Row],[VALUE]]-MIS[[#This Row],[LIVE_VALUE]],MIS[[#This Row],[LIVE_VALUE]]-MIS[[#This Row],[VALUE]])</f>
        <v>-42</v>
      </c>
      <c r="AH10044" t="str" cm="1">
        <f t="array" ref="AH10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4" t="str">
        <f>MIS[[#This Row],[TRADING SYMBOL]]</f>
        <v>SENSEX2552084800CE</v>
      </c>
      <c r="AJ10044" t="str">
        <f>IF(RIGHT(MIS[[#This Row],[Main/Hedge]],4)="MAIN","MAIN","HEDGE")</f>
        <v>HEDGE</v>
      </c>
      <c r="AK10044" t="str" cm="1">
        <f t="array" ref="AK10044">_xlfn._xlws.FILTER(Table4[Column1],ISNUMBER(SEARCH(Table4[Column1],MIS[[#This Row],[OrderUniqueIdentifier]])),"")</f>
        <v>NOTREND</v>
      </c>
    </row>
    <row r="10045" spans="1:37" x14ac:dyDescent="0.2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>
        <f>_xlfn.XLOOKUP(MIS[[#This Row],[TRADING SYMBOL]],[1]Sheet1!$D:$D,[1]Sheet1!$C:$C)</f>
        <v>4.0999999999999996</v>
      </c>
      <c r="AE10045">
        <f>MIS[[#This Row],[OrderAverageTradedPrice]]*MIS[[#This Row],[OrderQuantity]]</f>
        <v>214</v>
      </c>
      <c r="AF10045">
        <f>MIS[[#This Row],[LTP]]*MIS[[#This Row],[OrderQuantity]]</f>
        <v>164</v>
      </c>
      <c r="AG10045">
        <f>IF(MIS[[#This Row],[OrderSide]]="SELL",MIS[[#This Row],[VALUE]]-MIS[[#This Row],[LIVE_VALUE]],MIS[[#This Row],[LIVE_VALUE]]-MIS[[#This Row],[VALUE]])</f>
        <v>50</v>
      </c>
      <c r="AH10045" t="str" cm="1">
        <f t="array" ref="AH100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45" t="str">
        <f>MIS[[#This Row],[TRADING SYMBOL]]</f>
        <v>SENSEX2552085900CE</v>
      </c>
      <c r="AJ10045" t="str">
        <f>IF(RIGHT(MIS[[#This Row],[Main/Hedge]],4)="MAIN","MAIN","HEDGE")</f>
        <v>HEDGE</v>
      </c>
      <c r="AK10045" t="str" cm="1">
        <f t="array" ref="AK10045">_xlfn._xlws.FILTER(Table4[Column1],ISNUMBER(SEARCH(Table4[Column1],MIS[[#This Row],[OrderUniqueIdentifier]])),"")</f>
        <v>XYT</v>
      </c>
    </row>
    <row r="10046" spans="1:37" x14ac:dyDescent="0.2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>
        <f>_xlfn.XLOOKUP(MIS[[#This Row],[TRADING SYMBOL]],[1]Sheet1!$D:$D,[1]Sheet1!$C:$C)</f>
        <v>4.0999999999999996</v>
      </c>
      <c r="AE10046">
        <f>MIS[[#This Row],[OrderAverageTradedPrice]]*MIS[[#This Row],[OrderQuantity]]</f>
        <v>107</v>
      </c>
      <c r="AF10046">
        <f>MIS[[#This Row],[LTP]]*MIS[[#This Row],[OrderQuantity]]</f>
        <v>82</v>
      </c>
      <c r="AG10046">
        <f>IF(MIS[[#This Row],[OrderSide]]="SELL",MIS[[#This Row],[VALUE]]-MIS[[#This Row],[LIVE_VALUE]],MIS[[#This Row],[LIVE_VALUE]]-MIS[[#This Row],[VALUE]])</f>
        <v>25</v>
      </c>
      <c r="AH10046" t="str" cm="1">
        <f t="array" ref="AH100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46" t="str">
        <f>MIS[[#This Row],[TRADING SYMBOL]]</f>
        <v>SENSEX2552085900CE</v>
      </c>
      <c r="AJ10046" t="str">
        <f>IF(RIGHT(MIS[[#This Row],[Main/Hedge]],4)="MAIN","MAIN","HEDGE")</f>
        <v>HEDGE</v>
      </c>
      <c r="AK10046" t="str" cm="1">
        <f t="array" ref="AK10046">_xlfn._xlws.FILTER(Table4[Column1],ISNUMBER(SEARCH(Table4[Column1],MIS[[#This Row],[OrderUniqueIdentifier]])),"")</f>
        <v>XYT</v>
      </c>
    </row>
    <row r="10047" spans="1:37" x14ac:dyDescent="0.2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>
        <f>_xlfn.XLOOKUP(MIS[[#This Row],[TRADING SYMBOL]],[1]Sheet1!$D:$D,[1]Sheet1!$C:$C)</f>
        <v>3.05</v>
      </c>
      <c r="AE10047">
        <f>MIS[[#This Row],[OrderAverageTradedPrice]]*MIS[[#This Row],[OrderQuantity]]</f>
        <v>1548.75</v>
      </c>
      <c r="AF10047">
        <f>MIS[[#This Row],[LTP]]*MIS[[#This Row],[OrderQuantity]]</f>
        <v>1601.25</v>
      </c>
      <c r="AG10047">
        <f>IF(MIS[[#This Row],[OrderSide]]="SELL",MIS[[#This Row],[VALUE]]-MIS[[#This Row],[LIVE_VALUE]],MIS[[#This Row],[LIVE_VALUE]]-MIS[[#This Row],[VALUE]])</f>
        <v>-52.5</v>
      </c>
      <c r="AH10047" t="str" cm="1">
        <f t="array" ref="AH10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7" t="str">
        <f>MIS[[#This Row],[TRADING SYMBOL]]</f>
        <v>NIFTY2552226350CE</v>
      </c>
      <c r="AJ10047" t="str">
        <f>IF(RIGHT(MIS[[#This Row],[Main/Hedge]],4)="MAIN","MAIN","HEDGE")</f>
        <v>HEDGE</v>
      </c>
      <c r="AK10047" t="str" cm="1">
        <f t="array" ref="AK10047">_xlfn._xlws.FILTER(Table4[Column1],ISNUMBER(SEARCH(Table4[Column1],MIS[[#This Row],[OrderUniqueIdentifier]])),"")</f>
        <v>NOTREND</v>
      </c>
    </row>
    <row r="10048" spans="1:37" x14ac:dyDescent="0.2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>
        <f>_xlfn.XLOOKUP(MIS[[#This Row],[TRADING SYMBOL]],[1]Sheet1!$D:$D,[1]Sheet1!$C:$C)</f>
        <v>4.0999999999999996</v>
      </c>
      <c r="AE10048">
        <f>MIS[[#This Row],[OrderAverageTradedPrice]]*MIS[[#This Row],[OrderQuantity]]</f>
        <v>749</v>
      </c>
      <c r="AF10048">
        <f>MIS[[#This Row],[LTP]]*MIS[[#This Row],[OrderQuantity]]</f>
        <v>574</v>
      </c>
      <c r="AG10048">
        <f>IF(MIS[[#This Row],[OrderSide]]="SELL",MIS[[#This Row],[VALUE]]-MIS[[#This Row],[LIVE_VALUE]],MIS[[#This Row],[LIVE_VALUE]]-MIS[[#This Row],[VALUE]])</f>
        <v>175</v>
      </c>
      <c r="AH10048" t="str" cm="1">
        <f t="array" ref="AH100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48" t="str">
        <f>MIS[[#This Row],[TRADING SYMBOL]]</f>
        <v>SENSEX2552085900CE</v>
      </c>
      <c r="AJ10048" t="str">
        <f>IF(RIGHT(MIS[[#This Row],[Main/Hedge]],4)="MAIN","MAIN","HEDGE")</f>
        <v>HEDGE</v>
      </c>
      <c r="AK10048" t="str" cm="1">
        <f t="array" ref="AK10048">_xlfn._xlws.FILTER(Table4[Column1],ISNUMBER(SEARCH(Table4[Column1],MIS[[#This Row],[OrderUniqueIdentifier]])),"")</f>
        <v>XYT</v>
      </c>
    </row>
    <row r="10049" spans="1:37" x14ac:dyDescent="0.2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>
        <f>_xlfn.XLOOKUP(MIS[[#This Row],[TRADING SYMBOL]],[1]Sheet1!$D:$D,[1]Sheet1!$C:$C)</f>
        <v>3.05</v>
      </c>
      <c r="AE10049">
        <f>MIS[[#This Row],[OrderAverageTradedPrice]]*MIS[[#This Row],[OrderQuantity]]</f>
        <v>221.25</v>
      </c>
      <c r="AF10049">
        <f>MIS[[#This Row],[LTP]]*MIS[[#This Row],[OrderQuantity]]</f>
        <v>228.75</v>
      </c>
      <c r="AG10049">
        <f>IF(MIS[[#This Row],[OrderSide]]="SELL",MIS[[#This Row],[VALUE]]-MIS[[#This Row],[LIVE_VALUE]],MIS[[#This Row],[LIVE_VALUE]]-MIS[[#This Row],[VALUE]])</f>
        <v>-7.5</v>
      </c>
      <c r="AH10049" t="str" cm="1">
        <f t="array" ref="AH10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9" t="str">
        <f>MIS[[#This Row],[TRADING SYMBOL]]</f>
        <v>NIFTY2552226350CE</v>
      </c>
      <c r="AJ10049" t="str">
        <f>IF(RIGHT(MIS[[#This Row],[Main/Hedge]],4)="MAIN","MAIN","HEDGE")</f>
        <v>HEDGE</v>
      </c>
      <c r="AK10049" t="str" cm="1">
        <f t="array" ref="AK10049">_xlfn._xlws.FILTER(Table4[Column1],ISNUMBER(SEARCH(Table4[Column1],MIS[[#This Row],[OrderUniqueIdentifier]])),"")</f>
        <v>NOTREND</v>
      </c>
    </row>
    <row r="10050" spans="1:37" x14ac:dyDescent="0.2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>
        <f>_xlfn.XLOOKUP(MIS[[#This Row],[TRADING SYMBOL]],[1]Sheet1!$D:$D,[1]Sheet1!$C:$C)</f>
        <v>4.0999999999999996</v>
      </c>
      <c r="AE10050">
        <f>MIS[[#This Row],[OrderAverageTradedPrice]]*MIS[[#This Row],[OrderQuantity]]</f>
        <v>107</v>
      </c>
      <c r="AF10050">
        <f>MIS[[#This Row],[LTP]]*MIS[[#This Row],[OrderQuantity]]</f>
        <v>82</v>
      </c>
      <c r="AG10050">
        <f>IF(MIS[[#This Row],[OrderSide]]="SELL",MIS[[#This Row],[VALUE]]-MIS[[#This Row],[LIVE_VALUE]],MIS[[#This Row],[LIVE_VALUE]]-MIS[[#This Row],[VALUE]])</f>
        <v>25</v>
      </c>
      <c r="AH10050" t="str" cm="1">
        <f t="array" ref="AH100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50" t="str">
        <f>MIS[[#This Row],[TRADING SYMBOL]]</f>
        <v>SENSEX2552085900CE</v>
      </c>
      <c r="AJ10050" t="str">
        <f>IF(RIGHT(MIS[[#This Row],[Main/Hedge]],4)="MAIN","MAIN","HEDGE")</f>
        <v>HEDGE</v>
      </c>
      <c r="AK10050" t="str" cm="1">
        <f t="array" ref="AK10050">_xlfn._xlws.FILTER(Table4[Column1],ISNUMBER(SEARCH(Table4[Column1],MIS[[#This Row],[OrderUniqueIdentifier]])),"")</f>
        <v>XYT</v>
      </c>
    </row>
    <row r="10051" spans="1:37" x14ac:dyDescent="0.2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>
        <f>_xlfn.XLOOKUP(MIS[[#This Row],[TRADING SYMBOL]],[1]Sheet1!$D:$D,[1]Sheet1!$C:$C)</f>
        <v>17.8</v>
      </c>
      <c r="AE10051">
        <f>MIS[[#This Row],[OrderAverageTradedPrice]]*MIS[[#This Row],[OrderQuantity]]</f>
        <v>334</v>
      </c>
      <c r="AF10051">
        <f>MIS[[#This Row],[LTP]]*MIS[[#This Row],[OrderQuantity]]</f>
        <v>356</v>
      </c>
      <c r="AG10051">
        <f>IF(MIS[[#This Row],[OrderSide]]="SELL",MIS[[#This Row],[VALUE]]-MIS[[#This Row],[LIVE_VALUE]],MIS[[#This Row],[LIVE_VALUE]]-MIS[[#This Row],[VALUE]])</f>
        <v>-22</v>
      </c>
      <c r="AH10051" t="str" cm="1">
        <f t="array" ref="AH100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1" t="str">
        <f>MIS[[#This Row],[TRADING SYMBOL]]</f>
        <v>SENSEX2552084800CE</v>
      </c>
      <c r="AJ10051" t="str">
        <f>IF(RIGHT(MIS[[#This Row],[Main/Hedge]],4)="MAIN","MAIN","HEDGE")</f>
        <v>HEDGE</v>
      </c>
      <c r="AK10051" t="str" cm="1">
        <f t="array" ref="AK10051">_xlfn._xlws.FILTER(Table4[Column1],ISNUMBER(SEARCH(Table4[Column1],MIS[[#This Row],[OrderUniqueIdentifier]])),"")</f>
        <v>NOTREND</v>
      </c>
    </row>
    <row r="10052" spans="1:37" x14ac:dyDescent="0.2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>
        <f>_xlfn.XLOOKUP(MIS[[#This Row],[TRADING SYMBOL]],[1]Sheet1!$D:$D,[1]Sheet1!$C:$C)</f>
        <v>4.0999999999999996</v>
      </c>
      <c r="AE10052">
        <f>MIS[[#This Row],[OrderAverageTradedPrice]]*MIS[[#This Row],[OrderQuantity]]</f>
        <v>107</v>
      </c>
      <c r="AF10052">
        <f>MIS[[#This Row],[LTP]]*MIS[[#This Row],[OrderQuantity]]</f>
        <v>82</v>
      </c>
      <c r="AG10052">
        <f>IF(MIS[[#This Row],[OrderSide]]="SELL",MIS[[#This Row],[VALUE]]-MIS[[#This Row],[LIVE_VALUE]],MIS[[#This Row],[LIVE_VALUE]]-MIS[[#This Row],[VALUE]])</f>
        <v>25</v>
      </c>
      <c r="AH10052" t="str" cm="1">
        <f t="array" ref="AH100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52" t="str">
        <f>MIS[[#This Row],[TRADING SYMBOL]]</f>
        <v>SENSEX2552085900CE</v>
      </c>
      <c r="AJ10052" t="str">
        <f>IF(RIGHT(MIS[[#This Row],[Main/Hedge]],4)="MAIN","MAIN","HEDGE")</f>
        <v>HEDGE</v>
      </c>
      <c r="AK10052" t="str" cm="1">
        <f t="array" ref="AK10052">_xlfn._xlws.FILTER(Table4[Column1],ISNUMBER(SEARCH(Table4[Column1],MIS[[#This Row],[OrderUniqueIdentifier]])),"")</f>
        <v>XYT</v>
      </c>
    </row>
    <row r="10053" spans="1:37" x14ac:dyDescent="0.2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>
        <f>_xlfn.XLOOKUP(MIS[[#This Row],[TRADING SYMBOL]],[1]Sheet1!$D:$D,[1]Sheet1!$C:$C)</f>
        <v>11.55</v>
      </c>
      <c r="AE10053">
        <f>MIS[[#This Row],[OrderAverageTradedPrice]]*MIS[[#This Row],[OrderQuantity]]</f>
        <v>2703</v>
      </c>
      <c r="AF10053">
        <f>MIS[[#This Row],[LTP]]*MIS[[#This Row],[OrderQuantity]]</f>
        <v>2772</v>
      </c>
      <c r="AG10053">
        <f>IF(MIS[[#This Row],[OrderSide]]="SELL",MIS[[#This Row],[VALUE]]-MIS[[#This Row],[LIVE_VALUE]],MIS[[#This Row],[LIVE_VALUE]]-MIS[[#This Row],[VALUE]])</f>
        <v>-69</v>
      </c>
      <c r="AH10053" t="str" cm="1">
        <f t="array" ref="AH100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53" t="str">
        <f>MIS[[#This Row],[TRADING SYMBOL]]</f>
        <v>SENSEX2552078400PE</v>
      </c>
      <c r="AJ10053" t="str">
        <f>IF(RIGHT(MIS[[#This Row],[Main/Hedge]],4)="MAIN","MAIN","HEDGE")</f>
        <v>HEDGE</v>
      </c>
      <c r="AK10053" t="str" cm="1">
        <f t="array" ref="AK10053">_xlfn._xlws.FILTER(Table4[Column1],ISNUMBER(SEARCH(Table4[Column1],MIS[[#This Row],[OrderUniqueIdentifier]])),"")</f>
        <v>XYT</v>
      </c>
    </row>
    <row r="10054" spans="1:37" x14ac:dyDescent="0.2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>
        <f>_xlfn.XLOOKUP(MIS[[#This Row],[TRADING SYMBOL]],[1]Sheet1!$D:$D,[1]Sheet1!$C:$C)</f>
        <v>32.799999999999997</v>
      </c>
      <c r="AE10054">
        <f>MIS[[#This Row],[OrderAverageTradedPrice]]*MIS[[#This Row],[OrderQuantity]]</f>
        <v>11084</v>
      </c>
      <c r="AF10054">
        <f>MIS[[#This Row],[LTP]]*MIS[[#This Row],[OrderQuantity]]</f>
        <v>11151.999999999998</v>
      </c>
      <c r="AG10054">
        <f>IF(MIS[[#This Row],[OrderSide]]="SELL",MIS[[#This Row],[VALUE]]-MIS[[#This Row],[LIVE_VALUE]],MIS[[#This Row],[LIVE_VALUE]]-MIS[[#This Row],[VALUE]])</f>
        <v>-67.999999999998181</v>
      </c>
      <c r="AH10054" t="str" cm="1">
        <f t="array" ref="AH100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4" t="str">
        <f>MIS[[#This Row],[TRADING SYMBOL]]</f>
        <v>SENSEX2552079800PE</v>
      </c>
      <c r="AJ10054" t="str">
        <f>IF(RIGHT(MIS[[#This Row],[Main/Hedge]],4)="MAIN","MAIN","HEDGE")</f>
        <v>HEDGE</v>
      </c>
      <c r="AK10054" t="str" cm="1">
        <f t="array" ref="AK10054">_xlfn._xlws.FILTER(Table4[Column1],ISNUMBER(SEARCH(Table4[Column1],MIS[[#This Row],[OrderUniqueIdentifier]])),"")</f>
        <v>NOTREND</v>
      </c>
    </row>
    <row r="10055" spans="1:37" x14ac:dyDescent="0.2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>
        <f>_xlfn.XLOOKUP(MIS[[#This Row],[TRADING SYMBOL]],[1]Sheet1!$D:$D,[1]Sheet1!$C:$C)</f>
        <v>10</v>
      </c>
      <c r="AE10055">
        <f>MIS[[#This Row],[OrderAverageTradedPrice]]*MIS[[#This Row],[OrderQuantity]]</f>
        <v>237</v>
      </c>
      <c r="AF10055">
        <f>MIS[[#This Row],[LTP]]*MIS[[#This Row],[OrderQuantity]]</f>
        <v>200</v>
      </c>
      <c r="AG10055">
        <f>IF(MIS[[#This Row],[OrderSide]]="SELL",MIS[[#This Row],[VALUE]]-MIS[[#This Row],[LIVE_VALUE]],MIS[[#This Row],[LIVE_VALUE]]-MIS[[#This Row],[VALUE]])</f>
        <v>37</v>
      </c>
      <c r="AH10055" t="str" cm="1">
        <f t="array" ref="AH100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55" t="str">
        <f>MIS[[#This Row],[TRADING SYMBOL]]</f>
        <v>SENSEX2552078500PE</v>
      </c>
      <c r="AJ10055" t="str">
        <f>IF(RIGHT(MIS[[#This Row],[Main/Hedge]],4)="MAIN","MAIN","HEDGE")</f>
        <v>HEDGE</v>
      </c>
      <c r="AK10055" t="str" cm="1">
        <f t="array" ref="AK10055">_xlfn._xlws.FILTER(Table4[Column1],ISNUMBER(SEARCH(Table4[Column1],MIS[[#This Row],[OrderUniqueIdentifier]])),"")</f>
        <v>XYT</v>
      </c>
    </row>
    <row r="10056" spans="1:37" x14ac:dyDescent="0.2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>
        <f>_xlfn.XLOOKUP(MIS[[#This Row],[TRADING SYMBOL]],[1]Sheet1!$D:$D,[1]Sheet1!$C:$C)</f>
        <v>9.25</v>
      </c>
      <c r="AE10056">
        <f>MIS[[#This Row],[OrderAverageTradedPrice]]*MIS[[#This Row],[OrderQuantity]]</f>
        <v>2535</v>
      </c>
      <c r="AF10056">
        <f>MIS[[#This Row],[LTP]]*MIS[[#This Row],[OrderQuantity]]</f>
        <v>2775</v>
      </c>
      <c r="AG10056">
        <f>IF(MIS[[#This Row],[OrderSide]]="SELL",MIS[[#This Row],[VALUE]]-MIS[[#This Row],[LIVE_VALUE]],MIS[[#This Row],[LIVE_VALUE]]-MIS[[#This Row],[VALUE]])</f>
        <v>-240</v>
      </c>
      <c r="AH10056" t="str" cm="1">
        <f t="array" ref="AH10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6" t="str">
        <f>MIS[[#This Row],[TRADING SYMBOL]]</f>
        <v>NIFTY2552223750PE</v>
      </c>
      <c r="AJ10056" t="str">
        <f>IF(RIGHT(MIS[[#This Row],[Main/Hedge]],4)="MAIN","MAIN","HEDGE")</f>
        <v>HEDGE</v>
      </c>
      <c r="AK10056" t="str" cm="1">
        <f t="array" ref="AK10056">_xlfn._xlws.FILTER(Table4[Column1],ISNUMBER(SEARCH(Table4[Column1],MIS[[#This Row],[OrderUniqueIdentifier]])),"")</f>
        <v>NOTREND</v>
      </c>
    </row>
    <row r="10057" spans="1:37" x14ac:dyDescent="0.2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>
        <f>_xlfn.XLOOKUP(MIS[[#This Row],[TRADING SYMBOL]],[1]Sheet1!$D:$D,[1]Sheet1!$C:$C)</f>
        <v>17.8</v>
      </c>
      <c r="AE10057">
        <f>MIS[[#This Row],[OrderAverageTradedPrice]]*MIS[[#This Row],[OrderQuantity]]</f>
        <v>2010</v>
      </c>
      <c r="AF10057">
        <f>MIS[[#This Row],[LTP]]*MIS[[#This Row],[OrderQuantity]]</f>
        <v>2136</v>
      </c>
      <c r="AG10057">
        <f>IF(MIS[[#This Row],[OrderSide]]="SELL",MIS[[#This Row],[VALUE]]-MIS[[#This Row],[LIVE_VALUE]],MIS[[#This Row],[LIVE_VALUE]]-MIS[[#This Row],[VALUE]])</f>
        <v>-126</v>
      </c>
      <c r="AH10057" t="str" cm="1">
        <f t="array" ref="AH10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7" t="str">
        <f>MIS[[#This Row],[TRADING SYMBOL]]</f>
        <v>SENSEX2552084800CE</v>
      </c>
      <c r="AJ10057" t="str">
        <f>IF(RIGHT(MIS[[#This Row],[Main/Hedge]],4)="MAIN","MAIN","HEDGE")</f>
        <v>HEDGE</v>
      </c>
      <c r="AK10057" t="str" cm="1">
        <f t="array" ref="AK10057">_xlfn._xlws.FILTER(Table4[Column1],ISNUMBER(SEARCH(Table4[Column1],MIS[[#This Row],[OrderUniqueIdentifier]])),"")</f>
        <v>NOTREND</v>
      </c>
    </row>
    <row r="10058" spans="1:37" x14ac:dyDescent="0.2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>
        <f>_xlfn.XLOOKUP(MIS[[#This Row],[TRADING SYMBOL]],[1]Sheet1!$D:$D,[1]Sheet1!$C:$C)</f>
        <v>4.0999999999999996</v>
      </c>
      <c r="AE10058">
        <f>MIS[[#This Row],[OrderAverageTradedPrice]]*MIS[[#This Row],[OrderQuantity]]</f>
        <v>428</v>
      </c>
      <c r="AF10058">
        <f>MIS[[#This Row],[LTP]]*MIS[[#This Row],[OrderQuantity]]</f>
        <v>328</v>
      </c>
      <c r="AG10058">
        <f>IF(MIS[[#This Row],[OrderSide]]="SELL",MIS[[#This Row],[VALUE]]-MIS[[#This Row],[LIVE_VALUE]],MIS[[#This Row],[LIVE_VALUE]]-MIS[[#This Row],[VALUE]])</f>
        <v>100</v>
      </c>
      <c r="AH10058" t="str" cm="1">
        <f t="array" ref="AH100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58" t="str">
        <f>MIS[[#This Row],[TRADING SYMBOL]]</f>
        <v>SENSEX2552085900CE</v>
      </c>
      <c r="AJ10058" t="str">
        <f>IF(RIGHT(MIS[[#This Row],[Main/Hedge]],4)="MAIN","MAIN","HEDGE")</f>
        <v>HEDGE</v>
      </c>
      <c r="AK10058" t="str" cm="1">
        <f t="array" ref="AK10058">_xlfn._xlws.FILTER(Table4[Column1],ISNUMBER(SEARCH(Table4[Column1],MIS[[#This Row],[OrderUniqueIdentifier]])),"")</f>
        <v>XYT</v>
      </c>
    </row>
    <row r="10059" spans="1:37" x14ac:dyDescent="0.2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>
        <f>_xlfn.XLOOKUP(MIS[[#This Row],[TRADING SYMBOL]],[1]Sheet1!$D:$D,[1]Sheet1!$C:$C)</f>
        <v>10</v>
      </c>
      <c r="AE10059">
        <f>MIS[[#This Row],[OrderAverageTradedPrice]]*MIS[[#This Row],[OrderQuantity]]</f>
        <v>948</v>
      </c>
      <c r="AF10059">
        <f>MIS[[#This Row],[LTP]]*MIS[[#This Row],[OrderQuantity]]</f>
        <v>800</v>
      </c>
      <c r="AG10059">
        <f>IF(MIS[[#This Row],[OrderSide]]="SELL",MIS[[#This Row],[VALUE]]-MIS[[#This Row],[LIVE_VALUE]],MIS[[#This Row],[LIVE_VALUE]]-MIS[[#This Row],[VALUE]])</f>
        <v>148</v>
      </c>
      <c r="AH10059" t="str" cm="1">
        <f t="array" ref="AH100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59" t="str">
        <f>MIS[[#This Row],[TRADING SYMBOL]]</f>
        <v>SENSEX2552078500PE</v>
      </c>
      <c r="AJ10059" t="str">
        <f>IF(RIGHT(MIS[[#This Row],[Main/Hedge]],4)="MAIN","MAIN","HEDGE")</f>
        <v>HEDGE</v>
      </c>
      <c r="AK10059" t="str" cm="1">
        <f t="array" ref="AK10059">_xlfn._xlws.FILTER(Table4[Column1],ISNUMBER(SEARCH(Table4[Column1],MIS[[#This Row],[OrderUniqueIdentifier]])),"")</f>
        <v>XYT</v>
      </c>
    </row>
    <row r="10060" spans="1:37" x14ac:dyDescent="0.2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>
        <f>_xlfn.XLOOKUP(MIS[[#This Row],[TRADING SYMBOL]],[1]Sheet1!$D:$D,[1]Sheet1!$C:$C)</f>
        <v>3.15</v>
      </c>
      <c r="AE10060">
        <f>MIS[[#This Row],[OrderAverageTradedPrice]]*MIS[[#This Row],[OrderQuantity]]</f>
        <v>1395</v>
      </c>
      <c r="AF10060">
        <f>MIS[[#This Row],[LTP]]*MIS[[#This Row],[OrderQuantity]]</f>
        <v>1417.5</v>
      </c>
      <c r="AG10060">
        <f>IF(MIS[[#This Row],[OrderSide]]="SELL",MIS[[#This Row],[VALUE]]-MIS[[#This Row],[LIVE_VALUE]],MIS[[#This Row],[LIVE_VALUE]]-MIS[[#This Row],[VALUE]])</f>
        <v>-22.5</v>
      </c>
      <c r="AH10060" t="str" cm="1">
        <f t="array" ref="AH100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0" t="str">
        <f>MIS[[#This Row],[TRADING SYMBOL]]</f>
        <v>NIFTY2552226300CE</v>
      </c>
      <c r="AJ10060" t="str">
        <f>IF(RIGHT(MIS[[#This Row],[Main/Hedge]],4)="MAIN","MAIN","HEDGE")</f>
        <v>HEDGE</v>
      </c>
      <c r="AK10060" t="str" cm="1">
        <f t="array" ref="AK10060">_xlfn._xlws.FILTER(Table4[Column1],ISNUMBER(SEARCH(Table4[Column1],MIS[[#This Row],[OrderUniqueIdentifier]])),"")</f>
        <v>NOTREND</v>
      </c>
    </row>
    <row r="10061" spans="1:37" x14ac:dyDescent="0.2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>
        <f>_xlfn.XLOOKUP(MIS[[#This Row],[TRADING SYMBOL]],[1]Sheet1!$D:$D,[1]Sheet1!$C:$C)</f>
        <v>17.8</v>
      </c>
      <c r="AE10061">
        <f>MIS[[#This Row],[OrderAverageTradedPrice]]*MIS[[#This Row],[OrderQuantity]]</f>
        <v>2345</v>
      </c>
      <c r="AF10061">
        <f>MIS[[#This Row],[LTP]]*MIS[[#This Row],[OrderQuantity]]</f>
        <v>2492</v>
      </c>
      <c r="AG10061">
        <f>IF(MIS[[#This Row],[OrderSide]]="SELL",MIS[[#This Row],[VALUE]]-MIS[[#This Row],[LIVE_VALUE]],MIS[[#This Row],[LIVE_VALUE]]-MIS[[#This Row],[VALUE]])</f>
        <v>-147</v>
      </c>
      <c r="AH10061" t="str" cm="1">
        <f t="array" ref="AH10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1" t="str">
        <f>MIS[[#This Row],[TRADING SYMBOL]]</f>
        <v>SENSEX2552084800CE</v>
      </c>
      <c r="AJ10061" t="str">
        <f>IF(RIGHT(MIS[[#This Row],[Main/Hedge]],4)="MAIN","MAIN","HEDGE")</f>
        <v>HEDGE</v>
      </c>
      <c r="AK10061" t="str" cm="1">
        <f t="array" ref="AK10061">_xlfn._xlws.FILTER(Table4[Column1],ISNUMBER(SEARCH(Table4[Column1],MIS[[#This Row],[OrderUniqueIdentifier]])),"")</f>
        <v>NOTREND</v>
      </c>
    </row>
    <row r="10062" spans="1:37" x14ac:dyDescent="0.2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>
        <f>_xlfn.XLOOKUP(MIS[[#This Row],[TRADING SYMBOL]],[1]Sheet1!$D:$D,[1]Sheet1!$C:$C)</f>
        <v>9.25</v>
      </c>
      <c r="AE10062">
        <f>MIS[[#This Row],[OrderAverageTradedPrice]]*MIS[[#This Row],[OrderQuantity]]</f>
        <v>2535</v>
      </c>
      <c r="AF10062">
        <f>MIS[[#This Row],[LTP]]*MIS[[#This Row],[OrderQuantity]]</f>
        <v>2775</v>
      </c>
      <c r="AG10062">
        <f>IF(MIS[[#This Row],[OrderSide]]="SELL",MIS[[#This Row],[VALUE]]-MIS[[#This Row],[LIVE_VALUE]],MIS[[#This Row],[LIVE_VALUE]]-MIS[[#This Row],[VALUE]])</f>
        <v>-240</v>
      </c>
      <c r="AH10062" t="str" cm="1">
        <f t="array" ref="AH10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2" t="str">
        <f>MIS[[#This Row],[TRADING SYMBOL]]</f>
        <v>NIFTY2552223750PE</v>
      </c>
      <c r="AJ10062" t="str">
        <f>IF(RIGHT(MIS[[#This Row],[Main/Hedge]],4)="MAIN","MAIN","HEDGE")</f>
        <v>HEDGE</v>
      </c>
      <c r="AK10062" t="str" cm="1">
        <f t="array" ref="AK10062">_xlfn._xlws.FILTER(Table4[Column1],ISNUMBER(SEARCH(Table4[Column1],MIS[[#This Row],[OrderUniqueIdentifier]])),"")</f>
        <v>NOTREND</v>
      </c>
    </row>
    <row r="10063" spans="1:37" x14ac:dyDescent="0.2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>
        <f>_xlfn.XLOOKUP(MIS[[#This Row],[TRADING SYMBOL]],[1]Sheet1!$D:$D,[1]Sheet1!$C:$C)</f>
        <v>17.8</v>
      </c>
      <c r="AE10063">
        <f>MIS[[#This Row],[OrderAverageTradedPrice]]*MIS[[#This Row],[OrderQuantity]]</f>
        <v>2010</v>
      </c>
      <c r="AF10063">
        <f>MIS[[#This Row],[LTP]]*MIS[[#This Row],[OrderQuantity]]</f>
        <v>2136</v>
      </c>
      <c r="AG10063">
        <f>IF(MIS[[#This Row],[OrderSide]]="SELL",MIS[[#This Row],[VALUE]]-MIS[[#This Row],[LIVE_VALUE]],MIS[[#This Row],[LIVE_VALUE]]-MIS[[#This Row],[VALUE]])</f>
        <v>-126</v>
      </c>
      <c r="AH10063" t="str" cm="1">
        <f t="array" ref="AH10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3" t="str">
        <f>MIS[[#This Row],[TRADING SYMBOL]]</f>
        <v>SENSEX2552084800CE</v>
      </c>
      <c r="AJ10063" t="str">
        <f>IF(RIGHT(MIS[[#This Row],[Main/Hedge]],4)="MAIN","MAIN","HEDGE")</f>
        <v>HEDGE</v>
      </c>
      <c r="AK10063" t="str" cm="1">
        <f t="array" ref="AK10063">_xlfn._xlws.FILTER(Table4[Column1],ISNUMBER(SEARCH(Table4[Column1],MIS[[#This Row],[OrderUniqueIdentifier]])),"")</f>
        <v>NOTREND</v>
      </c>
    </row>
    <row r="10064" spans="1:37" x14ac:dyDescent="0.2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>
        <f>_xlfn.XLOOKUP(MIS[[#This Row],[TRADING SYMBOL]],[1]Sheet1!$D:$D,[1]Sheet1!$C:$C)</f>
        <v>4.0999999999999996</v>
      </c>
      <c r="AE10064">
        <f>MIS[[#This Row],[OrderAverageTradedPrice]]*MIS[[#This Row],[OrderQuantity]]</f>
        <v>428</v>
      </c>
      <c r="AF10064">
        <f>MIS[[#This Row],[LTP]]*MIS[[#This Row],[OrderQuantity]]</f>
        <v>328</v>
      </c>
      <c r="AG10064">
        <f>IF(MIS[[#This Row],[OrderSide]]="SELL",MIS[[#This Row],[VALUE]]-MIS[[#This Row],[LIVE_VALUE]],MIS[[#This Row],[LIVE_VALUE]]-MIS[[#This Row],[VALUE]])</f>
        <v>100</v>
      </c>
      <c r="AH10064" t="str" cm="1">
        <f t="array" ref="AH100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64" t="str">
        <f>MIS[[#This Row],[TRADING SYMBOL]]</f>
        <v>SENSEX2552085900CE</v>
      </c>
      <c r="AJ10064" t="str">
        <f>IF(RIGHT(MIS[[#This Row],[Main/Hedge]],4)="MAIN","MAIN","HEDGE")</f>
        <v>HEDGE</v>
      </c>
      <c r="AK10064" t="str" cm="1">
        <f t="array" ref="AK10064">_xlfn._xlws.FILTER(Table4[Column1],ISNUMBER(SEARCH(Table4[Column1],MIS[[#This Row],[OrderUniqueIdentifier]])),"")</f>
        <v>XYT</v>
      </c>
    </row>
    <row r="10065" spans="1:37" x14ac:dyDescent="0.2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>
        <f>_xlfn.XLOOKUP(MIS[[#This Row],[TRADING SYMBOL]],[1]Sheet1!$D:$D,[1]Sheet1!$C:$C)</f>
        <v>10</v>
      </c>
      <c r="AE10065">
        <f>MIS[[#This Row],[OrderAverageTradedPrice]]*MIS[[#This Row],[OrderQuantity]]</f>
        <v>948</v>
      </c>
      <c r="AF10065">
        <f>MIS[[#This Row],[LTP]]*MIS[[#This Row],[OrderQuantity]]</f>
        <v>800</v>
      </c>
      <c r="AG10065">
        <f>IF(MIS[[#This Row],[OrderSide]]="SELL",MIS[[#This Row],[VALUE]]-MIS[[#This Row],[LIVE_VALUE]],MIS[[#This Row],[LIVE_VALUE]]-MIS[[#This Row],[VALUE]])</f>
        <v>148</v>
      </c>
      <c r="AH10065" t="str" cm="1">
        <f t="array" ref="AH100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65" t="str">
        <f>MIS[[#This Row],[TRADING SYMBOL]]</f>
        <v>SENSEX2552078500PE</v>
      </c>
      <c r="AJ10065" t="str">
        <f>IF(RIGHT(MIS[[#This Row],[Main/Hedge]],4)="MAIN","MAIN","HEDGE")</f>
        <v>HEDGE</v>
      </c>
      <c r="AK10065" t="str" cm="1">
        <f t="array" ref="AK10065">_xlfn._xlws.FILTER(Table4[Column1],ISNUMBER(SEARCH(Table4[Column1],MIS[[#This Row],[OrderUniqueIdentifier]])),"")</f>
        <v>XYT</v>
      </c>
    </row>
    <row r="10066" spans="1:37" x14ac:dyDescent="0.2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>
        <f>_xlfn.XLOOKUP(MIS[[#This Row],[TRADING SYMBOL]],[1]Sheet1!$D:$D,[1]Sheet1!$C:$C)</f>
        <v>3.05</v>
      </c>
      <c r="AE10066">
        <f>MIS[[#This Row],[OrderAverageTradedPrice]]*MIS[[#This Row],[OrderQuantity]]</f>
        <v>221.25</v>
      </c>
      <c r="AF10066">
        <f>MIS[[#This Row],[LTP]]*MIS[[#This Row],[OrderQuantity]]</f>
        <v>228.75</v>
      </c>
      <c r="AG10066">
        <f>IF(MIS[[#This Row],[OrderSide]]="SELL",MIS[[#This Row],[VALUE]]-MIS[[#This Row],[LIVE_VALUE]],MIS[[#This Row],[LIVE_VALUE]]-MIS[[#This Row],[VALUE]])</f>
        <v>-7.5</v>
      </c>
      <c r="AH10066" t="str" cm="1">
        <f t="array" ref="AH10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6" t="str">
        <f>MIS[[#This Row],[TRADING SYMBOL]]</f>
        <v>NIFTY2552226350CE</v>
      </c>
      <c r="AJ10066" t="str">
        <f>IF(RIGHT(MIS[[#This Row],[Main/Hedge]],4)="MAIN","MAIN","HEDGE")</f>
        <v>HEDGE</v>
      </c>
      <c r="AK10066" t="str" cm="1">
        <f t="array" ref="AK10066">_xlfn._xlws.FILTER(Table4[Column1],ISNUMBER(SEARCH(Table4[Column1],MIS[[#This Row],[OrderUniqueIdentifier]])),"")</f>
        <v>NOTREND</v>
      </c>
    </row>
    <row r="10067" spans="1:37" x14ac:dyDescent="0.2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>
        <f>_xlfn.XLOOKUP(MIS[[#This Row],[TRADING SYMBOL]],[1]Sheet1!$D:$D,[1]Sheet1!$C:$C)</f>
        <v>4.0999999999999996</v>
      </c>
      <c r="AE10067">
        <f>MIS[[#This Row],[OrderAverageTradedPrice]]*MIS[[#This Row],[OrderQuantity]]</f>
        <v>107</v>
      </c>
      <c r="AF10067">
        <f>MIS[[#This Row],[LTP]]*MIS[[#This Row],[OrderQuantity]]</f>
        <v>82</v>
      </c>
      <c r="AG10067">
        <f>IF(MIS[[#This Row],[OrderSide]]="SELL",MIS[[#This Row],[VALUE]]-MIS[[#This Row],[LIVE_VALUE]],MIS[[#This Row],[LIVE_VALUE]]-MIS[[#This Row],[VALUE]])</f>
        <v>25</v>
      </c>
      <c r="AH10067" t="str" cm="1">
        <f t="array" ref="AH100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67" t="str">
        <f>MIS[[#This Row],[TRADING SYMBOL]]</f>
        <v>SENSEX2552085900CE</v>
      </c>
      <c r="AJ10067" t="str">
        <f>IF(RIGHT(MIS[[#This Row],[Main/Hedge]],4)="MAIN","MAIN","HEDGE")</f>
        <v>HEDGE</v>
      </c>
      <c r="AK10067" t="str" cm="1">
        <f t="array" ref="AK10067">_xlfn._xlws.FILTER(Table4[Column1],ISNUMBER(SEARCH(Table4[Column1],MIS[[#This Row],[OrderUniqueIdentifier]])),"")</f>
        <v>XYT</v>
      </c>
    </row>
    <row r="10068" spans="1:37" x14ac:dyDescent="0.2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>
        <f>_xlfn.XLOOKUP(MIS[[#This Row],[TRADING SYMBOL]],[1]Sheet1!$D:$D,[1]Sheet1!$C:$C)</f>
        <v>17.8</v>
      </c>
      <c r="AE10068">
        <f>MIS[[#This Row],[OrderAverageTradedPrice]]*MIS[[#This Row],[OrderQuantity]]</f>
        <v>335</v>
      </c>
      <c r="AF10068">
        <f>MIS[[#This Row],[LTP]]*MIS[[#This Row],[OrderQuantity]]</f>
        <v>356</v>
      </c>
      <c r="AG10068">
        <f>IF(MIS[[#This Row],[OrderSide]]="SELL",MIS[[#This Row],[VALUE]]-MIS[[#This Row],[LIVE_VALUE]],MIS[[#This Row],[LIVE_VALUE]]-MIS[[#This Row],[VALUE]])</f>
        <v>-21</v>
      </c>
      <c r="AH10068" t="str" cm="1">
        <f t="array" ref="AH10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8" t="str">
        <f>MIS[[#This Row],[TRADING SYMBOL]]</f>
        <v>SENSEX2552084800CE</v>
      </c>
      <c r="AJ10068" t="str">
        <f>IF(RIGHT(MIS[[#This Row],[Main/Hedge]],4)="MAIN","MAIN","HEDGE")</f>
        <v>HEDGE</v>
      </c>
      <c r="AK10068" t="str" cm="1">
        <f t="array" ref="AK10068">_xlfn._xlws.FILTER(Table4[Column1],ISNUMBER(SEARCH(Table4[Column1],MIS[[#This Row],[OrderUniqueIdentifier]])),"")</f>
        <v>NOTREND</v>
      </c>
    </row>
    <row r="10069" spans="1:37" x14ac:dyDescent="0.2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>
        <f>_xlfn.XLOOKUP(MIS[[#This Row],[TRADING SYMBOL]],[1]Sheet1!$D:$D,[1]Sheet1!$C:$C)</f>
        <v>17.8</v>
      </c>
      <c r="AE10069">
        <f>MIS[[#This Row],[OrderAverageTradedPrice]]*MIS[[#This Row],[OrderQuantity]]</f>
        <v>334</v>
      </c>
      <c r="AF10069">
        <f>MIS[[#This Row],[LTP]]*MIS[[#This Row],[OrderQuantity]]</f>
        <v>356</v>
      </c>
      <c r="AG10069">
        <f>IF(MIS[[#This Row],[OrderSide]]="SELL",MIS[[#This Row],[VALUE]]-MIS[[#This Row],[LIVE_VALUE]],MIS[[#This Row],[LIVE_VALUE]]-MIS[[#This Row],[VALUE]])</f>
        <v>-22</v>
      </c>
      <c r="AH10069" t="str" cm="1">
        <f t="array" ref="AH10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9" t="str">
        <f>MIS[[#This Row],[TRADING SYMBOL]]</f>
        <v>SENSEX2552084800CE</v>
      </c>
      <c r="AJ10069" t="str">
        <f>IF(RIGHT(MIS[[#This Row],[Main/Hedge]],4)="MAIN","MAIN","HEDGE")</f>
        <v>HEDGE</v>
      </c>
      <c r="AK10069" t="str" cm="1">
        <f t="array" ref="AK10069">_xlfn._xlws.FILTER(Table4[Column1],ISNUMBER(SEARCH(Table4[Column1],MIS[[#This Row],[OrderUniqueIdentifier]])),"")</f>
        <v>NOTREND</v>
      </c>
    </row>
    <row r="10070" spans="1:37" x14ac:dyDescent="0.2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>
        <f>_xlfn.XLOOKUP(MIS[[#This Row],[TRADING SYMBOL]],[1]Sheet1!$D:$D,[1]Sheet1!$C:$C)</f>
        <v>3.05</v>
      </c>
      <c r="AE10070">
        <f>MIS[[#This Row],[OrderAverageTradedPrice]]*MIS[[#This Row],[OrderQuantity]]</f>
        <v>1548.75</v>
      </c>
      <c r="AF10070">
        <f>MIS[[#This Row],[LTP]]*MIS[[#This Row],[OrderQuantity]]</f>
        <v>1601.25</v>
      </c>
      <c r="AG10070">
        <f>IF(MIS[[#This Row],[OrderSide]]="SELL",MIS[[#This Row],[VALUE]]-MIS[[#This Row],[LIVE_VALUE]],MIS[[#This Row],[LIVE_VALUE]]-MIS[[#This Row],[VALUE]])</f>
        <v>-52.5</v>
      </c>
      <c r="AH10070" t="str" cm="1">
        <f t="array" ref="AH100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0" t="str">
        <f>MIS[[#This Row],[TRADING SYMBOL]]</f>
        <v>NIFTY2552226350CE</v>
      </c>
      <c r="AJ10070" t="str">
        <f>IF(RIGHT(MIS[[#This Row],[Main/Hedge]],4)="MAIN","MAIN","HEDGE")</f>
        <v>HEDGE</v>
      </c>
      <c r="AK10070" t="str" cm="1">
        <f t="array" ref="AK10070">_xlfn._xlws.FILTER(Table4[Column1],ISNUMBER(SEARCH(Table4[Column1],MIS[[#This Row],[OrderUniqueIdentifier]])),"")</f>
        <v>NOTREND</v>
      </c>
    </row>
    <row r="10071" spans="1:37" x14ac:dyDescent="0.2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>
        <f>_xlfn.XLOOKUP(MIS[[#This Row],[TRADING SYMBOL]],[1]Sheet1!$D:$D,[1]Sheet1!$C:$C)</f>
        <v>4.0999999999999996</v>
      </c>
      <c r="AE10071">
        <f>MIS[[#This Row],[OrderAverageTradedPrice]]*MIS[[#This Row],[OrderQuantity]]</f>
        <v>749</v>
      </c>
      <c r="AF10071">
        <f>MIS[[#This Row],[LTP]]*MIS[[#This Row],[OrderQuantity]]</f>
        <v>574</v>
      </c>
      <c r="AG10071">
        <f>IF(MIS[[#This Row],[OrderSide]]="SELL",MIS[[#This Row],[VALUE]]-MIS[[#This Row],[LIVE_VALUE]],MIS[[#This Row],[LIVE_VALUE]]-MIS[[#This Row],[VALUE]])</f>
        <v>175</v>
      </c>
      <c r="AH10071" t="str" cm="1">
        <f t="array" ref="AH100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71" t="str">
        <f>MIS[[#This Row],[TRADING SYMBOL]]</f>
        <v>SENSEX2552085900CE</v>
      </c>
      <c r="AJ10071" t="str">
        <f>IF(RIGHT(MIS[[#This Row],[Main/Hedge]],4)="MAIN","MAIN","HEDGE")</f>
        <v>HEDGE</v>
      </c>
      <c r="AK10071" t="str" cm="1">
        <f t="array" ref="AK10071">_xlfn._xlws.FILTER(Table4[Column1],ISNUMBER(SEARCH(Table4[Column1],MIS[[#This Row],[OrderUniqueIdentifier]])),"")</f>
        <v>XYT</v>
      </c>
    </row>
    <row r="10072" spans="1:37" x14ac:dyDescent="0.2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>
        <f>_xlfn.XLOOKUP(MIS[[#This Row],[TRADING SYMBOL]],[1]Sheet1!$D:$D,[1]Sheet1!$C:$C)</f>
        <v>17.8</v>
      </c>
      <c r="AE10072">
        <f>MIS[[#This Row],[OrderAverageTradedPrice]]*MIS[[#This Row],[OrderQuantity]]</f>
        <v>3015</v>
      </c>
      <c r="AF10072">
        <f>MIS[[#This Row],[LTP]]*MIS[[#This Row],[OrderQuantity]]</f>
        <v>3204</v>
      </c>
      <c r="AG10072">
        <f>IF(MIS[[#This Row],[OrderSide]]="SELL",MIS[[#This Row],[VALUE]]-MIS[[#This Row],[LIVE_VALUE]],MIS[[#This Row],[LIVE_VALUE]]-MIS[[#This Row],[VALUE]])</f>
        <v>-189</v>
      </c>
      <c r="AH10072" t="str" cm="1">
        <f t="array" ref="AH10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2" t="str">
        <f>MIS[[#This Row],[TRADING SYMBOL]]</f>
        <v>SENSEX2552084800CE</v>
      </c>
      <c r="AJ10072" t="str">
        <f>IF(RIGHT(MIS[[#This Row],[Main/Hedge]],4)="MAIN","MAIN","HEDGE")</f>
        <v>HEDGE</v>
      </c>
      <c r="AK10072" t="str" cm="1">
        <f t="array" ref="AK10072">_xlfn._xlws.FILTER(Table4[Column1],ISNUMBER(SEARCH(Table4[Column1],MIS[[#This Row],[OrderUniqueIdentifier]])),"")</f>
        <v>NOTREND</v>
      </c>
    </row>
    <row r="10073" spans="1:37" x14ac:dyDescent="0.2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>
        <f>_xlfn.XLOOKUP(MIS[[#This Row],[TRADING SYMBOL]],[1]Sheet1!$D:$D,[1]Sheet1!$C:$C)</f>
        <v>3.15</v>
      </c>
      <c r="AE10073">
        <f>MIS[[#This Row],[OrderAverageTradedPrice]]*MIS[[#This Row],[OrderQuantity]]</f>
        <v>232.5</v>
      </c>
      <c r="AF10073">
        <f>MIS[[#This Row],[LTP]]*MIS[[#This Row],[OrderQuantity]]</f>
        <v>236.25</v>
      </c>
      <c r="AG10073">
        <f>IF(MIS[[#This Row],[OrderSide]]="SELL",MIS[[#This Row],[VALUE]]-MIS[[#This Row],[LIVE_VALUE]],MIS[[#This Row],[LIVE_VALUE]]-MIS[[#This Row],[VALUE]])</f>
        <v>-3.75</v>
      </c>
      <c r="AH10073" t="str" cm="1">
        <f t="array" ref="AH100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3" t="str">
        <f>MIS[[#This Row],[TRADING SYMBOL]]</f>
        <v>NIFTY2552226300CE</v>
      </c>
      <c r="AJ10073" t="str">
        <f>IF(RIGHT(MIS[[#This Row],[Main/Hedge]],4)="MAIN","MAIN","HEDGE")</f>
        <v>HEDGE</v>
      </c>
      <c r="AK10073" t="str" cm="1">
        <f t="array" ref="AK10073">_xlfn._xlws.FILTER(Table4[Column1],ISNUMBER(SEARCH(Table4[Column1],MIS[[#This Row],[OrderUniqueIdentifier]])),"")</f>
        <v>NOTREND</v>
      </c>
    </row>
    <row r="10074" spans="1:37" x14ac:dyDescent="0.2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>
        <f>_xlfn.XLOOKUP(MIS[[#This Row],[TRADING SYMBOL]],[1]Sheet1!$D:$D,[1]Sheet1!$C:$C)</f>
        <v>17.8</v>
      </c>
      <c r="AE10074">
        <f>MIS[[#This Row],[OrderAverageTradedPrice]]*MIS[[#This Row],[OrderQuantity]]</f>
        <v>670</v>
      </c>
      <c r="AF10074">
        <f>MIS[[#This Row],[LTP]]*MIS[[#This Row],[OrderQuantity]]</f>
        <v>712</v>
      </c>
      <c r="AG10074">
        <f>IF(MIS[[#This Row],[OrderSide]]="SELL",MIS[[#This Row],[VALUE]]-MIS[[#This Row],[LIVE_VALUE]],MIS[[#This Row],[LIVE_VALUE]]-MIS[[#This Row],[VALUE]])</f>
        <v>-42</v>
      </c>
      <c r="AH10074" t="str" cm="1">
        <f t="array" ref="AH100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4" t="str">
        <f>MIS[[#This Row],[TRADING SYMBOL]]</f>
        <v>SENSEX2552084800CE</v>
      </c>
      <c r="AJ10074" t="str">
        <f>IF(RIGHT(MIS[[#This Row],[Main/Hedge]],4)="MAIN","MAIN","HEDGE")</f>
        <v>HEDGE</v>
      </c>
      <c r="AK10074" t="str" cm="1">
        <f t="array" ref="AK10074">_xlfn._xlws.FILTER(Table4[Column1],ISNUMBER(SEARCH(Table4[Column1],MIS[[#This Row],[OrderUniqueIdentifier]])),"")</f>
        <v>NOTREND</v>
      </c>
    </row>
    <row r="10075" spans="1:37" x14ac:dyDescent="0.2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>
        <f>_xlfn.XLOOKUP(MIS[[#This Row],[TRADING SYMBOL]],[1]Sheet1!$D:$D,[1]Sheet1!$C:$C)</f>
        <v>4.0999999999999996</v>
      </c>
      <c r="AE10075">
        <f>MIS[[#This Row],[OrderAverageTradedPrice]]*MIS[[#This Row],[OrderQuantity]]</f>
        <v>107</v>
      </c>
      <c r="AF10075">
        <f>MIS[[#This Row],[LTP]]*MIS[[#This Row],[OrderQuantity]]</f>
        <v>82</v>
      </c>
      <c r="AG10075">
        <f>IF(MIS[[#This Row],[OrderSide]]="SELL",MIS[[#This Row],[VALUE]]-MIS[[#This Row],[LIVE_VALUE]],MIS[[#This Row],[LIVE_VALUE]]-MIS[[#This Row],[VALUE]])</f>
        <v>25</v>
      </c>
      <c r="AH10075" t="str" cm="1">
        <f t="array" ref="AH100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75" t="str">
        <f>MIS[[#This Row],[TRADING SYMBOL]]</f>
        <v>SENSEX2552085900CE</v>
      </c>
      <c r="AJ10075" t="str">
        <f>IF(RIGHT(MIS[[#This Row],[Main/Hedge]],4)="MAIN","MAIN","HEDGE")</f>
        <v>HEDGE</v>
      </c>
      <c r="AK10075" t="str" cm="1">
        <f t="array" ref="AK10075">_xlfn._xlws.FILTER(Table4[Column1],ISNUMBER(SEARCH(Table4[Column1],MIS[[#This Row],[OrderUniqueIdentifier]])),"")</f>
        <v>XYT</v>
      </c>
    </row>
    <row r="10076" spans="1:37" x14ac:dyDescent="0.2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>
        <f>_xlfn.XLOOKUP(MIS[[#This Row],[TRADING SYMBOL]],[1]Sheet1!$D:$D,[1]Sheet1!$C:$C)</f>
        <v>9.25</v>
      </c>
      <c r="AE10076">
        <f>MIS[[#This Row],[OrderAverageTradedPrice]]*MIS[[#This Row],[OrderQuantity]]</f>
        <v>2550</v>
      </c>
      <c r="AF10076">
        <f>MIS[[#This Row],[LTP]]*MIS[[#This Row],[OrderQuantity]]</f>
        <v>2775</v>
      </c>
      <c r="AG10076">
        <f>IF(MIS[[#This Row],[OrderSide]]="SELL",MIS[[#This Row],[VALUE]]-MIS[[#This Row],[LIVE_VALUE]],MIS[[#This Row],[LIVE_VALUE]]-MIS[[#This Row],[VALUE]])</f>
        <v>-225</v>
      </c>
      <c r="AH10076" t="str" cm="1">
        <f t="array" ref="AH10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6" t="str">
        <f>MIS[[#This Row],[TRADING SYMBOL]]</f>
        <v>NIFTY2552223750PE</v>
      </c>
      <c r="AJ10076" t="str">
        <f>IF(RIGHT(MIS[[#This Row],[Main/Hedge]],4)="MAIN","MAIN","HEDGE")</f>
        <v>HEDGE</v>
      </c>
      <c r="AK10076" t="str" cm="1">
        <f t="array" ref="AK10076">_xlfn._xlws.FILTER(Table4[Column1],ISNUMBER(SEARCH(Table4[Column1],MIS[[#This Row],[OrderUniqueIdentifier]])),"")</f>
        <v>NOTREND</v>
      </c>
    </row>
    <row r="10077" spans="1:37" x14ac:dyDescent="0.2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>
        <f>_xlfn.XLOOKUP(MIS[[#This Row],[TRADING SYMBOL]],[1]Sheet1!$D:$D,[1]Sheet1!$C:$C)</f>
        <v>4.0999999999999996</v>
      </c>
      <c r="AE10077">
        <f>MIS[[#This Row],[OrderAverageTradedPrice]]*MIS[[#This Row],[OrderQuantity]]</f>
        <v>321</v>
      </c>
      <c r="AF10077">
        <f>MIS[[#This Row],[LTP]]*MIS[[#This Row],[OrderQuantity]]</f>
        <v>245.99999999999997</v>
      </c>
      <c r="AG10077">
        <f>IF(MIS[[#This Row],[OrderSide]]="SELL",MIS[[#This Row],[VALUE]]-MIS[[#This Row],[LIVE_VALUE]],MIS[[#This Row],[LIVE_VALUE]]-MIS[[#This Row],[VALUE]])</f>
        <v>75.000000000000028</v>
      </c>
      <c r="AH10077" t="str" cm="1">
        <f t="array" ref="AH100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77" t="str">
        <f>MIS[[#This Row],[TRADING SYMBOL]]</f>
        <v>SENSEX2552085900CE</v>
      </c>
      <c r="AJ10077" t="str">
        <f>IF(RIGHT(MIS[[#This Row],[Main/Hedge]],4)="MAIN","MAIN","HEDGE")</f>
        <v>HEDGE</v>
      </c>
      <c r="AK10077" t="str" cm="1">
        <f t="array" ref="AK10077">_xlfn._xlws.FILTER(Table4[Column1],ISNUMBER(SEARCH(Table4[Column1],MIS[[#This Row],[OrderUniqueIdentifier]])),"")</f>
        <v>XYT</v>
      </c>
    </row>
    <row r="10078" spans="1:37" x14ac:dyDescent="0.2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>
        <f>_xlfn.XLOOKUP(MIS[[#This Row],[TRADING SYMBOL]],[1]Sheet1!$D:$D,[1]Sheet1!$C:$C)</f>
        <v>4.0999999999999996</v>
      </c>
      <c r="AE10078">
        <f>MIS[[#This Row],[OrderAverageTradedPrice]]*MIS[[#This Row],[OrderQuantity]]</f>
        <v>321</v>
      </c>
      <c r="AF10078">
        <f>MIS[[#This Row],[LTP]]*MIS[[#This Row],[OrderQuantity]]</f>
        <v>245.99999999999997</v>
      </c>
      <c r="AG10078">
        <f>IF(MIS[[#This Row],[OrderSide]]="SELL",MIS[[#This Row],[VALUE]]-MIS[[#This Row],[LIVE_VALUE]],MIS[[#This Row],[LIVE_VALUE]]-MIS[[#This Row],[VALUE]])</f>
        <v>75.000000000000028</v>
      </c>
      <c r="AH10078" t="str" cm="1">
        <f t="array" ref="AH100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78" t="str">
        <f>MIS[[#This Row],[TRADING SYMBOL]]</f>
        <v>SENSEX2552085900CE</v>
      </c>
      <c r="AJ10078" t="str">
        <f>IF(RIGHT(MIS[[#This Row],[Main/Hedge]],4)="MAIN","MAIN","HEDGE")</f>
        <v>HEDGE</v>
      </c>
      <c r="AK10078" t="str" cm="1">
        <f t="array" ref="AK10078">_xlfn._xlws.FILTER(Table4[Column1],ISNUMBER(SEARCH(Table4[Column1],MIS[[#This Row],[OrderUniqueIdentifier]])),"")</f>
        <v>XYT</v>
      </c>
    </row>
    <row r="10079" spans="1:37" x14ac:dyDescent="0.2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>
        <f>_xlfn.XLOOKUP(MIS[[#This Row],[TRADING SYMBOL]],[1]Sheet1!$D:$D,[1]Sheet1!$C:$C)</f>
        <v>17.8</v>
      </c>
      <c r="AE10079">
        <f>MIS[[#This Row],[OrderAverageTradedPrice]]*MIS[[#This Row],[OrderQuantity]]</f>
        <v>1675</v>
      </c>
      <c r="AF10079">
        <f>MIS[[#This Row],[LTP]]*MIS[[#This Row],[OrderQuantity]]</f>
        <v>1780</v>
      </c>
      <c r="AG10079">
        <f>IF(MIS[[#This Row],[OrderSide]]="SELL",MIS[[#This Row],[VALUE]]-MIS[[#This Row],[LIVE_VALUE]],MIS[[#This Row],[LIVE_VALUE]]-MIS[[#This Row],[VALUE]])</f>
        <v>-105</v>
      </c>
      <c r="AH10079" t="str" cm="1">
        <f t="array" ref="AH10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9" t="str">
        <f>MIS[[#This Row],[TRADING SYMBOL]]</f>
        <v>SENSEX2552084800CE</v>
      </c>
      <c r="AJ10079" t="str">
        <f>IF(RIGHT(MIS[[#This Row],[Main/Hedge]],4)="MAIN","MAIN","HEDGE")</f>
        <v>HEDGE</v>
      </c>
      <c r="AK10079" t="str" cm="1">
        <f t="array" ref="AK10079">_xlfn._xlws.FILTER(Table4[Column1],ISNUMBER(SEARCH(Table4[Column1],MIS[[#This Row],[OrderUniqueIdentifier]])),"")</f>
        <v>NOTREND</v>
      </c>
    </row>
    <row r="10080" spans="1:37" x14ac:dyDescent="0.2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>
        <f>_xlfn.XLOOKUP(MIS[[#This Row],[TRADING SYMBOL]],[1]Sheet1!$D:$D,[1]Sheet1!$C:$C)</f>
        <v>8.25</v>
      </c>
      <c r="AE10080">
        <f>MIS[[#This Row],[OrderAverageTradedPrice]]*MIS[[#This Row],[OrderQuantity]]</f>
        <v>792</v>
      </c>
      <c r="AF10080">
        <f>MIS[[#This Row],[LTP]]*MIS[[#This Row],[OrderQuantity]]</f>
        <v>495</v>
      </c>
      <c r="AG10080">
        <f>IF(MIS[[#This Row],[OrderSide]]="SELL",MIS[[#This Row],[VALUE]]-MIS[[#This Row],[LIVE_VALUE]],MIS[[#This Row],[LIVE_VALUE]]-MIS[[#This Row],[VALUE]])</f>
        <v>297</v>
      </c>
      <c r="AH10080" t="str" cm="1">
        <f t="array" ref="AH100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80" t="str">
        <f>MIS[[#This Row],[TRADING SYMBOL]]</f>
        <v>SENSEX2552078600PE</v>
      </c>
      <c r="AJ10080" t="str">
        <f>IF(RIGHT(MIS[[#This Row],[Main/Hedge]],4)="MAIN","MAIN","HEDGE")</f>
        <v>HEDGE</v>
      </c>
      <c r="AK10080" t="str" cm="1">
        <f t="array" ref="AK10080">_xlfn._xlws.FILTER(Table4[Column1],ISNUMBER(SEARCH(Table4[Column1],MIS[[#This Row],[OrderUniqueIdentifier]])),"")</f>
        <v>XYT</v>
      </c>
    </row>
    <row r="10081" spans="1:37" x14ac:dyDescent="0.2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>
        <f>_xlfn.XLOOKUP(MIS[[#This Row],[TRADING SYMBOL]],[1]Sheet1!$D:$D,[1]Sheet1!$C:$C)</f>
        <v>11.55</v>
      </c>
      <c r="AE10081">
        <f>MIS[[#This Row],[OrderAverageTradedPrice]]*MIS[[#This Row],[OrderQuantity]]</f>
        <v>672</v>
      </c>
      <c r="AF10081">
        <f>MIS[[#This Row],[LTP]]*MIS[[#This Row],[OrderQuantity]]</f>
        <v>693</v>
      </c>
      <c r="AG10081">
        <f>IF(MIS[[#This Row],[OrderSide]]="SELL",MIS[[#This Row],[VALUE]]-MIS[[#This Row],[LIVE_VALUE]],MIS[[#This Row],[LIVE_VALUE]]-MIS[[#This Row],[VALUE]])</f>
        <v>-21</v>
      </c>
      <c r="AH10081" t="str" cm="1">
        <f t="array" ref="AH100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81" t="str">
        <f>MIS[[#This Row],[TRADING SYMBOL]]</f>
        <v>SENSEX2552078400PE</v>
      </c>
      <c r="AJ10081" t="str">
        <f>IF(RIGHT(MIS[[#This Row],[Main/Hedge]],4)="MAIN","MAIN","HEDGE")</f>
        <v>HEDGE</v>
      </c>
      <c r="AK10081" t="str" cm="1">
        <f t="array" ref="AK10081">_xlfn._xlws.FILTER(Table4[Column1],ISNUMBER(SEARCH(Table4[Column1],MIS[[#This Row],[OrderUniqueIdentifier]])),"")</f>
        <v>XYT</v>
      </c>
    </row>
    <row r="10082" spans="1:37" x14ac:dyDescent="0.2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>
        <f>_xlfn.XLOOKUP(MIS[[#This Row],[TRADING SYMBOL]],[1]Sheet1!$D:$D,[1]Sheet1!$C:$C)</f>
        <v>32.799999999999997</v>
      </c>
      <c r="AE10082">
        <f>MIS[[#This Row],[OrderAverageTradedPrice]]*MIS[[#This Row],[OrderQuantity]]</f>
        <v>3254.9999999999995</v>
      </c>
      <c r="AF10082">
        <f>MIS[[#This Row],[LTP]]*MIS[[#This Row],[OrderQuantity]]</f>
        <v>3279.9999999999995</v>
      </c>
      <c r="AG10082">
        <f>IF(MIS[[#This Row],[OrderSide]]="SELL",MIS[[#This Row],[VALUE]]-MIS[[#This Row],[LIVE_VALUE]],MIS[[#This Row],[LIVE_VALUE]]-MIS[[#This Row],[VALUE]])</f>
        <v>-25</v>
      </c>
      <c r="AH10082" t="str" cm="1">
        <f t="array" ref="AH10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2" t="str">
        <f>MIS[[#This Row],[TRADING SYMBOL]]</f>
        <v>SENSEX2552079800PE</v>
      </c>
      <c r="AJ10082" t="str">
        <f>IF(RIGHT(MIS[[#This Row],[Main/Hedge]],4)="MAIN","MAIN","HEDGE")</f>
        <v>HEDGE</v>
      </c>
      <c r="AK10082" t="str" cm="1">
        <f t="array" ref="AK10082">_xlfn._xlws.FILTER(Table4[Column1],ISNUMBER(SEARCH(Table4[Column1],MIS[[#This Row],[OrderUniqueIdentifier]])),"")</f>
        <v>NOTREND</v>
      </c>
    </row>
    <row r="10083" spans="1:37" x14ac:dyDescent="0.2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>
        <f>_xlfn.XLOOKUP(MIS[[#This Row],[TRADING SYMBOL]],[1]Sheet1!$D:$D,[1]Sheet1!$C:$C)</f>
        <v>3.05</v>
      </c>
      <c r="AE10083">
        <f>MIS[[#This Row],[OrderAverageTradedPrice]]*MIS[[#This Row],[OrderQuantity]]</f>
        <v>221.25</v>
      </c>
      <c r="AF10083">
        <f>MIS[[#This Row],[LTP]]*MIS[[#This Row],[OrderQuantity]]</f>
        <v>228.75</v>
      </c>
      <c r="AG10083">
        <f>IF(MIS[[#This Row],[OrderSide]]="SELL",MIS[[#This Row],[VALUE]]-MIS[[#This Row],[LIVE_VALUE]],MIS[[#This Row],[LIVE_VALUE]]-MIS[[#This Row],[VALUE]])</f>
        <v>-7.5</v>
      </c>
      <c r="AH10083" t="str" cm="1">
        <f t="array" ref="AH10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3" t="str">
        <f>MIS[[#This Row],[TRADING SYMBOL]]</f>
        <v>NIFTY2552226350CE</v>
      </c>
      <c r="AJ10083" t="str">
        <f>IF(RIGHT(MIS[[#This Row],[Main/Hedge]],4)="MAIN","MAIN","HEDGE")</f>
        <v>HEDGE</v>
      </c>
      <c r="AK10083" t="str" cm="1">
        <f t="array" ref="AK10083">_xlfn._xlws.FILTER(Table4[Column1],ISNUMBER(SEARCH(Table4[Column1],MIS[[#This Row],[OrderUniqueIdentifier]])),"")</f>
        <v>NOTREND</v>
      </c>
    </row>
    <row r="10084" spans="1:37" x14ac:dyDescent="0.2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>
        <f>_xlfn.XLOOKUP(MIS[[#This Row],[TRADING SYMBOL]],[1]Sheet1!$D:$D,[1]Sheet1!$C:$C)</f>
        <v>17.8</v>
      </c>
      <c r="AE10084">
        <f>MIS[[#This Row],[OrderAverageTradedPrice]]*MIS[[#This Row],[OrderQuantity]]</f>
        <v>670</v>
      </c>
      <c r="AF10084">
        <f>MIS[[#This Row],[LTP]]*MIS[[#This Row],[OrderQuantity]]</f>
        <v>712</v>
      </c>
      <c r="AG10084">
        <f>IF(MIS[[#This Row],[OrderSide]]="SELL",MIS[[#This Row],[VALUE]]-MIS[[#This Row],[LIVE_VALUE]],MIS[[#This Row],[LIVE_VALUE]]-MIS[[#This Row],[VALUE]])</f>
        <v>-42</v>
      </c>
      <c r="AH10084" t="str" cm="1">
        <f t="array" ref="AH10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4" t="str">
        <f>MIS[[#This Row],[TRADING SYMBOL]]</f>
        <v>SENSEX2552084800CE</v>
      </c>
      <c r="AJ10084" t="str">
        <f>IF(RIGHT(MIS[[#This Row],[Main/Hedge]],4)="MAIN","MAIN","HEDGE")</f>
        <v>HEDGE</v>
      </c>
      <c r="AK10084" t="str" cm="1">
        <f t="array" ref="AK10084">_xlfn._xlws.FILTER(Table4[Column1],ISNUMBER(SEARCH(Table4[Column1],MIS[[#This Row],[OrderUniqueIdentifier]])),"")</f>
        <v>NOTREND</v>
      </c>
    </row>
    <row r="10085" spans="1:37" x14ac:dyDescent="0.2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>
        <f>_xlfn.XLOOKUP(MIS[[#This Row],[TRADING SYMBOL]],[1]Sheet1!$D:$D,[1]Sheet1!$C:$C)</f>
        <v>4.0999999999999996</v>
      </c>
      <c r="AE10085">
        <f>MIS[[#This Row],[OrderAverageTradedPrice]]*MIS[[#This Row],[OrderQuantity]]</f>
        <v>214</v>
      </c>
      <c r="AF10085">
        <f>MIS[[#This Row],[LTP]]*MIS[[#This Row],[OrderQuantity]]</f>
        <v>164</v>
      </c>
      <c r="AG10085">
        <f>IF(MIS[[#This Row],[OrderSide]]="SELL",MIS[[#This Row],[VALUE]]-MIS[[#This Row],[LIVE_VALUE]],MIS[[#This Row],[LIVE_VALUE]]-MIS[[#This Row],[VALUE]])</f>
        <v>50</v>
      </c>
      <c r="AH10085" t="str" cm="1">
        <f t="array" ref="AH100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85" t="str">
        <f>MIS[[#This Row],[TRADING SYMBOL]]</f>
        <v>SENSEX2552085900CE</v>
      </c>
      <c r="AJ10085" t="str">
        <f>IF(RIGHT(MIS[[#This Row],[Main/Hedge]],4)="MAIN","MAIN","HEDGE")</f>
        <v>HEDGE</v>
      </c>
      <c r="AK10085" t="str" cm="1">
        <f t="array" ref="AK10085">_xlfn._xlws.FILTER(Table4[Column1],ISNUMBER(SEARCH(Table4[Column1],MIS[[#This Row],[OrderUniqueIdentifier]])),"")</f>
        <v>XYT</v>
      </c>
    </row>
    <row r="10086" spans="1:37" x14ac:dyDescent="0.2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>
        <f>_xlfn.XLOOKUP(MIS[[#This Row],[TRADING SYMBOL]],[1]Sheet1!$D:$D,[1]Sheet1!$C:$C)</f>
        <v>9.25</v>
      </c>
      <c r="AE10086">
        <f>MIS[[#This Row],[OrderAverageTradedPrice]]*MIS[[#This Row],[OrderQuantity]]</f>
        <v>5100</v>
      </c>
      <c r="AF10086">
        <f>MIS[[#This Row],[LTP]]*MIS[[#This Row],[OrderQuantity]]</f>
        <v>5550</v>
      </c>
      <c r="AG10086">
        <f>IF(MIS[[#This Row],[OrderSide]]="SELL",MIS[[#This Row],[VALUE]]-MIS[[#This Row],[LIVE_VALUE]],MIS[[#This Row],[LIVE_VALUE]]-MIS[[#This Row],[VALUE]])</f>
        <v>-450</v>
      </c>
      <c r="AH10086" t="str" cm="1">
        <f t="array" ref="AH10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6" t="str">
        <f>MIS[[#This Row],[TRADING SYMBOL]]</f>
        <v>NIFTY2552223750PE</v>
      </c>
      <c r="AJ10086" t="str">
        <f>IF(RIGHT(MIS[[#This Row],[Main/Hedge]],4)="MAIN","MAIN","HEDGE")</f>
        <v>HEDGE</v>
      </c>
      <c r="AK10086" t="str" cm="1">
        <f t="array" ref="AK10086">_xlfn._xlws.FILTER(Table4[Column1],ISNUMBER(SEARCH(Table4[Column1],MIS[[#This Row],[OrderUniqueIdentifier]])),"")</f>
        <v>NOTREND</v>
      </c>
    </row>
    <row r="10087" spans="1:37" x14ac:dyDescent="0.2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>
        <f>_xlfn.XLOOKUP(MIS[[#This Row],[TRADING SYMBOL]],[1]Sheet1!$D:$D,[1]Sheet1!$C:$C)</f>
        <v>11.55</v>
      </c>
      <c r="AE10087">
        <f>MIS[[#This Row],[OrderAverageTradedPrice]]*MIS[[#This Row],[OrderQuantity]]</f>
        <v>1800</v>
      </c>
      <c r="AF10087">
        <f>MIS[[#This Row],[LTP]]*MIS[[#This Row],[OrderQuantity]]</f>
        <v>1848</v>
      </c>
      <c r="AG10087">
        <f>IF(MIS[[#This Row],[OrderSide]]="SELL",MIS[[#This Row],[VALUE]]-MIS[[#This Row],[LIVE_VALUE]],MIS[[#This Row],[LIVE_VALUE]]-MIS[[#This Row],[VALUE]])</f>
        <v>-48</v>
      </c>
      <c r="AH10087" t="str" cm="1">
        <f t="array" ref="AH100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87" t="str">
        <f>MIS[[#This Row],[TRADING SYMBOL]]</f>
        <v>SENSEX2552078400PE</v>
      </c>
      <c r="AJ10087" t="str">
        <f>IF(RIGHT(MIS[[#This Row],[Main/Hedge]],4)="MAIN","MAIN","HEDGE")</f>
        <v>HEDGE</v>
      </c>
      <c r="AK10087" t="str" cm="1">
        <f t="array" ref="AK10087">_xlfn._xlws.FILTER(Table4[Column1],ISNUMBER(SEARCH(Table4[Column1],MIS[[#This Row],[OrderUniqueIdentifier]])),"")</f>
        <v>XYT</v>
      </c>
    </row>
    <row r="10088" spans="1:37" x14ac:dyDescent="0.2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>
        <f>_xlfn.XLOOKUP(MIS[[#This Row],[TRADING SYMBOL]],[1]Sheet1!$D:$D,[1]Sheet1!$C:$C)</f>
        <v>8.25</v>
      </c>
      <c r="AE10088">
        <f>MIS[[#This Row],[OrderAverageTradedPrice]]*MIS[[#This Row],[OrderQuantity]]</f>
        <v>2112</v>
      </c>
      <c r="AF10088">
        <f>MIS[[#This Row],[LTP]]*MIS[[#This Row],[OrderQuantity]]</f>
        <v>1320</v>
      </c>
      <c r="AG10088">
        <f>IF(MIS[[#This Row],[OrderSide]]="SELL",MIS[[#This Row],[VALUE]]-MIS[[#This Row],[LIVE_VALUE]],MIS[[#This Row],[LIVE_VALUE]]-MIS[[#This Row],[VALUE]])</f>
        <v>792</v>
      </c>
      <c r="AH10088" t="str" cm="1">
        <f t="array" ref="AH100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88" t="str">
        <f>MIS[[#This Row],[TRADING SYMBOL]]</f>
        <v>SENSEX2552078600PE</v>
      </c>
      <c r="AJ10088" t="str">
        <f>IF(RIGHT(MIS[[#This Row],[Main/Hedge]],4)="MAIN","MAIN","HEDGE")</f>
        <v>HEDGE</v>
      </c>
      <c r="AK10088" t="str" cm="1">
        <f t="array" ref="AK10088">_xlfn._xlws.FILTER(Table4[Column1],ISNUMBER(SEARCH(Table4[Column1],MIS[[#This Row],[OrderUniqueIdentifier]])),"")</f>
        <v>XYT</v>
      </c>
    </row>
    <row r="10089" spans="1:37" x14ac:dyDescent="0.2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>
        <f>_xlfn.XLOOKUP(MIS[[#This Row],[TRADING SYMBOL]],[1]Sheet1!$D:$D,[1]Sheet1!$C:$C)</f>
        <v>32.799999999999997</v>
      </c>
      <c r="AE10089">
        <f>MIS[[#This Row],[OrderAverageTradedPrice]]*MIS[[#This Row],[OrderQuantity]]</f>
        <v>7160.9999999999991</v>
      </c>
      <c r="AF10089">
        <f>MIS[[#This Row],[LTP]]*MIS[[#This Row],[OrderQuantity]]</f>
        <v>7215.9999999999991</v>
      </c>
      <c r="AG10089">
        <f>IF(MIS[[#This Row],[OrderSide]]="SELL",MIS[[#This Row],[VALUE]]-MIS[[#This Row],[LIVE_VALUE]],MIS[[#This Row],[LIVE_VALUE]]-MIS[[#This Row],[VALUE]])</f>
        <v>-55</v>
      </c>
      <c r="AH10089" t="str" cm="1">
        <f t="array" ref="AH10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9" t="str">
        <f>MIS[[#This Row],[TRADING SYMBOL]]</f>
        <v>SENSEX2552079800PE</v>
      </c>
      <c r="AJ10089" t="str">
        <f>IF(RIGHT(MIS[[#This Row],[Main/Hedge]],4)="MAIN","MAIN","HEDGE")</f>
        <v>HEDGE</v>
      </c>
      <c r="AK10089" t="str" cm="1">
        <f t="array" ref="AK10089">_xlfn._xlws.FILTER(Table4[Column1],ISNUMBER(SEARCH(Table4[Column1],MIS[[#This Row],[OrderUniqueIdentifier]])),"")</f>
        <v>NOTREND</v>
      </c>
    </row>
    <row r="10090" spans="1:37" x14ac:dyDescent="0.2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>
        <f>_xlfn.XLOOKUP(MIS[[#This Row],[TRADING SYMBOL]],[1]Sheet1!$D:$D,[1]Sheet1!$C:$C)</f>
        <v>3.05</v>
      </c>
      <c r="AE10090">
        <f>MIS[[#This Row],[OrderAverageTradedPrice]]*MIS[[#This Row],[OrderQuantity]]</f>
        <v>221.25</v>
      </c>
      <c r="AF10090">
        <f>MIS[[#This Row],[LTP]]*MIS[[#This Row],[OrderQuantity]]</f>
        <v>228.75</v>
      </c>
      <c r="AG10090">
        <f>IF(MIS[[#This Row],[OrderSide]]="SELL",MIS[[#This Row],[VALUE]]-MIS[[#This Row],[LIVE_VALUE]],MIS[[#This Row],[LIVE_VALUE]]-MIS[[#This Row],[VALUE]])</f>
        <v>-7.5</v>
      </c>
      <c r="AH10090" t="str" cm="1">
        <f t="array" ref="AH10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0" t="str">
        <f>MIS[[#This Row],[TRADING SYMBOL]]</f>
        <v>NIFTY2552226350CE</v>
      </c>
      <c r="AJ10090" t="str">
        <f>IF(RIGHT(MIS[[#This Row],[Main/Hedge]],4)="MAIN","MAIN","HEDGE")</f>
        <v>HEDGE</v>
      </c>
      <c r="AK10090" t="str" cm="1">
        <f t="array" ref="AK10090">_xlfn._xlws.FILTER(Table4[Column1],ISNUMBER(SEARCH(Table4[Column1],MIS[[#This Row],[OrderUniqueIdentifier]])),"")</f>
        <v>NOTREND</v>
      </c>
    </row>
    <row r="10091" spans="1:37" x14ac:dyDescent="0.2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>
        <f>_xlfn.XLOOKUP(MIS[[#This Row],[TRADING SYMBOL]],[1]Sheet1!$D:$D,[1]Sheet1!$C:$C)</f>
        <v>17.8</v>
      </c>
      <c r="AE10091">
        <f>MIS[[#This Row],[OrderAverageTradedPrice]]*MIS[[#This Row],[OrderQuantity]]</f>
        <v>668</v>
      </c>
      <c r="AF10091">
        <f>MIS[[#This Row],[LTP]]*MIS[[#This Row],[OrderQuantity]]</f>
        <v>712</v>
      </c>
      <c r="AG10091">
        <f>IF(MIS[[#This Row],[OrderSide]]="SELL",MIS[[#This Row],[VALUE]]-MIS[[#This Row],[LIVE_VALUE]],MIS[[#This Row],[LIVE_VALUE]]-MIS[[#This Row],[VALUE]])</f>
        <v>-44</v>
      </c>
      <c r="AH10091" t="str" cm="1">
        <f t="array" ref="AH10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1" t="str">
        <f>MIS[[#This Row],[TRADING SYMBOL]]</f>
        <v>SENSEX2552084800CE</v>
      </c>
      <c r="AJ10091" t="str">
        <f>IF(RIGHT(MIS[[#This Row],[Main/Hedge]],4)="MAIN","MAIN","HEDGE")</f>
        <v>HEDGE</v>
      </c>
      <c r="AK10091" t="str" cm="1">
        <f t="array" ref="AK10091">_xlfn._xlws.FILTER(Table4[Column1],ISNUMBER(SEARCH(Table4[Column1],MIS[[#This Row],[OrderUniqueIdentifier]])),"")</f>
        <v>NOTREND</v>
      </c>
    </row>
    <row r="10092" spans="1:37" x14ac:dyDescent="0.2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>
        <f>_xlfn.XLOOKUP(MIS[[#This Row],[TRADING SYMBOL]],[1]Sheet1!$D:$D,[1]Sheet1!$C:$C)</f>
        <v>4.0999999999999996</v>
      </c>
      <c r="AE10092">
        <f>MIS[[#This Row],[OrderAverageTradedPrice]]*MIS[[#This Row],[OrderQuantity]]</f>
        <v>107</v>
      </c>
      <c r="AF10092">
        <f>MIS[[#This Row],[LTP]]*MIS[[#This Row],[OrderQuantity]]</f>
        <v>82</v>
      </c>
      <c r="AG10092">
        <f>IF(MIS[[#This Row],[OrderSide]]="SELL",MIS[[#This Row],[VALUE]]-MIS[[#This Row],[LIVE_VALUE]],MIS[[#This Row],[LIVE_VALUE]]-MIS[[#This Row],[VALUE]])</f>
        <v>25</v>
      </c>
      <c r="AH10092" t="str" cm="1">
        <f t="array" ref="AH100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92" t="str">
        <f>MIS[[#This Row],[TRADING SYMBOL]]</f>
        <v>SENSEX2552085900CE</v>
      </c>
      <c r="AJ10092" t="str">
        <f>IF(RIGHT(MIS[[#This Row],[Main/Hedge]],4)="MAIN","MAIN","HEDGE")</f>
        <v>HEDGE</v>
      </c>
      <c r="AK10092" t="str" cm="1">
        <f t="array" ref="AK10092">_xlfn._xlws.FILTER(Table4[Column1],ISNUMBER(SEARCH(Table4[Column1],MIS[[#This Row],[OrderUniqueIdentifier]])),"")</f>
        <v>XYT</v>
      </c>
    </row>
    <row r="10093" spans="1:37" x14ac:dyDescent="0.2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>
        <f>_xlfn.XLOOKUP(MIS[[#This Row],[TRADING SYMBOL]],[1]Sheet1!$D:$D,[1]Sheet1!$C:$C)</f>
        <v>3.05</v>
      </c>
      <c r="AE10093">
        <f>MIS[[#This Row],[OrderAverageTradedPrice]]*MIS[[#This Row],[OrderQuantity]]</f>
        <v>221.25</v>
      </c>
      <c r="AF10093">
        <f>MIS[[#This Row],[LTP]]*MIS[[#This Row],[OrderQuantity]]</f>
        <v>228.75</v>
      </c>
      <c r="AG10093">
        <f>IF(MIS[[#This Row],[OrderSide]]="SELL",MIS[[#This Row],[VALUE]]-MIS[[#This Row],[LIVE_VALUE]],MIS[[#This Row],[LIVE_VALUE]]-MIS[[#This Row],[VALUE]])</f>
        <v>-7.5</v>
      </c>
      <c r="AH10093" t="str" cm="1">
        <f t="array" ref="AH10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3" t="str">
        <f>MIS[[#This Row],[TRADING SYMBOL]]</f>
        <v>NIFTY2552226350CE</v>
      </c>
      <c r="AJ10093" t="str">
        <f>IF(RIGHT(MIS[[#This Row],[Main/Hedge]],4)="MAIN","MAIN","HEDGE")</f>
        <v>HEDGE</v>
      </c>
      <c r="AK10093" t="str" cm="1">
        <f t="array" ref="AK10093">_xlfn._xlws.FILTER(Table4[Column1],ISNUMBER(SEARCH(Table4[Column1],MIS[[#This Row],[OrderUniqueIdentifier]])),"")</f>
        <v>NOTREND</v>
      </c>
    </row>
    <row r="10094" spans="1:37" x14ac:dyDescent="0.2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>
        <f>_xlfn.XLOOKUP(MIS[[#This Row],[TRADING SYMBOL]],[1]Sheet1!$D:$D,[1]Sheet1!$C:$C)</f>
        <v>4.0999999999999996</v>
      </c>
      <c r="AE10094">
        <f>MIS[[#This Row],[OrderAverageTradedPrice]]*MIS[[#This Row],[OrderQuantity]]</f>
        <v>107</v>
      </c>
      <c r="AF10094">
        <f>MIS[[#This Row],[LTP]]*MIS[[#This Row],[OrderQuantity]]</f>
        <v>82</v>
      </c>
      <c r="AG10094">
        <f>IF(MIS[[#This Row],[OrderSide]]="SELL",MIS[[#This Row],[VALUE]]-MIS[[#This Row],[LIVE_VALUE]],MIS[[#This Row],[LIVE_VALUE]]-MIS[[#This Row],[VALUE]])</f>
        <v>25</v>
      </c>
      <c r="AH10094" t="str" cm="1">
        <f t="array" ref="AH100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94" t="str">
        <f>MIS[[#This Row],[TRADING SYMBOL]]</f>
        <v>SENSEX2552085900CE</v>
      </c>
      <c r="AJ10094" t="str">
        <f>IF(RIGHT(MIS[[#This Row],[Main/Hedge]],4)="MAIN","MAIN","HEDGE")</f>
        <v>HEDGE</v>
      </c>
      <c r="AK10094" t="str" cm="1">
        <f t="array" ref="AK10094">_xlfn._xlws.FILTER(Table4[Column1],ISNUMBER(SEARCH(Table4[Column1],MIS[[#This Row],[OrderUniqueIdentifier]])),"")</f>
        <v>XYT</v>
      </c>
    </row>
    <row r="10095" spans="1:37" x14ac:dyDescent="0.2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>
        <f>_xlfn.XLOOKUP(MIS[[#This Row],[TRADING SYMBOL]],[1]Sheet1!$D:$D,[1]Sheet1!$C:$C)</f>
        <v>3.05</v>
      </c>
      <c r="AE10095">
        <f>MIS[[#This Row],[OrderAverageTradedPrice]]*MIS[[#This Row],[OrderQuantity]]</f>
        <v>1327.5</v>
      </c>
      <c r="AF10095">
        <f>MIS[[#This Row],[LTP]]*MIS[[#This Row],[OrderQuantity]]</f>
        <v>1372.5</v>
      </c>
      <c r="AG10095">
        <f>IF(MIS[[#This Row],[OrderSide]]="SELL",MIS[[#This Row],[VALUE]]-MIS[[#This Row],[LIVE_VALUE]],MIS[[#This Row],[LIVE_VALUE]]-MIS[[#This Row],[VALUE]])</f>
        <v>-45</v>
      </c>
      <c r="AH10095" t="str" cm="1">
        <f t="array" ref="AH10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5" t="str">
        <f>MIS[[#This Row],[TRADING SYMBOL]]</f>
        <v>NIFTY2552226350CE</v>
      </c>
      <c r="AJ10095" t="str">
        <f>IF(RIGHT(MIS[[#This Row],[Main/Hedge]],4)="MAIN","MAIN","HEDGE")</f>
        <v>HEDGE</v>
      </c>
      <c r="AK10095" t="str" cm="1">
        <f t="array" ref="AK10095">_xlfn._xlws.FILTER(Table4[Column1],ISNUMBER(SEARCH(Table4[Column1],MIS[[#This Row],[OrderUniqueIdentifier]])),"")</f>
        <v>NOTREND</v>
      </c>
    </row>
    <row r="10096" spans="1:37" x14ac:dyDescent="0.2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>
        <f>_xlfn.XLOOKUP(MIS[[#This Row],[TRADING SYMBOL]],[1]Sheet1!$D:$D,[1]Sheet1!$C:$C)</f>
        <v>4.0999999999999996</v>
      </c>
      <c r="AE10096">
        <f>MIS[[#This Row],[OrderAverageTradedPrice]]*MIS[[#This Row],[OrderQuantity]]</f>
        <v>642</v>
      </c>
      <c r="AF10096">
        <f>MIS[[#This Row],[LTP]]*MIS[[#This Row],[OrderQuantity]]</f>
        <v>491.99999999999994</v>
      </c>
      <c r="AG10096">
        <f>IF(MIS[[#This Row],[OrderSide]]="SELL",MIS[[#This Row],[VALUE]]-MIS[[#This Row],[LIVE_VALUE]],MIS[[#This Row],[LIVE_VALUE]]-MIS[[#This Row],[VALUE]])</f>
        <v>150.00000000000006</v>
      </c>
      <c r="AH10096" t="str" cm="1">
        <f t="array" ref="AH100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96" t="str">
        <f>MIS[[#This Row],[TRADING SYMBOL]]</f>
        <v>SENSEX2552085900CE</v>
      </c>
      <c r="AJ10096" t="str">
        <f>IF(RIGHT(MIS[[#This Row],[Main/Hedge]],4)="MAIN","MAIN","HEDGE")</f>
        <v>HEDGE</v>
      </c>
      <c r="AK10096" t="str" cm="1">
        <f t="array" ref="AK10096">_xlfn._xlws.FILTER(Table4[Column1],ISNUMBER(SEARCH(Table4[Column1],MIS[[#This Row],[OrderUniqueIdentifier]])),"")</f>
        <v>XYT</v>
      </c>
    </row>
    <row r="10097" spans="1:37" x14ac:dyDescent="0.2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>
        <f>_xlfn.XLOOKUP(MIS[[#This Row],[TRADING SYMBOL]],[1]Sheet1!$D:$D,[1]Sheet1!$C:$C)</f>
        <v>17.8</v>
      </c>
      <c r="AE10097">
        <f>MIS[[#This Row],[OrderAverageTradedPrice]]*MIS[[#This Row],[OrderQuantity]]</f>
        <v>2672</v>
      </c>
      <c r="AF10097">
        <f>MIS[[#This Row],[LTP]]*MIS[[#This Row],[OrderQuantity]]</f>
        <v>2848</v>
      </c>
      <c r="AG10097">
        <f>IF(MIS[[#This Row],[OrderSide]]="SELL",MIS[[#This Row],[VALUE]]-MIS[[#This Row],[LIVE_VALUE]],MIS[[#This Row],[LIVE_VALUE]]-MIS[[#This Row],[VALUE]])</f>
        <v>-176</v>
      </c>
      <c r="AH10097" t="str" cm="1">
        <f t="array" ref="AH10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7" t="str">
        <f>MIS[[#This Row],[TRADING SYMBOL]]</f>
        <v>SENSEX2552084800CE</v>
      </c>
      <c r="AJ10097" t="str">
        <f>IF(RIGHT(MIS[[#This Row],[Main/Hedge]],4)="MAIN","MAIN","HEDGE")</f>
        <v>HEDGE</v>
      </c>
      <c r="AK10097" t="str" cm="1">
        <f t="array" ref="AK10097">_xlfn._xlws.FILTER(Table4[Column1],ISNUMBER(SEARCH(Table4[Column1],MIS[[#This Row],[OrderUniqueIdentifier]])),"")</f>
        <v>NOTREND</v>
      </c>
    </row>
    <row r="10098" spans="1:37" x14ac:dyDescent="0.2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>
        <f>_xlfn.XLOOKUP(MIS[[#This Row],[TRADING SYMBOL]],[1]Sheet1!$D:$D,[1]Sheet1!$C:$C)</f>
        <v>3.05</v>
      </c>
      <c r="AE10098">
        <f>MIS[[#This Row],[OrderAverageTradedPrice]]*MIS[[#This Row],[OrderQuantity]]</f>
        <v>663.75</v>
      </c>
      <c r="AF10098">
        <f>MIS[[#This Row],[LTP]]*MIS[[#This Row],[OrderQuantity]]</f>
        <v>686.25</v>
      </c>
      <c r="AG10098">
        <f>IF(MIS[[#This Row],[OrderSide]]="SELL",MIS[[#This Row],[VALUE]]-MIS[[#This Row],[LIVE_VALUE]],MIS[[#This Row],[LIVE_VALUE]]-MIS[[#This Row],[VALUE]])</f>
        <v>-22.5</v>
      </c>
      <c r="AH10098" t="str" cm="1">
        <f t="array" ref="AH100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8" t="str">
        <f>MIS[[#This Row],[TRADING SYMBOL]]</f>
        <v>NIFTY2552226350CE</v>
      </c>
      <c r="AJ10098" t="str">
        <f>IF(RIGHT(MIS[[#This Row],[Main/Hedge]],4)="MAIN","MAIN","HEDGE")</f>
        <v>HEDGE</v>
      </c>
      <c r="AK10098" t="str" cm="1">
        <f t="array" ref="AK10098">_xlfn._xlws.FILTER(Table4[Column1],ISNUMBER(SEARCH(Table4[Column1],MIS[[#This Row],[OrderUniqueIdentifier]])),"")</f>
        <v>NOTREND</v>
      </c>
    </row>
    <row r="10099" spans="1:37" x14ac:dyDescent="0.2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>
        <f>_xlfn.XLOOKUP(MIS[[#This Row],[TRADING SYMBOL]],[1]Sheet1!$D:$D,[1]Sheet1!$C:$C)</f>
        <v>9.25</v>
      </c>
      <c r="AE10099">
        <f>MIS[[#This Row],[OrderAverageTradedPrice]]*MIS[[#This Row],[OrderQuantity]]</f>
        <v>1901.2499999999998</v>
      </c>
      <c r="AF10099">
        <f>MIS[[#This Row],[LTP]]*MIS[[#This Row],[OrderQuantity]]</f>
        <v>2081.25</v>
      </c>
      <c r="AG10099">
        <f>IF(MIS[[#This Row],[OrderSide]]="SELL",MIS[[#This Row],[VALUE]]-MIS[[#This Row],[LIVE_VALUE]],MIS[[#This Row],[LIVE_VALUE]]-MIS[[#This Row],[VALUE]])</f>
        <v>-180.00000000000023</v>
      </c>
      <c r="AH10099" t="str" cm="1">
        <f t="array" ref="AH10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9" t="str">
        <f>MIS[[#This Row],[TRADING SYMBOL]]</f>
        <v>NIFTY2552223750PE</v>
      </c>
      <c r="AJ10099" t="str">
        <f>IF(RIGHT(MIS[[#This Row],[Main/Hedge]],4)="MAIN","MAIN","HEDGE")</f>
        <v>HEDGE</v>
      </c>
      <c r="AK10099" t="str" cm="1">
        <f t="array" ref="AK10099">_xlfn._xlws.FILTER(Table4[Column1],ISNUMBER(SEARCH(Table4[Column1],MIS[[#This Row],[OrderUniqueIdentifier]])),"")</f>
        <v>NOTREND</v>
      </c>
    </row>
    <row r="10100" spans="1:37" x14ac:dyDescent="0.2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>
        <f>_xlfn.XLOOKUP(MIS[[#This Row],[TRADING SYMBOL]],[1]Sheet1!$D:$D,[1]Sheet1!$C:$C)</f>
        <v>4.0999999999999996</v>
      </c>
      <c r="AE10100">
        <f>MIS[[#This Row],[OrderAverageTradedPrice]]*MIS[[#This Row],[OrderQuantity]]</f>
        <v>321</v>
      </c>
      <c r="AF10100">
        <f>MIS[[#This Row],[LTP]]*MIS[[#This Row],[OrderQuantity]]</f>
        <v>245.99999999999997</v>
      </c>
      <c r="AG10100">
        <f>IF(MIS[[#This Row],[OrderSide]]="SELL",MIS[[#This Row],[VALUE]]-MIS[[#This Row],[LIVE_VALUE]],MIS[[#This Row],[LIVE_VALUE]]-MIS[[#This Row],[VALUE]])</f>
        <v>75.000000000000028</v>
      </c>
      <c r="AH10100" t="str" cm="1">
        <f t="array" ref="AH10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00" t="str">
        <f>MIS[[#This Row],[TRADING SYMBOL]]</f>
        <v>SENSEX2552085900CE</v>
      </c>
      <c r="AJ10100" t="str">
        <f>IF(RIGHT(MIS[[#This Row],[Main/Hedge]],4)="MAIN","MAIN","HEDGE")</f>
        <v>HEDGE</v>
      </c>
      <c r="AK10100" t="str" cm="1">
        <f t="array" ref="AK10100">_xlfn._xlws.FILTER(Table4[Column1],ISNUMBER(SEARCH(Table4[Column1],MIS[[#This Row],[OrderUniqueIdentifier]])),"")</f>
        <v>XYT</v>
      </c>
    </row>
    <row r="10101" spans="1:37" x14ac:dyDescent="0.2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>
        <f>_xlfn.XLOOKUP(MIS[[#This Row],[TRADING SYMBOL]],[1]Sheet1!$D:$D,[1]Sheet1!$C:$C)</f>
        <v>17.8</v>
      </c>
      <c r="AE10101">
        <f>MIS[[#This Row],[OrderAverageTradedPrice]]*MIS[[#This Row],[OrderQuantity]]</f>
        <v>1673.9999999999998</v>
      </c>
      <c r="AF10101">
        <f>MIS[[#This Row],[LTP]]*MIS[[#This Row],[OrderQuantity]]</f>
        <v>1780</v>
      </c>
      <c r="AG10101">
        <f>IF(MIS[[#This Row],[OrderSide]]="SELL",MIS[[#This Row],[VALUE]]-MIS[[#This Row],[LIVE_VALUE]],MIS[[#This Row],[LIVE_VALUE]]-MIS[[#This Row],[VALUE]])</f>
        <v>-106.00000000000023</v>
      </c>
      <c r="AH10101" t="str" cm="1">
        <f t="array" ref="AH101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1" t="str">
        <f>MIS[[#This Row],[TRADING SYMBOL]]</f>
        <v>SENSEX2552084800CE</v>
      </c>
      <c r="AJ10101" t="str">
        <f>IF(RIGHT(MIS[[#This Row],[Main/Hedge]],4)="MAIN","MAIN","HEDGE")</f>
        <v>HEDGE</v>
      </c>
      <c r="AK10101" t="str" cm="1">
        <f t="array" ref="AK10101">_xlfn._xlws.FILTER(Table4[Column1],ISNUMBER(SEARCH(Table4[Column1],MIS[[#This Row],[OrderUniqueIdentifier]])),"")</f>
        <v>NOTREND</v>
      </c>
    </row>
    <row r="10102" spans="1:37" x14ac:dyDescent="0.2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>
        <f>_xlfn.XLOOKUP(MIS[[#This Row],[TRADING SYMBOL]],[1]Sheet1!$D:$D,[1]Sheet1!$C:$C)</f>
        <v>10</v>
      </c>
      <c r="AE10102">
        <f>MIS[[#This Row],[OrderAverageTradedPrice]]*MIS[[#This Row],[OrderQuantity]]</f>
        <v>238</v>
      </c>
      <c r="AF10102">
        <f>MIS[[#This Row],[LTP]]*MIS[[#This Row],[OrderQuantity]]</f>
        <v>200</v>
      </c>
      <c r="AG10102">
        <f>IF(MIS[[#This Row],[OrderSide]]="SELL",MIS[[#This Row],[VALUE]]-MIS[[#This Row],[LIVE_VALUE]],MIS[[#This Row],[LIVE_VALUE]]-MIS[[#This Row],[VALUE]])</f>
        <v>38</v>
      </c>
      <c r="AH10102" t="str" cm="1">
        <f t="array" ref="AH10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02" t="str">
        <f>MIS[[#This Row],[TRADING SYMBOL]]</f>
        <v>SENSEX2552078500PE</v>
      </c>
      <c r="AJ10102" t="str">
        <f>IF(RIGHT(MIS[[#This Row],[Main/Hedge]],4)="MAIN","MAIN","HEDGE")</f>
        <v>HEDGE</v>
      </c>
      <c r="AK10102" t="str" cm="1">
        <f t="array" ref="AK10102">_xlfn._xlws.FILTER(Table4[Column1],ISNUMBER(SEARCH(Table4[Column1],MIS[[#This Row],[OrderUniqueIdentifier]])),"")</f>
        <v>XYT</v>
      </c>
    </row>
    <row r="10103" spans="1:37" x14ac:dyDescent="0.2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>
        <f>_xlfn.XLOOKUP(MIS[[#This Row],[TRADING SYMBOL]],[1]Sheet1!$D:$D,[1]Sheet1!$C:$C)</f>
        <v>3.05</v>
      </c>
      <c r="AE10103">
        <f>MIS[[#This Row],[OrderAverageTradedPrice]]*MIS[[#This Row],[OrderQuantity]]</f>
        <v>1327.5</v>
      </c>
      <c r="AF10103">
        <f>MIS[[#This Row],[LTP]]*MIS[[#This Row],[OrderQuantity]]</f>
        <v>1372.5</v>
      </c>
      <c r="AG10103">
        <f>IF(MIS[[#This Row],[OrderSide]]="SELL",MIS[[#This Row],[VALUE]]-MIS[[#This Row],[LIVE_VALUE]],MIS[[#This Row],[LIVE_VALUE]]-MIS[[#This Row],[VALUE]])</f>
        <v>-45</v>
      </c>
      <c r="AH10103" t="str" cm="1">
        <f t="array" ref="AH10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3" t="str">
        <f>MIS[[#This Row],[TRADING SYMBOL]]</f>
        <v>NIFTY2552226350CE</v>
      </c>
      <c r="AJ10103" t="str">
        <f>IF(RIGHT(MIS[[#This Row],[Main/Hedge]],4)="MAIN","MAIN","HEDGE")</f>
        <v>HEDGE</v>
      </c>
      <c r="AK10103" t="str" cm="1">
        <f t="array" ref="AK10103">_xlfn._xlws.FILTER(Table4[Column1],ISNUMBER(SEARCH(Table4[Column1],MIS[[#This Row],[OrderUniqueIdentifier]])),"")</f>
        <v>NOTREND</v>
      </c>
    </row>
    <row r="10104" spans="1:37" x14ac:dyDescent="0.2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>
        <f>_xlfn.XLOOKUP(MIS[[#This Row],[TRADING SYMBOL]],[1]Sheet1!$D:$D,[1]Sheet1!$C:$C)</f>
        <v>11.55</v>
      </c>
      <c r="AE10104">
        <f>MIS[[#This Row],[OrderAverageTradedPrice]]*MIS[[#This Row],[OrderQuantity]]</f>
        <v>226</v>
      </c>
      <c r="AF10104">
        <f>MIS[[#This Row],[LTP]]*MIS[[#This Row],[OrderQuantity]]</f>
        <v>231</v>
      </c>
      <c r="AG10104">
        <f>IF(MIS[[#This Row],[OrderSide]]="SELL",MIS[[#This Row],[VALUE]]-MIS[[#This Row],[LIVE_VALUE]],MIS[[#This Row],[LIVE_VALUE]]-MIS[[#This Row],[VALUE]])</f>
        <v>-5</v>
      </c>
      <c r="AH10104" t="str" cm="1">
        <f t="array" ref="AH10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04" t="str">
        <f>MIS[[#This Row],[TRADING SYMBOL]]</f>
        <v>SENSEX2552078400PE</v>
      </c>
      <c r="AJ10104" t="str">
        <f>IF(RIGHT(MIS[[#This Row],[Main/Hedge]],4)="MAIN","MAIN","HEDGE")</f>
        <v>HEDGE</v>
      </c>
      <c r="AK10104" t="str" cm="1">
        <f t="array" ref="AK10104">_xlfn._xlws.FILTER(Table4[Column1],ISNUMBER(SEARCH(Table4[Column1],MIS[[#This Row],[OrderUniqueIdentifier]])),"")</f>
        <v>XYT</v>
      </c>
    </row>
    <row r="10105" spans="1:37" x14ac:dyDescent="0.2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>
        <f>_xlfn.XLOOKUP(MIS[[#This Row],[TRADING SYMBOL]],[1]Sheet1!$D:$D,[1]Sheet1!$C:$C)</f>
        <v>8.25</v>
      </c>
      <c r="AE10105">
        <f>MIS[[#This Row],[OrderAverageTradedPrice]]*MIS[[#This Row],[OrderQuantity]]</f>
        <v>266</v>
      </c>
      <c r="AF10105">
        <f>MIS[[#This Row],[LTP]]*MIS[[#This Row],[OrderQuantity]]</f>
        <v>165</v>
      </c>
      <c r="AG10105">
        <f>IF(MIS[[#This Row],[OrderSide]]="SELL",MIS[[#This Row],[VALUE]]-MIS[[#This Row],[LIVE_VALUE]],MIS[[#This Row],[LIVE_VALUE]]-MIS[[#This Row],[VALUE]])</f>
        <v>101</v>
      </c>
      <c r="AH10105" t="str" cm="1">
        <f t="array" ref="AH101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05" t="str">
        <f>MIS[[#This Row],[TRADING SYMBOL]]</f>
        <v>SENSEX2552078600PE</v>
      </c>
      <c r="AJ10105" t="str">
        <f>IF(RIGHT(MIS[[#This Row],[Main/Hedge]],4)="MAIN","MAIN","HEDGE")</f>
        <v>HEDGE</v>
      </c>
      <c r="AK10105" t="str" cm="1">
        <f t="array" ref="AK10105">_xlfn._xlws.FILTER(Table4[Column1],ISNUMBER(SEARCH(Table4[Column1],MIS[[#This Row],[OrderUniqueIdentifier]])),"")</f>
        <v>XYT</v>
      </c>
    </row>
    <row r="10106" spans="1:37" x14ac:dyDescent="0.2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>
        <f>_xlfn.XLOOKUP(MIS[[#This Row],[TRADING SYMBOL]],[1]Sheet1!$D:$D,[1]Sheet1!$C:$C)</f>
        <v>32.799999999999997</v>
      </c>
      <c r="AE10106">
        <f>MIS[[#This Row],[OrderAverageTradedPrice]]*MIS[[#This Row],[OrderQuantity]]</f>
        <v>1304</v>
      </c>
      <c r="AF10106">
        <f>MIS[[#This Row],[LTP]]*MIS[[#This Row],[OrderQuantity]]</f>
        <v>1312</v>
      </c>
      <c r="AG10106">
        <f>IF(MIS[[#This Row],[OrderSide]]="SELL",MIS[[#This Row],[VALUE]]-MIS[[#This Row],[LIVE_VALUE]],MIS[[#This Row],[LIVE_VALUE]]-MIS[[#This Row],[VALUE]])</f>
        <v>-8</v>
      </c>
      <c r="AH10106" t="str" cm="1">
        <f t="array" ref="AH10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6" t="str">
        <f>MIS[[#This Row],[TRADING SYMBOL]]</f>
        <v>SENSEX2552079800PE</v>
      </c>
      <c r="AJ10106" t="str">
        <f>IF(RIGHT(MIS[[#This Row],[Main/Hedge]],4)="MAIN","MAIN","HEDGE")</f>
        <v>HEDGE</v>
      </c>
      <c r="AK10106" t="str" cm="1">
        <f t="array" ref="AK10106">_xlfn._xlws.FILTER(Table4[Column1],ISNUMBER(SEARCH(Table4[Column1],MIS[[#This Row],[OrderUniqueIdentifier]])),"")</f>
        <v>NOTREND</v>
      </c>
    </row>
    <row r="10107" spans="1:37" x14ac:dyDescent="0.2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>
        <f>_xlfn.XLOOKUP(MIS[[#This Row],[TRADING SYMBOL]],[1]Sheet1!$D:$D,[1]Sheet1!$C:$C)</f>
        <v>4.0999999999999996</v>
      </c>
      <c r="AE10107">
        <f>MIS[[#This Row],[OrderAverageTradedPrice]]*MIS[[#This Row],[OrderQuantity]]</f>
        <v>107</v>
      </c>
      <c r="AF10107">
        <f>MIS[[#This Row],[LTP]]*MIS[[#This Row],[OrderQuantity]]</f>
        <v>82</v>
      </c>
      <c r="AG10107">
        <f>IF(MIS[[#This Row],[OrderSide]]="SELL",MIS[[#This Row],[VALUE]]-MIS[[#This Row],[LIVE_VALUE]],MIS[[#This Row],[LIVE_VALUE]]-MIS[[#This Row],[VALUE]])</f>
        <v>25</v>
      </c>
      <c r="AH10107" t="str" cm="1">
        <f t="array" ref="AH10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07" t="str">
        <f>MIS[[#This Row],[TRADING SYMBOL]]</f>
        <v>SENSEX2552085900CE</v>
      </c>
      <c r="AJ10107" t="str">
        <f>IF(RIGHT(MIS[[#This Row],[Main/Hedge]],4)="MAIN","MAIN","HEDGE")</f>
        <v>HEDGE</v>
      </c>
      <c r="AK10107" t="str" cm="1">
        <f t="array" ref="AK10107">_xlfn._xlws.FILTER(Table4[Column1],ISNUMBER(SEARCH(Table4[Column1],MIS[[#This Row],[OrderUniqueIdentifier]])),"")</f>
        <v>XYT</v>
      </c>
    </row>
    <row r="10108" spans="1:37" x14ac:dyDescent="0.2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>
        <f>_xlfn.XLOOKUP(MIS[[#This Row],[TRADING SYMBOL]],[1]Sheet1!$D:$D,[1]Sheet1!$C:$C)</f>
        <v>409.5</v>
      </c>
      <c r="AE10108">
        <f>MIS[[#This Row],[OrderAverageTradedPrice]]*MIS[[#This Row],[OrderQuantity]]</f>
        <v>8058</v>
      </c>
      <c r="AF10108">
        <f>MIS[[#This Row],[LTP]]*MIS[[#This Row],[OrderQuantity]]</f>
        <v>8190</v>
      </c>
      <c r="AG10108">
        <f>IF(MIS[[#This Row],[OrderSide]]="SELL",MIS[[#This Row],[VALUE]]-MIS[[#This Row],[LIVE_VALUE]],MIS[[#This Row],[LIVE_VALUE]]-MIS[[#This Row],[VALUE]])</f>
        <v>132</v>
      </c>
      <c r="AH10108" t="str" cm="1">
        <f t="array" ref="AH10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108" t="str">
        <f>MIS[[#This Row],[TRADING SYMBOL]]</f>
        <v>SENSEX2552082300PE</v>
      </c>
      <c r="AJ10108" t="str">
        <f>IF(RIGHT(MIS[[#This Row],[Main/Hedge]],4)="MAIN","MAIN","HEDGE")</f>
        <v>MAIN</v>
      </c>
      <c r="AK10108" t="str" cm="1">
        <f t="array" ref="AK10108">_xlfn._xlws.FILTER(Table4[Column1],ISNUMBER(SEARCH(Table4[Column1],MIS[[#This Row],[OrderUniqueIdentifier]])),"")</f>
        <v>LONGSHORT</v>
      </c>
    </row>
    <row r="10109" spans="1:37" x14ac:dyDescent="0.2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>
        <f>_xlfn.XLOOKUP(MIS[[#This Row],[TRADING SYMBOL]],[1]Sheet1!$D:$D,[1]Sheet1!$C:$C)</f>
        <v>3.05</v>
      </c>
      <c r="AE10109">
        <f>MIS[[#This Row],[OrderAverageTradedPrice]]*MIS[[#This Row],[OrderQuantity]]</f>
        <v>221.25</v>
      </c>
      <c r="AF10109">
        <f>MIS[[#This Row],[LTP]]*MIS[[#This Row],[OrderQuantity]]</f>
        <v>228.75</v>
      </c>
      <c r="AG10109">
        <f>IF(MIS[[#This Row],[OrderSide]]="SELL",MIS[[#This Row],[VALUE]]-MIS[[#This Row],[LIVE_VALUE]],MIS[[#This Row],[LIVE_VALUE]]-MIS[[#This Row],[VALUE]])</f>
        <v>-7.5</v>
      </c>
      <c r="AH10109" t="str" cm="1">
        <f t="array" ref="AH10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9" t="str">
        <f>MIS[[#This Row],[TRADING SYMBOL]]</f>
        <v>NIFTY2552226350CE</v>
      </c>
      <c r="AJ10109" t="str">
        <f>IF(RIGHT(MIS[[#This Row],[Main/Hedge]],4)="MAIN","MAIN","HEDGE")</f>
        <v>HEDGE</v>
      </c>
      <c r="AK10109" t="str" cm="1">
        <f t="array" ref="AK10109">_xlfn._xlws.FILTER(Table4[Column1],ISNUMBER(SEARCH(Table4[Column1],MIS[[#This Row],[OrderUniqueIdentifier]])),"")</f>
        <v>NOTREND</v>
      </c>
    </row>
    <row r="10110" spans="1:37" x14ac:dyDescent="0.2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>
        <f>_xlfn.XLOOKUP(MIS[[#This Row],[TRADING SYMBOL]],[1]Sheet1!$D:$D,[1]Sheet1!$C:$C)</f>
        <v>17.8</v>
      </c>
      <c r="AE10110">
        <f>MIS[[#This Row],[OrderAverageTradedPrice]]*MIS[[#This Row],[OrderQuantity]]</f>
        <v>335</v>
      </c>
      <c r="AF10110">
        <f>MIS[[#This Row],[LTP]]*MIS[[#This Row],[OrderQuantity]]</f>
        <v>356</v>
      </c>
      <c r="AG10110">
        <f>IF(MIS[[#This Row],[OrderSide]]="SELL",MIS[[#This Row],[VALUE]]-MIS[[#This Row],[LIVE_VALUE]],MIS[[#This Row],[LIVE_VALUE]]-MIS[[#This Row],[VALUE]])</f>
        <v>-21</v>
      </c>
      <c r="AH10110" t="str" cm="1">
        <f t="array" ref="AH101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0" t="str">
        <f>MIS[[#This Row],[TRADING SYMBOL]]</f>
        <v>SENSEX2552084800CE</v>
      </c>
      <c r="AJ10110" t="str">
        <f>IF(RIGHT(MIS[[#This Row],[Main/Hedge]],4)="MAIN","MAIN","HEDGE")</f>
        <v>HEDGE</v>
      </c>
      <c r="AK10110" t="str" cm="1">
        <f t="array" ref="AK10110">_xlfn._xlws.FILTER(Table4[Column1],ISNUMBER(SEARCH(Table4[Column1],MIS[[#This Row],[OrderUniqueIdentifier]])),"")</f>
        <v>NOTREND</v>
      </c>
    </row>
    <row r="10111" spans="1:37" x14ac:dyDescent="0.2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>
        <f>_xlfn.XLOOKUP(MIS[[#This Row],[TRADING SYMBOL]],[1]Sheet1!$D:$D,[1]Sheet1!$C:$C)</f>
        <v>4.0999999999999996</v>
      </c>
      <c r="AE10111">
        <f>MIS[[#This Row],[OrderAverageTradedPrice]]*MIS[[#This Row],[OrderQuantity]]</f>
        <v>107</v>
      </c>
      <c r="AF10111">
        <f>MIS[[#This Row],[LTP]]*MIS[[#This Row],[OrderQuantity]]</f>
        <v>82</v>
      </c>
      <c r="AG10111">
        <f>IF(MIS[[#This Row],[OrderSide]]="SELL",MIS[[#This Row],[VALUE]]-MIS[[#This Row],[LIVE_VALUE]],MIS[[#This Row],[LIVE_VALUE]]-MIS[[#This Row],[VALUE]])</f>
        <v>25</v>
      </c>
      <c r="AH10111" t="str" cm="1">
        <f t="array" ref="AH10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11" t="str">
        <f>MIS[[#This Row],[TRADING SYMBOL]]</f>
        <v>SENSEX2552085900CE</v>
      </c>
      <c r="AJ10111" t="str">
        <f>IF(RIGHT(MIS[[#This Row],[Main/Hedge]],4)="MAIN","MAIN","HEDGE")</f>
        <v>HEDGE</v>
      </c>
      <c r="AK10111" t="str" cm="1">
        <f t="array" ref="AK10111">_xlfn._xlws.FILTER(Table4[Column1],ISNUMBER(SEARCH(Table4[Column1],MIS[[#This Row],[OrderUniqueIdentifier]])),"")</f>
        <v>XYT</v>
      </c>
    </row>
    <row r="10112" spans="1:37" x14ac:dyDescent="0.2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>
        <f>_xlfn.XLOOKUP(MIS[[#This Row],[TRADING SYMBOL]],[1]Sheet1!$D:$D,[1]Sheet1!$C:$C)</f>
        <v>4.0999999999999996</v>
      </c>
      <c r="AE10112">
        <f>MIS[[#This Row],[OrderAverageTradedPrice]]*MIS[[#This Row],[OrderQuantity]]</f>
        <v>107</v>
      </c>
      <c r="AF10112">
        <f>MIS[[#This Row],[LTP]]*MIS[[#This Row],[OrderQuantity]]</f>
        <v>82</v>
      </c>
      <c r="AG10112">
        <f>IF(MIS[[#This Row],[OrderSide]]="SELL",MIS[[#This Row],[VALUE]]-MIS[[#This Row],[LIVE_VALUE]],MIS[[#This Row],[LIVE_VALUE]]-MIS[[#This Row],[VALUE]])</f>
        <v>25</v>
      </c>
      <c r="AH10112" t="str" cm="1">
        <f t="array" ref="AH10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12" t="str">
        <f>MIS[[#This Row],[TRADING SYMBOL]]</f>
        <v>SENSEX2552085900CE</v>
      </c>
      <c r="AJ10112" t="str">
        <f>IF(RIGHT(MIS[[#This Row],[Main/Hedge]],4)="MAIN","MAIN","HEDGE")</f>
        <v>HEDGE</v>
      </c>
      <c r="AK10112" t="str" cm="1">
        <f t="array" ref="AK10112">_xlfn._xlws.FILTER(Table4[Column1],ISNUMBER(SEARCH(Table4[Column1],MIS[[#This Row],[OrderUniqueIdentifier]])),"")</f>
        <v>XYT</v>
      </c>
    </row>
    <row r="10113" spans="1:37" x14ac:dyDescent="0.2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>
        <f>_xlfn.XLOOKUP(MIS[[#This Row],[TRADING SYMBOL]],[1]Sheet1!$D:$D,[1]Sheet1!$C:$C)</f>
        <v>4.0999999999999996</v>
      </c>
      <c r="AE10113">
        <f>MIS[[#This Row],[OrderAverageTradedPrice]]*MIS[[#This Row],[OrderQuantity]]</f>
        <v>107</v>
      </c>
      <c r="AF10113">
        <f>MIS[[#This Row],[LTP]]*MIS[[#This Row],[OrderQuantity]]</f>
        <v>82</v>
      </c>
      <c r="AG10113">
        <f>IF(MIS[[#This Row],[OrderSide]]="SELL",MIS[[#This Row],[VALUE]]-MIS[[#This Row],[LIVE_VALUE]],MIS[[#This Row],[LIVE_VALUE]]-MIS[[#This Row],[VALUE]])</f>
        <v>25</v>
      </c>
      <c r="AH10113" t="str" cm="1">
        <f t="array" ref="AH101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13" t="str">
        <f>MIS[[#This Row],[TRADING SYMBOL]]</f>
        <v>SENSEX2552085900CE</v>
      </c>
      <c r="AJ10113" t="str">
        <f>IF(RIGHT(MIS[[#This Row],[Main/Hedge]],4)="MAIN","MAIN","HEDGE")</f>
        <v>HEDGE</v>
      </c>
      <c r="AK10113" t="str" cm="1">
        <f t="array" ref="AK10113">_xlfn._xlws.FILTER(Table4[Column1],ISNUMBER(SEARCH(Table4[Column1],MIS[[#This Row],[OrderUniqueIdentifier]])),"")</f>
        <v>XYT</v>
      </c>
    </row>
    <row r="10114" spans="1:37" x14ac:dyDescent="0.2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>
        <f>_xlfn.XLOOKUP(MIS[[#This Row],[TRADING SYMBOL]],[1]Sheet1!$D:$D,[1]Sheet1!$C:$C)</f>
        <v>409.5</v>
      </c>
      <c r="AE10114">
        <f>MIS[[#This Row],[OrderAverageTradedPrice]]*MIS[[#This Row],[OrderQuantity]]</f>
        <v>8061</v>
      </c>
      <c r="AF10114">
        <f>MIS[[#This Row],[LTP]]*MIS[[#This Row],[OrderQuantity]]</f>
        <v>8190</v>
      </c>
      <c r="AG10114">
        <f>IF(MIS[[#This Row],[OrderSide]]="SELL",MIS[[#This Row],[VALUE]]-MIS[[#This Row],[LIVE_VALUE]],MIS[[#This Row],[LIVE_VALUE]]-MIS[[#This Row],[VALUE]])</f>
        <v>129</v>
      </c>
      <c r="AH10114" t="str" cm="1">
        <f t="array" ref="AH101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114" t="str">
        <f>MIS[[#This Row],[TRADING SYMBOL]]</f>
        <v>SENSEX2552082300PE</v>
      </c>
      <c r="AJ10114" t="str">
        <f>IF(RIGHT(MIS[[#This Row],[Main/Hedge]],4)="MAIN","MAIN","HEDGE")</f>
        <v>MAIN</v>
      </c>
      <c r="AK10114" t="str" cm="1">
        <f t="array" ref="AK10114">_xlfn._xlws.FILTER(Table4[Column1],ISNUMBER(SEARCH(Table4[Column1],MIS[[#This Row],[OrderUniqueIdentifier]])),"")</f>
        <v>LONGSHORT</v>
      </c>
    </row>
    <row r="10115" spans="1:37" x14ac:dyDescent="0.2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>
        <f>_xlfn.XLOOKUP(MIS[[#This Row],[TRADING SYMBOL]],[1]Sheet1!$D:$D,[1]Sheet1!$C:$C)</f>
        <v>3.05</v>
      </c>
      <c r="AE10115">
        <f>MIS[[#This Row],[OrderAverageTradedPrice]]*MIS[[#This Row],[OrderQuantity]]</f>
        <v>221.25</v>
      </c>
      <c r="AF10115">
        <f>MIS[[#This Row],[LTP]]*MIS[[#This Row],[OrderQuantity]]</f>
        <v>228.75</v>
      </c>
      <c r="AG10115">
        <f>IF(MIS[[#This Row],[OrderSide]]="SELL",MIS[[#This Row],[VALUE]]-MIS[[#This Row],[LIVE_VALUE]],MIS[[#This Row],[LIVE_VALUE]]-MIS[[#This Row],[VALUE]])</f>
        <v>-7.5</v>
      </c>
      <c r="AH10115" t="str" cm="1">
        <f t="array" ref="AH10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5" t="str">
        <f>MIS[[#This Row],[TRADING SYMBOL]]</f>
        <v>NIFTY2552226350CE</v>
      </c>
      <c r="AJ10115" t="str">
        <f>IF(RIGHT(MIS[[#This Row],[Main/Hedge]],4)="MAIN","MAIN","HEDGE")</f>
        <v>HEDGE</v>
      </c>
      <c r="AK10115" t="str" cm="1">
        <f t="array" ref="AK10115">_xlfn._xlws.FILTER(Table4[Column1],ISNUMBER(SEARCH(Table4[Column1],MIS[[#This Row],[OrderUniqueIdentifier]])),"")</f>
        <v>NOTREND</v>
      </c>
    </row>
    <row r="10116" spans="1:37" x14ac:dyDescent="0.2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>
        <f>_xlfn.XLOOKUP(MIS[[#This Row],[TRADING SYMBOL]],[1]Sheet1!$D:$D,[1]Sheet1!$C:$C)</f>
        <v>4.0999999999999996</v>
      </c>
      <c r="AE10116">
        <f>MIS[[#This Row],[OrderAverageTradedPrice]]*MIS[[#This Row],[OrderQuantity]]</f>
        <v>107</v>
      </c>
      <c r="AF10116">
        <f>MIS[[#This Row],[LTP]]*MIS[[#This Row],[OrderQuantity]]</f>
        <v>82</v>
      </c>
      <c r="AG10116">
        <f>IF(MIS[[#This Row],[OrderSide]]="SELL",MIS[[#This Row],[VALUE]]-MIS[[#This Row],[LIVE_VALUE]],MIS[[#This Row],[LIVE_VALUE]]-MIS[[#This Row],[VALUE]])</f>
        <v>25</v>
      </c>
      <c r="AH10116" t="str" cm="1">
        <f t="array" ref="AH101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16" t="str">
        <f>MIS[[#This Row],[TRADING SYMBOL]]</f>
        <v>SENSEX2552085900CE</v>
      </c>
      <c r="AJ10116" t="str">
        <f>IF(RIGHT(MIS[[#This Row],[Main/Hedge]],4)="MAIN","MAIN","HEDGE")</f>
        <v>HEDGE</v>
      </c>
      <c r="AK10116" t="str" cm="1">
        <f t="array" ref="AK10116">_xlfn._xlws.FILTER(Table4[Column1],ISNUMBER(SEARCH(Table4[Column1],MIS[[#This Row],[OrderUniqueIdentifier]])),"")</f>
        <v>XYT</v>
      </c>
    </row>
    <row r="10117" spans="1:37" x14ac:dyDescent="0.2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>
        <f>_xlfn.XLOOKUP(MIS[[#This Row],[TRADING SYMBOL]],[1]Sheet1!$D:$D,[1]Sheet1!$C:$C)</f>
        <v>17.8</v>
      </c>
      <c r="AE10117">
        <f>MIS[[#This Row],[OrderAverageTradedPrice]]*MIS[[#This Row],[OrderQuantity]]</f>
        <v>335</v>
      </c>
      <c r="AF10117">
        <f>MIS[[#This Row],[LTP]]*MIS[[#This Row],[OrderQuantity]]</f>
        <v>356</v>
      </c>
      <c r="AG10117">
        <f>IF(MIS[[#This Row],[OrderSide]]="SELL",MIS[[#This Row],[VALUE]]-MIS[[#This Row],[LIVE_VALUE]],MIS[[#This Row],[LIVE_VALUE]]-MIS[[#This Row],[VALUE]])</f>
        <v>-21</v>
      </c>
      <c r="AH10117" t="str" cm="1">
        <f t="array" ref="AH10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7" t="str">
        <f>MIS[[#This Row],[TRADING SYMBOL]]</f>
        <v>SENSEX2552084800CE</v>
      </c>
      <c r="AJ10117" t="str">
        <f>IF(RIGHT(MIS[[#This Row],[Main/Hedge]],4)="MAIN","MAIN","HEDGE")</f>
        <v>HEDGE</v>
      </c>
      <c r="AK10117" t="str" cm="1">
        <f t="array" ref="AK10117">_xlfn._xlws.FILTER(Table4[Column1],ISNUMBER(SEARCH(Table4[Column1],MIS[[#This Row],[OrderUniqueIdentifier]])),"")</f>
        <v>NOTREND</v>
      </c>
    </row>
    <row r="10118" spans="1:37" x14ac:dyDescent="0.2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>
        <f>_xlfn.XLOOKUP(MIS[[#This Row],[TRADING SYMBOL]],[1]Sheet1!$D:$D,[1]Sheet1!$C:$C)</f>
        <v>4.0999999999999996</v>
      </c>
      <c r="AE10118">
        <f>MIS[[#This Row],[OrderAverageTradedPrice]]*MIS[[#This Row],[OrderQuantity]]</f>
        <v>107</v>
      </c>
      <c r="AF10118">
        <f>MIS[[#This Row],[LTP]]*MIS[[#This Row],[OrderQuantity]]</f>
        <v>82</v>
      </c>
      <c r="AG10118">
        <f>IF(MIS[[#This Row],[OrderSide]]="SELL",MIS[[#This Row],[VALUE]]-MIS[[#This Row],[LIVE_VALUE]],MIS[[#This Row],[LIVE_VALUE]]-MIS[[#This Row],[VALUE]])</f>
        <v>25</v>
      </c>
      <c r="AH10118" t="str" cm="1">
        <f t="array" ref="AH101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18" t="str">
        <f>MIS[[#This Row],[TRADING SYMBOL]]</f>
        <v>SENSEX2552085900CE</v>
      </c>
      <c r="AJ10118" t="str">
        <f>IF(RIGHT(MIS[[#This Row],[Main/Hedge]],4)="MAIN","MAIN","HEDGE")</f>
        <v>HEDGE</v>
      </c>
      <c r="AK10118" t="str" cm="1">
        <f t="array" ref="AK10118">_xlfn._xlws.FILTER(Table4[Column1],ISNUMBER(SEARCH(Table4[Column1],MIS[[#This Row],[OrderUniqueIdentifier]])),"")</f>
        <v>XYT</v>
      </c>
    </row>
    <row r="10119" spans="1:37" x14ac:dyDescent="0.2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>
        <f>_xlfn.XLOOKUP(MIS[[#This Row],[TRADING SYMBOL]],[1]Sheet1!$D:$D,[1]Sheet1!$C:$C)</f>
        <v>37.299999999999997</v>
      </c>
      <c r="AE10119">
        <f>MIS[[#This Row],[OrderAverageTradedPrice]]*MIS[[#This Row],[OrderQuantity]]</f>
        <v>8302.5</v>
      </c>
      <c r="AF10119">
        <f>MIS[[#This Row],[LTP]]*MIS[[#This Row],[OrderQuantity]]</f>
        <v>8392.5</v>
      </c>
      <c r="AG10119">
        <f>IF(MIS[[#This Row],[OrderSide]]="SELL",MIS[[#This Row],[VALUE]]-MIS[[#This Row],[LIVE_VALUE]],MIS[[#This Row],[LIVE_VALUE]]-MIS[[#This Row],[VALUE]])</f>
        <v>-90</v>
      </c>
      <c r="AH10119" t="str" cm="1">
        <f t="array" ref="AH10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9" t="str">
        <f>MIS[[#This Row],[TRADING SYMBOL]]</f>
        <v>NIFTY2552225500CE</v>
      </c>
      <c r="AJ10119" t="str">
        <f>IF(RIGHT(MIS[[#This Row],[Main/Hedge]],4)="MAIN","MAIN","HEDGE")</f>
        <v>HEDGE</v>
      </c>
      <c r="AK10119" t="str" cm="1">
        <f t="array" ref="AK10119">_xlfn._xlws.FILTER(Table4[Column1],ISNUMBER(SEARCH(Table4[Column1],MIS[[#This Row],[OrderUniqueIdentifier]])),"")</f>
        <v>NOTREND</v>
      </c>
    </row>
    <row r="10120" spans="1:37" x14ac:dyDescent="0.2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>
        <f>_xlfn.XLOOKUP(MIS[[#This Row],[TRADING SYMBOL]],[1]Sheet1!$D:$D,[1]Sheet1!$C:$C)</f>
        <v>16</v>
      </c>
      <c r="AE10120">
        <f>MIS[[#This Row],[OrderAverageTradedPrice]]*MIS[[#This Row],[OrderQuantity]]</f>
        <v>897</v>
      </c>
      <c r="AF10120">
        <f>MIS[[#This Row],[LTP]]*MIS[[#This Row],[OrderQuantity]]</f>
        <v>960</v>
      </c>
      <c r="AG10120">
        <f>IF(MIS[[#This Row],[OrderSide]]="SELL",MIS[[#This Row],[VALUE]]-MIS[[#This Row],[LIVE_VALUE]],MIS[[#This Row],[LIVE_VALUE]]-MIS[[#This Row],[VALUE]])</f>
        <v>-63</v>
      </c>
      <c r="AH10120" t="str" cm="1">
        <f t="array" ref="AH101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20" t="str">
        <f>MIS[[#This Row],[TRADING SYMBOL]]</f>
        <v>SENSEX2552084900CE</v>
      </c>
      <c r="AJ10120" t="str">
        <f>IF(RIGHT(MIS[[#This Row],[Main/Hedge]],4)="MAIN","MAIN","HEDGE")</f>
        <v>HEDGE</v>
      </c>
      <c r="AK10120" t="str" cm="1">
        <f t="array" ref="AK10120">_xlfn._xlws.FILTER(Table4[Column1],ISNUMBER(SEARCH(Table4[Column1],MIS[[#This Row],[OrderUniqueIdentifier]])),"")</f>
        <v>XYT</v>
      </c>
    </row>
    <row r="10121" spans="1:37" x14ac:dyDescent="0.2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>
        <f>_xlfn.XLOOKUP(MIS[[#This Row],[TRADING SYMBOL]],[1]Sheet1!$D:$D,[1]Sheet1!$C:$C)</f>
        <v>12</v>
      </c>
      <c r="AE10121">
        <f>MIS[[#This Row],[OrderAverageTradedPrice]]*MIS[[#This Row],[OrderQuantity]]</f>
        <v>786</v>
      </c>
      <c r="AF10121">
        <f>MIS[[#This Row],[LTP]]*MIS[[#This Row],[OrderQuantity]]</f>
        <v>720</v>
      </c>
      <c r="AG10121">
        <f>IF(MIS[[#This Row],[OrderSide]]="SELL",MIS[[#This Row],[VALUE]]-MIS[[#This Row],[LIVE_VALUE]],MIS[[#This Row],[LIVE_VALUE]]-MIS[[#This Row],[VALUE]])</f>
        <v>66</v>
      </c>
      <c r="AH10121" t="str" cm="1">
        <f t="array" ref="AH101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21" t="str">
        <f>MIS[[#This Row],[TRADING SYMBOL]]</f>
        <v>SENSEX2552085000CE</v>
      </c>
      <c r="AJ10121" t="str">
        <f>IF(RIGHT(MIS[[#This Row],[Main/Hedge]],4)="MAIN","MAIN","HEDGE")</f>
        <v>HEDGE</v>
      </c>
      <c r="AK10121" t="str" cm="1">
        <f t="array" ref="AK10121">_xlfn._xlws.FILTER(Table4[Column1],ISNUMBER(SEARCH(Table4[Column1],MIS[[#This Row],[OrderUniqueIdentifier]])),"")</f>
        <v>XYT</v>
      </c>
    </row>
    <row r="10122" spans="1:37" x14ac:dyDescent="0.2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>
        <f>_xlfn.XLOOKUP(MIS[[#This Row],[TRADING SYMBOL]],[1]Sheet1!$D:$D,[1]Sheet1!$C:$C)</f>
        <v>115.45</v>
      </c>
      <c r="AE10122">
        <f>MIS[[#This Row],[OrderAverageTradedPrice]]*MIS[[#This Row],[OrderQuantity]]</f>
        <v>2191</v>
      </c>
      <c r="AF10122">
        <f>MIS[[#This Row],[LTP]]*MIS[[#This Row],[OrderQuantity]]</f>
        <v>2309</v>
      </c>
      <c r="AG10122">
        <f>IF(MIS[[#This Row],[OrderSide]]="SELL",MIS[[#This Row],[VALUE]]-MIS[[#This Row],[LIVE_VALUE]],MIS[[#This Row],[LIVE_VALUE]]-MIS[[#This Row],[VALUE]])</f>
        <v>118</v>
      </c>
      <c r="AH10122" t="str" cm="1">
        <f t="array" ref="AH101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22" t="str">
        <f>MIS[[#This Row],[TRADING SYMBOL]]</f>
        <v>SENSEX2552081100PE</v>
      </c>
      <c r="AJ10122" t="str">
        <f>IF(RIGHT(MIS[[#This Row],[Main/Hedge]],4)="MAIN","MAIN","HEDGE")</f>
        <v>MAIN</v>
      </c>
      <c r="AK10122" t="str" cm="1">
        <f t="array" ref="AK10122">_xlfn._xlws.FILTER(Table4[Column1],ISNUMBER(SEARCH(Table4[Column1],MIS[[#This Row],[OrderUniqueIdentifier]])),"")</f>
        <v>XYT</v>
      </c>
    </row>
    <row r="10123" spans="1:37" x14ac:dyDescent="0.2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>
        <f>_xlfn.XLOOKUP(MIS[[#This Row],[TRADING SYMBOL]],[1]Sheet1!$D:$D,[1]Sheet1!$C:$C)</f>
        <v>68.95</v>
      </c>
      <c r="AE10123">
        <f>MIS[[#This Row],[OrderAverageTradedPrice]]*MIS[[#This Row],[OrderQuantity]]</f>
        <v>4059.0000000000005</v>
      </c>
      <c r="AF10123">
        <f>MIS[[#This Row],[LTP]]*MIS[[#This Row],[OrderQuantity]]</f>
        <v>4137</v>
      </c>
      <c r="AG10123">
        <f>IF(MIS[[#This Row],[OrderSide]]="SELL",MIS[[#This Row],[VALUE]]-MIS[[#This Row],[LIVE_VALUE]],MIS[[#This Row],[LIVE_VALUE]]-MIS[[#This Row],[VALUE]])</f>
        <v>-77.999999999999545</v>
      </c>
      <c r="AH10123" t="str" cm="1">
        <f t="array" ref="AH10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3" t="str">
        <f>MIS[[#This Row],[TRADING SYMBOL]]</f>
        <v>SENSEX2552083800CE</v>
      </c>
      <c r="AJ10123" t="str">
        <f>IF(RIGHT(MIS[[#This Row],[Main/Hedge]],4)="MAIN","MAIN","HEDGE")</f>
        <v>HEDGE</v>
      </c>
      <c r="AK10123" t="str" cm="1">
        <f t="array" ref="AK10123">_xlfn._xlws.FILTER(Table4[Column1],ISNUMBER(SEARCH(Table4[Column1],MIS[[#This Row],[OrderUniqueIdentifier]])),"")</f>
        <v>NOTREND</v>
      </c>
    </row>
    <row r="10124" spans="1:37" x14ac:dyDescent="0.2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>
        <f>_xlfn.XLOOKUP(MIS[[#This Row],[TRADING SYMBOL]],[1]Sheet1!$D:$D,[1]Sheet1!$C:$C)</f>
        <v>3.05</v>
      </c>
      <c r="AE10124">
        <f>MIS[[#This Row],[OrderAverageTradedPrice]]*MIS[[#This Row],[OrderQuantity]]</f>
        <v>1548.75</v>
      </c>
      <c r="AF10124">
        <f>MIS[[#This Row],[LTP]]*MIS[[#This Row],[OrderQuantity]]</f>
        <v>1601.25</v>
      </c>
      <c r="AG10124">
        <f>IF(MIS[[#This Row],[OrderSide]]="SELL",MIS[[#This Row],[VALUE]]-MIS[[#This Row],[LIVE_VALUE]],MIS[[#This Row],[LIVE_VALUE]]-MIS[[#This Row],[VALUE]])</f>
        <v>-52.5</v>
      </c>
      <c r="AH10124" t="str" cm="1">
        <f t="array" ref="AH10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4" t="str">
        <f>MIS[[#This Row],[TRADING SYMBOL]]</f>
        <v>NIFTY2552226350CE</v>
      </c>
      <c r="AJ10124" t="str">
        <f>IF(RIGHT(MIS[[#This Row],[Main/Hedge]],4)="MAIN","MAIN","HEDGE")</f>
        <v>HEDGE</v>
      </c>
      <c r="AK10124" t="str" cm="1">
        <f t="array" ref="AK10124">_xlfn._xlws.FILTER(Table4[Column1],ISNUMBER(SEARCH(Table4[Column1],MIS[[#This Row],[OrderUniqueIdentifier]])),"")</f>
        <v>NOTREND</v>
      </c>
    </row>
    <row r="10125" spans="1:37" x14ac:dyDescent="0.2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>
        <f>_xlfn.XLOOKUP(MIS[[#This Row],[TRADING SYMBOL]],[1]Sheet1!$D:$D,[1]Sheet1!$C:$C)</f>
        <v>4.0999999999999996</v>
      </c>
      <c r="AE10125">
        <f>MIS[[#This Row],[OrderAverageTradedPrice]]*MIS[[#This Row],[OrderQuantity]]</f>
        <v>742</v>
      </c>
      <c r="AF10125">
        <f>MIS[[#This Row],[LTP]]*MIS[[#This Row],[OrderQuantity]]</f>
        <v>574</v>
      </c>
      <c r="AG10125">
        <f>IF(MIS[[#This Row],[OrderSide]]="SELL",MIS[[#This Row],[VALUE]]-MIS[[#This Row],[LIVE_VALUE]],MIS[[#This Row],[LIVE_VALUE]]-MIS[[#This Row],[VALUE]])</f>
        <v>168</v>
      </c>
      <c r="AH10125" t="str" cm="1">
        <f t="array" ref="AH10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25" t="str">
        <f>MIS[[#This Row],[TRADING SYMBOL]]</f>
        <v>SENSEX2552085900CE</v>
      </c>
      <c r="AJ10125" t="str">
        <f>IF(RIGHT(MIS[[#This Row],[Main/Hedge]],4)="MAIN","MAIN","HEDGE")</f>
        <v>HEDGE</v>
      </c>
      <c r="AK10125" t="str" cm="1">
        <f t="array" ref="AK10125">_xlfn._xlws.FILTER(Table4[Column1],ISNUMBER(SEARCH(Table4[Column1],MIS[[#This Row],[OrderUniqueIdentifier]])),"")</f>
        <v>XYT</v>
      </c>
    </row>
    <row r="10126" spans="1:37" x14ac:dyDescent="0.2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>
        <f>_xlfn.XLOOKUP(MIS[[#This Row],[TRADING SYMBOL]],[1]Sheet1!$D:$D,[1]Sheet1!$C:$C)</f>
        <v>17.8</v>
      </c>
      <c r="AE10126">
        <f>MIS[[#This Row],[OrderAverageTradedPrice]]*MIS[[#This Row],[OrderQuantity]]</f>
        <v>3041.9999999999995</v>
      </c>
      <c r="AF10126">
        <f>MIS[[#This Row],[LTP]]*MIS[[#This Row],[OrderQuantity]]</f>
        <v>3204</v>
      </c>
      <c r="AG10126">
        <f>IF(MIS[[#This Row],[OrderSide]]="SELL",MIS[[#This Row],[VALUE]]-MIS[[#This Row],[LIVE_VALUE]],MIS[[#This Row],[LIVE_VALUE]]-MIS[[#This Row],[VALUE]])</f>
        <v>-162.00000000000045</v>
      </c>
      <c r="AH10126" t="str" cm="1">
        <f t="array" ref="AH10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6" t="str">
        <f>MIS[[#This Row],[TRADING SYMBOL]]</f>
        <v>SENSEX2552084800CE</v>
      </c>
      <c r="AJ10126" t="str">
        <f>IF(RIGHT(MIS[[#This Row],[Main/Hedge]],4)="MAIN","MAIN","HEDGE")</f>
        <v>HEDGE</v>
      </c>
      <c r="AK10126" t="str" cm="1">
        <f t="array" ref="AK10126">_xlfn._xlws.FILTER(Table4[Column1],ISNUMBER(SEARCH(Table4[Column1],MIS[[#This Row],[OrderUniqueIdentifier]])),"")</f>
        <v>NOTREND</v>
      </c>
    </row>
    <row r="10127" spans="1:37" x14ac:dyDescent="0.2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>
        <f>_xlfn.XLOOKUP(MIS[[#This Row],[TRADING SYMBOL]],[1]Sheet1!$D:$D,[1]Sheet1!$C:$C)</f>
        <v>3.05</v>
      </c>
      <c r="AE10127">
        <f>MIS[[#This Row],[OrderAverageTradedPrice]]*MIS[[#This Row],[OrderQuantity]]</f>
        <v>442.5</v>
      </c>
      <c r="AF10127">
        <f>MIS[[#This Row],[LTP]]*MIS[[#This Row],[OrderQuantity]]</f>
        <v>457.5</v>
      </c>
      <c r="AG10127">
        <f>IF(MIS[[#This Row],[OrderSide]]="SELL",MIS[[#This Row],[VALUE]]-MIS[[#This Row],[LIVE_VALUE]],MIS[[#This Row],[LIVE_VALUE]]-MIS[[#This Row],[VALUE]])</f>
        <v>-15</v>
      </c>
      <c r="AH10127" t="str" cm="1">
        <f t="array" ref="AH10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7" t="str">
        <f>MIS[[#This Row],[TRADING SYMBOL]]</f>
        <v>NIFTY2552226350CE</v>
      </c>
      <c r="AJ10127" t="str">
        <f>IF(RIGHT(MIS[[#This Row],[Main/Hedge]],4)="MAIN","MAIN","HEDGE")</f>
        <v>HEDGE</v>
      </c>
      <c r="AK10127" t="str" cm="1">
        <f t="array" ref="AK10127">_xlfn._xlws.FILTER(Table4[Column1],ISNUMBER(SEARCH(Table4[Column1],MIS[[#This Row],[OrderUniqueIdentifier]])),"")</f>
        <v>NOTREND</v>
      </c>
    </row>
    <row r="10128" spans="1:37" x14ac:dyDescent="0.2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>
        <f>_xlfn.XLOOKUP(MIS[[#This Row],[TRADING SYMBOL]],[1]Sheet1!$D:$D,[1]Sheet1!$C:$C)</f>
        <v>4.0999999999999996</v>
      </c>
      <c r="AE10128">
        <f>MIS[[#This Row],[OrderAverageTradedPrice]]*MIS[[#This Row],[OrderQuantity]]</f>
        <v>212</v>
      </c>
      <c r="AF10128">
        <f>MIS[[#This Row],[LTP]]*MIS[[#This Row],[OrderQuantity]]</f>
        <v>164</v>
      </c>
      <c r="AG10128">
        <f>IF(MIS[[#This Row],[OrderSide]]="SELL",MIS[[#This Row],[VALUE]]-MIS[[#This Row],[LIVE_VALUE]],MIS[[#This Row],[LIVE_VALUE]]-MIS[[#This Row],[VALUE]])</f>
        <v>48</v>
      </c>
      <c r="AH10128" t="str" cm="1">
        <f t="array" ref="AH101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28" t="str">
        <f>MIS[[#This Row],[TRADING SYMBOL]]</f>
        <v>SENSEX2552085900CE</v>
      </c>
      <c r="AJ10128" t="str">
        <f>IF(RIGHT(MIS[[#This Row],[Main/Hedge]],4)="MAIN","MAIN","HEDGE")</f>
        <v>HEDGE</v>
      </c>
      <c r="AK10128" t="str" cm="1">
        <f t="array" ref="AK10128">_xlfn._xlws.FILTER(Table4[Column1],ISNUMBER(SEARCH(Table4[Column1],MIS[[#This Row],[OrderUniqueIdentifier]])),"")</f>
        <v>XYT</v>
      </c>
    </row>
    <row r="10129" spans="1:37" x14ac:dyDescent="0.2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>
        <f>_xlfn.XLOOKUP(MIS[[#This Row],[TRADING SYMBOL]],[1]Sheet1!$D:$D,[1]Sheet1!$C:$C)</f>
        <v>17.8</v>
      </c>
      <c r="AE10129">
        <f>MIS[[#This Row],[OrderAverageTradedPrice]]*MIS[[#This Row],[OrderQuantity]]</f>
        <v>676</v>
      </c>
      <c r="AF10129">
        <f>MIS[[#This Row],[LTP]]*MIS[[#This Row],[OrderQuantity]]</f>
        <v>712</v>
      </c>
      <c r="AG10129">
        <f>IF(MIS[[#This Row],[OrderSide]]="SELL",MIS[[#This Row],[VALUE]]-MIS[[#This Row],[LIVE_VALUE]],MIS[[#This Row],[LIVE_VALUE]]-MIS[[#This Row],[VALUE]])</f>
        <v>-36</v>
      </c>
      <c r="AH10129" t="str" cm="1">
        <f t="array" ref="AH10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9" t="str">
        <f>MIS[[#This Row],[TRADING SYMBOL]]</f>
        <v>SENSEX2552084800CE</v>
      </c>
      <c r="AJ10129" t="str">
        <f>IF(RIGHT(MIS[[#This Row],[Main/Hedge]],4)="MAIN","MAIN","HEDGE")</f>
        <v>HEDGE</v>
      </c>
      <c r="AK10129" t="str" cm="1">
        <f t="array" ref="AK10129">_xlfn._xlws.FILTER(Table4[Column1],ISNUMBER(SEARCH(Table4[Column1],MIS[[#This Row],[OrderUniqueIdentifier]])),"")</f>
        <v>NOTREND</v>
      </c>
    </row>
    <row r="10130" spans="1:37" x14ac:dyDescent="0.2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>
        <f>_xlfn.XLOOKUP(MIS[[#This Row],[TRADING SYMBOL]],[1]Sheet1!$D:$D,[1]Sheet1!$C:$C)</f>
        <v>3.05</v>
      </c>
      <c r="AE10130">
        <f>MIS[[#This Row],[OrderAverageTradedPrice]]*MIS[[#This Row],[OrderQuantity]]</f>
        <v>221.25</v>
      </c>
      <c r="AF10130">
        <f>MIS[[#This Row],[LTP]]*MIS[[#This Row],[OrderQuantity]]</f>
        <v>228.75</v>
      </c>
      <c r="AG10130">
        <f>IF(MIS[[#This Row],[OrderSide]]="SELL",MIS[[#This Row],[VALUE]]-MIS[[#This Row],[LIVE_VALUE]],MIS[[#This Row],[LIVE_VALUE]]-MIS[[#This Row],[VALUE]])</f>
        <v>-7.5</v>
      </c>
      <c r="AH10130" t="str" cm="1">
        <f t="array" ref="AH10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0" t="str">
        <f>MIS[[#This Row],[TRADING SYMBOL]]</f>
        <v>NIFTY2552226350CE</v>
      </c>
      <c r="AJ10130" t="str">
        <f>IF(RIGHT(MIS[[#This Row],[Main/Hedge]],4)="MAIN","MAIN","HEDGE")</f>
        <v>HEDGE</v>
      </c>
      <c r="AK10130" t="str" cm="1">
        <f t="array" ref="AK10130">_xlfn._xlws.FILTER(Table4[Column1],ISNUMBER(SEARCH(Table4[Column1],MIS[[#This Row],[OrderUniqueIdentifier]])),"")</f>
        <v>NOTREND</v>
      </c>
    </row>
    <row r="10131" spans="1:37" x14ac:dyDescent="0.2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>
        <f>_xlfn.XLOOKUP(MIS[[#This Row],[TRADING SYMBOL]],[1]Sheet1!$D:$D,[1]Sheet1!$C:$C)</f>
        <v>10</v>
      </c>
      <c r="AE10131">
        <f>MIS[[#This Row],[OrderAverageTradedPrice]]*MIS[[#This Row],[OrderQuantity]]</f>
        <v>237</v>
      </c>
      <c r="AF10131">
        <f>MIS[[#This Row],[LTP]]*MIS[[#This Row],[OrderQuantity]]</f>
        <v>200</v>
      </c>
      <c r="AG10131">
        <f>IF(MIS[[#This Row],[OrderSide]]="SELL",MIS[[#This Row],[VALUE]]-MIS[[#This Row],[LIVE_VALUE]],MIS[[#This Row],[LIVE_VALUE]]-MIS[[#This Row],[VALUE]])</f>
        <v>37</v>
      </c>
      <c r="AH10131" t="str" cm="1">
        <f t="array" ref="AH101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31" t="str">
        <f>MIS[[#This Row],[TRADING SYMBOL]]</f>
        <v>SENSEX2552078500PE</v>
      </c>
      <c r="AJ10131" t="str">
        <f>IF(RIGHT(MIS[[#This Row],[Main/Hedge]],4)="MAIN","MAIN","HEDGE")</f>
        <v>HEDGE</v>
      </c>
      <c r="AK10131" t="str" cm="1">
        <f t="array" ref="AK10131">_xlfn._xlws.FILTER(Table4[Column1],ISNUMBER(SEARCH(Table4[Column1],MIS[[#This Row],[OrderUniqueIdentifier]])),"")</f>
        <v>XYT</v>
      </c>
    </row>
    <row r="10132" spans="1:37" x14ac:dyDescent="0.2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>
        <f>_xlfn.XLOOKUP(MIS[[#This Row],[TRADING SYMBOL]],[1]Sheet1!$D:$D,[1]Sheet1!$C:$C)</f>
        <v>9.25</v>
      </c>
      <c r="AE10132">
        <f>MIS[[#This Row],[OrderAverageTradedPrice]]*MIS[[#This Row],[OrderQuantity]]</f>
        <v>633.75</v>
      </c>
      <c r="AF10132">
        <f>MIS[[#This Row],[LTP]]*MIS[[#This Row],[OrderQuantity]]</f>
        <v>693.75</v>
      </c>
      <c r="AG10132">
        <f>IF(MIS[[#This Row],[OrderSide]]="SELL",MIS[[#This Row],[VALUE]]-MIS[[#This Row],[LIVE_VALUE]],MIS[[#This Row],[LIVE_VALUE]]-MIS[[#This Row],[VALUE]])</f>
        <v>-60</v>
      </c>
      <c r="AH10132" t="str" cm="1">
        <f t="array" ref="AH10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2" t="str">
        <f>MIS[[#This Row],[TRADING SYMBOL]]</f>
        <v>NIFTY2552223750PE</v>
      </c>
      <c r="AJ10132" t="str">
        <f>IF(RIGHT(MIS[[#This Row],[Main/Hedge]],4)="MAIN","MAIN","HEDGE")</f>
        <v>HEDGE</v>
      </c>
      <c r="AK10132" t="str" cm="1">
        <f t="array" ref="AK10132">_xlfn._xlws.FILTER(Table4[Column1],ISNUMBER(SEARCH(Table4[Column1],MIS[[#This Row],[OrderUniqueIdentifier]])),"")</f>
        <v>NOTREND</v>
      </c>
    </row>
    <row r="10133" spans="1:37" x14ac:dyDescent="0.2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>
        <f>_xlfn.XLOOKUP(MIS[[#This Row],[TRADING SYMBOL]],[1]Sheet1!$D:$D,[1]Sheet1!$C:$C)</f>
        <v>32.799999999999997</v>
      </c>
      <c r="AE10133">
        <f>MIS[[#This Row],[OrderAverageTradedPrice]]*MIS[[#This Row],[OrderQuantity]]</f>
        <v>1300</v>
      </c>
      <c r="AF10133">
        <f>MIS[[#This Row],[LTP]]*MIS[[#This Row],[OrderQuantity]]</f>
        <v>1312</v>
      </c>
      <c r="AG10133">
        <f>IF(MIS[[#This Row],[OrderSide]]="SELL",MIS[[#This Row],[VALUE]]-MIS[[#This Row],[LIVE_VALUE]],MIS[[#This Row],[LIVE_VALUE]]-MIS[[#This Row],[VALUE]])</f>
        <v>-12</v>
      </c>
      <c r="AH10133" t="str" cm="1">
        <f t="array" ref="AH101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3" t="str">
        <f>MIS[[#This Row],[TRADING SYMBOL]]</f>
        <v>SENSEX2552079800PE</v>
      </c>
      <c r="AJ10133" t="str">
        <f>IF(RIGHT(MIS[[#This Row],[Main/Hedge]],4)="MAIN","MAIN","HEDGE")</f>
        <v>HEDGE</v>
      </c>
      <c r="AK10133" t="str" cm="1">
        <f t="array" ref="AK10133">_xlfn._xlws.FILTER(Table4[Column1],ISNUMBER(SEARCH(Table4[Column1],MIS[[#This Row],[OrderUniqueIdentifier]])),"")</f>
        <v>NOTREND</v>
      </c>
    </row>
    <row r="10134" spans="1:37" x14ac:dyDescent="0.2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>
        <f>_xlfn.XLOOKUP(MIS[[#This Row],[TRADING SYMBOL]],[1]Sheet1!$D:$D,[1]Sheet1!$C:$C)</f>
        <v>10</v>
      </c>
      <c r="AE10134">
        <f>MIS[[#This Row],[OrderAverageTradedPrice]]*MIS[[#This Row],[OrderQuantity]]</f>
        <v>476</v>
      </c>
      <c r="AF10134">
        <f>MIS[[#This Row],[LTP]]*MIS[[#This Row],[OrderQuantity]]</f>
        <v>400</v>
      </c>
      <c r="AG10134">
        <f>IF(MIS[[#This Row],[OrderSide]]="SELL",MIS[[#This Row],[VALUE]]-MIS[[#This Row],[LIVE_VALUE]],MIS[[#This Row],[LIVE_VALUE]]-MIS[[#This Row],[VALUE]])</f>
        <v>76</v>
      </c>
      <c r="AH10134" t="str" cm="1">
        <f t="array" ref="AH101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34" t="str">
        <f>MIS[[#This Row],[TRADING SYMBOL]]</f>
        <v>SENSEX2552078500PE</v>
      </c>
      <c r="AJ10134" t="str">
        <f>IF(RIGHT(MIS[[#This Row],[Main/Hedge]],4)="MAIN","MAIN","HEDGE")</f>
        <v>HEDGE</v>
      </c>
      <c r="AK10134" t="str" cm="1">
        <f t="array" ref="AK10134">_xlfn._xlws.FILTER(Table4[Column1],ISNUMBER(SEARCH(Table4[Column1],MIS[[#This Row],[OrderUniqueIdentifier]])),"")</f>
        <v>XYT</v>
      </c>
    </row>
    <row r="10135" spans="1:37" x14ac:dyDescent="0.2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>
        <f>_xlfn.XLOOKUP(MIS[[#This Row],[TRADING SYMBOL]],[1]Sheet1!$D:$D,[1]Sheet1!$C:$C)</f>
        <v>8.25</v>
      </c>
      <c r="AE10135">
        <f>MIS[[#This Row],[OrderAverageTradedPrice]]*MIS[[#This Row],[OrderQuantity]]</f>
        <v>264</v>
      </c>
      <c r="AF10135">
        <f>MIS[[#This Row],[LTP]]*MIS[[#This Row],[OrderQuantity]]</f>
        <v>165</v>
      </c>
      <c r="AG10135">
        <f>IF(MIS[[#This Row],[OrderSide]]="SELL",MIS[[#This Row],[VALUE]]-MIS[[#This Row],[LIVE_VALUE]],MIS[[#This Row],[LIVE_VALUE]]-MIS[[#This Row],[VALUE]])</f>
        <v>99</v>
      </c>
      <c r="AH10135" t="str" cm="1">
        <f t="array" ref="AH101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35" t="str">
        <f>MIS[[#This Row],[TRADING SYMBOL]]</f>
        <v>SENSEX2552078600PE</v>
      </c>
      <c r="AJ10135" t="str">
        <f>IF(RIGHT(MIS[[#This Row],[Main/Hedge]],4)="MAIN","MAIN","HEDGE")</f>
        <v>HEDGE</v>
      </c>
      <c r="AK10135" t="str" cm="1">
        <f t="array" ref="AK10135">_xlfn._xlws.FILTER(Table4[Column1],ISNUMBER(SEARCH(Table4[Column1],MIS[[#This Row],[OrderUniqueIdentifier]])),"")</f>
        <v>XYT</v>
      </c>
    </row>
    <row r="10136" spans="1:37" x14ac:dyDescent="0.2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>
        <f>_xlfn.XLOOKUP(MIS[[#This Row],[TRADING SYMBOL]],[1]Sheet1!$D:$D,[1]Sheet1!$C:$C)</f>
        <v>9.25</v>
      </c>
      <c r="AE10136">
        <f>MIS[[#This Row],[OrderAverageTradedPrice]]*MIS[[#This Row],[OrderQuantity]]</f>
        <v>4436.25</v>
      </c>
      <c r="AF10136">
        <f>MIS[[#This Row],[LTP]]*MIS[[#This Row],[OrderQuantity]]</f>
        <v>4856.25</v>
      </c>
      <c r="AG10136">
        <f>IF(MIS[[#This Row],[OrderSide]]="SELL",MIS[[#This Row],[VALUE]]-MIS[[#This Row],[LIVE_VALUE]],MIS[[#This Row],[LIVE_VALUE]]-MIS[[#This Row],[VALUE]])</f>
        <v>-420</v>
      </c>
      <c r="AH10136" t="str" cm="1">
        <f t="array" ref="AH101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6" t="str">
        <f>MIS[[#This Row],[TRADING SYMBOL]]</f>
        <v>NIFTY2552223750PE</v>
      </c>
      <c r="AJ10136" t="str">
        <f>IF(RIGHT(MIS[[#This Row],[Main/Hedge]],4)="MAIN","MAIN","HEDGE")</f>
        <v>HEDGE</v>
      </c>
      <c r="AK10136" t="str" cm="1">
        <f t="array" ref="AK10136">_xlfn._xlws.FILTER(Table4[Column1],ISNUMBER(SEARCH(Table4[Column1],MIS[[#This Row],[OrderUniqueIdentifier]])),"")</f>
        <v>NOTREND</v>
      </c>
    </row>
    <row r="10137" spans="1:37" x14ac:dyDescent="0.2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>
        <f>_xlfn.XLOOKUP(MIS[[#This Row],[TRADING SYMBOL]],[1]Sheet1!$D:$D,[1]Sheet1!$C:$C)</f>
        <v>17.8</v>
      </c>
      <c r="AE10137">
        <f>MIS[[#This Row],[OrderAverageTradedPrice]]*MIS[[#This Row],[OrderQuantity]]</f>
        <v>3024</v>
      </c>
      <c r="AF10137">
        <f>MIS[[#This Row],[LTP]]*MIS[[#This Row],[OrderQuantity]]</f>
        <v>3204</v>
      </c>
      <c r="AG10137">
        <f>IF(MIS[[#This Row],[OrderSide]]="SELL",MIS[[#This Row],[VALUE]]-MIS[[#This Row],[LIVE_VALUE]],MIS[[#This Row],[LIVE_VALUE]]-MIS[[#This Row],[VALUE]])</f>
        <v>-180</v>
      </c>
      <c r="AH10137" t="str" cm="1">
        <f t="array" ref="AH101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7" t="str">
        <f>MIS[[#This Row],[TRADING SYMBOL]]</f>
        <v>SENSEX2552084800CE</v>
      </c>
      <c r="AJ10137" t="str">
        <f>IF(RIGHT(MIS[[#This Row],[Main/Hedge]],4)="MAIN","MAIN","HEDGE")</f>
        <v>HEDGE</v>
      </c>
      <c r="AK10137" t="str" cm="1">
        <f t="array" ref="AK10137">_xlfn._xlws.FILTER(Table4[Column1],ISNUMBER(SEARCH(Table4[Column1],MIS[[#This Row],[OrderUniqueIdentifier]])),"")</f>
        <v>NOTREND</v>
      </c>
    </row>
    <row r="10138" spans="1:37" x14ac:dyDescent="0.2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>
        <f>_xlfn.XLOOKUP(MIS[[#This Row],[TRADING SYMBOL]],[1]Sheet1!$D:$D,[1]Sheet1!$C:$C)</f>
        <v>4.0999999999999996</v>
      </c>
      <c r="AE10138">
        <f>MIS[[#This Row],[OrderAverageTradedPrice]]*MIS[[#This Row],[OrderQuantity]]</f>
        <v>636</v>
      </c>
      <c r="AF10138">
        <f>MIS[[#This Row],[LTP]]*MIS[[#This Row],[OrderQuantity]]</f>
        <v>491.99999999999994</v>
      </c>
      <c r="AG10138">
        <f>IF(MIS[[#This Row],[OrderSide]]="SELL",MIS[[#This Row],[VALUE]]-MIS[[#This Row],[LIVE_VALUE]],MIS[[#This Row],[LIVE_VALUE]]-MIS[[#This Row],[VALUE]])</f>
        <v>144.00000000000006</v>
      </c>
      <c r="AH10138" t="str" cm="1">
        <f t="array" ref="AH10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38" t="str">
        <f>MIS[[#This Row],[TRADING SYMBOL]]</f>
        <v>SENSEX2552085900CE</v>
      </c>
      <c r="AJ10138" t="str">
        <f>IF(RIGHT(MIS[[#This Row],[Main/Hedge]],4)="MAIN","MAIN","HEDGE")</f>
        <v>HEDGE</v>
      </c>
      <c r="AK10138" t="str" cm="1">
        <f t="array" ref="AK10138">_xlfn._xlws.FILTER(Table4[Column1],ISNUMBER(SEARCH(Table4[Column1],MIS[[#This Row],[OrderUniqueIdentifier]])),"")</f>
        <v>XYT</v>
      </c>
    </row>
    <row r="10139" spans="1:37" x14ac:dyDescent="0.2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>
        <f>_xlfn.XLOOKUP(MIS[[#This Row],[TRADING SYMBOL]],[1]Sheet1!$D:$D,[1]Sheet1!$C:$C)</f>
        <v>10</v>
      </c>
      <c r="AE10139">
        <f>MIS[[#This Row],[OrderAverageTradedPrice]]*MIS[[#This Row],[OrderQuantity]]</f>
        <v>1659</v>
      </c>
      <c r="AF10139">
        <f>MIS[[#This Row],[LTP]]*MIS[[#This Row],[OrderQuantity]]</f>
        <v>1400</v>
      </c>
      <c r="AG10139">
        <f>IF(MIS[[#This Row],[OrderSide]]="SELL",MIS[[#This Row],[VALUE]]-MIS[[#This Row],[LIVE_VALUE]],MIS[[#This Row],[LIVE_VALUE]]-MIS[[#This Row],[VALUE]])</f>
        <v>259</v>
      </c>
      <c r="AH10139" t="str" cm="1">
        <f t="array" ref="AH10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39" t="str">
        <f>MIS[[#This Row],[TRADING SYMBOL]]</f>
        <v>SENSEX2552078500PE</v>
      </c>
      <c r="AJ10139" t="str">
        <f>IF(RIGHT(MIS[[#This Row],[Main/Hedge]],4)="MAIN","MAIN","HEDGE")</f>
        <v>HEDGE</v>
      </c>
      <c r="AK10139" t="str" cm="1">
        <f t="array" ref="AK10139">_xlfn._xlws.FILTER(Table4[Column1],ISNUMBER(SEARCH(Table4[Column1],MIS[[#This Row],[OrderUniqueIdentifier]])),"")</f>
        <v>XYT</v>
      </c>
    </row>
    <row r="10140" spans="1:37" x14ac:dyDescent="0.2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>
        <f>_xlfn.XLOOKUP(MIS[[#This Row],[TRADING SYMBOL]],[1]Sheet1!$D:$D,[1]Sheet1!$C:$C)</f>
        <v>32.799999999999997</v>
      </c>
      <c r="AE10140">
        <f>MIS[[#This Row],[OrderAverageTradedPrice]]*MIS[[#This Row],[OrderQuantity]]</f>
        <v>5832</v>
      </c>
      <c r="AF10140">
        <f>MIS[[#This Row],[LTP]]*MIS[[#This Row],[OrderQuantity]]</f>
        <v>5903.9999999999991</v>
      </c>
      <c r="AG10140">
        <f>IF(MIS[[#This Row],[OrderSide]]="SELL",MIS[[#This Row],[VALUE]]-MIS[[#This Row],[LIVE_VALUE]],MIS[[#This Row],[LIVE_VALUE]]-MIS[[#This Row],[VALUE]])</f>
        <v>-71.999999999999091</v>
      </c>
      <c r="AH10140" t="str" cm="1">
        <f t="array" ref="AH101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0" t="str">
        <f>MIS[[#This Row],[TRADING SYMBOL]]</f>
        <v>SENSEX2552079800PE</v>
      </c>
      <c r="AJ10140" t="str">
        <f>IF(RIGHT(MIS[[#This Row],[Main/Hedge]],4)="MAIN","MAIN","HEDGE")</f>
        <v>HEDGE</v>
      </c>
      <c r="AK10140" t="str" cm="1">
        <f t="array" ref="AK10140">_xlfn._xlws.FILTER(Table4[Column1],ISNUMBER(SEARCH(Table4[Column1],MIS[[#This Row],[OrderUniqueIdentifier]])),"")</f>
        <v>NOTREND</v>
      </c>
    </row>
    <row r="10141" spans="1:37" x14ac:dyDescent="0.2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>
        <f>_xlfn.XLOOKUP(MIS[[#This Row],[TRADING SYMBOL]],[1]Sheet1!$D:$D,[1]Sheet1!$C:$C)</f>
        <v>9.25</v>
      </c>
      <c r="AE10141">
        <f>MIS[[#This Row],[OrderAverageTradedPrice]]*MIS[[#This Row],[OrderQuantity]]</f>
        <v>633.75</v>
      </c>
      <c r="AF10141">
        <f>MIS[[#This Row],[LTP]]*MIS[[#This Row],[OrderQuantity]]</f>
        <v>693.75</v>
      </c>
      <c r="AG10141">
        <f>IF(MIS[[#This Row],[OrderSide]]="SELL",MIS[[#This Row],[VALUE]]-MIS[[#This Row],[LIVE_VALUE]],MIS[[#This Row],[LIVE_VALUE]]-MIS[[#This Row],[VALUE]])</f>
        <v>-60</v>
      </c>
      <c r="AH10141" t="str" cm="1">
        <f t="array" ref="AH10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1" t="str">
        <f>MIS[[#This Row],[TRADING SYMBOL]]</f>
        <v>NIFTY2552223750PE</v>
      </c>
      <c r="AJ10141" t="str">
        <f>IF(RIGHT(MIS[[#This Row],[Main/Hedge]],4)="MAIN","MAIN","HEDGE")</f>
        <v>HEDGE</v>
      </c>
      <c r="AK10141" t="str" cm="1">
        <f t="array" ref="AK10141">_xlfn._xlws.FILTER(Table4[Column1],ISNUMBER(SEARCH(Table4[Column1],MIS[[#This Row],[OrderUniqueIdentifier]])),"")</f>
        <v>NOTREND</v>
      </c>
    </row>
    <row r="10142" spans="1:37" x14ac:dyDescent="0.2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>
        <f>_xlfn.XLOOKUP(MIS[[#This Row],[TRADING SYMBOL]],[1]Sheet1!$D:$D,[1]Sheet1!$C:$C)</f>
        <v>8.25</v>
      </c>
      <c r="AE10142">
        <f>MIS[[#This Row],[OrderAverageTradedPrice]]*MIS[[#This Row],[OrderQuantity]]</f>
        <v>264</v>
      </c>
      <c r="AF10142">
        <f>MIS[[#This Row],[LTP]]*MIS[[#This Row],[OrderQuantity]]</f>
        <v>165</v>
      </c>
      <c r="AG10142">
        <f>IF(MIS[[#This Row],[OrderSide]]="SELL",MIS[[#This Row],[VALUE]]-MIS[[#This Row],[LIVE_VALUE]],MIS[[#This Row],[LIVE_VALUE]]-MIS[[#This Row],[VALUE]])</f>
        <v>99</v>
      </c>
      <c r="AH10142" t="str" cm="1">
        <f t="array" ref="AH10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42" t="str">
        <f>MIS[[#This Row],[TRADING SYMBOL]]</f>
        <v>SENSEX2552078600PE</v>
      </c>
      <c r="AJ10142" t="str">
        <f>IF(RIGHT(MIS[[#This Row],[Main/Hedge]],4)="MAIN","MAIN","HEDGE")</f>
        <v>HEDGE</v>
      </c>
      <c r="AK10142" t="str" cm="1">
        <f t="array" ref="AK10142">_xlfn._xlws.FILTER(Table4[Column1],ISNUMBER(SEARCH(Table4[Column1],MIS[[#This Row],[OrderUniqueIdentifier]])),"")</f>
        <v>XYT</v>
      </c>
    </row>
    <row r="10143" spans="1:37" x14ac:dyDescent="0.2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>
        <f>_xlfn.XLOOKUP(MIS[[#This Row],[TRADING SYMBOL]],[1]Sheet1!$D:$D,[1]Sheet1!$C:$C)</f>
        <v>32.799999999999997</v>
      </c>
      <c r="AE10143">
        <f>MIS[[#This Row],[OrderAverageTradedPrice]]*MIS[[#This Row],[OrderQuantity]]</f>
        <v>650</v>
      </c>
      <c r="AF10143">
        <f>MIS[[#This Row],[LTP]]*MIS[[#This Row],[OrderQuantity]]</f>
        <v>656</v>
      </c>
      <c r="AG10143">
        <f>IF(MIS[[#This Row],[OrderSide]]="SELL",MIS[[#This Row],[VALUE]]-MIS[[#This Row],[LIVE_VALUE]],MIS[[#This Row],[LIVE_VALUE]]-MIS[[#This Row],[VALUE]])</f>
        <v>-6</v>
      </c>
      <c r="AH10143" t="str" cm="1">
        <f t="array" ref="AH10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3" t="str">
        <f>MIS[[#This Row],[TRADING SYMBOL]]</f>
        <v>SENSEX2552079800PE</v>
      </c>
      <c r="AJ10143" t="str">
        <f>IF(RIGHT(MIS[[#This Row],[Main/Hedge]],4)="MAIN","MAIN","HEDGE")</f>
        <v>HEDGE</v>
      </c>
      <c r="AK10143" t="str" cm="1">
        <f t="array" ref="AK10143">_xlfn._xlws.FILTER(Table4[Column1],ISNUMBER(SEARCH(Table4[Column1],MIS[[#This Row],[OrderUniqueIdentifier]])),"")</f>
        <v>NOTREND</v>
      </c>
    </row>
    <row r="10144" spans="1:37" x14ac:dyDescent="0.2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>
        <f>_xlfn.XLOOKUP(MIS[[#This Row],[TRADING SYMBOL]],[1]Sheet1!$D:$D,[1]Sheet1!$C:$C)</f>
        <v>409.5</v>
      </c>
      <c r="AE10144">
        <f>MIS[[#This Row],[OrderAverageTradedPrice]]*MIS[[#This Row],[OrderQuantity]]</f>
        <v>8052</v>
      </c>
      <c r="AF10144">
        <f>MIS[[#This Row],[LTP]]*MIS[[#This Row],[OrderQuantity]]</f>
        <v>8190</v>
      </c>
      <c r="AG10144">
        <f>IF(MIS[[#This Row],[OrderSide]]="SELL",MIS[[#This Row],[VALUE]]-MIS[[#This Row],[LIVE_VALUE]],MIS[[#This Row],[LIVE_VALUE]]-MIS[[#This Row],[VALUE]])</f>
        <v>138</v>
      </c>
      <c r="AH10144" t="str" cm="1">
        <f t="array" ref="AH10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144" t="str">
        <f>MIS[[#This Row],[TRADING SYMBOL]]</f>
        <v>SENSEX2552082300PE</v>
      </c>
      <c r="AJ10144" t="str">
        <f>IF(RIGHT(MIS[[#This Row],[Main/Hedge]],4)="MAIN","MAIN","HEDGE")</f>
        <v>MAIN</v>
      </c>
      <c r="AK10144" t="str" cm="1">
        <f t="array" ref="AK10144">_xlfn._xlws.FILTER(Table4[Column1],ISNUMBER(SEARCH(Table4[Column1],MIS[[#This Row],[OrderUniqueIdentifier]])),"")</f>
        <v>LONGSHORT</v>
      </c>
    </row>
    <row r="10145" spans="1:37" x14ac:dyDescent="0.2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>
        <f>_xlfn.XLOOKUP(MIS[[#This Row],[TRADING SYMBOL]],[1]Sheet1!$D:$D,[1]Sheet1!$C:$C)</f>
        <v>10</v>
      </c>
      <c r="AE10145">
        <f>MIS[[#This Row],[OrderAverageTradedPrice]]*MIS[[#This Row],[OrderQuantity]]</f>
        <v>237</v>
      </c>
      <c r="AF10145">
        <f>MIS[[#This Row],[LTP]]*MIS[[#This Row],[OrderQuantity]]</f>
        <v>200</v>
      </c>
      <c r="AG10145">
        <f>IF(MIS[[#This Row],[OrderSide]]="SELL",MIS[[#This Row],[VALUE]]-MIS[[#This Row],[LIVE_VALUE]],MIS[[#This Row],[LIVE_VALUE]]-MIS[[#This Row],[VALUE]])</f>
        <v>37</v>
      </c>
      <c r="AH10145" t="str" cm="1">
        <f t="array" ref="AH10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45" t="str">
        <f>MIS[[#This Row],[TRADING SYMBOL]]</f>
        <v>SENSEX2552078500PE</v>
      </c>
      <c r="AJ10145" t="str">
        <f>IF(RIGHT(MIS[[#This Row],[Main/Hedge]],4)="MAIN","MAIN","HEDGE")</f>
        <v>HEDGE</v>
      </c>
      <c r="AK10145" t="str" cm="1">
        <f t="array" ref="AK10145">_xlfn._xlws.FILTER(Table4[Column1],ISNUMBER(SEARCH(Table4[Column1],MIS[[#This Row],[OrderUniqueIdentifier]])),"")</f>
        <v>XYT</v>
      </c>
    </row>
    <row r="10146" spans="1:37" x14ac:dyDescent="0.2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>
        <f>_xlfn.XLOOKUP(MIS[[#This Row],[TRADING SYMBOL]],[1]Sheet1!$D:$D,[1]Sheet1!$C:$C)</f>
        <v>32.799999999999997</v>
      </c>
      <c r="AE10146">
        <f>MIS[[#This Row],[OrderAverageTradedPrice]]*MIS[[#This Row],[OrderQuantity]]</f>
        <v>3900</v>
      </c>
      <c r="AF10146">
        <f>MIS[[#This Row],[LTP]]*MIS[[#This Row],[OrderQuantity]]</f>
        <v>3935.9999999999995</v>
      </c>
      <c r="AG10146">
        <f>IF(MIS[[#This Row],[OrderSide]]="SELL",MIS[[#This Row],[VALUE]]-MIS[[#This Row],[LIVE_VALUE]],MIS[[#This Row],[LIVE_VALUE]]-MIS[[#This Row],[VALUE]])</f>
        <v>-35.999999999999545</v>
      </c>
      <c r="AH10146" t="str" cm="1">
        <f t="array" ref="AH10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6" t="str">
        <f>MIS[[#This Row],[TRADING SYMBOL]]</f>
        <v>SENSEX2552079800PE</v>
      </c>
      <c r="AJ10146" t="str">
        <f>IF(RIGHT(MIS[[#This Row],[Main/Hedge]],4)="MAIN","MAIN","HEDGE")</f>
        <v>HEDGE</v>
      </c>
      <c r="AK10146" t="str" cm="1">
        <f t="array" ref="AK10146">_xlfn._xlws.FILTER(Table4[Column1],ISNUMBER(SEARCH(Table4[Column1],MIS[[#This Row],[OrderUniqueIdentifier]])),"")</f>
        <v>NOTREND</v>
      </c>
    </row>
    <row r="10147" spans="1:37" x14ac:dyDescent="0.2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>
        <f>_xlfn.XLOOKUP(MIS[[#This Row],[TRADING SYMBOL]],[1]Sheet1!$D:$D,[1]Sheet1!$C:$C)</f>
        <v>8.25</v>
      </c>
      <c r="AE10147">
        <f>MIS[[#This Row],[OrderAverageTradedPrice]]*MIS[[#This Row],[OrderQuantity]]</f>
        <v>1052</v>
      </c>
      <c r="AF10147">
        <f>MIS[[#This Row],[LTP]]*MIS[[#This Row],[OrderQuantity]]</f>
        <v>660</v>
      </c>
      <c r="AG10147">
        <f>IF(MIS[[#This Row],[OrderSide]]="SELL",MIS[[#This Row],[VALUE]]-MIS[[#This Row],[LIVE_VALUE]],MIS[[#This Row],[LIVE_VALUE]]-MIS[[#This Row],[VALUE]])</f>
        <v>392</v>
      </c>
      <c r="AH10147" t="str" cm="1">
        <f t="array" ref="AH10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47" t="str">
        <f>MIS[[#This Row],[TRADING SYMBOL]]</f>
        <v>SENSEX2552078600PE</v>
      </c>
      <c r="AJ10147" t="str">
        <f>IF(RIGHT(MIS[[#This Row],[Main/Hedge]],4)="MAIN","MAIN","HEDGE")</f>
        <v>HEDGE</v>
      </c>
      <c r="AK10147" t="str" cm="1">
        <f t="array" ref="AK10147">_xlfn._xlws.FILTER(Table4[Column1],ISNUMBER(SEARCH(Table4[Column1],MIS[[#This Row],[OrderUniqueIdentifier]])),"")</f>
        <v>XYT</v>
      </c>
    </row>
    <row r="10148" spans="1:37" x14ac:dyDescent="0.2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>
        <f>_xlfn.XLOOKUP(MIS[[#This Row],[TRADING SYMBOL]],[1]Sheet1!$D:$D,[1]Sheet1!$C:$C)</f>
        <v>8.1999999999999993</v>
      </c>
      <c r="AE10148">
        <f>MIS[[#This Row],[OrderAverageTradedPrice]]*MIS[[#This Row],[OrderQuantity]]</f>
        <v>3577.5</v>
      </c>
      <c r="AF10148">
        <f>MIS[[#This Row],[LTP]]*MIS[[#This Row],[OrderQuantity]]</f>
        <v>3689.9999999999995</v>
      </c>
      <c r="AG10148">
        <f>IF(MIS[[#This Row],[OrderSide]]="SELL",MIS[[#This Row],[VALUE]]-MIS[[#This Row],[LIVE_VALUE]],MIS[[#This Row],[LIVE_VALUE]]-MIS[[#This Row],[VALUE]])</f>
        <v>-112.49999999999955</v>
      </c>
      <c r="AH10148" t="str" cm="1">
        <f t="array" ref="AH10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8" t="str">
        <f>MIS[[#This Row],[TRADING SYMBOL]]</f>
        <v>NIFTY2552223700PE</v>
      </c>
      <c r="AJ10148" t="str">
        <f>IF(RIGHT(MIS[[#This Row],[Main/Hedge]],4)="MAIN","MAIN","HEDGE")</f>
        <v>HEDGE</v>
      </c>
      <c r="AK10148" t="str" cm="1">
        <f t="array" ref="AK10148">_xlfn._xlws.FILTER(Table4[Column1],ISNUMBER(SEARCH(Table4[Column1],MIS[[#This Row],[OrderUniqueIdentifier]])),"")</f>
        <v>NOTREND</v>
      </c>
    </row>
    <row r="10149" spans="1:37" x14ac:dyDescent="0.2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>
        <f>_xlfn.XLOOKUP(MIS[[#This Row],[TRADING SYMBOL]],[1]Sheet1!$D:$D,[1]Sheet1!$C:$C)</f>
        <v>4.3</v>
      </c>
      <c r="AE10149">
        <f>MIS[[#This Row],[OrderAverageTradedPrice]]*MIS[[#This Row],[OrderQuantity]]</f>
        <v>484.99999999999994</v>
      </c>
      <c r="AF10149">
        <f>MIS[[#This Row],[LTP]]*MIS[[#This Row],[OrderQuantity]]</f>
        <v>430</v>
      </c>
      <c r="AG10149">
        <f>IF(MIS[[#This Row],[OrderSide]]="SELL",MIS[[#This Row],[VALUE]]-MIS[[#This Row],[LIVE_VALUE]],MIS[[#This Row],[LIVE_VALUE]]-MIS[[#This Row],[VALUE]])</f>
        <v>54.999999999999943</v>
      </c>
      <c r="AH10149" t="str" cm="1">
        <f t="array" ref="AH10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49" t="str">
        <f>MIS[[#This Row],[TRADING SYMBOL]]</f>
        <v>SENSEX2552086000CE</v>
      </c>
      <c r="AJ10149" t="str">
        <f>IF(RIGHT(MIS[[#This Row],[Main/Hedge]],4)="MAIN","MAIN","HEDGE")</f>
        <v>HEDGE</v>
      </c>
      <c r="AK10149" t="str" cm="1">
        <f t="array" ref="AK10149">_xlfn._xlws.FILTER(Table4[Column1],ISNUMBER(SEARCH(Table4[Column1],MIS[[#This Row],[OrderUniqueIdentifier]])),"")</f>
        <v>XYT</v>
      </c>
    </row>
    <row r="10150" spans="1:37" x14ac:dyDescent="0.2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>
        <f>_xlfn.XLOOKUP(MIS[[#This Row],[TRADING SYMBOL]],[1]Sheet1!$D:$D,[1]Sheet1!$C:$C)</f>
        <v>4.3499999999999996</v>
      </c>
      <c r="AE10150">
        <f>MIS[[#This Row],[OrderAverageTradedPrice]]*MIS[[#This Row],[OrderQuantity]]</f>
        <v>565</v>
      </c>
      <c r="AF10150">
        <f>MIS[[#This Row],[LTP]]*MIS[[#This Row],[OrderQuantity]]</f>
        <v>434.99999999999994</v>
      </c>
      <c r="AG10150">
        <f>IF(MIS[[#This Row],[OrderSide]]="SELL",MIS[[#This Row],[VALUE]]-MIS[[#This Row],[LIVE_VALUE]],MIS[[#This Row],[LIVE_VALUE]]-MIS[[#This Row],[VALUE]])</f>
        <v>130.00000000000006</v>
      </c>
      <c r="AH10150" t="str" cm="1">
        <f t="array" ref="AH10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50" t="str">
        <f>MIS[[#This Row],[TRADING SYMBOL]]</f>
        <v>SENSEX2552085800CE</v>
      </c>
      <c r="AJ10150" t="str">
        <f>IF(RIGHT(MIS[[#This Row],[Main/Hedge]],4)="MAIN","MAIN","HEDGE")</f>
        <v>HEDGE</v>
      </c>
      <c r="AK10150" t="str" cm="1">
        <f t="array" ref="AK10150">_xlfn._xlws.FILTER(Table4[Column1],ISNUMBER(SEARCH(Table4[Column1],MIS[[#This Row],[OrderUniqueIdentifier]])),"")</f>
        <v>XYT</v>
      </c>
    </row>
    <row r="10151" spans="1:37" x14ac:dyDescent="0.2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>
        <f>_xlfn.XLOOKUP(MIS[[#This Row],[TRADING SYMBOL]],[1]Sheet1!$D:$D,[1]Sheet1!$C:$C)</f>
        <v>32.799999999999997</v>
      </c>
      <c r="AE10151">
        <f>MIS[[#This Row],[OrderAverageTradedPrice]]*MIS[[#This Row],[OrderQuantity]]</f>
        <v>4536</v>
      </c>
      <c r="AF10151">
        <f>MIS[[#This Row],[LTP]]*MIS[[#This Row],[OrderQuantity]]</f>
        <v>4592</v>
      </c>
      <c r="AG10151">
        <f>IF(MIS[[#This Row],[OrderSide]]="SELL",MIS[[#This Row],[VALUE]]-MIS[[#This Row],[LIVE_VALUE]],MIS[[#This Row],[LIVE_VALUE]]-MIS[[#This Row],[VALUE]])</f>
        <v>-56</v>
      </c>
      <c r="AH10151" t="str" cm="1">
        <f t="array" ref="AH10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1" t="str">
        <f>MIS[[#This Row],[TRADING SYMBOL]]</f>
        <v>SENSEX2552079800PE</v>
      </c>
      <c r="AJ10151" t="str">
        <f>IF(RIGHT(MIS[[#This Row],[Main/Hedge]],4)="MAIN","MAIN","HEDGE")</f>
        <v>HEDGE</v>
      </c>
      <c r="AK10151" t="str" cm="1">
        <f t="array" ref="AK10151">_xlfn._xlws.FILTER(Table4[Column1],ISNUMBER(SEARCH(Table4[Column1],MIS[[#This Row],[OrderUniqueIdentifier]])),"")</f>
        <v>NOTREND</v>
      </c>
    </row>
    <row r="10152" spans="1:37" x14ac:dyDescent="0.2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>
        <f>_xlfn.XLOOKUP(MIS[[#This Row],[TRADING SYMBOL]],[1]Sheet1!$D:$D,[1]Sheet1!$C:$C)</f>
        <v>3.05</v>
      </c>
      <c r="AE10152">
        <f>MIS[[#This Row],[OrderAverageTradedPrice]]*MIS[[#This Row],[OrderQuantity]]</f>
        <v>663.75</v>
      </c>
      <c r="AF10152">
        <f>MIS[[#This Row],[LTP]]*MIS[[#This Row],[OrderQuantity]]</f>
        <v>686.25</v>
      </c>
      <c r="AG10152">
        <f>IF(MIS[[#This Row],[OrderSide]]="SELL",MIS[[#This Row],[VALUE]]-MIS[[#This Row],[LIVE_VALUE]],MIS[[#This Row],[LIVE_VALUE]]-MIS[[#This Row],[VALUE]])</f>
        <v>-22.5</v>
      </c>
      <c r="AH10152" t="str" cm="1">
        <f t="array" ref="AH10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2" t="str">
        <f>MIS[[#This Row],[TRADING SYMBOL]]</f>
        <v>NIFTY2552226350CE</v>
      </c>
      <c r="AJ10152" t="str">
        <f>IF(RIGHT(MIS[[#This Row],[Main/Hedge]],4)="MAIN","MAIN","HEDGE")</f>
        <v>HEDGE</v>
      </c>
      <c r="AK10152" t="str" cm="1">
        <f t="array" ref="AK10152">_xlfn._xlws.FILTER(Table4[Column1],ISNUMBER(SEARCH(Table4[Column1],MIS[[#This Row],[OrderUniqueIdentifier]])),"")</f>
        <v>NOTREND</v>
      </c>
    </row>
    <row r="10153" spans="1:37" x14ac:dyDescent="0.2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>
        <f>_xlfn.XLOOKUP(MIS[[#This Row],[TRADING SYMBOL]],[1]Sheet1!$D:$D,[1]Sheet1!$C:$C)</f>
        <v>32.799999999999997</v>
      </c>
      <c r="AE10153">
        <f>MIS[[#This Row],[OrderAverageTradedPrice]]*MIS[[#This Row],[OrderQuantity]]</f>
        <v>3900</v>
      </c>
      <c r="AF10153">
        <f>MIS[[#This Row],[LTP]]*MIS[[#This Row],[OrderQuantity]]</f>
        <v>3935.9999999999995</v>
      </c>
      <c r="AG10153">
        <f>IF(MIS[[#This Row],[OrderSide]]="SELL",MIS[[#This Row],[VALUE]]-MIS[[#This Row],[LIVE_VALUE]],MIS[[#This Row],[LIVE_VALUE]]-MIS[[#This Row],[VALUE]])</f>
        <v>-35.999999999999545</v>
      </c>
      <c r="AH10153" t="str" cm="1">
        <f t="array" ref="AH10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3" t="str">
        <f>MIS[[#This Row],[TRADING SYMBOL]]</f>
        <v>SENSEX2552079800PE</v>
      </c>
      <c r="AJ10153" t="str">
        <f>IF(RIGHT(MIS[[#This Row],[Main/Hedge]],4)="MAIN","MAIN","HEDGE")</f>
        <v>HEDGE</v>
      </c>
      <c r="AK10153" t="str" cm="1">
        <f t="array" ref="AK10153">_xlfn._xlws.FILTER(Table4[Column1],ISNUMBER(SEARCH(Table4[Column1],MIS[[#This Row],[OrderUniqueIdentifier]])),"")</f>
        <v>NOTREND</v>
      </c>
    </row>
    <row r="10154" spans="1:37" x14ac:dyDescent="0.2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>
        <f>_xlfn.XLOOKUP(MIS[[#This Row],[TRADING SYMBOL]],[1]Sheet1!$D:$D,[1]Sheet1!$C:$C)</f>
        <v>8.25</v>
      </c>
      <c r="AE10154">
        <f>MIS[[#This Row],[OrderAverageTradedPrice]]*MIS[[#This Row],[OrderQuantity]]</f>
        <v>1048</v>
      </c>
      <c r="AF10154">
        <f>MIS[[#This Row],[LTP]]*MIS[[#This Row],[OrderQuantity]]</f>
        <v>660</v>
      </c>
      <c r="AG10154">
        <f>IF(MIS[[#This Row],[OrderSide]]="SELL",MIS[[#This Row],[VALUE]]-MIS[[#This Row],[LIVE_VALUE]],MIS[[#This Row],[LIVE_VALUE]]-MIS[[#This Row],[VALUE]])</f>
        <v>388</v>
      </c>
      <c r="AH10154" t="str" cm="1">
        <f t="array" ref="AH10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54" t="str">
        <f>MIS[[#This Row],[TRADING SYMBOL]]</f>
        <v>SENSEX2552078600PE</v>
      </c>
      <c r="AJ10154" t="str">
        <f>IF(RIGHT(MIS[[#This Row],[Main/Hedge]],4)="MAIN","MAIN","HEDGE")</f>
        <v>HEDGE</v>
      </c>
      <c r="AK10154" t="str" cm="1">
        <f t="array" ref="AK10154">_xlfn._xlws.FILTER(Table4[Column1],ISNUMBER(SEARCH(Table4[Column1],MIS[[#This Row],[OrderUniqueIdentifier]])),"")</f>
        <v>XYT</v>
      </c>
    </row>
    <row r="10155" spans="1:37" x14ac:dyDescent="0.2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>
        <f>_xlfn.XLOOKUP(MIS[[#This Row],[TRADING SYMBOL]],[1]Sheet1!$D:$D,[1]Sheet1!$C:$C)</f>
        <v>9.25</v>
      </c>
      <c r="AE10155">
        <f>MIS[[#This Row],[OrderAverageTradedPrice]]*MIS[[#This Row],[OrderQuantity]]</f>
        <v>633.75</v>
      </c>
      <c r="AF10155">
        <f>MIS[[#This Row],[LTP]]*MIS[[#This Row],[OrderQuantity]]</f>
        <v>693.75</v>
      </c>
      <c r="AG10155">
        <f>IF(MIS[[#This Row],[OrderSide]]="SELL",MIS[[#This Row],[VALUE]]-MIS[[#This Row],[LIVE_VALUE]],MIS[[#This Row],[LIVE_VALUE]]-MIS[[#This Row],[VALUE]])</f>
        <v>-60</v>
      </c>
      <c r="AH10155" t="str" cm="1">
        <f t="array" ref="AH10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5" t="str">
        <f>MIS[[#This Row],[TRADING SYMBOL]]</f>
        <v>NIFTY2552223750PE</v>
      </c>
      <c r="AJ10155" t="str">
        <f>IF(RIGHT(MIS[[#This Row],[Main/Hedge]],4)="MAIN","MAIN","HEDGE")</f>
        <v>HEDGE</v>
      </c>
      <c r="AK10155" t="str" cm="1">
        <f t="array" ref="AK10155">_xlfn._xlws.FILTER(Table4[Column1],ISNUMBER(SEARCH(Table4[Column1],MIS[[#This Row],[OrderUniqueIdentifier]])),"")</f>
        <v>NOTREND</v>
      </c>
    </row>
    <row r="10156" spans="1:37" x14ac:dyDescent="0.2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>
        <f>_xlfn.XLOOKUP(MIS[[#This Row],[TRADING SYMBOL]],[1]Sheet1!$D:$D,[1]Sheet1!$C:$C)</f>
        <v>4.0999999999999996</v>
      </c>
      <c r="AE10156">
        <f>MIS[[#This Row],[OrderAverageTradedPrice]]*MIS[[#This Row],[OrderQuantity]]</f>
        <v>107</v>
      </c>
      <c r="AF10156">
        <f>MIS[[#This Row],[LTP]]*MIS[[#This Row],[OrderQuantity]]</f>
        <v>82</v>
      </c>
      <c r="AG10156">
        <f>IF(MIS[[#This Row],[OrderSide]]="SELL",MIS[[#This Row],[VALUE]]-MIS[[#This Row],[LIVE_VALUE]],MIS[[#This Row],[LIVE_VALUE]]-MIS[[#This Row],[VALUE]])</f>
        <v>25</v>
      </c>
      <c r="AH10156" t="str" cm="1">
        <f t="array" ref="AH10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56" t="str">
        <f>MIS[[#This Row],[TRADING SYMBOL]]</f>
        <v>SENSEX2552085900CE</v>
      </c>
      <c r="AJ10156" t="str">
        <f>IF(RIGHT(MIS[[#This Row],[Main/Hedge]],4)="MAIN","MAIN","HEDGE")</f>
        <v>HEDGE</v>
      </c>
      <c r="AK10156" t="str" cm="1">
        <f t="array" ref="AK10156">_xlfn._xlws.FILTER(Table4[Column1],ISNUMBER(SEARCH(Table4[Column1],MIS[[#This Row],[OrderUniqueIdentifier]])),"")</f>
        <v>XYT</v>
      </c>
    </row>
    <row r="10157" spans="1:37" x14ac:dyDescent="0.2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>
        <f>_xlfn.XLOOKUP(MIS[[#This Row],[TRADING SYMBOL]],[1]Sheet1!$D:$D,[1]Sheet1!$C:$C)</f>
        <v>8.25</v>
      </c>
      <c r="AE10157">
        <f>MIS[[#This Row],[OrderAverageTradedPrice]]*MIS[[#This Row],[OrderQuantity]]</f>
        <v>264</v>
      </c>
      <c r="AF10157">
        <f>MIS[[#This Row],[LTP]]*MIS[[#This Row],[OrderQuantity]]</f>
        <v>165</v>
      </c>
      <c r="AG10157">
        <f>IF(MIS[[#This Row],[OrderSide]]="SELL",MIS[[#This Row],[VALUE]]-MIS[[#This Row],[LIVE_VALUE]],MIS[[#This Row],[LIVE_VALUE]]-MIS[[#This Row],[VALUE]])</f>
        <v>99</v>
      </c>
      <c r="AH10157" t="str" cm="1">
        <f t="array" ref="AH10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57" t="str">
        <f>MIS[[#This Row],[TRADING SYMBOL]]</f>
        <v>SENSEX2552078600PE</v>
      </c>
      <c r="AJ10157" t="str">
        <f>IF(RIGHT(MIS[[#This Row],[Main/Hedge]],4)="MAIN","MAIN","HEDGE")</f>
        <v>HEDGE</v>
      </c>
      <c r="AK10157" t="str" cm="1">
        <f t="array" ref="AK10157">_xlfn._xlws.FILTER(Table4[Column1],ISNUMBER(SEARCH(Table4[Column1],MIS[[#This Row],[OrderUniqueIdentifier]])),"")</f>
        <v>XYT</v>
      </c>
    </row>
    <row r="10158" spans="1:37" x14ac:dyDescent="0.2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>
        <f>_xlfn.XLOOKUP(MIS[[#This Row],[TRADING SYMBOL]],[1]Sheet1!$D:$D,[1]Sheet1!$C:$C)</f>
        <v>32.799999999999997</v>
      </c>
      <c r="AE10158">
        <f>MIS[[#This Row],[OrderAverageTradedPrice]]*MIS[[#This Row],[OrderQuantity]]</f>
        <v>648</v>
      </c>
      <c r="AF10158">
        <f>MIS[[#This Row],[LTP]]*MIS[[#This Row],[OrderQuantity]]</f>
        <v>656</v>
      </c>
      <c r="AG10158">
        <f>IF(MIS[[#This Row],[OrderSide]]="SELL",MIS[[#This Row],[VALUE]]-MIS[[#This Row],[LIVE_VALUE]],MIS[[#This Row],[LIVE_VALUE]]-MIS[[#This Row],[VALUE]])</f>
        <v>-8</v>
      </c>
      <c r="AH10158" t="str" cm="1">
        <f t="array" ref="AH101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8" t="str">
        <f>MIS[[#This Row],[TRADING SYMBOL]]</f>
        <v>SENSEX2552079800PE</v>
      </c>
      <c r="AJ10158" t="str">
        <f>IF(RIGHT(MIS[[#This Row],[Main/Hedge]],4)="MAIN","MAIN","HEDGE")</f>
        <v>HEDGE</v>
      </c>
      <c r="AK10158" t="str" cm="1">
        <f t="array" ref="AK10158">_xlfn._xlws.FILTER(Table4[Column1],ISNUMBER(SEARCH(Table4[Column1],MIS[[#This Row],[OrderUniqueIdentifier]])),"")</f>
        <v>NOTREND</v>
      </c>
    </row>
    <row r="10159" spans="1:37" x14ac:dyDescent="0.2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>
        <f>_xlfn.XLOOKUP(MIS[[#This Row],[TRADING SYMBOL]],[1]Sheet1!$D:$D,[1]Sheet1!$C:$C)</f>
        <v>3.05</v>
      </c>
      <c r="AE10159">
        <f>MIS[[#This Row],[OrderAverageTradedPrice]]*MIS[[#This Row],[OrderQuantity]]</f>
        <v>221.25</v>
      </c>
      <c r="AF10159">
        <f>MIS[[#This Row],[LTP]]*MIS[[#This Row],[OrderQuantity]]</f>
        <v>228.75</v>
      </c>
      <c r="AG10159">
        <f>IF(MIS[[#This Row],[OrderSide]]="SELL",MIS[[#This Row],[VALUE]]-MIS[[#This Row],[LIVE_VALUE]],MIS[[#This Row],[LIVE_VALUE]]-MIS[[#This Row],[VALUE]])</f>
        <v>-7.5</v>
      </c>
      <c r="AH10159" t="str" cm="1">
        <f t="array" ref="AH10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9" t="str">
        <f>MIS[[#This Row],[TRADING SYMBOL]]</f>
        <v>NIFTY2552226350CE</v>
      </c>
      <c r="AJ10159" t="str">
        <f>IF(RIGHT(MIS[[#This Row],[Main/Hedge]],4)="MAIN","MAIN","HEDGE")</f>
        <v>HEDGE</v>
      </c>
      <c r="AK10159" t="str" cm="1">
        <f t="array" ref="AK10159">_xlfn._xlws.FILTER(Table4[Column1],ISNUMBER(SEARCH(Table4[Column1],MIS[[#This Row],[OrderUniqueIdentifier]])),"")</f>
        <v>NOTREND</v>
      </c>
    </row>
    <row r="10160" spans="1:37" x14ac:dyDescent="0.2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>
        <f>_xlfn.XLOOKUP(MIS[[#This Row],[TRADING SYMBOL]],[1]Sheet1!$D:$D,[1]Sheet1!$C:$C)</f>
        <v>4.0999999999999996</v>
      </c>
      <c r="AE10160">
        <f>MIS[[#This Row],[OrderAverageTradedPrice]]*MIS[[#This Row],[OrderQuantity]]</f>
        <v>107</v>
      </c>
      <c r="AF10160">
        <f>MIS[[#This Row],[LTP]]*MIS[[#This Row],[OrderQuantity]]</f>
        <v>82</v>
      </c>
      <c r="AG10160">
        <f>IF(MIS[[#This Row],[OrderSide]]="SELL",MIS[[#This Row],[VALUE]]-MIS[[#This Row],[LIVE_VALUE]],MIS[[#This Row],[LIVE_VALUE]]-MIS[[#This Row],[VALUE]])</f>
        <v>25</v>
      </c>
      <c r="AH10160" t="str" cm="1">
        <f t="array" ref="AH10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60" t="str">
        <f>MIS[[#This Row],[TRADING SYMBOL]]</f>
        <v>SENSEX2552085900CE</v>
      </c>
      <c r="AJ10160" t="str">
        <f>IF(RIGHT(MIS[[#This Row],[Main/Hedge]],4)="MAIN","MAIN","HEDGE")</f>
        <v>HEDGE</v>
      </c>
      <c r="AK10160" t="str" cm="1">
        <f t="array" ref="AK10160">_xlfn._xlws.FILTER(Table4[Column1],ISNUMBER(SEARCH(Table4[Column1],MIS[[#This Row],[OrderUniqueIdentifier]])),"")</f>
        <v>XYT</v>
      </c>
    </row>
    <row r="10161" spans="1:37" x14ac:dyDescent="0.2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>
        <f>_xlfn.XLOOKUP(MIS[[#This Row],[TRADING SYMBOL]],[1]Sheet1!$D:$D,[1]Sheet1!$C:$C)</f>
        <v>32.799999999999997</v>
      </c>
      <c r="AE10161">
        <f>MIS[[#This Row],[OrderAverageTradedPrice]]*MIS[[#This Row],[OrderQuantity]]</f>
        <v>648</v>
      </c>
      <c r="AF10161">
        <f>MIS[[#This Row],[LTP]]*MIS[[#This Row],[OrderQuantity]]</f>
        <v>656</v>
      </c>
      <c r="AG10161">
        <f>IF(MIS[[#This Row],[OrderSide]]="SELL",MIS[[#This Row],[VALUE]]-MIS[[#This Row],[LIVE_VALUE]],MIS[[#This Row],[LIVE_VALUE]]-MIS[[#This Row],[VALUE]])</f>
        <v>-8</v>
      </c>
      <c r="AH10161" t="str" cm="1">
        <f t="array" ref="AH10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1" t="str">
        <f>MIS[[#This Row],[TRADING SYMBOL]]</f>
        <v>SENSEX2552079800PE</v>
      </c>
      <c r="AJ10161" t="str">
        <f>IF(RIGHT(MIS[[#This Row],[Main/Hedge]],4)="MAIN","MAIN","HEDGE")</f>
        <v>HEDGE</v>
      </c>
      <c r="AK10161" t="str" cm="1">
        <f t="array" ref="AK10161">_xlfn._xlws.FILTER(Table4[Column1],ISNUMBER(SEARCH(Table4[Column1],MIS[[#This Row],[OrderUniqueIdentifier]])),"")</f>
        <v>NOTREND</v>
      </c>
    </row>
    <row r="10162" spans="1:37" x14ac:dyDescent="0.2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>
        <f>_xlfn.XLOOKUP(MIS[[#This Row],[TRADING SYMBOL]],[1]Sheet1!$D:$D,[1]Sheet1!$C:$C)</f>
        <v>9.25</v>
      </c>
      <c r="AE10162">
        <f>MIS[[#This Row],[OrderAverageTradedPrice]]*MIS[[#This Row],[OrderQuantity]]</f>
        <v>4436.25</v>
      </c>
      <c r="AF10162">
        <f>MIS[[#This Row],[LTP]]*MIS[[#This Row],[OrderQuantity]]</f>
        <v>4856.25</v>
      </c>
      <c r="AG10162">
        <f>IF(MIS[[#This Row],[OrderSide]]="SELL",MIS[[#This Row],[VALUE]]-MIS[[#This Row],[LIVE_VALUE]],MIS[[#This Row],[LIVE_VALUE]]-MIS[[#This Row],[VALUE]])</f>
        <v>-420</v>
      </c>
      <c r="AH10162" t="str" cm="1">
        <f t="array" ref="AH101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2" t="str">
        <f>MIS[[#This Row],[TRADING SYMBOL]]</f>
        <v>NIFTY2552223750PE</v>
      </c>
      <c r="AJ10162" t="str">
        <f>IF(RIGHT(MIS[[#This Row],[Main/Hedge]],4)="MAIN","MAIN","HEDGE")</f>
        <v>HEDGE</v>
      </c>
      <c r="AK10162" t="str" cm="1">
        <f t="array" ref="AK10162">_xlfn._xlws.FILTER(Table4[Column1],ISNUMBER(SEARCH(Table4[Column1],MIS[[#This Row],[OrderUniqueIdentifier]])),"")</f>
        <v>NOTREND</v>
      </c>
    </row>
    <row r="10163" spans="1:37" x14ac:dyDescent="0.2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>
        <f>_xlfn.XLOOKUP(MIS[[#This Row],[TRADING SYMBOL]],[1]Sheet1!$D:$D,[1]Sheet1!$C:$C)</f>
        <v>4.0999999999999996</v>
      </c>
      <c r="AE10163">
        <f>MIS[[#This Row],[OrderAverageTradedPrice]]*MIS[[#This Row],[OrderQuantity]]</f>
        <v>642</v>
      </c>
      <c r="AF10163">
        <f>MIS[[#This Row],[LTP]]*MIS[[#This Row],[OrderQuantity]]</f>
        <v>491.99999999999994</v>
      </c>
      <c r="AG10163">
        <f>IF(MIS[[#This Row],[OrderSide]]="SELL",MIS[[#This Row],[VALUE]]-MIS[[#This Row],[LIVE_VALUE]],MIS[[#This Row],[LIVE_VALUE]]-MIS[[#This Row],[VALUE]])</f>
        <v>150.00000000000006</v>
      </c>
      <c r="AH10163" t="str" cm="1">
        <f t="array" ref="AH10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63" t="str">
        <f>MIS[[#This Row],[TRADING SYMBOL]]</f>
        <v>SENSEX2552085900CE</v>
      </c>
      <c r="AJ10163" t="str">
        <f>IF(RIGHT(MIS[[#This Row],[Main/Hedge]],4)="MAIN","MAIN","HEDGE")</f>
        <v>HEDGE</v>
      </c>
      <c r="AK10163" t="str" cm="1">
        <f t="array" ref="AK10163">_xlfn._xlws.FILTER(Table4[Column1],ISNUMBER(SEARCH(Table4[Column1],MIS[[#This Row],[OrderUniqueIdentifier]])),"")</f>
        <v>XYT</v>
      </c>
    </row>
    <row r="10164" spans="1:37" x14ac:dyDescent="0.2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>
        <f>_xlfn.XLOOKUP(MIS[[#This Row],[TRADING SYMBOL]],[1]Sheet1!$D:$D,[1]Sheet1!$C:$C)</f>
        <v>10</v>
      </c>
      <c r="AE10164">
        <f>MIS[[#This Row],[OrderAverageTradedPrice]]*MIS[[#This Row],[OrderQuantity]]</f>
        <v>1659</v>
      </c>
      <c r="AF10164">
        <f>MIS[[#This Row],[LTP]]*MIS[[#This Row],[OrderQuantity]]</f>
        <v>1400</v>
      </c>
      <c r="AG10164">
        <f>IF(MIS[[#This Row],[OrderSide]]="SELL",MIS[[#This Row],[VALUE]]-MIS[[#This Row],[LIVE_VALUE]],MIS[[#This Row],[LIVE_VALUE]]-MIS[[#This Row],[VALUE]])</f>
        <v>259</v>
      </c>
      <c r="AH10164" t="str" cm="1">
        <f t="array" ref="AH10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64" t="str">
        <f>MIS[[#This Row],[TRADING SYMBOL]]</f>
        <v>SENSEX2552078500PE</v>
      </c>
      <c r="AJ10164" t="str">
        <f>IF(RIGHT(MIS[[#This Row],[Main/Hedge]],4)="MAIN","MAIN","HEDGE")</f>
        <v>HEDGE</v>
      </c>
      <c r="AK10164" t="str" cm="1">
        <f t="array" ref="AK10164">_xlfn._xlws.FILTER(Table4[Column1],ISNUMBER(SEARCH(Table4[Column1],MIS[[#This Row],[OrderUniqueIdentifier]])),"")</f>
        <v>XYT</v>
      </c>
    </row>
    <row r="10165" spans="1:37" x14ac:dyDescent="0.2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>
        <f>_xlfn.XLOOKUP(MIS[[#This Row],[TRADING SYMBOL]],[1]Sheet1!$D:$D,[1]Sheet1!$C:$C)</f>
        <v>32.799999999999997</v>
      </c>
      <c r="AE10165">
        <f>MIS[[#This Row],[OrderAverageTradedPrice]]*MIS[[#This Row],[OrderQuantity]]</f>
        <v>5832</v>
      </c>
      <c r="AF10165">
        <f>MIS[[#This Row],[LTP]]*MIS[[#This Row],[OrderQuantity]]</f>
        <v>5903.9999999999991</v>
      </c>
      <c r="AG10165">
        <f>IF(MIS[[#This Row],[OrderSide]]="SELL",MIS[[#This Row],[VALUE]]-MIS[[#This Row],[LIVE_VALUE]],MIS[[#This Row],[LIVE_VALUE]]-MIS[[#This Row],[VALUE]])</f>
        <v>-71.999999999999091</v>
      </c>
      <c r="AH10165" t="str" cm="1">
        <f t="array" ref="AH10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5" t="str">
        <f>MIS[[#This Row],[TRADING SYMBOL]]</f>
        <v>SENSEX2552079800PE</v>
      </c>
      <c r="AJ10165" t="str">
        <f>IF(RIGHT(MIS[[#This Row],[Main/Hedge]],4)="MAIN","MAIN","HEDGE")</f>
        <v>HEDGE</v>
      </c>
      <c r="AK10165" t="str" cm="1">
        <f t="array" ref="AK10165">_xlfn._xlws.FILTER(Table4[Column1],ISNUMBER(SEARCH(Table4[Column1],MIS[[#This Row],[OrderUniqueIdentifier]])),"")</f>
        <v>NOTREND</v>
      </c>
    </row>
    <row r="10166" spans="1:37" x14ac:dyDescent="0.2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>
        <f>_xlfn.XLOOKUP(MIS[[#This Row],[TRADING SYMBOL]],[1]Sheet1!$D:$D,[1]Sheet1!$C:$C)</f>
        <v>3.05</v>
      </c>
      <c r="AE10166">
        <f>MIS[[#This Row],[OrderAverageTradedPrice]]*MIS[[#This Row],[OrderQuantity]]</f>
        <v>221.25</v>
      </c>
      <c r="AF10166">
        <f>MIS[[#This Row],[LTP]]*MIS[[#This Row],[OrderQuantity]]</f>
        <v>228.75</v>
      </c>
      <c r="AG10166">
        <f>IF(MIS[[#This Row],[OrderSide]]="SELL",MIS[[#This Row],[VALUE]]-MIS[[#This Row],[LIVE_VALUE]],MIS[[#This Row],[LIVE_VALUE]]-MIS[[#This Row],[VALUE]])</f>
        <v>-7.5</v>
      </c>
      <c r="AH10166" t="str" cm="1">
        <f t="array" ref="AH10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6" t="str">
        <f>MIS[[#This Row],[TRADING SYMBOL]]</f>
        <v>NIFTY2552226350CE</v>
      </c>
      <c r="AJ10166" t="str">
        <f>IF(RIGHT(MIS[[#This Row],[Main/Hedge]],4)="MAIN","MAIN","HEDGE")</f>
        <v>HEDGE</v>
      </c>
      <c r="AK10166" t="str" cm="1">
        <f t="array" ref="AK10166">_xlfn._xlws.FILTER(Table4[Column1],ISNUMBER(SEARCH(Table4[Column1],MIS[[#This Row],[OrderUniqueIdentifier]])),"")</f>
        <v>NOTREND</v>
      </c>
    </row>
    <row r="10167" spans="1:37" x14ac:dyDescent="0.2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>
        <f>_xlfn.XLOOKUP(MIS[[#This Row],[TRADING SYMBOL]],[1]Sheet1!$D:$D,[1]Sheet1!$C:$C)</f>
        <v>17.8</v>
      </c>
      <c r="AE10167">
        <f>MIS[[#This Row],[OrderAverageTradedPrice]]*MIS[[#This Row],[OrderQuantity]]</f>
        <v>672</v>
      </c>
      <c r="AF10167">
        <f>MIS[[#This Row],[LTP]]*MIS[[#This Row],[OrderQuantity]]</f>
        <v>712</v>
      </c>
      <c r="AG10167">
        <f>IF(MIS[[#This Row],[OrderSide]]="SELL",MIS[[#This Row],[VALUE]]-MIS[[#This Row],[LIVE_VALUE]],MIS[[#This Row],[LIVE_VALUE]]-MIS[[#This Row],[VALUE]])</f>
        <v>-40</v>
      </c>
      <c r="AH10167" t="str" cm="1">
        <f t="array" ref="AH10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7" t="str">
        <f>MIS[[#This Row],[TRADING SYMBOL]]</f>
        <v>SENSEX2552084800CE</v>
      </c>
      <c r="AJ10167" t="str">
        <f>IF(RIGHT(MIS[[#This Row],[Main/Hedge]],4)="MAIN","MAIN","HEDGE")</f>
        <v>HEDGE</v>
      </c>
      <c r="AK10167" t="str" cm="1">
        <f t="array" ref="AK10167">_xlfn._xlws.FILTER(Table4[Column1],ISNUMBER(SEARCH(Table4[Column1],MIS[[#This Row],[OrderUniqueIdentifier]])),"")</f>
        <v>NOTREND</v>
      </c>
    </row>
    <row r="10168" spans="1:37" x14ac:dyDescent="0.2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>
        <f>_xlfn.XLOOKUP(MIS[[#This Row],[TRADING SYMBOL]],[1]Sheet1!$D:$D,[1]Sheet1!$C:$C)</f>
        <v>4.0999999999999996</v>
      </c>
      <c r="AE10168">
        <f>MIS[[#This Row],[OrderAverageTradedPrice]]*MIS[[#This Row],[OrderQuantity]]</f>
        <v>107</v>
      </c>
      <c r="AF10168">
        <f>MIS[[#This Row],[LTP]]*MIS[[#This Row],[OrderQuantity]]</f>
        <v>82</v>
      </c>
      <c r="AG10168">
        <f>IF(MIS[[#This Row],[OrderSide]]="SELL",MIS[[#This Row],[VALUE]]-MIS[[#This Row],[LIVE_VALUE]],MIS[[#This Row],[LIVE_VALUE]]-MIS[[#This Row],[VALUE]])</f>
        <v>25</v>
      </c>
      <c r="AH10168" t="str" cm="1">
        <f t="array" ref="AH10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68" t="str">
        <f>MIS[[#This Row],[TRADING SYMBOL]]</f>
        <v>SENSEX2552085900CE</v>
      </c>
      <c r="AJ10168" t="str">
        <f>IF(RIGHT(MIS[[#This Row],[Main/Hedge]],4)="MAIN","MAIN","HEDGE")</f>
        <v>HEDGE</v>
      </c>
      <c r="AK10168" t="str" cm="1">
        <f t="array" ref="AK10168">_xlfn._xlws.FILTER(Table4[Column1],ISNUMBER(SEARCH(Table4[Column1],MIS[[#This Row],[OrderUniqueIdentifier]])),"")</f>
        <v>XYT</v>
      </c>
    </row>
    <row r="10169" spans="1:37" x14ac:dyDescent="0.2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>
        <f>_xlfn.XLOOKUP(MIS[[#This Row],[TRADING SYMBOL]],[1]Sheet1!$D:$D,[1]Sheet1!$C:$C)</f>
        <v>4.0999999999999996</v>
      </c>
      <c r="AE10169">
        <f>MIS[[#This Row],[OrderAverageTradedPrice]]*MIS[[#This Row],[OrderQuantity]]</f>
        <v>107</v>
      </c>
      <c r="AF10169">
        <f>MIS[[#This Row],[LTP]]*MIS[[#This Row],[OrderQuantity]]</f>
        <v>82</v>
      </c>
      <c r="AG10169">
        <f>IF(MIS[[#This Row],[OrderSide]]="SELL",MIS[[#This Row],[VALUE]]-MIS[[#This Row],[LIVE_VALUE]],MIS[[#This Row],[LIVE_VALUE]]-MIS[[#This Row],[VALUE]])</f>
        <v>25</v>
      </c>
      <c r="AH10169" t="str" cm="1">
        <f t="array" ref="AH10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69" t="str">
        <f>MIS[[#This Row],[TRADING SYMBOL]]</f>
        <v>SENSEX2552085900CE</v>
      </c>
      <c r="AJ10169" t="str">
        <f>IF(RIGHT(MIS[[#This Row],[Main/Hedge]],4)="MAIN","MAIN","HEDGE")</f>
        <v>HEDGE</v>
      </c>
      <c r="AK10169" t="str" cm="1">
        <f t="array" ref="AK10169">_xlfn._xlws.FILTER(Table4[Column1],ISNUMBER(SEARCH(Table4[Column1],MIS[[#This Row],[OrderUniqueIdentifier]])),"")</f>
        <v>XYT</v>
      </c>
    </row>
    <row r="10170" spans="1:37" x14ac:dyDescent="0.2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>
        <f>_xlfn.XLOOKUP(MIS[[#This Row],[TRADING SYMBOL]],[1]Sheet1!$D:$D,[1]Sheet1!$C:$C)</f>
        <v>32.799999999999997</v>
      </c>
      <c r="AE10170">
        <f>MIS[[#This Row],[OrderAverageTradedPrice]]*MIS[[#This Row],[OrderQuantity]]</f>
        <v>1296</v>
      </c>
      <c r="AF10170">
        <f>MIS[[#This Row],[LTP]]*MIS[[#This Row],[OrderQuantity]]</f>
        <v>1312</v>
      </c>
      <c r="AG10170">
        <f>IF(MIS[[#This Row],[OrderSide]]="SELL",MIS[[#This Row],[VALUE]]-MIS[[#This Row],[LIVE_VALUE]],MIS[[#This Row],[LIVE_VALUE]]-MIS[[#This Row],[VALUE]])</f>
        <v>-16</v>
      </c>
      <c r="AH10170" t="str" cm="1">
        <f t="array" ref="AH10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0" t="str">
        <f>MIS[[#This Row],[TRADING SYMBOL]]</f>
        <v>SENSEX2552079800PE</v>
      </c>
      <c r="AJ10170" t="str">
        <f>IF(RIGHT(MIS[[#This Row],[Main/Hedge]],4)="MAIN","MAIN","HEDGE")</f>
        <v>HEDGE</v>
      </c>
      <c r="AK10170" t="str" cm="1">
        <f t="array" ref="AK10170">_xlfn._xlws.FILTER(Table4[Column1],ISNUMBER(SEARCH(Table4[Column1],MIS[[#This Row],[OrderUniqueIdentifier]])),"")</f>
        <v>NOTREND</v>
      </c>
    </row>
    <row r="10171" spans="1:37" x14ac:dyDescent="0.2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>
        <f>_xlfn.XLOOKUP(MIS[[#This Row],[TRADING SYMBOL]],[1]Sheet1!$D:$D,[1]Sheet1!$C:$C)</f>
        <v>10</v>
      </c>
      <c r="AE10171">
        <f>MIS[[#This Row],[OrderAverageTradedPrice]]*MIS[[#This Row],[OrderQuantity]]</f>
        <v>237</v>
      </c>
      <c r="AF10171">
        <f>MIS[[#This Row],[LTP]]*MIS[[#This Row],[OrderQuantity]]</f>
        <v>200</v>
      </c>
      <c r="AG10171">
        <f>IF(MIS[[#This Row],[OrderSide]]="SELL",MIS[[#This Row],[VALUE]]-MIS[[#This Row],[LIVE_VALUE]],MIS[[#This Row],[LIVE_VALUE]]-MIS[[#This Row],[VALUE]])</f>
        <v>37</v>
      </c>
      <c r="AH10171" t="str" cm="1">
        <f t="array" ref="AH10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71" t="str">
        <f>MIS[[#This Row],[TRADING SYMBOL]]</f>
        <v>SENSEX2552078500PE</v>
      </c>
      <c r="AJ10171" t="str">
        <f>IF(RIGHT(MIS[[#This Row],[Main/Hedge]],4)="MAIN","MAIN","HEDGE")</f>
        <v>HEDGE</v>
      </c>
      <c r="AK10171" t="str" cm="1">
        <f t="array" ref="AK10171">_xlfn._xlws.FILTER(Table4[Column1],ISNUMBER(SEARCH(Table4[Column1],MIS[[#This Row],[OrderUniqueIdentifier]])),"")</f>
        <v>XYT</v>
      </c>
    </row>
    <row r="10172" spans="1:37" x14ac:dyDescent="0.2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>
        <f>_xlfn.XLOOKUP(MIS[[#This Row],[TRADING SYMBOL]],[1]Sheet1!$D:$D,[1]Sheet1!$C:$C)</f>
        <v>8.1999999999999993</v>
      </c>
      <c r="AE10172">
        <f>MIS[[#This Row],[OrderAverageTradedPrice]]*MIS[[#This Row],[OrderQuantity]]</f>
        <v>596.25</v>
      </c>
      <c r="AF10172">
        <f>MIS[[#This Row],[LTP]]*MIS[[#This Row],[OrderQuantity]]</f>
        <v>615</v>
      </c>
      <c r="AG10172">
        <f>IF(MIS[[#This Row],[OrderSide]]="SELL",MIS[[#This Row],[VALUE]]-MIS[[#This Row],[LIVE_VALUE]],MIS[[#This Row],[LIVE_VALUE]]-MIS[[#This Row],[VALUE]])</f>
        <v>-18.75</v>
      </c>
      <c r="AH10172" t="str" cm="1">
        <f t="array" ref="AH10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2" t="str">
        <f>MIS[[#This Row],[TRADING SYMBOL]]</f>
        <v>NIFTY2552223700PE</v>
      </c>
      <c r="AJ10172" t="str">
        <f>IF(RIGHT(MIS[[#This Row],[Main/Hedge]],4)="MAIN","MAIN","HEDGE")</f>
        <v>HEDGE</v>
      </c>
      <c r="AK10172" t="str" cm="1">
        <f t="array" ref="AK10172">_xlfn._xlws.FILTER(Table4[Column1],ISNUMBER(SEARCH(Table4[Column1],MIS[[#This Row],[OrderUniqueIdentifier]])),"")</f>
        <v>NOTREND</v>
      </c>
    </row>
    <row r="10173" spans="1:37" x14ac:dyDescent="0.2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>
        <f>_xlfn.XLOOKUP(MIS[[#This Row],[TRADING SYMBOL]],[1]Sheet1!$D:$D,[1]Sheet1!$C:$C)</f>
        <v>4.3</v>
      </c>
      <c r="AE10173">
        <f>MIS[[#This Row],[OrderAverageTradedPrice]]*MIS[[#This Row],[OrderQuantity]]</f>
        <v>97</v>
      </c>
      <c r="AF10173">
        <f>MIS[[#This Row],[LTP]]*MIS[[#This Row],[OrderQuantity]]</f>
        <v>86</v>
      </c>
      <c r="AG10173">
        <f>IF(MIS[[#This Row],[OrderSide]]="SELL",MIS[[#This Row],[VALUE]]-MIS[[#This Row],[LIVE_VALUE]],MIS[[#This Row],[LIVE_VALUE]]-MIS[[#This Row],[VALUE]])</f>
        <v>11</v>
      </c>
      <c r="AH10173" t="str" cm="1">
        <f t="array" ref="AH10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73" t="str">
        <f>MIS[[#This Row],[TRADING SYMBOL]]</f>
        <v>SENSEX2552086000CE</v>
      </c>
      <c r="AJ10173" t="str">
        <f>IF(RIGHT(MIS[[#This Row],[Main/Hedge]],4)="MAIN","MAIN","HEDGE")</f>
        <v>HEDGE</v>
      </c>
      <c r="AK10173" t="str" cm="1">
        <f t="array" ref="AK10173">_xlfn._xlws.FILTER(Table4[Column1],ISNUMBER(SEARCH(Table4[Column1],MIS[[#This Row],[OrderUniqueIdentifier]])),"")</f>
        <v>XYT</v>
      </c>
    </row>
    <row r="10174" spans="1:37" x14ac:dyDescent="0.2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>
        <f>_xlfn.XLOOKUP(MIS[[#This Row],[TRADING SYMBOL]],[1]Sheet1!$D:$D,[1]Sheet1!$C:$C)</f>
        <v>4.3499999999999996</v>
      </c>
      <c r="AE10174">
        <f>MIS[[#This Row],[OrderAverageTradedPrice]]*MIS[[#This Row],[OrderQuantity]]</f>
        <v>113</v>
      </c>
      <c r="AF10174">
        <f>MIS[[#This Row],[LTP]]*MIS[[#This Row],[OrderQuantity]]</f>
        <v>87</v>
      </c>
      <c r="AG10174">
        <f>IF(MIS[[#This Row],[OrderSide]]="SELL",MIS[[#This Row],[VALUE]]-MIS[[#This Row],[LIVE_VALUE]],MIS[[#This Row],[LIVE_VALUE]]-MIS[[#This Row],[VALUE]])</f>
        <v>26</v>
      </c>
      <c r="AH10174" t="str" cm="1">
        <f t="array" ref="AH10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74" t="str">
        <f>MIS[[#This Row],[TRADING SYMBOL]]</f>
        <v>SENSEX2552085800CE</v>
      </c>
      <c r="AJ10174" t="str">
        <f>IF(RIGHT(MIS[[#This Row],[Main/Hedge]],4)="MAIN","MAIN","HEDGE")</f>
        <v>HEDGE</v>
      </c>
      <c r="AK10174" t="str" cm="1">
        <f t="array" ref="AK10174">_xlfn._xlws.FILTER(Table4[Column1],ISNUMBER(SEARCH(Table4[Column1],MIS[[#This Row],[OrderUniqueIdentifier]])),"")</f>
        <v>XYT</v>
      </c>
    </row>
    <row r="10175" spans="1:37" x14ac:dyDescent="0.2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>
        <f>_xlfn.XLOOKUP(MIS[[#This Row],[TRADING SYMBOL]],[1]Sheet1!$D:$D,[1]Sheet1!$C:$C)</f>
        <v>32.799999999999997</v>
      </c>
      <c r="AE10175">
        <f>MIS[[#This Row],[OrderAverageTradedPrice]]*MIS[[#This Row],[OrderQuantity]]</f>
        <v>1296</v>
      </c>
      <c r="AF10175">
        <f>MIS[[#This Row],[LTP]]*MIS[[#This Row],[OrderQuantity]]</f>
        <v>1312</v>
      </c>
      <c r="AG10175">
        <f>IF(MIS[[#This Row],[OrderSide]]="SELL",MIS[[#This Row],[VALUE]]-MIS[[#This Row],[LIVE_VALUE]],MIS[[#This Row],[LIVE_VALUE]]-MIS[[#This Row],[VALUE]])</f>
        <v>-16</v>
      </c>
      <c r="AH10175" t="str" cm="1">
        <f t="array" ref="AH10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5" t="str">
        <f>MIS[[#This Row],[TRADING SYMBOL]]</f>
        <v>SENSEX2552079800PE</v>
      </c>
      <c r="AJ10175" t="str">
        <f>IF(RIGHT(MIS[[#This Row],[Main/Hedge]],4)="MAIN","MAIN","HEDGE")</f>
        <v>HEDGE</v>
      </c>
      <c r="AK10175" t="str" cm="1">
        <f t="array" ref="AK10175">_xlfn._xlws.FILTER(Table4[Column1],ISNUMBER(SEARCH(Table4[Column1],MIS[[#This Row],[OrderUniqueIdentifier]])),"")</f>
        <v>NOTREND</v>
      </c>
    </row>
    <row r="10176" spans="1:37" x14ac:dyDescent="0.2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>
        <f>_xlfn.XLOOKUP(MIS[[#This Row],[TRADING SYMBOL]],[1]Sheet1!$D:$D,[1]Sheet1!$C:$C)</f>
        <v>3.05</v>
      </c>
      <c r="AE10176">
        <f>MIS[[#This Row],[OrderAverageTradedPrice]]*MIS[[#This Row],[OrderQuantity]]</f>
        <v>221.25</v>
      </c>
      <c r="AF10176">
        <f>MIS[[#This Row],[LTP]]*MIS[[#This Row],[OrderQuantity]]</f>
        <v>228.75</v>
      </c>
      <c r="AG10176">
        <f>IF(MIS[[#This Row],[OrderSide]]="SELL",MIS[[#This Row],[VALUE]]-MIS[[#This Row],[LIVE_VALUE]],MIS[[#This Row],[LIVE_VALUE]]-MIS[[#This Row],[VALUE]])</f>
        <v>-7.5</v>
      </c>
      <c r="AH10176" t="str" cm="1">
        <f t="array" ref="AH10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6" t="str">
        <f>MIS[[#This Row],[TRADING SYMBOL]]</f>
        <v>NIFTY2552226350CE</v>
      </c>
      <c r="AJ10176" t="str">
        <f>IF(RIGHT(MIS[[#This Row],[Main/Hedge]],4)="MAIN","MAIN","HEDGE")</f>
        <v>HEDGE</v>
      </c>
      <c r="AK10176" t="str" cm="1">
        <f t="array" ref="AK10176">_xlfn._xlws.FILTER(Table4[Column1],ISNUMBER(SEARCH(Table4[Column1],MIS[[#This Row],[OrderUniqueIdentifier]])),"")</f>
        <v>NOTREND</v>
      </c>
    </row>
    <row r="10177" spans="1:37" x14ac:dyDescent="0.2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>
        <f>_xlfn.XLOOKUP(MIS[[#This Row],[TRADING SYMBOL]],[1]Sheet1!$D:$D,[1]Sheet1!$C:$C)</f>
        <v>17.8</v>
      </c>
      <c r="AE10177">
        <f>MIS[[#This Row],[OrderAverageTradedPrice]]*MIS[[#This Row],[OrderQuantity]]</f>
        <v>337</v>
      </c>
      <c r="AF10177">
        <f>MIS[[#This Row],[LTP]]*MIS[[#This Row],[OrderQuantity]]</f>
        <v>356</v>
      </c>
      <c r="AG10177">
        <f>IF(MIS[[#This Row],[OrderSide]]="SELL",MIS[[#This Row],[VALUE]]-MIS[[#This Row],[LIVE_VALUE]],MIS[[#This Row],[LIVE_VALUE]]-MIS[[#This Row],[VALUE]])</f>
        <v>-19</v>
      </c>
      <c r="AH10177" t="str" cm="1">
        <f t="array" ref="AH10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7" t="str">
        <f>MIS[[#This Row],[TRADING SYMBOL]]</f>
        <v>SENSEX2552084800CE</v>
      </c>
      <c r="AJ10177" t="str">
        <f>IF(RIGHT(MIS[[#This Row],[Main/Hedge]],4)="MAIN","MAIN","HEDGE")</f>
        <v>HEDGE</v>
      </c>
      <c r="AK10177" t="str" cm="1">
        <f t="array" ref="AK10177">_xlfn._xlws.FILTER(Table4[Column1],ISNUMBER(SEARCH(Table4[Column1],MIS[[#This Row],[OrderUniqueIdentifier]])),"")</f>
        <v>NOTREND</v>
      </c>
    </row>
    <row r="10178" spans="1:37" x14ac:dyDescent="0.2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>
        <f>_xlfn.XLOOKUP(MIS[[#This Row],[TRADING SYMBOL]],[1]Sheet1!$D:$D,[1]Sheet1!$C:$C)</f>
        <v>8.25</v>
      </c>
      <c r="AE10178">
        <f>MIS[[#This Row],[OrderAverageTradedPrice]]*MIS[[#This Row],[OrderQuantity]]</f>
        <v>264</v>
      </c>
      <c r="AF10178">
        <f>MIS[[#This Row],[LTP]]*MIS[[#This Row],[OrderQuantity]]</f>
        <v>165</v>
      </c>
      <c r="AG10178">
        <f>IF(MIS[[#This Row],[OrderSide]]="SELL",MIS[[#This Row],[VALUE]]-MIS[[#This Row],[LIVE_VALUE]],MIS[[#This Row],[LIVE_VALUE]]-MIS[[#This Row],[VALUE]])</f>
        <v>99</v>
      </c>
      <c r="AH10178" t="str" cm="1">
        <f t="array" ref="AH10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78" t="str">
        <f>MIS[[#This Row],[TRADING SYMBOL]]</f>
        <v>SENSEX2552078600PE</v>
      </c>
      <c r="AJ10178" t="str">
        <f>IF(RIGHT(MIS[[#This Row],[Main/Hedge]],4)="MAIN","MAIN","HEDGE")</f>
        <v>HEDGE</v>
      </c>
      <c r="AK10178" t="str" cm="1">
        <f t="array" ref="AK10178">_xlfn._xlws.FILTER(Table4[Column1],ISNUMBER(SEARCH(Table4[Column1],MIS[[#This Row],[OrderUniqueIdentifier]])),"")</f>
        <v>XYT</v>
      </c>
    </row>
    <row r="10179" spans="1:37" x14ac:dyDescent="0.2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>
        <f>_xlfn.XLOOKUP(MIS[[#This Row],[TRADING SYMBOL]],[1]Sheet1!$D:$D,[1]Sheet1!$C:$C)</f>
        <v>9.25</v>
      </c>
      <c r="AE10179">
        <f>MIS[[#This Row],[OrderAverageTradedPrice]]*MIS[[#This Row],[OrderQuantity]]</f>
        <v>633.75</v>
      </c>
      <c r="AF10179">
        <f>MIS[[#This Row],[LTP]]*MIS[[#This Row],[OrderQuantity]]</f>
        <v>693.75</v>
      </c>
      <c r="AG10179">
        <f>IF(MIS[[#This Row],[OrderSide]]="SELL",MIS[[#This Row],[VALUE]]-MIS[[#This Row],[LIVE_VALUE]],MIS[[#This Row],[LIVE_VALUE]]-MIS[[#This Row],[VALUE]])</f>
        <v>-60</v>
      </c>
      <c r="AH10179" t="str" cm="1">
        <f t="array" ref="AH10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9" t="str">
        <f>MIS[[#This Row],[TRADING SYMBOL]]</f>
        <v>NIFTY2552223750PE</v>
      </c>
      <c r="AJ10179" t="str">
        <f>IF(RIGHT(MIS[[#This Row],[Main/Hedge]],4)="MAIN","MAIN","HEDGE")</f>
        <v>HEDGE</v>
      </c>
      <c r="AK10179" t="str" cm="1">
        <f t="array" ref="AK10179">_xlfn._xlws.FILTER(Table4[Column1],ISNUMBER(SEARCH(Table4[Column1],MIS[[#This Row],[OrderUniqueIdentifier]])),"")</f>
        <v>NOTREND</v>
      </c>
    </row>
    <row r="10180" spans="1:37" x14ac:dyDescent="0.2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>
        <f>_xlfn.XLOOKUP(MIS[[#This Row],[TRADING SYMBOL]],[1]Sheet1!$D:$D,[1]Sheet1!$C:$C)</f>
        <v>4.0999999999999996</v>
      </c>
      <c r="AE10180">
        <f>MIS[[#This Row],[OrderAverageTradedPrice]]*MIS[[#This Row],[OrderQuantity]]</f>
        <v>107</v>
      </c>
      <c r="AF10180">
        <f>MIS[[#This Row],[LTP]]*MIS[[#This Row],[OrderQuantity]]</f>
        <v>82</v>
      </c>
      <c r="AG10180">
        <f>IF(MIS[[#This Row],[OrderSide]]="SELL",MIS[[#This Row],[VALUE]]-MIS[[#This Row],[LIVE_VALUE]],MIS[[#This Row],[LIVE_VALUE]]-MIS[[#This Row],[VALUE]])</f>
        <v>25</v>
      </c>
      <c r="AH10180" t="str" cm="1">
        <f t="array" ref="AH10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80" t="str">
        <f>MIS[[#This Row],[TRADING SYMBOL]]</f>
        <v>SENSEX2552085900CE</v>
      </c>
      <c r="AJ10180" t="str">
        <f>IF(RIGHT(MIS[[#This Row],[Main/Hedge]],4)="MAIN","MAIN","HEDGE")</f>
        <v>HEDGE</v>
      </c>
      <c r="AK10180" t="str" cm="1">
        <f t="array" ref="AK10180">_xlfn._xlws.FILTER(Table4[Column1],ISNUMBER(SEARCH(Table4[Column1],MIS[[#This Row],[OrderUniqueIdentifier]])),"")</f>
        <v>XYT</v>
      </c>
    </row>
    <row r="10181" spans="1:37" x14ac:dyDescent="0.2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>
        <f>_xlfn.XLOOKUP(MIS[[#This Row],[TRADING SYMBOL]],[1]Sheet1!$D:$D,[1]Sheet1!$C:$C)</f>
        <v>32.799999999999997</v>
      </c>
      <c r="AE10181">
        <f>MIS[[#This Row],[OrderAverageTradedPrice]]*MIS[[#This Row],[OrderQuantity]]</f>
        <v>1298</v>
      </c>
      <c r="AF10181">
        <f>MIS[[#This Row],[LTP]]*MIS[[#This Row],[OrderQuantity]]</f>
        <v>1312</v>
      </c>
      <c r="AG10181">
        <f>IF(MIS[[#This Row],[OrderSide]]="SELL",MIS[[#This Row],[VALUE]]-MIS[[#This Row],[LIVE_VALUE]],MIS[[#This Row],[LIVE_VALUE]]-MIS[[#This Row],[VALUE]])</f>
        <v>-14</v>
      </c>
      <c r="AH10181" t="str" cm="1">
        <f t="array" ref="AH10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1" t="str">
        <f>MIS[[#This Row],[TRADING SYMBOL]]</f>
        <v>SENSEX2552079800PE</v>
      </c>
      <c r="AJ10181" t="str">
        <f>IF(RIGHT(MIS[[#This Row],[Main/Hedge]],4)="MAIN","MAIN","HEDGE")</f>
        <v>HEDGE</v>
      </c>
      <c r="AK10181" t="str" cm="1">
        <f t="array" ref="AK10181">_xlfn._xlws.FILTER(Table4[Column1],ISNUMBER(SEARCH(Table4[Column1],MIS[[#This Row],[OrderUniqueIdentifier]])),"")</f>
        <v>NOTREND</v>
      </c>
    </row>
    <row r="10182" spans="1:37" x14ac:dyDescent="0.2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>
        <f>_xlfn.XLOOKUP(MIS[[#This Row],[TRADING SYMBOL]],[1]Sheet1!$D:$D,[1]Sheet1!$C:$C)</f>
        <v>10</v>
      </c>
      <c r="AE10182">
        <f>MIS[[#This Row],[OrderAverageTradedPrice]]*MIS[[#This Row],[OrderQuantity]]</f>
        <v>474</v>
      </c>
      <c r="AF10182">
        <f>MIS[[#This Row],[LTP]]*MIS[[#This Row],[OrderQuantity]]</f>
        <v>400</v>
      </c>
      <c r="AG10182">
        <f>IF(MIS[[#This Row],[OrderSide]]="SELL",MIS[[#This Row],[VALUE]]-MIS[[#This Row],[LIVE_VALUE]],MIS[[#This Row],[LIVE_VALUE]]-MIS[[#This Row],[VALUE]])</f>
        <v>74</v>
      </c>
      <c r="AH10182" t="str" cm="1">
        <f t="array" ref="AH10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82" t="str">
        <f>MIS[[#This Row],[TRADING SYMBOL]]</f>
        <v>SENSEX2552078500PE</v>
      </c>
      <c r="AJ10182" t="str">
        <f>IF(RIGHT(MIS[[#This Row],[Main/Hedge]],4)="MAIN","MAIN","HEDGE")</f>
        <v>HEDGE</v>
      </c>
      <c r="AK10182" t="str" cm="1">
        <f t="array" ref="AK10182">_xlfn._xlws.FILTER(Table4[Column1],ISNUMBER(SEARCH(Table4[Column1],MIS[[#This Row],[OrderUniqueIdentifier]])),"")</f>
        <v>XYT</v>
      </c>
    </row>
    <row r="10183" spans="1:37" x14ac:dyDescent="0.2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>
        <f>_xlfn.XLOOKUP(MIS[[#This Row],[TRADING SYMBOL]],[1]Sheet1!$D:$D,[1]Sheet1!$C:$C)</f>
        <v>17.8</v>
      </c>
      <c r="AE10183">
        <f>MIS[[#This Row],[OrderAverageTradedPrice]]*MIS[[#This Row],[OrderQuantity]]</f>
        <v>676</v>
      </c>
      <c r="AF10183">
        <f>MIS[[#This Row],[LTP]]*MIS[[#This Row],[OrderQuantity]]</f>
        <v>712</v>
      </c>
      <c r="AG10183">
        <f>IF(MIS[[#This Row],[OrderSide]]="SELL",MIS[[#This Row],[VALUE]]-MIS[[#This Row],[LIVE_VALUE]],MIS[[#This Row],[LIVE_VALUE]]-MIS[[#This Row],[VALUE]])</f>
        <v>-36</v>
      </c>
      <c r="AH10183" t="str" cm="1">
        <f t="array" ref="AH101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3" t="str">
        <f>MIS[[#This Row],[TRADING SYMBOL]]</f>
        <v>SENSEX2552084800CE</v>
      </c>
      <c r="AJ10183" t="str">
        <f>IF(RIGHT(MIS[[#This Row],[Main/Hedge]],4)="MAIN","MAIN","HEDGE")</f>
        <v>HEDGE</v>
      </c>
      <c r="AK10183" t="str" cm="1">
        <f t="array" ref="AK10183">_xlfn._xlws.FILTER(Table4[Column1],ISNUMBER(SEARCH(Table4[Column1],MIS[[#This Row],[OrderUniqueIdentifier]])),"")</f>
        <v>NOTREND</v>
      </c>
    </row>
    <row r="10184" spans="1:37" x14ac:dyDescent="0.2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>
        <f>_xlfn.XLOOKUP(MIS[[#This Row],[TRADING SYMBOL]],[1]Sheet1!$D:$D,[1]Sheet1!$C:$C)</f>
        <v>9.25</v>
      </c>
      <c r="AE10184">
        <f>MIS[[#This Row],[OrderAverageTradedPrice]]*MIS[[#This Row],[OrderQuantity]]</f>
        <v>633.75</v>
      </c>
      <c r="AF10184">
        <f>MIS[[#This Row],[LTP]]*MIS[[#This Row],[OrderQuantity]]</f>
        <v>693.75</v>
      </c>
      <c r="AG10184">
        <f>IF(MIS[[#This Row],[OrderSide]]="SELL",MIS[[#This Row],[VALUE]]-MIS[[#This Row],[LIVE_VALUE]],MIS[[#This Row],[LIVE_VALUE]]-MIS[[#This Row],[VALUE]])</f>
        <v>-60</v>
      </c>
      <c r="AH10184" t="str" cm="1">
        <f t="array" ref="AH10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4" t="str">
        <f>MIS[[#This Row],[TRADING SYMBOL]]</f>
        <v>NIFTY2552223750PE</v>
      </c>
      <c r="AJ10184" t="str">
        <f>IF(RIGHT(MIS[[#This Row],[Main/Hedge]],4)="MAIN","MAIN","HEDGE")</f>
        <v>HEDGE</v>
      </c>
      <c r="AK10184" t="str" cm="1">
        <f t="array" ref="AK10184">_xlfn._xlws.FILTER(Table4[Column1],ISNUMBER(SEARCH(Table4[Column1],MIS[[#This Row],[OrderUniqueIdentifier]])),"")</f>
        <v>NOTREND</v>
      </c>
    </row>
    <row r="10185" spans="1:37" x14ac:dyDescent="0.2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>
        <f>_xlfn.XLOOKUP(MIS[[#This Row],[TRADING SYMBOL]],[1]Sheet1!$D:$D,[1]Sheet1!$C:$C)</f>
        <v>4.0999999999999996</v>
      </c>
      <c r="AE10185">
        <f>MIS[[#This Row],[OrderAverageTradedPrice]]*MIS[[#This Row],[OrderQuantity]]</f>
        <v>107</v>
      </c>
      <c r="AF10185">
        <f>MIS[[#This Row],[LTP]]*MIS[[#This Row],[OrderQuantity]]</f>
        <v>82</v>
      </c>
      <c r="AG10185">
        <f>IF(MIS[[#This Row],[OrderSide]]="SELL",MIS[[#This Row],[VALUE]]-MIS[[#This Row],[LIVE_VALUE]],MIS[[#This Row],[LIVE_VALUE]]-MIS[[#This Row],[VALUE]])</f>
        <v>25</v>
      </c>
      <c r="AH10185" t="str" cm="1">
        <f t="array" ref="AH10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85" t="str">
        <f>MIS[[#This Row],[TRADING SYMBOL]]</f>
        <v>SENSEX2552085900CE</v>
      </c>
      <c r="AJ10185" t="str">
        <f>IF(RIGHT(MIS[[#This Row],[Main/Hedge]],4)="MAIN","MAIN","HEDGE")</f>
        <v>HEDGE</v>
      </c>
      <c r="AK10185" t="str" cm="1">
        <f t="array" ref="AK10185">_xlfn._xlws.FILTER(Table4[Column1],ISNUMBER(SEARCH(Table4[Column1],MIS[[#This Row],[OrderUniqueIdentifier]])),"")</f>
        <v>XYT</v>
      </c>
    </row>
    <row r="10186" spans="1:37" x14ac:dyDescent="0.2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>
        <f>_xlfn.XLOOKUP(MIS[[#This Row],[TRADING SYMBOL]],[1]Sheet1!$D:$D,[1]Sheet1!$C:$C)</f>
        <v>32.799999999999997</v>
      </c>
      <c r="AE10186">
        <f>MIS[[#This Row],[OrderAverageTradedPrice]]*MIS[[#This Row],[OrderQuantity]]</f>
        <v>1296</v>
      </c>
      <c r="AF10186">
        <f>MIS[[#This Row],[LTP]]*MIS[[#This Row],[OrderQuantity]]</f>
        <v>1312</v>
      </c>
      <c r="AG10186">
        <f>IF(MIS[[#This Row],[OrderSide]]="SELL",MIS[[#This Row],[VALUE]]-MIS[[#This Row],[LIVE_VALUE]],MIS[[#This Row],[LIVE_VALUE]]-MIS[[#This Row],[VALUE]])</f>
        <v>-16</v>
      </c>
      <c r="AH10186" t="str" cm="1">
        <f t="array" ref="AH101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6" t="str">
        <f>MIS[[#This Row],[TRADING SYMBOL]]</f>
        <v>SENSEX2552079800PE</v>
      </c>
      <c r="AJ10186" t="str">
        <f>IF(RIGHT(MIS[[#This Row],[Main/Hedge]],4)="MAIN","MAIN","HEDGE")</f>
        <v>HEDGE</v>
      </c>
      <c r="AK10186" t="str" cm="1">
        <f t="array" ref="AK10186">_xlfn._xlws.FILTER(Table4[Column1],ISNUMBER(SEARCH(Table4[Column1],MIS[[#This Row],[OrderUniqueIdentifier]])),"")</f>
        <v>NOTREND</v>
      </c>
    </row>
    <row r="10187" spans="1:37" x14ac:dyDescent="0.2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>
        <f>_xlfn.XLOOKUP(MIS[[#This Row],[TRADING SYMBOL]],[1]Sheet1!$D:$D,[1]Sheet1!$C:$C)</f>
        <v>10</v>
      </c>
      <c r="AE10187">
        <f>MIS[[#This Row],[OrderAverageTradedPrice]]*MIS[[#This Row],[OrderQuantity]]</f>
        <v>237</v>
      </c>
      <c r="AF10187">
        <f>MIS[[#This Row],[LTP]]*MIS[[#This Row],[OrderQuantity]]</f>
        <v>200</v>
      </c>
      <c r="AG10187">
        <f>IF(MIS[[#This Row],[OrderSide]]="SELL",MIS[[#This Row],[VALUE]]-MIS[[#This Row],[LIVE_VALUE]],MIS[[#This Row],[LIVE_VALUE]]-MIS[[#This Row],[VALUE]])</f>
        <v>37</v>
      </c>
      <c r="AH10187" t="str" cm="1">
        <f t="array" ref="AH10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87" t="str">
        <f>MIS[[#This Row],[TRADING SYMBOL]]</f>
        <v>SENSEX2552078500PE</v>
      </c>
      <c r="AJ10187" t="str">
        <f>IF(RIGHT(MIS[[#This Row],[Main/Hedge]],4)="MAIN","MAIN","HEDGE")</f>
        <v>HEDGE</v>
      </c>
      <c r="AK10187" t="str" cm="1">
        <f t="array" ref="AK10187">_xlfn._xlws.FILTER(Table4[Column1],ISNUMBER(SEARCH(Table4[Column1],MIS[[#This Row],[OrderUniqueIdentifier]])),"")</f>
        <v>XYT</v>
      </c>
    </row>
    <row r="10188" spans="1:37" x14ac:dyDescent="0.2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>
        <f>_xlfn.XLOOKUP(MIS[[#This Row],[TRADING SYMBOL]],[1]Sheet1!$D:$D,[1]Sheet1!$C:$C)</f>
        <v>17.8</v>
      </c>
      <c r="AE10188">
        <f>MIS[[#This Row],[OrderAverageTradedPrice]]*MIS[[#This Row],[OrderQuantity]]</f>
        <v>337</v>
      </c>
      <c r="AF10188">
        <f>MIS[[#This Row],[LTP]]*MIS[[#This Row],[OrderQuantity]]</f>
        <v>356</v>
      </c>
      <c r="AG10188">
        <f>IF(MIS[[#This Row],[OrderSide]]="SELL",MIS[[#This Row],[VALUE]]-MIS[[#This Row],[LIVE_VALUE]],MIS[[#This Row],[LIVE_VALUE]]-MIS[[#This Row],[VALUE]])</f>
        <v>-19</v>
      </c>
      <c r="AH10188" t="str" cm="1">
        <f t="array" ref="AH101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8" t="str">
        <f>MIS[[#This Row],[TRADING SYMBOL]]</f>
        <v>SENSEX2552084800CE</v>
      </c>
      <c r="AJ10188" t="str">
        <f>IF(RIGHT(MIS[[#This Row],[Main/Hedge]],4)="MAIN","MAIN","HEDGE")</f>
        <v>HEDGE</v>
      </c>
      <c r="AK10188" t="str" cm="1">
        <f t="array" ref="AK10188">_xlfn._xlws.FILTER(Table4[Column1],ISNUMBER(SEARCH(Table4[Column1],MIS[[#This Row],[OrderUniqueIdentifier]])),"")</f>
        <v>NOTREND</v>
      </c>
    </row>
    <row r="10189" spans="1:37" x14ac:dyDescent="0.2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>
        <f>_xlfn.XLOOKUP(MIS[[#This Row],[TRADING SYMBOL]],[1]Sheet1!$D:$D,[1]Sheet1!$C:$C)</f>
        <v>4.0999999999999996</v>
      </c>
      <c r="AE10189">
        <f>MIS[[#This Row],[OrderAverageTradedPrice]]*MIS[[#This Row],[OrderQuantity]]</f>
        <v>106</v>
      </c>
      <c r="AF10189">
        <f>MIS[[#This Row],[LTP]]*MIS[[#This Row],[OrderQuantity]]</f>
        <v>82</v>
      </c>
      <c r="AG10189">
        <f>IF(MIS[[#This Row],[OrderSide]]="SELL",MIS[[#This Row],[VALUE]]-MIS[[#This Row],[LIVE_VALUE]],MIS[[#This Row],[LIVE_VALUE]]-MIS[[#This Row],[VALUE]])</f>
        <v>24</v>
      </c>
      <c r="AH10189" t="str" cm="1">
        <f t="array" ref="AH10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89" t="str">
        <f>MIS[[#This Row],[TRADING SYMBOL]]</f>
        <v>SENSEX2552085900CE</v>
      </c>
      <c r="AJ10189" t="str">
        <f>IF(RIGHT(MIS[[#This Row],[Main/Hedge]],4)="MAIN","MAIN","HEDGE")</f>
        <v>HEDGE</v>
      </c>
      <c r="AK10189" t="str" cm="1">
        <f t="array" ref="AK10189">_xlfn._xlws.FILTER(Table4[Column1],ISNUMBER(SEARCH(Table4[Column1],MIS[[#This Row],[OrderUniqueIdentifier]])),"")</f>
        <v>XYT</v>
      </c>
    </row>
    <row r="10190" spans="1:37" x14ac:dyDescent="0.2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>
        <f>_xlfn.XLOOKUP(MIS[[#This Row],[TRADING SYMBOL]],[1]Sheet1!$D:$D,[1]Sheet1!$C:$C)</f>
        <v>9.25</v>
      </c>
      <c r="AE10190">
        <f>MIS[[#This Row],[OrderAverageTradedPrice]]*MIS[[#This Row],[OrderQuantity]]</f>
        <v>633.75</v>
      </c>
      <c r="AF10190">
        <f>MIS[[#This Row],[LTP]]*MIS[[#This Row],[OrderQuantity]]</f>
        <v>693.75</v>
      </c>
      <c r="AG10190">
        <f>IF(MIS[[#This Row],[OrderSide]]="SELL",MIS[[#This Row],[VALUE]]-MIS[[#This Row],[LIVE_VALUE]],MIS[[#This Row],[LIVE_VALUE]]-MIS[[#This Row],[VALUE]])</f>
        <v>-60</v>
      </c>
      <c r="AH10190" t="str" cm="1">
        <f t="array" ref="AH10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0" t="str">
        <f>MIS[[#This Row],[TRADING SYMBOL]]</f>
        <v>NIFTY2552223750PE</v>
      </c>
      <c r="AJ10190" t="str">
        <f>IF(RIGHT(MIS[[#This Row],[Main/Hedge]],4)="MAIN","MAIN","HEDGE")</f>
        <v>HEDGE</v>
      </c>
      <c r="AK10190" t="str" cm="1">
        <f t="array" ref="AK10190">_xlfn._xlws.FILTER(Table4[Column1],ISNUMBER(SEARCH(Table4[Column1],MIS[[#This Row],[OrderUniqueIdentifier]])),"")</f>
        <v>NOTREND</v>
      </c>
    </row>
    <row r="10191" spans="1:37" x14ac:dyDescent="0.2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>
        <f>_xlfn.XLOOKUP(MIS[[#This Row],[TRADING SYMBOL]],[1]Sheet1!$D:$D,[1]Sheet1!$C:$C)</f>
        <v>17.8</v>
      </c>
      <c r="AE10191">
        <f>MIS[[#This Row],[OrderAverageTradedPrice]]*MIS[[#This Row],[OrderQuantity]]</f>
        <v>336</v>
      </c>
      <c r="AF10191">
        <f>MIS[[#This Row],[LTP]]*MIS[[#This Row],[OrderQuantity]]</f>
        <v>356</v>
      </c>
      <c r="AG10191">
        <f>IF(MIS[[#This Row],[OrderSide]]="SELL",MIS[[#This Row],[VALUE]]-MIS[[#This Row],[LIVE_VALUE]],MIS[[#This Row],[LIVE_VALUE]]-MIS[[#This Row],[VALUE]])</f>
        <v>-20</v>
      </c>
      <c r="AH10191" t="str" cm="1">
        <f t="array" ref="AH10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1" t="str">
        <f>MIS[[#This Row],[TRADING SYMBOL]]</f>
        <v>SENSEX2552084800CE</v>
      </c>
      <c r="AJ10191" t="str">
        <f>IF(RIGHT(MIS[[#This Row],[Main/Hedge]],4)="MAIN","MAIN","HEDGE")</f>
        <v>HEDGE</v>
      </c>
      <c r="AK10191" t="str" cm="1">
        <f t="array" ref="AK10191">_xlfn._xlws.FILTER(Table4[Column1],ISNUMBER(SEARCH(Table4[Column1],MIS[[#This Row],[OrderUniqueIdentifier]])),"")</f>
        <v>NOTREND</v>
      </c>
    </row>
    <row r="10192" spans="1:37" x14ac:dyDescent="0.2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>
        <f>_xlfn.XLOOKUP(MIS[[#This Row],[TRADING SYMBOL]],[1]Sheet1!$D:$D,[1]Sheet1!$C:$C)</f>
        <v>4.0999999999999996</v>
      </c>
      <c r="AE10192">
        <f>MIS[[#This Row],[OrderAverageTradedPrice]]*MIS[[#This Row],[OrderQuantity]]</f>
        <v>106</v>
      </c>
      <c r="AF10192">
        <f>MIS[[#This Row],[LTP]]*MIS[[#This Row],[OrderQuantity]]</f>
        <v>82</v>
      </c>
      <c r="AG10192">
        <f>IF(MIS[[#This Row],[OrderSide]]="SELL",MIS[[#This Row],[VALUE]]-MIS[[#This Row],[LIVE_VALUE]],MIS[[#This Row],[LIVE_VALUE]]-MIS[[#This Row],[VALUE]])</f>
        <v>24</v>
      </c>
      <c r="AH10192" t="str" cm="1">
        <f t="array" ref="AH10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92" t="str">
        <f>MIS[[#This Row],[TRADING SYMBOL]]</f>
        <v>SENSEX2552085900CE</v>
      </c>
      <c r="AJ10192" t="str">
        <f>IF(RIGHT(MIS[[#This Row],[Main/Hedge]],4)="MAIN","MAIN","HEDGE")</f>
        <v>HEDGE</v>
      </c>
      <c r="AK10192" t="str" cm="1">
        <f t="array" ref="AK10192">_xlfn._xlws.FILTER(Table4[Column1],ISNUMBER(SEARCH(Table4[Column1],MIS[[#This Row],[OrderUniqueIdentifier]])),"")</f>
        <v>XYT</v>
      </c>
    </row>
    <row r="10193" spans="1:37" x14ac:dyDescent="0.2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>
        <f>_xlfn.XLOOKUP(MIS[[#This Row],[TRADING SYMBOL]],[1]Sheet1!$D:$D,[1]Sheet1!$C:$C)</f>
        <v>8.25</v>
      </c>
      <c r="AE10193">
        <f>MIS[[#This Row],[OrderAverageTradedPrice]]*MIS[[#This Row],[OrderQuantity]]</f>
        <v>262</v>
      </c>
      <c r="AF10193">
        <f>MIS[[#This Row],[LTP]]*MIS[[#This Row],[OrderQuantity]]</f>
        <v>165</v>
      </c>
      <c r="AG10193">
        <f>IF(MIS[[#This Row],[OrderSide]]="SELL",MIS[[#This Row],[VALUE]]-MIS[[#This Row],[LIVE_VALUE]],MIS[[#This Row],[LIVE_VALUE]]-MIS[[#This Row],[VALUE]])</f>
        <v>97</v>
      </c>
      <c r="AH10193" t="str" cm="1">
        <f t="array" ref="AH10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93" t="str">
        <f>MIS[[#This Row],[TRADING SYMBOL]]</f>
        <v>SENSEX2552078600PE</v>
      </c>
      <c r="AJ10193" t="str">
        <f>IF(RIGHT(MIS[[#This Row],[Main/Hedge]],4)="MAIN","MAIN","HEDGE")</f>
        <v>HEDGE</v>
      </c>
      <c r="AK10193" t="str" cm="1">
        <f t="array" ref="AK10193">_xlfn._xlws.FILTER(Table4[Column1],ISNUMBER(SEARCH(Table4[Column1],MIS[[#This Row],[OrderUniqueIdentifier]])),"")</f>
        <v>XYT</v>
      </c>
    </row>
    <row r="10194" spans="1:37" x14ac:dyDescent="0.2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>
        <f>_xlfn.XLOOKUP(MIS[[#This Row],[TRADING SYMBOL]],[1]Sheet1!$D:$D,[1]Sheet1!$C:$C)</f>
        <v>4.0999999999999996</v>
      </c>
      <c r="AE10194">
        <f>MIS[[#This Row],[OrderAverageTradedPrice]]*MIS[[#This Row],[OrderQuantity]]</f>
        <v>212</v>
      </c>
      <c r="AF10194">
        <f>MIS[[#This Row],[LTP]]*MIS[[#This Row],[OrderQuantity]]</f>
        <v>164</v>
      </c>
      <c r="AG10194">
        <f>IF(MIS[[#This Row],[OrderSide]]="SELL",MIS[[#This Row],[VALUE]]-MIS[[#This Row],[LIVE_VALUE]],MIS[[#This Row],[LIVE_VALUE]]-MIS[[#This Row],[VALUE]])</f>
        <v>48</v>
      </c>
      <c r="AH10194" t="str" cm="1">
        <f t="array" ref="AH10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94" t="str">
        <f>MIS[[#This Row],[TRADING SYMBOL]]</f>
        <v>SENSEX2552085900CE</v>
      </c>
      <c r="AJ10194" t="str">
        <f>IF(RIGHT(MIS[[#This Row],[Main/Hedge]],4)="MAIN","MAIN","HEDGE")</f>
        <v>HEDGE</v>
      </c>
      <c r="AK10194" t="str" cm="1">
        <f t="array" ref="AK10194">_xlfn._xlws.FILTER(Table4[Column1],ISNUMBER(SEARCH(Table4[Column1],MIS[[#This Row],[OrderUniqueIdentifier]])),"")</f>
        <v>XYT</v>
      </c>
    </row>
    <row r="10195" spans="1:37" x14ac:dyDescent="0.2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>
        <f>_xlfn.XLOOKUP(MIS[[#This Row],[TRADING SYMBOL]],[1]Sheet1!$D:$D,[1]Sheet1!$C:$C)</f>
        <v>9.25</v>
      </c>
      <c r="AE10195">
        <f>MIS[[#This Row],[OrderAverageTradedPrice]]*MIS[[#This Row],[OrderQuantity]]</f>
        <v>3802.4999999999995</v>
      </c>
      <c r="AF10195">
        <f>MIS[[#This Row],[LTP]]*MIS[[#This Row],[OrderQuantity]]</f>
        <v>4162.5</v>
      </c>
      <c r="AG10195">
        <f>IF(MIS[[#This Row],[OrderSide]]="SELL",MIS[[#This Row],[VALUE]]-MIS[[#This Row],[LIVE_VALUE]],MIS[[#This Row],[LIVE_VALUE]]-MIS[[#This Row],[VALUE]])</f>
        <v>-360.00000000000045</v>
      </c>
      <c r="AH10195" t="str" cm="1">
        <f t="array" ref="AH10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5" t="str">
        <f>MIS[[#This Row],[TRADING SYMBOL]]</f>
        <v>NIFTY2552223750PE</v>
      </c>
      <c r="AJ10195" t="str">
        <f>IF(RIGHT(MIS[[#This Row],[Main/Hedge]],4)="MAIN","MAIN","HEDGE")</f>
        <v>HEDGE</v>
      </c>
      <c r="AK10195" t="str" cm="1">
        <f t="array" ref="AK10195">_xlfn._xlws.FILTER(Table4[Column1],ISNUMBER(SEARCH(Table4[Column1],MIS[[#This Row],[OrderUniqueIdentifier]])),"")</f>
        <v>NOTREND</v>
      </c>
    </row>
    <row r="10196" spans="1:37" x14ac:dyDescent="0.2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>
        <f>_xlfn.XLOOKUP(MIS[[#This Row],[TRADING SYMBOL]],[1]Sheet1!$D:$D,[1]Sheet1!$C:$C)</f>
        <v>4.0999999999999996</v>
      </c>
      <c r="AE10196">
        <f>MIS[[#This Row],[OrderAverageTradedPrice]]*MIS[[#This Row],[OrderQuantity]]</f>
        <v>636</v>
      </c>
      <c r="AF10196">
        <f>MIS[[#This Row],[LTP]]*MIS[[#This Row],[OrderQuantity]]</f>
        <v>491.99999999999994</v>
      </c>
      <c r="AG10196">
        <f>IF(MIS[[#This Row],[OrderSide]]="SELL",MIS[[#This Row],[VALUE]]-MIS[[#This Row],[LIVE_VALUE]],MIS[[#This Row],[LIVE_VALUE]]-MIS[[#This Row],[VALUE]])</f>
        <v>144.00000000000006</v>
      </c>
      <c r="AH10196" t="str" cm="1">
        <f t="array" ref="AH10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96" t="str">
        <f>MIS[[#This Row],[TRADING SYMBOL]]</f>
        <v>SENSEX2552085900CE</v>
      </c>
      <c r="AJ10196" t="str">
        <f>IF(RIGHT(MIS[[#This Row],[Main/Hedge]],4)="MAIN","MAIN","HEDGE")</f>
        <v>HEDGE</v>
      </c>
      <c r="AK10196" t="str" cm="1">
        <f t="array" ref="AK10196">_xlfn._xlws.FILTER(Table4[Column1],ISNUMBER(SEARCH(Table4[Column1],MIS[[#This Row],[OrderUniqueIdentifier]])),"")</f>
        <v>XYT</v>
      </c>
    </row>
    <row r="10197" spans="1:37" x14ac:dyDescent="0.2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>
        <f>_xlfn.XLOOKUP(MIS[[#This Row],[TRADING SYMBOL]],[1]Sheet1!$D:$D,[1]Sheet1!$C:$C)</f>
        <v>10</v>
      </c>
      <c r="AE10197">
        <f>MIS[[#This Row],[OrderAverageTradedPrice]]*MIS[[#This Row],[OrderQuantity]]</f>
        <v>1420.9999999999918</v>
      </c>
      <c r="AF10197">
        <f>MIS[[#This Row],[LTP]]*MIS[[#This Row],[OrderQuantity]]</f>
        <v>1200</v>
      </c>
      <c r="AG10197">
        <f>IF(MIS[[#This Row],[OrderSide]]="SELL",MIS[[#This Row],[VALUE]]-MIS[[#This Row],[LIVE_VALUE]],MIS[[#This Row],[LIVE_VALUE]]-MIS[[#This Row],[VALUE]])</f>
        <v>220.99999999999181</v>
      </c>
      <c r="AH10197" t="str" cm="1">
        <f t="array" ref="AH10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97" t="str">
        <f>MIS[[#This Row],[TRADING SYMBOL]]</f>
        <v>SENSEX2552078500PE</v>
      </c>
      <c r="AJ10197" t="str">
        <f>IF(RIGHT(MIS[[#This Row],[Main/Hedge]],4)="MAIN","MAIN","HEDGE")</f>
        <v>HEDGE</v>
      </c>
      <c r="AK10197" t="str" cm="1">
        <f t="array" ref="AK10197">_xlfn._xlws.FILTER(Table4[Column1],ISNUMBER(SEARCH(Table4[Column1],MIS[[#This Row],[OrderUniqueIdentifier]])),"")</f>
        <v>XYT</v>
      </c>
    </row>
    <row r="10198" spans="1:37" x14ac:dyDescent="0.2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>
        <f>_xlfn.XLOOKUP(MIS[[#This Row],[TRADING SYMBOL]],[1]Sheet1!$D:$D,[1]Sheet1!$C:$C)</f>
        <v>32.799999999999997</v>
      </c>
      <c r="AE10198">
        <f>MIS[[#This Row],[OrderAverageTradedPrice]]*MIS[[#This Row],[OrderQuantity]]</f>
        <v>5184</v>
      </c>
      <c r="AF10198">
        <f>MIS[[#This Row],[LTP]]*MIS[[#This Row],[OrderQuantity]]</f>
        <v>5248</v>
      </c>
      <c r="AG10198">
        <f>IF(MIS[[#This Row],[OrderSide]]="SELL",MIS[[#This Row],[VALUE]]-MIS[[#This Row],[LIVE_VALUE]],MIS[[#This Row],[LIVE_VALUE]]-MIS[[#This Row],[VALUE]])</f>
        <v>-64</v>
      </c>
      <c r="AH10198" t="str" cm="1">
        <f t="array" ref="AH101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8" t="str">
        <f>MIS[[#This Row],[TRADING SYMBOL]]</f>
        <v>SENSEX2552079800PE</v>
      </c>
      <c r="AJ10198" t="str">
        <f>IF(RIGHT(MIS[[#This Row],[Main/Hedge]],4)="MAIN","MAIN","HEDGE")</f>
        <v>HEDGE</v>
      </c>
      <c r="AK10198" t="str" cm="1">
        <f t="array" ref="AK10198">_xlfn._xlws.FILTER(Table4[Column1],ISNUMBER(SEARCH(Table4[Column1],MIS[[#This Row],[OrderUniqueIdentifier]])),"")</f>
        <v>NOTREND</v>
      </c>
    </row>
    <row r="10199" spans="1:37" x14ac:dyDescent="0.2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>
        <f>_xlfn.XLOOKUP(MIS[[#This Row],[TRADING SYMBOL]],[1]Sheet1!$D:$D,[1]Sheet1!$C:$C)</f>
        <v>3.05</v>
      </c>
      <c r="AE10199">
        <f>MIS[[#This Row],[OrderAverageTradedPrice]]*MIS[[#This Row],[OrderQuantity]]</f>
        <v>221.25</v>
      </c>
      <c r="AF10199">
        <f>MIS[[#This Row],[LTP]]*MIS[[#This Row],[OrderQuantity]]</f>
        <v>228.75</v>
      </c>
      <c r="AG10199">
        <f>IF(MIS[[#This Row],[OrderSide]]="SELL",MIS[[#This Row],[VALUE]]-MIS[[#This Row],[LIVE_VALUE]],MIS[[#This Row],[LIVE_VALUE]]-MIS[[#This Row],[VALUE]])</f>
        <v>-7.5</v>
      </c>
      <c r="AH10199" t="str" cm="1">
        <f t="array" ref="AH101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9" t="str">
        <f>MIS[[#This Row],[TRADING SYMBOL]]</f>
        <v>NIFTY2552226350CE</v>
      </c>
      <c r="AJ10199" t="str">
        <f>IF(RIGHT(MIS[[#This Row],[Main/Hedge]],4)="MAIN","MAIN","HEDGE")</f>
        <v>HEDGE</v>
      </c>
      <c r="AK10199" t="str" cm="1">
        <f t="array" ref="AK10199">_xlfn._xlws.FILTER(Table4[Column1],ISNUMBER(SEARCH(Table4[Column1],MIS[[#This Row],[OrderUniqueIdentifier]])),"")</f>
        <v>NOTREND</v>
      </c>
    </row>
    <row r="10200" spans="1:37" x14ac:dyDescent="0.2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>
        <f>_xlfn.XLOOKUP(MIS[[#This Row],[TRADING SYMBOL]],[1]Sheet1!$D:$D,[1]Sheet1!$C:$C)</f>
        <v>17.8</v>
      </c>
      <c r="AE10200">
        <f>MIS[[#This Row],[OrderAverageTradedPrice]]*MIS[[#This Row],[OrderQuantity]]</f>
        <v>676</v>
      </c>
      <c r="AF10200">
        <f>MIS[[#This Row],[LTP]]*MIS[[#This Row],[OrderQuantity]]</f>
        <v>712</v>
      </c>
      <c r="AG10200">
        <f>IF(MIS[[#This Row],[OrderSide]]="SELL",MIS[[#This Row],[VALUE]]-MIS[[#This Row],[LIVE_VALUE]],MIS[[#This Row],[LIVE_VALUE]]-MIS[[#This Row],[VALUE]])</f>
        <v>-36</v>
      </c>
      <c r="AH10200" t="str" cm="1">
        <f t="array" ref="AH10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0" t="str">
        <f>MIS[[#This Row],[TRADING SYMBOL]]</f>
        <v>SENSEX2552084800CE</v>
      </c>
      <c r="AJ10200" t="str">
        <f>IF(RIGHT(MIS[[#This Row],[Main/Hedge]],4)="MAIN","MAIN","HEDGE")</f>
        <v>HEDGE</v>
      </c>
      <c r="AK10200" t="str" cm="1">
        <f t="array" ref="AK10200">_xlfn._xlws.FILTER(Table4[Column1],ISNUMBER(SEARCH(Table4[Column1],MIS[[#This Row],[OrderUniqueIdentifier]])),"")</f>
        <v>NOTREND</v>
      </c>
    </row>
    <row r="10201" spans="1:37" x14ac:dyDescent="0.2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>
        <f>_xlfn.XLOOKUP(MIS[[#This Row],[TRADING SYMBOL]],[1]Sheet1!$D:$D,[1]Sheet1!$C:$C)</f>
        <v>4.0999999999999996</v>
      </c>
      <c r="AE10201">
        <f>MIS[[#This Row],[OrderAverageTradedPrice]]*MIS[[#This Row],[OrderQuantity]]</f>
        <v>212</v>
      </c>
      <c r="AF10201">
        <f>MIS[[#This Row],[LTP]]*MIS[[#This Row],[OrderQuantity]]</f>
        <v>164</v>
      </c>
      <c r="AG10201">
        <f>IF(MIS[[#This Row],[OrderSide]]="SELL",MIS[[#This Row],[VALUE]]-MIS[[#This Row],[LIVE_VALUE]],MIS[[#This Row],[LIVE_VALUE]]-MIS[[#This Row],[VALUE]])</f>
        <v>48</v>
      </c>
      <c r="AH10201" t="str" cm="1">
        <f t="array" ref="AH10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01" t="str">
        <f>MIS[[#This Row],[TRADING SYMBOL]]</f>
        <v>SENSEX2552085900CE</v>
      </c>
      <c r="AJ10201" t="str">
        <f>IF(RIGHT(MIS[[#This Row],[Main/Hedge]],4)="MAIN","MAIN","HEDGE")</f>
        <v>HEDGE</v>
      </c>
      <c r="AK10201" t="str" cm="1">
        <f t="array" ref="AK10201">_xlfn._xlws.FILTER(Table4[Column1],ISNUMBER(SEARCH(Table4[Column1],MIS[[#This Row],[OrderUniqueIdentifier]])),"")</f>
        <v>XYT</v>
      </c>
    </row>
    <row r="10202" spans="1:37" x14ac:dyDescent="0.2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>
        <f>_xlfn.XLOOKUP(MIS[[#This Row],[TRADING SYMBOL]],[1]Sheet1!$D:$D,[1]Sheet1!$C:$C)</f>
        <v>4.0999999999999996</v>
      </c>
      <c r="AE10202">
        <f>MIS[[#This Row],[OrderAverageTradedPrice]]*MIS[[#This Row],[OrderQuantity]]</f>
        <v>321</v>
      </c>
      <c r="AF10202">
        <f>MIS[[#This Row],[LTP]]*MIS[[#This Row],[OrderQuantity]]</f>
        <v>245.99999999999997</v>
      </c>
      <c r="AG10202">
        <f>IF(MIS[[#This Row],[OrderSide]]="SELL",MIS[[#This Row],[VALUE]]-MIS[[#This Row],[LIVE_VALUE]],MIS[[#This Row],[LIVE_VALUE]]-MIS[[#This Row],[VALUE]])</f>
        <v>75.000000000000028</v>
      </c>
      <c r="AH10202" t="str" cm="1">
        <f t="array" ref="AH10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02" t="str">
        <f>MIS[[#This Row],[TRADING SYMBOL]]</f>
        <v>SENSEX2552085900CE</v>
      </c>
      <c r="AJ10202" t="str">
        <f>IF(RIGHT(MIS[[#This Row],[Main/Hedge]],4)="MAIN","MAIN","HEDGE")</f>
        <v>HEDGE</v>
      </c>
      <c r="AK10202" t="str" cm="1">
        <f t="array" ref="AK10202">_xlfn._xlws.FILTER(Table4[Column1],ISNUMBER(SEARCH(Table4[Column1],MIS[[#This Row],[OrderUniqueIdentifier]])),"")</f>
        <v>XYT</v>
      </c>
    </row>
    <row r="10203" spans="1:37" x14ac:dyDescent="0.2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>
        <f>_xlfn.XLOOKUP(MIS[[#This Row],[TRADING SYMBOL]],[1]Sheet1!$D:$D,[1]Sheet1!$C:$C)</f>
        <v>10</v>
      </c>
      <c r="AE10203">
        <f>MIS[[#This Row],[OrderAverageTradedPrice]]*MIS[[#This Row],[OrderQuantity]]</f>
        <v>711</v>
      </c>
      <c r="AF10203">
        <f>MIS[[#This Row],[LTP]]*MIS[[#This Row],[OrderQuantity]]</f>
        <v>600</v>
      </c>
      <c r="AG10203">
        <f>IF(MIS[[#This Row],[OrderSide]]="SELL",MIS[[#This Row],[VALUE]]-MIS[[#This Row],[LIVE_VALUE]],MIS[[#This Row],[LIVE_VALUE]]-MIS[[#This Row],[VALUE]])</f>
        <v>111</v>
      </c>
      <c r="AH10203" t="str" cm="1">
        <f t="array" ref="AH10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03" t="str">
        <f>MIS[[#This Row],[TRADING SYMBOL]]</f>
        <v>SENSEX2552078500PE</v>
      </c>
      <c r="AJ10203" t="str">
        <f>IF(RIGHT(MIS[[#This Row],[Main/Hedge]],4)="MAIN","MAIN","HEDGE")</f>
        <v>HEDGE</v>
      </c>
      <c r="AK10203" t="str" cm="1">
        <f t="array" ref="AK10203">_xlfn._xlws.FILTER(Table4[Column1],ISNUMBER(SEARCH(Table4[Column1],MIS[[#This Row],[OrderUniqueIdentifier]])),"")</f>
        <v>XYT</v>
      </c>
    </row>
    <row r="10204" spans="1:37" x14ac:dyDescent="0.2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>
        <f>_xlfn.XLOOKUP(MIS[[#This Row],[TRADING SYMBOL]],[1]Sheet1!$D:$D,[1]Sheet1!$C:$C)</f>
        <v>32.799999999999997</v>
      </c>
      <c r="AE10204">
        <f>MIS[[#This Row],[OrderAverageTradedPrice]]*MIS[[#This Row],[OrderQuantity]]</f>
        <v>3240</v>
      </c>
      <c r="AF10204">
        <f>MIS[[#This Row],[LTP]]*MIS[[#This Row],[OrderQuantity]]</f>
        <v>3279.9999999999995</v>
      </c>
      <c r="AG10204">
        <f>IF(MIS[[#This Row],[OrderSide]]="SELL",MIS[[#This Row],[VALUE]]-MIS[[#This Row],[LIVE_VALUE]],MIS[[#This Row],[LIVE_VALUE]]-MIS[[#This Row],[VALUE]])</f>
        <v>-39.999999999999545</v>
      </c>
      <c r="AH10204" t="str" cm="1">
        <f t="array" ref="AH102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4" t="str">
        <f>MIS[[#This Row],[TRADING SYMBOL]]</f>
        <v>SENSEX2552079800PE</v>
      </c>
      <c r="AJ10204" t="str">
        <f>IF(RIGHT(MIS[[#This Row],[Main/Hedge]],4)="MAIN","MAIN","HEDGE")</f>
        <v>HEDGE</v>
      </c>
      <c r="AK10204" t="str" cm="1">
        <f t="array" ref="AK10204">_xlfn._xlws.FILTER(Table4[Column1],ISNUMBER(SEARCH(Table4[Column1],MIS[[#This Row],[OrderUniqueIdentifier]])),"")</f>
        <v>NOTREND</v>
      </c>
    </row>
    <row r="10205" spans="1:37" x14ac:dyDescent="0.2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>
        <f>_xlfn.XLOOKUP(MIS[[#This Row],[TRADING SYMBOL]],[1]Sheet1!$D:$D,[1]Sheet1!$C:$C)</f>
        <v>8.25</v>
      </c>
      <c r="AE10205">
        <f>MIS[[#This Row],[OrderAverageTradedPrice]]*MIS[[#This Row],[OrderQuantity]]</f>
        <v>790.99999999999795</v>
      </c>
      <c r="AF10205">
        <f>MIS[[#This Row],[LTP]]*MIS[[#This Row],[OrderQuantity]]</f>
        <v>495</v>
      </c>
      <c r="AG10205">
        <f>IF(MIS[[#This Row],[OrderSide]]="SELL",MIS[[#This Row],[VALUE]]-MIS[[#This Row],[LIVE_VALUE]],MIS[[#This Row],[LIVE_VALUE]]-MIS[[#This Row],[VALUE]])</f>
        <v>295.99999999999795</v>
      </c>
      <c r="AH10205" t="str" cm="1">
        <f t="array" ref="AH10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05" t="str">
        <f>MIS[[#This Row],[TRADING SYMBOL]]</f>
        <v>SENSEX2552078600PE</v>
      </c>
      <c r="AJ10205" t="str">
        <f>IF(RIGHT(MIS[[#This Row],[Main/Hedge]],4)="MAIN","MAIN","HEDGE")</f>
        <v>HEDGE</v>
      </c>
      <c r="AK10205" t="str" cm="1">
        <f t="array" ref="AK10205">_xlfn._xlws.FILTER(Table4[Column1],ISNUMBER(SEARCH(Table4[Column1],MIS[[#This Row],[OrderUniqueIdentifier]])),"")</f>
        <v>XYT</v>
      </c>
    </row>
    <row r="10206" spans="1:37" x14ac:dyDescent="0.2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>
        <f>_xlfn.XLOOKUP(MIS[[#This Row],[TRADING SYMBOL]],[1]Sheet1!$D:$D,[1]Sheet1!$C:$C)</f>
        <v>3.05</v>
      </c>
      <c r="AE10206">
        <f>MIS[[#This Row],[OrderAverageTradedPrice]]*MIS[[#This Row],[OrderQuantity]]</f>
        <v>221.25</v>
      </c>
      <c r="AF10206">
        <f>MIS[[#This Row],[LTP]]*MIS[[#This Row],[OrderQuantity]]</f>
        <v>228.75</v>
      </c>
      <c r="AG10206">
        <f>IF(MIS[[#This Row],[OrderSide]]="SELL",MIS[[#This Row],[VALUE]]-MIS[[#This Row],[LIVE_VALUE]],MIS[[#This Row],[LIVE_VALUE]]-MIS[[#This Row],[VALUE]])</f>
        <v>-7.5</v>
      </c>
      <c r="AH10206" t="str" cm="1">
        <f t="array" ref="AH10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6" t="str">
        <f>MIS[[#This Row],[TRADING SYMBOL]]</f>
        <v>NIFTY2552226350CE</v>
      </c>
      <c r="AJ10206" t="str">
        <f>IF(RIGHT(MIS[[#This Row],[Main/Hedge]],4)="MAIN","MAIN","HEDGE")</f>
        <v>HEDGE</v>
      </c>
      <c r="AK10206" t="str" cm="1">
        <f t="array" ref="AK10206">_xlfn._xlws.FILTER(Table4[Column1],ISNUMBER(SEARCH(Table4[Column1],MIS[[#This Row],[OrderUniqueIdentifier]])),"")</f>
        <v>NOTREND</v>
      </c>
    </row>
    <row r="10207" spans="1:37" x14ac:dyDescent="0.2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>
        <f>_xlfn.XLOOKUP(MIS[[#This Row],[TRADING SYMBOL]],[1]Sheet1!$D:$D,[1]Sheet1!$C:$C)</f>
        <v>4.0999999999999996</v>
      </c>
      <c r="AE10207">
        <f>MIS[[#This Row],[OrderAverageTradedPrice]]*MIS[[#This Row],[OrderQuantity]]</f>
        <v>107</v>
      </c>
      <c r="AF10207">
        <f>MIS[[#This Row],[LTP]]*MIS[[#This Row],[OrderQuantity]]</f>
        <v>82</v>
      </c>
      <c r="AG10207">
        <f>IF(MIS[[#This Row],[OrderSide]]="SELL",MIS[[#This Row],[VALUE]]-MIS[[#This Row],[LIVE_VALUE]],MIS[[#This Row],[LIVE_VALUE]]-MIS[[#This Row],[VALUE]])</f>
        <v>25</v>
      </c>
      <c r="AH10207" t="str" cm="1">
        <f t="array" ref="AH10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07" t="str">
        <f>MIS[[#This Row],[TRADING SYMBOL]]</f>
        <v>SENSEX2552085900CE</v>
      </c>
      <c r="AJ10207" t="str">
        <f>IF(RIGHT(MIS[[#This Row],[Main/Hedge]],4)="MAIN","MAIN","HEDGE")</f>
        <v>HEDGE</v>
      </c>
      <c r="AK10207" t="str" cm="1">
        <f t="array" ref="AK10207">_xlfn._xlws.FILTER(Table4[Column1],ISNUMBER(SEARCH(Table4[Column1],MIS[[#This Row],[OrderUniqueIdentifier]])),"")</f>
        <v>XYT</v>
      </c>
    </row>
    <row r="10208" spans="1:37" x14ac:dyDescent="0.2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>
        <f>_xlfn.XLOOKUP(MIS[[#This Row],[TRADING SYMBOL]],[1]Sheet1!$D:$D,[1]Sheet1!$C:$C)</f>
        <v>17.8</v>
      </c>
      <c r="AE10208">
        <f>MIS[[#This Row],[OrderAverageTradedPrice]]*MIS[[#This Row],[OrderQuantity]]</f>
        <v>338</v>
      </c>
      <c r="AF10208">
        <f>MIS[[#This Row],[LTP]]*MIS[[#This Row],[OrderQuantity]]</f>
        <v>356</v>
      </c>
      <c r="AG10208">
        <f>IF(MIS[[#This Row],[OrderSide]]="SELL",MIS[[#This Row],[VALUE]]-MIS[[#This Row],[LIVE_VALUE]],MIS[[#This Row],[LIVE_VALUE]]-MIS[[#This Row],[VALUE]])</f>
        <v>-18</v>
      </c>
      <c r="AH10208" t="str" cm="1">
        <f t="array" ref="AH10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8" t="str">
        <f>MIS[[#This Row],[TRADING SYMBOL]]</f>
        <v>SENSEX2552084800CE</v>
      </c>
      <c r="AJ10208" t="str">
        <f>IF(RIGHT(MIS[[#This Row],[Main/Hedge]],4)="MAIN","MAIN","HEDGE")</f>
        <v>HEDGE</v>
      </c>
      <c r="AK10208" t="str" cm="1">
        <f t="array" ref="AK10208">_xlfn._xlws.FILTER(Table4[Column1],ISNUMBER(SEARCH(Table4[Column1],MIS[[#This Row],[OrderUniqueIdentifier]])),"")</f>
        <v>NOTREND</v>
      </c>
    </row>
    <row r="10209" spans="1:37" x14ac:dyDescent="0.2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>
        <f>_xlfn.XLOOKUP(MIS[[#This Row],[TRADING SYMBOL]],[1]Sheet1!$D:$D,[1]Sheet1!$C:$C)</f>
        <v>9.25</v>
      </c>
      <c r="AE10209">
        <f>MIS[[#This Row],[OrderAverageTradedPrice]]*MIS[[#This Row],[OrderQuantity]]</f>
        <v>3802.4999999999995</v>
      </c>
      <c r="AF10209">
        <f>MIS[[#This Row],[LTP]]*MIS[[#This Row],[OrderQuantity]]</f>
        <v>4162.5</v>
      </c>
      <c r="AG10209">
        <f>IF(MIS[[#This Row],[OrderSide]]="SELL",MIS[[#This Row],[VALUE]]-MIS[[#This Row],[LIVE_VALUE]],MIS[[#This Row],[LIVE_VALUE]]-MIS[[#This Row],[VALUE]])</f>
        <v>-360.00000000000045</v>
      </c>
      <c r="AH10209" t="str" cm="1">
        <f t="array" ref="AH10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9" t="str">
        <f>MIS[[#This Row],[TRADING SYMBOL]]</f>
        <v>NIFTY2552223750PE</v>
      </c>
      <c r="AJ10209" t="str">
        <f>IF(RIGHT(MIS[[#This Row],[Main/Hedge]],4)="MAIN","MAIN","HEDGE")</f>
        <v>HEDGE</v>
      </c>
      <c r="AK10209" t="str" cm="1">
        <f t="array" ref="AK10209">_xlfn._xlws.FILTER(Table4[Column1],ISNUMBER(SEARCH(Table4[Column1],MIS[[#This Row],[OrderUniqueIdentifier]])),"")</f>
        <v>NOTREND</v>
      </c>
    </row>
    <row r="10210" spans="1:37" x14ac:dyDescent="0.2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>
        <f>_xlfn.XLOOKUP(MIS[[#This Row],[TRADING SYMBOL]],[1]Sheet1!$D:$D,[1]Sheet1!$C:$C)</f>
        <v>4.0999999999999996</v>
      </c>
      <c r="AE10210">
        <f>MIS[[#This Row],[OrderAverageTradedPrice]]*MIS[[#This Row],[OrderQuantity]]</f>
        <v>535</v>
      </c>
      <c r="AF10210">
        <f>MIS[[#This Row],[LTP]]*MIS[[#This Row],[OrderQuantity]]</f>
        <v>409.99999999999994</v>
      </c>
      <c r="AG10210">
        <f>IF(MIS[[#This Row],[OrderSide]]="SELL",MIS[[#This Row],[VALUE]]-MIS[[#This Row],[LIVE_VALUE]],MIS[[#This Row],[LIVE_VALUE]]-MIS[[#This Row],[VALUE]])</f>
        <v>125.00000000000006</v>
      </c>
      <c r="AH10210" t="str" cm="1">
        <f t="array" ref="AH10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10" t="str">
        <f>MIS[[#This Row],[TRADING SYMBOL]]</f>
        <v>SENSEX2552085900CE</v>
      </c>
      <c r="AJ10210" t="str">
        <f>IF(RIGHT(MIS[[#This Row],[Main/Hedge]],4)="MAIN","MAIN","HEDGE")</f>
        <v>HEDGE</v>
      </c>
      <c r="AK10210" t="str" cm="1">
        <f t="array" ref="AK10210">_xlfn._xlws.FILTER(Table4[Column1],ISNUMBER(SEARCH(Table4[Column1],MIS[[#This Row],[OrderUniqueIdentifier]])),"")</f>
        <v>XYT</v>
      </c>
    </row>
    <row r="10211" spans="1:37" x14ac:dyDescent="0.2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>
        <f>_xlfn.XLOOKUP(MIS[[#This Row],[TRADING SYMBOL]],[1]Sheet1!$D:$D,[1]Sheet1!$C:$C)</f>
        <v>17.8</v>
      </c>
      <c r="AE10211">
        <f>MIS[[#This Row],[OrderAverageTradedPrice]]*MIS[[#This Row],[OrderQuantity]]</f>
        <v>2701</v>
      </c>
      <c r="AF10211">
        <f>MIS[[#This Row],[LTP]]*MIS[[#This Row],[OrderQuantity]]</f>
        <v>2848</v>
      </c>
      <c r="AG10211">
        <f>IF(MIS[[#This Row],[OrderSide]]="SELL",MIS[[#This Row],[VALUE]]-MIS[[#This Row],[LIVE_VALUE]],MIS[[#This Row],[LIVE_VALUE]]-MIS[[#This Row],[VALUE]])</f>
        <v>-147</v>
      </c>
      <c r="AH10211" t="str" cm="1">
        <f t="array" ref="AH10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1" t="str">
        <f>MIS[[#This Row],[TRADING SYMBOL]]</f>
        <v>SENSEX2552084800CE</v>
      </c>
      <c r="AJ10211" t="str">
        <f>IF(RIGHT(MIS[[#This Row],[Main/Hedge]],4)="MAIN","MAIN","HEDGE")</f>
        <v>HEDGE</v>
      </c>
      <c r="AK10211" t="str" cm="1">
        <f t="array" ref="AK10211">_xlfn._xlws.FILTER(Table4[Column1],ISNUMBER(SEARCH(Table4[Column1],MIS[[#This Row],[OrderUniqueIdentifier]])),"")</f>
        <v>NOTREND</v>
      </c>
    </row>
    <row r="10212" spans="1:37" x14ac:dyDescent="0.2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>
        <f>_xlfn.XLOOKUP(MIS[[#This Row],[TRADING SYMBOL]],[1]Sheet1!$D:$D,[1]Sheet1!$C:$C)</f>
        <v>4.0999999999999996</v>
      </c>
      <c r="AE10212">
        <f>MIS[[#This Row],[OrderAverageTradedPrice]]*MIS[[#This Row],[OrderQuantity]]</f>
        <v>530</v>
      </c>
      <c r="AF10212">
        <f>MIS[[#This Row],[LTP]]*MIS[[#This Row],[OrderQuantity]]</f>
        <v>409.99999999999994</v>
      </c>
      <c r="AG10212">
        <f>IF(MIS[[#This Row],[OrderSide]]="SELL",MIS[[#This Row],[VALUE]]-MIS[[#This Row],[LIVE_VALUE]],MIS[[#This Row],[LIVE_VALUE]]-MIS[[#This Row],[VALUE]])</f>
        <v>120.00000000000006</v>
      </c>
      <c r="AH10212" t="str" cm="1">
        <f t="array" ref="AH10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12" t="str">
        <f>MIS[[#This Row],[TRADING SYMBOL]]</f>
        <v>SENSEX2552085900CE</v>
      </c>
      <c r="AJ10212" t="str">
        <f>IF(RIGHT(MIS[[#This Row],[Main/Hedge]],4)="MAIN","MAIN","HEDGE")</f>
        <v>HEDGE</v>
      </c>
      <c r="AK10212" t="str" cm="1">
        <f t="array" ref="AK10212">_xlfn._xlws.FILTER(Table4[Column1],ISNUMBER(SEARCH(Table4[Column1],MIS[[#This Row],[OrderUniqueIdentifier]])),"")</f>
        <v>XYT</v>
      </c>
    </row>
    <row r="10213" spans="1:37" x14ac:dyDescent="0.2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>
        <f>_xlfn.XLOOKUP(MIS[[#This Row],[TRADING SYMBOL]],[1]Sheet1!$D:$D,[1]Sheet1!$C:$C)</f>
        <v>10</v>
      </c>
      <c r="AE10213">
        <f>MIS[[#This Row],[OrderAverageTradedPrice]]*MIS[[#This Row],[OrderQuantity]]</f>
        <v>1185</v>
      </c>
      <c r="AF10213">
        <f>MIS[[#This Row],[LTP]]*MIS[[#This Row],[OrderQuantity]]</f>
        <v>1000</v>
      </c>
      <c r="AG10213">
        <f>IF(MIS[[#This Row],[OrderSide]]="SELL",MIS[[#This Row],[VALUE]]-MIS[[#This Row],[LIVE_VALUE]],MIS[[#This Row],[LIVE_VALUE]]-MIS[[#This Row],[VALUE]])</f>
        <v>185</v>
      </c>
      <c r="AH10213" t="str" cm="1">
        <f t="array" ref="AH10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13" t="str">
        <f>MIS[[#This Row],[TRADING SYMBOL]]</f>
        <v>SENSEX2552078500PE</v>
      </c>
      <c r="AJ10213" t="str">
        <f>IF(RIGHT(MIS[[#This Row],[Main/Hedge]],4)="MAIN","MAIN","HEDGE")</f>
        <v>HEDGE</v>
      </c>
      <c r="AK10213" t="str" cm="1">
        <f t="array" ref="AK10213">_xlfn._xlws.FILTER(Table4[Column1],ISNUMBER(SEARCH(Table4[Column1],MIS[[#This Row],[OrderUniqueIdentifier]])),"")</f>
        <v>XYT</v>
      </c>
    </row>
    <row r="10214" spans="1:37" x14ac:dyDescent="0.2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>
        <f>_xlfn.XLOOKUP(MIS[[#This Row],[TRADING SYMBOL]],[1]Sheet1!$D:$D,[1]Sheet1!$C:$C)</f>
        <v>10</v>
      </c>
      <c r="AE10214">
        <f>MIS[[#This Row],[OrderAverageTradedPrice]]*MIS[[#This Row],[OrderQuantity]]</f>
        <v>238</v>
      </c>
      <c r="AF10214">
        <f>MIS[[#This Row],[LTP]]*MIS[[#This Row],[OrderQuantity]]</f>
        <v>200</v>
      </c>
      <c r="AG10214">
        <f>IF(MIS[[#This Row],[OrderSide]]="SELL",MIS[[#This Row],[VALUE]]-MIS[[#This Row],[LIVE_VALUE]],MIS[[#This Row],[LIVE_VALUE]]-MIS[[#This Row],[VALUE]])</f>
        <v>38</v>
      </c>
      <c r="AH10214" t="str" cm="1">
        <f t="array" ref="AH10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14" t="str">
        <f>MIS[[#This Row],[TRADING SYMBOL]]</f>
        <v>SENSEX2552078500PE</v>
      </c>
      <c r="AJ10214" t="str">
        <f>IF(RIGHT(MIS[[#This Row],[Main/Hedge]],4)="MAIN","MAIN","HEDGE")</f>
        <v>HEDGE</v>
      </c>
      <c r="AK10214" t="str" cm="1">
        <f t="array" ref="AK10214">_xlfn._xlws.FILTER(Table4[Column1],ISNUMBER(SEARCH(Table4[Column1],MIS[[#This Row],[OrderUniqueIdentifier]])),"")</f>
        <v>XYT</v>
      </c>
    </row>
    <row r="10215" spans="1:37" x14ac:dyDescent="0.2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>
        <f>_xlfn.XLOOKUP(MIS[[#This Row],[TRADING SYMBOL]],[1]Sheet1!$D:$D,[1]Sheet1!$C:$C)</f>
        <v>3.05</v>
      </c>
      <c r="AE10215">
        <f>MIS[[#This Row],[OrderAverageTradedPrice]]*MIS[[#This Row],[OrderQuantity]]</f>
        <v>1106.25</v>
      </c>
      <c r="AF10215">
        <f>MIS[[#This Row],[LTP]]*MIS[[#This Row],[OrderQuantity]]</f>
        <v>1143.75</v>
      </c>
      <c r="AG10215">
        <f>IF(MIS[[#This Row],[OrderSide]]="SELL",MIS[[#This Row],[VALUE]]-MIS[[#This Row],[LIVE_VALUE]],MIS[[#This Row],[LIVE_VALUE]]-MIS[[#This Row],[VALUE]])</f>
        <v>-37.5</v>
      </c>
      <c r="AH10215" t="str" cm="1">
        <f t="array" ref="AH10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5" t="str">
        <f>MIS[[#This Row],[TRADING SYMBOL]]</f>
        <v>NIFTY2552226350CE</v>
      </c>
      <c r="AJ10215" t="str">
        <f>IF(RIGHT(MIS[[#This Row],[Main/Hedge]],4)="MAIN","MAIN","HEDGE")</f>
        <v>HEDGE</v>
      </c>
      <c r="AK10215" t="str" cm="1">
        <f t="array" ref="AK10215">_xlfn._xlws.FILTER(Table4[Column1],ISNUMBER(SEARCH(Table4[Column1],MIS[[#This Row],[OrderUniqueIdentifier]])),"")</f>
        <v>NOTREND</v>
      </c>
    </row>
    <row r="10216" spans="1:37" x14ac:dyDescent="0.2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>
        <f>_xlfn.XLOOKUP(MIS[[#This Row],[TRADING SYMBOL]],[1]Sheet1!$D:$D,[1]Sheet1!$C:$C)</f>
        <v>4.0999999999999996</v>
      </c>
      <c r="AE10216">
        <f>MIS[[#This Row],[OrderAverageTradedPrice]]*MIS[[#This Row],[OrderQuantity]]</f>
        <v>531</v>
      </c>
      <c r="AF10216">
        <f>MIS[[#This Row],[LTP]]*MIS[[#This Row],[OrderQuantity]]</f>
        <v>409.99999999999994</v>
      </c>
      <c r="AG10216">
        <f>IF(MIS[[#This Row],[OrderSide]]="SELL",MIS[[#This Row],[VALUE]]-MIS[[#This Row],[LIVE_VALUE]],MIS[[#This Row],[LIVE_VALUE]]-MIS[[#This Row],[VALUE]])</f>
        <v>121.00000000000006</v>
      </c>
      <c r="AH10216" t="str" cm="1">
        <f t="array" ref="AH10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16" t="str">
        <f>MIS[[#This Row],[TRADING SYMBOL]]</f>
        <v>SENSEX2552085900CE</v>
      </c>
      <c r="AJ10216" t="str">
        <f>IF(RIGHT(MIS[[#This Row],[Main/Hedge]],4)="MAIN","MAIN","HEDGE")</f>
        <v>HEDGE</v>
      </c>
      <c r="AK10216" t="str" cm="1">
        <f t="array" ref="AK10216">_xlfn._xlws.FILTER(Table4[Column1],ISNUMBER(SEARCH(Table4[Column1],MIS[[#This Row],[OrderUniqueIdentifier]])),"")</f>
        <v>XYT</v>
      </c>
    </row>
    <row r="10217" spans="1:37" x14ac:dyDescent="0.2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>
        <f>_xlfn.XLOOKUP(MIS[[#This Row],[TRADING SYMBOL]],[1]Sheet1!$D:$D,[1]Sheet1!$C:$C)</f>
        <v>17.8</v>
      </c>
      <c r="AE10217">
        <f>MIS[[#This Row],[OrderAverageTradedPrice]]*MIS[[#This Row],[OrderQuantity]]</f>
        <v>2352.9999999999918</v>
      </c>
      <c r="AF10217">
        <f>MIS[[#This Row],[LTP]]*MIS[[#This Row],[OrderQuantity]]</f>
        <v>2492</v>
      </c>
      <c r="AG10217">
        <f>IF(MIS[[#This Row],[OrderSide]]="SELL",MIS[[#This Row],[VALUE]]-MIS[[#This Row],[LIVE_VALUE]],MIS[[#This Row],[LIVE_VALUE]]-MIS[[#This Row],[VALUE]])</f>
        <v>-139.00000000000819</v>
      </c>
      <c r="AH10217" t="str" cm="1">
        <f t="array" ref="AH102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7" t="str">
        <f>MIS[[#This Row],[TRADING SYMBOL]]</f>
        <v>SENSEX2552084800CE</v>
      </c>
      <c r="AJ10217" t="str">
        <f>IF(RIGHT(MIS[[#This Row],[Main/Hedge]],4)="MAIN","MAIN","HEDGE")</f>
        <v>HEDGE</v>
      </c>
      <c r="AK10217" t="str" cm="1">
        <f t="array" ref="AK10217">_xlfn._xlws.FILTER(Table4[Column1],ISNUMBER(SEARCH(Table4[Column1],MIS[[#This Row],[OrderUniqueIdentifier]])),"")</f>
        <v>NOTREND</v>
      </c>
    </row>
    <row r="10218" spans="1:37" x14ac:dyDescent="0.2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>
        <f>_xlfn.XLOOKUP(MIS[[#This Row],[TRADING SYMBOL]],[1]Sheet1!$D:$D,[1]Sheet1!$C:$C)</f>
        <v>9.25</v>
      </c>
      <c r="AE10218">
        <f>MIS[[#This Row],[OrderAverageTradedPrice]]*MIS[[#This Row],[OrderQuantity]]</f>
        <v>633.75</v>
      </c>
      <c r="AF10218">
        <f>MIS[[#This Row],[LTP]]*MIS[[#This Row],[OrderQuantity]]</f>
        <v>693.75</v>
      </c>
      <c r="AG10218">
        <f>IF(MIS[[#This Row],[OrderSide]]="SELL",MIS[[#This Row],[VALUE]]-MIS[[#This Row],[LIVE_VALUE]],MIS[[#This Row],[LIVE_VALUE]]-MIS[[#This Row],[VALUE]])</f>
        <v>-60</v>
      </c>
      <c r="AH10218" t="str" cm="1">
        <f t="array" ref="AH102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8" t="str">
        <f>MIS[[#This Row],[TRADING SYMBOL]]</f>
        <v>NIFTY2552223750PE</v>
      </c>
      <c r="AJ10218" t="str">
        <f>IF(RIGHT(MIS[[#This Row],[Main/Hedge]],4)="MAIN","MAIN","HEDGE")</f>
        <v>HEDGE</v>
      </c>
      <c r="AK10218" t="str" cm="1">
        <f t="array" ref="AK10218">_xlfn._xlws.FILTER(Table4[Column1],ISNUMBER(SEARCH(Table4[Column1],MIS[[#This Row],[OrderUniqueIdentifier]])),"")</f>
        <v>NOTREND</v>
      </c>
    </row>
    <row r="10219" spans="1:37" x14ac:dyDescent="0.2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>
        <f>_xlfn.XLOOKUP(MIS[[#This Row],[TRADING SYMBOL]],[1]Sheet1!$D:$D,[1]Sheet1!$C:$C)</f>
        <v>32.799999999999997</v>
      </c>
      <c r="AE10219">
        <f>MIS[[#This Row],[OrderAverageTradedPrice]]*MIS[[#This Row],[OrderQuantity]]</f>
        <v>650</v>
      </c>
      <c r="AF10219">
        <f>MIS[[#This Row],[LTP]]*MIS[[#This Row],[OrderQuantity]]</f>
        <v>656</v>
      </c>
      <c r="AG10219">
        <f>IF(MIS[[#This Row],[OrderSide]]="SELL",MIS[[#This Row],[VALUE]]-MIS[[#This Row],[LIVE_VALUE]],MIS[[#This Row],[LIVE_VALUE]]-MIS[[#This Row],[VALUE]])</f>
        <v>-6</v>
      </c>
      <c r="AH10219" t="str" cm="1">
        <f t="array" ref="AH102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9" t="str">
        <f>MIS[[#This Row],[TRADING SYMBOL]]</f>
        <v>SENSEX2552079800PE</v>
      </c>
      <c r="AJ10219" t="str">
        <f>IF(RIGHT(MIS[[#This Row],[Main/Hedge]],4)="MAIN","MAIN","HEDGE")</f>
        <v>HEDGE</v>
      </c>
      <c r="AK10219" t="str" cm="1">
        <f t="array" ref="AK10219">_xlfn._xlws.FILTER(Table4[Column1],ISNUMBER(SEARCH(Table4[Column1],MIS[[#This Row],[OrderUniqueIdentifier]])),"")</f>
        <v>NOTREND</v>
      </c>
    </row>
    <row r="10220" spans="1:37" x14ac:dyDescent="0.2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>
        <f>_xlfn.XLOOKUP(MIS[[#This Row],[TRADING SYMBOL]],[1]Sheet1!$D:$D,[1]Sheet1!$C:$C)</f>
        <v>10</v>
      </c>
      <c r="AE10220">
        <f>MIS[[#This Row],[OrderAverageTradedPrice]]*MIS[[#This Row],[OrderQuantity]]</f>
        <v>237</v>
      </c>
      <c r="AF10220">
        <f>MIS[[#This Row],[LTP]]*MIS[[#This Row],[OrderQuantity]]</f>
        <v>200</v>
      </c>
      <c r="AG10220">
        <f>IF(MIS[[#This Row],[OrderSide]]="SELL",MIS[[#This Row],[VALUE]]-MIS[[#This Row],[LIVE_VALUE]],MIS[[#This Row],[LIVE_VALUE]]-MIS[[#This Row],[VALUE]])</f>
        <v>37</v>
      </c>
      <c r="AH10220" t="str" cm="1">
        <f t="array" ref="AH10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20" t="str">
        <f>MIS[[#This Row],[TRADING SYMBOL]]</f>
        <v>SENSEX2552078500PE</v>
      </c>
      <c r="AJ10220" t="str">
        <f>IF(RIGHT(MIS[[#This Row],[Main/Hedge]],4)="MAIN","MAIN","HEDGE")</f>
        <v>HEDGE</v>
      </c>
      <c r="AK10220" t="str" cm="1">
        <f t="array" ref="AK10220">_xlfn._xlws.FILTER(Table4[Column1],ISNUMBER(SEARCH(Table4[Column1],MIS[[#This Row],[OrderUniqueIdentifier]])),"")</f>
        <v>XYT</v>
      </c>
    </row>
    <row r="10221" spans="1:37" x14ac:dyDescent="0.2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>
        <f>_xlfn.XLOOKUP(MIS[[#This Row],[TRADING SYMBOL]],[1]Sheet1!$D:$D,[1]Sheet1!$C:$C)</f>
        <v>8.25</v>
      </c>
      <c r="AE10221">
        <f>MIS[[#This Row],[OrderAverageTradedPrice]]*MIS[[#This Row],[OrderQuantity]]</f>
        <v>264</v>
      </c>
      <c r="AF10221">
        <f>MIS[[#This Row],[LTP]]*MIS[[#This Row],[OrderQuantity]]</f>
        <v>165</v>
      </c>
      <c r="AG10221">
        <f>IF(MIS[[#This Row],[OrderSide]]="SELL",MIS[[#This Row],[VALUE]]-MIS[[#This Row],[LIVE_VALUE]],MIS[[#This Row],[LIVE_VALUE]]-MIS[[#This Row],[VALUE]])</f>
        <v>99</v>
      </c>
      <c r="AH10221" t="str" cm="1">
        <f t="array" ref="AH10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21" t="str">
        <f>MIS[[#This Row],[TRADING SYMBOL]]</f>
        <v>SENSEX2552078600PE</v>
      </c>
      <c r="AJ10221" t="str">
        <f>IF(RIGHT(MIS[[#This Row],[Main/Hedge]],4)="MAIN","MAIN","HEDGE")</f>
        <v>HEDGE</v>
      </c>
      <c r="AK10221" t="str" cm="1">
        <f t="array" ref="AK10221">_xlfn._xlws.FILTER(Table4[Column1],ISNUMBER(SEARCH(Table4[Column1],MIS[[#This Row],[OrderUniqueIdentifier]])),"")</f>
        <v>XYT</v>
      </c>
    </row>
    <row r="10222" spans="1:37" x14ac:dyDescent="0.2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>
        <f>_xlfn.XLOOKUP(MIS[[#This Row],[TRADING SYMBOL]],[1]Sheet1!$D:$D,[1]Sheet1!$C:$C)</f>
        <v>10</v>
      </c>
      <c r="AE10222">
        <f>MIS[[#This Row],[OrderAverageTradedPrice]]*MIS[[#This Row],[OrderQuantity]]</f>
        <v>237</v>
      </c>
      <c r="AF10222">
        <f>MIS[[#This Row],[LTP]]*MIS[[#This Row],[OrderQuantity]]</f>
        <v>200</v>
      </c>
      <c r="AG10222">
        <f>IF(MIS[[#This Row],[OrderSide]]="SELL",MIS[[#This Row],[VALUE]]-MIS[[#This Row],[LIVE_VALUE]],MIS[[#This Row],[LIVE_VALUE]]-MIS[[#This Row],[VALUE]])</f>
        <v>37</v>
      </c>
      <c r="AH10222" t="str" cm="1">
        <f t="array" ref="AH10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22" t="str">
        <f>MIS[[#This Row],[TRADING SYMBOL]]</f>
        <v>SENSEX2552078500PE</v>
      </c>
      <c r="AJ10222" t="str">
        <f>IF(RIGHT(MIS[[#This Row],[Main/Hedge]],4)="MAIN","MAIN","HEDGE")</f>
        <v>HEDGE</v>
      </c>
      <c r="AK10222" t="str" cm="1">
        <f t="array" ref="AK10222">_xlfn._xlws.FILTER(Table4[Column1],ISNUMBER(SEARCH(Table4[Column1],MIS[[#This Row],[OrderUniqueIdentifier]])),"")</f>
        <v>XYT</v>
      </c>
    </row>
    <row r="10223" spans="1:37" x14ac:dyDescent="0.2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>
        <f>_xlfn.XLOOKUP(MIS[[#This Row],[TRADING SYMBOL]],[1]Sheet1!$D:$D,[1]Sheet1!$C:$C)</f>
        <v>3.05</v>
      </c>
      <c r="AE10223">
        <f>MIS[[#This Row],[OrderAverageTradedPrice]]*MIS[[#This Row],[OrderQuantity]]</f>
        <v>221.25</v>
      </c>
      <c r="AF10223">
        <f>MIS[[#This Row],[LTP]]*MIS[[#This Row],[OrderQuantity]]</f>
        <v>228.75</v>
      </c>
      <c r="AG10223">
        <f>IF(MIS[[#This Row],[OrderSide]]="SELL",MIS[[#This Row],[VALUE]]-MIS[[#This Row],[LIVE_VALUE]],MIS[[#This Row],[LIVE_VALUE]]-MIS[[#This Row],[VALUE]])</f>
        <v>-7.5</v>
      </c>
      <c r="AH10223" t="str" cm="1">
        <f t="array" ref="AH10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3" t="str">
        <f>MIS[[#This Row],[TRADING SYMBOL]]</f>
        <v>NIFTY2552226350CE</v>
      </c>
      <c r="AJ10223" t="str">
        <f>IF(RIGHT(MIS[[#This Row],[Main/Hedge]],4)="MAIN","MAIN","HEDGE")</f>
        <v>HEDGE</v>
      </c>
      <c r="AK10223" t="str" cm="1">
        <f t="array" ref="AK10223">_xlfn._xlws.FILTER(Table4[Column1],ISNUMBER(SEARCH(Table4[Column1],MIS[[#This Row],[OrderUniqueIdentifier]])),"")</f>
        <v>NOTREND</v>
      </c>
    </row>
    <row r="10224" spans="1:37" x14ac:dyDescent="0.2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>
        <f>_xlfn.XLOOKUP(MIS[[#This Row],[TRADING SYMBOL]],[1]Sheet1!$D:$D,[1]Sheet1!$C:$C)</f>
        <v>17.8</v>
      </c>
      <c r="AE10224">
        <f>MIS[[#This Row],[OrderAverageTradedPrice]]*MIS[[#This Row],[OrderQuantity]]</f>
        <v>672</v>
      </c>
      <c r="AF10224">
        <f>MIS[[#This Row],[LTP]]*MIS[[#This Row],[OrderQuantity]]</f>
        <v>712</v>
      </c>
      <c r="AG10224">
        <f>IF(MIS[[#This Row],[OrderSide]]="SELL",MIS[[#This Row],[VALUE]]-MIS[[#This Row],[LIVE_VALUE]],MIS[[#This Row],[LIVE_VALUE]]-MIS[[#This Row],[VALUE]])</f>
        <v>-40</v>
      </c>
      <c r="AH10224" t="str" cm="1">
        <f t="array" ref="AH10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4" t="str">
        <f>MIS[[#This Row],[TRADING SYMBOL]]</f>
        <v>SENSEX2552084800CE</v>
      </c>
      <c r="AJ10224" t="str">
        <f>IF(RIGHT(MIS[[#This Row],[Main/Hedge]],4)="MAIN","MAIN","HEDGE")</f>
        <v>HEDGE</v>
      </c>
      <c r="AK10224" t="str" cm="1">
        <f t="array" ref="AK10224">_xlfn._xlws.FILTER(Table4[Column1],ISNUMBER(SEARCH(Table4[Column1],MIS[[#This Row],[OrderUniqueIdentifier]])),"")</f>
        <v>NOTREND</v>
      </c>
    </row>
    <row r="10225" spans="1:37" x14ac:dyDescent="0.2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>
        <f>_xlfn.XLOOKUP(MIS[[#This Row],[TRADING SYMBOL]],[1]Sheet1!$D:$D,[1]Sheet1!$C:$C)</f>
        <v>4.0999999999999996</v>
      </c>
      <c r="AE10225">
        <f>MIS[[#This Row],[OrderAverageTradedPrice]]*MIS[[#This Row],[OrderQuantity]]</f>
        <v>107</v>
      </c>
      <c r="AF10225">
        <f>MIS[[#This Row],[LTP]]*MIS[[#This Row],[OrderQuantity]]</f>
        <v>82</v>
      </c>
      <c r="AG10225">
        <f>IF(MIS[[#This Row],[OrderSide]]="SELL",MIS[[#This Row],[VALUE]]-MIS[[#This Row],[LIVE_VALUE]],MIS[[#This Row],[LIVE_VALUE]]-MIS[[#This Row],[VALUE]])</f>
        <v>25</v>
      </c>
      <c r="AH10225" t="str" cm="1">
        <f t="array" ref="AH10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25" t="str">
        <f>MIS[[#This Row],[TRADING SYMBOL]]</f>
        <v>SENSEX2552085900CE</v>
      </c>
      <c r="AJ10225" t="str">
        <f>IF(RIGHT(MIS[[#This Row],[Main/Hedge]],4)="MAIN","MAIN","HEDGE")</f>
        <v>HEDGE</v>
      </c>
      <c r="AK10225" t="str" cm="1">
        <f t="array" ref="AK10225">_xlfn._xlws.FILTER(Table4[Column1],ISNUMBER(SEARCH(Table4[Column1],MIS[[#This Row],[OrderUniqueIdentifier]])),"")</f>
        <v>XYT</v>
      </c>
    </row>
    <row r="10226" spans="1:37" x14ac:dyDescent="0.2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>
        <f>_xlfn.XLOOKUP(MIS[[#This Row],[TRADING SYMBOL]],[1]Sheet1!$D:$D,[1]Sheet1!$C:$C)</f>
        <v>4.0999999999999996</v>
      </c>
      <c r="AE10226">
        <f>MIS[[#This Row],[OrderAverageTradedPrice]]*MIS[[#This Row],[OrderQuantity]]</f>
        <v>106</v>
      </c>
      <c r="AF10226">
        <f>MIS[[#This Row],[LTP]]*MIS[[#This Row],[OrderQuantity]]</f>
        <v>82</v>
      </c>
      <c r="AG10226">
        <f>IF(MIS[[#This Row],[OrderSide]]="SELL",MIS[[#This Row],[VALUE]]-MIS[[#This Row],[LIVE_VALUE]],MIS[[#This Row],[LIVE_VALUE]]-MIS[[#This Row],[VALUE]])</f>
        <v>24</v>
      </c>
      <c r="AH10226" t="str" cm="1">
        <f t="array" ref="AH10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26" t="str">
        <f>MIS[[#This Row],[TRADING SYMBOL]]</f>
        <v>SENSEX2552085900CE</v>
      </c>
      <c r="AJ10226" t="str">
        <f>IF(RIGHT(MIS[[#This Row],[Main/Hedge]],4)="MAIN","MAIN","HEDGE")</f>
        <v>HEDGE</v>
      </c>
      <c r="AK10226" t="str" cm="1">
        <f t="array" ref="AK10226">_xlfn._xlws.FILTER(Table4[Column1],ISNUMBER(SEARCH(Table4[Column1],MIS[[#This Row],[OrderUniqueIdentifier]])),"")</f>
        <v>XYT</v>
      </c>
    </row>
    <row r="10227" spans="1:37" x14ac:dyDescent="0.2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>
        <f>_xlfn.XLOOKUP(MIS[[#This Row],[TRADING SYMBOL]],[1]Sheet1!$D:$D,[1]Sheet1!$C:$C)</f>
        <v>3.05</v>
      </c>
      <c r="AE10227">
        <f>MIS[[#This Row],[OrderAverageTradedPrice]]*MIS[[#This Row],[OrderQuantity]]</f>
        <v>221.25</v>
      </c>
      <c r="AF10227">
        <f>MIS[[#This Row],[LTP]]*MIS[[#This Row],[OrderQuantity]]</f>
        <v>228.75</v>
      </c>
      <c r="AG10227">
        <f>IF(MIS[[#This Row],[OrderSide]]="SELL",MIS[[#This Row],[VALUE]]-MIS[[#This Row],[LIVE_VALUE]],MIS[[#This Row],[LIVE_VALUE]]-MIS[[#This Row],[VALUE]])</f>
        <v>-7.5</v>
      </c>
      <c r="AH10227" t="str" cm="1">
        <f t="array" ref="AH102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7" t="str">
        <f>MIS[[#This Row],[TRADING SYMBOL]]</f>
        <v>NIFTY2552226350CE</v>
      </c>
      <c r="AJ10227" t="str">
        <f>IF(RIGHT(MIS[[#This Row],[Main/Hedge]],4)="MAIN","MAIN","HEDGE")</f>
        <v>HEDGE</v>
      </c>
      <c r="AK10227" t="str" cm="1">
        <f t="array" ref="AK10227">_xlfn._xlws.FILTER(Table4[Column1],ISNUMBER(SEARCH(Table4[Column1],MIS[[#This Row],[OrderUniqueIdentifier]])),"")</f>
        <v>NOTREND</v>
      </c>
    </row>
    <row r="10228" spans="1:37" x14ac:dyDescent="0.2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>
        <f>_xlfn.XLOOKUP(MIS[[#This Row],[TRADING SYMBOL]],[1]Sheet1!$D:$D,[1]Sheet1!$C:$C)</f>
        <v>17.8</v>
      </c>
      <c r="AE10228">
        <f>MIS[[#This Row],[OrderAverageTradedPrice]]*MIS[[#This Row],[OrderQuantity]]</f>
        <v>676</v>
      </c>
      <c r="AF10228">
        <f>MIS[[#This Row],[LTP]]*MIS[[#This Row],[OrderQuantity]]</f>
        <v>712</v>
      </c>
      <c r="AG10228">
        <f>IF(MIS[[#This Row],[OrderSide]]="SELL",MIS[[#This Row],[VALUE]]-MIS[[#This Row],[LIVE_VALUE]],MIS[[#This Row],[LIVE_VALUE]]-MIS[[#This Row],[VALUE]])</f>
        <v>-36</v>
      </c>
      <c r="AH10228" t="str" cm="1">
        <f t="array" ref="AH102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8" t="str">
        <f>MIS[[#This Row],[TRADING SYMBOL]]</f>
        <v>SENSEX2552084800CE</v>
      </c>
      <c r="AJ10228" t="str">
        <f>IF(RIGHT(MIS[[#This Row],[Main/Hedge]],4)="MAIN","MAIN","HEDGE")</f>
        <v>HEDGE</v>
      </c>
      <c r="AK10228" t="str" cm="1">
        <f t="array" ref="AK10228">_xlfn._xlws.FILTER(Table4[Column1],ISNUMBER(SEARCH(Table4[Column1],MIS[[#This Row],[OrderUniqueIdentifier]])),"")</f>
        <v>NOTREND</v>
      </c>
    </row>
    <row r="10229" spans="1:37" x14ac:dyDescent="0.2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>
        <f>_xlfn.XLOOKUP(MIS[[#This Row],[TRADING SYMBOL]],[1]Sheet1!$D:$D,[1]Sheet1!$C:$C)</f>
        <v>4.0999999999999996</v>
      </c>
      <c r="AE10229">
        <f>MIS[[#This Row],[OrderAverageTradedPrice]]*MIS[[#This Row],[OrderQuantity]]</f>
        <v>212</v>
      </c>
      <c r="AF10229">
        <f>MIS[[#This Row],[LTP]]*MIS[[#This Row],[OrderQuantity]]</f>
        <v>164</v>
      </c>
      <c r="AG10229">
        <f>IF(MIS[[#This Row],[OrderSide]]="SELL",MIS[[#This Row],[VALUE]]-MIS[[#This Row],[LIVE_VALUE]],MIS[[#This Row],[LIVE_VALUE]]-MIS[[#This Row],[VALUE]])</f>
        <v>48</v>
      </c>
      <c r="AH10229" t="str" cm="1">
        <f t="array" ref="AH10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29" t="str">
        <f>MIS[[#This Row],[TRADING SYMBOL]]</f>
        <v>SENSEX2552085900CE</v>
      </c>
      <c r="AJ10229" t="str">
        <f>IF(RIGHT(MIS[[#This Row],[Main/Hedge]],4)="MAIN","MAIN","HEDGE")</f>
        <v>HEDGE</v>
      </c>
      <c r="AK10229" t="str" cm="1">
        <f t="array" ref="AK10229">_xlfn._xlws.FILTER(Table4[Column1],ISNUMBER(SEARCH(Table4[Column1],MIS[[#This Row],[OrderUniqueIdentifier]])),"")</f>
        <v>XYT</v>
      </c>
    </row>
    <row r="10230" spans="1:37" x14ac:dyDescent="0.2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>
        <f>_xlfn.XLOOKUP(MIS[[#This Row],[TRADING SYMBOL]],[1]Sheet1!$D:$D,[1]Sheet1!$C:$C)</f>
        <v>4.0999999999999996</v>
      </c>
      <c r="AE10230">
        <f>MIS[[#This Row],[OrderAverageTradedPrice]]*MIS[[#This Row],[OrderQuantity]]</f>
        <v>106</v>
      </c>
      <c r="AF10230">
        <f>MIS[[#This Row],[LTP]]*MIS[[#This Row],[OrderQuantity]]</f>
        <v>82</v>
      </c>
      <c r="AG10230">
        <f>IF(MIS[[#This Row],[OrderSide]]="SELL",MIS[[#This Row],[VALUE]]-MIS[[#This Row],[LIVE_VALUE]],MIS[[#This Row],[LIVE_VALUE]]-MIS[[#This Row],[VALUE]])</f>
        <v>24</v>
      </c>
      <c r="AH10230" t="str" cm="1">
        <f t="array" ref="AH10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30" t="str">
        <f>MIS[[#This Row],[TRADING SYMBOL]]</f>
        <v>SENSEX2552085900CE</v>
      </c>
      <c r="AJ10230" t="str">
        <f>IF(RIGHT(MIS[[#This Row],[Main/Hedge]],4)="MAIN","MAIN","HEDGE")</f>
        <v>HEDGE</v>
      </c>
      <c r="AK10230" t="str" cm="1">
        <f t="array" ref="AK10230">_xlfn._xlws.FILTER(Table4[Column1],ISNUMBER(SEARCH(Table4[Column1],MIS[[#This Row],[OrderUniqueIdentifier]])),"")</f>
        <v>XYT</v>
      </c>
    </row>
    <row r="10231" spans="1:37" x14ac:dyDescent="0.2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>
        <f>_xlfn.XLOOKUP(MIS[[#This Row],[TRADING SYMBOL]],[1]Sheet1!$D:$D,[1]Sheet1!$C:$C)</f>
        <v>3.05</v>
      </c>
      <c r="AE10231">
        <f>MIS[[#This Row],[OrderAverageTradedPrice]]*MIS[[#This Row],[OrderQuantity]]</f>
        <v>442.5</v>
      </c>
      <c r="AF10231">
        <f>MIS[[#This Row],[LTP]]*MIS[[#This Row],[OrderQuantity]]</f>
        <v>457.5</v>
      </c>
      <c r="AG10231">
        <f>IF(MIS[[#This Row],[OrderSide]]="SELL",MIS[[#This Row],[VALUE]]-MIS[[#This Row],[LIVE_VALUE]],MIS[[#This Row],[LIVE_VALUE]]-MIS[[#This Row],[VALUE]])</f>
        <v>-15</v>
      </c>
      <c r="AH10231" t="str" cm="1">
        <f t="array" ref="AH102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1" t="str">
        <f>MIS[[#This Row],[TRADING SYMBOL]]</f>
        <v>NIFTY2552226350CE</v>
      </c>
      <c r="AJ10231" t="str">
        <f>IF(RIGHT(MIS[[#This Row],[Main/Hedge]],4)="MAIN","MAIN","HEDGE")</f>
        <v>HEDGE</v>
      </c>
      <c r="AK10231" t="str" cm="1">
        <f t="array" ref="AK10231">_xlfn._xlws.FILTER(Table4[Column1],ISNUMBER(SEARCH(Table4[Column1],MIS[[#This Row],[OrderUniqueIdentifier]])),"")</f>
        <v>NOTREND</v>
      </c>
    </row>
    <row r="10232" spans="1:37" x14ac:dyDescent="0.2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>
        <f>_xlfn.XLOOKUP(MIS[[#This Row],[TRADING SYMBOL]],[1]Sheet1!$D:$D,[1]Sheet1!$C:$C)</f>
        <v>4.0999999999999996</v>
      </c>
      <c r="AE10232">
        <f>MIS[[#This Row],[OrderAverageTradedPrice]]*MIS[[#This Row],[OrderQuantity]]</f>
        <v>318</v>
      </c>
      <c r="AF10232">
        <f>MIS[[#This Row],[LTP]]*MIS[[#This Row],[OrderQuantity]]</f>
        <v>245.99999999999997</v>
      </c>
      <c r="AG10232">
        <f>IF(MIS[[#This Row],[OrderSide]]="SELL",MIS[[#This Row],[VALUE]]-MIS[[#This Row],[LIVE_VALUE]],MIS[[#This Row],[LIVE_VALUE]]-MIS[[#This Row],[VALUE]])</f>
        <v>72.000000000000028</v>
      </c>
      <c r="AH10232" t="str" cm="1">
        <f t="array" ref="AH10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32" t="str">
        <f>MIS[[#This Row],[TRADING SYMBOL]]</f>
        <v>SENSEX2552085900CE</v>
      </c>
      <c r="AJ10232" t="str">
        <f>IF(RIGHT(MIS[[#This Row],[Main/Hedge]],4)="MAIN","MAIN","HEDGE")</f>
        <v>HEDGE</v>
      </c>
      <c r="AK10232" t="str" cm="1">
        <f t="array" ref="AK10232">_xlfn._xlws.FILTER(Table4[Column1],ISNUMBER(SEARCH(Table4[Column1],MIS[[#This Row],[OrderUniqueIdentifier]])),"")</f>
        <v>XYT</v>
      </c>
    </row>
    <row r="10233" spans="1:37" x14ac:dyDescent="0.2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>
        <f>_xlfn.XLOOKUP(MIS[[#This Row],[TRADING SYMBOL]],[1]Sheet1!$D:$D,[1]Sheet1!$C:$C)</f>
        <v>9.25</v>
      </c>
      <c r="AE10233">
        <f>MIS[[#This Row],[OrderAverageTradedPrice]]*MIS[[#This Row],[OrderQuantity]]</f>
        <v>633.75</v>
      </c>
      <c r="AF10233">
        <f>MIS[[#This Row],[LTP]]*MIS[[#This Row],[OrderQuantity]]</f>
        <v>693.75</v>
      </c>
      <c r="AG10233">
        <f>IF(MIS[[#This Row],[OrderSide]]="SELL",MIS[[#This Row],[VALUE]]-MIS[[#This Row],[LIVE_VALUE]],MIS[[#This Row],[LIVE_VALUE]]-MIS[[#This Row],[VALUE]])</f>
        <v>-60</v>
      </c>
      <c r="AH10233" t="str" cm="1">
        <f t="array" ref="AH102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3" t="str">
        <f>MIS[[#This Row],[TRADING SYMBOL]]</f>
        <v>NIFTY2552223750PE</v>
      </c>
      <c r="AJ10233" t="str">
        <f>IF(RIGHT(MIS[[#This Row],[Main/Hedge]],4)="MAIN","MAIN","HEDGE")</f>
        <v>HEDGE</v>
      </c>
      <c r="AK10233" t="str" cm="1">
        <f t="array" ref="AK10233">_xlfn._xlws.FILTER(Table4[Column1],ISNUMBER(SEARCH(Table4[Column1],MIS[[#This Row],[OrderUniqueIdentifier]])),"")</f>
        <v>NOTREND</v>
      </c>
    </row>
    <row r="10234" spans="1:37" x14ac:dyDescent="0.2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>
        <f>_xlfn.XLOOKUP(MIS[[#This Row],[TRADING SYMBOL]],[1]Sheet1!$D:$D,[1]Sheet1!$C:$C)</f>
        <v>8.25</v>
      </c>
      <c r="AE10234">
        <f>MIS[[#This Row],[OrderAverageTradedPrice]]*MIS[[#This Row],[OrderQuantity]]</f>
        <v>264</v>
      </c>
      <c r="AF10234">
        <f>MIS[[#This Row],[LTP]]*MIS[[#This Row],[OrderQuantity]]</f>
        <v>165</v>
      </c>
      <c r="AG10234">
        <f>IF(MIS[[#This Row],[OrderSide]]="SELL",MIS[[#This Row],[VALUE]]-MIS[[#This Row],[LIVE_VALUE]],MIS[[#This Row],[LIVE_VALUE]]-MIS[[#This Row],[VALUE]])</f>
        <v>99</v>
      </c>
      <c r="AH10234" t="str" cm="1">
        <f t="array" ref="AH10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34" t="str">
        <f>MIS[[#This Row],[TRADING SYMBOL]]</f>
        <v>SENSEX2552078600PE</v>
      </c>
      <c r="AJ10234" t="str">
        <f>IF(RIGHT(MIS[[#This Row],[Main/Hedge]],4)="MAIN","MAIN","HEDGE")</f>
        <v>HEDGE</v>
      </c>
      <c r="AK10234" t="str" cm="1">
        <f t="array" ref="AK10234">_xlfn._xlws.FILTER(Table4[Column1],ISNUMBER(SEARCH(Table4[Column1],MIS[[#This Row],[OrderUniqueIdentifier]])),"")</f>
        <v>XYT</v>
      </c>
    </row>
    <row r="10235" spans="1:37" x14ac:dyDescent="0.2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>
        <f>_xlfn.XLOOKUP(MIS[[#This Row],[TRADING SYMBOL]],[1]Sheet1!$D:$D,[1]Sheet1!$C:$C)</f>
        <v>32.799999999999997</v>
      </c>
      <c r="AE10235">
        <f>MIS[[#This Row],[OrderAverageTradedPrice]]*MIS[[#This Row],[OrderQuantity]]</f>
        <v>648</v>
      </c>
      <c r="AF10235">
        <f>MIS[[#This Row],[LTP]]*MIS[[#This Row],[OrderQuantity]]</f>
        <v>656</v>
      </c>
      <c r="AG10235">
        <f>IF(MIS[[#This Row],[OrderSide]]="SELL",MIS[[#This Row],[VALUE]]-MIS[[#This Row],[LIVE_VALUE]],MIS[[#This Row],[LIVE_VALUE]]-MIS[[#This Row],[VALUE]])</f>
        <v>-8</v>
      </c>
      <c r="AH10235" t="str" cm="1">
        <f t="array" ref="AH102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5" t="str">
        <f>MIS[[#This Row],[TRADING SYMBOL]]</f>
        <v>SENSEX2552079800PE</v>
      </c>
      <c r="AJ10235" t="str">
        <f>IF(RIGHT(MIS[[#This Row],[Main/Hedge]],4)="MAIN","MAIN","HEDGE")</f>
        <v>HEDGE</v>
      </c>
      <c r="AK10235" t="str" cm="1">
        <f t="array" ref="AK10235">_xlfn._xlws.FILTER(Table4[Column1],ISNUMBER(SEARCH(Table4[Column1],MIS[[#This Row],[OrderUniqueIdentifier]])),"")</f>
        <v>NOTREND</v>
      </c>
    </row>
    <row r="10236" spans="1:37" x14ac:dyDescent="0.2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>
        <f>_xlfn.XLOOKUP(MIS[[#This Row],[TRADING SYMBOL]],[1]Sheet1!$D:$D,[1]Sheet1!$C:$C)</f>
        <v>409.5</v>
      </c>
      <c r="AE10236">
        <f>MIS[[#This Row],[OrderAverageTradedPrice]]*MIS[[#This Row],[OrderQuantity]]</f>
        <v>8036</v>
      </c>
      <c r="AF10236">
        <f>MIS[[#This Row],[LTP]]*MIS[[#This Row],[OrderQuantity]]</f>
        <v>8190</v>
      </c>
      <c r="AG10236">
        <f>IF(MIS[[#This Row],[OrderSide]]="SELL",MIS[[#This Row],[VALUE]]-MIS[[#This Row],[LIVE_VALUE]],MIS[[#This Row],[LIVE_VALUE]]-MIS[[#This Row],[VALUE]])</f>
        <v>154</v>
      </c>
      <c r="AH10236" t="str" cm="1">
        <f t="array" ref="AH10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236" t="str">
        <f>MIS[[#This Row],[TRADING SYMBOL]]</f>
        <v>SENSEX2552082300PE</v>
      </c>
      <c r="AJ10236" t="str">
        <f>IF(RIGHT(MIS[[#This Row],[Main/Hedge]],4)="MAIN","MAIN","HEDGE")</f>
        <v>MAIN</v>
      </c>
      <c r="AK10236" t="str" cm="1">
        <f t="array" ref="AK10236">_xlfn._xlws.FILTER(Table4[Column1],ISNUMBER(SEARCH(Table4[Column1],MIS[[#This Row],[OrderUniqueIdentifier]])),"")</f>
        <v>LONGSHORT</v>
      </c>
    </row>
    <row r="10237" spans="1:37" x14ac:dyDescent="0.2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>
        <f>_xlfn.XLOOKUP(MIS[[#This Row],[TRADING SYMBOL]],[1]Sheet1!$D:$D,[1]Sheet1!$C:$C)</f>
        <v>10</v>
      </c>
      <c r="AE10237">
        <f>MIS[[#This Row],[OrderAverageTradedPrice]]*MIS[[#This Row],[OrderQuantity]]</f>
        <v>237</v>
      </c>
      <c r="AF10237">
        <f>MIS[[#This Row],[LTP]]*MIS[[#This Row],[OrderQuantity]]</f>
        <v>200</v>
      </c>
      <c r="AG10237">
        <f>IF(MIS[[#This Row],[OrderSide]]="SELL",MIS[[#This Row],[VALUE]]-MIS[[#This Row],[LIVE_VALUE]],MIS[[#This Row],[LIVE_VALUE]]-MIS[[#This Row],[VALUE]])</f>
        <v>37</v>
      </c>
      <c r="AH10237" t="str" cm="1">
        <f t="array" ref="AH10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37" t="str">
        <f>MIS[[#This Row],[TRADING SYMBOL]]</f>
        <v>SENSEX2552078500PE</v>
      </c>
      <c r="AJ10237" t="str">
        <f>IF(RIGHT(MIS[[#This Row],[Main/Hedge]],4)="MAIN","MAIN","HEDGE")</f>
        <v>HEDGE</v>
      </c>
      <c r="AK10237" t="str" cm="1">
        <f t="array" ref="AK10237">_xlfn._xlws.FILTER(Table4[Column1],ISNUMBER(SEARCH(Table4[Column1],MIS[[#This Row],[OrderUniqueIdentifier]])),"")</f>
        <v>XYT</v>
      </c>
    </row>
    <row r="10238" spans="1:37" x14ac:dyDescent="0.2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>
        <f>_xlfn.XLOOKUP(MIS[[#This Row],[TRADING SYMBOL]],[1]Sheet1!$D:$D,[1]Sheet1!$C:$C)</f>
        <v>42.9</v>
      </c>
      <c r="AE10238">
        <f>MIS[[#This Row],[OrderAverageTradedPrice]]*MIS[[#This Row],[OrderQuantity]]</f>
        <v>9641.25</v>
      </c>
      <c r="AF10238">
        <f>MIS[[#This Row],[LTP]]*MIS[[#This Row],[OrderQuantity]]</f>
        <v>9652.5</v>
      </c>
      <c r="AG10238">
        <f>IF(MIS[[#This Row],[OrderSide]]="SELL",MIS[[#This Row],[VALUE]]-MIS[[#This Row],[LIVE_VALUE]],MIS[[#This Row],[LIVE_VALUE]]-MIS[[#This Row],[VALUE]])</f>
        <v>-11.25</v>
      </c>
      <c r="AH10238" t="str" cm="1">
        <f t="array" ref="AH102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8" t="str">
        <f>MIS[[#This Row],[TRADING SYMBOL]]</f>
        <v>NIFTY2552224500PE</v>
      </c>
      <c r="AJ10238" t="str">
        <f>IF(RIGHT(MIS[[#This Row],[Main/Hedge]],4)="MAIN","MAIN","HEDGE")</f>
        <v>HEDGE</v>
      </c>
      <c r="AK10238" t="str" cm="1">
        <f t="array" ref="AK10238">_xlfn._xlws.FILTER(Table4[Column1],ISNUMBER(SEARCH(Table4[Column1],MIS[[#This Row],[OrderUniqueIdentifier]])),"")</f>
        <v>NOTREND</v>
      </c>
    </row>
    <row r="10239" spans="1:37" x14ac:dyDescent="0.2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>
        <f>_xlfn.XLOOKUP(MIS[[#This Row],[TRADING SYMBOL]],[1]Sheet1!$D:$D,[1]Sheet1!$C:$C)</f>
        <v>68.95</v>
      </c>
      <c r="AE10239">
        <f>MIS[[#This Row],[OrderAverageTradedPrice]]*MIS[[#This Row],[OrderQuantity]]</f>
        <v>5430</v>
      </c>
      <c r="AF10239">
        <f>MIS[[#This Row],[LTP]]*MIS[[#This Row],[OrderQuantity]]</f>
        <v>5516</v>
      </c>
      <c r="AG10239">
        <f>IF(MIS[[#This Row],[OrderSide]]="SELL",MIS[[#This Row],[VALUE]]-MIS[[#This Row],[LIVE_VALUE]],MIS[[#This Row],[LIVE_VALUE]]-MIS[[#This Row],[VALUE]])</f>
        <v>-86</v>
      </c>
      <c r="AH10239" t="str" cm="1">
        <f t="array" ref="AH102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9" t="str">
        <f>MIS[[#This Row],[TRADING SYMBOL]]</f>
        <v>SENSEX2552083800CE</v>
      </c>
      <c r="AJ10239" t="str">
        <f>IF(RIGHT(MIS[[#This Row],[Main/Hedge]],4)="MAIN","MAIN","HEDGE")</f>
        <v>HEDGE</v>
      </c>
      <c r="AK10239" t="str" cm="1">
        <f t="array" ref="AK10239">_xlfn._xlws.FILTER(Table4[Column1],ISNUMBER(SEARCH(Table4[Column1],MIS[[#This Row],[OrderUniqueIdentifier]])),"")</f>
        <v>NOTREND</v>
      </c>
    </row>
    <row r="10240" spans="1:37" x14ac:dyDescent="0.2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>
        <f>_xlfn.XLOOKUP(MIS[[#This Row],[TRADING SYMBOL]],[1]Sheet1!$D:$D,[1]Sheet1!$C:$C)</f>
        <v>26.1</v>
      </c>
      <c r="AE10240">
        <f>MIS[[#This Row],[OrderAverageTradedPrice]]*MIS[[#This Row],[OrderQuantity]]</f>
        <v>1524</v>
      </c>
      <c r="AF10240">
        <f>MIS[[#This Row],[LTP]]*MIS[[#This Row],[OrderQuantity]]</f>
        <v>1566</v>
      </c>
      <c r="AG10240">
        <f>IF(MIS[[#This Row],[OrderSide]]="SELL",MIS[[#This Row],[VALUE]]-MIS[[#This Row],[LIVE_VALUE]],MIS[[#This Row],[LIVE_VALUE]]-MIS[[#This Row],[VALUE]])</f>
        <v>-42</v>
      </c>
      <c r="AH10240" t="str" cm="1">
        <f t="array" ref="AH10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40" t="str">
        <f>MIS[[#This Row],[TRADING SYMBOL]]</f>
        <v>SENSEX2552079500PE</v>
      </c>
      <c r="AJ10240" t="str">
        <f>IF(RIGHT(MIS[[#This Row],[Main/Hedge]],4)="MAIN","MAIN","HEDGE")</f>
        <v>HEDGE</v>
      </c>
      <c r="AK10240" t="str" cm="1">
        <f t="array" ref="AK10240">_xlfn._xlws.FILTER(Table4[Column1],ISNUMBER(SEARCH(Table4[Column1],MIS[[#This Row],[OrderUniqueIdentifier]])),"")</f>
        <v>XYT</v>
      </c>
    </row>
    <row r="10241" spans="1:37" x14ac:dyDescent="0.2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>
        <f>_xlfn.XLOOKUP(MIS[[#This Row],[TRADING SYMBOL]],[1]Sheet1!$D:$D,[1]Sheet1!$C:$C)</f>
        <v>26.1</v>
      </c>
      <c r="AE10241">
        <f>MIS[[#This Row],[OrderAverageTradedPrice]]*MIS[[#This Row],[OrderQuantity]]</f>
        <v>1521</v>
      </c>
      <c r="AF10241">
        <f>MIS[[#This Row],[LTP]]*MIS[[#This Row],[OrderQuantity]]</f>
        <v>1566</v>
      </c>
      <c r="AG10241">
        <f>IF(MIS[[#This Row],[OrderSide]]="SELL",MIS[[#This Row],[VALUE]]-MIS[[#This Row],[LIVE_VALUE]],MIS[[#This Row],[LIVE_VALUE]]-MIS[[#This Row],[VALUE]])</f>
        <v>-45</v>
      </c>
      <c r="AH10241" t="str" cm="1">
        <f t="array" ref="AH10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41" t="str">
        <f>MIS[[#This Row],[TRADING SYMBOL]]</f>
        <v>SENSEX2552079500PE</v>
      </c>
      <c r="AJ10241" t="str">
        <f>IF(RIGHT(MIS[[#This Row],[Main/Hedge]],4)="MAIN","MAIN","HEDGE")</f>
        <v>HEDGE</v>
      </c>
      <c r="AK10241" t="str" cm="1">
        <f t="array" ref="AK10241">_xlfn._xlws.FILTER(Table4[Column1],ISNUMBER(SEARCH(Table4[Column1],MIS[[#This Row],[OrderUniqueIdentifier]])),"")</f>
        <v>XYT</v>
      </c>
    </row>
    <row r="10242" spans="1:37" x14ac:dyDescent="0.2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>
        <f>_xlfn.XLOOKUP(MIS[[#This Row],[TRADING SYMBOL]],[1]Sheet1!$D:$D,[1]Sheet1!$C:$C)</f>
        <v>3.05</v>
      </c>
      <c r="AE10242">
        <f>MIS[[#This Row],[OrderAverageTradedPrice]]*MIS[[#This Row],[OrderQuantity]]</f>
        <v>3540</v>
      </c>
      <c r="AF10242">
        <f>MIS[[#This Row],[LTP]]*MIS[[#This Row],[OrderQuantity]]</f>
        <v>3660</v>
      </c>
      <c r="AG10242">
        <f>IF(MIS[[#This Row],[OrderSide]]="SELL",MIS[[#This Row],[VALUE]]-MIS[[#This Row],[LIVE_VALUE]],MIS[[#This Row],[LIVE_VALUE]]-MIS[[#This Row],[VALUE]])</f>
        <v>-120</v>
      </c>
      <c r="AH10242" t="str" cm="1">
        <f t="array" ref="AH102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2" t="str">
        <f>MIS[[#This Row],[TRADING SYMBOL]]</f>
        <v>NIFTY2552226350CE</v>
      </c>
      <c r="AJ10242" t="str">
        <f>IF(RIGHT(MIS[[#This Row],[Main/Hedge]],4)="MAIN","MAIN","HEDGE")</f>
        <v>HEDGE</v>
      </c>
      <c r="AK10242" t="str" cm="1">
        <f t="array" ref="AK10242">_xlfn._xlws.FILTER(Table4[Column1],ISNUMBER(SEARCH(Table4[Column1],MIS[[#This Row],[OrderUniqueIdentifier]])),"")</f>
        <v>NOTREND</v>
      </c>
    </row>
    <row r="10243" spans="1:37" x14ac:dyDescent="0.2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>
        <f>_xlfn.XLOOKUP(MIS[[#This Row],[TRADING SYMBOL]],[1]Sheet1!$D:$D,[1]Sheet1!$C:$C)</f>
        <v>3.05</v>
      </c>
      <c r="AE10243">
        <f>MIS[[#This Row],[OrderAverageTradedPrice]]*MIS[[#This Row],[OrderQuantity]]</f>
        <v>3097.5</v>
      </c>
      <c r="AF10243">
        <f>MIS[[#This Row],[LTP]]*MIS[[#This Row],[OrderQuantity]]</f>
        <v>3202.5</v>
      </c>
      <c r="AG10243">
        <f>IF(MIS[[#This Row],[OrderSide]]="SELL",MIS[[#This Row],[VALUE]]-MIS[[#This Row],[LIVE_VALUE]],MIS[[#This Row],[LIVE_VALUE]]-MIS[[#This Row],[VALUE]])</f>
        <v>-105</v>
      </c>
      <c r="AH10243" t="str" cm="1">
        <f t="array" ref="AH102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3" t="str">
        <f>MIS[[#This Row],[TRADING SYMBOL]]</f>
        <v>NIFTY2552226350CE</v>
      </c>
      <c r="AJ10243" t="str">
        <f>IF(RIGHT(MIS[[#This Row],[Main/Hedge]],4)="MAIN","MAIN","HEDGE")</f>
        <v>HEDGE</v>
      </c>
      <c r="AK10243" t="str" cm="1">
        <f t="array" ref="AK10243">_xlfn._xlws.FILTER(Table4[Column1],ISNUMBER(SEARCH(Table4[Column1],MIS[[#This Row],[OrderUniqueIdentifier]])),"")</f>
        <v>NOTREND</v>
      </c>
    </row>
    <row r="10244" spans="1:37" x14ac:dyDescent="0.2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>
        <f>_xlfn.XLOOKUP(MIS[[#This Row],[TRADING SYMBOL]],[1]Sheet1!$D:$D,[1]Sheet1!$C:$C)</f>
        <v>4.0999999999999996</v>
      </c>
      <c r="AE10244">
        <f>MIS[[#This Row],[OrderAverageTradedPrice]]*MIS[[#This Row],[OrderQuantity]]</f>
        <v>1378</v>
      </c>
      <c r="AF10244">
        <f>MIS[[#This Row],[LTP]]*MIS[[#This Row],[OrderQuantity]]</f>
        <v>1066</v>
      </c>
      <c r="AG10244">
        <f>IF(MIS[[#This Row],[OrderSide]]="SELL",MIS[[#This Row],[VALUE]]-MIS[[#This Row],[LIVE_VALUE]],MIS[[#This Row],[LIVE_VALUE]]-MIS[[#This Row],[VALUE]])</f>
        <v>312</v>
      </c>
      <c r="AH10244" t="str" cm="1">
        <f t="array" ref="AH10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44" t="str">
        <f>MIS[[#This Row],[TRADING SYMBOL]]</f>
        <v>SENSEX2552085900CE</v>
      </c>
      <c r="AJ10244" t="str">
        <f>IF(RIGHT(MIS[[#This Row],[Main/Hedge]],4)="MAIN","MAIN","HEDGE")</f>
        <v>HEDGE</v>
      </c>
      <c r="AK10244" t="str" cm="1">
        <f t="array" ref="AK10244">_xlfn._xlws.FILTER(Table4[Column1],ISNUMBER(SEARCH(Table4[Column1],MIS[[#This Row],[OrderUniqueIdentifier]])),"")</f>
        <v>XYT</v>
      </c>
    </row>
    <row r="10245" spans="1:37" x14ac:dyDescent="0.2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>
        <f>_xlfn.XLOOKUP(MIS[[#This Row],[TRADING SYMBOL]],[1]Sheet1!$D:$D,[1]Sheet1!$C:$C)</f>
        <v>4.0999999999999996</v>
      </c>
      <c r="AE10245">
        <f>MIS[[#This Row],[OrderAverageTradedPrice]]*MIS[[#This Row],[OrderQuantity]]</f>
        <v>1378</v>
      </c>
      <c r="AF10245">
        <f>MIS[[#This Row],[LTP]]*MIS[[#This Row],[OrderQuantity]]</f>
        <v>1066</v>
      </c>
      <c r="AG10245">
        <f>IF(MIS[[#This Row],[OrderSide]]="SELL",MIS[[#This Row],[VALUE]]-MIS[[#This Row],[LIVE_VALUE]],MIS[[#This Row],[LIVE_VALUE]]-MIS[[#This Row],[VALUE]])</f>
        <v>312</v>
      </c>
      <c r="AH10245" t="str" cm="1">
        <f t="array" ref="AH10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45" t="str">
        <f>MIS[[#This Row],[TRADING SYMBOL]]</f>
        <v>SENSEX2552085900CE</v>
      </c>
      <c r="AJ10245" t="str">
        <f>IF(RIGHT(MIS[[#This Row],[Main/Hedge]],4)="MAIN","MAIN","HEDGE")</f>
        <v>HEDGE</v>
      </c>
      <c r="AK10245" t="str" cm="1">
        <f t="array" ref="AK10245">_xlfn._xlws.FILTER(Table4[Column1],ISNUMBER(SEARCH(Table4[Column1],MIS[[#This Row],[OrderUniqueIdentifier]])),"")</f>
        <v>XYT</v>
      </c>
    </row>
    <row r="10246" spans="1:37" x14ac:dyDescent="0.2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>
        <f>_xlfn.XLOOKUP(MIS[[#This Row],[TRADING SYMBOL]],[1]Sheet1!$D:$D,[1]Sheet1!$C:$C)</f>
        <v>17.8</v>
      </c>
      <c r="AE10246">
        <f>MIS[[#This Row],[OrderAverageTradedPrice]]*MIS[[#This Row],[OrderQuantity]]</f>
        <v>6421.9999999999991</v>
      </c>
      <c r="AF10246">
        <f>MIS[[#This Row],[LTP]]*MIS[[#This Row],[OrderQuantity]]</f>
        <v>6764</v>
      </c>
      <c r="AG10246">
        <f>IF(MIS[[#This Row],[OrderSide]]="SELL",MIS[[#This Row],[VALUE]]-MIS[[#This Row],[LIVE_VALUE]],MIS[[#This Row],[LIVE_VALUE]]-MIS[[#This Row],[VALUE]])</f>
        <v>-342.00000000000091</v>
      </c>
      <c r="AH10246" t="str" cm="1">
        <f t="array" ref="AH102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6" t="str">
        <f>MIS[[#This Row],[TRADING SYMBOL]]</f>
        <v>SENSEX2552084800CE</v>
      </c>
      <c r="AJ10246" t="str">
        <f>IF(RIGHT(MIS[[#This Row],[Main/Hedge]],4)="MAIN","MAIN","HEDGE")</f>
        <v>HEDGE</v>
      </c>
      <c r="AK10246" t="str" cm="1">
        <f t="array" ref="AK10246">_xlfn._xlws.FILTER(Table4[Column1],ISNUMBER(SEARCH(Table4[Column1],MIS[[#This Row],[OrderUniqueIdentifier]])),"")</f>
        <v>NOTREND</v>
      </c>
    </row>
    <row r="10247" spans="1:37" x14ac:dyDescent="0.2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>
        <f>_xlfn.XLOOKUP(MIS[[#This Row],[TRADING SYMBOL]],[1]Sheet1!$D:$D,[1]Sheet1!$C:$C)</f>
        <v>3.05</v>
      </c>
      <c r="AE10247">
        <f>MIS[[#This Row],[OrderAverageTradedPrice]]*MIS[[#This Row],[OrderQuantity]]</f>
        <v>663.75</v>
      </c>
      <c r="AF10247">
        <f>MIS[[#This Row],[LTP]]*MIS[[#This Row],[OrderQuantity]]</f>
        <v>686.25</v>
      </c>
      <c r="AG10247">
        <f>IF(MIS[[#This Row],[OrderSide]]="SELL",MIS[[#This Row],[VALUE]]-MIS[[#This Row],[LIVE_VALUE]],MIS[[#This Row],[LIVE_VALUE]]-MIS[[#This Row],[VALUE]])</f>
        <v>-22.5</v>
      </c>
      <c r="AH10247" t="str" cm="1">
        <f t="array" ref="AH102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7" t="str">
        <f>MIS[[#This Row],[TRADING SYMBOL]]</f>
        <v>NIFTY2552226350CE</v>
      </c>
      <c r="AJ10247" t="str">
        <f>IF(RIGHT(MIS[[#This Row],[Main/Hedge]],4)="MAIN","MAIN","HEDGE")</f>
        <v>HEDGE</v>
      </c>
      <c r="AK10247" t="str" cm="1">
        <f t="array" ref="AK10247">_xlfn._xlws.FILTER(Table4[Column1],ISNUMBER(SEARCH(Table4[Column1],MIS[[#This Row],[OrderUniqueIdentifier]])),"")</f>
        <v>NOTREND</v>
      </c>
    </row>
    <row r="10248" spans="1:37" x14ac:dyDescent="0.2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>
        <f>_xlfn.XLOOKUP(MIS[[#This Row],[TRADING SYMBOL]],[1]Sheet1!$D:$D,[1]Sheet1!$C:$C)</f>
        <v>4.0999999999999996</v>
      </c>
      <c r="AE10248">
        <f>MIS[[#This Row],[OrderAverageTradedPrice]]*MIS[[#This Row],[OrderQuantity]]</f>
        <v>318</v>
      </c>
      <c r="AF10248">
        <f>MIS[[#This Row],[LTP]]*MIS[[#This Row],[OrderQuantity]]</f>
        <v>245.99999999999997</v>
      </c>
      <c r="AG10248">
        <f>IF(MIS[[#This Row],[OrderSide]]="SELL",MIS[[#This Row],[VALUE]]-MIS[[#This Row],[LIVE_VALUE]],MIS[[#This Row],[LIVE_VALUE]]-MIS[[#This Row],[VALUE]])</f>
        <v>72.000000000000028</v>
      </c>
      <c r="AH10248" t="str" cm="1">
        <f t="array" ref="AH10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48" t="str">
        <f>MIS[[#This Row],[TRADING SYMBOL]]</f>
        <v>SENSEX2552085900CE</v>
      </c>
      <c r="AJ10248" t="str">
        <f>IF(RIGHT(MIS[[#This Row],[Main/Hedge]],4)="MAIN","MAIN","HEDGE")</f>
        <v>HEDGE</v>
      </c>
      <c r="AK10248" t="str" cm="1">
        <f t="array" ref="AK10248">_xlfn._xlws.FILTER(Table4[Column1],ISNUMBER(SEARCH(Table4[Column1],MIS[[#This Row],[OrderUniqueIdentifier]])),"")</f>
        <v>XYT</v>
      </c>
    </row>
    <row r="10249" spans="1:37" x14ac:dyDescent="0.2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>
        <f>_xlfn.XLOOKUP(MIS[[#This Row],[TRADING SYMBOL]],[1]Sheet1!$D:$D,[1]Sheet1!$C:$C)</f>
        <v>4.0999999999999996</v>
      </c>
      <c r="AE10249">
        <f>MIS[[#This Row],[OrderAverageTradedPrice]]*MIS[[#This Row],[OrderQuantity]]</f>
        <v>318</v>
      </c>
      <c r="AF10249">
        <f>MIS[[#This Row],[LTP]]*MIS[[#This Row],[OrderQuantity]]</f>
        <v>245.99999999999997</v>
      </c>
      <c r="AG10249">
        <f>IF(MIS[[#This Row],[OrderSide]]="SELL",MIS[[#This Row],[VALUE]]-MIS[[#This Row],[LIVE_VALUE]],MIS[[#This Row],[LIVE_VALUE]]-MIS[[#This Row],[VALUE]])</f>
        <v>72.000000000000028</v>
      </c>
      <c r="AH10249" t="str" cm="1">
        <f t="array" ref="AH10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49" t="str">
        <f>MIS[[#This Row],[TRADING SYMBOL]]</f>
        <v>SENSEX2552085900CE</v>
      </c>
      <c r="AJ10249" t="str">
        <f>IF(RIGHT(MIS[[#This Row],[Main/Hedge]],4)="MAIN","MAIN","HEDGE")</f>
        <v>HEDGE</v>
      </c>
      <c r="AK10249" t="str" cm="1">
        <f t="array" ref="AK10249">_xlfn._xlws.FILTER(Table4[Column1],ISNUMBER(SEARCH(Table4[Column1],MIS[[#This Row],[OrderUniqueIdentifier]])),"")</f>
        <v>XYT</v>
      </c>
    </row>
    <row r="10250" spans="1:37" x14ac:dyDescent="0.2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>
        <f>_xlfn.XLOOKUP(MIS[[#This Row],[TRADING SYMBOL]],[1]Sheet1!$D:$D,[1]Sheet1!$C:$C)</f>
        <v>17.8</v>
      </c>
      <c r="AE10250">
        <f>MIS[[#This Row],[OrderAverageTradedPrice]]*MIS[[#This Row],[OrderQuantity]]</f>
        <v>1689.9999999999998</v>
      </c>
      <c r="AF10250">
        <f>MIS[[#This Row],[LTP]]*MIS[[#This Row],[OrderQuantity]]</f>
        <v>1780</v>
      </c>
      <c r="AG10250">
        <f>IF(MIS[[#This Row],[OrderSide]]="SELL",MIS[[#This Row],[VALUE]]-MIS[[#This Row],[LIVE_VALUE]],MIS[[#This Row],[LIVE_VALUE]]-MIS[[#This Row],[VALUE]])</f>
        <v>-90.000000000000227</v>
      </c>
      <c r="AH10250" t="str" cm="1">
        <f t="array" ref="AH102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0" t="str">
        <f>MIS[[#This Row],[TRADING SYMBOL]]</f>
        <v>SENSEX2552084800CE</v>
      </c>
      <c r="AJ10250" t="str">
        <f>IF(RIGHT(MIS[[#This Row],[Main/Hedge]],4)="MAIN","MAIN","HEDGE")</f>
        <v>HEDGE</v>
      </c>
      <c r="AK10250" t="str" cm="1">
        <f t="array" ref="AK10250">_xlfn._xlws.FILTER(Table4[Column1],ISNUMBER(SEARCH(Table4[Column1],MIS[[#This Row],[OrderUniqueIdentifier]])),"")</f>
        <v>NOTREND</v>
      </c>
    </row>
    <row r="10251" spans="1:37" x14ac:dyDescent="0.2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>
        <f>_xlfn.XLOOKUP(MIS[[#This Row],[TRADING SYMBOL]],[1]Sheet1!$D:$D,[1]Sheet1!$C:$C)</f>
        <v>3.05</v>
      </c>
      <c r="AE10251">
        <f>MIS[[#This Row],[OrderAverageTradedPrice]]*MIS[[#This Row],[OrderQuantity]]</f>
        <v>885</v>
      </c>
      <c r="AF10251">
        <f>MIS[[#This Row],[LTP]]*MIS[[#This Row],[OrderQuantity]]</f>
        <v>915</v>
      </c>
      <c r="AG10251">
        <f>IF(MIS[[#This Row],[OrderSide]]="SELL",MIS[[#This Row],[VALUE]]-MIS[[#This Row],[LIVE_VALUE]],MIS[[#This Row],[LIVE_VALUE]]-MIS[[#This Row],[VALUE]])</f>
        <v>-30</v>
      </c>
      <c r="AH10251" t="str" cm="1">
        <f t="array" ref="AH10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1" t="str">
        <f>MIS[[#This Row],[TRADING SYMBOL]]</f>
        <v>NIFTY2552226350CE</v>
      </c>
      <c r="AJ10251" t="str">
        <f>IF(RIGHT(MIS[[#This Row],[Main/Hedge]],4)="MAIN","MAIN","HEDGE")</f>
        <v>HEDGE</v>
      </c>
      <c r="AK10251" t="str" cm="1">
        <f t="array" ref="AK10251">_xlfn._xlws.FILTER(Table4[Column1],ISNUMBER(SEARCH(Table4[Column1],MIS[[#This Row],[OrderUniqueIdentifier]])),"")</f>
        <v>NOTREND</v>
      </c>
    </row>
    <row r="10252" spans="1:37" x14ac:dyDescent="0.2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>
        <f>_xlfn.XLOOKUP(MIS[[#This Row],[TRADING SYMBOL]],[1]Sheet1!$D:$D,[1]Sheet1!$C:$C)</f>
        <v>3.05</v>
      </c>
      <c r="AE10252">
        <f>MIS[[#This Row],[OrderAverageTradedPrice]]*MIS[[#This Row],[OrderQuantity]]</f>
        <v>663.75</v>
      </c>
      <c r="AF10252">
        <f>MIS[[#This Row],[LTP]]*MIS[[#This Row],[OrderQuantity]]</f>
        <v>686.25</v>
      </c>
      <c r="AG10252">
        <f>IF(MIS[[#This Row],[OrderSide]]="SELL",MIS[[#This Row],[VALUE]]-MIS[[#This Row],[LIVE_VALUE]],MIS[[#This Row],[LIVE_VALUE]]-MIS[[#This Row],[VALUE]])</f>
        <v>-22.5</v>
      </c>
      <c r="AH10252" t="str" cm="1">
        <f t="array" ref="AH102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2" t="str">
        <f>MIS[[#This Row],[TRADING SYMBOL]]</f>
        <v>NIFTY2552226350CE</v>
      </c>
      <c r="AJ10252" t="str">
        <f>IF(RIGHT(MIS[[#This Row],[Main/Hedge]],4)="MAIN","MAIN","HEDGE")</f>
        <v>HEDGE</v>
      </c>
      <c r="AK10252" t="str" cm="1">
        <f t="array" ref="AK10252">_xlfn._xlws.FILTER(Table4[Column1],ISNUMBER(SEARCH(Table4[Column1],MIS[[#This Row],[OrderUniqueIdentifier]])),"")</f>
        <v>NOTREND</v>
      </c>
    </row>
    <row r="10253" spans="1:37" x14ac:dyDescent="0.2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>
        <f>_xlfn.XLOOKUP(MIS[[#This Row],[TRADING SYMBOL]],[1]Sheet1!$D:$D,[1]Sheet1!$C:$C)</f>
        <v>9.25</v>
      </c>
      <c r="AE10253">
        <f>MIS[[#This Row],[OrderAverageTradedPrice]]*MIS[[#This Row],[OrderQuantity]]</f>
        <v>4410</v>
      </c>
      <c r="AF10253">
        <f>MIS[[#This Row],[LTP]]*MIS[[#This Row],[OrderQuantity]]</f>
        <v>4856.25</v>
      </c>
      <c r="AG10253">
        <f>IF(MIS[[#This Row],[OrderSide]]="SELL",MIS[[#This Row],[VALUE]]-MIS[[#This Row],[LIVE_VALUE]],MIS[[#This Row],[LIVE_VALUE]]-MIS[[#This Row],[VALUE]])</f>
        <v>-446.25</v>
      </c>
      <c r="AH10253" t="str" cm="1">
        <f t="array" ref="AH102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3" t="str">
        <f>MIS[[#This Row],[TRADING SYMBOL]]</f>
        <v>NIFTY2552223750PE</v>
      </c>
      <c r="AJ10253" t="str">
        <f>IF(RIGHT(MIS[[#This Row],[Main/Hedge]],4)="MAIN","MAIN","HEDGE")</f>
        <v>HEDGE</v>
      </c>
      <c r="AK10253" t="str" cm="1">
        <f t="array" ref="AK10253">_xlfn._xlws.FILTER(Table4[Column1],ISNUMBER(SEARCH(Table4[Column1],MIS[[#This Row],[OrderUniqueIdentifier]])),"")</f>
        <v>NOTREND</v>
      </c>
    </row>
    <row r="10254" spans="1:37" x14ac:dyDescent="0.2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>
        <f>_xlfn.XLOOKUP(MIS[[#This Row],[TRADING SYMBOL]],[1]Sheet1!$D:$D,[1]Sheet1!$C:$C)</f>
        <v>4.0999999999999996</v>
      </c>
      <c r="AE10254">
        <f>MIS[[#This Row],[OrderAverageTradedPrice]]*MIS[[#This Row],[OrderQuantity]]</f>
        <v>636</v>
      </c>
      <c r="AF10254">
        <f>MIS[[#This Row],[LTP]]*MIS[[#This Row],[OrderQuantity]]</f>
        <v>491.99999999999994</v>
      </c>
      <c r="AG10254">
        <f>IF(MIS[[#This Row],[OrderSide]]="SELL",MIS[[#This Row],[VALUE]]-MIS[[#This Row],[LIVE_VALUE]],MIS[[#This Row],[LIVE_VALUE]]-MIS[[#This Row],[VALUE]])</f>
        <v>144.00000000000006</v>
      </c>
      <c r="AH10254" t="str" cm="1">
        <f t="array" ref="AH10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54" t="str">
        <f>MIS[[#This Row],[TRADING SYMBOL]]</f>
        <v>SENSEX2552085900CE</v>
      </c>
      <c r="AJ10254" t="str">
        <f>IF(RIGHT(MIS[[#This Row],[Main/Hedge]],4)="MAIN","MAIN","HEDGE")</f>
        <v>HEDGE</v>
      </c>
      <c r="AK10254" t="str" cm="1">
        <f t="array" ref="AK10254">_xlfn._xlws.FILTER(Table4[Column1],ISNUMBER(SEARCH(Table4[Column1],MIS[[#This Row],[OrderUniqueIdentifier]])),"")</f>
        <v>XYT</v>
      </c>
    </row>
    <row r="10255" spans="1:37" x14ac:dyDescent="0.2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>
        <f>_xlfn.XLOOKUP(MIS[[#This Row],[TRADING SYMBOL]],[1]Sheet1!$D:$D,[1]Sheet1!$C:$C)</f>
        <v>10</v>
      </c>
      <c r="AE10255">
        <f>MIS[[#This Row],[OrderAverageTradedPrice]]*MIS[[#This Row],[OrderQuantity]]</f>
        <v>1645</v>
      </c>
      <c r="AF10255">
        <f>MIS[[#This Row],[LTP]]*MIS[[#This Row],[OrderQuantity]]</f>
        <v>1400</v>
      </c>
      <c r="AG10255">
        <f>IF(MIS[[#This Row],[OrderSide]]="SELL",MIS[[#This Row],[VALUE]]-MIS[[#This Row],[LIVE_VALUE]],MIS[[#This Row],[LIVE_VALUE]]-MIS[[#This Row],[VALUE]])</f>
        <v>245</v>
      </c>
      <c r="AH10255" t="str" cm="1">
        <f t="array" ref="AH10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55" t="str">
        <f>MIS[[#This Row],[TRADING SYMBOL]]</f>
        <v>SENSEX2552078500PE</v>
      </c>
      <c r="AJ10255" t="str">
        <f>IF(RIGHT(MIS[[#This Row],[Main/Hedge]],4)="MAIN","MAIN","HEDGE")</f>
        <v>HEDGE</v>
      </c>
      <c r="AK10255" t="str" cm="1">
        <f t="array" ref="AK10255">_xlfn._xlws.FILTER(Table4[Column1],ISNUMBER(SEARCH(Table4[Column1],MIS[[#This Row],[OrderUniqueIdentifier]])),"")</f>
        <v>XYT</v>
      </c>
    </row>
    <row r="10256" spans="1:37" x14ac:dyDescent="0.2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>
        <f>_xlfn.XLOOKUP(MIS[[#This Row],[TRADING SYMBOL]],[1]Sheet1!$D:$D,[1]Sheet1!$C:$C)</f>
        <v>32.799999999999997</v>
      </c>
      <c r="AE10256">
        <f>MIS[[#This Row],[OrderAverageTradedPrice]]*MIS[[#This Row],[OrderQuantity]]</f>
        <v>5832</v>
      </c>
      <c r="AF10256">
        <f>MIS[[#This Row],[LTP]]*MIS[[#This Row],[OrderQuantity]]</f>
        <v>5903.9999999999991</v>
      </c>
      <c r="AG10256">
        <f>IF(MIS[[#This Row],[OrderSide]]="SELL",MIS[[#This Row],[VALUE]]-MIS[[#This Row],[LIVE_VALUE]],MIS[[#This Row],[LIVE_VALUE]]-MIS[[#This Row],[VALUE]])</f>
        <v>-71.999999999999091</v>
      </c>
      <c r="AH10256" t="str" cm="1">
        <f t="array" ref="AH102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6" t="str">
        <f>MIS[[#This Row],[TRADING SYMBOL]]</f>
        <v>SENSEX2552079800PE</v>
      </c>
      <c r="AJ10256" t="str">
        <f>IF(RIGHT(MIS[[#This Row],[Main/Hedge]],4)="MAIN","MAIN","HEDGE")</f>
        <v>HEDGE</v>
      </c>
      <c r="AK10256" t="str" cm="1">
        <f t="array" ref="AK10256">_xlfn._xlws.FILTER(Table4[Column1],ISNUMBER(SEARCH(Table4[Column1],MIS[[#This Row],[OrderUniqueIdentifier]])),"")</f>
        <v>NOTREND</v>
      </c>
    </row>
    <row r="10257" spans="1:37" x14ac:dyDescent="0.2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>
        <f>_xlfn.XLOOKUP(MIS[[#This Row],[TRADING SYMBOL]],[1]Sheet1!$D:$D,[1]Sheet1!$C:$C)</f>
        <v>3.05</v>
      </c>
      <c r="AE10257">
        <f>MIS[[#This Row],[OrderAverageTradedPrice]]*MIS[[#This Row],[OrderQuantity]]</f>
        <v>442.5</v>
      </c>
      <c r="AF10257">
        <f>MIS[[#This Row],[LTP]]*MIS[[#This Row],[OrderQuantity]]</f>
        <v>457.5</v>
      </c>
      <c r="AG10257">
        <f>IF(MIS[[#This Row],[OrderSide]]="SELL",MIS[[#This Row],[VALUE]]-MIS[[#This Row],[LIVE_VALUE]],MIS[[#This Row],[LIVE_VALUE]]-MIS[[#This Row],[VALUE]])</f>
        <v>-15</v>
      </c>
      <c r="AH10257" t="str" cm="1">
        <f t="array" ref="AH102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7" t="str">
        <f>MIS[[#This Row],[TRADING SYMBOL]]</f>
        <v>NIFTY2552226350CE</v>
      </c>
      <c r="AJ10257" t="str">
        <f>IF(RIGHT(MIS[[#This Row],[Main/Hedge]],4)="MAIN","MAIN","HEDGE")</f>
        <v>HEDGE</v>
      </c>
      <c r="AK10257" t="str" cm="1">
        <f t="array" ref="AK10257">_xlfn._xlws.FILTER(Table4[Column1],ISNUMBER(SEARCH(Table4[Column1],MIS[[#This Row],[OrderUniqueIdentifier]])),"")</f>
        <v>NOTREND</v>
      </c>
    </row>
    <row r="10258" spans="1:37" x14ac:dyDescent="0.2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>
        <f>_xlfn.XLOOKUP(MIS[[#This Row],[TRADING SYMBOL]],[1]Sheet1!$D:$D,[1]Sheet1!$C:$C)</f>
        <v>9.25</v>
      </c>
      <c r="AE10258">
        <f>MIS[[#This Row],[OrderAverageTradedPrice]]*MIS[[#This Row],[OrderQuantity]]</f>
        <v>1260</v>
      </c>
      <c r="AF10258">
        <f>MIS[[#This Row],[LTP]]*MIS[[#This Row],[OrderQuantity]]</f>
        <v>1387.5</v>
      </c>
      <c r="AG10258">
        <f>IF(MIS[[#This Row],[OrderSide]]="SELL",MIS[[#This Row],[VALUE]]-MIS[[#This Row],[LIVE_VALUE]],MIS[[#This Row],[LIVE_VALUE]]-MIS[[#This Row],[VALUE]])</f>
        <v>-127.5</v>
      </c>
      <c r="AH10258" t="str" cm="1">
        <f t="array" ref="AH102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8" t="str">
        <f>MIS[[#This Row],[TRADING SYMBOL]]</f>
        <v>NIFTY2552223750PE</v>
      </c>
      <c r="AJ10258" t="str">
        <f>IF(RIGHT(MIS[[#This Row],[Main/Hedge]],4)="MAIN","MAIN","HEDGE")</f>
        <v>HEDGE</v>
      </c>
      <c r="AK10258" t="str" cm="1">
        <f t="array" ref="AK10258">_xlfn._xlws.FILTER(Table4[Column1],ISNUMBER(SEARCH(Table4[Column1],MIS[[#This Row],[OrderUniqueIdentifier]])),"")</f>
        <v>NOTREND</v>
      </c>
    </row>
    <row r="10259" spans="1:37" x14ac:dyDescent="0.2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>
        <f>_xlfn.XLOOKUP(MIS[[#This Row],[TRADING SYMBOL]],[1]Sheet1!$D:$D,[1]Sheet1!$C:$C)</f>
        <v>4.0999999999999996</v>
      </c>
      <c r="AE10259">
        <f>MIS[[#This Row],[OrderAverageTradedPrice]]*MIS[[#This Row],[OrderQuantity]]</f>
        <v>212</v>
      </c>
      <c r="AF10259">
        <f>MIS[[#This Row],[LTP]]*MIS[[#This Row],[OrderQuantity]]</f>
        <v>164</v>
      </c>
      <c r="AG10259">
        <f>IF(MIS[[#This Row],[OrderSide]]="SELL",MIS[[#This Row],[VALUE]]-MIS[[#This Row],[LIVE_VALUE]],MIS[[#This Row],[LIVE_VALUE]]-MIS[[#This Row],[VALUE]])</f>
        <v>48</v>
      </c>
      <c r="AH10259" t="str" cm="1">
        <f t="array" ref="AH10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59" t="str">
        <f>MIS[[#This Row],[TRADING SYMBOL]]</f>
        <v>SENSEX2552085900CE</v>
      </c>
      <c r="AJ10259" t="str">
        <f>IF(RIGHT(MIS[[#This Row],[Main/Hedge]],4)="MAIN","MAIN","HEDGE")</f>
        <v>HEDGE</v>
      </c>
      <c r="AK10259" t="str" cm="1">
        <f t="array" ref="AK10259">_xlfn._xlws.FILTER(Table4[Column1],ISNUMBER(SEARCH(Table4[Column1],MIS[[#This Row],[OrderUniqueIdentifier]])),"")</f>
        <v>XYT</v>
      </c>
    </row>
    <row r="10260" spans="1:37" x14ac:dyDescent="0.2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>
        <f>_xlfn.XLOOKUP(MIS[[#This Row],[TRADING SYMBOL]],[1]Sheet1!$D:$D,[1]Sheet1!$C:$C)</f>
        <v>10</v>
      </c>
      <c r="AE10260">
        <f>MIS[[#This Row],[OrderAverageTradedPrice]]*MIS[[#This Row],[OrderQuantity]]</f>
        <v>472</v>
      </c>
      <c r="AF10260">
        <f>MIS[[#This Row],[LTP]]*MIS[[#This Row],[OrderQuantity]]</f>
        <v>400</v>
      </c>
      <c r="AG10260">
        <f>IF(MIS[[#This Row],[OrderSide]]="SELL",MIS[[#This Row],[VALUE]]-MIS[[#This Row],[LIVE_VALUE]],MIS[[#This Row],[LIVE_VALUE]]-MIS[[#This Row],[VALUE]])</f>
        <v>72</v>
      </c>
      <c r="AH10260" t="str" cm="1">
        <f t="array" ref="AH10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60" t="str">
        <f>MIS[[#This Row],[TRADING SYMBOL]]</f>
        <v>SENSEX2552078500PE</v>
      </c>
      <c r="AJ10260" t="str">
        <f>IF(RIGHT(MIS[[#This Row],[Main/Hedge]],4)="MAIN","MAIN","HEDGE")</f>
        <v>HEDGE</v>
      </c>
      <c r="AK10260" t="str" cm="1">
        <f t="array" ref="AK10260">_xlfn._xlws.FILTER(Table4[Column1],ISNUMBER(SEARCH(Table4[Column1],MIS[[#This Row],[OrderUniqueIdentifier]])),"")</f>
        <v>XYT</v>
      </c>
    </row>
    <row r="10261" spans="1:37" x14ac:dyDescent="0.2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>
        <f>_xlfn.XLOOKUP(MIS[[#This Row],[TRADING SYMBOL]],[1]Sheet1!$D:$D,[1]Sheet1!$C:$C)</f>
        <v>32.799999999999997</v>
      </c>
      <c r="AE10261">
        <f>MIS[[#This Row],[OrderAverageTradedPrice]]*MIS[[#This Row],[OrderQuantity]]</f>
        <v>1296</v>
      </c>
      <c r="AF10261">
        <f>MIS[[#This Row],[LTP]]*MIS[[#This Row],[OrderQuantity]]</f>
        <v>1312</v>
      </c>
      <c r="AG10261">
        <f>IF(MIS[[#This Row],[OrderSide]]="SELL",MIS[[#This Row],[VALUE]]-MIS[[#This Row],[LIVE_VALUE]],MIS[[#This Row],[LIVE_VALUE]]-MIS[[#This Row],[VALUE]])</f>
        <v>-16</v>
      </c>
      <c r="AH10261" t="str" cm="1">
        <f t="array" ref="AH102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1" t="str">
        <f>MIS[[#This Row],[TRADING SYMBOL]]</f>
        <v>SENSEX2552079800PE</v>
      </c>
      <c r="AJ10261" t="str">
        <f>IF(RIGHT(MIS[[#This Row],[Main/Hedge]],4)="MAIN","MAIN","HEDGE")</f>
        <v>HEDGE</v>
      </c>
      <c r="AK10261" t="str" cm="1">
        <f t="array" ref="AK10261">_xlfn._xlws.FILTER(Table4[Column1],ISNUMBER(SEARCH(Table4[Column1],MIS[[#This Row],[OrderUniqueIdentifier]])),"")</f>
        <v>NOTREND</v>
      </c>
    </row>
    <row r="10262" spans="1:37" x14ac:dyDescent="0.2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>
        <f>_xlfn.XLOOKUP(MIS[[#This Row],[TRADING SYMBOL]],[1]Sheet1!$D:$D,[1]Sheet1!$C:$C)</f>
        <v>9.25</v>
      </c>
      <c r="AE10262">
        <f>MIS[[#This Row],[OrderAverageTradedPrice]]*MIS[[#This Row],[OrderQuantity]]</f>
        <v>630</v>
      </c>
      <c r="AF10262">
        <f>MIS[[#This Row],[LTP]]*MIS[[#This Row],[OrderQuantity]]</f>
        <v>693.75</v>
      </c>
      <c r="AG10262">
        <f>IF(MIS[[#This Row],[OrderSide]]="SELL",MIS[[#This Row],[VALUE]]-MIS[[#This Row],[LIVE_VALUE]],MIS[[#This Row],[LIVE_VALUE]]-MIS[[#This Row],[VALUE]])</f>
        <v>-63.75</v>
      </c>
      <c r="AH10262" t="str" cm="1">
        <f t="array" ref="AH10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2" t="str">
        <f>MIS[[#This Row],[TRADING SYMBOL]]</f>
        <v>NIFTY2552223750PE</v>
      </c>
      <c r="AJ10262" t="str">
        <f>IF(RIGHT(MIS[[#This Row],[Main/Hedge]],4)="MAIN","MAIN","HEDGE")</f>
        <v>HEDGE</v>
      </c>
      <c r="AK10262" t="str" cm="1">
        <f t="array" ref="AK10262">_xlfn._xlws.FILTER(Table4[Column1],ISNUMBER(SEARCH(Table4[Column1],MIS[[#This Row],[OrderUniqueIdentifier]])),"")</f>
        <v>NOTREND</v>
      </c>
    </row>
    <row r="10263" spans="1:37" x14ac:dyDescent="0.2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>
        <f>_xlfn.XLOOKUP(MIS[[#This Row],[TRADING SYMBOL]],[1]Sheet1!$D:$D,[1]Sheet1!$C:$C)</f>
        <v>17.8</v>
      </c>
      <c r="AE10263">
        <f>MIS[[#This Row],[OrderAverageTradedPrice]]*MIS[[#This Row],[OrderQuantity]]</f>
        <v>336</v>
      </c>
      <c r="AF10263">
        <f>MIS[[#This Row],[LTP]]*MIS[[#This Row],[OrderQuantity]]</f>
        <v>356</v>
      </c>
      <c r="AG10263">
        <f>IF(MIS[[#This Row],[OrderSide]]="SELL",MIS[[#This Row],[VALUE]]-MIS[[#This Row],[LIVE_VALUE]],MIS[[#This Row],[LIVE_VALUE]]-MIS[[#This Row],[VALUE]])</f>
        <v>-20</v>
      </c>
      <c r="AH10263" t="str" cm="1">
        <f t="array" ref="AH102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3" t="str">
        <f>MIS[[#This Row],[TRADING SYMBOL]]</f>
        <v>SENSEX2552084800CE</v>
      </c>
      <c r="AJ10263" t="str">
        <f>IF(RIGHT(MIS[[#This Row],[Main/Hedge]],4)="MAIN","MAIN","HEDGE")</f>
        <v>HEDGE</v>
      </c>
      <c r="AK10263" t="str" cm="1">
        <f t="array" ref="AK10263">_xlfn._xlws.FILTER(Table4[Column1],ISNUMBER(SEARCH(Table4[Column1],MIS[[#This Row],[OrderUniqueIdentifier]])),"")</f>
        <v>NOTREND</v>
      </c>
    </row>
    <row r="10264" spans="1:37" x14ac:dyDescent="0.2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>
        <f>_xlfn.XLOOKUP(MIS[[#This Row],[TRADING SYMBOL]],[1]Sheet1!$D:$D,[1]Sheet1!$C:$C)</f>
        <v>8.25</v>
      </c>
      <c r="AE10264">
        <f>MIS[[#This Row],[OrderAverageTradedPrice]]*MIS[[#This Row],[OrderQuantity]]</f>
        <v>1572</v>
      </c>
      <c r="AF10264">
        <f>MIS[[#This Row],[LTP]]*MIS[[#This Row],[OrderQuantity]]</f>
        <v>990</v>
      </c>
      <c r="AG10264">
        <f>IF(MIS[[#This Row],[OrderSide]]="SELL",MIS[[#This Row],[VALUE]]-MIS[[#This Row],[LIVE_VALUE]],MIS[[#This Row],[LIVE_VALUE]]-MIS[[#This Row],[VALUE]])</f>
        <v>582</v>
      </c>
      <c r="AH10264" t="str" cm="1">
        <f t="array" ref="AH10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64" t="str">
        <f>MIS[[#This Row],[TRADING SYMBOL]]</f>
        <v>SENSEX2552078600PE</v>
      </c>
      <c r="AJ10264" t="str">
        <f>IF(RIGHT(MIS[[#This Row],[Main/Hedge]],4)="MAIN","MAIN","HEDGE")</f>
        <v>HEDGE</v>
      </c>
      <c r="AK10264" t="str" cm="1">
        <f t="array" ref="AK10264">_xlfn._xlws.FILTER(Table4[Column1],ISNUMBER(SEARCH(Table4[Column1],MIS[[#This Row],[OrderUniqueIdentifier]])),"")</f>
        <v>XYT</v>
      </c>
    </row>
    <row r="10265" spans="1:37" x14ac:dyDescent="0.2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>
        <f>_xlfn.XLOOKUP(MIS[[#This Row],[TRADING SYMBOL]],[1]Sheet1!$D:$D,[1]Sheet1!$C:$C)</f>
        <v>4.0999999999999996</v>
      </c>
      <c r="AE10265">
        <f>MIS[[#This Row],[OrderAverageTradedPrice]]*MIS[[#This Row],[OrderQuantity]]</f>
        <v>210</v>
      </c>
      <c r="AF10265">
        <f>MIS[[#This Row],[LTP]]*MIS[[#This Row],[OrderQuantity]]</f>
        <v>164</v>
      </c>
      <c r="AG10265">
        <f>IF(MIS[[#This Row],[OrderSide]]="SELL",MIS[[#This Row],[VALUE]]-MIS[[#This Row],[LIVE_VALUE]],MIS[[#This Row],[LIVE_VALUE]]-MIS[[#This Row],[VALUE]])</f>
        <v>46</v>
      </c>
      <c r="AH10265" t="str" cm="1">
        <f t="array" ref="AH10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65" t="str">
        <f>MIS[[#This Row],[TRADING SYMBOL]]</f>
        <v>SENSEX2552085900CE</v>
      </c>
      <c r="AJ10265" t="str">
        <f>IF(RIGHT(MIS[[#This Row],[Main/Hedge]],4)="MAIN","MAIN","HEDGE")</f>
        <v>HEDGE</v>
      </c>
      <c r="AK10265" t="str" cm="1">
        <f t="array" ref="AK10265">_xlfn._xlws.FILTER(Table4[Column1],ISNUMBER(SEARCH(Table4[Column1],MIS[[#This Row],[OrderUniqueIdentifier]])),"")</f>
        <v>XYT</v>
      </c>
    </row>
    <row r="10266" spans="1:37" x14ac:dyDescent="0.2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>
        <f>_xlfn.XLOOKUP(MIS[[#This Row],[TRADING SYMBOL]],[1]Sheet1!$D:$D,[1]Sheet1!$C:$C)</f>
        <v>10</v>
      </c>
      <c r="AE10266">
        <f>MIS[[#This Row],[OrderAverageTradedPrice]]*MIS[[#This Row],[OrderQuantity]]</f>
        <v>1185</v>
      </c>
      <c r="AF10266">
        <f>MIS[[#This Row],[LTP]]*MIS[[#This Row],[OrderQuantity]]</f>
        <v>1000</v>
      </c>
      <c r="AG10266">
        <f>IF(MIS[[#This Row],[OrderSide]]="SELL",MIS[[#This Row],[VALUE]]-MIS[[#This Row],[LIVE_VALUE]],MIS[[#This Row],[LIVE_VALUE]]-MIS[[#This Row],[VALUE]])</f>
        <v>185</v>
      </c>
      <c r="AH10266" t="str" cm="1">
        <f t="array" ref="AH10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66" t="str">
        <f>MIS[[#This Row],[TRADING SYMBOL]]</f>
        <v>SENSEX2552078500PE</v>
      </c>
      <c r="AJ10266" t="str">
        <f>IF(RIGHT(MIS[[#This Row],[Main/Hedge]],4)="MAIN","MAIN","HEDGE")</f>
        <v>HEDGE</v>
      </c>
      <c r="AK10266" t="str" cm="1">
        <f t="array" ref="AK10266">_xlfn._xlws.FILTER(Table4[Column1],ISNUMBER(SEARCH(Table4[Column1],MIS[[#This Row],[OrderUniqueIdentifier]])),"")</f>
        <v>XYT</v>
      </c>
    </row>
    <row r="10267" spans="1:37" x14ac:dyDescent="0.2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>
        <f>_xlfn.XLOOKUP(MIS[[#This Row],[TRADING SYMBOL]],[1]Sheet1!$D:$D,[1]Sheet1!$C:$C)</f>
        <v>9.6999999999999993</v>
      </c>
      <c r="AE10267">
        <f>MIS[[#This Row],[OrderAverageTradedPrice]]*MIS[[#This Row],[OrderQuantity]]</f>
        <v>1600</v>
      </c>
      <c r="AF10267">
        <f>MIS[[#This Row],[LTP]]*MIS[[#This Row],[OrderQuantity]]</f>
        <v>969.99999999999989</v>
      </c>
      <c r="AG10267">
        <f>IF(MIS[[#This Row],[OrderSide]]="SELL",MIS[[#This Row],[VALUE]]-MIS[[#This Row],[LIVE_VALUE]],MIS[[#This Row],[LIVE_VALUE]]-MIS[[#This Row],[VALUE]])</f>
        <v>630.00000000000011</v>
      </c>
      <c r="AH10267" t="str" cm="1">
        <f t="array" ref="AH10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67" t="str">
        <f>MIS[[#This Row],[TRADING SYMBOL]]</f>
        <v>SENSEX2552078900PE</v>
      </c>
      <c r="AJ10267" t="str">
        <f>IF(RIGHT(MIS[[#This Row],[Main/Hedge]],4)="MAIN","MAIN","HEDGE")</f>
        <v>HEDGE</v>
      </c>
      <c r="AK10267" t="str" cm="1">
        <f t="array" ref="AK10267">_xlfn._xlws.FILTER(Table4[Column1],ISNUMBER(SEARCH(Table4[Column1],MIS[[#This Row],[OrderUniqueIdentifier]])),"")</f>
        <v>XYT</v>
      </c>
    </row>
    <row r="10268" spans="1:37" x14ac:dyDescent="0.2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>
        <f>_xlfn.XLOOKUP(MIS[[#This Row],[TRADING SYMBOL]],[1]Sheet1!$D:$D,[1]Sheet1!$C:$C)</f>
        <v>9.25</v>
      </c>
      <c r="AE10268">
        <f>MIS[[#This Row],[OrderAverageTradedPrice]]*MIS[[#This Row],[OrderQuantity]]</f>
        <v>1890</v>
      </c>
      <c r="AF10268">
        <f>MIS[[#This Row],[LTP]]*MIS[[#This Row],[OrderQuantity]]</f>
        <v>2081.25</v>
      </c>
      <c r="AG10268">
        <f>IF(MIS[[#This Row],[OrderSide]]="SELL",MIS[[#This Row],[VALUE]]-MIS[[#This Row],[LIVE_VALUE]],MIS[[#This Row],[LIVE_VALUE]]-MIS[[#This Row],[VALUE]])</f>
        <v>-191.25</v>
      </c>
      <c r="AH10268" t="str" cm="1">
        <f t="array" ref="AH10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8" t="str">
        <f>MIS[[#This Row],[TRADING SYMBOL]]</f>
        <v>NIFTY2552223750PE</v>
      </c>
      <c r="AJ10268" t="str">
        <f>IF(RIGHT(MIS[[#This Row],[Main/Hedge]],4)="MAIN","MAIN","HEDGE")</f>
        <v>HEDGE</v>
      </c>
      <c r="AK10268" t="str" cm="1">
        <f t="array" ref="AK10268">_xlfn._xlws.FILTER(Table4[Column1],ISNUMBER(SEARCH(Table4[Column1],MIS[[#This Row],[OrderUniqueIdentifier]])),"")</f>
        <v>NOTREND</v>
      </c>
    </row>
    <row r="10269" spans="1:37" x14ac:dyDescent="0.2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>
        <f>_xlfn.XLOOKUP(MIS[[#This Row],[TRADING SYMBOL]],[1]Sheet1!$D:$D,[1]Sheet1!$C:$C)</f>
        <v>4.0999999999999996</v>
      </c>
      <c r="AE10269">
        <f>MIS[[#This Row],[OrderAverageTradedPrice]]*MIS[[#This Row],[OrderQuantity]]</f>
        <v>318</v>
      </c>
      <c r="AF10269">
        <f>MIS[[#This Row],[LTP]]*MIS[[#This Row],[OrderQuantity]]</f>
        <v>245.99999999999997</v>
      </c>
      <c r="AG10269">
        <f>IF(MIS[[#This Row],[OrderSide]]="SELL",MIS[[#This Row],[VALUE]]-MIS[[#This Row],[LIVE_VALUE]],MIS[[#This Row],[LIVE_VALUE]]-MIS[[#This Row],[VALUE]])</f>
        <v>72.000000000000028</v>
      </c>
      <c r="AH10269" t="str" cm="1">
        <f t="array" ref="AH10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69" t="str">
        <f>MIS[[#This Row],[TRADING SYMBOL]]</f>
        <v>SENSEX2552085900CE</v>
      </c>
      <c r="AJ10269" t="str">
        <f>IF(RIGHT(MIS[[#This Row],[Main/Hedge]],4)="MAIN","MAIN","HEDGE")</f>
        <v>HEDGE</v>
      </c>
      <c r="AK10269" t="str" cm="1">
        <f t="array" ref="AK10269">_xlfn._xlws.FILTER(Table4[Column1],ISNUMBER(SEARCH(Table4[Column1],MIS[[#This Row],[OrderUniqueIdentifier]])),"")</f>
        <v>XYT</v>
      </c>
    </row>
    <row r="10270" spans="1:37" x14ac:dyDescent="0.2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>
        <f>_xlfn.XLOOKUP(MIS[[#This Row],[TRADING SYMBOL]],[1]Sheet1!$D:$D,[1]Sheet1!$C:$C)</f>
        <v>17.8</v>
      </c>
      <c r="AE10270">
        <f>MIS[[#This Row],[OrderAverageTradedPrice]]*MIS[[#This Row],[OrderQuantity]]</f>
        <v>1680</v>
      </c>
      <c r="AF10270">
        <f>MIS[[#This Row],[LTP]]*MIS[[#This Row],[OrderQuantity]]</f>
        <v>1780</v>
      </c>
      <c r="AG10270">
        <f>IF(MIS[[#This Row],[OrderSide]]="SELL",MIS[[#This Row],[VALUE]]-MIS[[#This Row],[LIVE_VALUE]],MIS[[#This Row],[LIVE_VALUE]]-MIS[[#This Row],[VALUE]])</f>
        <v>-100</v>
      </c>
      <c r="AH10270" t="str" cm="1">
        <f t="array" ref="AH10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0" t="str">
        <f>MIS[[#This Row],[TRADING SYMBOL]]</f>
        <v>SENSEX2552084800CE</v>
      </c>
      <c r="AJ10270" t="str">
        <f>IF(RIGHT(MIS[[#This Row],[Main/Hedge]],4)="MAIN","MAIN","HEDGE")</f>
        <v>HEDGE</v>
      </c>
      <c r="AK10270" t="str" cm="1">
        <f t="array" ref="AK10270">_xlfn._xlws.FILTER(Table4[Column1],ISNUMBER(SEARCH(Table4[Column1],MIS[[#This Row],[OrderUniqueIdentifier]])),"")</f>
        <v>NOTREND</v>
      </c>
    </row>
    <row r="10271" spans="1:37" x14ac:dyDescent="0.2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>
        <f>_xlfn.XLOOKUP(MIS[[#This Row],[TRADING SYMBOL]],[1]Sheet1!$D:$D,[1]Sheet1!$C:$C)</f>
        <v>4.0999999999999996</v>
      </c>
      <c r="AE10271">
        <f>MIS[[#This Row],[OrderAverageTradedPrice]]*MIS[[#This Row],[OrderQuantity]]</f>
        <v>315</v>
      </c>
      <c r="AF10271">
        <f>MIS[[#This Row],[LTP]]*MIS[[#This Row],[OrderQuantity]]</f>
        <v>245.99999999999997</v>
      </c>
      <c r="AG10271">
        <f>IF(MIS[[#This Row],[OrderSide]]="SELL",MIS[[#This Row],[VALUE]]-MIS[[#This Row],[LIVE_VALUE]],MIS[[#This Row],[LIVE_VALUE]]-MIS[[#This Row],[VALUE]])</f>
        <v>69.000000000000028</v>
      </c>
      <c r="AH10271" t="str" cm="1">
        <f t="array" ref="AH10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71" t="str">
        <f>MIS[[#This Row],[TRADING SYMBOL]]</f>
        <v>SENSEX2552085900CE</v>
      </c>
      <c r="AJ10271" t="str">
        <f>IF(RIGHT(MIS[[#This Row],[Main/Hedge]],4)="MAIN","MAIN","HEDGE")</f>
        <v>HEDGE</v>
      </c>
      <c r="AK10271" t="str" cm="1">
        <f t="array" ref="AK10271">_xlfn._xlws.FILTER(Table4[Column1],ISNUMBER(SEARCH(Table4[Column1],MIS[[#This Row],[OrderUniqueIdentifier]])),"")</f>
        <v>XYT</v>
      </c>
    </row>
    <row r="10272" spans="1:37" x14ac:dyDescent="0.2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>
        <f>_xlfn.XLOOKUP(MIS[[#This Row],[TRADING SYMBOL]],[1]Sheet1!$D:$D,[1]Sheet1!$C:$C)</f>
        <v>10</v>
      </c>
      <c r="AE10272">
        <f>MIS[[#This Row],[OrderAverageTradedPrice]]*MIS[[#This Row],[OrderQuantity]]</f>
        <v>708</v>
      </c>
      <c r="AF10272">
        <f>MIS[[#This Row],[LTP]]*MIS[[#This Row],[OrderQuantity]]</f>
        <v>600</v>
      </c>
      <c r="AG10272">
        <f>IF(MIS[[#This Row],[OrderSide]]="SELL",MIS[[#This Row],[VALUE]]-MIS[[#This Row],[LIVE_VALUE]],MIS[[#This Row],[LIVE_VALUE]]-MIS[[#This Row],[VALUE]])</f>
        <v>108</v>
      </c>
      <c r="AH10272" t="str" cm="1">
        <f t="array" ref="AH10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72" t="str">
        <f>MIS[[#This Row],[TRADING SYMBOL]]</f>
        <v>SENSEX2552078500PE</v>
      </c>
      <c r="AJ10272" t="str">
        <f>IF(RIGHT(MIS[[#This Row],[Main/Hedge]],4)="MAIN","MAIN","HEDGE")</f>
        <v>HEDGE</v>
      </c>
      <c r="AK10272" t="str" cm="1">
        <f t="array" ref="AK10272">_xlfn._xlws.FILTER(Table4[Column1],ISNUMBER(SEARCH(Table4[Column1],MIS[[#This Row],[OrderUniqueIdentifier]])),"")</f>
        <v>XYT</v>
      </c>
    </row>
    <row r="10273" spans="1:37" x14ac:dyDescent="0.2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>
        <f>_xlfn.XLOOKUP(MIS[[#This Row],[TRADING SYMBOL]],[1]Sheet1!$D:$D,[1]Sheet1!$C:$C)</f>
        <v>10</v>
      </c>
      <c r="AE10273">
        <f>MIS[[#This Row],[OrderAverageTradedPrice]]*MIS[[#This Row],[OrderQuantity]]</f>
        <v>237</v>
      </c>
      <c r="AF10273">
        <f>MIS[[#This Row],[LTP]]*MIS[[#This Row],[OrderQuantity]]</f>
        <v>200</v>
      </c>
      <c r="AG10273">
        <f>IF(MIS[[#This Row],[OrderSide]]="SELL",MIS[[#This Row],[VALUE]]-MIS[[#This Row],[LIVE_VALUE]],MIS[[#This Row],[LIVE_VALUE]]-MIS[[#This Row],[VALUE]])</f>
        <v>37</v>
      </c>
      <c r="AH10273" t="str" cm="1">
        <f t="array" ref="AH10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73" t="str">
        <f>MIS[[#This Row],[TRADING SYMBOL]]</f>
        <v>SENSEX2552078500PE</v>
      </c>
      <c r="AJ10273" t="str">
        <f>IF(RIGHT(MIS[[#This Row],[Main/Hedge]],4)="MAIN","MAIN","HEDGE")</f>
        <v>HEDGE</v>
      </c>
      <c r="AK10273" t="str" cm="1">
        <f t="array" ref="AK10273">_xlfn._xlws.FILTER(Table4[Column1],ISNUMBER(SEARCH(Table4[Column1],MIS[[#This Row],[OrderUniqueIdentifier]])),"")</f>
        <v>XYT</v>
      </c>
    </row>
    <row r="10274" spans="1:37" x14ac:dyDescent="0.2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>
        <f>_xlfn.XLOOKUP(MIS[[#This Row],[TRADING SYMBOL]],[1]Sheet1!$D:$D,[1]Sheet1!$C:$C)</f>
        <v>409.5</v>
      </c>
      <c r="AE10274">
        <f>MIS[[#This Row],[OrderAverageTradedPrice]]*MIS[[#This Row],[OrderQuantity]]</f>
        <v>8033</v>
      </c>
      <c r="AF10274">
        <f>MIS[[#This Row],[LTP]]*MIS[[#This Row],[OrderQuantity]]</f>
        <v>8190</v>
      </c>
      <c r="AG10274">
        <f>IF(MIS[[#This Row],[OrderSide]]="SELL",MIS[[#This Row],[VALUE]]-MIS[[#This Row],[LIVE_VALUE]],MIS[[#This Row],[LIVE_VALUE]]-MIS[[#This Row],[VALUE]])</f>
        <v>157</v>
      </c>
      <c r="AH10274" t="str" cm="1">
        <f t="array" ref="AH10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274" t="str">
        <f>MIS[[#This Row],[TRADING SYMBOL]]</f>
        <v>SENSEX2552082300PE</v>
      </c>
      <c r="AJ10274" t="str">
        <f>IF(RIGHT(MIS[[#This Row],[Main/Hedge]],4)="MAIN","MAIN","HEDGE")</f>
        <v>MAIN</v>
      </c>
      <c r="AK10274" t="str" cm="1">
        <f t="array" ref="AK10274">_xlfn._xlws.FILTER(Table4[Column1],ISNUMBER(SEARCH(Table4[Column1],MIS[[#This Row],[OrderUniqueIdentifier]])),"")</f>
        <v>LONGSHORT</v>
      </c>
    </row>
    <row r="10275" spans="1:37" x14ac:dyDescent="0.2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>
        <f>_xlfn.XLOOKUP(MIS[[#This Row],[TRADING SYMBOL]],[1]Sheet1!$D:$D,[1]Sheet1!$C:$C)</f>
        <v>9.25</v>
      </c>
      <c r="AE10275">
        <f>MIS[[#This Row],[OrderAverageTradedPrice]]*MIS[[#This Row],[OrderQuantity]]</f>
        <v>630</v>
      </c>
      <c r="AF10275">
        <f>MIS[[#This Row],[LTP]]*MIS[[#This Row],[OrderQuantity]]</f>
        <v>693.75</v>
      </c>
      <c r="AG10275">
        <f>IF(MIS[[#This Row],[OrderSide]]="SELL",MIS[[#This Row],[VALUE]]-MIS[[#This Row],[LIVE_VALUE]],MIS[[#This Row],[LIVE_VALUE]]-MIS[[#This Row],[VALUE]])</f>
        <v>-63.75</v>
      </c>
      <c r="AH10275" t="str" cm="1">
        <f t="array" ref="AH10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5" t="str">
        <f>MIS[[#This Row],[TRADING SYMBOL]]</f>
        <v>NIFTY2552223750PE</v>
      </c>
      <c r="AJ10275" t="str">
        <f>IF(RIGHT(MIS[[#This Row],[Main/Hedge]],4)="MAIN","MAIN","HEDGE")</f>
        <v>HEDGE</v>
      </c>
      <c r="AK10275" t="str" cm="1">
        <f t="array" ref="AK10275">_xlfn._xlws.FILTER(Table4[Column1],ISNUMBER(SEARCH(Table4[Column1],MIS[[#This Row],[OrderUniqueIdentifier]])),"")</f>
        <v>NOTREND</v>
      </c>
    </row>
    <row r="10276" spans="1:37" x14ac:dyDescent="0.2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>
        <f>_xlfn.XLOOKUP(MIS[[#This Row],[TRADING SYMBOL]],[1]Sheet1!$D:$D,[1]Sheet1!$C:$C)</f>
        <v>17.8</v>
      </c>
      <c r="AE10276">
        <f>MIS[[#This Row],[OrderAverageTradedPrice]]*MIS[[#This Row],[OrderQuantity]]</f>
        <v>674</v>
      </c>
      <c r="AF10276">
        <f>MIS[[#This Row],[LTP]]*MIS[[#This Row],[OrderQuantity]]</f>
        <v>712</v>
      </c>
      <c r="AG10276">
        <f>IF(MIS[[#This Row],[OrderSide]]="SELL",MIS[[#This Row],[VALUE]]-MIS[[#This Row],[LIVE_VALUE]],MIS[[#This Row],[LIVE_VALUE]]-MIS[[#This Row],[VALUE]])</f>
        <v>-38</v>
      </c>
      <c r="AH10276" t="str" cm="1">
        <f t="array" ref="AH10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6" t="str">
        <f>MIS[[#This Row],[TRADING SYMBOL]]</f>
        <v>SENSEX2552084800CE</v>
      </c>
      <c r="AJ10276" t="str">
        <f>IF(RIGHT(MIS[[#This Row],[Main/Hedge]],4)="MAIN","MAIN","HEDGE")</f>
        <v>HEDGE</v>
      </c>
      <c r="AK10276" t="str" cm="1">
        <f t="array" ref="AK10276">_xlfn._xlws.FILTER(Table4[Column1],ISNUMBER(SEARCH(Table4[Column1],MIS[[#This Row],[OrderUniqueIdentifier]])),"")</f>
        <v>NOTREND</v>
      </c>
    </row>
    <row r="10277" spans="1:37" x14ac:dyDescent="0.2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>
        <f>_xlfn.XLOOKUP(MIS[[#This Row],[TRADING SYMBOL]],[1]Sheet1!$D:$D,[1]Sheet1!$C:$C)</f>
        <v>4.0999999999999996</v>
      </c>
      <c r="AE10277">
        <f>MIS[[#This Row],[OrderAverageTradedPrice]]*MIS[[#This Row],[OrderQuantity]]</f>
        <v>105</v>
      </c>
      <c r="AF10277">
        <f>MIS[[#This Row],[LTP]]*MIS[[#This Row],[OrderQuantity]]</f>
        <v>82</v>
      </c>
      <c r="AG10277">
        <f>IF(MIS[[#This Row],[OrderSide]]="SELL",MIS[[#This Row],[VALUE]]-MIS[[#This Row],[LIVE_VALUE]],MIS[[#This Row],[LIVE_VALUE]]-MIS[[#This Row],[VALUE]])</f>
        <v>23</v>
      </c>
      <c r="AH10277" t="str" cm="1">
        <f t="array" ref="AH10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77" t="str">
        <f>MIS[[#This Row],[TRADING SYMBOL]]</f>
        <v>SENSEX2552085900CE</v>
      </c>
      <c r="AJ10277" t="str">
        <f>IF(RIGHT(MIS[[#This Row],[Main/Hedge]],4)="MAIN","MAIN","HEDGE")</f>
        <v>HEDGE</v>
      </c>
      <c r="AK10277" t="str" cm="1">
        <f t="array" ref="AK10277">_xlfn._xlws.FILTER(Table4[Column1],ISNUMBER(SEARCH(Table4[Column1],MIS[[#This Row],[OrderUniqueIdentifier]])),"")</f>
        <v>XYT</v>
      </c>
    </row>
    <row r="10278" spans="1:37" x14ac:dyDescent="0.2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>
        <f>_xlfn.XLOOKUP(MIS[[#This Row],[TRADING SYMBOL]],[1]Sheet1!$D:$D,[1]Sheet1!$C:$C)</f>
        <v>4.0999999999999996</v>
      </c>
      <c r="AE10278">
        <f>MIS[[#This Row],[OrderAverageTradedPrice]]*MIS[[#This Row],[OrderQuantity]]</f>
        <v>105</v>
      </c>
      <c r="AF10278">
        <f>MIS[[#This Row],[LTP]]*MIS[[#This Row],[OrderQuantity]]</f>
        <v>82</v>
      </c>
      <c r="AG10278">
        <f>IF(MIS[[#This Row],[OrderSide]]="SELL",MIS[[#This Row],[VALUE]]-MIS[[#This Row],[LIVE_VALUE]],MIS[[#This Row],[LIVE_VALUE]]-MIS[[#This Row],[VALUE]])</f>
        <v>23</v>
      </c>
      <c r="AH10278" t="str" cm="1">
        <f t="array" ref="AH10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78" t="str">
        <f>MIS[[#This Row],[TRADING SYMBOL]]</f>
        <v>SENSEX2552085900CE</v>
      </c>
      <c r="AJ10278" t="str">
        <f>IF(RIGHT(MIS[[#This Row],[Main/Hedge]],4)="MAIN","MAIN","HEDGE")</f>
        <v>HEDGE</v>
      </c>
      <c r="AK10278" t="str" cm="1">
        <f t="array" ref="AK10278">_xlfn._xlws.FILTER(Table4[Column1],ISNUMBER(SEARCH(Table4[Column1],MIS[[#This Row],[OrderUniqueIdentifier]])),"")</f>
        <v>XYT</v>
      </c>
    </row>
    <row r="10279" spans="1:37" x14ac:dyDescent="0.2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>
        <f>_xlfn.XLOOKUP(MIS[[#This Row],[TRADING SYMBOL]],[1]Sheet1!$D:$D,[1]Sheet1!$C:$C)</f>
        <v>3.05</v>
      </c>
      <c r="AE10279">
        <f>MIS[[#This Row],[OrderAverageTradedPrice]]*MIS[[#This Row],[OrderQuantity]]</f>
        <v>885</v>
      </c>
      <c r="AF10279">
        <f>MIS[[#This Row],[LTP]]*MIS[[#This Row],[OrderQuantity]]</f>
        <v>915</v>
      </c>
      <c r="AG10279">
        <f>IF(MIS[[#This Row],[OrderSide]]="SELL",MIS[[#This Row],[VALUE]]-MIS[[#This Row],[LIVE_VALUE]],MIS[[#This Row],[LIVE_VALUE]]-MIS[[#This Row],[VALUE]])</f>
        <v>-30</v>
      </c>
      <c r="AH10279" t="str" cm="1">
        <f t="array" ref="AH102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9" t="str">
        <f>MIS[[#This Row],[TRADING SYMBOL]]</f>
        <v>NIFTY2552226350CE</v>
      </c>
      <c r="AJ10279" t="str">
        <f>IF(RIGHT(MIS[[#This Row],[Main/Hedge]],4)="MAIN","MAIN","HEDGE")</f>
        <v>HEDGE</v>
      </c>
      <c r="AK10279" t="str" cm="1">
        <f t="array" ref="AK10279">_xlfn._xlws.FILTER(Table4[Column1],ISNUMBER(SEARCH(Table4[Column1],MIS[[#This Row],[OrderUniqueIdentifier]])),"")</f>
        <v>NOTREND</v>
      </c>
    </row>
    <row r="10280" spans="1:37" x14ac:dyDescent="0.2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>
        <f>_xlfn.XLOOKUP(MIS[[#This Row],[TRADING SYMBOL]],[1]Sheet1!$D:$D,[1]Sheet1!$C:$C)</f>
        <v>9.25</v>
      </c>
      <c r="AE10280">
        <f>MIS[[#This Row],[OrderAverageTradedPrice]]*MIS[[#This Row],[OrderQuantity]]</f>
        <v>2580</v>
      </c>
      <c r="AF10280">
        <f>MIS[[#This Row],[LTP]]*MIS[[#This Row],[OrderQuantity]]</f>
        <v>2775</v>
      </c>
      <c r="AG10280">
        <f>IF(MIS[[#This Row],[OrderSide]]="SELL",MIS[[#This Row],[VALUE]]-MIS[[#This Row],[LIVE_VALUE]],MIS[[#This Row],[LIVE_VALUE]]-MIS[[#This Row],[VALUE]])</f>
        <v>-195</v>
      </c>
      <c r="AH10280" t="str" cm="1">
        <f t="array" ref="AH10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0" t="str">
        <f>MIS[[#This Row],[TRADING SYMBOL]]</f>
        <v>NIFTY2552223750PE</v>
      </c>
      <c r="AJ10280" t="str">
        <f>IF(RIGHT(MIS[[#This Row],[Main/Hedge]],4)="MAIN","MAIN","HEDGE")</f>
        <v>HEDGE</v>
      </c>
      <c r="AK10280" t="str" cm="1">
        <f t="array" ref="AK10280">_xlfn._xlws.FILTER(Table4[Column1],ISNUMBER(SEARCH(Table4[Column1],MIS[[#This Row],[OrderUniqueIdentifier]])),"")</f>
        <v>NOTREND</v>
      </c>
    </row>
    <row r="10281" spans="1:37" x14ac:dyDescent="0.2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>
        <f>_xlfn.XLOOKUP(MIS[[#This Row],[TRADING SYMBOL]],[1]Sheet1!$D:$D,[1]Sheet1!$C:$C)</f>
        <v>4.0999999999999996</v>
      </c>
      <c r="AE10281">
        <f>MIS[[#This Row],[OrderAverageTradedPrice]]*MIS[[#This Row],[OrderQuantity]]</f>
        <v>424</v>
      </c>
      <c r="AF10281">
        <f>MIS[[#This Row],[LTP]]*MIS[[#This Row],[OrderQuantity]]</f>
        <v>328</v>
      </c>
      <c r="AG10281">
        <f>IF(MIS[[#This Row],[OrderSide]]="SELL",MIS[[#This Row],[VALUE]]-MIS[[#This Row],[LIVE_VALUE]],MIS[[#This Row],[LIVE_VALUE]]-MIS[[#This Row],[VALUE]])</f>
        <v>96</v>
      </c>
      <c r="AH10281" t="str" cm="1">
        <f t="array" ref="AH10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81" t="str">
        <f>MIS[[#This Row],[TRADING SYMBOL]]</f>
        <v>SENSEX2552085900CE</v>
      </c>
      <c r="AJ10281" t="str">
        <f>IF(RIGHT(MIS[[#This Row],[Main/Hedge]],4)="MAIN","MAIN","HEDGE")</f>
        <v>HEDGE</v>
      </c>
      <c r="AK10281" t="str" cm="1">
        <f t="array" ref="AK10281">_xlfn._xlws.FILTER(Table4[Column1],ISNUMBER(SEARCH(Table4[Column1],MIS[[#This Row],[OrderUniqueIdentifier]])),"")</f>
        <v>XYT</v>
      </c>
    </row>
    <row r="10282" spans="1:37" x14ac:dyDescent="0.2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>
        <f>_xlfn.XLOOKUP(MIS[[#This Row],[TRADING SYMBOL]],[1]Sheet1!$D:$D,[1]Sheet1!$C:$C)</f>
        <v>17.8</v>
      </c>
      <c r="AE10282">
        <f>MIS[[#This Row],[OrderAverageTradedPrice]]*MIS[[#This Row],[OrderQuantity]]</f>
        <v>1348</v>
      </c>
      <c r="AF10282">
        <f>MIS[[#This Row],[LTP]]*MIS[[#This Row],[OrderQuantity]]</f>
        <v>1424</v>
      </c>
      <c r="AG10282">
        <f>IF(MIS[[#This Row],[OrderSide]]="SELL",MIS[[#This Row],[VALUE]]-MIS[[#This Row],[LIVE_VALUE]],MIS[[#This Row],[LIVE_VALUE]]-MIS[[#This Row],[VALUE]])</f>
        <v>-76</v>
      </c>
      <c r="AH10282" t="str" cm="1">
        <f t="array" ref="AH10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2" t="str">
        <f>MIS[[#This Row],[TRADING SYMBOL]]</f>
        <v>SENSEX2552084800CE</v>
      </c>
      <c r="AJ10282" t="str">
        <f>IF(RIGHT(MIS[[#This Row],[Main/Hedge]],4)="MAIN","MAIN","HEDGE")</f>
        <v>HEDGE</v>
      </c>
      <c r="AK10282" t="str" cm="1">
        <f t="array" ref="AK10282">_xlfn._xlws.FILTER(Table4[Column1],ISNUMBER(SEARCH(Table4[Column1],MIS[[#This Row],[OrderUniqueIdentifier]])),"")</f>
        <v>NOTREND</v>
      </c>
    </row>
    <row r="10283" spans="1:37" x14ac:dyDescent="0.2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>
        <f>_xlfn.XLOOKUP(MIS[[#This Row],[TRADING SYMBOL]],[1]Sheet1!$D:$D,[1]Sheet1!$C:$C)</f>
        <v>10</v>
      </c>
      <c r="AE10283">
        <f>MIS[[#This Row],[OrderAverageTradedPrice]]*MIS[[#This Row],[OrderQuantity]]</f>
        <v>236</v>
      </c>
      <c r="AF10283">
        <f>MIS[[#This Row],[LTP]]*MIS[[#This Row],[OrderQuantity]]</f>
        <v>200</v>
      </c>
      <c r="AG10283">
        <f>IF(MIS[[#This Row],[OrderSide]]="SELL",MIS[[#This Row],[VALUE]]-MIS[[#This Row],[LIVE_VALUE]],MIS[[#This Row],[LIVE_VALUE]]-MIS[[#This Row],[VALUE]])</f>
        <v>36</v>
      </c>
      <c r="AH10283" t="str" cm="1">
        <f t="array" ref="AH10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83" t="str">
        <f>MIS[[#This Row],[TRADING SYMBOL]]</f>
        <v>SENSEX2552078500PE</v>
      </c>
      <c r="AJ10283" t="str">
        <f>IF(RIGHT(MIS[[#This Row],[Main/Hedge]],4)="MAIN","MAIN","HEDGE")</f>
        <v>HEDGE</v>
      </c>
      <c r="AK10283" t="str" cm="1">
        <f t="array" ref="AK10283">_xlfn._xlws.FILTER(Table4[Column1],ISNUMBER(SEARCH(Table4[Column1],MIS[[#This Row],[OrderUniqueIdentifier]])),"")</f>
        <v>XYT</v>
      </c>
    </row>
    <row r="10284" spans="1:37" x14ac:dyDescent="0.2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>
        <f>_xlfn.XLOOKUP(MIS[[#This Row],[TRADING SYMBOL]],[1]Sheet1!$D:$D,[1]Sheet1!$C:$C)</f>
        <v>409.5</v>
      </c>
      <c r="AE10284">
        <f>MIS[[#This Row],[OrderAverageTradedPrice]]*MIS[[#This Row],[OrderQuantity]]</f>
        <v>8028</v>
      </c>
      <c r="AF10284">
        <f>MIS[[#This Row],[LTP]]*MIS[[#This Row],[OrderQuantity]]</f>
        <v>8190</v>
      </c>
      <c r="AG10284">
        <f>IF(MIS[[#This Row],[OrderSide]]="SELL",MIS[[#This Row],[VALUE]]-MIS[[#This Row],[LIVE_VALUE]],MIS[[#This Row],[LIVE_VALUE]]-MIS[[#This Row],[VALUE]])</f>
        <v>162</v>
      </c>
      <c r="AH10284" t="str" cm="1">
        <f t="array" ref="AH10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284" t="str">
        <f>MIS[[#This Row],[TRADING SYMBOL]]</f>
        <v>SENSEX2552082300PE</v>
      </c>
      <c r="AJ10284" t="str">
        <f>IF(RIGHT(MIS[[#This Row],[Main/Hedge]],4)="MAIN","MAIN","HEDGE")</f>
        <v>MAIN</v>
      </c>
      <c r="AK10284" t="str" cm="1">
        <f t="array" ref="AK10284">_xlfn._xlws.FILTER(Table4[Column1],ISNUMBER(SEARCH(Table4[Column1],MIS[[#This Row],[OrderUniqueIdentifier]])),"")</f>
        <v>LONGSHORT</v>
      </c>
    </row>
    <row r="10285" spans="1:37" x14ac:dyDescent="0.2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>
        <f>_xlfn.XLOOKUP(MIS[[#This Row],[TRADING SYMBOL]],[1]Sheet1!$D:$D,[1]Sheet1!$C:$C)</f>
        <v>8.25</v>
      </c>
      <c r="AE10285">
        <f>MIS[[#This Row],[OrderAverageTradedPrice]]*MIS[[#This Row],[OrderQuantity]]</f>
        <v>1569</v>
      </c>
      <c r="AF10285">
        <f>MIS[[#This Row],[LTP]]*MIS[[#This Row],[OrderQuantity]]</f>
        <v>990</v>
      </c>
      <c r="AG10285">
        <f>IF(MIS[[#This Row],[OrderSide]]="SELL",MIS[[#This Row],[VALUE]]-MIS[[#This Row],[LIVE_VALUE]],MIS[[#This Row],[LIVE_VALUE]]-MIS[[#This Row],[VALUE]])</f>
        <v>579</v>
      </c>
      <c r="AH10285" t="str" cm="1">
        <f t="array" ref="AH10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85" t="str">
        <f>MIS[[#This Row],[TRADING SYMBOL]]</f>
        <v>SENSEX2552078600PE</v>
      </c>
      <c r="AJ10285" t="str">
        <f>IF(RIGHT(MIS[[#This Row],[Main/Hedge]],4)="MAIN","MAIN","HEDGE")</f>
        <v>HEDGE</v>
      </c>
      <c r="AK10285" t="str" cm="1">
        <f t="array" ref="AK10285">_xlfn._xlws.FILTER(Table4[Column1],ISNUMBER(SEARCH(Table4[Column1],MIS[[#This Row],[OrderUniqueIdentifier]])),"")</f>
        <v>XYT</v>
      </c>
    </row>
    <row r="10286" spans="1:37" x14ac:dyDescent="0.2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>
        <f>_xlfn.XLOOKUP(MIS[[#This Row],[TRADING SYMBOL]],[1]Sheet1!$D:$D,[1]Sheet1!$C:$C)</f>
        <v>3.05</v>
      </c>
      <c r="AE10286">
        <f>MIS[[#This Row],[OrderAverageTradedPrice]]*MIS[[#This Row],[OrderQuantity]]</f>
        <v>221.25</v>
      </c>
      <c r="AF10286">
        <f>MIS[[#This Row],[LTP]]*MIS[[#This Row],[OrderQuantity]]</f>
        <v>228.75</v>
      </c>
      <c r="AG10286">
        <f>IF(MIS[[#This Row],[OrderSide]]="SELL",MIS[[#This Row],[VALUE]]-MIS[[#This Row],[LIVE_VALUE]],MIS[[#This Row],[LIVE_VALUE]]-MIS[[#This Row],[VALUE]])</f>
        <v>-7.5</v>
      </c>
      <c r="AH10286" t="str" cm="1">
        <f t="array" ref="AH10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6" t="str">
        <f>MIS[[#This Row],[TRADING SYMBOL]]</f>
        <v>NIFTY2552226350CE</v>
      </c>
      <c r="AJ10286" t="str">
        <f>IF(RIGHT(MIS[[#This Row],[Main/Hedge]],4)="MAIN","MAIN","HEDGE")</f>
        <v>HEDGE</v>
      </c>
      <c r="AK10286" t="str" cm="1">
        <f t="array" ref="AK10286">_xlfn._xlws.FILTER(Table4[Column1],ISNUMBER(SEARCH(Table4[Column1],MIS[[#This Row],[OrderUniqueIdentifier]])),"")</f>
        <v>NOTREND</v>
      </c>
    </row>
    <row r="10287" spans="1:37" x14ac:dyDescent="0.2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>
        <f>_xlfn.XLOOKUP(MIS[[#This Row],[TRADING SYMBOL]],[1]Sheet1!$D:$D,[1]Sheet1!$C:$C)</f>
        <v>4.0999999999999996</v>
      </c>
      <c r="AE10287">
        <f>MIS[[#This Row],[OrderAverageTradedPrice]]*MIS[[#This Row],[OrderQuantity]]</f>
        <v>106</v>
      </c>
      <c r="AF10287">
        <f>MIS[[#This Row],[LTP]]*MIS[[#This Row],[OrderQuantity]]</f>
        <v>82</v>
      </c>
      <c r="AG10287">
        <f>IF(MIS[[#This Row],[OrderSide]]="SELL",MIS[[#This Row],[VALUE]]-MIS[[#This Row],[LIVE_VALUE]],MIS[[#This Row],[LIVE_VALUE]]-MIS[[#This Row],[VALUE]])</f>
        <v>24</v>
      </c>
      <c r="AH10287" t="str" cm="1">
        <f t="array" ref="AH10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87" t="str">
        <f>MIS[[#This Row],[TRADING SYMBOL]]</f>
        <v>SENSEX2552085900CE</v>
      </c>
      <c r="AJ10287" t="str">
        <f>IF(RIGHT(MIS[[#This Row],[Main/Hedge]],4)="MAIN","MAIN","HEDGE")</f>
        <v>HEDGE</v>
      </c>
      <c r="AK10287" t="str" cm="1">
        <f t="array" ref="AK10287">_xlfn._xlws.FILTER(Table4[Column1],ISNUMBER(SEARCH(Table4[Column1],MIS[[#This Row],[OrderUniqueIdentifier]])),"")</f>
        <v>XYT</v>
      </c>
    </row>
    <row r="10288" spans="1:37" x14ac:dyDescent="0.2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>
        <f>_xlfn.XLOOKUP(MIS[[#This Row],[TRADING SYMBOL]],[1]Sheet1!$D:$D,[1]Sheet1!$C:$C)</f>
        <v>17.8</v>
      </c>
      <c r="AE10288">
        <f>MIS[[#This Row],[OrderAverageTradedPrice]]*MIS[[#This Row],[OrderQuantity]]</f>
        <v>336</v>
      </c>
      <c r="AF10288">
        <f>MIS[[#This Row],[LTP]]*MIS[[#This Row],[OrderQuantity]]</f>
        <v>356</v>
      </c>
      <c r="AG10288">
        <f>IF(MIS[[#This Row],[OrderSide]]="SELL",MIS[[#This Row],[VALUE]]-MIS[[#This Row],[LIVE_VALUE]],MIS[[#This Row],[LIVE_VALUE]]-MIS[[#This Row],[VALUE]])</f>
        <v>-20</v>
      </c>
      <c r="AH10288" t="str" cm="1">
        <f t="array" ref="AH10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8" t="str">
        <f>MIS[[#This Row],[TRADING SYMBOL]]</f>
        <v>SENSEX2552084800CE</v>
      </c>
      <c r="AJ10288" t="str">
        <f>IF(RIGHT(MIS[[#This Row],[Main/Hedge]],4)="MAIN","MAIN","HEDGE")</f>
        <v>HEDGE</v>
      </c>
      <c r="AK10288" t="str" cm="1">
        <f t="array" ref="AK10288">_xlfn._xlws.FILTER(Table4[Column1],ISNUMBER(SEARCH(Table4[Column1],MIS[[#This Row],[OrderUniqueIdentifier]])),"")</f>
        <v>NOTREND</v>
      </c>
    </row>
    <row r="10289" spans="1:37" x14ac:dyDescent="0.2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>
        <f>_xlfn.XLOOKUP(MIS[[#This Row],[TRADING SYMBOL]],[1]Sheet1!$D:$D,[1]Sheet1!$C:$C)</f>
        <v>9.25</v>
      </c>
      <c r="AE10289">
        <f>MIS[[#This Row],[OrderAverageTradedPrice]]*MIS[[#This Row],[OrderQuantity]]</f>
        <v>630</v>
      </c>
      <c r="AF10289">
        <f>MIS[[#This Row],[LTP]]*MIS[[#This Row],[OrderQuantity]]</f>
        <v>693.75</v>
      </c>
      <c r="AG10289">
        <f>IF(MIS[[#This Row],[OrderSide]]="SELL",MIS[[#This Row],[VALUE]]-MIS[[#This Row],[LIVE_VALUE]],MIS[[#This Row],[LIVE_VALUE]]-MIS[[#This Row],[VALUE]])</f>
        <v>-63.75</v>
      </c>
      <c r="AH10289" t="str" cm="1">
        <f t="array" ref="AH10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9" t="str">
        <f>MIS[[#This Row],[TRADING SYMBOL]]</f>
        <v>NIFTY2552223750PE</v>
      </c>
      <c r="AJ10289" t="str">
        <f>IF(RIGHT(MIS[[#This Row],[Main/Hedge]],4)="MAIN","MAIN","HEDGE")</f>
        <v>HEDGE</v>
      </c>
      <c r="AK10289" t="str" cm="1">
        <f t="array" ref="AK10289">_xlfn._xlws.FILTER(Table4[Column1],ISNUMBER(SEARCH(Table4[Column1],MIS[[#This Row],[OrderUniqueIdentifier]])),"")</f>
        <v>NOTREND</v>
      </c>
    </row>
    <row r="10290" spans="1:37" x14ac:dyDescent="0.2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>
        <f>_xlfn.XLOOKUP(MIS[[#This Row],[TRADING SYMBOL]],[1]Sheet1!$D:$D,[1]Sheet1!$C:$C)</f>
        <v>8.25</v>
      </c>
      <c r="AE10290">
        <f>MIS[[#This Row],[OrderAverageTradedPrice]]*MIS[[#This Row],[OrderQuantity]]</f>
        <v>264</v>
      </c>
      <c r="AF10290">
        <f>MIS[[#This Row],[LTP]]*MIS[[#This Row],[OrderQuantity]]</f>
        <v>165</v>
      </c>
      <c r="AG10290">
        <f>IF(MIS[[#This Row],[OrderSide]]="SELL",MIS[[#This Row],[VALUE]]-MIS[[#This Row],[LIVE_VALUE]],MIS[[#This Row],[LIVE_VALUE]]-MIS[[#This Row],[VALUE]])</f>
        <v>99</v>
      </c>
      <c r="AH10290" t="str" cm="1">
        <f t="array" ref="AH10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90" t="str">
        <f>MIS[[#This Row],[TRADING SYMBOL]]</f>
        <v>SENSEX2552078600PE</v>
      </c>
      <c r="AJ10290" t="str">
        <f>IF(RIGHT(MIS[[#This Row],[Main/Hedge]],4)="MAIN","MAIN","HEDGE")</f>
        <v>HEDGE</v>
      </c>
      <c r="AK10290" t="str" cm="1">
        <f t="array" ref="AK10290">_xlfn._xlws.FILTER(Table4[Column1],ISNUMBER(SEARCH(Table4[Column1],MIS[[#This Row],[OrderUniqueIdentifier]])),"")</f>
        <v>XYT</v>
      </c>
    </row>
    <row r="10291" spans="1:37" x14ac:dyDescent="0.2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>
        <f>_xlfn.XLOOKUP(MIS[[#This Row],[TRADING SYMBOL]],[1]Sheet1!$D:$D,[1]Sheet1!$C:$C)</f>
        <v>3.05</v>
      </c>
      <c r="AE10291">
        <f>MIS[[#This Row],[OrderAverageTradedPrice]]*MIS[[#This Row],[OrderQuantity]]</f>
        <v>221.25</v>
      </c>
      <c r="AF10291">
        <f>MIS[[#This Row],[LTP]]*MIS[[#This Row],[OrderQuantity]]</f>
        <v>228.75</v>
      </c>
      <c r="AG10291">
        <f>IF(MIS[[#This Row],[OrderSide]]="SELL",MIS[[#This Row],[VALUE]]-MIS[[#This Row],[LIVE_VALUE]],MIS[[#This Row],[LIVE_VALUE]]-MIS[[#This Row],[VALUE]])</f>
        <v>-7.5</v>
      </c>
      <c r="AH10291" t="str" cm="1">
        <f t="array" ref="AH10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1" t="str">
        <f>MIS[[#This Row],[TRADING SYMBOL]]</f>
        <v>NIFTY2552226350CE</v>
      </c>
      <c r="AJ10291" t="str">
        <f>IF(RIGHT(MIS[[#This Row],[Main/Hedge]],4)="MAIN","MAIN","HEDGE")</f>
        <v>HEDGE</v>
      </c>
      <c r="AK10291" t="str" cm="1">
        <f t="array" ref="AK10291">_xlfn._xlws.FILTER(Table4[Column1],ISNUMBER(SEARCH(Table4[Column1],MIS[[#This Row],[OrderUniqueIdentifier]])),"")</f>
        <v>NOTREND</v>
      </c>
    </row>
    <row r="10292" spans="1:37" x14ac:dyDescent="0.2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>
        <f>_xlfn.XLOOKUP(MIS[[#This Row],[TRADING SYMBOL]],[1]Sheet1!$D:$D,[1]Sheet1!$C:$C)</f>
        <v>17.8</v>
      </c>
      <c r="AE10292">
        <f>MIS[[#This Row],[OrderAverageTradedPrice]]*MIS[[#This Row],[OrderQuantity]]</f>
        <v>672</v>
      </c>
      <c r="AF10292">
        <f>MIS[[#This Row],[LTP]]*MIS[[#This Row],[OrderQuantity]]</f>
        <v>712</v>
      </c>
      <c r="AG10292">
        <f>IF(MIS[[#This Row],[OrderSide]]="SELL",MIS[[#This Row],[VALUE]]-MIS[[#This Row],[LIVE_VALUE]],MIS[[#This Row],[LIVE_VALUE]]-MIS[[#This Row],[VALUE]])</f>
        <v>-40</v>
      </c>
      <c r="AH10292" t="str" cm="1">
        <f t="array" ref="AH10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2" t="str">
        <f>MIS[[#This Row],[TRADING SYMBOL]]</f>
        <v>SENSEX2552084800CE</v>
      </c>
      <c r="AJ10292" t="str">
        <f>IF(RIGHT(MIS[[#This Row],[Main/Hedge]],4)="MAIN","MAIN","HEDGE")</f>
        <v>HEDGE</v>
      </c>
      <c r="AK10292" t="str" cm="1">
        <f t="array" ref="AK10292">_xlfn._xlws.FILTER(Table4[Column1],ISNUMBER(SEARCH(Table4[Column1],MIS[[#This Row],[OrderUniqueIdentifier]])),"")</f>
        <v>NOTREND</v>
      </c>
    </row>
    <row r="10293" spans="1:37" x14ac:dyDescent="0.2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>
        <f>_xlfn.XLOOKUP(MIS[[#This Row],[TRADING SYMBOL]],[1]Sheet1!$D:$D,[1]Sheet1!$C:$C)</f>
        <v>4.0999999999999996</v>
      </c>
      <c r="AE10293">
        <f>MIS[[#This Row],[OrderAverageTradedPrice]]*MIS[[#This Row],[OrderQuantity]]</f>
        <v>210</v>
      </c>
      <c r="AF10293">
        <f>MIS[[#This Row],[LTP]]*MIS[[#This Row],[OrderQuantity]]</f>
        <v>164</v>
      </c>
      <c r="AG10293">
        <f>IF(MIS[[#This Row],[OrderSide]]="SELL",MIS[[#This Row],[VALUE]]-MIS[[#This Row],[LIVE_VALUE]],MIS[[#This Row],[LIVE_VALUE]]-MIS[[#This Row],[VALUE]])</f>
        <v>46</v>
      </c>
      <c r="AH10293" t="str" cm="1">
        <f t="array" ref="AH10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93" t="str">
        <f>MIS[[#This Row],[TRADING SYMBOL]]</f>
        <v>SENSEX2552085900CE</v>
      </c>
      <c r="AJ10293" t="str">
        <f>IF(RIGHT(MIS[[#This Row],[Main/Hedge]],4)="MAIN","MAIN","HEDGE")</f>
        <v>HEDGE</v>
      </c>
      <c r="AK10293" t="str" cm="1">
        <f t="array" ref="AK10293">_xlfn._xlws.FILTER(Table4[Column1],ISNUMBER(SEARCH(Table4[Column1],MIS[[#This Row],[OrderUniqueIdentifier]])),"")</f>
        <v>XYT</v>
      </c>
    </row>
    <row r="10294" spans="1:37" x14ac:dyDescent="0.2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>
        <f>_xlfn.XLOOKUP(MIS[[#This Row],[TRADING SYMBOL]],[1]Sheet1!$D:$D,[1]Sheet1!$C:$C)</f>
        <v>10</v>
      </c>
      <c r="AE10294">
        <f>MIS[[#This Row],[OrderAverageTradedPrice]]*MIS[[#This Row],[OrderQuantity]]</f>
        <v>236</v>
      </c>
      <c r="AF10294">
        <f>MIS[[#This Row],[LTP]]*MIS[[#This Row],[OrderQuantity]]</f>
        <v>200</v>
      </c>
      <c r="AG10294">
        <f>IF(MIS[[#This Row],[OrderSide]]="SELL",MIS[[#This Row],[VALUE]]-MIS[[#This Row],[LIVE_VALUE]],MIS[[#This Row],[LIVE_VALUE]]-MIS[[#This Row],[VALUE]])</f>
        <v>36</v>
      </c>
      <c r="AH10294" t="str" cm="1">
        <f t="array" ref="AH10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94" t="str">
        <f>MIS[[#This Row],[TRADING SYMBOL]]</f>
        <v>SENSEX2552078500PE</v>
      </c>
      <c r="AJ10294" t="str">
        <f>IF(RIGHT(MIS[[#This Row],[Main/Hedge]],4)="MAIN","MAIN","HEDGE")</f>
        <v>HEDGE</v>
      </c>
      <c r="AK10294" t="str" cm="1">
        <f t="array" ref="AK10294">_xlfn._xlws.FILTER(Table4[Column1],ISNUMBER(SEARCH(Table4[Column1],MIS[[#This Row],[OrderUniqueIdentifier]])),"")</f>
        <v>XYT</v>
      </c>
    </row>
    <row r="10295" spans="1:37" x14ac:dyDescent="0.2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>
        <f>_xlfn.XLOOKUP(MIS[[#This Row],[TRADING SYMBOL]],[1]Sheet1!$D:$D,[1]Sheet1!$C:$C)</f>
        <v>9.6999999999999993</v>
      </c>
      <c r="AE10295">
        <f>MIS[[#This Row],[OrderAverageTradedPrice]]*MIS[[#This Row],[OrderQuantity]]</f>
        <v>320</v>
      </c>
      <c r="AF10295">
        <f>MIS[[#This Row],[LTP]]*MIS[[#This Row],[OrderQuantity]]</f>
        <v>194</v>
      </c>
      <c r="AG10295">
        <f>IF(MIS[[#This Row],[OrderSide]]="SELL",MIS[[#This Row],[VALUE]]-MIS[[#This Row],[LIVE_VALUE]],MIS[[#This Row],[LIVE_VALUE]]-MIS[[#This Row],[VALUE]])</f>
        <v>126</v>
      </c>
      <c r="AH10295" t="str" cm="1">
        <f t="array" ref="AH10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95" t="str">
        <f>MIS[[#This Row],[TRADING SYMBOL]]</f>
        <v>SENSEX2552078900PE</v>
      </c>
      <c r="AJ10295" t="str">
        <f>IF(RIGHT(MIS[[#This Row],[Main/Hedge]],4)="MAIN","MAIN","HEDGE")</f>
        <v>HEDGE</v>
      </c>
      <c r="AK10295" t="str" cm="1">
        <f t="array" ref="AK10295">_xlfn._xlws.FILTER(Table4[Column1],ISNUMBER(SEARCH(Table4[Column1],MIS[[#This Row],[OrderUniqueIdentifier]])),"")</f>
        <v>XYT</v>
      </c>
    </row>
    <row r="10296" spans="1:37" x14ac:dyDescent="0.2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>
        <f>_xlfn.XLOOKUP(MIS[[#This Row],[TRADING SYMBOL]],[1]Sheet1!$D:$D,[1]Sheet1!$C:$C)</f>
        <v>3.05</v>
      </c>
      <c r="AE10296">
        <f>MIS[[#This Row],[OrderAverageTradedPrice]]*MIS[[#This Row],[OrderQuantity]]</f>
        <v>221.25</v>
      </c>
      <c r="AF10296">
        <f>MIS[[#This Row],[LTP]]*MIS[[#This Row],[OrderQuantity]]</f>
        <v>228.75</v>
      </c>
      <c r="AG10296">
        <f>IF(MIS[[#This Row],[OrderSide]]="SELL",MIS[[#This Row],[VALUE]]-MIS[[#This Row],[LIVE_VALUE]],MIS[[#This Row],[LIVE_VALUE]]-MIS[[#This Row],[VALUE]])</f>
        <v>-7.5</v>
      </c>
      <c r="AH10296" t="str" cm="1">
        <f t="array" ref="AH10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6" t="str">
        <f>MIS[[#This Row],[TRADING SYMBOL]]</f>
        <v>NIFTY2552226350CE</v>
      </c>
      <c r="AJ10296" t="str">
        <f>IF(RIGHT(MIS[[#This Row],[Main/Hedge]],4)="MAIN","MAIN","HEDGE")</f>
        <v>HEDGE</v>
      </c>
      <c r="AK10296" t="str" cm="1">
        <f t="array" ref="AK10296">_xlfn._xlws.FILTER(Table4[Column1],ISNUMBER(SEARCH(Table4[Column1],MIS[[#This Row],[OrderUniqueIdentifier]])),"")</f>
        <v>NOTREND</v>
      </c>
    </row>
    <row r="10297" spans="1:37" x14ac:dyDescent="0.2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>
        <f>_xlfn.XLOOKUP(MIS[[#This Row],[TRADING SYMBOL]],[1]Sheet1!$D:$D,[1]Sheet1!$C:$C)</f>
        <v>9.25</v>
      </c>
      <c r="AE10297">
        <f>MIS[[#This Row],[OrderAverageTradedPrice]]*MIS[[#This Row],[OrderQuantity]]</f>
        <v>633.75</v>
      </c>
      <c r="AF10297">
        <f>MIS[[#This Row],[LTP]]*MIS[[#This Row],[OrderQuantity]]</f>
        <v>693.75</v>
      </c>
      <c r="AG10297">
        <f>IF(MIS[[#This Row],[OrderSide]]="SELL",MIS[[#This Row],[VALUE]]-MIS[[#This Row],[LIVE_VALUE]],MIS[[#This Row],[LIVE_VALUE]]-MIS[[#This Row],[VALUE]])</f>
        <v>-60</v>
      </c>
      <c r="AH10297" t="str" cm="1">
        <f t="array" ref="AH10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7" t="str">
        <f>MIS[[#This Row],[TRADING SYMBOL]]</f>
        <v>NIFTY2552223750PE</v>
      </c>
      <c r="AJ10297" t="str">
        <f>IF(RIGHT(MIS[[#This Row],[Main/Hedge]],4)="MAIN","MAIN","HEDGE")</f>
        <v>HEDGE</v>
      </c>
      <c r="AK10297" t="str" cm="1">
        <f t="array" ref="AK10297">_xlfn._xlws.FILTER(Table4[Column1],ISNUMBER(SEARCH(Table4[Column1],MIS[[#This Row],[OrderUniqueIdentifier]])),"")</f>
        <v>NOTREND</v>
      </c>
    </row>
    <row r="10298" spans="1:37" x14ac:dyDescent="0.2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>
        <f>_xlfn.XLOOKUP(MIS[[#This Row],[TRADING SYMBOL]],[1]Sheet1!$D:$D,[1]Sheet1!$C:$C)</f>
        <v>4.0999999999999996</v>
      </c>
      <c r="AE10298">
        <f>MIS[[#This Row],[OrderAverageTradedPrice]]*MIS[[#This Row],[OrderQuantity]]</f>
        <v>106</v>
      </c>
      <c r="AF10298">
        <f>MIS[[#This Row],[LTP]]*MIS[[#This Row],[OrderQuantity]]</f>
        <v>82</v>
      </c>
      <c r="AG10298">
        <f>IF(MIS[[#This Row],[OrderSide]]="SELL",MIS[[#This Row],[VALUE]]-MIS[[#This Row],[LIVE_VALUE]],MIS[[#This Row],[LIVE_VALUE]]-MIS[[#This Row],[VALUE]])</f>
        <v>24</v>
      </c>
      <c r="AH10298" t="str" cm="1">
        <f t="array" ref="AH10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98" t="str">
        <f>MIS[[#This Row],[TRADING SYMBOL]]</f>
        <v>SENSEX2552085900CE</v>
      </c>
      <c r="AJ10298" t="str">
        <f>IF(RIGHT(MIS[[#This Row],[Main/Hedge]],4)="MAIN","MAIN","HEDGE")</f>
        <v>HEDGE</v>
      </c>
      <c r="AK10298" t="str" cm="1">
        <f t="array" ref="AK10298">_xlfn._xlws.FILTER(Table4[Column1],ISNUMBER(SEARCH(Table4[Column1],MIS[[#This Row],[OrderUniqueIdentifier]])),"")</f>
        <v>XYT</v>
      </c>
    </row>
    <row r="10299" spans="1:37" x14ac:dyDescent="0.2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>
        <f>_xlfn.XLOOKUP(MIS[[#This Row],[TRADING SYMBOL]],[1]Sheet1!$D:$D,[1]Sheet1!$C:$C)</f>
        <v>32.799999999999997</v>
      </c>
      <c r="AE10299">
        <f>MIS[[#This Row],[OrderAverageTradedPrice]]*MIS[[#This Row],[OrderQuantity]]</f>
        <v>646</v>
      </c>
      <c r="AF10299">
        <f>MIS[[#This Row],[LTP]]*MIS[[#This Row],[OrderQuantity]]</f>
        <v>656</v>
      </c>
      <c r="AG10299">
        <f>IF(MIS[[#This Row],[OrderSide]]="SELL",MIS[[#This Row],[VALUE]]-MIS[[#This Row],[LIVE_VALUE]],MIS[[#This Row],[LIVE_VALUE]]-MIS[[#This Row],[VALUE]])</f>
        <v>-10</v>
      </c>
      <c r="AH10299" t="str" cm="1">
        <f t="array" ref="AH10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9" t="str">
        <f>MIS[[#This Row],[TRADING SYMBOL]]</f>
        <v>SENSEX2552079800PE</v>
      </c>
      <c r="AJ10299" t="str">
        <f>IF(RIGHT(MIS[[#This Row],[Main/Hedge]],4)="MAIN","MAIN","HEDGE")</f>
        <v>HEDGE</v>
      </c>
      <c r="AK10299" t="str" cm="1">
        <f t="array" ref="AK10299">_xlfn._xlws.FILTER(Table4[Column1],ISNUMBER(SEARCH(Table4[Column1],MIS[[#This Row],[OrderUniqueIdentifier]])),"")</f>
        <v>NOTREND</v>
      </c>
    </row>
    <row r="10300" spans="1:37" x14ac:dyDescent="0.2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>
        <f>_xlfn.XLOOKUP(MIS[[#This Row],[TRADING SYMBOL]],[1]Sheet1!$D:$D,[1]Sheet1!$C:$C)</f>
        <v>10</v>
      </c>
      <c r="AE10300">
        <f>MIS[[#This Row],[OrderAverageTradedPrice]]*MIS[[#This Row],[OrderQuantity]]</f>
        <v>236</v>
      </c>
      <c r="AF10300">
        <f>MIS[[#This Row],[LTP]]*MIS[[#This Row],[OrderQuantity]]</f>
        <v>200</v>
      </c>
      <c r="AG10300">
        <f>IF(MIS[[#This Row],[OrderSide]]="SELL",MIS[[#This Row],[VALUE]]-MIS[[#This Row],[LIVE_VALUE]],MIS[[#This Row],[LIVE_VALUE]]-MIS[[#This Row],[VALUE]])</f>
        <v>36</v>
      </c>
      <c r="AH10300" t="str" cm="1">
        <f t="array" ref="AH10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00" t="str">
        <f>MIS[[#This Row],[TRADING SYMBOL]]</f>
        <v>SENSEX2552078500PE</v>
      </c>
      <c r="AJ10300" t="str">
        <f>IF(RIGHT(MIS[[#This Row],[Main/Hedge]],4)="MAIN","MAIN","HEDGE")</f>
        <v>HEDGE</v>
      </c>
      <c r="AK10300" t="str" cm="1">
        <f t="array" ref="AK10300">_xlfn._xlws.FILTER(Table4[Column1],ISNUMBER(SEARCH(Table4[Column1],MIS[[#This Row],[OrderUniqueIdentifier]])),"")</f>
        <v>XYT</v>
      </c>
    </row>
    <row r="10301" spans="1:37" x14ac:dyDescent="0.2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>
        <f>_xlfn.XLOOKUP(MIS[[#This Row],[TRADING SYMBOL]],[1]Sheet1!$D:$D,[1]Sheet1!$C:$C)</f>
        <v>3.05</v>
      </c>
      <c r="AE10301">
        <f>MIS[[#This Row],[OrderAverageTradedPrice]]*MIS[[#This Row],[OrderQuantity]]</f>
        <v>221.25</v>
      </c>
      <c r="AF10301">
        <f>MIS[[#This Row],[LTP]]*MIS[[#This Row],[OrderQuantity]]</f>
        <v>228.75</v>
      </c>
      <c r="AG10301">
        <f>IF(MIS[[#This Row],[OrderSide]]="SELL",MIS[[#This Row],[VALUE]]-MIS[[#This Row],[LIVE_VALUE]],MIS[[#This Row],[LIVE_VALUE]]-MIS[[#This Row],[VALUE]])</f>
        <v>-7.5</v>
      </c>
      <c r="AH10301" t="str" cm="1">
        <f t="array" ref="AH10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1" t="str">
        <f>MIS[[#This Row],[TRADING SYMBOL]]</f>
        <v>NIFTY2552226350CE</v>
      </c>
      <c r="AJ10301" t="str">
        <f>IF(RIGHT(MIS[[#This Row],[Main/Hedge]],4)="MAIN","MAIN","HEDGE")</f>
        <v>HEDGE</v>
      </c>
      <c r="AK10301" t="str" cm="1">
        <f t="array" ref="AK10301">_xlfn._xlws.FILTER(Table4[Column1],ISNUMBER(SEARCH(Table4[Column1],MIS[[#This Row],[OrderUniqueIdentifier]])),"")</f>
        <v>NOTREND</v>
      </c>
    </row>
    <row r="10302" spans="1:37" x14ac:dyDescent="0.2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>
        <f>_xlfn.XLOOKUP(MIS[[#This Row],[TRADING SYMBOL]],[1]Sheet1!$D:$D,[1]Sheet1!$C:$C)</f>
        <v>9.25</v>
      </c>
      <c r="AE10302">
        <f>MIS[[#This Row],[OrderAverageTradedPrice]]*MIS[[#This Row],[OrderQuantity]]</f>
        <v>645</v>
      </c>
      <c r="AF10302">
        <f>MIS[[#This Row],[LTP]]*MIS[[#This Row],[OrderQuantity]]</f>
        <v>693.75</v>
      </c>
      <c r="AG10302">
        <f>IF(MIS[[#This Row],[OrderSide]]="SELL",MIS[[#This Row],[VALUE]]-MIS[[#This Row],[LIVE_VALUE]],MIS[[#This Row],[LIVE_VALUE]]-MIS[[#This Row],[VALUE]])</f>
        <v>-48.75</v>
      </c>
      <c r="AH10302" t="str" cm="1">
        <f t="array" ref="AH10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2" t="str">
        <f>MIS[[#This Row],[TRADING SYMBOL]]</f>
        <v>NIFTY2552223750PE</v>
      </c>
      <c r="AJ10302" t="str">
        <f>IF(RIGHT(MIS[[#This Row],[Main/Hedge]],4)="MAIN","MAIN","HEDGE")</f>
        <v>HEDGE</v>
      </c>
      <c r="AK10302" t="str" cm="1">
        <f t="array" ref="AK10302">_xlfn._xlws.FILTER(Table4[Column1],ISNUMBER(SEARCH(Table4[Column1],MIS[[#This Row],[OrderUniqueIdentifier]])),"")</f>
        <v>NOTREND</v>
      </c>
    </row>
    <row r="10303" spans="1:37" x14ac:dyDescent="0.2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>
        <f>_xlfn.XLOOKUP(MIS[[#This Row],[TRADING SYMBOL]],[1]Sheet1!$D:$D,[1]Sheet1!$C:$C)</f>
        <v>17.8</v>
      </c>
      <c r="AE10303">
        <f>MIS[[#This Row],[OrderAverageTradedPrice]]*MIS[[#This Row],[OrderQuantity]]</f>
        <v>336</v>
      </c>
      <c r="AF10303">
        <f>MIS[[#This Row],[LTP]]*MIS[[#This Row],[OrderQuantity]]</f>
        <v>356</v>
      </c>
      <c r="AG10303">
        <f>IF(MIS[[#This Row],[OrderSide]]="SELL",MIS[[#This Row],[VALUE]]-MIS[[#This Row],[LIVE_VALUE]],MIS[[#This Row],[LIVE_VALUE]]-MIS[[#This Row],[VALUE]])</f>
        <v>-20</v>
      </c>
      <c r="AH10303" t="str" cm="1">
        <f t="array" ref="AH10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3" t="str">
        <f>MIS[[#This Row],[TRADING SYMBOL]]</f>
        <v>SENSEX2552084800CE</v>
      </c>
      <c r="AJ10303" t="str">
        <f>IF(RIGHT(MIS[[#This Row],[Main/Hedge]],4)="MAIN","MAIN","HEDGE")</f>
        <v>HEDGE</v>
      </c>
      <c r="AK10303" t="str" cm="1">
        <f t="array" ref="AK10303">_xlfn._xlws.FILTER(Table4[Column1],ISNUMBER(SEARCH(Table4[Column1],MIS[[#This Row],[OrderUniqueIdentifier]])),"")</f>
        <v>NOTREND</v>
      </c>
    </row>
    <row r="10304" spans="1:37" x14ac:dyDescent="0.2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>
        <f>_xlfn.XLOOKUP(MIS[[#This Row],[TRADING SYMBOL]],[1]Sheet1!$D:$D,[1]Sheet1!$C:$C)</f>
        <v>4.0999999999999996</v>
      </c>
      <c r="AE10304">
        <f>MIS[[#This Row],[OrderAverageTradedPrice]]*MIS[[#This Row],[OrderQuantity]]</f>
        <v>315</v>
      </c>
      <c r="AF10304">
        <f>MIS[[#This Row],[LTP]]*MIS[[#This Row],[OrderQuantity]]</f>
        <v>245.99999999999997</v>
      </c>
      <c r="AG10304">
        <f>IF(MIS[[#This Row],[OrderSide]]="SELL",MIS[[#This Row],[VALUE]]-MIS[[#This Row],[LIVE_VALUE]],MIS[[#This Row],[LIVE_VALUE]]-MIS[[#This Row],[VALUE]])</f>
        <v>69.000000000000028</v>
      </c>
      <c r="AH10304" t="str" cm="1">
        <f t="array" ref="AH10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04" t="str">
        <f>MIS[[#This Row],[TRADING SYMBOL]]</f>
        <v>SENSEX2552085900CE</v>
      </c>
      <c r="AJ10304" t="str">
        <f>IF(RIGHT(MIS[[#This Row],[Main/Hedge]],4)="MAIN","MAIN","HEDGE")</f>
        <v>HEDGE</v>
      </c>
      <c r="AK10304" t="str" cm="1">
        <f t="array" ref="AK10304">_xlfn._xlws.FILTER(Table4[Column1],ISNUMBER(SEARCH(Table4[Column1],MIS[[#This Row],[OrderUniqueIdentifier]])),"")</f>
        <v>XYT</v>
      </c>
    </row>
    <row r="10305" spans="1:37" x14ac:dyDescent="0.2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>
        <f>_xlfn.XLOOKUP(MIS[[#This Row],[TRADING SYMBOL]],[1]Sheet1!$D:$D,[1]Sheet1!$C:$C)</f>
        <v>3.05</v>
      </c>
      <c r="AE10305">
        <f>MIS[[#This Row],[OrderAverageTradedPrice]]*MIS[[#This Row],[OrderQuantity]]</f>
        <v>663.75</v>
      </c>
      <c r="AF10305">
        <f>MIS[[#This Row],[LTP]]*MIS[[#This Row],[OrderQuantity]]</f>
        <v>686.25</v>
      </c>
      <c r="AG10305">
        <f>IF(MIS[[#This Row],[OrderSide]]="SELL",MIS[[#This Row],[VALUE]]-MIS[[#This Row],[LIVE_VALUE]],MIS[[#This Row],[LIVE_VALUE]]-MIS[[#This Row],[VALUE]])</f>
        <v>-22.5</v>
      </c>
      <c r="AH10305" t="str" cm="1">
        <f t="array" ref="AH10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5" t="str">
        <f>MIS[[#This Row],[TRADING SYMBOL]]</f>
        <v>NIFTY2552226350CE</v>
      </c>
      <c r="AJ10305" t="str">
        <f>IF(RIGHT(MIS[[#This Row],[Main/Hedge]],4)="MAIN","MAIN","HEDGE")</f>
        <v>HEDGE</v>
      </c>
      <c r="AK10305" t="str" cm="1">
        <f t="array" ref="AK10305">_xlfn._xlws.FILTER(Table4[Column1],ISNUMBER(SEARCH(Table4[Column1],MIS[[#This Row],[OrderUniqueIdentifier]])),"")</f>
        <v>NOTREND</v>
      </c>
    </row>
    <row r="10306" spans="1:37" x14ac:dyDescent="0.2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>
        <f>_xlfn.XLOOKUP(MIS[[#This Row],[TRADING SYMBOL]],[1]Sheet1!$D:$D,[1]Sheet1!$C:$C)</f>
        <v>4.0999999999999996</v>
      </c>
      <c r="AE10306">
        <f>MIS[[#This Row],[OrderAverageTradedPrice]]*MIS[[#This Row],[OrderQuantity]]</f>
        <v>318</v>
      </c>
      <c r="AF10306">
        <f>MIS[[#This Row],[LTP]]*MIS[[#This Row],[OrderQuantity]]</f>
        <v>245.99999999999997</v>
      </c>
      <c r="AG10306">
        <f>IF(MIS[[#This Row],[OrderSide]]="SELL",MIS[[#This Row],[VALUE]]-MIS[[#This Row],[LIVE_VALUE]],MIS[[#This Row],[LIVE_VALUE]]-MIS[[#This Row],[VALUE]])</f>
        <v>72.000000000000028</v>
      </c>
      <c r="AH10306" t="str" cm="1">
        <f t="array" ref="AH10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06" t="str">
        <f>MIS[[#This Row],[TRADING SYMBOL]]</f>
        <v>SENSEX2552085900CE</v>
      </c>
      <c r="AJ10306" t="str">
        <f>IF(RIGHT(MIS[[#This Row],[Main/Hedge]],4)="MAIN","MAIN","HEDGE")</f>
        <v>HEDGE</v>
      </c>
      <c r="AK10306" t="str" cm="1">
        <f t="array" ref="AK10306">_xlfn._xlws.FILTER(Table4[Column1],ISNUMBER(SEARCH(Table4[Column1],MIS[[#This Row],[OrderUniqueIdentifier]])),"")</f>
        <v>XYT</v>
      </c>
    </row>
    <row r="10307" spans="1:37" x14ac:dyDescent="0.2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>
        <f>_xlfn.XLOOKUP(MIS[[#This Row],[TRADING SYMBOL]],[1]Sheet1!$D:$D,[1]Sheet1!$C:$C)</f>
        <v>4.0999999999999996</v>
      </c>
      <c r="AE10307">
        <f>MIS[[#This Row],[OrderAverageTradedPrice]]*MIS[[#This Row],[OrderQuantity]]</f>
        <v>318</v>
      </c>
      <c r="AF10307">
        <f>MIS[[#This Row],[LTP]]*MIS[[#This Row],[OrderQuantity]]</f>
        <v>245.99999999999997</v>
      </c>
      <c r="AG10307">
        <f>IF(MIS[[#This Row],[OrderSide]]="SELL",MIS[[#This Row],[VALUE]]-MIS[[#This Row],[LIVE_VALUE]],MIS[[#This Row],[LIVE_VALUE]]-MIS[[#This Row],[VALUE]])</f>
        <v>72.000000000000028</v>
      </c>
      <c r="AH10307" t="str" cm="1">
        <f t="array" ref="AH10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07" t="str">
        <f>MIS[[#This Row],[TRADING SYMBOL]]</f>
        <v>SENSEX2552085900CE</v>
      </c>
      <c r="AJ10307" t="str">
        <f>IF(RIGHT(MIS[[#This Row],[Main/Hedge]],4)="MAIN","MAIN","HEDGE")</f>
        <v>HEDGE</v>
      </c>
      <c r="AK10307" t="str" cm="1">
        <f t="array" ref="AK10307">_xlfn._xlws.FILTER(Table4[Column1],ISNUMBER(SEARCH(Table4[Column1],MIS[[#This Row],[OrderUniqueIdentifier]])),"")</f>
        <v>XYT</v>
      </c>
    </row>
    <row r="10308" spans="1:37" x14ac:dyDescent="0.2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>
        <f>_xlfn.XLOOKUP(MIS[[#This Row],[TRADING SYMBOL]],[1]Sheet1!$D:$D,[1]Sheet1!$C:$C)</f>
        <v>11.55</v>
      </c>
      <c r="AE10308">
        <f>MIS[[#This Row],[OrderAverageTradedPrice]]*MIS[[#This Row],[OrderQuantity]]</f>
        <v>666</v>
      </c>
      <c r="AF10308">
        <f>MIS[[#This Row],[LTP]]*MIS[[#This Row],[OrderQuantity]]</f>
        <v>693</v>
      </c>
      <c r="AG10308">
        <f>IF(MIS[[#This Row],[OrderSide]]="SELL",MIS[[#This Row],[VALUE]]-MIS[[#This Row],[LIVE_VALUE]],MIS[[#This Row],[LIVE_VALUE]]-MIS[[#This Row],[VALUE]])</f>
        <v>-27</v>
      </c>
      <c r="AH10308" t="str" cm="1">
        <f t="array" ref="AH10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08" t="str">
        <f>MIS[[#This Row],[TRADING SYMBOL]]</f>
        <v>SENSEX2552078400PE</v>
      </c>
      <c r="AJ10308" t="str">
        <f>IF(RIGHT(MIS[[#This Row],[Main/Hedge]],4)="MAIN","MAIN","HEDGE")</f>
        <v>HEDGE</v>
      </c>
      <c r="AK10308" t="str" cm="1">
        <f t="array" ref="AK10308">_xlfn._xlws.FILTER(Table4[Column1],ISNUMBER(SEARCH(Table4[Column1],MIS[[#This Row],[OrderUniqueIdentifier]])),"")</f>
        <v>XYT</v>
      </c>
    </row>
    <row r="10309" spans="1:37" x14ac:dyDescent="0.2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>
        <f>_xlfn.XLOOKUP(MIS[[#This Row],[TRADING SYMBOL]],[1]Sheet1!$D:$D,[1]Sheet1!$C:$C)</f>
        <v>8.25</v>
      </c>
      <c r="AE10309">
        <f>MIS[[#This Row],[OrderAverageTradedPrice]]*MIS[[#This Row],[OrderQuantity]]</f>
        <v>264</v>
      </c>
      <c r="AF10309">
        <f>MIS[[#This Row],[LTP]]*MIS[[#This Row],[OrderQuantity]]</f>
        <v>165</v>
      </c>
      <c r="AG10309">
        <f>IF(MIS[[#This Row],[OrderSide]]="SELL",MIS[[#This Row],[VALUE]]-MIS[[#This Row],[LIVE_VALUE]],MIS[[#This Row],[LIVE_VALUE]]-MIS[[#This Row],[VALUE]])</f>
        <v>99</v>
      </c>
      <c r="AH10309" t="str" cm="1">
        <f t="array" ref="AH10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09" t="str">
        <f>MIS[[#This Row],[TRADING SYMBOL]]</f>
        <v>SENSEX2552078600PE</v>
      </c>
      <c r="AJ10309" t="str">
        <f>IF(RIGHT(MIS[[#This Row],[Main/Hedge]],4)="MAIN","MAIN","HEDGE")</f>
        <v>HEDGE</v>
      </c>
      <c r="AK10309" t="str" cm="1">
        <f t="array" ref="AK10309">_xlfn._xlws.FILTER(Table4[Column1],ISNUMBER(SEARCH(Table4[Column1],MIS[[#This Row],[OrderUniqueIdentifier]])),"")</f>
        <v>XYT</v>
      </c>
    </row>
    <row r="10310" spans="1:37" x14ac:dyDescent="0.2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>
        <f>_xlfn.XLOOKUP(MIS[[#This Row],[TRADING SYMBOL]],[1]Sheet1!$D:$D,[1]Sheet1!$C:$C)</f>
        <v>3.05</v>
      </c>
      <c r="AE10310">
        <f>MIS[[#This Row],[OrderAverageTradedPrice]]*MIS[[#This Row],[OrderQuantity]]</f>
        <v>221.25</v>
      </c>
      <c r="AF10310">
        <f>MIS[[#This Row],[LTP]]*MIS[[#This Row],[OrderQuantity]]</f>
        <v>228.75</v>
      </c>
      <c r="AG10310">
        <f>IF(MIS[[#This Row],[OrderSide]]="SELL",MIS[[#This Row],[VALUE]]-MIS[[#This Row],[LIVE_VALUE]],MIS[[#This Row],[LIVE_VALUE]]-MIS[[#This Row],[VALUE]])</f>
        <v>-7.5</v>
      </c>
      <c r="AH10310" t="str" cm="1">
        <f t="array" ref="AH10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0" t="str">
        <f>MIS[[#This Row],[TRADING SYMBOL]]</f>
        <v>NIFTY2552226350CE</v>
      </c>
      <c r="AJ10310" t="str">
        <f>IF(RIGHT(MIS[[#This Row],[Main/Hedge]],4)="MAIN","MAIN","HEDGE")</f>
        <v>HEDGE</v>
      </c>
      <c r="AK10310" t="str" cm="1">
        <f t="array" ref="AK10310">_xlfn._xlws.FILTER(Table4[Column1],ISNUMBER(SEARCH(Table4[Column1],MIS[[#This Row],[OrderUniqueIdentifier]])),"")</f>
        <v>NOTREND</v>
      </c>
    </row>
    <row r="10311" spans="1:37" x14ac:dyDescent="0.2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>
        <f>_xlfn.XLOOKUP(MIS[[#This Row],[TRADING SYMBOL]],[1]Sheet1!$D:$D,[1]Sheet1!$C:$C)</f>
        <v>9.25</v>
      </c>
      <c r="AE10311">
        <f>MIS[[#This Row],[OrderAverageTradedPrice]]*MIS[[#This Row],[OrderQuantity]]</f>
        <v>645</v>
      </c>
      <c r="AF10311">
        <f>MIS[[#This Row],[LTP]]*MIS[[#This Row],[OrderQuantity]]</f>
        <v>693.75</v>
      </c>
      <c r="AG10311">
        <f>IF(MIS[[#This Row],[OrderSide]]="SELL",MIS[[#This Row],[VALUE]]-MIS[[#This Row],[LIVE_VALUE]],MIS[[#This Row],[LIVE_VALUE]]-MIS[[#This Row],[VALUE]])</f>
        <v>-48.75</v>
      </c>
      <c r="AH10311" t="str" cm="1">
        <f t="array" ref="AH10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1" t="str">
        <f>MIS[[#This Row],[TRADING SYMBOL]]</f>
        <v>NIFTY2552223750PE</v>
      </c>
      <c r="AJ10311" t="str">
        <f>IF(RIGHT(MIS[[#This Row],[Main/Hedge]],4)="MAIN","MAIN","HEDGE")</f>
        <v>HEDGE</v>
      </c>
      <c r="AK10311" t="str" cm="1">
        <f t="array" ref="AK10311">_xlfn._xlws.FILTER(Table4[Column1],ISNUMBER(SEARCH(Table4[Column1],MIS[[#This Row],[OrderUniqueIdentifier]])),"")</f>
        <v>NOTREND</v>
      </c>
    </row>
    <row r="10312" spans="1:37" x14ac:dyDescent="0.2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>
        <f>_xlfn.XLOOKUP(MIS[[#This Row],[TRADING SYMBOL]],[1]Sheet1!$D:$D,[1]Sheet1!$C:$C)</f>
        <v>4.0999999999999996</v>
      </c>
      <c r="AE10312">
        <f>MIS[[#This Row],[OrderAverageTradedPrice]]*MIS[[#This Row],[OrderQuantity]]</f>
        <v>106</v>
      </c>
      <c r="AF10312">
        <f>MIS[[#This Row],[LTP]]*MIS[[#This Row],[OrderQuantity]]</f>
        <v>82</v>
      </c>
      <c r="AG10312">
        <f>IF(MIS[[#This Row],[OrderSide]]="SELL",MIS[[#This Row],[VALUE]]-MIS[[#This Row],[LIVE_VALUE]],MIS[[#This Row],[LIVE_VALUE]]-MIS[[#This Row],[VALUE]])</f>
        <v>24</v>
      </c>
      <c r="AH10312" t="str" cm="1">
        <f t="array" ref="AH10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12" t="str">
        <f>MIS[[#This Row],[TRADING SYMBOL]]</f>
        <v>SENSEX2552085900CE</v>
      </c>
      <c r="AJ10312" t="str">
        <f>IF(RIGHT(MIS[[#This Row],[Main/Hedge]],4)="MAIN","MAIN","HEDGE")</f>
        <v>HEDGE</v>
      </c>
      <c r="AK10312" t="str" cm="1">
        <f t="array" ref="AK10312">_xlfn._xlws.FILTER(Table4[Column1],ISNUMBER(SEARCH(Table4[Column1],MIS[[#This Row],[OrderUniqueIdentifier]])),"")</f>
        <v>XYT</v>
      </c>
    </row>
    <row r="10313" spans="1:37" x14ac:dyDescent="0.2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>
        <f>_xlfn.XLOOKUP(MIS[[#This Row],[TRADING SYMBOL]],[1]Sheet1!$D:$D,[1]Sheet1!$C:$C)</f>
        <v>4.0999999999999996</v>
      </c>
      <c r="AE10313">
        <f>MIS[[#This Row],[OrderAverageTradedPrice]]*MIS[[#This Row],[OrderQuantity]]</f>
        <v>106</v>
      </c>
      <c r="AF10313">
        <f>MIS[[#This Row],[LTP]]*MIS[[#This Row],[OrderQuantity]]</f>
        <v>82</v>
      </c>
      <c r="AG10313">
        <f>IF(MIS[[#This Row],[OrderSide]]="SELL",MIS[[#This Row],[VALUE]]-MIS[[#This Row],[LIVE_VALUE]],MIS[[#This Row],[LIVE_VALUE]]-MIS[[#This Row],[VALUE]])</f>
        <v>24</v>
      </c>
      <c r="AH10313" t="str" cm="1">
        <f t="array" ref="AH10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13" t="str">
        <f>MIS[[#This Row],[TRADING SYMBOL]]</f>
        <v>SENSEX2552085900CE</v>
      </c>
      <c r="AJ10313" t="str">
        <f>IF(RIGHT(MIS[[#This Row],[Main/Hedge]],4)="MAIN","MAIN","HEDGE")</f>
        <v>HEDGE</v>
      </c>
      <c r="AK10313" t="str" cm="1">
        <f t="array" ref="AK10313">_xlfn._xlws.FILTER(Table4[Column1],ISNUMBER(SEARCH(Table4[Column1],MIS[[#This Row],[OrderUniqueIdentifier]])),"")</f>
        <v>XYT</v>
      </c>
    </row>
    <row r="10314" spans="1:37" x14ac:dyDescent="0.2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>
        <f>_xlfn.XLOOKUP(MIS[[#This Row],[TRADING SYMBOL]],[1]Sheet1!$D:$D,[1]Sheet1!$C:$C)</f>
        <v>32.799999999999997</v>
      </c>
      <c r="AE10314">
        <f>MIS[[#This Row],[OrderAverageTradedPrice]]*MIS[[#This Row],[OrderQuantity]]</f>
        <v>1292</v>
      </c>
      <c r="AF10314">
        <f>MIS[[#This Row],[LTP]]*MIS[[#This Row],[OrderQuantity]]</f>
        <v>1312</v>
      </c>
      <c r="AG10314">
        <f>IF(MIS[[#This Row],[OrderSide]]="SELL",MIS[[#This Row],[VALUE]]-MIS[[#This Row],[LIVE_VALUE]],MIS[[#This Row],[LIVE_VALUE]]-MIS[[#This Row],[VALUE]])</f>
        <v>-20</v>
      </c>
      <c r="AH10314" t="str" cm="1">
        <f t="array" ref="AH10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4" t="str">
        <f>MIS[[#This Row],[TRADING SYMBOL]]</f>
        <v>SENSEX2552079800PE</v>
      </c>
      <c r="AJ10314" t="str">
        <f>IF(RIGHT(MIS[[#This Row],[Main/Hedge]],4)="MAIN","MAIN","HEDGE")</f>
        <v>HEDGE</v>
      </c>
      <c r="AK10314" t="str" cm="1">
        <f t="array" ref="AK10314">_xlfn._xlws.FILTER(Table4[Column1],ISNUMBER(SEARCH(Table4[Column1],MIS[[#This Row],[OrderUniqueIdentifier]])),"")</f>
        <v>NOTREND</v>
      </c>
    </row>
    <row r="10315" spans="1:37" x14ac:dyDescent="0.2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>
        <f>_xlfn.XLOOKUP(MIS[[#This Row],[TRADING SYMBOL]],[1]Sheet1!$D:$D,[1]Sheet1!$C:$C)</f>
        <v>10</v>
      </c>
      <c r="AE10315">
        <f>MIS[[#This Row],[OrderAverageTradedPrice]]*MIS[[#This Row],[OrderQuantity]]</f>
        <v>236</v>
      </c>
      <c r="AF10315">
        <f>MIS[[#This Row],[LTP]]*MIS[[#This Row],[OrderQuantity]]</f>
        <v>200</v>
      </c>
      <c r="AG10315">
        <f>IF(MIS[[#This Row],[OrderSide]]="SELL",MIS[[#This Row],[VALUE]]-MIS[[#This Row],[LIVE_VALUE]],MIS[[#This Row],[LIVE_VALUE]]-MIS[[#This Row],[VALUE]])</f>
        <v>36</v>
      </c>
      <c r="AH10315" t="str" cm="1">
        <f t="array" ref="AH10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15" t="str">
        <f>MIS[[#This Row],[TRADING SYMBOL]]</f>
        <v>SENSEX2552078500PE</v>
      </c>
      <c r="AJ10315" t="str">
        <f>IF(RIGHT(MIS[[#This Row],[Main/Hedge]],4)="MAIN","MAIN","HEDGE")</f>
        <v>HEDGE</v>
      </c>
      <c r="AK10315" t="str" cm="1">
        <f t="array" ref="AK10315">_xlfn._xlws.FILTER(Table4[Column1],ISNUMBER(SEARCH(Table4[Column1],MIS[[#This Row],[OrderUniqueIdentifier]])),"")</f>
        <v>XYT</v>
      </c>
    </row>
    <row r="10316" spans="1:37" x14ac:dyDescent="0.2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>
        <f>_xlfn.XLOOKUP(MIS[[#This Row],[TRADING SYMBOL]],[1]Sheet1!$D:$D,[1]Sheet1!$C:$C)</f>
        <v>8.25</v>
      </c>
      <c r="AE10316">
        <f>MIS[[#This Row],[OrderAverageTradedPrice]]*MIS[[#This Row],[OrderQuantity]]</f>
        <v>264</v>
      </c>
      <c r="AF10316">
        <f>MIS[[#This Row],[LTP]]*MIS[[#This Row],[OrderQuantity]]</f>
        <v>165</v>
      </c>
      <c r="AG10316">
        <f>IF(MIS[[#This Row],[OrderSide]]="SELL",MIS[[#This Row],[VALUE]]-MIS[[#This Row],[LIVE_VALUE]],MIS[[#This Row],[LIVE_VALUE]]-MIS[[#This Row],[VALUE]])</f>
        <v>99</v>
      </c>
      <c r="AH10316" t="str" cm="1">
        <f t="array" ref="AH10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16" t="str">
        <f>MIS[[#This Row],[TRADING SYMBOL]]</f>
        <v>SENSEX2552078600PE</v>
      </c>
      <c r="AJ10316" t="str">
        <f>IF(RIGHT(MIS[[#This Row],[Main/Hedge]],4)="MAIN","MAIN","HEDGE")</f>
        <v>HEDGE</v>
      </c>
      <c r="AK10316" t="str" cm="1">
        <f t="array" ref="AK10316">_xlfn._xlws.FILTER(Table4[Column1],ISNUMBER(SEARCH(Table4[Column1],MIS[[#This Row],[OrderUniqueIdentifier]])),"")</f>
        <v>XYT</v>
      </c>
    </row>
    <row r="10317" spans="1:37" x14ac:dyDescent="0.2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>
        <f>_xlfn.XLOOKUP(MIS[[#This Row],[TRADING SYMBOL]],[1]Sheet1!$D:$D,[1]Sheet1!$C:$C)</f>
        <v>32.799999999999997</v>
      </c>
      <c r="AE10317">
        <f>MIS[[#This Row],[OrderAverageTradedPrice]]*MIS[[#This Row],[OrderQuantity]]</f>
        <v>648</v>
      </c>
      <c r="AF10317">
        <f>MIS[[#This Row],[LTP]]*MIS[[#This Row],[OrderQuantity]]</f>
        <v>656</v>
      </c>
      <c r="AG10317">
        <f>IF(MIS[[#This Row],[OrderSide]]="SELL",MIS[[#This Row],[VALUE]]-MIS[[#This Row],[LIVE_VALUE]],MIS[[#This Row],[LIVE_VALUE]]-MIS[[#This Row],[VALUE]])</f>
        <v>-8</v>
      </c>
      <c r="AH10317" t="str" cm="1">
        <f t="array" ref="AH10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7" t="str">
        <f>MIS[[#This Row],[TRADING SYMBOL]]</f>
        <v>SENSEX2552079800PE</v>
      </c>
      <c r="AJ10317" t="str">
        <f>IF(RIGHT(MIS[[#This Row],[Main/Hedge]],4)="MAIN","MAIN","HEDGE")</f>
        <v>HEDGE</v>
      </c>
      <c r="AK10317" t="str" cm="1">
        <f t="array" ref="AK10317">_xlfn._xlws.FILTER(Table4[Column1],ISNUMBER(SEARCH(Table4[Column1],MIS[[#This Row],[OrderUniqueIdentifier]])),"")</f>
        <v>NOTREND</v>
      </c>
    </row>
    <row r="10318" spans="1:37" x14ac:dyDescent="0.2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>
        <f>_xlfn.XLOOKUP(MIS[[#This Row],[TRADING SYMBOL]],[1]Sheet1!$D:$D,[1]Sheet1!$C:$C)</f>
        <v>10</v>
      </c>
      <c r="AE10318">
        <f>MIS[[#This Row],[OrderAverageTradedPrice]]*MIS[[#This Row],[OrderQuantity]]</f>
        <v>236</v>
      </c>
      <c r="AF10318">
        <f>MIS[[#This Row],[LTP]]*MIS[[#This Row],[OrderQuantity]]</f>
        <v>200</v>
      </c>
      <c r="AG10318">
        <f>IF(MIS[[#This Row],[OrderSide]]="SELL",MIS[[#This Row],[VALUE]]-MIS[[#This Row],[LIVE_VALUE]],MIS[[#This Row],[LIVE_VALUE]]-MIS[[#This Row],[VALUE]])</f>
        <v>36</v>
      </c>
      <c r="AH10318" t="str" cm="1">
        <f t="array" ref="AH10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18" t="str">
        <f>MIS[[#This Row],[TRADING SYMBOL]]</f>
        <v>SENSEX2552078500PE</v>
      </c>
      <c r="AJ10318" t="str">
        <f>IF(RIGHT(MIS[[#This Row],[Main/Hedge]],4)="MAIN","MAIN","HEDGE")</f>
        <v>HEDGE</v>
      </c>
      <c r="AK10318" t="str" cm="1">
        <f t="array" ref="AK10318">_xlfn._xlws.FILTER(Table4[Column1],ISNUMBER(SEARCH(Table4[Column1],MIS[[#This Row],[OrderUniqueIdentifier]])),"")</f>
        <v>XYT</v>
      </c>
    </row>
    <row r="10319" spans="1:37" x14ac:dyDescent="0.2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>
        <f>_xlfn.XLOOKUP(MIS[[#This Row],[TRADING SYMBOL]],[1]Sheet1!$D:$D,[1]Sheet1!$C:$C)</f>
        <v>3.05</v>
      </c>
      <c r="AE10319">
        <f>MIS[[#This Row],[OrderAverageTradedPrice]]*MIS[[#This Row],[OrderQuantity]]</f>
        <v>221.25</v>
      </c>
      <c r="AF10319">
        <f>MIS[[#This Row],[LTP]]*MIS[[#This Row],[OrderQuantity]]</f>
        <v>228.75</v>
      </c>
      <c r="AG10319">
        <f>IF(MIS[[#This Row],[OrderSide]]="SELL",MIS[[#This Row],[VALUE]]-MIS[[#This Row],[LIVE_VALUE]],MIS[[#This Row],[LIVE_VALUE]]-MIS[[#This Row],[VALUE]])</f>
        <v>-7.5</v>
      </c>
      <c r="AH10319" t="str" cm="1">
        <f t="array" ref="AH10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9" t="str">
        <f>MIS[[#This Row],[TRADING SYMBOL]]</f>
        <v>NIFTY2552226350CE</v>
      </c>
      <c r="AJ10319" t="str">
        <f>IF(RIGHT(MIS[[#This Row],[Main/Hedge]],4)="MAIN","MAIN","HEDGE")</f>
        <v>HEDGE</v>
      </c>
      <c r="AK10319" t="str" cm="1">
        <f t="array" ref="AK10319">_xlfn._xlws.FILTER(Table4[Column1],ISNUMBER(SEARCH(Table4[Column1],MIS[[#This Row],[OrderUniqueIdentifier]])),"")</f>
        <v>NOTREND</v>
      </c>
    </row>
    <row r="10320" spans="1:37" x14ac:dyDescent="0.2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>
        <f>_xlfn.XLOOKUP(MIS[[#This Row],[TRADING SYMBOL]],[1]Sheet1!$D:$D,[1]Sheet1!$C:$C)</f>
        <v>3.05</v>
      </c>
      <c r="AE10320">
        <f>MIS[[#This Row],[OrderAverageTradedPrice]]*MIS[[#This Row],[OrderQuantity]]</f>
        <v>221.25</v>
      </c>
      <c r="AF10320">
        <f>MIS[[#This Row],[LTP]]*MIS[[#This Row],[OrderQuantity]]</f>
        <v>228.75</v>
      </c>
      <c r="AG10320">
        <f>IF(MIS[[#This Row],[OrderSide]]="SELL",MIS[[#This Row],[VALUE]]-MIS[[#This Row],[LIVE_VALUE]],MIS[[#This Row],[LIVE_VALUE]]-MIS[[#This Row],[VALUE]])</f>
        <v>-7.5</v>
      </c>
      <c r="AH10320" t="str" cm="1">
        <f t="array" ref="AH10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0" t="str">
        <f>MIS[[#This Row],[TRADING SYMBOL]]</f>
        <v>NIFTY2552226350CE</v>
      </c>
      <c r="AJ10320" t="str">
        <f>IF(RIGHT(MIS[[#This Row],[Main/Hedge]],4)="MAIN","MAIN","HEDGE")</f>
        <v>HEDGE</v>
      </c>
      <c r="AK10320" t="str" cm="1">
        <f t="array" ref="AK10320">_xlfn._xlws.FILTER(Table4[Column1],ISNUMBER(SEARCH(Table4[Column1],MIS[[#This Row],[OrderUniqueIdentifier]])),"")</f>
        <v>NOTREND</v>
      </c>
    </row>
    <row r="10321" spans="1:37" x14ac:dyDescent="0.2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>
        <f>_xlfn.XLOOKUP(MIS[[#This Row],[TRADING SYMBOL]],[1]Sheet1!$D:$D,[1]Sheet1!$C:$C)</f>
        <v>17.8</v>
      </c>
      <c r="AE10321">
        <f>MIS[[#This Row],[OrderAverageTradedPrice]]*MIS[[#This Row],[OrderQuantity]]</f>
        <v>674</v>
      </c>
      <c r="AF10321">
        <f>MIS[[#This Row],[LTP]]*MIS[[#This Row],[OrderQuantity]]</f>
        <v>712</v>
      </c>
      <c r="AG10321">
        <f>IF(MIS[[#This Row],[OrderSide]]="SELL",MIS[[#This Row],[VALUE]]-MIS[[#This Row],[LIVE_VALUE]],MIS[[#This Row],[LIVE_VALUE]]-MIS[[#This Row],[VALUE]])</f>
        <v>-38</v>
      </c>
      <c r="AH10321" t="str" cm="1">
        <f t="array" ref="AH10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1" t="str">
        <f>MIS[[#This Row],[TRADING SYMBOL]]</f>
        <v>SENSEX2552084800CE</v>
      </c>
      <c r="AJ10321" t="str">
        <f>IF(RIGHT(MIS[[#This Row],[Main/Hedge]],4)="MAIN","MAIN","HEDGE")</f>
        <v>HEDGE</v>
      </c>
      <c r="AK10321" t="str" cm="1">
        <f t="array" ref="AK10321">_xlfn._xlws.FILTER(Table4[Column1],ISNUMBER(SEARCH(Table4[Column1],MIS[[#This Row],[OrderUniqueIdentifier]])),"")</f>
        <v>NOTREND</v>
      </c>
    </row>
    <row r="10322" spans="1:37" x14ac:dyDescent="0.2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>
        <f>_xlfn.XLOOKUP(MIS[[#This Row],[TRADING SYMBOL]],[1]Sheet1!$D:$D,[1]Sheet1!$C:$C)</f>
        <v>4.0999999999999996</v>
      </c>
      <c r="AE10322">
        <f>MIS[[#This Row],[OrderAverageTradedPrice]]*MIS[[#This Row],[OrderQuantity]]</f>
        <v>210</v>
      </c>
      <c r="AF10322">
        <f>MIS[[#This Row],[LTP]]*MIS[[#This Row],[OrderQuantity]]</f>
        <v>164</v>
      </c>
      <c r="AG10322">
        <f>IF(MIS[[#This Row],[OrderSide]]="SELL",MIS[[#This Row],[VALUE]]-MIS[[#This Row],[LIVE_VALUE]],MIS[[#This Row],[LIVE_VALUE]]-MIS[[#This Row],[VALUE]])</f>
        <v>46</v>
      </c>
      <c r="AH10322" t="str" cm="1">
        <f t="array" ref="AH10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22" t="str">
        <f>MIS[[#This Row],[TRADING SYMBOL]]</f>
        <v>SENSEX2552085900CE</v>
      </c>
      <c r="AJ10322" t="str">
        <f>IF(RIGHT(MIS[[#This Row],[Main/Hedge]],4)="MAIN","MAIN","HEDGE")</f>
        <v>HEDGE</v>
      </c>
      <c r="AK10322" t="str" cm="1">
        <f t="array" ref="AK10322">_xlfn._xlws.FILTER(Table4[Column1],ISNUMBER(SEARCH(Table4[Column1],MIS[[#This Row],[OrderUniqueIdentifier]])),"")</f>
        <v>XYT</v>
      </c>
    </row>
    <row r="10323" spans="1:37" x14ac:dyDescent="0.2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>
        <f>_xlfn.XLOOKUP(MIS[[#This Row],[TRADING SYMBOL]],[1]Sheet1!$D:$D,[1]Sheet1!$C:$C)</f>
        <v>4.0999999999999996</v>
      </c>
      <c r="AE10323">
        <f>MIS[[#This Row],[OrderAverageTradedPrice]]*MIS[[#This Row],[OrderQuantity]]</f>
        <v>105</v>
      </c>
      <c r="AF10323">
        <f>MIS[[#This Row],[LTP]]*MIS[[#This Row],[OrderQuantity]]</f>
        <v>82</v>
      </c>
      <c r="AG10323">
        <f>IF(MIS[[#This Row],[OrderSide]]="SELL",MIS[[#This Row],[VALUE]]-MIS[[#This Row],[LIVE_VALUE]],MIS[[#This Row],[LIVE_VALUE]]-MIS[[#This Row],[VALUE]])</f>
        <v>23</v>
      </c>
      <c r="AH10323" t="str" cm="1">
        <f t="array" ref="AH10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23" t="str">
        <f>MIS[[#This Row],[TRADING SYMBOL]]</f>
        <v>SENSEX2552085900CE</v>
      </c>
      <c r="AJ10323" t="str">
        <f>IF(RIGHT(MIS[[#This Row],[Main/Hedge]],4)="MAIN","MAIN","HEDGE")</f>
        <v>HEDGE</v>
      </c>
      <c r="AK10323" t="str" cm="1">
        <f t="array" ref="AK10323">_xlfn._xlws.FILTER(Table4[Column1],ISNUMBER(SEARCH(Table4[Column1],MIS[[#This Row],[OrderUniqueIdentifier]])),"")</f>
        <v>XYT</v>
      </c>
    </row>
    <row r="10324" spans="1:37" x14ac:dyDescent="0.2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>
        <f>_xlfn.XLOOKUP(MIS[[#This Row],[TRADING SYMBOL]],[1]Sheet1!$D:$D,[1]Sheet1!$C:$C)</f>
        <v>3.05</v>
      </c>
      <c r="AE10324">
        <f>MIS[[#This Row],[OrderAverageTradedPrice]]*MIS[[#This Row],[OrderQuantity]]</f>
        <v>442.5</v>
      </c>
      <c r="AF10324">
        <f>MIS[[#This Row],[LTP]]*MIS[[#This Row],[OrderQuantity]]</f>
        <v>457.5</v>
      </c>
      <c r="AG10324">
        <f>IF(MIS[[#This Row],[OrderSide]]="SELL",MIS[[#This Row],[VALUE]]-MIS[[#This Row],[LIVE_VALUE]],MIS[[#This Row],[LIVE_VALUE]]-MIS[[#This Row],[VALUE]])</f>
        <v>-15</v>
      </c>
      <c r="AH10324" t="str" cm="1">
        <f t="array" ref="AH10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4" t="str">
        <f>MIS[[#This Row],[TRADING SYMBOL]]</f>
        <v>NIFTY2552226350CE</v>
      </c>
      <c r="AJ10324" t="str">
        <f>IF(RIGHT(MIS[[#This Row],[Main/Hedge]],4)="MAIN","MAIN","HEDGE")</f>
        <v>HEDGE</v>
      </c>
      <c r="AK10324" t="str" cm="1">
        <f t="array" ref="AK10324">_xlfn._xlws.FILTER(Table4[Column1],ISNUMBER(SEARCH(Table4[Column1],MIS[[#This Row],[OrderUniqueIdentifier]])),"")</f>
        <v>NOTREND</v>
      </c>
    </row>
    <row r="10325" spans="1:37" x14ac:dyDescent="0.2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>
        <f>_xlfn.XLOOKUP(MIS[[#This Row],[TRADING SYMBOL]],[1]Sheet1!$D:$D,[1]Sheet1!$C:$C)</f>
        <v>4.0999999999999996</v>
      </c>
      <c r="AE10325">
        <f>MIS[[#This Row],[OrderAverageTradedPrice]]*MIS[[#This Row],[OrderQuantity]]</f>
        <v>212</v>
      </c>
      <c r="AF10325">
        <f>MIS[[#This Row],[LTP]]*MIS[[#This Row],[OrderQuantity]]</f>
        <v>164</v>
      </c>
      <c r="AG10325">
        <f>IF(MIS[[#This Row],[OrderSide]]="SELL",MIS[[#This Row],[VALUE]]-MIS[[#This Row],[LIVE_VALUE]],MIS[[#This Row],[LIVE_VALUE]]-MIS[[#This Row],[VALUE]])</f>
        <v>48</v>
      </c>
      <c r="AH10325" t="str" cm="1">
        <f t="array" ref="AH10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25" t="str">
        <f>MIS[[#This Row],[TRADING SYMBOL]]</f>
        <v>SENSEX2552085900CE</v>
      </c>
      <c r="AJ10325" t="str">
        <f>IF(RIGHT(MIS[[#This Row],[Main/Hedge]],4)="MAIN","MAIN","HEDGE")</f>
        <v>HEDGE</v>
      </c>
      <c r="AK10325" t="str" cm="1">
        <f t="array" ref="AK10325">_xlfn._xlws.FILTER(Table4[Column1],ISNUMBER(SEARCH(Table4[Column1],MIS[[#This Row],[OrderUniqueIdentifier]])),"")</f>
        <v>XYT</v>
      </c>
    </row>
    <row r="10326" spans="1:37" x14ac:dyDescent="0.2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>
        <f>_xlfn.XLOOKUP(MIS[[#This Row],[TRADING SYMBOL]],[1]Sheet1!$D:$D,[1]Sheet1!$C:$C)</f>
        <v>4.0999999999999996</v>
      </c>
      <c r="AE10326">
        <f>MIS[[#This Row],[OrderAverageTradedPrice]]*MIS[[#This Row],[OrderQuantity]]</f>
        <v>212</v>
      </c>
      <c r="AF10326">
        <f>MIS[[#This Row],[LTP]]*MIS[[#This Row],[OrderQuantity]]</f>
        <v>164</v>
      </c>
      <c r="AG10326">
        <f>IF(MIS[[#This Row],[OrderSide]]="SELL",MIS[[#This Row],[VALUE]]-MIS[[#This Row],[LIVE_VALUE]],MIS[[#This Row],[LIVE_VALUE]]-MIS[[#This Row],[VALUE]])</f>
        <v>48</v>
      </c>
      <c r="AH10326" t="str" cm="1">
        <f t="array" ref="AH10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26" t="str">
        <f>MIS[[#This Row],[TRADING SYMBOL]]</f>
        <v>SENSEX2552085900CE</v>
      </c>
      <c r="AJ10326" t="str">
        <f>IF(RIGHT(MIS[[#This Row],[Main/Hedge]],4)="MAIN","MAIN","HEDGE")</f>
        <v>HEDGE</v>
      </c>
      <c r="AK10326" t="str" cm="1">
        <f t="array" ref="AK10326">_xlfn._xlws.FILTER(Table4[Column1],ISNUMBER(SEARCH(Table4[Column1],MIS[[#This Row],[OrderUniqueIdentifier]])),"")</f>
        <v>XYT</v>
      </c>
    </row>
    <row r="10327" spans="1:37" x14ac:dyDescent="0.2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>
        <f>_xlfn.XLOOKUP(MIS[[#This Row],[TRADING SYMBOL]],[1]Sheet1!$D:$D,[1]Sheet1!$C:$C)</f>
        <v>32.799999999999997</v>
      </c>
      <c r="AE10327">
        <f>MIS[[#This Row],[OrderAverageTradedPrice]]*MIS[[#This Row],[OrderQuantity]]</f>
        <v>648</v>
      </c>
      <c r="AF10327">
        <f>MIS[[#This Row],[LTP]]*MIS[[#This Row],[OrderQuantity]]</f>
        <v>656</v>
      </c>
      <c r="AG10327">
        <f>IF(MIS[[#This Row],[OrderSide]]="SELL",MIS[[#This Row],[VALUE]]-MIS[[#This Row],[LIVE_VALUE]],MIS[[#This Row],[LIVE_VALUE]]-MIS[[#This Row],[VALUE]])</f>
        <v>-8</v>
      </c>
      <c r="AH10327" t="str" cm="1">
        <f t="array" ref="AH10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7" t="str">
        <f>MIS[[#This Row],[TRADING SYMBOL]]</f>
        <v>SENSEX2552079800PE</v>
      </c>
      <c r="AJ10327" t="str">
        <f>IF(RIGHT(MIS[[#This Row],[Main/Hedge]],4)="MAIN","MAIN","HEDGE")</f>
        <v>HEDGE</v>
      </c>
      <c r="AK10327" t="str" cm="1">
        <f t="array" ref="AK10327">_xlfn._xlws.FILTER(Table4[Column1],ISNUMBER(SEARCH(Table4[Column1],MIS[[#This Row],[OrderUniqueIdentifier]])),"")</f>
        <v>NOTREND</v>
      </c>
    </row>
    <row r="10328" spans="1:37" x14ac:dyDescent="0.2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>
        <f>_xlfn.XLOOKUP(MIS[[#This Row],[TRADING SYMBOL]],[1]Sheet1!$D:$D,[1]Sheet1!$C:$C)</f>
        <v>10</v>
      </c>
      <c r="AE10328">
        <f>MIS[[#This Row],[OrderAverageTradedPrice]]*MIS[[#This Row],[OrderQuantity]]</f>
        <v>236</v>
      </c>
      <c r="AF10328">
        <f>MIS[[#This Row],[LTP]]*MIS[[#This Row],[OrderQuantity]]</f>
        <v>200</v>
      </c>
      <c r="AG10328">
        <f>IF(MIS[[#This Row],[OrderSide]]="SELL",MIS[[#This Row],[VALUE]]-MIS[[#This Row],[LIVE_VALUE]],MIS[[#This Row],[LIVE_VALUE]]-MIS[[#This Row],[VALUE]])</f>
        <v>36</v>
      </c>
      <c r="AH10328" t="str" cm="1">
        <f t="array" ref="AH10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28" t="str">
        <f>MIS[[#This Row],[TRADING SYMBOL]]</f>
        <v>SENSEX2552078500PE</v>
      </c>
      <c r="AJ10328" t="str">
        <f>IF(RIGHT(MIS[[#This Row],[Main/Hedge]],4)="MAIN","MAIN","HEDGE")</f>
        <v>HEDGE</v>
      </c>
      <c r="AK10328" t="str" cm="1">
        <f t="array" ref="AK10328">_xlfn._xlws.FILTER(Table4[Column1],ISNUMBER(SEARCH(Table4[Column1],MIS[[#This Row],[OrderUniqueIdentifier]])),"")</f>
        <v>XYT</v>
      </c>
    </row>
    <row r="10329" spans="1:37" x14ac:dyDescent="0.2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>
        <f>_xlfn.XLOOKUP(MIS[[#This Row],[TRADING SYMBOL]],[1]Sheet1!$D:$D,[1]Sheet1!$C:$C)</f>
        <v>3.05</v>
      </c>
      <c r="AE10329">
        <f>MIS[[#This Row],[OrderAverageTradedPrice]]*MIS[[#This Row],[OrderQuantity]]</f>
        <v>442.5</v>
      </c>
      <c r="AF10329">
        <f>MIS[[#This Row],[LTP]]*MIS[[#This Row],[OrderQuantity]]</f>
        <v>457.5</v>
      </c>
      <c r="AG10329">
        <f>IF(MIS[[#This Row],[OrderSide]]="SELL",MIS[[#This Row],[VALUE]]-MIS[[#This Row],[LIVE_VALUE]],MIS[[#This Row],[LIVE_VALUE]]-MIS[[#This Row],[VALUE]])</f>
        <v>-15</v>
      </c>
      <c r="AH10329" t="str" cm="1">
        <f t="array" ref="AH10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9" t="str">
        <f>MIS[[#This Row],[TRADING SYMBOL]]</f>
        <v>NIFTY2552226350CE</v>
      </c>
      <c r="AJ10329" t="str">
        <f>IF(RIGHT(MIS[[#This Row],[Main/Hedge]],4)="MAIN","MAIN","HEDGE")</f>
        <v>HEDGE</v>
      </c>
      <c r="AK10329" t="str" cm="1">
        <f t="array" ref="AK10329">_xlfn._xlws.FILTER(Table4[Column1],ISNUMBER(SEARCH(Table4[Column1],MIS[[#This Row],[OrderUniqueIdentifier]])),"")</f>
        <v>NOTREND</v>
      </c>
    </row>
    <row r="10330" spans="1:37" x14ac:dyDescent="0.2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>
        <f>_xlfn.XLOOKUP(MIS[[#This Row],[TRADING SYMBOL]],[1]Sheet1!$D:$D,[1]Sheet1!$C:$C)</f>
        <v>4.0999999999999996</v>
      </c>
      <c r="AE10330">
        <f>MIS[[#This Row],[OrderAverageTradedPrice]]*MIS[[#This Row],[OrderQuantity]]</f>
        <v>212</v>
      </c>
      <c r="AF10330">
        <f>MIS[[#This Row],[LTP]]*MIS[[#This Row],[OrderQuantity]]</f>
        <v>164</v>
      </c>
      <c r="AG10330">
        <f>IF(MIS[[#This Row],[OrderSide]]="SELL",MIS[[#This Row],[VALUE]]-MIS[[#This Row],[LIVE_VALUE]],MIS[[#This Row],[LIVE_VALUE]]-MIS[[#This Row],[VALUE]])</f>
        <v>48</v>
      </c>
      <c r="AH10330" t="str" cm="1">
        <f t="array" ref="AH10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30" t="str">
        <f>MIS[[#This Row],[TRADING SYMBOL]]</f>
        <v>SENSEX2552085900CE</v>
      </c>
      <c r="AJ10330" t="str">
        <f>IF(RIGHT(MIS[[#This Row],[Main/Hedge]],4)="MAIN","MAIN","HEDGE")</f>
        <v>HEDGE</v>
      </c>
      <c r="AK10330" t="str" cm="1">
        <f t="array" ref="AK10330">_xlfn._xlws.FILTER(Table4[Column1],ISNUMBER(SEARCH(Table4[Column1],MIS[[#This Row],[OrderUniqueIdentifier]])),"")</f>
        <v>XYT</v>
      </c>
    </row>
    <row r="10331" spans="1:37" x14ac:dyDescent="0.2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>
        <f>_xlfn.XLOOKUP(MIS[[#This Row],[TRADING SYMBOL]],[1]Sheet1!$D:$D,[1]Sheet1!$C:$C)</f>
        <v>11.55</v>
      </c>
      <c r="AE10331">
        <f>MIS[[#This Row],[OrderAverageTradedPrice]]*MIS[[#This Row],[OrderQuantity]]</f>
        <v>446</v>
      </c>
      <c r="AF10331">
        <f>MIS[[#This Row],[LTP]]*MIS[[#This Row],[OrderQuantity]]</f>
        <v>462</v>
      </c>
      <c r="AG10331">
        <f>IF(MIS[[#This Row],[OrderSide]]="SELL",MIS[[#This Row],[VALUE]]-MIS[[#This Row],[LIVE_VALUE]],MIS[[#This Row],[LIVE_VALUE]]-MIS[[#This Row],[VALUE]])</f>
        <v>-16</v>
      </c>
      <c r="AH10331" t="str" cm="1">
        <f t="array" ref="AH10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31" t="str">
        <f>MIS[[#This Row],[TRADING SYMBOL]]</f>
        <v>SENSEX2552078400PE</v>
      </c>
      <c r="AJ10331" t="str">
        <f>IF(RIGHT(MIS[[#This Row],[Main/Hedge]],4)="MAIN","MAIN","HEDGE")</f>
        <v>HEDGE</v>
      </c>
      <c r="AK10331" t="str" cm="1">
        <f t="array" ref="AK10331">_xlfn._xlws.FILTER(Table4[Column1],ISNUMBER(SEARCH(Table4[Column1],MIS[[#This Row],[OrderUniqueIdentifier]])),"")</f>
        <v>XYT</v>
      </c>
    </row>
    <row r="10332" spans="1:37" x14ac:dyDescent="0.2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>
        <f>_xlfn.XLOOKUP(MIS[[#This Row],[TRADING SYMBOL]],[1]Sheet1!$D:$D,[1]Sheet1!$C:$C)</f>
        <v>17.8</v>
      </c>
      <c r="AE10332">
        <f>MIS[[#This Row],[OrderAverageTradedPrice]]*MIS[[#This Row],[OrderQuantity]]</f>
        <v>670</v>
      </c>
      <c r="AF10332">
        <f>MIS[[#This Row],[LTP]]*MIS[[#This Row],[OrderQuantity]]</f>
        <v>712</v>
      </c>
      <c r="AG10332">
        <f>IF(MIS[[#This Row],[OrderSide]]="SELL",MIS[[#This Row],[VALUE]]-MIS[[#This Row],[LIVE_VALUE]],MIS[[#This Row],[LIVE_VALUE]]-MIS[[#This Row],[VALUE]])</f>
        <v>-42</v>
      </c>
      <c r="AH10332" t="str" cm="1">
        <f t="array" ref="AH10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2" t="str">
        <f>MIS[[#This Row],[TRADING SYMBOL]]</f>
        <v>SENSEX2552084800CE</v>
      </c>
      <c r="AJ10332" t="str">
        <f>IF(RIGHT(MIS[[#This Row],[Main/Hedge]],4)="MAIN","MAIN","HEDGE")</f>
        <v>HEDGE</v>
      </c>
      <c r="AK10332" t="str" cm="1">
        <f t="array" ref="AK10332">_xlfn._xlws.FILTER(Table4[Column1],ISNUMBER(SEARCH(Table4[Column1],MIS[[#This Row],[OrderUniqueIdentifier]])),"")</f>
        <v>NOTREND</v>
      </c>
    </row>
    <row r="10333" spans="1:37" x14ac:dyDescent="0.2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>
        <f>_xlfn.XLOOKUP(MIS[[#This Row],[TRADING SYMBOL]],[1]Sheet1!$D:$D,[1]Sheet1!$C:$C)</f>
        <v>3.05</v>
      </c>
      <c r="AE10333">
        <f>MIS[[#This Row],[OrderAverageTradedPrice]]*MIS[[#This Row],[OrderQuantity]]</f>
        <v>221.25</v>
      </c>
      <c r="AF10333">
        <f>MIS[[#This Row],[LTP]]*MIS[[#This Row],[OrderQuantity]]</f>
        <v>228.75</v>
      </c>
      <c r="AG10333">
        <f>IF(MIS[[#This Row],[OrderSide]]="SELL",MIS[[#This Row],[VALUE]]-MIS[[#This Row],[LIVE_VALUE]],MIS[[#This Row],[LIVE_VALUE]]-MIS[[#This Row],[VALUE]])</f>
        <v>-7.5</v>
      </c>
      <c r="AH10333" t="str" cm="1">
        <f t="array" ref="AH10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3" t="str">
        <f>MIS[[#This Row],[TRADING SYMBOL]]</f>
        <v>NIFTY2552226350CE</v>
      </c>
      <c r="AJ10333" t="str">
        <f>IF(RIGHT(MIS[[#This Row],[Main/Hedge]],4)="MAIN","MAIN","HEDGE")</f>
        <v>HEDGE</v>
      </c>
      <c r="AK10333" t="str" cm="1">
        <f t="array" ref="AK10333">_xlfn._xlws.FILTER(Table4[Column1],ISNUMBER(SEARCH(Table4[Column1],MIS[[#This Row],[OrderUniqueIdentifier]])),"")</f>
        <v>NOTREND</v>
      </c>
    </row>
    <row r="10334" spans="1:37" x14ac:dyDescent="0.2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>
        <f>_xlfn.XLOOKUP(MIS[[#This Row],[TRADING SYMBOL]],[1]Sheet1!$D:$D,[1]Sheet1!$C:$C)</f>
        <v>9.25</v>
      </c>
      <c r="AE10334">
        <f>MIS[[#This Row],[OrderAverageTradedPrice]]*MIS[[#This Row],[OrderQuantity]]</f>
        <v>645</v>
      </c>
      <c r="AF10334">
        <f>MIS[[#This Row],[LTP]]*MIS[[#This Row],[OrderQuantity]]</f>
        <v>693.75</v>
      </c>
      <c r="AG10334">
        <f>IF(MIS[[#This Row],[OrderSide]]="SELL",MIS[[#This Row],[VALUE]]-MIS[[#This Row],[LIVE_VALUE]],MIS[[#This Row],[LIVE_VALUE]]-MIS[[#This Row],[VALUE]])</f>
        <v>-48.75</v>
      </c>
      <c r="AH10334" t="str" cm="1">
        <f t="array" ref="AH10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4" t="str">
        <f>MIS[[#This Row],[TRADING SYMBOL]]</f>
        <v>NIFTY2552223750PE</v>
      </c>
      <c r="AJ10334" t="str">
        <f>IF(RIGHT(MIS[[#This Row],[Main/Hedge]],4)="MAIN","MAIN","HEDGE")</f>
        <v>HEDGE</v>
      </c>
      <c r="AK10334" t="str" cm="1">
        <f t="array" ref="AK10334">_xlfn._xlws.FILTER(Table4[Column1],ISNUMBER(SEARCH(Table4[Column1],MIS[[#This Row],[OrderUniqueIdentifier]])),"")</f>
        <v>NOTREND</v>
      </c>
    </row>
    <row r="10335" spans="1:37" x14ac:dyDescent="0.2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>
        <f>_xlfn.XLOOKUP(MIS[[#This Row],[TRADING SYMBOL]],[1]Sheet1!$D:$D,[1]Sheet1!$C:$C)</f>
        <v>17.8</v>
      </c>
      <c r="AE10335">
        <f>MIS[[#This Row],[OrderAverageTradedPrice]]*MIS[[#This Row],[OrderQuantity]]</f>
        <v>337</v>
      </c>
      <c r="AF10335">
        <f>MIS[[#This Row],[LTP]]*MIS[[#This Row],[OrderQuantity]]</f>
        <v>356</v>
      </c>
      <c r="AG10335">
        <f>IF(MIS[[#This Row],[OrderSide]]="SELL",MIS[[#This Row],[VALUE]]-MIS[[#This Row],[LIVE_VALUE]],MIS[[#This Row],[LIVE_VALUE]]-MIS[[#This Row],[VALUE]])</f>
        <v>-19</v>
      </c>
      <c r="AH10335" t="str" cm="1">
        <f t="array" ref="AH10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5" t="str">
        <f>MIS[[#This Row],[TRADING SYMBOL]]</f>
        <v>SENSEX2552084800CE</v>
      </c>
      <c r="AJ10335" t="str">
        <f>IF(RIGHT(MIS[[#This Row],[Main/Hedge]],4)="MAIN","MAIN","HEDGE")</f>
        <v>HEDGE</v>
      </c>
      <c r="AK10335" t="str" cm="1">
        <f t="array" ref="AK10335">_xlfn._xlws.FILTER(Table4[Column1],ISNUMBER(SEARCH(Table4[Column1],MIS[[#This Row],[OrderUniqueIdentifier]])),"")</f>
        <v>NOTREND</v>
      </c>
    </row>
    <row r="10336" spans="1:37" x14ac:dyDescent="0.2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>
        <f>_xlfn.XLOOKUP(MIS[[#This Row],[TRADING SYMBOL]],[1]Sheet1!$D:$D,[1]Sheet1!$C:$C)</f>
        <v>8.25</v>
      </c>
      <c r="AE10336">
        <f>MIS[[#This Row],[OrderAverageTradedPrice]]*MIS[[#This Row],[OrderQuantity]]</f>
        <v>1572</v>
      </c>
      <c r="AF10336">
        <f>MIS[[#This Row],[LTP]]*MIS[[#This Row],[OrderQuantity]]</f>
        <v>990</v>
      </c>
      <c r="AG10336">
        <f>IF(MIS[[#This Row],[OrderSide]]="SELL",MIS[[#This Row],[VALUE]]-MIS[[#This Row],[LIVE_VALUE]],MIS[[#This Row],[LIVE_VALUE]]-MIS[[#This Row],[VALUE]])</f>
        <v>582</v>
      </c>
      <c r="AH10336" t="str" cm="1">
        <f t="array" ref="AH10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36" t="str">
        <f>MIS[[#This Row],[TRADING SYMBOL]]</f>
        <v>SENSEX2552078600PE</v>
      </c>
      <c r="AJ10336" t="str">
        <f>IF(RIGHT(MIS[[#This Row],[Main/Hedge]],4)="MAIN","MAIN","HEDGE")</f>
        <v>HEDGE</v>
      </c>
      <c r="AK10336" t="str" cm="1">
        <f t="array" ref="AK10336">_xlfn._xlws.FILTER(Table4[Column1],ISNUMBER(SEARCH(Table4[Column1],MIS[[#This Row],[OrderUniqueIdentifier]])),"")</f>
        <v>XYT</v>
      </c>
    </row>
    <row r="10337" spans="1:37" x14ac:dyDescent="0.2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>
        <f>_xlfn.XLOOKUP(MIS[[#This Row],[TRADING SYMBOL]],[1]Sheet1!$D:$D,[1]Sheet1!$C:$C)</f>
        <v>9.25</v>
      </c>
      <c r="AE10337">
        <f>MIS[[#This Row],[OrderAverageTradedPrice]]*MIS[[#This Row],[OrderQuantity]]</f>
        <v>630</v>
      </c>
      <c r="AF10337">
        <f>MIS[[#This Row],[LTP]]*MIS[[#This Row],[OrderQuantity]]</f>
        <v>693.75</v>
      </c>
      <c r="AG10337">
        <f>IF(MIS[[#This Row],[OrderSide]]="SELL",MIS[[#This Row],[VALUE]]-MIS[[#This Row],[LIVE_VALUE]],MIS[[#This Row],[LIVE_VALUE]]-MIS[[#This Row],[VALUE]])</f>
        <v>-63.75</v>
      </c>
      <c r="AH10337" t="str" cm="1">
        <f t="array" ref="AH10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7" t="str">
        <f>MIS[[#This Row],[TRADING SYMBOL]]</f>
        <v>NIFTY2552223750PE</v>
      </c>
      <c r="AJ10337" t="str">
        <f>IF(RIGHT(MIS[[#This Row],[Main/Hedge]],4)="MAIN","MAIN","HEDGE")</f>
        <v>HEDGE</v>
      </c>
      <c r="AK10337" t="str" cm="1">
        <f t="array" ref="AK10337">_xlfn._xlws.FILTER(Table4[Column1],ISNUMBER(SEARCH(Table4[Column1],MIS[[#This Row],[OrderUniqueIdentifier]])),"")</f>
        <v>NOTREND</v>
      </c>
    </row>
    <row r="10338" spans="1:37" x14ac:dyDescent="0.2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>
        <f>_xlfn.XLOOKUP(MIS[[#This Row],[TRADING SYMBOL]],[1]Sheet1!$D:$D,[1]Sheet1!$C:$C)</f>
        <v>4.0999999999999996</v>
      </c>
      <c r="AE10338">
        <f>MIS[[#This Row],[OrderAverageTradedPrice]]*MIS[[#This Row],[OrderQuantity]]</f>
        <v>106</v>
      </c>
      <c r="AF10338">
        <f>MIS[[#This Row],[LTP]]*MIS[[#This Row],[OrderQuantity]]</f>
        <v>82</v>
      </c>
      <c r="AG10338">
        <f>IF(MIS[[#This Row],[OrderSide]]="SELL",MIS[[#This Row],[VALUE]]-MIS[[#This Row],[LIVE_VALUE]],MIS[[#This Row],[LIVE_VALUE]]-MIS[[#This Row],[VALUE]])</f>
        <v>24</v>
      </c>
      <c r="AH10338" t="str" cm="1">
        <f t="array" ref="AH10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38" t="str">
        <f>MIS[[#This Row],[TRADING SYMBOL]]</f>
        <v>SENSEX2552085900CE</v>
      </c>
      <c r="AJ10338" t="str">
        <f>IF(RIGHT(MIS[[#This Row],[Main/Hedge]],4)="MAIN","MAIN","HEDGE")</f>
        <v>HEDGE</v>
      </c>
      <c r="AK10338" t="str" cm="1">
        <f t="array" ref="AK10338">_xlfn._xlws.FILTER(Table4[Column1],ISNUMBER(SEARCH(Table4[Column1],MIS[[#This Row],[OrderUniqueIdentifier]])),"")</f>
        <v>XYT</v>
      </c>
    </row>
    <row r="10339" spans="1:37" x14ac:dyDescent="0.2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>
        <f>_xlfn.XLOOKUP(MIS[[#This Row],[TRADING SYMBOL]],[1]Sheet1!$D:$D,[1]Sheet1!$C:$C)</f>
        <v>10</v>
      </c>
      <c r="AE10339">
        <f>MIS[[#This Row],[OrderAverageTradedPrice]]*MIS[[#This Row],[OrderQuantity]]</f>
        <v>472</v>
      </c>
      <c r="AF10339">
        <f>MIS[[#This Row],[LTP]]*MIS[[#This Row],[OrderQuantity]]</f>
        <v>400</v>
      </c>
      <c r="AG10339">
        <f>IF(MIS[[#This Row],[OrderSide]]="SELL",MIS[[#This Row],[VALUE]]-MIS[[#This Row],[LIVE_VALUE]],MIS[[#This Row],[LIVE_VALUE]]-MIS[[#This Row],[VALUE]])</f>
        <v>72</v>
      </c>
      <c r="AH10339" t="str" cm="1">
        <f t="array" ref="AH10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39" t="str">
        <f>MIS[[#This Row],[TRADING SYMBOL]]</f>
        <v>SENSEX2552078500PE</v>
      </c>
      <c r="AJ10339" t="str">
        <f>IF(RIGHT(MIS[[#This Row],[Main/Hedge]],4)="MAIN","MAIN","HEDGE")</f>
        <v>HEDGE</v>
      </c>
      <c r="AK10339" t="str" cm="1">
        <f t="array" ref="AK10339">_xlfn._xlws.FILTER(Table4[Column1],ISNUMBER(SEARCH(Table4[Column1],MIS[[#This Row],[OrderUniqueIdentifier]])),"")</f>
        <v>XYT</v>
      </c>
    </row>
    <row r="10340" spans="1:37" x14ac:dyDescent="0.2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>
        <f>_xlfn.XLOOKUP(MIS[[#This Row],[TRADING SYMBOL]],[1]Sheet1!$D:$D,[1]Sheet1!$C:$C)</f>
        <v>32.799999999999997</v>
      </c>
      <c r="AE10340">
        <f>MIS[[#This Row],[OrderAverageTradedPrice]]*MIS[[#This Row],[OrderQuantity]]</f>
        <v>1296</v>
      </c>
      <c r="AF10340">
        <f>MIS[[#This Row],[LTP]]*MIS[[#This Row],[OrderQuantity]]</f>
        <v>1312</v>
      </c>
      <c r="AG10340">
        <f>IF(MIS[[#This Row],[OrderSide]]="SELL",MIS[[#This Row],[VALUE]]-MIS[[#This Row],[LIVE_VALUE]],MIS[[#This Row],[LIVE_VALUE]]-MIS[[#This Row],[VALUE]])</f>
        <v>-16</v>
      </c>
      <c r="AH10340" t="str" cm="1">
        <f t="array" ref="AH10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0" t="str">
        <f>MIS[[#This Row],[TRADING SYMBOL]]</f>
        <v>SENSEX2552079800PE</v>
      </c>
      <c r="AJ10340" t="str">
        <f>IF(RIGHT(MIS[[#This Row],[Main/Hedge]],4)="MAIN","MAIN","HEDGE")</f>
        <v>HEDGE</v>
      </c>
      <c r="AK10340" t="str" cm="1">
        <f t="array" ref="AK10340">_xlfn._xlws.FILTER(Table4[Column1],ISNUMBER(SEARCH(Table4[Column1],MIS[[#This Row],[OrderUniqueIdentifier]])),"")</f>
        <v>NOTREND</v>
      </c>
    </row>
    <row r="10341" spans="1:37" x14ac:dyDescent="0.2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>
        <f>_xlfn.XLOOKUP(MIS[[#This Row],[TRADING SYMBOL]],[1]Sheet1!$D:$D,[1]Sheet1!$C:$C)</f>
        <v>8.25</v>
      </c>
      <c r="AE10341">
        <f>MIS[[#This Row],[OrderAverageTradedPrice]]*MIS[[#This Row],[OrderQuantity]]</f>
        <v>262</v>
      </c>
      <c r="AF10341">
        <f>MIS[[#This Row],[LTP]]*MIS[[#This Row],[OrderQuantity]]</f>
        <v>165</v>
      </c>
      <c r="AG10341">
        <f>IF(MIS[[#This Row],[OrderSide]]="SELL",MIS[[#This Row],[VALUE]]-MIS[[#This Row],[LIVE_VALUE]],MIS[[#This Row],[LIVE_VALUE]]-MIS[[#This Row],[VALUE]])</f>
        <v>97</v>
      </c>
      <c r="AH10341" t="str" cm="1">
        <f t="array" ref="AH10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41" t="str">
        <f>MIS[[#This Row],[TRADING SYMBOL]]</f>
        <v>SENSEX2552078600PE</v>
      </c>
      <c r="AJ10341" t="str">
        <f>IF(RIGHT(MIS[[#This Row],[Main/Hedge]],4)="MAIN","MAIN","HEDGE")</f>
        <v>HEDGE</v>
      </c>
      <c r="AK10341" t="str" cm="1">
        <f t="array" ref="AK10341">_xlfn._xlws.FILTER(Table4[Column1],ISNUMBER(SEARCH(Table4[Column1],MIS[[#This Row],[OrderUniqueIdentifier]])),"")</f>
        <v>XYT</v>
      </c>
    </row>
    <row r="10342" spans="1:37" x14ac:dyDescent="0.2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>
        <f>_xlfn.XLOOKUP(MIS[[#This Row],[TRADING SYMBOL]],[1]Sheet1!$D:$D,[1]Sheet1!$C:$C)</f>
        <v>9.25</v>
      </c>
      <c r="AE10342">
        <f>MIS[[#This Row],[OrderAverageTradedPrice]]*MIS[[#This Row],[OrderQuantity]]</f>
        <v>630</v>
      </c>
      <c r="AF10342">
        <f>MIS[[#This Row],[LTP]]*MIS[[#This Row],[OrderQuantity]]</f>
        <v>693.75</v>
      </c>
      <c r="AG10342">
        <f>IF(MIS[[#This Row],[OrderSide]]="SELL",MIS[[#This Row],[VALUE]]-MIS[[#This Row],[LIVE_VALUE]],MIS[[#This Row],[LIVE_VALUE]]-MIS[[#This Row],[VALUE]])</f>
        <v>-63.75</v>
      </c>
      <c r="AH10342" t="str" cm="1">
        <f t="array" ref="AH10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2" t="str">
        <f>MIS[[#This Row],[TRADING SYMBOL]]</f>
        <v>NIFTY2552223750PE</v>
      </c>
      <c r="AJ10342" t="str">
        <f>IF(RIGHT(MIS[[#This Row],[Main/Hedge]],4)="MAIN","MAIN","HEDGE")</f>
        <v>HEDGE</v>
      </c>
      <c r="AK10342" t="str" cm="1">
        <f t="array" ref="AK10342">_xlfn._xlws.FILTER(Table4[Column1],ISNUMBER(SEARCH(Table4[Column1],MIS[[#This Row],[OrderUniqueIdentifier]])),"")</f>
        <v>NOTREND</v>
      </c>
    </row>
    <row r="10343" spans="1:37" x14ac:dyDescent="0.2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>
        <f>_xlfn.XLOOKUP(MIS[[#This Row],[TRADING SYMBOL]],[1]Sheet1!$D:$D,[1]Sheet1!$C:$C)</f>
        <v>8.25</v>
      </c>
      <c r="AE10343">
        <f>MIS[[#This Row],[OrderAverageTradedPrice]]*MIS[[#This Row],[OrderQuantity]]</f>
        <v>263</v>
      </c>
      <c r="AF10343">
        <f>MIS[[#This Row],[LTP]]*MIS[[#This Row],[OrderQuantity]]</f>
        <v>165</v>
      </c>
      <c r="AG10343">
        <f>IF(MIS[[#This Row],[OrderSide]]="SELL",MIS[[#This Row],[VALUE]]-MIS[[#This Row],[LIVE_VALUE]],MIS[[#This Row],[LIVE_VALUE]]-MIS[[#This Row],[VALUE]])</f>
        <v>98</v>
      </c>
      <c r="AH10343" t="str" cm="1">
        <f t="array" ref="AH10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43" t="str">
        <f>MIS[[#This Row],[TRADING SYMBOL]]</f>
        <v>SENSEX2552078600PE</v>
      </c>
      <c r="AJ10343" t="str">
        <f>IF(RIGHT(MIS[[#This Row],[Main/Hedge]],4)="MAIN","MAIN","HEDGE")</f>
        <v>HEDGE</v>
      </c>
      <c r="AK10343" t="str" cm="1">
        <f t="array" ref="AK10343">_xlfn._xlws.FILTER(Table4[Column1],ISNUMBER(SEARCH(Table4[Column1],MIS[[#This Row],[OrderUniqueIdentifier]])),"")</f>
        <v>XYT</v>
      </c>
    </row>
    <row r="10344" spans="1:37" x14ac:dyDescent="0.2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>
        <f>_xlfn.XLOOKUP(MIS[[#This Row],[TRADING SYMBOL]],[1]Sheet1!$D:$D,[1]Sheet1!$C:$C)</f>
        <v>4.0999999999999996</v>
      </c>
      <c r="AE10344">
        <f>MIS[[#This Row],[OrderAverageTradedPrice]]*MIS[[#This Row],[OrderQuantity]]</f>
        <v>106</v>
      </c>
      <c r="AF10344">
        <f>MIS[[#This Row],[LTP]]*MIS[[#This Row],[OrderQuantity]]</f>
        <v>82</v>
      </c>
      <c r="AG10344">
        <f>IF(MIS[[#This Row],[OrderSide]]="SELL",MIS[[#This Row],[VALUE]]-MIS[[#This Row],[LIVE_VALUE]],MIS[[#This Row],[LIVE_VALUE]]-MIS[[#This Row],[VALUE]])</f>
        <v>24</v>
      </c>
      <c r="AH10344" t="str" cm="1">
        <f t="array" ref="AH10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44" t="str">
        <f>MIS[[#This Row],[TRADING SYMBOL]]</f>
        <v>SENSEX2552085900CE</v>
      </c>
      <c r="AJ10344" t="str">
        <f>IF(RIGHT(MIS[[#This Row],[Main/Hedge]],4)="MAIN","MAIN","HEDGE")</f>
        <v>HEDGE</v>
      </c>
      <c r="AK10344" t="str" cm="1">
        <f t="array" ref="AK10344">_xlfn._xlws.FILTER(Table4[Column1],ISNUMBER(SEARCH(Table4[Column1],MIS[[#This Row],[OrderUniqueIdentifier]])),"")</f>
        <v>XYT</v>
      </c>
    </row>
    <row r="10345" spans="1:37" x14ac:dyDescent="0.2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>
        <f>_xlfn.XLOOKUP(MIS[[#This Row],[TRADING SYMBOL]],[1]Sheet1!$D:$D,[1]Sheet1!$C:$C)</f>
        <v>32.799999999999997</v>
      </c>
      <c r="AE10345">
        <f>MIS[[#This Row],[OrderAverageTradedPrice]]*MIS[[#This Row],[OrderQuantity]]</f>
        <v>648</v>
      </c>
      <c r="AF10345">
        <f>MIS[[#This Row],[LTP]]*MIS[[#This Row],[OrderQuantity]]</f>
        <v>656</v>
      </c>
      <c r="AG10345">
        <f>IF(MIS[[#This Row],[OrderSide]]="SELL",MIS[[#This Row],[VALUE]]-MIS[[#This Row],[LIVE_VALUE]],MIS[[#This Row],[LIVE_VALUE]]-MIS[[#This Row],[VALUE]])</f>
        <v>-8</v>
      </c>
      <c r="AH10345" t="str" cm="1">
        <f t="array" ref="AH10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5" t="str">
        <f>MIS[[#This Row],[TRADING SYMBOL]]</f>
        <v>SENSEX2552079800PE</v>
      </c>
      <c r="AJ10345" t="str">
        <f>IF(RIGHT(MIS[[#This Row],[Main/Hedge]],4)="MAIN","MAIN","HEDGE")</f>
        <v>HEDGE</v>
      </c>
      <c r="AK10345" t="str" cm="1">
        <f t="array" ref="AK10345">_xlfn._xlws.FILTER(Table4[Column1],ISNUMBER(SEARCH(Table4[Column1],MIS[[#This Row],[OrderUniqueIdentifier]])),"")</f>
        <v>NOTREND</v>
      </c>
    </row>
    <row r="10346" spans="1:37" x14ac:dyDescent="0.2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>
        <f>_xlfn.XLOOKUP(MIS[[#This Row],[TRADING SYMBOL]],[1]Sheet1!$D:$D,[1]Sheet1!$C:$C)</f>
        <v>32.799999999999997</v>
      </c>
      <c r="AE10346">
        <f>MIS[[#This Row],[OrderAverageTradedPrice]]*MIS[[#This Row],[OrderQuantity]]</f>
        <v>5184</v>
      </c>
      <c r="AF10346">
        <f>MIS[[#This Row],[LTP]]*MIS[[#This Row],[OrderQuantity]]</f>
        <v>5248</v>
      </c>
      <c r="AG10346">
        <f>IF(MIS[[#This Row],[OrderSide]]="SELL",MIS[[#This Row],[VALUE]]-MIS[[#This Row],[LIVE_VALUE]],MIS[[#This Row],[LIVE_VALUE]]-MIS[[#This Row],[VALUE]])</f>
        <v>-64</v>
      </c>
      <c r="AH10346" t="str" cm="1">
        <f t="array" ref="AH10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6" t="str">
        <f>MIS[[#This Row],[TRADING SYMBOL]]</f>
        <v>SENSEX2552079800PE</v>
      </c>
      <c r="AJ10346" t="str">
        <f>IF(RIGHT(MIS[[#This Row],[Main/Hedge]],4)="MAIN","MAIN","HEDGE")</f>
        <v>HEDGE</v>
      </c>
      <c r="AK10346" t="str" cm="1">
        <f t="array" ref="AK10346">_xlfn._xlws.FILTER(Table4[Column1],ISNUMBER(SEARCH(Table4[Column1],MIS[[#This Row],[OrderUniqueIdentifier]])),"")</f>
        <v>NOTREND</v>
      </c>
    </row>
    <row r="10347" spans="1:37" x14ac:dyDescent="0.2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>
        <f>_xlfn.XLOOKUP(MIS[[#This Row],[TRADING SYMBOL]],[1]Sheet1!$D:$D,[1]Sheet1!$C:$C)</f>
        <v>8.25</v>
      </c>
      <c r="AE10347">
        <f>MIS[[#This Row],[OrderAverageTradedPrice]]*MIS[[#This Row],[OrderQuantity]]</f>
        <v>1310</v>
      </c>
      <c r="AF10347">
        <f>MIS[[#This Row],[LTP]]*MIS[[#This Row],[OrderQuantity]]</f>
        <v>825</v>
      </c>
      <c r="AG10347">
        <f>IF(MIS[[#This Row],[OrderSide]]="SELL",MIS[[#This Row],[VALUE]]-MIS[[#This Row],[LIVE_VALUE]],MIS[[#This Row],[LIVE_VALUE]]-MIS[[#This Row],[VALUE]])</f>
        <v>485</v>
      </c>
      <c r="AH10347" t="str" cm="1">
        <f t="array" ref="AH10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47" t="str">
        <f>MIS[[#This Row],[TRADING SYMBOL]]</f>
        <v>SENSEX2552078600PE</v>
      </c>
      <c r="AJ10347" t="str">
        <f>IF(RIGHT(MIS[[#This Row],[Main/Hedge]],4)="MAIN","MAIN","HEDGE")</f>
        <v>HEDGE</v>
      </c>
      <c r="AK10347" t="str" cm="1">
        <f t="array" ref="AK10347">_xlfn._xlws.FILTER(Table4[Column1],ISNUMBER(SEARCH(Table4[Column1],MIS[[#This Row],[OrderUniqueIdentifier]])),"")</f>
        <v>XYT</v>
      </c>
    </row>
    <row r="10348" spans="1:37" x14ac:dyDescent="0.2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>
        <f>_xlfn.XLOOKUP(MIS[[#This Row],[TRADING SYMBOL]],[1]Sheet1!$D:$D,[1]Sheet1!$C:$C)</f>
        <v>3.05</v>
      </c>
      <c r="AE10348">
        <f>MIS[[#This Row],[OrderAverageTradedPrice]]*MIS[[#This Row],[OrderQuantity]]</f>
        <v>221.25</v>
      </c>
      <c r="AF10348">
        <f>MIS[[#This Row],[LTP]]*MIS[[#This Row],[OrderQuantity]]</f>
        <v>228.75</v>
      </c>
      <c r="AG10348">
        <f>IF(MIS[[#This Row],[OrderSide]]="SELL",MIS[[#This Row],[VALUE]]-MIS[[#This Row],[LIVE_VALUE]],MIS[[#This Row],[LIVE_VALUE]]-MIS[[#This Row],[VALUE]])</f>
        <v>-7.5</v>
      </c>
      <c r="AH10348" t="str" cm="1">
        <f t="array" ref="AH10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8" t="str">
        <f>MIS[[#This Row],[TRADING SYMBOL]]</f>
        <v>NIFTY2552226350CE</v>
      </c>
      <c r="AJ10348" t="str">
        <f>IF(RIGHT(MIS[[#This Row],[Main/Hedge]],4)="MAIN","MAIN","HEDGE")</f>
        <v>HEDGE</v>
      </c>
      <c r="AK10348" t="str" cm="1">
        <f t="array" ref="AK10348">_xlfn._xlws.FILTER(Table4[Column1],ISNUMBER(SEARCH(Table4[Column1],MIS[[#This Row],[OrderUniqueIdentifier]])),"")</f>
        <v>NOTREND</v>
      </c>
    </row>
    <row r="10349" spans="1:37" x14ac:dyDescent="0.2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>
        <f>_xlfn.XLOOKUP(MIS[[#This Row],[TRADING SYMBOL]],[1]Sheet1!$D:$D,[1]Sheet1!$C:$C)</f>
        <v>17.8</v>
      </c>
      <c r="AE10349">
        <f>MIS[[#This Row],[OrderAverageTradedPrice]]*MIS[[#This Row],[OrderQuantity]]</f>
        <v>335</v>
      </c>
      <c r="AF10349">
        <f>MIS[[#This Row],[LTP]]*MIS[[#This Row],[OrderQuantity]]</f>
        <v>356</v>
      </c>
      <c r="AG10349">
        <f>IF(MIS[[#This Row],[OrderSide]]="SELL",MIS[[#This Row],[VALUE]]-MIS[[#This Row],[LIVE_VALUE]],MIS[[#This Row],[LIVE_VALUE]]-MIS[[#This Row],[VALUE]])</f>
        <v>-21</v>
      </c>
      <c r="AH10349" t="str" cm="1">
        <f t="array" ref="AH10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9" t="str">
        <f>MIS[[#This Row],[TRADING SYMBOL]]</f>
        <v>SENSEX2552084800CE</v>
      </c>
      <c r="AJ10349" t="str">
        <f>IF(RIGHT(MIS[[#This Row],[Main/Hedge]],4)="MAIN","MAIN","HEDGE")</f>
        <v>HEDGE</v>
      </c>
      <c r="AK10349" t="str" cm="1">
        <f t="array" ref="AK10349">_xlfn._xlws.FILTER(Table4[Column1],ISNUMBER(SEARCH(Table4[Column1],MIS[[#This Row],[OrderUniqueIdentifier]])),"")</f>
        <v>NOTREND</v>
      </c>
    </row>
    <row r="10350" spans="1:37" x14ac:dyDescent="0.2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>
        <f>_xlfn.XLOOKUP(MIS[[#This Row],[TRADING SYMBOL]],[1]Sheet1!$D:$D,[1]Sheet1!$C:$C)</f>
        <v>9.25</v>
      </c>
      <c r="AE10350">
        <f>MIS[[#This Row],[OrderAverageTradedPrice]]*MIS[[#This Row],[OrderQuantity]]</f>
        <v>3150</v>
      </c>
      <c r="AF10350">
        <f>MIS[[#This Row],[LTP]]*MIS[[#This Row],[OrderQuantity]]</f>
        <v>3468.75</v>
      </c>
      <c r="AG10350">
        <f>IF(MIS[[#This Row],[OrderSide]]="SELL",MIS[[#This Row],[VALUE]]-MIS[[#This Row],[LIVE_VALUE]],MIS[[#This Row],[LIVE_VALUE]]-MIS[[#This Row],[VALUE]])</f>
        <v>-318.75</v>
      </c>
      <c r="AH10350" t="str" cm="1">
        <f t="array" ref="AH10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0" t="str">
        <f>MIS[[#This Row],[TRADING SYMBOL]]</f>
        <v>NIFTY2552223750PE</v>
      </c>
      <c r="AJ10350" t="str">
        <f>IF(RIGHT(MIS[[#This Row],[Main/Hedge]],4)="MAIN","MAIN","HEDGE")</f>
        <v>HEDGE</v>
      </c>
      <c r="AK10350" t="str" cm="1">
        <f t="array" ref="AK10350">_xlfn._xlws.FILTER(Table4[Column1],ISNUMBER(SEARCH(Table4[Column1],MIS[[#This Row],[OrderUniqueIdentifier]])),"")</f>
        <v>NOTREND</v>
      </c>
    </row>
    <row r="10351" spans="1:37" x14ac:dyDescent="0.2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>
        <f>_xlfn.XLOOKUP(MIS[[#This Row],[TRADING SYMBOL]],[1]Sheet1!$D:$D,[1]Sheet1!$C:$C)</f>
        <v>4.0999999999999996</v>
      </c>
      <c r="AE10351">
        <f>MIS[[#This Row],[OrderAverageTradedPrice]]*MIS[[#This Row],[OrderQuantity]]</f>
        <v>424</v>
      </c>
      <c r="AF10351">
        <f>MIS[[#This Row],[LTP]]*MIS[[#This Row],[OrderQuantity]]</f>
        <v>328</v>
      </c>
      <c r="AG10351">
        <f>IF(MIS[[#This Row],[OrderSide]]="SELL",MIS[[#This Row],[VALUE]]-MIS[[#This Row],[LIVE_VALUE]],MIS[[#This Row],[LIVE_VALUE]]-MIS[[#This Row],[VALUE]])</f>
        <v>96</v>
      </c>
      <c r="AH10351" t="str" cm="1">
        <f t="array" ref="AH10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51" t="str">
        <f>MIS[[#This Row],[TRADING SYMBOL]]</f>
        <v>SENSEX2552085900CE</v>
      </c>
      <c r="AJ10351" t="str">
        <f>IF(RIGHT(MIS[[#This Row],[Main/Hedge]],4)="MAIN","MAIN","HEDGE")</f>
        <v>HEDGE</v>
      </c>
      <c r="AK10351" t="str" cm="1">
        <f t="array" ref="AK10351">_xlfn._xlws.FILTER(Table4[Column1],ISNUMBER(SEARCH(Table4[Column1],MIS[[#This Row],[OrderUniqueIdentifier]])),"")</f>
        <v>XYT</v>
      </c>
    </row>
    <row r="10352" spans="1:37" x14ac:dyDescent="0.2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>
        <f>_xlfn.XLOOKUP(MIS[[#This Row],[TRADING SYMBOL]],[1]Sheet1!$D:$D,[1]Sheet1!$C:$C)</f>
        <v>10</v>
      </c>
      <c r="AE10352">
        <f>MIS[[#This Row],[OrderAverageTradedPrice]]*MIS[[#This Row],[OrderQuantity]]</f>
        <v>1180</v>
      </c>
      <c r="AF10352">
        <f>MIS[[#This Row],[LTP]]*MIS[[#This Row],[OrderQuantity]]</f>
        <v>1000</v>
      </c>
      <c r="AG10352">
        <f>IF(MIS[[#This Row],[OrderSide]]="SELL",MIS[[#This Row],[VALUE]]-MIS[[#This Row],[LIVE_VALUE]],MIS[[#This Row],[LIVE_VALUE]]-MIS[[#This Row],[VALUE]])</f>
        <v>180</v>
      </c>
      <c r="AH10352" t="str" cm="1">
        <f t="array" ref="AH10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52" t="str">
        <f>MIS[[#This Row],[TRADING SYMBOL]]</f>
        <v>SENSEX2552078500PE</v>
      </c>
      <c r="AJ10352" t="str">
        <f>IF(RIGHT(MIS[[#This Row],[Main/Hedge]],4)="MAIN","MAIN","HEDGE")</f>
        <v>HEDGE</v>
      </c>
      <c r="AK10352" t="str" cm="1">
        <f t="array" ref="AK10352">_xlfn._xlws.FILTER(Table4[Column1],ISNUMBER(SEARCH(Table4[Column1],MIS[[#This Row],[OrderUniqueIdentifier]])),"")</f>
        <v>XYT</v>
      </c>
    </row>
    <row r="10353" spans="1:37" x14ac:dyDescent="0.2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>
        <f>_xlfn.XLOOKUP(MIS[[#This Row],[TRADING SYMBOL]],[1]Sheet1!$D:$D,[1]Sheet1!$C:$C)</f>
        <v>32.799999999999997</v>
      </c>
      <c r="AE10353">
        <f>MIS[[#This Row],[OrderAverageTradedPrice]]*MIS[[#This Row],[OrderQuantity]]</f>
        <v>4522</v>
      </c>
      <c r="AF10353">
        <f>MIS[[#This Row],[LTP]]*MIS[[#This Row],[OrderQuantity]]</f>
        <v>4592</v>
      </c>
      <c r="AG10353">
        <f>IF(MIS[[#This Row],[OrderSide]]="SELL",MIS[[#This Row],[VALUE]]-MIS[[#This Row],[LIVE_VALUE]],MIS[[#This Row],[LIVE_VALUE]]-MIS[[#This Row],[VALUE]])</f>
        <v>-70</v>
      </c>
      <c r="AH10353" t="str" cm="1">
        <f t="array" ref="AH10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3" t="str">
        <f>MIS[[#This Row],[TRADING SYMBOL]]</f>
        <v>SENSEX2552079800PE</v>
      </c>
      <c r="AJ10353" t="str">
        <f>IF(RIGHT(MIS[[#This Row],[Main/Hedge]],4)="MAIN","MAIN","HEDGE")</f>
        <v>HEDGE</v>
      </c>
      <c r="AK10353" t="str" cm="1">
        <f t="array" ref="AK10353">_xlfn._xlws.FILTER(Table4[Column1],ISNUMBER(SEARCH(Table4[Column1],MIS[[#This Row],[OrderUniqueIdentifier]])),"")</f>
        <v>NOTREND</v>
      </c>
    </row>
    <row r="10354" spans="1:37" x14ac:dyDescent="0.2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>
        <f>_xlfn.XLOOKUP(MIS[[#This Row],[TRADING SYMBOL]],[1]Sheet1!$D:$D,[1]Sheet1!$C:$C)</f>
        <v>3.05</v>
      </c>
      <c r="AE10354">
        <f>MIS[[#This Row],[OrderAverageTradedPrice]]*MIS[[#This Row],[OrderQuantity]]</f>
        <v>221.25</v>
      </c>
      <c r="AF10354">
        <f>MIS[[#This Row],[LTP]]*MIS[[#This Row],[OrderQuantity]]</f>
        <v>228.75</v>
      </c>
      <c r="AG10354">
        <f>IF(MIS[[#This Row],[OrderSide]]="SELL",MIS[[#This Row],[VALUE]]-MIS[[#This Row],[LIVE_VALUE]],MIS[[#This Row],[LIVE_VALUE]]-MIS[[#This Row],[VALUE]])</f>
        <v>-7.5</v>
      </c>
      <c r="AH10354" t="str" cm="1">
        <f t="array" ref="AH10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4" t="str">
        <f>MIS[[#This Row],[TRADING SYMBOL]]</f>
        <v>NIFTY2552226350CE</v>
      </c>
      <c r="AJ10354" t="str">
        <f>IF(RIGHT(MIS[[#This Row],[Main/Hedge]],4)="MAIN","MAIN","HEDGE")</f>
        <v>HEDGE</v>
      </c>
      <c r="AK10354" t="str" cm="1">
        <f t="array" ref="AK10354">_xlfn._xlws.FILTER(Table4[Column1],ISNUMBER(SEARCH(Table4[Column1],MIS[[#This Row],[OrderUniqueIdentifier]])),"")</f>
        <v>NOTREND</v>
      </c>
    </row>
    <row r="10355" spans="1:37" x14ac:dyDescent="0.2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>
        <f>_xlfn.XLOOKUP(MIS[[#This Row],[TRADING SYMBOL]],[1]Sheet1!$D:$D,[1]Sheet1!$C:$C)</f>
        <v>3.05</v>
      </c>
      <c r="AE10355">
        <f>MIS[[#This Row],[OrderAverageTradedPrice]]*MIS[[#This Row],[OrderQuantity]]</f>
        <v>221.25</v>
      </c>
      <c r="AF10355">
        <f>MIS[[#This Row],[LTP]]*MIS[[#This Row],[OrderQuantity]]</f>
        <v>228.75</v>
      </c>
      <c r="AG10355">
        <f>IF(MIS[[#This Row],[OrderSide]]="SELL",MIS[[#This Row],[VALUE]]-MIS[[#This Row],[LIVE_VALUE]],MIS[[#This Row],[LIVE_VALUE]]-MIS[[#This Row],[VALUE]])</f>
        <v>-7.5</v>
      </c>
      <c r="AH10355" t="str" cm="1">
        <f t="array" ref="AH10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5" t="str">
        <f>MIS[[#This Row],[TRADING SYMBOL]]</f>
        <v>NIFTY2552226350CE</v>
      </c>
      <c r="AJ10355" t="str">
        <f>IF(RIGHT(MIS[[#This Row],[Main/Hedge]],4)="MAIN","MAIN","HEDGE")</f>
        <v>HEDGE</v>
      </c>
      <c r="AK10355" t="str" cm="1">
        <f t="array" ref="AK10355">_xlfn._xlws.FILTER(Table4[Column1],ISNUMBER(SEARCH(Table4[Column1],MIS[[#This Row],[OrderUniqueIdentifier]])),"")</f>
        <v>NOTREND</v>
      </c>
    </row>
    <row r="10356" spans="1:37" x14ac:dyDescent="0.2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>
        <f>_xlfn.XLOOKUP(MIS[[#This Row],[TRADING SYMBOL]],[1]Sheet1!$D:$D,[1]Sheet1!$C:$C)</f>
        <v>17.8</v>
      </c>
      <c r="AE10356">
        <f>MIS[[#This Row],[OrderAverageTradedPrice]]*MIS[[#This Row],[OrderQuantity]]</f>
        <v>674</v>
      </c>
      <c r="AF10356">
        <f>MIS[[#This Row],[LTP]]*MIS[[#This Row],[OrderQuantity]]</f>
        <v>712</v>
      </c>
      <c r="AG10356">
        <f>IF(MIS[[#This Row],[OrderSide]]="SELL",MIS[[#This Row],[VALUE]]-MIS[[#This Row],[LIVE_VALUE]],MIS[[#This Row],[LIVE_VALUE]]-MIS[[#This Row],[VALUE]])</f>
        <v>-38</v>
      </c>
      <c r="AH10356" t="str" cm="1">
        <f t="array" ref="AH10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6" t="str">
        <f>MIS[[#This Row],[TRADING SYMBOL]]</f>
        <v>SENSEX2552084800CE</v>
      </c>
      <c r="AJ10356" t="str">
        <f>IF(RIGHT(MIS[[#This Row],[Main/Hedge]],4)="MAIN","MAIN","HEDGE")</f>
        <v>HEDGE</v>
      </c>
      <c r="AK10356" t="str" cm="1">
        <f t="array" ref="AK10356">_xlfn._xlws.FILTER(Table4[Column1],ISNUMBER(SEARCH(Table4[Column1],MIS[[#This Row],[OrderUniqueIdentifier]])),"")</f>
        <v>NOTREND</v>
      </c>
    </row>
    <row r="10357" spans="1:37" x14ac:dyDescent="0.2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>
        <f>_xlfn.XLOOKUP(MIS[[#This Row],[TRADING SYMBOL]],[1]Sheet1!$D:$D,[1]Sheet1!$C:$C)</f>
        <v>4.0999999999999996</v>
      </c>
      <c r="AE10357">
        <f>MIS[[#This Row],[OrderAverageTradedPrice]]*MIS[[#This Row],[OrderQuantity]]</f>
        <v>106</v>
      </c>
      <c r="AF10357">
        <f>MIS[[#This Row],[LTP]]*MIS[[#This Row],[OrderQuantity]]</f>
        <v>82</v>
      </c>
      <c r="AG10357">
        <f>IF(MIS[[#This Row],[OrderSide]]="SELL",MIS[[#This Row],[VALUE]]-MIS[[#This Row],[LIVE_VALUE]],MIS[[#This Row],[LIVE_VALUE]]-MIS[[#This Row],[VALUE]])</f>
        <v>24</v>
      </c>
      <c r="AH10357" t="str" cm="1">
        <f t="array" ref="AH10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57" t="str">
        <f>MIS[[#This Row],[TRADING SYMBOL]]</f>
        <v>SENSEX2552085900CE</v>
      </c>
      <c r="AJ10357" t="str">
        <f>IF(RIGHT(MIS[[#This Row],[Main/Hedge]],4)="MAIN","MAIN","HEDGE")</f>
        <v>HEDGE</v>
      </c>
      <c r="AK10357" t="str" cm="1">
        <f t="array" ref="AK10357">_xlfn._xlws.FILTER(Table4[Column1],ISNUMBER(SEARCH(Table4[Column1],MIS[[#This Row],[OrderUniqueIdentifier]])),"")</f>
        <v>XYT</v>
      </c>
    </row>
    <row r="10358" spans="1:37" x14ac:dyDescent="0.2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>
        <f>_xlfn.XLOOKUP(MIS[[#This Row],[TRADING SYMBOL]],[1]Sheet1!$D:$D,[1]Sheet1!$C:$C)</f>
        <v>4.0999999999999996</v>
      </c>
      <c r="AE10358">
        <f>MIS[[#This Row],[OrderAverageTradedPrice]]*MIS[[#This Row],[OrderQuantity]]</f>
        <v>105</v>
      </c>
      <c r="AF10358">
        <f>MIS[[#This Row],[LTP]]*MIS[[#This Row],[OrderQuantity]]</f>
        <v>82</v>
      </c>
      <c r="AG10358">
        <f>IF(MIS[[#This Row],[OrderSide]]="SELL",MIS[[#This Row],[VALUE]]-MIS[[#This Row],[LIVE_VALUE]],MIS[[#This Row],[LIVE_VALUE]]-MIS[[#This Row],[VALUE]])</f>
        <v>23</v>
      </c>
      <c r="AH10358" t="str" cm="1">
        <f t="array" ref="AH10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58" t="str">
        <f>MIS[[#This Row],[TRADING SYMBOL]]</f>
        <v>SENSEX2552085900CE</v>
      </c>
      <c r="AJ10358" t="str">
        <f>IF(RIGHT(MIS[[#This Row],[Main/Hedge]],4)="MAIN","MAIN","HEDGE")</f>
        <v>HEDGE</v>
      </c>
      <c r="AK10358" t="str" cm="1">
        <f t="array" ref="AK10358">_xlfn._xlws.FILTER(Table4[Column1],ISNUMBER(SEARCH(Table4[Column1],MIS[[#This Row],[OrderUniqueIdentifier]])),"")</f>
        <v>XYT</v>
      </c>
    </row>
    <row r="10359" spans="1:37" x14ac:dyDescent="0.2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>
        <f>_xlfn.XLOOKUP(MIS[[#This Row],[TRADING SYMBOL]],[1]Sheet1!$D:$D,[1]Sheet1!$C:$C)</f>
        <v>32.799999999999997</v>
      </c>
      <c r="AE10359">
        <f>MIS[[#This Row],[OrderAverageTradedPrice]]*MIS[[#This Row],[OrderQuantity]]</f>
        <v>1296</v>
      </c>
      <c r="AF10359">
        <f>MIS[[#This Row],[LTP]]*MIS[[#This Row],[OrderQuantity]]</f>
        <v>1312</v>
      </c>
      <c r="AG10359">
        <f>IF(MIS[[#This Row],[OrderSide]]="SELL",MIS[[#This Row],[VALUE]]-MIS[[#This Row],[LIVE_VALUE]],MIS[[#This Row],[LIVE_VALUE]]-MIS[[#This Row],[VALUE]])</f>
        <v>-16</v>
      </c>
      <c r="AH10359" t="str" cm="1">
        <f t="array" ref="AH10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9" t="str">
        <f>MIS[[#This Row],[TRADING SYMBOL]]</f>
        <v>SENSEX2552079800PE</v>
      </c>
      <c r="AJ10359" t="str">
        <f>IF(RIGHT(MIS[[#This Row],[Main/Hedge]],4)="MAIN","MAIN","HEDGE")</f>
        <v>HEDGE</v>
      </c>
      <c r="AK10359" t="str" cm="1">
        <f t="array" ref="AK10359">_xlfn._xlws.FILTER(Table4[Column1],ISNUMBER(SEARCH(Table4[Column1],MIS[[#This Row],[OrderUniqueIdentifier]])),"")</f>
        <v>NOTREND</v>
      </c>
    </row>
    <row r="10360" spans="1:37" x14ac:dyDescent="0.2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>
        <f>_xlfn.XLOOKUP(MIS[[#This Row],[TRADING SYMBOL]],[1]Sheet1!$D:$D,[1]Sheet1!$C:$C)</f>
        <v>10</v>
      </c>
      <c r="AE10360">
        <f>MIS[[#This Row],[OrderAverageTradedPrice]]*MIS[[#This Row],[OrderQuantity]]</f>
        <v>235</v>
      </c>
      <c r="AF10360">
        <f>MIS[[#This Row],[LTP]]*MIS[[#This Row],[OrderQuantity]]</f>
        <v>200</v>
      </c>
      <c r="AG10360">
        <f>IF(MIS[[#This Row],[OrderSide]]="SELL",MIS[[#This Row],[VALUE]]-MIS[[#This Row],[LIVE_VALUE]],MIS[[#This Row],[LIVE_VALUE]]-MIS[[#This Row],[VALUE]])</f>
        <v>35</v>
      </c>
      <c r="AH10360" t="str" cm="1">
        <f t="array" ref="AH10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60" t="str">
        <f>MIS[[#This Row],[TRADING SYMBOL]]</f>
        <v>SENSEX2552078500PE</v>
      </c>
      <c r="AJ10360" t="str">
        <f>IF(RIGHT(MIS[[#This Row],[Main/Hedge]],4)="MAIN","MAIN","HEDGE")</f>
        <v>HEDGE</v>
      </c>
      <c r="AK10360" t="str" cm="1">
        <f t="array" ref="AK10360">_xlfn._xlws.FILTER(Table4[Column1],ISNUMBER(SEARCH(Table4[Column1],MIS[[#This Row],[OrderUniqueIdentifier]])),"")</f>
        <v>XYT</v>
      </c>
    </row>
    <row r="10361" spans="1:37" x14ac:dyDescent="0.2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>
        <f>_xlfn.XLOOKUP(MIS[[#This Row],[TRADING SYMBOL]],[1]Sheet1!$D:$D,[1]Sheet1!$C:$C)</f>
        <v>17.8</v>
      </c>
      <c r="AE10361">
        <f>MIS[[#This Row],[OrderAverageTradedPrice]]*MIS[[#This Row],[OrderQuantity]]</f>
        <v>670</v>
      </c>
      <c r="AF10361">
        <f>MIS[[#This Row],[LTP]]*MIS[[#This Row],[OrderQuantity]]</f>
        <v>712</v>
      </c>
      <c r="AG10361">
        <f>IF(MIS[[#This Row],[OrderSide]]="SELL",MIS[[#This Row],[VALUE]]-MIS[[#This Row],[LIVE_VALUE]],MIS[[#This Row],[LIVE_VALUE]]-MIS[[#This Row],[VALUE]])</f>
        <v>-42</v>
      </c>
      <c r="AH10361" t="str" cm="1">
        <f t="array" ref="AH10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1" t="str">
        <f>MIS[[#This Row],[TRADING SYMBOL]]</f>
        <v>SENSEX2552084800CE</v>
      </c>
      <c r="AJ10361" t="str">
        <f>IF(RIGHT(MIS[[#This Row],[Main/Hedge]],4)="MAIN","MAIN","HEDGE")</f>
        <v>HEDGE</v>
      </c>
      <c r="AK10361" t="str" cm="1">
        <f t="array" ref="AK10361">_xlfn._xlws.FILTER(Table4[Column1],ISNUMBER(SEARCH(Table4[Column1],MIS[[#This Row],[OrderUniqueIdentifier]])),"")</f>
        <v>NOTREND</v>
      </c>
    </row>
    <row r="10362" spans="1:37" x14ac:dyDescent="0.2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>
        <f>_xlfn.XLOOKUP(MIS[[#This Row],[TRADING SYMBOL]],[1]Sheet1!$D:$D,[1]Sheet1!$C:$C)</f>
        <v>4.0999999999999996</v>
      </c>
      <c r="AE10362">
        <f>MIS[[#This Row],[OrderAverageTradedPrice]]*MIS[[#This Row],[OrderQuantity]]</f>
        <v>105</v>
      </c>
      <c r="AF10362">
        <f>MIS[[#This Row],[LTP]]*MIS[[#This Row],[OrderQuantity]]</f>
        <v>82</v>
      </c>
      <c r="AG10362">
        <f>IF(MIS[[#This Row],[OrderSide]]="SELL",MIS[[#This Row],[VALUE]]-MIS[[#This Row],[LIVE_VALUE]],MIS[[#This Row],[LIVE_VALUE]]-MIS[[#This Row],[VALUE]])</f>
        <v>23</v>
      </c>
      <c r="AH10362" t="str" cm="1">
        <f t="array" ref="AH10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62" t="str">
        <f>MIS[[#This Row],[TRADING SYMBOL]]</f>
        <v>SENSEX2552085900CE</v>
      </c>
      <c r="AJ10362" t="str">
        <f>IF(RIGHT(MIS[[#This Row],[Main/Hedge]],4)="MAIN","MAIN","HEDGE")</f>
        <v>HEDGE</v>
      </c>
      <c r="AK10362" t="str" cm="1">
        <f t="array" ref="AK10362">_xlfn._xlws.FILTER(Table4[Column1],ISNUMBER(SEARCH(Table4[Column1],MIS[[#This Row],[OrderUniqueIdentifier]])),"")</f>
        <v>XYT</v>
      </c>
    </row>
    <row r="10363" spans="1:37" x14ac:dyDescent="0.2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>
        <f>_xlfn.XLOOKUP(MIS[[#This Row],[TRADING SYMBOL]],[1]Sheet1!$D:$D,[1]Sheet1!$C:$C)</f>
        <v>3.05</v>
      </c>
      <c r="AE10363">
        <f>MIS[[#This Row],[OrderAverageTradedPrice]]*MIS[[#This Row],[OrderQuantity]]</f>
        <v>663.75</v>
      </c>
      <c r="AF10363">
        <f>MIS[[#This Row],[LTP]]*MIS[[#This Row],[OrderQuantity]]</f>
        <v>686.25</v>
      </c>
      <c r="AG10363">
        <f>IF(MIS[[#This Row],[OrderSide]]="SELL",MIS[[#This Row],[VALUE]]-MIS[[#This Row],[LIVE_VALUE]],MIS[[#This Row],[LIVE_VALUE]]-MIS[[#This Row],[VALUE]])</f>
        <v>-22.5</v>
      </c>
      <c r="AH10363" t="str" cm="1">
        <f t="array" ref="AH10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3" t="str">
        <f>MIS[[#This Row],[TRADING SYMBOL]]</f>
        <v>NIFTY2552226350CE</v>
      </c>
      <c r="AJ10363" t="str">
        <f>IF(RIGHT(MIS[[#This Row],[Main/Hedge]],4)="MAIN","MAIN","HEDGE")</f>
        <v>HEDGE</v>
      </c>
      <c r="AK10363" t="str" cm="1">
        <f t="array" ref="AK10363">_xlfn._xlws.FILTER(Table4[Column1],ISNUMBER(SEARCH(Table4[Column1],MIS[[#This Row],[OrderUniqueIdentifier]])),"")</f>
        <v>NOTREND</v>
      </c>
    </row>
    <row r="10364" spans="1:37" x14ac:dyDescent="0.2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>
        <f>_xlfn.XLOOKUP(MIS[[#This Row],[TRADING SYMBOL]],[1]Sheet1!$D:$D,[1]Sheet1!$C:$C)</f>
        <v>4.0999999999999996</v>
      </c>
      <c r="AE10364">
        <f>MIS[[#This Row],[OrderAverageTradedPrice]]*MIS[[#This Row],[OrderQuantity]]</f>
        <v>318</v>
      </c>
      <c r="AF10364">
        <f>MIS[[#This Row],[LTP]]*MIS[[#This Row],[OrderQuantity]]</f>
        <v>245.99999999999997</v>
      </c>
      <c r="AG10364">
        <f>IF(MIS[[#This Row],[OrderSide]]="SELL",MIS[[#This Row],[VALUE]]-MIS[[#This Row],[LIVE_VALUE]],MIS[[#This Row],[LIVE_VALUE]]-MIS[[#This Row],[VALUE]])</f>
        <v>72.000000000000028</v>
      </c>
      <c r="AH10364" t="str" cm="1">
        <f t="array" ref="AH10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64" t="str">
        <f>MIS[[#This Row],[TRADING SYMBOL]]</f>
        <v>SENSEX2552085900CE</v>
      </c>
      <c r="AJ10364" t="str">
        <f>IF(RIGHT(MIS[[#This Row],[Main/Hedge]],4)="MAIN","MAIN","HEDGE")</f>
        <v>HEDGE</v>
      </c>
      <c r="AK10364" t="str" cm="1">
        <f t="array" ref="AK10364">_xlfn._xlws.FILTER(Table4[Column1],ISNUMBER(SEARCH(Table4[Column1],MIS[[#This Row],[OrderUniqueIdentifier]])),"")</f>
        <v>XYT</v>
      </c>
    </row>
    <row r="10365" spans="1:37" x14ac:dyDescent="0.2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>
        <f>_xlfn.XLOOKUP(MIS[[#This Row],[TRADING SYMBOL]],[1]Sheet1!$D:$D,[1]Sheet1!$C:$C)</f>
        <v>4.0999999999999996</v>
      </c>
      <c r="AE10365">
        <f>MIS[[#This Row],[OrderAverageTradedPrice]]*MIS[[#This Row],[OrderQuantity]]</f>
        <v>315</v>
      </c>
      <c r="AF10365">
        <f>MIS[[#This Row],[LTP]]*MIS[[#This Row],[OrderQuantity]]</f>
        <v>245.99999999999997</v>
      </c>
      <c r="AG10365">
        <f>IF(MIS[[#This Row],[OrderSide]]="SELL",MIS[[#This Row],[VALUE]]-MIS[[#This Row],[LIVE_VALUE]],MIS[[#This Row],[LIVE_VALUE]]-MIS[[#This Row],[VALUE]])</f>
        <v>69.000000000000028</v>
      </c>
      <c r="AH10365" t="str" cm="1">
        <f t="array" ref="AH10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65" t="str">
        <f>MIS[[#This Row],[TRADING SYMBOL]]</f>
        <v>SENSEX2552085900CE</v>
      </c>
      <c r="AJ10365" t="str">
        <f>IF(RIGHT(MIS[[#This Row],[Main/Hedge]],4)="MAIN","MAIN","HEDGE")</f>
        <v>HEDGE</v>
      </c>
      <c r="AK10365" t="str" cm="1">
        <f t="array" ref="AK10365">_xlfn._xlws.FILTER(Table4[Column1],ISNUMBER(SEARCH(Table4[Column1],MIS[[#This Row],[OrderUniqueIdentifier]])),"")</f>
        <v>XYT</v>
      </c>
    </row>
    <row r="10366" spans="1:37" x14ac:dyDescent="0.2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>
        <f>_xlfn.XLOOKUP(MIS[[#This Row],[TRADING SYMBOL]],[1]Sheet1!$D:$D,[1]Sheet1!$C:$C)</f>
        <v>9.25</v>
      </c>
      <c r="AE10366">
        <f>MIS[[#This Row],[OrderAverageTradedPrice]]*MIS[[#This Row],[OrderQuantity]]</f>
        <v>630</v>
      </c>
      <c r="AF10366">
        <f>MIS[[#This Row],[LTP]]*MIS[[#This Row],[OrderQuantity]]</f>
        <v>693.75</v>
      </c>
      <c r="AG10366">
        <f>IF(MIS[[#This Row],[OrderSide]]="SELL",MIS[[#This Row],[VALUE]]-MIS[[#This Row],[LIVE_VALUE]],MIS[[#This Row],[LIVE_VALUE]]-MIS[[#This Row],[VALUE]])</f>
        <v>-63.75</v>
      </c>
      <c r="AH10366" t="str" cm="1">
        <f t="array" ref="AH10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6" t="str">
        <f>MIS[[#This Row],[TRADING SYMBOL]]</f>
        <v>NIFTY2552223750PE</v>
      </c>
      <c r="AJ10366" t="str">
        <f>IF(RIGHT(MIS[[#This Row],[Main/Hedge]],4)="MAIN","MAIN","HEDGE")</f>
        <v>HEDGE</v>
      </c>
      <c r="AK10366" t="str" cm="1">
        <f t="array" ref="AK10366">_xlfn._xlws.FILTER(Table4[Column1],ISNUMBER(SEARCH(Table4[Column1],MIS[[#This Row],[OrderUniqueIdentifier]])),"")</f>
        <v>NOTREND</v>
      </c>
    </row>
    <row r="10367" spans="1:37" x14ac:dyDescent="0.2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>
        <f>_xlfn.XLOOKUP(MIS[[#This Row],[TRADING SYMBOL]],[1]Sheet1!$D:$D,[1]Sheet1!$C:$C)</f>
        <v>32.799999999999997</v>
      </c>
      <c r="AE10367">
        <f>MIS[[#This Row],[OrderAverageTradedPrice]]*MIS[[#This Row],[OrderQuantity]]</f>
        <v>1294</v>
      </c>
      <c r="AF10367">
        <f>MIS[[#This Row],[LTP]]*MIS[[#This Row],[OrderQuantity]]</f>
        <v>1312</v>
      </c>
      <c r="AG10367">
        <f>IF(MIS[[#This Row],[OrderSide]]="SELL",MIS[[#This Row],[VALUE]]-MIS[[#This Row],[LIVE_VALUE]],MIS[[#This Row],[LIVE_VALUE]]-MIS[[#This Row],[VALUE]])</f>
        <v>-18</v>
      </c>
      <c r="AH10367" t="str" cm="1">
        <f t="array" ref="AH10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7" t="str">
        <f>MIS[[#This Row],[TRADING SYMBOL]]</f>
        <v>SENSEX2552079800PE</v>
      </c>
      <c r="AJ10367" t="str">
        <f>IF(RIGHT(MIS[[#This Row],[Main/Hedge]],4)="MAIN","MAIN","HEDGE")</f>
        <v>HEDGE</v>
      </c>
      <c r="AK10367" t="str" cm="1">
        <f t="array" ref="AK10367">_xlfn._xlws.FILTER(Table4[Column1],ISNUMBER(SEARCH(Table4[Column1],MIS[[#This Row],[OrderUniqueIdentifier]])),"")</f>
        <v>NOTREND</v>
      </c>
    </row>
    <row r="10368" spans="1:37" x14ac:dyDescent="0.2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>
        <f>_xlfn.XLOOKUP(MIS[[#This Row],[TRADING SYMBOL]],[1]Sheet1!$D:$D,[1]Sheet1!$C:$C)</f>
        <v>10</v>
      </c>
      <c r="AE10368">
        <f>MIS[[#This Row],[OrderAverageTradedPrice]]*MIS[[#This Row],[OrderQuantity]]</f>
        <v>236</v>
      </c>
      <c r="AF10368">
        <f>MIS[[#This Row],[LTP]]*MIS[[#This Row],[OrderQuantity]]</f>
        <v>200</v>
      </c>
      <c r="AG10368">
        <f>IF(MIS[[#This Row],[OrderSide]]="SELL",MIS[[#This Row],[VALUE]]-MIS[[#This Row],[LIVE_VALUE]],MIS[[#This Row],[LIVE_VALUE]]-MIS[[#This Row],[VALUE]])</f>
        <v>36</v>
      </c>
      <c r="AH10368" t="str" cm="1">
        <f t="array" ref="AH10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68" t="str">
        <f>MIS[[#This Row],[TRADING SYMBOL]]</f>
        <v>SENSEX2552078500PE</v>
      </c>
      <c r="AJ10368" t="str">
        <f>IF(RIGHT(MIS[[#This Row],[Main/Hedge]],4)="MAIN","MAIN","HEDGE")</f>
        <v>HEDGE</v>
      </c>
      <c r="AK10368" t="str" cm="1">
        <f t="array" ref="AK10368">_xlfn._xlws.FILTER(Table4[Column1],ISNUMBER(SEARCH(Table4[Column1],MIS[[#This Row],[OrderUniqueIdentifier]])),"")</f>
        <v>XYT</v>
      </c>
    </row>
    <row r="10369" spans="1:37" x14ac:dyDescent="0.2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>
        <f>_xlfn.XLOOKUP(MIS[[#This Row],[TRADING SYMBOL]],[1]Sheet1!$D:$D,[1]Sheet1!$C:$C)</f>
        <v>8.25</v>
      </c>
      <c r="AE10369">
        <f>MIS[[#This Row],[OrderAverageTradedPrice]]*MIS[[#This Row],[OrderQuantity]]</f>
        <v>262</v>
      </c>
      <c r="AF10369">
        <f>MIS[[#This Row],[LTP]]*MIS[[#This Row],[OrderQuantity]]</f>
        <v>165</v>
      </c>
      <c r="AG10369">
        <f>IF(MIS[[#This Row],[OrderSide]]="SELL",MIS[[#This Row],[VALUE]]-MIS[[#This Row],[LIVE_VALUE]],MIS[[#This Row],[LIVE_VALUE]]-MIS[[#This Row],[VALUE]])</f>
        <v>97</v>
      </c>
      <c r="AH10369" t="str" cm="1">
        <f t="array" ref="AH10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69" t="str">
        <f>MIS[[#This Row],[TRADING SYMBOL]]</f>
        <v>SENSEX2552078600PE</v>
      </c>
      <c r="AJ10369" t="str">
        <f>IF(RIGHT(MIS[[#This Row],[Main/Hedge]],4)="MAIN","MAIN","HEDGE")</f>
        <v>HEDGE</v>
      </c>
      <c r="AK10369" t="str" cm="1">
        <f t="array" ref="AK10369">_xlfn._xlws.FILTER(Table4[Column1],ISNUMBER(SEARCH(Table4[Column1],MIS[[#This Row],[OrderUniqueIdentifier]])),"")</f>
        <v>XYT</v>
      </c>
    </row>
    <row r="10370" spans="1:37" x14ac:dyDescent="0.2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>
        <f>_xlfn.XLOOKUP(MIS[[#This Row],[TRADING SYMBOL]],[1]Sheet1!$D:$D,[1]Sheet1!$C:$C)</f>
        <v>3.05</v>
      </c>
      <c r="AE10370">
        <f>MIS[[#This Row],[OrderAverageTradedPrice]]*MIS[[#This Row],[OrderQuantity]]</f>
        <v>221.25</v>
      </c>
      <c r="AF10370">
        <f>MIS[[#This Row],[LTP]]*MIS[[#This Row],[OrderQuantity]]</f>
        <v>228.75</v>
      </c>
      <c r="AG10370">
        <f>IF(MIS[[#This Row],[OrderSide]]="SELL",MIS[[#This Row],[VALUE]]-MIS[[#This Row],[LIVE_VALUE]],MIS[[#This Row],[LIVE_VALUE]]-MIS[[#This Row],[VALUE]])</f>
        <v>-7.5</v>
      </c>
      <c r="AH10370" t="str" cm="1">
        <f t="array" ref="AH10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0" t="str">
        <f>MIS[[#This Row],[TRADING SYMBOL]]</f>
        <v>NIFTY2552226350CE</v>
      </c>
      <c r="AJ10370" t="str">
        <f>IF(RIGHT(MIS[[#This Row],[Main/Hedge]],4)="MAIN","MAIN","HEDGE")</f>
        <v>HEDGE</v>
      </c>
      <c r="AK10370" t="str" cm="1">
        <f t="array" ref="AK10370">_xlfn._xlws.FILTER(Table4[Column1],ISNUMBER(SEARCH(Table4[Column1],MIS[[#This Row],[OrderUniqueIdentifier]])),"")</f>
        <v>NOTREND</v>
      </c>
    </row>
    <row r="10371" spans="1:37" x14ac:dyDescent="0.2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>
        <f>_xlfn.XLOOKUP(MIS[[#This Row],[TRADING SYMBOL]],[1]Sheet1!$D:$D,[1]Sheet1!$C:$C)</f>
        <v>17.8</v>
      </c>
      <c r="AE10371">
        <f>MIS[[#This Row],[OrderAverageTradedPrice]]*MIS[[#This Row],[OrderQuantity]]</f>
        <v>672</v>
      </c>
      <c r="AF10371">
        <f>MIS[[#This Row],[LTP]]*MIS[[#This Row],[OrderQuantity]]</f>
        <v>712</v>
      </c>
      <c r="AG10371">
        <f>IF(MIS[[#This Row],[OrderSide]]="SELL",MIS[[#This Row],[VALUE]]-MIS[[#This Row],[LIVE_VALUE]],MIS[[#This Row],[LIVE_VALUE]]-MIS[[#This Row],[VALUE]])</f>
        <v>-40</v>
      </c>
      <c r="AH10371" t="str" cm="1">
        <f t="array" ref="AH10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1" t="str">
        <f>MIS[[#This Row],[TRADING SYMBOL]]</f>
        <v>SENSEX2552084800CE</v>
      </c>
      <c r="AJ10371" t="str">
        <f>IF(RIGHT(MIS[[#This Row],[Main/Hedge]],4)="MAIN","MAIN","HEDGE")</f>
        <v>HEDGE</v>
      </c>
      <c r="AK10371" t="str" cm="1">
        <f t="array" ref="AK10371">_xlfn._xlws.FILTER(Table4[Column1],ISNUMBER(SEARCH(Table4[Column1],MIS[[#This Row],[OrderUniqueIdentifier]])),"")</f>
        <v>NOTREND</v>
      </c>
    </row>
    <row r="10372" spans="1:37" x14ac:dyDescent="0.2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>
        <f>_xlfn.XLOOKUP(MIS[[#This Row],[TRADING SYMBOL]],[1]Sheet1!$D:$D,[1]Sheet1!$C:$C)</f>
        <v>4.0999999999999996</v>
      </c>
      <c r="AE10372">
        <f>MIS[[#This Row],[OrderAverageTradedPrice]]*MIS[[#This Row],[OrderQuantity]]</f>
        <v>210</v>
      </c>
      <c r="AF10372">
        <f>MIS[[#This Row],[LTP]]*MIS[[#This Row],[OrderQuantity]]</f>
        <v>164</v>
      </c>
      <c r="AG10372">
        <f>IF(MIS[[#This Row],[OrderSide]]="SELL",MIS[[#This Row],[VALUE]]-MIS[[#This Row],[LIVE_VALUE]],MIS[[#This Row],[LIVE_VALUE]]-MIS[[#This Row],[VALUE]])</f>
        <v>46</v>
      </c>
      <c r="AH10372" t="str" cm="1">
        <f t="array" ref="AH10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72" t="str">
        <f>MIS[[#This Row],[TRADING SYMBOL]]</f>
        <v>SENSEX2552085900CE</v>
      </c>
      <c r="AJ10372" t="str">
        <f>IF(RIGHT(MIS[[#This Row],[Main/Hedge]],4)="MAIN","MAIN","HEDGE")</f>
        <v>HEDGE</v>
      </c>
      <c r="AK10372" t="str" cm="1">
        <f t="array" ref="AK10372">_xlfn._xlws.FILTER(Table4[Column1],ISNUMBER(SEARCH(Table4[Column1],MIS[[#This Row],[OrderUniqueIdentifier]])),"")</f>
        <v>XYT</v>
      </c>
    </row>
    <row r="10373" spans="1:37" x14ac:dyDescent="0.2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>
        <f>_xlfn.XLOOKUP(MIS[[#This Row],[TRADING SYMBOL]],[1]Sheet1!$D:$D,[1]Sheet1!$C:$C)</f>
        <v>4.0999999999999996</v>
      </c>
      <c r="AE10373">
        <f>MIS[[#This Row],[OrderAverageTradedPrice]]*MIS[[#This Row],[OrderQuantity]]</f>
        <v>105</v>
      </c>
      <c r="AF10373">
        <f>MIS[[#This Row],[LTP]]*MIS[[#This Row],[OrderQuantity]]</f>
        <v>82</v>
      </c>
      <c r="AG10373">
        <f>IF(MIS[[#This Row],[OrderSide]]="SELL",MIS[[#This Row],[VALUE]]-MIS[[#This Row],[LIVE_VALUE]],MIS[[#This Row],[LIVE_VALUE]]-MIS[[#This Row],[VALUE]])</f>
        <v>23</v>
      </c>
      <c r="AH10373" t="str" cm="1">
        <f t="array" ref="AH10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73" t="str">
        <f>MIS[[#This Row],[TRADING SYMBOL]]</f>
        <v>SENSEX2552085900CE</v>
      </c>
      <c r="AJ10373" t="str">
        <f>IF(RIGHT(MIS[[#This Row],[Main/Hedge]],4)="MAIN","MAIN","HEDGE")</f>
        <v>HEDGE</v>
      </c>
      <c r="AK10373" t="str" cm="1">
        <f t="array" ref="AK10373">_xlfn._xlws.FILTER(Table4[Column1],ISNUMBER(SEARCH(Table4[Column1],MIS[[#This Row],[OrderUniqueIdentifier]])),"")</f>
        <v>XYT</v>
      </c>
    </row>
    <row r="10374" spans="1:37" x14ac:dyDescent="0.2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>
        <f>_xlfn.XLOOKUP(MIS[[#This Row],[TRADING SYMBOL]],[1]Sheet1!$D:$D,[1]Sheet1!$C:$C)</f>
        <v>9.25</v>
      </c>
      <c r="AE10374">
        <f>MIS[[#This Row],[OrderAverageTradedPrice]]*MIS[[#This Row],[OrderQuantity]]</f>
        <v>630</v>
      </c>
      <c r="AF10374">
        <f>MIS[[#This Row],[LTP]]*MIS[[#This Row],[OrderQuantity]]</f>
        <v>693.75</v>
      </c>
      <c r="AG10374">
        <f>IF(MIS[[#This Row],[OrderSide]]="SELL",MIS[[#This Row],[VALUE]]-MIS[[#This Row],[LIVE_VALUE]],MIS[[#This Row],[LIVE_VALUE]]-MIS[[#This Row],[VALUE]])</f>
        <v>-63.75</v>
      </c>
      <c r="AH10374" t="str" cm="1">
        <f t="array" ref="AH10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4" t="str">
        <f>MIS[[#This Row],[TRADING SYMBOL]]</f>
        <v>NIFTY2552223750PE</v>
      </c>
      <c r="AJ10374" t="str">
        <f>IF(RIGHT(MIS[[#This Row],[Main/Hedge]],4)="MAIN","MAIN","HEDGE")</f>
        <v>HEDGE</v>
      </c>
      <c r="AK10374" t="str" cm="1">
        <f t="array" ref="AK10374">_xlfn._xlws.FILTER(Table4[Column1],ISNUMBER(SEARCH(Table4[Column1],MIS[[#This Row],[OrderUniqueIdentifier]])),"")</f>
        <v>NOTREND</v>
      </c>
    </row>
    <row r="10375" spans="1:37" x14ac:dyDescent="0.2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>
        <f>_xlfn.XLOOKUP(MIS[[#This Row],[TRADING SYMBOL]],[1]Sheet1!$D:$D,[1]Sheet1!$C:$C)</f>
        <v>32.799999999999997</v>
      </c>
      <c r="AE10375">
        <f>MIS[[#This Row],[OrderAverageTradedPrice]]*MIS[[#This Row],[OrderQuantity]]</f>
        <v>1296</v>
      </c>
      <c r="AF10375">
        <f>MIS[[#This Row],[LTP]]*MIS[[#This Row],[OrderQuantity]]</f>
        <v>1312</v>
      </c>
      <c r="AG10375">
        <f>IF(MIS[[#This Row],[OrderSide]]="SELL",MIS[[#This Row],[VALUE]]-MIS[[#This Row],[LIVE_VALUE]],MIS[[#This Row],[LIVE_VALUE]]-MIS[[#This Row],[VALUE]])</f>
        <v>-16</v>
      </c>
      <c r="AH10375" t="str" cm="1">
        <f t="array" ref="AH10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5" t="str">
        <f>MIS[[#This Row],[TRADING SYMBOL]]</f>
        <v>SENSEX2552079800PE</v>
      </c>
      <c r="AJ10375" t="str">
        <f>IF(RIGHT(MIS[[#This Row],[Main/Hedge]],4)="MAIN","MAIN","HEDGE")</f>
        <v>HEDGE</v>
      </c>
      <c r="AK10375" t="str" cm="1">
        <f t="array" ref="AK10375">_xlfn._xlws.FILTER(Table4[Column1],ISNUMBER(SEARCH(Table4[Column1],MIS[[#This Row],[OrderUniqueIdentifier]])),"")</f>
        <v>NOTREND</v>
      </c>
    </row>
    <row r="10376" spans="1:37" x14ac:dyDescent="0.2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>
        <f>_xlfn.XLOOKUP(MIS[[#This Row],[TRADING SYMBOL]],[1]Sheet1!$D:$D,[1]Sheet1!$C:$C)</f>
        <v>10</v>
      </c>
      <c r="AE10376">
        <f>MIS[[#This Row],[OrderAverageTradedPrice]]*MIS[[#This Row],[OrderQuantity]]</f>
        <v>472</v>
      </c>
      <c r="AF10376">
        <f>MIS[[#This Row],[LTP]]*MIS[[#This Row],[OrderQuantity]]</f>
        <v>400</v>
      </c>
      <c r="AG10376">
        <f>IF(MIS[[#This Row],[OrderSide]]="SELL",MIS[[#This Row],[VALUE]]-MIS[[#This Row],[LIVE_VALUE]],MIS[[#This Row],[LIVE_VALUE]]-MIS[[#This Row],[VALUE]])</f>
        <v>72</v>
      </c>
      <c r="AH10376" t="str" cm="1">
        <f t="array" ref="AH10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76" t="str">
        <f>MIS[[#This Row],[TRADING SYMBOL]]</f>
        <v>SENSEX2552078500PE</v>
      </c>
      <c r="AJ10376" t="str">
        <f>IF(RIGHT(MIS[[#This Row],[Main/Hedge]],4)="MAIN","MAIN","HEDGE")</f>
        <v>HEDGE</v>
      </c>
      <c r="AK10376" t="str" cm="1">
        <f t="array" ref="AK10376">_xlfn._xlws.FILTER(Table4[Column1],ISNUMBER(SEARCH(Table4[Column1],MIS[[#This Row],[OrderUniqueIdentifier]])),"")</f>
        <v>XYT</v>
      </c>
    </row>
    <row r="10377" spans="1:37" x14ac:dyDescent="0.2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>
        <f>_xlfn.XLOOKUP(MIS[[#This Row],[TRADING SYMBOL]],[1]Sheet1!$D:$D,[1]Sheet1!$C:$C)</f>
        <v>8.25</v>
      </c>
      <c r="AE10377">
        <f>MIS[[#This Row],[OrderAverageTradedPrice]]*MIS[[#This Row],[OrderQuantity]]</f>
        <v>262</v>
      </c>
      <c r="AF10377">
        <f>MIS[[#This Row],[LTP]]*MIS[[#This Row],[OrderQuantity]]</f>
        <v>165</v>
      </c>
      <c r="AG10377">
        <f>IF(MIS[[#This Row],[OrderSide]]="SELL",MIS[[#This Row],[VALUE]]-MIS[[#This Row],[LIVE_VALUE]],MIS[[#This Row],[LIVE_VALUE]]-MIS[[#This Row],[VALUE]])</f>
        <v>97</v>
      </c>
      <c r="AH10377" t="str" cm="1">
        <f t="array" ref="AH10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77" t="str">
        <f>MIS[[#This Row],[TRADING SYMBOL]]</f>
        <v>SENSEX2552078600PE</v>
      </c>
      <c r="AJ10377" t="str">
        <f>IF(RIGHT(MIS[[#This Row],[Main/Hedge]],4)="MAIN","MAIN","HEDGE")</f>
        <v>HEDGE</v>
      </c>
      <c r="AK10377" t="str" cm="1">
        <f t="array" ref="AK10377">_xlfn._xlws.FILTER(Table4[Column1],ISNUMBER(SEARCH(Table4[Column1],MIS[[#This Row],[OrderUniqueIdentifier]])),"")</f>
        <v>XYT</v>
      </c>
    </row>
    <row r="10378" spans="1:37" x14ac:dyDescent="0.2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>
        <f>_xlfn.XLOOKUP(MIS[[#This Row],[TRADING SYMBOL]],[1]Sheet1!$D:$D,[1]Sheet1!$C:$C)</f>
        <v>3.05</v>
      </c>
      <c r="AE10378">
        <f>MIS[[#This Row],[OrderAverageTradedPrice]]*MIS[[#This Row],[OrderQuantity]]</f>
        <v>221.25</v>
      </c>
      <c r="AF10378">
        <f>MIS[[#This Row],[LTP]]*MIS[[#This Row],[OrderQuantity]]</f>
        <v>228.75</v>
      </c>
      <c r="AG10378">
        <f>IF(MIS[[#This Row],[OrderSide]]="SELL",MIS[[#This Row],[VALUE]]-MIS[[#This Row],[LIVE_VALUE]],MIS[[#This Row],[LIVE_VALUE]]-MIS[[#This Row],[VALUE]])</f>
        <v>-7.5</v>
      </c>
      <c r="AH10378" t="str" cm="1">
        <f t="array" ref="AH10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8" t="str">
        <f>MIS[[#This Row],[TRADING SYMBOL]]</f>
        <v>NIFTY2552226350CE</v>
      </c>
      <c r="AJ10378" t="str">
        <f>IF(RIGHT(MIS[[#This Row],[Main/Hedge]],4)="MAIN","MAIN","HEDGE")</f>
        <v>HEDGE</v>
      </c>
      <c r="AK10378" t="str" cm="1">
        <f t="array" ref="AK10378">_xlfn._xlws.FILTER(Table4[Column1],ISNUMBER(SEARCH(Table4[Column1],MIS[[#This Row],[OrderUniqueIdentifier]])),"")</f>
        <v>NOTREND</v>
      </c>
    </row>
    <row r="10379" spans="1:37" x14ac:dyDescent="0.2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>
        <f>_xlfn.XLOOKUP(MIS[[#This Row],[TRADING SYMBOL]],[1]Sheet1!$D:$D,[1]Sheet1!$C:$C)</f>
        <v>3.05</v>
      </c>
      <c r="AE10379">
        <f>MIS[[#This Row],[OrderAverageTradedPrice]]*MIS[[#This Row],[OrderQuantity]]</f>
        <v>663.75</v>
      </c>
      <c r="AF10379">
        <f>MIS[[#This Row],[LTP]]*MIS[[#This Row],[OrderQuantity]]</f>
        <v>686.25</v>
      </c>
      <c r="AG10379">
        <f>IF(MIS[[#This Row],[OrderSide]]="SELL",MIS[[#This Row],[VALUE]]-MIS[[#This Row],[LIVE_VALUE]],MIS[[#This Row],[LIVE_VALUE]]-MIS[[#This Row],[VALUE]])</f>
        <v>-22.5</v>
      </c>
      <c r="AH10379" t="str" cm="1">
        <f t="array" ref="AH10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9" t="str">
        <f>MIS[[#This Row],[TRADING SYMBOL]]</f>
        <v>NIFTY2552226350CE</v>
      </c>
      <c r="AJ10379" t="str">
        <f>IF(RIGHT(MIS[[#This Row],[Main/Hedge]],4)="MAIN","MAIN","HEDGE")</f>
        <v>HEDGE</v>
      </c>
      <c r="AK10379" t="str" cm="1">
        <f t="array" ref="AK10379">_xlfn._xlws.FILTER(Table4[Column1],ISNUMBER(SEARCH(Table4[Column1],MIS[[#This Row],[OrderUniqueIdentifier]])),"")</f>
        <v>NOTREND</v>
      </c>
    </row>
    <row r="10380" spans="1:37" x14ac:dyDescent="0.2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>
        <f>_xlfn.XLOOKUP(MIS[[#This Row],[TRADING SYMBOL]],[1]Sheet1!$D:$D,[1]Sheet1!$C:$C)</f>
        <v>4.0999999999999996</v>
      </c>
      <c r="AE10380">
        <f>MIS[[#This Row],[OrderAverageTradedPrice]]*MIS[[#This Row],[OrderQuantity]]</f>
        <v>315</v>
      </c>
      <c r="AF10380">
        <f>MIS[[#This Row],[LTP]]*MIS[[#This Row],[OrderQuantity]]</f>
        <v>245.99999999999997</v>
      </c>
      <c r="AG10380">
        <f>IF(MIS[[#This Row],[OrderSide]]="SELL",MIS[[#This Row],[VALUE]]-MIS[[#This Row],[LIVE_VALUE]],MIS[[#This Row],[LIVE_VALUE]]-MIS[[#This Row],[VALUE]])</f>
        <v>69.000000000000028</v>
      </c>
      <c r="AH10380" t="str" cm="1">
        <f t="array" ref="AH10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80" t="str">
        <f>MIS[[#This Row],[TRADING SYMBOL]]</f>
        <v>SENSEX2552085900CE</v>
      </c>
      <c r="AJ10380" t="str">
        <f>IF(RIGHT(MIS[[#This Row],[Main/Hedge]],4)="MAIN","MAIN","HEDGE")</f>
        <v>HEDGE</v>
      </c>
      <c r="AK10380" t="str" cm="1">
        <f t="array" ref="AK10380">_xlfn._xlws.FILTER(Table4[Column1],ISNUMBER(SEARCH(Table4[Column1],MIS[[#This Row],[OrderUniqueIdentifier]])),"")</f>
        <v>XYT</v>
      </c>
    </row>
    <row r="10381" spans="1:37" x14ac:dyDescent="0.2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>
        <f>_xlfn.XLOOKUP(MIS[[#This Row],[TRADING SYMBOL]],[1]Sheet1!$D:$D,[1]Sheet1!$C:$C)</f>
        <v>17.8</v>
      </c>
      <c r="AE10381">
        <f>MIS[[#This Row],[OrderAverageTradedPrice]]*MIS[[#This Row],[OrderQuantity]]</f>
        <v>1339</v>
      </c>
      <c r="AF10381">
        <f>MIS[[#This Row],[LTP]]*MIS[[#This Row],[OrderQuantity]]</f>
        <v>1424</v>
      </c>
      <c r="AG10381">
        <f>IF(MIS[[#This Row],[OrderSide]]="SELL",MIS[[#This Row],[VALUE]]-MIS[[#This Row],[LIVE_VALUE]],MIS[[#This Row],[LIVE_VALUE]]-MIS[[#This Row],[VALUE]])</f>
        <v>-85</v>
      </c>
      <c r="AH10381" t="str" cm="1">
        <f t="array" ref="AH10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1" t="str">
        <f>MIS[[#This Row],[TRADING SYMBOL]]</f>
        <v>SENSEX2552084800CE</v>
      </c>
      <c r="AJ10381" t="str">
        <f>IF(RIGHT(MIS[[#This Row],[Main/Hedge]],4)="MAIN","MAIN","HEDGE")</f>
        <v>HEDGE</v>
      </c>
      <c r="AK10381" t="str" cm="1">
        <f t="array" ref="AK10381">_xlfn._xlws.FILTER(Table4[Column1],ISNUMBER(SEARCH(Table4[Column1],MIS[[#This Row],[OrderUniqueIdentifier]])),"")</f>
        <v>NOTREND</v>
      </c>
    </row>
    <row r="10382" spans="1:37" x14ac:dyDescent="0.2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>
        <f>_xlfn.XLOOKUP(MIS[[#This Row],[TRADING SYMBOL]],[1]Sheet1!$D:$D,[1]Sheet1!$C:$C)</f>
        <v>9.25</v>
      </c>
      <c r="AE10382">
        <f>MIS[[#This Row],[OrderAverageTradedPrice]]*MIS[[#This Row],[OrderQuantity]]</f>
        <v>1260</v>
      </c>
      <c r="AF10382">
        <f>MIS[[#This Row],[LTP]]*MIS[[#This Row],[OrderQuantity]]</f>
        <v>1387.5</v>
      </c>
      <c r="AG10382">
        <f>IF(MIS[[#This Row],[OrderSide]]="SELL",MIS[[#This Row],[VALUE]]-MIS[[#This Row],[LIVE_VALUE]],MIS[[#This Row],[LIVE_VALUE]]-MIS[[#This Row],[VALUE]])</f>
        <v>-127.5</v>
      </c>
      <c r="AH10382" t="str" cm="1">
        <f t="array" ref="AH10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2" t="str">
        <f>MIS[[#This Row],[TRADING SYMBOL]]</f>
        <v>NIFTY2552223750PE</v>
      </c>
      <c r="AJ10382" t="str">
        <f>IF(RIGHT(MIS[[#This Row],[Main/Hedge]],4)="MAIN","MAIN","HEDGE")</f>
        <v>HEDGE</v>
      </c>
      <c r="AK10382" t="str" cm="1">
        <f t="array" ref="AK10382">_xlfn._xlws.FILTER(Table4[Column1],ISNUMBER(SEARCH(Table4[Column1],MIS[[#This Row],[OrderUniqueIdentifier]])),"")</f>
        <v>NOTREND</v>
      </c>
    </row>
    <row r="10383" spans="1:37" x14ac:dyDescent="0.2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>
        <f>_xlfn.XLOOKUP(MIS[[#This Row],[TRADING SYMBOL]],[1]Sheet1!$D:$D,[1]Sheet1!$C:$C)</f>
        <v>4.0999999999999996</v>
      </c>
      <c r="AE10383">
        <f>MIS[[#This Row],[OrderAverageTradedPrice]]*MIS[[#This Row],[OrderQuantity]]</f>
        <v>212</v>
      </c>
      <c r="AF10383">
        <f>MIS[[#This Row],[LTP]]*MIS[[#This Row],[OrderQuantity]]</f>
        <v>164</v>
      </c>
      <c r="AG10383">
        <f>IF(MIS[[#This Row],[OrderSide]]="SELL",MIS[[#This Row],[VALUE]]-MIS[[#This Row],[LIVE_VALUE]],MIS[[#This Row],[LIVE_VALUE]]-MIS[[#This Row],[VALUE]])</f>
        <v>48</v>
      </c>
      <c r="AH10383" t="str" cm="1">
        <f t="array" ref="AH10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83" t="str">
        <f>MIS[[#This Row],[TRADING SYMBOL]]</f>
        <v>SENSEX2552085900CE</v>
      </c>
      <c r="AJ10383" t="str">
        <f>IF(RIGHT(MIS[[#This Row],[Main/Hedge]],4)="MAIN","MAIN","HEDGE")</f>
        <v>HEDGE</v>
      </c>
      <c r="AK10383" t="str" cm="1">
        <f t="array" ref="AK10383">_xlfn._xlws.FILTER(Table4[Column1],ISNUMBER(SEARCH(Table4[Column1],MIS[[#This Row],[OrderUniqueIdentifier]])),"")</f>
        <v>XYT</v>
      </c>
    </row>
    <row r="10384" spans="1:37" x14ac:dyDescent="0.2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>
        <f>_xlfn.XLOOKUP(MIS[[#This Row],[TRADING SYMBOL]],[1]Sheet1!$D:$D,[1]Sheet1!$C:$C)</f>
        <v>17.8</v>
      </c>
      <c r="AE10384">
        <f>MIS[[#This Row],[OrderAverageTradedPrice]]*MIS[[#This Row],[OrderQuantity]]</f>
        <v>1348</v>
      </c>
      <c r="AF10384">
        <f>MIS[[#This Row],[LTP]]*MIS[[#This Row],[OrderQuantity]]</f>
        <v>1424</v>
      </c>
      <c r="AG10384">
        <f>IF(MIS[[#This Row],[OrderSide]]="SELL",MIS[[#This Row],[VALUE]]-MIS[[#This Row],[LIVE_VALUE]],MIS[[#This Row],[LIVE_VALUE]]-MIS[[#This Row],[VALUE]])</f>
        <v>-76</v>
      </c>
      <c r="AH10384" t="str" cm="1">
        <f t="array" ref="AH10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4" t="str">
        <f>MIS[[#This Row],[TRADING SYMBOL]]</f>
        <v>SENSEX2552084800CE</v>
      </c>
      <c r="AJ10384" t="str">
        <f>IF(RIGHT(MIS[[#This Row],[Main/Hedge]],4)="MAIN","MAIN","HEDGE")</f>
        <v>HEDGE</v>
      </c>
      <c r="AK10384" t="str" cm="1">
        <f t="array" ref="AK10384">_xlfn._xlws.FILTER(Table4[Column1],ISNUMBER(SEARCH(Table4[Column1],MIS[[#This Row],[OrderUniqueIdentifier]])),"")</f>
        <v>NOTREND</v>
      </c>
    </row>
    <row r="10385" spans="1:37" x14ac:dyDescent="0.2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>
        <f>_xlfn.XLOOKUP(MIS[[#This Row],[TRADING SYMBOL]],[1]Sheet1!$D:$D,[1]Sheet1!$C:$C)</f>
        <v>4.0999999999999996</v>
      </c>
      <c r="AE10385">
        <f>MIS[[#This Row],[OrderAverageTradedPrice]]*MIS[[#This Row],[OrderQuantity]]</f>
        <v>210</v>
      </c>
      <c r="AF10385">
        <f>MIS[[#This Row],[LTP]]*MIS[[#This Row],[OrderQuantity]]</f>
        <v>164</v>
      </c>
      <c r="AG10385">
        <f>IF(MIS[[#This Row],[OrderSide]]="SELL",MIS[[#This Row],[VALUE]]-MIS[[#This Row],[LIVE_VALUE]],MIS[[#This Row],[LIVE_VALUE]]-MIS[[#This Row],[VALUE]])</f>
        <v>46</v>
      </c>
      <c r="AH10385" t="str" cm="1">
        <f t="array" ref="AH10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85" t="str">
        <f>MIS[[#This Row],[TRADING SYMBOL]]</f>
        <v>SENSEX2552085900CE</v>
      </c>
      <c r="AJ10385" t="str">
        <f>IF(RIGHT(MIS[[#This Row],[Main/Hedge]],4)="MAIN","MAIN","HEDGE")</f>
        <v>HEDGE</v>
      </c>
      <c r="AK10385" t="str" cm="1">
        <f t="array" ref="AK10385">_xlfn._xlws.FILTER(Table4[Column1],ISNUMBER(SEARCH(Table4[Column1],MIS[[#This Row],[OrderUniqueIdentifier]])),"")</f>
        <v>XYT</v>
      </c>
    </row>
    <row r="10386" spans="1:37" x14ac:dyDescent="0.2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>
        <f>_xlfn.XLOOKUP(MIS[[#This Row],[TRADING SYMBOL]],[1]Sheet1!$D:$D,[1]Sheet1!$C:$C)</f>
        <v>10</v>
      </c>
      <c r="AE10386">
        <f>MIS[[#This Row],[OrderAverageTradedPrice]]*MIS[[#This Row],[OrderQuantity]]</f>
        <v>472</v>
      </c>
      <c r="AF10386">
        <f>MIS[[#This Row],[LTP]]*MIS[[#This Row],[OrderQuantity]]</f>
        <v>400</v>
      </c>
      <c r="AG10386">
        <f>IF(MIS[[#This Row],[OrderSide]]="SELL",MIS[[#This Row],[VALUE]]-MIS[[#This Row],[LIVE_VALUE]],MIS[[#This Row],[LIVE_VALUE]]-MIS[[#This Row],[VALUE]])</f>
        <v>72</v>
      </c>
      <c r="AH10386" t="str" cm="1">
        <f t="array" ref="AH10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86" t="str">
        <f>MIS[[#This Row],[TRADING SYMBOL]]</f>
        <v>SENSEX2552078500PE</v>
      </c>
      <c r="AJ10386" t="str">
        <f>IF(RIGHT(MIS[[#This Row],[Main/Hedge]],4)="MAIN","MAIN","HEDGE")</f>
        <v>HEDGE</v>
      </c>
      <c r="AK10386" t="str" cm="1">
        <f t="array" ref="AK10386">_xlfn._xlws.FILTER(Table4[Column1],ISNUMBER(SEARCH(Table4[Column1],MIS[[#This Row],[OrderUniqueIdentifier]])),"")</f>
        <v>XYT</v>
      </c>
    </row>
    <row r="10387" spans="1:37" x14ac:dyDescent="0.2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>
        <f>_xlfn.XLOOKUP(MIS[[#This Row],[TRADING SYMBOL]],[1]Sheet1!$D:$D,[1]Sheet1!$C:$C)</f>
        <v>32.799999999999997</v>
      </c>
      <c r="AE10387">
        <f>MIS[[#This Row],[OrderAverageTradedPrice]]*MIS[[#This Row],[OrderQuantity]]</f>
        <v>2580</v>
      </c>
      <c r="AF10387">
        <f>MIS[[#This Row],[LTP]]*MIS[[#This Row],[OrderQuantity]]</f>
        <v>2624</v>
      </c>
      <c r="AG10387">
        <f>IF(MIS[[#This Row],[OrderSide]]="SELL",MIS[[#This Row],[VALUE]]-MIS[[#This Row],[LIVE_VALUE]],MIS[[#This Row],[LIVE_VALUE]]-MIS[[#This Row],[VALUE]])</f>
        <v>-44</v>
      </c>
      <c r="AH10387" t="str" cm="1">
        <f t="array" ref="AH10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7" t="str">
        <f>MIS[[#This Row],[TRADING SYMBOL]]</f>
        <v>SENSEX2552079800PE</v>
      </c>
      <c r="AJ10387" t="str">
        <f>IF(RIGHT(MIS[[#This Row],[Main/Hedge]],4)="MAIN","MAIN","HEDGE")</f>
        <v>HEDGE</v>
      </c>
      <c r="AK10387" t="str" cm="1">
        <f t="array" ref="AK10387">_xlfn._xlws.FILTER(Table4[Column1],ISNUMBER(SEARCH(Table4[Column1],MIS[[#This Row],[OrderUniqueIdentifier]])),"")</f>
        <v>NOTREND</v>
      </c>
    </row>
    <row r="10388" spans="1:37" x14ac:dyDescent="0.2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>
        <f>_xlfn.XLOOKUP(MIS[[#This Row],[TRADING SYMBOL]],[1]Sheet1!$D:$D,[1]Sheet1!$C:$C)</f>
        <v>3.05</v>
      </c>
      <c r="AE10388">
        <f>MIS[[#This Row],[OrderAverageTradedPrice]]*MIS[[#This Row],[OrderQuantity]]</f>
        <v>442.5</v>
      </c>
      <c r="AF10388">
        <f>MIS[[#This Row],[LTP]]*MIS[[#This Row],[OrderQuantity]]</f>
        <v>457.5</v>
      </c>
      <c r="AG10388">
        <f>IF(MIS[[#This Row],[OrderSide]]="SELL",MIS[[#This Row],[VALUE]]-MIS[[#This Row],[LIVE_VALUE]],MIS[[#This Row],[LIVE_VALUE]]-MIS[[#This Row],[VALUE]])</f>
        <v>-15</v>
      </c>
      <c r="AH10388" t="str" cm="1">
        <f t="array" ref="AH10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8" t="str">
        <f>MIS[[#This Row],[TRADING SYMBOL]]</f>
        <v>NIFTY2552226350CE</v>
      </c>
      <c r="AJ10388" t="str">
        <f>IF(RIGHT(MIS[[#This Row],[Main/Hedge]],4)="MAIN","MAIN","HEDGE")</f>
        <v>HEDGE</v>
      </c>
      <c r="AK10388" t="str" cm="1">
        <f t="array" ref="AK10388">_xlfn._xlws.FILTER(Table4[Column1],ISNUMBER(SEARCH(Table4[Column1],MIS[[#This Row],[OrderUniqueIdentifier]])),"")</f>
        <v>NOTREND</v>
      </c>
    </row>
    <row r="10389" spans="1:37" x14ac:dyDescent="0.2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>
        <f>_xlfn.XLOOKUP(MIS[[#This Row],[TRADING SYMBOL]],[1]Sheet1!$D:$D,[1]Sheet1!$C:$C)</f>
        <v>4.0999999999999996</v>
      </c>
      <c r="AE10389">
        <f>MIS[[#This Row],[OrderAverageTradedPrice]]*MIS[[#This Row],[OrderQuantity]]</f>
        <v>212</v>
      </c>
      <c r="AF10389">
        <f>MIS[[#This Row],[LTP]]*MIS[[#This Row],[OrderQuantity]]</f>
        <v>164</v>
      </c>
      <c r="AG10389">
        <f>IF(MIS[[#This Row],[OrderSide]]="SELL",MIS[[#This Row],[VALUE]]-MIS[[#This Row],[LIVE_VALUE]],MIS[[#This Row],[LIVE_VALUE]]-MIS[[#This Row],[VALUE]])</f>
        <v>48</v>
      </c>
      <c r="AH10389" t="str" cm="1">
        <f t="array" ref="AH10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89" t="str">
        <f>MIS[[#This Row],[TRADING SYMBOL]]</f>
        <v>SENSEX2552085900CE</v>
      </c>
      <c r="AJ10389" t="str">
        <f>IF(RIGHT(MIS[[#This Row],[Main/Hedge]],4)="MAIN","MAIN","HEDGE")</f>
        <v>HEDGE</v>
      </c>
      <c r="AK10389" t="str" cm="1">
        <f t="array" ref="AK10389">_xlfn._xlws.FILTER(Table4[Column1],ISNUMBER(SEARCH(Table4[Column1],MIS[[#This Row],[OrderUniqueIdentifier]])),"")</f>
        <v>XYT</v>
      </c>
    </row>
    <row r="10390" spans="1:37" x14ac:dyDescent="0.2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>
        <f>_xlfn.XLOOKUP(MIS[[#This Row],[TRADING SYMBOL]],[1]Sheet1!$D:$D,[1]Sheet1!$C:$C)</f>
        <v>11.55</v>
      </c>
      <c r="AE10390">
        <f>MIS[[#This Row],[OrderAverageTradedPrice]]*MIS[[#This Row],[OrderQuantity]]</f>
        <v>669</v>
      </c>
      <c r="AF10390">
        <f>MIS[[#This Row],[LTP]]*MIS[[#This Row],[OrderQuantity]]</f>
        <v>693</v>
      </c>
      <c r="AG10390">
        <f>IF(MIS[[#This Row],[OrderSide]]="SELL",MIS[[#This Row],[VALUE]]-MIS[[#This Row],[LIVE_VALUE]],MIS[[#This Row],[LIVE_VALUE]]-MIS[[#This Row],[VALUE]])</f>
        <v>-24</v>
      </c>
      <c r="AH10390" t="str" cm="1">
        <f t="array" ref="AH10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90" t="str">
        <f>MIS[[#This Row],[TRADING SYMBOL]]</f>
        <v>SENSEX2552078400PE</v>
      </c>
      <c r="AJ10390" t="str">
        <f>IF(RIGHT(MIS[[#This Row],[Main/Hedge]],4)="MAIN","MAIN","HEDGE")</f>
        <v>HEDGE</v>
      </c>
      <c r="AK10390" t="str" cm="1">
        <f t="array" ref="AK10390">_xlfn._xlws.FILTER(Table4[Column1],ISNUMBER(SEARCH(Table4[Column1],MIS[[#This Row],[OrderUniqueIdentifier]])),"")</f>
        <v>XYT</v>
      </c>
    </row>
    <row r="10391" spans="1:37" x14ac:dyDescent="0.2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>
        <f>_xlfn.XLOOKUP(MIS[[#This Row],[TRADING SYMBOL]],[1]Sheet1!$D:$D,[1]Sheet1!$C:$C)</f>
        <v>17.8</v>
      </c>
      <c r="AE10391">
        <f>MIS[[#This Row],[OrderAverageTradedPrice]]*MIS[[#This Row],[OrderQuantity]]</f>
        <v>1008</v>
      </c>
      <c r="AF10391">
        <f>MIS[[#This Row],[LTP]]*MIS[[#This Row],[OrderQuantity]]</f>
        <v>1068</v>
      </c>
      <c r="AG10391">
        <f>IF(MIS[[#This Row],[OrderSide]]="SELL",MIS[[#This Row],[VALUE]]-MIS[[#This Row],[LIVE_VALUE]],MIS[[#This Row],[LIVE_VALUE]]-MIS[[#This Row],[VALUE]])</f>
        <v>-60</v>
      </c>
      <c r="AH10391" t="str" cm="1">
        <f t="array" ref="AH10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1" t="str">
        <f>MIS[[#This Row],[TRADING SYMBOL]]</f>
        <v>SENSEX2552084800CE</v>
      </c>
      <c r="AJ10391" t="str">
        <f>IF(RIGHT(MIS[[#This Row],[Main/Hedge]],4)="MAIN","MAIN","HEDGE")</f>
        <v>HEDGE</v>
      </c>
      <c r="AK10391" t="str" cm="1">
        <f t="array" ref="AK10391">_xlfn._xlws.FILTER(Table4[Column1],ISNUMBER(SEARCH(Table4[Column1],MIS[[#This Row],[OrderUniqueIdentifier]])),"")</f>
        <v>NOTREND</v>
      </c>
    </row>
    <row r="10392" spans="1:37" x14ac:dyDescent="0.2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>
        <f>_xlfn.XLOOKUP(MIS[[#This Row],[TRADING SYMBOL]],[1]Sheet1!$D:$D,[1]Sheet1!$C:$C)</f>
        <v>85.95</v>
      </c>
      <c r="AE10392">
        <f>MIS[[#This Row],[OrderAverageTradedPrice]]*MIS[[#This Row],[OrderQuantity]]</f>
        <v>6446</v>
      </c>
      <c r="AF10392">
        <f>MIS[[#This Row],[LTP]]*MIS[[#This Row],[OrderQuantity]]</f>
        <v>6876</v>
      </c>
      <c r="AG10392">
        <f>IF(MIS[[#This Row],[OrderSide]]="SELL",MIS[[#This Row],[VALUE]]-MIS[[#This Row],[LIVE_VALUE]],MIS[[#This Row],[LIVE_VALUE]]-MIS[[#This Row],[VALUE]])</f>
        <v>-430</v>
      </c>
      <c r="AH10392" t="str" cm="1">
        <f t="array" ref="AH10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2" t="str">
        <f>MIS[[#This Row],[TRADING SYMBOL]]</f>
        <v>SENSEX2552080800PE</v>
      </c>
      <c r="AJ10392" t="str">
        <f>IF(RIGHT(MIS[[#This Row],[Main/Hedge]],4)="MAIN","MAIN","HEDGE")</f>
        <v>HEDGE</v>
      </c>
      <c r="AK10392" t="str" cm="1">
        <f t="array" ref="AK10392">_xlfn._xlws.FILTER(Table4[Column1],ISNUMBER(SEARCH(Table4[Column1],MIS[[#This Row],[OrderUniqueIdentifier]])),"")</f>
        <v>NOTREND</v>
      </c>
    </row>
    <row r="10393" spans="1:37" x14ac:dyDescent="0.2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>
        <f>_xlfn.XLOOKUP(MIS[[#This Row],[TRADING SYMBOL]],[1]Sheet1!$D:$D,[1]Sheet1!$C:$C)</f>
        <v>16</v>
      </c>
      <c r="AE10393">
        <f>MIS[[#This Row],[OrderAverageTradedPrice]]*MIS[[#This Row],[OrderQuantity]]</f>
        <v>2098.9999999999941</v>
      </c>
      <c r="AF10393">
        <f>MIS[[#This Row],[LTP]]*MIS[[#This Row],[OrderQuantity]]</f>
        <v>2240</v>
      </c>
      <c r="AG10393">
        <f>IF(MIS[[#This Row],[OrderSide]]="SELL",MIS[[#This Row],[VALUE]]-MIS[[#This Row],[LIVE_VALUE]],MIS[[#This Row],[LIVE_VALUE]]-MIS[[#This Row],[VALUE]])</f>
        <v>-141.00000000000591</v>
      </c>
      <c r="AH10393" t="str" cm="1">
        <f t="array" ref="AH10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93" t="str">
        <f>MIS[[#This Row],[TRADING SYMBOL]]</f>
        <v>SENSEX2552084900CE</v>
      </c>
      <c r="AJ10393" t="str">
        <f>IF(RIGHT(MIS[[#This Row],[Main/Hedge]],4)="MAIN","MAIN","HEDGE")</f>
        <v>HEDGE</v>
      </c>
      <c r="AK10393" t="str" cm="1">
        <f t="array" ref="AK10393">_xlfn._xlws.FILTER(Table4[Column1],ISNUMBER(SEARCH(Table4[Column1],MIS[[#This Row],[OrderUniqueIdentifier]])),"")</f>
        <v>XYT</v>
      </c>
    </row>
    <row r="10394" spans="1:37" x14ac:dyDescent="0.2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>
        <f>_xlfn.XLOOKUP(MIS[[#This Row],[TRADING SYMBOL]],[1]Sheet1!$D:$D,[1]Sheet1!$C:$C)</f>
        <v>12</v>
      </c>
      <c r="AE10394">
        <f>MIS[[#This Row],[OrderAverageTradedPrice]]*MIS[[#This Row],[OrderQuantity]]</f>
        <v>1836.9999999999902</v>
      </c>
      <c r="AF10394">
        <f>MIS[[#This Row],[LTP]]*MIS[[#This Row],[OrderQuantity]]</f>
        <v>1680</v>
      </c>
      <c r="AG10394">
        <f>IF(MIS[[#This Row],[OrderSide]]="SELL",MIS[[#This Row],[VALUE]]-MIS[[#This Row],[LIVE_VALUE]],MIS[[#This Row],[LIVE_VALUE]]-MIS[[#This Row],[VALUE]])</f>
        <v>156.99999999999022</v>
      </c>
      <c r="AH10394" t="str" cm="1">
        <f t="array" ref="AH10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94" t="str">
        <f>MIS[[#This Row],[TRADING SYMBOL]]</f>
        <v>SENSEX2552085000CE</v>
      </c>
      <c r="AJ10394" t="str">
        <f>IF(RIGHT(MIS[[#This Row],[Main/Hedge]],4)="MAIN","MAIN","HEDGE")</f>
        <v>HEDGE</v>
      </c>
      <c r="AK10394" t="str" cm="1">
        <f t="array" ref="AK10394">_xlfn._xlws.FILTER(Table4[Column1],ISNUMBER(SEARCH(Table4[Column1],MIS[[#This Row],[OrderUniqueIdentifier]])),"")</f>
        <v>XYT</v>
      </c>
    </row>
    <row r="10395" spans="1:37" x14ac:dyDescent="0.2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>
        <f>_xlfn.XLOOKUP(MIS[[#This Row],[TRADING SYMBOL]],[1]Sheet1!$D:$D,[1]Sheet1!$C:$C)</f>
        <v>37.299999999999997</v>
      </c>
      <c r="AE10395">
        <f>MIS[[#This Row],[OrderAverageTradedPrice]]*MIS[[#This Row],[OrderQuantity]]</f>
        <v>19451.25</v>
      </c>
      <c r="AF10395">
        <f>MIS[[#This Row],[LTP]]*MIS[[#This Row],[OrderQuantity]]</f>
        <v>19582.5</v>
      </c>
      <c r="AG10395">
        <f>IF(MIS[[#This Row],[OrderSide]]="SELL",MIS[[#This Row],[VALUE]]-MIS[[#This Row],[LIVE_VALUE]],MIS[[#This Row],[LIVE_VALUE]]-MIS[[#This Row],[VALUE]])</f>
        <v>-131.25</v>
      </c>
      <c r="AH10395" t="str" cm="1">
        <f t="array" ref="AH10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5" t="str">
        <f>MIS[[#This Row],[TRADING SYMBOL]]</f>
        <v>NIFTY2552225500CE</v>
      </c>
      <c r="AJ10395" t="str">
        <f>IF(RIGHT(MIS[[#This Row],[Main/Hedge]],4)="MAIN","MAIN","HEDGE")</f>
        <v>HEDGE</v>
      </c>
      <c r="AK10395" t="str" cm="1">
        <f t="array" ref="AK10395">_xlfn._xlws.FILTER(Table4[Column1],ISNUMBER(SEARCH(Table4[Column1],MIS[[#This Row],[OrderUniqueIdentifier]])),"")</f>
        <v>NOTREND</v>
      </c>
    </row>
    <row r="10396" spans="1:37" x14ac:dyDescent="0.2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>
        <f>_xlfn.XLOOKUP(MIS[[#This Row],[TRADING SYMBOL]],[1]Sheet1!$D:$D,[1]Sheet1!$C:$C)</f>
        <v>3.15</v>
      </c>
      <c r="AE10396">
        <f>MIS[[#This Row],[OrderAverageTradedPrice]]*MIS[[#This Row],[OrderQuantity]]</f>
        <v>236.25</v>
      </c>
      <c r="AF10396">
        <f>MIS[[#This Row],[LTP]]*MIS[[#This Row],[OrderQuantity]]</f>
        <v>236.25</v>
      </c>
      <c r="AG10396">
        <f>IF(MIS[[#This Row],[OrderSide]]="SELL",MIS[[#This Row],[VALUE]]-MIS[[#This Row],[LIVE_VALUE]],MIS[[#This Row],[LIVE_VALUE]]-MIS[[#This Row],[VALUE]])</f>
        <v>0</v>
      </c>
      <c r="AH10396" t="str" cm="1">
        <f t="array" ref="AH10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6" t="str">
        <f>MIS[[#This Row],[TRADING SYMBOL]]</f>
        <v>NIFTY2552226300CE</v>
      </c>
      <c r="AJ10396" t="str">
        <f>IF(RIGHT(MIS[[#This Row],[Main/Hedge]],4)="MAIN","MAIN","HEDGE")</f>
        <v>HEDGE</v>
      </c>
      <c r="AK10396" t="str" cm="1">
        <f t="array" ref="AK10396">_xlfn._xlws.FILTER(Table4[Column1],ISNUMBER(SEARCH(Table4[Column1],MIS[[#This Row],[OrderUniqueIdentifier]])),"")</f>
        <v>NOTREND</v>
      </c>
    </row>
    <row r="10397" spans="1:37" x14ac:dyDescent="0.2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>
        <f>_xlfn.XLOOKUP(MIS[[#This Row],[TRADING SYMBOL]],[1]Sheet1!$D:$D,[1]Sheet1!$C:$C)</f>
        <v>17.8</v>
      </c>
      <c r="AE10397">
        <f>MIS[[#This Row],[OrderAverageTradedPrice]]*MIS[[#This Row],[OrderQuantity]]</f>
        <v>336</v>
      </c>
      <c r="AF10397">
        <f>MIS[[#This Row],[LTP]]*MIS[[#This Row],[OrderQuantity]]</f>
        <v>356</v>
      </c>
      <c r="AG10397">
        <f>IF(MIS[[#This Row],[OrderSide]]="SELL",MIS[[#This Row],[VALUE]]-MIS[[#This Row],[LIVE_VALUE]],MIS[[#This Row],[LIVE_VALUE]]-MIS[[#This Row],[VALUE]])</f>
        <v>-20</v>
      </c>
      <c r="AH10397" t="str" cm="1">
        <f t="array" ref="AH10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7" t="str">
        <f>MIS[[#This Row],[TRADING SYMBOL]]</f>
        <v>SENSEX2552084800CE</v>
      </c>
      <c r="AJ10397" t="str">
        <f>IF(RIGHT(MIS[[#This Row],[Main/Hedge]],4)="MAIN","MAIN","HEDGE")</f>
        <v>HEDGE</v>
      </c>
      <c r="AK10397" t="str" cm="1">
        <f t="array" ref="AK10397">_xlfn._xlws.FILTER(Table4[Column1],ISNUMBER(SEARCH(Table4[Column1],MIS[[#This Row],[OrderUniqueIdentifier]])),"")</f>
        <v>NOTREND</v>
      </c>
    </row>
    <row r="10398" spans="1:37" x14ac:dyDescent="0.2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>
        <f>_xlfn.XLOOKUP(MIS[[#This Row],[TRADING SYMBOL]],[1]Sheet1!$D:$D,[1]Sheet1!$C:$C)</f>
        <v>9.25</v>
      </c>
      <c r="AE10398">
        <f>MIS[[#This Row],[OrderAverageTradedPrice]]*MIS[[#This Row],[OrderQuantity]]</f>
        <v>10080</v>
      </c>
      <c r="AF10398">
        <f>MIS[[#This Row],[LTP]]*MIS[[#This Row],[OrderQuantity]]</f>
        <v>11100</v>
      </c>
      <c r="AG10398">
        <f>IF(MIS[[#This Row],[OrderSide]]="SELL",MIS[[#This Row],[VALUE]]-MIS[[#This Row],[LIVE_VALUE]],MIS[[#This Row],[LIVE_VALUE]]-MIS[[#This Row],[VALUE]])</f>
        <v>-1020</v>
      </c>
      <c r="AH10398" t="str" cm="1">
        <f t="array" ref="AH10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8" t="str">
        <f>MIS[[#This Row],[TRADING SYMBOL]]</f>
        <v>NIFTY2552223750PE</v>
      </c>
      <c r="AJ10398" t="str">
        <f>IF(RIGHT(MIS[[#This Row],[Main/Hedge]],4)="MAIN","MAIN","HEDGE")</f>
        <v>HEDGE</v>
      </c>
      <c r="AK10398" t="str" cm="1">
        <f t="array" ref="AK10398">_xlfn._xlws.FILTER(Table4[Column1],ISNUMBER(SEARCH(Table4[Column1],MIS[[#This Row],[OrderUniqueIdentifier]])),"")</f>
        <v>NOTREND</v>
      </c>
    </row>
    <row r="10399" spans="1:37" x14ac:dyDescent="0.2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>
        <f>_xlfn.XLOOKUP(MIS[[#This Row],[TRADING SYMBOL]],[1]Sheet1!$D:$D,[1]Sheet1!$C:$C)</f>
        <v>4.0999999999999996</v>
      </c>
      <c r="AE10399">
        <f>MIS[[#This Row],[OrderAverageTradedPrice]]*MIS[[#This Row],[OrderQuantity]]</f>
        <v>1484</v>
      </c>
      <c r="AF10399">
        <f>MIS[[#This Row],[LTP]]*MIS[[#This Row],[OrderQuantity]]</f>
        <v>1148</v>
      </c>
      <c r="AG10399">
        <f>IF(MIS[[#This Row],[OrderSide]]="SELL",MIS[[#This Row],[VALUE]]-MIS[[#This Row],[LIVE_VALUE]],MIS[[#This Row],[LIVE_VALUE]]-MIS[[#This Row],[VALUE]])</f>
        <v>336</v>
      </c>
      <c r="AH10399" t="str" cm="1">
        <f t="array" ref="AH10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99" t="str">
        <f>MIS[[#This Row],[TRADING SYMBOL]]</f>
        <v>SENSEX2552085900CE</v>
      </c>
      <c r="AJ10399" t="str">
        <f>IF(RIGHT(MIS[[#This Row],[Main/Hedge]],4)="MAIN","MAIN","HEDGE")</f>
        <v>HEDGE</v>
      </c>
      <c r="AK10399" t="str" cm="1">
        <f t="array" ref="AK10399">_xlfn._xlws.FILTER(Table4[Column1],ISNUMBER(SEARCH(Table4[Column1],MIS[[#This Row],[OrderUniqueIdentifier]])),"")</f>
        <v>XYT</v>
      </c>
    </row>
    <row r="10400" spans="1:37" x14ac:dyDescent="0.2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>
        <f>_xlfn.XLOOKUP(MIS[[#This Row],[TRADING SYMBOL]],[1]Sheet1!$D:$D,[1]Sheet1!$C:$C)</f>
        <v>4.0999999999999996</v>
      </c>
      <c r="AE10400">
        <f>MIS[[#This Row],[OrderAverageTradedPrice]]*MIS[[#This Row],[OrderQuantity]]</f>
        <v>1480.9999999999989</v>
      </c>
      <c r="AF10400">
        <f>MIS[[#This Row],[LTP]]*MIS[[#This Row],[OrderQuantity]]</f>
        <v>1148</v>
      </c>
      <c r="AG10400">
        <f>IF(MIS[[#This Row],[OrderSide]]="SELL",MIS[[#This Row],[VALUE]]-MIS[[#This Row],[LIVE_VALUE]],MIS[[#This Row],[LIVE_VALUE]]-MIS[[#This Row],[VALUE]])</f>
        <v>332.99999999999886</v>
      </c>
      <c r="AH10400" t="str" cm="1">
        <f t="array" ref="AH10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00" t="str">
        <f>MIS[[#This Row],[TRADING SYMBOL]]</f>
        <v>SENSEX2552085900CE</v>
      </c>
      <c r="AJ10400" t="str">
        <f>IF(RIGHT(MIS[[#This Row],[Main/Hedge]],4)="MAIN","MAIN","HEDGE")</f>
        <v>HEDGE</v>
      </c>
      <c r="AK10400" t="str" cm="1">
        <f t="array" ref="AK10400">_xlfn._xlws.FILTER(Table4[Column1],ISNUMBER(SEARCH(Table4[Column1],MIS[[#This Row],[OrderUniqueIdentifier]])),"")</f>
        <v>XYT</v>
      </c>
    </row>
    <row r="10401" spans="1:37" x14ac:dyDescent="0.2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>
        <f>_xlfn.XLOOKUP(MIS[[#This Row],[TRADING SYMBOL]],[1]Sheet1!$D:$D,[1]Sheet1!$C:$C)</f>
        <v>17.8</v>
      </c>
      <c r="AE10401">
        <f>MIS[[#This Row],[OrderAverageTradedPrice]]*MIS[[#This Row],[OrderQuantity]]</f>
        <v>7071.9999999999836</v>
      </c>
      <c r="AF10401">
        <f>MIS[[#This Row],[LTP]]*MIS[[#This Row],[OrderQuantity]]</f>
        <v>7476</v>
      </c>
      <c r="AG10401">
        <f>IF(MIS[[#This Row],[OrderSide]]="SELL",MIS[[#This Row],[VALUE]]-MIS[[#This Row],[LIVE_VALUE]],MIS[[#This Row],[LIVE_VALUE]]-MIS[[#This Row],[VALUE]])</f>
        <v>-404.00000000001637</v>
      </c>
      <c r="AH10401" t="str" cm="1">
        <f t="array" ref="AH10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1" t="str">
        <f>MIS[[#This Row],[TRADING SYMBOL]]</f>
        <v>SENSEX2552084800CE</v>
      </c>
      <c r="AJ10401" t="str">
        <f>IF(RIGHT(MIS[[#This Row],[Main/Hedge]],4)="MAIN","MAIN","HEDGE")</f>
        <v>HEDGE</v>
      </c>
      <c r="AK10401" t="str" cm="1">
        <f t="array" ref="AK10401">_xlfn._xlws.FILTER(Table4[Column1],ISNUMBER(SEARCH(Table4[Column1],MIS[[#This Row],[OrderUniqueIdentifier]])),"")</f>
        <v>NOTREND</v>
      </c>
    </row>
    <row r="10402" spans="1:37" x14ac:dyDescent="0.2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>
        <f>_xlfn.XLOOKUP(MIS[[#This Row],[TRADING SYMBOL]],[1]Sheet1!$D:$D,[1]Sheet1!$C:$C)</f>
        <v>8.25</v>
      </c>
      <c r="AE10402">
        <f>MIS[[#This Row],[OrderAverageTradedPrice]]*MIS[[#This Row],[OrderQuantity]]</f>
        <v>3665.9999999999882</v>
      </c>
      <c r="AF10402">
        <f>MIS[[#This Row],[LTP]]*MIS[[#This Row],[OrderQuantity]]</f>
        <v>2310</v>
      </c>
      <c r="AG10402">
        <f>IF(MIS[[#This Row],[OrderSide]]="SELL",MIS[[#This Row],[VALUE]]-MIS[[#This Row],[LIVE_VALUE]],MIS[[#This Row],[LIVE_VALUE]]-MIS[[#This Row],[VALUE]])</f>
        <v>1355.9999999999882</v>
      </c>
      <c r="AH10402" t="str" cm="1">
        <f t="array" ref="AH10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02" t="str">
        <f>MIS[[#This Row],[TRADING SYMBOL]]</f>
        <v>SENSEX2552078600PE</v>
      </c>
      <c r="AJ10402" t="str">
        <f>IF(RIGHT(MIS[[#This Row],[Main/Hedge]],4)="MAIN","MAIN","HEDGE")</f>
        <v>HEDGE</v>
      </c>
      <c r="AK10402" t="str" cm="1">
        <f t="array" ref="AK10402">_xlfn._xlws.FILTER(Table4[Column1],ISNUMBER(SEARCH(Table4[Column1],MIS[[#This Row],[OrderUniqueIdentifier]])),"")</f>
        <v>XYT</v>
      </c>
    </row>
    <row r="10403" spans="1:37" x14ac:dyDescent="0.2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>
        <f>_xlfn.XLOOKUP(MIS[[#This Row],[TRADING SYMBOL]],[1]Sheet1!$D:$D,[1]Sheet1!$C:$C)</f>
        <v>11.55</v>
      </c>
      <c r="AE10403">
        <f>MIS[[#This Row],[OrderAverageTradedPrice]]*MIS[[#This Row],[OrderQuantity]]</f>
        <v>3122</v>
      </c>
      <c r="AF10403">
        <f>MIS[[#This Row],[LTP]]*MIS[[#This Row],[OrderQuantity]]</f>
        <v>3234</v>
      </c>
      <c r="AG10403">
        <f>IF(MIS[[#This Row],[OrderSide]]="SELL",MIS[[#This Row],[VALUE]]-MIS[[#This Row],[LIVE_VALUE]],MIS[[#This Row],[LIVE_VALUE]]-MIS[[#This Row],[VALUE]])</f>
        <v>-112</v>
      </c>
      <c r="AH10403" t="str" cm="1">
        <f t="array" ref="AH10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03" t="str">
        <f>MIS[[#This Row],[TRADING SYMBOL]]</f>
        <v>SENSEX2552078400PE</v>
      </c>
      <c r="AJ10403" t="str">
        <f>IF(RIGHT(MIS[[#This Row],[Main/Hedge]],4)="MAIN","MAIN","HEDGE")</f>
        <v>HEDGE</v>
      </c>
      <c r="AK10403" t="str" cm="1">
        <f t="array" ref="AK10403">_xlfn._xlws.FILTER(Table4[Column1],ISNUMBER(SEARCH(Table4[Column1],MIS[[#This Row],[OrderUniqueIdentifier]])),"")</f>
        <v>XYT</v>
      </c>
    </row>
    <row r="10404" spans="1:37" x14ac:dyDescent="0.2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>
        <f>_xlfn.XLOOKUP(MIS[[#This Row],[TRADING SYMBOL]],[1]Sheet1!$D:$D,[1]Sheet1!$C:$C)</f>
        <v>32.799999999999997</v>
      </c>
      <c r="AE10404">
        <f>MIS[[#This Row],[OrderAverageTradedPrice]]*MIS[[#This Row],[OrderQuantity]]</f>
        <v>13545</v>
      </c>
      <c r="AF10404">
        <f>MIS[[#This Row],[LTP]]*MIS[[#This Row],[OrderQuantity]]</f>
        <v>13775.999999999998</v>
      </c>
      <c r="AG10404">
        <f>IF(MIS[[#This Row],[OrderSide]]="SELL",MIS[[#This Row],[VALUE]]-MIS[[#This Row],[LIVE_VALUE]],MIS[[#This Row],[LIVE_VALUE]]-MIS[[#This Row],[VALUE]])</f>
        <v>-230.99999999999818</v>
      </c>
      <c r="AH10404" t="str" cm="1">
        <f t="array" ref="AH10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4" t="str">
        <f>MIS[[#This Row],[TRADING SYMBOL]]</f>
        <v>SENSEX2552079800PE</v>
      </c>
      <c r="AJ10404" t="str">
        <f>IF(RIGHT(MIS[[#This Row],[Main/Hedge]],4)="MAIN","MAIN","HEDGE")</f>
        <v>HEDGE</v>
      </c>
      <c r="AK10404" t="str" cm="1">
        <f t="array" ref="AK10404">_xlfn._xlws.FILTER(Table4[Column1],ISNUMBER(SEARCH(Table4[Column1],MIS[[#This Row],[OrderUniqueIdentifier]])),"")</f>
        <v>NOTREND</v>
      </c>
    </row>
    <row r="10405" spans="1:37" x14ac:dyDescent="0.2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>
        <f>_xlfn.XLOOKUP(MIS[[#This Row],[TRADING SYMBOL]],[1]Sheet1!$D:$D,[1]Sheet1!$C:$C)</f>
        <v>9.25</v>
      </c>
      <c r="AE10405">
        <f>MIS[[#This Row],[OrderAverageTradedPrice]]*MIS[[#This Row],[OrderQuantity]]</f>
        <v>8872.5</v>
      </c>
      <c r="AF10405">
        <f>MIS[[#This Row],[LTP]]*MIS[[#This Row],[OrderQuantity]]</f>
        <v>9712.5</v>
      </c>
      <c r="AG10405">
        <f>IF(MIS[[#This Row],[OrderSide]]="SELL",MIS[[#This Row],[VALUE]]-MIS[[#This Row],[LIVE_VALUE]],MIS[[#This Row],[LIVE_VALUE]]-MIS[[#This Row],[VALUE]])</f>
        <v>-840</v>
      </c>
      <c r="AH10405" t="str" cm="1">
        <f t="array" ref="AH10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5" t="str">
        <f>MIS[[#This Row],[TRADING SYMBOL]]</f>
        <v>NIFTY2552223750PE</v>
      </c>
      <c r="AJ10405" t="str">
        <f>IF(RIGHT(MIS[[#This Row],[Main/Hedge]],4)="MAIN","MAIN","HEDGE")</f>
        <v>HEDGE</v>
      </c>
      <c r="AK10405" t="str" cm="1">
        <f t="array" ref="AK10405">_xlfn._xlws.FILTER(Table4[Column1],ISNUMBER(SEARCH(Table4[Column1],MIS[[#This Row],[OrderUniqueIdentifier]])),"")</f>
        <v>NOTREND</v>
      </c>
    </row>
    <row r="10406" spans="1:37" x14ac:dyDescent="0.2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>
        <f>_xlfn.XLOOKUP(MIS[[#This Row],[TRADING SYMBOL]],[1]Sheet1!$D:$D,[1]Sheet1!$C:$C)</f>
        <v>8.25</v>
      </c>
      <c r="AE10406">
        <f>MIS[[#This Row],[OrderAverageTradedPrice]]*MIS[[#This Row],[OrderQuantity]]</f>
        <v>3406</v>
      </c>
      <c r="AF10406">
        <f>MIS[[#This Row],[LTP]]*MIS[[#This Row],[OrderQuantity]]</f>
        <v>2145</v>
      </c>
      <c r="AG10406">
        <f>IF(MIS[[#This Row],[OrderSide]]="SELL",MIS[[#This Row],[VALUE]]-MIS[[#This Row],[LIVE_VALUE]],MIS[[#This Row],[LIVE_VALUE]]-MIS[[#This Row],[VALUE]])</f>
        <v>1261</v>
      </c>
      <c r="AH10406" t="str" cm="1">
        <f t="array" ref="AH10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06" t="str">
        <f>MIS[[#This Row],[TRADING SYMBOL]]</f>
        <v>SENSEX2552078600PE</v>
      </c>
      <c r="AJ10406" t="str">
        <f>IF(RIGHT(MIS[[#This Row],[Main/Hedge]],4)="MAIN","MAIN","HEDGE")</f>
        <v>HEDGE</v>
      </c>
      <c r="AK10406" t="str" cm="1">
        <f t="array" ref="AK10406">_xlfn._xlws.FILTER(Table4[Column1],ISNUMBER(SEARCH(Table4[Column1],MIS[[#This Row],[OrderUniqueIdentifier]])),"")</f>
        <v>XYT</v>
      </c>
    </row>
    <row r="10407" spans="1:37" x14ac:dyDescent="0.2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>
        <f>_xlfn.XLOOKUP(MIS[[#This Row],[TRADING SYMBOL]],[1]Sheet1!$D:$D,[1]Sheet1!$C:$C)</f>
        <v>11.55</v>
      </c>
      <c r="AE10407">
        <f>MIS[[#This Row],[OrderAverageTradedPrice]]*MIS[[#This Row],[OrderQuantity]]</f>
        <v>2896.9999999999759</v>
      </c>
      <c r="AF10407">
        <f>MIS[[#This Row],[LTP]]*MIS[[#This Row],[OrderQuantity]]</f>
        <v>3003</v>
      </c>
      <c r="AG10407">
        <f>IF(MIS[[#This Row],[OrderSide]]="SELL",MIS[[#This Row],[VALUE]]-MIS[[#This Row],[LIVE_VALUE]],MIS[[#This Row],[LIVE_VALUE]]-MIS[[#This Row],[VALUE]])</f>
        <v>-106.0000000000241</v>
      </c>
      <c r="AH10407" t="str" cm="1">
        <f t="array" ref="AH10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07" t="str">
        <f>MIS[[#This Row],[TRADING SYMBOL]]</f>
        <v>SENSEX2552078400PE</v>
      </c>
      <c r="AJ10407" t="str">
        <f>IF(RIGHT(MIS[[#This Row],[Main/Hedge]],4)="MAIN","MAIN","HEDGE")</f>
        <v>HEDGE</v>
      </c>
      <c r="AK10407" t="str" cm="1">
        <f t="array" ref="AK10407">_xlfn._xlws.FILTER(Table4[Column1],ISNUMBER(SEARCH(Table4[Column1],MIS[[#This Row],[OrderUniqueIdentifier]])),"")</f>
        <v>XYT</v>
      </c>
    </row>
    <row r="10408" spans="1:37" x14ac:dyDescent="0.2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>
        <f>_xlfn.XLOOKUP(MIS[[#This Row],[TRADING SYMBOL]],[1]Sheet1!$D:$D,[1]Sheet1!$C:$C)</f>
        <v>32.799999999999997</v>
      </c>
      <c r="AE10408">
        <f>MIS[[#This Row],[OrderAverageTradedPrice]]*MIS[[#This Row],[OrderQuantity]]</f>
        <v>12283.999999999967</v>
      </c>
      <c r="AF10408">
        <f>MIS[[#This Row],[LTP]]*MIS[[#This Row],[OrderQuantity]]</f>
        <v>12463.999999999998</v>
      </c>
      <c r="AG10408">
        <f>IF(MIS[[#This Row],[OrderSide]]="SELL",MIS[[#This Row],[VALUE]]-MIS[[#This Row],[LIVE_VALUE]],MIS[[#This Row],[LIVE_VALUE]]-MIS[[#This Row],[VALUE]])</f>
        <v>-180.00000000003092</v>
      </c>
      <c r="AH10408" t="str" cm="1">
        <f t="array" ref="AH10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8" t="str">
        <f>MIS[[#This Row],[TRADING SYMBOL]]</f>
        <v>SENSEX2552079800PE</v>
      </c>
      <c r="AJ10408" t="str">
        <f>IF(RIGHT(MIS[[#This Row],[Main/Hedge]],4)="MAIN","MAIN","HEDGE")</f>
        <v>HEDGE</v>
      </c>
      <c r="AK10408" t="str" cm="1">
        <f t="array" ref="AK10408">_xlfn._xlws.FILTER(Table4[Column1],ISNUMBER(SEARCH(Table4[Column1],MIS[[#This Row],[OrderUniqueIdentifier]])),"")</f>
        <v>NOTREND</v>
      </c>
    </row>
    <row r="10409" spans="1:37" x14ac:dyDescent="0.2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>
        <f>_xlfn.XLOOKUP(MIS[[#This Row],[TRADING SYMBOL]],[1]Sheet1!$D:$D,[1]Sheet1!$C:$C)</f>
        <v>9.25</v>
      </c>
      <c r="AE10409">
        <f>MIS[[#This Row],[OrderAverageTradedPrice]]*MIS[[#This Row],[OrderQuantity]]</f>
        <v>1890</v>
      </c>
      <c r="AF10409">
        <f>MIS[[#This Row],[LTP]]*MIS[[#This Row],[OrderQuantity]]</f>
        <v>2081.25</v>
      </c>
      <c r="AG10409">
        <f>IF(MIS[[#This Row],[OrderSide]]="SELL",MIS[[#This Row],[VALUE]]-MIS[[#This Row],[LIVE_VALUE]],MIS[[#This Row],[LIVE_VALUE]]-MIS[[#This Row],[VALUE]])</f>
        <v>-191.25</v>
      </c>
      <c r="AH10409" t="str" cm="1">
        <f t="array" ref="AH10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9" t="str">
        <f>MIS[[#This Row],[TRADING SYMBOL]]</f>
        <v>NIFTY2552223750PE</v>
      </c>
      <c r="AJ10409" t="str">
        <f>IF(RIGHT(MIS[[#This Row],[Main/Hedge]],4)="MAIN","MAIN","HEDGE")</f>
        <v>HEDGE</v>
      </c>
      <c r="AK10409" t="str" cm="1">
        <f t="array" ref="AK10409">_xlfn._xlws.FILTER(Table4[Column1],ISNUMBER(SEARCH(Table4[Column1],MIS[[#This Row],[OrderUniqueIdentifier]])),"")</f>
        <v>NOTREND</v>
      </c>
    </row>
    <row r="10410" spans="1:37" x14ac:dyDescent="0.2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>
        <f>_xlfn.XLOOKUP(MIS[[#This Row],[TRADING SYMBOL]],[1]Sheet1!$D:$D,[1]Sheet1!$C:$C)</f>
        <v>32.799999999999997</v>
      </c>
      <c r="AE10410">
        <f>MIS[[#This Row],[OrderAverageTradedPrice]]*MIS[[#This Row],[OrderQuantity]]</f>
        <v>3235</v>
      </c>
      <c r="AF10410">
        <f>MIS[[#This Row],[LTP]]*MIS[[#This Row],[OrderQuantity]]</f>
        <v>3279.9999999999995</v>
      </c>
      <c r="AG10410">
        <f>IF(MIS[[#This Row],[OrderSide]]="SELL",MIS[[#This Row],[VALUE]]-MIS[[#This Row],[LIVE_VALUE]],MIS[[#This Row],[LIVE_VALUE]]-MIS[[#This Row],[VALUE]])</f>
        <v>-44.999999999999545</v>
      </c>
      <c r="AH10410" t="str" cm="1">
        <f t="array" ref="AH10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0" t="str">
        <f>MIS[[#This Row],[TRADING SYMBOL]]</f>
        <v>SENSEX2552079800PE</v>
      </c>
      <c r="AJ10410" t="str">
        <f>IF(RIGHT(MIS[[#This Row],[Main/Hedge]],4)="MAIN","MAIN","HEDGE")</f>
        <v>HEDGE</v>
      </c>
      <c r="AK10410" t="str" cm="1">
        <f t="array" ref="AK10410">_xlfn._xlws.FILTER(Table4[Column1],ISNUMBER(SEARCH(Table4[Column1],MIS[[#This Row],[OrderUniqueIdentifier]])),"")</f>
        <v>NOTREND</v>
      </c>
    </row>
    <row r="10411" spans="1:37" x14ac:dyDescent="0.2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>
        <f>_xlfn.XLOOKUP(MIS[[#This Row],[TRADING SYMBOL]],[1]Sheet1!$D:$D,[1]Sheet1!$C:$C)</f>
        <v>8.25</v>
      </c>
      <c r="AE10411">
        <f>MIS[[#This Row],[OrderAverageTradedPrice]]*MIS[[#This Row],[OrderQuantity]]</f>
        <v>786</v>
      </c>
      <c r="AF10411">
        <f>MIS[[#This Row],[LTP]]*MIS[[#This Row],[OrderQuantity]]</f>
        <v>495</v>
      </c>
      <c r="AG10411">
        <f>IF(MIS[[#This Row],[OrderSide]]="SELL",MIS[[#This Row],[VALUE]]-MIS[[#This Row],[LIVE_VALUE]],MIS[[#This Row],[LIVE_VALUE]]-MIS[[#This Row],[VALUE]])</f>
        <v>291</v>
      </c>
      <c r="AH10411" t="str" cm="1">
        <f t="array" ref="AH10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11" t="str">
        <f>MIS[[#This Row],[TRADING SYMBOL]]</f>
        <v>SENSEX2552078600PE</v>
      </c>
      <c r="AJ10411" t="str">
        <f>IF(RIGHT(MIS[[#This Row],[Main/Hedge]],4)="MAIN","MAIN","HEDGE")</f>
        <v>HEDGE</v>
      </c>
      <c r="AK10411" t="str" cm="1">
        <f t="array" ref="AK10411">_xlfn._xlws.FILTER(Table4[Column1],ISNUMBER(SEARCH(Table4[Column1],MIS[[#This Row],[OrderUniqueIdentifier]])),"")</f>
        <v>XYT</v>
      </c>
    </row>
    <row r="10412" spans="1:37" x14ac:dyDescent="0.2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>
        <f>_xlfn.XLOOKUP(MIS[[#This Row],[TRADING SYMBOL]],[1]Sheet1!$D:$D,[1]Sheet1!$C:$C)</f>
        <v>11.55</v>
      </c>
      <c r="AE10412">
        <f>MIS[[#This Row],[OrderAverageTradedPrice]]*MIS[[#This Row],[OrderQuantity]]</f>
        <v>669</v>
      </c>
      <c r="AF10412">
        <f>MIS[[#This Row],[LTP]]*MIS[[#This Row],[OrderQuantity]]</f>
        <v>693</v>
      </c>
      <c r="AG10412">
        <f>IF(MIS[[#This Row],[OrderSide]]="SELL",MIS[[#This Row],[VALUE]]-MIS[[#This Row],[LIVE_VALUE]],MIS[[#This Row],[LIVE_VALUE]]-MIS[[#This Row],[VALUE]])</f>
        <v>-24</v>
      </c>
      <c r="AH10412" t="str" cm="1">
        <f t="array" ref="AH10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12" t="str">
        <f>MIS[[#This Row],[TRADING SYMBOL]]</f>
        <v>SENSEX2552078400PE</v>
      </c>
      <c r="AJ10412" t="str">
        <f>IF(RIGHT(MIS[[#This Row],[Main/Hedge]],4)="MAIN","MAIN","HEDGE")</f>
        <v>HEDGE</v>
      </c>
      <c r="AK10412" t="str" cm="1">
        <f t="array" ref="AK10412">_xlfn._xlws.FILTER(Table4[Column1],ISNUMBER(SEARCH(Table4[Column1],MIS[[#This Row],[OrderUniqueIdentifier]])),"")</f>
        <v>XYT</v>
      </c>
    </row>
    <row r="10413" spans="1:37" x14ac:dyDescent="0.2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>
        <f>_xlfn.XLOOKUP(MIS[[#This Row],[TRADING SYMBOL]],[1]Sheet1!$D:$D,[1]Sheet1!$C:$C)</f>
        <v>3.05</v>
      </c>
      <c r="AE10413">
        <f>MIS[[#This Row],[OrderAverageTradedPrice]]*MIS[[#This Row],[OrderQuantity]]</f>
        <v>885</v>
      </c>
      <c r="AF10413">
        <f>MIS[[#This Row],[LTP]]*MIS[[#This Row],[OrderQuantity]]</f>
        <v>915</v>
      </c>
      <c r="AG10413">
        <f>IF(MIS[[#This Row],[OrderSide]]="SELL",MIS[[#This Row],[VALUE]]-MIS[[#This Row],[LIVE_VALUE]],MIS[[#This Row],[LIVE_VALUE]]-MIS[[#This Row],[VALUE]])</f>
        <v>-30</v>
      </c>
      <c r="AH10413" t="str" cm="1">
        <f t="array" ref="AH10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3" t="str">
        <f>MIS[[#This Row],[TRADING SYMBOL]]</f>
        <v>NIFTY2552226350CE</v>
      </c>
      <c r="AJ10413" t="str">
        <f>IF(RIGHT(MIS[[#This Row],[Main/Hedge]],4)="MAIN","MAIN","HEDGE")</f>
        <v>HEDGE</v>
      </c>
      <c r="AK10413" t="str" cm="1">
        <f t="array" ref="AK10413">_xlfn._xlws.FILTER(Table4[Column1],ISNUMBER(SEARCH(Table4[Column1],MIS[[#This Row],[OrderUniqueIdentifier]])),"")</f>
        <v>NOTREND</v>
      </c>
    </row>
    <row r="10414" spans="1:37" x14ac:dyDescent="0.2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>
        <f>_xlfn.XLOOKUP(MIS[[#This Row],[TRADING SYMBOL]],[1]Sheet1!$D:$D,[1]Sheet1!$C:$C)</f>
        <v>4.0999999999999996</v>
      </c>
      <c r="AE10414">
        <f>MIS[[#This Row],[OrderAverageTradedPrice]]*MIS[[#This Row],[OrderQuantity]]</f>
        <v>420</v>
      </c>
      <c r="AF10414">
        <f>MIS[[#This Row],[LTP]]*MIS[[#This Row],[OrderQuantity]]</f>
        <v>328</v>
      </c>
      <c r="AG10414">
        <f>IF(MIS[[#This Row],[OrderSide]]="SELL",MIS[[#This Row],[VALUE]]-MIS[[#This Row],[LIVE_VALUE]],MIS[[#This Row],[LIVE_VALUE]]-MIS[[#This Row],[VALUE]])</f>
        <v>92</v>
      </c>
      <c r="AH10414" t="str" cm="1">
        <f t="array" ref="AH10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14" t="str">
        <f>MIS[[#This Row],[TRADING SYMBOL]]</f>
        <v>SENSEX2552085900CE</v>
      </c>
      <c r="AJ10414" t="str">
        <f>IF(RIGHT(MIS[[#This Row],[Main/Hedge]],4)="MAIN","MAIN","HEDGE")</f>
        <v>HEDGE</v>
      </c>
      <c r="AK10414" t="str" cm="1">
        <f t="array" ref="AK10414">_xlfn._xlws.FILTER(Table4[Column1],ISNUMBER(SEARCH(Table4[Column1],MIS[[#This Row],[OrderUniqueIdentifier]])),"")</f>
        <v>XYT</v>
      </c>
    </row>
    <row r="10415" spans="1:37" x14ac:dyDescent="0.2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>
        <f>_xlfn.XLOOKUP(MIS[[#This Row],[TRADING SYMBOL]],[1]Sheet1!$D:$D,[1]Sheet1!$C:$C)</f>
        <v>4.0999999999999996</v>
      </c>
      <c r="AE10415">
        <f>MIS[[#This Row],[OrderAverageTradedPrice]]*MIS[[#This Row],[OrderQuantity]]</f>
        <v>420</v>
      </c>
      <c r="AF10415">
        <f>MIS[[#This Row],[LTP]]*MIS[[#This Row],[OrderQuantity]]</f>
        <v>328</v>
      </c>
      <c r="AG10415">
        <f>IF(MIS[[#This Row],[OrderSide]]="SELL",MIS[[#This Row],[VALUE]]-MIS[[#This Row],[LIVE_VALUE]],MIS[[#This Row],[LIVE_VALUE]]-MIS[[#This Row],[VALUE]])</f>
        <v>92</v>
      </c>
      <c r="AH10415" t="str" cm="1">
        <f t="array" ref="AH10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15" t="str">
        <f>MIS[[#This Row],[TRADING SYMBOL]]</f>
        <v>SENSEX2552085900CE</v>
      </c>
      <c r="AJ10415" t="str">
        <f>IF(RIGHT(MIS[[#This Row],[Main/Hedge]],4)="MAIN","MAIN","HEDGE")</f>
        <v>HEDGE</v>
      </c>
      <c r="AK10415" t="str" cm="1">
        <f t="array" ref="AK10415">_xlfn._xlws.FILTER(Table4[Column1],ISNUMBER(SEARCH(Table4[Column1],MIS[[#This Row],[OrderUniqueIdentifier]])),"")</f>
        <v>XYT</v>
      </c>
    </row>
    <row r="10416" spans="1:37" x14ac:dyDescent="0.2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>
        <f>_xlfn.XLOOKUP(MIS[[#This Row],[TRADING SYMBOL]],[1]Sheet1!$D:$D,[1]Sheet1!$C:$C)</f>
        <v>17.8</v>
      </c>
      <c r="AE10416">
        <f>MIS[[#This Row],[OrderAverageTradedPrice]]*MIS[[#This Row],[OrderQuantity]]</f>
        <v>2016</v>
      </c>
      <c r="AF10416">
        <f>MIS[[#This Row],[LTP]]*MIS[[#This Row],[OrderQuantity]]</f>
        <v>2136</v>
      </c>
      <c r="AG10416">
        <f>IF(MIS[[#This Row],[OrderSide]]="SELL",MIS[[#This Row],[VALUE]]-MIS[[#This Row],[LIVE_VALUE]],MIS[[#This Row],[LIVE_VALUE]]-MIS[[#This Row],[VALUE]])</f>
        <v>-120</v>
      </c>
      <c r="AH10416" t="str" cm="1">
        <f t="array" ref="AH10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6" t="str">
        <f>MIS[[#This Row],[TRADING SYMBOL]]</f>
        <v>SENSEX2552084800CE</v>
      </c>
      <c r="AJ10416" t="str">
        <f>IF(RIGHT(MIS[[#This Row],[Main/Hedge]],4)="MAIN","MAIN","HEDGE")</f>
        <v>HEDGE</v>
      </c>
      <c r="AK10416" t="str" cm="1">
        <f t="array" ref="AK10416">_xlfn._xlws.FILTER(Table4[Column1],ISNUMBER(SEARCH(Table4[Column1],MIS[[#This Row],[OrderUniqueIdentifier]])),"")</f>
        <v>NOTREND</v>
      </c>
    </row>
    <row r="10417" spans="1:37" x14ac:dyDescent="0.2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>
        <f>_xlfn.XLOOKUP(MIS[[#This Row],[TRADING SYMBOL]],[1]Sheet1!$D:$D,[1]Sheet1!$C:$C)</f>
        <v>9.25</v>
      </c>
      <c r="AE10417">
        <f>MIS[[#This Row],[OrderAverageTradedPrice]]*MIS[[#This Row],[OrderQuantity]]</f>
        <v>2565</v>
      </c>
      <c r="AF10417">
        <f>MIS[[#This Row],[LTP]]*MIS[[#This Row],[OrderQuantity]]</f>
        <v>2775</v>
      </c>
      <c r="AG10417">
        <f>IF(MIS[[#This Row],[OrderSide]]="SELL",MIS[[#This Row],[VALUE]]-MIS[[#This Row],[LIVE_VALUE]],MIS[[#This Row],[LIVE_VALUE]]-MIS[[#This Row],[VALUE]])</f>
        <v>-210</v>
      </c>
      <c r="AH10417" t="str" cm="1">
        <f t="array" ref="AH10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7" t="str">
        <f>MIS[[#This Row],[TRADING SYMBOL]]</f>
        <v>NIFTY2552223750PE</v>
      </c>
      <c r="AJ10417" t="str">
        <f>IF(RIGHT(MIS[[#This Row],[Main/Hedge]],4)="MAIN","MAIN","HEDGE")</f>
        <v>HEDGE</v>
      </c>
      <c r="AK10417" t="str" cm="1">
        <f t="array" ref="AK10417">_xlfn._xlws.FILTER(Table4[Column1],ISNUMBER(SEARCH(Table4[Column1],MIS[[#This Row],[OrderUniqueIdentifier]])),"")</f>
        <v>NOTREND</v>
      </c>
    </row>
    <row r="10418" spans="1:37" x14ac:dyDescent="0.2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>
        <f>_xlfn.XLOOKUP(MIS[[#This Row],[TRADING SYMBOL]],[1]Sheet1!$D:$D,[1]Sheet1!$C:$C)</f>
        <v>4.0999999999999996</v>
      </c>
      <c r="AE10418">
        <f>MIS[[#This Row],[OrderAverageTradedPrice]]*MIS[[#This Row],[OrderQuantity]]</f>
        <v>420</v>
      </c>
      <c r="AF10418">
        <f>MIS[[#This Row],[LTP]]*MIS[[#This Row],[OrderQuantity]]</f>
        <v>328</v>
      </c>
      <c r="AG10418">
        <f>IF(MIS[[#This Row],[OrderSide]]="SELL",MIS[[#This Row],[VALUE]]-MIS[[#This Row],[LIVE_VALUE]],MIS[[#This Row],[LIVE_VALUE]]-MIS[[#This Row],[VALUE]])</f>
        <v>92</v>
      </c>
      <c r="AH10418" t="str" cm="1">
        <f t="array" ref="AH10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18" t="str">
        <f>MIS[[#This Row],[TRADING SYMBOL]]</f>
        <v>SENSEX2552085900CE</v>
      </c>
      <c r="AJ10418" t="str">
        <f>IF(RIGHT(MIS[[#This Row],[Main/Hedge]],4)="MAIN","MAIN","HEDGE")</f>
        <v>HEDGE</v>
      </c>
      <c r="AK10418" t="str" cm="1">
        <f t="array" ref="AK10418">_xlfn._xlws.FILTER(Table4[Column1],ISNUMBER(SEARCH(Table4[Column1],MIS[[#This Row],[OrderUniqueIdentifier]])),"")</f>
        <v>XYT</v>
      </c>
    </row>
    <row r="10419" spans="1:37" x14ac:dyDescent="0.2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>
        <f>_xlfn.XLOOKUP(MIS[[#This Row],[TRADING SYMBOL]],[1]Sheet1!$D:$D,[1]Sheet1!$C:$C)</f>
        <v>4.0999999999999996</v>
      </c>
      <c r="AE10419">
        <f>MIS[[#This Row],[OrderAverageTradedPrice]]*MIS[[#This Row],[OrderQuantity]]</f>
        <v>420</v>
      </c>
      <c r="AF10419">
        <f>MIS[[#This Row],[LTP]]*MIS[[#This Row],[OrderQuantity]]</f>
        <v>328</v>
      </c>
      <c r="AG10419">
        <f>IF(MIS[[#This Row],[OrderSide]]="SELL",MIS[[#This Row],[VALUE]]-MIS[[#This Row],[LIVE_VALUE]],MIS[[#This Row],[LIVE_VALUE]]-MIS[[#This Row],[VALUE]])</f>
        <v>92</v>
      </c>
      <c r="AH10419" t="str" cm="1">
        <f t="array" ref="AH10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19" t="str">
        <f>MIS[[#This Row],[TRADING SYMBOL]]</f>
        <v>SENSEX2552085900CE</v>
      </c>
      <c r="AJ10419" t="str">
        <f>IF(RIGHT(MIS[[#This Row],[Main/Hedge]],4)="MAIN","MAIN","HEDGE")</f>
        <v>HEDGE</v>
      </c>
      <c r="AK10419" t="str" cm="1">
        <f t="array" ref="AK10419">_xlfn._xlws.FILTER(Table4[Column1],ISNUMBER(SEARCH(Table4[Column1],MIS[[#This Row],[OrderUniqueIdentifier]])),"")</f>
        <v>XYT</v>
      </c>
    </row>
    <row r="10420" spans="1:37" x14ac:dyDescent="0.2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>
        <f>_xlfn.XLOOKUP(MIS[[#This Row],[TRADING SYMBOL]],[1]Sheet1!$D:$D,[1]Sheet1!$C:$C)</f>
        <v>17.8</v>
      </c>
      <c r="AE10420">
        <f>MIS[[#This Row],[OrderAverageTradedPrice]]*MIS[[#This Row],[OrderQuantity]]</f>
        <v>2022.0000000000002</v>
      </c>
      <c r="AF10420">
        <f>MIS[[#This Row],[LTP]]*MIS[[#This Row],[OrderQuantity]]</f>
        <v>2136</v>
      </c>
      <c r="AG10420">
        <f>IF(MIS[[#This Row],[OrderSide]]="SELL",MIS[[#This Row],[VALUE]]-MIS[[#This Row],[LIVE_VALUE]],MIS[[#This Row],[LIVE_VALUE]]-MIS[[#This Row],[VALUE]])</f>
        <v>-113.99999999999977</v>
      </c>
      <c r="AH10420" t="str" cm="1">
        <f t="array" ref="AH10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0" t="str">
        <f>MIS[[#This Row],[TRADING SYMBOL]]</f>
        <v>SENSEX2552084800CE</v>
      </c>
      <c r="AJ10420" t="str">
        <f>IF(RIGHT(MIS[[#This Row],[Main/Hedge]],4)="MAIN","MAIN","HEDGE")</f>
        <v>HEDGE</v>
      </c>
      <c r="AK10420" t="str" cm="1">
        <f t="array" ref="AK10420">_xlfn._xlws.FILTER(Table4[Column1],ISNUMBER(SEARCH(Table4[Column1],MIS[[#This Row],[OrderUniqueIdentifier]])),"")</f>
        <v>NOTREND</v>
      </c>
    </row>
    <row r="10421" spans="1:37" x14ac:dyDescent="0.2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>
        <f>_xlfn.XLOOKUP(MIS[[#This Row],[TRADING SYMBOL]],[1]Sheet1!$D:$D,[1]Sheet1!$C:$C)</f>
        <v>9.25</v>
      </c>
      <c r="AE10421">
        <f>MIS[[#This Row],[OrderAverageTradedPrice]]*MIS[[#This Row],[OrderQuantity]]</f>
        <v>1890</v>
      </c>
      <c r="AF10421">
        <f>MIS[[#This Row],[LTP]]*MIS[[#This Row],[OrderQuantity]]</f>
        <v>2081.25</v>
      </c>
      <c r="AG10421">
        <f>IF(MIS[[#This Row],[OrderSide]]="SELL",MIS[[#This Row],[VALUE]]-MIS[[#This Row],[LIVE_VALUE]],MIS[[#This Row],[LIVE_VALUE]]-MIS[[#This Row],[VALUE]])</f>
        <v>-191.25</v>
      </c>
      <c r="AH10421" t="str" cm="1">
        <f t="array" ref="AH10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1" t="str">
        <f>MIS[[#This Row],[TRADING SYMBOL]]</f>
        <v>NIFTY2552223750PE</v>
      </c>
      <c r="AJ10421" t="str">
        <f>IF(RIGHT(MIS[[#This Row],[Main/Hedge]],4)="MAIN","MAIN","HEDGE")</f>
        <v>HEDGE</v>
      </c>
      <c r="AK10421" t="str" cm="1">
        <f t="array" ref="AK10421">_xlfn._xlws.FILTER(Table4[Column1],ISNUMBER(SEARCH(Table4[Column1],MIS[[#This Row],[OrderUniqueIdentifier]])),"")</f>
        <v>NOTREND</v>
      </c>
    </row>
    <row r="10422" spans="1:37" x14ac:dyDescent="0.2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>
        <f>_xlfn.XLOOKUP(MIS[[#This Row],[TRADING SYMBOL]],[1]Sheet1!$D:$D,[1]Sheet1!$C:$C)</f>
        <v>4.0999999999999996</v>
      </c>
      <c r="AE10422">
        <f>MIS[[#This Row],[OrderAverageTradedPrice]]*MIS[[#This Row],[OrderQuantity]]</f>
        <v>318</v>
      </c>
      <c r="AF10422">
        <f>MIS[[#This Row],[LTP]]*MIS[[#This Row],[OrderQuantity]]</f>
        <v>245.99999999999997</v>
      </c>
      <c r="AG10422">
        <f>IF(MIS[[#This Row],[OrderSide]]="SELL",MIS[[#This Row],[VALUE]]-MIS[[#This Row],[LIVE_VALUE]],MIS[[#This Row],[LIVE_VALUE]]-MIS[[#This Row],[VALUE]])</f>
        <v>72.000000000000028</v>
      </c>
      <c r="AH10422" t="str" cm="1">
        <f t="array" ref="AH10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22" t="str">
        <f>MIS[[#This Row],[TRADING SYMBOL]]</f>
        <v>SENSEX2552085900CE</v>
      </c>
      <c r="AJ10422" t="str">
        <f>IF(RIGHT(MIS[[#This Row],[Main/Hedge]],4)="MAIN","MAIN","HEDGE")</f>
        <v>HEDGE</v>
      </c>
      <c r="AK10422" t="str" cm="1">
        <f t="array" ref="AK10422">_xlfn._xlws.FILTER(Table4[Column1],ISNUMBER(SEARCH(Table4[Column1],MIS[[#This Row],[OrderUniqueIdentifier]])),"")</f>
        <v>XYT</v>
      </c>
    </row>
    <row r="10423" spans="1:37" x14ac:dyDescent="0.2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>
        <f>_xlfn.XLOOKUP(MIS[[#This Row],[TRADING SYMBOL]],[1]Sheet1!$D:$D,[1]Sheet1!$C:$C)</f>
        <v>4.0999999999999996</v>
      </c>
      <c r="AE10423">
        <f>MIS[[#This Row],[OrderAverageTradedPrice]]*MIS[[#This Row],[OrderQuantity]]</f>
        <v>318</v>
      </c>
      <c r="AF10423">
        <f>MIS[[#This Row],[LTP]]*MIS[[#This Row],[OrderQuantity]]</f>
        <v>245.99999999999997</v>
      </c>
      <c r="AG10423">
        <f>IF(MIS[[#This Row],[OrderSide]]="SELL",MIS[[#This Row],[VALUE]]-MIS[[#This Row],[LIVE_VALUE]],MIS[[#This Row],[LIVE_VALUE]]-MIS[[#This Row],[VALUE]])</f>
        <v>72.000000000000028</v>
      </c>
      <c r="AH10423" t="str" cm="1">
        <f t="array" ref="AH10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23" t="str">
        <f>MIS[[#This Row],[TRADING SYMBOL]]</f>
        <v>SENSEX2552085900CE</v>
      </c>
      <c r="AJ10423" t="str">
        <f>IF(RIGHT(MIS[[#This Row],[Main/Hedge]],4)="MAIN","MAIN","HEDGE")</f>
        <v>HEDGE</v>
      </c>
      <c r="AK10423" t="str" cm="1">
        <f t="array" ref="AK10423">_xlfn._xlws.FILTER(Table4[Column1],ISNUMBER(SEARCH(Table4[Column1],MIS[[#This Row],[OrderUniqueIdentifier]])),"")</f>
        <v>XYT</v>
      </c>
    </row>
    <row r="10424" spans="1:37" x14ac:dyDescent="0.2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>
        <f>_xlfn.XLOOKUP(MIS[[#This Row],[TRADING SYMBOL]],[1]Sheet1!$D:$D,[1]Sheet1!$C:$C)</f>
        <v>17.8</v>
      </c>
      <c r="AE10424">
        <f>MIS[[#This Row],[OrderAverageTradedPrice]]*MIS[[#This Row],[OrderQuantity]]</f>
        <v>1348</v>
      </c>
      <c r="AF10424">
        <f>MIS[[#This Row],[LTP]]*MIS[[#This Row],[OrderQuantity]]</f>
        <v>1424</v>
      </c>
      <c r="AG10424">
        <f>IF(MIS[[#This Row],[OrderSide]]="SELL",MIS[[#This Row],[VALUE]]-MIS[[#This Row],[LIVE_VALUE]],MIS[[#This Row],[LIVE_VALUE]]-MIS[[#This Row],[VALUE]])</f>
        <v>-76</v>
      </c>
      <c r="AH10424" t="str" cm="1">
        <f t="array" ref="AH10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4" t="str">
        <f>MIS[[#This Row],[TRADING SYMBOL]]</f>
        <v>SENSEX2552084800CE</v>
      </c>
      <c r="AJ10424" t="str">
        <f>IF(RIGHT(MIS[[#This Row],[Main/Hedge]],4)="MAIN","MAIN","HEDGE")</f>
        <v>HEDGE</v>
      </c>
      <c r="AK10424" t="str" cm="1">
        <f t="array" ref="AK10424">_xlfn._xlws.FILTER(Table4[Column1],ISNUMBER(SEARCH(Table4[Column1],MIS[[#This Row],[OrderUniqueIdentifier]])),"")</f>
        <v>NOTREND</v>
      </c>
    </row>
    <row r="10425" spans="1:37" x14ac:dyDescent="0.2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>
        <f>_xlfn.XLOOKUP(MIS[[#This Row],[TRADING SYMBOL]],[1]Sheet1!$D:$D,[1]Sheet1!$C:$C)</f>
        <v>3.05</v>
      </c>
      <c r="AE10425">
        <f>MIS[[#This Row],[OrderAverageTradedPrice]]*MIS[[#This Row],[OrderQuantity]]</f>
        <v>1327.5</v>
      </c>
      <c r="AF10425">
        <f>MIS[[#This Row],[LTP]]*MIS[[#This Row],[OrderQuantity]]</f>
        <v>1372.5</v>
      </c>
      <c r="AG10425">
        <f>IF(MIS[[#This Row],[OrderSide]]="SELL",MIS[[#This Row],[VALUE]]-MIS[[#This Row],[LIVE_VALUE]],MIS[[#This Row],[LIVE_VALUE]]-MIS[[#This Row],[VALUE]])</f>
        <v>-45</v>
      </c>
      <c r="AH10425" t="str" cm="1">
        <f t="array" ref="AH10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5" t="str">
        <f>MIS[[#This Row],[TRADING SYMBOL]]</f>
        <v>NIFTY2552226350CE</v>
      </c>
      <c r="AJ10425" t="str">
        <f>IF(RIGHT(MIS[[#This Row],[Main/Hedge]],4)="MAIN","MAIN","HEDGE")</f>
        <v>HEDGE</v>
      </c>
      <c r="AK10425" t="str" cm="1">
        <f t="array" ref="AK10425">_xlfn._xlws.FILTER(Table4[Column1],ISNUMBER(SEARCH(Table4[Column1],MIS[[#This Row],[OrderUniqueIdentifier]])),"")</f>
        <v>NOTREND</v>
      </c>
    </row>
    <row r="10426" spans="1:37" x14ac:dyDescent="0.2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>
        <f>_xlfn.XLOOKUP(MIS[[#This Row],[TRADING SYMBOL]],[1]Sheet1!$D:$D,[1]Sheet1!$C:$C)</f>
        <v>4.0999999999999996</v>
      </c>
      <c r="AE10426">
        <f>MIS[[#This Row],[OrderAverageTradedPrice]]*MIS[[#This Row],[OrderQuantity]]</f>
        <v>420</v>
      </c>
      <c r="AF10426">
        <f>MIS[[#This Row],[LTP]]*MIS[[#This Row],[OrderQuantity]]</f>
        <v>328</v>
      </c>
      <c r="AG10426">
        <f>IF(MIS[[#This Row],[OrderSide]]="SELL",MIS[[#This Row],[VALUE]]-MIS[[#This Row],[LIVE_VALUE]],MIS[[#This Row],[LIVE_VALUE]]-MIS[[#This Row],[VALUE]])</f>
        <v>92</v>
      </c>
      <c r="AH10426" t="str" cm="1">
        <f t="array" ref="AH10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26" t="str">
        <f>MIS[[#This Row],[TRADING SYMBOL]]</f>
        <v>SENSEX2552085900CE</v>
      </c>
      <c r="AJ10426" t="str">
        <f>IF(RIGHT(MIS[[#This Row],[Main/Hedge]],4)="MAIN","MAIN","HEDGE")</f>
        <v>HEDGE</v>
      </c>
      <c r="AK10426" t="str" cm="1">
        <f t="array" ref="AK10426">_xlfn._xlws.FILTER(Table4[Column1],ISNUMBER(SEARCH(Table4[Column1],MIS[[#This Row],[OrderUniqueIdentifier]])),"")</f>
        <v>XYT</v>
      </c>
    </row>
    <row r="10427" spans="1:37" x14ac:dyDescent="0.2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>
        <f>_xlfn.XLOOKUP(MIS[[#This Row],[TRADING SYMBOL]],[1]Sheet1!$D:$D,[1]Sheet1!$C:$C)</f>
        <v>4.0999999999999996</v>
      </c>
      <c r="AE10427">
        <f>MIS[[#This Row],[OrderAverageTradedPrice]]*MIS[[#This Row],[OrderQuantity]]</f>
        <v>420</v>
      </c>
      <c r="AF10427">
        <f>MIS[[#This Row],[LTP]]*MIS[[#This Row],[OrderQuantity]]</f>
        <v>328</v>
      </c>
      <c r="AG10427">
        <f>IF(MIS[[#This Row],[OrderSide]]="SELL",MIS[[#This Row],[VALUE]]-MIS[[#This Row],[LIVE_VALUE]],MIS[[#This Row],[LIVE_VALUE]]-MIS[[#This Row],[VALUE]])</f>
        <v>92</v>
      </c>
      <c r="AH10427" t="str" cm="1">
        <f t="array" ref="AH10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27" t="str">
        <f>MIS[[#This Row],[TRADING SYMBOL]]</f>
        <v>SENSEX2552085900CE</v>
      </c>
      <c r="AJ10427" t="str">
        <f>IF(RIGHT(MIS[[#This Row],[Main/Hedge]],4)="MAIN","MAIN","HEDGE")</f>
        <v>HEDGE</v>
      </c>
      <c r="AK10427" t="str" cm="1">
        <f t="array" ref="AK10427">_xlfn._xlws.FILTER(Table4[Column1],ISNUMBER(SEARCH(Table4[Column1],MIS[[#This Row],[OrderUniqueIdentifier]])),"")</f>
        <v>XYT</v>
      </c>
    </row>
    <row r="10428" spans="1:37" x14ac:dyDescent="0.2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>
        <f>_xlfn.XLOOKUP(MIS[[#This Row],[TRADING SYMBOL]],[1]Sheet1!$D:$D,[1]Sheet1!$C:$C)</f>
        <v>3.05</v>
      </c>
      <c r="AE10428">
        <f>MIS[[#This Row],[OrderAverageTradedPrice]]*MIS[[#This Row],[OrderQuantity]]</f>
        <v>221.25</v>
      </c>
      <c r="AF10428">
        <f>MIS[[#This Row],[LTP]]*MIS[[#This Row],[OrderQuantity]]</f>
        <v>228.75</v>
      </c>
      <c r="AG10428">
        <f>IF(MIS[[#This Row],[OrderSide]]="SELL",MIS[[#This Row],[VALUE]]-MIS[[#This Row],[LIVE_VALUE]],MIS[[#This Row],[LIVE_VALUE]]-MIS[[#This Row],[VALUE]])</f>
        <v>-7.5</v>
      </c>
      <c r="AH10428" t="str" cm="1">
        <f t="array" ref="AH10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8" t="str">
        <f>MIS[[#This Row],[TRADING SYMBOL]]</f>
        <v>NIFTY2552226350CE</v>
      </c>
      <c r="AJ10428" t="str">
        <f>IF(RIGHT(MIS[[#This Row],[Main/Hedge]],4)="MAIN","MAIN","HEDGE")</f>
        <v>HEDGE</v>
      </c>
      <c r="AK10428" t="str" cm="1">
        <f t="array" ref="AK10428">_xlfn._xlws.FILTER(Table4[Column1],ISNUMBER(SEARCH(Table4[Column1],MIS[[#This Row],[OrderUniqueIdentifier]])),"")</f>
        <v>NOTREND</v>
      </c>
    </row>
    <row r="10429" spans="1:37" x14ac:dyDescent="0.2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>
        <f>_xlfn.XLOOKUP(MIS[[#This Row],[TRADING SYMBOL]],[1]Sheet1!$D:$D,[1]Sheet1!$C:$C)</f>
        <v>4.0999999999999996</v>
      </c>
      <c r="AE10429">
        <f>MIS[[#This Row],[OrderAverageTradedPrice]]*MIS[[#This Row],[OrderQuantity]]</f>
        <v>106</v>
      </c>
      <c r="AF10429">
        <f>MIS[[#This Row],[LTP]]*MIS[[#This Row],[OrderQuantity]]</f>
        <v>82</v>
      </c>
      <c r="AG10429">
        <f>IF(MIS[[#This Row],[OrderSide]]="SELL",MIS[[#This Row],[VALUE]]-MIS[[#This Row],[LIVE_VALUE]],MIS[[#This Row],[LIVE_VALUE]]-MIS[[#This Row],[VALUE]])</f>
        <v>24</v>
      </c>
      <c r="AH10429" t="str" cm="1">
        <f t="array" ref="AH10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29" t="str">
        <f>MIS[[#This Row],[TRADING SYMBOL]]</f>
        <v>SENSEX2552085900CE</v>
      </c>
      <c r="AJ10429" t="str">
        <f>IF(RIGHT(MIS[[#This Row],[Main/Hedge]],4)="MAIN","MAIN","HEDGE")</f>
        <v>HEDGE</v>
      </c>
      <c r="AK10429" t="str" cm="1">
        <f t="array" ref="AK10429">_xlfn._xlws.FILTER(Table4[Column1],ISNUMBER(SEARCH(Table4[Column1],MIS[[#This Row],[OrderUniqueIdentifier]])),"")</f>
        <v>XYT</v>
      </c>
    </row>
    <row r="10430" spans="1:37" x14ac:dyDescent="0.2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>
        <f>_xlfn.XLOOKUP(MIS[[#This Row],[TRADING SYMBOL]],[1]Sheet1!$D:$D,[1]Sheet1!$C:$C)</f>
        <v>3.05</v>
      </c>
      <c r="AE10430">
        <f>MIS[[#This Row],[OrderAverageTradedPrice]]*MIS[[#This Row],[OrderQuantity]]</f>
        <v>221.25</v>
      </c>
      <c r="AF10430">
        <f>MIS[[#This Row],[LTP]]*MIS[[#This Row],[OrderQuantity]]</f>
        <v>228.75</v>
      </c>
      <c r="AG10430">
        <f>IF(MIS[[#This Row],[OrderSide]]="SELL",MIS[[#This Row],[VALUE]]-MIS[[#This Row],[LIVE_VALUE]],MIS[[#This Row],[LIVE_VALUE]]-MIS[[#This Row],[VALUE]])</f>
        <v>-7.5</v>
      </c>
      <c r="AH10430" t="str" cm="1">
        <f t="array" ref="AH10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0" t="str">
        <f>MIS[[#This Row],[TRADING SYMBOL]]</f>
        <v>NIFTY2552226350CE</v>
      </c>
      <c r="AJ10430" t="str">
        <f>IF(RIGHT(MIS[[#This Row],[Main/Hedge]],4)="MAIN","MAIN","HEDGE")</f>
        <v>HEDGE</v>
      </c>
      <c r="AK10430" t="str" cm="1">
        <f t="array" ref="AK10430">_xlfn._xlws.FILTER(Table4[Column1],ISNUMBER(SEARCH(Table4[Column1],MIS[[#This Row],[OrderUniqueIdentifier]])),"")</f>
        <v>NOTREND</v>
      </c>
    </row>
    <row r="10431" spans="1:37" x14ac:dyDescent="0.2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>
        <f>_xlfn.XLOOKUP(MIS[[#This Row],[TRADING SYMBOL]],[1]Sheet1!$D:$D,[1]Sheet1!$C:$C)</f>
        <v>17.8</v>
      </c>
      <c r="AE10431">
        <f>MIS[[#This Row],[OrderAverageTradedPrice]]*MIS[[#This Row],[OrderQuantity]]</f>
        <v>672</v>
      </c>
      <c r="AF10431">
        <f>MIS[[#This Row],[LTP]]*MIS[[#This Row],[OrderQuantity]]</f>
        <v>712</v>
      </c>
      <c r="AG10431">
        <f>IF(MIS[[#This Row],[OrderSide]]="SELL",MIS[[#This Row],[VALUE]]-MIS[[#This Row],[LIVE_VALUE]],MIS[[#This Row],[LIVE_VALUE]]-MIS[[#This Row],[VALUE]])</f>
        <v>-40</v>
      </c>
      <c r="AH10431" t="str" cm="1">
        <f t="array" ref="AH10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1" t="str">
        <f>MIS[[#This Row],[TRADING SYMBOL]]</f>
        <v>SENSEX2552084800CE</v>
      </c>
      <c r="AJ10431" t="str">
        <f>IF(RIGHT(MIS[[#This Row],[Main/Hedge]],4)="MAIN","MAIN","HEDGE")</f>
        <v>HEDGE</v>
      </c>
      <c r="AK10431" t="str" cm="1">
        <f t="array" ref="AK10431">_xlfn._xlws.FILTER(Table4[Column1],ISNUMBER(SEARCH(Table4[Column1],MIS[[#This Row],[OrderUniqueIdentifier]])),"")</f>
        <v>NOTREND</v>
      </c>
    </row>
    <row r="10432" spans="1:37" x14ac:dyDescent="0.2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>
        <f>_xlfn.XLOOKUP(MIS[[#This Row],[TRADING SYMBOL]],[1]Sheet1!$D:$D,[1]Sheet1!$C:$C)</f>
        <v>4.0999999999999996</v>
      </c>
      <c r="AE10432">
        <f>MIS[[#This Row],[OrderAverageTradedPrice]]*MIS[[#This Row],[OrderQuantity]]</f>
        <v>210</v>
      </c>
      <c r="AF10432">
        <f>MIS[[#This Row],[LTP]]*MIS[[#This Row],[OrderQuantity]]</f>
        <v>164</v>
      </c>
      <c r="AG10432">
        <f>IF(MIS[[#This Row],[OrderSide]]="SELL",MIS[[#This Row],[VALUE]]-MIS[[#This Row],[LIVE_VALUE]],MIS[[#This Row],[LIVE_VALUE]]-MIS[[#This Row],[VALUE]])</f>
        <v>46</v>
      </c>
      <c r="AH10432" t="str" cm="1">
        <f t="array" ref="AH10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32" t="str">
        <f>MIS[[#This Row],[TRADING SYMBOL]]</f>
        <v>SENSEX2552085900CE</v>
      </c>
      <c r="AJ10432" t="str">
        <f>IF(RIGHT(MIS[[#This Row],[Main/Hedge]],4)="MAIN","MAIN","HEDGE")</f>
        <v>HEDGE</v>
      </c>
      <c r="AK10432" t="str" cm="1">
        <f t="array" ref="AK10432">_xlfn._xlws.FILTER(Table4[Column1],ISNUMBER(SEARCH(Table4[Column1],MIS[[#This Row],[OrderUniqueIdentifier]])),"")</f>
        <v>XYT</v>
      </c>
    </row>
    <row r="10433" spans="1:37" x14ac:dyDescent="0.2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>
        <f>_xlfn.XLOOKUP(MIS[[#This Row],[TRADING SYMBOL]],[1]Sheet1!$D:$D,[1]Sheet1!$C:$C)</f>
        <v>4.0999999999999996</v>
      </c>
      <c r="AE10433">
        <f>MIS[[#This Row],[OrderAverageTradedPrice]]*MIS[[#This Row],[OrderQuantity]]</f>
        <v>210</v>
      </c>
      <c r="AF10433">
        <f>MIS[[#This Row],[LTP]]*MIS[[#This Row],[OrderQuantity]]</f>
        <v>164</v>
      </c>
      <c r="AG10433">
        <f>IF(MIS[[#This Row],[OrderSide]]="SELL",MIS[[#This Row],[VALUE]]-MIS[[#This Row],[LIVE_VALUE]],MIS[[#This Row],[LIVE_VALUE]]-MIS[[#This Row],[VALUE]])</f>
        <v>46</v>
      </c>
      <c r="AH10433" t="str" cm="1">
        <f t="array" ref="AH10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33" t="str">
        <f>MIS[[#This Row],[TRADING SYMBOL]]</f>
        <v>SENSEX2552085900CE</v>
      </c>
      <c r="AJ10433" t="str">
        <f>IF(RIGHT(MIS[[#This Row],[Main/Hedge]],4)="MAIN","MAIN","HEDGE")</f>
        <v>HEDGE</v>
      </c>
      <c r="AK10433" t="str" cm="1">
        <f t="array" ref="AK10433">_xlfn._xlws.FILTER(Table4[Column1],ISNUMBER(SEARCH(Table4[Column1],MIS[[#This Row],[OrderUniqueIdentifier]])),"")</f>
        <v>XYT</v>
      </c>
    </row>
    <row r="10434" spans="1:37" x14ac:dyDescent="0.2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>
        <f>_xlfn.XLOOKUP(MIS[[#This Row],[TRADING SYMBOL]],[1]Sheet1!$D:$D,[1]Sheet1!$C:$C)</f>
        <v>17.8</v>
      </c>
      <c r="AE10434">
        <f>MIS[[#This Row],[OrderAverageTradedPrice]]*MIS[[#This Row],[OrderQuantity]]</f>
        <v>672</v>
      </c>
      <c r="AF10434">
        <f>MIS[[#This Row],[LTP]]*MIS[[#This Row],[OrderQuantity]]</f>
        <v>712</v>
      </c>
      <c r="AG10434">
        <f>IF(MIS[[#This Row],[OrderSide]]="SELL",MIS[[#This Row],[VALUE]]-MIS[[#This Row],[LIVE_VALUE]],MIS[[#This Row],[LIVE_VALUE]]-MIS[[#This Row],[VALUE]])</f>
        <v>-40</v>
      </c>
      <c r="AH10434" t="str" cm="1">
        <f t="array" ref="AH10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4" t="str">
        <f>MIS[[#This Row],[TRADING SYMBOL]]</f>
        <v>SENSEX2552084800CE</v>
      </c>
      <c r="AJ10434" t="str">
        <f>IF(RIGHT(MIS[[#This Row],[Main/Hedge]],4)="MAIN","MAIN","HEDGE")</f>
        <v>HEDGE</v>
      </c>
      <c r="AK10434" t="str" cm="1">
        <f t="array" ref="AK10434">_xlfn._xlws.FILTER(Table4[Column1],ISNUMBER(SEARCH(Table4[Column1],MIS[[#This Row],[OrderUniqueIdentifier]])),"")</f>
        <v>NOTREND</v>
      </c>
    </row>
    <row r="10435" spans="1:37" x14ac:dyDescent="0.2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>
        <f>_xlfn.XLOOKUP(MIS[[#This Row],[TRADING SYMBOL]],[1]Sheet1!$D:$D,[1]Sheet1!$C:$C)</f>
        <v>8.25</v>
      </c>
      <c r="AE10435">
        <f>MIS[[#This Row],[OrderAverageTradedPrice]]*MIS[[#This Row],[OrderQuantity]]</f>
        <v>1566</v>
      </c>
      <c r="AF10435">
        <f>MIS[[#This Row],[LTP]]*MIS[[#This Row],[OrderQuantity]]</f>
        <v>990</v>
      </c>
      <c r="AG10435">
        <f>IF(MIS[[#This Row],[OrderSide]]="SELL",MIS[[#This Row],[VALUE]]-MIS[[#This Row],[LIVE_VALUE]],MIS[[#This Row],[LIVE_VALUE]]-MIS[[#This Row],[VALUE]])</f>
        <v>576</v>
      </c>
      <c r="AH10435" t="str" cm="1">
        <f t="array" ref="AH10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35" t="str">
        <f>MIS[[#This Row],[TRADING SYMBOL]]</f>
        <v>SENSEX2552078600PE</v>
      </c>
      <c r="AJ10435" t="str">
        <f>IF(RIGHT(MIS[[#This Row],[Main/Hedge]],4)="MAIN","MAIN","HEDGE")</f>
        <v>HEDGE</v>
      </c>
      <c r="AK10435" t="str" cm="1">
        <f t="array" ref="AK10435">_xlfn._xlws.FILTER(Table4[Column1],ISNUMBER(SEARCH(Table4[Column1],MIS[[#This Row],[OrderUniqueIdentifier]])),"")</f>
        <v>XYT</v>
      </c>
    </row>
    <row r="10436" spans="1:37" x14ac:dyDescent="0.2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>
        <f>_xlfn.XLOOKUP(MIS[[#This Row],[TRADING SYMBOL]],[1]Sheet1!$D:$D,[1]Sheet1!$C:$C)</f>
        <v>4.0999999999999996</v>
      </c>
      <c r="AE10436">
        <f>MIS[[#This Row],[OrderAverageTradedPrice]]*MIS[[#This Row],[OrderQuantity]]</f>
        <v>315</v>
      </c>
      <c r="AF10436">
        <f>MIS[[#This Row],[LTP]]*MIS[[#This Row],[OrderQuantity]]</f>
        <v>245.99999999999997</v>
      </c>
      <c r="AG10436">
        <f>IF(MIS[[#This Row],[OrderSide]]="SELL",MIS[[#This Row],[VALUE]]-MIS[[#This Row],[LIVE_VALUE]],MIS[[#This Row],[LIVE_VALUE]]-MIS[[#This Row],[VALUE]])</f>
        <v>69.000000000000028</v>
      </c>
      <c r="AH10436" t="str" cm="1">
        <f t="array" ref="AH10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36" t="str">
        <f>MIS[[#This Row],[TRADING SYMBOL]]</f>
        <v>SENSEX2552085900CE</v>
      </c>
      <c r="AJ10436" t="str">
        <f>IF(RIGHT(MIS[[#This Row],[Main/Hedge]],4)="MAIN","MAIN","HEDGE")</f>
        <v>HEDGE</v>
      </c>
      <c r="AK10436" t="str" cm="1">
        <f t="array" ref="AK10436">_xlfn._xlws.FILTER(Table4[Column1],ISNUMBER(SEARCH(Table4[Column1],MIS[[#This Row],[OrderUniqueIdentifier]])),"")</f>
        <v>XYT</v>
      </c>
    </row>
    <row r="10437" spans="1:37" x14ac:dyDescent="0.2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>
        <f>_xlfn.XLOOKUP(MIS[[#This Row],[TRADING SYMBOL]],[1]Sheet1!$D:$D,[1]Sheet1!$C:$C)</f>
        <v>4.0999999999999996</v>
      </c>
      <c r="AE10437">
        <f>MIS[[#This Row],[OrderAverageTradedPrice]]*MIS[[#This Row],[OrderQuantity]]</f>
        <v>315</v>
      </c>
      <c r="AF10437">
        <f>MIS[[#This Row],[LTP]]*MIS[[#This Row],[OrderQuantity]]</f>
        <v>245.99999999999997</v>
      </c>
      <c r="AG10437">
        <f>IF(MIS[[#This Row],[OrderSide]]="SELL",MIS[[#This Row],[VALUE]]-MIS[[#This Row],[LIVE_VALUE]],MIS[[#This Row],[LIVE_VALUE]]-MIS[[#This Row],[VALUE]])</f>
        <v>69.000000000000028</v>
      </c>
      <c r="AH10437" t="str" cm="1">
        <f t="array" ref="AH10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37" t="str">
        <f>MIS[[#This Row],[TRADING SYMBOL]]</f>
        <v>SENSEX2552085900CE</v>
      </c>
      <c r="AJ10437" t="str">
        <f>IF(RIGHT(MIS[[#This Row],[Main/Hedge]],4)="MAIN","MAIN","HEDGE")</f>
        <v>HEDGE</v>
      </c>
      <c r="AK10437" t="str" cm="1">
        <f t="array" ref="AK10437">_xlfn._xlws.FILTER(Table4[Column1],ISNUMBER(SEARCH(Table4[Column1],MIS[[#This Row],[OrderUniqueIdentifier]])),"")</f>
        <v>XYT</v>
      </c>
    </row>
    <row r="10438" spans="1:37" x14ac:dyDescent="0.2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>
        <f>_xlfn.XLOOKUP(MIS[[#This Row],[TRADING SYMBOL]],[1]Sheet1!$D:$D,[1]Sheet1!$C:$C)</f>
        <v>3.05</v>
      </c>
      <c r="AE10438">
        <f>MIS[[#This Row],[OrderAverageTradedPrice]]*MIS[[#This Row],[OrderQuantity]]</f>
        <v>221.25</v>
      </c>
      <c r="AF10438">
        <f>MIS[[#This Row],[LTP]]*MIS[[#This Row],[OrderQuantity]]</f>
        <v>228.75</v>
      </c>
      <c r="AG10438">
        <f>IF(MIS[[#This Row],[OrderSide]]="SELL",MIS[[#This Row],[VALUE]]-MIS[[#This Row],[LIVE_VALUE]],MIS[[#This Row],[LIVE_VALUE]]-MIS[[#This Row],[VALUE]])</f>
        <v>-7.5</v>
      </c>
      <c r="AH10438" t="str" cm="1">
        <f t="array" ref="AH10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8" t="str">
        <f>MIS[[#This Row],[TRADING SYMBOL]]</f>
        <v>NIFTY2552226350CE</v>
      </c>
      <c r="AJ10438" t="str">
        <f>IF(RIGHT(MIS[[#This Row],[Main/Hedge]],4)="MAIN","MAIN","HEDGE")</f>
        <v>HEDGE</v>
      </c>
      <c r="AK10438" t="str" cm="1">
        <f t="array" ref="AK10438">_xlfn._xlws.FILTER(Table4[Column1],ISNUMBER(SEARCH(Table4[Column1],MIS[[#This Row],[OrderUniqueIdentifier]])),"")</f>
        <v>NOTREND</v>
      </c>
    </row>
    <row r="10439" spans="1:37" x14ac:dyDescent="0.2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>
        <f>_xlfn.XLOOKUP(MIS[[#This Row],[TRADING SYMBOL]],[1]Sheet1!$D:$D,[1]Sheet1!$C:$C)</f>
        <v>4.0999999999999996</v>
      </c>
      <c r="AE10439">
        <f>MIS[[#This Row],[OrderAverageTradedPrice]]*MIS[[#This Row],[OrderQuantity]]</f>
        <v>105</v>
      </c>
      <c r="AF10439">
        <f>MIS[[#This Row],[LTP]]*MIS[[#This Row],[OrderQuantity]]</f>
        <v>82</v>
      </c>
      <c r="AG10439">
        <f>IF(MIS[[#This Row],[OrderSide]]="SELL",MIS[[#This Row],[VALUE]]-MIS[[#This Row],[LIVE_VALUE]],MIS[[#This Row],[LIVE_VALUE]]-MIS[[#This Row],[VALUE]])</f>
        <v>23</v>
      </c>
      <c r="AH10439" t="str" cm="1">
        <f t="array" ref="AH10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39" t="str">
        <f>MIS[[#This Row],[TRADING SYMBOL]]</f>
        <v>SENSEX2552085900CE</v>
      </c>
      <c r="AJ10439" t="str">
        <f>IF(RIGHT(MIS[[#This Row],[Main/Hedge]],4)="MAIN","MAIN","HEDGE")</f>
        <v>HEDGE</v>
      </c>
      <c r="AK10439" t="str" cm="1">
        <f t="array" ref="AK10439">_xlfn._xlws.FILTER(Table4[Column1],ISNUMBER(SEARCH(Table4[Column1],MIS[[#This Row],[OrderUniqueIdentifier]])),"")</f>
        <v>XYT</v>
      </c>
    </row>
    <row r="10440" spans="1:37" x14ac:dyDescent="0.2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>
        <f>_xlfn.XLOOKUP(MIS[[#This Row],[TRADING SYMBOL]],[1]Sheet1!$D:$D,[1]Sheet1!$C:$C)</f>
        <v>17.8</v>
      </c>
      <c r="AE10440">
        <f>MIS[[#This Row],[OrderAverageTradedPrice]]*MIS[[#This Row],[OrderQuantity]]</f>
        <v>672</v>
      </c>
      <c r="AF10440">
        <f>MIS[[#This Row],[LTP]]*MIS[[#This Row],[OrderQuantity]]</f>
        <v>712</v>
      </c>
      <c r="AG10440">
        <f>IF(MIS[[#This Row],[OrderSide]]="SELL",MIS[[#This Row],[VALUE]]-MIS[[#This Row],[LIVE_VALUE]],MIS[[#This Row],[LIVE_VALUE]]-MIS[[#This Row],[VALUE]])</f>
        <v>-40</v>
      </c>
      <c r="AH10440" t="str" cm="1">
        <f t="array" ref="AH10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40" t="str">
        <f>MIS[[#This Row],[TRADING SYMBOL]]</f>
        <v>SENSEX2552084800CE</v>
      </c>
      <c r="AJ10440" t="str">
        <f>IF(RIGHT(MIS[[#This Row],[Main/Hedge]],4)="MAIN","MAIN","HEDGE")</f>
        <v>HEDGE</v>
      </c>
      <c r="AK10440" t="str" cm="1">
        <f t="array" ref="AK10440">_xlfn._xlws.FILTER(Table4[Column1],ISNUMBER(SEARCH(Table4[Column1],MIS[[#This Row],[OrderUniqueIdentifier]])),"")</f>
        <v>NOTREND</v>
      </c>
    </row>
    <row r="10441" spans="1:37" x14ac:dyDescent="0.2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>
        <f>_xlfn.XLOOKUP(MIS[[#This Row],[TRADING SYMBOL]],[1]Sheet1!$D:$D,[1]Sheet1!$C:$C)</f>
        <v>4.0999999999999996</v>
      </c>
      <c r="AE10441">
        <f>MIS[[#This Row],[OrderAverageTradedPrice]]*MIS[[#This Row],[OrderQuantity]]</f>
        <v>105</v>
      </c>
      <c r="AF10441">
        <f>MIS[[#This Row],[LTP]]*MIS[[#This Row],[OrderQuantity]]</f>
        <v>82</v>
      </c>
      <c r="AG10441">
        <f>IF(MIS[[#This Row],[OrderSide]]="SELL",MIS[[#This Row],[VALUE]]-MIS[[#This Row],[LIVE_VALUE]],MIS[[#This Row],[LIVE_VALUE]]-MIS[[#This Row],[VALUE]])</f>
        <v>23</v>
      </c>
      <c r="AH10441" t="str" cm="1">
        <f t="array" ref="AH10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41" t="str">
        <f>MIS[[#This Row],[TRADING SYMBOL]]</f>
        <v>SENSEX2552085900CE</v>
      </c>
      <c r="AJ10441" t="str">
        <f>IF(RIGHT(MIS[[#This Row],[Main/Hedge]],4)="MAIN","MAIN","HEDGE")</f>
        <v>HEDGE</v>
      </c>
      <c r="AK10441" t="str" cm="1">
        <f t="array" ref="AK10441">_xlfn._xlws.FILTER(Table4[Column1],ISNUMBER(SEARCH(Table4[Column1],MIS[[#This Row],[OrderUniqueIdentifier]])),"")</f>
        <v>XYT</v>
      </c>
    </row>
    <row r="10442" spans="1:37" x14ac:dyDescent="0.2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>
        <f>_xlfn.XLOOKUP(MIS[[#This Row],[TRADING SYMBOL]],[1]Sheet1!$D:$D,[1]Sheet1!$C:$C)</f>
        <v>9.25</v>
      </c>
      <c r="AE10442">
        <f>MIS[[#This Row],[OrderAverageTradedPrice]]*MIS[[#This Row],[OrderQuantity]]</f>
        <v>1297.5</v>
      </c>
      <c r="AF10442">
        <f>MIS[[#This Row],[LTP]]*MIS[[#This Row],[OrderQuantity]]</f>
        <v>1387.5</v>
      </c>
      <c r="AG10442">
        <f>IF(MIS[[#This Row],[OrderSide]]="SELL",MIS[[#This Row],[VALUE]]-MIS[[#This Row],[LIVE_VALUE]],MIS[[#This Row],[LIVE_VALUE]]-MIS[[#This Row],[VALUE]])</f>
        <v>-90</v>
      </c>
      <c r="AH10442" t="str" cm="1">
        <f t="array" ref="AH10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42" t="str">
        <f>MIS[[#This Row],[TRADING SYMBOL]]</f>
        <v>NIFTY2552223750PE</v>
      </c>
      <c r="AJ10442" t="str">
        <f>IF(RIGHT(MIS[[#This Row],[Main/Hedge]],4)="MAIN","MAIN","HEDGE")</f>
        <v>HEDGE</v>
      </c>
      <c r="AK10442" t="str" cm="1">
        <f t="array" ref="AK10442">_xlfn._xlws.FILTER(Table4[Column1],ISNUMBER(SEARCH(Table4[Column1],MIS[[#This Row],[OrderUniqueIdentifier]])),"")</f>
        <v>NOTREND</v>
      </c>
    </row>
    <row r="10443" spans="1:37" x14ac:dyDescent="0.2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>
        <f>_xlfn.XLOOKUP(MIS[[#This Row],[TRADING SYMBOL]],[1]Sheet1!$D:$D,[1]Sheet1!$C:$C)</f>
        <v>4.0999999999999996</v>
      </c>
      <c r="AE10443">
        <f>MIS[[#This Row],[OrderAverageTradedPrice]]*MIS[[#This Row],[OrderQuantity]]</f>
        <v>105</v>
      </c>
      <c r="AF10443">
        <f>MIS[[#This Row],[LTP]]*MIS[[#This Row],[OrderQuantity]]</f>
        <v>82</v>
      </c>
      <c r="AG10443">
        <f>IF(MIS[[#This Row],[OrderSide]]="SELL",MIS[[#This Row],[VALUE]]-MIS[[#This Row],[LIVE_VALUE]],MIS[[#This Row],[LIVE_VALUE]]-MIS[[#This Row],[VALUE]])</f>
        <v>23</v>
      </c>
      <c r="AH10443" t="str" cm="1">
        <f t="array" ref="AH10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43" t="str">
        <f>MIS[[#This Row],[TRADING SYMBOL]]</f>
        <v>SENSEX2552085900CE</v>
      </c>
      <c r="AJ10443" t="str">
        <f>IF(RIGHT(MIS[[#This Row],[Main/Hedge]],4)="MAIN","MAIN","HEDGE")</f>
        <v>HEDGE</v>
      </c>
      <c r="AK10443" t="str" cm="1">
        <f t="array" ref="AK10443">_xlfn._xlws.FILTER(Table4[Column1],ISNUMBER(SEARCH(Table4[Column1],MIS[[#This Row],[OrderUniqueIdentifier]])),"")</f>
        <v>XYT</v>
      </c>
    </row>
    <row r="10444" spans="1:37" x14ac:dyDescent="0.2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>
        <f>_xlfn.XLOOKUP(MIS[[#This Row],[TRADING SYMBOL]],[1]Sheet1!$D:$D,[1]Sheet1!$C:$C)</f>
        <v>17.8</v>
      </c>
      <c r="AE10444">
        <f>MIS[[#This Row],[OrderAverageTradedPrice]]*MIS[[#This Row],[OrderQuantity]]</f>
        <v>670</v>
      </c>
      <c r="AF10444">
        <f>MIS[[#This Row],[LTP]]*MIS[[#This Row],[OrderQuantity]]</f>
        <v>712</v>
      </c>
      <c r="AG10444">
        <f>IF(MIS[[#This Row],[OrderSide]]="SELL",MIS[[#This Row],[VALUE]]-MIS[[#This Row],[LIVE_VALUE]],MIS[[#This Row],[LIVE_VALUE]]-MIS[[#This Row],[VALUE]])</f>
        <v>-42</v>
      </c>
      <c r="AH10444" t="str" cm="1">
        <f t="array" ref="AH10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44" t="str">
        <f>MIS[[#This Row],[TRADING SYMBOL]]</f>
        <v>SENSEX2552084800CE</v>
      </c>
      <c r="AJ10444" t="str">
        <f>IF(RIGHT(MIS[[#This Row],[Main/Hedge]],4)="MAIN","MAIN","HEDGE")</f>
        <v>HEDGE</v>
      </c>
      <c r="AK10444" t="str" cm="1">
        <f t="array" ref="AK10444">_xlfn._xlws.FILTER(Table4[Column1],ISNUMBER(SEARCH(Table4[Column1],MIS[[#This Row],[OrderUniqueIdentifier]])),"")</f>
        <v>NOTREND</v>
      </c>
    </row>
    <row r="10445" spans="1:37" x14ac:dyDescent="0.2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>
        <f>_xlfn.XLOOKUP(MIS[[#This Row],[TRADING SYMBOL]],[1]Sheet1!$D:$D,[1]Sheet1!$C:$C)</f>
        <v>4.0999999999999996</v>
      </c>
      <c r="AE10445">
        <f>MIS[[#This Row],[OrderAverageTradedPrice]]*MIS[[#This Row],[OrderQuantity]]</f>
        <v>105</v>
      </c>
      <c r="AF10445">
        <f>MIS[[#This Row],[LTP]]*MIS[[#This Row],[OrderQuantity]]</f>
        <v>82</v>
      </c>
      <c r="AG10445">
        <f>IF(MIS[[#This Row],[OrderSide]]="SELL",MIS[[#This Row],[VALUE]]-MIS[[#This Row],[LIVE_VALUE]],MIS[[#This Row],[LIVE_VALUE]]-MIS[[#This Row],[VALUE]])</f>
        <v>23</v>
      </c>
      <c r="AH10445" t="str" cm="1">
        <f t="array" ref="AH10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45" t="str">
        <f>MIS[[#This Row],[TRADING SYMBOL]]</f>
        <v>SENSEX2552085900CE</v>
      </c>
      <c r="AJ10445" t="str">
        <f>IF(RIGHT(MIS[[#This Row],[Main/Hedge]],4)="MAIN","MAIN","HEDGE")</f>
        <v>HEDGE</v>
      </c>
      <c r="AK10445" t="str" cm="1">
        <f t="array" ref="AK10445">_xlfn._xlws.FILTER(Table4[Column1],ISNUMBER(SEARCH(Table4[Column1],MIS[[#This Row],[OrderUniqueIdentifier]])),"")</f>
        <v>XYT</v>
      </c>
    </row>
    <row r="10446" spans="1:37" x14ac:dyDescent="0.2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>
        <f>_xlfn.XLOOKUP(MIS[[#This Row],[TRADING SYMBOL]],[1]Sheet1!$D:$D,[1]Sheet1!$C:$C)</f>
        <v>10</v>
      </c>
      <c r="AE10446">
        <f>MIS[[#This Row],[OrderAverageTradedPrice]]*MIS[[#This Row],[OrderQuantity]]</f>
        <v>237</v>
      </c>
      <c r="AF10446">
        <f>MIS[[#This Row],[LTP]]*MIS[[#This Row],[OrderQuantity]]</f>
        <v>200</v>
      </c>
      <c r="AG10446">
        <f>IF(MIS[[#This Row],[OrderSide]]="SELL",MIS[[#This Row],[VALUE]]-MIS[[#This Row],[LIVE_VALUE]],MIS[[#This Row],[LIVE_VALUE]]-MIS[[#This Row],[VALUE]])</f>
        <v>37</v>
      </c>
      <c r="AH10446" t="str" cm="1">
        <f t="array" ref="AH10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46" t="str">
        <f>MIS[[#This Row],[TRADING SYMBOL]]</f>
        <v>SENSEX2552078500PE</v>
      </c>
      <c r="AJ10446" t="str">
        <f>IF(RIGHT(MIS[[#This Row],[Main/Hedge]],4)="MAIN","MAIN","HEDGE")</f>
        <v>HEDGE</v>
      </c>
      <c r="AK10446" t="str" cm="1">
        <f t="array" ref="AK10446">_xlfn._xlws.FILTER(Table4[Column1],ISNUMBER(SEARCH(Table4[Column1],MIS[[#This Row],[OrderUniqueIdentifier]])),"")</f>
        <v>XYT</v>
      </c>
    </row>
    <row r="10447" spans="1:37" x14ac:dyDescent="0.2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>
        <f>_xlfn.XLOOKUP(MIS[[#This Row],[TRADING SYMBOL]],[1]Sheet1!$D:$D,[1]Sheet1!$C:$C)</f>
        <v>8.25</v>
      </c>
      <c r="AE10447">
        <f>MIS[[#This Row],[OrderAverageTradedPrice]]*MIS[[#This Row],[OrderQuantity]]</f>
        <v>524</v>
      </c>
      <c r="AF10447">
        <f>MIS[[#This Row],[LTP]]*MIS[[#This Row],[OrderQuantity]]</f>
        <v>330</v>
      </c>
      <c r="AG10447">
        <f>IF(MIS[[#This Row],[OrderSide]]="SELL",MIS[[#This Row],[VALUE]]-MIS[[#This Row],[LIVE_VALUE]],MIS[[#This Row],[LIVE_VALUE]]-MIS[[#This Row],[VALUE]])</f>
        <v>194</v>
      </c>
      <c r="AH10447" t="str" cm="1">
        <f t="array" ref="AH10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47" t="str">
        <f>MIS[[#This Row],[TRADING SYMBOL]]</f>
        <v>SENSEX2552078600PE</v>
      </c>
      <c r="AJ10447" t="str">
        <f>IF(RIGHT(MIS[[#This Row],[Main/Hedge]],4)="MAIN","MAIN","HEDGE")</f>
        <v>HEDGE</v>
      </c>
      <c r="AK10447" t="str" cm="1">
        <f t="array" ref="AK10447">_xlfn._xlws.FILTER(Table4[Column1],ISNUMBER(SEARCH(Table4[Column1],MIS[[#This Row],[OrderUniqueIdentifier]])),"")</f>
        <v>XYT</v>
      </c>
    </row>
    <row r="10448" spans="1:37" x14ac:dyDescent="0.2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>
        <f>_xlfn.XLOOKUP(MIS[[#This Row],[TRADING SYMBOL]],[1]Sheet1!$D:$D,[1]Sheet1!$C:$C)</f>
        <v>4.0999999999999996</v>
      </c>
      <c r="AE10448">
        <f>MIS[[#This Row],[OrderAverageTradedPrice]]*MIS[[#This Row],[OrderQuantity]]</f>
        <v>105</v>
      </c>
      <c r="AF10448">
        <f>MIS[[#This Row],[LTP]]*MIS[[#This Row],[OrderQuantity]]</f>
        <v>82</v>
      </c>
      <c r="AG10448">
        <f>IF(MIS[[#This Row],[OrderSide]]="SELL",MIS[[#This Row],[VALUE]]-MIS[[#This Row],[LIVE_VALUE]],MIS[[#This Row],[LIVE_VALUE]]-MIS[[#This Row],[VALUE]])</f>
        <v>23</v>
      </c>
      <c r="AH10448" t="str" cm="1">
        <f t="array" ref="AH10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48" t="str">
        <f>MIS[[#This Row],[TRADING SYMBOL]]</f>
        <v>SENSEX2552085900CE</v>
      </c>
      <c r="AJ10448" t="str">
        <f>IF(RIGHT(MIS[[#This Row],[Main/Hedge]],4)="MAIN","MAIN","HEDGE")</f>
        <v>HEDGE</v>
      </c>
      <c r="AK10448" t="str" cm="1">
        <f t="array" ref="AK10448">_xlfn._xlws.FILTER(Table4[Column1],ISNUMBER(SEARCH(Table4[Column1],MIS[[#This Row],[OrderUniqueIdentifier]])),"")</f>
        <v>XYT</v>
      </c>
    </row>
    <row r="10449" spans="1:37" x14ac:dyDescent="0.2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>
        <f>_xlfn.XLOOKUP(MIS[[#This Row],[TRADING SYMBOL]],[1]Sheet1!$D:$D,[1]Sheet1!$C:$C)</f>
        <v>4.0999999999999996</v>
      </c>
      <c r="AE10449">
        <f>MIS[[#This Row],[OrderAverageTradedPrice]]*MIS[[#This Row],[OrderQuantity]]</f>
        <v>105</v>
      </c>
      <c r="AF10449">
        <f>MIS[[#This Row],[LTP]]*MIS[[#This Row],[OrderQuantity]]</f>
        <v>82</v>
      </c>
      <c r="AG10449">
        <f>IF(MIS[[#This Row],[OrderSide]]="SELL",MIS[[#This Row],[VALUE]]-MIS[[#This Row],[LIVE_VALUE]],MIS[[#This Row],[LIVE_VALUE]]-MIS[[#This Row],[VALUE]])</f>
        <v>23</v>
      </c>
      <c r="AH10449" t="str" cm="1">
        <f t="array" ref="AH10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49" t="str">
        <f>MIS[[#This Row],[TRADING SYMBOL]]</f>
        <v>SENSEX2552085900CE</v>
      </c>
      <c r="AJ10449" t="str">
        <f>IF(RIGHT(MIS[[#This Row],[Main/Hedge]],4)="MAIN","MAIN","HEDGE")</f>
        <v>HEDGE</v>
      </c>
      <c r="AK10449" t="str" cm="1">
        <f t="array" ref="AK10449">_xlfn._xlws.FILTER(Table4[Column1],ISNUMBER(SEARCH(Table4[Column1],MIS[[#This Row],[OrderUniqueIdentifier]])),"")</f>
        <v>XYT</v>
      </c>
    </row>
    <row r="10450" spans="1:37" x14ac:dyDescent="0.2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>
        <f>_xlfn.XLOOKUP(MIS[[#This Row],[TRADING SYMBOL]],[1]Sheet1!$D:$D,[1]Sheet1!$C:$C)</f>
        <v>32.799999999999997</v>
      </c>
      <c r="AE10450">
        <f>MIS[[#This Row],[OrderAverageTradedPrice]]*MIS[[#This Row],[OrderQuantity]]</f>
        <v>647</v>
      </c>
      <c r="AF10450">
        <f>MIS[[#This Row],[LTP]]*MIS[[#This Row],[OrderQuantity]]</f>
        <v>656</v>
      </c>
      <c r="AG10450">
        <f>IF(MIS[[#This Row],[OrderSide]]="SELL",MIS[[#This Row],[VALUE]]-MIS[[#This Row],[LIVE_VALUE]],MIS[[#This Row],[LIVE_VALUE]]-MIS[[#This Row],[VALUE]])</f>
        <v>-9</v>
      </c>
      <c r="AH10450" t="str" cm="1">
        <f t="array" ref="AH10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0" t="str">
        <f>MIS[[#This Row],[TRADING SYMBOL]]</f>
        <v>SENSEX2552079800PE</v>
      </c>
      <c r="AJ10450" t="str">
        <f>IF(RIGHT(MIS[[#This Row],[Main/Hedge]],4)="MAIN","MAIN","HEDGE")</f>
        <v>HEDGE</v>
      </c>
      <c r="AK10450" t="str" cm="1">
        <f t="array" ref="AK10450">_xlfn._xlws.FILTER(Table4[Column1],ISNUMBER(SEARCH(Table4[Column1],MIS[[#This Row],[OrderUniqueIdentifier]])),"")</f>
        <v>NOTREND</v>
      </c>
    </row>
    <row r="10451" spans="1:37" x14ac:dyDescent="0.2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>
        <f>_xlfn.XLOOKUP(MIS[[#This Row],[TRADING SYMBOL]],[1]Sheet1!$D:$D,[1]Sheet1!$C:$C)</f>
        <v>8.25</v>
      </c>
      <c r="AE10451">
        <f>MIS[[#This Row],[OrderAverageTradedPrice]]*MIS[[#This Row],[OrderQuantity]]</f>
        <v>262</v>
      </c>
      <c r="AF10451">
        <f>MIS[[#This Row],[LTP]]*MIS[[#This Row],[OrderQuantity]]</f>
        <v>165</v>
      </c>
      <c r="AG10451">
        <f>IF(MIS[[#This Row],[OrderSide]]="SELL",MIS[[#This Row],[VALUE]]-MIS[[#This Row],[LIVE_VALUE]],MIS[[#This Row],[LIVE_VALUE]]-MIS[[#This Row],[VALUE]])</f>
        <v>97</v>
      </c>
      <c r="AH10451" t="str" cm="1">
        <f t="array" ref="AH10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51" t="str">
        <f>MIS[[#This Row],[TRADING SYMBOL]]</f>
        <v>SENSEX2552078600PE</v>
      </c>
      <c r="AJ10451" t="str">
        <f>IF(RIGHT(MIS[[#This Row],[Main/Hedge]],4)="MAIN","MAIN","HEDGE")</f>
        <v>HEDGE</v>
      </c>
      <c r="AK10451" t="str" cm="1">
        <f t="array" ref="AK10451">_xlfn._xlws.FILTER(Table4[Column1],ISNUMBER(SEARCH(Table4[Column1],MIS[[#This Row],[OrderUniqueIdentifier]])),"")</f>
        <v>XYT</v>
      </c>
    </row>
    <row r="10452" spans="1:37" x14ac:dyDescent="0.2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>
        <f>_xlfn.XLOOKUP(MIS[[#This Row],[TRADING SYMBOL]],[1]Sheet1!$D:$D,[1]Sheet1!$C:$C)</f>
        <v>3.05</v>
      </c>
      <c r="AE10452">
        <f>MIS[[#This Row],[OrderAverageTradedPrice]]*MIS[[#This Row],[OrderQuantity]]</f>
        <v>663.75</v>
      </c>
      <c r="AF10452">
        <f>MIS[[#This Row],[LTP]]*MIS[[#This Row],[OrderQuantity]]</f>
        <v>686.25</v>
      </c>
      <c r="AG10452">
        <f>IF(MIS[[#This Row],[OrderSide]]="SELL",MIS[[#This Row],[VALUE]]-MIS[[#This Row],[LIVE_VALUE]],MIS[[#This Row],[LIVE_VALUE]]-MIS[[#This Row],[VALUE]])</f>
        <v>-22.5</v>
      </c>
      <c r="AH10452" t="str" cm="1">
        <f t="array" ref="AH10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2" t="str">
        <f>MIS[[#This Row],[TRADING SYMBOL]]</f>
        <v>NIFTY2552226350CE</v>
      </c>
      <c r="AJ10452" t="str">
        <f>IF(RIGHT(MIS[[#This Row],[Main/Hedge]],4)="MAIN","MAIN","HEDGE")</f>
        <v>HEDGE</v>
      </c>
      <c r="AK10452" t="str" cm="1">
        <f t="array" ref="AK10452">_xlfn._xlws.FILTER(Table4[Column1],ISNUMBER(SEARCH(Table4[Column1],MIS[[#This Row],[OrderUniqueIdentifier]])),"")</f>
        <v>NOTREND</v>
      </c>
    </row>
    <row r="10453" spans="1:37" x14ac:dyDescent="0.2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>
        <f>_xlfn.XLOOKUP(MIS[[#This Row],[TRADING SYMBOL]],[1]Sheet1!$D:$D,[1]Sheet1!$C:$C)</f>
        <v>4.0999999999999996</v>
      </c>
      <c r="AE10453">
        <f>MIS[[#This Row],[OrderAverageTradedPrice]]*MIS[[#This Row],[OrderQuantity]]</f>
        <v>315</v>
      </c>
      <c r="AF10453">
        <f>MIS[[#This Row],[LTP]]*MIS[[#This Row],[OrderQuantity]]</f>
        <v>245.99999999999997</v>
      </c>
      <c r="AG10453">
        <f>IF(MIS[[#This Row],[OrderSide]]="SELL",MIS[[#This Row],[VALUE]]-MIS[[#This Row],[LIVE_VALUE]],MIS[[#This Row],[LIVE_VALUE]]-MIS[[#This Row],[VALUE]])</f>
        <v>69.000000000000028</v>
      </c>
      <c r="AH10453" t="str" cm="1">
        <f t="array" ref="AH10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53" t="str">
        <f>MIS[[#This Row],[TRADING SYMBOL]]</f>
        <v>SENSEX2552085900CE</v>
      </c>
      <c r="AJ10453" t="str">
        <f>IF(RIGHT(MIS[[#This Row],[Main/Hedge]],4)="MAIN","MAIN","HEDGE")</f>
        <v>HEDGE</v>
      </c>
      <c r="AK10453" t="str" cm="1">
        <f t="array" ref="AK10453">_xlfn._xlws.FILTER(Table4[Column1],ISNUMBER(SEARCH(Table4[Column1],MIS[[#This Row],[OrderUniqueIdentifier]])),"")</f>
        <v>XYT</v>
      </c>
    </row>
    <row r="10454" spans="1:37" x14ac:dyDescent="0.2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>
        <f>_xlfn.XLOOKUP(MIS[[#This Row],[TRADING SYMBOL]],[1]Sheet1!$D:$D,[1]Sheet1!$C:$C)</f>
        <v>4.0999999999999996</v>
      </c>
      <c r="AE10454">
        <f>MIS[[#This Row],[OrderAverageTradedPrice]]*MIS[[#This Row],[OrderQuantity]]</f>
        <v>315</v>
      </c>
      <c r="AF10454">
        <f>MIS[[#This Row],[LTP]]*MIS[[#This Row],[OrderQuantity]]</f>
        <v>245.99999999999997</v>
      </c>
      <c r="AG10454">
        <f>IF(MIS[[#This Row],[OrderSide]]="SELL",MIS[[#This Row],[VALUE]]-MIS[[#This Row],[LIVE_VALUE]],MIS[[#This Row],[LIVE_VALUE]]-MIS[[#This Row],[VALUE]])</f>
        <v>69.000000000000028</v>
      </c>
      <c r="AH10454" t="str" cm="1">
        <f t="array" ref="AH10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54" t="str">
        <f>MIS[[#This Row],[TRADING SYMBOL]]</f>
        <v>SENSEX2552085900CE</v>
      </c>
      <c r="AJ10454" t="str">
        <f>IF(RIGHT(MIS[[#This Row],[Main/Hedge]],4)="MAIN","MAIN","HEDGE")</f>
        <v>HEDGE</v>
      </c>
      <c r="AK10454" t="str" cm="1">
        <f t="array" ref="AK10454">_xlfn._xlws.FILTER(Table4[Column1],ISNUMBER(SEARCH(Table4[Column1],MIS[[#This Row],[OrderUniqueIdentifier]])),"")</f>
        <v>XYT</v>
      </c>
    </row>
    <row r="10455" spans="1:37" x14ac:dyDescent="0.2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>
        <f>_xlfn.XLOOKUP(MIS[[#This Row],[TRADING SYMBOL]],[1]Sheet1!$D:$D,[1]Sheet1!$C:$C)</f>
        <v>3.05</v>
      </c>
      <c r="AE10455">
        <f>MIS[[#This Row],[OrderAverageTradedPrice]]*MIS[[#This Row],[OrderQuantity]]</f>
        <v>221.25</v>
      </c>
      <c r="AF10455">
        <f>MIS[[#This Row],[LTP]]*MIS[[#This Row],[OrderQuantity]]</f>
        <v>228.75</v>
      </c>
      <c r="AG10455">
        <f>IF(MIS[[#This Row],[OrderSide]]="SELL",MIS[[#This Row],[VALUE]]-MIS[[#This Row],[LIVE_VALUE]],MIS[[#This Row],[LIVE_VALUE]]-MIS[[#This Row],[VALUE]])</f>
        <v>-7.5</v>
      </c>
      <c r="AH10455" t="str" cm="1">
        <f t="array" ref="AH10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5" t="str">
        <f>MIS[[#This Row],[TRADING SYMBOL]]</f>
        <v>NIFTY2552226350CE</v>
      </c>
      <c r="AJ10455" t="str">
        <f>IF(RIGHT(MIS[[#This Row],[Main/Hedge]],4)="MAIN","MAIN","HEDGE")</f>
        <v>HEDGE</v>
      </c>
      <c r="AK10455" t="str" cm="1">
        <f t="array" ref="AK10455">_xlfn._xlws.FILTER(Table4[Column1],ISNUMBER(SEARCH(Table4[Column1],MIS[[#This Row],[OrderUniqueIdentifier]])),"")</f>
        <v>NOTREND</v>
      </c>
    </row>
    <row r="10456" spans="1:37" x14ac:dyDescent="0.2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>
        <f>_xlfn.XLOOKUP(MIS[[#This Row],[TRADING SYMBOL]],[1]Sheet1!$D:$D,[1]Sheet1!$C:$C)</f>
        <v>3.05</v>
      </c>
      <c r="AE10456">
        <f>MIS[[#This Row],[OrderAverageTradedPrice]]*MIS[[#This Row],[OrderQuantity]]</f>
        <v>442.5</v>
      </c>
      <c r="AF10456">
        <f>MIS[[#This Row],[LTP]]*MIS[[#This Row],[OrderQuantity]]</f>
        <v>457.5</v>
      </c>
      <c r="AG10456">
        <f>IF(MIS[[#This Row],[OrderSide]]="SELL",MIS[[#This Row],[VALUE]]-MIS[[#This Row],[LIVE_VALUE]],MIS[[#This Row],[LIVE_VALUE]]-MIS[[#This Row],[VALUE]])</f>
        <v>-15</v>
      </c>
      <c r="AH10456" t="str" cm="1">
        <f t="array" ref="AH10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6" t="str">
        <f>MIS[[#This Row],[TRADING SYMBOL]]</f>
        <v>NIFTY2552226350CE</v>
      </c>
      <c r="AJ10456" t="str">
        <f>IF(RIGHT(MIS[[#This Row],[Main/Hedge]],4)="MAIN","MAIN","HEDGE")</f>
        <v>HEDGE</v>
      </c>
      <c r="AK10456" t="str" cm="1">
        <f t="array" ref="AK10456">_xlfn._xlws.FILTER(Table4[Column1],ISNUMBER(SEARCH(Table4[Column1],MIS[[#This Row],[OrderUniqueIdentifier]])),"")</f>
        <v>NOTREND</v>
      </c>
    </row>
    <row r="10457" spans="1:37" x14ac:dyDescent="0.2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>
        <f>_xlfn.XLOOKUP(MIS[[#This Row],[TRADING SYMBOL]],[1]Sheet1!$D:$D,[1]Sheet1!$C:$C)</f>
        <v>4.0999999999999996</v>
      </c>
      <c r="AE10457">
        <f>MIS[[#This Row],[OrderAverageTradedPrice]]*MIS[[#This Row],[OrderQuantity]]</f>
        <v>210</v>
      </c>
      <c r="AF10457">
        <f>MIS[[#This Row],[LTP]]*MIS[[#This Row],[OrderQuantity]]</f>
        <v>164</v>
      </c>
      <c r="AG10457">
        <f>IF(MIS[[#This Row],[OrderSide]]="SELL",MIS[[#This Row],[VALUE]]-MIS[[#This Row],[LIVE_VALUE]],MIS[[#This Row],[LIVE_VALUE]]-MIS[[#This Row],[VALUE]])</f>
        <v>46</v>
      </c>
      <c r="AH10457" t="str" cm="1">
        <f t="array" ref="AH10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57" t="str">
        <f>MIS[[#This Row],[TRADING SYMBOL]]</f>
        <v>SENSEX2552085900CE</v>
      </c>
      <c r="AJ10457" t="str">
        <f>IF(RIGHT(MIS[[#This Row],[Main/Hedge]],4)="MAIN","MAIN","HEDGE")</f>
        <v>HEDGE</v>
      </c>
      <c r="AK10457" t="str" cm="1">
        <f t="array" ref="AK10457">_xlfn._xlws.FILTER(Table4[Column1],ISNUMBER(SEARCH(Table4[Column1],MIS[[#This Row],[OrderUniqueIdentifier]])),"")</f>
        <v>XYT</v>
      </c>
    </row>
    <row r="10458" spans="1:37" x14ac:dyDescent="0.2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>
        <f>_xlfn.XLOOKUP(MIS[[#This Row],[TRADING SYMBOL]],[1]Sheet1!$D:$D,[1]Sheet1!$C:$C)</f>
        <v>11.55</v>
      </c>
      <c r="AE10458">
        <f>MIS[[#This Row],[OrderAverageTradedPrice]]*MIS[[#This Row],[OrderQuantity]]</f>
        <v>446</v>
      </c>
      <c r="AF10458">
        <f>MIS[[#This Row],[LTP]]*MIS[[#This Row],[OrderQuantity]]</f>
        <v>462</v>
      </c>
      <c r="AG10458">
        <f>IF(MIS[[#This Row],[OrderSide]]="SELL",MIS[[#This Row],[VALUE]]-MIS[[#This Row],[LIVE_VALUE]],MIS[[#This Row],[LIVE_VALUE]]-MIS[[#This Row],[VALUE]])</f>
        <v>-16</v>
      </c>
      <c r="AH10458" t="str" cm="1">
        <f t="array" ref="AH10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58" t="str">
        <f>MIS[[#This Row],[TRADING SYMBOL]]</f>
        <v>SENSEX2552078400PE</v>
      </c>
      <c r="AJ10458" t="str">
        <f>IF(RIGHT(MIS[[#This Row],[Main/Hedge]],4)="MAIN","MAIN","HEDGE")</f>
        <v>HEDGE</v>
      </c>
      <c r="AK10458" t="str" cm="1">
        <f t="array" ref="AK10458">_xlfn._xlws.FILTER(Table4[Column1],ISNUMBER(SEARCH(Table4[Column1],MIS[[#This Row],[OrderUniqueIdentifier]])),"")</f>
        <v>XYT</v>
      </c>
    </row>
    <row r="10459" spans="1:37" x14ac:dyDescent="0.2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>
        <f>_xlfn.XLOOKUP(MIS[[#This Row],[TRADING SYMBOL]],[1]Sheet1!$D:$D,[1]Sheet1!$C:$C)</f>
        <v>17.8</v>
      </c>
      <c r="AE10459">
        <f>MIS[[#This Row],[OrderAverageTradedPrice]]*MIS[[#This Row],[OrderQuantity]]</f>
        <v>1008</v>
      </c>
      <c r="AF10459">
        <f>MIS[[#This Row],[LTP]]*MIS[[#This Row],[OrderQuantity]]</f>
        <v>1068</v>
      </c>
      <c r="AG10459">
        <f>IF(MIS[[#This Row],[OrderSide]]="SELL",MIS[[#This Row],[VALUE]]-MIS[[#This Row],[LIVE_VALUE]],MIS[[#This Row],[LIVE_VALUE]]-MIS[[#This Row],[VALUE]])</f>
        <v>-60</v>
      </c>
      <c r="AH10459" t="str" cm="1">
        <f t="array" ref="AH10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9" t="str">
        <f>MIS[[#This Row],[TRADING SYMBOL]]</f>
        <v>SENSEX2552084800CE</v>
      </c>
      <c r="AJ10459" t="str">
        <f>IF(RIGHT(MIS[[#This Row],[Main/Hedge]],4)="MAIN","MAIN","HEDGE")</f>
        <v>HEDGE</v>
      </c>
      <c r="AK10459" t="str" cm="1">
        <f t="array" ref="AK10459">_xlfn._xlws.FILTER(Table4[Column1],ISNUMBER(SEARCH(Table4[Column1],MIS[[#This Row],[OrderUniqueIdentifier]])),"")</f>
        <v>NOTREND</v>
      </c>
    </row>
    <row r="10460" spans="1:37" x14ac:dyDescent="0.2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>
        <f>_xlfn.XLOOKUP(MIS[[#This Row],[TRADING SYMBOL]],[1]Sheet1!$D:$D,[1]Sheet1!$C:$C)</f>
        <v>32.799999999999997</v>
      </c>
      <c r="AE10460">
        <f>MIS[[#This Row],[OrderAverageTradedPrice]]*MIS[[#This Row],[OrderQuantity]]</f>
        <v>3250</v>
      </c>
      <c r="AF10460">
        <f>MIS[[#This Row],[LTP]]*MIS[[#This Row],[OrderQuantity]]</f>
        <v>3279.9999999999995</v>
      </c>
      <c r="AG10460">
        <f>IF(MIS[[#This Row],[OrderSide]]="SELL",MIS[[#This Row],[VALUE]]-MIS[[#This Row],[LIVE_VALUE]],MIS[[#This Row],[LIVE_VALUE]]-MIS[[#This Row],[VALUE]])</f>
        <v>-29.999999999999545</v>
      </c>
      <c r="AH10460" t="str" cm="1">
        <f t="array" ref="AH104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0" t="str">
        <f>MIS[[#This Row],[TRADING SYMBOL]]</f>
        <v>SENSEX2552079800PE</v>
      </c>
      <c r="AJ10460" t="str">
        <f>IF(RIGHT(MIS[[#This Row],[Main/Hedge]],4)="MAIN","MAIN","HEDGE")</f>
        <v>HEDGE</v>
      </c>
      <c r="AK10460" t="str" cm="1">
        <f t="array" ref="AK10460">_xlfn._xlws.FILTER(Table4[Column1],ISNUMBER(SEARCH(Table4[Column1],MIS[[#This Row],[OrderUniqueIdentifier]])),"")</f>
        <v>NOTREND</v>
      </c>
    </row>
    <row r="10461" spans="1:37" x14ac:dyDescent="0.2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>
        <f>_xlfn.XLOOKUP(MIS[[#This Row],[TRADING SYMBOL]],[1]Sheet1!$D:$D,[1]Sheet1!$C:$C)</f>
        <v>8.25</v>
      </c>
      <c r="AE10461">
        <f>MIS[[#This Row],[OrderAverageTradedPrice]]*MIS[[#This Row],[OrderQuantity]]</f>
        <v>789</v>
      </c>
      <c r="AF10461">
        <f>MIS[[#This Row],[LTP]]*MIS[[#This Row],[OrderQuantity]]</f>
        <v>495</v>
      </c>
      <c r="AG10461">
        <f>IF(MIS[[#This Row],[OrderSide]]="SELL",MIS[[#This Row],[VALUE]]-MIS[[#This Row],[LIVE_VALUE]],MIS[[#This Row],[LIVE_VALUE]]-MIS[[#This Row],[VALUE]])</f>
        <v>294</v>
      </c>
      <c r="AH10461" t="str" cm="1">
        <f t="array" ref="AH10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61" t="str">
        <f>MIS[[#This Row],[TRADING SYMBOL]]</f>
        <v>SENSEX2552078600PE</v>
      </c>
      <c r="AJ10461" t="str">
        <f>IF(RIGHT(MIS[[#This Row],[Main/Hedge]],4)="MAIN","MAIN","HEDGE")</f>
        <v>HEDGE</v>
      </c>
      <c r="AK10461" t="str" cm="1">
        <f t="array" ref="AK10461">_xlfn._xlws.FILTER(Table4[Column1],ISNUMBER(SEARCH(Table4[Column1],MIS[[#This Row],[OrderUniqueIdentifier]])),"")</f>
        <v>XYT</v>
      </c>
    </row>
    <row r="10462" spans="1:37" x14ac:dyDescent="0.2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>
        <f>_xlfn.XLOOKUP(MIS[[#This Row],[TRADING SYMBOL]],[1]Sheet1!$D:$D,[1]Sheet1!$C:$C)</f>
        <v>3.05</v>
      </c>
      <c r="AE10462">
        <f>MIS[[#This Row],[OrderAverageTradedPrice]]*MIS[[#This Row],[OrderQuantity]]</f>
        <v>221.25</v>
      </c>
      <c r="AF10462">
        <f>MIS[[#This Row],[LTP]]*MIS[[#This Row],[OrderQuantity]]</f>
        <v>228.75</v>
      </c>
      <c r="AG10462">
        <f>IF(MIS[[#This Row],[OrderSide]]="SELL",MIS[[#This Row],[VALUE]]-MIS[[#This Row],[LIVE_VALUE]],MIS[[#This Row],[LIVE_VALUE]]-MIS[[#This Row],[VALUE]])</f>
        <v>-7.5</v>
      </c>
      <c r="AH10462" t="str" cm="1">
        <f t="array" ref="AH104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2" t="str">
        <f>MIS[[#This Row],[TRADING SYMBOL]]</f>
        <v>NIFTY2552226350CE</v>
      </c>
      <c r="AJ10462" t="str">
        <f>IF(RIGHT(MIS[[#This Row],[Main/Hedge]],4)="MAIN","MAIN","HEDGE")</f>
        <v>HEDGE</v>
      </c>
      <c r="AK10462" t="str" cm="1">
        <f t="array" ref="AK10462">_xlfn._xlws.FILTER(Table4[Column1],ISNUMBER(SEARCH(Table4[Column1],MIS[[#This Row],[OrderUniqueIdentifier]])),"")</f>
        <v>NOTREND</v>
      </c>
    </row>
    <row r="10463" spans="1:37" x14ac:dyDescent="0.2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>
        <f>_xlfn.XLOOKUP(MIS[[#This Row],[TRADING SYMBOL]],[1]Sheet1!$D:$D,[1]Sheet1!$C:$C)</f>
        <v>17.8</v>
      </c>
      <c r="AE10463">
        <f>MIS[[#This Row],[OrderAverageTradedPrice]]*MIS[[#This Row],[OrderQuantity]]</f>
        <v>336</v>
      </c>
      <c r="AF10463">
        <f>MIS[[#This Row],[LTP]]*MIS[[#This Row],[OrderQuantity]]</f>
        <v>356</v>
      </c>
      <c r="AG10463">
        <f>IF(MIS[[#This Row],[OrderSide]]="SELL",MIS[[#This Row],[VALUE]]-MIS[[#This Row],[LIVE_VALUE]],MIS[[#This Row],[LIVE_VALUE]]-MIS[[#This Row],[VALUE]])</f>
        <v>-20</v>
      </c>
      <c r="AH10463" t="str" cm="1">
        <f t="array" ref="AH104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3" t="str">
        <f>MIS[[#This Row],[TRADING SYMBOL]]</f>
        <v>SENSEX2552084800CE</v>
      </c>
      <c r="AJ10463" t="str">
        <f>IF(RIGHT(MIS[[#This Row],[Main/Hedge]],4)="MAIN","MAIN","HEDGE")</f>
        <v>HEDGE</v>
      </c>
      <c r="AK10463" t="str" cm="1">
        <f t="array" ref="AK10463">_xlfn._xlws.FILTER(Table4[Column1],ISNUMBER(SEARCH(Table4[Column1],MIS[[#This Row],[OrderUniqueIdentifier]])),"")</f>
        <v>NOTREND</v>
      </c>
    </row>
    <row r="10464" spans="1:37" x14ac:dyDescent="0.2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>
        <f>_xlfn.XLOOKUP(MIS[[#This Row],[TRADING SYMBOL]],[1]Sheet1!$D:$D,[1]Sheet1!$C:$C)</f>
        <v>3.05</v>
      </c>
      <c r="AE10464">
        <f>MIS[[#This Row],[OrderAverageTradedPrice]]*MIS[[#This Row],[OrderQuantity]]</f>
        <v>221.25</v>
      </c>
      <c r="AF10464">
        <f>MIS[[#This Row],[LTP]]*MIS[[#This Row],[OrderQuantity]]</f>
        <v>228.75</v>
      </c>
      <c r="AG10464">
        <f>IF(MIS[[#This Row],[OrderSide]]="SELL",MIS[[#This Row],[VALUE]]-MIS[[#This Row],[LIVE_VALUE]],MIS[[#This Row],[LIVE_VALUE]]-MIS[[#This Row],[VALUE]])</f>
        <v>-7.5</v>
      </c>
      <c r="AH10464" t="str" cm="1">
        <f t="array" ref="AH104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4" t="str">
        <f>MIS[[#This Row],[TRADING SYMBOL]]</f>
        <v>NIFTY2552226350CE</v>
      </c>
      <c r="AJ10464" t="str">
        <f>IF(RIGHT(MIS[[#This Row],[Main/Hedge]],4)="MAIN","MAIN","HEDGE")</f>
        <v>HEDGE</v>
      </c>
      <c r="AK10464" t="str" cm="1">
        <f t="array" ref="AK10464">_xlfn._xlws.FILTER(Table4[Column1],ISNUMBER(SEARCH(Table4[Column1],MIS[[#This Row],[OrderUniqueIdentifier]])),"")</f>
        <v>NOTREND</v>
      </c>
    </row>
    <row r="10465" spans="1:37" x14ac:dyDescent="0.2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>
        <f>_xlfn.XLOOKUP(MIS[[#This Row],[TRADING SYMBOL]],[1]Sheet1!$D:$D,[1]Sheet1!$C:$C)</f>
        <v>32.799999999999997</v>
      </c>
      <c r="AE10465">
        <f>MIS[[#This Row],[OrderAverageTradedPrice]]*MIS[[#This Row],[OrderQuantity]]</f>
        <v>1293</v>
      </c>
      <c r="AF10465">
        <f>MIS[[#This Row],[LTP]]*MIS[[#This Row],[OrderQuantity]]</f>
        <v>1312</v>
      </c>
      <c r="AG10465">
        <f>IF(MIS[[#This Row],[OrderSide]]="SELL",MIS[[#This Row],[VALUE]]-MIS[[#This Row],[LIVE_VALUE]],MIS[[#This Row],[LIVE_VALUE]]-MIS[[#This Row],[VALUE]])</f>
        <v>-19</v>
      </c>
      <c r="AH10465" t="str" cm="1">
        <f t="array" ref="AH104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5" t="str">
        <f>MIS[[#This Row],[TRADING SYMBOL]]</f>
        <v>SENSEX2552079800PE</v>
      </c>
      <c r="AJ10465" t="str">
        <f>IF(RIGHT(MIS[[#This Row],[Main/Hedge]],4)="MAIN","MAIN","HEDGE")</f>
        <v>HEDGE</v>
      </c>
      <c r="AK10465" t="str" cm="1">
        <f t="array" ref="AK10465">_xlfn._xlws.FILTER(Table4[Column1],ISNUMBER(SEARCH(Table4[Column1],MIS[[#This Row],[OrderUniqueIdentifier]])),"")</f>
        <v>NOTREND</v>
      </c>
    </row>
    <row r="10466" spans="1:37" x14ac:dyDescent="0.2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>
        <f>_xlfn.XLOOKUP(MIS[[#This Row],[TRADING SYMBOL]],[1]Sheet1!$D:$D,[1]Sheet1!$C:$C)</f>
        <v>8.25</v>
      </c>
      <c r="AE10466">
        <f>MIS[[#This Row],[OrderAverageTradedPrice]]*MIS[[#This Row],[OrderQuantity]]</f>
        <v>263</v>
      </c>
      <c r="AF10466">
        <f>MIS[[#This Row],[LTP]]*MIS[[#This Row],[OrderQuantity]]</f>
        <v>165</v>
      </c>
      <c r="AG10466">
        <f>IF(MIS[[#This Row],[OrderSide]]="SELL",MIS[[#This Row],[VALUE]]-MIS[[#This Row],[LIVE_VALUE]],MIS[[#This Row],[LIVE_VALUE]]-MIS[[#This Row],[VALUE]])</f>
        <v>98</v>
      </c>
      <c r="AH10466" t="str" cm="1">
        <f t="array" ref="AH10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66" t="str">
        <f>MIS[[#This Row],[TRADING SYMBOL]]</f>
        <v>SENSEX2552078600PE</v>
      </c>
      <c r="AJ10466" t="str">
        <f>IF(RIGHT(MIS[[#This Row],[Main/Hedge]],4)="MAIN","MAIN","HEDGE")</f>
        <v>HEDGE</v>
      </c>
      <c r="AK10466" t="str" cm="1">
        <f t="array" ref="AK10466">_xlfn._xlws.FILTER(Table4[Column1],ISNUMBER(SEARCH(Table4[Column1],MIS[[#This Row],[OrderUniqueIdentifier]])),"")</f>
        <v>XYT</v>
      </c>
    </row>
    <row r="10467" spans="1:37" x14ac:dyDescent="0.2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>
        <f>_xlfn.XLOOKUP(MIS[[#This Row],[TRADING SYMBOL]],[1]Sheet1!$D:$D,[1]Sheet1!$C:$C)</f>
        <v>10</v>
      </c>
      <c r="AE10467">
        <f>MIS[[#This Row],[OrderAverageTradedPrice]]*MIS[[#This Row],[OrderQuantity]]</f>
        <v>237</v>
      </c>
      <c r="AF10467">
        <f>MIS[[#This Row],[LTP]]*MIS[[#This Row],[OrderQuantity]]</f>
        <v>200</v>
      </c>
      <c r="AG10467">
        <f>IF(MIS[[#This Row],[OrderSide]]="SELL",MIS[[#This Row],[VALUE]]-MIS[[#This Row],[LIVE_VALUE]],MIS[[#This Row],[LIVE_VALUE]]-MIS[[#This Row],[VALUE]])</f>
        <v>37</v>
      </c>
      <c r="AH10467" t="str" cm="1">
        <f t="array" ref="AH10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67" t="str">
        <f>MIS[[#This Row],[TRADING SYMBOL]]</f>
        <v>SENSEX2552078500PE</v>
      </c>
      <c r="AJ10467" t="str">
        <f>IF(RIGHT(MIS[[#This Row],[Main/Hedge]],4)="MAIN","MAIN","HEDGE")</f>
        <v>HEDGE</v>
      </c>
      <c r="AK10467" t="str" cm="1">
        <f t="array" ref="AK10467">_xlfn._xlws.FILTER(Table4[Column1],ISNUMBER(SEARCH(Table4[Column1],MIS[[#This Row],[OrderUniqueIdentifier]])),"")</f>
        <v>XYT</v>
      </c>
    </row>
    <row r="10468" spans="1:37" x14ac:dyDescent="0.2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>
        <f>_xlfn.XLOOKUP(MIS[[#This Row],[TRADING SYMBOL]],[1]Sheet1!$D:$D,[1]Sheet1!$C:$C)</f>
        <v>4.0999999999999996</v>
      </c>
      <c r="AE10468">
        <f>MIS[[#This Row],[OrderAverageTradedPrice]]*MIS[[#This Row],[OrderQuantity]]</f>
        <v>315</v>
      </c>
      <c r="AF10468">
        <f>MIS[[#This Row],[LTP]]*MIS[[#This Row],[OrderQuantity]]</f>
        <v>245.99999999999997</v>
      </c>
      <c r="AG10468">
        <f>IF(MIS[[#This Row],[OrderSide]]="SELL",MIS[[#This Row],[VALUE]]-MIS[[#This Row],[LIVE_VALUE]],MIS[[#This Row],[LIVE_VALUE]]-MIS[[#This Row],[VALUE]])</f>
        <v>69.000000000000028</v>
      </c>
      <c r="AH10468" t="str" cm="1">
        <f t="array" ref="AH10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68" t="str">
        <f>MIS[[#This Row],[TRADING SYMBOL]]</f>
        <v>SENSEX2552085900CE</v>
      </c>
      <c r="AJ10468" t="str">
        <f>IF(RIGHT(MIS[[#This Row],[Main/Hedge]],4)="MAIN","MAIN","HEDGE")</f>
        <v>HEDGE</v>
      </c>
      <c r="AK10468" t="str" cm="1">
        <f t="array" ref="AK10468">_xlfn._xlws.FILTER(Table4[Column1],ISNUMBER(SEARCH(Table4[Column1],MIS[[#This Row],[OrderUniqueIdentifier]])),"")</f>
        <v>XYT</v>
      </c>
    </row>
    <row r="10469" spans="1:37" x14ac:dyDescent="0.2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>
        <f>_xlfn.XLOOKUP(MIS[[#This Row],[TRADING SYMBOL]],[1]Sheet1!$D:$D,[1]Sheet1!$C:$C)</f>
        <v>10</v>
      </c>
      <c r="AE10469">
        <f>MIS[[#This Row],[OrderAverageTradedPrice]]*MIS[[#This Row],[OrderQuantity]]</f>
        <v>940</v>
      </c>
      <c r="AF10469">
        <f>MIS[[#This Row],[LTP]]*MIS[[#This Row],[OrderQuantity]]</f>
        <v>800</v>
      </c>
      <c r="AG10469">
        <f>IF(MIS[[#This Row],[OrderSide]]="SELL",MIS[[#This Row],[VALUE]]-MIS[[#This Row],[LIVE_VALUE]],MIS[[#This Row],[LIVE_VALUE]]-MIS[[#This Row],[VALUE]])</f>
        <v>140</v>
      </c>
      <c r="AH10469" t="str" cm="1">
        <f t="array" ref="AH10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69" t="str">
        <f>MIS[[#This Row],[TRADING SYMBOL]]</f>
        <v>SENSEX2552078500PE</v>
      </c>
      <c r="AJ10469" t="str">
        <f>IF(RIGHT(MIS[[#This Row],[Main/Hedge]],4)="MAIN","MAIN","HEDGE")</f>
        <v>HEDGE</v>
      </c>
      <c r="AK10469" t="str" cm="1">
        <f t="array" ref="AK10469">_xlfn._xlws.FILTER(Table4[Column1],ISNUMBER(SEARCH(Table4[Column1],MIS[[#This Row],[OrderUniqueIdentifier]])),"")</f>
        <v>XYT</v>
      </c>
    </row>
    <row r="10470" spans="1:37" x14ac:dyDescent="0.2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>
        <f>_xlfn.XLOOKUP(MIS[[#This Row],[TRADING SYMBOL]],[1]Sheet1!$D:$D,[1]Sheet1!$C:$C)</f>
        <v>32.799999999999997</v>
      </c>
      <c r="AE10470">
        <f>MIS[[#This Row],[OrderAverageTradedPrice]]*MIS[[#This Row],[OrderQuantity]]</f>
        <v>2584</v>
      </c>
      <c r="AF10470">
        <f>MIS[[#This Row],[LTP]]*MIS[[#This Row],[OrderQuantity]]</f>
        <v>2624</v>
      </c>
      <c r="AG10470">
        <f>IF(MIS[[#This Row],[OrderSide]]="SELL",MIS[[#This Row],[VALUE]]-MIS[[#This Row],[LIVE_VALUE]],MIS[[#This Row],[LIVE_VALUE]]-MIS[[#This Row],[VALUE]])</f>
        <v>-40</v>
      </c>
      <c r="AH10470" t="str" cm="1">
        <f t="array" ref="AH104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0" t="str">
        <f>MIS[[#This Row],[TRADING SYMBOL]]</f>
        <v>SENSEX2552079800PE</v>
      </c>
      <c r="AJ10470" t="str">
        <f>IF(RIGHT(MIS[[#This Row],[Main/Hedge]],4)="MAIN","MAIN","HEDGE")</f>
        <v>HEDGE</v>
      </c>
      <c r="AK10470" t="str" cm="1">
        <f t="array" ref="AK10470">_xlfn._xlws.FILTER(Table4[Column1],ISNUMBER(SEARCH(Table4[Column1],MIS[[#This Row],[OrderUniqueIdentifier]])),"")</f>
        <v>NOTREND</v>
      </c>
    </row>
    <row r="10471" spans="1:37" x14ac:dyDescent="0.2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>
        <f>_xlfn.XLOOKUP(MIS[[#This Row],[TRADING SYMBOL]],[1]Sheet1!$D:$D,[1]Sheet1!$C:$C)</f>
        <v>9.25</v>
      </c>
      <c r="AE10471">
        <f>MIS[[#This Row],[OrderAverageTradedPrice]]*MIS[[#This Row],[OrderQuantity]]</f>
        <v>648.75</v>
      </c>
      <c r="AF10471">
        <f>MIS[[#This Row],[LTP]]*MIS[[#This Row],[OrderQuantity]]</f>
        <v>693.75</v>
      </c>
      <c r="AG10471">
        <f>IF(MIS[[#This Row],[OrderSide]]="SELL",MIS[[#This Row],[VALUE]]-MIS[[#This Row],[LIVE_VALUE]],MIS[[#This Row],[LIVE_VALUE]]-MIS[[#This Row],[VALUE]])</f>
        <v>-45</v>
      </c>
      <c r="AH10471" t="str" cm="1">
        <f t="array" ref="AH10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1" t="str">
        <f>MIS[[#This Row],[TRADING SYMBOL]]</f>
        <v>NIFTY2552223750PE</v>
      </c>
      <c r="AJ10471" t="str">
        <f>IF(RIGHT(MIS[[#This Row],[Main/Hedge]],4)="MAIN","MAIN","HEDGE")</f>
        <v>HEDGE</v>
      </c>
      <c r="AK10471" t="str" cm="1">
        <f t="array" ref="AK10471">_xlfn._xlws.FILTER(Table4[Column1],ISNUMBER(SEARCH(Table4[Column1],MIS[[#This Row],[OrderUniqueIdentifier]])),"")</f>
        <v>NOTREND</v>
      </c>
    </row>
    <row r="10472" spans="1:37" x14ac:dyDescent="0.2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>
        <f>_xlfn.XLOOKUP(MIS[[#This Row],[TRADING SYMBOL]],[1]Sheet1!$D:$D,[1]Sheet1!$C:$C)</f>
        <v>4.0999999999999996</v>
      </c>
      <c r="AE10472">
        <f>MIS[[#This Row],[OrderAverageTradedPrice]]*MIS[[#This Row],[OrderQuantity]]</f>
        <v>106</v>
      </c>
      <c r="AF10472">
        <f>MIS[[#This Row],[LTP]]*MIS[[#This Row],[OrderQuantity]]</f>
        <v>82</v>
      </c>
      <c r="AG10472">
        <f>IF(MIS[[#This Row],[OrderSide]]="SELL",MIS[[#This Row],[VALUE]]-MIS[[#This Row],[LIVE_VALUE]],MIS[[#This Row],[LIVE_VALUE]]-MIS[[#This Row],[VALUE]])</f>
        <v>24</v>
      </c>
      <c r="AH10472" t="str" cm="1">
        <f t="array" ref="AH10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72" t="str">
        <f>MIS[[#This Row],[TRADING SYMBOL]]</f>
        <v>SENSEX2552085900CE</v>
      </c>
      <c r="AJ10472" t="str">
        <f>IF(RIGHT(MIS[[#This Row],[Main/Hedge]],4)="MAIN","MAIN","HEDGE")</f>
        <v>HEDGE</v>
      </c>
      <c r="AK10472" t="str" cm="1">
        <f t="array" ref="AK10472">_xlfn._xlws.FILTER(Table4[Column1],ISNUMBER(SEARCH(Table4[Column1],MIS[[#This Row],[OrderUniqueIdentifier]])),"")</f>
        <v>XYT</v>
      </c>
    </row>
    <row r="10473" spans="1:37" x14ac:dyDescent="0.2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>
        <f>_xlfn.XLOOKUP(MIS[[#This Row],[TRADING SYMBOL]],[1]Sheet1!$D:$D,[1]Sheet1!$C:$C)</f>
        <v>10</v>
      </c>
      <c r="AE10473">
        <f>MIS[[#This Row],[OrderAverageTradedPrice]]*MIS[[#This Row],[OrderQuantity]]</f>
        <v>237</v>
      </c>
      <c r="AF10473">
        <f>MIS[[#This Row],[LTP]]*MIS[[#This Row],[OrderQuantity]]</f>
        <v>200</v>
      </c>
      <c r="AG10473">
        <f>IF(MIS[[#This Row],[OrderSide]]="SELL",MIS[[#This Row],[VALUE]]-MIS[[#This Row],[LIVE_VALUE]],MIS[[#This Row],[LIVE_VALUE]]-MIS[[#This Row],[VALUE]])</f>
        <v>37</v>
      </c>
      <c r="AH10473" t="str" cm="1">
        <f t="array" ref="AH10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73" t="str">
        <f>MIS[[#This Row],[TRADING SYMBOL]]</f>
        <v>SENSEX2552078500PE</v>
      </c>
      <c r="AJ10473" t="str">
        <f>IF(RIGHT(MIS[[#This Row],[Main/Hedge]],4)="MAIN","MAIN","HEDGE")</f>
        <v>HEDGE</v>
      </c>
      <c r="AK10473" t="str" cm="1">
        <f t="array" ref="AK10473">_xlfn._xlws.FILTER(Table4[Column1],ISNUMBER(SEARCH(Table4[Column1],MIS[[#This Row],[OrderUniqueIdentifier]])),"")</f>
        <v>XYT</v>
      </c>
    </row>
    <row r="10474" spans="1:37" x14ac:dyDescent="0.2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>
        <f>_xlfn.XLOOKUP(MIS[[#This Row],[TRADING SYMBOL]],[1]Sheet1!$D:$D,[1]Sheet1!$C:$C)</f>
        <v>32.799999999999997</v>
      </c>
      <c r="AE10474">
        <f>MIS[[#This Row],[OrderAverageTradedPrice]]*MIS[[#This Row],[OrderQuantity]]</f>
        <v>651</v>
      </c>
      <c r="AF10474">
        <f>MIS[[#This Row],[LTP]]*MIS[[#This Row],[OrderQuantity]]</f>
        <v>656</v>
      </c>
      <c r="AG10474">
        <f>IF(MIS[[#This Row],[OrderSide]]="SELL",MIS[[#This Row],[VALUE]]-MIS[[#This Row],[LIVE_VALUE]],MIS[[#This Row],[LIVE_VALUE]]-MIS[[#This Row],[VALUE]])</f>
        <v>-5</v>
      </c>
      <c r="AH10474" t="str" cm="1">
        <f t="array" ref="AH104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4" t="str">
        <f>MIS[[#This Row],[TRADING SYMBOL]]</f>
        <v>SENSEX2552079800PE</v>
      </c>
      <c r="AJ10474" t="str">
        <f>IF(RIGHT(MIS[[#This Row],[Main/Hedge]],4)="MAIN","MAIN","HEDGE")</f>
        <v>HEDGE</v>
      </c>
      <c r="AK10474" t="str" cm="1">
        <f t="array" ref="AK10474">_xlfn._xlws.FILTER(Table4[Column1],ISNUMBER(SEARCH(Table4[Column1],MIS[[#This Row],[OrderUniqueIdentifier]])),"")</f>
        <v>NOTREND</v>
      </c>
    </row>
    <row r="10475" spans="1:37" x14ac:dyDescent="0.2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>
        <f>_xlfn.XLOOKUP(MIS[[#This Row],[TRADING SYMBOL]],[1]Sheet1!$D:$D,[1]Sheet1!$C:$C)</f>
        <v>9.25</v>
      </c>
      <c r="AE10475">
        <f>MIS[[#This Row],[OrderAverageTradedPrice]]*MIS[[#This Row],[OrderQuantity]]</f>
        <v>648.75</v>
      </c>
      <c r="AF10475">
        <f>MIS[[#This Row],[LTP]]*MIS[[#This Row],[OrderQuantity]]</f>
        <v>693.75</v>
      </c>
      <c r="AG10475">
        <f>IF(MIS[[#This Row],[OrderSide]]="SELL",MIS[[#This Row],[VALUE]]-MIS[[#This Row],[LIVE_VALUE]],MIS[[#This Row],[LIVE_VALUE]]-MIS[[#This Row],[VALUE]])</f>
        <v>-45</v>
      </c>
      <c r="AH10475" t="str" cm="1">
        <f t="array" ref="AH10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5" t="str">
        <f>MIS[[#This Row],[TRADING SYMBOL]]</f>
        <v>NIFTY2552223750PE</v>
      </c>
      <c r="AJ10475" t="str">
        <f>IF(RIGHT(MIS[[#This Row],[Main/Hedge]],4)="MAIN","MAIN","HEDGE")</f>
        <v>HEDGE</v>
      </c>
      <c r="AK10475" t="str" cm="1">
        <f t="array" ref="AK10475">_xlfn._xlws.FILTER(Table4[Column1],ISNUMBER(SEARCH(Table4[Column1],MIS[[#This Row],[OrderUniqueIdentifier]])),"")</f>
        <v>NOTREND</v>
      </c>
    </row>
    <row r="10476" spans="1:37" x14ac:dyDescent="0.2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>
        <f>_xlfn.XLOOKUP(MIS[[#This Row],[TRADING SYMBOL]],[1]Sheet1!$D:$D,[1]Sheet1!$C:$C)</f>
        <v>4.0999999999999996</v>
      </c>
      <c r="AE10476">
        <f>MIS[[#This Row],[OrderAverageTradedPrice]]*MIS[[#This Row],[OrderQuantity]]</f>
        <v>105</v>
      </c>
      <c r="AF10476">
        <f>MIS[[#This Row],[LTP]]*MIS[[#This Row],[OrderQuantity]]</f>
        <v>82</v>
      </c>
      <c r="AG10476">
        <f>IF(MIS[[#This Row],[OrderSide]]="SELL",MIS[[#This Row],[VALUE]]-MIS[[#This Row],[LIVE_VALUE]],MIS[[#This Row],[LIVE_VALUE]]-MIS[[#This Row],[VALUE]])</f>
        <v>23</v>
      </c>
      <c r="AH10476" t="str" cm="1">
        <f t="array" ref="AH10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76" t="str">
        <f>MIS[[#This Row],[TRADING SYMBOL]]</f>
        <v>SENSEX2552085900CE</v>
      </c>
      <c r="AJ10476" t="str">
        <f>IF(RIGHT(MIS[[#This Row],[Main/Hedge]],4)="MAIN","MAIN","HEDGE")</f>
        <v>HEDGE</v>
      </c>
      <c r="AK10476" t="str" cm="1">
        <f t="array" ref="AK10476">_xlfn._xlws.FILTER(Table4[Column1],ISNUMBER(SEARCH(Table4[Column1],MIS[[#This Row],[OrderUniqueIdentifier]])),"")</f>
        <v>XYT</v>
      </c>
    </row>
    <row r="10477" spans="1:37" x14ac:dyDescent="0.2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>
        <f>_xlfn.XLOOKUP(MIS[[#This Row],[TRADING SYMBOL]],[1]Sheet1!$D:$D,[1]Sheet1!$C:$C)</f>
        <v>32.799999999999997</v>
      </c>
      <c r="AE10477">
        <f>MIS[[#This Row],[OrderAverageTradedPrice]]*MIS[[#This Row],[OrderQuantity]]</f>
        <v>1304</v>
      </c>
      <c r="AF10477">
        <f>MIS[[#This Row],[LTP]]*MIS[[#This Row],[OrderQuantity]]</f>
        <v>1312</v>
      </c>
      <c r="AG10477">
        <f>IF(MIS[[#This Row],[OrderSide]]="SELL",MIS[[#This Row],[VALUE]]-MIS[[#This Row],[LIVE_VALUE]],MIS[[#This Row],[LIVE_VALUE]]-MIS[[#This Row],[VALUE]])</f>
        <v>-8</v>
      </c>
      <c r="AH10477" t="str" cm="1">
        <f t="array" ref="AH10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7" t="str">
        <f>MIS[[#This Row],[TRADING SYMBOL]]</f>
        <v>SENSEX2552079800PE</v>
      </c>
      <c r="AJ10477" t="str">
        <f>IF(RIGHT(MIS[[#This Row],[Main/Hedge]],4)="MAIN","MAIN","HEDGE")</f>
        <v>HEDGE</v>
      </c>
      <c r="AK10477" t="str" cm="1">
        <f t="array" ref="AK10477">_xlfn._xlws.FILTER(Table4[Column1],ISNUMBER(SEARCH(Table4[Column1],MIS[[#This Row],[OrderUniqueIdentifier]])),"")</f>
        <v>NOTREND</v>
      </c>
    </row>
    <row r="10478" spans="1:37" x14ac:dyDescent="0.2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>
        <f>_xlfn.XLOOKUP(MIS[[#This Row],[TRADING SYMBOL]],[1]Sheet1!$D:$D,[1]Sheet1!$C:$C)</f>
        <v>10</v>
      </c>
      <c r="AE10478">
        <f>MIS[[#This Row],[OrderAverageTradedPrice]]*MIS[[#This Row],[OrderQuantity]]</f>
        <v>474</v>
      </c>
      <c r="AF10478">
        <f>MIS[[#This Row],[LTP]]*MIS[[#This Row],[OrderQuantity]]</f>
        <v>400</v>
      </c>
      <c r="AG10478">
        <f>IF(MIS[[#This Row],[OrderSide]]="SELL",MIS[[#This Row],[VALUE]]-MIS[[#This Row],[LIVE_VALUE]],MIS[[#This Row],[LIVE_VALUE]]-MIS[[#This Row],[VALUE]])</f>
        <v>74</v>
      </c>
      <c r="AH10478" t="str" cm="1">
        <f t="array" ref="AH10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78" t="str">
        <f>MIS[[#This Row],[TRADING SYMBOL]]</f>
        <v>SENSEX2552078500PE</v>
      </c>
      <c r="AJ10478" t="str">
        <f>IF(RIGHT(MIS[[#This Row],[Main/Hedge]],4)="MAIN","MAIN","HEDGE")</f>
        <v>HEDGE</v>
      </c>
      <c r="AK10478" t="str" cm="1">
        <f t="array" ref="AK10478">_xlfn._xlws.FILTER(Table4[Column1],ISNUMBER(SEARCH(Table4[Column1],MIS[[#This Row],[OrderUniqueIdentifier]])),"")</f>
        <v>XYT</v>
      </c>
    </row>
    <row r="10479" spans="1:37" x14ac:dyDescent="0.2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>
        <f>_xlfn.XLOOKUP(MIS[[#This Row],[TRADING SYMBOL]],[1]Sheet1!$D:$D,[1]Sheet1!$C:$C)</f>
        <v>9.25</v>
      </c>
      <c r="AE10479">
        <f>MIS[[#This Row],[OrderAverageTradedPrice]]*MIS[[#This Row],[OrderQuantity]]</f>
        <v>648.75</v>
      </c>
      <c r="AF10479">
        <f>MIS[[#This Row],[LTP]]*MIS[[#This Row],[OrderQuantity]]</f>
        <v>693.75</v>
      </c>
      <c r="AG10479">
        <f>IF(MIS[[#This Row],[OrderSide]]="SELL",MIS[[#This Row],[VALUE]]-MIS[[#This Row],[LIVE_VALUE]],MIS[[#This Row],[LIVE_VALUE]]-MIS[[#This Row],[VALUE]])</f>
        <v>-45</v>
      </c>
      <c r="AH10479" t="str" cm="1">
        <f t="array" ref="AH104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9" t="str">
        <f>MIS[[#This Row],[TRADING SYMBOL]]</f>
        <v>NIFTY2552223750PE</v>
      </c>
      <c r="AJ10479" t="str">
        <f>IF(RIGHT(MIS[[#This Row],[Main/Hedge]],4)="MAIN","MAIN","HEDGE")</f>
        <v>HEDGE</v>
      </c>
      <c r="AK10479" t="str" cm="1">
        <f t="array" ref="AK10479">_xlfn._xlws.FILTER(Table4[Column1],ISNUMBER(SEARCH(Table4[Column1],MIS[[#This Row],[OrderUniqueIdentifier]])),"")</f>
        <v>NOTREND</v>
      </c>
    </row>
    <row r="10480" spans="1:37" x14ac:dyDescent="0.2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>
        <f>_xlfn.XLOOKUP(MIS[[#This Row],[TRADING SYMBOL]],[1]Sheet1!$D:$D,[1]Sheet1!$C:$C)</f>
        <v>17.8</v>
      </c>
      <c r="AE10480">
        <f>MIS[[#This Row],[OrderAverageTradedPrice]]*MIS[[#This Row],[OrderQuantity]]</f>
        <v>336</v>
      </c>
      <c r="AF10480">
        <f>MIS[[#This Row],[LTP]]*MIS[[#This Row],[OrderQuantity]]</f>
        <v>356</v>
      </c>
      <c r="AG10480">
        <f>IF(MIS[[#This Row],[OrderSide]]="SELL",MIS[[#This Row],[VALUE]]-MIS[[#This Row],[LIVE_VALUE]],MIS[[#This Row],[LIVE_VALUE]]-MIS[[#This Row],[VALUE]])</f>
        <v>-20</v>
      </c>
      <c r="AH10480" t="str" cm="1">
        <f t="array" ref="AH104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0" t="str">
        <f>MIS[[#This Row],[TRADING SYMBOL]]</f>
        <v>SENSEX2552084800CE</v>
      </c>
      <c r="AJ10480" t="str">
        <f>IF(RIGHT(MIS[[#This Row],[Main/Hedge]],4)="MAIN","MAIN","HEDGE")</f>
        <v>HEDGE</v>
      </c>
      <c r="AK10480" t="str" cm="1">
        <f t="array" ref="AK10480">_xlfn._xlws.FILTER(Table4[Column1],ISNUMBER(SEARCH(Table4[Column1],MIS[[#This Row],[OrderUniqueIdentifier]])),"")</f>
        <v>NOTREND</v>
      </c>
    </row>
    <row r="10481" spans="1:37" x14ac:dyDescent="0.2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>
        <f>_xlfn.XLOOKUP(MIS[[#This Row],[TRADING SYMBOL]],[1]Sheet1!$D:$D,[1]Sheet1!$C:$C)</f>
        <v>4.0999999999999996</v>
      </c>
      <c r="AE10481">
        <f>MIS[[#This Row],[OrderAverageTradedPrice]]*MIS[[#This Row],[OrderQuantity]]</f>
        <v>105</v>
      </c>
      <c r="AF10481">
        <f>MIS[[#This Row],[LTP]]*MIS[[#This Row],[OrderQuantity]]</f>
        <v>82</v>
      </c>
      <c r="AG10481">
        <f>IF(MIS[[#This Row],[OrderSide]]="SELL",MIS[[#This Row],[VALUE]]-MIS[[#This Row],[LIVE_VALUE]],MIS[[#This Row],[LIVE_VALUE]]-MIS[[#This Row],[VALUE]])</f>
        <v>23</v>
      </c>
      <c r="AH10481" t="str" cm="1">
        <f t="array" ref="AH10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81" t="str">
        <f>MIS[[#This Row],[TRADING SYMBOL]]</f>
        <v>SENSEX2552085900CE</v>
      </c>
      <c r="AJ10481" t="str">
        <f>IF(RIGHT(MIS[[#This Row],[Main/Hedge]],4)="MAIN","MAIN","HEDGE")</f>
        <v>HEDGE</v>
      </c>
      <c r="AK10481" t="str" cm="1">
        <f t="array" ref="AK10481">_xlfn._xlws.FILTER(Table4[Column1],ISNUMBER(SEARCH(Table4[Column1],MIS[[#This Row],[OrderUniqueIdentifier]])),"")</f>
        <v>XYT</v>
      </c>
    </row>
    <row r="10482" spans="1:37" x14ac:dyDescent="0.2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>
        <f>_xlfn.XLOOKUP(MIS[[#This Row],[TRADING SYMBOL]],[1]Sheet1!$D:$D,[1]Sheet1!$C:$C)</f>
        <v>4.0999999999999996</v>
      </c>
      <c r="AE10482">
        <f>MIS[[#This Row],[OrderAverageTradedPrice]]*MIS[[#This Row],[OrderQuantity]]</f>
        <v>105</v>
      </c>
      <c r="AF10482">
        <f>MIS[[#This Row],[LTP]]*MIS[[#This Row],[OrderQuantity]]</f>
        <v>82</v>
      </c>
      <c r="AG10482">
        <f>IF(MIS[[#This Row],[OrderSide]]="SELL",MIS[[#This Row],[VALUE]]-MIS[[#This Row],[LIVE_VALUE]],MIS[[#This Row],[LIVE_VALUE]]-MIS[[#This Row],[VALUE]])</f>
        <v>23</v>
      </c>
      <c r="AH10482" t="str" cm="1">
        <f t="array" ref="AH10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82" t="str">
        <f>MIS[[#This Row],[TRADING SYMBOL]]</f>
        <v>SENSEX2552085900CE</v>
      </c>
      <c r="AJ10482" t="str">
        <f>IF(RIGHT(MIS[[#This Row],[Main/Hedge]],4)="MAIN","MAIN","HEDGE")</f>
        <v>HEDGE</v>
      </c>
      <c r="AK10482" t="str" cm="1">
        <f t="array" ref="AK10482">_xlfn._xlws.FILTER(Table4[Column1],ISNUMBER(SEARCH(Table4[Column1],MIS[[#This Row],[OrderUniqueIdentifier]])),"")</f>
        <v>XYT</v>
      </c>
    </row>
    <row r="10483" spans="1:37" x14ac:dyDescent="0.2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>
        <f>_xlfn.XLOOKUP(MIS[[#This Row],[TRADING SYMBOL]],[1]Sheet1!$D:$D,[1]Sheet1!$C:$C)</f>
        <v>32.799999999999997</v>
      </c>
      <c r="AE10483">
        <f>MIS[[#This Row],[OrderAverageTradedPrice]]*MIS[[#This Row],[OrderQuantity]]</f>
        <v>651</v>
      </c>
      <c r="AF10483">
        <f>MIS[[#This Row],[LTP]]*MIS[[#This Row],[OrderQuantity]]</f>
        <v>656</v>
      </c>
      <c r="AG10483">
        <f>IF(MIS[[#This Row],[OrderSide]]="SELL",MIS[[#This Row],[VALUE]]-MIS[[#This Row],[LIVE_VALUE]],MIS[[#This Row],[LIVE_VALUE]]-MIS[[#This Row],[VALUE]])</f>
        <v>-5</v>
      </c>
      <c r="AH10483" t="str" cm="1">
        <f t="array" ref="AH104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3" t="str">
        <f>MIS[[#This Row],[TRADING SYMBOL]]</f>
        <v>SENSEX2552079800PE</v>
      </c>
      <c r="AJ10483" t="str">
        <f>IF(RIGHT(MIS[[#This Row],[Main/Hedge]],4)="MAIN","MAIN","HEDGE")</f>
        <v>HEDGE</v>
      </c>
      <c r="AK10483" t="str" cm="1">
        <f t="array" ref="AK10483">_xlfn._xlws.FILTER(Table4[Column1],ISNUMBER(SEARCH(Table4[Column1],MIS[[#This Row],[OrderUniqueIdentifier]])),"")</f>
        <v>NOTREND</v>
      </c>
    </row>
    <row r="10484" spans="1:37" x14ac:dyDescent="0.2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>
        <f>_xlfn.XLOOKUP(MIS[[#This Row],[TRADING SYMBOL]],[1]Sheet1!$D:$D,[1]Sheet1!$C:$C)</f>
        <v>3.05</v>
      </c>
      <c r="AE10484">
        <f>MIS[[#This Row],[OrderAverageTradedPrice]]*MIS[[#This Row],[OrderQuantity]]</f>
        <v>663.75</v>
      </c>
      <c r="AF10484">
        <f>MIS[[#This Row],[LTP]]*MIS[[#This Row],[OrderQuantity]]</f>
        <v>686.25</v>
      </c>
      <c r="AG10484">
        <f>IF(MIS[[#This Row],[OrderSide]]="SELL",MIS[[#This Row],[VALUE]]-MIS[[#This Row],[LIVE_VALUE]],MIS[[#This Row],[LIVE_VALUE]]-MIS[[#This Row],[VALUE]])</f>
        <v>-22.5</v>
      </c>
      <c r="AH10484" t="str" cm="1">
        <f t="array" ref="AH10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4" t="str">
        <f>MIS[[#This Row],[TRADING SYMBOL]]</f>
        <v>NIFTY2552226350CE</v>
      </c>
      <c r="AJ10484" t="str">
        <f>IF(RIGHT(MIS[[#This Row],[Main/Hedge]],4)="MAIN","MAIN","HEDGE")</f>
        <v>HEDGE</v>
      </c>
      <c r="AK10484" t="str" cm="1">
        <f t="array" ref="AK10484">_xlfn._xlws.FILTER(Table4[Column1],ISNUMBER(SEARCH(Table4[Column1],MIS[[#This Row],[OrderUniqueIdentifier]])),"")</f>
        <v>NOTREND</v>
      </c>
    </row>
    <row r="10485" spans="1:37" x14ac:dyDescent="0.2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>
        <f>_xlfn.XLOOKUP(MIS[[#This Row],[TRADING SYMBOL]],[1]Sheet1!$D:$D,[1]Sheet1!$C:$C)</f>
        <v>4.0999999999999996</v>
      </c>
      <c r="AE10485">
        <f>MIS[[#This Row],[OrderAverageTradedPrice]]*MIS[[#This Row],[OrderQuantity]]</f>
        <v>318</v>
      </c>
      <c r="AF10485">
        <f>MIS[[#This Row],[LTP]]*MIS[[#This Row],[OrderQuantity]]</f>
        <v>245.99999999999997</v>
      </c>
      <c r="AG10485">
        <f>IF(MIS[[#This Row],[OrderSide]]="SELL",MIS[[#This Row],[VALUE]]-MIS[[#This Row],[LIVE_VALUE]],MIS[[#This Row],[LIVE_VALUE]]-MIS[[#This Row],[VALUE]])</f>
        <v>72.000000000000028</v>
      </c>
      <c r="AH10485" t="str" cm="1">
        <f t="array" ref="AH10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85" t="str">
        <f>MIS[[#This Row],[TRADING SYMBOL]]</f>
        <v>SENSEX2552085900CE</v>
      </c>
      <c r="AJ10485" t="str">
        <f>IF(RIGHT(MIS[[#This Row],[Main/Hedge]],4)="MAIN","MAIN","HEDGE")</f>
        <v>HEDGE</v>
      </c>
      <c r="AK10485" t="str" cm="1">
        <f t="array" ref="AK10485">_xlfn._xlws.FILTER(Table4[Column1],ISNUMBER(SEARCH(Table4[Column1],MIS[[#This Row],[OrderUniqueIdentifier]])),"")</f>
        <v>XYT</v>
      </c>
    </row>
    <row r="10486" spans="1:37" x14ac:dyDescent="0.2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>
        <f>_xlfn.XLOOKUP(MIS[[#This Row],[TRADING SYMBOL]],[1]Sheet1!$D:$D,[1]Sheet1!$C:$C)</f>
        <v>11.55</v>
      </c>
      <c r="AE10486">
        <f>MIS[[#This Row],[OrderAverageTradedPrice]]*MIS[[#This Row],[OrderQuantity]]</f>
        <v>672</v>
      </c>
      <c r="AF10486">
        <f>MIS[[#This Row],[LTP]]*MIS[[#This Row],[OrderQuantity]]</f>
        <v>693</v>
      </c>
      <c r="AG10486">
        <f>IF(MIS[[#This Row],[OrderSide]]="SELL",MIS[[#This Row],[VALUE]]-MIS[[#This Row],[LIVE_VALUE]],MIS[[#This Row],[LIVE_VALUE]]-MIS[[#This Row],[VALUE]])</f>
        <v>-21</v>
      </c>
      <c r="AH10486" t="str" cm="1">
        <f t="array" ref="AH10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86" t="str">
        <f>MIS[[#This Row],[TRADING SYMBOL]]</f>
        <v>SENSEX2552078400PE</v>
      </c>
      <c r="AJ10486" t="str">
        <f>IF(RIGHT(MIS[[#This Row],[Main/Hedge]],4)="MAIN","MAIN","HEDGE")</f>
        <v>HEDGE</v>
      </c>
      <c r="AK10486" t="str" cm="1">
        <f t="array" ref="AK10486">_xlfn._xlws.FILTER(Table4[Column1],ISNUMBER(SEARCH(Table4[Column1],MIS[[#This Row],[OrderUniqueIdentifier]])),"")</f>
        <v>XYT</v>
      </c>
    </row>
    <row r="10487" spans="1:37" x14ac:dyDescent="0.2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>
        <f>_xlfn.XLOOKUP(MIS[[#This Row],[TRADING SYMBOL]],[1]Sheet1!$D:$D,[1]Sheet1!$C:$C)</f>
        <v>17.8</v>
      </c>
      <c r="AE10487">
        <f>MIS[[#This Row],[OrderAverageTradedPrice]]*MIS[[#This Row],[OrderQuantity]]</f>
        <v>1344</v>
      </c>
      <c r="AF10487">
        <f>MIS[[#This Row],[LTP]]*MIS[[#This Row],[OrderQuantity]]</f>
        <v>1424</v>
      </c>
      <c r="AG10487">
        <f>IF(MIS[[#This Row],[OrderSide]]="SELL",MIS[[#This Row],[VALUE]]-MIS[[#This Row],[LIVE_VALUE]],MIS[[#This Row],[LIVE_VALUE]]-MIS[[#This Row],[VALUE]])</f>
        <v>-80</v>
      </c>
      <c r="AH10487" t="str" cm="1">
        <f t="array" ref="AH104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7" t="str">
        <f>MIS[[#This Row],[TRADING SYMBOL]]</f>
        <v>SENSEX2552084800CE</v>
      </c>
      <c r="AJ10487" t="str">
        <f>IF(RIGHT(MIS[[#This Row],[Main/Hedge]],4)="MAIN","MAIN","HEDGE")</f>
        <v>HEDGE</v>
      </c>
      <c r="AK10487" t="str" cm="1">
        <f t="array" ref="AK10487">_xlfn._xlws.FILTER(Table4[Column1],ISNUMBER(SEARCH(Table4[Column1],MIS[[#This Row],[OrderUniqueIdentifier]])),"")</f>
        <v>NOTREND</v>
      </c>
    </row>
    <row r="10488" spans="1:37" x14ac:dyDescent="0.2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>
        <f>_xlfn.XLOOKUP(MIS[[#This Row],[TRADING SYMBOL]],[1]Sheet1!$D:$D,[1]Sheet1!$C:$C)</f>
        <v>9.25</v>
      </c>
      <c r="AE10488">
        <f>MIS[[#This Row],[OrderAverageTradedPrice]]*MIS[[#This Row],[OrderQuantity]]</f>
        <v>1946.25</v>
      </c>
      <c r="AF10488">
        <f>MIS[[#This Row],[LTP]]*MIS[[#This Row],[OrderQuantity]]</f>
        <v>2081.25</v>
      </c>
      <c r="AG10488">
        <f>IF(MIS[[#This Row],[OrderSide]]="SELL",MIS[[#This Row],[VALUE]]-MIS[[#This Row],[LIVE_VALUE]],MIS[[#This Row],[LIVE_VALUE]]-MIS[[#This Row],[VALUE]])</f>
        <v>-135</v>
      </c>
      <c r="AH10488" t="str" cm="1">
        <f t="array" ref="AH104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8" t="str">
        <f>MIS[[#This Row],[TRADING SYMBOL]]</f>
        <v>NIFTY2552223750PE</v>
      </c>
      <c r="AJ10488" t="str">
        <f>IF(RIGHT(MIS[[#This Row],[Main/Hedge]],4)="MAIN","MAIN","HEDGE")</f>
        <v>HEDGE</v>
      </c>
      <c r="AK10488" t="str" cm="1">
        <f t="array" ref="AK10488">_xlfn._xlws.FILTER(Table4[Column1],ISNUMBER(SEARCH(Table4[Column1],MIS[[#This Row],[OrderUniqueIdentifier]])),"")</f>
        <v>NOTREND</v>
      </c>
    </row>
    <row r="10489" spans="1:37" x14ac:dyDescent="0.2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>
        <f>_xlfn.XLOOKUP(MIS[[#This Row],[TRADING SYMBOL]],[1]Sheet1!$D:$D,[1]Sheet1!$C:$C)</f>
        <v>17.8</v>
      </c>
      <c r="AE10489">
        <f>MIS[[#This Row],[OrderAverageTradedPrice]]*MIS[[#This Row],[OrderQuantity]]</f>
        <v>1340</v>
      </c>
      <c r="AF10489">
        <f>MIS[[#This Row],[LTP]]*MIS[[#This Row],[OrderQuantity]]</f>
        <v>1424</v>
      </c>
      <c r="AG10489">
        <f>IF(MIS[[#This Row],[OrderSide]]="SELL",MIS[[#This Row],[VALUE]]-MIS[[#This Row],[LIVE_VALUE]],MIS[[#This Row],[LIVE_VALUE]]-MIS[[#This Row],[VALUE]])</f>
        <v>-84</v>
      </c>
      <c r="AH10489" t="str" cm="1">
        <f t="array" ref="AH104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9" t="str">
        <f>MIS[[#This Row],[TRADING SYMBOL]]</f>
        <v>SENSEX2552084800CE</v>
      </c>
      <c r="AJ10489" t="str">
        <f>IF(RIGHT(MIS[[#This Row],[Main/Hedge]],4)="MAIN","MAIN","HEDGE")</f>
        <v>HEDGE</v>
      </c>
      <c r="AK10489" t="str" cm="1">
        <f t="array" ref="AK10489">_xlfn._xlws.FILTER(Table4[Column1],ISNUMBER(SEARCH(Table4[Column1],MIS[[#This Row],[OrderUniqueIdentifier]])),"")</f>
        <v>NOTREND</v>
      </c>
    </row>
    <row r="10490" spans="1:37" x14ac:dyDescent="0.2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>
        <f>_xlfn.XLOOKUP(MIS[[#This Row],[TRADING SYMBOL]],[1]Sheet1!$D:$D,[1]Sheet1!$C:$C)</f>
        <v>8.25</v>
      </c>
      <c r="AE10490">
        <f>MIS[[#This Row],[OrderAverageTradedPrice]]*MIS[[#This Row],[OrderQuantity]]</f>
        <v>783.99999999999602</v>
      </c>
      <c r="AF10490">
        <f>MIS[[#This Row],[LTP]]*MIS[[#This Row],[OrderQuantity]]</f>
        <v>495</v>
      </c>
      <c r="AG10490">
        <f>IF(MIS[[#This Row],[OrderSide]]="SELL",MIS[[#This Row],[VALUE]]-MIS[[#This Row],[LIVE_VALUE]],MIS[[#This Row],[LIVE_VALUE]]-MIS[[#This Row],[VALUE]])</f>
        <v>288.99999999999602</v>
      </c>
      <c r="AH10490" t="str" cm="1">
        <f t="array" ref="AH10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90" t="str">
        <f>MIS[[#This Row],[TRADING SYMBOL]]</f>
        <v>SENSEX2552078600PE</v>
      </c>
      <c r="AJ10490" t="str">
        <f>IF(RIGHT(MIS[[#This Row],[Main/Hedge]],4)="MAIN","MAIN","HEDGE")</f>
        <v>HEDGE</v>
      </c>
      <c r="AK10490" t="str" cm="1">
        <f t="array" ref="AK10490">_xlfn._xlws.FILTER(Table4[Column1],ISNUMBER(SEARCH(Table4[Column1],MIS[[#This Row],[OrderUniqueIdentifier]])),"")</f>
        <v>XYT</v>
      </c>
    </row>
    <row r="10491" spans="1:37" x14ac:dyDescent="0.2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>
        <f>_xlfn.XLOOKUP(MIS[[#This Row],[TRADING SYMBOL]],[1]Sheet1!$D:$D,[1]Sheet1!$C:$C)</f>
        <v>8.25</v>
      </c>
      <c r="AE10491">
        <f>MIS[[#This Row],[OrderAverageTradedPrice]]*MIS[[#This Row],[OrderQuantity]]</f>
        <v>260</v>
      </c>
      <c r="AF10491">
        <f>MIS[[#This Row],[LTP]]*MIS[[#This Row],[OrderQuantity]]</f>
        <v>165</v>
      </c>
      <c r="AG10491">
        <f>IF(MIS[[#This Row],[OrderSide]]="SELL",MIS[[#This Row],[VALUE]]-MIS[[#This Row],[LIVE_VALUE]],MIS[[#This Row],[LIVE_VALUE]]-MIS[[#This Row],[VALUE]])</f>
        <v>95</v>
      </c>
      <c r="AH10491" t="str" cm="1">
        <f t="array" ref="AH10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91" t="str">
        <f>MIS[[#This Row],[TRADING SYMBOL]]</f>
        <v>SENSEX2552078600PE</v>
      </c>
      <c r="AJ10491" t="str">
        <f>IF(RIGHT(MIS[[#This Row],[Main/Hedge]],4)="MAIN","MAIN","HEDGE")</f>
        <v>HEDGE</v>
      </c>
      <c r="AK10491" t="str" cm="1">
        <f t="array" ref="AK10491">_xlfn._xlws.FILTER(Table4[Column1],ISNUMBER(SEARCH(Table4[Column1],MIS[[#This Row],[OrderUniqueIdentifier]])),"")</f>
        <v>XYT</v>
      </c>
    </row>
    <row r="10492" spans="1:37" x14ac:dyDescent="0.2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>
        <f>_xlfn.XLOOKUP(MIS[[#This Row],[TRADING SYMBOL]],[1]Sheet1!$D:$D,[1]Sheet1!$C:$C)</f>
        <v>409.5</v>
      </c>
      <c r="AE10492">
        <f>MIS[[#This Row],[OrderAverageTradedPrice]]*MIS[[#This Row],[OrderQuantity]]</f>
        <v>8046</v>
      </c>
      <c r="AF10492">
        <f>MIS[[#This Row],[LTP]]*MIS[[#This Row],[OrderQuantity]]</f>
        <v>8190</v>
      </c>
      <c r="AG10492">
        <f>IF(MIS[[#This Row],[OrderSide]]="SELL",MIS[[#This Row],[VALUE]]-MIS[[#This Row],[LIVE_VALUE]],MIS[[#This Row],[LIVE_VALUE]]-MIS[[#This Row],[VALUE]])</f>
        <v>144</v>
      </c>
      <c r="AH10492" t="str" cm="1">
        <f t="array" ref="AH104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492" t="str">
        <f>MIS[[#This Row],[TRADING SYMBOL]]</f>
        <v>SENSEX2552082300PE</v>
      </c>
      <c r="AJ10492" t="str">
        <f>IF(RIGHT(MIS[[#This Row],[Main/Hedge]],4)="MAIN","MAIN","HEDGE")</f>
        <v>MAIN</v>
      </c>
      <c r="AK10492" t="str" cm="1">
        <f t="array" ref="AK10492">_xlfn._xlws.FILTER(Table4[Column1],ISNUMBER(SEARCH(Table4[Column1],MIS[[#This Row],[OrderUniqueIdentifier]])),"")</f>
        <v>LONGSHORT</v>
      </c>
    </row>
    <row r="10493" spans="1:37" x14ac:dyDescent="0.2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>
        <f>_xlfn.XLOOKUP(MIS[[#This Row],[TRADING SYMBOL]],[1]Sheet1!$D:$D,[1]Sheet1!$C:$C)</f>
        <v>9.25</v>
      </c>
      <c r="AE10493">
        <f>MIS[[#This Row],[OrderAverageTradedPrice]]*MIS[[#This Row],[OrderQuantity]]</f>
        <v>648.75</v>
      </c>
      <c r="AF10493">
        <f>MIS[[#This Row],[LTP]]*MIS[[#This Row],[OrderQuantity]]</f>
        <v>693.75</v>
      </c>
      <c r="AG10493">
        <f>IF(MIS[[#This Row],[OrderSide]]="SELL",MIS[[#This Row],[VALUE]]-MIS[[#This Row],[LIVE_VALUE]],MIS[[#This Row],[LIVE_VALUE]]-MIS[[#This Row],[VALUE]])</f>
        <v>-45</v>
      </c>
      <c r="AH10493" t="str" cm="1">
        <f t="array" ref="AH10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3" t="str">
        <f>MIS[[#This Row],[TRADING SYMBOL]]</f>
        <v>NIFTY2552223750PE</v>
      </c>
      <c r="AJ10493" t="str">
        <f>IF(RIGHT(MIS[[#This Row],[Main/Hedge]],4)="MAIN","MAIN","HEDGE")</f>
        <v>HEDGE</v>
      </c>
      <c r="AK10493" t="str" cm="1">
        <f t="array" ref="AK10493">_xlfn._xlws.FILTER(Table4[Column1],ISNUMBER(SEARCH(Table4[Column1],MIS[[#This Row],[OrderUniqueIdentifier]])),"")</f>
        <v>NOTREND</v>
      </c>
    </row>
    <row r="10494" spans="1:37" x14ac:dyDescent="0.2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>
        <f>_xlfn.XLOOKUP(MIS[[#This Row],[TRADING SYMBOL]],[1]Sheet1!$D:$D,[1]Sheet1!$C:$C)</f>
        <v>17.8</v>
      </c>
      <c r="AE10494">
        <f>MIS[[#This Row],[OrderAverageTradedPrice]]*MIS[[#This Row],[OrderQuantity]]</f>
        <v>336</v>
      </c>
      <c r="AF10494">
        <f>MIS[[#This Row],[LTP]]*MIS[[#This Row],[OrderQuantity]]</f>
        <v>356</v>
      </c>
      <c r="AG10494">
        <f>IF(MIS[[#This Row],[OrderSide]]="SELL",MIS[[#This Row],[VALUE]]-MIS[[#This Row],[LIVE_VALUE]],MIS[[#This Row],[LIVE_VALUE]]-MIS[[#This Row],[VALUE]])</f>
        <v>-20</v>
      </c>
      <c r="AH10494" t="str" cm="1">
        <f t="array" ref="AH104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4" t="str">
        <f>MIS[[#This Row],[TRADING SYMBOL]]</f>
        <v>SENSEX2552084800CE</v>
      </c>
      <c r="AJ10494" t="str">
        <f>IF(RIGHT(MIS[[#This Row],[Main/Hedge]],4)="MAIN","MAIN","HEDGE")</f>
        <v>HEDGE</v>
      </c>
      <c r="AK10494" t="str" cm="1">
        <f t="array" ref="AK10494">_xlfn._xlws.FILTER(Table4[Column1],ISNUMBER(SEARCH(Table4[Column1],MIS[[#This Row],[OrderUniqueIdentifier]])),"")</f>
        <v>NOTREND</v>
      </c>
    </row>
    <row r="10495" spans="1:37" x14ac:dyDescent="0.2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>
        <f>_xlfn.XLOOKUP(MIS[[#This Row],[TRADING SYMBOL]],[1]Sheet1!$D:$D,[1]Sheet1!$C:$C)</f>
        <v>3.05</v>
      </c>
      <c r="AE10495">
        <f>MIS[[#This Row],[OrderAverageTradedPrice]]*MIS[[#This Row],[OrderQuantity]]</f>
        <v>663.75</v>
      </c>
      <c r="AF10495">
        <f>MIS[[#This Row],[LTP]]*MIS[[#This Row],[OrderQuantity]]</f>
        <v>686.25</v>
      </c>
      <c r="AG10495">
        <f>IF(MIS[[#This Row],[OrderSide]]="SELL",MIS[[#This Row],[VALUE]]-MIS[[#This Row],[LIVE_VALUE]],MIS[[#This Row],[LIVE_VALUE]]-MIS[[#This Row],[VALUE]])</f>
        <v>-22.5</v>
      </c>
      <c r="AH10495" t="str" cm="1">
        <f t="array" ref="AH104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5" t="str">
        <f>MIS[[#This Row],[TRADING SYMBOL]]</f>
        <v>NIFTY2552226350CE</v>
      </c>
      <c r="AJ10495" t="str">
        <f>IF(RIGHT(MIS[[#This Row],[Main/Hedge]],4)="MAIN","MAIN","HEDGE")</f>
        <v>HEDGE</v>
      </c>
      <c r="AK10495" t="str" cm="1">
        <f t="array" ref="AK10495">_xlfn._xlws.FILTER(Table4[Column1],ISNUMBER(SEARCH(Table4[Column1],MIS[[#This Row],[OrderUniqueIdentifier]])),"")</f>
        <v>NOTREND</v>
      </c>
    </row>
    <row r="10496" spans="1:37" x14ac:dyDescent="0.2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>
        <f>_xlfn.XLOOKUP(MIS[[#This Row],[TRADING SYMBOL]],[1]Sheet1!$D:$D,[1]Sheet1!$C:$C)</f>
        <v>4.0999999999999996</v>
      </c>
      <c r="AE10496">
        <f>MIS[[#This Row],[OrderAverageTradedPrice]]*MIS[[#This Row],[OrderQuantity]]</f>
        <v>318</v>
      </c>
      <c r="AF10496">
        <f>MIS[[#This Row],[LTP]]*MIS[[#This Row],[OrderQuantity]]</f>
        <v>245.99999999999997</v>
      </c>
      <c r="AG10496">
        <f>IF(MIS[[#This Row],[OrderSide]]="SELL",MIS[[#This Row],[VALUE]]-MIS[[#This Row],[LIVE_VALUE]],MIS[[#This Row],[LIVE_VALUE]]-MIS[[#This Row],[VALUE]])</f>
        <v>72.000000000000028</v>
      </c>
      <c r="AH10496" t="str" cm="1">
        <f t="array" ref="AH10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96" t="str">
        <f>MIS[[#This Row],[TRADING SYMBOL]]</f>
        <v>SENSEX2552085900CE</v>
      </c>
      <c r="AJ10496" t="str">
        <f>IF(RIGHT(MIS[[#This Row],[Main/Hedge]],4)="MAIN","MAIN","HEDGE")</f>
        <v>HEDGE</v>
      </c>
      <c r="AK10496" t="str" cm="1">
        <f t="array" ref="AK10496">_xlfn._xlws.FILTER(Table4[Column1],ISNUMBER(SEARCH(Table4[Column1],MIS[[#This Row],[OrderUniqueIdentifier]])),"")</f>
        <v>XYT</v>
      </c>
    </row>
    <row r="10497" spans="1:37" x14ac:dyDescent="0.2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>
        <f>_xlfn.XLOOKUP(MIS[[#This Row],[TRADING SYMBOL]],[1]Sheet1!$D:$D,[1]Sheet1!$C:$C)</f>
        <v>4.0999999999999996</v>
      </c>
      <c r="AE10497">
        <f>MIS[[#This Row],[OrderAverageTradedPrice]]*MIS[[#This Row],[OrderQuantity]]</f>
        <v>315</v>
      </c>
      <c r="AF10497">
        <f>MIS[[#This Row],[LTP]]*MIS[[#This Row],[OrderQuantity]]</f>
        <v>245.99999999999997</v>
      </c>
      <c r="AG10497">
        <f>IF(MIS[[#This Row],[OrderSide]]="SELL",MIS[[#This Row],[VALUE]]-MIS[[#This Row],[LIVE_VALUE]],MIS[[#This Row],[LIVE_VALUE]]-MIS[[#This Row],[VALUE]])</f>
        <v>69.000000000000028</v>
      </c>
      <c r="AH10497" t="str" cm="1">
        <f t="array" ref="AH10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97" t="str">
        <f>MIS[[#This Row],[TRADING SYMBOL]]</f>
        <v>SENSEX2552085900CE</v>
      </c>
      <c r="AJ10497" t="str">
        <f>IF(RIGHT(MIS[[#This Row],[Main/Hedge]],4)="MAIN","MAIN","HEDGE")</f>
        <v>HEDGE</v>
      </c>
      <c r="AK10497" t="str" cm="1">
        <f t="array" ref="AK10497">_xlfn._xlws.FILTER(Table4[Column1],ISNUMBER(SEARCH(Table4[Column1],MIS[[#This Row],[OrderUniqueIdentifier]])),"")</f>
        <v>XYT</v>
      </c>
    </row>
    <row r="10498" spans="1:37" x14ac:dyDescent="0.2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>
        <f>_xlfn.XLOOKUP(MIS[[#This Row],[TRADING SYMBOL]],[1]Sheet1!$D:$D,[1]Sheet1!$C:$C)</f>
        <v>9.25</v>
      </c>
      <c r="AE10498">
        <f>MIS[[#This Row],[OrderAverageTradedPrice]]*MIS[[#This Row],[OrderQuantity]]</f>
        <v>648.75</v>
      </c>
      <c r="AF10498">
        <f>MIS[[#This Row],[LTP]]*MIS[[#This Row],[OrderQuantity]]</f>
        <v>693.75</v>
      </c>
      <c r="AG10498">
        <f>IF(MIS[[#This Row],[OrderSide]]="SELL",MIS[[#This Row],[VALUE]]-MIS[[#This Row],[LIVE_VALUE]],MIS[[#This Row],[LIVE_VALUE]]-MIS[[#This Row],[VALUE]])</f>
        <v>-45</v>
      </c>
      <c r="AH10498" t="str" cm="1">
        <f t="array" ref="AH104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8" t="str">
        <f>MIS[[#This Row],[TRADING SYMBOL]]</f>
        <v>NIFTY2552223750PE</v>
      </c>
      <c r="AJ10498" t="str">
        <f>IF(RIGHT(MIS[[#This Row],[Main/Hedge]],4)="MAIN","MAIN","HEDGE")</f>
        <v>HEDGE</v>
      </c>
      <c r="AK10498" t="str" cm="1">
        <f t="array" ref="AK10498">_xlfn._xlws.FILTER(Table4[Column1],ISNUMBER(SEARCH(Table4[Column1],MIS[[#This Row],[OrderUniqueIdentifier]])),"")</f>
        <v>NOTREND</v>
      </c>
    </row>
    <row r="10499" spans="1:37" x14ac:dyDescent="0.2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>
        <f>_xlfn.XLOOKUP(MIS[[#This Row],[TRADING SYMBOL]],[1]Sheet1!$D:$D,[1]Sheet1!$C:$C)</f>
        <v>32.799999999999997</v>
      </c>
      <c r="AE10499">
        <f>MIS[[#This Row],[OrderAverageTradedPrice]]*MIS[[#This Row],[OrderQuantity]]</f>
        <v>1292</v>
      </c>
      <c r="AF10499">
        <f>MIS[[#This Row],[LTP]]*MIS[[#This Row],[OrderQuantity]]</f>
        <v>1312</v>
      </c>
      <c r="AG10499">
        <f>IF(MIS[[#This Row],[OrderSide]]="SELL",MIS[[#This Row],[VALUE]]-MIS[[#This Row],[LIVE_VALUE]],MIS[[#This Row],[LIVE_VALUE]]-MIS[[#This Row],[VALUE]])</f>
        <v>-20</v>
      </c>
      <c r="AH10499" t="str" cm="1">
        <f t="array" ref="AH104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9" t="str">
        <f>MIS[[#This Row],[TRADING SYMBOL]]</f>
        <v>SENSEX2552079800PE</v>
      </c>
      <c r="AJ10499" t="str">
        <f>IF(RIGHT(MIS[[#This Row],[Main/Hedge]],4)="MAIN","MAIN","HEDGE")</f>
        <v>HEDGE</v>
      </c>
      <c r="AK10499" t="str" cm="1">
        <f t="array" ref="AK10499">_xlfn._xlws.FILTER(Table4[Column1],ISNUMBER(SEARCH(Table4[Column1],MIS[[#This Row],[OrderUniqueIdentifier]])),"")</f>
        <v>NOTREND</v>
      </c>
    </row>
    <row r="10500" spans="1:37" x14ac:dyDescent="0.2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>
        <f>_xlfn.XLOOKUP(MIS[[#This Row],[TRADING SYMBOL]],[1]Sheet1!$D:$D,[1]Sheet1!$C:$C)</f>
        <v>10</v>
      </c>
      <c r="AE10500">
        <f>MIS[[#This Row],[OrderAverageTradedPrice]]*MIS[[#This Row],[OrderQuantity]]</f>
        <v>470</v>
      </c>
      <c r="AF10500">
        <f>MIS[[#This Row],[LTP]]*MIS[[#This Row],[OrderQuantity]]</f>
        <v>400</v>
      </c>
      <c r="AG10500">
        <f>IF(MIS[[#This Row],[OrderSide]]="SELL",MIS[[#This Row],[VALUE]]-MIS[[#This Row],[LIVE_VALUE]],MIS[[#This Row],[LIVE_VALUE]]-MIS[[#This Row],[VALUE]])</f>
        <v>70</v>
      </c>
      <c r="AH10500" t="str" cm="1">
        <f t="array" ref="AH10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00" t="str">
        <f>MIS[[#This Row],[TRADING SYMBOL]]</f>
        <v>SENSEX2552078500PE</v>
      </c>
      <c r="AJ10500" t="str">
        <f>IF(RIGHT(MIS[[#This Row],[Main/Hedge]],4)="MAIN","MAIN","HEDGE")</f>
        <v>HEDGE</v>
      </c>
      <c r="AK10500" t="str" cm="1">
        <f t="array" ref="AK10500">_xlfn._xlws.FILTER(Table4[Column1],ISNUMBER(SEARCH(Table4[Column1],MIS[[#This Row],[OrderUniqueIdentifier]])),"")</f>
        <v>XYT</v>
      </c>
    </row>
    <row r="10501" spans="1:37" x14ac:dyDescent="0.2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>
        <f>_xlfn.XLOOKUP(MIS[[#This Row],[TRADING SYMBOL]],[1]Sheet1!$D:$D,[1]Sheet1!$C:$C)</f>
        <v>8.25</v>
      </c>
      <c r="AE10501">
        <f>MIS[[#This Row],[OrderAverageTradedPrice]]*MIS[[#This Row],[OrderQuantity]]</f>
        <v>262</v>
      </c>
      <c r="AF10501">
        <f>MIS[[#This Row],[LTP]]*MIS[[#This Row],[OrderQuantity]]</f>
        <v>165</v>
      </c>
      <c r="AG10501">
        <f>IF(MIS[[#This Row],[OrderSide]]="SELL",MIS[[#This Row],[VALUE]]-MIS[[#This Row],[LIVE_VALUE]],MIS[[#This Row],[LIVE_VALUE]]-MIS[[#This Row],[VALUE]])</f>
        <v>97</v>
      </c>
      <c r="AH10501" t="str" cm="1">
        <f t="array" ref="AH10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01" t="str">
        <f>MIS[[#This Row],[TRADING SYMBOL]]</f>
        <v>SENSEX2552078600PE</v>
      </c>
      <c r="AJ10501" t="str">
        <f>IF(RIGHT(MIS[[#This Row],[Main/Hedge]],4)="MAIN","MAIN","HEDGE")</f>
        <v>HEDGE</v>
      </c>
      <c r="AK10501" t="str" cm="1">
        <f t="array" ref="AK10501">_xlfn._xlws.FILTER(Table4[Column1],ISNUMBER(SEARCH(Table4[Column1],MIS[[#This Row],[OrderUniqueIdentifier]])),"")</f>
        <v>XYT</v>
      </c>
    </row>
    <row r="10502" spans="1:37" x14ac:dyDescent="0.2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>
        <f>_xlfn.XLOOKUP(MIS[[#This Row],[TRADING SYMBOL]],[1]Sheet1!$D:$D,[1]Sheet1!$C:$C)</f>
        <v>4.0999999999999996</v>
      </c>
      <c r="AE10502">
        <f>MIS[[#This Row],[OrderAverageTradedPrice]]*MIS[[#This Row],[OrderQuantity]]</f>
        <v>210</v>
      </c>
      <c r="AF10502">
        <f>MIS[[#This Row],[LTP]]*MIS[[#This Row],[OrderQuantity]]</f>
        <v>164</v>
      </c>
      <c r="AG10502">
        <f>IF(MIS[[#This Row],[OrderSide]]="SELL",MIS[[#This Row],[VALUE]]-MIS[[#This Row],[LIVE_VALUE]],MIS[[#This Row],[LIVE_VALUE]]-MIS[[#This Row],[VALUE]])</f>
        <v>46</v>
      </c>
      <c r="AH10502" t="str" cm="1">
        <f t="array" ref="AH10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02" t="str">
        <f>MIS[[#This Row],[TRADING SYMBOL]]</f>
        <v>SENSEX2552085900CE</v>
      </c>
      <c r="AJ10502" t="str">
        <f>IF(RIGHT(MIS[[#This Row],[Main/Hedge]],4)="MAIN","MAIN","HEDGE")</f>
        <v>HEDGE</v>
      </c>
      <c r="AK10502" t="str" cm="1">
        <f t="array" ref="AK10502">_xlfn._xlws.FILTER(Table4[Column1],ISNUMBER(SEARCH(Table4[Column1],MIS[[#This Row],[OrderUniqueIdentifier]])),"")</f>
        <v>XYT</v>
      </c>
    </row>
    <row r="10503" spans="1:37" x14ac:dyDescent="0.2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>
        <f>_xlfn.XLOOKUP(MIS[[#This Row],[TRADING SYMBOL]],[1]Sheet1!$D:$D,[1]Sheet1!$C:$C)</f>
        <v>3.05</v>
      </c>
      <c r="AE10503">
        <f>MIS[[#This Row],[OrderAverageTradedPrice]]*MIS[[#This Row],[OrderQuantity]]</f>
        <v>221.25</v>
      </c>
      <c r="AF10503">
        <f>MIS[[#This Row],[LTP]]*MIS[[#This Row],[OrderQuantity]]</f>
        <v>228.75</v>
      </c>
      <c r="AG10503">
        <f>IF(MIS[[#This Row],[OrderSide]]="SELL",MIS[[#This Row],[VALUE]]-MIS[[#This Row],[LIVE_VALUE]],MIS[[#This Row],[LIVE_VALUE]]-MIS[[#This Row],[VALUE]])</f>
        <v>-7.5</v>
      </c>
      <c r="AH10503" t="str" cm="1">
        <f t="array" ref="AH105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3" t="str">
        <f>MIS[[#This Row],[TRADING SYMBOL]]</f>
        <v>NIFTY2552226350CE</v>
      </c>
      <c r="AJ10503" t="str">
        <f>IF(RIGHT(MIS[[#This Row],[Main/Hedge]],4)="MAIN","MAIN","HEDGE")</f>
        <v>HEDGE</v>
      </c>
      <c r="AK10503" t="str" cm="1">
        <f t="array" ref="AK10503">_xlfn._xlws.FILTER(Table4[Column1],ISNUMBER(SEARCH(Table4[Column1],MIS[[#This Row],[OrderUniqueIdentifier]])),"")</f>
        <v>NOTREND</v>
      </c>
    </row>
    <row r="10504" spans="1:37" x14ac:dyDescent="0.2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>
        <f>_xlfn.XLOOKUP(MIS[[#This Row],[TRADING SYMBOL]],[1]Sheet1!$D:$D,[1]Sheet1!$C:$C)</f>
        <v>9.25</v>
      </c>
      <c r="AE10504">
        <f>MIS[[#This Row],[OrderAverageTradedPrice]]*MIS[[#This Row],[OrderQuantity]]</f>
        <v>1297.5</v>
      </c>
      <c r="AF10504">
        <f>MIS[[#This Row],[LTP]]*MIS[[#This Row],[OrderQuantity]]</f>
        <v>1387.5</v>
      </c>
      <c r="AG10504">
        <f>IF(MIS[[#This Row],[OrderSide]]="SELL",MIS[[#This Row],[VALUE]]-MIS[[#This Row],[LIVE_VALUE]],MIS[[#This Row],[LIVE_VALUE]]-MIS[[#This Row],[VALUE]])</f>
        <v>-90</v>
      </c>
      <c r="AH10504" t="str" cm="1">
        <f t="array" ref="AH105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4" t="str">
        <f>MIS[[#This Row],[TRADING SYMBOL]]</f>
        <v>NIFTY2552223750PE</v>
      </c>
      <c r="AJ10504" t="str">
        <f>IF(RIGHT(MIS[[#This Row],[Main/Hedge]],4)="MAIN","MAIN","HEDGE")</f>
        <v>HEDGE</v>
      </c>
      <c r="AK10504" t="str" cm="1">
        <f t="array" ref="AK10504">_xlfn._xlws.FILTER(Table4[Column1],ISNUMBER(SEARCH(Table4[Column1],MIS[[#This Row],[OrderUniqueIdentifier]])),"")</f>
        <v>NOTREND</v>
      </c>
    </row>
    <row r="10505" spans="1:37" x14ac:dyDescent="0.2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>
        <f>_xlfn.XLOOKUP(MIS[[#This Row],[TRADING SYMBOL]],[1]Sheet1!$D:$D,[1]Sheet1!$C:$C)</f>
        <v>11.55</v>
      </c>
      <c r="AE10505">
        <f>MIS[[#This Row],[OrderAverageTradedPrice]]*MIS[[#This Row],[OrderQuantity]]</f>
        <v>444</v>
      </c>
      <c r="AF10505">
        <f>MIS[[#This Row],[LTP]]*MIS[[#This Row],[OrderQuantity]]</f>
        <v>462</v>
      </c>
      <c r="AG10505">
        <f>IF(MIS[[#This Row],[OrderSide]]="SELL",MIS[[#This Row],[VALUE]]-MIS[[#This Row],[LIVE_VALUE]],MIS[[#This Row],[LIVE_VALUE]]-MIS[[#This Row],[VALUE]])</f>
        <v>-18</v>
      </c>
      <c r="AH10505" t="str" cm="1">
        <f t="array" ref="AH10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05" t="str">
        <f>MIS[[#This Row],[TRADING SYMBOL]]</f>
        <v>SENSEX2552078400PE</v>
      </c>
      <c r="AJ10505" t="str">
        <f>IF(RIGHT(MIS[[#This Row],[Main/Hedge]],4)="MAIN","MAIN","HEDGE")</f>
        <v>HEDGE</v>
      </c>
      <c r="AK10505" t="str" cm="1">
        <f t="array" ref="AK10505">_xlfn._xlws.FILTER(Table4[Column1],ISNUMBER(SEARCH(Table4[Column1],MIS[[#This Row],[OrderUniqueIdentifier]])),"")</f>
        <v>XYT</v>
      </c>
    </row>
    <row r="10506" spans="1:37" x14ac:dyDescent="0.2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>
        <f>_xlfn.XLOOKUP(MIS[[#This Row],[TRADING SYMBOL]],[1]Sheet1!$D:$D,[1]Sheet1!$C:$C)</f>
        <v>17.8</v>
      </c>
      <c r="AE10506">
        <f>MIS[[#This Row],[OrderAverageTradedPrice]]*MIS[[#This Row],[OrderQuantity]]</f>
        <v>1008</v>
      </c>
      <c r="AF10506">
        <f>MIS[[#This Row],[LTP]]*MIS[[#This Row],[OrderQuantity]]</f>
        <v>1068</v>
      </c>
      <c r="AG10506">
        <f>IF(MIS[[#This Row],[OrderSide]]="SELL",MIS[[#This Row],[VALUE]]-MIS[[#This Row],[LIVE_VALUE]],MIS[[#This Row],[LIVE_VALUE]]-MIS[[#This Row],[VALUE]])</f>
        <v>-60</v>
      </c>
      <c r="AH10506" t="str" cm="1">
        <f t="array" ref="AH105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6" t="str">
        <f>MIS[[#This Row],[TRADING SYMBOL]]</f>
        <v>SENSEX2552084800CE</v>
      </c>
      <c r="AJ10506" t="str">
        <f>IF(RIGHT(MIS[[#This Row],[Main/Hedge]],4)="MAIN","MAIN","HEDGE")</f>
        <v>HEDGE</v>
      </c>
      <c r="AK10506" t="str" cm="1">
        <f t="array" ref="AK10506">_xlfn._xlws.FILTER(Table4[Column1],ISNUMBER(SEARCH(Table4[Column1],MIS[[#This Row],[OrderUniqueIdentifier]])),"")</f>
        <v>NOTREND</v>
      </c>
    </row>
    <row r="10507" spans="1:37" x14ac:dyDescent="0.2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>
        <f>_xlfn.XLOOKUP(MIS[[#This Row],[TRADING SYMBOL]],[1]Sheet1!$D:$D,[1]Sheet1!$C:$C)</f>
        <v>8.25</v>
      </c>
      <c r="AE10507">
        <f>MIS[[#This Row],[OrderAverageTradedPrice]]*MIS[[#This Row],[OrderQuantity]]</f>
        <v>524</v>
      </c>
      <c r="AF10507">
        <f>MIS[[#This Row],[LTP]]*MIS[[#This Row],[OrderQuantity]]</f>
        <v>330</v>
      </c>
      <c r="AG10507">
        <f>IF(MIS[[#This Row],[OrderSide]]="SELL",MIS[[#This Row],[VALUE]]-MIS[[#This Row],[LIVE_VALUE]],MIS[[#This Row],[LIVE_VALUE]]-MIS[[#This Row],[VALUE]])</f>
        <v>194</v>
      </c>
      <c r="AH10507" t="str" cm="1">
        <f t="array" ref="AH10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07" t="str">
        <f>MIS[[#This Row],[TRADING SYMBOL]]</f>
        <v>SENSEX2552078600PE</v>
      </c>
      <c r="AJ10507" t="str">
        <f>IF(RIGHT(MIS[[#This Row],[Main/Hedge]],4)="MAIN","MAIN","HEDGE")</f>
        <v>HEDGE</v>
      </c>
      <c r="AK10507" t="str" cm="1">
        <f t="array" ref="AK10507">_xlfn._xlws.FILTER(Table4[Column1],ISNUMBER(SEARCH(Table4[Column1],MIS[[#This Row],[OrderUniqueIdentifier]])),"")</f>
        <v>XYT</v>
      </c>
    </row>
    <row r="10508" spans="1:37" x14ac:dyDescent="0.2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>
        <f>_xlfn.XLOOKUP(MIS[[#This Row],[TRADING SYMBOL]],[1]Sheet1!$D:$D,[1]Sheet1!$C:$C)</f>
        <v>409.5</v>
      </c>
      <c r="AE10508">
        <f>MIS[[#This Row],[OrderAverageTradedPrice]]*MIS[[#This Row],[OrderQuantity]]</f>
        <v>8036</v>
      </c>
      <c r="AF10508">
        <f>MIS[[#This Row],[LTP]]*MIS[[#This Row],[OrderQuantity]]</f>
        <v>8190</v>
      </c>
      <c r="AG10508">
        <f>IF(MIS[[#This Row],[OrderSide]]="SELL",MIS[[#This Row],[VALUE]]-MIS[[#This Row],[LIVE_VALUE]],MIS[[#This Row],[LIVE_VALUE]]-MIS[[#This Row],[VALUE]])</f>
        <v>154</v>
      </c>
      <c r="AH10508" t="str" cm="1">
        <f t="array" ref="AH105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508" t="str">
        <f>MIS[[#This Row],[TRADING SYMBOL]]</f>
        <v>SENSEX2552082300PE</v>
      </c>
      <c r="AJ10508" t="str">
        <f>IF(RIGHT(MIS[[#This Row],[Main/Hedge]],4)="MAIN","MAIN","HEDGE")</f>
        <v>MAIN</v>
      </c>
      <c r="AK10508" t="str" cm="1">
        <f t="array" ref="AK10508">_xlfn._xlws.FILTER(Table4[Column1],ISNUMBER(SEARCH(Table4[Column1],MIS[[#This Row],[OrderUniqueIdentifier]])),"")</f>
        <v>LONGSHORT</v>
      </c>
    </row>
    <row r="10509" spans="1:37" x14ac:dyDescent="0.2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>
        <f>_xlfn.XLOOKUP(MIS[[#This Row],[TRADING SYMBOL]],[1]Sheet1!$D:$D,[1]Sheet1!$C:$C)</f>
        <v>9.25</v>
      </c>
      <c r="AE10509">
        <f>MIS[[#This Row],[OrderAverageTradedPrice]]*MIS[[#This Row],[OrderQuantity]]</f>
        <v>1297.5</v>
      </c>
      <c r="AF10509">
        <f>MIS[[#This Row],[LTP]]*MIS[[#This Row],[OrderQuantity]]</f>
        <v>1387.5</v>
      </c>
      <c r="AG10509">
        <f>IF(MIS[[#This Row],[OrderSide]]="SELL",MIS[[#This Row],[VALUE]]-MIS[[#This Row],[LIVE_VALUE]],MIS[[#This Row],[LIVE_VALUE]]-MIS[[#This Row],[VALUE]])</f>
        <v>-90</v>
      </c>
      <c r="AH10509" t="str" cm="1">
        <f t="array" ref="AH105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9" t="str">
        <f>MIS[[#This Row],[TRADING SYMBOL]]</f>
        <v>NIFTY2552223750PE</v>
      </c>
      <c r="AJ10509" t="str">
        <f>IF(RIGHT(MIS[[#This Row],[Main/Hedge]],4)="MAIN","MAIN","HEDGE")</f>
        <v>HEDGE</v>
      </c>
      <c r="AK10509" t="str" cm="1">
        <f t="array" ref="AK10509">_xlfn._xlws.FILTER(Table4[Column1],ISNUMBER(SEARCH(Table4[Column1],MIS[[#This Row],[OrderUniqueIdentifier]])),"")</f>
        <v>NOTREND</v>
      </c>
    </row>
    <row r="10510" spans="1:37" x14ac:dyDescent="0.2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>
        <f>_xlfn.XLOOKUP(MIS[[#This Row],[TRADING SYMBOL]],[1]Sheet1!$D:$D,[1]Sheet1!$C:$C)</f>
        <v>8.25</v>
      </c>
      <c r="AE10510">
        <f>MIS[[#This Row],[OrderAverageTradedPrice]]*MIS[[#This Row],[OrderQuantity]]</f>
        <v>523</v>
      </c>
      <c r="AF10510">
        <f>MIS[[#This Row],[LTP]]*MIS[[#This Row],[OrderQuantity]]</f>
        <v>330</v>
      </c>
      <c r="AG10510">
        <f>IF(MIS[[#This Row],[OrderSide]]="SELL",MIS[[#This Row],[VALUE]]-MIS[[#This Row],[LIVE_VALUE]],MIS[[#This Row],[LIVE_VALUE]]-MIS[[#This Row],[VALUE]])</f>
        <v>193</v>
      </c>
      <c r="AH10510" t="str" cm="1">
        <f t="array" ref="AH10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10" t="str">
        <f>MIS[[#This Row],[TRADING SYMBOL]]</f>
        <v>SENSEX2552078600PE</v>
      </c>
      <c r="AJ10510" t="str">
        <f>IF(RIGHT(MIS[[#This Row],[Main/Hedge]],4)="MAIN","MAIN","HEDGE")</f>
        <v>HEDGE</v>
      </c>
      <c r="AK10510" t="str" cm="1">
        <f t="array" ref="AK10510">_xlfn._xlws.FILTER(Table4[Column1],ISNUMBER(SEARCH(Table4[Column1],MIS[[#This Row],[OrderUniqueIdentifier]])),"")</f>
        <v>XYT</v>
      </c>
    </row>
    <row r="10511" spans="1:37" x14ac:dyDescent="0.2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>
        <f>_xlfn.XLOOKUP(MIS[[#This Row],[TRADING SYMBOL]],[1]Sheet1!$D:$D,[1]Sheet1!$C:$C)</f>
        <v>32.799999999999997</v>
      </c>
      <c r="AE10511">
        <f>MIS[[#This Row],[OrderAverageTradedPrice]]*MIS[[#This Row],[OrderQuantity]]</f>
        <v>1302</v>
      </c>
      <c r="AF10511">
        <f>MIS[[#This Row],[LTP]]*MIS[[#This Row],[OrderQuantity]]</f>
        <v>1312</v>
      </c>
      <c r="AG10511">
        <f>IF(MIS[[#This Row],[OrderSide]]="SELL",MIS[[#This Row],[VALUE]]-MIS[[#This Row],[LIVE_VALUE]],MIS[[#This Row],[LIVE_VALUE]]-MIS[[#This Row],[VALUE]])</f>
        <v>-10</v>
      </c>
      <c r="AH10511" t="str" cm="1">
        <f t="array" ref="AH105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1" t="str">
        <f>MIS[[#This Row],[TRADING SYMBOL]]</f>
        <v>SENSEX2552079800PE</v>
      </c>
      <c r="AJ10511" t="str">
        <f>IF(RIGHT(MIS[[#This Row],[Main/Hedge]],4)="MAIN","MAIN","HEDGE")</f>
        <v>HEDGE</v>
      </c>
      <c r="AK10511" t="str" cm="1">
        <f t="array" ref="AK10511">_xlfn._xlws.FILTER(Table4[Column1],ISNUMBER(SEARCH(Table4[Column1],MIS[[#This Row],[OrderUniqueIdentifier]])),"")</f>
        <v>NOTREND</v>
      </c>
    </row>
    <row r="10512" spans="1:37" x14ac:dyDescent="0.2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>
        <f>_xlfn.XLOOKUP(MIS[[#This Row],[TRADING SYMBOL]],[1]Sheet1!$D:$D,[1]Sheet1!$C:$C)</f>
        <v>4.0999999999999996</v>
      </c>
      <c r="AE10512">
        <f>MIS[[#This Row],[OrderAverageTradedPrice]]*MIS[[#This Row],[OrderQuantity]]</f>
        <v>106</v>
      </c>
      <c r="AF10512">
        <f>MIS[[#This Row],[LTP]]*MIS[[#This Row],[OrderQuantity]]</f>
        <v>82</v>
      </c>
      <c r="AG10512">
        <f>IF(MIS[[#This Row],[OrderSide]]="SELL",MIS[[#This Row],[VALUE]]-MIS[[#This Row],[LIVE_VALUE]],MIS[[#This Row],[LIVE_VALUE]]-MIS[[#This Row],[VALUE]])</f>
        <v>24</v>
      </c>
      <c r="AH10512" t="str" cm="1">
        <f t="array" ref="AH10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12" t="str">
        <f>MIS[[#This Row],[TRADING SYMBOL]]</f>
        <v>SENSEX2552085900CE</v>
      </c>
      <c r="AJ10512" t="str">
        <f>IF(RIGHT(MIS[[#This Row],[Main/Hedge]],4)="MAIN","MAIN","HEDGE")</f>
        <v>HEDGE</v>
      </c>
      <c r="AK10512" t="str" cm="1">
        <f t="array" ref="AK10512">_xlfn._xlws.FILTER(Table4[Column1],ISNUMBER(SEARCH(Table4[Column1],MIS[[#This Row],[OrderUniqueIdentifier]])),"")</f>
        <v>XYT</v>
      </c>
    </row>
    <row r="10513" spans="1:37" x14ac:dyDescent="0.2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>
        <f>_xlfn.XLOOKUP(MIS[[#This Row],[TRADING SYMBOL]],[1]Sheet1!$D:$D,[1]Sheet1!$C:$C)</f>
        <v>4.0999999999999996</v>
      </c>
      <c r="AE10513">
        <f>MIS[[#This Row],[OrderAverageTradedPrice]]*MIS[[#This Row],[OrderQuantity]]</f>
        <v>106</v>
      </c>
      <c r="AF10513">
        <f>MIS[[#This Row],[LTP]]*MIS[[#This Row],[OrderQuantity]]</f>
        <v>82</v>
      </c>
      <c r="AG10513">
        <f>IF(MIS[[#This Row],[OrderSide]]="SELL",MIS[[#This Row],[VALUE]]-MIS[[#This Row],[LIVE_VALUE]],MIS[[#This Row],[LIVE_VALUE]]-MIS[[#This Row],[VALUE]])</f>
        <v>24</v>
      </c>
      <c r="AH10513" t="str" cm="1">
        <f t="array" ref="AH10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13" t="str">
        <f>MIS[[#This Row],[TRADING SYMBOL]]</f>
        <v>SENSEX2552085900CE</v>
      </c>
      <c r="AJ10513" t="str">
        <f>IF(RIGHT(MIS[[#This Row],[Main/Hedge]],4)="MAIN","MAIN","HEDGE")</f>
        <v>HEDGE</v>
      </c>
      <c r="AK10513" t="str" cm="1">
        <f t="array" ref="AK10513">_xlfn._xlws.FILTER(Table4[Column1],ISNUMBER(SEARCH(Table4[Column1],MIS[[#This Row],[OrderUniqueIdentifier]])),"")</f>
        <v>XYT</v>
      </c>
    </row>
    <row r="10514" spans="1:37" x14ac:dyDescent="0.2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>
        <f>_xlfn.XLOOKUP(MIS[[#This Row],[TRADING SYMBOL]],[1]Sheet1!$D:$D,[1]Sheet1!$C:$C)</f>
        <v>32.799999999999997</v>
      </c>
      <c r="AE10514">
        <f>MIS[[#This Row],[OrderAverageTradedPrice]]*MIS[[#This Row],[OrderQuantity]]</f>
        <v>653</v>
      </c>
      <c r="AF10514">
        <f>MIS[[#This Row],[LTP]]*MIS[[#This Row],[OrderQuantity]]</f>
        <v>656</v>
      </c>
      <c r="AG10514">
        <f>IF(MIS[[#This Row],[OrderSide]]="SELL",MIS[[#This Row],[VALUE]]-MIS[[#This Row],[LIVE_VALUE]],MIS[[#This Row],[LIVE_VALUE]]-MIS[[#This Row],[VALUE]])</f>
        <v>-3</v>
      </c>
      <c r="AH10514" t="str" cm="1">
        <f t="array" ref="AH105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4" t="str">
        <f>MIS[[#This Row],[TRADING SYMBOL]]</f>
        <v>SENSEX2552079800PE</v>
      </c>
      <c r="AJ10514" t="str">
        <f>IF(RIGHT(MIS[[#This Row],[Main/Hedge]],4)="MAIN","MAIN","HEDGE")</f>
        <v>HEDGE</v>
      </c>
      <c r="AK10514" t="str" cm="1">
        <f t="array" ref="AK10514">_xlfn._xlws.FILTER(Table4[Column1],ISNUMBER(SEARCH(Table4[Column1],MIS[[#This Row],[OrderUniqueIdentifier]])),"")</f>
        <v>NOTREND</v>
      </c>
    </row>
    <row r="10515" spans="1:37" x14ac:dyDescent="0.2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>
        <f>_xlfn.XLOOKUP(MIS[[#This Row],[TRADING SYMBOL]],[1]Sheet1!$D:$D,[1]Sheet1!$C:$C)</f>
        <v>10</v>
      </c>
      <c r="AE10515">
        <f>MIS[[#This Row],[OrderAverageTradedPrice]]*MIS[[#This Row],[OrderQuantity]]</f>
        <v>237</v>
      </c>
      <c r="AF10515">
        <f>MIS[[#This Row],[LTP]]*MIS[[#This Row],[OrderQuantity]]</f>
        <v>200</v>
      </c>
      <c r="AG10515">
        <f>IF(MIS[[#This Row],[OrderSide]]="SELL",MIS[[#This Row],[VALUE]]-MIS[[#This Row],[LIVE_VALUE]],MIS[[#This Row],[LIVE_VALUE]]-MIS[[#This Row],[VALUE]])</f>
        <v>37</v>
      </c>
      <c r="AH10515" t="str" cm="1">
        <f t="array" ref="AH10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15" t="str">
        <f>MIS[[#This Row],[TRADING SYMBOL]]</f>
        <v>SENSEX2552078500PE</v>
      </c>
      <c r="AJ10515" t="str">
        <f>IF(RIGHT(MIS[[#This Row],[Main/Hedge]],4)="MAIN","MAIN","HEDGE")</f>
        <v>HEDGE</v>
      </c>
      <c r="AK10515" t="str" cm="1">
        <f t="array" ref="AK10515">_xlfn._xlws.FILTER(Table4[Column1],ISNUMBER(SEARCH(Table4[Column1],MIS[[#This Row],[OrderUniqueIdentifier]])),"")</f>
        <v>XYT</v>
      </c>
    </row>
    <row r="10516" spans="1:37" x14ac:dyDescent="0.2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>
        <f>_xlfn.XLOOKUP(MIS[[#This Row],[TRADING SYMBOL]],[1]Sheet1!$D:$D,[1]Sheet1!$C:$C)</f>
        <v>3.05</v>
      </c>
      <c r="AE10516">
        <f>MIS[[#This Row],[OrderAverageTradedPrice]]*MIS[[#This Row],[OrderQuantity]]</f>
        <v>221.25</v>
      </c>
      <c r="AF10516">
        <f>MIS[[#This Row],[LTP]]*MIS[[#This Row],[OrderQuantity]]</f>
        <v>228.75</v>
      </c>
      <c r="AG10516">
        <f>IF(MIS[[#This Row],[OrderSide]]="SELL",MIS[[#This Row],[VALUE]]-MIS[[#This Row],[LIVE_VALUE]],MIS[[#This Row],[LIVE_VALUE]]-MIS[[#This Row],[VALUE]])</f>
        <v>-7.5</v>
      </c>
      <c r="AH10516" t="str" cm="1">
        <f t="array" ref="AH10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6" t="str">
        <f>MIS[[#This Row],[TRADING SYMBOL]]</f>
        <v>NIFTY2552226350CE</v>
      </c>
      <c r="AJ10516" t="str">
        <f>IF(RIGHT(MIS[[#This Row],[Main/Hedge]],4)="MAIN","MAIN","HEDGE")</f>
        <v>HEDGE</v>
      </c>
      <c r="AK10516" t="str" cm="1">
        <f t="array" ref="AK10516">_xlfn._xlws.FILTER(Table4[Column1],ISNUMBER(SEARCH(Table4[Column1],MIS[[#This Row],[OrderUniqueIdentifier]])),"")</f>
        <v>NOTREND</v>
      </c>
    </row>
    <row r="10517" spans="1:37" x14ac:dyDescent="0.2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>
        <f>_xlfn.XLOOKUP(MIS[[#This Row],[TRADING SYMBOL]],[1]Sheet1!$D:$D,[1]Sheet1!$C:$C)</f>
        <v>17.8</v>
      </c>
      <c r="AE10517">
        <f>MIS[[#This Row],[OrderAverageTradedPrice]]*MIS[[#This Row],[OrderQuantity]]</f>
        <v>670</v>
      </c>
      <c r="AF10517">
        <f>MIS[[#This Row],[LTP]]*MIS[[#This Row],[OrderQuantity]]</f>
        <v>712</v>
      </c>
      <c r="AG10517">
        <f>IF(MIS[[#This Row],[OrderSide]]="SELL",MIS[[#This Row],[VALUE]]-MIS[[#This Row],[LIVE_VALUE]],MIS[[#This Row],[LIVE_VALUE]]-MIS[[#This Row],[VALUE]])</f>
        <v>-42</v>
      </c>
      <c r="AH10517" t="str" cm="1">
        <f t="array" ref="AH105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7" t="str">
        <f>MIS[[#This Row],[TRADING SYMBOL]]</f>
        <v>SENSEX2552084800CE</v>
      </c>
      <c r="AJ10517" t="str">
        <f>IF(RIGHT(MIS[[#This Row],[Main/Hedge]],4)="MAIN","MAIN","HEDGE")</f>
        <v>HEDGE</v>
      </c>
      <c r="AK10517" t="str" cm="1">
        <f t="array" ref="AK10517">_xlfn._xlws.FILTER(Table4[Column1],ISNUMBER(SEARCH(Table4[Column1],MIS[[#This Row],[OrderUniqueIdentifier]])),"")</f>
        <v>NOTREND</v>
      </c>
    </row>
    <row r="10518" spans="1:37" x14ac:dyDescent="0.2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>
        <f>_xlfn.XLOOKUP(MIS[[#This Row],[TRADING SYMBOL]],[1]Sheet1!$D:$D,[1]Sheet1!$C:$C)</f>
        <v>4.0999999999999996</v>
      </c>
      <c r="AE10518">
        <f>MIS[[#This Row],[OrderAverageTradedPrice]]*MIS[[#This Row],[OrderQuantity]]</f>
        <v>212</v>
      </c>
      <c r="AF10518">
        <f>MIS[[#This Row],[LTP]]*MIS[[#This Row],[OrderQuantity]]</f>
        <v>164</v>
      </c>
      <c r="AG10518">
        <f>IF(MIS[[#This Row],[OrderSide]]="SELL",MIS[[#This Row],[VALUE]]-MIS[[#This Row],[LIVE_VALUE]],MIS[[#This Row],[LIVE_VALUE]]-MIS[[#This Row],[VALUE]])</f>
        <v>48</v>
      </c>
      <c r="AH10518" t="str" cm="1">
        <f t="array" ref="AH10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18" t="str">
        <f>MIS[[#This Row],[TRADING SYMBOL]]</f>
        <v>SENSEX2552085900CE</v>
      </c>
      <c r="AJ10518" t="str">
        <f>IF(RIGHT(MIS[[#This Row],[Main/Hedge]],4)="MAIN","MAIN","HEDGE")</f>
        <v>HEDGE</v>
      </c>
      <c r="AK10518" t="str" cm="1">
        <f t="array" ref="AK10518">_xlfn._xlws.FILTER(Table4[Column1],ISNUMBER(SEARCH(Table4[Column1],MIS[[#This Row],[OrderUniqueIdentifier]])),"")</f>
        <v>XYT</v>
      </c>
    </row>
    <row r="10519" spans="1:37" x14ac:dyDescent="0.2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>
        <f>_xlfn.XLOOKUP(MIS[[#This Row],[TRADING SYMBOL]],[1]Sheet1!$D:$D,[1]Sheet1!$C:$C)</f>
        <v>4.0999999999999996</v>
      </c>
      <c r="AE10519">
        <f>MIS[[#This Row],[OrderAverageTradedPrice]]*MIS[[#This Row],[OrderQuantity]]</f>
        <v>105</v>
      </c>
      <c r="AF10519">
        <f>MIS[[#This Row],[LTP]]*MIS[[#This Row],[OrderQuantity]]</f>
        <v>82</v>
      </c>
      <c r="AG10519">
        <f>IF(MIS[[#This Row],[OrderSide]]="SELL",MIS[[#This Row],[VALUE]]-MIS[[#This Row],[LIVE_VALUE]],MIS[[#This Row],[LIVE_VALUE]]-MIS[[#This Row],[VALUE]])</f>
        <v>23</v>
      </c>
      <c r="AH10519" t="str" cm="1">
        <f t="array" ref="AH10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19" t="str">
        <f>MIS[[#This Row],[TRADING SYMBOL]]</f>
        <v>SENSEX2552085900CE</v>
      </c>
      <c r="AJ10519" t="str">
        <f>IF(RIGHT(MIS[[#This Row],[Main/Hedge]],4)="MAIN","MAIN","HEDGE")</f>
        <v>HEDGE</v>
      </c>
      <c r="AK10519" t="str" cm="1">
        <f t="array" ref="AK10519">_xlfn._xlws.FILTER(Table4[Column1],ISNUMBER(SEARCH(Table4[Column1],MIS[[#This Row],[OrderUniqueIdentifier]])),"")</f>
        <v>XYT</v>
      </c>
    </row>
    <row r="10520" spans="1:37" x14ac:dyDescent="0.2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>
        <f>_xlfn.XLOOKUP(MIS[[#This Row],[TRADING SYMBOL]],[1]Sheet1!$D:$D,[1]Sheet1!$C:$C)</f>
        <v>9.25</v>
      </c>
      <c r="AE10520">
        <f>MIS[[#This Row],[OrderAverageTradedPrice]]*MIS[[#This Row],[OrderQuantity]]</f>
        <v>648.75</v>
      </c>
      <c r="AF10520">
        <f>MIS[[#This Row],[LTP]]*MIS[[#This Row],[OrderQuantity]]</f>
        <v>693.75</v>
      </c>
      <c r="AG10520">
        <f>IF(MIS[[#This Row],[OrderSide]]="SELL",MIS[[#This Row],[VALUE]]-MIS[[#This Row],[LIVE_VALUE]],MIS[[#This Row],[LIVE_VALUE]]-MIS[[#This Row],[VALUE]])</f>
        <v>-45</v>
      </c>
      <c r="AH10520" t="str" cm="1">
        <f t="array" ref="AH105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0" t="str">
        <f>MIS[[#This Row],[TRADING SYMBOL]]</f>
        <v>NIFTY2552223750PE</v>
      </c>
      <c r="AJ10520" t="str">
        <f>IF(RIGHT(MIS[[#This Row],[Main/Hedge]],4)="MAIN","MAIN","HEDGE")</f>
        <v>HEDGE</v>
      </c>
      <c r="AK10520" t="str" cm="1">
        <f t="array" ref="AK10520">_xlfn._xlws.FILTER(Table4[Column1],ISNUMBER(SEARCH(Table4[Column1],MIS[[#This Row],[OrderUniqueIdentifier]])),"")</f>
        <v>NOTREND</v>
      </c>
    </row>
    <row r="10521" spans="1:37" x14ac:dyDescent="0.2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>
        <f>_xlfn.XLOOKUP(MIS[[#This Row],[TRADING SYMBOL]],[1]Sheet1!$D:$D,[1]Sheet1!$C:$C)</f>
        <v>4.0999999999999996</v>
      </c>
      <c r="AE10521">
        <f>MIS[[#This Row],[OrderAverageTradedPrice]]*MIS[[#This Row],[OrderQuantity]]</f>
        <v>105</v>
      </c>
      <c r="AF10521">
        <f>MIS[[#This Row],[LTP]]*MIS[[#This Row],[OrderQuantity]]</f>
        <v>82</v>
      </c>
      <c r="AG10521">
        <f>IF(MIS[[#This Row],[OrderSide]]="SELL",MIS[[#This Row],[VALUE]]-MIS[[#This Row],[LIVE_VALUE]],MIS[[#This Row],[LIVE_VALUE]]-MIS[[#This Row],[VALUE]])</f>
        <v>23</v>
      </c>
      <c r="AH10521" t="str" cm="1">
        <f t="array" ref="AH10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21" t="str">
        <f>MIS[[#This Row],[TRADING SYMBOL]]</f>
        <v>SENSEX2552085900CE</v>
      </c>
      <c r="AJ10521" t="str">
        <f>IF(RIGHT(MIS[[#This Row],[Main/Hedge]],4)="MAIN","MAIN","HEDGE")</f>
        <v>HEDGE</v>
      </c>
      <c r="AK10521" t="str" cm="1">
        <f t="array" ref="AK10521">_xlfn._xlws.FILTER(Table4[Column1],ISNUMBER(SEARCH(Table4[Column1],MIS[[#This Row],[OrderUniqueIdentifier]])),"")</f>
        <v>XYT</v>
      </c>
    </row>
    <row r="10522" spans="1:37" x14ac:dyDescent="0.2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>
        <f>_xlfn.XLOOKUP(MIS[[#This Row],[TRADING SYMBOL]],[1]Sheet1!$D:$D,[1]Sheet1!$C:$C)</f>
        <v>4.0999999999999996</v>
      </c>
      <c r="AE10522">
        <f>MIS[[#This Row],[OrderAverageTradedPrice]]*MIS[[#This Row],[OrderQuantity]]</f>
        <v>105</v>
      </c>
      <c r="AF10522">
        <f>MIS[[#This Row],[LTP]]*MIS[[#This Row],[OrderQuantity]]</f>
        <v>82</v>
      </c>
      <c r="AG10522">
        <f>IF(MIS[[#This Row],[OrderSide]]="SELL",MIS[[#This Row],[VALUE]]-MIS[[#This Row],[LIVE_VALUE]],MIS[[#This Row],[LIVE_VALUE]]-MIS[[#This Row],[VALUE]])</f>
        <v>23</v>
      </c>
      <c r="AH10522" t="str" cm="1">
        <f t="array" ref="AH10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22" t="str">
        <f>MIS[[#This Row],[TRADING SYMBOL]]</f>
        <v>SENSEX2552085900CE</v>
      </c>
      <c r="AJ10522" t="str">
        <f>IF(RIGHT(MIS[[#This Row],[Main/Hedge]],4)="MAIN","MAIN","HEDGE")</f>
        <v>HEDGE</v>
      </c>
      <c r="AK10522" t="str" cm="1">
        <f t="array" ref="AK10522">_xlfn._xlws.FILTER(Table4[Column1],ISNUMBER(SEARCH(Table4[Column1],MIS[[#This Row],[OrderUniqueIdentifier]])),"")</f>
        <v>XYT</v>
      </c>
    </row>
    <row r="10523" spans="1:37" x14ac:dyDescent="0.2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>
        <f>_xlfn.XLOOKUP(MIS[[#This Row],[TRADING SYMBOL]],[1]Sheet1!$D:$D,[1]Sheet1!$C:$C)</f>
        <v>32.799999999999997</v>
      </c>
      <c r="AE10523">
        <f>MIS[[#This Row],[OrderAverageTradedPrice]]*MIS[[#This Row],[OrderQuantity]]</f>
        <v>652</v>
      </c>
      <c r="AF10523">
        <f>MIS[[#This Row],[LTP]]*MIS[[#This Row],[OrderQuantity]]</f>
        <v>656</v>
      </c>
      <c r="AG10523">
        <f>IF(MIS[[#This Row],[OrderSide]]="SELL",MIS[[#This Row],[VALUE]]-MIS[[#This Row],[LIVE_VALUE]],MIS[[#This Row],[LIVE_VALUE]]-MIS[[#This Row],[VALUE]])</f>
        <v>-4</v>
      </c>
      <c r="AH10523" t="str" cm="1">
        <f t="array" ref="AH105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3" t="str">
        <f>MIS[[#This Row],[TRADING SYMBOL]]</f>
        <v>SENSEX2552079800PE</v>
      </c>
      <c r="AJ10523" t="str">
        <f>IF(RIGHT(MIS[[#This Row],[Main/Hedge]],4)="MAIN","MAIN","HEDGE")</f>
        <v>HEDGE</v>
      </c>
      <c r="AK10523" t="str" cm="1">
        <f t="array" ref="AK10523">_xlfn._xlws.FILTER(Table4[Column1],ISNUMBER(SEARCH(Table4[Column1],MIS[[#This Row],[OrderUniqueIdentifier]])),"")</f>
        <v>NOTREND</v>
      </c>
    </row>
    <row r="10524" spans="1:37" x14ac:dyDescent="0.2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>
        <f>_xlfn.XLOOKUP(MIS[[#This Row],[TRADING SYMBOL]],[1]Sheet1!$D:$D,[1]Sheet1!$C:$C)</f>
        <v>8.25</v>
      </c>
      <c r="AE10524">
        <f>MIS[[#This Row],[OrderAverageTradedPrice]]*MIS[[#This Row],[OrderQuantity]]</f>
        <v>1046</v>
      </c>
      <c r="AF10524">
        <f>MIS[[#This Row],[LTP]]*MIS[[#This Row],[OrderQuantity]]</f>
        <v>660</v>
      </c>
      <c r="AG10524">
        <f>IF(MIS[[#This Row],[OrderSide]]="SELL",MIS[[#This Row],[VALUE]]-MIS[[#This Row],[LIVE_VALUE]],MIS[[#This Row],[LIVE_VALUE]]-MIS[[#This Row],[VALUE]])</f>
        <v>386</v>
      </c>
      <c r="AH10524" t="str" cm="1">
        <f t="array" ref="AH10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24" t="str">
        <f>MIS[[#This Row],[TRADING SYMBOL]]</f>
        <v>SENSEX2552078600PE</v>
      </c>
      <c r="AJ10524" t="str">
        <f>IF(RIGHT(MIS[[#This Row],[Main/Hedge]],4)="MAIN","MAIN","HEDGE")</f>
        <v>HEDGE</v>
      </c>
      <c r="AK10524" t="str" cm="1">
        <f t="array" ref="AK10524">_xlfn._xlws.FILTER(Table4[Column1],ISNUMBER(SEARCH(Table4[Column1],MIS[[#This Row],[OrderUniqueIdentifier]])),"")</f>
        <v>XYT</v>
      </c>
    </row>
    <row r="10525" spans="1:37" x14ac:dyDescent="0.2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>
        <f>_xlfn.XLOOKUP(MIS[[#This Row],[TRADING SYMBOL]],[1]Sheet1!$D:$D,[1]Sheet1!$C:$C)</f>
        <v>9.25</v>
      </c>
      <c r="AE10525">
        <f>MIS[[#This Row],[OrderAverageTradedPrice]]*MIS[[#This Row],[OrderQuantity]]</f>
        <v>648.75</v>
      </c>
      <c r="AF10525">
        <f>MIS[[#This Row],[LTP]]*MIS[[#This Row],[OrderQuantity]]</f>
        <v>693.75</v>
      </c>
      <c r="AG10525">
        <f>IF(MIS[[#This Row],[OrderSide]]="SELL",MIS[[#This Row],[VALUE]]-MIS[[#This Row],[LIVE_VALUE]],MIS[[#This Row],[LIVE_VALUE]]-MIS[[#This Row],[VALUE]])</f>
        <v>-45</v>
      </c>
      <c r="AH10525" t="str" cm="1">
        <f t="array" ref="AH105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5" t="str">
        <f>MIS[[#This Row],[TRADING SYMBOL]]</f>
        <v>NIFTY2552223750PE</v>
      </c>
      <c r="AJ10525" t="str">
        <f>IF(RIGHT(MIS[[#This Row],[Main/Hedge]],4)="MAIN","MAIN","HEDGE")</f>
        <v>HEDGE</v>
      </c>
      <c r="AK10525" t="str" cm="1">
        <f t="array" ref="AK10525">_xlfn._xlws.FILTER(Table4[Column1],ISNUMBER(SEARCH(Table4[Column1],MIS[[#This Row],[OrderUniqueIdentifier]])),"")</f>
        <v>NOTREND</v>
      </c>
    </row>
    <row r="10526" spans="1:37" x14ac:dyDescent="0.2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>
        <f>_xlfn.XLOOKUP(MIS[[#This Row],[TRADING SYMBOL]],[1]Sheet1!$D:$D,[1]Sheet1!$C:$C)</f>
        <v>17.8</v>
      </c>
      <c r="AE10526">
        <f>MIS[[#This Row],[OrderAverageTradedPrice]]*MIS[[#This Row],[OrderQuantity]]</f>
        <v>336</v>
      </c>
      <c r="AF10526">
        <f>MIS[[#This Row],[LTP]]*MIS[[#This Row],[OrderQuantity]]</f>
        <v>356</v>
      </c>
      <c r="AG10526">
        <f>IF(MIS[[#This Row],[OrderSide]]="SELL",MIS[[#This Row],[VALUE]]-MIS[[#This Row],[LIVE_VALUE]],MIS[[#This Row],[LIVE_VALUE]]-MIS[[#This Row],[VALUE]])</f>
        <v>-20</v>
      </c>
      <c r="AH10526" t="str" cm="1">
        <f t="array" ref="AH105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6" t="str">
        <f>MIS[[#This Row],[TRADING SYMBOL]]</f>
        <v>SENSEX2552084800CE</v>
      </c>
      <c r="AJ10526" t="str">
        <f>IF(RIGHT(MIS[[#This Row],[Main/Hedge]],4)="MAIN","MAIN","HEDGE")</f>
        <v>HEDGE</v>
      </c>
      <c r="AK10526" t="str" cm="1">
        <f t="array" ref="AK10526">_xlfn._xlws.FILTER(Table4[Column1],ISNUMBER(SEARCH(Table4[Column1],MIS[[#This Row],[OrderUniqueIdentifier]])),"")</f>
        <v>NOTREND</v>
      </c>
    </row>
    <row r="10527" spans="1:37" x14ac:dyDescent="0.2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>
        <f>_xlfn.XLOOKUP(MIS[[#This Row],[TRADING SYMBOL]],[1]Sheet1!$D:$D,[1]Sheet1!$C:$C)</f>
        <v>4.0999999999999996</v>
      </c>
      <c r="AE10527">
        <f>MIS[[#This Row],[OrderAverageTradedPrice]]*MIS[[#This Row],[OrderQuantity]]</f>
        <v>105</v>
      </c>
      <c r="AF10527">
        <f>MIS[[#This Row],[LTP]]*MIS[[#This Row],[OrderQuantity]]</f>
        <v>82</v>
      </c>
      <c r="AG10527">
        <f>IF(MIS[[#This Row],[OrderSide]]="SELL",MIS[[#This Row],[VALUE]]-MIS[[#This Row],[LIVE_VALUE]],MIS[[#This Row],[LIVE_VALUE]]-MIS[[#This Row],[VALUE]])</f>
        <v>23</v>
      </c>
      <c r="AH10527" t="str" cm="1">
        <f t="array" ref="AH10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27" t="str">
        <f>MIS[[#This Row],[TRADING SYMBOL]]</f>
        <v>SENSEX2552085900CE</v>
      </c>
      <c r="AJ10527" t="str">
        <f>IF(RIGHT(MIS[[#This Row],[Main/Hedge]],4)="MAIN","MAIN","HEDGE")</f>
        <v>HEDGE</v>
      </c>
      <c r="AK10527" t="str" cm="1">
        <f t="array" ref="AK10527">_xlfn._xlws.FILTER(Table4[Column1],ISNUMBER(SEARCH(Table4[Column1],MIS[[#This Row],[OrderUniqueIdentifier]])),"")</f>
        <v>XYT</v>
      </c>
    </row>
    <row r="10528" spans="1:37" x14ac:dyDescent="0.2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>
        <f>_xlfn.XLOOKUP(MIS[[#This Row],[TRADING SYMBOL]],[1]Sheet1!$D:$D,[1]Sheet1!$C:$C)</f>
        <v>9.25</v>
      </c>
      <c r="AE10528">
        <f>MIS[[#This Row],[OrderAverageTradedPrice]]*MIS[[#This Row],[OrderQuantity]]</f>
        <v>648.75</v>
      </c>
      <c r="AF10528">
        <f>MIS[[#This Row],[LTP]]*MIS[[#This Row],[OrderQuantity]]</f>
        <v>693.75</v>
      </c>
      <c r="AG10528">
        <f>IF(MIS[[#This Row],[OrderSide]]="SELL",MIS[[#This Row],[VALUE]]-MIS[[#This Row],[LIVE_VALUE]],MIS[[#This Row],[LIVE_VALUE]]-MIS[[#This Row],[VALUE]])</f>
        <v>-45</v>
      </c>
      <c r="AH10528" t="str" cm="1">
        <f t="array" ref="AH105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8" t="str">
        <f>MIS[[#This Row],[TRADING SYMBOL]]</f>
        <v>NIFTY2552223750PE</v>
      </c>
      <c r="AJ10528" t="str">
        <f>IF(RIGHT(MIS[[#This Row],[Main/Hedge]],4)="MAIN","MAIN","HEDGE")</f>
        <v>HEDGE</v>
      </c>
      <c r="AK10528" t="str" cm="1">
        <f t="array" ref="AK10528">_xlfn._xlws.FILTER(Table4[Column1],ISNUMBER(SEARCH(Table4[Column1],MIS[[#This Row],[OrderUniqueIdentifier]])),"")</f>
        <v>NOTREND</v>
      </c>
    </row>
    <row r="10529" spans="1:37" x14ac:dyDescent="0.2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>
        <f>_xlfn.XLOOKUP(MIS[[#This Row],[TRADING SYMBOL]],[1]Sheet1!$D:$D,[1]Sheet1!$C:$C)</f>
        <v>8.25</v>
      </c>
      <c r="AE10529">
        <f>MIS[[#This Row],[OrderAverageTradedPrice]]*MIS[[#This Row],[OrderQuantity]]</f>
        <v>262</v>
      </c>
      <c r="AF10529">
        <f>MIS[[#This Row],[LTP]]*MIS[[#This Row],[OrderQuantity]]</f>
        <v>165</v>
      </c>
      <c r="AG10529">
        <f>IF(MIS[[#This Row],[OrderSide]]="SELL",MIS[[#This Row],[VALUE]]-MIS[[#This Row],[LIVE_VALUE]],MIS[[#This Row],[LIVE_VALUE]]-MIS[[#This Row],[VALUE]])</f>
        <v>97</v>
      </c>
      <c r="AH10529" t="str" cm="1">
        <f t="array" ref="AH10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29" t="str">
        <f>MIS[[#This Row],[TRADING SYMBOL]]</f>
        <v>SENSEX2552078600PE</v>
      </c>
      <c r="AJ10529" t="str">
        <f>IF(RIGHT(MIS[[#This Row],[Main/Hedge]],4)="MAIN","MAIN","HEDGE")</f>
        <v>HEDGE</v>
      </c>
      <c r="AK10529" t="str" cm="1">
        <f t="array" ref="AK10529">_xlfn._xlws.FILTER(Table4[Column1],ISNUMBER(SEARCH(Table4[Column1],MIS[[#This Row],[OrderUniqueIdentifier]])),"")</f>
        <v>XYT</v>
      </c>
    </row>
    <row r="10530" spans="1:37" x14ac:dyDescent="0.2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>
        <f>_xlfn.XLOOKUP(MIS[[#This Row],[TRADING SYMBOL]],[1]Sheet1!$D:$D,[1]Sheet1!$C:$C)</f>
        <v>3.05</v>
      </c>
      <c r="AE10530">
        <f>MIS[[#This Row],[OrderAverageTradedPrice]]*MIS[[#This Row],[OrderQuantity]]</f>
        <v>221.25</v>
      </c>
      <c r="AF10530">
        <f>MIS[[#This Row],[LTP]]*MIS[[#This Row],[OrderQuantity]]</f>
        <v>228.75</v>
      </c>
      <c r="AG10530">
        <f>IF(MIS[[#This Row],[OrderSide]]="SELL",MIS[[#This Row],[VALUE]]-MIS[[#This Row],[LIVE_VALUE]],MIS[[#This Row],[LIVE_VALUE]]-MIS[[#This Row],[VALUE]])</f>
        <v>-7.5</v>
      </c>
      <c r="AH10530" t="str" cm="1">
        <f t="array" ref="AH105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0" t="str">
        <f>MIS[[#This Row],[TRADING SYMBOL]]</f>
        <v>NIFTY2552226350CE</v>
      </c>
      <c r="AJ10530" t="str">
        <f>IF(RIGHT(MIS[[#This Row],[Main/Hedge]],4)="MAIN","MAIN","HEDGE")</f>
        <v>HEDGE</v>
      </c>
      <c r="AK10530" t="str" cm="1">
        <f t="array" ref="AK10530">_xlfn._xlws.FILTER(Table4[Column1],ISNUMBER(SEARCH(Table4[Column1],MIS[[#This Row],[OrderUniqueIdentifier]])),"")</f>
        <v>NOTREND</v>
      </c>
    </row>
    <row r="10531" spans="1:37" x14ac:dyDescent="0.2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>
        <f>_xlfn.XLOOKUP(MIS[[#This Row],[TRADING SYMBOL]],[1]Sheet1!$D:$D,[1]Sheet1!$C:$C)</f>
        <v>9.25</v>
      </c>
      <c r="AE10531">
        <f>MIS[[#This Row],[OrderAverageTradedPrice]]*MIS[[#This Row],[OrderQuantity]]</f>
        <v>645</v>
      </c>
      <c r="AF10531">
        <f>MIS[[#This Row],[LTP]]*MIS[[#This Row],[OrderQuantity]]</f>
        <v>693.75</v>
      </c>
      <c r="AG10531">
        <f>IF(MIS[[#This Row],[OrderSide]]="SELL",MIS[[#This Row],[VALUE]]-MIS[[#This Row],[LIVE_VALUE]],MIS[[#This Row],[LIVE_VALUE]]-MIS[[#This Row],[VALUE]])</f>
        <v>-48.75</v>
      </c>
      <c r="AH10531" t="str" cm="1">
        <f t="array" ref="AH105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1" t="str">
        <f>MIS[[#This Row],[TRADING SYMBOL]]</f>
        <v>NIFTY2552223750PE</v>
      </c>
      <c r="AJ10531" t="str">
        <f>IF(RIGHT(MIS[[#This Row],[Main/Hedge]],4)="MAIN","MAIN","HEDGE")</f>
        <v>HEDGE</v>
      </c>
      <c r="AK10531" t="str" cm="1">
        <f t="array" ref="AK10531">_xlfn._xlws.FILTER(Table4[Column1],ISNUMBER(SEARCH(Table4[Column1],MIS[[#This Row],[OrderUniqueIdentifier]])),"")</f>
        <v>NOTREND</v>
      </c>
    </row>
    <row r="10532" spans="1:37" x14ac:dyDescent="0.2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>
        <f>_xlfn.XLOOKUP(MIS[[#This Row],[TRADING SYMBOL]],[1]Sheet1!$D:$D,[1]Sheet1!$C:$C)</f>
        <v>4.0999999999999996</v>
      </c>
      <c r="AE10532">
        <f>MIS[[#This Row],[OrderAverageTradedPrice]]*MIS[[#This Row],[OrderQuantity]]</f>
        <v>105</v>
      </c>
      <c r="AF10532">
        <f>MIS[[#This Row],[LTP]]*MIS[[#This Row],[OrderQuantity]]</f>
        <v>82</v>
      </c>
      <c r="AG10532">
        <f>IF(MIS[[#This Row],[OrderSide]]="SELL",MIS[[#This Row],[VALUE]]-MIS[[#This Row],[LIVE_VALUE]],MIS[[#This Row],[LIVE_VALUE]]-MIS[[#This Row],[VALUE]])</f>
        <v>23</v>
      </c>
      <c r="AH10532" t="str" cm="1">
        <f t="array" ref="AH10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32" t="str">
        <f>MIS[[#This Row],[TRADING SYMBOL]]</f>
        <v>SENSEX2552085900CE</v>
      </c>
      <c r="AJ10532" t="str">
        <f>IF(RIGHT(MIS[[#This Row],[Main/Hedge]],4)="MAIN","MAIN","HEDGE")</f>
        <v>HEDGE</v>
      </c>
      <c r="AK10532" t="str" cm="1">
        <f t="array" ref="AK10532">_xlfn._xlws.FILTER(Table4[Column1],ISNUMBER(SEARCH(Table4[Column1],MIS[[#This Row],[OrderUniqueIdentifier]])),"")</f>
        <v>XYT</v>
      </c>
    </row>
    <row r="10533" spans="1:37" x14ac:dyDescent="0.2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>
        <f>_xlfn.XLOOKUP(MIS[[#This Row],[TRADING SYMBOL]],[1]Sheet1!$D:$D,[1]Sheet1!$C:$C)</f>
        <v>10</v>
      </c>
      <c r="AE10533">
        <f>MIS[[#This Row],[OrderAverageTradedPrice]]*MIS[[#This Row],[OrderQuantity]]</f>
        <v>237</v>
      </c>
      <c r="AF10533">
        <f>MIS[[#This Row],[LTP]]*MIS[[#This Row],[OrderQuantity]]</f>
        <v>200</v>
      </c>
      <c r="AG10533">
        <f>IF(MIS[[#This Row],[OrderSide]]="SELL",MIS[[#This Row],[VALUE]]-MIS[[#This Row],[LIVE_VALUE]],MIS[[#This Row],[LIVE_VALUE]]-MIS[[#This Row],[VALUE]])</f>
        <v>37</v>
      </c>
      <c r="AH10533" t="str" cm="1">
        <f t="array" ref="AH10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33" t="str">
        <f>MIS[[#This Row],[TRADING SYMBOL]]</f>
        <v>SENSEX2552078500PE</v>
      </c>
      <c r="AJ10533" t="str">
        <f>IF(RIGHT(MIS[[#This Row],[Main/Hedge]],4)="MAIN","MAIN","HEDGE")</f>
        <v>HEDGE</v>
      </c>
      <c r="AK10533" t="str" cm="1">
        <f t="array" ref="AK10533">_xlfn._xlws.FILTER(Table4[Column1],ISNUMBER(SEARCH(Table4[Column1],MIS[[#This Row],[OrderUniqueIdentifier]])),"")</f>
        <v>XYT</v>
      </c>
    </row>
    <row r="10534" spans="1:37" x14ac:dyDescent="0.2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>
        <f>_xlfn.XLOOKUP(MIS[[#This Row],[TRADING SYMBOL]],[1]Sheet1!$D:$D,[1]Sheet1!$C:$C)</f>
        <v>32.799999999999997</v>
      </c>
      <c r="AE10534">
        <f>MIS[[#This Row],[OrderAverageTradedPrice]]*MIS[[#This Row],[OrderQuantity]]</f>
        <v>1304</v>
      </c>
      <c r="AF10534">
        <f>MIS[[#This Row],[LTP]]*MIS[[#This Row],[OrderQuantity]]</f>
        <v>1312</v>
      </c>
      <c r="AG10534">
        <f>IF(MIS[[#This Row],[OrderSide]]="SELL",MIS[[#This Row],[VALUE]]-MIS[[#This Row],[LIVE_VALUE]],MIS[[#This Row],[LIVE_VALUE]]-MIS[[#This Row],[VALUE]])</f>
        <v>-8</v>
      </c>
      <c r="AH10534" t="str" cm="1">
        <f t="array" ref="AH105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4" t="str">
        <f>MIS[[#This Row],[TRADING SYMBOL]]</f>
        <v>SENSEX2552079800PE</v>
      </c>
      <c r="AJ10534" t="str">
        <f>IF(RIGHT(MIS[[#This Row],[Main/Hedge]],4)="MAIN","MAIN","HEDGE")</f>
        <v>HEDGE</v>
      </c>
      <c r="AK10534" t="str" cm="1">
        <f t="array" ref="AK10534">_xlfn._xlws.FILTER(Table4[Column1],ISNUMBER(SEARCH(Table4[Column1],MIS[[#This Row],[OrderUniqueIdentifier]])),"")</f>
        <v>NOTREND</v>
      </c>
    </row>
    <row r="10535" spans="1:37" x14ac:dyDescent="0.2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>
        <f>_xlfn.XLOOKUP(MIS[[#This Row],[TRADING SYMBOL]],[1]Sheet1!$D:$D,[1]Sheet1!$C:$C)</f>
        <v>9.25</v>
      </c>
      <c r="AE10535">
        <f>MIS[[#This Row],[OrderAverageTradedPrice]]*MIS[[#This Row],[OrderQuantity]]</f>
        <v>1946.25</v>
      </c>
      <c r="AF10535">
        <f>MIS[[#This Row],[LTP]]*MIS[[#This Row],[OrderQuantity]]</f>
        <v>2081.25</v>
      </c>
      <c r="AG10535">
        <f>IF(MIS[[#This Row],[OrderSide]]="SELL",MIS[[#This Row],[VALUE]]-MIS[[#This Row],[LIVE_VALUE]],MIS[[#This Row],[LIVE_VALUE]]-MIS[[#This Row],[VALUE]])</f>
        <v>-135</v>
      </c>
      <c r="AH10535" t="str" cm="1">
        <f t="array" ref="AH105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5" t="str">
        <f>MIS[[#This Row],[TRADING SYMBOL]]</f>
        <v>NIFTY2552223750PE</v>
      </c>
      <c r="AJ10535" t="str">
        <f>IF(RIGHT(MIS[[#This Row],[Main/Hedge]],4)="MAIN","MAIN","HEDGE")</f>
        <v>HEDGE</v>
      </c>
      <c r="AK10535" t="str" cm="1">
        <f t="array" ref="AK10535">_xlfn._xlws.FILTER(Table4[Column1],ISNUMBER(SEARCH(Table4[Column1],MIS[[#This Row],[OrderUniqueIdentifier]])),"")</f>
        <v>NOTREND</v>
      </c>
    </row>
    <row r="10536" spans="1:37" x14ac:dyDescent="0.2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>
        <f>_xlfn.XLOOKUP(MIS[[#This Row],[TRADING SYMBOL]],[1]Sheet1!$D:$D,[1]Sheet1!$C:$C)</f>
        <v>11.55</v>
      </c>
      <c r="AE10536">
        <f>MIS[[#This Row],[OrderAverageTradedPrice]]*MIS[[#This Row],[OrderQuantity]]</f>
        <v>669</v>
      </c>
      <c r="AF10536">
        <f>MIS[[#This Row],[LTP]]*MIS[[#This Row],[OrderQuantity]]</f>
        <v>693</v>
      </c>
      <c r="AG10536">
        <f>IF(MIS[[#This Row],[OrderSide]]="SELL",MIS[[#This Row],[VALUE]]-MIS[[#This Row],[LIVE_VALUE]],MIS[[#This Row],[LIVE_VALUE]]-MIS[[#This Row],[VALUE]])</f>
        <v>-24</v>
      </c>
      <c r="AH10536" t="str" cm="1">
        <f t="array" ref="AH10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36" t="str">
        <f>MIS[[#This Row],[TRADING SYMBOL]]</f>
        <v>SENSEX2552078400PE</v>
      </c>
      <c r="AJ10536" t="str">
        <f>IF(RIGHT(MIS[[#This Row],[Main/Hedge]],4)="MAIN","MAIN","HEDGE")</f>
        <v>HEDGE</v>
      </c>
      <c r="AK10536" t="str" cm="1">
        <f t="array" ref="AK10536">_xlfn._xlws.FILTER(Table4[Column1],ISNUMBER(SEARCH(Table4[Column1],MIS[[#This Row],[OrderUniqueIdentifier]])),"")</f>
        <v>XYT</v>
      </c>
    </row>
    <row r="10537" spans="1:37" x14ac:dyDescent="0.2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>
        <f>_xlfn.XLOOKUP(MIS[[#This Row],[TRADING SYMBOL]],[1]Sheet1!$D:$D,[1]Sheet1!$C:$C)</f>
        <v>17.8</v>
      </c>
      <c r="AE10537">
        <f>MIS[[#This Row],[OrderAverageTradedPrice]]*MIS[[#This Row],[OrderQuantity]]</f>
        <v>1344</v>
      </c>
      <c r="AF10537">
        <f>MIS[[#This Row],[LTP]]*MIS[[#This Row],[OrderQuantity]]</f>
        <v>1424</v>
      </c>
      <c r="AG10537">
        <f>IF(MIS[[#This Row],[OrderSide]]="SELL",MIS[[#This Row],[VALUE]]-MIS[[#This Row],[LIVE_VALUE]],MIS[[#This Row],[LIVE_VALUE]]-MIS[[#This Row],[VALUE]])</f>
        <v>-80</v>
      </c>
      <c r="AH10537" t="str" cm="1">
        <f t="array" ref="AH105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7" t="str">
        <f>MIS[[#This Row],[TRADING SYMBOL]]</f>
        <v>SENSEX2552084800CE</v>
      </c>
      <c r="AJ10537" t="str">
        <f>IF(RIGHT(MIS[[#This Row],[Main/Hedge]],4)="MAIN","MAIN","HEDGE")</f>
        <v>HEDGE</v>
      </c>
      <c r="AK10537" t="str" cm="1">
        <f t="array" ref="AK10537">_xlfn._xlws.FILTER(Table4[Column1],ISNUMBER(SEARCH(Table4[Column1],MIS[[#This Row],[OrderUniqueIdentifier]])),"")</f>
        <v>NOTREND</v>
      </c>
    </row>
    <row r="10538" spans="1:37" x14ac:dyDescent="0.2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>
        <f>_xlfn.XLOOKUP(MIS[[#This Row],[TRADING SYMBOL]],[1]Sheet1!$D:$D,[1]Sheet1!$C:$C)</f>
        <v>8.25</v>
      </c>
      <c r="AE10538">
        <f>MIS[[#This Row],[OrderAverageTradedPrice]]*MIS[[#This Row],[OrderQuantity]]</f>
        <v>786</v>
      </c>
      <c r="AF10538">
        <f>MIS[[#This Row],[LTP]]*MIS[[#This Row],[OrderQuantity]]</f>
        <v>495</v>
      </c>
      <c r="AG10538">
        <f>IF(MIS[[#This Row],[OrderSide]]="SELL",MIS[[#This Row],[VALUE]]-MIS[[#This Row],[LIVE_VALUE]],MIS[[#This Row],[LIVE_VALUE]]-MIS[[#This Row],[VALUE]])</f>
        <v>291</v>
      </c>
      <c r="AH10538" t="str" cm="1">
        <f t="array" ref="AH10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38" t="str">
        <f>MIS[[#This Row],[TRADING SYMBOL]]</f>
        <v>SENSEX2552078600PE</v>
      </c>
      <c r="AJ10538" t="str">
        <f>IF(RIGHT(MIS[[#This Row],[Main/Hedge]],4)="MAIN","MAIN","HEDGE")</f>
        <v>HEDGE</v>
      </c>
      <c r="AK10538" t="str" cm="1">
        <f t="array" ref="AK10538">_xlfn._xlws.FILTER(Table4[Column1],ISNUMBER(SEARCH(Table4[Column1],MIS[[#This Row],[OrderUniqueIdentifier]])),"")</f>
        <v>XYT</v>
      </c>
    </row>
    <row r="10539" spans="1:37" x14ac:dyDescent="0.2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>
        <f>_xlfn.XLOOKUP(MIS[[#This Row],[TRADING SYMBOL]],[1]Sheet1!$D:$D,[1]Sheet1!$C:$C)</f>
        <v>9.25</v>
      </c>
      <c r="AE10539">
        <f>MIS[[#This Row],[OrderAverageTradedPrice]]*MIS[[#This Row],[OrderQuantity]]</f>
        <v>648.75</v>
      </c>
      <c r="AF10539">
        <f>MIS[[#This Row],[LTP]]*MIS[[#This Row],[OrderQuantity]]</f>
        <v>693.75</v>
      </c>
      <c r="AG10539">
        <f>IF(MIS[[#This Row],[OrderSide]]="SELL",MIS[[#This Row],[VALUE]]-MIS[[#This Row],[LIVE_VALUE]],MIS[[#This Row],[LIVE_VALUE]]-MIS[[#This Row],[VALUE]])</f>
        <v>-45</v>
      </c>
      <c r="AH10539" t="str" cm="1">
        <f t="array" ref="AH105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9" t="str">
        <f>MIS[[#This Row],[TRADING SYMBOL]]</f>
        <v>NIFTY2552223750PE</v>
      </c>
      <c r="AJ10539" t="str">
        <f>IF(RIGHT(MIS[[#This Row],[Main/Hedge]],4)="MAIN","MAIN","HEDGE")</f>
        <v>HEDGE</v>
      </c>
      <c r="AK10539" t="str" cm="1">
        <f t="array" ref="AK10539">_xlfn._xlws.FILTER(Table4[Column1],ISNUMBER(SEARCH(Table4[Column1],MIS[[#This Row],[OrderUniqueIdentifier]])),"")</f>
        <v>NOTREND</v>
      </c>
    </row>
    <row r="10540" spans="1:37" x14ac:dyDescent="0.2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>
        <f>_xlfn.XLOOKUP(MIS[[#This Row],[TRADING SYMBOL]],[1]Sheet1!$D:$D,[1]Sheet1!$C:$C)</f>
        <v>32.799999999999997</v>
      </c>
      <c r="AE10540">
        <f>MIS[[#This Row],[OrderAverageTradedPrice]]*MIS[[#This Row],[OrderQuantity]]</f>
        <v>1301</v>
      </c>
      <c r="AF10540">
        <f>MIS[[#This Row],[LTP]]*MIS[[#This Row],[OrderQuantity]]</f>
        <v>1312</v>
      </c>
      <c r="AG10540">
        <f>IF(MIS[[#This Row],[OrderSide]]="SELL",MIS[[#This Row],[VALUE]]-MIS[[#This Row],[LIVE_VALUE]],MIS[[#This Row],[LIVE_VALUE]]-MIS[[#This Row],[VALUE]])</f>
        <v>-11</v>
      </c>
      <c r="AH10540" t="str" cm="1">
        <f t="array" ref="AH105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0" t="str">
        <f>MIS[[#This Row],[TRADING SYMBOL]]</f>
        <v>SENSEX2552079800PE</v>
      </c>
      <c r="AJ10540" t="str">
        <f>IF(RIGHT(MIS[[#This Row],[Main/Hedge]],4)="MAIN","MAIN","HEDGE")</f>
        <v>HEDGE</v>
      </c>
      <c r="AK10540" t="str" cm="1">
        <f t="array" ref="AK10540">_xlfn._xlws.FILTER(Table4[Column1],ISNUMBER(SEARCH(Table4[Column1],MIS[[#This Row],[OrderUniqueIdentifier]])),"")</f>
        <v>NOTREND</v>
      </c>
    </row>
    <row r="10541" spans="1:37" x14ac:dyDescent="0.2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>
        <f>_xlfn.XLOOKUP(MIS[[#This Row],[TRADING SYMBOL]],[1]Sheet1!$D:$D,[1]Sheet1!$C:$C)</f>
        <v>10</v>
      </c>
      <c r="AE10541">
        <f>MIS[[#This Row],[OrderAverageTradedPrice]]*MIS[[#This Row],[OrderQuantity]]</f>
        <v>474</v>
      </c>
      <c r="AF10541">
        <f>MIS[[#This Row],[LTP]]*MIS[[#This Row],[OrderQuantity]]</f>
        <v>400</v>
      </c>
      <c r="AG10541">
        <f>IF(MIS[[#This Row],[OrderSide]]="SELL",MIS[[#This Row],[VALUE]]-MIS[[#This Row],[LIVE_VALUE]],MIS[[#This Row],[LIVE_VALUE]]-MIS[[#This Row],[VALUE]])</f>
        <v>74</v>
      </c>
      <c r="AH10541" t="str" cm="1">
        <f t="array" ref="AH10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41" t="str">
        <f>MIS[[#This Row],[TRADING SYMBOL]]</f>
        <v>SENSEX2552078500PE</v>
      </c>
      <c r="AJ10541" t="str">
        <f>IF(RIGHT(MIS[[#This Row],[Main/Hedge]],4)="MAIN","MAIN","HEDGE")</f>
        <v>HEDGE</v>
      </c>
      <c r="AK10541" t="str" cm="1">
        <f t="array" ref="AK10541">_xlfn._xlws.FILTER(Table4[Column1],ISNUMBER(SEARCH(Table4[Column1],MIS[[#This Row],[OrderUniqueIdentifier]])),"")</f>
        <v>XYT</v>
      </c>
    </row>
    <row r="10542" spans="1:37" x14ac:dyDescent="0.2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>
        <f>_xlfn.XLOOKUP(MIS[[#This Row],[TRADING SYMBOL]],[1]Sheet1!$D:$D,[1]Sheet1!$C:$C)</f>
        <v>8.25</v>
      </c>
      <c r="AE10542">
        <f>MIS[[#This Row],[OrderAverageTradedPrice]]*MIS[[#This Row],[OrderQuantity]]</f>
        <v>263</v>
      </c>
      <c r="AF10542">
        <f>MIS[[#This Row],[LTP]]*MIS[[#This Row],[OrderQuantity]]</f>
        <v>165</v>
      </c>
      <c r="AG10542">
        <f>IF(MIS[[#This Row],[OrderSide]]="SELL",MIS[[#This Row],[VALUE]]-MIS[[#This Row],[LIVE_VALUE]],MIS[[#This Row],[LIVE_VALUE]]-MIS[[#This Row],[VALUE]])</f>
        <v>98</v>
      </c>
      <c r="AH10542" t="str" cm="1">
        <f t="array" ref="AH10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42" t="str">
        <f>MIS[[#This Row],[TRADING SYMBOL]]</f>
        <v>SENSEX2552078600PE</v>
      </c>
      <c r="AJ10542" t="str">
        <f>IF(RIGHT(MIS[[#This Row],[Main/Hedge]],4)="MAIN","MAIN","HEDGE")</f>
        <v>HEDGE</v>
      </c>
      <c r="AK10542" t="str" cm="1">
        <f t="array" ref="AK10542">_xlfn._xlws.FILTER(Table4[Column1],ISNUMBER(SEARCH(Table4[Column1],MIS[[#This Row],[OrderUniqueIdentifier]])),"")</f>
        <v>XYT</v>
      </c>
    </row>
    <row r="10543" spans="1:37" x14ac:dyDescent="0.2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>
        <f>_xlfn.XLOOKUP(MIS[[#This Row],[TRADING SYMBOL]],[1]Sheet1!$D:$D,[1]Sheet1!$C:$C)</f>
        <v>9.25</v>
      </c>
      <c r="AE10543">
        <f>MIS[[#This Row],[OrderAverageTradedPrice]]*MIS[[#This Row],[OrderQuantity]]</f>
        <v>648.75</v>
      </c>
      <c r="AF10543">
        <f>MIS[[#This Row],[LTP]]*MIS[[#This Row],[OrderQuantity]]</f>
        <v>693.75</v>
      </c>
      <c r="AG10543">
        <f>IF(MIS[[#This Row],[OrderSide]]="SELL",MIS[[#This Row],[VALUE]]-MIS[[#This Row],[LIVE_VALUE]],MIS[[#This Row],[LIVE_VALUE]]-MIS[[#This Row],[VALUE]])</f>
        <v>-45</v>
      </c>
      <c r="AH10543" t="str" cm="1">
        <f t="array" ref="AH105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3" t="str">
        <f>MIS[[#This Row],[TRADING SYMBOL]]</f>
        <v>NIFTY2552223750PE</v>
      </c>
      <c r="AJ10543" t="str">
        <f>IF(RIGHT(MIS[[#This Row],[Main/Hedge]],4)="MAIN","MAIN","HEDGE")</f>
        <v>HEDGE</v>
      </c>
      <c r="AK10543" t="str" cm="1">
        <f t="array" ref="AK10543">_xlfn._xlws.FILTER(Table4[Column1],ISNUMBER(SEARCH(Table4[Column1],MIS[[#This Row],[OrderUniqueIdentifier]])),"")</f>
        <v>NOTREND</v>
      </c>
    </row>
    <row r="10544" spans="1:37" x14ac:dyDescent="0.2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>
        <f>_xlfn.XLOOKUP(MIS[[#This Row],[TRADING SYMBOL]],[1]Sheet1!$D:$D,[1]Sheet1!$C:$C)</f>
        <v>4.0999999999999996</v>
      </c>
      <c r="AE10544">
        <f>MIS[[#This Row],[OrderAverageTradedPrice]]*MIS[[#This Row],[OrderQuantity]]</f>
        <v>106</v>
      </c>
      <c r="AF10544">
        <f>MIS[[#This Row],[LTP]]*MIS[[#This Row],[OrderQuantity]]</f>
        <v>82</v>
      </c>
      <c r="AG10544">
        <f>IF(MIS[[#This Row],[OrderSide]]="SELL",MIS[[#This Row],[VALUE]]-MIS[[#This Row],[LIVE_VALUE]],MIS[[#This Row],[LIVE_VALUE]]-MIS[[#This Row],[VALUE]])</f>
        <v>24</v>
      </c>
      <c r="AH10544" t="str" cm="1">
        <f t="array" ref="AH10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44" t="str">
        <f>MIS[[#This Row],[TRADING SYMBOL]]</f>
        <v>SENSEX2552085900CE</v>
      </c>
      <c r="AJ10544" t="str">
        <f>IF(RIGHT(MIS[[#This Row],[Main/Hedge]],4)="MAIN","MAIN","HEDGE")</f>
        <v>HEDGE</v>
      </c>
      <c r="AK10544" t="str" cm="1">
        <f t="array" ref="AK10544">_xlfn._xlws.FILTER(Table4[Column1],ISNUMBER(SEARCH(Table4[Column1],MIS[[#This Row],[OrderUniqueIdentifier]])),"")</f>
        <v>XYT</v>
      </c>
    </row>
    <row r="10545" spans="1:37" x14ac:dyDescent="0.2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>
        <f>_xlfn.XLOOKUP(MIS[[#This Row],[TRADING SYMBOL]],[1]Sheet1!$D:$D,[1]Sheet1!$C:$C)</f>
        <v>17.8</v>
      </c>
      <c r="AE10545">
        <f>MIS[[#This Row],[OrderAverageTradedPrice]]*MIS[[#This Row],[OrderQuantity]]</f>
        <v>672</v>
      </c>
      <c r="AF10545">
        <f>MIS[[#This Row],[LTP]]*MIS[[#This Row],[OrderQuantity]]</f>
        <v>712</v>
      </c>
      <c r="AG10545">
        <f>IF(MIS[[#This Row],[OrderSide]]="SELL",MIS[[#This Row],[VALUE]]-MIS[[#This Row],[LIVE_VALUE]],MIS[[#This Row],[LIVE_VALUE]]-MIS[[#This Row],[VALUE]])</f>
        <v>-40</v>
      </c>
      <c r="AH10545" t="str" cm="1">
        <f t="array" ref="AH105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5" t="str">
        <f>MIS[[#This Row],[TRADING SYMBOL]]</f>
        <v>SENSEX2552084800CE</v>
      </c>
      <c r="AJ10545" t="str">
        <f>IF(RIGHT(MIS[[#This Row],[Main/Hedge]],4)="MAIN","MAIN","HEDGE")</f>
        <v>HEDGE</v>
      </c>
      <c r="AK10545" t="str" cm="1">
        <f t="array" ref="AK10545">_xlfn._xlws.FILTER(Table4[Column1],ISNUMBER(SEARCH(Table4[Column1],MIS[[#This Row],[OrderUniqueIdentifier]])),"")</f>
        <v>NOTREND</v>
      </c>
    </row>
    <row r="10546" spans="1:37" x14ac:dyDescent="0.2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>
        <f>_xlfn.XLOOKUP(MIS[[#This Row],[TRADING SYMBOL]],[1]Sheet1!$D:$D,[1]Sheet1!$C:$C)</f>
        <v>9.25</v>
      </c>
      <c r="AE10546">
        <f>MIS[[#This Row],[OrderAverageTradedPrice]]*MIS[[#This Row],[OrderQuantity]]</f>
        <v>1946.25</v>
      </c>
      <c r="AF10546">
        <f>MIS[[#This Row],[LTP]]*MIS[[#This Row],[OrderQuantity]]</f>
        <v>2081.25</v>
      </c>
      <c r="AG10546">
        <f>IF(MIS[[#This Row],[OrderSide]]="SELL",MIS[[#This Row],[VALUE]]-MIS[[#This Row],[LIVE_VALUE]],MIS[[#This Row],[LIVE_VALUE]]-MIS[[#This Row],[VALUE]])</f>
        <v>-135</v>
      </c>
      <c r="AH10546" t="str" cm="1">
        <f t="array" ref="AH105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6" t="str">
        <f>MIS[[#This Row],[TRADING SYMBOL]]</f>
        <v>NIFTY2552223750PE</v>
      </c>
      <c r="AJ10546" t="str">
        <f>IF(RIGHT(MIS[[#This Row],[Main/Hedge]],4)="MAIN","MAIN","HEDGE")</f>
        <v>HEDGE</v>
      </c>
      <c r="AK10546" t="str" cm="1">
        <f t="array" ref="AK10546">_xlfn._xlws.FILTER(Table4[Column1],ISNUMBER(SEARCH(Table4[Column1],MIS[[#This Row],[OrderUniqueIdentifier]])),"")</f>
        <v>NOTREND</v>
      </c>
    </row>
    <row r="10547" spans="1:37" x14ac:dyDescent="0.2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>
        <f>_xlfn.XLOOKUP(MIS[[#This Row],[TRADING SYMBOL]],[1]Sheet1!$D:$D,[1]Sheet1!$C:$C)</f>
        <v>4.0999999999999996</v>
      </c>
      <c r="AE10547">
        <f>MIS[[#This Row],[OrderAverageTradedPrice]]*MIS[[#This Row],[OrderQuantity]]</f>
        <v>210</v>
      </c>
      <c r="AF10547">
        <f>MIS[[#This Row],[LTP]]*MIS[[#This Row],[OrderQuantity]]</f>
        <v>164</v>
      </c>
      <c r="AG10547">
        <f>IF(MIS[[#This Row],[OrderSide]]="SELL",MIS[[#This Row],[VALUE]]-MIS[[#This Row],[LIVE_VALUE]],MIS[[#This Row],[LIVE_VALUE]]-MIS[[#This Row],[VALUE]])</f>
        <v>46</v>
      </c>
      <c r="AH10547" t="str" cm="1">
        <f t="array" ref="AH10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47" t="str">
        <f>MIS[[#This Row],[TRADING SYMBOL]]</f>
        <v>SENSEX2552085900CE</v>
      </c>
      <c r="AJ10547" t="str">
        <f>IF(RIGHT(MIS[[#This Row],[Main/Hedge]],4)="MAIN","MAIN","HEDGE")</f>
        <v>HEDGE</v>
      </c>
      <c r="AK10547" t="str" cm="1">
        <f t="array" ref="AK10547">_xlfn._xlws.FILTER(Table4[Column1],ISNUMBER(SEARCH(Table4[Column1],MIS[[#This Row],[OrderUniqueIdentifier]])),"")</f>
        <v>XYT</v>
      </c>
    </row>
    <row r="10548" spans="1:37" x14ac:dyDescent="0.2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>
        <f>_xlfn.XLOOKUP(MIS[[#This Row],[TRADING SYMBOL]],[1]Sheet1!$D:$D,[1]Sheet1!$C:$C)</f>
        <v>10</v>
      </c>
      <c r="AE10548">
        <f>MIS[[#This Row],[OrderAverageTradedPrice]]*MIS[[#This Row],[OrderQuantity]]</f>
        <v>711</v>
      </c>
      <c r="AF10548">
        <f>MIS[[#This Row],[LTP]]*MIS[[#This Row],[OrderQuantity]]</f>
        <v>600</v>
      </c>
      <c r="AG10548">
        <f>IF(MIS[[#This Row],[OrderSide]]="SELL",MIS[[#This Row],[VALUE]]-MIS[[#This Row],[LIVE_VALUE]],MIS[[#This Row],[LIVE_VALUE]]-MIS[[#This Row],[VALUE]])</f>
        <v>111</v>
      </c>
      <c r="AH10548" t="str" cm="1">
        <f t="array" ref="AH10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48" t="str">
        <f>MIS[[#This Row],[TRADING SYMBOL]]</f>
        <v>SENSEX2552078500PE</v>
      </c>
      <c r="AJ10548" t="str">
        <f>IF(RIGHT(MIS[[#This Row],[Main/Hedge]],4)="MAIN","MAIN","HEDGE")</f>
        <v>HEDGE</v>
      </c>
      <c r="AK10548" t="str" cm="1">
        <f t="array" ref="AK10548">_xlfn._xlws.FILTER(Table4[Column1],ISNUMBER(SEARCH(Table4[Column1],MIS[[#This Row],[OrderUniqueIdentifier]])),"")</f>
        <v>XYT</v>
      </c>
    </row>
    <row r="10549" spans="1:37" x14ac:dyDescent="0.2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>
        <f>_xlfn.XLOOKUP(MIS[[#This Row],[TRADING SYMBOL]],[1]Sheet1!$D:$D,[1]Sheet1!$C:$C)</f>
        <v>32.799999999999997</v>
      </c>
      <c r="AE10549">
        <f>MIS[[#This Row],[OrderAverageTradedPrice]]*MIS[[#This Row],[OrderQuantity]]</f>
        <v>2608</v>
      </c>
      <c r="AF10549">
        <f>MIS[[#This Row],[LTP]]*MIS[[#This Row],[OrderQuantity]]</f>
        <v>2624</v>
      </c>
      <c r="AG10549">
        <f>IF(MIS[[#This Row],[OrderSide]]="SELL",MIS[[#This Row],[VALUE]]-MIS[[#This Row],[LIVE_VALUE]],MIS[[#This Row],[LIVE_VALUE]]-MIS[[#This Row],[VALUE]])</f>
        <v>-16</v>
      </c>
      <c r="AH10549" t="str" cm="1">
        <f t="array" ref="AH105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9" t="str">
        <f>MIS[[#This Row],[TRADING SYMBOL]]</f>
        <v>SENSEX2552079800PE</v>
      </c>
      <c r="AJ10549" t="str">
        <f>IF(RIGHT(MIS[[#This Row],[Main/Hedge]],4)="MAIN","MAIN","HEDGE")</f>
        <v>HEDGE</v>
      </c>
      <c r="AK10549" t="str" cm="1">
        <f t="array" ref="AK10549">_xlfn._xlws.FILTER(Table4[Column1],ISNUMBER(SEARCH(Table4[Column1],MIS[[#This Row],[OrderUniqueIdentifier]])),"")</f>
        <v>NOTREND</v>
      </c>
    </row>
    <row r="10550" spans="1:37" x14ac:dyDescent="0.2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>
        <f>_xlfn.XLOOKUP(MIS[[#This Row],[TRADING SYMBOL]],[1]Sheet1!$D:$D,[1]Sheet1!$C:$C)</f>
        <v>8.25</v>
      </c>
      <c r="AE10550">
        <f>MIS[[#This Row],[OrderAverageTradedPrice]]*MIS[[#This Row],[OrderQuantity]]</f>
        <v>524</v>
      </c>
      <c r="AF10550">
        <f>MIS[[#This Row],[LTP]]*MIS[[#This Row],[OrderQuantity]]</f>
        <v>330</v>
      </c>
      <c r="AG10550">
        <f>IF(MIS[[#This Row],[OrderSide]]="SELL",MIS[[#This Row],[VALUE]]-MIS[[#This Row],[LIVE_VALUE]],MIS[[#This Row],[LIVE_VALUE]]-MIS[[#This Row],[VALUE]])</f>
        <v>194</v>
      </c>
      <c r="AH10550" t="str" cm="1">
        <f t="array" ref="AH10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50" t="str">
        <f>MIS[[#This Row],[TRADING SYMBOL]]</f>
        <v>SENSEX2552078600PE</v>
      </c>
      <c r="AJ10550" t="str">
        <f>IF(RIGHT(MIS[[#This Row],[Main/Hedge]],4)="MAIN","MAIN","HEDGE")</f>
        <v>HEDGE</v>
      </c>
      <c r="AK10550" t="str" cm="1">
        <f t="array" ref="AK10550">_xlfn._xlws.FILTER(Table4[Column1],ISNUMBER(SEARCH(Table4[Column1],MIS[[#This Row],[OrderUniqueIdentifier]])),"")</f>
        <v>XYT</v>
      </c>
    </row>
    <row r="10551" spans="1:37" x14ac:dyDescent="0.2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>
        <f>_xlfn.XLOOKUP(MIS[[#This Row],[TRADING SYMBOL]],[1]Sheet1!$D:$D,[1]Sheet1!$C:$C)</f>
        <v>3.05</v>
      </c>
      <c r="AE10551">
        <f>MIS[[#This Row],[OrderAverageTradedPrice]]*MIS[[#This Row],[OrderQuantity]]</f>
        <v>663.75</v>
      </c>
      <c r="AF10551">
        <f>MIS[[#This Row],[LTP]]*MIS[[#This Row],[OrderQuantity]]</f>
        <v>686.25</v>
      </c>
      <c r="AG10551">
        <f>IF(MIS[[#This Row],[OrderSide]]="SELL",MIS[[#This Row],[VALUE]]-MIS[[#This Row],[LIVE_VALUE]],MIS[[#This Row],[LIVE_VALUE]]-MIS[[#This Row],[VALUE]])</f>
        <v>-22.5</v>
      </c>
      <c r="AH10551" t="str" cm="1">
        <f t="array" ref="AH105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1" t="str">
        <f>MIS[[#This Row],[TRADING SYMBOL]]</f>
        <v>NIFTY2552226350CE</v>
      </c>
      <c r="AJ10551" t="str">
        <f>IF(RIGHT(MIS[[#This Row],[Main/Hedge]],4)="MAIN","MAIN","HEDGE")</f>
        <v>HEDGE</v>
      </c>
      <c r="AK10551" t="str" cm="1">
        <f t="array" ref="AK10551">_xlfn._xlws.FILTER(Table4[Column1],ISNUMBER(SEARCH(Table4[Column1],MIS[[#This Row],[OrderUniqueIdentifier]])),"")</f>
        <v>NOTREND</v>
      </c>
    </row>
    <row r="10552" spans="1:37" x14ac:dyDescent="0.2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>
        <f>_xlfn.XLOOKUP(MIS[[#This Row],[TRADING SYMBOL]],[1]Sheet1!$D:$D,[1]Sheet1!$C:$C)</f>
        <v>9.25</v>
      </c>
      <c r="AE10552">
        <f>MIS[[#This Row],[OrderAverageTradedPrice]]*MIS[[#This Row],[OrderQuantity]]</f>
        <v>1938.7499999999984</v>
      </c>
      <c r="AF10552">
        <f>MIS[[#This Row],[LTP]]*MIS[[#This Row],[OrderQuantity]]</f>
        <v>2081.25</v>
      </c>
      <c r="AG10552">
        <f>IF(MIS[[#This Row],[OrderSide]]="SELL",MIS[[#This Row],[VALUE]]-MIS[[#This Row],[LIVE_VALUE]],MIS[[#This Row],[LIVE_VALUE]]-MIS[[#This Row],[VALUE]])</f>
        <v>-142.50000000000159</v>
      </c>
      <c r="AH10552" t="str" cm="1">
        <f t="array" ref="AH105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2" t="str">
        <f>MIS[[#This Row],[TRADING SYMBOL]]</f>
        <v>NIFTY2552223750PE</v>
      </c>
      <c r="AJ10552" t="str">
        <f>IF(RIGHT(MIS[[#This Row],[Main/Hedge]],4)="MAIN","MAIN","HEDGE")</f>
        <v>HEDGE</v>
      </c>
      <c r="AK10552" t="str" cm="1">
        <f t="array" ref="AK10552">_xlfn._xlws.FILTER(Table4[Column1],ISNUMBER(SEARCH(Table4[Column1],MIS[[#This Row],[OrderUniqueIdentifier]])),"")</f>
        <v>NOTREND</v>
      </c>
    </row>
    <row r="10553" spans="1:37" x14ac:dyDescent="0.2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>
        <f>_xlfn.XLOOKUP(MIS[[#This Row],[TRADING SYMBOL]],[1]Sheet1!$D:$D,[1]Sheet1!$C:$C)</f>
        <v>4.0999999999999996</v>
      </c>
      <c r="AE10553">
        <f>MIS[[#This Row],[OrderAverageTradedPrice]]*MIS[[#This Row],[OrderQuantity]]</f>
        <v>424</v>
      </c>
      <c r="AF10553">
        <f>MIS[[#This Row],[LTP]]*MIS[[#This Row],[OrderQuantity]]</f>
        <v>328</v>
      </c>
      <c r="AG10553">
        <f>IF(MIS[[#This Row],[OrderSide]]="SELL",MIS[[#This Row],[VALUE]]-MIS[[#This Row],[LIVE_VALUE]],MIS[[#This Row],[LIVE_VALUE]]-MIS[[#This Row],[VALUE]])</f>
        <v>96</v>
      </c>
      <c r="AH10553" t="str" cm="1">
        <f t="array" ref="AH10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53" t="str">
        <f>MIS[[#This Row],[TRADING SYMBOL]]</f>
        <v>SENSEX2552085900CE</v>
      </c>
      <c r="AJ10553" t="str">
        <f>IF(RIGHT(MIS[[#This Row],[Main/Hedge]],4)="MAIN","MAIN","HEDGE")</f>
        <v>HEDGE</v>
      </c>
      <c r="AK10553" t="str" cm="1">
        <f t="array" ref="AK10553">_xlfn._xlws.FILTER(Table4[Column1],ISNUMBER(SEARCH(Table4[Column1],MIS[[#This Row],[OrderUniqueIdentifier]])),"")</f>
        <v>XYT</v>
      </c>
    </row>
    <row r="10554" spans="1:37" x14ac:dyDescent="0.2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>
        <f>_xlfn.XLOOKUP(MIS[[#This Row],[TRADING SYMBOL]],[1]Sheet1!$D:$D,[1]Sheet1!$C:$C)</f>
        <v>17.8</v>
      </c>
      <c r="AE10554">
        <f>MIS[[#This Row],[OrderAverageTradedPrice]]*MIS[[#This Row],[OrderQuantity]]</f>
        <v>1344</v>
      </c>
      <c r="AF10554">
        <f>MIS[[#This Row],[LTP]]*MIS[[#This Row],[OrderQuantity]]</f>
        <v>1424</v>
      </c>
      <c r="AG10554">
        <f>IF(MIS[[#This Row],[OrderSide]]="SELL",MIS[[#This Row],[VALUE]]-MIS[[#This Row],[LIVE_VALUE]],MIS[[#This Row],[LIVE_VALUE]]-MIS[[#This Row],[VALUE]])</f>
        <v>-80</v>
      </c>
      <c r="AH10554" t="str" cm="1">
        <f t="array" ref="AH105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4" t="str">
        <f>MIS[[#This Row],[TRADING SYMBOL]]</f>
        <v>SENSEX2552084800CE</v>
      </c>
      <c r="AJ10554" t="str">
        <f>IF(RIGHT(MIS[[#This Row],[Main/Hedge]],4)="MAIN","MAIN","HEDGE")</f>
        <v>HEDGE</v>
      </c>
      <c r="AK10554" t="str" cm="1">
        <f t="array" ref="AK10554">_xlfn._xlws.FILTER(Table4[Column1],ISNUMBER(SEARCH(Table4[Column1],MIS[[#This Row],[OrderUniqueIdentifier]])),"")</f>
        <v>NOTREND</v>
      </c>
    </row>
    <row r="10555" spans="1:37" x14ac:dyDescent="0.2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>
        <f>_xlfn.XLOOKUP(MIS[[#This Row],[TRADING SYMBOL]],[1]Sheet1!$D:$D,[1]Sheet1!$C:$C)</f>
        <v>9.25</v>
      </c>
      <c r="AE10555">
        <f>MIS[[#This Row],[OrderAverageTradedPrice]]*MIS[[#This Row],[OrderQuantity]]</f>
        <v>1297.5</v>
      </c>
      <c r="AF10555">
        <f>MIS[[#This Row],[LTP]]*MIS[[#This Row],[OrderQuantity]]</f>
        <v>1387.5</v>
      </c>
      <c r="AG10555">
        <f>IF(MIS[[#This Row],[OrderSide]]="SELL",MIS[[#This Row],[VALUE]]-MIS[[#This Row],[LIVE_VALUE]],MIS[[#This Row],[LIVE_VALUE]]-MIS[[#This Row],[VALUE]])</f>
        <v>-90</v>
      </c>
      <c r="AH10555" t="str" cm="1">
        <f t="array" ref="AH105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5" t="str">
        <f>MIS[[#This Row],[TRADING SYMBOL]]</f>
        <v>NIFTY2552223750PE</v>
      </c>
      <c r="AJ10555" t="str">
        <f>IF(RIGHT(MIS[[#This Row],[Main/Hedge]],4)="MAIN","MAIN","HEDGE")</f>
        <v>HEDGE</v>
      </c>
      <c r="AK10555" t="str" cm="1">
        <f t="array" ref="AK10555">_xlfn._xlws.FILTER(Table4[Column1],ISNUMBER(SEARCH(Table4[Column1],MIS[[#This Row],[OrderUniqueIdentifier]])),"")</f>
        <v>NOTREND</v>
      </c>
    </row>
    <row r="10556" spans="1:37" x14ac:dyDescent="0.2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>
        <f>_xlfn.XLOOKUP(MIS[[#This Row],[TRADING SYMBOL]],[1]Sheet1!$D:$D,[1]Sheet1!$C:$C)</f>
        <v>8.25</v>
      </c>
      <c r="AE10556">
        <f>MIS[[#This Row],[OrderAverageTradedPrice]]*MIS[[#This Row],[OrderQuantity]]</f>
        <v>520</v>
      </c>
      <c r="AF10556">
        <f>MIS[[#This Row],[LTP]]*MIS[[#This Row],[OrderQuantity]]</f>
        <v>330</v>
      </c>
      <c r="AG10556">
        <f>IF(MIS[[#This Row],[OrderSide]]="SELL",MIS[[#This Row],[VALUE]]-MIS[[#This Row],[LIVE_VALUE]],MIS[[#This Row],[LIVE_VALUE]]-MIS[[#This Row],[VALUE]])</f>
        <v>190</v>
      </c>
      <c r="AH10556" t="str" cm="1">
        <f t="array" ref="AH10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56" t="str">
        <f>MIS[[#This Row],[TRADING SYMBOL]]</f>
        <v>SENSEX2552078600PE</v>
      </c>
      <c r="AJ10556" t="str">
        <f>IF(RIGHT(MIS[[#This Row],[Main/Hedge]],4)="MAIN","MAIN","HEDGE")</f>
        <v>HEDGE</v>
      </c>
      <c r="AK10556" t="str" cm="1">
        <f t="array" ref="AK10556">_xlfn._xlws.FILTER(Table4[Column1],ISNUMBER(SEARCH(Table4[Column1],MIS[[#This Row],[OrderUniqueIdentifier]])),"")</f>
        <v>XYT</v>
      </c>
    </row>
    <row r="10557" spans="1:37" x14ac:dyDescent="0.2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>
        <f>_xlfn.XLOOKUP(MIS[[#This Row],[TRADING SYMBOL]],[1]Sheet1!$D:$D,[1]Sheet1!$C:$C)</f>
        <v>32.799999999999997</v>
      </c>
      <c r="AE10557">
        <f>MIS[[#This Row],[OrderAverageTradedPrice]]*MIS[[#This Row],[OrderQuantity]]</f>
        <v>1959</v>
      </c>
      <c r="AF10557">
        <f>MIS[[#This Row],[LTP]]*MIS[[#This Row],[OrderQuantity]]</f>
        <v>1967.9999999999998</v>
      </c>
      <c r="AG10557">
        <f>IF(MIS[[#This Row],[OrderSide]]="SELL",MIS[[#This Row],[VALUE]]-MIS[[#This Row],[LIVE_VALUE]],MIS[[#This Row],[LIVE_VALUE]]-MIS[[#This Row],[VALUE]])</f>
        <v>-8.9999999999997726</v>
      </c>
      <c r="AH10557" t="str" cm="1">
        <f t="array" ref="AH105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7" t="str">
        <f>MIS[[#This Row],[TRADING SYMBOL]]</f>
        <v>SENSEX2552079800PE</v>
      </c>
      <c r="AJ10557" t="str">
        <f>IF(RIGHT(MIS[[#This Row],[Main/Hedge]],4)="MAIN","MAIN","HEDGE")</f>
        <v>HEDGE</v>
      </c>
      <c r="AK10557" t="str" cm="1">
        <f t="array" ref="AK10557">_xlfn._xlws.FILTER(Table4[Column1],ISNUMBER(SEARCH(Table4[Column1],MIS[[#This Row],[OrderUniqueIdentifier]])),"")</f>
        <v>NOTREND</v>
      </c>
    </row>
    <row r="10558" spans="1:37" x14ac:dyDescent="0.2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>
        <f>_xlfn.XLOOKUP(MIS[[#This Row],[TRADING SYMBOL]],[1]Sheet1!$D:$D,[1]Sheet1!$C:$C)</f>
        <v>4.0999999999999996</v>
      </c>
      <c r="AE10558">
        <f>MIS[[#This Row],[OrderAverageTradedPrice]]*MIS[[#This Row],[OrderQuantity]]</f>
        <v>105</v>
      </c>
      <c r="AF10558">
        <f>MIS[[#This Row],[LTP]]*MIS[[#This Row],[OrderQuantity]]</f>
        <v>82</v>
      </c>
      <c r="AG10558">
        <f>IF(MIS[[#This Row],[OrderSide]]="SELL",MIS[[#This Row],[VALUE]]-MIS[[#This Row],[LIVE_VALUE]],MIS[[#This Row],[LIVE_VALUE]]-MIS[[#This Row],[VALUE]])</f>
        <v>23</v>
      </c>
      <c r="AH10558" t="str" cm="1">
        <f t="array" ref="AH10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58" t="str">
        <f>MIS[[#This Row],[TRADING SYMBOL]]</f>
        <v>SENSEX2552085900CE</v>
      </c>
      <c r="AJ10558" t="str">
        <f>IF(RIGHT(MIS[[#This Row],[Main/Hedge]],4)="MAIN","MAIN","HEDGE")</f>
        <v>HEDGE</v>
      </c>
      <c r="AK10558" t="str" cm="1">
        <f t="array" ref="AK10558">_xlfn._xlws.FILTER(Table4[Column1],ISNUMBER(SEARCH(Table4[Column1],MIS[[#This Row],[OrderUniqueIdentifier]])),"")</f>
        <v>XYT</v>
      </c>
    </row>
    <row r="10559" spans="1:37" x14ac:dyDescent="0.2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>
        <f>_xlfn.XLOOKUP(MIS[[#This Row],[TRADING SYMBOL]],[1]Sheet1!$D:$D,[1]Sheet1!$C:$C)</f>
        <v>68.95</v>
      </c>
      <c r="AE10559">
        <f>MIS[[#This Row],[OrderAverageTradedPrice]]*MIS[[#This Row],[OrderQuantity]]</f>
        <v>13569.999999999998</v>
      </c>
      <c r="AF10559">
        <f>MIS[[#This Row],[LTP]]*MIS[[#This Row],[OrderQuantity]]</f>
        <v>13790</v>
      </c>
      <c r="AG10559">
        <f>IF(MIS[[#This Row],[OrderSide]]="SELL",MIS[[#This Row],[VALUE]]-MIS[[#This Row],[LIVE_VALUE]],MIS[[#This Row],[LIVE_VALUE]]-MIS[[#This Row],[VALUE]])</f>
        <v>-220.00000000000182</v>
      </c>
      <c r="AH10559" t="str" cm="1">
        <f t="array" ref="AH105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9" t="str">
        <f>MIS[[#This Row],[TRADING SYMBOL]]</f>
        <v>SENSEX2552083800CE</v>
      </c>
      <c r="AJ10559" t="str">
        <f>IF(RIGHT(MIS[[#This Row],[Main/Hedge]],4)="MAIN","MAIN","HEDGE")</f>
        <v>HEDGE</v>
      </c>
      <c r="AK10559" t="str" cm="1">
        <f t="array" ref="AK10559">_xlfn._xlws.FILTER(Table4[Column1],ISNUMBER(SEARCH(Table4[Column1],MIS[[#This Row],[OrderUniqueIdentifier]])),"")</f>
        <v>NOTREND</v>
      </c>
    </row>
    <row r="10560" spans="1:37" x14ac:dyDescent="0.2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>
        <f>_xlfn.XLOOKUP(MIS[[#This Row],[TRADING SYMBOL]],[1]Sheet1!$D:$D,[1]Sheet1!$C:$C)</f>
        <v>26.1</v>
      </c>
      <c r="AE10560">
        <f>MIS[[#This Row],[OrderAverageTradedPrice]]*MIS[[#This Row],[OrderQuantity]]</f>
        <v>3574.9999999999877</v>
      </c>
      <c r="AF10560">
        <f>MIS[[#This Row],[LTP]]*MIS[[#This Row],[OrderQuantity]]</f>
        <v>3654</v>
      </c>
      <c r="AG10560">
        <f>IF(MIS[[#This Row],[OrderSide]]="SELL",MIS[[#This Row],[VALUE]]-MIS[[#This Row],[LIVE_VALUE]],MIS[[#This Row],[LIVE_VALUE]]-MIS[[#This Row],[VALUE]])</f>
        <v>-79.000000000012278</v>
      </c>
      <c r="AH10560" t="str" cm="1">
        <f t="array" ref="AH10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60" t="str">
        <f>MIS[[#This Row],[TRADING SYMBOL]]</f>
        <v>SENSEX2552079500PE</v>
      </c>
      <c r="AJ10560" t="str">
        <f>IF(RIGHT(MIS[[#This Row],[Main/Hedge]],4)="MAIN","MAIN","HEDGE")</f>
        <v>HEDGE</v>
      </c>
      <c r="AK10560" t="str" cm="1">
        <f t="array" ref="AK10560">_xlfn._xlws.FILTER(Table4[Column1],ISNUMBER(SEARCH(Table4[Column1],MIS[[#This Row],[OrderUniqueIdentifier]])),"")</f>
        <v>XYT</v>
      </c>
    </row>
    <row r="10561" spans="1:37" x14ac:dyDescent="0.2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>
        <f>_xlfn.XLOOKUP(MIS[[#This Row],[TRADING SYMBOL]],[1]Sheet1!$D:$D,[1]Sheet1!$C:$C)</f>
        <v>26.1</v>
      </c>
      <c r="AE10561">
        <f>MIS[[#This Row],[OrderAverageTradedPrice]]*MIS[[#This Row],[OrderQuantity]]</f>
        <v>3570</v>
      </c>
      <c r="AF10561">
        <f>MIS[[#This Row],[LTP]]*MIS[[#This Row],[OrderQuantity]]</f>
        <v>3654</v>
      </c>
      <c r="AG10561">
        <f>IF(MIS[[#This Row],[OrderSide]]="SELL",MIS[[#This Row],[VALUE]]-MIS[[#This Row],[LIVE_VALUE]],MIS[[#This Row],[LIVE_VALUE]]-MIS[[#This Row],[VALUE]])</f>
        <v>-84</v>
      </c>
      <c r="AH10561" t="str" cm="1">
        <f t="array" ref="AH10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61" t="str">
        <f>MIS[[#This Row],[TRADING SYMBOL]]</f>
        <v>SENSEX2552079500PE</v>
      </c>
      <c r="AJ10561" t="str">
        <f>IF(RIGHT(MIS[[#This Row],[Main/Hedge]],4)="MAIN","MAIN","HEDGE")</f>
        <v>HEDGE</v>
      </c>
      <c r="AK10561" t="str" cm="1">
        <f t="array" ref="AK10561">_xlfn._xlws.FILTER(Table4[Column1],ISNUMBER(SEARCH(Table4[Column1],MIS[[#This Row],[OrderUniqueIdentifier]])),"")</f>
        <v>XYT</v>
      </c>
    </row>
    <row r="10562" spans="1:37" x14ac:dyDescent="0.2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>
        <f>_xlfn.XLOOKUP(MIS[[#This Row],[TRADING SYMBOL]],[1]Sheet1!$D:$D,[1]Sheet1!$C:$C)</f>
        <v>42.9</v>
      </c>
      <c r="AE10562">
        <f>MIS[[#This Row],[OrderAverageTradedPrice]]*MIS[[#This Row],[OrderQuantity]]</f>
        <v>22781.249999999978</v>
      </c>
      <c r="AF10562">
        <f>MIS[[#This Row],[LTP]]*MIS[[#This Row],[OrderQuantity]]</f>
        <v>22522.5</v>
      </c>
      <c r="AG10562">
        <f>IF(MIS[[#This Row],[OrderSide]]="SELL",MIS[[#This Row],[VALUE]]-MIS[[#This Row],[LIVE_VALUE]],MIS[[#This Row],[LIVE_VALUE]]-MIS[[#This Row],[VALUE]])</f>
        <v>258.74999999997817</v>
      </c>
      <c r="AH10562" t="str" cm="1">
        <f t="array" ref="AH105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2" t="str">
        <f>MIS[[#This Row],[TRADING SYMBOL]]</f>
        <v>NIFTY2552224500PE</v>
      </c>
      <c r="AJ10562" t="str">
        <f>IF(RIGHT(MIS[[#This Row],[Main/Hedge]],4)="MAIN","MAIN","HEDGE")</f>
        <v>HEDGE</v>
      </c>
      <c r="AK10562" t="str" cm="1">
        <f t="array" ref="AK10562">_xlfn._xlws.FILTER(Table4[Column1],ISNUMBER(SEARCH(Table4[Column1],MIS[[#This Row],[OrderUniqueIdentifier]])),"")</f>
        <v>NOTREND</v>
      </c>
    </row>
    <row r="10563" spans="1:37" x14ac:dyDescent="0.2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>
        <f>_xlfn.XLOOKUP(MIS[[#This Row],[TRADING SYMBOL]],[1]Sheet1!$D:$D,[1]Sheet1!$C:$C)</f>
        <v>8.1999999999999993</v>
      </c>
      <c r="AE10563">
        <f>MIS[[#This Row],[OrderAverageTradedPrice]]*MIS[[#This Row],[OrderQuantity]]</f>
        <v>607.5</v>
      </c>
      <c r="AF10563">
        <f>MIS[[#This Row],[LTP]]*MIS[[#This Row],[OrderQuantity]]</f>
        <v>615</v>
      </c>
      <c r="AG10563">
        <f>IF(MIS[[#This Row],[OrderSide]]="SELL",MIS[[#This Row],[VALUE]]-MIS[[#This Row],[LIVE_VALUE]],MIS[[#This Row],[LIVE_VALUE]]-MIS[[#This Row],[VALUE]])</f>
        <v>-7.5</v>
      </c>
      <c r="AH10563" t="str" cm="1">
        <f t="array" ref="AH105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3" t="str">
        <f>MIS[[#This Row],[TRADING SYMBOL]]</f>
        <v>NIFTY2552223700PE</v>
      </c>
      <c r="AJ10563" t="str">
        <f>IF(RIGHT(MIS[[#This Row],[Main/Hedge]],4)="MAIN","MAIN","HEDGE")</f>
        <v>HEDGE</v>
      </c>
      <c r="AK10563" t="str" cm="1">
        <f t="array" ref="AK10563">_xlfn._xlws.FILTER(Table4[Column1],ISNUMBER(SEARCH(Table4[Column1],MIS[[#This Row],[OrderUniqueIdentifier]])),"")</f>
        <v>NOTREND</v>
      </c>
    </row>
    <row r="10564" spans="1:37" x14ac:dyDescent="0.2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>
        <f>_xlfn.XLOOKUP(MIS[[#This Row],[TRADING SYMBOL]],[1]Sheet1!$D:$D,[1]Sheet1!$C:$C)</f>
        <v>4.3</v>
      </c>
      <c r="AE10564">
        <f>MIS[[#This Row],[OrderAverageTradedPrice]]*MIS[[#This Row],[OrderQuantity]]</f>
        <v>97</v>
      </c>
      <c r="AF10564">
        <f>MIS[[#This Row],[LTP]]*MIS[[#This Row],[OrderQuantity]]</f>
        <v>86</v>
      </c>
      <c r="AG10564">
        <f>IF(MIS[[#This Row],[OrderSide]]="SELL",MIS[[#This Row],[VALUE]]-MIS[[#This Row],[LIVE_VALUE]],MIS[[#This Row],[LIVE_VALUE]]-MIS[[#This Row],[VALUE]])</f>
        <v>11</v>
      </c>
      <c r="AH10564" t="str" cm="1">
        <f t="array" ref="AH10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64" t="str">
        <f>MIS[[#This Row],[TRADING SYMBOL]]</f>
        <v>SENSEX2552086000CE</v>
      </c>
      <c r="AJ10564" t="str">
        <f>IF(RIGHT(MIS[[#This Row],[Main/Hedge]],4)="MAIN","MAIN","HEDGE")</f>
        <v>HEDGE</v>
      </c>
      <c r="AK10564" t="str" cm="1">
        <f t="array" ref="AK10564">_xlfn._xlws.FILTER(Table4[Column1],ISNUMBER(SEARCH(Table4[Column1],MIS[[#This Row],[OrderUniqueIdentifier]])),"")</f>
        <v>XYT</v>
      </c>
    </row>
    <row r="10565" spans="1:37" x14ac:dyDescent="0.2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>
        <f>_xlfn.XLOOKUP(MIS[[#This Row],[TRADING SYMBOL]],[1]Sheet1!$D:$D,[1]Sheet1!$C:$C)</f>
        <v>4.3499999999999996</v>
      </c>
      <c r="AE10565">
        <f>MIS[[#This Row],[OrderAverageTradedPrice]]*MIS[[#This Row],[OrderQuantity]]</f>
        <v>113</v>
      </c>
      <c r="AF10565">
        <f>MIS[[#This Row],[LTP]]*MIS[[#This Row],[OrderQuantity]]</f>
        <v>87</v>
      </c>
      <c r="AG10565">
        <f>IF(MIS[[#This Row],[OrderSide]]="SELL",MIS[[#This Row],[VALUE]]-MIS[[#This Row],[LIVE_VALUE]],MIS[[#This Row],[LIVE_VALUE]]-MIS[[#This Row],[VALUE]])</f>
        <v>26</v>
      </c>
      <c r="AH10565" t="str" cm="1">
        <f t="array" ref="AH10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65" t="str">
        <f>MIS[[#This Row],[TRADING SYMBOL]]</f>
        <v>SENSEX2552085800CE</v>
      </c>
      <c r="AJ10565" t="str">
        <f>IF(RIGHT(MIS[[#This Row],[Main/Hedge]],4)="MAIN","MAIN","HEDGE")</f>
        <v>HEDGE</v>
      </c>
      <c r="AK10565" t="str" cm="1">
        <f t="array" ref="AK10565">_xlfn._xlws.FILTER(Table4[Column1],ISNUMBER(SEARCH(Table4[Column1],MIS[[#This Row],[OrderUniqueIdentifier]])),"")</f>
        <v>XYT</v>
      </c>
    </row>
    <row r="10566" spans="1:37" x14ac:dyDescent="0.2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>
        <f>_xlfn.XLOOKUP(MIS[[#This Row],[TRADING SYMBOL]],[1]Sheet1!$D:$D,[1]Sheet1!$C:$C)</f>
        <v>32.799999999999997</v>
      </c>
      <c r="AE10566">
        <f>MIS[[#This Row],[OrderAverageTradedPrice]]*MIS[[#This Row],[OrderQuantity]]</f>
        <v>651</v>
      </c>
      <c r="AF10566">
        <f>MIS[[#This Row],[LTP]]*MIS[[#This Row],[OrderQuantity]]</f>
        <v>656</v>
      </c>
      <c r="AG10566">
        <f>IF(MIS[[#This Row],[OrderSide]]="SELL",MIS[[#This Row],[VALUE]]-MIS[[#This Row],[LIVE_VALUE]],MIS[[#This Row],[LIVE_VALUE]]-MIS[[#This Row],[VALUE]])</f>
        <v>-5</v>
      </c>
      <c r="AH10566" t="str" cm="1">
        <f t="array" ref="AH105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6" t="str">
        <f>MIS[[#This Row],[TRADING SYMBOL]]</f>
        <v>SENSEX2552079800PE</v>
      </c>
      <c r="AJ10566" t="str">
        <f>IF(RIGHT(MIS[[#This Row],[Main/Hedge]],4)="MAIN","MAIN","HEDGE")</f>
        <v>HEDGE</v>
      </c>
      <c r="AK10566" t="str" cm="1">
        <f t="array" ref="AK10566">_xlfn._xlws.FILTER(Table4[Column1],ISNUMBER(SEARCH(Table4[Column1],MIS[[#This Row],[OrderUniqueIdentifier]])),"")</f>
        <v>NOTREND</v>
      </c>
    </row>
    <row r="10567" spans="1:37" x14ac:dyDescent="0.2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>
        <f>_xlfn.XLOOKUP(MIS[[#This Row],[TRADING SYMBOL]],[1]Sheet1!$D:$D,[1]Sheet1!$C:$C)</f>
        <v>17.8</v>
      </c>
      <c r="AE10567">
        <f>MIS[[#This Row],[OrderAverageTradedPrice]]*MIS[[#This Row],[OrderQuantity]]</f>
        <v>336</v>
      </c>
      <c r="AF10567">
        <f>MIS[[#This Row],[LTP]]*MIS[[#This Row],[OrderQuantity]]</f>
        <v>356</v>
      </c>
      <c r="AG10567">
        <f>IF(MIS[[#This Row],[OrderSide]]="SELL",MIS[[#This Row],[VALUE]]-MIS[[#This Row],[LIVE_VALUE]],MIS[[#This Row],[LIVE_VALUE]]-MIS[[#This Row],[VALUE]])</f>
        <v>-20</v>
      </c>
      <c r="AH10567" t="str" cm="1">
        <f t="array" ref="AH105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7" t="str">
        <f>MIS[[#This Row],[TRADING SYMBOL]]</f>
        <v>SENSEX2552084800CE</v>
      </c>
      <c r="AJ10567" t="str">
        <f>IF(RIGHT(MIS[[#This Row],[Main/Hedge]],4)="MAIN","MAIN","HEDGE")</f>
        <v>HEDGE</v>
      </c>
      <c r="AK10567" t="str" cm="1">
        <f t="array" ref="AK10567">_xlfn._xlws.FILTER(Table4[Column1],ISNUMBER(SEARCH(Table4[Column1],MIS[[#This Row],[OrderUniqueIdentifier]])),"")</f>
        <v>NOTREND</v>
      </c>
    </row>
    <row r="10568" spans="1:37" x14ac:dyDescent="0.2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>
        <f>_xlfn.XLOOKUP(MIS[[#This Row],[TRADING SYMBOL]],[1]Sheet1!$D:$D,[1]Sheet1!$C:$C)</f>
        <v>9.25</v>
      </c>
      <c r="AE10568">
        <f>MIS[[#This Row],[OrderAverageTradedPrice]]*MIS[[#This Row],[OrderQuantity]]</f>
        <v>2580</v>
      </c>
      <c r="AF10568">
        <f>MIS[[#This Row],[LTP]]*MIS[[#This Row],[OrderQuantity]]</f>
        <v>2775</v>
      </c>
      <c r="AG10568">
        <f>IF(MIS[[#This Row],[OrderSide]]="SELL",MIS[[#This Row],[VALUE]]-MIS[[#This Row],[LIVE_VALUE]],MIS[[#This Row],[LIVE_VALUE]]-MIS[[#This Row],[VALUE]])</f>
        <v>-195</v>
      </c>
      <c r="AH10568" t="str" cm="1">
        <f t="array" ref="AH105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8" t="str">
        <f>MIS[[#This Row],[TRADING SYMBOL]]</f>
        <v>NIFTY2552223750PE</v>
      </c>
      <c r="AJ10568" t="str">
        <f>IF(RIGHT(MIS[[#This Row],[Main/Hedge]],4)="MAIN","MAIN","HEDGE")</f>
        <v>HEDGE</v>
      </c>
      <c r="AK10568" t="str" cm="1">
        <f t="array" ref="AK10568">_xlfn._xlws.FILTER(Table4[Column1],ISNUMBER(SEARCH(Table4[Column1],MIS[[#This Row],[OrderUniqueIdentifier]])),"")</f>
        <v>NOTREND</v>
      </c>
    </row>
    <row r="10569" spans="1:37" x14ac:dyDescent="0.2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>
        <f>_xlfn.XLOOKUP(MIS[[#This Row],[TRADING SYMBOL]],[1]Sheet1!$D:$D,[1]Sheet1!$C:$C)</f>
        <v>11.55</v>
      </c>
      <c r="AE10569">
        <f>MIS[[#This Row],[OrderAverageTradedPrice]]*MIS[[#This Row],[OrderQuantity]]</f>
        <v>892</v>
      </c>
      <c r="AF10569">
        <f>MIS[[#This Row],[LTP]]*MIS[[#This Row],[OrderQuantity]]</f>
        <v>924</v>
      </c>
      <c r="AG10569">
        <f>IF(MIS[[#This Row],[OrderSide]]="SELL",MIS[[#This Row],[VALUE]]-MIS[[#This Row],[LIVE_VALUE]],MIS[[#This Row],[LIVE_VALUE]]-MIS[[#This Row],[VALUE]])</f>
        <v>-32</v>
      </c>
      <c r="AH10569" t="str" cm="1">
        <f t="array" ref="AH10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69" t="str">
        <f>MIS[[#This Row],[TRADING SYMBOL]]</f>
        <v>SENSEX2552078400PE</v>
      </c>
      <c r="AJ10569" t="str">
        <f>IF(RIGHT(MIS[[#This Row],[Main/Hedge]],4)="MAIN","MAIN","HEDGE")</f>
        <v>HEDGE</v>
      </c>
      <c r="AK10569" t="str" cm="1">
        <f t="array" ref="AK10569">_xlfn._xlws.FILTER(Table4[Column1],ISNUMBER(SEARCH(Table4[Column1],MIS[[#This Row],[OrderUniqueIdentifier]])),"")</f>
        <v>XYT</v>
      </c>
    </row>
    <row r="10570" spans="1:37" x14ac:dyDescent="0.2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>
        <f>_xlfn.XLOOKUP(MIS[[#This Row],[TRADING SYMBOL]],[1]Sheet1!$D:$D,[1]Sheet1!$C:$C)</f>
        <v>8.25</v>
      </c>
      <c r="AE10570">
        <f>MIS[[#This Row],[OrderAverageTradedPrice]]*MIS[[#This Row],[OrderQuantity]]</f>
        <v>1048</v>
      </c>
      <c r="AF10570">
        <f>MIS[[#This Row],[LTP]]*MIS[[#This Row],[OrderQuantity]]</f>
        <v>660</v>
      </c>
      <c r="AG10570">
        <f>IF(MIS[[#This Row],[OrderSide]]="SELL",MIS[[#This Row],[VALUE]]-MIS[[#This Row],[LIVE_VALUE]],MIS[[#This Row],[LIVE_VALUE]]-MIS[[#This Row],[VALUE]])</f>
        <v>388</v>
      </c>
      <c r="AH10570" t="str" cm="1">
        <f t="array" ref="AH10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70" t="str">
        <f>MIS[[#This Row],[TRADING SYMBOL]]</f>
        <v>SENSEX2552078600PE</v>
      </c>
      <c r="AJ10570" t="str">
        <f>IF(RIGHT(MIS[[#This Row],[Main/Hedge]],4)="MAIN","MAIN","HEDGE")</f>
        <v>HEDGE</v>
      </c>
      <c r="AK10570" t="str" cm="1">
        <f t="array" ref="AK10570">_xlfn._xlws.FILTER(Table4[Column1],ISNUMBER(SEARCH(Table4[Column1],MIS[[#This Row],[OrderUniqueIdentifier]])),"")</f>
        <v>XYT</v>
      </c>
    </row>
    <row r="10571" spans="1:37" x14ac:dyDescent="0.2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>
        <f>_xlfn.XLOOKUP(MIS[[#This Row],[TRADING SYMBOL]],[1]Sheet1!$D:$D,[1]Sheet1!$C:$C)</f>
        <v>32.799999999999997</v>
      </c>
      <c r="AE10571">
        <f>MIS[[#This Row],[OrderAverageTradedPrice]]*MIS[[#This Row],[OrderQuantity]]</f>
        <v>3905.9999999999995</v>
      </c>
      <c r="AF10571">
        <f>MIS[[#This Row],[LTP]]*MIS[[#This Row],[OrderQuantity]]</f>
        <v>3935.9999999999995</v>
      </c>
      <c r="AG10571">
        <f>IF(MIS[[#This Row],[OrderSide]]="SELL",MIS[[#This Row],[VALUE]]-MIS[[#This Row],[LIVE_VALUE]],MIS[[#This Row],[LIVE_VALUE]]-MIS[[#This Row],[VALUE]])</f>
        <v>-30</v>
      </c>
      <c r="AH10571" t="str" cm="1">
        <f t="array" ref="AH105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1" t="str">
        <f>MIS[[#This Row],[TRADING SYMBOL]]</f>
        <v>SENSEX2552079800PE</v>
      </c>
      <c r="AJ10571" t="str">
        <f>IF(RIGHT(MIS[[#This Row],[Main/Hedge]],4)="MAIN","MAIN","HEDGE")</f>
        <v>HEDGE</v>
      </c>
      <c r="AK10571" t="str" cm="1">
        <f t="array" ref="AK10571">_xlfn._xlws.FILTER(Table4[Column1],ISNUMBER(SEARCH(Table4[Column1],MIS[[#This Row],[OrderUniqueIdentifier]])),"")</f>
        <v>NOTREND</v>
      </c>
    </row>
    <row r="10572" spans="1:37" x14ac:dyDescent="0.2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>
        <f>_xlfn.XLOOKUP(MIS[[#This Row],[TRADING SYMBOL]],[1]Sheet1!$D:$D,[1]Sheet1!$C:$C)</f>
        <v>8.25</v>
      </c>
      <c r="AE10572">
        <f>MIS[[#This Row],[OrderAverageTradedPrice]]*MIS[[#This Row],[OrderQuantity]]</f>
        <v>1044</v>
      </c>
      <c r="AF10572">
        <f>MIS[[#This Row],[LTP]]*MIS[[#This Row],[OrderQuantity]]</f>
        <v>660</v>
      </c>
      <c r="AG10572">
        <f>IF(MIS[[#This Row],[OrderSide]]="SELL",MIS[[#This Row],[VALUE]]-MIS[[#This Row],[LIVE_VALUE]],MIS[[#This Row],[LIVE_VALUE]]-MIS[[#This Row],[VALUE]])</f>
        <v>384</v>
      </c>
      <c r="AH10572" t="str" cm="1">
        <f t="array" ref="AH10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72" t="str">
        <f>MIS[[#This Row],[TRADING SYMBOL]]</f>
        <v>SENSEX2552078600PE</v>
      </c>
      <c r="AJ10572" t="str">
        <f>IF(RIGHT(MIS[[#This Row],[Main/Hedge]],4)="MAIN","MAIN","HEDGE")</f>
        <v>HEDGE</v>
      </c>
      <c r="AK10572" t="str" cm="1">
        <f t="array" ref="AK10572">_xlfn._xlws.FILTER(Table4[Column1],ISNUMBER(SEARCH(Table4[Column1],MIS[[#This Row],[OrderUniqueIdentifier]])),"")</f>
        <v>XYT</v>
      </c>
    </row>
    <row r="10573" spans="1:37" x14ac:dyDescent="0.2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>
        <f>_xlfn.XLOOKUP(MIS[[#This Row],[TRADING SYMBOL]],[1]Sheet1!$D:$D,[1]Sheet1!$C:$C)</f>
        <v>11.55</v>
      </c>
      <c r="AE10573">
        <f>MIS[[#This Row],[OrderAverageTradedPrice]]*MIS[[#This Row],[OrderQuantity]]</f>
        <v>892</v>
      </c>
      <c r="AF10573">
        <f>MIS[[#This Row],[LTP]]*MIS[[#This Row],[OrderQuantity]]</f>
        <v>924</v>
      </c>
      <c r="AG10573">
        <f>IF(MIS[[#This Row],[OrderSide]]="SELL",MIS[[#This Row],[VALUE]]-MIS[[#This Row],[LIVE_VALUE]],MIS[[#This Row],[LIVE_VALUE]]-MIS[[#This Row],[VALUE]])</f>
        <v>-32</v>
      </c>
      <c r="AH10573" t="str" cm="1">
        <f t="array" ref="AH10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73" t="str">
        <f>MIS[[#This Row],[TRADING SYMBOL]]</f>
        <v>SENSEX2552078400PE</v>
      </c>
      <c r="AJ10573" t="str">
        <f>IF(RIGHT(MIS[[#This Row],[Main/Hedge]],4)="MAIN","MAIN","HEDGE")</f>
        <v>HEDGE</v>
      </c>
      <c r="AK10573" t="str" cm="1">
        <f t="array" ref="AK10573">_xlfn._xlws.FILTER(Table4[Column1],ISNUMBER(SEARCH(Table4[Column1],MIS[[#This Row],[OrderUniqueIdentifier]])),"")</f>
        <v>XYT</v>
      </c>
    </row>
    <row r="10574" spans="1:37" x14ac:dyDescent="0.2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>
        <f>_xlfn.XLOOKUP(MIS[[#This Row],[TRADING SYMBOL]],[1]Sheet1!$D:$D,[1]Sheet1!$C:$C)</f>
        <v>32.799999999999997</v>
      </c>
      <c r="AE10574">
        <f>MIS[[#This Row],[OrderAverageTradedPrice]]*MIS[[#This Row],[OrderQuantity]]</f>
        <v>3905.9999999999995</v>
      </c>
      <c r="AF10574">
        <f>MIS[[#This Row],[LTP]]*MIS[[#This Row],[OrderQuantity]]</f>
        <v>3935.9999999999995</v>
      </c>
      <c r="AG10574">
        <f>IF(MIS[[#This Row],[OrderSide]]="SELL",MIS[[#This Row],[VALUE]]-MIS[[#This Row],[LIVE_VALUE]],MIS[[#This Row],[LIVE_VALUE]]-MIS[[#This Row],[VALUE]])</f>
        <v>-30</v>
      </c>
      <c r="AH10574" t="str" cm="1">
        <f t="array" ref="AH105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4" t="str">
        <f>MIS[[#This Row],[TRADING SYMBOL]]</f>
        <v>SENSEX2552079800PE</v>
      </c>
      <c r="AJ10574" t="str">
        <f>IF(RIGHT(MIS[[#This Row],[Main/Hedge]],4)="MAIN","MAIN","HEDGE")</f>
        <v>HEDGE</v>
      </c>
      <c r="AK10574" t="str" cm="1">
        <f t="array" ref="AK10574">_xlfn._xlws.FILTER(Table4[Column1],ISNUMBER(SEARCH(Table4[Column1],MIS[[#This Row],[OrderUniqueIdentifier]])),"")</f>
        <v>NOTREND</v>
      </c>
    </row>
    <row r="10575" spans="1:37" x14ac:dyDescent="0.2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>
        <f>_xlfn.XLOOKUP(MIS[[#This Row],[TRADING SYMBOL]],[1]Sheet1!$D:$D,[1]Sheet1!$C:$C)</f>
        <v>11.55</v>
      </c>
      <c r="AE10575">
        <f>MIS[[#This Row],[OrderAverageTradedPrice]]*MIS[[#This Row],[OrderQuantity]]</f>
        <v>666</v>
      </c>
      <c r="AF10575">
        <f>MIS[[#This Row],[LTP]]*MIS[[#This Row],[OrderQuantity]]</f>
        <v>693</v>
      </c>
      <c r="AG10575">
        <f>IF(MIS[[#This Row],[OrderSide]]="SELL",MIS[[#This Row],[VALUE]]-MIS[[#This Row],[LIVE_VALUE]],MIS[[#This Row],[LIVE_VALUE]]-MIS[[#This Row],[VALUE]])</f>
        <v>-27</v>
      </c>
      <c r="AH10575" t="str" cm="1">
        <f t="array" ref="AH10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75" t="str">
        <f>MIS[[#This Row],[TRADING SYMBOL]]</f>
        <v>SENSEX2552078400PE</v>
      </c>
      <c r="AJ10575" t="str">
        <f>IF(RIGHT(MIS[[#This Row],[Main/Hedge]],4)="MAIN","MAIN","HEDGE")</f>
        <v>HEDGE</v>
      </c>
      <c r="AK10575" t="str" cm="1">
        <f t="array" ref="AK10575">_xlfn._xlws.FILTER(Table4[Column1],ISNUMBER(SEARCH(Table4[Column1],MIS[[#This Row],[OrderUniqueIdentifier]])),"")</f>
        <v>XYT</v>
      </c>
    </row>
    <row r="10576" spans="1:37" x14ac:dyDescent="0.2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>
        <f>_xlfn.XLOOKUP(MIS[[#This Row],[TRADING SYMBOL]],[1]Sheet1!$D:$D,[1]Sheet1!$C:$C)</f>
        <v>8.25</v>
      </c>
      <c r="AE10576">
        <f>MIS[[#This Row],[OrderAverageTradedPrice]]*MIS[[#This Row],[OrderQuantity]]</f>
        <v>780</v>
      </c>
      <c r="AF10576">
        <f>MIS[[#This Row],[LTP]]*MIS[[#This Row],[OrderQuantity]]</f>
        <v>495</v>
      </c>
      <c r="AG10576">
        <f>IF(MIS[[#This Row],[OrderSide]]="SELL",MIS[[#This Row],[VALUE]]-MIS[[#This Row],[LIVE_VALUE]],MIS[[#This Row],[LIVE_VALUE]]-MIS[[#This Row],[VALUE]])</f>
        <v>285</v>
      </c>
      <c r="AH10576" t="str" cm="1">
        <f t="array" ref="AH10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76" t="str">
        <f>MIS[[#This Row],[TRADING SYMBOL]]</f>
        <v>SENSEX2552078600PE</v>
      </c>
      <c r="AJ10576" t="str">
        <f>IF(RIGHT(MIS[[#This Row],[Main/Hedge]],4)="MAIN","MAIN","HEDGE")</f>
        <v>HEDGE</v>
      </c>
      <c r="AK10576" t="str" cm="1">
        <f t="array" ref="AK10576">_xlfn._xlws.FILTER(Table4[Column1],ISNUMBER(SEARCH(Table4[Column1],MIS[[#This Row],[OrderUniqueIdentifier]])),"")</f>
        <v>XYT</v>
      </c>
    </row>
    <row r="10577" spans="1:37" x14ac:dyDescent="0.2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>
        <f>_xlfn.XLOOKUP(MIS[[#This Row],[TRADING SYMBOL]],[1]Sheet1!$D:$D,[1]Sheet1!$C:$C)</f>
        <v>32.799999999999997</v>
      </c>
      <c r="AE10577">
        <f>MIS[[#This Row],[OrderAverageTradedPrice]]*MIS[[#This Row],[OrderQuantity]]</f>
        <v>2593</v>
      </c>
      <c r="AF10577">
        <f>MIS[[#This Row],[LTP]]*MIS[[#This Row],[OrderQuantity]]</f>
        <v>2624</v>
      </c>
      <c r="AG10577">
        <f>IF(MIS[[#This Row],[OrderSide]]="SELL",MIS[[#This Row],[VALUE]]-MIS[[#This Row],[LIVE_VALUE]],MIS[[#This Row],[LIVE_VALUE]]-MIS[[#This Row],[VALUE]])</f>
        <v>-31</v>
      </c>
      <c r="AH10577" t="str" cm="1">
        <f t="array" ref="AH105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7" t="str">
        <f>MIS[[#This Row],[TRADING SYMBOL]]</f>
        <v>SENSEX2552079800PE</v>
      </c>
      <c r="AJ10577" t="str">
        <f>IF(RIGHT(MIS[[#This Row],[Main/Hedge]],4)="MAIN","MAIN","HEDGE")</f>
        <v>HEDGE</v>
      </c>
      <c r="AK10577" t="str" cm="1">
        <f t="array" ref="AK10577">_xlfn._xlws.FILTER(Table4[Column1],ISNUMBER(SEARCH(Table4[Column1],MIS[[#This Row],[OrderUniqueIdentifier]])),"")</f>
        <v>NOTREND</v>
      </c>
    </row>
    <row r="10578" spans="1:37" x14ac:dyDescent="0.2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>
        <f>_xlfn.XLOOKUP(MIS[[#This Row],[TRADING SYMBOL]],[1]Sheet1!$D:$D,[1]Sheet1!$C:$C)</f>
        <v>9.25</v>
      </c>
      <c r="AE10578">
        <f>MIS[[#This Row],[OrderAverageTradedPrice]]*MIS[[#This Row],[OrderQuantity]]</f>
        <v>3892.5</v>
      </c>
      <c r="AF10578">
        <f>MIS[[#This Row],[LTP]]*MIS[[#This Row],[OrderQuantity]]</f>
        <v>4162.5</v>
      </c>
      <c r="AG10578">
        <f>IF(MIS[[#This Row],[OrderSide]]="SELL",MIS[[#This Row],[VALUE]]-MIS[[#This Row],[LIVE_VALUE]],MIS[[#This Row],[LIVE_VALUE]]-MIS[[#This Row],[VALUE]])</f>
        <v>-270</v>
      </c>
      <c r="AH10578" t="str" cm="1">
        <f t="array" ref="AH105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8" t="str">
        <f>MIS[[#This Row],[TRADING SYMBOL]]</f>
        <v>NIFTY2552223750PE</v>
      </c>
      <c r="AJ10578" t="str">
        <f>IF(RIGHT(MIS[[#This Row],[Main/Hedge]],4)="MAIN","MAIN","HEDGE")</f>
        <v>HEDGE</v>
      </c>
      <c r="AK10578" t="str" cm="1">
        <f t="array" ref="AK10578">_xlfn._xlws.FILTER(Table4[Column1],ISNUMBER(SEARCH(Table4[Column1],MIS[[#This Row],[OrderUniqueIdentifier]])),"")</f>
        <v>NOTREND</v>
      </c>
    </row>
    <row r="10579" spans="1:37" x14ac:dyDescent="0.2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>
        <f>_xlfn.XLOOKUP(MIS[[#This Row],[TRADING SYMBOL]],[1]Sheet1!$D:$D,[1]Sheet1!$C:$C)</f>
        <v>17.8</v>
      </c>
      <c r="AE10579">
        <f>MIS[[#This Row],[OrderAverageTradedPrice]]*MIS[[#This Row],[OrderQuantity]]</f>
        <v>2345</v>
      </c>
      <c r="AF10579">
        <f>MIS[[#This Row],[LTP]]*MIS[[#This Row],[OrderQuantity]]</f>
        <v>2492</v>
      </c>
      <c r="AG10579">
        <f>IF(MIS[[#This Row],[OrderSide]]="SELL",MIS[[#This Row],[VALUE]]-MIS[[#This Row],[LIVE_VALUE]],MIS[[#This Row],[LIVE_VALUE]]-MIS[[#This Row],[VALUE]])</f>
        <v>-147</v>
      </c>
      <c r="AH10579" t="str" cm="1">
        <f t="array" ref="AH105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9" t="str">
        <f>MIS[[#This Row],[TRADING SYMBOL]]</f>
        <v>SENSEX2552084800CE</v>
      </c>
      <c r="AJ10579" t="str">
        <f>IF(RIGHT(MIS[[#This Row],[Main/Hedge]],4)="MAIN","MAIN","HEDGE")</f>
        <v>HEDGE</v>
      </c>
      <c r="AK10579" t="str" cm="1">
        <f t="array" ref="AK10579">_xlfn._xlws.FILTER(Table4[Column1],ISNUMBER(SEARCH(Table4[Column1],MIS[[#This Row],[OrderUniqueIdentifier]])),"")</f>
        <v>NOTREND</v>
      </c>
    </row>
    <row r="10580" spans="1:37" x14ac:dyDescent="0.2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>
        <f>_xlfn.XLOOKUP(MIS[[#This Row],[TRADING SYMBOL]],[1]Sheet1!$D:$D,[1]Sheet1!$C:$C)</f>
        <v>11.55</v>
      </c>
      <c r="AE10580">
        <f>MIS[[#This Row],[OrderAverageTradedPrice]]*MIS[[#This Row],[OrderQuantity]]</f>
        <v>892</v>
      </c>
      <c r="AF10580">
        <f>MIS[[#This Row],[LTP]]*MIS[[#This Row],[OrderQuantity]]</f>
        <v>924</v>
      </c>
      <c r="AG10580">
        <f>IF(MIS[[#This Row],[OrderSide]]="SELL",MIS[[#This Row],[VALUE]]-MIS[[#This Row],[LIVE_VALUE]],MIS[[#This Row],[LIVE_VALUE]]-MIS[[#This Row],[VALUE]])</f>
        <v>-32</v>
      </c>
      <c r="AH10580" t="str" cm="1">
        <f t="array" ref="AH10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80" t="str">
        <f>MIS[[#This Row],[TRADING SYMBOL]]</f>
        <v>SENSEX2552078400PE</v>
      </c>
      <c r="AJ10580" t="str">
        <f>IF(RIGHT(MIS[[#This Row],[Main/Hedge]],4)="MAIN","MAIN","HEDGE")</f>
        <v>HEDGE</v>
      </c>
      <c r="AK10580" t="str" cm="1">
        <f t="array" ref="AK10580">_xlfn._xlws.FILTER(Table4[Column1],ISNUMBER(SEARCH(Table4[Column1],MIS[[#This Row],[OrderUniqueIdentifier]])),"")</f>
        <v>XYT</v>
      </c>
    </row>
    <row r="10581" spans="1:37" x14ac:dyDescent="0.2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>
        <f>_xlfn.XLOOKUP(MIS[[#This Row],[TRADING SYMBOL]],[1]Sheet1!$D:$D,[1]Sheet1!$C:$C)</f>
        <v>8.25</v>
      </c>
      <c r="AE10581">
        <f>MIS[[#This Row],[OrderAverageTradedPrice]]*MIS[[#This Row],[OrderQuantity]]</f>
        <v>1052</v>
      </c>
      <c r="AF10581">
        <f>MIS[[#This Row],[LTP]]*MIS[[#This Row],[OrderQuantity]]</f>
        <v>660</v>
      </c>
      <c r="AG10581">
        <f>IF(MIS[[#This Row],[OrderSide]]="SELL",MIS[[#This Row],[VALUE]]-MIS[[#This Row],[LIVE_VALUE]],MIS[[#This Row],[LIVE_VALUE]]-MIS[[#This Row],[VALUE]])</f>
        <v>392</v>
      </c>
      <c r="AH10581" t="str" cm="1">
        <f t="array" ref="AH10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81" t="str">
        <f>MIS[[#This Row],[TRADING SYMBOL]]</f>
        <v>SENSEX2552078600PE</v>
      </c>
      <c r="AJ10581" t="str">
        <f>IF(RIGHT(MIS[[#This Row],[Main/Hedge]],4)="MAIN","MAIN","HEDGE")</f>
        <v>HEDGE</v>
      </c>
      <c r="AK10581" t="str" cm="1">
        <f t="array" ref="AK10581">_xlfn._xlws.FILTER(Table4[Column1],ISNUMBER(SEARCH(Table4[Column1],MIS[[#This Row],[OrderUniqueIdentifier]])),"")</f>
        <v>XYT</v>
      </c>
    </row>
    <row r="10582" spans="1:37" x14ac:dyDescent="0.2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>
        <f>_xlfn.XLOOKUP(MIS[[#This Row],[TRADING SYMBOL]],[1]Sheet1!$D:$D,[1]Sheet1!$C:$C)</f>
        <v>32.799999999999997</v>
      </c>
      <c r="AE10582">
        <f>MIS[[#This Row],[OrderAverageTradedPrice]]*MIS[[#This Row],[OrderQuantity]]</f>
        <v>4562.9999999999936</v>
      </c>
      <c r="AF10582">
        <f>MIS[[#This Row],[LTP]]*MIS[[#This Row],[OrderQuantity]]</f>
        <v>4592</v>
      </c>
      <c r="AG10582">
        <f>IF(MIS[[#This Row],[OrderSide]]="SELL",MIS[[#This Row],[VALUE]]-MIS[[#This Row],[LIVE_VALUE]],MIS[[#This Row],[LIVE_VALUE]]-MIS[[#This Row],[VALUE]])</f>
        <v>-29.000000000006366</v>
      </c>
      <c r="AH10582" t="str" cm="1">
        <f t="array" ref="AH105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2" t="str">
        <f>MIS[[#This Row],[TRADING SYMBOL]]</f>
        <v>SENSEX2552079800PE</v>
      </c>
      <c r="AJ10582" t="str">
        <f>IF(RIGHT(MIS[[#This Row],[Main/Hedge]],4)="MAIN","MAIN","HEDGE")</f>
        <v>HEDGE</v>
      </c>
      <c r="AK10582" t="str" cm="1">
        <f t="array" ref="AK10582">_xlfn._xlws.FILTER(Table4[Column1],ISNUMBER(SEARCH(Table4[Column1],MIS[[#This Row],[OrderUniqueIdentifier]])),"")</f>
        <v>NOTREND</v>
      </c>
    </row>
    <row r="10583" spans="1:37" x14ac:dyDescent="0.2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>
        <f>_xlfn.XLOOKUP(MIS[[#This Row],[TRADING SYMBOL]],[1]Sheet1!$D:$D,[1]Sheet1!$C:$C)</f>
        <v>17.8</v>
      </c>
      <c r="AE10583">
        <f>MIS[[#This Row],[OrderAverageTradedPrice]]*MIS[[#This Row],[OrderQuantity]]</f>
        <v>336</v>
      </c>
      <c r="AF10583">
        <f>MIS[[#This Row],[LTP]]*MIS[[#This Row],[OrderQuantity]]</f>
        <v>356</v>
      </c>
      <c r="AG10583">
        <f>IF(MIS[[#This Row],[OrderSide]]="SELL",MIS[[#This Row],[VALUE]]-MIS[[#This Row],[LIVE_VALUE]],MIS[[#This Row],[LIVE_VALUE]]-MIS[[#This Row],[VALUE]])</f>
        <v>-20</v>
      </c>
      <c r="AH10583" t="str" cm="1">
        <f t="array" ref="AH105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3" t="str">
        <f>MIS[[#This Row],[TRADING SYMBOL]]</f>
        <v>SENSEX2552084800CE</v>
      </c>
      <c r="AJ10583" t="str">
        <f>IF(RIGHT(MIS[[#This Row],[Main/Hedge]],4)="MAIN","MAIN","HEDGE")</f>
        <v>HEDGE</v>
      </c>
      <c r="AK10583" t="str" cm="1">
        <f t="array" ref="AK10583">_xlfn._xlws.FILTER(Table4[Column1],ISNUMBER(SEARCH(Table4[Column1],MIS[[#This Row],[OrderUniqueIdentifier]])),"")</f>
        <v>NOTREND</v>
      </c>
    </row>
    <row r="10584" spans="1:37" x14ac:dyDescent="0.2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>
        <f>_xlfn.XLOOKUP(MIS[[#This Row],[TRADING SYMBOL]],[1]Sheet1!$D:$D,[1]Sheet1!$C:$C)</f>
        <v>9.25</v>
      </c>
      <c r="AE10584">
        <f>MIS[[#This Row],[OrderAverageTradedPrice]]*MIS[[#This Row],[OrderQuantity]]</f>
        <v>648.75</v>
      </c>
      <c r="AF10584">
        <f>MIS[[#This Row],[LTP]]*MIS[[#This Row],[OrderQuantity]]</f>
        <v>693.75</v>
      </c>
      <c r="AG10584">
        <f>IF(MIS[[#This Row],[OrderSide]]="SELL",MIS[[#This Row],[VALUE]]-MIS[[#This Row],[LIVE_VALUE]],MIS[[#This Row],[LIVE_VALUE]]-MIS[[#This Row],[VALUE]])</f>
        <v>-45</v>
      </c>
      <c r="AH10584" t="str" cm="1">
        <f t="array" ref="AH105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4" t="str">
        <f>MIS[[#This Row],[TRADING SYMBOL]]</f>
        <v>NIFTY2552223750PE</v>
      </c>
      <c r="AJ10584" t="str">
        <f>IF(RIGHT(MIS[[#This Row],[Main/Hedge]],4)="MAIN","MAIN","HEDGE")</f>
        <v>HEDGE</v>
      </c>
      <c r="AK10584" t="str" cm="1">
        <f t="array" ref="AK10584">_xlfn._xlws.FILTER(Table4[Column1],ISNUMBER(SEARCH(Table4[Column1],MIS[[#This Row],[OrderUniqueIdentifier]])),"")</f>
        <v>NOTREND</v>
      </c>
    </row>
    <row r="10585" spans="1:37" x14ac:dyDescent="0.2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>
        <f>_xlfn.XLOOKUP(MIS[[#This Row],[TRADING SYMBOL]],[1]Sheet1!$D:$D,[1]Sheet1!$C:$C)</f>
        <v>8.25</v>
      </c>
      <c r="AE10585">
        <f>MIS[[#This Row],[OrderAverageTradedPrice]]*MIS[[#This Row],[OrderQuantity]]</f>
        <v>263</v>
      </c>
      <c r="AF10585">
        <f>MIS[[#This Row],[LTP]]*MIS[[#This Row],[OrderQuantity]]</f>
        <v>165</v>
      </c>
      <c r="AG10585">
        <f>IF(MIS[[#This Row],[OrderSide]]="SELL",MIS[[#This Row],[VALUE]]-MIS[[#This Row],[LIVE_VALUE]],MIS[[#This Row],[LIVE_VALUE]]-MIS[[#This Row],[VALUE]])</f>
        <v>98</v>
      </c>
      <c r="AH10585" t="str" cm="1">
        <f t="array" ref="AH10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85" t="str">
        <f>MIS[[#This Row],[TRADING SYMBOL]]</f>
        <v>SENSEX2552078600PE</v>
      </c>
      <c r="AJ10585" t="str">
        <f>IF(RIGHT(MIS[[#This Row],[Main/Hedge]],4)="MAIN","MAIN","HEDGE")</f>
        <v>HEDGE</v>
      </c>
      <c r="AK10585" t="str" cm="1">
        <f t="array" ref="AK10585">_xlfn._xlws.FILTER(Table4[Column1],ISNUMBER(SEARCH(Table4[Column1],MIS[[#This Row],[OrderUniqueIdentifier]])),"")</f>
        <v>XYT</v>
      </c>
    </row>
    <row r="10586" spans="1:37" x14ac:dyDescent="0.2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>
        <f>_xlfn.XLOOKUP(MIS[[#This Row],[TRADING SYMBOL]],[1]Sheet1!$D:$D,[1]Sheet1!$C:$C)</f>
        <v>85.95</v>
      </c>
      <c r="AE10586">
        <f>MIS[[#This Row],[OrderAverageTradedPrice]]*MIS[[#This Row],[OrderQuantity]]</f>
        <v>4861.9999999999982</v>
      </c>
      <c r="AF10586">
        <f>MIS[[#This Row],[LTP]]*MIS[[#This Row],[OrderQuantity]]</f>
        <v>5157</v>
      </c>
      <c r="AG10586">
        <f>IF(MIS[[#This Row],[OrderSide]]="SELL",MIS[[#This Row],[VALUE]]-MIS[[#This Row],[LIVE_VALUE]],MIS[[#This Row],[LIVE_VALUE]]-MIS[[#This Row],[VALUE]])</f>
        <v>-295.00000000000182</v>
      </c>
      <c r="AH10586" t="str" cm="1">
        <f t="array" ref="AH105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6" t="str">
        <f>MIS[[#This Row],[TRADING SYMBOL]]</f>
        <v>SENSEX2552080800PE</v>
      </c>
      <c r="AJ10586" t="str">
        <f>IF(RIGHT(MIS[[#This Row],[Main/Hedge]],4)="MAIN","MAIN","HEDGE")</f>
        <v>HEDGE</v>
      </c>
      <c r="AK10586" t="str" cm="1">
        <f t="array" ref="AK10586">_xlfn._xlws.FILTER(Table4[Column1],ISNUMBER(SEARCH(Table4[Column1],MIS[[#This Row],[OrderUniqueIdentifier]])),"")</f>
        <v>NOTREND</v>
      </c>
    </row>
    <row r="10587" spans="1:37" x14ac:dyDescent="0.2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>
        <f>_xlfn.XLOOKUP(MIS[[#This Row],[TRADING SYMBOL]],[1]Sheet1!$D:$D,[1]Sheet1!$C:$C)</f>
        <v>9.25</v>
      </c>
      <c r="AE10587">
        <f>MIS[[#This Row],[OrderAverageTradedPrice]]*MIS[[#This Row],[OrderQuantity]]</f>
        <v>648.75</v>
      </c>
      <c r="AF10587">
        <f>MIS[[#This Row],[LTP]]*MIS[[#This Row],[OrderQuantity]]</f>
        <v>693.75</v>
      </c>
      <c r="AG10587">
        <f>IF(MIS[[#This Row],[OrderSide]]="SELL",MIS[[#This Row],[VALUE]]-MIS[[#This Row],[LIVE_VALUE]],MIS[[#This Row],[LIVE_VALUE]]-MIS[[#This Row],[VALUE]])</f>
        <v>-45</v>
      </c>
      <c r="AH10587" t="str" cm="1">
        <f t="array" ref="AH105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7" t="str">
        <f>MIS[[#This Row],[TRADING SYMBOL]]</f>
        <v>NIFTY2552223750PE</v>
      </c>
      <c r="AJ10587" t="str">
        <f>IF(RIGHT(MIS[[#This Row],[Main/Hedge]],4)="MAIN","MAIN","HEDGE")</f>
        <v>HEDGE</v>
      </c>
      <c r="AK10587" t="str" cm="1">
        <f t="array" ref="AK10587">_xlfn._xlws.FILTER(Table4[Column1],ISNUMBER(SEARCH(Table4[Column1],MIS[[#This Row],[OrderUniqueIdentifier]])),"")</f>
        <v>NOTREND</v>
      </c>
    </row>
    <row r="10588" spans="1:37" x14ac:dyDescent="0.2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>
        <f>_xlfn.XLOOKUP(MIS[[#This Row],[TRADING SYMBOL]],[1]Sheet1!$D:$D,[1]Sheet1!$C:$C)</f>
        <v>4.0999999999999996</v>
      </c>
      <c r="AE10588">
        <f>MIS[[#This Row],[OrderAverageTradedPrice]]*MIS[[#This Row],[OrderQuantity]]</f>
        <v>105</v>
      </c>
      <c r="AF10588">
        <f>MIS[[#This Row],[LTP]]*MIS[[#This Row],[OrderQuantity]]</f>
        <v>82</v>
      </c>
      <c r="AG10588">
        <f>IF(MIS[[#This Row],[OrderSide]]="SELL",MIS[[#This Row],[VALUE]]-MIS[[#This Row],[LIVE_VALUE]],MIS[[#This Row],[LIVE_VALUE]]-MIS[[#This Row],[VALUE]])</f>
        <v>23</v>
      </c>
      <c r="AH10588" t="str" cm="1">
        <f t="array" ref="AH10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88" t="str">
        <f>MIS[[#This Row],[TRADING SYMBOL]]</f>
        <v>SENSEX2552085900CE</v>
      </c>
      <c r="AJ10588" t="str">
        <f>IF(RIGHT(MIS[[#This Row],[Main/Hedge]],4)="MAIN","MAIN","HEDGE")</f>
        <v>HEDGE</v>
      </c>
      <c r="AK10588" t="str" cm="1">
        <f t="array" ref="AK10588">_xlfn._xlws.FILTER(Table4[Column1],ISNUMBER(SEARCH(Table4[Column1],MIS[[#This Row],[OrderUniqueIdentifier]])),"")</f>
        <v>XYT</v>
      </c>
    </row>
    <row r="10589" spans="1:37" x14ac:dyDescent="0.2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>
        <f>_xlfn.XLOOKUP(MIS[[#This Row],[TRADING SYMBOL]],[1]Sheet1!$D:$D,[1]Sheet1!$C:$C)</f>
        <v>32.799999999999997</v>
      </c>
      <c r="AE10589">
        <f>MIS[[#This Row],[OrderAverageTradedPrice]]*MIS[[#This Row],[OrderQuantity]]</f>
        <v>1296</v>
      </c>
      <c r="AF10589">
        <f>MIS[[#This Row],[LTP]]*MIS[[#This Row],[OrderQuantity]]</f>
        <v>1312</v>
      </c>
      <c r="AG10589">
        <f>IF(MIS[[#This Row],[OrderSide]]="SELL",MIS[[#This Row],[VALUE]]-MIS[[#This Row],[LIVE_VALUE]],MIS[[#This Row],[LIVE_VALUE]]-MIS[[#This Row],[VALUE]])</f>
        <v>-16</v>
      </c>
      <c r="AH10589" t="str" cm="1">
        <f t="array" ref="AH105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9" t="str">
        <f>MIS[[#This Row],[TRADING SYMBOL]]</f>
        <v>SENSEX2552079800PE</v>
      </c>
      <c r="AJ10589" t="str">
        <f>IF(RIGHT(MIS[[#This Row],[Main/Hedge]],4)="MAIN","MAIN","HEDGE")</f>
        <v>HEDGE</v>
      </c>
      <c r="AK10589" t="str" cm="1">
        <f t="array" ref="AK10589">_xlfn._xlws.FILTER(Table4[Column1],ISNUMBER(SEARCH(Table4[Column1],MIS[[#This Row],[OrderUniqueIdentifier]])),"")</f>
        <v>NOTREND</v>
      </c>
    </row>
    <row r="10590" spans="1:37" x14ac:dyDescent="0.2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>
        <f>_xlfn.XLOOKUP(MIS[[#This Row],[TRADING SYMBOL]],[1]Sheet1!$D:$D,[1]Sheet1!$C:$C)</f>
        <v>10</v>
      </c>
      <c r="AE10590">
        <f>MIS[[#This Row],[OrderAverageTradedPrice]]*MIS[[#This Row],[OrderQuantity]]</f>
        <v>474</v>
      </c>
      <c r="AF10590">
        <f>MIS[[#This Row],[LTP]]*MIS[[#This Row],[OrderQuantity]]</f>
        <v>400</v>
      </c>
      <c r="AG10590">
        <f>IF(MIS[[#This Row],[OrderSide]]="SELL",MIS[[#This Row],[VALUE]]-MIS[[#This Row],[LIVE_VALUE]],MIS[[#This Row],[LIVE_VALUE]]-MIS[[#This Row],[VALUE]])</f>
        <v>74</v>
      </c>
      <c r="AH10590" t="str" cm="1">
        <f t="array" ref="AH10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90" t="str">
        <f>MIS[[#This Row],[TRADING SYMBOL]]</f>
        <v>SENSEX2552078500PE</v>
      </c>
      <c r="AJ10590" t="str">
        <f>IF(RIGHT(MIS[[#This Row],[Main/Hedge]],4)="MAIN","MAIN","HEDGE")</f>
        <v>HEDGE</v>
      </c>
      <c r="AK10590" t="str" cm="1">
        <f t="array" ref="AK10590">_xlfn._xlws.FILTER(Table4[Column1],ISNUMBER(SEARCH(Table4[Column1],MIS[[#This Row],[OrderUniqueIdentifier]])),"")</f>
        <v>XYT</v>
      </c>
    </row>
    <row r="10591" spans="1:37" x14ac:dyDescent="0.2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>
        <f>_xlfn.XLOOKUP(MIS[[#This Row],[TRADING SYMBOL]],[1]Sheet1!$D:$D,[1]Sheet1!$C:$C)</f>
        <v>8.25</v>
      </c>
      <c r="AE10591">
        <f>MIS[[#This Row],[OrderAverageTradedPrice]]*MIS[[#This Row],[OrderQuantity]]</f>
        <v>262</v>
      </c>
      <c r="AF10591">
        <f>MIS[[#This Row],[LTP]]*MIS[[#This Row],[OrderQuantity]]</f>
        <v>165</v>
      </c>
      <c r="AG10591">
        <f>IF(MIS[[#This Row],[OrderSide]]="SELL",MIS[[#This Row],[VALUE]]-MIS[[#This Row],[LIVE_VALUE]],MIS[[#This Row],[LIVE_VALUE]]-MIS[[#This Row],[VALUE]])</f>
        <v>97</v>
      </c>
      <c r="AH10591" t="str" cm="1">
        <f t="array" ref="AH10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91" t="str">
        <f>MIS[[#This Row],[TRADING SYMBOL]]</f>
        <v>SENSEX2552078600PE</v>
      </c>
      <c r="AJ10591" t="str">
        <f>IF(RIGHT(MIS[[#This Row],[Main/Hedge]],4)="MAIN","MAIN","HEDGE")</f>
        <v>HEDGE</v>
      </c>
      <c r="AK10591" t="str" cm="1">
        <f t="array" ref="AK10591">_xlfn._xlws.FILTER(Table4[Column1],ISNUMBER(SEARCH(Table4[Column1],MIS[[#This Row],[OrderUniqueIdentifier]])),"")</f>
        <v>XYT</v>
      </c>
    </row>
    <row r="10592" spans="1:37" x14ac:dyDescent="0.2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>
        <f>_xlfn.XLOOKUP(MIS[[#This Row],[TRADING SYMBOL]],[1]Sheet1!$D:$D,[1]Sheet1!$C:$C)</f>
        <v>3.05</v>
      </c>
      <c r="AE10592">
        <f>MIS[[#This Row],[OrderAverageTradedPrice]]*MIS[[#This Row],[OrderQuantity]]</f>
        <v>221.25</v>
      </c>
      <c r="AF10592">
        <f>MIS[[#This Row],[LTP]]*MIS[[#This Row],[OrderQuantity]]</f>
        <v>228.75</v>
      </c>
      <c r="AG10592">
        <f>IF(MIS[[#This Row],[OrderSide]]="SELL",MIS[[#This Row],[VALUE]]-MIS[[#This Row],[LIVE_VALUE]],MIS[[#This Row],[LIVE_VALUE]]-MIS[[#This Row],[VALUE]])</f>
        <v>-7.5</v>
      </c>
      <c r="AH10592" t="str" cm="1">
        <f t="array" ref="AH105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2" t="str">
        <f>MIS[[#This Row],[TRADING SYMBOL]]</f>
        <v>NIFTY2552226350CE</v>
      </c>
      <c r="AJ10592" t="str">
        <f>IF(RIGHT(MIS[[#This Row],[Main/Hedge]],4)="MAIN","MAIN","HEDGE")</f>
        <v>HEDGE</v>
      </c>
      <c r="AK10592" t="str" cm="1">
        <f t="array" ref="AK10592">_xlfn._xlws.FILTER(Table4[Column1],ISNUMBER(SEARCH(Table4[Column1],MIS[[#This Row],[OrderUniqueIdentifier]])),"")</f>
        <v>NOTREND</v>
      </c>
    </row>
    <row r="10593" spans="1:37" x14ac:dyDescent="0.2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>
        <f>_xlfn.XLOOKUP(MIS[[#This Row],[TRADING SYMBOL]],[1]Sheet1!$D:$D,[1]Sheet1!$C:$C)</f>
        <v>9.25</v>
      </c>
      <c r="AE10593">
        <f>MIS[[#This Row],[OrderAverageTradedPrice]]*MIS[[#This Row],[OrderQuantity]]</f>
        <v>648.75</v>
      </c>
      <c r="AF10593">
        <f>MIS[[#This Row],[LTP]]*MIS[[#This Row],[OrderQuantity]]</f>
        <v>693.75</v>
      </c>
      <c r="AG10593">
        <f>IF(MIS[[#This Row],[OrderSide]]="SELL",MIS[[#This Row],[VALUE]]-MIS[[#This Row],[LIVE_VALUE]],MIS[[#This Row],[LIVE_VALUE]]-MIS[[#This Row],[VALUE]])</f>
        <v>-45</v>
      </c>
      <c r="AH10593" t="str" cm="1">
        <f t="array" ref="AH105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3" t="str">
        <f>MIS[[#This Row],[TRADING SYMBOL]]</f>
        <v>NIFTY2552223750PE</v>
      </c>
      <c r="AJ10593" t="str">
        <f>IF(RIGHT(MIS[[#This Row],[Main/Hedge]],4)="MAIN","MAIN","HEDGE")</f>
        <v>HEDGE</v>
      </c>
      <c r="AK10593" t="str" cm="1">
        <f t="array" ref="AK10593">_xlfn._xlws.FILTER(Table4[Column1],ISNUMBER(SEARCH(Table4[Column1],MIS[[#This Row],[OrderUniqueIdentifier]])),"")</f>
        <v>NOTREND</v>
      </c>
    </row>
    <row r="10594" spans="1:37" x14ac:dyDescent="0.2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>
        <f>_xlfn.XLOOKUP(MIS[[#This Row],[TRADING SYMBOL]],[1]Sheet1!$D:$D,[1]Sheet1!$C:$C)</f>
        <v>4.0999999999999996</v>
      </c>
      <c r="AE10594">
        <f>MIS[[#This Row],[OrderAverageTradedPrice]]*MIS[[#This Row],[OrderQuantity]]</f>
        <v>105</v>
      </c>
      <c r="AF10594">
        <f>MIS[[#This Row],[LTP]]*MIS[[#This Row],[OrderQuantity]]</f>
        <v>82</v>
      </c>
      <c r="AG10594">
        <f>IF(MIS[[#This Row],[OrderSide]]="SELL",MIS[[#This Row],[VALUE]]-MIS[[#This Row],[LIVE_VALUE]],MIS[[#This Row],[LIVE_VALUE]]-MIS[[#This Row],[VALUE]])</f>
        <v>23</v>
      </c>
      <c r="AH10594" t="str" cm="1">
        <f t="array" ref="AH10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94" t="str">
        <f>MIS[[#This Row],[TRADING SYMBOL]]</f>
        <v>SENSEX2552085900CE</v>
      </c>
      <c r="AJ10594" t="str">
        <f>IF(RIGHT(MIS[[#This Row],[Main/Hedge]],4)="MAIN","MAIN","HEDGE")</f>
        <v>HEDGE</v>
      </c>
      <c r="AK10594" t="str" cm="1">
        <f t="array" ref="AK10594">_xlfn._xlws.FILTER(Table4[Column1],ISNUMBER(SEARCH(Table4[Column1],MIS[[#This Row],[OrderUniqueIdentifier]])),"")</f>
        <v>XYT</v>
      </c>
    </row>
    <row r="10595" spans="1:37" x14ac:dyDescent="0.2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>
        <f>_xlfn.XLOOKUP(MIS[[#This Row],[TRADING SYMBOL]],[1]Sheet1!$D:$D,[1]Sheet1!$C:$C)</f>
        <v>10</v>
      </c>
      <c r="AE10595">
        <f>MIS[[#This Row],[OrderAverageTradedPrice]]*MIS[[#This Row],[OrderQuantity]]</f>
        <v>474</v>
      </c>
      <c r="AF10595">
        <f>MIS[[#This Row],[LTP]]*MIS[[#This Row],[OrderQuantity]]</f>
        <v>400</v>
      </c>
      <c r="AG10595">
        <f>IF(MIS[[#This Row],[OrderSide]]="SELL",MIS[[#This Row],[VALUE]]-MIS[[#This Row],[LIVE_VALUE]],MIS[[#This Row],[LIVE_VALUE]]-MIS[[#This Row],[VALUE]])</f>
        <v>74</v>
      </c>
      <c r="AH10595" t="str" cm="1">
        <f t="array" ref="AH10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95" t="str">
        <f>MIS[[#This Row],[TRADING SYMBOL]]</f>
        <v>SENSEX2552078500PE</v>
      </c>
      <c r="AJ10595" t="str">
        <f>IF(RIGHT(MIS[[#This Row],[Main/Hedge]],4)="MAIN","MAIN","HEDGE")</f>
        <v>HEDGE</v>
      </c>
      <c r="AK10595" t="str" cm="1">
        <f t="array" ref="AK10595">_xlfn._xlws.FILTER(Table4[Column1],ISNUMBER(SEARCH(Table4[Column1],MIS[[#This Row],[OrderUniqueIdentifier]])),"")</f>
        <v>XYT</v>
      </c>
    </row>
    <row r="10596" spans="1:37" x14ac:dyDescent="0.2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>
        <f>_xlfn.XLOOKUP(MIS[[#This Row],[TRADING SYMBOL]],[1]Sheet1!$D:$D,[1]Sheet1!$C:$C)</f>
        <v>32.799999999999997</v>
      </c>
      <c r="AE10596">
        <f>MIS[[#This Row],[OrderAverageTradedPrice]]*MIS[[#This Row],[OrderQuantity]]</f>
        <v>1300</v>
      </c>
      <c r="AF10596">
        <f>MIS[[#This Row],[LTP]]*MIS[[#This Row],[OrderQuantity]]</f>
        <v>1312</v>
      </c>
      <c r="AG10596">
        <f>IF(MIS[[#This Row],[OrderSide]]="SELL",MIS[[#This Row],[VALUE]]-MIS[[#This Row],[LIVE_VALUE]],MIS[[#This Row],[LIVE_VALUE]]-MIS[[#This Row],[VALUE]])</f>
        <v>-12</v>
      </c>
      <c r="AH10596" t="str" cm="1">
        <f t="array" ref="AH105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6" t="str">
        <f>MIS[[#This Row],[TRADING SYMBOL]]</f>
        <v>SENSEX2552079800PE</v>
      </c>
      <c r="AJ10596" t="str">
        <f>IF(RIGHT(MIS[[#This Row],[Main/Hedge]],4)="MAIN","MAIN","HEDGE")</f>
        <v>HEDGE</v>
      </c>
      <c r="AK10596" t="str" cm="1">
        <f t="array" ref="AK10596">_xlfn._xlws.FILTER(Table4[Column1],ISNUMBER(SEARCH(Table4[Column1],MIS[[#This Row],[OrderUniqueIdentifier]])),"")</f>
        <v>NOTREND</v>
      </c>
    </row>
    <row r="10597" spans="1:37" x14ac:dyDescent="0.2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>
        <f>_xlfn.XLOOKUP(MIS[[#This Row],[TRADING SYMBOL]],[1]Sheet1!$D:$D,[1]Sheet1!$C:$C)</f>
        <v>3.05</v>
      </c>
      <c r="AE10597">
        <f>MIS[[#This Row],[OrderAverageTradedPrice]]*MIS[[#This Row],[OrderQuantity]]</f>
        <v>663.75</v>
      </c>
      <c r="AF10597">
        <f>MIS[[#This Row],[LTP]]*MIS[[#This Row],[OrderQuantity]]</f>
        <v>686.25</v>
      </c>
      <c r="AG10597">
        <f>IF(MIS[[#This Row],[OrderSide]]="SELL",MIS[[#This Row],[VALUE]]-MIS[[#This Row],[LIVE_VALUE]],MIS[[#This Row],[LIVE_VALUE]]-MIS[[#This Row],[VALUE]])</f>
        <v>-22.5</v>
      </c>
      <c r="AH10597" t="str" cm="1">
        <f t="array" ref="AH105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7" t="str">
        <f>MIS[[#This Row],[TRADING SYMBOL]]</f>
        <v>NIFTY2552226350CE</v>
      </c>
      <c r="AJ10597" t="str">
        <f>IF(RIGHT(MIS[[#This Row],[Main/Hedge]],4)="MAIN","MAIN","HEDGE")</f>
        <v>HEDGE</v>
      </c>
      <c r="AK10597" t="str" cm="1">
        <f t="array" ref="AK10597">_xlfn._xlws.FILTER(Table4[Column1],ISNUMBER(SEARCH(Table4[Column1],MIS[[#This Row],[OrderUniqueIdentifier]])),"")</f>
        <v>NOTREND</v>
      </c>
    </row>
    <row r="10598" spans="1:37" x14ac:dyDescent="0.2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>
        <f>_xlfn.XLOOKUP(MIS[[#This Row],[TRADING SYMBOL]],[1]Sheet1!$D:$D,[1]Sheet1!$C:$C)</f>
        <v>9.25</v>
      </c>
      <c r="AE10598">
        <f>MIS[[#This Row],[OrderAverageTradedPrice]]*MIS[[#This Row],[OrderQuantity]]</f>
        <v>1946.25</v>
      </c>
      <c r="AF10598">
        <f>MIS[[#This Row],[LTP]]*MIS[[#This Row],[OrderQuantity]]</f>
        <v>2081.25</v>
      </c>
      <c r="AG10598">
        <f>IF(MIS[[#This Row],[OrderSide]]="SELL",MIS[[#This Row],[VALUE]]-MIS[[#This Row],[LIVE_VALUE]],MIS[[#This Row],[LIVE_VALUE]]-MIS[[#This Row],[VALUE]])</f>
        <v>-135</v>
      </c>
      <c r="AH10598" t="str" cm="1">
        <f t="array" ref="AH105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8" t="str">
        <f>MIS[[#This Row],[TRADING SYMBOL]]</f>
        <v>NIFTY2552223750PE</v>
      </c>
      <c r="AJ10598" t="str">
        <f>IF(RIGHT(MIS[[#This Row],[Main/Hedge]],4)="MAIN","MAIN","HEDGE")</f>
        <v>HEDGE</v>
      </c>
      <c r="AK10598" t="str" cm="1">
        <f t="array" ref="AK10598">_xlfn._xlws.FILTER(Table4[Column1],ISNUMBER(SEARCH(Table4[Column1],MIS[[#This Row],[OrderUniqueIdentifier]])),"")</f>
        <v>NOTREND</v>
      </c>
    </row>
    <row r="10599" spans="1:37" x14ac:dyDescent="0.2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>
        <f>_xlfn.XLOOKUP(MIS[[#This Row],[TRADING SYMBOL]],[1]Sheet1!$D:$D,[1]Sheet1!$C:$C)</f>
        <v>11.55</v>
      </c>
      <c r="AE10599">
        <f>MIS[[#This Row],[OrderAverageTradedPrice]]*MIS[[#This Row],[OrderQuantity]]</f>
        <v>669</v>
      </c>
      <c r="AF10599">
        <f>MIS[[#This Row],[LTP]]*MIS[[#This Row],[OrderQuantity]]</f>
        <v>693</v>
      </c>
      <c r="AG10599">
        <f>IF(MIS[[#This Row],[OrderSide]]="SELL",MIS[[#This Row],[VALUE]]-MIS[[#This Row],[LIVE_VALUE]],MIS[[#This Row],[LIVE_VALUE]]-MIS[[#This Row],[VALUE]])</f>
        <v>-24</v>
      </c>
      <c r="AH10599" t="str" cm="1">
        <f t="array" ref="AH10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99" t="str">
        <f>MIS[[#This Row],[TRADING SYMBOL]]</f>
        <v>SENSEX2552078400PE</v>
      </c>
      <c r="AJ10599" t="str">
        <f>IF(RIGHT(MIS[[#This Row],[Main/Hedge]],4)="MAIN","MAIN","HEDGE")</f>
        <v>HEDGE</v>
      </c>
      <c r="AK10599" t="str" cm="1">
        <f t="array" ref="AK10599">_xlfn._xlws.FILTER(Table4[Column1],ISNUMBER(SEARCH(Table4[Column1],MIS[[#This Row],[OrderUniqueIdentifier]])),"")</f>
        <v>XYT</v>
      </c>
    </row>
    <row r="10600" spans="1:37" x14ac:dyDescent="0.2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>
        <f>_xlfn.XLOOKUP(MIS[[#This Row],[TRADING SYMBOL]],[1]Sheet1!$D:$D,[1]Sheet1!$C:$C)</f>
        <v>17.8</v>
      </c>
      <c r="AE10600">
        <f>MIS[[#This Row],[OrderAverageTradedPrice]]*MIS[[#This Row],[OrderQuantity]]</f>
        <v>1350</v>
      </c>
      <c r="AF10600">
        <f>MIS[[#This Row],[LTP]]*MIS[[#This Row],[OrderQuantity]]</f>
        <v>1424</v>
      </c>
      <c r="AG10600">
        <f>IF(MIS[[#This Row],[OrderSide]]="SELL",MIS[[#This Row],[VALUE]]-MIS[[#This Row],[LIVE_VALUE]],MIS[[#This Row],[LIVE_VALUE]]-MIS[[#This Row],[VALUE]])</f>
        <v>-74</v>
      </c>
      <c r="AH10600" t="str" cm="1">
        <f t="array" ref="AH106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0" t="str">
        <f>MIS[[#This Row],[TRADING SYMBOL]]</f>
        <v>SENSEX2552084800CE</v>
      </c>
      <c r="AJ10600" t="str">
        <f>IF(RIGHT(MIS[[#This Row],[Main/Hedge]],4)="MAIN","MAIN","HEDGE")</f>
        <v>HEDGE</v>
      </c>
      <c r="AK10600" t="str" cm="1">
        <f t="array" ref="AK10600">_xlfn._xlws.FILTER(Table4[Column1],ISNUMBER(SEARCH(Table4[Column1],MIS[[#This Row],[OrderUniqueIdentifier]])),"")</f>
        <v>NOTREND</v>
      </c>
    </row>
    <row r="10601" spans="1:37" x14ac:dyDescent="0.2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>
        <f>_xlfn.XLOOKUP(MIS[[#This Row],[TRADING SYMBOL]],[1]Sheet1!$D:$D,[1]Sheet1!$C:$C)</f>
        <v>8.25</v>
      </c>
      <c r="AE10601">
        <f>MIS[[#This Row],[OrderAverageTradedPrice]]*MIS[[#This Row],[OrderQuantity]]</f>
        <v>786</v>
      </c>
      <c r="AF10601">
        <f>MIS[[#This Row],[LTP]]*MIS[[#This Row],[OrderQuantity]]</f>
        <v>495</v>
      </c>
      <c r="AG10601">
        <f>IF(MIS[[#This Row],[OrderSide]]="SELL",MIS[[#This Row],[VALUE]]-MIS[[#This Row],[LIVE_VALUE]],MIS[[#This Row],[LIVE_VALUE]]-MIS[[#This Row],[VALUE]])</f>
        <v>291</v>
      </c>
      <c r="AH10601" t="str" cm="1">
        <f t="array" ref="AH10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01" t="str">
        <f>MIS[[#This Row],[TRADING SYMBOL]]</f>
        <v>SENSEX2552078600PE</v>
      </c>
      <c r="AJ10601" t="str">
        <f>IF(RIGHT(MIS[[#This Row],[Main/Hedge]],4)="MAIN","MAIN","HEDGE")</f>
        <v>HEDGE</v>
      </c>
      <c r="AK10601" t="str" cm="1">
        <f t="array" ref="AK10601">_xlfn._xlws.FILTER(Table4[Column1],ISNUMBER(SEARCH(Table4[Column1],MIS[[#This Row],[OrderUniqueIdentifier]])),"")</f>
        <v>XYT</v>
      </c>
    </row>
    <row r="10602" spans="1:37" x14ac:dyDescent="0.2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>
        <f>_xlfn.XLOOKUP(MIS[[#This Row],[TRADING SYMBOL]],[1]Sheet1!$D:$D,[1]Sheet1!$C:$C)</f>
        <v>3.05</v>
      </c>
      <c r="AE10602">
        <f>MIS[[#This Row],[OrderAverageTradedPrice]]*MIS[[#This Row],[OrderQuantity]]</f>
        <v>221.25</v>
      </c>
      <c r="AF10602">
        <f>MIS[[#This Row],[LTP]]*MIS[[#This Row],[OrderQuantity]]</f>
        <v>228.75</v>
      </c>
      <c r="AG10602">
        <f>IF(MIS[[#This Row],[OrderSide]]="SELL",MIS[[#This Row],[VALUE]]-MIS[[#This Row],[LIVE_VALUE]],MIS[[#This Row],[LIVE_VALUE]]-MIS[[#This Row],[VALUE]])</f>
        <v>-7.5</v>
      </c>
      <c r="AH10602" t="str" cm="1">
        <f t="array" ref="AH106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2" t="str">
        <f>MIS[[#This Row],[TRADING SYMBOL]]</f>
        <v>NIFTY2552226350CE</v>
      </c>
      <c r="AJ10602" t="str">
        <f>IF(RIGHT(MIS[[#This Row],[Main/Hedge]],4)="MAIN","MAIN","HEDGE")</f>
        <v>HEDGE</v>
      </c>
      <c r="AK10602" t="str" cm="1">
        <f t="array" ref="AK10602">_xlfn._xlws.FILTER(Table4[Column1],ISNUMBER(SEARCH(Table4[Column1],MIS[[#This Row],[OrderUniqueIdentifier]])),"")</f>
        <v>NOTREND</v>
      </c>
    </row>
    <row r="10603" spans="1:37" x14ac:dyDescent="0.2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>
        <f>_xlfn.XLOOKUP(MIS[[#This Row],[TRADING SYMBOL]],[1]Sheet1!$D:$D,[1]Sheet1!$C:$C)</f>
        <v>4.0999999999999996</v>
      </c>
      <c r="AE10603">
        <f>MIS[[#This Row],[OrderAverageTradedPrice]]*MIS[[#This Row],[OrderQuantity]]</f>
        <v>210</v>
      </c>
      <c r="AF10603">
        <f>MIS[[#This Row],[LTP]]*MIS[[#This Row],[OrderQuantity]]</f>
        <v>164</v>
      </c>
      <c r="AG10603">
        <f>IF(MIS[[#This Row],[OrderSide]]="SELL",MIS[[#This Row],[VALUE]]-MIS[[#This Row],[LIVE_VALUE]],MIS[[#This Row],[LIVE_VALUE]]-MIS[[#This Row],[VALUE]])</f>
        <v>46</v>
      </c>
      <c r="AH10603" t="str" cm="1">
        <f t="array" ref="AH10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03" t="str">
        <f>MIS[[#This Row],[TRADING SYMBOL]]</f>
        <v>SENSEX2552085900CE</v>
      </c>
      <c r="AJ10603" t="str">
        <f>IF(RIGHT(MIS[[#This Row],[Main/Hedge]],4)="MAIN","MAIN","HEDGE")</f>
        <v>HEDGE</v>
      </c>
      <c r="AK10603" t="str" cm="1">
        <f t="array" ref="AK10603">_xlfn._xlws.FILTER(Table4[Column1],ISNUMBER(SEARCH(Table4[Column1],MIS[[#This Row],[OrderUniqueIdentifier]])),"")</f>
        <v>XYT</v>
      </c>
    </row>
    <row r="10604" spans="1:37" x14ac:dyDescent="0.2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>
        <f>_xlfn.XLOOKUP(MIS[[#This Row],[TRADING SYMBOL]],[1]Sheet1!$D:$D,[1]Sheet1!$C:$C)</f>
        <v>17.8</v>
      </c>
      <c r="AE10604">
        <f>MIS[[#This Row],[OrderAverageTradedPrice]]*MIS[[#This Row],[OrderQuantity]]</f>
        <v>672</v>
      </c>
      <c r="AF10604">
        <f>MIS[[#This Row],[LTP]]*MIS[[#This Row],[OrderQuantity]]</f>
        <v>712</v>
      </c>
      <c r="AG10604">
        <f>IF(MIS[[#This Row],[OrderSide]]="SELL",MIS[[#This Row],[VALUE]]-MIS[[#This Row],[LIVE_VALUE]],MIS[[#This Row],[LIVE_VALUE]]-MIS[[#This Row],[VALUE]])</f>
        <v>-40</v>
      </c>
      <c r="AH10604" t="str" cm="1">
        <f t="array" ref="AH106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4" t="str">
        <f>MIS[[#This Row],[TRADING SYMBOL]]</f>
        <v>SENSEX2552084800CE</v>
      </c>
      <c r="AJ10604" t="str">
        <f>IF(RIGHT(MIS[[#This Row],[Main/Hedge]],4)="MAIN","MAIN","HEDGE")</f>
        <v>HEDGE</v>
      </c>
      <c r="AK10604" t="str" cm="1">
        <f t="array" ref="AK10604">_xlfn._xlws.FILTER(Table4[Column1],ISNUMBER(SEARCH(Table4[Column1],MIS[[#This Row],[OrderUniqueIdentifier]])),"")</f>
        <v>NOTREND</v>
      </c>
    </row>
    <row r="10605" spans="1:37" x14ac:dyDescent="0.2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>
        <f>_xlfn.XLOOKUP(MIS[[#This Row],[TRADING SYMBOL]],[1]Sheet1!$D:$D,[1]Sheet1!$C:$C)</f>
        <v>4.0999999999999996</v>
      </c>
      <c r="AE10605">
        <f>MIS[[#This Row],[OrderAverageTradedPrice]]*MIS[[#This Row],[OrderQuantity]]</f>
        <v>106</v>
      </c>
      <c r="AF10605">
        <f>MIS[[#This Row],[LTP]]*MIS[[#This Row],[OrderQuantity]]</f>
        <v>82</v>
      </c>
      <c r="AG10605">
        <f>IF(MIS[[#This Row],[OrderSide]]="SELL",MIS[[#This Row],[VALUE]]-MIS[[#This Row],[LIVE_VALUE]],MIS[[#This Row],[LIVE_VALUE]]-MIS[[#This Row],[VALUE]])</f>
        <v>24</v>
      </c>
      <c r="AH10605" t="str" cm="1">
        <f t="array" ref="AH10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05" t="str">
        <f>MIS[[#This Row],[TRADING SYMBOL]]</f>
        <v>SENSEX2552085900CE</v>
      </c>
      <c r="AJ10605" t="str">
        <f>IF(RIGHT(MIS[[#This Row],[Main/Hedge]],4)="MAIN","MAIN","HEDGE")</f>
        <v>HEDGE</v>
      </c>
      <c r="AK10605" t="str" cm="1">
        <f t="array" ref="AK10605">_xlfn._xlws.FILTER(Table4[Column1],ISNUMBER(SEARCH(Table4[Column1],MIS[[#This Row],[OrderUniqueIdentifier]])),"")</f>
        <v>XYT</v>
      </c>
    </row>
    <row r="10606" spans="1:37" x14ac:dyDescent="0.2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>
        <f>_xlfn.XLOOKUP(MIS[[#This Row],[TRADING SYMBOL]],[1]Sheet1!$D:$D,[1]Sheet1!$C:$C)</f>
        <v>10</v>
      </c>
      <c r="AE10606">
        <f>MIS[[#This Row],[OrderAverageTradedPrice]]*MIS[[#This Row],[OrderQuantity]]</f>
        <v>476</v>
      </c>
      <c r="AF10606">
        <f>MIS[[#This Row],[LTP]]*MIS[[#This Row],[OrderQuantity]]</f>
        <v>400</v>
      </c>
      <c r="AG10606">
        <f>IF(MIS[[#This Row],[OrderSide]]="SELL",MIS[[#This Row],[VALUE]]-MIS[[#This Row],[LIVE_VALUE]],MIS[[#This Row],[LIVE_VALUE]]-MIS[[#This Row],[VALUE]])</f>
        <v>76</v>
      </c>
      <c r="AH10606" t="str" cm="1">
        <f t="array" ref="AH10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06" t="str">
        <f>MIS[[#This Row],[TRADING SYMBOL]]</f>
        <v>SENSEX2552078500PE</v>
      </c>
      <c r="AJ10606" t="str">
        <f>IF(RIGHT(MIS[[#This Row],[Main/Hedge]],4)="MAIN","MAIN","HEDGE")</f>
        <v>HEDGE</v>
      </c>
      <c r="AK10606" t="str" cm="1">
        <f t="array" ref="AK10606">_xlfn._xlws.FILTER(Table4[Column1],ISNUMBER(SEARCH(Table4[Column1],MIS[[#This Row],[OrderUniqueIdentifier]])),"")</f>
        <v>XYT</v>
      </c>
    </row>
    <row r="10607" spans="1:37" x14ac:dyDescent="0.2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>
        <f>_xlfn.XLOOKUP(MIS[[#This Row],[TRADING SYMBOL]],[1]Sheet1!$D:$D,[1]Sheet1!$C:$C)</f>
        <v>32.799999999999997</v>
      </c>
      <c r="AE10607">
        <f>MIS[[#This Row],[OrderAverageTradedPrice]]*MIS[[#This Row],[OrderQuantity]]</f>
        <v>1304</v>
      </c>
      <c r="AF10607">
        <f>MIS[[#This Row],[LTP]]*MIS[[#This Row],[OrderQuantity]]</f>
        <v>1312</v>
      </c>
      <c r="AG10607">
        <f>IF(MIS[[#This Row],[OrderSide]]="SELL",MIS[[#This Row],[VALUE]]-MIS[[#This Row],[LIVE_VALUE]],MIS[[#This Row],[LIVE_VALUE]]-MIS[[#This Row],[VALUE]])</f>
        <v>-8</v>
      </c>
      <c r="AH10607" t="str" cm="1">
        <f t="array" ref="AH106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7" t="str">
        <f>MIS[[#This Row],[TRADING SYMBOL]]</f>
        <v>SENSEX2552079800PE</v>
      </c>
      <c r="AJ10607" t="str">
        <f>IF(RIGHT(MIS[[#This Row],[Main/Hedge]],4)="MAIN","MAIN","HEDGE")</f>
        <v>HEDGE</v>
      </c>
      <c r="AK10607" t="str" cm="1">
        <f t="array" ref="AK10607">_xlfn._xlws.FILTER(Table4[Column1],ISNUMBER(SEARCH(Table4[Column1],MIS[[#This Row],[OrderUniqueIdentifier]])),"")</f>
        <v>NOTREND</v>
      </c>
    </row>
    <row r="10608" spans="1:37" x14ac:dyDescent="0.2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>
        <f>_xlfn.XLOOKUP(MIS[[#This Row],[TRADING SYMBOL]],[1]Sheet1!$D:$D,[1]Sheet1!$C:$C)</f>
        <v>9.25</v>
      </c>
      <c r="AE10608">
        <f>MIS[[#This Row],[OrderAverageTradedPrice]]*MIS[[#This Row],[OrderQuantity]]</f>
        <v>648.75</v>
      </c>
      <c r="AF10608">
        <f>MIS[[#This Row],[LTP]]*MIS[[#This Row],[OrderQuantity]]</f>
        <v>693.75</v>
      </c>
      <c r="AG10608">
        <f>IF(MIS[[#This Row],[OrderSide]]="SELL",MIS[[#This Row],[VALUE]]-MIS[[#This Row],[LIVE_VALUE]],MIS[[#This Row],[LIVE_VALUE]]-MIS[[#This Row],[VALUE]])</f>
        <v>-45</v>
      </c>
      <c r="AH10608" t="str" cm="1">
        <f t="array" ref="AH106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8" t="str">
        <f>MIS[[#This Row],[TRADING SYMBOL]]</f>
        <v>NIFTY2552223750PE</v>
      </c>
      <c r="AJ10608" t="str">
        <f>IF(RIGHT(MIS[[#This Row],[Main/Hedge]],4)="MAIN","MAIN","HEDGE")</f>
        <v>HEDGE</v>
      </c>
      <c r="AK10608" t="str" cm="1">
        <f t="array" ref="AK10608">_xlfn._xlws.FILTER(Table4[Column1],ISNUMBER(SEARCH(Table4[Column1],MIS[[#This Row],[OrderUniqueIdentifier]])),"")</f>
        <v>NOTREND</v>
      </c>
    </row>
    <row r="10609" spans="1:37" x14ac:dyDescent="0.2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>
        <f>_xlfn.XLOOKUP(MIS[[#This Row],[TRADING SYMBOL]],[1]Sheet1!$D:$D,[1]Sheet1!$C:$C)</f>
        <v>10</v>
      </c>
      <c r="AE10609">
        <f>MIS[[#This Row],[OrderAverageTradedPrice]]*MIS[[#This Row],[OrderQuantity]]</f>
        <v>237</v>
      </c>
      <c r="AF10609">
        <f>MIS[[#This Row],[LTP]]*MIS[[#This Row],[OrderQuantity]]</f>
        <v>200</v>
      </c>
      <c r="AG10609">
        <f>IF(MIS[[#This Row],[OrderSide]]="SELL",MIS[[#This Row],[VALUE]]-MIS[[#This Row],[LIVE_VALUE]],MIS[[#This Row],[LIVE_VALUE]]-MIS[[#This Row],[VALUE]])</f>
        <v>37</v>
      </c>
      <c r="AH10609" t="str" cm="1">
        <f t="array" ref="AH10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09" t="str">
        <f>MIS[[#This Row],[TRADING SYMBOL]]</f>
        <v>SENSEX2552078500PE</v>
      </c>
      <c r="AJ10609" t="str">
        <f>IF(RIGHT(MIS[[#This Row],[Main/Hedge]],4)="MAIN","MAIN","HEDGE")</f>
        <v>HEDGE</v>
      </c>
      <c r="AK10609" t="str" cm="1">
        <f t="array" ref="AK10609">_xlfn._xlws.FILTER(Table4[Column1],ISNUMBER(SEARCH(Table4[Column1],MIS[[#This Row],[OrderUniqueIdentifier]])),"")</f>
        <v>XYT</v>
      </c>
    </row>
    <row r="10610" spans="1:37" x14ac:dyDescent="0.2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>
        <f>_xlfn.XLOOKUP(MIS[[#This Row],[TRADING SYMBOL]],[1]Sheet1!$D:$D,[1]Sheet1!$C:$C)</f>
        <v>32.799999999999997</v>
      </c>
      <c r="AE10610">
        <f>MIS[[#This Row],[OrderAverageTradedPrice]]*MIS[[#This Row],[OrderQuantity]]</f>
        <v>1304</v>
      </c>
      <c r="AF10610">
        <f>MIS[[#This Row],[LTP]]*MIS[[#This Row],[OrderQuantity]]</f>
        <v>1312</v>
      </c>
      <c r="AG10610">
        <f>IF(MIS[[#This Row],[OrderSide]]="SELL",MIS[[#This Row],[VALUE]]-MIS[[#This Row],[LIVE_VALUE]],MIS[[#This Row],[LIVE_VALUE]]-MIS[[#This Row],[VALUE]])</f>
        <v>-8</v>
      </c>
      <c r="AH10610" t="str" cm="1">
        <f t="array" ref="AH106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10" t="str">
        <f>MIS[[#This Row],[TRADING SYMBOL]]</f>
        <v>SENSEX2552079800PE</v>
      </c>
      <c r="AJ10610" t="str">
        <f>IF(RIGHT(MIS[[#This Row],[Main/Hedge]],4)="MAIN","MAIN","HEDGE")</f>
        <v>HEDGE</v>
      </c>
      <c r="AK10610" t="str" cm="1">
        <f t="array" ref="AK10610">_xlfn._xlws.FILTER(Table4[Column1],ISNUMBER(SEARCH(Table4[Column1],MIS[[#This Row],[OrderUniqueIdentifier]])),"")</f>
        <v>NOTREND</v>
      </c>
    </row>
    <row r="10611" spans="1:37" x14ac:dyDescent="0.2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>
        <f>_xlfn.XLOOKUP(MIS[[#This Row],[TRADING SYMBOL]],[1]Sheet1!$D:$D,[1]Sheet1!$C:$C)</f>
        <v>8.25</v>
      </c>
      <c r="AE10611">
        <f>MIS[[#This Row],[OrderAverageTradedPrice]]*MIS[[#This Row],[OrderQuantity]]</f>
        <v>262</v>
      </c>
      <c r="AF10611">
        <f>MIS[[#This Row],[LTP]]*MIS[[#This Row],[OrderQuantity]]</f>
        <v>165</v>
      </c>
      <c r="AG10611">
        <f>IF(MIS[[#This Row],[OrderSide]]="SELL",MIS[[#This Row],[VALUE]]-MIS[[#This Row],[LIVE_VALUE]],MIS[[#This Row],[LIVE_VALUE]]-MIS[[#This Row],[VALUE]])</f>
        <v>97</v>
      </c>
      <c r="AH10611" t="str" cm="1">
        <f t="array" ref="AH10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11" t="str">
        <f>MIS[[#This Row],[TRADING SYMBOL]]</f>
        <v>SENSEX2552078600PE</v>
      </c>
      <c r="AJ10611" t="str">
        <f>IF(RIGHT(MIS[[#This Row],[Main/Hedge]],4)="MAIN","MAIN","HEDGE")</f>
        <v>HEDGE</v>
      </c>
      <c r="AK10611" t="str" cm="1">
        <f t="array" ref="AK10611">_xlfn._xlws.FILTER(Table4[Column1],ISNUMBER(SEARCH(Table4[Column1],MIS[[#This Row],[OrderUniqueIdentifier]])),"")</f>
        <v>XYT</v>
      </c>
    </row>
    <row r="10612" spans="1:37" x14ac:dyDescent="0.2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>
        <f>_xlfn.XLOOKUP(MIS[[#This Row],[TRADING SYMBOL]],[1]Sheet1!$D:$D,[1]Sheet1!$C:$C)</f>
        <v>32.799999999999997</v>
      </c>
      <c r="AE10612">
        <f>MIS[[#This Row],[OrderAverageTradedPrice]]*MIS[[#This Row],[OrderQuantity]]</f>
        <v>1304</v>
      </c>
      <c r="AF10612">
        <f>MIS[[#This Row],[LTP]]*MIS[[#This Row],[OrderQuantity]]</f>
        <v>1312</v>
      </c>
      <c r="AG10612">
        <f>IF(MIS[[#This Row],[OrderSide]]="SELL",MIS[[#This Row],[VALUE]]-MIS[[#This Row],[LIVE_VALUE]],MIS[[#This Row],[LIVE_VALUE]]-MIS[[#This Row],[VALUE]])</f>
        <v>-8</v>
      </c>
      <c r="AH10612" t="str" cm="1">
        <f t="array" ref="AH106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12" t="str">
        <f>MIS[[#This Row],[TRADING SYMBOL]]</f>
        <v>SENSEX2552079800PE</v>
      </c>
      <c r="AJ10612" t="str">
        <f>IF(RIGHT(MIS[[#This Row],[Main/Hedge]],4)="MAIN","MAIN","HEDGE")</f>
        <v>HEDGE</v>
      </c>
      <c r="AK10612" t="str" cm="1">
        <f t="array" ref="AK10612">_xlfn._xlws.FILTER(Table4[Column1],ISNUMBER(SEARCH(Table4[Column1],MIS[[#This Row],[OrderUniqueIdentifier]])),"")</f>
        <v>NOTREND</v>
      </c>
    </row>
    <row r="10613" spans="1:37" x14ac:dyDescent="0.2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>
        <f>_xlfn.XLOOKUP(MIS[[#This Row],[TRADING SYMBOL]],[1]Sheet1!$D:$D,[1]Sheet1!$C:$C)</f>
        <v>8.25</v>
      </c>
      <c r="AE10613">
        <f>MIS[[#This Row],[OrderAverageTradedPrice]]*MIS[[#This Row],[OrderQuantity]]</f>
        <v>262</v>
      </c>
      <c r="AF10613">
        <f>MIS[[#This Row],[LTP]]*MIS[[#This Row],[OrderQuantity]]</f>
        <v>165</v>
      </c>
      <c r="AG10613">
        <f>IF(MIS[[#This Row],[OrderSide]]="SELL",MIS[[#This Row],[VALUE]]-MIS[[#This Row],[LIVE_VALUE]],MIS[[#This Row],[LIVE_VALUE]]-MIS[[#This Row],[VALUE]])</f>
        <v>97</v>
      </c>
      <c r="AH10613" t="str" cm="1">
        <f t="array" ref="AH10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13" t="str">
        <f>MIS[[#This Row],[TRADING SYMBOL]]</f>
        <v>SENSEX2552078600PE</v>
      </c>
      <c r="AJ10613" t="str">
        <f>IF(RIGHT(MIS[[#This Row],[Main/Hedge]],4)="MAIN","MAIN","HEDGE")</f>
        <v>HEDGE</v>
      </c>
      <c r="AK10613" t="str" cm="1">
        <f t="array" ref="AK10613">_xlfn._xlws.FILTER(Table4[Column1],ISNUMBER(SEARCH(Table4[Column1],MIS[[#This Row],[OrderUniqueIdentifier]])),"")</f>
        <v>XYT</v>
      </c>
    </row>
    <row r="10614" spans="1:37" x14ac:dyDescent="0.2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>
        <f>_xlfn.XLOOKUP(MIS[[#This Row],[TRADING SYMBOL]],[1]Sheet1!$D:$D,[1]Sheet1!$C:$C)</f>
        <v>10</v>
      </c>
      <c r="AE10614">
        <f>MIS[[#This Row],[OrderAverageTradedPrice]]*MIS[[#This Row],[OrderQuantity]]</f>
        <v>237</v>
      </c>
      <c r="AF10614">
        <f>MIS[[#This Row],[LTP]]*MIS[[#This Row],[OrderQuantity]]</f>
        <v>200</v>
      </c>
      <c r="AG10614">
        <f>IF(MIS[[#This Row],[OrderSide]]="SELL",MIS[[#This Row],[VALUE]]-MIS[[#This Row],[LIVE_VALUE]],MIS[[#This Row],[LIVE_VALUE]]-MIS[[#This Row],[VALUE]])</f>
        <v>37</v>
      </c>
      <c r="AH10614" t="str" cm="1">
        <f t="array" ref="AH10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14" t="str">
        <f>MIS[[#This Row],[TRADING SYMBOL]]</f>
        <v>SENSEX2552078500PE</v>
      </c>
      <c r="AJ10614" t="str">
        <f>IF(RIGHT(MIS[[#This Row],[Main/Hedge]],4)="MAIN","MAIN","HEDGE")</f>
        <v>HEDGE</v>
      </c>
      <c r="AK10614" t="str" cm="1">
        <f t="array" ref="AK10614">_xlfn._xlws.FILTER(Table4[Column1],ISNUMBER(SEARCH(Table4[Column1],MIS[[#This Row],[OrderUniqueIdentifier]])),"")</f>
        <v>XYT</v>
      </c>
    </row>
    <row r="10615" spans="1:37" x14ac:dyDescent="0.2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>
        <f>_xlfn.XLOOKUP(MIS[[#This Row],[TRADING SYMBOL]],[1]Sheet1!$D:$D,[1]Sheet1!$C:$C)</f>
        <v>3.05</v>
      </c>
      <c r="AE10615">
        <f>MIS[[#This Row],[OrderAverageTradedPrice]]*MIS[[#This Row],[OrderQuantity]]</f>
        <v>442.5</v>
      </c>
      <c r="AF10615">
        <f>MIS[[#This Row],[LTP]]*MIS[[#This Row],[OrderQuantity]]</f>
        <v>457.5</v>
      </c>
      <c r="AG10615">
        <f>IF(MIS[[#This Row],[OrderSide]]="SELL",MIS[[#This Row],[VALUE]]-MIS[[#This Row],[LIVE_VALUE]],MIS[[#This Row],[LIVE_VALUE]]-MIS[[#This Row],[VALUE]])</f>
        <v>-15</v>
      </c>
      <c r="AH10615" t="str" cm="1">
        <f t="array" ref="AH106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15" t="str">
        <f>MIS[[#This Row],[TRADING SYMBOL]]</f>
        <v>NIFTY2552226350CE</v>
      </c>
      <c r="AJ10615" t="str">
        <f>IF(RIGHT(MIS[[#This Row],[Main/Hedge]],4)="MAIN","MAIN","HEDGE")</f>
        <v>HEDGE</v>
      </c>
      <c r="AK10615" t="str" cm="1">
        <f t="array" ref="AK10615">_xlfn._xlws.FILTER(Table4[Column1],ISNUMBER(SEARCH(Table4[Column1],MIS[[#This Row],[OrderUniqueIdentifier]])),"")</f>
        <v>NOTREND</v>
      </c>
    </row>
    <row r="10616" spans="1:37" x14ac:dyDescent="0.2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>
        <f>_xlfn.XLOOKUP(MIS[[#This Row],[TRADING SYMBOL]],[1]Sheet1!$D:$D,[1]Sheet1!$C:$C)</f>
        <v>4.0999999999999996</v>
      </c>
      <c r="AE10616">
        <f>MIS[[#This Row],[OrderAverageTradedPrice]]*MIS[[#This Row],[OrderQuantity]]</f>
        <v>315</v>
      </c>
      <c r="AF10616">
        <f>MIS[[#This Row],[LTP]]*MIS[[#This Row],[OrderQuantity]]</f>
        <v>245.99999999999997</v>
      </c>
      <c r="AG10616">
        <f>IF(MIS[[#This Row],[OrderSide]]="SELL",MIS[[#This Row],[VALUE]]-MIS[[#This Row],[LIVE_VALUE]],MIS[[#This Row],[LIVE_VALUE]]-MIS[[#This Row],[VALUE]])</f>
        <v>69.000000000000028</v>
      </c>
      <c r="AH10616" t="str" cm="1">
        <f t="array" ref="AH10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16" t="str">
        <f>MIS[[#This Row],[TRADING SYMBOL]]</f>
        <v>SENSEX2552085900CE</v>
      </c>
      <c r="AJ10616" t="str">
        <f>IF(RIGHT(MIS[[#This Row],[Main/Hedge]],4)="MAIN","MAIN","HEDGE")</f>
        <v>HEDGE</v>
      </c>
      <c r="AK10616" t="str" cm="1">
        <f t="array" ref="AK10616">_xlfn._xlws.FILTER(Table4[Column1],ISNUMBER(SEARCH(Table4[Column1],MIS[[#This Row],[OrderUniqueIdentifier]])),"")</f>
        <v>XYT</v>
      </c>
    </row>
    <row r="10617" spans="1:37" x14ac:dyDescent="0.2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>
        <f>_xlfn.XLOOKUP(MIS[[#This Row],[TRADING SYMBOL]],[1]Sheet1!$D:$D,[1]Sheet1!$C:$C)</f>
        <v>4.0999999999999996</v>
      </c>
      <c r="AE10617">
        <f>MIS[[#This Row],[OrderAverageTradedPrice]]*MIS[[#This Row],[OrderQuantity]]</f>
        <v>106</v>
      </c>
      <c r="AF10617">
        <f>MIS[[#This Row],[LTP]]*MIS[[#This Row],[OrderQuantity]]</f>
        <v>82</v>
      </c>
      <c r="AG10617">
        <f>IF(MIS[[#This Row],[OrderSide]]="SELL",MIS[[#This Row],[VALUE]]-MIS[[#This Row],[LIVE_VALUE]],MIS[[#This Row],[LIVE_VALUE]]-MIS[[#This Row],[VALUE]])</f>
        <v>24</v>
      </c>
      <c r="AH10617" t="str" cm="1">
        <f t="array" ref="AH10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17" t="str">
        <f>MIS[[#This Row],[TRADING SYMBOL]]</f>
        <v>SENSEX2552085900CE</v>
      </c>
      <c r="AJ10617" t="str">
        <f>IF(RIGHT(MIS[[#This Row],[Main/Hedge]],4)="MAIN","MAIN","HEDGE")</f>
        <v>HEDGE</v>
      </c>
      <c r="AK10617" t="str" cm="1">
        <f t="array" ref="AK10617">_xlfn._xlws.FILTER(Table4[Column1],ISNUMBER(SEARCH(Table4[Column1],MIS[[#This Row],[OrderUniqueIdentifier]])),"")</f>
        <v>XYT</v>
      </c>
    </row>
    <row r="10618" spans="1:37" x14ac:dyDescent="0.2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>
        <f>_xlfn.XLOOKUP(MIS[[#This Row],[TRADING SYMBOL]],[1]Sheet1!$D:$D,[1]Sheet1!$C:$C)</f>
        <v>11.55</v>
      </c>
      <c r="AE10618">
        <f>MIS[[#This Row],[OrderAverageTradedPrice]]*MIS[[#This Row],[OrderQuantity]]</f>
        <v>669</v>
      </c>
      <c r="AF10618">
        <f>MIS[[#This Row],[LTP]]*MIS[[#This Row],[OrderQuantity]]</f>
        <v>693</v>
      </c>
      <c r="AG10618">
        <f>IF(MIS[[#This Row],[OrderSide]]="SELL",MIS[[#This Row],[VALUE]]-MIS[[#This Row],[LIVE_VALUE]],MIS[[#This Row],[LIVE_VALUE]]-MIS[[#This Row],[VALUE]])</f>
        <v>-24</v>
      </c>
      <c r="AH10618" t="str" cm="1">
        <f t="array" ref="AH10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18" t="str">
        <f>MIS[[#This Row],[TRADING SYMBOL]]</f>
        <v>SENSEX2552078400PE</v>
      </c>
      <c r="AJ10618" t="str">
        <f>IF(RIGHT(MIS[[#This Row],[Main/Hedge]],4)="MAIN","MAIN","HEDGE")</f>
        <v>HEDGE</v>
      </c>
      <c r="AK10618" t="str" cm="1">
        <f t="array" ref="AK10618">_xlfn._xlws.FILTER(Table4[Column1],ISNUMBER(SEARCH(Table4[Column1],MIS[[#This Row],[OrderUniqueIdentifier]])),"")</f>
        <v>XYT</v>
      </c>
    </row>
    <row r="10619" spans="1:37" x14ac:dyDescent="0.2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>
        <f>_xlfn.XLOOKUP(MIS[[#This Row],[TRADING SYMBOL]],[1]Sheet1!$D:$D,[1]Sheet1!$C:$C)</f>
        <v>4.0999999999999996</v>
      </c>
      <c r="AE10619">
        <f>MIS[[#This Row],[OrderAverageTradedPrice]]*MIS[[#This Row],[OrderQuantity]]</f>
        <v>106</v>
      </c>
      <c r="AF10619">
        <f>MIS[[#This Row],[LTP]]*MIS[[#This Row],[OrderQuantity]]</f>
        <v>82</v>
      </c>
      <c r="AG10619">
        <f>IF(MIS[[#This Row],[OrderSide]]="SELL",MIS[[#This Row],[VALUE]]-MIS[[#This Row],[LIVE_VALUE]],MIS[[#This Row],[LIVE_VALUE]]-MIS[[#This Row],[VALUE]])</f>
        <v>24</v>
      </c>
      <c r="AH10619" t="str" cm="1">
        <f t="array" ref="AH10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19" t="str">
        <f>MIS[[#This Row],[TRADING SYMBOL]]</f>
        <v>SENSEX2552085900CE</v>
      </c>
      <c r="AJ10619" t="str">
        <f>IF(RIGHT(MIS[[#This Row],[Main/Hedge]],4)="MAIN","MAIN","HEDGE")</f>
        <v>HEDGE</v>
      </c>
      <c r="AK10619" t="str" cm="1">
        <f t="array" ref="AK10619">_xlfn._xlws.FILTER(Table4[Column1],ISNUMBER(SEARCH(Table4[Column1],MIS[[#This Row],[OrderUniqueIdentifier]])),"")</f>
        <v>XYT</v>
      </c>
    </row>
    <row r="10620" spans="1:37" x14ac:dyDescent="0.2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>
        <f>_xlfn.XLOOKUP(MIS[[#This Row],[TRADING SYMBOL]],[1]Sheet1!$D:$D,[1]Sheet1!$C:$C)</f>
        <v>9.25</v>
      </c>
      <c r="AE10620">
        <f>MIS[[#This Row],[OrderAverageTradedPrice]]*MIS[[#This Row],[OrderQuantity]]</f>
        <v>1946.25</v>
      </c>
      <c r="AF10620">
        <f>MIS[[#This Row],[LTP]]*MIS[[#This Row],[OrderQuantity]]</f>
        <v>2081.25</v>
      </c>
      <c r="AG10620">
        <f>IF(MIS[[#This Row],[OrderSide]]="SELL",MIS[[#This Row],[VALUE]]-MIS[[#This Row],[LIVE_VALUE]],MIS[[#This Row],[LIVE_VALUE]]-MIS[[#This Row],[VALUE]])</f>
        <v>-135</v>
      </c>
      <c r="AH10620" t="str" cm="1">
        <f t="array" ref="AH10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0" t="str">
        <f>MIS[[#This Row],[TRADING SYMBOL]]</f>
        <v>NIFTY2552223750PE</v>
      </c>
      <c r="AJ10620" t="str">
        <f>IF(RIGHT(MIS[[#This Row],[Main/Hedge]],4)="MAIN","MAIN","HEDGE")</f>
        <v>HEDGE</v>
      </c>
      <c r="AK10620" t="str" cm="1">
        <f t="array" ref="AK10620">_xlfn._xlws.FILTER(Table4[Column1],ISNUMBER(SEARCH(Table4[Column1],MIS[[#This Row],[OrderUniqueIdentifier]])),"")</f>
        <v>NOTREND</v>
      </c>
    </row>
    <row r="10621" spans="1:37" x14ac:dyDescent="0.2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>
        <f>_xlfn.XLOOKUP(MIS[[#This Row],[TRADING SYMBOL]],[1]Sheet1!$D:$D,[1]Sheet1!$C:$C)</f>
        <v>11.55</v>
      </c>
      <c r="AE10621">
        <f>MIS[[#This Row],[OrderAverageTradedPrice]]*MIS[[#This Row],[OrderQuantity]]</f>
        <v>672</v>
      </c>
      <c r="AF10621">
        <f>MIS[[#This Row],[LTP]]*MIS[[#This Row],[OrderQuantity]]</f>
        <v>693</v>
      </c>
      <c r="AG10621">
        <f>IF(MIS[[#This Row],[OrderSide]]="SELL",MIS[[#This Row],[VALUE]]-MIS[[#This Row],[LIVE_VALUE]],MIS[[#This Row],[LIVE_VALUE]]-MIS[[#This Row],[VALUE]])</f>
        <v>-21</v>
      </c>
      <c r="AH10621" t="str" cm="1">
        <f t="array" ref="AH10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21" t="str">
        <f>MIS[[#This Row],[TRADING SYMBOL]]</f>
        <v>SENSEX2552078400PE</v>
      </c>
      <c r="AJ10621" t="str">
        <f>IF(RIGHT(MIS[[#This Row],[Main/Hedge]],4)="MAIN","MAIN","HEDGE")</f>
        <v>HEDGE</v>
      </c>
      <c r="AK10621" t="str" cm="1">
        <f t="array" ref="AK10621">_xlfn._xlws.FILTER(Table4[Column1],ISNUMBER(SEARCH(Table4[Column1],MIS[[#This Row],[OrderUniqueIdentifier]])),"")</f>
        <v>XYT</v>
      </c>
    </row>
    <row r="10622" spans="1:37" x14ac:dyDescent="0.2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>
        <f>_xlfn.XLOOKUP(MIS[[#This Row],[TRADING SYMBOL]],[1]Sheet1!$D:$D,[1]Sheet1!$C:$C)</f>
        <v>17.8</v>
      </c>
      <c r="AE10622">
        <f>MIS[[#This Row],[OrderAverageTradedPrice]]*MIS[[#This Row],[OrderQuantity]]</f>
        <v>1344</v>
      </c>
      <c r="AF10622">
        <f>MIS[[#This Row],[LTP]]*MIS[[#This Row],[OrderQuantity]]</f>
        <v>1424</v>
      </c>
      <c r="AG10622">
        <f>IF(MIS[[#This Row],[OrderSide]]="SELL",MIS[[#This Row],[VALUE]]-MIS[[#This Row],[LIVE_VALUE]],MIS[[#This Row],[LIVE_VALUE]]-MIS[[#This Row],[VALUE]])</f>
        <v>-80</v>
      </c>
      <c r="AH10622" t="str" cm="1">
        <f t="array" ref="AH106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2" t="str">
        <f>MIS[[#This Row],[TRADING SYMBOL]]</f>
        <v>SENSEX2552084800CE</v>
      </c>
      <c r="AJ10622" t="str">
        <f>IF(RIGHT(MIS[[#This Row],[Main/Hedge]],4)="MAIN","MAIN","HEDGE")</f>
        <v>HEDGE</v>
      </c>
      <c r="AK10622" t="str" cm="1">
        <f t="array" ref="AK10622">_xlfn._xlws.FILTER(Table4[Column1],ISNUMBER(SEARCH(Table4[Column1],MIS[[#This Row],[OrderUniqueIdentifier]])),"")</f>
        <v>NOTREND</v>
      </c>
    </row>
    <row r="10623" spans="1:37" x14ac:dyDescent="0.2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>
        <f>_xlfn.XLOOKUP(MIS[[#This Row],[TRADING SYMBOL]],[1]Sheet1!$D:$D,[1]Sheet1!$C:$C)</f>
        <v>8.25</v>
      </c>
      <c r="AE10623">
        <f>MIS[[#This Row],[OrderAverageTradedPrice]]*MIS[[#This Row],[OrderQuantity]]</f>
        <v>786</v>
      </c>
      <c r="AF10623">
        <f>MIS[[#This Row],[LTP]]*MIS[[#This Row],[OrderQuantity]]</f>
        <v>495</v>
      </c>
      <c r="AG10623">
        <f>IF(MIS[[#This Row],[OrderSide]]="SELL",MIS[[#This Row],[VALUE]]-MIS[[#This Row],[LIVE_VALUE]],MIS[[#This Row],[LIVE_VALUE]]-MIS[[#This Row],[VALUE]])</f>
        <v>291</v>
      </c>
      <c r="AH10623" t="str" cm="1">
        <f t="array" ref="AH10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23" t="str">
        <f>MIS[[#This Row],[TRADING SYMBOL]]</f>
        <v>SENSEX2552078600PE</v>
      </c>
      <c r="AJ10623" t="str">
        <f>IF(RIGHT(MIS[[#This Row],[Main/Hedge]],4)="MAIN","MAIN","HEDGE")</f>
        <v>HEDGE</v>
      </c>
      <c r="AK10623" t="str" cm="1">
        <f t="array" ref="AK10623">_xlfn._xlws.FILTER(Table4[Column1],ISNUMBER(SEARCH(Table4[Column1],MIS[[#This Row],[OrderUniqueIdentifier]])),"")</f>
        <v>XYT</v>
      </c>
    </row>
    <row r="10624" spans="1:37" x14ac:dyDescent="0.2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>
        <f>_xlfn.XLOOKUP(MIS[[#This Row],[TRADING SYMBOL]],[1]Sheet1!$D:$D,[1]Sheet1!$C:$C)</f>
        <v>32.799999999999997</v>
      </c>
      <c r="AE10624">
        <f>MIS[[#This Row],[OrderAverageTradedPrice]]*MIS[[#This Row],[OrderQuantity]]</f>
        <v>2608</v>
      </c>
      <c r="AF10624">
        <f>MIS[[#This Row],[LTP]]*MIS[[#This Row],[OrderQuantity]]</f>
        <v>2624</v>
      </c>
      <c r="AG10624">
        <f>IF(MIS[[#This Row],[OrderSide]]="SELL",MIS[[#This Row],[VALUE]]-MIS[[#This Row],[LIVE_VALUE]],MIS[[#This Row],[LIVE_VALUE]]-MIS[[#This Row],[VALUE]])</f>
        <v>-16</v>
      </c>
      <c r="AH10624" t="str" cm="1">
        <f t="array" ref="AH106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4" t="str">
        <f>MIS[[#This Row],[TRADING SYMBOL]]</f>
        <v>SENSEX2552079800PE</v>
      </c>
      <c r="AJ10624" t="str">
        <f>IF(RIGHT(MIS[[#This Row],[Main/Hedge]],4)="MAIN","MAIN","HEDGE")</f>
        <v>HEDGE</v>
      </c>
      <c r="AK10624" t="str" cm="1">
        <f t="array" ref="AK10624">_xlfn._xlws.FILTER(Table4[Column1],ISNUMBER(SEARCH(Table4[Column1],MIS[[#This Row],[OrderUniqueIdentifier]])),"")</f>
        <v>NOTREND</v>
      </c>
    </row>
    <row r="10625" spans="1:37" x14ac:dyDescent="0.2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>
        <f>_xlfn.XLOOKUP(MIS[[#This Row],[TRADING SYMBOL]],[1]Sheet1!$D:$D,[1]Sheet1!$C:$C)</f>
        <v>3.05</v>
      </c>
      <c r="AE10625">
        <f>MIS[[#This Row],[OrderAverageTradedPrice]]*MIS[[#This Row],[OrderQuantity]]</f>
        <v>221.25</v>
      </c>
      <c r="AF10625">
        <f>MIS[[#This Row],[LTP]]*MIS[[#This Row],[OrderQuantity]]</f>
        <v>228.75</v>
      </c>
      <c r="AG10625">
        <f>IF(MIS[[#This Row],[OrderSide]]="SELL",MIS[[#This Row],[VALUE]]-MIS[[#This Row],[LIVE_VALUE]],MIS[[#This Row],[LIVE_VALUE]]-MIS[[#This Row],[VALUE]])</f>
        <v>-7.5</v>
      </c>
      <c r="AH10625" t="str" cm="1">
        <f t="array" ref="AH10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5" t="str">
        <f>MIS[[#This Row],[TRADING SYMBOL]]</f>
        <v>NIFTY2552226350CE</v>
      </c>
      <c r="AJ10625" t="str">
        <f>IF(RIGHT(MIS[[#This Row],[Main/Hedge]],4)="MAIN","MAIN","HEDGE")</f>
        <v>HEDGE</v>
      </c>
      <c r="AK10625" t="str" cm="1">
        <f t="array" ref="AK10625">_xlfn._xlws.FILTER(Table4[Column1],ISNUMBER(SEARCH(Table4[Column1],MIS[[#This Row],[OrderUniqueIdentifier]])),"")</f>
        <v>NOTREND</v>
      </c>
    </row>
    <row r="10626" spans="1:37" x14ac:dyDescent="0.2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>
        <f>_xlfn.XLOOKUP(MIS[[#This Row],[TRADING SYMBOL]],[1]Sheet1!$D:$D,[1]Sheet1!$C:$C)</f>
        <v>9.25</v>
      </c>
      <c r="AE10626">
        <f>MIS[[#This Row],[OrderAverageTradedPrice]]*MIS[[#This Row],[OrderQuantity]]</f>
        <v>648.75</v>
      </c>
      <c r="AF10626">
        <f>MIS[[#This Row],[LTP]]*MIS[[#This Row],[OrderQuantity]]</f>
        <v>693.75</v>
      </c>
      <c r="AG10626">
        <f>IF(MIS[[#This Row],[OrderSide]]="SELL",MIS[[#This Row],[VALUE]]-MIS[[#This Row],[LIVE_VALUE]],MIS[[#This Row],[LIVE_VALUE]]-MIS[[#This Row],[VALUE]])</f>
        <v>-45</v>
      </c>
      <c r="AH10626" t="str" cm="1">
        <f t="array" ref="AH106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6" t="str">
        <f>MIS[[#This Row],[TRADING SYMBOL]]</f>
        <v>NIFTY2552223750PE</v>
      </c>
      <c r="AJ10626" t="str">
        <f>IF(RIGHT(MIS[[#This Row],[Main/Hedge]],4)="MAIN","MAIN","HEDGE")</f>
        <v>HEDGE</v>
      </c>
      <c r="AK10626" t="str" cm="1">
        <f t="array" ref="AK10626">_xlfn._xlws.FILTER(Table4[Column1],ISNUMBER(SEARCH(Table4[Column1],MIS[[#This Row],[OrderUniqueIdentifier]])),"")</f>
        <v>NOTREND</v>
      </c>
    </row>
    <row r="10627" spans="1:37" x14ac:dyDescent="0.2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>
        <f>_xlfn.XLOOKUP(MIS[[#This Row],[TRADING SYMBOL]],[1]Sheet1!$D:$D,[1]Sheet1!$C:$C)</f>
        <v>17.8</v>
      </c>
      <c r="AE10627">
        <f>MIS[[#This Row],[OrderAverageTradedPrice]]*MIS[[#This Row],[OrderQuantity]]</f>
        <v>337</v>
      </c>
      <c r="AF10627">
        <f>MIS[[#This Row],[LTP]]*MIS[[#This Row],[OrderQuantity]]</f>
        <v>356</v>
      </c>
      <c r="AG10627">
        <f>IF(MIS[[#This Row],[OrderSide]]="SELL",MIS[[#This Row],[VALUE]]-MIS[[#This Row],[LIVE_VALUE]],MIS[[#This Row],[LIVE_VALUE]]-MIS[[#This Row],[VALUE]])</f>
        <v>-19</v>
      </c>
      <c r="AH10627" t="str" cm="1">
        <f t="array" ref="AH106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7" t="str">
        <f>MIS[[#This Row],[TRADING SYMBOL]]</f>
        <v>SENSEX2552084800CE</v>
      </c>
      <c r="AJ10627" t="str">
        <f>IF(RIGHT(MIS[[#This Row],[Main/Hedge]],4)="MAIN","MAIN","HEDGE")</f>
        <v>HEDGE</v>
      </c>
      <c r="AK10627" t="str" cm="1">
        <f t="array" ref="AK10627">_xlfn._xlws.FILTER(Table4[Column1],ISNUMBER(SEARCH(Table4[Column1],MIS[[#This Row],[OrderUniqueIdentifier]])),"")</f>
        <v>NOTREND</v>
      </c>
    </row>
    <row r="10628" spans="1:37" x14ac:dyDescent="0.2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>
        <f>_xlfn.XLOOKUP(MIS[[#This Row],[TRADING SYMBOL]],[1]Sheet1!$D:$D,[1]Sheet1!$C:$C)</f>
        <v>9.25</v>
      </c>
      <c r="AE10628">
        <f>MIS[[#This Row],[OrderAverageTradedPrice]]*MIS[[#This Row],[OrderQuantity]]</f>
        <v>1290</v>
      </c>
      <c r="AF10628">
        <f>MIS[[#This Row],[LTP]]*MIS[[#This Row],[OrderQuantity]]</f>
        <v>1387.5</v>
      </c>
      <c r="AG10628">
        <f>IF(MIS[[#This Row],[OrderSide]]="SELL",MIS[[#This Row],[VALUE]]-MIS[[#This Row],[LIVE_VALUE]],MIS[[#This Row],[LIVE_VALUE]]-MIS[[#This Row],[VALUE]])</f>
        <v>-97.5</v>
      </c>
      <c r="AH10628" t="str" cm="1">
        <f t="array" ref="AH106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8" t="str">
        <f>MIS[[#This Row],[TRADING SYMBOL]]</f>
        <v>NIFTY2552223750PE</v>
      </c>
      <c r="AJ10628" t="str">
        <f>IF(RIGHT(MIS[[#This Row],[Main/Hedge]],4)="MAIN","MAIN","HEDGE")</f>
        <v>HEDGE</v>
      </c>
      <c r="AK10628" t="str" cm="1">
        <f t="array" ref="AK10628">_xlfn._xlws.FILTER(Table4[Column1],ISNUMBER(SEARCH(Table4[Column1],MIS[[#This Row],[OrderUniqueIdentifier]])),"")</f>
        <v>NOTREND</v>
      </c>
    </row>
    <row r="10629" spans="1:37" x14ac:dyDescent="0.2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>
        <f>_xlfn.XLOOKUP(MIS[[#This Row],[TRADING SYMBOL]],[1]Sheet1!$D:$D,[1]Sheet1!$C:$C)</f>
        <v>8.25</v>
      </c>
      <c r="AE10629">
        <f>MIS[[#This Row],[OrderAverageTradedPrice]]*MIS[[#This Row],[OrderQuantity]]</f>
        <v>524</v>
      </c>
      <c r="AF10629">
        <f>MIS[[#This Row],[LTP]]*MIS[[#This Row],[OrderQuantity]]</f>
        <v>330</v>
      </c>
      <c r="AG10629">
        <f>IF(MIS[[#This Row],[OrderSide]]="SELL",MIS[[#This Row],[VALUE]]-MIS[[#This Row],[LIVE_VALUE]],MIS[[#This Row],[LIVE_VALUE]]-MIS[[#This Row],[VALUE]])</f>
        <v>194</v>
      </c>
      <c r="AH10629" t="str" cm="1">
        <f t="array" ref="AH10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29" t="str">
        <f>MIS[[#This Row],[TRADING SYMBOL]]</f>
        <v>SENSEX2552078600PE</v>
      </c>
      <c r="AJ10629" t="str">
        <f>IF(RIGHT(MIS[[#This Row],[Main/Hedge]],4)="MAIN","MAIN","HEDGE")</f>
        <v>HEDGE</v>
      </c>
      <c r="AK10629" t="str" cm="1">
        <f t="array" ref="AK10629">_xlfn._xlws.FILTER(Table4[Column1],ISNUMBER(SEARCH(Table4[Column1],MIS[[#This Row],[OrderUniqueIdentifier]])),"")</f>
        <v>XYT</v>
      </c>
    </row>
    <row r="10630" spans="1:37" x14ac:dyDescent="0.2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>
        <f>_xlfn.XLOOKUP(MIS[[#This Row],[TRADING SYMBOL]],[1]Sheet1!$D:$D,[1]Sheet1!$C:$C)</f>
        <v>32.799999999999997</v>
      </c>
      <c r="AE10630">
        <f>MIS[[#This Row],[OrderAverageTradedPrice]]*MIS[[#This Row],[OrderQuantity]]</f>
        <v>1944</v>
      </c>
      <c r="AF10630">
        <f>MIS[[#This Row],[LTP]]*MIS[[#This Row],[OrderQuantity]]</f>
        <v>1967.9999999999998</v>
      </c>
      <c r="AG10630">
        <f>IF(MIS[[#This Row],[OrderSide]]="SELL",MIS[[#This Row],[VALUE]]-MIS[[#This Row],[LIVE_VALUE]],MIS[[#This Row],[LIVE_VALUE]]-MIS[[#This Row],[VALUE]])</f>
        <v>-23.999999999999773</v>
      </c>
      <c r="AH10630" t="str" cm="1">
        <f t="array" ref="AH106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0" t="str">
        <f>MIS[[#This Row],[TRADING SYMBOL]]</f>
        <v>SENSEX2552079800PE</v>
      </c>
      <c r="AJ10630" t="str">
        <f>IF(RIGHT(MIS[[#This Row],[Main/Hedge]],4)="MAIN","MAIN","HEDGE")</f>
        <v>HEDGE</v>
      </c>
      <c r="AK10630" t="str" cm="1">
        <f t="array" ref="AK10630">_xlfn._xlws.FILTER(Table4[Column1],ISNUMBER(SEARCH(Table4[Column1],MIS[[#This Row],[OrderUniqueIdentifier]])),"")</f>
        <v>NOTREND</v>
      </c>
    </row>
    <row r="10631" spans="1:37" x14ac:dyDescent="0.2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>
        <f>_xlfn.XLOOKUP(MIS[[#This Row],[TRADING SYMBOL]],[1]Sheet1!$D:$D,[1]Sheet1!$C:$C)</f>
        <v>9.25</v>
      </c>
      <c r="AE10631">
        <f>MIS[[#This Row],[OrderAverageTradedPrice]]*MIS[[#This Row],[OrderQuantity]]</f>
        <v>645</v>
      </c>
      <c r="AF10631">
        <f>MIS[[#This Row],[LTP]]*MIS[[#This Row],[OrderQuantity]]</f>
        <v>693.75</v>
      </c>
      <c r="AG10631">
        <f>IF(MIS[[#This Row],[OrderSide]]="SELL",MIS[[#This Row],[VALUE]]-MIS[[#This Row],[LIVE_VALUE]],MIS[[#This Row],[LIVE_VALUE]]-MIS[[#This Row],[VALUE]])</f>
        <v>-48.75</v>
      </c>
      <c r="AH10631" t="str" cm="1">
        <f t="array" ref="AH106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1" t="str">
        <f>MIS[[#This Row],[TRADING SYMBOL]]</f>
        <v>NIFTY2552223750PE</v>
      </c>
      <c r="AJ10631" t="str">
        <f>IF(RIGHT(MIS[[#This Row],[Main/Hedge]],4)="MAIN","MAIN","HEDGE")</f>
        <v>HEDGE</v>
      </c>
      <c r="AK10631" t="str" cm="1">
        <f t="array" ref="AK10631">_xlfn._xlws.FILTER(Table4[Column1],ISNUMBER(SEARCH(Table4[Column1],MIS[[#This Row],[OrderUniqueIdentifier]])),"")</f>
        <v>NOTREND</v>
      </c>
    </row>
    <row r="10632" spans="1:37" x14ac:dyDescent="0.2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>
        <f>_xlfn.XLOOKUP(MIS[[#This Row],[TRADING SYMBOL]],[1]Sheet1!$D:$D,[1]Sheet1!$C:$C)</f>
        <v>4.0999999999999996</v>
      </c>
      <c r="AE10632">
        <f>MIS[[#This Row],[OrderAverageTradedPrice]]*MIS[[#This Row],[OrderQuantity]]</f>
        <v>105</v>
      </c>
      <c r="AF10632">
        <f>MIS[[#This Row],[LTP]]*MIS[[#This Row],[OrderQuantity]]</f>
        <v>82</v>
      </c>
      <c r="AG10632">
        <f>IF(MIS[[#This Row],[OrderSide]]="SELL",MIS[[#This Row],[VALUE]]-MIS[[#This Row],[LIVE_VALUE]],MIS[[#This Row],[LIVE_VALUE]]-MIS[[#This Row],[VALUE]])</f>
        <v>23</v>
      </c>
      <c r="AH10632" t="str" cm="1">
        <f t="array" ref="AH10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32" t="str">
        <f>MIS[[#This Row],[TRADING SYMBOL]]</f>
        <v>SENSEX2552085900CE</v>
      </c>
      <c r="AJ10632" t="str">
        <f>IF(RIGHT(MIS[[#This Row],[Main/Hedge]],4)="MAIN","MAIN","HEDGE")</f>
        <v>HEDGE</v>
      </c>
      <c r="AK10632" t="str" cm="1">
        <f t="array" ref="AK10632">_xlfn._xlws.FILTER(Table4[Column1],ISNUMBER(SEARCH(Table4[Column1],MIS[[#This Row],[OrderUniqueIdentifier]])),"")</f>
        <v>XYT</v>
      </c>
    </row>
    <row r="10633" spans="1:37" x14ac:dyDescent="0.2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>
        <f>_xlfn.XLOOKUP(MIS[[#This Row],[TRADING SYMBOL]],[1]Sheet1!$D:$D,[1]Sheet1!$C:$C)</f>
        <v>4.0999999999999996</v>
      </c>
      <c r="AE10633">
        <f>MIS[[#This Row],[OrderAverageTradedPrice]]*MIS[[#This Row],[OrderQuantity]]</f>
        <v>106</v>
      </c>
      <c r="AF10633">
        <f>MIS[[#This Row],[LTP]]*MIS[[#This Row],[OrderQuantity]]</f>
        <v>82</v>
      </c>
      <c r="AG10633">
        <f>IF(MIS[[#This Row],[OrderSide]]="SELL",MIS[[#This Row],[VALUE]]-MIS[[#This Row],[LIVE_VALUE]],MIS[[#This Row],[LIVE_VALUE]]-MIS[[#This Row],[VALUE]])</f>
        <v>24</v>
      </c>
      <c r="AH10633" t="str" cm="1">
        <f t="array" ref="AH10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33" t="str">
        <f>MIS[[#This Row],[TRADING SYMBOL]]</f>
        <v>SENSEX2552085900CE</v>
      </c>
      <c r="AJ10633" t="str">
        <f>IF(RIGHT(MIS[[#This Row],[Main/Hedge]],4)="MAIN","MAIN","HEDGE")</f>
        <v>HEDGE</v>
      </c>
      <c r="AK10633" t="str" cm="1">
        <f t="array" ref="AK10633">_xlfn._xlws.FILTER(Table4[Column1],ISNUMBER(SEARCH(Table4[Column1],MIS[[#This Row],[OrderUniqueIdentifier]])),"")</f>
        <v>XYT</v>
      </c>
    </row>
    <row r="10634" spans="1:37" x14ac:dyDescent="0.2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>
        <f>_xlfn.XLOOKUP(MIS[[#This Row],[TRADING SYMBOL]],[1]Sheet1!$D:$D,[1]Sheet1!$C:$C)</f>
        <v>32.799999999999997</v>
      </c>
      <c r="AE10634">
        <f>MIS[[#This Row],[OrderAverageTradedPrice]]*MIS[[#This Row],[OrderQuantity]]</f>
        <v>650</v>
      </c>
      <c r="AF10634">
        <f>MIS[[#This Row],[LTP]]*MIS[[#This Row],[OrderQuantity]]</f>
        <v>656</v>
      </c>
      <c r="AG10634">
        <f>IF(MIS[[#This Row],[OrderSide]]="SELL",MIS[[#This Row],[VALUE]]-MIS[[#This Row],[LIVE_VALUE]],MIS[[#This Row],[LIVE_VALUE]]-MIS[[#This Row],[VALUE]])</f>
        <v>-6</v>
      </c>
      <c r="AH10634" t="str" cm="1">
        <f t="array" ref="AH106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4" t="str">
        <f>MIS[[#This Row],[TRADING SYMBOL]]</f>
        <v>SENSEX2552079800PE</v>
      </c>
      <c r="AJ10634" t="str">
        <f>IF(RIGHT(MIS[[#This Row],[Main/Hedge]],4)="MAIN","MAIN","HEDGE")</f>
        <v>HEDGE</v>
      </c>
      <c r="AK10634" t="str" cm="1">
        <f t="array" ref="AK10634">_xlfn._xlws.FILTER(Table4[Column1],ISNUMBER(SEARCH(Table4[Column1],MIS[[#This Row],[OrderUniqueIdentifier]])),"")</f>
        <v>NOTREND</v>
      </c>
    </row>
    <row r="10635" spans="1:37" x14ac:dyDescent="0.2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>
        <f>_xlfn.XLOOKUP(MIS[[#This Row],[TRADING SYMBOL]],[1]Sheet1!$D:$D,[1]Sheet1!$C:$C)</f>
        <v>3.05</v>
      </c>
      <c r="AE10635">
        <f>MIS[[#This Row],[OrderAverageTradedPrice]]*MIS[[#This Row],[OrderQuantity]]</f>
        <v>221.25</v>
      </c>
      <c r="AF10635">
        <f>MIS[[#This Row],[LTP]]*MIS[[#This Row],[OrderQuantity]]</f>
        <v>228.75</v>
      </c>
      <c r="AG10635">
        <f>IF(MIS[[#This Row],[OrderSide]]="SELL",MIS[[#This Row],[VALUE]]-MIS[[#This Row],[LIVE_VALUE]],MIS[[#This Row],[LIVE_VALUE]]-MIS[[#This Row],[VALUE]])</f>
        <v>-7.5</v>
      </c>
      <c r="AH10635" t="str" cm="1">
        <f t="array" ref="AH106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5" t="str">
        <f>MIS[[#This Row],[TRADING SYMBOL]]</f>
        <v>NIFTY2552226350CE</v>
      </c>
      <c r="AJ10635" t="str">
        <f>IF(RIGHT(MIS[[#This Row],[Main/Hedge]],4)="MAIN","MAIN","HEDGE")</f>
        <v>HEDGE</v>
      </c>
      <c r="AK10635" t="str" cm="1">
        <f t="array" ref="AK10635">_xlfn._xlws.FILTER(Table4[Column1],ISNUMBER(SEARCH(Table4[Column1],MIS[[#This Row],[OrderUniqueIdentifier]])),"")</f>
        <v>NOTREND</v>
      </c>
    </row>
    <row r="10636" spans="1:37" x14ac:dyDescent="0.2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>
        <f>_xlfn.XLOOKUP(MIS[[#This Row],[TRADING SYMBOL]],[1]Sheet1!$D:$D,[1]Sheet1!$C:$C)</f>
        <v>4.0999999999999996</v>
      </c>
      <c r="AE10636">
        <f>MIS[[#This Row],[OrderAverageTradedPrice]]*MIS[[#This Row],[OrderQuantity]]</f>
        <v>105</v>
      </c>
      <c r="AF10636">
        <f>MIS[[#This Row],[LTP]]*MIS[[#This Row],[OrderQuantity]]</f>
        <v>82</v>
      </c>
      <c r="AG10636">
        <f>IF(MIS[[#This Row],[OrderSide]]="SELL",MIS[[#This Row],[VALUE]]-MIS[[#This Row],[LIVE_VALUE]],MIS[[#This Row],[LIVE_VALUE]]-MIS[[#This Row],[VALUE]])</f>
        <v>23</v>
      </c>
      <c r="AH10636" t="str" cm="1">
        <f t="array" ref="AH10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36" t="str">
        <f>MIS[[#This Row],[TRADING SYMBOL]]</f>
        <v>SENSEX2552085900CE</v>
      </c>
      <c r="AJ10636" t="str">
        <f>IF(RIGHT(MIS[[#This Row],[Main/Hedge]],4)="MAIN","MAIN","HEDGE")</f>
        <v>HEDGE</v>
      </c>
      <c r="AK10636" t="str" cm="1">
        <f t="array" ref="AK10636">_xlfn._xlws.FILTER(Table4[Column1],ISNUMBER(SEARCH(Table4[Column1],MIS[[#This Row],[OrderUniqueIdentifier]])),"")</f>
        <v>XYT</v>
      </c>
    </row>
    <row r="10637" spans="1:37" x14ac:dyDescent="0.2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>
        <f>_xlfn.XLOOKUP(MIS[[#This Row],[TRADING SYMBOL]],[1]Sheet1!$D:$D,[1]Sheet1!$C:$C)</f>
        <v>4.0999999999999996</v>
      </c>
      <c r="AE10637">
        <f>MIS[[#This Row],[OrderAverageTradedPrice]]*MIS[[#This Row],[OrderQuantity]]</f>
        <v>105</v>
      </c>
      <c r="AF10637">
        <f>MIS[[#This Row],[LTP]]*MIS[[#This Row],[OrderQuantity]]</f>
        <v>82</v>
      </c>
      <c r="AG10637">
        <f>IF(MIS[[#This Row],[OrderSide]]="SELL",MIS[[#This Row],[VALUE]]-MIS[[#This Row],[LIVE_VALUE]],MIS[[#This Row],[LIVE_VALUE]]-MIS[[#This Row],[VALUE]])</f>
        <v>23</v>
      </c>
      <c r="AH10637" t="str" cm="1">
        <f t="array" ref="AH10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37" t="str">
        <f>MIS[[#This Row],[TRADING SYMBOL]]</f>
        <v>SENSEX2552085900CE</v>
      </c>
      <c r="AJ10637" t="str">
        <f>IF(RIGHT(MIS[[#This Row],[Main/Hedge]],4)="MAIN","MAIN","HEDGE")</f>
        <v>HEDGE</v>
      </c>
      <c r="AK10637" t="str" cm="1">
        <f t="array" ref="AK10637">_xlfn._xlws.FILTER(Table4[Column1],ISNUMBER(SEARCH(Table4[Column1],MIS[[#This Row],[OrderUniqueIdentifier]])),"")</f>
        <v>XYT</v>
      </c>
    </row>
    <row r="10638" spans="1:37" x14ac:dyDescent="0.2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>
        <f>_xlfn.XLOOKUP(MIS[[#This Row],[TRADING SYMBOL]],[1]Sheet1!$D:$D,[1]Sheet1!$C:$C)</f>
        <v>11.55</v>
      </c>
      <c r="AE10638">
        <f>MIS[[#This Row],[OrderAverageTradedPrice]]*MIS[[#This Row],[OrderQuantity]]</f>
        <v>224</v>
      </c>
      <c r="AF10638">
        <f>MIS[[#This Row],[LTP]]*MIS[[#This Row],[OrderQuantity]]</f>
        <v>231</v>
      </c>
      <c r="AG10638">
        <f>IF(MIS[[#This Row],[OrderSide]]="SELL",MIS[[#This Row],[VALUE]]-MIS[[#This Row],[LIVE_VALUE]],MIS[[#This Row],[LIVE_VALUE]]-MIS[[#This Row],[VALUE]])</f>
        <v>-7</v>
      </c>
      <c r="AH10638" t="str" cm="1">
        <f t="array" ref="AH10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38" t="str">
        <f>MIS[[#This Row],[TRADING SYMBOL]]</f>
        <v>SENSEX2552078400PE</v>
      </c>
      <c r="AJ10638" t="str">
        <f>IF(RIGHT(MIS[[#This Row],[Main/Hedge]],4)="MAIN","MAIN","HEDGE")</f>
        <v>HEDGE</v>
      </c>
      <c r="AK10638" t="str" cm="1">
        <f t="array" ref="AK10638">_xlfn._xlws.FILTER(Table4[Column1],ISNUMBER(SEARCH(Table4[Column1],MIS[[#This Row],[OrderUniqueIdentifier]])),"")</f>
        <v>XYT</v>
      </c>
    </row>
    <row r="10639" spans="1:37" x14ac:dyDescent="0.2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>
        <f>_xlfn.XLOOKUP(MIS[[#This Row],[TRADING SYMBOL]],[1]Sheet1!$D:$D,[1]Sheet1!$C:$C)</f>
        <v>9.25</v>
      </c>
      <c r="AE10639">
        <f>MIS[[#This Row],[OrderAverageTradedPrice]]*MIS[[#This Row],[OrderQuantity]]</f>
        <v>648.75</v>
      </c>
      <c r="AF10639">
        <f>MIS[[#This Row],[LTP]]*MIS[[#This Row],[OrderQuantity]]</f>
        <v>693.75</v>
      </c>
      <c r="AG10639">
        <f>IF(MIS[[#This Row],[OrderSide]]="SELL",MIS[[#This Row],[VALUE]]-MIS[[#This Row],[LIVE_VALUE]],MIS[[#This Row],[LIVE_VALUE]]-MIS[[#This Row],[VALUE]])</f>
        <v>-45</v>
      </c>
      <c r="AH10639" t="str" cm="1">
        <f t="array" ref="AH106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9" t="str">
        <f>MIS[[#This Row],[TRADING SYMBOL]]</f>
        <v>NIFTY2552223750PE</v>
      </c>
      <c r="AJ10639" t="str">
        <f>IF(RIGHT(MIS[[#This Row],[Main/Hedge]],4)="MAIN","MAIN","HEDGE")</f>
        <v>HEDGE</v>
      </c>
      <c r="AK10639" t="str" cm="1">
        <f t="array" ref="AK10639">_xlfn._xlws.FILTER(Table4[Column1],ISNUMBER(SEARCH(Table4[Column1],MIS[[#This Row],[OrderUniqueIdentifier]])),"")</f>
        <v>NOTREND</v>
      </c>
    </row>
    <row r="10640" spans="1:37" x14ac:dyDescent="0.2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>
        <f>_xlfn.XLOOKUP(MIS[[#This Row],[TRADING SYMBOL]],[1]Sheet1!$D:$D,[1]Sheet1!$C:$C)</f>
        <v>17.8</v>
      </c>
      <c r="AE10640">
        <f>MIS[[#This Row],[OrderAverageTradedPrice]]*MIS[[#This Row],[OrderQuantity]]</f>
        <v>336</v>
      </c>
      <c r="AF10640">
        <f>MIS[[#This Row],[LTP]]*MIS[[#This Row],[OrderQuantity]]</f>
        <v>356</v>
      </c>
      <c r="AG10640">
        <f>IF(MIS[[#This Row],[OrderSide]]="SELL",MIS[[#This Row],[VALUE]]-MIS[[#This Row],[LIVE_VALUE]],MIS[[#This Row],[LIVE_VALUE]]-MIS[[#This Row],[VALUE]])</f>
        <v>-20</v>
      </c>
      <c r="AH10640" t="str" cm="1">
        <f t="array" ref="AH106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40" t="str">
        <f>MIS[[#This Row],[TRADING SYMBOL]]</f>
        <v>SENSEX2552084800CE</v>
      </c>
      <c r="AJ10640" t="str">
        <f>IF(RIGHT(MIS[[#This Row],[Main/Hedge]],4)="MAIN","MAIN","HEDGE")</f>
        <v>HEDGE</v>
      </c>
      <c r="AK10640" t="str" cm="1">
        <f t="array" ref="AK10640">_xlfn._xlws.FILTER(Table4[Column1],ISNUMBER(SEARCH(Table4[Column1],MIS[[#This Row],[OrderUniqueIdentifier]])),"")</f>
        <v>NOTREND</v>
      </c>
    </row>
    <row r="10641" spans="1:37" x14ac:dyDescent="0.2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>
        <f>_xlfn.XLOOKUP(MIS[[#This Row],[TRADING SYMBOL]],[1]Sheet1!$D:$D,[1]Sheet1!$C:$C)</f>
        <v>4.0999999999999996</v>
      </c>
      <c r="AE10641">
        <f>MIS[[#This Row],[OrderAverageTradedPrice]]*MIS[[#This Row],[OrderQuantity]]</f>
        <v>105</v>
      </c>
      <c r="AF10641">
        <f>MIS[[#This Row],[LTP]]*MIS[[#This Row],[OrderQuantity]]</f>
        <v>82</v>
      </c>
      <c r="AG10641">
        <f>IF(MIS[[#This Row],[OrderSide]]="SELL",MIS[[#This Row],[VALUE]]-MIS[[#This Row],[LIVE_VALUE]],MIS[[#This Row],[LIVE_VALUE]]-MIS[[#This Row],[VALUE]])</f>
        <v>23</v>
      </c>
      <c r="AH10641" t="str" cm="1">
        <f t="array" ref="AH10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41" t="str">
        <f>MIS[[#This Row],[TRADING SYMBOL]]</f>
        <v>SENSEX2552085900CE</v>
      </c>
      <c r="AJ10641" t="str">
        <f>IF(RIGHT(MIS[[#This Row],[Main/Hedge]],4)="MAIN","MAIN","HEDGE")</f>
        <v>HEDGE</v>
      </c>
      <c r="AK10641" t="str" cm="1">
        <f t="array" ref="AK10641">_xlfn._xlws.FILTER(Table4[Column1],ISNUMBER(SEARCH(Table4[Column1],MIS[[#This Row],[OrderUniqueIdentifier]])),"")</f>
        <v>XYT</v>
      </c>
    </row>
    <row r="10642" spans="1:37" x14ac:dyDescent="0.2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>
        <f>_xlfn.XLOOKUP(MIS[[#This Row],[TRADING SYMBOL]],[1]Sheet1!$D:$D,[1]Sheet1!$C:$C)</f>
        <v>4.0999999999999996</v>
      </c>
      <c r="AE10642">
        <f>MIS[[#This Row],[OrderAverageTradedPrice]]*MIS[[#This Row],[OrderQuantity]]</f>
        <v>105</v>
      </c>
      <c r="AF10642">
        <f>MIS[[#This Row],[LTP]]*MIS[[#This Row],[OrderQuantity]]</f>
        <v>82</v>
      </c>
      <c r="AG10642">
        <f>IF(MIS[[#This Row],[OrderSide]]="SELL",MIS[[#This Row],[VALUE]]-MIS[[#This Row],[LIVE_VALUE]],MIS[[#This Row],[LIVE_VALUE]]-MIS[[#This Row],[VALUE]])</f>
        <v>23</v>
      </c>
      <c r="AH10642" t="str" cm="1">
        <f t="array" ref="AH10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42" t="str">
        <f>MIS[[#This Row],[TRADING SYMBOL]]</f>
        <v>SENSEX2552085900CE</v>
      </c>
      <c r="AJ10642" t="str">
        <f>IF(RIGHT(MIS[[#This Row],[Main/Hedge]],4)="MAIN","MAIN","HEDGE")</f>
        <v>HEDGE</v>
      </c>
      <c r="AK10642" t="str" cm="1">
        <f t="array" ref="AK10642">_xlfn._xlws.FILTER(Table4[Column1],ISNUMBER(SEARCH(Table4[Column1],MIS[[#This Row],[OrderUniqueIdentifier]])),"")</f>
        <v>XYT</v>
      </c>
    </row>
    <row r="10643" spans="1:37" x14ac:dyDescent="0.2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>
        <f>_xlfn.XLOOKUP(MIS[[#This Row],[TRADING SYMBOL]],[1]Sheet1!$D:$D,[1]Sheet1!$C:$C)</f>
        <v>32.799999999999997</v>
      </c>
      <c r="AE10643">
        <f>MIS[[#This Row],[OrderAverageTradedPrice]]*MIS[[#This Row],[OrderQuantity]]</f>
        <v>652</v>
      </c>
      <c r="AF10643">
        <f>MIS[[#This Row],[LTP]]*MIS[[#This Row],[OrderQuantity]]</f>
        <v>656</v>
      </c>
      <c r="AG10643">
        <f>IF(MIS[[#This Row],[OrderSide]]="SELL",MIS[[#This Row],[VALUE]]-MIS[[#This Row],[LIVE_VALUE]],MIS[[#This Row],[LIVE_VALUE]]-MIS[[#This Row],[VALUE]])</f>
        <v>-4</v>
      </c>
      <c r="AH10643" t="str" cm="1">
        <f t="array" ref="AH106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43" t="str">
        <f>MIS[[#This Row],[TRADING SYMBOL]]</f>
        <v>SENSEX2552079800PE</v>
      </c>
      <c r="AJ10643" t="str">
        <f>IF(RIGHT(MIS[[#This Row],[Main/Hedge]],4)="MAIN","MAIN","HEDGE")</f>
        <v>HEDGE</v>
      </c>
      <c r="AK10643" t="str" cm="1">
        <f t="array" ref="AK10643">_xlfn._xlws.FILTER(Table4[Column1],ISNUMBER(SEARCH(Table4[Column1],MIS[[#This Row],[OrderUniqueIdentifier]])),"")</f>
        <v>NOTREND</v>
      </c>
    </row>
    <row r="10644" spans="1:37" x14ac:dyDescent="0.2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>
        <f>_xlfn.XLOOKUP(MIS[[#This Row],[TRADING SYMBOL]],[1]Sheet1!$D:$D,[1]Sheet1!$C:$C)</f>
        <v>3.05</v>
      </c>
      <c r="AE10644">
        <f>MIS[[#This Row],[OrderAverageTradedPrice]]*MIS[[#This Row],[OrderQuantity]]</f>
        <v>221.25</v>
      </c>
      <c r="AF10644">
        <f>MIS[[#This Row],[LTP]]*MIS[[#This Row],[OrderQuantity]]</f>
        <v>228.75</v>
      </c>
      <c r="AG10644">
        <f>IF(MIS[[#This Row],[OrderSide]]="SELL",MIS[[#This Row],[VALUE]]-MIS[[#This Row],[LIVE_VALUE]],MIS[[#This Row],[LIVE_VALUE]]-MIS[[#This Row],[VALUE]])</f>
        <v>-7.5</v>
      </c>
      <c r="AH10644" t="str" cm="1">
        <f t="array" ref="AH106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44" t="str">
        <f>MIS[[#This Row],[TRADING SYMBOL]]</f>
        <v>NIFTY2552226350CE</v>
      </c>
      <c r="AJ10644" t="str">
        <f>IF(RIGHT(MIS[[#This Row],[Main/Hedge]],4)="MAIN","MAIN","HEDGE")</f>
        <v>HEDGE</v>
      </c>
      <c r="AK10644" t="str" cm="1">
        <f t="array" ref="AK10644">_xlfn._xlws.FILTER(Table4[Column1],ISNUMBER(SEARCH(Table4[Column1],MIS[[#This Row],[OrderUniqueIdentifier]])),"")</f>
        <v>NOTREND</v>
      </c>
    </row>
    <row r="10645" spans="1:37" x14ac:dyDescent="0.2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>
        <f>_xlfn.XLOOKUP(MIS[[#This Row],[TRADING SYMBOL]],[1]Sheet1!$D:$D,[1]Sheet1!$C:$C)</f>
        <v>8.25</v>
      </c>
      <c r="AE10645">
        <f>MIS[[#This Row],[OrderAverageTradedPrice]]*MIS[[#This Row],[OrderQuantity]]</f>
        <v>789</v>
      </c>
      <c r="AF10645">
        <f>MIS[[#This Row],[LTP]]*MIS[[#This Row],[OrderQuantity]]</f>
        <v>495</v>
      </c>
      <c r="AG10645">
        <f>IF(MIS[[#This Row],[OrderSide]]="SELL",MIS[[#This Row],[VALUE]]-MIS[[#This Row],[LIVE_VALUE]],MIS[[#This Row],[LIVE_VALUE]]-MIS[[#This Row],[VALUE]])</f>
        <v>294</v>
      </c>
      <c r="AH10645" t="str" cm="1">
        <f t="array" ref="AH10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45" t="str">
        <f>MIS[[#This Row],[TRADING SYMBOL]]</f>
        <v>SENSEX2552078600PE</v>
      </c>
      <c r="AJ10645" t="str">
        <f>IF(RIGHT(MIS[[#This Row],[Main/Hedge]],4)="MAIN","MAIN","HEDGE")</f>
        <v>HEDGE</v>
      </c>
      <c r="AK10645" t="str" cm="1">
        <f t="array" ref="AK10645">_xlfn._xlws.FILTER(Table4[Column1],ISNUMBER(SEARCH(Table4[Column1],MIS[[#This Row],[OrderUniqueIdentifier]])),"")</f>
        <v>XYT</v>
      </c>
    </row>
    <row r="10646" spans="1:37" x14ac:dyDescent="0.2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>
        <f>_xlfn.XLOOKUP(MIS[[#This Row],[TRADING SYMBOL]],[1]Sheet1!$D:$D,[1]Sheet1!$C:$C)</f>
        <v>8.25</v>
      </c>
      <c r="AE10646">
        <f>MIS[[#This Row],[OrderAverageTradedPrice]]*MIS[[#This Row],[OrderQuantity]]</f>
        <v>263</v>
      </c>
      <c r="AF10646">
        <f>MIS[[#This Row],[LTP]]*MIS[[#This Row],[OrderQuantity]]</f>
        <v>165</v>
      </c>
      <c r="AG10646">
        <f>IF(MIS[[#This Row],[OrderSide]]="SELL",MIS[[#This Row],[VALUE]]-MIS[[#This Row],[LIVE_VALUE]],MIS[[#This Row],[LIVE_VALUE]]-MIS[[#This Row],[VALUE]])</f>
        <v>98</v>
      </c>
      <c r="AH10646" t="str" cm="1">
        <f t="array" ref="AH10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46" t="str">
        <f>MIS[[#This Row],[TRADING SYMBOL]]</f>
        <v>SENSEX2552078600PE</v>
      </c>
      <c r="AJ10646" t="str">
        <f>IF(RIGHT(MIS[[#This Row],[Main/Hedge]],4)="MAIN","MAIN","HEDGE")</f>
        <v>HEDGE</v>
      </c>
      <c r="AK10646" t="str" cm="1">
        <f t="array" ref="AK10646">_xlfn._xlws.FILTER(Table4[Column1],ISNUMBER(SEARCH(Table4[Column1],MIS[[#This Row],[OrderUniqueIdentifier]])),"")</f>
        <v>XYT</v>
      </c>
    </row>
    <row r="10647" spans="1:37" x14ac:dyDescent="0.2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>
        <f>_xlfn.XLOOKUP(MIS[[#This Row],[TRADING SYMBOL]],[1]Sheet1!$D:$D,[1]Sheet1!$C:$C)</f>
        <v>8.25</v>
      </c>
      <c r="AE10647">
        <f>MIS[[#This Row],[OrderAverageTradedPrice]]*MIS[[#This Row],[OrderQuantity]]</f>
        <v>263</v>
      </c>
      <c r="AF10647">
        <f>MIS[[#This Row],[LTP]]*MIS[[#This Row],[OrderQuantity]]</f>
        <v>165</v>
      </c>
      <c r="AG10647">
        <f>IF(MIS[[#This Row],[OrderSide]]="SELL",MIS[[#This Row],[VALUE]]-MIS[[#This Row],[LIVE_VALUE]],MIS[[#This Row],[LIVE_VALUE]]-MIS[[#This Row],[VALUE]])</f>
        <v>98</v>
      </c>
      <c r="AH10647" t="str" cm="1">
        <f t="array" ref="AH10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47" t="str">
        <f>MIS[[#This Row],[TRADING SYMBOL]]</f>
        <v>SENSEX2552078600PE</v>
      </c>
      <c r="AJ10647" t="str">
        <f>IF(RIGHT(MIS[[#This Row],[Main/Hedge]],4)="MAIN","MAIN","HEDGE")</f>
        <v>HEDGE</v>
      </c>
      <c r="AK10647" t="str" cm="1">
        <f t="array" ref="AK10647">_xlfn._xlws.FILTER(Table4[Column1],ISNUMBER(SEARCH(Table4[Column1],MIS[[#This Row],[OrderUniqueIdentifier]])),"")</f>
        <v>XYT</v>
      </c>
    </row>
    <row r="10648" spans="1:37" x14ac:dyDescent="0.2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>
        <f>_xlfn.XLOOKUP(MIS[[#This Row],[TRADING SYMBOL]],[1]Sheet1!$D:$D,[1]Sheet1!$C:$C)</f>
        <v>4.0999999999999996</v>
      </c>
      <c r="AE10648">
        <f>MIS[[#This Row],[OrderAverageTradedPrice]]*MIS[[#This Row],[OrderQuantity]]</f>
        <v>105</v>
      </c>
      <c r="AF10648">
        <f>MIS[[#This Row],[LTP]]*MIS[[#This Row],[OrderQuantity]]</f>
        <v>82</v>
      </c>
      <c r="AG10648">
        <f>IF(MIS[[#This Row],[OrderSide]]="SELL",MIS[[#This Row],[VALUE]]-MIS[[#This Row],[LIVE_VALUE]],MIS[[#This Row],[LIVE_VALUE]]-MIS[[#This Row],[VALUE]])</f>
        <v>23</v>
      </c>
      <c r="AH10648" t="str" cm="1">
        <f t="array" ref="AH10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48" t="str">
        <f>MIS[[#This Row],[TRADING SYMBOL]]</f>
        <v>SENSEX2552085900CE</v>
      </c>
      <c r="AJ10648" t="str">
        <f>IF(RIGHT(MIS[[#This Row],[Main/Hedge]],4)="MAIN","MAIN","HEDGE")</f>
        <v>HEDGE</v>
      </c>
      <c r="AK10648" t="str" cm="1">
        <f t="array" ref="AK10648">_xlfn._xlws.FILTER(Table4[Column1],ISNUMBER(SEARCH(Table4[Column1],MIS[[#This Row],[OrderUniqueIdentifier]])),"")</f>
        <v>XYT</v>
      </c>
    </row>
    <row r="10649" spans="1:37" x14ac:dyDescent="0.2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>
        <f>_xlfn.XLOOKUP(MIS[[#This Row],[TRADING SYMBOL]],[1]Sheet1!$D:$D,[1]Sheet1!$C:$C)</f>
        <v>4.0999999999999996</v>
      </c>
      <c r="AE10649">
        <f>MIS[[#This Row],[OrderAverageTradedPrice]]*MIS[[#This Row],[OrderQuantity]]</f>
        <v>106</v>
      </c>
      <c r="AF10649">
        <f>MIS[[#This Row],[LTP]]*MIS[[#This Row],[OrderQuantity]]</f>
        <v>82</v>
      </c>
      <c r="AG10649">
        <f>IF(MIS[[#This Row],[OrderSide]]="SELL",MIS[[#This Row],[VALUE]]-MIS[[#This Row],[LIVE_VALUE]],MIS[[#This Row],[LIVE_VALUE]]-MIS[[#This Row],[VALUE]])</f>
        <v>24</v>
      </c>
      <c r="AH10649" t="str" cm="1">
        <f t="array" ref="AH10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49" t="str">
        <f>MIS[[#This Row],[TRADING SYMBOL]]</f>
        <v>SENSEX2552085900CE</v>
      </c>
      <c r="AJ10649" t="str">
        <f>IF(RIGHT(MIS[[#This Row],[Main/Hedge]],4)="MAIN","MAIN","HEDGE")</f>
        <v>HEDGE</v>
      </c>
      <c r="AK10649" t="str" cm="1">
        <f t="array" ref="AK10649">_xlfn._xlws.FILTER(Table4[Column1],ISNUMBER(SEARCH(Table4[Column1],MIS[[#This Row],[OrderUniqueIdentifier]])),"")</f>
        <v>XYT</v>
      </c>
    </row>
    <row r="10650" spans="1:37" x14ac:dyDescent="0.2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>
        <f>_xlfn.XLOOKUP(MIS[[#This Row],[TRADING SYMBOL]],[1]Sheet1!$D:$D,[1]Sheet1!$C:$C)</f>
        <v>32.799999999999997</v>
      </c>
      <c r="AE10650">
        <f>MIS[[#This Row],[OrderAverageTradedPrice]]*MIS[[#This Row],[OrderQuantity]]</f>
        <v>648</v>
      </c>
      <c r="AF10650">
        <f>MIS[[#This Row],[LTP]]*MIS[[#This Row],[OrderQuantity]]</f>
        <v>656</v>
      </c>
      <c r="AG10650">
        <f>IF(MIS[[#This Row],[OrderSide]]="SELL",MIS[[#This Row],[VALUE]]-MIS[[#This Row],[LIVE_VALUE]],MIS[[#This Row],[LIVE_VALUE]]-MIS[[#This Row],[VALUE]])</f>
        <v>-8</v>
      </c>
      <c r="AH10650" t="str" cm="1">
        <f t="array" ref="AH106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0" t="str">
        <f>MIS[[#This Row],[TRADING SYMBOL]]</f>
        <v>SENSEX2552079800PE</v>
      </c>
      <c r="AJ10650" t="str">
        <f>IF(RIGHT(MIS[[#This Row],[Main/Hedge]],4)="MAIN","MAIN","HEDGE")</f>
        <v>HEDGE</v>
      </c>
      <c r="AK10650" t="str" cm="1">
        <f t="array" ref="AK10650">_xlfn._xlws.FILTER(Table4[Column1],ISNUMBER(SEARCH(Table4[Column1],MIS[[#This Row],[OrderUniqueIdentifier]])),"")</f>
        <v>NOTREND</v>
      </c>
    </row>
    <row r="10651" spans="1:37" x14ac:dyDescent="0.2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>
        <f>_xlfn.XLOOKUP(MIS[[#This Row],[TRADING SYMBOL]],[1]Sheet1!$D:$D,[1]Sheet1!$C:$C)</f>
        <v>409.5</v>
      </c>
      <c r="AE10651">
        <f>MIS[[#This Row],[OrderAverageTradedPrice]]*MIS[[#This Row],[OrderQuantity]]</f>
        <v>8056</v>
      </c>
      <c r="AF10651">
        <f>MIS[[#This Row],[LTP]]*MIS[[#This Row],[OrderQuantity]]</f>
        <v>8190</v>
      </c>
      <c r="AG10651">
        <f>IF(MIS[[#This Row],[OrderSide]]="SELL",MIS[[#This Row],[VALUE]]-MIS[[#This Row],[LIVE_VALUE]],MIS[[#This Row],[LIVE_VALUE]]-MIS[[#This Row],[VALUE]])</f>
        <v>134</v>
      </c>
      <c r="AH10651" t="str" cm="1">
        <f t="array" ref="AH10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651" t="str">
        <f>MIS[[#This Row],[TRADING SYMBOL]]</f>
        <v>SENSEX2552082300PE</v>
      </c>
      <c r="AJ10651" t="str">
        <f>IF(RIGHT(MIS[[#This Row],[Main/Hedge]],4)="MAIN","MAIN","HEDGE")</f>
        <v>MAIN</v>
      </c>
      <c r="AK10651" t="str" cm="1">
        <f t="array" ref="AK10651">_xlfn._xlws.FILTER(Table4[Column1],ISNUMBER(SEARCH(Table4[Column1],MIS[[#This Row],[OrderUniqueIdentifier]])),"")</f>
        <v>LONGSHORT</v>
      </c>
    </row>
    <row r="10652" spans="1:37" x14ac:dyDescent="0.2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>
        <f>_xlfn.XLOOKUP(MIS[[#This Row],[TRADING SYMBOL]],[1]Sheet1!$D:$D,[1]Sheet1!$C:$C)</f>
        <v>8.25</v>
      </c>
      <c r="AE10652">
        <f>MIS[[#This Row],[OrderAverageTradedPrice]]*MIS[[#This Row],[OrderQuantity]]</f>
        <v>262</v>
      </c>
      <c r="AF10652">
        <f>MIS[[#This Row],[LTP]]*MIS[[#This Row],[OrderQuantity]]</f>
        <v>165</v>
      </c>
      <c r="AG10652">
        <f>IF(MIS[[#This Row],[OrderSide]]="SELL",MIS[[#This Row],[VALUE]]-MIS[[#This Row],[LIVE_VALUE]],MIS[[#This Row],[LIVE_VALUE]]-MIS[[#This Row],[VALUE]])</f>
        <v>97</v>
      </c>
      <c r="AH10652" t="str" cm="1">
        <f t="array" ref="AH10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52" t="str">
        <f>MIS[[#This Row],[TRADING SYMBOL]]</f>
        <v>SENSEX2552078600PE</v>
      </c>
      <c r="AJ10652" t="str">
        <f>IF(RIGHT(MIS[[#This Row],[Main/Hedge]],4)="MAIN","MAIN","HEDGE")</f>
        <v>HEDGE</v>
      </c>
      <c r="AK10652" t="str" cm="1">
        <f t="array" ref="AK10652">_xlfn._xlws.FILTER(Table4[Column1],ISNUMBER(SEARCH(Table4[Column1],MIS[[#This Row],[OrderUniqueIdentifier]])),"")</f>
        <v>XYT</v>
      </c>
    </row>
    <row r="10653" spans="1:37" x14ac:dyDescent="0.2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>
        <f>_xlfn.XLOOKUP(MIS[[#This Row],[TRADING SYMBOL]],[1]Sheet1!$D:$D,[1]Sheet1!$C:$C)</f>
        <v>10</v>
      </c>
      <c r="AE10653">
        <f>MIS[[#This Row],[OrderAverageTradedPrice]]*MIS[[#This Row],[OrderQuantity]]</f>
        <v>237</v>
      </c>
      <c r="AF10653">
        <f>MIS[[#This Row],[LTP]]*MIS[[#This Row],[OrderQuantity]]</f>
        <v>200</v>
      </c>
      <c r="AG10653">
        <f>IF(MIS[[#This Row],[OrderSide]]="SELL",MIS[[#This Row],[VALUE]]-MIS[[#This Row],[LIVE_VALUE]],MIS[[#This Row],[LIVE_VALUE]]-MIS[[#This Row],[VALUE]])</f>
        <v>37</v>
      </c>
      <c r="AH10653" t="str" cm="1">
        <f t="array" ref="AH10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53" t="str">
        <f>MIS[[#This Row],[TRADING SYMBOL]]</f>
        <v>SENSEX2552078500PE</v>
      </c>
      <c r="AJ10653" t="str">
        <f>IF(RIGHT(MIS[[#This Row],[Main/Hedge]],4)="MAIN","MAIN","HEDGE")</f>
        <v>HEDGE</v>
      </c>
      <c r="AK10653" t="str" cm="1">
        <f t="array" ref="AK10653">_xlfn._xlws.FILTER(Table4[Column1],ISNUMBER(SEARCH(Table4[Column1],MIS[[#This Row],[OrderUniqueIdentifier]])),"")</f>
        <v>XYT</v>
      </c>
    </row>
    <row r="10654" spans="1:37" x14ac:dyDescent="0.2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>
        <f>_xlfn.XLOOKUP(MIS[[#This Row],[TRADING SYMBOL]],[1]Sheet1!$D:$D,[1]Sheet1!$C:$C)</f>
        <v>9.25</v>
      </c>
      <c r="AE10654">
        <f>MIS[[#This Row],[OrderAverageTradedPrice]]*MIS[[#This Row],[OrderQuantity]]</f>
        <v>1946.25</v>
      </c>
      <c r="AF10654">
        <f>MIS[[#This Row],[LTP]]*MIS[[#This Row],[OrderQuantity]]</f>
        <v>2081.25</v>
      </c>
      <c r="AG10654">
        <f>IF(MIS[[#This Row],[OrderSide]]="SELL",MIS[[#This Row],[VALUE]]-MIS[[#This Row],[LIVE_VALUE]],MIS[[#This Row],[LIVE_VALUE]]-MIS[[#This Row],[VALUE]])</f>
        <v>-135</v>
      </c>
      <c r="AH10654" t="str" cm="1">
        <f t="array" ref="AH106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4" t="str">
        <f>MIS[[#This Row],[TRADING SYMBOL]]</f>
        <v>NIFTY2552223750PE</v>
      </c>
      <c r="AJ10654" t="str">
        <f>IF(RIGHT(MIS[[#This Row],[Main/Hedge]],4)="MAIN","MAIN","HEDGE")</f>
        <v>HEDGE</v>
      </c>
      <c r="AK10654" t="str" cm="1">
        <f t="array" ref="AK10654">_xlfn._xlws.FILTER(Table4[Column1],ISNUMBER(SEARCH(Table4[Column1],MIS[[#This Row],[OrderUniqueIdentifier]])),"")</f>
        <v>NOTREND</v>
      </c>
    </row>
    <row r="10655" spans="1:37" x14ac:dyDescent="0.2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>
        <f>_xlfn.XLOOKUP(MIS[[#This Row],[TRADING SYMBOL]],[1]Sheet1!$D:$D,[1]Sheet1!$C:$C)</f>
        <v>8.25</v>
      </c>
      <c r="AE10655">
        <f>MIS[[#This Row],[OrderAverageTradedPrice]]*MIS[[#This Row],[OrderQuantity]]</f>
        <v>789</v>
      </c>
      <c r="AF10655">
        <f>MIS[[#This Row],[LTP]]*MIS[[#This Row],[OrderQuantity]]</f>
        <v>495</v>
      </c>
      <c r="AG10655">
        <f>IF(MIS[[#This Row],[OrderSide]]="SELL",MIS[[#This Row],[VALUE]]-MIS[[#This Row],[LIVE_VALUE]],MIS[[#This Row],[LIVE_VALUE]]-MIS[[#This Row],[VALUE]])</f>
        <v>294</v>
      </c>
      <c r="AH10655" t="str" cm="1">
        <f t="array" ref="AH10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55" t="str">
        <f>MIS[[#This Row],[TRADING SYMBOL]]</f>
        <v>SENSEX2552078600PE</v>
      </c>
      <c r="AJ10655" t="str">
        <f>IF(RIGHT(MIS[[#This Row],[Main/Hedge]],4)="MAIN","MAIN","HEDGE")</f>
        <v>HEDGE</v>
      </c>
      <c r="AK10655" t="str" cm="1">
        <f t="array" ref="AK10655">_xlfn._xlws.FILTER(Table4[Column1],ISNUMBER(SEARCH(Table4[Column1],MIS[[#This Row],[OrderUniqueIdentifier]])),"")</f>
        <v>XYT</v>
      </c>
    </row>
    <row r="10656" spans="1:37" x14ac:dyDescent="0.2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>
        <f>_xlfn.XLOOKUP(MIS[[#This Row],[TRADING SYMBOL]],[1]Sheet1!$D:$D,[1]Sheet1!$C:$C)</f>
        <v>32.799999999999997</v>
      </c>
      <c r="AE10656">
        <f>MIS[[#This Row],[OrderAverageTradedPrice]]*MIS[[#This Row],[OrderQuantity]]</f>
        <v>2600</v>
      </c>
      <c r="AF10656">
        <f>MIS[[#This Row],[LTP]]*MIS[[#This Row],[OrderQuantity]]</f>
        <v>2624</v>
      </c>
      <c r="AG10656">
        <f>IF(MIS[[#This Row],[OrderSide]]="SELL",MIS[[#This Row],[VALUE]]-MIS[[#This Row],[LIVE_VALUE]],MIS[[#This Row],[LIVE_VALUE]]-MIS[[#This Row],[VALUE]])</f>
        <v>-24</v>
      </c>
      <c r="AH10656" t="str" cm="1">
        <f t="array" ref="AH106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6" t="str">
        <f>MIS[[#This Row],[TRADING SYMBOL]]</f>
        <v>SENSEX2552079800PE</v>
      </c>
      <c r="AJ10656" t="str">
        <f>IF(RIGHT(MIS[[#This Row],[Main/Hedge]],4)="MAIN","MAIN","HEDGE")</f>
        <v>HEDGE</v>
      </c>
      <c r="AK10656" t="str" cm="1">
        <f t="array" ref="AK10656">_xlfn._xlws.FILTER(Table4[Column1],ISNUMBER(SEARCH(Table4[Column1],MIS[[#This Row],[OrderUniqueIdentifier]])),"")</f>
        <v>NOTREND</v>
      </c>
    </row>
    <row r="10657" spans="1:37" x14ac:dyDescent="0.2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>
        <f>_xlfn.XLOOKUP(MIS[[#This Row],[TRADING SYMBOL]],[1]Sheet1!$D:$D,[1]Sheet1!$C:$C)</f>
        <v>32.799999999999997</v>
      </c>
      <c r="AE10657">
        <f>MIS[[#This Row],[OrderAverageTradedPrice]]*MIS[[#This Row],[OrderQuantity]]</f>
        <v>2608</v>
      </c>
      <c r="AF10657">
        <f>MIS[[#This Row],[LTP]]*MIS[[#This Row],[OrderQuantity]]</f>
        <v>2624</v>
      </c>
      <c r="AG10657">
        <f>IF(MIS[[#This Row],[OrderSide]]="SELL",MIS[[#This Row],[VALUE]]-MIS[[#This Row],[LIVE_VALUE]],MIS[[#This Row],[LIVE_VALUE]]-MIS[[#This Row],[VALUE]])</f>
        <v>-16</v>
      </c>
      <c r="AH10657" t="str" cm="1">
        <f t="array" ref="AH106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7" t="str">
        <f>MIS[[#This Row],[TRADING SYMBOL]]</f>
        <v>SENSEX2552079800PE</v>
      </c>
      <c r="AJ10657" t="str">
        <f>IF(RIGHT(MIS[[#This Row],[Main/Hedge]],4)="MAIN","MAIN","HEDGE")</f>
        <v>HEDGE</v>
      </c>
      <c r="AK10657" t="str" cm="1">
        <f t="array" ref="AK10657">_xlfn._xlws.FILTER(Table4[Column1],ISNUMBER(SEARCH(Table4[Column1],MIS[[#This Row],[OrderUniqueIdentifier]])),"")</f>
        <v>NOTREND</v>
      </c>
    </row>
    <row r="10658" spans="1:37" x14ac:dyDescent="0.2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>
        <f>_xlfn.XLOOKUP(MIS[[#This Row],[TRADING SYMBOL]],[1]Sheet1!$D:$D,[1]Sheet1!$C:$C)</f>
        <v>4.0999999999999996</v>
      </c>
      <c r="AE10658">
        <f>MIS[[#This Row],[OrderAverageTradedPrice]]*MIS[[#This Row],[OrderQuantity]]</f>
        <v>210</v>
      </c>
      <c r="AF10658">
        <f>MIS[[#This Row],[LTP]]*MIS[[#This Row],[OrderQuantity]]</f>
        <v>164</v>
      </c>
      <c r="AG10658">
        <f>IF(MIS[[#This Row],[OrderSide]]="SELL",MIS[[#This Row],[VALUE]]-MIS[[#This Row],[LIVE_VALUE]],MIS[[#This Row],[LIVE_VALUE]]-MIS[[#This Row],[VALUE]])</f>
        <v>46</v>
      </c>
      <c r="AH10658" t="str" cm="1">
        <f t="array" ref="AH10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58" t="str">
        <f>MIS[[#This Row],[TRADING SYMBOL]]</f>
        <v>SENSEX2552085900CE</v>
      </c>
      <c r="AJ10658" t="str">
        <f>IF(RIGHT(MIS[[#This Row],[Main/Hedge]],4)="MAIN","MAIN","HEDGE")</f>
        <v>HEDGE</v>
      </c>
      <c r="AK10658" t="str" cm="1">
        <f t="array" ref="AK10658">_xlfn._xlws.FILTER(Table4[Column1],ISNUMBER(SEARCH(Table4[Column1],MIS[[#This Row],[OrderUniqueIdentifier]])),"")</f>
        <v>XYT</v>
      </c>
    </row>
    <row r="10659" spans="1:37" x14ac:dyDescent="0.2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>
        <f>_xlfn.XLOOKUP(MIS[[#This Row],[TRADING SYMBOL]],[1]Sheet1!$D:$D,[1]Sheet1!$C:$C)</f>
        <v>17.8</v>
      </c>
      <c r="AE10659">
        <f>MIS[[#This Row],[OrderAverageTradedPrice]]*MIS[[#This Row],[OrderQuantity]]</f>
        <v>337</v>
      </c>
      <c r="AF10659">
        <f>MIS[[#This Row],[LTP]]*MIS[[#This Row],[OrderQuantity]]</f>
        <v>356</v>
      </c>
      <c r="AG10659">
        <f>IF(MIS[[#This Row],[OrderSide]]="SELL",MIS[[#This Row],[VALUE]]-MIS[[#This Row],[LIVE_VALUE]],MIS[[#This Row],[LIVE_VALUE]]-MIS[[#This Row],[VALUE]])</f>
        <v>-19</v>
      </c>
      <c r="AH10659" t="str" cm="1">
        <f t="array" ref="AH106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9" t="str">
        <f>MIS[[#This Row],[TRADING SYMBOL]]</f>
        <v>SENSEX2552084800CE</v>
      </c>
      <c r="AJ10659" t="str">
        <f>IF(RIGHT(MIS[[#This Row],[Main/Hedge]],4)="MAIN","MAIN","HEDGE")</f>
        <v>HEDGE</v>
      </c>
      <c r="AK10659" t="str" cm="1">
        <f t="array" ref="AK10659">_xlfn._xlws.FILTER(Table4[Column1],ISNUMBER(SEARCH(Table4[Column1],MIS[[#This Row],[OrderUniqueIdentifier]])),"")</f>
        <v>NOTREND</v>
      </c>
    </row>
    <row r="10660" spans="1:37" x14ac:dyDescent="0.2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>
        <f>_xlfn.XLOOKUP(MIS[[#This Row],[TRADING SYMBOL]],[1]Sheet1!$D:$D,[1]Sheet1!$C:$C)</f>
        <v>4.0999999999999996</v>
      </c>
      <c r="AE10660">
        <f>MIS[[#This Row],[OrderAverageTradedPrice]]*MIS[[#This Row],[OrderQuantity]]</f>
        <v>105</v>
      </c>
      <c r="AF10660">
        <f>MIS[[#This Row],[LTP]]*MIS[[#This Row],[OrderQuantity]]</f>
        <v>82</v>
      </c>
      <c r="AG10660">
        <f>IF(MIS[[#This Row],[OrderSide]]="SELL",MIS[[#This Row],[VALUE]]-MIS[[#This Row],[LIVE_VALUE]],MIS[[#This Row],[LIVE_VALUE]]-MIS[[#This Row],[VALUE]])</f>
        <v>23</v>
      </c>
      <c r="AH10660" t="str" cm="1">
        <f t="array" ref="AH10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60" t="str">
        <f>MIS[[#This Row],[TRADING SYMBOL]]</f>
        <v>SENSEX2552085900CE</v>
      </c>
      <c r="AJ10660" t="str">
        <f>IF(RIGHT(MIS[[#This Row],[Main/Hedge]],4)="MAIN","MAIN","HEDGE")</f>
        <v>HEDGE</v>
      </c>
      <c r="AK10660" t="str" cm="1">
        <f t="array" ref="AK10660">_xlfn._xlws.FILTER(Table4[Column1],ISNUMBER(SEARCH(Table4[Column1],MIS[[#This Row],[OrderUniqueIdentifier]])),"")</f>
        <v>XYT</v>
      </c>
    </row>
    <row r="10661" spans="1:37" x14ac:dyDescent="0.2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>
        <f>_xlfn.XLOOKUP(MIS[[#This Row],[TRADING SYMBOL]],[1]Sheet1!$D:$D,[1]Sheet1!$C:$C)</f>
        <v>4.0999999999999996</v>
      </c>
      <c r="AE10661">
        <f>MIS[[#This Row],[OrderAverageTradedPrice]]*MIS[[#This Row],[OrderQuantity]]</f>
        <v>105</v>
      </c>
      <c r="AF10661">
        <f>MIS[[#This Row],[LTP]]*MIS[[#This Row],[OrderQuantity]]</f>
        <v>82</v>
      </c>
      <c r="AG10661">
        <f>IF(MIS[[#This Row],[OrderSide]]="SELL",MIS[[#This Row],[VALUE]]-MIS[[#This Row],[LIVE_VALUE]],MIS[[#This Row],[LIVE_VALUE]]-MIS[[#This Row],[VALUE]])</f>
        <v>23</v>
      </c>
      <c r="AH10661" t="str" cm="1">
        <f t="array" ref="AH10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61" t="str">
        <f>MIS[[#This Row],[TRADING SYMBOL]]</f>
        <v>SENSEX2552085900CE</v>
      </c>
      <c r="AJ10661" t="str">
        <f>IF(RIGHT(MIS[[#This Row],[Main/Hedge]],4)="MAIN","MAIN","HEDGE")</f>
        <v>HEDGE</v>
      </c>
      <c r="AK10661" t="str" cm="1">
        <f t="array" ref="AK10661">_xlfn._xlws.FILTER(Table4[Column1],ISNUMBER(SEARCH(Table4[Column1],MIS[[#This Row],[OrderUniqueIdentifier]])),"")</f>
        <v>XYT</v>
      </c>
    </row>
    <row r="10662" spans="1:37" x14ac:dyDescent="0.2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>
        <f>_xlfn.XLOOKUP(MIS[[#This Row],[TRADING SYMBOL]],[1]Sheet1!$D:$D,[1]Sheet1!$C:$C)</f>
        <v>32.799999999999997</v>
      </c>
      <c r="AE10662">
        <f>MIS[[#This Row],[OrderAverageTradedPrice]]*MIS[[#This Row],[OrderQuantity]]</f>
        <v>648</v>
      </c>
      <c r="AF10662">
        <f>MIS[[#This Row],[LTP]]*MIS[[#This Row],[OrderQuantity]]</f>
        <v>656</v>
      </c>
      <c r="AG10662">
        <f>IF(MIS[[#This Row],[OrderSide]]="SELL",MIS[[#This Row],[VALUE]]-MIS[[#This Row],[LIVE_VALUE]],MIS[[#This Row],[LIVE_VALUE]]-MIS[[#This Row],[VALUE]])</f>
        <v>-8</v>
      </c>
      <c r="AH10662" t="str" cm="1">
        <f t="array" ref="AH106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2" t="str">
        <f>MIS[[#This Row],[TRADING SYMBOL]]</f>
        <v>SENSEX2552079800PE</v>
      </c>
      <c r="AJ10662" t="str">
        <f>IF(RIGHT(MIS[[#This Row],[Main/Hedge]],4)="MAIN","MAIN","HEDGE")</f>
        <v>HEDGE</v>
      </c>
      <c r="AK10662" t="str" cm="1">
        <f t="array" ref="AK10662">_xlfn._xlws.FILTER(Table4[Column1],ISNUMBER(SEARCH(Table4[Column1],MIS[[#This Row],[OrderUniqueIdentifier]])),"")</f>
        <v>NOTREND</v>
      </c>
    </row>
    <row r="10663" spans="1:37" x14ac:dyDescent="0.2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>
        <f>_xlfn.XLOOKUP(MIS[[#This Row],[TRADING SYMBOL]],[1]Sheet1!$D:$D,[1]Sheet1!$C:$C)</f>
        <v>8.25</v>
      </c>
      <c r="AE10663">
        <f>MIS[[#This Row],[OrderAverageTradedPrice]]*MIS[[#This Row],[OrderQuantity]]</f>
        <v>262</v>
      </c>
      <c r="AF10663">
        <f>MIS[[#This Row],[LTP]]*MIS[[#This Row],[OrderQuantity]]</f>
        <v>165</v>
      </c>
      <c r="AG10663">
        <f>IF(MIS[[#This Row],[OrderSide]]="SELL",MIS[[#This Row],[VALUE]]-MIS[[#This Row],[LIVE_VALUE]],MIS[[#This Row],[LIVE_VALUE]]-MIS[[#This Row],[VALUE]])</f>
        <v>97</v>
      </c>
      <c r="AH10663" t="str" cm="1">
        <f t="array" ref="AH10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63" t="str">
        <f>MIS[[#This Row],[TRADING SYMBOL]]</f>
        <v>SENSEX2552078600PE</v>
      </c>
      <c r="AJ10663" t="str">
        <f>IF(RIGHT(MIS[[#This Row],[Main/Hedge]],4)="MAIN","MAIN","HEDGE")</f>
        <v>HEDGE</v>
      </c>
      <c r="AK10663" t="str" cm="1">
        <f t="array" ref="AK10663">_xlfn._xlws.FILTER(Table4[Column1],ISNUMBER(SEARCH(Table4[Column1],MIS[[#This Row],[OrderUniqueIdentifier]])),"")</f>
        <v>XYT</v>
      </c>
    </row>
    <row r="10664" spans="1:37" x14ac:dyDescent="0.2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>
        <f>_xlfn.XLOOKUP(MIS[[#This Row],[TRADING SYMBOL]],[1]Sheet1!$D:$D,[1]Sheet1!$C:$C)</f>
        <v>10</v>
      </c>
      <c r="AE10664">
        <f>MIS[[#This Row],[OrderAverageTradedPrice]]*MIS[[#This Row],[OrderQuantity]]</f>
        <v>238</v>
      </c>
      <c r="AF10664">
        <f>MIS[[#This Row],[LTP]]*MIS[[#This Row],[OrderQuantity]]</f>
        <v>200</v>
      </c>
      <c r="AG10664">
        <f>IF(MIS[[#This Row],[OrderSide]]="SELL",MIS[[#This Row],[VALUE]]-MIS[[#This Row],[LIVE_VALUE]],MIS[[#This Row],[LIVE_VALUE]]-MIS[[#This Row],[VALUE]])</f>
        <v>38</v>
      </c>
      <c r="AH10664" t="str" cm="1">
        <f t="array" ref="AH10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64" t="str">
        <f>MIS[[#This Row],[TRADING SYMBOL]]</f>
        <v>SENSEX2552078500PE</v>
      </c>
      <c r="AJ10664" t="str">
        <f>IF(RIGHT(MIS[[#This Row],[Main/Hedge]],4)="MAIN","MAIN","HEDGE")</f>
        <v>HEDGE</v>
      </c>
      <c r="AK10664" t="str" cm="1">
        <f t="array" ref="AK10664">_xlfn._xlws.FILTER(Table4[Column1],ISNUMBER(SEARCH(Table4[Column1],MIS[[#This Row],[OrderUniqueIdentifier]])),"")</f>
        <v>XYT</v>
      </c>
    </row>
    <row r="10665" spans="1:37" x14ac:dyDescent="0.2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>
        <f>_xlfn.XLOOKUP(MIS[[#This Row],[TRADING SYMBOL]],[1]Sheet1!$D:$D,[1]Sheet1!$C:$C)</f>
        <v>3.05</v>
      </c>
      <c r="AE10665">
        <f>MIS[[#This Row],[OrderAverageTradedPrice]]*MIS[[#This Row],[OrderQuantity]]</f>
        <v>221.25</v>
      </c>
      <c r="AF10665">
        <f>MIS[[#This Row],[LTP]]*MIS[[#This Row],[OrderQuantity]]</f>
        <v>228.75</v>
      </c>
      <c r="AG10665">
        <f>IF(MIS[[#This Row],[OrderSide]]="SELL",MIS[[#This Row],[VALUE]]-MIS[[#This Row],[LIVE_VALUE]],MIS[[#This Row],[LIVE_VALUE]]-MIS[[#This Row],[VALUE]])</f>
        <v>-7.5</v>
      </c>
      <c r="AH10665" t="str" cm="1">
        <f t="array" ref="AH10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5" t="str">
        <f>MIS[[#This Row],[TRADING SYMBOL]]</f>
        <v>NIFTY2552226350CE</v>
      </c>
      <c r="AJ10665" t="str">
        <f>IF(RIGHT(MIS[[#This Row],[Main/Hedge]],4)="MAIN","MAIN","HEDGE")</f>
        <v>HEDGE</v>
      </c>
      <c r="AK10665" t="str" cm="1">
        <f t="array" ref="AK10665">_xlfn._xlws.FILTER(Table4[Column1],ISNUMBER(SEARCH(Table4[Column1],MIS[[#This Row],[OrderUniqueIdentifier]])),"")</f>
        <v>NOTREND</v>
      </c>
    </row>
    <row r="10666" spans="1:37" x14ac:dyDescent="0.2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>
        <f>_xlfn.XLOOKUP(MIS[[#This Row],[TRADING SYMBOL]],[1]Sheet1!$D:$D,[1]Sheet1!$C:$C)</f>
        <v>9.25</v>
      </c>
      <c r="AE10666">
        <f>MIS[[#This Row],[OrderAverageTradedPrice]]*MIS[[#This Row],[OrderQuantity]]</f>
        <v>1946.25</v>
      </c>
      <c r="AF10666">
        <f>MIS[[#This Row],[LTP]]*MIS[[#This Row],[OrderQuantity]]</f>
        <v>2081.25</v>
      </c>
      <c r="AG10666">
        <f>IF(MIS[[#This Row],[OrderSide]]="SELL",MIS[[#This Row],[VALUE]]-MIS[[#This Row],[LIVE_VALUE]],MIS[[#This Row],[LIVE_VALUE]]-MIS[[#This Row],[VALUE]])</f>
        <v>-135</v>
      </c>
      <c r="AH10666" t="str" cm="1">
        <f t="array" ref="AH10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6" t="str">
        <f>MIS[[#This Row],[TRADING SYMBOL]]</f>
        <v>NIFTY2552223750PE</v>
      </c>
      <c r="AJ10666" t="str">
        <f>IF(RIGHT(MIS[[#This Row],[Main/Hedge]],4)="MAIN","MAIN","HEDGE")</f>
        <v>HEDGE</v>
      </c>
      <c r="AK10666" t="str" cm="1">
        <f t="array" ref="AK10666">_xlfn._xlws.FILTER(Table4[Column1],ISNUMBER(SEARCH(Table4[Column1],MIS[[#This Row],[OrderUniqueIdentifier]])),"")</f>
        <v>NOTREND</v>
      </c>
    </row>
    <row r="10667" spans="1:37" x14ac:dyDescent="0.2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>
        <f>_xlfn.XLOOKUP(MIS[[#This Row],[TRADING SYMBOL]],[1]Sheet1!$D:$D,[1]Sheet1!$C:$C)</f>
        <v>11.55</v>
      </c>
      <c r="AE10667">
        <f>MIS[[#This Row],[OrderAverageTradedPrice]]*MIS[[#This Row],[OrderQuantity]]</f>
        <v>672</v>
      </c>
      <c r="AF10667">
        <f>MIS[[#This Row],[LTP]]*MIS[[#This Row],[OrderQuantity]]</f>
        <v>693</v>
      </c>
      <c r="AG10667">
        <f>IF(MIS[[#This Row],[OrderSide]]="SELL",MIS[[#This Row],[VALUE]]-MIS[[#This Row],[LIVE_VALUE]],MIS[[#This Row],[LIVE_VALUE]]-MIS[[#This Row],[VALUE]])</f>
        <v>-21</v>
      </c>
      <c r="AH10667" t="str" cm="1">
        <f t="array" ref="AH10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67" t="str">
        <f>MIS[[#This Row],[TRADING SYMBOL]]</f>
        <v>SENSEX2552078400PE</v>
      </c>
      <c r="AJ10667" t="str">
        <f>IF(RIGHT(MIS[[#This Row],[Main/Hedge]],4)="MAIN","MAIN","HEDGE")</f>
        <v>HEDGE</v>
      </c>
      <c r="AK10667" t="str" cm="1">
        <f t="array" ref="AK10667">_xlfn._xlws.FILTER(Table4[Column1],ISNUMBER(SEARCH(Table4[Column1],MIS[[#This Row],[OrderUniqueIdentifier]])),"")</f>
        <v>XYT</v>
      </c>
    </row>
    <row r="10668" spans="1:37" x14ac:dyDescent="0.2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>
        <f>_xlfn.XLOOKUP(MIS[[#This Row],[TRADING SYMBOL]],[1]Sheet1!$D:$D,[1]Sheet1!$C:$C)</f>
        <v>17.8</v>
      </c>
      <c r="AE10668">
        <f>MIS[[#This Row],[OrderAverageTradedPrice]]*MIS[[#This Row],[OrderQuantity]]</f>
        <v>1348</v>
      </c>
      <c r="AF10668">
        <f>MIS[[#This Row],[LTP]]*MIS[[#This Row],[OrderQuantity]]</f>
        <v>1424</v>
      </c>
      <c r="AG10668">
        <f>IF(MIS[[#This Row],[OrderSide]]="SELL",MIS[[#This Row],[VALUE]]-MIS[[#This Row],[LIVE_VALUE]],MIS[[#This Row],[LIVE_VALUE]]-MIS[[#This Row],[VALUE]])</f>
        <v>-76</v>
      </c>
      <c r="AH10668" t="str" cm="1">
        <f t="array" ref="AH106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8" t="str">
        <f>MIS[[#This Row],[TRADING SYMBOL]]</f>
        <v>SENSEX2552084800CE</v>
      </c>
      <c r="AJ10668" t="str">
        <f>IF(RIGHT(MIS[[#This Row],[Main/Hedge]],4)="MAIN","MAIN","HEDGE")</f>
        <v>HEDGE</v>
      </c>
      <c r="AK10668" t="str" cm="1">
        <f t="array" ref="AK10668">_xlfn._xlws.FILTER(Table4[Column1],ISNUMBER(SEARCH(Table4[Column1],MIS[[#This Row],[OrderUniqueIdentifier]])),"")</f>
        <v>NOTREND</v>
      </c>
    </row>
    <row r="10669" spans="1:37" x14ac:dyDescent="0.2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>
        <f>_xlfn.XLOOKUP(MIS[[#This Row],[TRADING SYMBOL]],[1]Sheet1!$D:$D,[1]Sheet1!$C:$C)</f>
        <v>8.25</v>
      </c>
      <c r="AE10669">
        <f>MIS[[#This Row],[OrderAverageTradedPrice]]*MIS[[#This Row],[OrderQuantity]]</f>
        <v>786</v>
      </c>
      <c r="AF10669">
        <f>MIS[[#This Row],[LTP]]*MIS[[#This Row],[OrderQuantity]]</f>
        <v>495</v>
      </c>
      <c r="AG10669">
        <f>IF(MIS[[#This Row],[OrderSide]]="SELL",MIS[[#This Row],[VALUE]]-MIS[[#This Row],[LIVE_VALUE]],MIS[[#This Row],[LIVE_VALUE]]-MIS[[#This Row],[VALUE]])</f>
        <v>291</v>
      </c>
      <c r="AH10669" t="str" cm="1">
        <f t="array" ref="AH10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69" t="str">
        <f>MIS[[#This Row],[TRADING SYMBOL]]</f>
        <v>SENSEX2552078600PE</v>
      </c>
      <c r="AJ10669" t="str">
        <f>IF(RIGHT(MIS[[#This Row],[Main/Hedge]],4)="MAIN","MAIN","HEDGE")</f>
        <v>HEDGE</v>
      </c>
      <c r="AK10669" t="str" cm="1">
        <f t="array" ref="AK10669">_xlfn._xlws.FILTER(Table4[Column1],ISNUMBER(SEARCH(Table4[Column1],MIS[[#This Row],[OrderUniqueIdentifier]])),"")</f>
        <v>XYT</v>
      </c>
    </row>
    <row r="10670" spans="1:37" x14ac:dyDescent="0.2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>
        <f>_xlfn.XLOOKUP(MIS[[#This Row],[TRADING SYMBOL]],[1]Sheet1!$D:$D,[1]Sheet1!$C:$C)</f>
        <v>3.05</v>
      </c>
      <c r="AE10670">
        <f>MIS[[#This Row],[OrderAverageTradedPrice]]*MIS[[#This Row],[OrderQuantity]]</f>
        <v>442.5</v>
      </c>
      <c r="AF10670">
        <f>MIS[[#This Row],[LTP]]*MIS[[#This Row],[OrderQuantity]]</f>
        <v>457.5</v>
      </c>
      <c r="AG10670">
        <f>IF(MIS[[#This Row],[OrderSide]]="SELL",MIS[[#This Row],[VALUE]]-MIS[[#This Row],[LIVE_VALUE]],MIS[[#This Row],[LIVE_VALUE]]-MIS[[#This Row],[VALUE]])</f>
        <v>-15</v>
      </c>
      <c r="AH10670" t="str" cm="1">
        <f t="array" ref="AH106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0" t="str">
        <f>MIS[[#This Row],[TRADING SYMBOL]]</f>
        <v>NIFTY2552226350CE</v>
      </c>
      <c r="AJ10670" t="str">
        <f>IF(RIGHT(MIS[[#This Row],[Main/Hedge]],4)="MAIN","MAIN","HEDGE")</f>
        <v>HEDGE</v>
      </c>
      <c r="AK10670" t="str" cm="1">
        <f t="array" ref="AK10670">_xlfn._xlws.FILTER(Table4[Column1],ISNUMBER(SEARCH(Table4[Column1],MIS[[#This Row],[OrderUniqueIdentifier]])),"")</f>
        <v>NOTREND</v>
      </c>
    </row>
    <row r="10671" spans="1:37" x14ac:dyDescent="0.2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>
        <f>_xlfn.XLOOKUP(MIS[[#This Row],[TRADING SYMBOL]],[1]Sheet1!$D:$D,[1]Sheet1!$C:$C)</f>
        <v>4.0999999999999996</v>
      </c>
      <c r="AE10671">
        <f>MIS[[#This Row],[OrderAverageTradedPrice]]*MIS[[#This Row],[OrderQuantity]]</f>
        <v>210</v>
      </c>
      <c r="AF10671">
        <f>MIS[[#This Row],[LTP]]*MIS[[#This Row],[OrderQuantity]]</f>
        <v>164</v>
      </c>
      <c r="AG10671">
        <f>IF(MIS[[#This Row],[OrderSide]]="SELL",MIS[[#This Row],[VALUE]]-MIS[[#This Row],[LIVE_VALUE]],MIS[[#This Row],[LIVE_VALUE]]-MIS[[#This Row],[VALUE]])</f>
        <v>46</v>
      </c>
      <c r="AH10671" t="str" cm="1">
        <f t="array" ref="AH10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71" t="str">
        <f>MIS[[#This Row],[TRADING SYMBOL]]</f>
        <v>SENSEX2552085900CE</v>
      </c>
      <c r="AJ10671" t="str">
        <f>IF(RIGHT(MIS[[#This Row],[Main/Hedge]],4)="MAIN","MAIN","HEDGE")</f>
        <v>HEDGE</v>
      </c>
      <c r="AK10671" t="str" cm="1">
        <f t="array" ref="AK10671">_xlfn._xlws.FILTER(Table4[Column1],ISNUMBER(SEARCH(Table4[Column1],MIS[[#This Row],[OrderUniqueIdentifier]])),"")</f>
        <v>XYT</v>
      </c>
    </row>
    <row r="10672" spans="1:37" x14ac:dyDescent="0.2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>
        <f>_xlfn.XLOOKUP(MIS[[#This Row],[TRADING SYMBOL]],[1]Sheet1!$D:$D,[1]Sheet1!$C:$C)</f>
        <v>11.55</v>
      </c>
      <c r="AE10672">
        <f>MIS[[#This Row],[OrderAverageTradedPrice]]*MIS[[#This Row],[OrderQuantity]]</f>
        <v>446</v>
      </c>
      <c r="AF10672">
        <f>MIS[[#This Row],[LTP]]*MIS[[#This Row],[OrderQuantity]]</f>
        <v>462</v>
      </c>
      <c r="AG10672">
        <f>IF(MIS[[#This Row],[OrderSide]]="SELL",MIS[[#This Row],[VALUE]]-MIS[[#This Row],[LIVE_VALUE]],MIS[[#This Row],[LIVE_VALUE]]-MIS[[#This Row],[VALUE]])</f>
        <v>-16</v>
      </c>
      <c r="AH10672" t="str" cm="1">
        <f t="array" ref="AH10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72" t="str">
        <f>MIS[[#This Row],[TRADING SYMBOL]]</f>
        <v>SENSEX2552078400PE</v>
      </c>
      <c r="AJ10672" t="str">
        <f>IF(RIGHT(MIS[[#This Row],[Main/Hedge]],4)="MAIN","MAIN","HEDGE")</f>
        <v>HEDGE</v>
      </c>
      <c r="AK10672" t="str" cm="1">
        <f t="array" ref="AK10672">_xlfn._xlws.FILTER(Table4[Column1],ISNUMBER(SEARCH(Table4[Column1],MIS[[#This Row],[OrderUniqueIdentifier]])),"")</f>
        <v>XYT</v>
      </c>
    </row>
    <row r="10673" spans="1:37" x14ac:dyDescent="0.2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>
        <f>_xlfn.XLOOKUP(MIS[[#This Row],[TRADING SYMBOL]],[1]Sheet1!$D:$D,[1]Sheet1!$C:$C)</f>
        <v>17.8</v>
      </c>
      <c r="AE10673">
        <f>MIS[[#This Row],[OrderAverageTradedPrice]]*MIS[[#This Row],[OrderQuantity]]</f>
        <v>674</v>
      </c>
      <c r="AF10673">
        <f>MIS[[#This Row],[LTP]]*MIS[[#This Row],[OrderQuantity]]</f>
        <v>712</v>
      </c>
      <c r="AG10673">
        <f>IF(MIS[[#This Row],[OrderSide]]="SELL",MIS[[#This Row],[VALUE]]-MIS[[#This Row],[LIVE_VALUE]],MIS[[#This Row],[LIVE_VALUE]]-MIS[[#This Row],[VALUE]])</f>
        <v>-38</v>
      </c>
      <c r="AH10673" t="str" cm="1">
        <f t="array" ref="AH106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3" t="str">
        <f>MIS[[#This Row],[TRADING SYMBOL]]</f>
        <v>SENSEX2552084800CE</v>
      </c>
      <c r="AJ10673" t="str">
        <f>IF(RIGHT(MIS[[#This Row],[Main/Hedge]],4)="MAIN","MAIN","HEDGE")</f>
        <v>HEDGE</v>
      </c>
      <c r="AK10673" t="str" cm="1">
        <f t="array" ref="AK10673">_xlfn._xlws.FILTER(Table4[Column1],ISNUMBER(SEARCH(Table4[Column1],MIS[[#This Row],[OrderUniqueIdentifier]])),"")</f>
        <v>NOTREND</v>
      </c>
    </row>
    <row r="10674" spans="1:37" x14ac:dyDescent="0.2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>
        <f>_xlfn.XLOOKUP(MIS[[#This Row],[TRADING SYMBOL]],[1]Sheet1!$D:$D,[1]Sheet1!$C:$C)</f>
        <v>9.25</v>
      </c>
      <c r="AE10674">
        <f>MIS[[#This Row],[OrderAverageTradedPrice]]*MIS[[#This Row],[OrderQuantity]]</f>
        <v>648.75</v>
      </c>
      <c r="AF10674">
        <f>MIS[[#This Row],[LTP]]*MIS[[#This Row],[OrderQuantity]]</f>
        <v>693.75</v>
      </c>
      <c r="AG10674">
        <f>IF(MIS[[#This Row],[OrderSide]]="SELL",MIS[[#This Row],[VALUE]]-MIS[[#This Row],[LIVE_VALUE]],MIS[[#This Row],[LIVE_VALUE]]-MIS[[#This Row],[VALUE]])</f>
        <v>-45</v>
      </c>
      <c r="AH10674" t="str" cm="1">
        <f t="array" ref="AH106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4" t="str">
        <f>MIS[[#This Row],[TRADING SYMBOL]]</f>
        <v>NIFTY2552223750PE</v>
      </c>
      <c r="AJ10674" t="str">
        <f>IF(RIGHT(MIS[[#This Row],[Main/Hedge]],4)="MAIN","MAIN","HEDGE")</f>
        <v>HEDGE</v>
      </c>
      <c r="AK10674" t="str" cm="1">
        <f t="array" ref="AK10674">_xlfn._xlws.FILTER(Table4[Column1],ISNUMBER(SEARCH(Table4[Column1],MIS[[#This Row],[OrderUniqueIdentifier]])),"")</f>
        <v>NOTREND</v>
      </c>
    </row>
    <row r="10675" spans="1:37" x14ac:dyDescent="0.2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>
        <f>_xlfn.XLOOKUP(MIS[[#This Row],[TRADING SYMBOL]],[1]Sheet1!$D:$D,[1]Sheet1!$C:$C)</f>
        <v>17.8</v>
      </c>
      <c r="AE10675">
        <f>MIS[[#This Row],[OrderAverageTradedPrice]]*MIS[[#This Row],[OrderQuantity]]</f>
        <v>337</v>
      </c>
      <c r="AF10675">
        <f>MIS[[#This Row],[LTP]]*MIS[[#This Row],[OrderQuantity]]</f>
        <v>356</v>
      </c>
      <c r="AG10675">
        <f>IF(MIS[[#This Row],[OrderSide]]="SELL",MIS[[#This Row],[VALUE]]-MIS[[#This Row],[LIVE_VALUE]],MIS[[#This Row],[LIVE_VALUE]]-MIS[[#This Row],[VALUE]])</f>
        <v>-19</v>
      </c>
      <c r="AH10675" t="str" cm="1">
        <f t="array" ref="AH106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5" t="str">
        <f>MIS[[#This Row],[TRADING SYMBOL]]</f>
        <v>SENSEX2552084800CE</v>
      </c>
      <c r="AJ10675" t="str">
        <f>IF(RIGHT(MIS[[#This Row],[Main/Hedge]],4)="MAIN","MAIN","HEDGE")</f>
        <v>HEDGE</v>
      </c>
      <c r="AK10675" t="str" cm="1">
        <f t="array" ref="AK10675">_xlfn._xlws.FILTER(Table4[Column1],ISNUMBER(SEARCH(Table4[Column1],MIS[[#This Row],[OrderUniqueIdentifier]])),"")</f>
        <v>NOTREND</v>
      </c>
    </row>
    <row r="10676" spans="1:37" x14ac:dyDescent="0.2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>
        <f>_xlfn.XLOOKUP(MIS[[#This Row],[TRADING SYMBOL]],[1]Sheet1!$D:$D,[1]Sheet1!$C:$C)</f>
        <v>32.799999999999997</v>
      </c>
      <c r="AE10676">
        <f>MIS[[#This Row],[OrderAverageTradedPrice]]*MIS[[#This Row],[OrderQuantity]]</f>
        <v>1956</v>
      </c>
      <c r="AF10676">
        <f>MIS[[#This Row],[LTP]]*MIS[[#This Row],[OrderQuantity]]</f>
        <v>1967.9999999999998</v>
      </c>
      <c r="AG10676">
        <f>IF(MIS[[#This Row],[OrderSide]]="SELL",MIS[[#This Row],[VALUE]]-MIS[[#This Row],[LIVE_VALUE]],MIS[[#This Row],[LIVE_VALUE]]-MIS[[#This Row],[VALUE]])</f>
        <v>-11.999999999999773</v>
      </c>
      <c r="AH10676" t="str" cm="1">
        <f t="array" ref="AH106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6" t="str">
        <f>MIS[[#This Row],[TRADING SYMBOL]]</f>
        <v>SENSEX2552079800PE</v>
      </c>
      <c r="AJ10676" t="str">
        <f>IF(RIGHT(MIS[[#This Row],[Main/Hedge]],4)="MAIN","MAIN","HEDGE")</f>
        <v>HEDGE</v>
      </c>
      <c r="AK10676" t="str" cm="1">
        <f t="array" ref="AK10676">_xlfn._xlws.FILTER(Table4[Column1],ISNUMBER(SEARCH(Table4[Column1],MIS[[#This Row],[OrderUniqueIdentifier]])),"")</f>
        <v>NOTREND</v>
      </c>
    </row>
    <row r="10677" spans="1:37" x14ac:dyDescent="0.2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>
        <f>_xlfn.XLOOKUP(MIS[[#This Row],[TRADING SYMBOL]],[1]Sheet1!$D:$D,[1]Sheet1!$C:$C)</f>
        <v>8.25</v>
      </c>
      <c r="AE10677">
        <f>MIS[[#This Row],[OrderAverageTradedPrice]]*MIS[[#This Row],[OrderQuantity]]</f>
        <v>262</v>
      </c>
      <c r="AF10677">
        <f>MIS[[#This Row],[LTP]]*MIS[[#This Row],[OrderQuantity]]</f>
        <v>165</v>
      </c>
      <c r="AG10677">
        <f>IF(MIS[[#This Row],[OrderSide]]="SELL",MIS[[#This Row],[VALUE]]-MIS[[#This Row],[LIVE_VALUE]],MIS[[#This Row],[LIVE_VALUE]]-MIS[[#This Row],[VALUE]])</f>
        <v>97</v>
      </c>
      <c r="AH10677" t="str" cm="1">
        <f t="array" ref="AH10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77" t="str">
        <f>MIS[[#This Row],[TRADING SYMBOL]]</f>
        <v>SENSEX2552078600PE</v>
      </c>
      <c r="AJ10677" t="str">
        <f>IF(RIGHT(MIS[[#This Row],[Main/Hedge]],4)="MAIN","MAIN","HEDGE")</f>
        <v>HEDGE</v>
      </c>
      <c r="AK10677" t="str" cm="1">
        <f t="array" ref="AK10677">_xlfn._xlws.FILTER(Table4[Column1],ISNUMBER(SEARCH(Table4[Column1],MIS[[#This Row],[OrderUniqueIdentifier]])),"")</f>
        <v>XYT</v>
      </c>
    </row>
    <row r="10678" spans="1:37" x14ac:dyDescent="0.2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>
        <f>_xlfn.XLOOKUP(MIS[[#This Row],[TRADING SYMBOL]],[1]Sheet1!$D:$D,[1]Sheet1!$C:$C)</f>
        <v>10</v>
      </c>
      <c r="AE10678">
        <f>MIS[[#This Row],[OrderAverageTradedPrice]]*MIS[[#This Row],[OrderQuantity]]</f>
        <v>237</v>
      </c>
      <c r="AF10678">
        <f>MIS[[#This Row],[LTP]]*MIS[[#This Row],[OrderQuantity]]</f>
        <v>200</v>
      </c>
      <c r="AG10678">
        <f>IF(MIS[[#This Row],[OrderSide]]="SELL",MIS[[#This Row],[VALUE]]-MIS[[#This Row],[LIVE_VALUE]],MIS[[#This Row],[LIVE_VALUE]]-MIS[[#This Row],[VALUE]])</f>
        <v>37</v>
      </c>
      <c r="AH10678" t="str" cm="1">
        <f t="array" ref="AH10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78" t="str">
        <f>MIS[[#This Row],[TRADING SYMBOL]]</f>
        <v>SENSEX2552078500PE</v>
      </c>
      <c r="AJ10678" t="str">
        <f>IF(RIGHT(MIS[[#This Row],[Main/Hedge]],4)="MAIN","MAIN","HEDGE")</f>
        <v>HEDGE</v>
      </c>
      <c r="AK10678" t="str" cm="1">
        <f t="array" ref="AK10678">_xlfn._xlws.FILTER(Table4[Column1],ISNUMBER(SEARCH(Table4[Column1],MIS[[#This Row],[OrderUniqueIdentifier]])),"")</f>
        <v>XYT</v>
      </c>
    </row>
    <row r="10679" spans="1:37" x14ac:dyDescent="0.2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>
        <f>_xlfn.XLOOKUP(MIS[[#This Row],[TRADING SYMBOL]],[1]Sheet1!$D:$D,[1]Sheet1!$C:$C)</f>
        <v>409.5</v>
      </c>
      <c r="AE10679">
        <f>MIS[[#This Row],[OrderAverageTradedPrice]]*MIS[[#This Row],[OrderQuantity]]</f>
        <v>8045</v>
      </c>
      <c r="AF10679">
        <f>MIS[[#This Row],[LTP]]*MIS[[#This Row],[OrderQuantity]]</f>
        <v>8190</v>
      </c>
      <c r="AG10679">
        <f>IF(MIS[[#This Row],[OrderSide]]="SELL",MIS[[#This Row],[VALUE]]-MIS[[#This Row],[LIVE_VALUE]],MIS[[#This Row],[LIVE_VALUE]]-MIS[[#This Row],[VALUE]])</f>
        <v>145</v>
      </c>
      <c r="AH10679" t="str" cm="1">
        <f t="array" ref="AH10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679" t="str">
        <f>MIS[[#This Row],[TRADING SYMBOL]]</f>
        <v>SENSEX2552082300PE</v>
      </c>
      <c r="AJ10679" t="str">
        <f>IF(RIGHT(MIS[[#This Row],[Main/Hedge]],4)="MAIN","MAIN","HEDGE")</f>
        <v>MAIN</v>
      </c>
      <c r="AK10679" t="str" cm="1">
        <f t="array" ref="AK10679">_xlfn._xlws.FILTER(Table4[Column1],ISNUMBER(SEARCH(Table4[Column1],MIS[[#This Row],[OrderUniqueIdentifier]])),"")</f>
        <v>LONGSHORT</v>
      </c>
    </row>
    <row r="10680" spans="1:37" x14ac:dyDescent="0.2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>
        <f>_xlfn.XLOOKUP(MIS[[#This Row],[TRADING SYMBOL]],[1]Sheet1!$D:$D,[1]Sheet1!$C:$C)</f>
        <v>9.25</v>
      </c>
      <c r="AE10680">
        <f>MIS[[#This Row],[OrderAverageTradedPrice]]*MIS[[#This Row],[OrderQuantity]]</f>
        <v>648.75</v>
      </c>
      <c r="AF10680">
        <f>MIS[[#This Row],[LTP]]*MIS[[#This Row],[OrderQuantity]]</f>
        <v>693.75</v>
      </c>
      <c r="AG10680">
        <f>IF(MIS[[#This Row],[OrderSide]]="SELL",MIS[[#This Row],[VALUE]]-MIS[[#This Row],[LIVE_VALUE]],MIS[[#This Row],[LIVE_VALUE]]-MIS[[#This Row],[VALUE]])</f>
        <v>-45</v>
      </c>
      <c r="AH10680" t="str" cm="1">
        <f t="array" ref="AH106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0" t="str">
        <f>MIS[[#This Row],[TRADING SYMBOL]]</f>
        <v>NIFTY2552223750PE</v>
      </c>
      <c r="AJ10680" t="str">
        <f>IF(RIGHT(MIS[[#This Row],[Main/Hedge]],4)="MAIN","MAIN","HEDGE")</f>
        <v>HEDGE</v>
      </c>
      <c r="AK10680" t="str" cm="1">
        <f t="array" ref="AK10680">_xlfn._xlws.FILTER(Table4[Column1],ISNUMBER(SEARCH(Table4[Column1],MIS[[#This Row],[OrderUniqueIdentifier]])),"")</f>
        <v>NOTREND</v>
      </c>
    </row>
    <row r="10681" spans="1:37" x14ac:dyDescent="0.2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>
        <f>_xlfn.XLOOKUP(MIS[[#This Row],[TRADING SYMBOL]],[1]Sheet1!$D:$D,[1]Sheet1!$C:$C)</f>
        <v>10</v>
      </c>
      <c r="AE10681">
        <f>MIS[[#This Row],[OrderAverageTradedPrice]]*MIS[[#This Row],[OrderQuantity]]</f>
        <v>474</v>
      </c>
      <c r="AF10681">
        <f>MIS[[#This Row],[LTP]]*MIS[[#This Row],[OrderQuantity]]</f>
        <v>400</v>
      </c>
      <c r="AG10681">
        <f>IF(MIS[[#This Row],[OrderSide]]="SELL",MIS[[#This Row],[VALUE]]-MIS[[#This Row],[LIVE_VALUE]],MIS[[#This Row],[LIVE_VALUE]]-MIS[[#This Row],[VALUE]])</f>
        <v>74</v>
      </c>
      <c r="AH10681" t="str" cm="1">
        <f t="array" ref="AH10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81" t="str">
        <f>MIS[[#This Row],[TRADING SYMBOL]]</f>
        <v>SENSEX2552078500PE</v>
      </c>
      <c r="AJ10681" t="str">
        <f>IF(RIGHT(MIS[[#This Row],[Main/Hedge]],4)="MAIN","MAIN","HEDGE")</f>
        <v>HEDGE</v>
      </c>
      <c r="AK10681" t="str" cm="1">
        <f t="array" ref="AK10681">_xlfn._xlws.FILTER(Table4[Column1],ISNUMBER(SEARCH(Table4[Column1],MIS[[#This Row],[OrderUniqueIdentifier]])),"")</f>
        <v>XYT</v>
      </c>
    </row>
    <row r="10682" spans="1:37" x14ac:dyDescent="0.2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>
        <f>_xlfn.XLOOKUP(MIS[[#This Row],[TRADING SYMBOL]],[1]Sheet1!$D:$D,[1]Sheet1!$C:$C)</f>
        <v>32.799999999999997</v>
      </c>
      <c r="AE10682">
        <f>MIS[[#This Row],[OrderAverageTradedPrice]]*MIS[[#This Row],[OrderQuantity]]</f>
        <v>1304</v>
      </c>
      <c r="AF10682">
        <f>MIS[[#This Row],[LTP]]*MIS[[#This Row],[OrderQuantity]]</f>
        <v>1312</v>
      </c>
      <c r="AG10682">
        <f>IF(MIS[[#This Row],[OrderSide]]="SELL",MIS[[#This Row],[VALUE]]-MIS[[#This Row],[LIVE_VALUE]],MIS[[#This Row],[LIVE_VALUE]]-MIS[[#This Row],[VALUE]])</f>
        <v>-8</v>
      </c>
      <c r="AH10682" t="str" cm="1">
        <f t="array" ref="AH106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2" t="str">
        <f>MIS[[#This Row],[TRADING SYMBOL]]</f>
        <v>SENSEX2552079800PE</v>
      </c>
      <c r="AJ10682" t="str">
        <f>IF(RIGHT(MIS[[#This Row],[Main/Hedge]],4)="MAIN","MAIN","HEDGE")</f>
        <v>HEDGE</v>
      </c>
      <c r="AK10682" t="str" cm="1">
        <f t="array" ref="AK10682">_xlfn._xlws.FILTER(Table4[Column1],ISNUMBER(SEARCH(Table4[Column1],MIS[[#This Row],[OrderUniqueIdentifier]])),"")</f>
        <v>NOTREND</v>
      </c>
    </row>
    <row r="10683" spans="1:37" x14ac:dyDescent="0.2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>
        <f>_xlfn.XLOOKUP(MIS[[#This Row],[TRADING SYMBOL]],[1]Sheet1!$D:$D,[1]Sheet1!$C:$C)</f>
        <v>8.25</v>
      </c>
      <c r="AE10683">
        <f>MIS[[#This Row],[OrderAverageTradedPrice]]*MIS[[#This Row],[OrderQuantity]]</f>
        <v>262</v>
      </c>
      <c r="AF10683">
        <f>MIS[[#This Row],[LTP]]*MIS[[#This Row],[OrderQuantity]]</f>
        <v>165</v>
      </c>
      <c r="AG10683">
        <f>IF(MIS[[#This Row],[OrderSide]]="SELL",MIS[[#This Row],[VALUE]]-MIS[[#This Row],[LIVE_VALUE]],MIS[[#This Row],[LIVE_VALUE]]-MIS[[#This Row],[VALUE]])</f>
        <v>97</v>
      </c>
      <c r="AH10683" t="str" cm="1">
        <f t="array" ref="AH10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83" t="str">
        <f>MIS[[#This Row],[TRADING SYMBOL]]</f>
        <v>SENSEX2552078600PE</v>
      </c>
      <c r="AJ10683" t="str">
        <f>IF(RIGHT(MIS[[#This Row],[Main/Hedge]],4)="MAIN","MAIN","HEDGE")</f>
        <v>HEDGE</v>
      </c>
      <c r="AK10683" t="str" cm="1">
        <f t="array" ref="AK10683">_xlfn._xlws.FILTER(Table4[Column1],ISNUMBER(SEARCH(Table4[Column1],MIS[[#This Row],[OrderUniqueIdentifier]])),"")</f>
        <v>XYT</v>
      </c>
    </row>
    <row r="10684" spans="1:37" x14ac:dyDescent="0.2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>
        <f>_xlfn.XLOOKUP(MIS[[#This Row],[TRADING SYMBOL]],[1]Sheet1!$D:$D,[1]Sheet1!$C:$C)</f>
        <v>3.05</v>
      </c>
      <c r="AE10684">
        <f>MIS[[#This Row],[OrderAverageTradedPrice]]*MIS[[#This Row],[OrderQuantity]]</f>
        <v>221.25</v>
      </c>
      <c r="AF10684">
        <f>MIS[[#This Row],[LTP]]*MIS[[#This Row],[OrderQuantity]]</f>
        <v>228.75</v>
      </c>
      <c r="AG10684">
        <f>IF(MIS[[#This Row],[OrderSide]]="SELL",MIS[[#This Row],[VALUE]]-MIS[[#This Row],[LIVE_VALUE]],MIS[[#This Row],[LIVE_VALUE]]-MIS[[#This Row],[VALUE]])</f>
        <v>-7.5</v>
      </c>
      <c r="AH10684" t="str" cm="1">
        <f t="array" ref="AH106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4" t="str">
        <f>MIS[[#This Row],[TRADING SYMBOL]]</f>
        <v>NIFTY2552226350CE</v>
      </c>
      <c r="AJ10684" t="str">
        <f>IF(RIGHT(MIS[[#This Row],[Main/Hedge]],4)="MAIN","MAIN","HEDGE")</f>
        <v>HEDGE</v>
      </c>
      <c r="AK10684" t="str" cm="1">
        <f t="array" ref="AK10684">_xlfn._xlws.FILTER(Table4[Column1],ISNUMBER(SEARCH(Table4[Column1],MIS[[#This Row],[OrderUniqueIdentifier]])),"")</f>
        <v>NOTREND</v>
      </c>
    </row>
    <row r="10685" spans="1:37" x14ac:dyDescent="0.2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>
        <f>_xlfn.XLOOKUP(MIS[[#This Row],[TRADING SYMBOL]],[1]Sheet1!$D:$D,[1]Sheet1!$C:$C)</f>
        <v>4.0999999999999996</v>
      </c>
      <c r="AE10685">
        <f>MIS[[#This Row],[OrderAverageTradedPrice]]*MIS[[#This Row],[OrderQuantity]]</f>
        <v>212</v>
      </c>
      <c r="AF10685">
        <f>MIS[[#This Row],[LTP]]*MIS[[#This Row],[OrderQuantity]]</f>
        <v>164</v>
      </c>
      <c r="AG10685">
        <f>IF(MIS[[#This Row],[OrderSide]]="SELL",MIS[[#This Row],[VALUE]]-MIS[[#This Row],[LIVE_VALUE]],MIS[[#This Row],[LIVE_VALUE]]-MIS[[#This Row],[VALUE]])</f>
        <v>48</v>
      </c>
      <c r="AH10685" t="str" cm="1">
        <f t="array" ref="AH10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85" t="str">
        <f>MIS[[#This Row],[TRADING SYMBOL]]</f>
        <v>SENSEX2552085900CE</v>
      </c>
      <c r="AJ10685" t="str">
        <f>IF(RIGHT(MIS[[#This Row],[Main/Hedge]],4)="MAIN","MAIN","HEDGE")</f>
        <v>HEDGE</v>
      </c>
      <c r="AK10685" t="str" cm="1">
        <f t="array" ref="AK10685">_xlfn._xlws.FILTER(Table4[Column1],ISNUMBER(SEARCH(Table4[Column1],MIS[[#This Row],[OrderUniqueIdentifier]])),"")</f>
        <v>XYT</v>
      </c>
    </row>
    <row r="10686" spans="1:37" x14ac:dyDescent="0.2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>
        <f>_xlfn.XLOOKUP(MIS[[#This Row],[TRADING SYMBOL]],[1]Sheet1!$D:$D,[1]Sheet1!$C:$C)</f>
        <v>17.8</v>
      </c>
      <c r="AE10686">
        <f>MIS[[#This Row],[OrderAverageTradedPrice]]*MIS[[#This Row],[OrderQuantity]]</f>
        <v>336</v>
      </c>
      <c r="AF10686">
        <f>MIS[[#This Row],[LTP]]*MIS[[#This Row],[OrderQuantity]]</f>
        <v>356</v>
      </c>
      <c r="AG10686">
        <f>IF(MIS[[#This Row],[OrderSide]]="SELL",MIS[[#This Row],[VALUE]]-MIS[[#This Row],[LIVE_VALUE]],MIS[[#This Row],[LIVE_VALUE]]-MIS[[#This Row],[VALUE]])</f>
        <v>-20</v>
      </c>
      <c r="AH10686" t="str" cm="1">
        <f t="array" ref="AH10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6" t="str">
        <f>MIS[[#This Row],[TRADING SYMBOL]]</f>
        <v>SENSEX2552084800CE</v>
      </c>
      <c r="AJ10686" t="str">
        <f>IF(RIGHT(MIS[[#This Row],[Main/Hedge]],4)="MAIN","MAIN","HEDGE")</f>
        <v>HEDGE</v>
      </c>
      <c r="AK10686" t="str" cm="1">
        <f t="array" ref="AK10686">_xlfn._xlws.FILTER(Table4[Column1],ISNUMBER(SEARCH(Table4[Column1],MIS[[#This Row],[OrderUniqueIdentifier]])),"")</f>
        <v>NOTREND</v>
      </c>
    </row>
    <row r="10687" spans="1:37" x14ac:dyDescent="0.2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>
        <f>_xlfn.XLOOKUP(MIS[[#This Row],[TRADING SYMBOL]],[1]Sheet1!$D:$D,[1]Sheet1!$C:$C)</f>
        <v>8.25</v>
      </c>
      <c r="AE10687">
        <f>MIS[[#This Row],[OrderAverageTradedPrice]]*MIS[[#This Row],[OrderQuantity]]</f>
        <v>262</v>
      </c>
      <c r="AF10687">
        <f>MIS[[#This Row],[LTP]]*MIS[[#This Row],[OrderQuantity]]</f>
        <v>165</v>
      </c>
      <c r="AG10687">
        <f>IF(MIS[[#This Row],[OrderSide]]="SELL",MIS[[#This Row],[VALUE]]-MIS[[#This Row],[LIVE_VALUE]],MIS[[#This Row],[LIVE_VALUE]]-MIS[[#This Row],[VALUE]])</f>
        <v>97</v>
      </c>
      <c r="AH10687" t="str" cm="1">
        <f t="array" ref="AH10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87" t="str">
        <f>MIS[[#This Row],[TRADING SYMBOL]]</f>
        <v>SENSEX2552078600PE</v>
      </c>
      <c r="AJ10687" t="str">
        <f>IF(RIGHT(MIS[[#This Row],[Main/Hedge]],4)="MAIN","MAIN","HEDGE")</f>
        <v>HEDGE</v>
      </c>
      <c r="AK10687" t="str" cm="1">
        <f t="array" ref="AK10687">_xlfn._xlws.FILTER(Table4[Column1],ISNUMBER(SEARCH(Table4[Column1],MIS[[#This Row],[OrderUniqueIdentifier]])),"")</f>
        <v>XYT</v>
      </c>
    </row>
    <row r="10688" spans="1:37" x14ac:dyDescent="0.2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>
        <f>_xlfn.XLOOKUP(MIS[[#This Row],[TRADING SYMBOL]],[1]Sheet1!$D:$D,[1]Sheet1!$C:$C)</f>
        <v>10</v>
      </c>
      <c r="AE10688">
        <f>MIS[[#This Row],[OrderAverageTradedPrice]]*MIS[[#This Row],[OrderQuantity]]</f>
        <v>237</v>
      </c>
      <c r="AF10688">
        <f>MIS[[#This Row],[LTP]]*MIS[[#This Row],[OrderQuantity]]</f>
        <v>200</v>
      </c>
      <c r="AG10688">
        <f>IF(MIS[[#This Row],[OrderSide]]="SELL",MIS[[#This Row],[VALUE]]-MIS[[#This Row],[LIVE_VALUE]],MIS[[#This Row],[LIVE_VALUE]]-MIS[[#This Row],[VALUE]])</f>
        <v>37</v>
      </c>
      <c r="AH10688" t="str" cm="1">
        <f t="array" ref="AH10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88" t="str">
        <f>MIS[[#This Row],[TRADING SYMBOL]]</f>
        <v>SENSEX2552078500PE</v>
      </c>
      <c r="AJ10688" t="str">
        <f>IF(RIGHT(MIS[[#This Row],[Main/Hedge]],4)="MAIN","MAIN","HEDGE")</f>
        <v>HEDGE</v>
      </c>
      <c r="AK10688" t="str" cm="1">
        <f t="array" ref="AK10688">_xlfn._xlws.FILTER(Table4[Column1],ISNUMBER(SEARCH(Table4[Column1],MIS[[#This Row],[OrderUniqueIdentifier]])),"")</f>
        <v>XYT</v>
      </c>
    </row>
    <row r="10689" spans="1:37" x14ac:dyDescent="0.2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>
        <f>_xlfn.XLOOKUP(MIS[[#This Row],[TRADING SYMBOL]],[1]Sheet1!$D:$D,[1]Sheet1!$C:$C)</f>
        <v>4.0999999999999996</v>
      </c>
      <c r="AE10689">
        <f>MIS[[#This Row],[OrderAverageTradedPrice]]*MIS[[#This Row],[OrderQuantity]]</f>
        <v>105</v>
      </c>
      <c r="AF10689">
        <f>MIS[[#This Row],[LTP]]*MIS[[#This Row],[OrderQuantity]]</f>
        <v>82</v>
      </c>
      <c r="AG10689">
        <f>IF(MIS[[#This Row],[OrderSide]]="SELL",MIS[[#This Row],[VALUE]]-MIS[[#This Row],[LIVE_VALUE]],MIS[[#This Row],[LIVE_VALUE]]-MIS[[#This Row],[VALUE]])</f>
        <v>23</v>
      </c>
      <c r="AH10689" t="str" cm="1">
        <f t="array" ref="AH10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89" t="str">
        <f>MIS[[#This Row],[TRADING SYMBOL]]</f>
        <v>SENSEX2552085900CE</v>
      </c>
      <c r="AJ10689" t="str">
        <f>IF(RIGHT(MIS[[#This Row],[Main/Hedge]],4)="MAIN","MAIN","HEDGE")</f>
        <v>HEDGE</v>
      </c>
      <c r="AK10689" t="str" cm="1">
        <f t="array" ref="AK10689">_xlfn._xlws.FILTER(Table4[Column1],ISNUMBER(SEARCH(Table4[Column1],MIS[[#This Row],[OrderUniqueIdentifier]])),"")</f>
        <v>XYT</v>
      </c>
    </row>
    <row r="10690" spans="1:37" x14ac:dyDescent="0.2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>
        <f>_xlfn.XLOOKUP(MIS[[#This Row],[TRADING SYMBOL]],[1]Sheet1!$D:$D,[1]Sheet1!$C:$C)</f>
        <v>32.799999999999997</v>
      </c>
      <c r="AE10690">
        <f>MIS[[#This Row],[OrderAverageTradedPrice]]*MIS[[#This Row],[OrderQuantity]]</f>
        <v>652</v>
      </c>
      <c r="AF10690">
        <f>MIS[[#This Row],[LTP]]*MIS[[#This Row],[OrderQuantity]]</f>
        <v>656</v>
      </c>
      <c r="AG10690">
        <f>IF(MIS[[#This Row],[OrderSide]]="SELL",MIS[[#This Row],[VALUE]]-MIS[[#This Row],[LIVE_VALUE]],MIS[[#This Row],[LIVE_VALUE]]-MIS[[#This Row],[VALUE]])</f>
        <v>-4</v>
      </c>
      <c r="AH10690" t="str" cm="1">
        <f t="array" ref="AH10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0" t="str">
        <f>MIS[[#This Row],[TRADING SYMBOL]]</f>
        <v>SENSEX2552079800PE</v>
      </c>
      <c r="AJ10690" t="str">
        <f>IF(RIGHT(MIS[[#This Row],[Main/Hedge]],4)="MAIN","MAIN","HEDGE")</f>
        <v>HEDGE</v>
      </c>
      <c r="AK10690" t="str" cm="1">
        <f t="array" ref="AK10690">_xlfn._xlws.FILTER(Table4[Column1],ISNUMBER(SEARCH(Table4[Column1],MIS[[#This Row],[OrderUniqueIdentifier]])),"")</f>
        <v>NOTREND</v>
      </c>
    </row>
    <row r="10691" spans="1:37" x14ac:dyDescent="0.2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>
        <f>_xlfn.XLOOKUP(MIS[[#This Row],[TRADING SYMBOL]],[1]Sheet1!$D:$D,[1]Sheet1!$C:$C)</f>
        <v>10</v>
      </c>
      <c r="AE10691">
        <f>MIS[[#This Row],[OrderAverageTradedPrice]]*MIS[[#This Row],[OrderQuantity]]</f>
        <v>237</v>
      </c>
      <c r="AF10691">
        <f>MIS[[#This Row],[LTP]]*MIS[[#This Row],[OrderQuantity]]</f>
        <v>200</v>
      </c>
      <c r="AG10691">
        <f>IF(MIS[[#This Row],[OrderSide]]="SELL",MIS[[#This Row],[VALUE]]-MIS[[#This Row],[LIVE_VALUE]],MIS[[#This Row],[LIVE_VALUE]]-MIS[[#This Row],[VALUE]])</f>
        <v>37</v>
      </c>
      <c r="AH10691" t="str" cm="1">
        <f t="array" ref="AH10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91" t="str">
        <f>MIS[[#This Row],[TRADING SYMBOL]]</f>
        <v>SENSEX2552078500PE</v>
      </c>
      <c r="AJ10691" t="str">
        <f>IF(RIGHT(MIS[[#This Row],[Main/Hedge]],4)="MAIN","MAIN","HEDGE")</f>
        <v>HEDGE</v>
      </c>
      <c r="AK10691" t="str" cm="1">
        <f t="array" ref="AK10691">_xlfn._xlws.FILTER(Table4[Column1],ISNUMBER(SEARCH(Table4[Column1],MIS[[#This Row],[OrderUniqueIdentifier]])),"")</f>
        <v>XYT</v>
      </c>
    </row>
    <row r="10692" spans="1:37" x14ac:dyDescent="0.2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>
        <f>_xlfn.XLOOKUP(MIS[[#This Row],[TRADING SYMBOL]],[1]Sheet1!$D:$D,[1]Sheet1!$C:$C)</f>
        <v>8.25</v>
      </c>
      <c r="AE10692">
        <f>MIS[[#This Row],[OrderAverageTradedPrice]]*MIS[[#This Row],[OrderQuantity]]</f>
        <v>262</v>
      </c>
      <c r="AF10692">
        <f>MIS[[#This Row],[LTP]]*MIS[[#This Row],[OrderQuantity]]</f>
        <v>165</v>
      </c>
      <c r="AG10692">
        <f>IF(MIS[[#This Row],[OrderSide]]="SELL",MIS[[#This Row],[VALUE]]-MIS[[#This Row],[LIVE_VALUE]],MIS[[#This Row],[LIVE_VALUE]]-MIS[[#This Row],[VALUE]])</f>
        <v>97</v>
      </c>
      <c r="AH10692" t="str" cm="1">
        <f t="array" ref="AH10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92" t="str">
        <f>MIS[[#This Row],[TRADING SYMBOL]]</f>
        <v>SENSEX2552078600PE</v>
      </c>
      <c r="AJ10692" t="str">
        <f>IF(RIGHT(MIS[[#This Row],[Main/Hedge]],4)="MAIN","MAIN","HEDGE")</f>
        <v>HEDGE</v>
      </c>
      <c r="AK10692" t="str" cm="1">
        <f t="array" ref="AK10692">_xlfn._xlws.FILTER(Table4[Column1],ISNUMBER(SEARCH(Table4[Column1],MIS[[#This Row],[OrderUniqueIdentifier]])),"")</f>
        <v>XYT</v>
      </c>
    </row>
    <row r="10693" spans="1:37" x14ac:dyDescent="0.2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>
        <f>_xlfn.XLOOKUP(MIS[[#This Row],[TRADING SYMBOL]],[1]Sheet1!$D:$D,[1]Sheet1!$C:$C)</f>
        <v>3.05</v>
      </c>
      <c r="AE10693">
        <f>MIS[[#This Row],[OrderAverageTradedPrice]]*MIS[[#This Row],[OrderQuantity]]</f>
        <v>221.25</v>
      </c>
      <c r="AF10693">
        <f>MIS[[#This Row],[LTP]]*MIS[[#This Row],[OrderQuantity]]</f>
        <v>228.75</v>
      </c>
      <c r="AG10693">
        <f>IF(MIS[[#This Row],[OrderSide]]="SELL",MIS[[#This Row],[VALUE]]-MIS[[#This Row],[LIVE_VALUE]],MIS[[#This Row],[LIVE_VALUE]]-MIS[[#This Row],[VALUE]])</f>
        <v>-7.5</v>
      </c>
      <c r="AH10693" t="str" cm="1">
        <f t="array" ref="AH10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3" t="str">
        <f>MIS[[#This Row],[TRADING SYMBOL]]</f>
        <v>NIFTY2552226350CE</v>
      </c>
      <c r="AJ10693" t="str">
        <f>IF(RIGHT(MIS[[#This Row],[Main/Hedge]],4)="MAIN","MAIN","HEDGE")</f>
        <v>HEDGE</v>
      </c>
      <c r="AK10693" t="str" cm="1">
        <f t="array" ref="AK10693">_xlfn._xlws.FILTER(Table4[Column1],ISNUMBER(SEARCH(Table4[Column1],MIS[[#This Row],[OrderUniqueIdentifier]])),"")</f>
        <v>NOTREND</v>
      </c>
    </row>
    <row r="10694" spans="1:37" x14ac:dyDescent="0.2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>
        <f>_xlfn.XLOOKUP(MIS[[#This Row],[TRADING SYMBOL]],[1]Sheet1!$D:$D,[1]Sheet1!$C:$C)</f>
        <v>4.0999999999999996</v>
      </c>
      <c r="AE10694">
        <f>MIS[[#This Row],[OrderAverageTradedPrice]]*MIS[[#This Row],[OrderQuantity]]</f>
        <v>106</v>
      </c>
      <c r="AF10694">
        <f>MIS[[#This Row],[LTP]]*MIS[[#This Row],[OrderQuantity]]</f>
        <v>82</v>
      </c>
      <c r="AG10694">
        <f>IF(MIS[[#This Row],[OrderSide]]="SELL",MIS[[#This Row],[VALUE]]-MIS[[#This Row],[LIVE_VALUE]],MIS[[#This Row],[LIVE_VALUE]]-MIS[[#This Row],[VALUE]])</f>
        <v>24</v>
      </c>
      <c r="AH10694" t="str" cm="1">
        <f t="array" ref="AH10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94" t="str">
        <f>MIS[[#This Row],[TRADING SYMBOL]]</f>
        <v>SENSEX2552085900CE</v>
      </c>
      <c r="AJ10694" t="str">
        <f>IF(RIGHT(MIS[[#This Row],[Main/Hedge]],4)="MAIN","MAIN","HEDGE")</f>
        <v>HEDGE</v>
      </c>
      <c r="AK10694" t="str" cm="1">
        <f t="array" ref="AK10694">_xlfn._xlws.FILTER(Table4[Column1],ISNUMBER(SEARCH(Table4[Column1],MIS[[#This Row],[OrderUniqueIdentifier]])),"")</f>
        <v>XYT</v>
      </c>
    </row>
    <row r="10695" spans="1:37" x14ac:dyDescent="0.2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>
        <f>_xlfn.XLOOKUP(MIS[[#This Row],[TRADING SYMBOL]],[1]Sheet1!$D:$D,[1]Sheet1!$C:$C)</f>
        <v>8.25</v>
      </c>
      <c r="AE10695">
        <f>MIS[[#This Row],[OrderAverageTradedPrice]]*MIS[[#This Row],[OrderQuantity]]</f>
        <v>262</v>
      </c>
      <c r="AF10695">
        <f>MIS[[#This Row],[LTP]]*MIS[[#This Row],[OrderQuantity]]</f>
        <v>165</v>
      </c>
      <c r="AG10695">
        <f>IF(MIS[[#This Row],[OrderSide]]="SELL",MIS[[#This Row],[VALUE]]-MIS[[#This Row],[LIVE_VALUE]],MIS[[#This Row],[LIVE_VALUE]]-MIS[[#This Row],[VALUE]])</f>
        <v>97</v>
      </c>
      <c r="AH10695" t="str" cm="1">
        <f t="array" ref="AH10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95" t="str">
        <f>MIS[[#This Row],[TRADING SYMBOL]]</f>
        <v>SENSEX2552078600PE</v>
      </c>
      <c r="AJ10695" t="str">
        <f>IF(RIGHT(MIS[[#This Row],[Main/Hedge]],4)="MAIN","MAIN","HEDGE")</f>
        <v>HEDGE</v>
      </c>
      <c r="AK10695" t="str" cm="1">
        <f t="array" ref="AK10695">_xlfn._xlws.FILTER(Table4[Column1],ISNUMBER(SEARCH(Table4[Column1],MIS[[#This Row],[OrderUniqueIdentifier]])),"")</f>
        <v>XYT</v>
      </c>
    </row>
    <row r="10696" spans="1:37" x14ac:dyDescent="0.2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>
        <f>_xlfn.XLOOKUP(MIS[[#This Row],[TRADING SYMBOL]],[1]Sheet1!$D:$D,[1]Sheet1!$C:$C)</f>
        <v>17.8</v>
      </c>
      <c r="AE10696">
        <f>MIS[[#This Row],[OrderAverageTradedPrice]]*MIS[[#This Row],[OrderQuantity]]</f>
        <v>337</v>
      </c>
      <c r="AF10696">
        <f>MIS[[#This Row],[LTP]]*MIS[[#This Row],[OrderQuantity]]</f>
        <v>356</v>
      </c>
      <c r="AG10696">
        <f>IF(MIS[[#This Row],[OrderSide]]="SELL",MIS[[#This Row],[VALUE]]-MIS[[#This Row],[LIVE_VALUE]],MIS[[#This Row],[LIVE_VALUE]]-MIS[[#This Row],[VALUE]])</f>
        <v>-19</v>
      </c>
      <c r="AH10696" t="str" cm="1">
        <f t="array" ref="AH10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6" t="str">
        <f>MIS[[#This Row],[TRADING SYMBOL]]</f>
        <v>SENSEX2552084800CE</v>
      </c>
      <c r="AJ10696" t="str">
        <f>IF(RIGHT(MIS[[#This Row],[Main/Hedge]],4)="MAIN","MAIN","HEDGE")</f>
        <v>HEDGE</v>
      </c>
      <c r="AK10696" t="str" cm="1">
        <f t="array" ref="AK10696">_xlfn._xlws.FILTER(Table4[Column1],ISNUMBER(SEARCH(Table4[Column1],MIS[[#This Row],[OrderUniqueIdentifier]])),"")</f>
        <v>NOTREND</v>
      </c>
    </row>
    <row r="10697" spans="1:37" x14ac:dyDescent="0.2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>
        <f>_xlfn.XLOOKUP(MIS[[#This Row],[TRADING SYMBOL]],[1]Sheet1!$D:$D,[1]Sheet1!$C:$C)</f>
        <v>3.05</v>
      </c>
      <c r="AE10697">
        <f>MIS[[#This Row],[OrderAverageTradedPrice]]*MIS[[#This Row],[OrderQuantity]]</f>
        <v>221.25</v>
      </c>
      <c r="AF10697">
        <f>MIS[[#This Row],[LTP]]*MIS[[#This Row],[OrderQuantity]]</f>
        <v>228.75</v>
      </c>
      <c r="AG10697">
        <f>IF(MIS[[#This Row],[OrderSide]]="SELL",MIS[[#This Row],[VALUE]]-MIS[[#This Row],[LIVE_VALUE]],MIS[[#This Row],[LIVE_VALUE]]-MIS[[#This Row],[VALUE]])</f>
        <v>-7.5</v>
      </c>
      <c r="AH10697" t="str" cm="1">
        <f t="array" ref="AH10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7" t="str">
        <f>MIS[[#This Row],[TRADING SYMBOL]]</f>
        <v>NIFTY2552226350CE</v>
      </c>
      <c r="AJ10697" t="str">
        <f>IF(RIGHT(MIS[[#This Row],[Main/Hedge]],4)="MAIN","MAIN","HEDGE")</f>
        <v>HEDGE</v>
      </c>
      <c r="AK10697" t="str" cm="1">
        <f t="array" ref="AK10697">_xlfn._xlws.FILTER(Table4[Column1],ISNUMBER(SEARCH(Table4[Column1],MIS[[#This Row],[OrderUniqueIdentifier]])),"")</f>
        <v>NOTREND</v>
      </c>
    </row>
    <row r="10698" spans="1:37" x14ac:dyDescent="0.2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>
        <f>_xlfn.XLOOKUP(MIS[[#This Row],[TRADING SYMBOL]],[1]Sheet1!$D:$D,[1]Sheet1!$C:$C)</f>
        <v>9.25</v>
      </c>
      <c r="AE10698">
        <f>MIS[[#This Row],[OrderAverageTradedPrice]]*MIS[[#This Row],[OrderQuantity]]</f>
        <v>648.75</v>
      </c>
      <c r="AF10698">
        <f>MIS[[#This Row],[LTP]]*MIS[[#This Row],[OrderQuantity]]</f>
        <v>693.75</v>
      </c>
      <c r="AG10698">
        <f>IF(MIS[[#This Row],[OrderSide]]="SELL",MIS[[#This Row],[VALUE]]-MIS[[#This Row],[LIVE_VALUE]],MIS[[#This Row],[LIVE_VALUE]]-MIS[[#This Row],[VALUE]])</f>
        <v>-45</v>
      </c>
      <c r="AH10698" t="str" cm="1">
        <f t="array" ref="AH10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8" t="str">
        <f>MIS[[#This Row],[TRADING SYMBOL]]</f>
        <v>NIFTY2552223750PE</v>
      </c>
      <c r="AJ10698" t="str">
        <f>IF(RIGHT(MIS[[#This Row],[Main/Hedge]],4)="MAIN","MAIN","HEDGE")</f>
        <v>HEDGE</v>
      </c>
      <c r="AK10698" t="str" cm="1">
        <f t="array" ref="AK10698">_xlfn._xlws.FILTER(Table4[Column1],ISNUMBER(SEARCH(Table4[Column1],MIS[[#This Row],[OrderUniqueIdentifier]])),"")</f>
        <v>NOTREND</v>
      </c>
    </row>
    <row r="10699" spans="1:37" x14ac:dyDescent="0.2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>
        <f>_xlfn.XLOOKUP(MIS[[#This Row],[TRADING SYMBOL]],[1]Sheet1!$D:$D,[1]Sheet1!$C:$C)</f>
        <v>17.8</v>
      </c>
      <c r="AE10699">
        <f>MIS[[#This Row],[OrderAverageTradedPrice]]*MIS[[#This Row],[OrderQuantity]]</f>
        <v>674</v>
      </c>
      <c r="AF10699">
        <f>MIS[[#This Row],[LTP]]*MIS[[#This Row],[OrderQuantity]]</f>
        <v>712</v>
      </c>
      <c r="AG10699">
        <f>IF(MIS[[#This Row],[OrderSide]]="SELL",MIS[[#This Row],[VALUE]]-MIS[[#This Row],[LIVE_VALUE]],MIS[[#This Row],[LIVE_VALUE]]-MIS[[#This Row],[VALUE]])</f>
        <v>-38</v>
      </c>
      <c r="AH10699" t="str" cm="1">
        <f t="array" ref="AH10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9" t="str">
        <f>MIS[[#This Row],[TRADING SYMBOL]]</f>
        <v>SENSEX2552084800CE</v>
      </c>
      <c r="AJ10699" t="str">
        <f>IF(RIGHT(MIS[[#This Row],[Main/Hedge]],4)="MAIN","MAIN","HEDGE")</f>
        <v>HEDGE</v>
      </c>
      <c r="AK10699" t="str" cm="1">
        <f t="array" ref="AK10699">_xlfn._xlws.FILTER(Table4[Column1],ISNUMBER(SEARCH(Table4[Column1],MIS[[#This Row],[OrderUniqueIdentifier]])),"")</f>
        <v>NOTREND</v>
      </c>
    </row>
    <row r="10700" spans="1:37" x14ac:dyDescent="0.2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>
        <f>_xlfn.XLOOKUP(MIS[[#This Row],[TRADING SYMBOL]],[1]Sheet1!$D:$D,[1]Sheet1!$C:$C)</f>
        <v>32.799999999999997</v>
      </c>
      <c r="AE10700">
        <f>MIS[[#This Row],[OrderAverageTradedPrice]]*MIS[[#This Row],[OrderQuantity]]</f>
        <v>2592</v>
      </c>
      <c r="AF10700">
        <f>MIS[[#This Row],[LTP]]*MIS[[#This Row],[OrderQuantity]]</f>
        <v>2624</v>
      </c>
      <c r="AG10700">
        <f>IF(MIS[[#This Row],[OrderSide]]="SELL",MIS[[#This Row],[VALUE]]-MIS[[#This Row],[LIVE_VALUE]],MIS[[#This Row],[LIVE_VALUE]]-MIS[[#This Row],[VALUE]])</f>
        <v>-32</v>
      </c>
      <c r="AH10700" t="str" cm="1">
        <f t="array" ref="AH10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0" t="str">
        <f>MIS[[#This Row],[TRADING SYMBOL]]</f>
        <v>SENSEX2552079800PE</v>
      </c>
      <c r="AJ10700" t="str">
        <f>IF(RIGHT(MIS[[#This Row],[Main/Hedge]],4)="MAIN","MAIN","HEDGE")</f>
        <v>HEDGE</v>
      </c>
      <c r="AK10700" t="str" cm="1">
        <f t="array" ref="AK10700">_xlfn._xlws.FILTER(Table4[Column1],ISNUMBER(SEARCH(Table4[Column1],MIS[[#This Row],[OrderUniqueIdentifier]])),"")</f>
        <v>NOTREND</v>
      </c>
    </row>
    <row r="10701" spans="1:37" x14ac:dyDescent="0.2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>
        <f>_xlfn.XLOOKUP(MIS[[#This Row],[TRADING SYMBOL]],[1]Sheet1!$D:$D,[1]Sheet1!$C:$C)</f>
        <v>3.05</v>
      </c>
      <c r="AE10701">
        <f>MIS[[#This Row],[OrderAverageTradedPrice]]*MIS[[#This Row],[OrderQuantity]]</f>
        <v>221.25</v>
      </c>
      <c r="AF10701">
        <f>MIS[[#This Row],[LTP]]*MIS[[#This Row],[OrderQuantity]]</f>
        <v>228.75</v>
      </c>
      <c r="AG10701">
        <f>IF(MIS[[#This Row],[OrderSide]]="SELL",MIS[[#This Row],[VALUE]]-MIS[[#This Row],[LIVE_VALUE]],MIS[[#This Row],[LIVE_VALUE]]-MIS[[#This Row],[VALUE]])</f>
        <v>-7.5</v>
      </c>
      <c r="AH10701" t="str" cm="1">
        <f t="array" ref="AH10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1" t="str">
        <f>MIS[[#This Row],[TRADING SYMBOL]]</f>
        <v>NIFTY2552226350CE</v>
      </c>
      <c r="AJ10701" t="str">
        <f>IF(RIGHT(MIS[[#This Row],[Main/Hedge]],4)="MAIN","MAIN","HEDGE")</f>
        <v>HEDGE</v>
      </c>
      <c r="AK10701" t="str" cm="1">
        <f t="array" ref="AK10701">_xlfn._xlws.FILTER(Table4[Column1],ISNUMBER(SEARCH(Table4[Column1],MIS[[#This Row],[OrderUniqueIdentifier]])),"")</f>
        <v>NOTREND</v>
      </c>
    </row>
    <row r="10702" spans="1:37" x14ac:dyDescent="0.2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>
        <f>_xlfn.XLOOKUP(MIS[[#This Row],[TRADING SYMBOL]],[1]Sheet1!$D:$D,[1]Sheet1!$C:$C)</f>
        <v>4.0999999999999996</v>
      </c>
      <c r="AE10702">
        <f>MIS[[#This Row],[OrderAverageTradedPrice]]*MIS[[#This Row],[OrderQuantity]]</f>
        <v>105</v>
      </c>
      <c r="AF10702">
        <f>MIS[[#This Row],[LTP]]*MIS[[#This Row],[OrderQuantity]]</f>
        <v>82</v>
      </c>
      <c r="AG10702">
        <f>IF(MIS[[#This Row],[OrderSide]]="SELL",MIS[[#This Row],[VALUE]]-MIS[[#This Row],[LIVE_VALUE]],MIS[[#This Row],[LIVE_VALUE]]-MIS[[#This Row],[VALUE]])</f>
        <v>23</v>
      </c>
      <c r="AH10702" t="str" cm="1">
        <f t="array" ref="AH10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02" t="str">
        <f>MIS[[#This Row],[TRADING SYMBOL]]</f>
        <v>SENSEX2552085900CE</v>
      </c>
      <c r="AJ10702" t="str">
        <f>IF(RIGHT(MIS[[#This Row],[Main/Hedge]],4)="MAIN","MAIN","HEDGE")</f>
        <v>HEDGE</v>
      </c>
      <c r="AK10702" t="str" cm="1">
        <f t="array" ref="AK10702">_xlfn._xlws.FILTER(Table4[Column1],ISNUMBER(SEARCH(Table4[Column1],MIS[[#This Row],[OrderUniqueIdentifier]])),"")</f>
        <v>XYT</v>
      </c>
    </row>
    <row r="10703" spans="1:37" x14ac:dyDescent="0.2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>
        <f>_xlfn.XLOOKUP(MIS[[#This Row],[TRADING SYMBOL]],[1]Sheet1!$D:$D,[1]Sheet1!$C:$C)</f>
        <v>10</v>
      </c>
      <c r="AE10703">
        <f>MIS[[#This Row],[OrderAverageTradedPrice]]*MIS[[#This Row],[OrderQuantity]]</f>
        <v>237</v>
      </c>
      <c r="AF10703">
        <f>MIS[[#This Row],[LTP]]*MIS[[#This Row],[OrderQuantity]]</f>
        <v>200</v>
      </c>
      <c r="AG10703">
        <f>IF(MIS[[#This Row],[OrderSide]]="SELL",MIS[[#This Row],[VALUE]]-MIS[[#This Row],[LIVE_VALUE]],MIS[[#This Row],[LIVE_VALUE]]-MIS[[#This Row],[VALUE]])</f>
        <v>37</v>
      </c>
      <c r="AH10703" t="str" cm="1">
        <f t="array" ref="AH10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03" t="str">
        <f>MIS[[#This Row],[TRADING SYMBOL]]</f>
        <v>SENSEX2552078500PE</v>
      </c>
      <c r="AJ10703" t="str">
        <f>IF(RIGHT(MIS[[#This Row],[Main/Hedge]],4)="MAIN","MAIN","HEDGE")</f>
        <v>HEDGE</v>
      </c>
      <c r="AK10703" t="str" cm="1">
        <f t="array" ref="AK10703">_xlfn._xlws.FILTER(Table4[Column1],ISNUMBER(SEARCH(Table4[Column1],MIS[[#This Row],[OrderUniqueIdentifier]])),"")</f>
        <v>XYT</v>
      </c>
    </row>
    <row r="10704" spans="1:37" x14ac:dyDescent="0.2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>
        <f>_xlfn.XLOOKUP(MIS[[#This Row],[TRADING SYMBOL]],[1]Sheet1!$D:$D,[1]Sheet1!$C:$C)</f>
        <v>32.799999999999997</v>
      </c>
      <c r="AE10704">
        <f>MIS[[#This Row],[OrderAverageTradedPrice]]*MIS[[#This Row],[OrderQuantity]]</f>
        <v>1304</v>
      </c>
      <c r="AF10704">
        <f>MIS[[#This Row],[LTP]]*MIS[[#This Row],[OrderQuantity]]</f>
        <v>1312</v>
      </c>
      <c r="AG10704">
        <f>IF(MIS[[#This Row],[OrderSide]]="SELL",MIS[[#This Row],[VALUE]]-MIS[[#This Row],[LIVE_VALUE]],MIS[[#This Row],[LIVE_VALUE]]-MIS[[#This Row],[VALUE]])</f>
        <v>-8</v>
      </c>
      <c r="AH10704" t="str" cm="1">
        <f t="array" ref="AH10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4" t="str">
        <f>MIS[[#This Row],[TRADING SYMBOL]]</f>
        <v>SENSEX2552079800PE</v>
      </c>
      <c r="AJ10704" t="str">
        <f>IF(RIGHT(MIS[[#This Row],[Main/Hedge]],4)="MAIN","MAIN","HEDGE")</f>
        <v>HEDGE</v>
      </c>
      <c r="AK10704" t="str" cm="1">
        <f t="array" ref="AK10704">_xlfn._xlws.FILTER(Table4[Column1],ISNUMBER(SEARCH(Table4[Column1],MIS[[#This Row],[OrderUniqueIdentifier]])),"")</f>
        <v>NOTREND</v>
      </c>
    </row>
    <row r="10705" spans="1:37" x14ac:dyDescent="0.2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>
        <f>_xlfn.XLOOKUP(MIS[[#This Row],[TRADING SYMBOL]],[1]Sheet1!$D:$D,[1]Sheet1!$C:$C)</f>
        <v>8.25</v>
      </c>
      <c r="AE10705">
        <f>MIS[[#This Row],[OrderAverageTradedPrice]]*MIS[[#This Row],[OrderQuantity]]</f>
        <v>262</v>
      </c>
      <c r="AF10705">
        <f>MIS[[#This Row],[LTP]]*MIS[[#This Row],[OrderQuantity]]</f>
        <v>165</v>
      </c>
      <c r="AG10705">
        <f>IF(MIS[[#This Row],[OrderSide]]="SELL",MIS[[#This Row],[VALUE]]-MIS[[#This Row],[LIVE_VALUE]],MIS[[#This Row],[LIVE_VALUE]]-MIS[[#This Row],[VALUE]])</f>
        <v>97</v>
      </c>
      <c r="AH10705" t="str" cm="1">
        <f t="array" ref="AH10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05" t="str">
        <f>MIS[[#This Row],[TRADING SYMBOL]]</f>
        <v>SENSEX2552078600PE</v>
      </c>
      <c r="AJ10705" t="str">
        <f>IF(RIGHT(MIS[[#This Row],[Main/Hedge]],4)="MAIN","MAIN","HEDGE")</f>
        <v>HEDGE</v>
      </c>
      <c r="AK10705" t="str" cm="1">
        <f t="array" ref="AK10705">_xlfn._xlws.FILTER(Table4[Column1],ISNUMBER(SEARCH(Table4[Column1],MIS[[#This Row],[OrderUniqueIdentifier]])),"")</f>
        <v>XYT</v>
      </c>
    </row>
    <row r="10706" spans="1:37" x14ac:dyDescent="0.2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>
        <f>_xlfn.XLOOKUP(MIS[[#This Row],[TRADING SYMBOL]],[1]Sheet1!$D:$D,[1]Sheet1!$C:$C)</f>
        <v>8.25</v>
      </c>
      <c r="AE10706">
        <f>MIS[[#This Row],[OrderAverageTradedPrice]]*MIS[[#This Row],[OrderQuantity]]</f>
        <v>524</v>
      </c>
      <c r="AF10706">
        <f>MIS[[#This Row],[LTP]]*MIS[[#This Row],[OrderQuantity]]</f>
        <v>330</v>
      </c>
      <c r="AG10706">
        <f>IF(MIS[[#This Row],[OrderSide]]="SELL",MIS[[#This Row],[VALUE]]-MIS[[#This Row],[LIVE_VALUE]],MIS[[#This Row],[LIVE_VALUE]]-MIS[[#This Row],[VALUE]])</f>
        <v>194</v>
      </c>
      <c r="AH10706" t="str" cm="1">
        <f t="array" ref="AH10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06" t="str">
        <f>MIS[[#This Row],[TRADING SYMBOL]]</f>
        <v>SENSEX2552078600PE</v>
      </c>
      <c r="AJ10706" t="str">
        <f>IF(RIGHT(MIS[[#This Row],[Main/Hedge]],4)="MAIN","MAIN","HEDGE")</f>
        <v>HEDGE</v>
      </c>
      <c r="AK10706" t="str" cm="1">
        <f t="array" ref="AK10706">_xlfn._xlws.FILTER(Table4[Column1],ISNUMBER(SEARCH(Table4[Column1],MIS[[#This Row],[OrderUniqueIdentifier]])),"")</f>
        <v>XYT</v>
      </c>
    </row>
    <row r="10707" spans="1:37" x14ac:dyDescent="0.2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>
        <f>_xlfn.XLOOKUP(MIS[[#This Row],[TRADING SYMBOL]],[1]Sheet1!$D:$D,[1]Sheet1!$C:$C)</f>
        <v>3.05</v>
      </c>
      <c r="AE10707">
        <f>MIS[[#This Row],[OrderAverageTradedPrice]]*MIS[[#This Row],[OrderQuantity]]</f>
        <v>221.25</v>
      </c>
      <c r="AF10707">
        <f>MIS[[#This Row],[LTP]]*MIS[[#This Row],[OrderQuantity]]</f>
        <v>228.75</v>
      </c>
      <c r="AG10707">
        <f>IF(MIS[[#This Row],[OrderSide]]="SELL",MIS[[#This Row],[VALUE]]-MIS[[#This Row],[LIVE_VALUE]],MIS[[#This Row],[LIVE_VALUE]]-MIS[[#This Row],[VALUE]])</f>
        <v>-7.5</v>
      </c>
      <c r="AH10707" t="str" cm="1">
        <f t="array" ref="AH10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7" t="str">
        <f>MIS[[#This Row],[TRADING SYMBOL]]</f>
        <v>NIFTY2552226350CE</v>
      </c>
      <c r="AJ10707" t="str">
        <f>IF(RIGHT(MIS[[#This Row],[Main/Hedge]],4)="MAIN","MAIN","HEDGE")</f>
        <v>HEDGE</v>
      </c>
      <c r="AK10707" t="str" cm="1">
        <f t="array" ref="AK10707">_xlfn._xlws.FILTER(Table4[Column1],ISNUMBER(SEARCH(Table4[Column1],MIS[[#This Row],[OrderUniqueIdentifier]])),"")</f>
        <v>NOTREND</v>
      </c>
    </row>
    <row r="10708" spans="1:37" x14ac:dyDescent="0.2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>
        <f>_xlfn.XLOOKUP(MIS[[#This Row],[TRADING SYMBOL]],[1]Sheet1!$D:$D,[1]Sheet1!$C:$C)</f>
        <v>17.8</v>
      </c>
      <c r="AE10708">
        <f>MIS[[#This Row],[OrderAverageTradedPrice]]*MIS[[#This Row],[OrderQuantity]]</f>
        <v>336</v>
      </c>
      <c r="AF10708">
        <f>MIS[[#This Row],[LTP]]*MIS[[#This Row],[OrderQuantity]]</f>
        <v>356</v>
      </c>
      <c r="AG10708">
        <f>IF(MIS[[#This Row],[OrderSide]]="SELL",MIS[[#This Row],[VALUE]]-MIS[[#This Row],[LIVE_VALUE]],MIS[[#This Row],[LIVE_VALUE]]-MIS[[#This Row],[VALUE]])</f>
        <v>-20</v>
      </c>
      <c r="AH10708" t="str" cm="1">
        <f t="array" ref="AH10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8" t="str">
        <f>MIS[[#This Row],[TRADING SYMBOL]]</f>
        <v>SENSEX2552084800CE</v>
      </c>
      <c r="AJ10708" t="str">
        <f>IF(RIGHT(MIS[[#This Row],[Main/Hedge]],4)="MAIN","MAIN","HEDGE")</f>
        <v>HEDGE</v>
      </c>
      <c r="AK10708" t="str" cm="1">
        <f t="array" ref="AK10708">_xlfn._xlws.FILTER(Table4[Column1],ISNUMBER(SEARCH(Table4[Column1],MIS[[#This Row],[OrderUniqueIdentifier]])),"")</f>
        <v>NOTREND</v>
      </c>
    </row>
    <row r="10709" spans="1:37" x14ac:dyDescent="0.2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>
        <f>_xlfn.XLOOKUP(MIS[[#This Row],[TRADING SYMBOL]],[1]Sheet1!$D:$D,[1]Sheet1!$C:$C)</f>
        <v>4.0999999999999996</v>
      </c>
      <c r="AE10709">
        <f>MIS[[#This Row],[OrderAverageTradedPrice]]*MIS[[#This Row],[OrderQuantity]]</f>
        <v>105</v>
      </c>
      <c r="AF10709">
        <f>MIS[[#This Row],[LTP]]*MIS[[#This Row],[OrderQuantity]]</f>
        <v>82</v>
      </c>
      <c r="AG10709">
        <f>IF(MIS[[#This Row],[OrderSide]]="SELL",MIS[[#This Row],[VALUE]]-MIS[[#This Row],[LIVE_VALUE]],MIS[[#This Row],[LIVE_VALUE]]-MIS[[#This Row],[VALUE]])</f>
        <v>23</v>
      </c>
      <c r="AH10709" t="str" cm="1">
        <f t="array" ref="AH10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09" t="str">
        <f>MIS[[#This Row],[TRADING SYMBOL]]</f>
        <v>SENSEX2552085900CE</v>
      </c>
      <c r="AJ10709" t="str">
        <f>IF(RIGHT(MIS[[#This Row],[Main/Hedge]],4)="MAIN","MAIN","HEDGE")</f>
        <v>HEDGE</v>
      </c>
      <c r="AK10709" t="str" cm="1">
        <f t="array" ref="AK10709">_xlfn._xlws.FILTER(Table4[Column1],ISNUMBER(SEARCH(Table4[Column1],MIS[[#This Row],[OrderUniqueIdentifier]])),"")</f>
        <v>XYT</v>
      </c>
    </row>
    <row r="10710" spans="1:37" x14ac:dyDescent="0.2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>
        <f>_xlfn.XLOOKUP(MIS[[#This Row],[TRADING SYMBOL]],[1]Sheet1!$D:$D,[1]Sheet1!$C:$C)</f>
        <v>17.8</v>
      </c>
      <c r="AE10710">
        <f>MIS[[#This Row],[OrderAverageTradedPrice]]*MIS[[#This Row],[OrderQuantity]]</f>
        <v>337</v>
      </c>
      <c r="AF10710">
        <f>MIS[[#This Row],[LTP]]*MIS[[#This Row],[OrderQuantity]]</f>
        <v>356</v>
      </c>
      <c r="AG10710">
        <f>IF(MIS[[#This Row],[OrderSide]]="SELL",MIS[[#This Row],[VALUE]]-MIS[[#This Row],[LIVE_VALUE]],MIS[[#This Row],[LIVE_VALUE]]-MIS[[#This Row],[VALUE]])</f>
        <v>-19</v>
      </c>
      <c r="AH10710" t="str" cm="1">
        <f t="array" ref="AH10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0" t="str">
        <f>MIS[[#This Row],[TRADING SYMBOL]]</f>
        <v>SENSEX2552084800CE</v>
      </c>
      <c r="AJ10710" t="str">
        <f>IF(RIGHT(MIS[[#This Row],[Main/Hedge]],4)="MAIN","MAIN","HEDGE")</f>
        <v>HEDGE</v>
      </c>
      <c r="AK10710" t="str" cm="1">
        <f t="array" ref="AK10710">_xlfn._xlws.FILTER(Table4[Column1],ISNUMBER(SEARCH(Table4[Column1],MIS[[#This Row],[OrderUniqueIdentifier]])),"")</f>
        <v>NOTREND</v>
      </c>
    </row>
    <row r="10711" spans="1:37" x14ac:dyDescent="0.2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>
        <f>_xlfn.XLOOKUP(MIS[[#This Row],[TRADING SYMBOL]],[1]Sheet1!$D:$D,[1]Sheet1!$C:$C)</f>
        <v>4.0999999999999996</v>
      </c>
      <c r="AE10711">
        <f>MIS[[#This Row],[OrderAverageTradedPrice]]*MIS[[#This Row],[OrderQuantity]]</f>
        <v>105</v>
      </c>
      <c r="AF10711">
        <f>MIS[[#This Row],[LTP]]*MIS[[#This Row],[OrderQuantity]]</f>
        <v>82</v>
      </c>
      <c r="AG10711">
        <f>IF(MIS[[#This Row],[OrderSide]]="SELL",MIS[[#This Row],[VALUE]]-MIS[[#This Row],[LIVE_VALUE]],MIS[[#This Row],[LIVE_VALUE]]-MIS[[#This Row],[VALUE]])</f>
        <v>23</v>
      </c>
      <c r="AH10711" t="str" cm="1">
        <f t="array" ref="AH10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11" t="str">
        <f>MIS[[#This Row],[TRADING SYMBOL]]</f>
        <v>SENSEX2552085900CE</v>
      </c>
      <c r="AJ10711" t="str">
        <f>IF(RIGHT(MIS[[#This Row],[Main/Hedge]],4)="MAIN","MAIN","HEDGE")</f>
        <v>HEDGE</v>
      </c>
      <c r="AK10711" t="str" cm="1">
        <f t="array" ref="AK10711">_xlfn._xlws.FILTER(Table4[Column1],ISNUMBER(SEARCH(Table4[Column1],MIS[[#This Row],[OrderUniqueIdentifier]])),"")</f>
        <v>XYT</v>
      </c>
    </row>
    <row r="10712" spans="1:37" x14ac:dyDescent="0.2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>
        <f>_xlfn.XLOOKUP(MIS[[#This Row],[TRADING SYMBOL]],[1]Sheet1!$D:$D,[1]Sheet1!$C:$C)</f>
        <v>4.0999999999999996</v>
      </c>
      <c r="AE10712">
        <f>MIS[[#This Row],[OrderAverageTradedPrice]]*MIS[[#This Row],[OrderQuantity]]</f>
        <v>420</v>
      </c>
      <c r="AF10712">
        <f>MIS[[#This Row],[LTP]]*MIS[[#This Row],[OrderQuantity]]</f>
        <v>328</v>
      </c>
      <c r="AG10712">
        <f>IF(MIS[[#This Row],[OrderSide]]="SELL",MIS[[#This Row],[VALUE]]-MIS[[#This Row],[LIVE_VALUE]],MIS[[#This Row],[LIVE_VALUE]]-MIS[[#This Row],[VALUE]])</f>
        <v>92</v>
      </c>
      <c r="AH10712" t="str" cm="1">
        <f t="array" ref="AH10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12" t="str">
        <f>MIS[[#This Row],[TRADING SYMBOL]]</f>
        <v>SENSEX2552085900CE</v>
      </c>
      <c r="AJ10712" t="str">
        <f>IF(RIGHT(MIS[[#This Row],[Main/Hedge]],4)="MAIN","MAIN","HEDGE")</f>
        <v>HEDGE</v>
      </c>
      <c r="AK10712" t="str" cm="1">
        <f t="array" ref="AK10712">_xlfn._xlws.FILTER(Table4[Column1],ISNUMBER(SEARCH(Table4[Column1],MIS[[#This Row],[OrderUniqueIdentifier]])),"")</f>
        <v>XYT</v>
      </c>
    </row>
    <row r="10713" spans="1:37" x14ac:dyDescent="0.2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>
        <f>_xlfn.XLOOKUP(MIS[[#This Row],[TRADING SYMBOL]],[1]Sheet1!$D:$D,[1]Sheet1!$C:$C)</f>
        <v>10</v>
      </c>
      <c r="AE10713">
        <f>MIS[[#This Row],[OrderAverageTradedPrice]]*MIS[[#This Row],[OrderQuantity]]</f>
        <v>948</v>
      </c>
      <c r="AF10713">
        <f>MIS[[#This Row],[LTP]]*MIS[[#This Row],[OrderQuantity]]</f>
        <v>800</v>
      </c>
      <c r="AG10713">
        <f>IF(MIS[[#This Row],[OrderSide]]="SELL",MIS[[#This Row],[VALUE]]-MIS[[#This Row],[LIVE_VALUE]],MIS[[#This Row],[LIVE_VALUE]]-MIS[[#This Row],[VALUE]])</f>
        <v>148</v>
      </c>
      <c r="AH10713" t="str" cm="1">
        <f t="array" ref="AH10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13" t="str">
        <f>MIS[[#This Row],[TRADING SYMBOL]]</f>
        <v>SENSEX2552078500PE</v>
      </c>
      <c r="AJ10713" t="str">
        <f>IF(RIGHT(MIS[[#This Row],[Main/Hedge]],4)="MAIN","MAIN","HEDGE")</f>
        <v>HEDGE</v>
      </c>
      <c r="AK10713" t="str" cm="1">
        <f t="array" ref="AK10713">_xlfn._xlws.FILTER(Table4[Column1],ISNUMBER(SEARCH(Table4[Column1],MIS[[#This Row],[OrderUniqueIdentifier]])),"")</f>
        <v>XYT</v>
      </c>
    </row>
    <row r="10714" spans="1:37" x14ac:dyDescent="0.2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>
        <f>_xlfn.XLOOKUP(MIS[[#This Row],[TRADING SYMBOL]],[1]Sheet1!$D:$D,[1]Sheet1!$C:$C)</f>
        <v>32.799999999999997</v>
      </c>
      <c r="AE10714">
        <f>MIS[[#This Row],[OrderAverageTradedPrice]]*MIS[[#This Row],[OrderQuantity]]</f>
        <v>2592</v>
      </c>
      <c r="AF10714">
        <f>MIS[[#This Row],[LTP]]*MIS[[#This Row],[OrderQuantity]]</f>
        <v>2624</v>
      </c>
      <c r="AG10714">
        <f>IF(MIS[[#This Row],[OrderSide]]="SELL",MIS[[#This Row],[VALUE]]-MIS[[#This Row],[LIVE_VALUE]],MIS[[#This Row],[LIVE_VALUE]]-MIS[[#This Row],[VALUE]])</f>
        <v>-32</v>
      </c>
      <c r="AH10714" t="str" cm="1">
        <f t="array" ref="AH10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4" t="str">
        <f>MIS[[#This Row],[TRADING SYMBOL]]</f>
        <v>SENSEX2552079800PE</v>
      </c>
      <c r="AJ10714" t="str">
        <f>IF(RIGHT(MIS[[#This Row],[Main/Hedge]],4)="MAIN","MAIN","HEDGE")</f>
        <v>HEDGE</v>
      </c>
      <c r="AK10714" t="str" cm="1">
        <f t="array" ref="AK10714">_xlfn._xlws.FILTER(Table4[Column1],ISNUMBER(SEARCH(Table4[Column1],MIS[[#This Row],[OrderUniqueIdentifier]])),"")</f>
        <v>NOTREND</v>
      </c>
    </row>
    <row r="10715" spans="1:37" x14ac:dyDescent="0.2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>
        <f>_xlfn.XLOOKUP(MIS[[#This Row],[TRADING SYMBOL]],[1]Sheet1!$D:$D,[1]Sheet1!$C:$C)</f>
        <v>10</v>
      </c>
      <c r="AE10715">
        <f>MIS[[#This Row],[OrderAverageTradedPrice]]*MIS[[#This Row],[OrderQuantity]]</f>
        <v>237</v>
      </c>
      <c r="AF10715">
        <f>MIS[[#This Row],[LTP]]*MIS[[#This Row],[OrderQuantity]]</f>
        <v>200</v>
      </c>
      <c r="AG10715">
        <f>IF(MIS[[#This Row],[OrderSide]]="SELL",MIS[[#This Row],[VALUE]]-MIS[[#This Row],[LIVE_VALUE]],MIS[[#This Row],[LIVE_VALUE]]-MIS[[#This Row],[VALUE]])</f>
        <v>37</v>
      </c>
      <c r="AH10715" t="str" cm="1">
        <f t="array" ref="AH10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15" t="str">
        <f>MIS[[#This Row],[TRADING SYMBOL]]</f>
        <v>SENSEX2552078500PE</v>
      </c>
      <c r="AJ10715" t="str">
        <f>IF(RIGHT(MIS[[#This Row],[Main/Hedge]],4)="MAIN","MAIN","HEDGE")</f>
        <v>HEDGE</v>
      </c>
      <c r="AK10715" t="str" cm="1">
        <f t="array" ref="AK10715">_xlfn._xlws.FILTER(Table4[Column1],ISNUMBER(SEARCH(Table4[Column1],MIS[[#This Row],[OrderUniqueIdentifier]])),"")</f>
        <v>XYT</v>
      </c>
    </row>
    <row r="10716" spans="1:37" x14ac:dyDescent="0.2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>
        <f>_xlfn.XLOOKUP(MIS[[#This Row],[TRADING SYMBOL]],[1]Sheet1!$D:$D,[1]Sheet1!$C:$C)</f>
        <v>37.299999999999997</v>
      </c>
      <c r="AE10716">
        <f>MIS[[#This Row],[OrderAverageTradedPrice]]*MIS[[#This Row],[OrderQuantity]]</f>
        <v>11250</v>
      </c>
      <c r="AF10716">
        <f>MIS[[#This Row],[LTP]]*MIS[[#This Row],[OrderQuantity]]</f>
        <v>11190</v>
      </c>
      <c r="AG10716">
        <f>IF(MIS[[#This Row],[OrderSide]]="SELL",MIS[[#This Row],[VALUE]]-MIS[[#This Row],[LIVE_VALUE]],MIS[[#This Row],[LIVE_VALUE]]-MIS[[#This Row],[VALUE]])</f>
        <v>60</v>
      </c>
      <c r="AH10716" t="str" cm="1">
        <f t="array" ref="AH10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6" t="str">
        <f>MIS[[#This Row],[TRADING SYMBOL]]</f>
        <v>NIFTY2552225500CE</v>
      </c>
      <c r="AJ10716" t="str">
        <f>IF(RIGHT(MIS[[#This Row],[Main/Hedge]],4)="MAIN","MAIN","HEDGE")</f>
        <v>HEDGE</v>
      </c>
      <c r="AK10716" t="str" cm="1">
        <f t="array" ref="AK10716">_xlfn._xlws.FILTER(Table4[Column1],ISNUMBER(SEARCH(Table4[Column1],MIS[[#This Row],[OrderUniqueIdentifier]])),"")</f>
        <v>NOTREND</v>
      </c>
    </row>
    <row r="10717" spans="1:37" x14ac:dyDescent="0.2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>
        <f>_xlfn.XLOOKUP(MIS[[#This Row],[TRADING SYMBOL]],[1]Sheet1!$D:$D,[1]Sheet1!$C:$C)</f>
        <v>16</v>
      </c>
      <c r="AE10717">
        <f>MIS[[#This Row],[OrderAverageTradedPrice]]*MIS[[#This Row],[OrderQuantity]]</f>
        <v>901.99999999999795</v>
      </c>
      <c r="AF10717">
        <f>MIS[[#This Row],[LTP]]*MIS[[#This Row],[OrderQuantity]]</f>
        <v>960</v>
      </c>
      <c r="AG10717">
        <f>IF(MIS[[#This Row],[OrderSide]]="SELL",MIS[[#This Row],[VALUE]]-MIS[[#This Row],[LIVE_VALUE]],MIS[[#This Row],[LIVE_VALUE]]-MIS[[#This Row],[VALUE]])</f>
        <v>-58.000000000002046</v>
      </c>
      <c r="AH10717" t="str" cm="1">
        <f t="array" ref="AH10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17" t="str">
        <f>MIS[[#This Row],[TRADING SYMBOL]]</f>
        <v>SENSEX2552084900CE</v>
      </c>
      <c r="AJ10717" t="str">
        <f>IF(RIGHT(MIS[[#This Row],[Main/Hedge]],4)="MAIN","MAIN","HEDGE")</f>
        <v>HEDGE</v>
      </c>
      <c r="AK10717" t="str" cm="1">
        <f t="array" ref="AK10717">_xlfn._xlws.FILTER(Table4[Column1],ISNUMBER(SEARCH(Table4[Column1],MIS[[#This Row],[OrderUniqueIdentifier]])),"")</f>
        <v>XYT</v>
      </c>
    </row>
    <row r="10718" spans="1:37" x14ac:dyDescent="0.2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>
        <f>_xlfn.XLOOKUP(MIS[[#This Row],[TRADING SYMBOL]],[1]Sheet1!$D:$D,[1]Sheet1!$C:$C)</f>
        <v>12</v>
      </c>
      <c r="AE10718">
        <f>MIS[[#This Row],[OrderAverageTradedPrice]]*MIS[[#This Row],[OrderQuantity]]</f>
        <v>1048</v>
      </c>
      <c r="AF10718">
        <f>MIS[[#This Row],[LTP]]*MIS[[#This Row],[OrderQuantity]]</f>
        <v>960</v>
      </c>
      <c r="AG10718">
        <f>IF(MIS[[#This Row],[OrderSide]]="SELL",MIS[[#This Row],[VALUE]]-MIS[[#This Row],[LIVE_VALUE]],MIS[[#This Row],[LIVE_VALUE]]-MIS[[#This Row],[VALUE]])</f>
        <v>88</v>
      </c>
      <c r="AH10718" t="str" cm="1">
        <f t="array" ref="AH10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18" t="str">
        <f>MIS[[#This Row],[TRADING SYMBOL]]</f>
        <v>SENSEX2552085000CE</v>
      </c>
      <c r="AJ10718" t="str">
        <f>IF(RIGHT(MIS[[#This Row],[Main/Hedge]],4)="MAIN","MAIN","HEDGE")</f>
        <v>HEDGE</v>
      </c>
      <c r="AK10718" t="str" cm="1">
        <f t="array" ref="AK10718">_xlfn._xlws.FILTER(Table4[Column1],ISNUMBER(SEARCH(Table4[Column1],MIS[[#This Row],[OrderUniqueIdentifier]])),"")</f>
        <v>XYT</v>
      </c>
    </row>
    <row r="10719" spans="1:37" x14ac:dyDescent="0.2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>
        <f>_xlfn.XLOOKUP(MIS[[#This Row],[TRADING SYMBOL]],[1]Sheet1!$D:$D,[1]Sheet1!$C:$C)</f>
        <v>37.299999999999997</v>
      </c>
      <c r="AE10719">
        <f>MIS[[#This Row],[OrderAverageTradedPrice]]*MIS[[#This Row],[OrderQuantity]]</f>
        <v>50625</v>
      </c>
      <c r="AF10719">
        <f>MIS[[#This Row],[LTP]]*MIS[[#This Row],[OrderQuantity]]</f>
        <v>50354.999999999993</v>
      </c>
      <c r="AG10719">
        <f>IF(MIS[[#This Row],[OrderSide]]="SELL",MIS[[#This Row],[VALUE]]-MIS[[#This Row],[LIVE_VALUE]],MIS[[#This Row],[LIVE_VALUE]]-MIS[[#This Row],[VALUE]])</f>
        <v>270.00000000000728</v>
      </c>
      <c r="AH10719" t="str" cm="1">
        <f t="array" ref="AH10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9" t="str">
        <f>MIS[[#This Row],[TRADING SYMBOL]]</f>
        <v>NIFTY2552225500CE</v>
      </c>
      <c r="AJ10719" t="str">
        <f>IF(RIGHT(MIS[[#This Row],[Main/Hedge]],4)="MAIN","MAIN","HEDGE")</f>
        <v>HEDGE</v>
      </c>
      <c r="AK10719" t="str" cm="1">
        <f t="array" ref="AK10719">_xlfn._xlws.FILTER(Table4[Column1],ISNUMBER(SEARCH(Table4[Column1],MIS[[#This Row],[OrderUniqueIdentifier]])),"")</f>
        <v>NOTREND</v>
      </c>
    </row>
    <row r="10720" spans="1:37" x14ac:dyDescent="0.2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>
        <f>_xlfn.XLOOKUP(MIS[[#This Row],[TRADING SYMBOL]],[1]Sheet1!$D:$D,[1]Sheet1!$C:$C)</f>
        <v>16</v>
      </c>
      <c r="AE10720">
        <f>MIS[[#This Row],[OrderAverageTradedPrice]]*MIS[[#This Row],[OrderQuantity]]</f>
        <v>4791</v>
      </c>
      <c r="AF10720">
        <f>MIS[[#This Row],[LTP]]*MIS[[#This Row],[OrderQuantity]]</f>
        <v>5120</v>
      </c>
      <c r="AG10720">
        <f>IF(MIS[[#This Row],[OrderSide]]="SELL",MIS[[#This Row],[VALUE]]-MIS[[#This Row],[LIVE_VALUE]],MIS[[#This Row],[LIVE_VALUE]]-MIS[[#This Row],[VALUE]])</f>
        <v>-329</v>
      </c>
      <c r="AH10720" t="str" cm="1">
        <f t="array" ref="AH10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20" t="str">
        <f>MIS[[#This Row],[TRADING SYMBOL]]</f>
        <v>SENSEX2552084900CE</v>
      </c>
      <c r="AJ10720" t="str">
        <f>IF(RIGHT(MIS[[#This Row],[Main/Hedge]],4)="MAIN","MAIN","HEDGE")</f>
        <v>HEDGE</v>
      </c>
      <c r="AK10720" t="str" cm="1">
        <f t="array" ref="AK10720">_xlfn._xlws.FILTER(Table4[Column1],ISNUMBER(SEARCH(Table4[Column1],MIS[[#This Row],[OrderUniqueIdentifier]])),"")</f>
        <v>XYT</v>
      </c>
    </row>
    <row r="10721" spans="1:37" x14ac:dyDescent="0.2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>
        <f>_xlfn.XLOOKUP(MIS[[#This Row],[TRADING SYMBOL]],[1]Sheet1!$D:$D,[1]Sheet1!$C:$C)</f>
        <v>85.95</v>
      </c>
      <c r="AE10721">
        <f>MIS[[#This Row],[OrderAverageTradedPrice]]*MIS[[#This Row],[OrderQuantity]]</f>
        <v>16119.999999999998</v>
      </c>
      <c r="AF10721">
        <f>MIS[[#This Row],[LTP]]*MIS[[#This Row],[OrderQuantity]]</f>
        <v>17190</v>
      </c>
      <c r="AG10721">
        <f>IF(MIS[[#This Row],[OrderSide]]="SELL",MIS[[#This Row],[VALUE]]-MIS[[#This Row],[LIVE_VALUE]],MIS[[#This Row],[LIVE_VALUE]]-MIS[[#This Row],[VALUE]])</f>
        <v>-1070.0000000000018</v>
      </c>
      <c r="AH10721" t="str" cm="1">
        <f t="array" ref="AH10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1" t="str">
        <f>MIS[[#This Row],[TRADING SYMBOL]]</f>
        <v>SENSEX2552080800PE</v>
      </c>
      <c r="AJ10721" t="str">
        <f>IF(RIGHT(MIS[[#This Row],[Main/Hedge]],4)="MAIN","MAIN","HEDGE")</f>
        <v>HEDGE</v>
      </c>
      <c r="AK10721" t="str" cm="1">
        <f t="array" ref="AK10721">_xlfn._xlws.FILTER(Table4[Column1],ISNUMBER(SEARCH(Table4[Column1],MIS[[#This Row],[OrderUniqueIdentifier]])),"")</f>
        <v>NOTREND</v>
      </c>
    </row>
    <row r="10722" spans="1:37" x14ac:dyDescent="0.2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>
        <f>_xlfn.XLOOKUP(MIS[[#This Row],[TRADING SYMBOL]],[1]Sheet1!$D:$D,[1]Sheet1!$C:$C)</f>
        <v>10</v>
      </c>
      <c r="AE10722">
        <f>MIS[[#This Row],[OrderAverageTradedPrice]]*MIS[[#This Row],[OrderQuantity]]</f>
        <v>237</v>
      </c>
      <c r="AF10722">
        <f>MIS[[#This Row],[LTP]]*MIS[[#This Row],[OrderQuantity]]</f>
        <v>200</v>
      </c>
      <c r="AG10722">
        <f>IF(MIS[[#This Row],[OrderSide]]="SELL",MIS[[#This Row],[VALUE]]-MIS[[#This Row],[LIVE_VALUE]],MIS[[#This Row],[LIVE_VALUE]]-MIS[[#This Row],[VALUE]])</f>
        <v>37</v>
      </c>
      <c r="AH10722" t="str" cm="1">
        <f t="array" ref="AH10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22" t="str">
        <f>MIS[[#This Row],[TRADING SYMBOL]]</f>
        <v>SENSEX2552078500PE</v>
      </c>
      <c r="AJ10722" t="str">
        <f>IF(RIGHT(MIS[[#This Row],[Main/Hedge]],4)="MAIN","MAIN","HEDGE")</f>
        <v>HEDGE</v>
      </c>
      <c r="AK10722" t="str" cm="1">
        <f t="array" ref="AK10722">_xlfn._xlws.FILTER(Table4[Column1],ISNUMBER(SEARCH(Table4[Column1],MIS[[#This Row],[OrderUniqueIdentifier]])),"")</f>
        <v>XYT</v>
      </c>
    </row>
    <row r="10723" spans="1:37" x14ac:dyDescent="0.2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>
        <f>_xlfn.XLOOKUP(MIS[[#This Row],[TRADING SYMBOL]],[1]Sheet1!$D:$D,[1]Sheet1!$C:$C)</f>
        <v>9.6999999999999993</v>
      </c>
      <c r="AE10723">
        <f>MIS[[#This Row],[OrderAverageTradedPrice]]*MIS[[#This Row],[OrderQuantity]]</f>
        <v>320</v>
      </c>
      <c r="AF10723">
        <f>MIS[[#This Row],[LTP]]*MIS[[#This Row],[OrderQuantity]]</f>
        <v>194</v>
      </c>
      <c r="AG10723">
        <f>IF(MIS[[#This Row],[OrderSide]]="SELL",MIS[[#This Row],[VALUE]]-MIS[[#This Row],[LIVE_VALUE]],MIS[[#This Row],[LIVE_VALUE]]-MIS[[#This Row],[VALUE]])</f>
        <v>126</v>
      </c>
      <c r="AH10723" t="str" cm="1">
        <f t="array" ref="AH10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23" t="str">
        <f>MIS[[#This Row],[TRADING SYMBOL]]</f>
        <v>SENSEX2552078900PE</v>
      </c>
      <c r="AJ10723" t="str">
        <f>IF(RIGHT(MIS[[#This Row],[Main/Hedge]],4)="MAIN","MAIN","HEDGE")</f>
        <v>HEDGE</v>
      </c>
      <c r="AK10723" t="str" cm="1">
        <f t="array" ref="AK10723">_xlfn._xlws.FILTER(Table4[Column1],ISNUMBER(SEARCH(Table4[Column1],MIS[[#This Row],[OrderUniqueIdentifier]])),"")</f>
        <v>XYT</v>
      </c>
    </row>
    <row r="10724" spans="1:37" x14ac:dyDescent="0.2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>
        <f>_xlfn.XLOOKUP(MIS[[#This Row],[TRADING SYMBOL]],[1]Sheet1!$D:$D,[1]Sheet1!$C:$C)</f>
        <v>4.0999999999999996</v>
      </c>
      <c r="AE10724">
        <f>MIS[[#This Row],[OrderAverageTradedPrice]]*MIS[[#This Row],[OrderQuantity]]</f>
        <v>105</v>
      </c>
      <c r="AF10724">
        <f>MIS[[#This Row],[LTP]]*MIS[[#This Row],[OrderQuantity]]</f>
        <v>82</v>
      </c>
      <c r="AG10724">
        <f>IF(MIS[[#This Row],[OrderSide]]="SELL",MIS[[#This Row],[VALUE]]-MIS[[#This Row],[LIVE_VALUE]],MIS[[#This Row],[LIVE_VALUE]]-MIS[[#This Row],[VALUE]])</f>
        <v>23</v>
      </c>
      <c r="AH10724" t="str" cm="1">
        <f t="array" ref="AH10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24" t="str">
        <f>MIS[[#This Row],[TRADING SYMBOL]]</f>
        <v>SENSEX2552085900CE</v>
      </c>
      <c r="AJ10724" t="str">
        <f>IF(RIGHT(MIS[[#This Row],[Main/Hedge]],4)="MAIN","MAIN","HEDGE")</f>
        <v>HEDGE</v>
      </c>
      <c r="AK10724" t="str" cm="1">
        <f t="array" ref="AK10724">_xlfn._xlws.FILTER(Table4[Column1],ISNUMBER(SEARCH(Table4[Column1],MIS[[#This Row],[OrderUniqueIdentifier]])),"")</f>
        <v>XYT</v>
      </c>
    </row>
    <row r="10725" spans="1:37" x14ac:dyDescent="0.2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>
        <f>_xlfn.XLOOKUP(MIS[[#This Row],[TRADING SYMBOL]],[1]Sheet1!$D:$D,[1]Sheet1!$C:$C)</f>
        <v>3.05</v>
      </c>
      <c r="AE10725">
        <f>MIS[[#This Row],[OrderAverageTradedPrice]]*MIS[[#This Row],[OrderQuantity]]</f>
        <v>221.25</v>
      </c>
      <c r="AF10725">
        <f>MIS[[#This Row],[LTP]]*MIS[[#This Row],[OrderQuantity]]</f>
        <v>228.75</v>
      </c>
      <c r="AG10725">
        <f>IF(MIS[[#This Row],[OrderSide]]="SELL",MIS[[#This Row],[VALUE]]-MIS[[#This Row],[LIVE_VALUE]],MIS[[#This Row],[LIVE_VALUE]]-MIS[[#This Row],[VALUE]])</f>
        <v>-7.5</v>
      </c>
      <c r="AH10725" t="str" cm="1">
        <f t="array" ref="AH10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5" t="str">
        <f>MIS[[#This Row],[TRADING SYMBOL]]</f>
        <v>NIFTY2552226350CE</v>
      </c>
      <c r="AJ10725" t="str">
        <f>IF(RIGHT(MIS[[#This Row],[Main/Hedge]],4)="MAIN","MAIN","HEDGE")</f>
        <v>HEDGE</v>
      </c>
      <c r="AK10725" t="str" cm="1">
        <f t="array" ref="AK10725">_xlfn._xlws.FILTER(Table4[Column1],ISNUMBER(SEARCH(Table4[Column1],MIS[[#This Row],[OrderUniqueIdentifier]])),"")</f>
        <v>NOTREND</v>
      </c>
    </row>
    <row r="10726" spans="1:37" x14ac:dyDescent="0.2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>
        <f>_xlfn.XLOOKUP(MIS[[#This Row],[TRADING SYMBOL]],[1]Sheet1!$D:$D,[1]Sheet1!$C:$C)</f>
        <v>32.799999999999997</v>
      </c>
      <c r="AE10726">
        <f>MIS[[#This Row],[OrderAverageTradedPrice]]*MIS[[#This Row],[OrderQuantity]]</f>
        <v>652</v>
      </c>
      <c r="AF10726">
        <f>MIS[[#This Row],[LTP]]*MIS[[#This Row],[OrderQuantity]]</f>
        <v>656</v>
      </c>
      <c r="AG10726">
        <f>IF(MIS[[#This Row],[OrderSide]]="SELL",MIS[[#This Row],[VALUE]]-MIS[[#This Row],[LIVE_VALUE]],MIS[[#This Row],[LIVE_VALUE]]-MIS[[#This Row],[VALUE]])</f>
        <v>-4</v>
      </c>
      <c r="AH10726" t="str" cm="1">
        <f t="array" ref="AH10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6" t="str">
        <f>MIS[[#This Row],[TRADING SYMBOL]]</f>
        <v>SENSEX2552079800PE</v>
      </c>
      <c r="AJ10726" t="str">
        <f>IF(RIGHT(MIS[[#This Row],[Main/Hedge]],4)="MAIN","MAIN","HEDGE")</f>
        <v>HEDGE</v>
      </c>
      <c r="AK10726" t="str" cm="1">
        <f t="array" ref="AK10726">_xlfn._xlws.FILTER(Table4[Column1],ISNUMBER(SEARCH(Table4[Column1],MIS[[#This Row],[OrderUniqueIdentifier]])),"")</f>
        <v>NOTREND</v>
      </c>
    </row>
    <row r="10727" spans="1:37" x14ac:dyDescent="0.2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>
        <f>_xlfn.XLOOKUP(MIS[[#This Row],[TRADING SYMBOL]],[1]Sheet1!$D:$D,[1]Sheet1!$C:$C)</f>
        <v>32.799999999999997</v>
      </c>
      <c r="AE10727">
        <f>MIS[[#This Row],[OrderAverageTradedPrice]]*MIS[[#This Row],[OrderQuantity]]</f>
        <v>648</v>
      </c>
      <c r="AF10727">
        <f>MIS[[#This Row],[LTP]]*MIS[[#This Row],[OrderQuantity]]</f>
        <v>656</v>
      </c>
      <c r="AG10727">
        <f>IF(MIS[[#This Row],[OrderSide]]="SELL",MIS[[#This Row],[VALUE]]-MIS[[#This Row],[LIVE_VALUE]],MIS[[#This Row],[LIVE_VALUE]]-MIS[[#This Row],[VALUE]])</f>
        <v>-8</v>
      </c>
      <c r="AH10727" t="str" cm="1">
        <f t="array" ref="AH10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7" t="str">
        <f>MIS[[#This Row],[TRADING SYMBOL]]</f>
        <v>SENSEX2552079800PE</v>
      </c>
      <c r="AJ10727" t="str">
        <f>IF(RIGHT(MIS[[#This Row],[Main/Hedge]],4)="MAIN","MAIN","HEDGE")</f>
        <v>HEDGE</v>
      </c>
      <c r="AK10727" t="str" cm="1">
        <f t="array" ref="AK10727">_xlfn._xlws.FILTER(Table4[Column1],ISNUMBER(SEARCH(Table4[Column1],MIS[[#This Row],[OrderUniqueIdentifier]])),"")</f>
        <v>NOTREND</v>
      </c>
    </row>
    <row r="10728" spans="1:37" x14ac:dyDescent="0.2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>
        <f>_xlfn.XLOOKUP(MIS[[#This Row],[TRADING SYMBOL]],[1]Sheet1!$D:$D,[1]Sheet1!$C:$C)</f>
        <v>3.05</v>
      </c>
      <c r="AE10728">
        <f>MIS[[#This Row],[OrderAverageTradedPrice]]*MIS[[#This Row],[OrderQuantity]]</f>
        <v>1106.25</v>
      </c>
      <c r="AF10728">
        <f>MIS[[#This Row],[LTP]]*MIS[[#This Row],[OrderQuantity]]</f>
        <v>1143.75</v>
      </c>
      <c r="AG10728">
        <f>IF(MIS[[#This Row],[OrderSide]]="SELL",MIS[[#This Row],[VALUE]]-MIS[[#This Row],[LIVE_VALUE]],MIS[[#This Row],[LIVE_VALUE]]-MIS[[#This Row],[VALUE]])</f>
        <v>-37.5</v>
      </c>
      <c r="AH10728" t="str" cm="1">
        <f t="array" ref="AH10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8" t="str">
        <f>MIS[[#This Row],[TRADING SYMBOL]]</f>
        <v>NIFTY2552226350CE</v>
      </c>
      <c r="AJ10728" t="str">
        <f>IF(RIGHT(MIS[[#This Row],[Main/Hedge]],4)="MAIN","MAIN","HEDGE")</f>
        <v>HEDGE</v>
      </c>
      <c r="AK10728" t="str" cm="1">
        <f t="array" ref="AK10728">_xlfn._xlws.FILTER(Table4[Column1],ISNUMBER(SEARCH(Table4[Column1],MIS[[#This Row],[OrderUniqueIdentifier]])),"")</f>
        <v>NOTREND</v>
      </c>
    </row>
    <row r="10729" spans="1:37" x14ac:dyDescent="0.2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>
        <f>_xlfn.XLOOKUP(MIS[[#This Row],[TRADING SYMBOL]],[1]Sheet1!$D:$D,[1]Sheet1!$C:$C)</f>
        <v>4.0999999999999996</v>
      </c>
      <c r="AE10729">
        <f>MIS[[#This Row],[OrderAverageTradedPrice]]*MIS[[#This Row],[OrderQuantity]]</f>
        <v>525</v>
      </c>
      <c r="AF10729">
        <f>MIS[[#This Row],[LTP]]*MIS[[#This Row],[OrderQuantity]]</f>
        <v>409.99999999999994</v>
      </c>
      <c r="AG10729">
        <f>IF(MIS[[#This Row],[OrderSide]]="SELL",MIS[[#This Row],[VALUE]]-MIS[[#This Row],[LIVE_VALUE]],MIS[[#This Row],[LIVE_VALUE]]-MIS[[#This Row],[VALUE]])</f>
        <v>115.00000000000006</v>
      </c>
      <c r="AH10729" t="str" cm="1">
        <f t="array" ref="AH10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29" t="str">
        <f>MIS[[#This Row],[TRADING SYMBOL]]</f>
        <v>SENSEX2552085900CE</v>
      </c>
      <c r="AJ10729" t="str">
        <f>IF(RIGHT(MIS[[#This Row],[Main/Hedge]],4)="MAIN","MAIN","HEDGE")</f>
        <v>HEDGE</v>
      </c>
      <c r="AK10729" t="str" cm="1">
        <f t="array" ref="AK10729">_xlfn._xlws.FILTER(Table4[Column1],ISNUMBER(SEARCH(Table4[Column1],MIS[[#This Row],[OrderUniqueIdentifier]])),"")</f>
        <v>XYT</v>
      </c>
    </row>
    <row r="10730" spans="1:37" x14ac:dyDescent="0.2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>
        <f>_xlfn.XLOOKUP(MIS[[#This Row],[TRADING SYMBOL]],[1]Sheet1!$D:$D,[1]Sheet1!$C:$C)</f>
        <v>4.0999999999999996</v>
      </c>
      <c r="AE10730">
        <f>MIS[[#This Row],[OrderAverageTradedPrice]]*MIS[[#This Row],[OrderQuantity]]</f>
        <v>841</v>
      </c>
      <c r="AF10730">
        <f>MIS[[#This Row],[LTP]]*MIS[[#This Row],[OrderQuantity]]</f>
        <v>656</v>
      </c>
      <c r="AG10730">
        <f>IF(MIS[[#This Row],[OrderSide]]="SELL",MIS[[#This Row],[VALUE]]-MIS[[#This Row],[LIVE_VALUE]],MIS[[#This Row],[LIVE_VALUE]]-MIS[[#This Row],[VALUE]])</f>
        <v>185</v>
      </c>
      <c r="AH10730" t="str" cm="1">
        <f t="array" ref="AH10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30" t="str">
        <f>MIS[[#This Row],[TRADING SYMBOL]]</f>
        <v>SENSEX2552085900CE</v>
      </c>
      <c r="AJ10730" t="str">
        <f>IF(RIGHT(MIS[[#This Row],[Main/Hedge]],4)="MAIN","MAIN","HEDGE")</f>
        <v>HEDGE</v>
      </c>
      <c r="AK10730" t="str" cm="1">
        <f t="array" ref="AK10730">_xlfn._xlws.FILTER(Table4[Column1],ISNUMBER(SEARCH(Table4[Column1],MIS[[#This Row],[OrderUniqueIdentifier]])),"")</f>
        <v>XYT</v>
      </c>
    </row>
    <row r="10731" spans="1:37" x14ac:dyDescent="0.2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>
        <f>_xlfn.XLOOKUP(MIS[[#This Row],[TRADING SYMBOL]],[1]Sheet1!$D:$D,[1]Sheet1!$C:$C)</f>
        <v>4.0999999999999996</v>
      </c>
      <c r="AE10731">
        <f>MIS[[#This Row],[OrderAverageTradedPrice]]*MIS[[#This Row],[OrderQuantity]]</f>
        <v>840</v>
      </c>
      <c r="AF10731">
        <f>MIS[[#This Row],[LTP]]*MIS[[#This Row],[OrderQuantity]]</f>
        <v>656</v>
      </c>
      <c r="AG10731">
        <f>IF(MIS[[#This Row],[OrderSide]]="SELL",MIS[[#This Row],[VALUE]]-MIS[[#This Row],[LIVE_VALUE]],MIS[[#This Row],[LIVE_VALUE]]-MIS[[#This Row],[VALUE]])</f>
        <v>184</v>
      </c>
      <c r="AH10731" t="str" cm="1">
        <f t="array" ref="AH10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31" t="str">
        <f>MIS[[#This Row],[TRADING SYMBOL]]</f>
        <v>SENSEX2552085900CE</v>
      </c>
      <c r="AJ10731" t="str">
        <f>IF(RIGHT(MIS[[#This Row],[Main/Hedge]],4)="MAIN","MAIN","HEDGE")</f>
        <v>HEDGE</v>
      </c>
      <c r="AK10731" t="str" cm="1">
        <f t="array" ref="AK10731">_xlfn._xlws.FILTER(Table4[Column1],ISNUMBER(SEARCH(Table4[Column1],MIS[[#This Row],[OrderUniqueIdentifier]])),"")</f>
        <v>XYT</v>
      </c>
    </row>
    <row r="10732" spans="1:37" x14ac:dyDescent="0.2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>
        <f>_xlfn.XLOOKUP(MIS[[#This Row],[TRADING SYMBOL]],[1]Sheet1!$D:$D,[1]Sheet1!$C:$C)</f>
        <v>17.8</v>
      </c>
      <c r="AE10732">
        <f>MIS[[#This Row],[OrderAverageTradedPrice]]*MIS[[#This Row],[OrderQuantity]]</f>
        <v>3707.0000000000005</v>
      </c>
      <c r="AF10732">
        <f>MIS[[#This Row],[LTP]]*MIS[[#This Row],[OrderQuantity]]</f>
        <v>3916</v>
      </c>
      <c r="AG10732">
        <f>IF(MIS[[#This Row],[OrderSide]]="SELL",MIS[[#This Row],[VALUE]]-MIS[[#This Row],[LIVE_VALUE]],MIS[[#This Row],[LIVE_VALUE]]-MIS[[#This Row],[VALUE]])</f>
        <v>-208.99999999999955</v>
      </c>
      <c r="AH10732" t="str" cm="1">
        <f t="array" ref="AH10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2" t="str">
        <f>MIS[[#This Row],[TRADING SYMBOL]]</f>
        <v>SENSEX2552084800CE</v>
      </c>
      <c r="AJ10732" t="str">
        <f>IF(RIGHT(MIS[[#This Row],[Main/Hedge]],4)="MAIN","MAIN","HEDGE")</f>
        <v>HEDGE</v>
      </c>
      <c r="AK10732" t="str" cm="1">
        <f t="array" ref="AK10732">_xlfn._xlws.FILTER(Table4[Column1],ISNUMBER(SEARCH(Table4[Column1],MIS[[#This Row],[OrderUniqueIdentifier]])),"")</f>
        <v>NOTREND</v>
      </c>
    </row>
    <row r="10733" spans="1:37" x14ac:dyDescent="0.2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>
        <f>_xlfn.XLOOKUP(MIS[[#This Row],[TRADING SYMBOL]],[1]Sheet1!$D:$D,[1]Sheet1!$C:$C)</f>
        <v>3.05</v>
      </c>
      <c r="AE10733">
        <f>MIS[[#This Row],[OrderAverageTradedPrice]]*MIS[[#This Row],[OrderQuantity]]</f>
        <v>1770</v>
      </c>
      <c r="AF10733">
        <f>MIS[[#This Row],[LTP]]*MIS[[#This Row],[OrderQuantity]]</f>
        <v>1830</v>
      </c>
      <c r="AG10733">
        <f>IF(MIS[[#This Row],[OrderSide]]="SELL",MIS[[#This Row],[VALUE]]-MIS[[#This Row],[LIVE_VALUE]],MIS[[#This Row],[LIVE_VALUE]]-MIS[[#This Row],[VALUE]])</f>
        <v>-60</v>
      </c>
      <c r="AH10733" t="str" cm="1">
        <f t="array" ref="AH10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3" t="str">
        <f>MIS[[#This Row],[TRADING SYMBOL]]</f>
        <v>NIFTY2552226350CE</v>
      </c>
      <c r="AJ10733" t="str">
        <f>IF(RIGHT(MIS[[#This Row],[Main/Hedge]],4)="MAIN","MAIN","HEDGE")</f>
        <v>HEDGE</v>
      </c>
      <c r="AK10733" t="str" cm="1">
        <f t="array" ref="AK10733">_xlfn._xlws.FILTER(Table4[Column1],ISNUMBER(SEARCH(Table4[Column1],MIS[[#This Row],[OrderUniqueIdentifier]])),"")</f>
        <v>NOTREND</v>
      </c>
    </row>
    <row r="10734" spans="1:37" x14ac:dyDescent="0.2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>
        <f>_xlfn.XLOOKUP(MIS[[#This Row],[TRADING SYMBOL]],[1]Sheet1!$D:$D,[1]Sheet1!$C:$C)</f>
        <v>8.25</v>
      </c>
      <c r="AE10734">
        <f>MIS[[#This Row],[OrderAverageTradedPrice]]*MIS[[#This Row],[OrderQuantity]]</f>
        <v>262</v>
      </c>
      <c r="AF10734">
        <f>MIS[[#This Row],[LTP]]*MIS[[#This Row],[OrderQuantity]]</f>
        <v>165</v>
      </c>
      <c r="AG10734">
        <f>IF(MIS[[#This Row],[OrderSide]]="SELL",MIS[[#This Row],[VALUE]]-MIS[[#This Row],[LIVE_VALUE]],MIS[[#This Row],[LIVE_VALUE]]-MIS[[#This Row],[VALUE]])</f>
        <v>97</v>
      </c>
      <c r="AH10734" t="str" cm="1">
        <f t="array" ref="AH10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34" t="str">
        <f>MIS[[#This Row],[TRADING SYMBOL]]</f>
        <v>SENSEX2552078600PE</v>
      </c>
      <c r="AJ10734" t="str">
        <f>IF(RIGHT(MIS[[#This Row],[Main/Hedge]],4)="MAIN","MAIN","HEDGE")</f>
        <v>HEDGE</v>
      </c>
      <c r="AK10734" t="str" cm="1">
        <f t="array" ref="AK10734">_xlfn._xlws.FILTER(Table4[Column1],ISNUMBER(SEARCH(Table4[Column1],MIS[[#This Row],[OrderUniqueIdentifier]])),"")</f>
        <v>XYT</v>
      </c>
    </row>
    <row r="10735" spans="1:37" x14ac:dyDescent="0.2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>
        <f>_xlfn.XLOOKUP(MIS[[#This Row],[TRADING SYMBOL]],[1]Sheet1!$D:$D,[1]Sheet1!$C:$C)</f>
        <v>32.799999999999997</v>
      </c>
      <c r="AE10735">
        <f>MIS[[#This Row],[OrderAverageTradedPrice]]*MIS[[#This Row],[OrderQuantity]]</f>
        <v>2608</v>
      </c>
      <c r="AF10735">
        <f>MIS[[#This Row],[LTP]]*MIS[[#This Row],[OrderQuantity]]</f>
        <v>2624</v>
      </c>
      <c r="AG10735">
        <f>IF(MIS[[#This Row],[OrderSide]]="SELL",MIS[[#This Row],[VALUE]]-MIS[[#This Row],[LIVE_VALUE]],MIS[[#This Row],[LIVE_VALUE]]-MIS[[#This Row],[VALUE]])</f>
        <v>-16</v>
      </c>
      <c r="AH10735" t="str" cm="1">
        <f t="array" ref="AH10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5" t="str">
        <f>MIS[[#This Row],[TRADING SYMBOL]]</f>
        <v>SENSEX2552079800PE</v>
      </c>
      <c r="AJ10735" t="str">
        <f>IF(RIGHT(MIS[[#This Row],[Main/Hedge]],4)="MAIN","MAIN","HEDGE")</f>
        <v>HEDGE</v>
      </c>
      <c r="AK10735" t="str" cm="1">
        <f t="array" ref="AK10735">_xlfn._xlws.FILTER(Table4[Column1],ISNUMBER(SEARCH(Table4[Column1],MIS[[#This Row],[OrderUniqueIdentifier]])),"")</f>
        <v>NOTREND</v>
      </c>
    </row>
    <row r="10736" spans="1:37" x14ac:dyDescent="0.2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>
        <f>_xlfn.XLOOKUP(MIS[[#This Row],[TRADING SYMBOL]],[1]Sheet1!$D:$D,[1]Sheet1!$C:$C)</f>
        <v>9.25</v>
      </c>
      <c r="AE10736">
        <f>MIS[[#This Row],[OrderAverageTradedPrice]]*MIS[[#This Row],[OrderQuantity]]</f>
        <v>648.75</v>
      </c>
      <c r="AF10736">
        <f>MIS[[#This Row],[LTP]]*MIS[[#This Row],[OrderQuantity]]</f>
        <v>693.75</v>
      </c>
      <c r="AG10736">
        <f>IF(MIS[[#This Row],[OrderSide]]="SELL",MIS[[#This Row],[VALUE]]-MIS[[#This Row],[LIVE_VALUE]],MIS[[#This Row],[LIVE_VALUE]]-MIS[[#This Row],[VALUE]])</f>
        <v>-45</v>
      </c>
      <c r="AH10736" t="str" cm="1">
        <f t="array" ref="AH10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6" t="str">
        <f>MIS[[#This Row],[TRADING SYMBOL]]</f>
        <v>NIFTY2552223750PE</v>
      </c>
      <c r="AJ10736" t="str">
        <f>IF(RIGHT(MIS[[#This Row],[Main/Hedge]],4)="MAIN","MAIN","HEDGE")</f>
        <v>HEDGE</v>
      </c>
      <c r="AK10736" t="str" cm="1">
        <f t="array" ref="AK10736">_xlfn._xlws.FILTER(Table4[Column1],ISNUMBER(SEARCH(Table4[Column1],MIS[[#This Row],[OrderUniqueIdentifier]])),"")</f>
        <v>NOTREND</v>
      </c>
    </row>
    <row r="10737" spans="1:37" x14ac:dyDescent="0.2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>
        <f>_xlfn.XLOOKUP(MIS[[#This Row],[TRADING SYMBOL]],[1]Sheet1!$D:$D,[1]Sheet1!$C:$C)</f>
        <v>8.25</v>
      </c>
      <c r="AE10737">
        <f>MIS[[#This Row],[OrderAverageTradedPrice]]*MIS[[#This Row],[OrderQuantity]]</f>
        <v>262</v>
      </c>
      <c r="AF10737">
        <f>MIS[[#This Row],[LTP]]*MIS[[#This Row],[OrderQuantity]]</f>
        <v>165</v>
      </c>
      <c r="AG10737">
        <f>IF(MIS[[#This Row],[OrderSide]]="SELL",MIS[[#This Row],[VALUE]]-MIS[[#This Row],[LIVE_VALUE]],MIS[[#This Row],[LIVE_VALUE]]-MIS[[#This Row],[VALUE]])</f>
        <v>97</v>
      </c>
      <c r="AH10737" t="str" cm="1">
        <f t="array" ref="AH10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37" t="str">
        <f>MIS[[#This Row],[TRADING SYMBOL]]</f>
        <v>SENSEX2552078600PE</v>
      </c>
      <c r="AJ10737" t="str">
        <f>IF(RIGHT(MIS[[#This Row],[Main/Hedge]],4)="MAIN","MAIN","HEDGE")</f>
        <v>HEDGE</v>
      </c>
      <c r="AK10737" t="str" cm="1">
        <f t="array" ref="AK10737">_xlfn._xlws.FILTER(Table4[Column1],ISNUMBER(SEARCH(Table4[Column1],MIS[[#This Row],[OrderUniqueIdentifier]])),"")</f>
        <v>XYT</v>
      </c>
    </row>
    <row r="10738" spans="1:37" x14ac:dyDescent="0.2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>
        <f>_xlfn.XLOOKUP(MIS[[#This Row],[TRADING SYMBOL]],[1]Sheet1!$D:$D,[1]Sheet1!$C:$C)</f>
        <v>3.05</v>
      </c>
      <c r="AE10738">
        <f>MIS[[#This Row],[OrderAverageTradedPrice]]*MIS[[#This Row],[OrderQuantity]]</f>
        <v>221.25</v>
      </c>
      <c r="AF10738">
        <f>MIS[[#This Row],[LTP]]*MIS[[#This Row],[OrderQuantity]]</f>
        <v>228.75</v>
      </c>
      <c r="AG10738">
        <f>IF(MIS[[#This Row],[OrderSide]]="SELL",MIS[[#This Row],[VALUE]]-MIS[[#This Row],[LIVE_VALUE]],MIS[[#This Row],[LIVE_VALUE]]-MIS[[#This Row],[VALUE]])</f>
        <v>-7.5</v>
      </c>
      <c r="AH10738" t="str" cm="1">
        <f t="array" ref="AH10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8" t="str">
        <f>MIS[[#This Row],[TRADING SYMBOL]]</f>
        <v>NIFTY2552226350CE</v>
      </c>
      <c r="AJ10738" t="str">
        <f>IF(RIGHT(MIS[[#This Row],[Main/Hedge]],4)="MAIN","MAIN","HEDGE")</f>
        <v>HEDGE</v>
      </c>
      <c r="AK10738" t="str" cm="1">
        <f t="array" ref="AK10738">_xlfn._xlws.FILTER(Table4[Column1],ISNUMBER(SEARCH(Table4[Column1],MIS[[#This Row],[OrderUniqueIdentifier]])),"")</f>
        <v>NOTREND</v>
      </c>
    </row>
    <row r="10739" spans="1:37" x14ac:dyDescent="0.2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>
        <f>_xlfn.XLOOKUP(MIS[[#This Row],[TRADING SYMBOL]],[1]Sheet1!$D:$D,[1]Sheet1!$C:$C)</f>
        <v>9.25</v>
      </c>
      <c r="AE10739">
        <f>MIS[[#This Row],[OrderAverageTradedPrice]]*MIS[[#This Row],[OrderQuantity]]</f>
        <v>1297.5</v>
      </c>
      <c r="AF10739">
        <f>MIS[[#This Row],[LTP]]*MIS[[#This Row],[OrderQuantity]]</f>
        <v>1387.5</v>
      </c>
      <c r="AG10739">
        <f>IF(MIS[[#This Row],[OrderSide]]="SELL",MIS[[#This Row],[VALUE]]-MIS[[#This Row],[LIVE_VALUE]],MIS[[#This Row],[LIVE_VALUE]]-MIS[[#This Row],[VALUE]])</f>
        <v>-90</v>
      </c>
      <c r="AH10739" t="str" cm="1">
        <f t="array" ref="AH10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9" t="str">
        <f>MIS[[#This Row],[TRADING SYMBOL]]</f>
        <v>NIFTY2552223750PE</v>
      </c>
      <c r="AJ10739" t="str">
        <f>IF(RIGHT(MIS[[#This Row],[Main/Hedge]],4)="MAIN","MAIN","HEDGE")</f>
        <v>HEDGE</v>
      </c>
      <c r="AK10739" t="str" cm="1">
        <f t="array" ref="AK10739">_xlfn._xlws.FILTER(Table4[Column1],ISNUMBER(SEARCH(Table4[Column1],MIS[[#This Row],[OrderUniqueIdentifier]])),"")</f>
        <v>NOTREND</v>
      </c>
    </row>
    <row r="10740" spans="1:37" x14ac:dyDescent="0.2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>
        <f>_xlfn.XLOOKUP(MIS[[#This Row],[TRADING SYMBOL]],[1]Sheet1!$D:$D,[1]Sheet1!$C:$C)</f>
        <v>17.8</v>
      </c>
      <c r="AE10740">
        <f>MIS[[#This Row],[OrderAverageTradedPrice]]*MIS[[#This Row],[OrderQuantity]]</f>
        <v>674</v>
      </c>
      <c r="AF10740">
        <f>MIS[[#This Row],[LTP]]*MIS[[#This Row],[OrderQuantity]]</f>
        <v>712</v>
      </c>
      <c r="AG10740">
        <f>IF(MIS[[#This Row],[OrderSide]]="SELL",MIS[[#This Row],[VALUE]]-MIS[[#This Row],[LIVE_VALUE]],MIS[[#This Row],[LIVE_VALUE]]-MIS[[#This Row],[VALUE]])</f>
        <v>-38</v>
      </c>
      <c r="AH10740" t="str" cm="1">
        <f t="array" ref="AH10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0" t="str">
        <f>MIS[[#This Row],[TRADING SYMBOL]]</f>
        <v>SENSEX2552084800CE</v>
      </c>
      <c r="AJ10740" t="str">
        <f>IF(RIGHT(MIS[[#This Row],[Main/Hedge]],4)="MAIN","MAIN","HEDGE")</f>
        <v>HEDGE</v>
      </c>
      <c r="AK10740" t="str" cm="1">
        <f t="array" ref="AK10740">_xlfn._xlws.FILTER(Table4[Column1],ISNUMBER(SEARCH(Table4[Column1],MIS[[#This Row],[OrderUniqueIdentifier]])),"")</f>
        <v>NOTREND</v>
      </c>
    </row>
    <row r="10741" spans="1:37" x14ac:dyDescent="0.2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>
        <f>_xlfn.XLOOKUP(MIS[[#This Row],[TRADING SYMBOL]],[1]Sheet1!$D:$D,[1]Sheet1!$C:$C)</f>
        <v>8.25</v>
      </c>
      <c r="AE10741">
        <f>MIS[[#This Row],[OrderAverageTradedPrice]]*MIS[[#This Row],[OrderQuantity]]</f>
        <v>262</v>
      </c>
      <c r="AF10741">
        <f>MIS[[#This Row],[LTP]]*MIS[[#This Row],[OrderQuantity]]</f>
        <v>165</v>
      </c>
      <c r="AG10741">
        <f>IF(MIS[[#This Row],[OrderSide]]="SELL",MIS[[#This Row],[VALUE]]-MIS[[#This Row],[LIVE_VALUE]],MIS[[#This Row],[LIVE_VALUE]]-MIS[[#This Row],[VALUE]])</f>
        <v>97</v>
      </c>
      <c r="AH10741" t="str" cm="1">
        <f t="array" ref="AH10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41" t="str">
        <f>MIS[[#This Row],[TRADING SYMBOL]]</f>
        <v>SENSEX2552078600PE</v>
      </c>
      <c r="AJ10741" t="str">
        <f>IF(RIGHT(MIS[[#This Row],[Main/Hedge]],4)="MAIN","MAIN","HEDGE")</f>
        <v>HEDGE</v>
      </c>
      <c r="AK10741" t="str" cm="1">
        <f t="array" ref="AK10741">_xlfn._xlws.FILTER(Table4[Column1],ISNUMBER(SEARCH(Table4[Column1],MIS[[#This Row],[OrderUniqueIdentifier]])),"")</f>
        <v>XYT</v>
      </c>
    </row>
    <row r="10742" spans="1:37" x14ac:dyDescent="0.2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>
        <f>_xlfn.XLOOKUP(MIS[[#This Row],[TRADING SYMBOL]],[1]Sheet1!$D:$D,[1]Sheet1!$C:$C)</f>
        <v>17.8</v>
      </c>
      <c r="AE10742">
        <f>MIS[[#This Row],[OrderAverageTradedPrice]]*MIS[[#This Row],[OrderQuantity]]</f>
        <v>337</v>
      </c>
      <c r="AF10742">
        <f>MIS[[#This Row],[LTP]]*MIS[[#This Row],[OrderQuantity]]</f>
        <v>356</v>
      </c>
      <c r="AG10742">
        <f>IF(MIS[[#This Row],[OrderSide]]="SELL",MIS[[#This Row],[VALUE]]-MIS[[#This Row],[LIVE_VALUE]],MIS[[#This Row],[LIVE_VALUE]]-MIS[[#This Row],[VALUE]])</f>
        <v>-19</v>
      </c>
      <c r="AH10742" t="str" cm="1">
        <f t="array" ref="AH10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2" t="str">
        <f>MIS[[#This Row],[TRADING SYMBOL]]</f>
        <v>SENSEX2552084800CE</v>
      </c>
      <c r="AJ10742" t="str">
        <f>IF(RIGHT(MIS[[#This Row],[Main/Hedge]],4)="MAIN","MAIN","HEDGE")</f>
        <v>HEDGE</v>
      </c>
      <c r="AK10742" t="str" cm="1">
        <f t="array" ref="AK10742">_xlfn._xlws.FILTER(Table4[Column1],ISNUMBER(SEARCH(Table4[Column1],MIS[[#This Row],[OrderUniqueIdentifier]])),"")</f>
        <v>NOTREND</v>
      </c>
    </row>
    <row r="10743" spans="1:37" x14ac:dyDescent="0.2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>
        <f>_xlfn.XLOOKUP(MIS[[#This Row],[TRADING SYMBOL]],[1]Sheet1!$D:$D,[1]Sheet1!$C:$C)</f>
        <v>8.25</v>
      </c>
      <c r="AE10743">
        <f>MIS[[#This Row],[OrderAverageTradedPrice]]*MIS[[#This Row],[OrderQuantity]]</f>
        <v>261</v>
      </c>
      <c r="AF10743">
        <f>MIS[[#This Row],[LTP]]*MIS[[#This Row],[OrderQuantity]]</f>
        <v>165</v>
      </c>
      <c r="AG10743">
        <f>IF(MIS[[#This Row],[OrderSide]]="SELL",MIS[[#This Row],[VALUE]]-MIS[[#This Row],[LIVE_VALUE]],MIS[[#This Row],[LIVE_VALUE]]-MIS[[#This Row],[VALUE]])</f>
        <v>96</v>
      </c>
      <c r="AH10743" t="str" cm="1">
        <f t="array" ref="AH10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43" t="str">
        <f>MIS[[#This Row],[TRADING SYMBOL]]</f>
        <v>SENSEX2552078600PE</v>
      </c>
      <c r="AJ10743" t="str">
        <f>IF(RIGHT(MIS[[#This Row],[Main/Hedge]],4)="MAIN","MAIN","HEDGE")</f>
        <v>HEDGE</v>
      </c>
      <c r="AK10743" t="str" cm="1">
        <f t="array" ref="AK10743">_xlfn._xlws.FILTER(Table4[Column1],ISNUMBER(SEARCH(Table4[Column1],MIS[[#This Row],[OrderUniqueIdentifier]])),"")</f>
        <v>XYT</v>
      </c>
    </row>
    <row r="10744" spans="1:37" x14ac:dyDescent="0.2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>
        <f>_xlfn.XLOOKUP(MIS[[#This Row],[TRADING SYMBOL]],[1]Sheet1!$D:$D,[1]Sheet1!$C:$C)</f>
        <v>9.25</v>
      </c>
      <c r="AE10744">
        <f>MIS[[#This Row],[OrderAverageTradedPrice]]*MIS[[#This Row],[OrderQuantity]]</f>
        <v>648.75</v>
      </c>
      <c r="AF10744">
        <f>MIS[[#This Row],[LTP]]*MIS[[#This Row],[OrderQuantity]]</f>
        <v>693.75</v>
      </c>
      <c r="AG10744">
        <f>IF(MIS[[#This Row],[OrderSide]]="SELL",MIS[[#This Row],[VALUE]]-MIS[[#This Row],[LIVE_VALUE]],MIS[[#This Row],[LIVE_VALUE]]-MIS[[#This Row],[VALUE]])</f>
        <v>-45</v>
      </c>
      <c r="AH10744" t="str" cm="1">
        <f t="array" ref="AH10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4" t="str">
        <f>MIS[[#This Row],[TRADING SYMBOL]]</f>
        <v>NIFTY2552223750PE</v>
      </c>
      <c r="AJ10744" t="str">
        <f>IF(RIGHT(MIS[[#This Row],[Main/Hedge]],4)="MAIN","MAIN","HEDGE")</f>
        <v>HEDGE</v>
      </c>
      <c r="AK10744" t="str" cm="1">
        <f t="array" ref="AK10744">_xlfn._xlws.FILTER(Table4[Column1],ISNUMBER(SEARCH(Table4[Column1],MIS[[#This Row],[OrderUniqueIdentifier]])),"")</f>
        <v>NOTREND</v>
      </c>
    </row>
    <row r="10745" spans="1:37" x14ac:dyDescent="0.2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>
        <f>_xlfn.XLOOKUP(MIS[[#This Row],[TRADING SYMBOL]],[1]Sheet1!$D:$D,[1]Sheet1!$C:$C)</f>
        <v>17.8</v>
      </c>
      <c r="AE10745">
        <f>MIS[[#This Row],[OrderAverageTradedPrice]]*MIS[[#This Row],[OrderQuantity]]</f>
        <v>337</v>
      </c>
      <c r="AF10745">
        <f>MIS[[#This Row],[LTP]]*MIS[[#This Row],[OrderQuantity]]</f>
        <v>356</v>
      </c>
      <c r="AG10745">
        <f>IF(MIS[[#This Row],[OrderSide]]="SELL",MIS[[#This Row],[VALUE]]-MIS[[#This Row],[LIVE_VALUE]],MIS[[#This Row],[LIVE_VALUE]]-MIS[[#This Row],[VALUE]])</f>
        <v>-19</v>
      </c>
      <c r="AH10745" t="str" cm="1">
        <f t="array" ref="AH10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5" t="str">
        <f>MIS[[#This Row],[TRADING SYMBOL]]</f>
        <v>SENSEX2552084800CE</v>
      </c>
      <c r="AJ10745" t="str">
        <f>IF(RIGHT(MIS[[#This Row],[Main/Hedge]],4)="MAIN","MAIN","HEDGE")</f>
        <v>HEDGE</v>
      </c>
      <c r="AK10745" t="str" cm="1">
        <f t="array" ref="AK10745">_xlfn._xlws.FILTER(Table4[Column1],ISNUMBER(SEARCH(Table4[Column1],MIS[[#This Row],[OrderUniqueIdentifier]])),"")</f>
        <v>NOTREND</v>
      </c>
    </row>
    <row r="10746" spans="1:37" x14ac:dyDescent="0.2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>
        <f>_xlfn.XLOOKUP(MIS[[#This Row],[TRADING SYMBOL]],[1]Sheet1!$D:$D,[1]Sheet1!$C:$C)</f>
        <v>4.0999999999999996</v>
      </c>
      <c r="AE10746">
        <f>MIS[[#This Row],[OrderAverageTradedPrice]]*MIS[[#This Row],[OrderQuantity]]</f>
        <v>105</v>
      </c>
      <c r="AF10746">
        <f>MIS[[#This Row],[LTP]]*MIS[[#This Row],[OrderQuantity]]</f>
        <v>82</v>
      </c>
      <c r="AG10746">
        <f>IF(MIS[[#This Row],[OrderSide]]="SELL",MIS[[#This Row],[VALUE]]-MIS[[#This Row],[LIVE_VALUE]],MIS[[#This Row],[LIVE_VALUE]]-MIS[[#This Row],[VALUE]])</f>
        <v>23</v>
      </c>
      <c r="AH10746" t="str" cm="1">
        <f t="array" ref="AH10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46" t="str">
        <f>MIS[[#This Row],[TRADING SYMBOL]]</f>
        <v>SENSEX2552085900CE</v>
      </c>
      <c r="AJ10746" t="str">
        <f>IF(RIGHT(MIS[[#This Row],[Main/Hedge]],4)="MAIN","MAIN","HEDGE")</f>
        <v>HEDGE</v>
      </c>
      <c r="AK10746" t="str" cm="1">
        <f t="array" ref="AK10746">_xlfn._xlws.FILTER(Table4[Column1],ISNUMBER(SEARCH(Table4[Column1],MIS[[#This Row],[OrderUniqueIdentifier]])),"")</f>
        <v>XYT</v>
      </c>
    </row>
    <row r="10747" spans="1:37" x14ac:dyDescent="0.2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>
        <f>_xlfn.XLOOKUP(MIS[[#This Row],[TRADING SYMBOL]],[1]Sheet1!$D:$D,[1]Sheet1!$C:$C)</f>
        <v>4.0999999999999996</v>
      </c>
      <c r="AE10747">
        <f>MIS[[#This Row],[OrderAverageTradedPrice]]*MIS[[#This Row],[OrderQuantity]]</f>
        <v>105</v>
      </c>
      <c r="AF10747">
        <f>MIS[[#This Row],[LTP]]*MIS[[#This Row],[OrderQuantity]]</f>
        <v>82</v>
      </c>
      <c r="AG10747">
        <f>IF(MIS[[#This Row],[OrderSide]]="SELL",MIS[[#This Row],[VALUE]]-MIS[[#This Row],[LIVE_VALUE]],MIS[[#This Row],[LIVE_VALUE]]-MIS[[#This Row],[VALUE]])</f>
        <v>23</v>
      </c>
      <c r="AH10747" t="str" cm="1">
        <f t="array" ref="AH10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47" t="str">
        <f>MIS[[#This Row],[TRADING SYMBOL]]</f>
        <v>SENSEX2552085900CE</v>
      </c>
      <c r="AJ10747" t="str">
        <f>IF(RIGHT(MIS[[#This Row],[Main/Hedge]],4)="MAIN","MAIN","HEDGE")</f>
        <v>HEDGE</v>
      </c>
      <c r="AK10747" t="str" cm="1">
        <f t="array" ref="AK10747">_xlfn._xlws.FILTER(Table4[Column1],ISNUMBER(SEARCH(Table4[Column1],MIS[[#This Row],[OrderUniqueIdentifier]])),"")</f>
        <v>XYT</v>
      </c>
    </row>
    <row r="10748" spans="1:37" x14ac:dyDescent="0.2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>
        <f>_xlfn.XLOOKUP(MIS[[#This Row],[TRADING SYMBOL]],[1]Sheet1!$D:$D,[1]Sheet1!$C:$C)</f>
        <v>32.799999999999997</v>
      </c>
      <c r="AE10748">
        <f>MIS[[#This Row],[OrderAverageTradedPrice]]*MIS[[#This Row],[OrderQuantity]]</f>
        <v>652</v>
      </c>
      <c r="AF10748">
        <f>MIS[[#This Row],[LTP]]*MIS[[#This Row],[OrderQuantity]]</f>
        <v>656</v>
      </c>
      <c r="AG10748">
        <f>IF(MIS[[#This Row],[OrderSide]]="SELL",MIS[[#This Row],[VALUE]]-MIS[[#This Row],[LIVE_VALUE]],MIS[[#This Row],[LIVE_VALUE]]-MIS[[#This Row],[VALUE]])</f>
        <v>-4</v>
      </c>
      <c r="AH10748" t="str" cm="1">
        <f t="array" ref="AH10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8" t="str">
        <f>MIS[[#This Row],[TRADING SYMBOL]]</f>
        <v>SENSEX2552079800PE</v>
      </c>
      <c r="AJ10748" t="str">
        <f>IF(RIGHT(MIS[[#This Row],[Main/Hedge]],4)="MAIN","MAIN","HEDGE")</f>
        <v>HEDGE</v>
      </c>
      <c r="AK10748" t="str" cm="1">
        <f t="array" ref="AK10748">_xlfn._xlws.FILTER(Table4[Column1],ISNUMBER(SEARCH(Table4[Column1],MIS[[#This Row],[OrderUniqueIdentifier]])),"")</f>
        <v>NOTREND</v>
      </c>
    </row>
    <row r="10749" spans="1:37" x14ac:dyDescent="0.2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>
        <f>_xlfn.XLOOKUP(MIS[[#This Row],[TRADING SYMBOL]],[1]Sheet1!$D:$D,[1]Sheet1!$C:$C)</f>
        <v>8.25</v>
      </c>
      <c r="AE10749">
        <f>MIS[[#This Row],[OrderAverageTradedPrice]]*MIS[[#This Row],[OrderQuantity]]</f>
        <v>262</v>
      </c>
      <c r="AF10749">
        <f>MIS[[#This Row],[LTP]]*MIS[[#This Row],[OrderQuantity]]</f>
        <v>165</v>
      </c>
      <c r="AG10749">
        <f>IF(MIS[[#This Row],[OrderSide]]="SELL",MIS[[#This Row],[VALUE]]-MIS[[#This Row],[LIVE_VALUE]],MIS[[#This Row],[LIVE_VALUE]]-MIS[[#This Row],[VALUE]])</f>
        <v>97</v>
      </c>
      <c r="AH10749" t="str" cm="1">
        <f t="array" ref="AH10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49" t="str">
        <f>MIS[[#This Row],[TRADING SYMBOL]]</f>
        <v>SENSEX2552078600PE</v>
      </c>
      <c r="AJ10749" t="str">
        <f>IF(RIGHT(MIS[[#This Row],[Main/Hedge]],4)="MAIN","MAIN","HEDGE")</f>
        <v>HEDGE</v>
      </c>
      <c r="AK10749" t="str" cm="1">
        <f t="array" ref="AK10749">_xlfn._xlws.FILTER(Table4[Column1],ISNUMBER(SEARCH(Table4[Column1],MIS[[#This Row],[OrderUniqueIdentifier]])),"")</f>
        <v>XYT</v>
      </c>
    </row>
    <row r="10750" spans="1:37" x14ac:dyDescent="0.2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>
        <f>_xlfn.XLOOKUP(MIS[[#This Row],[TRADING SYMBOL]],[1]Sheet1!$D:$D,[1]Sheet1!$C:$C)</f>
        <v>10</v>
      </c>
      <c r="AE10750">
        <f>MIS[[#This Row],[OrderAverageTradedPrice]]*MIS[[#This Row],[OrderQuantity]]</f>
        <v>237</v>
      </c>
      <c r="AF10750">
        <f>MIS[[#This Row],[LTP]]*MIS[[#This Row],[OrderQuantity]]</f>
        <v>200</v>
      </c>
      <c r="AG10750">
        <f>IF(MIS[[#This Row],[OrderSide]]="SELL",MIS[[#This Row],[VALUE]]-MIS[[#This Row],[LIVE_VALUE]],MIS[[#This Row],[LIVE_VALUE]]-MIS[[#This Row],[VALUE]])</f>
        <v>37</v>
      </c>
      <c r="AH10750" t="str" cm="1">
        <f t="array" ref="AH10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50" t="str">
        <f>MIS[[#This Row],[TRADING SYMBOL]]</f>
        <v>SENSEX2552078500PE</v>
      </c>
      <c r="AJ10750" t="str">
        <f>IF(RIGHT(MIS[[#This Row],[Main/Hedge]],4)="MAIN","MAIN","HEDGE")</f>
        <v>HEDGE</v>
      </c>
      <c r="AK10750" t="str" cm="1">
        <f t="array" ref="AK10750">_xlfn._xlws.FILTER(Table4[Column1],ISNUMBER(SEARCH(Table4[Column1],MIS[[#This Row],[OrderUniqueIdentifier]])),"")</f>
        <v>XYT</v>
      </c>
    </row>
    <row r="10751" spans="1:37" x14ac:dyDescent="0.2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>
        <f>_xlfn.XLOOKUP(MIS[[#This Row],[TRADING SYMBOL]],[1]Sheet1!$D:$D,[1]Sheet1!$C:$C)</f>
        <v>9.25</v>
      </c>
      <c r="AE10751">
        <f>MIS[[#This Row],[OrderAverageTradedPrice]]*MIS[[#This Row],[OrderQuantity]]</f>
        <v>648.75</v>
      </c>
      <c r="AF10751">
        <f>MIS[[#This Row],[LTP]]*MIS[[#This Row],[OrderQuantity]]</f>
        <v>693.75</v>
      </c>
      <c r="AG10751">
        <f>IF(MIS[[#This Row],[OrderSide]]="SELL",MIS[[#This Row],[VALUE]]-MIS[[#This Row],[LIVE_VALUE]],MIS[[#This Row],[LIVE_VALUE]]-MIS[[#This Row],[VALUE]])</f>
        <v>-45</v>
      </c>
      <c r="AH10751" t="str" cm="1">
        <f t="array" ref="AH10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1" t="str">
        <f>MIS[[#This Row],[TRADING SYMBOL]]</f>
        <v>NIFTY2552223750PE</v>
      </c>
      <c r="AJ10751" t="str">
        <f>IF(RIGHT(MIS[[#This Row],[Main/Hedge]],4)="MAIN","MAIN","HEDGE")</f>
        <v>HEDGE</v>
      </c>
      <c r="AK10751" t="str" cm="1">
        <f t="array" ref="AK10751">_xlfn._xlws.FILTER(Table4[Column1],ISNUMBER(SEARCH(Table4[Column1],MIS[[#This Row],[OrderUniqueIdentifier]])),"")</f>
        <v>NOTREND</v>
      </c>
    </row>
    <row r="10752" spans="1:37" x14ac:dyDescent="0.2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>
        <f>_xlfn.XLOOKUP(MIS[[#This Row],[TRADING SYMBOL]],[1]Sheet1!$D:$D,[1]Sheet1!$C:$C)</f>
        <v>8.25</v>
      </c>
      <c r="AE10752">
        <f>MIS[[#This Row],[OrderAverageTradedPrice]]*MIS[[#This Row],[OrderQuantity]]</f>
        <v>262</v>
      </c>
      <c r="AF10752">
        <f>MIS[[#This Row],[LTP]]*MIS[[#This Row],[OrderQuantity]]</f>
        <v>165</v>
      </c>
      <c r="AG10752">
        <f>IF(MIS[[#This Row],[OrderSide]]="SELL",MIS[[#This Row],[VALUE]]-MIS[[#This Row],[LIVE_VALUE]],MIS[[#This Row],[LIVE_VALUE]]-MIS[[#This Row],[VALUE]])</f>
        <v>97</v>
      </c>
      <c r="AH10752" t="str" cm="1">
        <f t="array" ref="AH10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52" t="str">
        <f>MIS[[#This Row],[TRADING SYMBOL]]</f>
        <v>SENSEX2552078600PE</v>
      </c>
      <c r="AJ10752" t="str">
        <f>IF(RIGHT(MIS[[#This Row],[Main/Hedge]],4)="MAIN","MAIN","HEDGE")</f>
        <v>HEDGE</v>
      </c>
      <c r="AK10752" t="str" cm="1">
        <f t="array" ref="AK10752">_xlfn._xlws.FILTER(Table4[Column1],ISNUMBER(SEARCH(Table4[Column1],MIS[[#This Row],[OrderUniqueIdentifier]])),"")</f>
        <v>XYT</v>
      </c>
    </row>
    <row r="10753" spans="1:37" x14ac:dyDescent="0.2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>
        <f>_xlfn.XLOOKUP(MIS[[#This Row],[TRADING SYMBOL]],[1]Sheet1!$D:$D,[1]Sheet1!$C:$C)</f>
        <v>17.8</v>
      </c>
      <c r="AE10753">
        <f>MIS[[#This Row],[OrderAverageTradedPrice]]*MIS[[#This Row],[OrderQuantity]]</f>
        <v>672</v>
      </c>
      <c r="AF10753">
        <f>MIS[[#This Row],[LTP]]*MIS[[#This Row],[OrderQuantity]]</f>
        <v>712</v>
      </c>
      <c r="AG10753">
        <f>IF(MIS[[#This Row],[OrderSide]]="SELL",MIS[[#This Row],[VALUE]]-MIS[[#This Row],[LIVE_VALUE]],MIS[[#This Row],[LIVE_VALUE]]-MIS[[#This Row],[VALUE]])</f>
        <v>-40</v>
      </c>
      <c r="AH10753" t="str" cm="1">
        <f t="array" ref="AH10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3" t="str">
        <f>MIS[[#This Row],[TRADING SYMBOL]]</f>
        <v>SENSEX2552084800CE</v>
      </c>
      <c r="AJ10753" t="str">
        <f>IF(RIGHT(MIS[[#This Row],[Main/Hedge]],4)="MAIN","MAIN","HEDGE")</f>
        <v>HEDGE</v>
      </c>
      <c r="AK10753" t="str" cm="1">
        <f t="array" ref="AK10753">_xlfn._xlws.FILTER(Table4[Column1],ISNUMBER(SEARCH(Table4[Column1],MIS[[#This Row],[OrderUniqueIdentifier]])),"")</f>
        <v>NOTREND</v>
      </c>
    </row>
    <row r="10754" spans="1:37" x14ac:dyDescent="0.2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>
        <f>_xlfn.XLOOKUP(MIS[[#This Row],[TRADING SYMBOL]],[1]Sheet1!$D:$D,[1]Sheet1!$C:$C)</f>
        <v>8.25</v>
      </c>
      <c r="AE10754">
        <f>MIS[[#This Row],[OrderAverageTradedPrice]]*MIS[[#This Row],[OrderQuantity]]</f>
        <v>262</v>
      </c>
      <c r="AF10754">
        <f>MIS[[#This Row],[LTP]]*MIS[[#This Row],[OrderQuantity]]</f>
        <v>165</v>
      </c>
      <c r="AG10754">
        <f>IF(MIS[[#This Row],[OrderSide]]="SELL",MIS[[#This Row],[VALUE]]-MIS[[#This Row],[LIVE_VALUE]],MIS[[#This Row],[LIVE_VALUE]]-MIS[[#This Row],[VALUE]])</f>
        <v>97</v>
      </c>
      <c r="AH10754" t="str" cm="1">
        <f t="array" ref="AH10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54" t="str">
        <f>MIS[[#This Row],[TRADING SYMBOL]]</f>
        <v>SENSEX2552078600PE</v>
      </c>
      <c r="AJ10754" t="str">
        <f>IF(RIGHT(MIS[[#This Row],[Main/Hedge]],4)="MAIN","MAIN","HEDGE")</f>
        <v>HEDGE</v>
      </c>
      <c r="AK10754" t="str" cm="1">
        <f t="array" ref="AK10754">_xlfn._xlws.FILTER(Table4[Column1],ISNUMBER(SEARCH(Table4[Column1],MIS[[#This Row],[OrderUniqueIdentifier]])),"")</f>
        <v>XYT</v>
      </c>
    </row>
    <row r="10755" spans="1:37" x14ac:dyDescent="0.2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>
        <f>_xlfn.XLOOKUP(MIS[[#This Row],[TRADING SYMBOL]],[1]Sheet1!$D:$D,[1]Sheet1!$C:$C)</f>
        <v>10</v>
      </c>
      <c r="AE10755">
        <f>MIS[[#This Row],[OrderAverageTradedPrice]]*MIS[[#This Row],[OrderQuantity]]</f>
        <v>237</v>
      </c>
      <c r="AF10755">
        <f>MIS[[#This Row],[LTP]]*MIS[[#This Row],[OrderQuantity]]</f>
        <v>200</v>
      </c>
      <c r="AG10755">
        <f>IF(MIS[[#This Row],[OrderSide]]="SELL",MIS[[#This Row],[VALUE]]-MIS[[#This Row],[LIVE_VALUE]],MIS[[#This Row],[LIVE_VALUE]]-MIS[[#This Row],[VALUE]])</f>
        <v>37</v>
      </c>
      <c r="AH10755" t="str" cm="1">
        <f t="array" ref="AH10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55" t="str">
        <f>MIS[[#This Row],[TRADING SYMBOL]]</f>
        <v>SENSEX2552078500PE</v>
      </c>
      <c r="AJ10755" t="str">
        <f>IF(RIGHT(MIS[[#This Row],[Main/Hedge]],4)="MAIN","MAIN","HEDGE")</f>
        <v>HEDGE</v>
      </c>
      <c r="AK10755" t="str" cm="1">
        <f t="array" ref="AK10755">_xlfn._xlws.FILTER(Table4[Column1],ISNUMBER(SEARCH(Table4[Column1],MIS[[#This Row],[OrderUniqueIdentifier]])),"")</f>
        <v>XYT</v>
      </c>
    </row>
    <row r="10756" spans="1:37" x14ac:dyDescent="0.2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>
        <f>_xlfn.XLOOKUP(MIS[[#This Row],[TRADING SYMBOL]],[1]Sheet1!$D:$D,[1]Sheet1!$C:$C)</f>
        <v>3.05</v>
      </c>
      <c r="AE10756">
        <f>MIS[[#This Row],[OrderAverageTradedPrice]]*MIS[[#This Row],[OrderQuantity]]</f>
        <v>221.25</v>
      </c>
      <c r="AF10756">
        <f>MIS[[#This Row],[LTP]]*MIS[[#This Row],[OrderQuantity]]</f>
        <v>228.75</v>
      </c>
      <c r="AG10756">
        <f>IF(MIS[[#This Row],[OrderSide]]="SELL",MIS[[#This Row],[VALUE]]-MIS[[#This Row],[LIVE_VALUE]],MIS[[#This Row],[LIVE_VALUE]]-MIS[[#This Row],[VALUE]])</f>
        <v>-7.5</v>
      </c>
      <c r="AH10756" t="str" cm="1">
        <f t="array" ref="AH10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6" t="str">
        <f>MIS[[#This Row],[TRADING SYMBOL]]</f>
        <v>NIFTY2552226350CE</v>
      </c>
      <c r="AJ10756" t="str">
        <f>IF(RIGHT(MIS[[#This Row],[Main/Hedge]],4)="MAIN","MAIN","HEDGE")</f>
        <v>HEDGE</v>
      </c>
      <c r="AK10756" t="str" cm="1">
        <f t="array" ref="AK10756">_xlfn._xlws.FILTER(Table4[Column1],ISNUMBER(SEARCH(Table4[Column1],MIS[[#This Row],[OrderUniqueIdentifier]])),"")</f>
        <v>NOTREND</v>
      </c>
    </row>
    <row r="10757" spans="1:37" x14ac:dyDescent="0.2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>
        <f>_xlfn.XLOOKUP(MIS[[#This Row],[TRADING SYMBOL]],[1]Sheet1!$D:$D,[1]Sheet1!$C:$C)</f>
        <v>9.25</v>
      </c>
      <c r="AE10757">
        <f>MIS[[#This Row],[OrderAverageTradedPrice]]*MIS[[#This Row],[OrderQuantity]]</f>
        <v>648.75</v>
      </c>
      <c r="AF10757">
        <f>MIS[[#This Row],[LTP]]*MIS[[#This Row],[OrderQuantity]]</f>
        <v>693.75</v>
      </c>
      <c r="AG10757">
        <f>IF(MIS[[#This Row],[OrderSide]]="SELL",MIS[[#This Row],[VALUE]]-MIS[[#This Row],[LIVE_VALUE]],MIS[[#This Row],[LIVE_VALUE]]-MIS[[#This Row],[VALUE]])</f>
        <v>-45</v>
      </c>
      <c r="AH10757" t="str" cm="1">
        <f t="array" ref="AH10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7" t="str">
        <f>MIS[[#This Row],[TRADING SYMBOL]]</f>
        <v>NIFTY2552223750PE</v>
      </c>
      <c r="AJ10757" t="str">
        <f>IF(RIGHT(MIS[[#This Row],[Main/Hedge]],4)="MAIN","MAIN","HEDGE")</f>
        <v>HEDGE</v>
      </c>
      <c r="AK10757" t="str" cm="1">
        <f t="array" ref="AK10757">_xlfn._xlws.FILTER(Table4[Column1],ISNUMBER(SEARCH(Table4[Column1],MIS[[#This Row],[OrderUniqueIdentifier]])),"")</f>
        <v>NOTREND</v>
      </c>
    </row>
    <row r="10758" spans="1:37" x14ac:dyDescent="0.2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>
        <f>_xlfn.XLOOKUP(MIS[[#This Row],[TRADING SYMBOL]],[1]Sheet1!$D:$D,[1]Sheet1!$C:$C)</f>
        <v>17.8</v>
      </c>
      <c r="AE10758">
        <f>MIS[[#This Row],[OrderAverageTradedPrice]]*MIS[[#This Row],[OrderQuantity]]</f>
        <v>337</v>
      </c>
      <c r="AF10758">
        <f>MIS[[#This Row],[LTP]]*MIS[[#This Row],[OrderQuantity]]</f>
        <v>356</v>
      </c>
      <c r="AG10758">
        <f>IF(MIS[[#This Row],[OrderSide]]="SELL",MIS[[#This Row],[VALUE]]-MIS[[#This Row],[LIVE_VALUE]],MIS[[#This Row],[LIVE_VALUE]]-MIS[[#This Row],[VALUE]])</f>
        <v>-19</v>
      </c>
      <c r="AH10758" t="str" cm="1">
        <f t="array" ref="AH10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8" t="str">
        <f>MIS[[#This Row],[TRADING SYMBOL]]</f>
        <v>SENSEX2552084800CE</v>
      </c>
      <c r="AJ10758" t="str">
        <f>IF(RIGHT(MIS[[#This Row],[Main/Hedge]],4)="MAIN","MAIN","HEDGE")</f>
        <v>HEDGE</v>
      </c>
      <c r="AK10758" t="str" cm="1">
        <f t="array" ref="AK10758">_xlfn._xlws.FILTER(Table4[Column1],ISNUMBER(SEARCH(Table4[Column1],MIS[[#This Row],[OrderUniqueIdentifier]])),"")</f>
        <v>NOTREND</v>
      </c>
    </row>
    <row r="10759" spans="1:37" x14ac:dyDescent="0.2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>
        <f>_xlfn.XLOOKUP(MIS[[#This Row],[TRADING SYMBOL]],[1]Sheet1!$D:$D,[1]Sheet1!$C:$C)</f>
        <v>4.0999999999999996</v>
      </c>
      <c r="AE10759">
        <f>MIS[[#This Row],[OrderAverageTradedPrice]]*MIS[[#This Row],[OrderQuantity]]</f>
        <v>104</v>
      </c>
      <c r="AF10759">
        <f>MIS[[#This Row],[LTP]]*MIS[[#This Row],[OrderQuantity]]</f>
        <v>82</v>
      </c>
      <c r="AG10759">
        <f>IF(MIS[[#This Row],[OrderSide]]="SELL",MIS[[#This Row],[VALUE]]-MIS[[#This Row],[LIVE_VALUE]],MIS[[#This Row],[LIVE_VALUE]]-MIS[[#This Row],[VALUE]])</f>
        <v>22</v>
      </c>
      <c r="AH10759" t="str" cm="1">
        <f t="array" ref="AH10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59" t="str">
        <f>MIS[[#This Row],[TRADING SYMBOL]]</f>
        <v>SENSEX2552085900CE</v>
      </c>
      <c r="AJ10759" t="str">
        <f>IF(RIGHT(MIS[[#This Row],[Main/Hedge]],4)="MAIN","MAIN","HEDGE")</f>
        <v>HEDGE</v>
      </c>
      <c r="AK10759" t="str" cm="1">
        <f t="array" ref="AK10759">_xlfn._xlws.FILTER(Table4[Column1],ISNUMBER(SEARCH(Table4[Column1],MIS[[#This Row],[OrderUniqueIdentifier]])),"")</f>
        <v>XYT</v>
      </c>
    </row>
    <row r="10760" spans="1:37" x14ac:dyDescent="0.2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>
        <f>_xlfn.XLOOKUP(MIS[[#This Row],[TRADING SYMBOL]],[1]Sheet1!$D:$D,[1]Sheet1!$C:$C)</f>
        <v>17.8</v>
      </c>
      <c r="AE10760">
        <f>MIS[[#This Row],[OrderAverageTradedPrice]]*MIS[[#This Row],[OrderQuantity]]</f>
        <v>336</v>
      </c>
      <c r="AF10760">
        <f>MIS[[#This Row],[LTP]]*MIS[[#This Row],[OrderQuantity]]</f>
        <v>356</v>
      </c>
      <c r="AG10760">
        <f>IF(MIS[[#This Row],[OrderSide]]="SELL",MIS[[#This Row],[VALUE]]-MIS[[#This Row],[LIVE_VALUE]],MIS[[#This Row],[LIVE_VALUE]]-MIS[[#This Row],[VALUE]])</f>
        <v>-20</v>
      </c>
      <c r="AH10760" t="str" cm="1">
        <f t="array" ref="AH10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0" t="str">
        <f>MIS[[#This Row],[TRADING SYMBOL]]</f>
        <v>SENSEX2552084800CE</v>
      </c>
      <c r="AJ10760" t="str">
        <f>IF(RIGHT(MIS[[#This Row],[Main/Hedge]],4)="MAIN","MAIN","HEDGE")</f>
        <v>HEDGE</v>
      </c>
      <c r="AK10760" t="str" cm="1">
        <f t="array" ref="AK10760">_xlfn._xlws.FILTER(Table4[Column1],ISNUMBER(SEARCH(Table4[Column1],MIS[[#This Row],[OrderUniqueIdentifier]])),"")</f>
        <v>NOTREND</v>
      </c>
    </row>
    <row r="10761" spans="1:37" x14ac:dyDescent="0.2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>
        <f>_xlfn.XLOOKUP(MIS[[#This Row],[TRADING SYMBOL]],[1]Sheet1!$D:$D,[1]Sheet1!$C:$C)</f>
        <v>8.25</v>
      </c>
      <c r="AE10761">
        <f>MIS[[#This Row],[OrderAverageTradedPrice]]*MIS[[#This Row],[OrderQuantity]]</f>
        <v>262</v>
      </c>
      <c r="AF10761">
        <f>MIS[[#This Row],[LTP]]*MIS[[#This Row],[OrderQuantity]]</f>
        <v>165</v>
      </c>
      <c r="AG10761">
        <f>IF(MIS[[#This Row],[OrderSide]]="SELL",MIS[[#This Row],[VALUE]]-MIS[[#This Row],[LIVE_VALUE]],MIS[[#This Row],[LIVE_VALUE]]-MIS[[#This Row],[VALUE]])</f>
        <v>97</v>
      </c>
      <c r="AH10761" t="str" cm="1">
        <f t="array" ref="AH10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61" t="str">
        <f>MIS[[#This Row],[TRADING SYMBOL]]</f>
        <v>SENSEX2552078600PE</v>
      </c>
      <c r="AJ10761" t="str">
        <f>IF(RIGHT(MIS[[#This Row],[Main/Hedge]],4)="MAIN","MAIN","HEDGE")</f>
        <v>HEDGE</v>
      </c>
      <c r="AK10761" t="str" cm="1">
        <f t="array" ref="AK10761">_xlfn._xlws.FILTER(Table4[Column1],ISNUMBER(SEARCH(Table4[Column1],MIS[[#This Row],[OrderUniqueIdentifier]])),"")</f>
        <v>XYT</v>
      </c>
    </row>
    <row r="10762" spans="1:37" x14ac:dyDescent="0.2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>
        <f>_xlfn.XLOOKUP(MIS[[#This Row],[TRADING SYMBOL]],[1]Sheet1!$D:$D,[1]Sheet1!$C:$C)</f>
        <v>10</v>
      </c>
      <c r="AE10762">
        <f>MIS[[#This Row],[OrderAverageTradedPrice]]*MIS[[#This Row],[OrderQuantity]]</f>
        <v>237</v>
      </c>
      <c r="AF10762">
        <f>MIS[[#This Row],[LTP]]*MIS[[#This Row],[OrderQuantity]]</f>
        <v>200</v>
      </c>
      <c r="AG10762">
        <f>IF(MIS[[#This Row],[OrderSide]]="SELL",MIS[[#This Row],[VALUE]]-MIS[[#This Row],[LIVE_VALUE]],MIS[[#This Row],[LIVE_VALUE]]-MIS[[#This Row],[VALUE]])</f>
        <v>37</v>
      </c>
      <c r="AH10762" t="str" cm="1">
        <f t="array" ref="AH10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62" t="str">
        <f>MIS[[#This Row],[TRADING SYMBOL]]</f>
        <v>SENSEX2552078500PE</v>
      </c>
      <c r="AJ10762" t="str">
        <f>IF(RIGHT(MIS[[#This Row],[Main/Hedge]],4)="MAIN","MAIN","HEDGE")</f>
        <v>HEDGE</v>
      </c>
      <c r="AK10762" t="str" cm="1">
        <f t="array" ref="AK10762">_xlfn._xlws.FILTER(Table4[Column1],ISNUMBER(SEARCH(Table4[Column1],MIS[[#This Row],[OrderUniqueIdentifier]])),"")</f>
        <v>XYT</v>
      </c>
    </row>
    <row r="10763" spans="1:37" x14ac:dyDescent="0.2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>
        <f>_xlfn.XLOOKUP(MIS[[#This Row],[TRADING SYMBOL]],[1]Sheet1!$D:$D,[1]Sheet1!$C:$C)</f>
        <v>10</v>
      </c>
      <c r="AE10763">
        <f>MIS[[#This Row],[OrderAverageTradedPrice]]*MIS[[#This Row],[OrderQuantity]]</f>
        <v>476</v>
      </c>
      <c r="AF10763">
        <f>MIS[[#This Row],[LTP]]*MIS[[#This Row],[OrderQuantity]]</f>
        <v>400</v>
      </c>
      <c r="AG10763">
        <f>IF(MIS[[#This Row],[OrderSide]]="SELL",MIS[[#This Row],[VALUE]]-MIS[[#This Row],[LIVE_VALUE]],MIS[[#This Row],[LIVE_VALUE]]-MIS[[#This Row],[VALUE]])</f>
        <v>76</v>
      </c>
      <c r="AH10763" t="str" cm="1">
        <f t="array" ref="AH10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63" t="str">
        <f>MIS[[#This Row],[TRADING SYMBOL]]</f>
        <v>SENSEX2552078500PE</v>
      </c>
      <c r="AJ10763" t="str">
        <f>IF(RIGHT(MIS[[#This Row],[Main/Hedge]],4)="MAIN","MAIN","HEDGE")</f>
        <v>HEDGE</v>
      </c>
      <c r="AK10763" t="str" cm="1">
        <f t="array" ref="AK10763">_xlfn._xlws.FILTER(Table4[Column1],ISNUMBER(SEARCH(Table4[Column1],MIS[[#This Row],[OrderUniqueIdentifier]])),"")</f>
        <v>XYT</v>
      </c>
    </row>
    <row r="10764" spans="1:37" x14ac:dyDescent="0.2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>
        <f>_xlfn.XLOOKUP(MIS[[#This Row],[TRADING SYMBOL]],[1]Sheet1!$D:$D,[1]Sheet1!$C:$C)</f>
        <v>32.799999999999997</v>
      </c>
      <c r="AE10764">
        <f>MIS[[#This Row],[OrderAverageTradedPrice]]*MIS[[#This Row],[OrderQuantity]]</f>
        <v>652</v>
      </c>
      <c r="AF10764">
        <f>MIS[[#This Row],[LTP]]*MIS[[#This Row],[OrderQuantity]]</f>
        <v>656</v>
      </c>
      <c r="AG10764">
        <f>IF(MIS[[#This Row],[OrderSide]]="SELL",MIS[[#This Row],[VALUE]]-MIS[[#This Row],[LIVE_VALUE]],MIS[[#This Row],[LIVE_VALUE]]-MIS[[#This Row],[VALUE]])</f>
        <v>-4</v>
      </c>
      <c r="AH10764" t="str" cm="1">
        <f t="array" ref="AH10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4" t="str">
        <f>MIS[[#This Row],[TRADING SYMBOL]]</f>
        <v>SENSEX2552079800PE</v>
      </c>
      <c r="AJ10764" t="str">
        <f>IF(RIGHT(MIS[[#This Row],[Main/Hedge]],4)="MAIN","MAIN","HEDGE")</f>
        <v>HEDGE</v>
      </c>
      <c r="AK10764" t="str" cm="1">
        <f t="array" ref="AK10764">_xlfn._xlws.FILTER(Table4[Column1],ISNUMBER(SEARCH(Table4[Column1],MIS[[#This Row],[OrderUniqueIdentifier]])),"")</f>
        <v>NOTREND</v>
      </c>
    </row>
    <row r="10765" spans="1:37" x14ac:dyDescent="0.2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>
        <f>_xlfn.XLOOKUP(MIS[[#This Row],[TRADING SYMBOL]],[1]Sheet1!$D:$D,[1]Sheet1!$C:$C)</f>
        <v>9.25</v>
      </c>
      <c r="AE10765">
        <f>MIS[[#This Row],[OrderAverageTradedPrice]]*MIS[[#This Row],[OrderQuantity]]</f>
        <v>648.75</v>
      </c>
      <c r="AF10765">
        <f>MIS[[#This Row],[LTP]]*MIS[[#This Row],[OrderQuantity]]</f>
        <v>693.75</v>
      </c>
      <c r="AG10765">
        <f>IF(MIS[[#This Row],[OrderSide]]="SELL",MIS[[#This Row],[VALUE]]-MIS[[#This Row],[LIVE_VALUE]],MIS[[#This Row],[LIVE_VALUE]]-MIS[[#This Row],[VALUE]])</f>
        <v>-45</v>
      </c>
      <c r="AH10765" t="str" cm="1">
        <f t="array" ref="AH10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5" t="str">
        <f>MIS[[#This Row],[TRADING SYMBOL]]</f>
        <v>NIFTY2552223750PE</v>
      </c>
      <c r="AJ10765" t="str">
        <f>IF(RIGHT(MIS[[#This Row],[Main/Hedge]],4)="MAIN","MAIN","HEDGE")</f>
        <v>HEDGE</v>
      </c>
      <c r="AK10765" t="str" cm="1">
        <f t="array" ref="AK10765">_xlfn._xlws.FILTER(Table4[Column1],ISNUMBER(SEARCH(Table4[Column1],MIS[[#This Row],[OrderUniqueIdentifier]])),"")</f>
        <v>NOTREND</v>
      </c>
    </row>
    <row r="10766" spans="1:37" x14ac:dyDescent="0.2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>
        <f>_xlfn.XLOOKUP(MIS[[#This Row],[TRADING SYMBOL]],[1]Sheet1!$D:$D,[1]Sheet1!$C:$C)</f>
        <v>32.799999999999997</v>
      </c>
      <c r="AE10766">
        <f>MIS[[#This Row],[OrderAverageTradedPrice]]*MIS[[#This Row],[OrderQuantity]]</f>
        <v>2608</v>
      </c>
      <c r="AF10766">
        <f>MIS[[#This Row],[LTP]]*MIS[[#This Row],[OrderQuantity]]</f>
        <v>2624</v>
      </c>
      <c r="AG10766">
        <f>IF(MIS[[#This Row],[OrderSide]]="SELL",MIS[[#This Row],[VALUE]]-MIS[[#This Row],[LIVE_VALUE]],MIS[[#This Row],[LIVE_VALUE]]-MIS[[#This Row],[VALUE]])</f>
        <v>-16</v>
      </c>
      <c r="AH10766" t="str" cm="1">
        <f t="array" ref="AH10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6" t="str">
        <f>MIS[[#This Row],[TRADING SYMBOL]]</f>
        <v>SENSEX2552079800PE</v>
      </c>
      <c r="AJ10766" t="str">
        <f>IF(RIGHT(MIS[[#This Row],[Main/Hedge]],4)="MAIN","MAIN","HEDGE")</f>
        <v>HEDGE</v>
      </c>
      <c r="AK10766" t="str" cm="1">
        <f t="array" ref="AK10766">_xlfn._xlws.FILTER(Table4[Column1],ISNUMBER(SEARCH(Table4[Column1],MIS[[#This Row],[OrderUniqueIdentifier]])),"")</f>
        <v>NOTREND</v>
      </c>
    </row>
    <row r="10767" spans="1:37" x14ac:dyDescent="0.2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>
        <f>_xlfn.XLOOKUP(MIS[[#This Row],[TRADING SYMBOL]],[1]Sheet1!$D:$D,[1]Sheet1!$C:$C)</f>
        <v>9.25</v>
      </c>
      <c r="AE10767">
        <f>MIS[[#This Row],[OrderAverageTradedPrice]]*MIS[[#This Row],[OrderQuantity]]</f>
        <v>1297.5</v>
      </c>
      <c r="AF10767">
        <f>MIS[[#This Row],[LTP]]*MIS[[#This Row],[OrderQuantity]]</f>
        <v>1387.5</v>
      </c>
      <c r="AG10767">
        <f>IF(MIS[[#This Row],[OrderSide]]="SELL",MIS[[#This Row],[VALUE]]-MIS[[#This Row],[LIVE_VALUE]],MIS[[#This Row],[LIVE_VALUE]]-MIS[[#This Row],[VALUE]])</f>
        <v>-90</v>
      </c>
      <c r="AH10767" t="str" cm="1">
        <f t="array" ref="AH10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7" t="str">
        <f>MIS[[#This Row],[TRADING SYMBOL]]</f>
        <v>NIFTY2552223750PE</v>
      </c>
      <c r="AJ10767" t="str">
        <f>IF(RIGHT(MIS[[#This Row],[Main/Hedge]],4)="MAIN","MAIN","HEDGE")</f>
        <v>HEDGE</v>
      </c>
      <c r="AK10767" t="str" cm="1">
        <f t="array" ref="AK10767">_xlfn._xlws.FILTER(Table4[Column1],ISNUMBER(SEARCH(Table4[Column1],MIS[[#This Row],[OrderUniqueIdentifier]])),"")</f>
        <v>NOTREND</v>
      </c>
    </row>
    <row r="10768" spans="1:37" x14ac:dyDescent="0.2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>
        <f>_xlfn.XLOOKUP(MIS[[#This Row],[TRADING SYMBOL]],[1]Sheet1!$D:$D,[1]Sheet1!$C:$C)</f>
        <v>8.25</v>
      </c>
      <c r="AE10768">
        <f>MIS[[#This Row],[OrderAverageTradedPrice]]*MIS[[#This Row],[OrderQuantity]]</f>
        <v>524</v>
      </c>
      <c r="AF10768">
        <f>MIS[[#This Row],[LTP]]*MIS[[#This Row],[OrderQuantity]]</f>
        <v>330</v>
      </c>
      <c r="AG10768">
        <f>IF(MIS[[#This Row],[OrderSide]]="SELL",MIS[[#This Row],[VALUE]]-MIS[[#This Row],[LIVE_VALUE]],MIS[[#This Row],[LIVE_VALUE]]-MIS[[#This Row],[VALUE]])</f>
        <v>194</v>
      </c>
      <c r="AH10768" t="str" cm="1">
        <f t="array" ref="AH10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68" t="str">
        <f>MIS[[#This Row],[TRADING SYMBOL]]</f>
        <v>SENSEX2552078600PE</v>
      </c>
      <c r="AJ10768" t="str">
        <f>IF(RIGHT(MIS[[#This Row],[Main/Hedge]],4)="MAIN","MAIN","HEDGE")</f>
        <v>HEDGE</v>
      </c>
      <c r="AK10768" t="str" cm="1">
        <f t="array" ref="AK10768">_xlfn._xlws.FILTER(Table4[Column1],ISNUMBER(SEARCH(Table4[Column1],MIS[[#This Row],[OrderUniqueIdentifier]])),"")</f>
        <v>XYT</v>
      </c>
    </row>
    <row r="10769" spans="1:37" x14ac:dyDescent="0.2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>
        <f>_xlfn.XLOOKUP(MIS[[#This Row],[TRADING SYMBOL]],[1]Sheet1!$D:$D,[1]Sheet1!$C:$C)</f>
        <v>32.799999999999997</v>
      </c>
      <c r="AE10769">
        <f>MIS[[#This Row],[OrderAverageTradedPrice]]*MIS[[#This Row],[OrderQuantity]]</f>
        <v>1308</v>
      </c>
      <c r="AF10769">
        <f>MIS[[#This Row],[LTP]]*MIS[[#This Row],[OrderQuantity]]</f>
        <v>1312</v>
      </c>
      <c r="AG10769">
        <f>IF(MIS[[#This Row],[OrderSide]]="SELL",MIS[[#This Row],[VALUE]]-MIS[[#This Row],[LIVE_VALUE]],MIS[[#This Row],[LIVE_VALUE]]-MIS[[#This Row],[VALUE]])</f>
        <v>-4</v>
      </c>
      <c r="AH10769" t="str" cm="1">
        <f t="array" ref="AH10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9" t="str">
        <f>MIS[[#This Row],[TRADING SYMBOL]]</f>
        <v>SENSEX2552079800PE</v>
      </c>
      <c r="AJ10769" t="str">
        <f>IF(RIGHT(MIS[[#This Row],[Main/Hedge]],4)="MAIN","MAIN","HEDGE")</f>
        <v>HEDGE</v>
      </c>
      <c r="AK10769" t="str" cm="1">
        <f t="array" ref="AK10769">_xlfn._xlws.FILTER(Table4[Column1],ISNUMBER(SEARCH(Table4[Column1],MIS[[#This Row],[OrderUniqueIdentifier]])),"")</f>
        <v>NOTREND</v>
      </c>
    </row>
    <row r="10770" spans="1:37" x14ac:dyDescent="0.2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>
        <f>_xlfn.XLOOKUP(MIS[[#This Row],[TRADING SYMBOL]],[1]Sheet1!$D:$D,[1]Sheet1!$C:$C)</f>
        <v>4.0999999999999996</v>
      </c>
      <c r="AE10770">
        <f>MIS[[#This Row],[OrderAverageTradedPrice]]*MIS[[#This Row],[OrderQuantity]]</f>
        <v>104</v>
      </c>
      <c r="AF10770">
        <f>MIS[[#This Row],[LTP]]*MIS[[#This Row],[OrderQuantity]]</f>
        <v>82</v>
      </c>
      <c r="AG10770">
        <f>IF(MIS[[#This Row],[OrderSide]]="SELL",MIS[[#This Row],[VALUE]]-MIS[[#This Row],[LIVE_VALUE]],MIS[[#This Row],[LIVE_VALUE]]-MIS[[#This Row],[VALUE]])</f>
        <v>22</v>
      </c>
      <c r="AH10770" t="str" cm="1">
        <f t="array" ref="AH10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70" t="str">
        <f>MIS[[#This Row],[TRADING SYMBOL]]</f>
        <v>SENSEX2552085900CE</v>
      </c>
      <c r="AJ10770" t="str">
        <f>IF(RIGHT(MIS[[#This Row],[Main/Hedge]],4)="MAIN","MAIN","HEDGE")</f>
        <v>HEDGE</v>
      </c>
      <c r="AK10770" t="str" cm="1">
        <f t="array" ref="AK10770">_xlfn._xlws.FILTER(Table4[Column1],ISNUMBER(SEARCH(Table4[Column1],MIS[[#This Row],[OrderUniqueIdentifier]])),"")</f>
        <v>XYT</v>
      </c>
    </row>
    <row r="10771" spans="1:37" x14ac:dyDescent="0.2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>
        <f>_xlfn.XLOOKUP(MIS[[#This Row],[TRADING SYMBOL]],[1]Sheet1!$D:$D,[1]Sheet1!$C:$C)</f>
        <v>4.0999999999999996</v>
      </c>
      <c r="AE10771">
        <f>MIS[[#This Row],[OrderAverageTradedPrice]]*MIS[[#This Row],[OrderQuantity]]</f>
        <v>104</v>
      </c>
      <c r="AF10771">
        <f>MIS[[#This Row],[LTP]]*MIS[[#This Row],[OrderQuantity]]</f>
        <v>82</v>
      </c>
      <c r="AG10771">
        <f>IF(MIS[[#This Row],[OrderSide]]="SELL",MIS[[#This Row],[VALUE]]-MIS[[#This Row],[LIVE_VALUE]],MIS[[#This Row],[LIVE_VALUE]]-MIS[[#This Row],[VALUE]])</f>
        <v>22</v>
      </c>
      <c r="AH10771" t="str" cm="1">
        <f t="array" ref="AH10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71" t="str">
        <f>MIS[[#This Row],[TRADING SYMBOL]]</f>
        <v>SENSEX2552085900CE</v>
      </c>
      <c r="AJ10771" t="str">
        <f>IF(RIGHT(MIS[[#This Row],[Main/Hedge]],4)="MAIN","MAIN","HEDGE")</f>
        <v>HEDGE</v>
      </c>
      <c r="AK10771" t="str" cm="1">
        <f t="array" ref="AK10771">_xlfn._xlws.FILTER(Table4[Column1],ISNUMBER(SEARCH(Table4[Column1],MIS[[#This Row],[OrderUniqueIdentifier]])),"")</f>
        <v>XYT</v>
      </c>
    </row>
    <row r="10772" spans="1:37" x14ac:dyDescent="0.2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>
        <f>_xlfn.XLOOKUP(MIS[[#This Row],[TRADING SYMBOL]],[1]Sheet1!$D:$D,[1]Sheet1!$C:$C)</f>
        <v>32.799999999999997</v>
      </c>
      <c r="AE10772">
        <f>MIS[[#This Row],[OrderAverageTradedPrice]]*MIS[[#This Row],[OrderQuantity]]</f>
        <v>652</v>
      </c>
      <c r="AF10772">
        <f>MIS[[#This Row],[LTP]]*MIS[[#This Row],[OrderQuantity]]</f>
        <v>656</v>
      </c>
      <c r="AG10772">
        <f>IF(MIS[[#This Row],[OrderSide]]="SELL",MIS[[#This Row],[VALUE]]-MIS[[#This Row],[LIVE_VALUE]],MIS[[#This Row],[LIVE_VALUE]]-MIS[[#This Row],[VALUE]])</f>
        <v>-4</v>
      </c>
      <c r="AH10772" t="str" cm="1">
        <f t="array" ref="AH10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2" t="str">
        <f>MIS[[#This Row],[TRADING SYMBOL]]</f>
        <v>SENSEX2552079800PE</v>
      </c>
      <c r="AJ10772" t="str">
        <f>IF(RIGHT(MIS[[#This Row],[Main/Hedge]],4)="MAIN","MAIN","HEDGE")</f>
        <v>HEDGE</v>
      </c>
      <c r="AK10772" t="str" cm="1">
        <f t="array" ref="AK10772">_xlfn._xlws.FILTER(Table4[Column1],ISNUMBER(SEARCH(Table4[Column1],MIS[[#This Row],[OrderUniqueIdentifier]])),"")</f>
        <v>NOTREND</v>
      </c>
    </row>
    <row r="10773" spans="1:37" x14ac:dyDescent="0.2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>
        <f>_xlfn.XLOOKUP(MIS[[#This Row],[TRADING SYMBOL]],[1]Sheet1!$D:$D,[1]Sheet1!$C:$C)</f>
        <v>9.25</v>
      </c>
      <c r="AE10773">
        <f>MIS[[#This Row],[OrderAverageTradedPrice]]*MIS[[#This Row],[OrderQuantity]]</f>
        <v>648.75</v>
      </c>
      <c r="AF10773">
        <f>MIS[[#This Row],[LTP]]*MIS[[#This Row],[OrderQuantity]]</f>
        <v>693.75</v>
      </c>
      <c r="AG10773">
        <f>IF(MIS[[#This Row],[OrderSide]]="SELL",MIS[[#This Row],[VALUE]]-MIS[[#This Row],[LIVE_VALUE]],MIS[[#This Row],[LIVE_VALUE]]-MIS[[#This Row],[VALUE]])</f>
        <v>-45</v>
      </c>
      <c r="AH10773" t="str" cm="1">
        <f t="array" ref="AH10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3" t="str">
        <f>MIS[[#This Row],[TRADING SYMBOL]]</f>
        <v>NIFTY2552223750PE</v>
      </c>
      <c r="AJ10773" t="str">
        <f>IF(RIGHT(MIS[[#This Row],[Main/Hedge]],4)="MAIN","MAIN","HEDGE")</f>
        <v>HEDGE</v>
      </c>
      <c r="AK10773" t="str" cm="1">
        <f t="array" ref="AK10773">_xlfn._xlws.FILTER(Table4[Column1],ISNUMBER(SEARCH(Table4[Column1],MIS[[#This Row],[OrderUniqueIdentifier]])),"")</f>
        <v>NOTREND</v>
      </c>
    </row>
    <row r="10774" spans="1:37" x14ac:dyDescent="0.2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>
        <f>_xlfn.XLOOKUP(MIS[[#This Row],[TRADING SYMBOL]],[1]Sheet1!$D:$D,[1]Sheet1!$C:$C)</f>
        <v>10</v>
      </c>
      <c r="AE10774">
        <f>MIS[[#This Row],[OrderAverageTradedPrice]]*MIS[[#This Row],[OrderQuantity]]</f>
        <v>475</v>
      </c>
      <c r="AF10774">
        <f>MIS[[#This Row],[LTP]]*MIS[[#This Row],[OrderQuantity]]</f>
        <v>400</v>
      </c>
      <c r="AG10774">
        <f>IF(MIS[[#This Row],[OrderSide]]="SELL",MIS[[#This Row],[VALUE]]-MIS[[#This Row],[LIVE_VALUE]],MIS[[#This Row],[LIVE_VALUE]]-MIS[[#This Row],[VALUE]])</f>
        <v>75</v>
      </c>
      <c r="AH10774" t="str" cm="1">
        <f t="array" ref="AH10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74" t="str">
        <f>MIS[[#This Row],[TRADING SYMBOL]]</f>
        <v>SENSEX2552078500PE</v>
      </c>
      <c r="AJ10774" t="str">
        <f>IF(RIGHT(MIS[[#This Row],[Main/Hedge]],4)="MAIN","MAIN","HEDGE")</f>
        <v>HEDGE</v>
      </c>
      <c r="AK10774" t="str" cm="1">
        <f t="array" ref="AK10774">_xlfn._xlws.FILTER(Table4[Column1],ISNUMBER(SEARCH(Table4[Column1],MIS[[#This Row],[OrderUniqueIdentifier]])),"")</f>
        <v>XYT</v>
      </c>
    </row>
    <row r="10775" spans="1:37" x14ac:dyDescent="0.2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>
        <f>_xlfn.XLOOKUP(MIS[[#This Row],[TRADING SYMBOL]],[1]Sheet1!$D:$D,[1]Sheet1!$C:$C)</f>
        <v>32.799999999999997</v>
      </c>
      <c r="AE10775">
        <f>MIS[[#This Row],[OrderAverageTradedPrice]]*MIS[[#This Row],[OrderQuantity]]</f>
        <v>656</v>
      </c>
      <c r="AF10775">
        <f>MIS[[#This Row],[LTP]]*MIS[[#This Row],[OrderQuantity]]</f>
        <v>656</v>
      </c>
      <c r="AG10775">
        <f>IF(MIS[[#This Row],[OrderSide]]="SELL",MIS[[#This Row],[VALUE]]-MIS[[#This Row],[LIVE_VALUE]],MIS[[#This Row],[LIVE_VALUE]]-MIS[[#This Row],[VALUE]])</f>
        <v>0</v>
      </c>
      <c r="AH10775" t="str" cm="1">
        <f t="array" ref="AH10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5" t="str">
        <f>MIS[[#This Row],[TRADING SYMBOL]]</f>
        <v>SENSEX2552079800PE</v>
      </c>
      <c r="AJ10775" t="str">
        <f>IF(RIGHT(MIS[[#This Row],[Main/Hedge]],4)="MAIN","MAIN","HEDGE")</f>
        <v>HEDGE</v>
      </c>
      <c r="AK10775" t="str" cm="1">
        <f t="array" ref="AK10775">_xlfn._xlws.FILTER(Table4[Column1],ISNUMBER(SEARCH(Table4[Column1],MIS[[#This Row],[OrderUniqueIdentifier]])),"")</f>
        <v>NOTREND</v>
      </c>
    </row>
    <row r="10776" spans="1:37" x14ac:dyDescent="0.2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>
        <f>_xlfn.XLOOKUP(MIS[[#This Row],[TRADING SYMBOL]],[1]Sheet1!$D:$D,[1]Sheet1!$C:$C)</f>
        <v>17.8</v>
      </c>
      <c r="AE10776">
        <f>MIS[[#This Row],[OrderAverageTradedPrice]]*MIS[[#This Row],[OrderQuantity]]</f>
        <v>336</v>
      </c>
      <c r="AF10776">
        <f>MIS[[#This Row],[LTP]]*MIS[[#This Row],[OrderQuantity]]</f>
        <v>356</v>
      </c>
      <c r="AG10776">
        <f>IF(MIS[[#This Row],[OrderSide]]="SELL",MIS[[#This Row],[VALUE]]-MIS[[#This Row],[LIVE_VALUE]],MIS[[#This Row],[LIVE_VALUE]]-MIS[[#This Row],[VALUE]])</f>
        <v>-20</v>
      </c>
      <c r="AH10776" t="str" cm="1">
        <f t="array" ref="AH10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6" t="str">
        <f>MIS[[#This Row],[TRADING SYMBOL]]</f>
        <v>SENSEX2552084800CE</v>
      </c>
      <c r="AJ10776" t="str">
        <f>IF(RIGHT(MIS[[#This Row],[Main/Hedge]],4)="MAIN","MAIN","HEDGE")</f>
        <v>HEDGE</v>
      </c>
      <c r="AK10776" t="str" cm="1">
        <f t="array" ref="AK10776">_xlfn._xlws.FILTER(Table4[Column1],ISNUMBER(SEARCH(Table4[Column1],MIS[[#This Row],[OrderUniqueIdentifier]])),"")</f>
        <v>NOTREND</v>
      </c>
    </row>
    <row r="10777" spans="1:37" x14ac:dyDescent="0.2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>
        <f>_xlfn.XLOOKUP(MIS[[#This Row],[TRADING SYMBOL]],[1]Sheet1!$D:$D,[1]Sheet1!$C:$C)</f>
        <v>3.05</v>
      </c>
      <c r="AE10777">
        <f>MIS[[#This Row],[OrderAverageTradedPrice]]*MIS[[#This Row],[OrderQuantity]]</f>
        <v>221.25</v>
      </c>
      <c r="AF10777">
        <f>MIS[[#This Row],[LTP]]*MIS[[#This Row],[OrderQuantity]]</f>
        <v>228.75</v>
      </c>
      <c r="AG10777">
        <f>IF(MIS[[#This Row],[OrderSide]]="SELL",MIS[[#This Row],[VALUE]]-MIS[[#This Row],[LIVE_VALUE]],MIS[[#This Row],[LIVE_VALUE]]-MIS[[#This Row],[VALUE]])</f>
        <v>-7.5</v>
      </c>
      <c r="AH10777" t="str" cm="1">
        <f t="array" ref="AH10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7" t="str">
        <f>MIS[[#This Row],[TRADING SYMBOL]]</f>
        <v>NIFTY2552226350CE</v>
      </c>
      <c r="AJ10777" t="str">
        <f>IF(RIGHT(MIS[[#This Row],[Main/Hedge]],4)="MAIN","MAIN","HEDGE")</f>
        <v>HEDGE</v>
      </c>
      <c r="AK10777" t="str" cm="1">
        <f t="array" ref="AK10777">_xlfn._xlws.FILTER(Table4[Column1],ISNUMBER(SEARCH(Table4[Column1],MIS[[#This Row],[OrderUniqueIdentifier]])),"")</f>
        <v>NOTREND</v>
      </c>
    </row>
    <row r="10778" spans="1:37" x14ac:dyDescent="0.2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>
        <f>_xlfn.XLOOKUP(MIS[[#This Row],[TRADING SYMBOL]],[1]Sheet1!$D:$D,[1]Sheet1!$C:$C)</f>
        <v>9.25</v>
      </c>
      <c r="AE10778">
        <f>MIS[[#This Row],[OrderAverageTradedPrice]]*MIS[[#This Row],[OrderQuantity]]</f>
        <v>648.75</v>
      </c>
      <c r="AF10778">
        <f>MIS[[#This Row],[LTP]]*MIS[[#This Row],[OrderQuantity]]</f>
        <v>693.75</v>
      </c>
      <c r="AG10778">
        <f>IF(MIS[[#This Row],[OrderSide]]="SELL",MIS[[#This Row],[VALUE]]-MIS[[#This Row],[LIVE_VALUE]],MIS[[#This Row],[LIVE_VALUE]]-MIS[[#This Row],[VALUE]])</f>
        <v>-45</v>
      </c>
      <c r="AH10778" t="str" cm="1">
        <f t="array" ref="AH10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8" t="str">
        <f>MIS[[#This Row],[TRADING SYMBOL]]</f>
        <v>NIFTY2552223750PE</v>
      </c>
      <c r="AJ10778" t="str">
        <f>IF(RIGHT(MIS[[#This Row],[Main/Hedge]],4)="MAIN","MAIN","HEDGE")</f>
        <v>HEDGE</v>
      </c>
      <c r="AK10778" t="str" cm="1">
        <f t="array" ref="AK10778">_xlfn._xlws.FILTER(Table4[Column1],ISNUMBER(SEARCH(Table4[Column1],MIS[[#This Row],[OrderUniqueIdentifier]])),"")</f>
        <v>NOTREND</v>
      </c>
    </row>
    <row r="10779" spans="1:37" x14ac:dyDescent="0.2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>
        <f>_xlfn.XLOOKUP(MIS[[#This Row],[TRADING SYMBOL]],[1]Sheet1!$D:$D,[1]Sheet1!$C:$C)</f>
        <v>4.0999999999999996</v>
      </c>
      <c r="AE10779">
        <f>MIS[[#This Row],[OrderAverageTradedPrice]]*MIS[[#This Row],[OrderQuantity]]</f>
        <v>104</v>
      </c>
      <c r="AF10779">
        <f>MIS[[#This Row],[LTP]]*MIS[[#This Row],[OrderQuantity]]</f>
        <v>82</v>
      </c>
      <c r="AG10779">
        <f>IF(MIS[[#This Row],[OrderSide]]="SELL",MIS[[#This Row],[VALUE]]-MIS[[#This Row],[LIVE_VALUE]],MIS[[#This Row],[LIVE_VALUE]]-MIS[[#This Row],[VALUE]])</f>
        <v>22</v>
      </c>
      <c r="AH10779" t="str" cm="1">
        <f t="array" ref="AH10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79" t="str">
        <f>MIS[[#This Row],[TRADING SYMBOL]]</f>
        <v>SENSEX2552085900CE</v>
      </c>
      <c r="AJ10779" t="str">
        <f>IF(RIGHT(MIS[[#This Row],[Main/Hedge]],4)="MAIN","MAIN","HEDGE")</f>
        <v>HEDGE</v>
      </c>
      <c r="AK10779" t="str" cm="1">
        <f t="array" ref="AK10779">_xlfn._xlws.FILTER(Table4[Column1],ISNUMBER(SEARCH(Table4[Column1],MIS[[#This Row],[OrderUniqueIdentifier]])),"")</f>
        <v>XYT</v>
      </c>
    </row>
    <row r="10780" spans="1:37" x14ac:dyDescent="0.2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>
        <f>_xlfn.XLOOKUP(MIS[[#This Row],[TRADING SYMBOL]],[1]Sheet1!$D:$D,[1]Sheet1!$C:$C)</f>
        <v>11.55</v>
      </c>
      <c r="AE10780">
        <f>MIS[[#This Row],[OrderAverageTradedPrice]]*MIS[[#This Row],[OrderQuantity]]</f>
        <v>224</v>
      </c>
      <c r="AF10780">
        <f>MIS[[#This Row],[LTP]]*MIS[[#This Row],[OrderQuantity]]</f>
        <v>231</v>
      </c>
      <c r="AG10780">
        <f>IF(MIS[[#This Row],[OrderSide]]="SELL",MIS[[#This Row],[VALUE]]-MIS[[#This Row],[LIVE_VALUE]],MIS[[#This Row],[LIVE_VALUE]]-MIS[[#This Row],[VALUE]])</f>
        <v>-7</v>
      </c>
      <c r="AH10780" t="str" cm="1">
        <f t="array" ref="AH10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80" t="str">
        <f>MIS[[#This Row],[TRADING SYMBOL]]</f>
        <v>SENSEX2552078400PE</v>
      </c>
      <c r="AJ10780" t="str">
        <f>IF(RIGHT(MIS[[#This Row],[Main/Hedge]],4)="MAIN","MAIN","HEDGE")</f>
        <v>HEDGE</v>
      </c>
      <c r="AK10780" t="str" cm="1">
        <f t="array" ref="AK10780">_xlfn._xlws.FILTER(Table4[Column1],ISNUMBER(SEARCH(Table4[Column1],MIS[[#This Row],[OrderUniqueIdentifier]])),"")</f>
        <v>XYT</v>
      </c>
    </row>
    <row r="10781" spans="1:37" x14ac:dyDescent="0.2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>
        <f>_xlfn.XLOOKUP(MIS[[#This Row],[TRADING SYMBOL]],[1]Sheet1!$D:$D,[1]Sheet1!$C:$C)</f>
        <v>17.8</v>
      </c>
      <c r="AE10781">
        <f>MIS[[#This Row],[OrderAverageTradedPrice]]*MIS[[#This Row],[OrderQuantity]]</f>
        <v>336</v>
      </c>
      <c r="AF10781">
        <f>MIS[[#This Row],[LTP]]*MIS[[#This Row],[OrderQuantity]]</f>
        <v>356</v>
      </c>
      <c r="AG10781">
        <f>IF(MIS[[#This Row],[OrderSide]]="SELL",MIS[[#This Row],[VALUE]]-MIS[[#This Row],[LIVE_VALUE]],MIS[[#This Row],[LIVE_VALUE]]-MIS[[#This Row],[VALUE]])</f>
        <v>-20</v>
      </c>
      <c r="AH10781" t="str" cm="1">
        <f t="array" ref="AH10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1" t="str">
        <f>MIS[[#This Row],[TRADING SYMBOL]]</f>
        <v>SENSEX2552084800CE</v>
      </c>
      <c r="AJ10781" t="str">
        <f>IF(RIGHT(MIS[[#This Row],[Main/Hedge]],4)="MAIN","MAIN","HEDGE")</f>
        <v>HEDGE</v>
      </c>
      <c r="AK10781" t="str" cm="1">
        <f t="array" ref="AK10781">_xlfn._xlws.FILTER(Table4[Column1],ISNUMBER(SEARCH(Table4[Column1],MIS[[#This Row],[OrderUniqueIdentifier]])),"")</f>
        <v>NOTREND</v>
      </c>
    </row>
    <row r="10782" spans="1:37" x14ac:dyDescent="0.2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>
        <f>_xlfn.XLOOKUP(MIS[[#This Row],[TRADING SYMBOL]],[1]Sheet1!$D:$D,[1]Sheet1!$C:$C)</f>
        <v>8.25</v>
      </c>
      <c r="AE10782">
        <f>MIS[[#This Row],[OrderAverageTradedPrice]]*MIS[[#This Row],[OrderQuantity]]</f>
        <v>261</v>
      </c>
      <c r="AF10782">
        <f>MIS[[#This Row],[LTP]]*MIS[[#This Row],[OrderQuantity]]</f>
        <v>165</v>
      </c>
      <c r="AG10782">
        <f>IF(MIS[[#This Row],[OrderSide]]="SELL",MIS[[#This Row],[VALUE]]-MIS[[#This Row],[LIVE_VALUE]],MIS[[#This Row],[LIVE_VALUE]]-MIS[[#This Row],[VALUE]])</f>
        <v>96</v>
      </c>
      <c r="AH10782" t="str" cm="1">
        <f t="array" ref="AH10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82" t="str">
        <f>MIS[[#This Row],[TRADING SYMBOL]]</f>
        <v>SENSEX2552078600PE</v>
      </c>
      <c r="AJ10782" t="str">
        <f>IF(RIGHT(MIS[[#This Row],[Main/Hedge]],4)="MAIN","MAIN","HEDGE")</f>
        <v>HEDGE</v>
      </c>
      <c r="AK10782" t="str" cm="1">
        <f t="array" ref="AK10782">_xlfn._xlws.FILTER(Table4[Column1],ISNUMBER(SEARCH(Table4[Column1],MIS[[#This Row],[OrderUniqueIdentifier]])),"")</f>
        <v>XYT</v>
      </c>
    </row>
    <row r="10783" spans="1:37" x14ac:dyDescent="0.2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>
        <f>_xlfn.XLOOKUP(MIS[[#This Row],[TRADING SYMBOL]],[1]Sheet1!$D:$D,[1]Sheet1!$C:$C)</f>
        <v>32.799999999999997</v>
      </c>
      <c r="AE10783">
        <f>MIS[[#This Row],[OrderAverageTradedPrice]]*MIS[[#This Row],[OrderQuantity]]</f>
        <v>656</v>
      </c>
      <c r="AF10783">
        <f>MIS[[#This Row],[LTP]]*MIS[[#This Row],[OrderQuantity]]</f>
        <v>656</v>
      </c>
      <c r="AG10783">
        <f>IF(MIS[[#This Row],[OrderSide]]="SELL",MIS[[#This Row],[VALUE]]-MIS[[#This Row],[LIVE_VALUE]],MIS[[#This Row],[LIVE_VALUE]]-MIS[[#This Row],[VALUE]])</f>
        <v>0</v>
      </c>
      <c r="AH10783" t="str" cm="1">
        <f t="array" ref="AH10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3" t="str">
        <f>MIS[[#This Row],[TRADING SYMBOL]]</f>
        <v>SENSEX2552079800PE</v>
      </c>
      <c r="AJ10783" t="str">
        <f>IF(RIGHT(MIS[[#This Row],[Main/Hedge]],4)="MAIN","MAIN","HEDGE")</f>
        <v>HEDGE</v>
      </c>
      <c r="AK10783" t="str" cm="1">
        <f t="array" ref="AK10783">_xlfn._xlws.FILTER(Table4[Column1],ISNUMBER(SEARCH(Table4[Column1],MIS[[#This Row],[OrderUniqueIdentifier]])),"")</f>
        <v>NOTREND</v>
      </c>
    </row>
    <row r="10784" spans="1:37" x14ac:dyDescent="0.2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>
        <f>_xlfn.XLOOKUP(MIS[[#This Row],[TRADING SYMBOL]],[1]Sheet1!$D:$D,[1]Sheet1!$C:$C)</f>
        <v>4.0999999999999996</v>
      </c>
      <c r="AE10784">
        <f>MIS[[#This Row],[OrderAverageTradedPrice]]*MIS[[#This Row],[OrderQuantity]]</f>
        <v>105</v>
      </c>
      <c r="AF10784">
        <f>MIS[[#This Row],[LTP]]*MIS[[#This Row],[OrderQuantity]]</f>
        <v>82</v>
      </c>
      <c r="AG10784">
        <f>IF(MIS[[#This Row],[OrderSide]]="SELL",MIS[[#This Row],[VALUE]]-MIS[[#This Row],[LIVE_VALUE]],MIS[[#This Row],[LIVE_VALUE]]-MIS[[#This Row],[VALUE]])</f>
        <v>23</v>
      </c>
      <c r="AH10784" t="str" cm="1">
        <f t="array" ref="AH10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84" t="str">
        <f>MIS[[#This Row],[TRADING SYMBOL]]</f>
        <v>SENSEX2552085900CE</v>
      </c>
      <c r="AJ10784" t="str">
        <f>IF(RIGHT(MIS[[#This Row],[Main/Hedge]],4)="MAIN","MAIN","HEDGE")</f>
        <v>HEDGE</v>
      </c>
      <c r="AK10784" t="str" cm="1">
        <f t="array" ref="AK10784">_xlfn._xlws.FILTER(Table4[Column1],ISNUMBER(SEARCH(Table4[Column1],MIS[[#This Row],[OrderUniqueIdentifier]])),"")</f>
        <v>XYT</v>
      </c>
    </row>
    <row r="10785" spans="1:37" x14ac:dyDescent="0.2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>
        <f>_xlfn.XLOOKUP(MIS[[#This Row],[TRADING SYMBOL]],[1]Sheet1!$D:$D,[1]Sheet1!$C:$C)</f>
        <v>4.0999999999999996</v>
      </c>
      <c r="AE10785">
        <f>MIS[[#This Row],[OrderAverageTradedPrice]]*MIS[[#This Row],[OrderQuantity]]</f>
        <v>105</v>
      </c>
      <c r="AF10785">
        <f>MIS[[#This Row],[LTP]]*MIS[[#This Row],[OrderQuantity]]</f>
        <v>82</v>
      </c>
      <c r="AG10785">
        <f>IF(MIS[[#This Row],[OrderSide]]="SELL",MIS[[#This Row],[VALUE]]-MIS[[#This Row],[LIVE_VALUE]],MIS[[#This Row],[LIVE_VALUE]]-MIS[[#This Row],[VALUE]])</f>
        <v>23</v>
      </c>
      <c r="AH10785" t="str" cm="1">
        <f t="array" ref="AH10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85" t="str">
        <f>MIS[[#This Row],[TRADING SYMBOL]]</f>
        <v>SENSEX2552085900CE</v>
      </c>
      <c r="AJ10785" t="str">
        <f>IF(RIGHT(MIS[[#This Row],[Main/Hedge]],4)="MAIN","MAIN","HEDGE")</f>
        <v>HEDGE</v>
      </c>
      <c r="AK10785" t="str" cm="1">
        <f t="array" ref="AK10785">_xlfn._xlws.FILTER(Table4[Column1],ISNUMBER(SEARCH(Table4[Column1],MIS[[#This Row],[OrderUniqueIdentifier]])),"")</f>
        <v>XYT</v>
      </c>
    </row>
    <row r="10786" spans="1:37" x14ac:dyDescent="0.2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>
        <f>_xlfn.XLOOKUP(MIS[[#This Row],[TRADING SYMBOL]],[1]Sheet1!$D:$D,[1]Sheet1!$C:$C)</f>
        <v>32.799999999999997</v>
      </c>
      <c r="AE10786">
        <f>MIS[[#This Row],[OrderAverageTradedPrice]]*MIS[[#This Row],[OrderQuantity]]</f>
        <v>1308</v>
      </c>
      <c r="AF10786">
        <f>MIS[[#This Row],[LTP]]*MIS[[#This Row],[OrderQuantity]]</f>
        <v>1312</v>
      </c>
      <c r="AG10786">
        <f>IF(MIS[[#This Row],[OrderSide]]="SELL",MIS[[#This Row],[VALUE]]-MIS[[#This Row],[LIVE_VALUE]],MIS[[#This Row],[LIVE_VALUE]]-MIS[[#This Row],[VALUE]])</f>
        <v>-4</v>
      </c>
      <c r="AH10786" t="str" cm="1">
        <f t="array" ref="AH10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6" t="str">
        <f>MIS[[#This Row],[TRADING SYMBOL]]</f>
        <v>SENSEX2552079800PE</v>
      </c>
      <c r="AJ10786" t="str">
        <f>IF(RIGHT(MIS[[#This Row],[Main/Hedge]],4)="MAIN","MAIN","HEDGE")</f>
        <v>HEDGE</v>
      </c>
      <c r="AK10786" t="str" cm="1">
        <f t="array" ref="AK10786">_xlfn._xlws.FILTER(Table4[Column1],ISNUMBER(SEARCH(Table4[Column1],MIS[[#This Row],[OrderUniqueIdentifier]])),"")</f>
        <v>NOTREND</v>
      </c>
    </row>
    <row r="10787" spans="1:37" x14ac:dyDescent="0.2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>
        <f>_xlfn.XLOOKUP(MIS[[#This Row],[TRADING SYMBOL]],[1]Sheet1!$D:$D,[1]Sheet1!$C:$C)</f>
        <v>9.25</v>
      </c>
      <c r="AE10787">
        <f>MIS[[#This Row],[OrderAverageTradedPrice]]*MIS[[#This Row],[OrderQuantity]]</f>
        <v>648.75</v>
      </c>
      <c r="AF10787">
        <f>MIS[[#This Row],[LTP]]*MIS[[#This Row],[OrderQuantity]]</f>
        <v>693.75</v>
      </c>
      <c r="AG10787">
        <f>IF(MIS[[#This Row],[OrderSide]]="SELL",MIS[[#This Row],[VALUE]]-MIS[[#This Row],[LIVE_VALUE]],MIS[[#This Row],[LIVE_VALUE]]-MIS[[#This Row],[VALUE]])</f>
        <v>-45</v>
      </c>
      <c r="AH10787" t="str" cm="1">
        <f t="array" ref="AH10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7" t="str">
        <f>MIS[[#This Row],[TRADING SYMBOL]]</f>
        <v>NIFTY2552223750PE</v>
      </c>
      <c r="AJ10787" t="str">
        <f>IF(RIGHT(MIS[[#This Row],[Main/Hedge]],4)="MAIN","MAIN","HEDGE")</f>
        <v>HEDGE</v>
      </c>
      <c r="AK10787" t="str" cm="1">
        <f t="array" ref="AK10787">_xlfn._xlws.FILTER(Table4[Column1],ISNUMBER(SEARCH(Table4[Column1],MIS[[#This Row],[OrderUniqueIdentifier]])),"")</f>
        <v>NOTREND</v>
      </c>
    </row>
    <row r="10788" spans="1:37" x14ac:dyDescent="0.2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>
        <f>_xlfn.XLOOKUP(MIS[[#This Row],[TRADING SYMBOL]],[1]Sheet1!$D:$D,[1]Sheet1!$C:$C)</f>
        <v>17.8</v>
      </c>
      <c r="AE10788">
        <f>MIS[[#This Row],[OrderAverageTradedPrice]]*MIS[[#This Row],[OrderQuantity]]</f>
        <v>336</v>
      </c>
      <c r="AF10788">
        <f>MIS[[#This Row],[LTP]]*MIS[[#This Row],[OrderQuantity]]</f>
        <v>356</v>
      </c>
      <c r="AG10788">
        <f>IF(MIS[[#This Row],[OrderSide]]="SELL",MIS[[#This Row],[VALUE]]-MIS[[#This Row],[LIVE_VALUE]],MIS[[#This Row],[LIVE_VALUE]]-MIS[[#This Row],[VALUE]])</f>
        <v>-20</v>
      </c>
      <c r="AH10788" t="str" cm="1">
        <f t="array" ref="AH10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8" t="str">
        <f>MIS[[#This Row],[TRADING SYMBOL]]</f>
        <v>SENSEX2552084800CE</v>
      </c>
      <c r="AJ10788" t="str">
        <f>IF(RIGHT(MIS[[#This Row],[Main/Hedge]],4)="MAIN","MAIN","HEDGE")</f>
        <v>HEDGE</v>
      </c>
      <c r="AK10788" t="str" cm="1">
        <f t="array" ref="AK10788">_xlfn._xlws.FILTER(Table4[Column1],ISNUMBER(SEARCH(Table4[Column1],MIS[[#This Row],[OrderUniqueIdentifier]])),"")</f>
        <v>NOTREND</v>
      </c>
    </row>
    <row r="10789" spans="1:37" x14ac:dyDescent="0.2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>
        <f>_xlfn.XLOOKUP(MIS[[#This Row],[TRADING SYMBOL]],[1]Sheet1!$D:$D,[1]Sheet1!$C:$C)</f>
        <v>4.0999999999999996</v>
      </c>
      <c r="AE10789">
        <f>MIS[[#This Row],[OrderAverageTradedPrice]]*MIS[[#This Row],[OrderQuantity]]</f>
        <v>105</v>
      </c>
      <c r="AF10789">
        <f>MIS[[#This Row],[LTP]]*MIS[[#This Row],[OrderQuantity]]</f>
        <v>82</v>
      </c>
      <c r="AG10789">
        <f>IF(MIS[[#This Row],[OrderSide]]="SELL",MIS[[#This Row],[VALUE]]-MIS[[#This Row],[LIVE_VALUE]],MIS[[#This Row],[LIVE_VALUE]]-MIS[[#This Row],[VALUE]])</f>
        <v>23</v>
      </c>
      <c r="AH10789" t="str" cm="1">
        <f t="array" ref="AH10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89" t="str">
        <f>MIS[[#This Row],[TRADING SYMBOL]]</f>
        <v>SENSEX2552085900CE</v>
      </c>
      <c r="AJ10789" t="str">
        <f>IF(RIGHT(MIS[[#This Row],[Main/Hedge]],4)="MAIN","MAIN","HEDGE")</f>
        <v>HEDGE</v>
      </c>
      <c r="AK10789" t="str" cm="1">
        <f t="array" ref="AK10789">_xlfn._xlws.FILTER(Table4[Column1],ISNUMBER(SEARCH(Table4[Column1],MIS[[#This Row],[OrderUniqueIdentifier]])),"")</f>
        <v>XYT</v>
      </c>
    </row>
    <row r="10790" spans="1:37" x14ac:dyDescent="0.2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>
        <f>_xlfn.XLOOKUP(MIS[[#This Row],[TRADING SYMBOL]],[1]Sheet1!$D:$D,[1]Sheet1!$C:$C)</f>
        <v>4.0999999999999996</v>
      </c>
      <c r="AE10790">
        <f>MIS[[#This Row],[OrderAverageTradedPrice]]*MIS[[#This Row],[OrderQuantity]]</f>
        <v>105</v>
      </c>
      <c r="AF10790">
        <f>MIS[[#This Row],[LTP]]*MIS[[#This Row],[OrderQuantity]]</f>
        <v>82</v>
      </c>
      <c r="AG10790">
        <f>IF(MIS[[#This Row],[OrderSide]]="SELL",MIS[[#This Row],[VALUE]]-MIS[[#This Row],[LIVE_VALUE]],MIS[[#This Row],[LIVE_VALUE]]-MIS[[#This Row],[VALUE]])</f>
        <v>23</v>
      </c>
      <c r="AH10790" t="str" cm="1">
        <f t="array" ref="AH10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90" t="str">
        <f>MIS[[#This Row],[TRADING SYMBOL]]</f>
        <v>SENSEX2552085900CE</v>
      </c>
      <c r="AJ10790" t="str">
        <f>IF(RIGHT(MIS[[#This Row],[Main/Hedge]],4)="MAIN","MAIN","HEDGE")</f>
        <v>HEDGE</v>
      </c>
      <c r="AK10790" t="str" cm="1">
        <f t="array" ref="AK10790">_xlfn._xlws.FILTER(Table4[Column1],ISNUMBER(SEARCH(Table4[Column1],MIS[[#This Row],[OrderUniqueIdentifier]])),"")</f>
        <v>XYT</v>
      </c>
    </row>
    <row r="10791" spans="1:37" x14ac:dyDescent="0.2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>
        <f>_xlfn.XLOOKUP(MIS[[#This Row],[TRADING SYMBOL]],[1]Sheet1!$D:$D,[1]Sheet1!$C:$C)</f>
        <v>32.799999999999997</v>
      </c>
      <c r="AE10791">
        <f>MIS[[#This Row],[OrderAverageTradedPrice]]*MIS[[#This Row],[OrderQuantity]]</f>
        <v>654</v>
      </c>
      <c r="AF10791">
        <f>MIS[[#This Row],[LTP]]*MIS[[#This Row],[OrderQuantity]]</f>
        <v>656</v>
      </c>
      <c r="AG10791">
        <f>IF(MIS[[#This Row],[OrderSide]]="SELL",MIS[[#This Row],[VALUE]]-MIS[[#This Row],[LIVE_VALUE]],MIS[[#This Row],[LIVE_VALUE]]-MIS[[#This Row],[VALUE]])</f>
        <v>-2</v>
      </c>
      <c r="AH10791" t="str" cm="1">
        <f t="array" ref="AH10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1" t="str">
        <f>MIS[[#This Row],[TRADING SYMBOL]]</f>
        <v>SENSEX2552079800PE</v>
      </c>
      <c r="AJ10791" t="str">
        <f>IF(RIGHT(MIS[[#This Row],[Main/Hedge]],4)="MAIN","MAIN","HEDGE")</f>
        <v>HEDGE</v>
      </c>
      <c r="AK10791" t="str" cm="1">
        <f t="array" ref="AK10791">_xlfn._xlws.FILTER(Table4[Column1],ISNUMBER(SEARCH(Table4[Column1],MIS[[#This Row],[OrderUniqueIdentifier]])),"")</f>
        <v>NOTREND</v>
      </c>
    </row>
    <row r="10792" spans="1:37" x14ac:dyDescent="0.2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>
        <f>_xlfn.XLOOKUP(MIS[[#This Row],[TRADING SYMBOL]],[1]Sheet1!$D:$D,[1]Sheet1!$C:$C)</f>
        <v>9.25</v>
      </c>
      <c r="AE10792">
        <f>MIS[[#This Row],[OrderAverageTradedPrice]]*MIS[[#This Row],[OrderQuantity]]</f>
        <v>648.75</v>
      </c>
      <c r="AF10792">
        <f>MIS[[#This Row],[LTP]]*MIS[[#This Row],[OrderQuantity]]</f>
        <v>693.75</v>
      </c>
      <c r="AG10792">
        <f>IF(MIS[[#This Row],[OrderSide]]="SELL",MIS[[#This Row],[VALUE]]-MIS[[#This Row],[LIVE_VALUE]],MIS[[#This Row],[LIVE_VALUE]]-MIS[[#This Row],[VALUE]])</f>
        <v>-45</v>
      </c>
      <c r="AH10792" t="str" cm="1">
        <f t="array" ref="AH10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2" t="str">
        <f>MIS[[#This Row],[TRADING SYMBOL]]</f>
        <v>NIFTY2552223750PE</v>
      </c>
      <c r="AJ10792" t="str">
        <f>IF(RIGHT(MIS[[#This Row],[Main/Hedge]],4)="MAIN","MAIN","HEDGE")</f>
        <v>HEDGE</v>
      </c>
      <c r="AK10792" t="str" cm="1">
        <f t="array" ref="AK10792">_xlfn._xlws.FILTER(Table4[Column1],ISNUMBER(SEARCH(Table4[Column1],MIS[[#This Row],[OrderUniqueIdentifier]])),"")</f>
        <v>NOTREND</v>
      </c>
    </row>
    <row r="10793" spans="1:37" x14ac:dyDescent="0.2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>
        <f>_xlfn.XLOOKUP(MIS[[#This Row],[TRADING SYMBOL]],[1]Sheet1!$D:$D,[1]Sheet1!$C:$C)</f>
        <v>32.799999999999997</v>
      </c>
      <c r="AE10793">
        <f>MIS[[#This Row],[OrderAverageTradedPrice]]*MIS[[#This Row],[OrderQuantity]]</f>
        <v>652</v>
      </c>
      <c r="AF10793">
        <f>MIS[[#This Row],[LTP]]*MIS[[#This Row],[OrderQuantity]]</f>
        <v>656</v>
      </c>
      <c r="AG10793">
        <f>IF(MIS[[#This Row],[OrderSide]]="SELL",MIS[[#This Row],[VALUE]]-MIS[[#This Row],[LIVE_VALUE]],MIS[[#This Row],[LIVE_VALUE]]-MIS[[#This Row],[VALUE]])</f>
        <v>-4</v>
      </c>
      <c r="AH10793" t="str" cm="1">
        <f t="array" ref="AH10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3" t="str">
        <f>MIS[[#This Row],[TRADING SYMBOL]]</f>
        <v>SENSEX2552079800PE</v>
      </c>
      <c r="AJ10793" t="str">
        <f>IF(RIGHT(MIS[[#This Row],[Main/Hedge]],4)="MAIN","MAIN","HEDGE")</f>
        <v>HEDGE</v>
      </c>
      <c r="AK10793" t="str" cm="1">
        <f t="array" ref="AK10793">_xlfn._xlws.FILTER(Table4[Column1],ISNUMBER(SEARCH(Table4[Column1],MIS[[#This Row],[OrderUniqueIdentifier]])),"")</f>
        <v>NOTREND</v>
      </c>
    </row>
    <row r="10794" spans="1:37" x14ac:dyDescent="0.2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>
        <f>_xlfn.XLOOKUP(MIS[[#This Row],[TRADING SYMBOL]],[1]Sheet1!$D:$D,[1]Sheet1!$C:$C)</f>
        <v>8.25</v>
      </c>
      <c r="AE10794">
        <f>MIS[[#This Row],[OrderAverageTradedPrice]]*MIS[[#This Row],[OrderQuantity]]</f>
        <v>262</v>
      </c>
      <c r="AF10794">
        <f>MIS[[#This Row],[LTP]]*MIS[[#This Row],[OrderQuantity]]</f>
        <v>165</v>
      </c>
      <c r="AG10794">
        <f>IF(MIS[[#This Row],[OrderSide]]="SELL",MIS[[#This Row],[VALUE]]-MIS[[#This Row],[LIVE_VALUE]],MIS[[#This Row],[LIVE_VALUE]]-MIS[[#This Row],[VALUE]])</f>
        <v>97</v>
      </c>
      <c r="AH10794" t="str" cm="1">
        <f t="array" ref="AH10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94" t="str">
        <f>MIS[[#This Row],[TRADING SYMBOL]]</f>
        <v>SENSEX2552078600PE</v>
      </c>
      <c r="AJ10794" t="str">
        <f>IF(RIGHT(MIS[[#This Row],[Main/Hedge]],4)="MAIN","MAIN","HEDGE")</f>
        <v>HEDGE</v>
      </c>
      <c r="AK10794" t="str" cm="1">
        <f t="array" ref="AK10794">_xlfn._xlws.FILTER(Table4[Column1],ISNUMBER(SEARCH(Table4[Column1],MIS[[#This Row],[OrderUniqueIdentifier]])),"")</f>
        <v>XYT</v>
      </c>
    </row>
    <row r="10795" spans="1:37" x14ac:dyDescent="0.2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>
        <f>_xlfn.XLOOKUP(MIS[[#This Row],[TRADING SYMBOL]],[1]Sheet1!$D:$D,[1]Sheet1!$C:$C)</f>
        <v>32.799999999999997</v>
      </c>
      <c r="AE10795">
        <f>MIS[[#This Row],[OrderAverageTradedPrice]]*MIS[[#This Row],[OrderQuantity]]</f>
        <v>652</v>
      </c>
      <c r="AF10795">
        <f>MIS[[#This Row],[LTP]]*MIS[[#This Row],[OrderQuantity]]</f>
        <v>656</v>
      </c>
      <c r="AG10795">
        <f>IF(MIS[[#This Row],[OrderSide]]="SELL",MIS[[#This Row],[VALUE]]-MIS[[#This Row],[LIVE_VALUE]],MIS[[#This Row],[LIVE_VALUE]]-MIS[[#This Row],[VALUE]])</f>
        <v>-4</v>
      </c>
      <c r="AH10795" t="str" cm="1">
        <f t="array" ref="AH10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5" t="str">
        <f>MIS[[#This Row],[TRADING SYMBOL]]</f>
        <v>SENSEX2552079800PE</v>
      </c>
      <c r="AJ10795" t="str">
        <f>IF(RIGHT(MIS[[#This Row],[Main/Hedge]],4)="MAIN","MAIN","HEDGE")</f>
        <v>HEDGE</v>
      </c>
      <c r="AK10795" t="str" cm="1">
        <f t="array" ref="AK10795">_xlfn._xlws.FILTER(Table4[Column1],ISNUMBER(SEARCH(Table4[Column1],MIS[[#This Row],[OrderUniqueIdentifier]])),"")</f>
        <v>NOTREND</v>
      </c>
    </row>
    <row r="10796" spans="1:37" x14ac:dyDescent="0.2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>
        <f>_xlfn.XLOOKUP(MIS[[#This Row],[TRADING SYMBOL]],[1]Sheet1!$D:$D,[1]Sheet1!$C:$C)</f>
        <v>8.25</v>
      </c>
      <c r="AE10796">
        <f>MIS[[#This Row],[OrderAverageTradedPrice]]*MIS[[#This Row],[OrderQuantity]]</f>
        <v>262</v>
      </c>
      <c r="AF10796">
        <f>MIS[[#This Row],[LTP]]*MIS[[#This Row],[OrderQuantity]]</f>
        <v>165</v>
      </c>
      <c r="AG10796">
        <f>IF(MIS[[#This Row],[OrderSide]]="SELL",MIS[[#This Row],[VALUE]]-MIS[[#This Row],[LIVE_VALUE]],MIS[[#This Row],[LIVE_VALUE]]-MIS[[#This Row],[VALUE]])</f>
        <v>97</v>
      </c>
      <c r="AH10796" t="str" cm="1">
        <f t="array" ref="AH10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96" t="str">
        <f>MIS[[#This Row],[TRADING SYMBOL]]</f>
        <v>SENSEX2552078600PE</v>
      </c>
      <c r="AJ10796" t="str">
        <f>IF(RIGHT(MIS[[#This Row],[Main/Hedge]],4)="MAIN","MAIN","HEDGE")</f>
        <v>HEDGE</v>
      </c>
      <c r="AK10796" t="str" cm="1">
        <f t="array" ref="AK10796">_xlfn._xlws.FILTER(Table4[Column1],ISNUMBER(SEARCH(Table4[Column1],MIS[[#This Row],[OrderUniqueIdentifier]])),"")</f>
        <v>XYT</v>
      </c>
    </row>
    <row r="10797" spans="1:37" x14ac:dyDescent="0.2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>
        <f>_xlfn.XLOOKUP(MIS[[#This Row],[TRADING SYMBOL]],[1]Sheet1!$D:$D,[1]Sheet1!$C:$C)</f>
        <v>8.25</v>
      </c>
      <c r="AE10797">
        <f>MIS[[#This Row],[OrderAverageTradedPrice]]*MIS[[#This Row],[OrderQuantity]]</f>
        <v>1048</v>
      </c>
      <c r="AF10797">
        <f>MIS[[#This Row],[LTP]]*MIS[[#This Row],[OrderQuantity]]</f>
        <v>660</v>
      </c>
      <c r="AG10797">
        <f>IF(MIS[[#This Row],[OrderSide]]="SELL",MIS[[#This Row],[VALUE]]-MIS[[#This Row],[LIVE_VALUE]],MIS[[#This Row],[LIVE_VALUE]]-MIS[[#This Row],[VALUE]])</f>
        <v>388</v>
      </c>
      <c r="AH10797" t="str" cm="1">
        <f t="array" ref="AH10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97" t="str">
        <f>MIS[[#This Row],[TRADING SYMBOL]]</f>
        <v>SENSEX2552078600PE</v>
      </c>
      <c r="AJ10797" t="str">
        <f>IF(RIGHT(MIS[[#This Row],[Main/Hedge]],4)="MAIN","MAIN","HEDGE")</f>
        <v>HEDGE</v>
      </c>
      <c r="AK10797" t="str" cm="1">
        <f t="array" ref="AK10797">_xlfn._xlws.FILTER(Table4[Column1],ISNUMBER(SEARCH(Table4[Column1],MIS[[#This Row],[OrderUniqueIdentifier]])),"")</f>
        <v>XYT</v>
      </c>
    </row>
    <row r="10798" spans="1:37" x14ac:dyDescent="0.2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>
        <f>_xlfn.XLOOKUP(MIS[[#This Row],[TRADING SYMBOL]],[1]Sheet1!$D:$D,[1]Sheet1!$C:$C)</f>
        <v>409.5</v>
      </c>
      <c r="AE10798">
        <f>MIS[[#This Row],[OrderAverageTradedPrice]]*MIS[[#This Row],[OrderQuantity]]</f>
        <v>8060</v>
      </c>
      <c r="AF10798">
        <f>MIS[[#This Row],[LTP]]*MIS[[#This Row],[OrderQuantity]]</f>
        <v>8190</v>
      </c>
      <c r="AG10798">
        <f>IF(MIS[[#This Row],[OrderSide]]="SELL",MIS[[#This Row],[VALUE]]-MIS[[#This Row],[LIVE_VALUE]],MIS[[#This Row],[LIVE_VALUE]]-MIS[[#This Row],[VALUE]])</f>
        <v>130</v>
      </c>
      <c r="AH10798" t="str" cm="1">
        <f t="array" ref="AH107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798" t="str">
        <f>MIS[[#This Row],[TRADING SYMBOL]]</f>
        <v>SENSEX2552082300PE</v>
      </c>
      <c r="AJ10798" t="str">
        <f>IF(RIGHT(MIS[[#This Row],[Main/Hedge]],4)="MAIN","MAIN","HEDGE")</f>
        <v>MAIN</v>
      </c>
      <c r="AK10798" t="str" cm="1">
        <f t="array" ref="AK10798">_xlfn._xlws.FILTER(Table4[Column1],ISNUMBER(SEARCH(Table4[Column1],MIS[[#This Row],[OrderUniqueIdentifier]])),"")</f>
        <v>LONGSHORT</v>
      </c>
    </row>
    <row r="10799" spans="1:37" x14ac:dyDescent="0.2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>
        <f>_xlfn.XLOOKUP(MIS[[#This Row],[TRADING SYMBOL]],[1]Sheet1!$D:$D,[1]Sheet1!$C:$C)</f>
        <v>42.9</v>
      </c>
      <c r="AE10799">
        <f>MIS[[#This Row],[OrderAverageTradedPrice]]*MIS[[#This Row],[OrderQuantity]]</f>
        <v>13095</v>
      </c>
      <c r="AF10799">
        <f>MIS[[#This Row],[LTP]]*MIS[[#This Row],[OrderQuantity]]</f>
        <v>12870</v>
      </c>
      <c r="AG10799">
        <f>IF(MIS[[#This Row],[OrderSide]]="SELL",MIS[[#This Row],[VALUE]]-MIS[[#This Row],[LIVE_VALUE]],MIS[[#This Row],[LIVE_VALUE]]-MIS[[#This Row],[VALUE]])</f>
        <v>225</v>
      </c>
      <c r="AH10799" t="str" cm="1">
        <f t="array" ref="AH10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9" t="str">
        <f>MIS[[#This Row],[TRADING SYMBOL]]</f>
        <v>NIFTY2552224500PE</v>
      </c>
      <c r="AJ10799" t="str">
        <f>IF(RIGHT(MIS[[#This Row],[Main/Hedge]],4)="MAIN","MAIN","HEDGE")</f>
        <v>HEDGE</v>
      </c>
      <c r="AK10799" t="str" cm="1">
        <f t="array" ref="AK10799">_xlfn._xlws.FILTER(Table4[Column1],ISNUMBER(SEARCH(Table4[Column1],MIS[[#This Row],[OrderUniqueIdentifier]])),"")</f>
        <v>NOTREND</v>
      </c>
    </row>
    <row r="10800" spans="1:37" x14ac:dyDescent="0.2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>
        <f>_xlfn.XLOOKUP(MIS[[#This Row],[TRADING SYMBOL]],[1]Sheet1!$D:$D,[1]Sheet1!$C:$C)</f>
        <v>68.95</v>
      </c>
      <c r="AE10800">
        <f>MIS[[#This Row],[OrderAverageTradedPrice]]*MIS[[#This Row],[OrderQuantity]]</f>
        <v>6842</v>
      </c>
      <c r="AF10800">
        <f>MIS[[#This Row],[LTP]]*MIS[[#This Row],[OrderQuantity]]</f>
        <v>6895</v>
      </c>
      <c r="AG10800">
        <f>IF(MIS[[#This Row],[OrderSide]]="SELL",MIS[[#This Row],[VALUE]]-MIS[[#This Row],[LIVE_VALUE]],MIS[[#This Row],[LIVE_VALUE]]-MIS[[#This Row],[VALUE]])</f>
        <v>-53</v>
      </c>
      <c r="AH10800" t="str" cm="1">
        <f t="array" ref="AH10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0" t="str">
        <f>MIS[[#This Row],[TRADING SYMBOL]]</f>
        <v>SENSEX2552083800CE</v>
      </c>
      <c r="AJ10800" t="str">
        <f>IF(RIGHT(MIS[[#This Row],[Main/Hedge]],4)="MAIN","MAIN","HEDGE")</f>
        <v>HEDGE</v>
      </c>
      <c r="AK10800" t="str" cm="1">
        <f t="array" ref="AK10800">_xlfn._xlws.FILTER(Table4[Column1],ISNUMBER(SEARCH(Table4[Column1],MIS[[#This Row],[OrderUniqueIdentifier]])),"")</f>
        <v>NOTREND</v>
      </c>
    </row>
    <row r="10801" spans="1:37" x14ac:dyDescent="0.2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>
        <f>_xlfn.XLOOKUP(MIS[[#This Row],[TRADING SYMBOL]],[1]Sheet1!$D:$D,[1]Sheet1!$C:$C)</f>
        <v>26.1</v>
      </c>
      <c r="AE10801">
        <f>MIS[[#This Row],[OrderAverageTradedPrice]]*MIS[[#This Row],[OrderQuantity]]</f>
        <v>1533</v>
      </c>
      <c r="AF10801">
        <f>MIS[[#This Row],[LTP]]*MIS[[#This Row],[OrderQuantity]]</f>
        <v>1566</v>
      </c>
      <c r="AG10801">
        <f>IF(MIS[[#This Row],[OrderSide]]="SELL",MIS[[#This Row],[VALUE]]-MIS[[#This Row],[LIVE_VALUE]],MIS[[#This Row],[LIVE_VALUE]]-MIS[[#This Row],[VALUE]])</f>
        <v>-33</v>
      </c>
      <c r="AH10801" t="str" cm="1">
        <f t="array" ref="AH10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01" t="str">
        <f>MIS[[#This Row],[TRADING SYMBOL]]</f>
        <v>SENSEX2552079500PE</v>
      </c>
      <c r="AJ10801" t="str">
        <f>IF(RIGHT(MIS[[#This Row],[Main/Hedge]],4)="MAIN","MAIN","HEDGE")</f>
        <v>HEDGE</v>
      </c>
      <c r="AK10801" t="str" cm="1">
        <f t="array" ref="AK10801">_xlfn._xlws.FILTER(Table4[Column1],ISNUMBER(SEARCH(Table4[Column1],MIS[[#This Row],[OrderUniqueIdentifier]])),"")</f>
        <v>XYT</v>
      </c>
    </row>
    <row r="10802" spans="1:37" x14ac:dyDescent="0.2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>
        <f>_xlfn.XLOOKUP(MIS[[#This Row],[TRADING SYMBOL]],[1]Sheet1!$D:$D,[1]Sheet1!$C:$C)</f>
        <v>26.1</v>
      </c>
      <c r="AE10802">
        <f>MIS[[#This Row],[OrderAverageTradedPrice]]*MIS[[#This Row],[OrderQuantity]]</f>
        <v>2044</v>
      </c>
      <c r="AF10802">
        <f>MIS[[#This Row],[LTP]]*MIS[[#This Row],[OrderQuantity]]</f>
        <v>2088</v>
      </c>
      <c r="AG10802">
        <f>IF(MIS[[#This Row],[OrderSide]]="SELL",MIS[[#This Row],[VALUE]]-MIS[[#This Row],[LIVE_VALUE]],MIS[[#This Row],[LIVE_VALUE]]-MIS[[#This Row],[VALUE]])</f>
        <v>-44</v>
      </c>
      <c r="AH10802" t="str" cm="1">
        <f t="array" ref="AH10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02" t="str">
        <f>MIS[[#This Row],[TRADING SYMBOL]]</f>
        <v>SENSEX2552079500PE</v>
      </c>
      <c r="AJ10802" t="str">
        <f>IF(RIGHT(MIS[[#This Row],[Main/Hedge]],4)="MAIN","MAIN","HEDGE")</f>
        <v>HEDGE</v>
      </c>
      <c r="AK10802" t="str" cm="1">
        <f t="array" ref="AK10802">_xlfn._xlws.FILTER(Table4[Column1],ISNUMBER(SEARCH(Table4[Column1],MIS[[#This Row],[OrderUniqueIdentifier]])),"")</f>
        <v>XYT</v>
      </c>
    </row>
    <row r="10803" spans="1:37" x14ac:dyDescent="0.2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>
        <f>_xlfn.XLOOKUP(MIS[[#This Row],[TRADING SYMBOL]],[1]Sheet1!$D:$D,[1]Sheet1!$C:$C)</f>
        <v>42.9</v>
      </c>
      <c r="AE10803">
        <f>MIS[[#This Row],[OrderAverageTradedPrice]]*MIS[[#This Row],[OrderQuantity]]</f>
        <v>59062.5</v>
      </c>
      <c r="AF10803">
        <f>MIS[[#This Row],[LTP]]*MIS[[#This Row],[OrderQuantity]]</f>
        <v>57915</v>
      </c>
      <c r="AG10803">
        <f>IF(MIS[[#This Row],[OrderSide]]="SELL",MIS[[#This Row],[VALUE]]-MIS[[#This Row],[LIVE_VALUE]],MIS[[#This Row],[LIVE_VALUE]]-MIS[[#This Row],[VALUE]])</f>
        <v>1147.5</v>
      </c>
      <c r="AH10803" t="str" cm="1">
        <f t="array" ref="AH10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3" t="str">
        <f>MIS[[#This Row],[TRADING SYMBOL]]</f>
        <v>NIFTY2552224500PE</v>
      </c>
      <c r="AJ10803" t="str">
        <f>IF(RIGHT(MIS[[#This Row],[Main/Hedge]],4)="MAIN","MAIN","HEDGE")</f>
        <v>HEDGE</v>
      </c>
      <c r="AK10803" t="str" cm="1">
        <f t="array" ref="AK10803">_xlfn._xlws.FILTER(Table4[Column1],ISNUMBER(SEARCH(Table4[Column1],MIS[[#This Row],[OrderUniqueIdentifier]])),"")</f>
        <v>NOTREND</v>
      </c>
    </row>
    <row r="10804" spans="1:37" x14ac:dyDescent="0.2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>
        <f>_xlfn.XLOOKUP(MIS[[#This Row],[TRADING SYMBOL]],[1]Sheet1!$D:$D,[1]Sheet1!$C:$C)</f>
        <v>68.95</v>
      </c>
      <c r="AE10804">
        <f>MIS[[#This Row],[OrderAverageTradedPrice]]*MIS[[#This Row],[OrderQuantity]]</f>
        <v>32889</v>
      </c>
      <c r="AF10804">
        <f>MIS[[#This Row],[LTP]]*MIS[[#This Row],[OrderQuantity]]</f>
        <v>33096</v>
      </c>
      <c r="AG10804">
        <f>IF(MIS[[#This Row],[OrderSide]]="SELL",MIS[[#This Row],[VALUE]]-MIS[[#This Row],[LIVE_VALUE]],MIS[[#This Row],[LIVE_VALUE]]-MIS[[#This Row],[VALUE]])</f>
        <v>-207</v>
      </c>
      <c r="AH10804" t="str" cm="1">
        <f t="array" ref="AH10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4" t="str">
        <f>MIS[[#This Row],[TRADING SYMBOL]]</f>
        <v>SENSEX2552083800CE</v>
      </c>
      <c r="AJ10804" t="str">
        <f>IF(RIGHT(MIS[[#This Row],[Main/Hedge]],4)="MAIN","MAIN","HEDGE")</f>
        <v>HEDGE</v>
      </c>
      <c r="AK10804" t="str" cm="1">
        <f t="array" ref="AK10804">_xlfn._xlws.FILTER(Table4[Column1],ISNUMBER(SEARCH(Table4[Column1],MIS[[#This Row],[OrderUniqueIdentifier]])),"")</f>
        <v>NOTREND</v>
      </c>
    </row>
    <row r="10805" spans="1:37" x14ac:dyDescent="0.2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>
        <f>_xlfn.XLOOKUP(MIS[[#This Row],[TRADING SYMBOL]],[1]Sheet1!$D:$D,[1]Sheet1!$C:$C)</f>
        <v>26.1</v>
      </c>
      <c r="AE10805">
        <f>MIS[[#This Row],[OrderAverageTradedPrice]]*MIS[[#This Row],[OrderQuantity]]</f>
        <v>8176</v>
      </c>
      <c r="AF10805">
        <f>MIS[[#This Row],[LTP]]*MIS[[#This Row],[OrderQuantity]]</f>
        <v>8352</v>
      </c>
      <c r="AG10805">
        <f>IF(MIS[[#This Row],[OrderSide]]="SELL",MIS[[#This Row],[VALUE]]-MIS[[#This Row],[LIVE_VALUE]],MIS[[#This Row],[LIVE_VALUE]]-MIS[[#This Row],[VALUE]])</f>
        <v>-176</v>
      </c>
      <c r="AH10805" t="str" cm="1">
        <f t="array" ref="AH10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05" t="str">
        <f>MIS[[#This Row],[TRADING SYMBOL]]</f>
        <v>SENSEX2552079500PE</v>
      </c>
      <c r="AJ10805" t="str">
        <f>IF(RIGHT(MIS[[#This Row],[Main/Hedge]],4)="MAIN","MAIN","HEDGE")</f>
        <v>HEDGE</v>
      </c>
      <c r="AK10805" t="str" cm="1">
        <f t="array" ref="AK10805">_xlfn._xlws.FILTER(Table4[Column1],ISNUMBER(SEARCH(Table4[Column1],MIS[[#This Row],[OrderUniqueIdentifier]])),"")</f>
        <v>XYT</v>
      </c>
    </row>
    <row r="10806" spans="1:37" x14ac:dyDescent="0.2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>
        <f>_xlfn.XLOOKUP(MIS[[#This Row],[TRADING SYMBOL]],[1]Sheet1!$D:$D,[1]Sheet1!$C:$C)</f>
        <v>12</v>
      </c>
      <c r="AE10806">
        <f>MIS[[#This Row],[OrderAverageTradedPrice]]*MIS[[#This Row],[OrderQuantity]]</f>
        <v>792</v>
      </c>
      <c r="AF10806">
        <f>MIS[[#This Row],[LTP]]*MIS[[#This Row],[OrderQuantity]]</f>
        <v>720</v>
      </c>
      <c r="AG10806">
        <f>IF(MIS[[#This Row],[OrderSide]]="SELL",MIS[[#This Row],[VALUE]]-MIS[[#This Row],[LIVE_VALUE]],MIS[[#This Row],[LIVE_VALUE]]-MIS[[#This Row],[VALUE]])</f>
        <v>72</v>
      </c>
      <c r="AH10806" t="str" cm="1">
        <f t="array" ref="AH10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06" t="str">
        <f>MIS[[#This Row],[TRADING SYMBOL]]</f>
        <v>SENSEX2552085000CE</v>
      </c>
      <c r="AJ10806" t="str">
        <f>IF(RIGHT(MIS[[#This Row],[Main/Hedge]],4)="MAIN","MAIN","HEDGE")</f>
        <v>HEDGE</v>
      </c>
      <c r="AK10806" t="str" cm="1">
        <f t="array" ref="AK10806">_xlfn._xlws.FILTER(Table4[Column1],ISNUMBER(SEARCH(Table4[Column1],MIS[[#This Row],[OrderUniqueIdentifier]])),"")</f>
        <v>XYT</v>
      </c>
    </row>
    <row r="10807" spans="1:37" x14ac:dyDescent="0.2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>
        <f>_xlfn.XLOOKUP(MIS[[#This Row],[TRADING SYMBOL]],[1]Sheet1!$D:$D,[1]Sheet1!$C:$C)</f>
        <v>17.8</v>
      </c>
      <c r="AE10807">
        <f>MIS[[#This Row],[OrderAverageTradedPrice]]*MIS[[#This Row],[OrderQuantity]]</f>
        <v>337</v>
      </c>
      <c r="AF10807">
        <f>MIS[[#This Row],[LTP]]*MIS[[#This Row],[OrderQuantity]]</f>
        <v>356</v>
      </c>
      <c r="AG10807">
        <f>IF(MIS[[#This Row],[OrderSide]]="SELL",MIS[[#This Row],[VALUE]]-MIS[[#This Row],[LIVE_VALUE]],MIS[[#This Row],[LIVE_VALUE]]-MIS[[#This Row],[VALUE]])</f>
        <v>-19</v>
      </c>
      <c r="AH10807" t="str" cm="1">
        <f t="array" ref="AH10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7" t="str">
        <f>MIS[[#This Row],[TRADING SYMBOL]]</f>
        <v>SENSEX2552084800CE</v>
      </c>
      <c r="AJ10807" t="str">
        <f>IF(RIGHT(MIS[[#This Row],[Main/Hedge]],4)="MAIN","MAIN","HEDGE")</f>
        <v>HEDGE</v>
      </c>
      <c r="AK10807" t="str" cm="1">
        <f t="array" ref="AK10807">_xlfn._xlws.FILTER(Table4[Column1],ISNUMBER(SEARCH(Table4[Column1],MIS[[#This Row],[OrderUniqueIdentifier]])),"")</f>
        <v>NOTREND</v>
      </c>
    </row>
    <row r="10808" spans="1:37" x14ac:dyDescent="0.2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>
        <f>_xlfn.XLOOKUP(MIS[[#This Row],[TRADING SYMBOL]],[1]Sheet1!$D:$D,[1]Sheet1!$C:$C)</f>
        <v>8.25</v>
      </c>
      <c r="AE10808">
        <f>MIS[[#This Row],[OrderAverageTradedPrice]]*MIS[[#This Row],[OrderQuantity]]</f>
        <v>262</v>
      </c>
      <c r="AF10808">
        <f>MIS[[#This Row],[LTP]]*MIS[[#This Row],[OrderQuantity]]</f>
        <v>165</v>
      </c>
      <c r="AG10808">
        <f>IF(MIS[[#This Row],[OrderSide]]="SELL",MIS[[#This Row],[VALUE]]-MIS[[#This Row],[LIVE_VALUE]],MIS[[#This Row],[LIVE_VALUE]]-MIS[[#This Row],[VALUE]])</f>
        <v>97</v>
      </c>
      <c r="AH10808" t="str" cm="1">
        <f t="array" ref="AH10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08" t="str">
        <f>MIS[[#This Row],[TRADING SYMBOL]]</f>
        <v>SENSEX2552078600PE</v>
      </c>
      <c r="AJ10808" t="str">
        <f>IF(RIGHT(MIS[[#This Row],[Main/Hedge]],4)="MAIN","MAIN","HEDGE")</f>
        <v>HEDGE</v>
      </c>
      <c r="AK10808" t="str" cm="1">
        <f t="array" ref="AK10808">_xlfn._xlws.FILTER(Table4[Column1],ISNUMBER(SEARCH(Table4[Column1],MIS[[#This Row],[OrderUniqueIdentifier]])),"")</f>
        <v>XYT</v>
      </c>
    </row>
    <row r="10809" spans="1:37" x14ac:dyDescent="0.2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>
        <f>_xlfn.XLOOKUP(MIS[[#This Row],[TRADING SYMBOL]],[1]Sheet1!$D:$D,[1]Sheet1!$C:$C)</f>
        <v>9.25</v>
      </c>
      <c r="AE10809">
        <f>MIS[[#This Row],[OrderAverageTradedPrice]]*MIS[[#This Row],[OrderQuantity]]</f>
        <v>648.75</v>
      </c>
      <c r="AF10809">
        <f>MIS[[#This Row],[LTP]]*MIS[[#This Row],[OrderQuantity]]</f>
        <v>693.75</v>
      </c>
      <c r="AG10809">
        <f>IF(MIS[[#This Row],[OrderSide]]="SELL",MIS[[#This Row],[VALUE]]-MIS[[#This Row],[LIVE_VALUE]],MIS[[#This Row],[LIVE_VALUE]]-MIS[[#This Row],[VALUE]])</f>
        <v>-45</v>
      </c>
      <c r="AH10809" t="str" cm="1">
        <f t="array" ref="AH10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9" t="str">
        <f>MIS[[#This Row],[TRADING SYMBOL]]</f>
        <v>NIFTY2552223750PE</v>
      </c>
      <c r="AJ10809" t="str">
        <f>IF(RIGHT(MIS[[#This Row],[Main/Hedge]],4)="MAIN","MAIN","HEDGE")</f>
        <v>HEDGE</v>
      </c>
      <c r="AK10809" t="str" cm="1">
        <f t="array" ref="AK10809">_xlfn._xlws.FILTER(Table4[Column1],ISNUMBER(SEARCH(Table4[Column1],MIS[[#This Row],[OrderUniqueIdentifier]])),"")</f>
        <v>NOTREND</v>
      </c>
    </row>
    <row r="10810" spans="1:37" x14ac:dyDescent="0.2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>
        <f>_xlfn.XLOOKUP(MIS[[#This Row],[TRADING SYMBOL]],[1]Sheet1!$D:$D,[1]Sheet1!$C:$C)</f>
        <v>4.0999999999999996</v>
      </c>
      <c r="AE10810">
        <f>MIS[[#This Row],[OrderAverageTradedPrice]]*MIS[[#This Row],[OrderQuantity]]</f>
        <v>312</v>
      </c>
      <c r="AF10810">
        <f>MIS[[#This Row],[LTP]]*MIS[[#This Row],[OrderQuantity]]</f>
        <v>245.99999999999997</v>
      </c>
      <c r="AG10810">
        <f>IF(MIS[[#This Row],[OrderSide]]="SELL",MIS[[#This Row],[VALUE]]-MIS[[#This Row],[LIVE_VALUE]],MIS[[#This Row],[LIVE_VALUE]]-MIS[[#This Row],[VALUE]])</f>
        <v>66.000000000000028</v>
      </c>
      <c r="AH10810" t="str" cm="1">
        <f t="array" ref="AH10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10" t="str">
        <f>MIS[[#This Row],[TRADING SYMBOL]]</f>
        <v>SENSEX2552085900CE</v>
      </c>
      <c r="AJ10810" t="str">
        <f>IF(RIGHT(MIS[[#This Row],[Main/Hedge]],4)="MAIN","MAIN","HEDGE")</f>
        <v>HEDGE</v>
      </c>
      <c r="AK10810" t="str" cm="1">
        <f t="array" ref="AK10810">_xlfn._xlws.FILTER(Table4[Column1],ISNUMBER(SEARCH(Table4[Column1],MIS[[#This Row],[OrderUniqueIdentifier]])),"")</f>
        <v>XYT</v>
      </c>
    </row>
    <row r="10811" spans="1:37" x14ac:dyDescent="0.2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>
        <f>_xlfn.XLOOKUP(MIS[[#This Row],[TRADING SYMBOL]],[1]Sheet1!$D:$D,[1]Sheet1!$C:$C)</f>
        <v>4.0999999999999996</v>
      </c>
      <c r="AE10811">
        <f>MIS[[#This Row],[OrderAverageTradedPrice]]*MIS[[#This Row],[OrderQuantity]]</f>
        <v>104</v>
      </c>
      <c r="AF10811">
        <f>MIS[[#This Row],[LTP]]*MIS[[#This Row],[OrderQuantity]]</f>
        <v>82</v>
      </c>
      <c r="AG10811">
        <f>IF(MIS[[#This Row],[OrderSide]]="SELL",MIS[[#This Row],[VALUE]]-MIS[[#This Row],[LIVE_VALUE]],MIS[[#This Row],[LIVE_VALUE]]-MIS[[#This Row],[VALUE]])</f>
        <v>22</v>
      </c>
      <c r="AH10811" t="str" cm="1">
        <f t="array" ref="AH10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11" t="str">
        <f>MIS[[#This Row],[TRADING SYMBOL]]</f>
        <v>SENSEX2552085900CE</v>
      </c>
      <c r="AJ10811" t="str">
        <f>IF(RIGHT(MIS[[#This Row],[Main/Hedge]],4)="MAIN","MAIN","HEDGE")</f>
        <v>HEDGE</v>
      </c>
      <c r="AK10811" t="str" cm="1">
        <f t="array" ref="AK10811">_xlfn._xlws.FILTER(Table4[Column1],ISNUMBER(SEARCH(Table4[Column1],MIS[[#This Row],[OrderUniqueIdentifier]])),"")</f>
        <v>XYT</v>
      </c>
    </row>
    <row r="10812" spans="1:37" x14ac:dyDescent="0.2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>
        <f>_xlfn.XLOOKUP(MIS[[#This Row],[TRADING SYMBOL]],[1]Sheet1!$D:$D,[1]Sheet1!$C:$C)</f>
        <v>4.0999999999999996</v>
      </c>
      <c r="AE10812">
        <f>MIS[[#This Row],[OrderAverageTradedPrice]]*MIS[[#This Row],[OrderQuantity]]</f>
        <v>104</v>
      </c>
      <c r="AF10812">
        <f>MIS[[#This Row],[LTP]]*MIS[[#This Row],[OrderQuantity]]</f>
        <v>82</v>
      </c>
      <c r="AG10812">
        <f>IF(MIS[[#This Row],[OrderSide]]="SELL",MIS[[#This Row],[VALUE]]-MIS[[#This Row],[LIVE_VALUE]],MIS[[#This Row],[LIVE_VALUE]]-MIS[[#This Row],[VALUE]])</f>
        <v>22</v>
      </c>
      <c r="AH10812" t="str" cm="1">
        <f t="array" ref="AH10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12" t="str">
        <f>MIS[[#This Row],[TRADING SYMBOL]]</f>
        <v>SENSEX2552085900CE</v>
      </c>
      <c r="AJ10812" t="str">
        <f>IF(RIGHT(MIS[[#This Row],[Main/Hedge]],4)="MAIN","MAIN","HEDGE")</f>
        <v>HEDGE</v>
      </c>
      <c r="AK10812" t="str" cm="1">
        <f t="array" ref="AK10812">_xlfn._xlws.FILTER(Table4[Column1],ISNUMBER(SEARCH(Table4[Column1],MIS[[#This Row],[OrderUniqueIdentifier]])),"")</f>
        <v>XYT</v>
      </c>
    </row>
    <row r="10813" spans="1:37" x14ac:dyDescent="0.2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>
        <f>_xlfn.XLOOKUP(MIS[[#This Row],[TRADING SYMBOL]],[1]Sheet1!$D:$D,[1]Sheet1!$C:$C)</f>
        <v>9.25</v>
      </c>
      <c r="AE10813">
        <f>MIS[[#This Row],[OrderAverageTradedPrice]]*MIS[[#This Row],[OrderQuantity]]</f>
        <v>3243.75</v>
      </c>
      <c r="AF10813">
        <f>MIS[[#This Row],[LTP]]*MIS[[#This Row],[OrderQuantity]]</f>
        <v>3468.75</v>
      </c>
      <c r="AG10813">
        <f>IF(MIS[[#This Row],[OrderSide]]="SELL",MIS[[#This Row],[VALUE]]-MIS[[#This Row],[LIVE_VALUE]],MIS[[#This Row],[LIVE_VALUE]]-MIS[[#This Row],[VALUE]])</f>
        <v>-225</v>
      </c>
      <c r="AH10813" t="str" cm="1">
        <f t="array" ref="AH10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13" t="str">
        <f>MIS[[#This Row],[TRADING SYMBOL]]</f>
        <v>NIFTY2552223750PE</v>
      </c>
      <c r="AJ10813" t="str">
        <f>IF(RIGHT(MIS[[#This Row],[Main/Hedge]],4)="MAIN","MAIN","HEDGE")</f>
        <v>HEDGE</v>
      </c>
      <c r="AK10813" t="str" cm="1">
        <f t="array" ref="AK10813">_xlfn._xlws.FILTER(Table4[Column1],ISNUMBER(SEARCH(Table4[Column1],MIS[[#This Row],[OrderUniqueIdentifier]])),"")</f>
        <v>NOTREND</v>
      </c>
    </row>
    <row r="10814" spans="1:37" x14ac:dyDescent="0.2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>
        <f>_xlfn.XLOOKUP(MIS[[#This Row],[TRADING SYMBOL]],[1]Sheet1!$D:$D,[1]Sheet1!$C:$C)</f>
        <v>17.8</v>
      </c>
      <c r="AE10814">
        <f>MIS[[#This Row],[OrderAverageTradedPrice]]*MIS[[#This Row],[OrderQuantity]]</f>
        <v>2354.99999999999</v>
      </c>
      <c r="AF10814">
        <f>MIS[[#This Row],[LTP]]*MIS[[#This Row],[OrderQuantity]]</f>
        <v>2492</v>
      </c>
      <c r="AG10814">
        <f>IF(MIS[[#This Row],[OrderSide]]="SELL",MIS[[#This Row],[VALUE]]-MIS[[#This Row],[LIVE_VALUE]],MIS[[#This Row],[LIVE_VALUE]]-MIS[[#This Row],[VALUE]])</f>
        <v>-137.00000000001</v>
      </c>
      <c r="AH10814" t="str" cm="1">
        <f t="array" ref="AH10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14" t="str">
        <f>MIS[[#This Row],[TRADING SYMBOL]]</f>
        <v>SENSEX2552084800CE</v>
      </c>
      <c r="AJ10814" t="str">
        <f>IF(RIGHT(MIS[[#This Row],[Main/Hedge]],4)="MAIN","MAIN","HEDGE")</f>
        <v>HEDGE</v>
      </c>
      <c r="AK10814" t="str" cm="1">
        <f t="array" ref="AK10814">_xlfn._xlws.FILTER(Table4[Column1],ISNUMBER(SEARCH(Table4[Column1],MIS[[#This Row],[OrderUniqueIdentifier]])),"")</f>
        <v>NOTREND</v>
      </c>
    </row>
    <row r="10815" spans="1:37" x14ac:dyDescent="0.2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>
        <f>_xlfn.XLOOKUP(MIS[[#This Row],[TRADING SYMBOL]],[1]Sheet1!$D:$D,[1]Sheet1!$C:$C)</f>
        <v>4.0999999999999996</v>
      </c>
      <c r="AE10815">
        <f>MIS[[#This Row],[OrderAverageTradedPrice]]*MIS[[#This Row],[OrderQuantity]]</f>
        <v>419</v>
      </c>
      <c r="AF10815">
        <f>MIS[[#This Row],[LTP]]*MIS[[#This Row],[OrderQuantity]]</f>
        <v>328</v>
      </c>
      <c r="AG10815">
        <f>IF(MIS[[#This Row],[OrderSide]]="SELL",MIS[[#This Row],[VALUE]]-MIS[[#This Row],[LIVE_VALUE]],MIS[[#This Row],[LIVE_VALUE]]-MIS[[#This Row],[VALUE]])</f>
        <v>91</v>
      </c>
      <c r="AH10815" t="str" cm="1">
        <f t="array" ref="AH10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15" t="str">
        <f>MIS[[#This Row],[TRADING SYMBOL]]</f>
        <v>SENSEX2552085900CE</v>
      </c>
      <c r="AJ10815" t="str">
        <f>IF(RIGHT(MIS[[#This Row],[Main/Hedge]],4)="MAIN","MAIN","HEDGE")</f>
        <v>HEDGE</v>
      </c>
      <c r="AK10815" t="str" cm="1">
        <f t="array" ref="AK10815">_xlfn._xlws.FILTER(Table4[Column1],ISNUMBER(SEARCH(Table4[Column1],MIS[[#This Row],[OrderUniqueIdentifier]])),"")</f>
        <v>XYT</v>
      </c>
    </row>
    <row r="10816" spans="1:37" x14ac:dyDescent="0.2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>
        <f>_xlfn.XLOOKUP(MIS[[#This Row],[TRADING SYMBOL]],[1]Sheet1!$D:$D,[1]Sheet1!$C:$C)</f>
        <v>10</v>
      </c>
      <c r="AE10816">
        <f>MIS[[#This Row],[OrderAverageTradedPrice]]*MIS[[#This Row],[OrderQuantity]]</f>
        <v>1185</v>
      </c>
      <c r="AF10816">
        <f>MIS[[#This Row],[LTP]]*MIS[[#This Row],[OrderQuantity]]</f>
        <v>1000</v>
      </c>
      <c r="AG10816">
        <f>IF(MIS[[#This Row],[OrderSide]]="SELL",MIS[[#This Row],[VALUE]]-MIS[[#This Row],[LIVE_VALUE]],MIS[[#This Row],[LIVE_VALUE]]-MIS[[#This Row],[VALUE]])</f>
        <v>185</v>
      </c>
      <c r="AH10816" t="str" cm="1">
        <f t="array" ref="AH10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16" t="str">
        <f>MIS[[#This Row],[TRADING SYMBOL]]</f>
        <v>SENSEX2552078500PE</v>
      </c>
      <c r="AJ10816" t="str">
        <f>IF(RIGHT(MIS[[#This Row],[Main/Hedge]],4)="MAIN","MAIN","HEDGE")</f>
        <v>HEDGE</v>
      </c>
      <c r="AK10816" t="str" cm="1">
        <f t="array" ref="AK10816">_xlfn._xlws.FILTER(Table4[Column1],ISNUMBER(SEARCH(Table4[Column1],MIS[[#This Row],[OrderUniqueIdentifier]])),"")</f>
        <v>XYT</v>
      </c>
    </row>
    <row r="10817" spans="1:37" x14ac:dyDescent="0.2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>
        <f>_xlfn.XLOOKUP(MIS[[#This Row],[TRADING SYMBOL]],[1]Sheet1!$D:$D,[1]Sheet1!$C:$C)</f>
        <v>8.25</v>
      </c>
      <c r="AE10817">
        <f>MIS[[#This Row],[OrderAverageTradedPrice]]*MIS[[#This Row],[OrderQuantity]]</f>
        <v>2096</v>
      </c>
      <c r="AF10817">
        <f>MIS[[#This Row],[LTP]]*MIS[[#This Row],[OrderQuantity]]</f>
        <v>1320</v>
      </c>
      <c r="AG10817">
        <f>IF(MIS[[#This Row],[OrderSide]]="SELL",MIS[[#This Row],[VALUE]]-MIS[[#This Row],[LIVE_VALUE]],MIS[[#This Row],[LIVE_VALUE]]-MIS[[#This Row],[VALUE]])</f>
        <v>776</v>
      </c>
      <c r="AH10817" t="str" cm="1">
        <f t="array" ref="AH10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17" t="str">
        <f>MIS[[#This Row],[TRADING SYMBOL]]</f>
        <v>SENSEX2552078600PE</v>
      </c>
      <c r="AJ10817" t="str">
        <f>IF(RIGHT(MIS[[#This Row],[Main/Hedge]],4)="MAIN","MAIN","HEDGE")</f>
        <v>HEDGE</v>
      </c>
      <c r="AK10817" t="str" cm="1">
        <f t="array" ref="AK10817">_xlfn._xlws.FILTER(Table4[Column1],ISNUMBER(SEARCH(Table4[Column1],MIS[[#This Row],[OrderUniqueIdentifier]])),"")</f>
        <v>XYT</v>
      </c>
    </row>
    <row r="10818" spans="1:37" x14ac:dyDescent="0.2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>
        <f>_xlfn.XLOOKUP(MIS[[#This Row],[TRADING SYMBOL]],[1]Sheet1!$D:$D,[1]Sheet1!$C:$C)</f>
        <v>11.55</v>
      </c>
      <c r="AE10818">
        <f>MIS[[#This Row],[OrderAverageTradedPrice]]*MIS[[#This Row],[OrderQuantity]]</f>
        <v>1792</v>
      </c>
      <c r="AF10818">
        <f>MIS[[#This Row],[LTP]]*MIS[[#This Row],[OrderQuantity]]</f>
        <v>1848</v>
      </c>
      <c r="AG10818">
        <f>IF(MIS[[#This Row],[OrderSide]]="SELL",MIS[[#This Row],[VALUE]]-MIS[[#This Row],[LIVE_VALUE]],MIS[[#This Row],[LIVE_VALUE]]-MIS[[#This Row],[VALUE]])</f>
        <v>-56</v>
      </c>
      <c r="AH10818" t="str" cm="1">
        <f t="array" ref="AH10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18" t="str">
        <f>MIS[[#This Row],[TRADING SYMBOL]]</f>
        <v>SENSEX2552078400PE</v>
      </c>
      <c r="AJ10818" t="str">
        <f>IF(RIGHT(MIS[[#This Row],[Main/Hedge]],4)="MAIN","MAIN","HEDGE")</f>
        <v>HEDGE</v>
      </c>
      <c r="AK10818" t="str" cm="1">
        <f t="array" ref="AK10818">_xlfn._xlws.FILTER(Table4[Column1],ISNUMBER(SEARCH(Table4[Column1],MIS[[#This Row],[OrderUniqueIdentifier]])),"")</f>
        <v>XYT</v>
      </c>
    </row>
    <row r="10819" spans="1:37" x14ac:dyDescent="0.2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>
        <f>_xlfn.XLOOKUP(MIS[[#This Row],[TRADING SYMBOL]],[1]Sheet1!$D:$D,[1]Sheet1!$C:$C)</f>
        <v>32.799999999999997</v>
      </c>
      <c r="AE10819">
        <f>MIS[[#This Row],[OrderAverageTradedPrice]]*MIS[[#This Row],[OrderQuantity]]</f>
        <v>7194.0000000000009</v>
      </c>
      <c r="AF10819">
        <f>MIS[[#This Row],[LTP]]*MIS[[#This Row],[OrderQuantity]]</f>
        <v>7215.9999999999991</v>
      </c>
      <c r="AG10819">
        <f>IF(MIS[[#This Row],[OrderSide]]="SELL",MIS[[#This Row],[VALUE]]-MIS[[#This Row],[LIVE_VALUE]],MIS[[#This Row],[LIVE_VALUE]]-MIS[[#This Row],[VALUE]])</f>
        <v>-21.999999999998181</v>
      </c>
      <c r="AH10819" t="str" cm="1">
        <f t="array" ref="AH10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19" t="str">
        <f>MIS[[#This Row],[TRADING SYMBOL]]</f>
        <v>SENSEX2552079800PE</v>
      </c>
      <c r="AJ10819" t="str">
        <f>IF(RIGHT(MIS[[#This Row],[Main/Hedge]],4)="MAIN","MAIN","HEDGE")</f>
        <v>HEDGE</v>
      </c>
      <c r="AK10819" t="str" cm="1">
        <f t="array" ref="AK10819">_xlfn._xlws.FILTER(Table4[Column1],ISNUMBER(SEARCH(Table4[Column1],MIS[[#This Row],[OrderUniqueIdentifier]])),"")</f>
        <v>NOTREND</v>
      </c>
    </row>
    <row r="10820" spans="1:37" x14ac:dyDescent="0.2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>
        <f>_xlfn.XLOOKUP(MIS[[#This Row],[TRADING SYMBOL]],[1]Sheet1!$D:$D,[1]Sheet1!$C:$C)</f>
        <v>9.25</v>
      </c>
      <c r="AE10820">
        <f>MIS[[#This Row],[OrderAverageTradedPrice]]*MIS[[#This Row],[OrderQuantity]]</f>
        <v>5190</v>
      </c>
      <c r="AF10820">
        <f>MIS[[#This Row],[LTP]]*MIS[[#This Row],[OrderQuantity]]</f>
        <v>5550</v>
      </c>
      <c r="AG10820">
        <f>IF(MIS[[#This Row],[OrderSide]]="SELL",MIS[[#This Row],[VALUE]]-MIS[[#This Row],[LIVE_VALUE]],MIS[[#This Row],[LIVE_VALUE]]-MIS[[#This Row],[VALUE]])</f>
        <v>-360</v>
      </c>
      <c r="AH10820" t="str" cm="1">
        <f t="array" ref="AH10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0" t="str">
        <f>MIS[[#This Row],[TRADING SYMBOL]]</f>
        <v>NIFTY2552223750PE</v>
      </c>
      <c r="AJ10820" t="str">
        <f>IF(RIGHT(MIS[[#This Row],[Main/Hedge]],4)="MAIN","MAIN","HEDGE")</f>
        <v>HEDGE</v>
      </c>
      <c r="AK10820" t="str" cm="1">
        <f t="array" ref="AK10820">_xlfn._xlws.FILTER(Table4[Column1],ISNUMBER(SEARCH(Table4[Column1],MIS[[#This Row],[OrderUniqueIdentifier]])),"")</f>
        <v>NOTREND</v>
      </c>
    </row>
    <row r="10821" spans="1:37" x14ac:dyDescent="0.2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>
        <f>_xlfn.XLOOKUP(MIS[[#This Row],[TRADING SYMBOL]],[1]Sheet1!$D:$D,[1]Sheet1!$C:$C)</f>
        <v>9.25</v>
      </c>
      <c r="AE10821">
        <f>MIS[[#This Row],[OrderAverageTradedPrice]]*MIS[[#This Row],[OrderQuantity]]</f>
        <v>648.75</v>
      </c>
      <c r="AF10821">
        <f>MIS[[#This Row],[LTP]]*MIS[[#This Row],[OrderQuantity]]</f>
        <v>693.75</v>
      </c>
      <c r="AG10821">
        <f>IF(MIS[[#This Row],[OrderSide]]="SELL",MIS[[#This Row],[VALUE]]-MIS[[#This Row],[LIVE_VALUE]],MIS[[#This Row],[LIVE_VALUE]]-MIS[[#This Row],[VALUE]])</f>
        <v>-45</v>
      </c>
      <c r="AH10821" t="str" cm="1">
        <f t="array" ref="AH10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1" t="str">
        <f>MIS[[#This Row],[TRADING SYMBOL]]</f>
        <v>NIFTY2552223750PE</v>
      </c>
      <c r="AJ10821" t="str">
        <f>IF(RIGHT(MIS[[#This Row],[Main/Hedge]],4)="MAIN","MAIN","HEDGE")</f>
        <v>HEDGE</v>
      </c>
      <c r="AK10821" t="str" cm="1">
        <f t="array" ref="AK10821">_xlfn._xlws.FILTER(Table4[Column1],ISNUMBER(SEARCH(Table4[Column1],MIS[[#This Row],[OrderUniqueIdentifier]])),"")</f>
        <v>NOTREND</v>
      </c>
    </row>
    <row r="10822" spans="1:37" x14ac:dyDescent="0.2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>
        <f>_xlfn.XLOOKUP(MIS[[#This Row],[TRADING SYMBOL]],[1]Sheet1!$D:$D,[1]Sheet1!$C:$C)</f>
        <v>4.0999999999999996</v>
      </c>
      <c r="AE10822">
        <f>MIS[[#This Row],[OrderAverageTradedPrice]]*MIS[[#This Row],[OrderQuantity]]</f>
        <v>104</v>
      </c>
      <c r="AF10822">
        <f>MIS[[#This Row],[LTP]]*MIS[[#This Row],[OrderQuantity]]</f>
        <v>82</v>
      </c>
      <c r="AG10822">
        <f>IF(MIS[[#This Row],[OrderSide]]="SELL",MIS[[#This Row],[VALUE]]-MIS[[#This Row],[LIVE_VALUE]],MIS[[#This Row],[LIVE_VALUE]]-MIS[[#This Row],[VALUE]])</f>
        <v>22</v>
      </c>
      <c r="AH10822" t="str" cm="1">
        <f t="array" ref="AH10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22" t="str">
        <f>MIS[[#This Row],[TRADING SYMBOL]]</f>
        <v>SENSEX2552085900CE</v>
      </c>
      <c r="AJ10822" t="str">
        <f>IF(RIGHT(MIS[[#This Row],[Main/Hedge]],4)="MAIN","MAIN","HEDGE")</f>
        <v>HEDGE</v>
      </c>
      <c r="AK10822" t="str" cm="1">
        <f t="array" ref="AK10822">_xlfn._xlws.FILTER(Table4[Column1],ISNUMBER(SEARCH(Table4[Column1],MIS[[#This Row],[OrderUniqueIdentifier]])),"")</f>
        <v>XYT</v>
      </c>
    </row>
    <row r="10823" spans="1:37" x14ac:dyDescent="0.2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>
        <f>_xlfn.XLOOKUP(MIS[[#This Row],[TRADING SYMBOL]],[1]Sheet1!$D:$D,[1]Sheet1!$C:$C)</f>
        <v>32.799999999999997</v>
      </c>
      <c r="AE10823">
        <f>MIS[[#This Row],[OrderAverageTradedPrice]]*MIS[[#This Row],[OrderQuantity]]</f>
        <v>1308</v>
      </c>
      <c r="AF10823">
        <f>MIS[[#This Row],[LTP]]*MIS[[#This Row],[OrderQuantity]]</f>
        <v>1312</v>
      </c>
      <c r="AG10823">
        <f>IF(MIS[[#This Row],[OrderSide]]="SELL",MIS[[#This Row],[VALUE]]-MIS[[#This Row],[LIVE_VALUE]],MIS[[#This Row],[LIVE_VALUE]]-MIS[[#This Row],[VALUE]])</f>
        <v>-4</v>
      </c>
      <c r="AH10823" t="str" cm="1">
        <f t="array" ref="AH10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3" t="str">
        <f>MIS[[#This Row],[TRADING SYMBOL]]</f>
        <v>SENSEX2552079800PE</v>
      </c>
      <c r="AJ10823" t="str">
        <f>IF(RIGHT(MIS[[#This Row],[Main/Hedge]],4)="MAIN","MAIN","HEDGE")</f>
        <v>HEDGE</v>
      </c>
      <c r="AK10823" t="str" cm="1">
        <f t="array" ref="AK10823">_xlfn._xlws.FILTER(Table4[Column1],ISNUMBER(SEARCH(Table4[Column1],MIS[[#This Row],[OrderUniqueIdentifier]])),"")</f>
        <v>NOTREND</v>
      </c>
    </row>
    <row r="10824" spans="1:37" x14ac:dyDescent="0.2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>
        <f>_xlfn.XLOOKUP(MIS[[#This Row],[TRADING SYMBOL]],[1]Sheet1!$D:$D,[1]Sheet1!$C:$C)</f>
        <v>32.799999999999997</v>
      </c>
      <c r="AE10824">
        <f>MIS[[#This Row],[OrderAverageTradedPrice]]*MIS[[#This Row],[OrderQuantity]]</f>
        <v>654</v>
      </c>
      <c r="AF10824">
        <f>MIS[[#This Row],[LTP]]*MIS[[#This Row],[OrderQuantity]]</f>
        <v>656</v>
      </c>
      <c r="AG10824">
        <f>IF(MIS[[#This Row],[OrderSide]]="SELL",MIS[[#This Row],[VALUE]]-MIS[[#This Row],[LIVE_VALUE]],MIS[[#This Row],[LIVE_VALUE]]-MIS[[#This Row],[VALUE]])</f>
        <v>-2</v>
      </c>
      <c r="AH10824" t="str" cm="1">
        <f t="array" ref="AH10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4" t="str">
        <f>MIS[[#This Row],[TRADING SYMBOL]]</f>
        <v>SENSEX2552079800PE</v>
      </c>
      <c r="AJ10824" t="str">
        <f>IF(RIGHT(MIS[[#This Row],[Main/Hedge]],4)="MAIN","MAIN","HEDGE")</f>
        <v>HEDGE</v>
      </c>
      <c r="AK10824" t="str" cm="1">
        <f t="array" ref="AK10824">_xlfn._xlws.FILTER(Table4[Column1],ISNUMBER(SEARCH(Table4[Column1],MIS[[#This Row],[OrderUniqueIdentifier]])),"")</f>
        <v>NOTREND</v>
      </c>
    </row>
    <row r="10825" spans="1:37" x14ac:dyDescent="0.2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>
        <f>_xlfn.XLOOKUP(MIS[[#This Row],[TRADING SYMBOL]],[1]Sheet1!$D:$D,[1]Sheet1!$C:$C)</f>
        <v>4.0999999999999996</v>
      </c>
      <c r="AE10825">
        <f>MIS[[#This Row],[OrderAverageTradedPrice]]*MIS[[#This Row],[OrderQuantity]]</f>
        <v>104</v>
      </c>
      <c r="AF10825">
        <f>MIS[[#This Row],[LTP]]*MIS[[#This Row],[OrderQuantity]]</f>
        <v>82</v>
      </c>
      <c r="AG10825">
        <f>IF(MIS[[#This Row],[OrderSide]]="SELL",MIS[[#This Row],[VALUE]]-MIS[[#This Row],[LIVE_VALUE]],MIS[[#This Row],[LIVE_VALUE]]-MIS[[#This Row],[VALUE]])</f>
        <v>22</v>
      </c>
      <c r="AH10825" t="str" cm="1">
        <f t="array" ref="AH10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25" t="str">
        <f>MIS[[#This Row],[TRADING SYMBOL]]</f>
        <v>SENSEX2552085900CE</v>
      </c>
      <c r="AJ10825" t="str">
        <f>IF(RIGHT(MIS[[#This Row],[Main/Hedge]],4)="MAIN","MAIN","HEDGE")</f>
        <v>HEDGE</v>
      </c>
      <c r="AK10825" t="str" cm="1">
        <f t="array" ref="AK10825">_xlfn._xlws.FILTER(Table4[Column1],ISNUMBER(SEARCH(Table4[Column1],MIS[[#This Row],[OrderUniqueIdentifier]])),"")</f>
        <v>XYT</v>
      </c>
    </row>
    <row r="10826" spans="1:37" x14ac:dyDescent="0.2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>
        <f>_xlfn.XLOOKUP(MIS[[#This Row],[TRADING SYMBOL]],[1]Sheet1!$D:$D,[1]Sheet1!$C:$C)</f>
        <v>4.0999999999999996</v>
      </c>
      <c r="AE10826">
        <f>MIS[[#This Row],[OrderAverageTradedPrice]]*MIS[[#This Row],[OrderQuantity]]</f>
        <v>104</v>
      </c>
      <c r="AF10826">
        <f>MIS[[#This Row],[LTP]]*MIS[[#This Row],[OrderQuantity]]</f>
        <v>82</v>
      </c>
      <c r="AG10826">
        <f>IF(MIS[[#This Row],[OrderSide]]="SELL",MIS[[#This Row],[VALUE]]-MIS[[#This Row],[LIVE_VALUE]],MIS[[#This Row],[LIVE_VALUE]]-MIS[[#This Row],[VALUE]])</f>
        <v>22</v>
      </c>
      <c r="AH10826" t="str" cm="1">
        <f t="array" ref="AH10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26" t="str">
        <f>MIS[[#This Row],[TRADING SYMBOL]]</f>
        <v>SENSEX2552085900CE</v>
      </c>
      <c r="AJ10826" t="str">
        <f>IF(RIGHT(MIS[[#This Row],[Main/Hedge]],4)="MAIN","MAIN","HEDGE")</f>
        <v>HEDGE</v>
      </c>
      <c r="AK10826" t="str" cm="1">
        <f t="array" ref="AK10826">_xlfn._xlws.FILTER(Table4[Column1],ISNUMBER(SEARCH(Table4[Column1],MIS[[#This Row],[OrderUniqueIdentifier]])),"")</f>
        <v>XYT</v>
      </c>
    </row>
    <row r="10827" spans="1:37" x14ac:dyDescent="0.2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>
        <f>_xlfn.XLOOKUP(MIS[[#This Row],[TRADING SYMBOL]],[1]Sheet1!$D:$D,[1]Sheet1!$C:$C)</f>
        <v>32.799999999999997</v>
      </c>
      <c r="AE10827">
        <f>MIS[[#This Row],[OrderAverageTradedPrice]]*MIS[[#This Row],[OrderQuantity]]</f>
        <v>654</v>
      </c>
      <c r="AF10827">
        <f>MIS[[#This Row],[LTP]]*MIS[[#This Row],[OrderQuantity]]</f>
        <v>656</v>
      </c>
      <c r="AG10827">
        <f>IF(MIS[[#This Row],[OrderSide]]="SELL",MIS[[#This Row],[VALUE]]-MIS[[#This Row],[LIVE_VALUE]],MIS[[#This Row],[LIVE_VALUE]]-MIS[[#This Row],[VALUE]])</f>
        <v>-2</v>
      </c>
      <c r="AH10827" t="str" cm="1">
        <f t="array" ref="AH10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7" t="str">
        <f>MIS[[#This Row],[TRADING SYMBOL]]</f>
        <v>SENSEX2552079800PE</v>
      </c>
      <c r="AJ10827" t="str">
        <f>IF(RIGHT(MIS[[#This Row],[Main/Hedge]],4)="MAIN","MAIN","HEDGE")</f>
        <v>HEDGE</v>
      </c>
      <c r="AK10827" t="str" cm="1">
        <f t="array" ref="AK10827">_xlfn._xlws.FILTER(Table4[Column1],ISNUMBER(SEARCH(Table4[Column1],MIS[[#This Row],[OrderUniqueIdentifier]])),"")</f>
        <v>NOTREND</v>
      </c>
    </row>
    <row r="10828" spans="1:37" x14ac:dyDescent="0.2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>
        <f>_xlfn.XLOOKUP(MIS[[#This Row],[TRADING SYMBOL]],[1]Sheet1!$D:$D,[1]Sheet1!$C:$C)</f>
        <v>10</v>
      </c>
      <c r="AE10828">
        <f>MIS[[#This Row],[OrderAverageTradedPrice]]*MIS[[#This Row],[OrderQuantity]]</f>
        <v>237</v>
      </c>
      <c r="AF10828">
        <f>MIS[[#This Row],[LTP]]*MIS[[#This Row],[OrderQuantity]]</f>
        <v>200</v>
      </c>
      <c r="AG10828">
        <f>IF(MIS[[#This Row],[OrderSide]]="SELL",MIS[[#This Row],[VALUE]]-MIS[[#This Row],[LIVE_VALUE]],MIS[[#This Row],[LIVE_VALUE]]-MIS[[#This Row],[VALUE]])</f>
        <v>37</v>
      </c>
      <c r="AH10828" t="str" cm="1">
        <f t="array" ref="AH10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28" t="str">
        <f>MIS[[#This Row],[TRADING SYMBOL]]</f>
        <v>SENSEX2552078500PE</v>
      </c>
      <c r="AJ10828" t="str">
        <f>IF(RIGHT(MIS[[#This Row],[Main/Hedge]],4)="MAIN","MAIN","HEDGE")</f>
        <v>HEDGE</v>
      </c>
      <c r="AK10828" t="str" cm="1">
        <f t="array" ref="AK10828">_xlfn._xlws.FILTER(Table4[Column1],ISNUMBER(SEARCH(Table4[Column1],MIS[[#This Row],[OrderUniqueIdentifier]])),"")</f>
        <v>XYT</v>
      </c>
    </row>
    <row r="10829" spans="1:37" x14ac:dyDescent="0.2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>
        <f>_xlfn.XLOOKUP(MIS[[#This Row],[TRADING SYMBOL]],[1]Sheet1!$D:$D,[1]Sheet1!$C:$C)</f>
        <v>8.25</v>
      </c>
      <c r="AE10829">
        <f>MIS[[#This Row],[OrderAverageTradedPrice]]*MIS[[#This Row],[OrderQuantity]]</f>
        <v>261</v>
      </c>
      <c r="AF10829">
        <f>MIS[[#This Row],[LTP]]*MIS[[#This Row],[OrderQuantity]]</f>
        <v>165</v>
      </c>
      <c r="AG10829">
        <f>IF(MIS[[#This Row],[OrderSide]]="SELL",MIS[[#This Row],[VALUE]]-MIS[[#This Row],[LIVE_VALUE]],MIS[[#This Row],[LIVE_VALUE]]-MIS[[#This Row],[VALUE]])</f>
        <v>96</v>
      </c>
      <c r="AH10829" t="str" cm="1">
        <f t="array" ref="AH10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29" t="str">
        <f>MIS[[#This Row],[TRADING SYMBOL]]</f>
        <v>SENSEX2552078600PE</v>
      </c>
      <c r="AJ10829" t="str">
        <f>IF(RIGHT(MIS[[#This Row],[Main/Hedge]],4)="MAIN","MAIN","HEDGE")</f>
        <v>HEDGE</v>
      </c>
      <c r="AK10829" t="str" cm="1">
        <f t="array" ref="AK10829">_xlfn._xlws.FILTER(Table4[Column1],ISNUMBER(SEARCH(Table4[Column1],MIS[[#This Row],[OrderUniqueIdentifier]])),"")</f>
        <v>XYT</v>
      </c>
    </row>
    <row r="10830" spans="1:37" x14ac:dyDescent="0.2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>
        <f>_xlfn.XLOOKUP(MIS[[#This Row],[TRADING SYMBOL]],[1]Sheet1!$D:$D,[1]Sheet1!$C:$C)</f>
        <v>10</v>
      </c>
      <c r="AE10830">
        <f>MIS[[#This Row],[OrderAverageTradedPrice]]*MIS[[#This Row],[OrderQuantity]]</f>
        <v>237</v>
      </c>
      <c r="AF10830">
        <f>MIS[[#This Row],[LTP]]*MIS[[#This Row],[OrderQuantity]]</f>
        <v>200</v>
      </c>
      <c r="AG10830">
        <f>IF(MIS[[#This Row],[OrderSide]]="SELL",MIS[[#This Row],[VALUE]]-MIS[[#This Row],[LIVE_VALUE]],MIS[[#This Row],[LIVE_VALUE]]-MIS[[#This Row],[VALUE]])</f>
        <v>37</v>
      </c>
      <c r="AH10830" t="str" cm="1">
        <f t="array" ref="AH10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30" t="str">
        <f>MIS[[#This Row],[TRADING SYMBOL]]</f>
        <v>SENSEX2552078500PE</v>
      </c>
      <c r="AJ10830" t="str">
        <f>IF(RIGHT(MIS[[#This Row],[Main/Hedge]],4)="MAIN","MAIN","HEDGE")</f>
        <v>HEDGE</v>
      </c>
      <c r="AK10830" t="str" cm="1">
        <f t="array" ref="AK10830">_xlfn._xlws.FILTER(Table4[Column1],ISNUMBER(SEARCH(Table4[Column1],MIS[[#This Row],[OrderUniqueIdentifier]])),"")</f>
        <v>XYT</v>
      </c>
    </row>
    <row r="10831" spans="1:37" x14ac:dyDescent="0.2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>
        <f>_xlfn.XLOOKUP(MIS[[#This Row],[TRADING SYMBOL]],[1]Sheet1!$D:$D,[1]Sheet1!$C:$C)</f>
        <v>8.25</v>
      </c>
      <c r="AE10831">
        <f>MIS[[#This Row],[OrderAverageTradedPrice]]*MIS[[#This Row],[OrderQuantity]]</f>
        <v>261</v>
      </c>
      <c r="AF10831">
        <f>MIS[[#This Row],[LTP]]*MIS[[#This Row],[OrderQuantity]]</f>
        <v>165</v>
      </c>
      <c r="AG10831">
        <f>IF(MIS[[#This Row],[OrderSide]]="SELL",MIS[[#This Row],[VALUE]]-MIS[[#This Row],[LIVE_VALUE]],MIS[[#This Row],[LIVE_VALUE]]-MIS[[#This Row],[VALUE]])</f>
        <v>96</v>
      </c>
      <c r="AH10831" t="str" cm="1">
        <f t="array" ref="AH10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31" t="str">
        <f>MIS[[#This Row],[TRADING SYMBOL]]</f>
        <v>SENSEX2552078600PE</v>
      </c>
      <c r="AJ10831" t="str">
        <f>IF(RIGHT(MIS[[#This Row],[Main/Hedge]],4)="MAIN","MAIN","HEDGE")</f>
        <v>HEDGE</v>
      </c>
      <c r="AK10831" t="str" cm="1">
        <f t="array" ref="AK10831">_xlfn._xlws.FILTER(Table4[Column1],ISNUMBER(SEARCH(Table4[Column1],MIS[[#This Row],[OrderUniqueIdentifier]])),"")</f>
        <v>XYT</v>
      </c>
    </row>
    <row r="10832" spans="1:37" x14ac:dyDescent="0.2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>
        <f>_xlfn.XLOOKUP(MIS[[#This Row],[TRADING SYMBOL]],[1]Sheet1!$D:$D,[1]Sheet1!$C:$C)</f>
        <v>4.0999999999999996</v>
      </c>
      <c r="AE10832">
        <f>MIS[[#This Row],[OrderAverageTradedPrice]]*MIS[[#This Row],[OrderQuantity]]</f>
        <v>104</v>
      </c>
      <c r="AF10832">
        <f>MIS[[#This Row],[LTP]]*MIS[[#This Row],[OrderQuantity]]</f>
        <v>82</v>
      </c>
      <c r="AG10832">
        <f>IF(MIS[[#This Row],[OrderSide]]="SELL",MIS[[#This Row],[VALUE]]-MIS[[#This Row],[LIVE_VALUE]],MIS[[#This Row],[LIVE_VALUE]]-MIS[[#This Row],[VALUE]])</f>
        <v>22</v>
      </c>
      <c r="AH10832" t="str" cm="1">
        <f t="array" ref="AH10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32" t="str">
        <f>MIS[[#This Row],[TRADING SYMBOL]]</f>
        <v>SENSEX2552085900CE</v>
      </c>
      <c r="AJ10832" t="str">
        <f>IF(RIGHT(MIS[[#This Row],[Main/Hedge]],4)="MAIN","MAIN","HEDGE")</f>
        <v>HEDGE</v>
      </c>
      <c r="AK10832" t="str" cm="1">
        <f t="array" ref="AK10832">_xlfn._xlws.FILTER(Table4[Column1],ISNUMBER(SEARCH(Table4[Column1],MIS[[#This Row],[OrderUniqueIdentifier]])),"")</f>
        <v>XYT</v>
      </c>
    </row>
    <row r="10833" spans="1:37" x14ac:dyDescent="0.2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>
        <f>_xlfn.XLOOKUP(MIS[[#This Row],[TRADING SYMBOL]],[1]Sheet1!$D:$D,[1]Sheet1!$C:$C)</f>
        <v>32.799999999999997</v>
      </c>
      <c r="AE10833">
        <f>MIS[[#This Row],[OrderAverageTradedPrice]]*MIS[[#This Row],[OrderQuantity]]</f>
        <v>1312</v>
      </c>
      <c r="AF10833">
        <f>MIS[[#This Row],[LTP]]*MIS[[#This Row],[OrderQuantity]]</f>
        <v>1312</v>
      </c>
      <c r="AG10833">
        <f>IF(MIS[[#This Row],[OrderSide]]="SELL",MIS[[#This Row],[VALUE]]-MIS[[#This Row],[LIVE_VALUE]],MIS[[#This Row],[LIVE_VALUE]]-MIS[[#This Row],[VALUE]])</f>
        <v>0</v>
      </c>
      <c r="AH10833" t="str" cm="1">
        <f t="array" ref="AH10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33" t="str">
        <f>MIS[[#This Row],[TRADING SYMBOL]]</f>
        <v>SENSEX2552079800PE</v>
      </c>
      <c r="AJ10833" t="str">
        <f>IF(RIGHT(MIS[[#This Row],[Main/Hedge]],4)="MAIN","MAIN","HEDGE")</f>
        <v>HEDGE</v>
      </c>
      <c r="AK10833" t="str" cm="1">
        <f t="array" ref="AK10833">_xlfn._xlws.FILTER(Table4[Column1],ISNUMBER(SEARCH(Table4[Column1],MIS[[#This Row],[OrderUniqueIdentifier]])),"")</f>
        <v>NOTREND</v>
      </c>
    </row>
    <row r="10834" spans="1:37" x14ac:dyDescent="0.2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>
        <f>_xlfn.XLOOKUP(MIS[[#This Row],[TRADING SYMBOL]],[1]Sheet1!$D:$D,[1]Sheet1!$C:$C)</f>
        <v>9.25</v>
      </c>
      <c r="AE10834">
        <f>MIS[[#This Row],[OrderAverageTradedPrice]]*MIS[[#This Row],[OrderQuantity]]</f>
        <v>648.75</v>
      </c>
      <c r="AF10834">
        <f>MIS[[#This Row],[LTP]]*MIS[[#This Row],[OrderQuantity]]</f>
        <v>693.75</v>
      </c>
      <c r="AG10834">
        <f>IF(MIS[[#This Row],[OrderSide]]="SELL",MIS[[#This Row],[VALUE]]-MIS[[#This Row],[LIVE_VALUE]],MIS[[#This Row],[LIVE_VALUE]]-MIS[[#This Row],[VALUE]])</f>
        <v>-45</v>
      </c>
      <c r="AH10834" t="str" cm="1">
        <f t="array" ref="AH10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34" t="str">
        <f>MIS[[#This Row],[TRADING SYMBOL]]</f>
        <v>NIFTY2552223750PE</v>
      </c>
      <c r="AJ10834" t="str">
        <f>IF(RIGHT(MIS[[#This Row],[Main/Hedge]],4)="MAIN","MAIN","HEDGE")</f>
        <v>HEDGE</v>
      </c>
      <c r="AK10834" t="str" cm="1">
        <f t="array" ref="AK10834">_xlfn._xlws.FILTER(Table4[Column1],ISNUMBER(SEARCH(Table4[Column1],MIS[[#This Row],[OrderUniqueIdentifier]])),"")</f>
        <v>NOTREND</v>
      </c>
    </row>
    <row r="10835" spans="1:37" x14ac:dyDescent="0.2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>
        <f>_xlfn.XLOOKUP(MIS[[#This Row],[TRADING SYMBOL]],[1]Sheet1!$D:$D,[1]Sheet1!$C:$C)</f>
        <v>4.0999999999999996</v>
      </c>
      <c r="AE10835">
        <f>MIS[[#This Row],[OrderAverageTradedPrice]]*MIS[[#This Row],[OrderQuantity]]</f>
        <v>104</v>
      </c>
      <c r="AF10835">
        <f>MIS[[#This Row],[LTP]]*MIS[[#This Row],[OrderQuantity]]</f>
        <v>82</v>
      </c>
      <c r="AG10835">
        <f>IF(MIS[[#This Row],[OrderSide]]="SELL",MIS[[#This Row],[VALUE]]-MIS[[#This Row],[LIVE_VALUE]],MIS[[#This Row],[LIVE_VALUE]]-MIS[[#This Row],[VALUE]])</f>
        <v>22</v>
      </c>
      <c r="AH10835" t="str" cm="1">
        <f t="array" ref="AH10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35" t="str">
        <f>MIS[[#This Row],[TRADING SYMBOL]]</f>
        <v>SENSEX2552085900CE</v>
      </c>
      <c r="AJ10835" t="str">
        <f>IF(RIGHT(MIS[[#This Row],[Main/Hedge]],4)="MAIN","MAIN","HEDGE")</f>
        <v>HEDGE</v>
      </c>
      <c r="AK10835" t="str" cm="1">
        <f t="array" ref="AK10835">_xlfn._xlws.FILTER(Table4[Column1],ISNUMBER(SEARCH(Table4[Column1],MIS[[#This Row],[OrderUniqueIdentifier]])),"")</f>
        <v>XYT</v>
      </c>
    </row>
    <row r="10836" spans="1:37" x14ac:dyDescent="0.2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>
        <f>_xlfn.XLOOKUP(MIS[[#This Row],[TRADING SYMBOL]],[1]Sheet1!$D:$D,[1]Sheet1!$C:$C)</f>
        <v>4.0999999999999996</v>
      </c>
      <c r="AE10836">
        <f>MIS[[#This Row],[OrderAverageTradedPrice]]*MIS[[#This Row],[OrderQuantity]]</f>
        <v>104</v>
      </c>
      <c r="AF10836">
        <f>MIS[[#This Row],[LTP]]*MIS[[#This Row],[OrderQuantity]]</f>
        <v>82</v>
      </c>
      <c r="AG10836">
        <f>IF(MIS[[#This Row],[OrderSide]]="SELL",MIS[[#This Row],[VALUE]]-MIS[[#This Row],[LIVE_VALUE]],MIS[[#This Row],[LIVE_VALUE]]-MIS[[#This Row],[VALUE]])</f>
        <v>22</v>
      </c>
      <c r="AH10836" t="str" cm="1">
        <f t="array" ref="AH10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36" t="str">
        <f>MIS[[#This Row],[TRADING SYMBOL]]</f>
        <v>SENSEX2552085900CE</v>
      </c>
      <c r="AJ10836" t="str">
        <f>IF(RIGHT(MIS[[#This Row],[Main/Hedge]],4)="MAIN","MAIN","HEDGE")</f>
        <v>HEDGE</v>
      </c>
      <c r="AK10836" t="str" cm="1">
        <f t="array" ref="AK10836">_xlfn._xlws.FILTER(Table4[Column1],ISNUMBER(SEARCH(Table4[Column1],MIS[[#This Row],[OrderUniqueIdentifier]])),"")</f>
        <v>XYT</v>
      </c>
    </row>
    <row r="10837" spans="1:37" x14ac:dyDescent="0.2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>
        <f>_xlfn.XLOOKUP(MIS[[#This Row],[TRADING SYMBOL]],[1]Sheet1!$D:$D,[1]Sheet1!$C:$C)</f>
        <v>32.799999999999997</v>
      </c>
      <c r="AE10837">
        <f>MIS[[#This Row],[OrderAverageTradedPrice]]*MIS[[#This Row],[OrderQuantity]]</f>
        <v>654</v>
      </c>
      <c r="AF10837">
        <f>MIS[[#This Row],[LTP]]*MIS[[#This Row],[OrderQuantity]]</f>
        <v>656</v>
      </c>
      <c r="AG10837">
        <f>IF(MIS[[#This Row],[OrderSide]]="SELL",MIS[[#This Row],[VALUE]]-MIS[[#This Row],[LIVE_VALUE]],MIS[[#This Row],[LIVE_VALUE]]-MIS[[#This Row],[VALUE]])</f>
        <v>-2</v>
      </c>
      <c r="AH10837" t="str" cm="1">
        <f t="array" ref="AH10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37" t="str">
        <f>MIS[[#This Row],[TRADING SYMBOL]]</f>
        <v>SENSEX2552079800PE</v>
      </c>
      <c r="AJ10837" t="str">
        <f>IF(RIGHT(MIS[[#This Row],[Main/Hedge]],4)="MAIN","MAIN","HEDGE")</f>
        <v>HEDGE</v>
      </c>
      <c r="AK10837" t="str" cm="1">
        <f t="array" ref="AK10837">_xlfn._xlws.FILTER(Table4[Column1],ISNUMBER(SEARCH(Table4[Column1],MIS[[#This Row],[OrderUniqueIdentifier]])),"")</f>
        <v>NOTREND</v>
      </c>
    </row>
    <row r="10838" spans="1:37" x14ac:dyDescent="0.2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>
        <f>_xlfn.XLOOKUP(MIS[[#This Row],[TRADING SYMBOL]],[1]Sheet1!$D:$D,[1]Sheet1!$C:$C)</f>
        <v>8.25</v>
      </c>
      <c r="AE10838">
        <f>MIS[[#This Row],[OrderAverageTradedPrice]]*MIS[[#This Row],[OrderQuantity]]</f>
        <v>261</v>
      </c>
      <c r="AF10838">
        <f>MIS[[#This Row],[LTP]]*MIS[[#This Row],[OrderQuantity]]</f>
        <v>165</v>
      </c>
      <c r="AG10838">
        <f>IF(MIS[[#This Row],[OrderSide]]="SELL",MIS[[#This Row],[VALUE]]-MIS[[#This Row],[LIVE_VALUE]],MIS[[#This Row],[LIVE_VALUE]]-MIS[[#This Row],[VALUE]])</f>
        <v>96</v>
      </c>
      <c r="AH10838" t="str" cm="1">
        <f t="array" ref="AH10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38" t="str">
        <f>MIS[[#This Row],[TRADING SYMBOL]]</f>
        <v>SENSEX2552078600PE</v>
      </c>
      <c r="AJ10838" t="str">
        <f>IF(RIGHT(MIS[[#This Row],[Main/Hedge]],4)="MAIN","MAIN","HEDGE")</f>
        <v>HEDGE</v>
      </c>
      <c r="AK10838" t="str" cm="1">
        <f t="array" ref="AK10838">_xlfn._xlws.FILTER(Table4[Column1],ISNUMBER(SEARCH(Table4[Column1],MIS[[#This Row],[OrderUniqueIdentifier]])),"")</f>
        <v>XYT</v>
      </c>
    </row>
    <row r="10839" spans="1:37" x14ac:dyDescent="0.2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>
        <f>_xlfn.XLOOKUP(MIS[[#This Row],[TRADING SYMBOL]],[1]Sheet1!$D:$D,[1]Sheet1!$C:$C)</f>
        <v>10</v>
      </c>
      <c r="AE10839">
        <f>MIS[[#This Row],[OrderAverageTradedPrice]]*MIS[[#This Row],[OrderQuantity]]</f>
        <v>237</v>
      </c>
      <c r="AF10839">
        <f>MIS[[#This Row],[LTP]]*MIS[[#This Row],[OrderQuantity]]</f>
        <v>200</v>
      </c>
      <c r="AG10839">
        <f>IF(MIS[[#This Row],[OrderSide]]="SELL",MIS[[#This Row],[VALUE]]-MIS[[#This Row],[LIVE_VALUE]],MIS[[#This Row],[LIVE_VALUE]]-MIS[[#This Row],[VALUE]])</f>
        <v>37</v>
      </c>
      <c r="AH10839" t="str" cm="1">
        <f t="array" ref="AH10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39" t="str">
        <f>MIS[[#This Row],[TRADING SYMBOL]]</f>
        <v>SENSEX2552078500PE</v>
      </c>
      <c r="AJ10839" t="str">
        <f>IF(RIGHT(MIS[[#This Row],[Main/Hedge]],4)="MAIN","MAIN","HEDGE")</f>
        <v>HEDGE</v>
      </c>
      <c r="AK10839" t="str" cm="1">
        <f t="array" ref="AK10839">_xlfn._xlws.FILTER(Table4[Column1],ISNUMBER(SEARCH(Table4[Column1],MIS[[#This Row],[OrderUniqueIdentifier]])),"")</f>
        <v>XYT</v>
      </c>
    </row>
    <row r="10840" spans="1:37" x14ac:dyDescent="0.2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>
        <f>_xlfn.XLOOKUP(MIS[[#This Row],[TRADING SYMBOL]],[1]Sheet1!$D:$D,[1]Sheet1!$C:$C)</f>
        <v>4.0999999999999996</v>
      </c>
      <c r="AE10840">
        <f>MIS[[#This Row],[OrderAverageTradedPrice]]*MIS[[#This Row],[OrderQuantity]]</f>
        <v>104</v>
      </c>
      <c r="AF10840">
        <f>MIS[[#This Row],[LTP]]*MIS[[#This Row],[OrderQuantity]]</f>
        <v>82</v>
      </c>
      <c r="AG10840">
        <f>IF(MIS[[#This Row],[OrderSide]]="SELL",MIS[[#This Row],[VALUE]]-MIS[[#This Row],[LIVE_VALUE]],MIS[[#This Row],[LIVE_VALUE]]-MIS[[#This Row],[VALUE]])</f>
        <v>22</v>
      </c>
      <c r="AH10840" t="str" cm="1">
        <f t="array" ref="AH10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40" t="str">
        <f>MIS[[#This Row],[TRADING SYMBOL]]</f>
        <v>SENSEX2552085900CE</v>
      </c>
      <c r="AJ10840" t="str">
        <f>IF(RIGHT(MIS[[#This Row],[Main/Hedge]],4)="MAIN","MAIN","HEDGE")</f>
        <v>HEDGE</v>
      </c>
      <c r="AK10840" t="str" cm="1">
        <f t="array" ref="AK10840">_xlfn._xlws.FILTER(Table4[Column1],ISNUMBER(SEARCH(Table4[Column1],MIS[[#This Row],[OrderUniqueIdentifier]])),"")</f>
        <v>XYT</v>
      </c>
    </row>
    <row r="10841" spans="1:37" x14ac:dyDescent="0.2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>
        <f>_xlfn.XLOOKUP(MIS[[#This Row],[TRADING SYMBOL]],[1]Sheet1!$D:$D,[1]Sheet1!$C:$C)</f>
        <v>32.799999999999997</v>
      </c>
      <c r="AE10841">
        <f>MIS[[#This Row],[OrderAverageTradedPrice]]*MIS[[#This Row],[OrderQuantity]]</f>
        <v>656</v>
      </c>
      <c r="AF10841">
        <f>MIS[[#This Row],[LTP]]*MIS[[#This Row],[OrderQuantity]]</f>
        <v>656</v>
      </c>
      <c r="AG10841">
        <f>IF(MIS[[#This Row],[OrderSide]]="SELL",MIS[[#This Row],[VALUE]]-MIS[[#This Row],[LIVE_VALUE]],MIS[[#This Row],[LIVE_VALUE]]-MIS[[#This Row],[VALUE]])</f>
        <v>0</v>
      </c>
      <c r="AH10841" t="str" cm="1">
        <f t="array" ref="AH10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41" t="str">
        <f>MIS[[#This Row],[TRADING SYMBOL]]</f>
        <v>SENSEX2552079800PE</v>
      </c>
      <c r="AJ10841" t="str">
        <f>IF(RIGHT(MIS[[#This Row],[Main/Hedge]],4)="MAIN","MAIN","HEDGE")</f>
        <v>HEDGE</v>
      </c>
      <c r="AK10841" t="str" cm="1">
        <f t="array" ref="AK10841">_xlfn._xlws.FILTER(Table4[Column1],ISNUMBER(SEARCH(Table4[Column1],MIS[[#This Row],[OrderUniqueIdentifier]])),"")</f>
        <v>NOTREND</v>
      </c>
    </row>
    <row r="10842" spans="1:37" x14ac:dyDescent="0.2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>
        <f>_xlfn.XLOOKUP(MIS[[#This Row],[TRADING SYMBOL]],[1]Sheet1!$D:$D,[1]Sheet1!$C:$C)</f>
        <v>10</v>
      </c>
      <c r="AE10842">
        <f>MIS[[#This Row],[OrderAverageTradedPrice]]*MIS[[#This Row],[OrderQuantity]]</f>
        <v>237</v>
      </c>
      <c r="AF10842">
        <f>MIS[[#This Row],[LTP]]*MIS[[#This Row],[OrderQuantity]]</f>
        <v>200</v>
      </c>
      <c r="AG10842">
        <f>IF(MIS[[#This Row],[OrderSide]]="SELL",MIS[[#This Row],[VALUE]]-MIS[[#This Row],[LIVE_VALUE]],MIS[[#This Row],[LIVE_VALUE]]-MIS[[#This Row],[VALUE]])</f>
        <v>37</v>
      </c>
      <c r="AH10842" t="str" cm="1">
        <f t="array" ref="AH10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42" t="str">
        <f>MIS[[#This Row],[TRADING SYMBOL]]</f>
        <v>SENSEX2552078500PE</v>
      </c>
      <c r="AJ10842" t="str">
        <f>IF(RIGHT(MIS[[#This Row],[Main/Hedge]],4)="MAIN","MAIN","HEDGE")</f>
        <v>HEDGE</v>
      </c>
      <c r="AK10842" t="str" cm="1">
        <f t="array" ref="AK10842">_xlfn._xlws.FILTER(Table4[Column1],ISNUMBER(SEARCH(Table4[Column1],MIS[[#This Row],[OrderUniqueIdentifier]])),"")</f>
        <v>XYT</v>
      </c>
    </row>
    <row r="10843" spans="1:37" x14ac:dyDescent="0.2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>
        <f>_xlfn.XLOOKUP(MIS[[#This Row],[TRADING SYMBOL]],[1]Sheet1!$D:$D,[1]Sheet1!$C:$C)</f>
        <v>17.8</v>
      </c>
      <c r="AE10843">
        <f>MIS[[#This Row],[OrderAverageTradedPrice]]*MIS[[#This Row],[OrderQuantity]]</f>
        <v>336</v>
      </c>
      <c r="AF10843">
        <f>MIS[[#This Row],[LTP]]*MIS[[#This Row],[OrderQuantity]]</f>
        <v>356</v>
      </c>
      <c r="AG10843">
        <f>IF(MIS[[#This Row],[OrderSide]]="SELL",MIS[[#This Row],[VALUE]]-MIS[[#This Row],[LIVE_VALUE]],MIS[[#This Row],[LIVE_VALUE]]-MIS[[#This Row],[VALUE]])</f>
        <v>-20</v>
      </c>
      <c r="AH10843" t="str" cm="1">
        <f t="array" ref="AH10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43" t="str">
        <f>MIS[[#This Row],[TRADING SYMBOL]]</f>
        <v>SENSEX2552084800CE</v>
      </c>
      <c r="AJ10843" t="str">
        <f>IF(RIGHT(MIS[[#This Row],[Main/Hedge]],4)="MAIN","MAIN","HEDGE")</f>
        <v>HEDGE</v>
      </c>
      <c r="AK10843" t="str" cm="1">
        <f t="array" ref="AK10843">_xlfn._xlws.FILTER(Table4[Column1],ISNUMBER(SEARCH(Table4[Column1],MIS[[#This Row],[OrderUniqueIdentifier]])),"")</f>
        <v>NOTREND</v>
      </c>
    </row>
    <row r="10844" spans="1:37" x14ac:dyDescent="0.2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>
        <f>_xlfn.XLOOKUP(MIS[[#This Row],[TRADING SYMBOL]],[1]Sheet1!$D:$D,[1]Sheet1!$C:$C)</f>
        <v>4.0999999999999996</v>
      </c>
      <c r="AE10844">
        <f>MIS[[#This Row],[OrderAverageTradedPrice]]*MIS[[#This Row],[OrderQuantity]]</f>
        <v>104</v>
      </c>
      <c r="AF10844">
        <f>MIS[[#This Row],[LTP]]*MIS[[#This Row],[OrderQuantity]]</f>
        <v>82</v>
      </c>
      <c r="AG10844">
        <f>IF(MIS[[#This Row],[OrderSide]]="SELL",MIS[[#This Row],[VALUE]]-MIS[[#This Row],[LIVE_VALUE]],MIS[[#This Row],[LIVE_VALUE]]-MIS[[#This Row],[VALUE]])</f>
        <v>22</v>
      </c>
      <c r="AH10844" t="str" cm="1">
        <f t="array" ref="AH10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44" t="str">
        <f>MIS[[#This Row],[TRADING SYMBOL]]</f>
        <v>SENSEX2552085900CE</v>
      </c>
      <c r="AJ10844" t="str">
        <f>IF(RIGHT(MIS[[#This Row],[Main/Hedge]],4)="MAIN","MAIN","HEDGE")</f>
        <v>HEDGE</v>
      </c>
      <c r="AK10844" t="str" cm="1">
        <f t="array" ref="AK10844">_xlfn._xlws.FILTER(Table4[Column1],ISNUMBER(SEARCH(Table4[Column1],MIS[[#This Row],[OrderUniqueIdentifier]])),"")</f>
        <v>XYT</v>
      </c>
    </row>
    <row r="10845" spans="1:37" x14ac:dyDescent="0.2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>
        <f>_xlfn.XLOOKUP(MIS[[#This Row],[TRADING SYMBOL]],[1]Sheet1!$D:$D,[1]Sheet1!$C:$C)</f>
        <v>32.799999999999997</v>
      </c>
      <c r="AE10845">
        <f>MIS[[#This Row],[OrderAverageTradedPrice]]*MIS[[#This Row],[OrderQuantity]]</f>
        <v>656</v>
      </c>
      <c r="AF10845">
        <f>MIS[[#This Row],[LTP]]*MIS[[#This Row],[OrderQuantity]]</f>
        <v>656</v>
      </c>
      <c r="AG10845">
        <f>IF(MIS[[#This Row],[OrderSide]]="SELL",MIS[[#This Row],[VALUE]]-MIS[[#This Row],[LIVE_VALUE]],MIS[[#This Row],[LIVE_VALUE]]-MIS[[#This Row],[VALUE]])</f>
        <v>0</v>
      </c>
      <c r="AH10845" t="str" cm="1">
        <f t="array" ref="AH10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45" t="str">
        <f>MIS[[#This Row],[TRADING SYMBOL]]</f>
        <v>SENSEX2552079800PE</v>
      </c>
      <c r="AJ10845" t="str">
        <f>IF(RIGHT(MIS[[#This Row],[Main/Hedge]],4)="MAIN","MAIN","HEDGE")</f>
        <v>HEDGE</v>
      </c>
      <c r="AK10845" t="str" cm="1">
        <f t="array" ref="AK10845">_xlfn._xlws.FILTER(Table4[Column1],ISNUMBER(SEARCH(Table4[Column1],MIS[[#This Row],[OrderUniqueIdentifier]])),"")</f>
        <v>NOTREND</v>
      </c>
    </row>
    <row r="10846" spans="1:37" x14ac:dyDescent="0.2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>
        <f>_xlfn.XLOOKUP(MIS[[#This Row],[TRADING SYMBOL]],[1]Sheet1!$D:$D,[1]Sheet1!$C:$C)</f>
        <v>4.0999999999999996</v>
      </c>
      <c r="AE10846">
        <f>MIS[[#This Row],[OrderAverageTradedPrice]]*MIS[[#This Row],[OrderQuantity]]</f>
        <v>104</v>
      </c>
      <c r="AF10846">
        <f>MIS[[#This Row],[LTP]]*MIS[[#This Row],[OrderQuantity]]</f>
        <v>82</v>
      </c>
      <c r="AG10846">
        <f>IF(MIS[[#This Row],[OrderSide]]="SELL",MIS[[#This Row],[VALUE]]-MIS[[#This Row],[LIVE_VALUE]],MIS[[#This Row],[LIVE_VALUE]]-MIS[[#This Row],[VALUE]])</f>
        <v>22</v>
      </c>
      <c r="AH10846" t="str" cm="1">
        <f t="array" ref="AH10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46" t="str">
        <f>MIS[[#This Row],[TRADING SYMBOL]]</f>
        <v>SENSEX2552085900CE</v>
      </c>
      <c r="AJ10846" t="str">
        <f>IF(RIGHT(MIS[[#This Row],[Main/Hedge]],4)="MAIN","MAIN","HEDGE")</f>
        <v>HEDGE</v>
      </c>
      <c r="AK10846" t="str" cm="1">
        <f t="array" ref="AK10846">_xlfn._xlws.FILTER(Table4[Column1],ISNUMBER(SEARCH(Table4[Column1],MIS[[#This Row],[OrderUniqueIdentifier]])),"")</f>
        <v>XYT</v>
      </c>
    </row>
    <row r="10847" spans="1:37" x14ac:dyDescent="0.2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>
        <f>_xlfn.XLOOKUP(MIS[[#This Row],[TRADING SYMBOL]],[1]Sheet1!$D:$D,[1]Sheet1!$C:$C)</f>
        <v>8.25</v>
      </c>
      <c r="AE10847">
        <f>MIS[[#This Row],[OrderAverageTradedPrice]]*MIS[[#This Row],[OrderQuantity]]</f>
        <v>263</v>
      </c>
      <c r="AF10847">
        <f>MIS[[#This Row],[LTP]]*MIS[[#This Row],[OrderQuantity]]</f>
        <v>165</v>
      </c>
      <c r="AG10847">
        <f>IF(MIS[[#This Row],[OrderSide]]="SELL",MIS[[#This Row],[VALUE]]-MIS[[#This Row],[LIVE_VALUE]],MIS[[#This Row],[LIVE_VALUE]]-MIS[[#This Row],[VALUE]])</f>
        <v>98</v>
      </c>
      <c r="AH10847" t="str" cm="1">
        <f t="array" ref="AH10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47" t="str">
        <f>MIS[[#This Row],[TRADING SYMBOL]]</f>
        <v>SENSEX2552078600PE</v>
      </c>
      <c r="AJ10847" t="str">
        <f>IF(RIGHT(MIS[[#This Row],[Main/Hedge]],4)="MAIN","MAIN","HEDGE")</f>
        <v>HEDGE</v>
      </c>
      <c r="AK10847" t="str" cm="1">
        <f t="array" ref="AK10847">_xlfn._xlws.FILTER(Table4[Column1],ISNUMBER(SEARCH(Table4[Column1],MIS[[#This Row],[OrderUniqueIdentifier]])),"")</f>
        <v>XYT</v>
      </c>
    </row>
    <row r="10848" spans="1:37" x14ac:dyDescent="0.2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>
        <f>_xlfn.XLOOKUP(MIS[[#This Row],[TRADING SYMBOL]],[1]Sheet1!$D:$D,[1]Sheet1!$C:$C)</f>
        <v>10</v>
      </c>
      <c r="AE10848">
        <f>MIS[[#This Row],[OrderAverageTradedPrice]]*MIS[[#This Row],[OrderQuantity]]</f>
        <v>237</v>
      </c>
      <c r="AF10848">
        <f>MIS[[#This Row],[LTP]]*MIS[[#This Row],[OrderQuantity]]</f>
        <v>200</v>
      </c>
      <c r="AG10848">
        <f>IF(MIS[[#This Row],[OrderSide]]="SELL",MIS[[#This Row],[VALUE]]-MIS[[#This Row],[LIVE_VALUE]],MIS[[#This Row],[LIVE_VALUE]]-MIS[[#This Row],[VALUE]])</f>
        <v>37</v>
      </c>
      <c r="AH10848" t="str" cm="1">
        <f t="array" ref="AH10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48" t="str">
        <f>MIS[[#This Row],[TRADING SYMBOL]]</f>
        <v>SENSEX2552078500PE</v>
      </c>
      <c r="AJ10848" t="str">
        <f>IF(RIGHT(MIS[[#This Row],[Main/Hedge]],4)="MAIN","MAIN","HEDGE")</f>
        <v>HEDGE</v>
      </c>
      <c r="AK10848" t="str" cm="1">
        <f t="array" ref="AK10848">_xlfn._xlws.FILTER(Table4[Column1],ISNUMBER(SEARCH(Table4[Column1],MIS[[#This Row],[OrderUniqueIdentifier]])),"")</f>
        <v>XYT</v>
      </c>
    </row>
    <row r="10849" spans="1:37" x14ac:dyDescent="0.2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>
        <f>_xlfn.XLOOKUP(MIS[[#This Row],[TRADING SYMBOL]],[1]Sheet1!$D:$D,[1]Sheet1!$C:$C)</f>
        <v>8.25</v>
      </c>
      <c r="AE10849">
        <f>MIS[[#This Row],[OrderAverageTradedPrice]]*MIS[[#This Row],[OrderQuantity]]</f>
        <v>262</v>
      </c>
      <c r="AF10849">
        <f>MIS[[#This Row],[LTP]]*MIS[[#This Row],[OrderQuantity]]</f>
        <v>165</v>
      </c>
      <c r="AG10849">
        <f>IF(MIS[[#This Row],[OrderSide]]="SELL",MIS[[#This Row],[VALUE]]-MIS[[#This Row],[LIVE_VALUE]],MIS[[#This Row],[LIVE_VALUE]]-MIS[[#This Row],[VALUE]])</f>
        <v>97</v>
      </c>
      <c r="AH10849" t="str" cm="1">
        <f t="array" ref="AH10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49" t="str">
        <f>MIS[[#This Row],[TRADING SYMBOL]]</f>
        <v>SENSEX2552078600PE</v>
      </c>
      <c r="AJ10849" t="str">
        <f>IF(RIGHT(MIS[[#This Row],[Main/Hedge]],4)="MAIN","MAIN","HEDGE")</f>
        <v>HEDGE</v>
      </c>
      <c r="AK10849" t="str" cm="1">
        <f t="array" ref="AK10849">_xlfn._xlws.FILTER(Table4[Column1],ISNUMBER(SEARCH(Table4[Column1],MIS[[#This Row],[OrderUniqueIdentifier]])),"")</f>
        <v>XYT</v>
      </c>
    </row>
    <row r="10850" spans="1:37" x14ac:dyDescent="0.2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>
        <f>_xlfn.XLOOKUP(MIS[[#This Row],[TRADING SYMBOL]],[1]Sheet1!$D:$D,[1]Sheet1!$C:$C)</f>
        <v>4.0999999999999996</v>
      </c>
      <c r="AE10850">
        <f>MIS[[#This Row],[OrderAverageTradedPrice]]*MIS[[#This Row],[OrderQuantity]]</f>
        <v>104</v>
      </c>
      <c r="AF10850">
        <f>MIS[[#This Row],[LTP]]*MIS[[#This Row],[OrderQuantity]]</f>
        <v>82</v>
      </c>
      <c r="AG10850">
        <f>IF(MIS[[#This Row],[OrderSide]]="SELL",MIS[[#This Row],[VALUE]]-MIS[[#This Row],[LIVE_VALUE]],MIS[[#This Row],[LIVE_VALUE]]-MIS[[#This Row],[VALUE]])</f>
        <v>22</v>
      </c>
      <c r="AH10850" t="str" cm="1">
        <f t="array" ref="AH10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50" t="str">
        <f>MIS[[#This Row],[TRADING SYMBOL]]</f>
        <v>SENSEX2552085900CE</v>
      </c>
      <c r="AJ10850" t="str">
        <f>IF(RIGHT(MIS[[#This Row],[Main/Hedge]],4)="MAIN","MAIN","HEDGE")</f>
        <v>HEDGE</v>
      </c>
      <c r="AK10850" t="str" cm="1">
        <f t="array" ref="AK10850">_xlfn._xlws.FILTER(Table4[Column1],ISNUMBER(SEARCH(Table4[Column1],MIS[[#This Row],[OrderUniqueIdentifier]])),"")</f>
        <v>XYT</v>
      </c>
    </row>
    <row r="10851" spans="1:37" x14ac:dyDescent="0.2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>
        <f>_xlfn.XLOOKUP(MIS[[#This Row],[TRADING SYMBOL]],[1]Sheet1!$D:$D,[1]Sheet1!$C:$C)</f>
        <v>32.799999999999997</v>
      </c>
      <c r="AE10851">
        <f>MIS[[#This Row],[OrderAverageTradedPrice]]*MIS[[#This Row],[OrderQuantity]]</f>
        <v>656</v>
      </c>
      <c r="AF10851">
        <f>MIS[[#This Row],[LTP]]*MIS[[#This Row],[OrderQuantity]]</f>
        <v>656</v>
      </c>
      <c r="AG10851">
        <f>IF(MIS[[#This Row],[OrderSide]]="SELL",MIS[[#This Row],[VALUE]]-MIS[[#This Row],[LIVE_VALUE]],MIS[[#This Row],[LIVE_VALUE]]-MIS[[#This Row],[VALUE]])</f>
        <v>0</v>
      </c>
      <c r="AH10851" t="str" cm="1">
        <f t="array" ref="AH10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1" t="str">
        <f>MIS[[#This Row],[TRADING SYMBOL]]</f>
        <v>SENSEX2552079800PE</v>
      </c>
      <c r="AJ10851" t="str">
        <f>IF(RIGHT(MIS[[#This Row],[Main/Hedge]],4)="MAIN","MAIN","HEDGE")</f>
        <v>HEDGE</v>
      </c>
      <c r="AK10851" t="str" cm="1">
        <f t="array" ref="AK10851">_xlfn._xlws.FILTER(Table4[Column1],ISNUMBER(SEARCH(Table4[Column1],MIS[[#This Row],[OrderUniqueIdentifier]])),"")</f>
        <v>NOTREND</v>
      </c>
    </row>
    <row r="10852" spans="1:37" x14ac:dyDescent="0.2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>
        <f>_xlfn.XLOOKUP(MIS[[#This Row],[TRADING SYMBOL]],[1]Sheet1!$D:$D,[1]Sheet1!$C:$C)</f>
        <v>9.25</v>
      </c>
      <c r="AE10852">
        <f>MIS[[#This Row],[OrderAverageTradedPrice]]*MIS[[#This Row],[OrderQuantity]]</f>
        <v>648.75</v>
      </c>
      <c r="AF10852">
        <f>MIS[[#This Row],[LTP]]*MIS[[#This Row],[OrderQuantity]]</f>
        <v>693.75</v>
      </c>
      <c r="AG10852">
        <f>IF(MIS[[#This Row],[OrderSide]]="SELL",MIS[[#This Row],[VALUE]]-MIS[[#This Row],[LIVE_VALUE]],MIS[[#This Row],[LIVE_VALUE]]-MIS[[#This Row],[VALUE]])</f>
        <v>-45</v>
      </c>
      <c r="AH10852" t="str" cm="1">
        <f t="array" ref="AH10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2" t="str">
        <f>MIS[[#This Row],[TRADING SYMBOL]]</f>
        <v>NIFTY2552223750PE</v>
      </c>
      <c r="AJ10852" t="str">
        <f>IF(RIGHT(MIS[[#This Row],[Main/Hedge]],4)="MAIN","MAIN","HEDGE")</f>
        <v>HEDGE</v>
      </c>
      <c r="AK10852" t="str" cm="1">
        <f t="array" ref="AK10852">_xlfn._xlws.FILTER(Table4[Column1],ISNUMBER(SEARCH(Table4[Column1],MIS[[#This Row],[OrderUniqueIdentifier]])),"")</f>
        <v>NOTREND</v>
      </c>
    </row>
    <row r="10853" spans="1:37" x14ac:dyDescent="0.2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>
        <f>_xlfn.XLOOKUP(MIS[[#This Row],[TRADING SYMBOL]],[1]Sheet1!$D:$D,[1]Sheet1!$C:$C)</f>
        <v>17.8</v>
      </c>
      <c r="AE10853">
        <f>MIS[[#This Row],[OrderAverageTradedPrice]]*MIS[[#This Row],[OrderQuantity]]</f>
        <v>336</v>
      </c>
      <c r="AF10853">
        <f>MIS[[#This Row],[LTP]]*MIS[[#This Row],[OrderQuantity]]</f>
        <v>356</v>
      </c>
      <c r="AG10853">
        <f>IF(MIS[[#This Row],[OrderSide]]="SELL",MIS[[#This Row],[VALUE]]-MIS[[#This Row],[LIVE_VALUE]],MIS[[#This Row],[LIVE_VALUE]]-MIS[[#This Row],[VALUE]])</f>
        <v>-20</v>
      </c>
      <c r="AH10853" t="str" cm="1">
        <f t="array" ref="AH10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3" t="str">
        <f>MIS[[#This Row],[TRADING SYMBOL]]</f>
        <v>SENSEX2552084800CE</v>
      </c>
      <c r="AJ10853" t="str">
        <f>IF(RIGHT(MIS[[#This Row],[Main/Hedge]],4)="MAIN","MAIN","HEDGE")</f>
        <v>HEDGE</v>
      </c>
      <c r="AK10853" t="str" cm="1">
        <f t="array" ref="AK10853">_xlfn._xlws.FILTER(Table4[Column1],ISNUMBER(SEARCH(Table4[Column1],MIS[[#This Row],[OrderUniqueIdentifier]])),"")</f>
        <v>NOTREND</v>
      </c>
    </row>
    <row r="10854" spans="1:37" x14ac:dyDescent="0.2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>
        <f>_xlfn.XLOOKUP(MIS[[#This Row],[TRADING SYMBOL]],[1]Sheet1!$D:$D,[1]Sheet1!$C:$C)</f>
        <v>4.0999999999999996</v>
      </c>
      <c r="AE10854">
        <f>MIS[[#This Row],[OrderAverageTradedPrice]]*MIS[[#This Row],[OrderQuantity]]</f>
        <v>104</v>
      </c>
      <c r="AF10854">
        <f>MIS[[#This Row],[LTP]]*MIS[[#This Row],[OrderQuantity]]</f>
        <v>82</v>
      </c>
      <c r="AG10854">
        <f>IF(MIS[[#This Row],[OrderSide]]="SELL",MIS[[#This Row],[VALUE]]-MIS[[#This Row],[LIVE_VALUE]],MIS[[#This Row],[LIVE_VALUE]]-MIS[[#This Row],[VALUE]])</f>
        <v>22</v>
      </c>
      <c r="AH10854" t="str" cm="1">
        <f t="array" ref="AH10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54" t="str">
        <f>MIS[[#This Row],[TRADING SYMBOL]]</f>
        <v>SENSEX2552085900CE</v>
      </c>
      <c r="AJ10854" t="str">
        <f>IF(RIGHT(MIS[[#This Row],[Main/Hedge]],4)="MAIN","MAIN","HEDGE")</f>
        <v>HEDGE</v>
      </c>
      <c r="AK10854" t="str" cm="1">
        <f t="array" ref="AK10854">_xlfn._xlws.FILTER(Table4[Column1],ISNUMBER(SEARCH(Table4[Column1],MIS[[#This Row],[OrderUniqueIdentifier]])),"")</f>
        <v>XYT</v>
      </c>
    </row>
    <row r="10855" spans="1:37" x14ac:dyDescent="0.2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>
        <f>_xlfn.XLOOKUP(MIS[[#This Row],[TRADING SYMBOL]],[1]Sheet1!$D:$D,[1]Sheet1!$C:$C)</f>
        <v>32.799999999999997</v>
      </c>
      <c r="AE10855">
        <f>MIS[[#This Row],[OrderAverageTradedPrice]]*MIS[[#This Row],[OrderQuantity]]</f>
        <v>656</v>
      </c>
      <c r="AF10855">
        <f>MIS[[#This Row],[LTP]]*MIS[[#This Row],[OrderQuantity]]</f>
        <v>656</v>
      </c>
      <c r="AG10855">
        <f>IF(MIS[[#This Row],[OrderSide]]="SELL",MIS[[#This Row],[VALUE]]-MIS[[#This Row],[LIVE_VALUE]],MIS[[#This Row],[LIVE_VALUE]]-MIS[[#This Row],[VALUE]])</f>
        <v>0</v>
      </c>
      <c r="AH10855" t="str" cm="1">
        <f t="array" ref="AH10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5" t="str">
        <f>MIS[[#This Row],[TRADING SYMBOL]]</f>
        <v>SENSEX2552079800PE</v>
      </c>
      <c r="AJ10855" t="str">
        <f>IF(RIGHT(MIS[[#This Row],[Main/Hedge]],4)="MAIN","MAIN","HEDGE")</f>
        <v>HEDGE</v>
      </c>
      <c r="AK10855" t="str" cm="1">
        <f t="array" ref="AK10855">_xlfn._xlws.FILTER(Table4[Column1],ISNUMBER(SEARCH(Table4[Column1],MIS[[#This Row],[OrderUniqueIdentifier]])),"")</f>
        <v>NOTREND</v>
      </c>
    </row>
    <row r="10856" spans="1:37" x14ac:dyDescent="0.2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>
        <f>_xlfn.XLOOKUP(MIS[[#This Row],[TRADING SYMBOL]],[1]Sheet1!$D:$D,[1]Sheet1!$C:$C)</f>
        <v>32.799999999999997</v>
      </c>
      <c r="AE10856">
        <f>MIS[[#This Row],[OrderAverageTradedPrice]]*MIS[[#This Row],[OrderQuantity]]</f>
        <v>656</v>
      </c>
      <c r="AF10856">
        <f>MIS[[#This Row],[LTP]]*MIS[[#This Row],[OrderQuantity]]</f>
        <v>656</v>
      </c>
      <c r="AG10856">
        <f>IF(MIS[[#This Row],[OrderSide]]="SELL",MIS[[#This Row],[VALUE]]-MIS[[#This Row],[LIVE_VALUE]],MIS[[#This Row],[LIVE_VALUE]]-MIS[[#This Row],[VALUE]])</f>
        <v>0</v>
      </c>
      <c r="AH10856" t="str" cm="1">
        <f t="array" ref="AH10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6" t="str">
        <f>MIS[[#This Row],[TRADING SYMBOL]]</f>
        <v>SENSEX2552079800PE</v>
      </c>
      <c r="AJ10856" t="str">
        <f>IF(RIGHT(MIS[[#This Row],[Main/Hedge]],4)="MAIN","MAIN","HEDGE")</f>
        <v>HEDGE</v>
      </c>
      <c r="AK10856" t="str" cm="1">
        <f t="array" ref="AK10856">_xlfn._xlws.FILTER(Table4[Column1],ISNUMBER(SEARCH(Table4[Column1],MIS[[#This Row],[OrderUniqueIdentifier]])),"")</f>
        <v>NOTREND</v>
      </c>
    </row>
    <row r="10857" spans="1:37" x14ac:dyDescent="0.2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>
        <f>_xlfn.XLOOKUP(MIS[[#This Row],[TRADING SYMBOL]],[1]Sheet1!$D:$D,[1]Sheet1!$C:$C)</f>
        <v>8.25</v>
      </c>
      <c r="AE10857">
        <f>MIS[[#This Row],[OrderAverageTradedPrice]]*MIS[[#This Row],[OrderQuantity]]</f>
        <v>261</v>
      </c>
      <c r="AF10857">
        <f>MIS[[#This Row],[LTP]]*MIS[[#This Row],[OrderQuantity]]</f>
        <v>165</v>
      </c>
      <c r="AG10857">
        <f>IF(MIS[[#This Row],[OrderSide]]="SELL",MIS[[#This Row],[VALUE]]-MIS[[#This Row],[LIVE_VALUE]],MIS[[#This Row],[LIVE_VALUE]]-MIS[[#This Row],[VALUE]])</f>
        <v>96</v>
      </c>
      <c r="AH10857" t="str" cm="1">
        <f t="array" ref="AH10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57" t="str">
        <f>MIS[[#This Row],[TRADING SYMBOL]]</f>
        <v>SENSEX2552078600PE</v>
      </c>
      <c r="AJ10857" t="str">
        <f>IF(RIGHT(MIS[[#This Row],[Main/Hedge]],4)="MAIN","MAIN","HEDGE")</f>
        <v>HEDGE</v>
      </c>
      <c r="AK10857" t="str" cm="1">
        <f t="array" ref="AK10857">_xlfn._xlws.FILTER(Table4[Column1],ISNUMBER(SEARCH(Table4[Column1],MIS[[#This Row],[OrderUniqueIdentifier]])),"")</f>
        <v>XYT</v>
      </c>
    </row>
    <row r="10858" spans="1:37" x14ac:dyDescent="0.2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>
        <f>_xlfn.XLOOKUP(MIS[[#This Row],[TRADING SYMBOL]],[1]Sheet1!$D:$D,[1]Sheet1!$C:$C)</f>
        <v>10</v>
      </c>
      <c r="AE10858">
        <f>MIS[[#This Row],[OrderAverageTradedPrice]]*MIS[[#This Row],[OrderQuantity]]</f>
        <v>237</v>
      </c>
      <c r="AF10858">
        <f>MIS[[#This Row],[LTP]]*MIS[[#This Row],[OrderQuantity]]</f>
        <v>200</v>
      </c>
      <c r="AG10858">
        <f>IF(MIS[[#This Row],[OrderSide]]="SELL",MIS[[#This Row],[VALUE]]-MIS[[#This Row],[LIVE_VALUE]],MIS[[#This Row],[LIVE_VALUE]]-MIS[[#This Row],[VALUE]])</f>
        <v>37</v>
      </c>
      <c r="AH10858" t="str" cm="1">
        <f t="array" ref="AH10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58" t="str">
        <f>MIS[[#This Row],[TRADING SYMBOL]]</f>
        <v>SENSEX2552078500PE</v>
      </c>
      <c r="AJ10858" t="str">
        <f>IF(RIGHT(MIS[[#This Row],[Main/Hedge]],4)="MAIN","MAIN","HEDGE")</f>
        <v>HEDGE</v>
      </c>
      <c r="AK10858" t="str" cm="1">
        <f t="array" ref="AK10858">_xlfn._xlws.FILTER(Table4[Column1],ISNUMBER(SEARCH(Table4[Column1],MIS[[#This Row],[OrderUniqueIdentifier]])),"")</f>
        <v>XYT</v>
      </c>
    </row>
    <row r="10859" spans="1:37" x14ac:dyDescent="0.2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>
        <f>_xlfn.XLOOKUP(MIS[[#This Row],[TRADING SYMBOL]],[1]Sheet1!$D:$D,[1]Sheet1!$C:$C)</f>
        <v>8.25</v>
      </c>
      <c r="AE10859">
        <f>MIS[[#This Row],[OrderAverageTradedPrice]]*MIS[[#This Row],[OrderQuantity]]</f>
        <v>261</v>
      </c>
      <c r="AF10859">
        <f>MIS[[#This Row],[LTP]]*MIS[[#This Row],[OrderQuantity]]</f>
        <v>165</v>
      </c>
      <c r="AG10859">
        <f>IF(MIS[[#This Row],[OrderSide]]="SELL",MIS[[#This Row],[VALUE]]-MIS[[#This Row],[LIVE_VALUE]],MIS[[#This Row],[LIVE_VALUE]]-MIS[[#This Row],[VALUE]])</f>
        <v>96</v>
      </c>
      <c r="AH10859" t="str" cm="1">
        <f t="array" ref="AH10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59" t="str">
        <f>MIS[[#This Row],[TRADING SYMBOL]]</f>
        <v>SENSEX2552078600PE</v>
      </c>
      <c r="AJ10859" t="str">
        <f>IF(RIGHT(MIS[[#This Row],[Main/Hedge]],4)="MAIN","MAIN","HEDGE")</f>
        <v>HEDGE</v>
      </c>
      <c r="AK10859" t="str" cm="1">
        <f t="array" ref="AK10859">_xlfn._xlws.FILTER(Table4[Column1],ISNUMBER(SEARCH(Table4[Column1],MIS[[#This Row],[OrderUniqueIdentifier]])),"")</f>
        <v>XYT</v>
      </c>
    </row>
    <row r="10860" spans="1:37" x14ac:dyDescent="0.2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>
        <f>_xlfn.XLOOKUP(MIS[[#This Row],[TRADING SYMBOL]],[1]Sheet1!$D:$D,[1]Sheet1!$C:$C)</f>
        <v>10</v>
      </c>
      <c r="AE10860">
        <f>MIS[[#This Row],[OrderAverageTradedPrice]]*MIS[[#This Row],[OrderQuantity]]</f>
        <v>237</v>
      </c>
      <c r="AF10860">
        <f>MIS[[#This Row],[LTP]]*MIS[[#This Row],[OrderQuantity]]</f>
        <v>200</v>
      </c>
      <c r="AG10860">
        <f>IF(MIS[[#This Row],[OrderSide]]="SELL",MIS[[#This Row],[VALUE]]-MIS[[#This Row],[LIVE_VALUE]],MIS[[#This Row],[LIVE_VALUE]]-MIS[[#This Row],[VALUE]])</f>
        <v>37</v>
      </c>
      <c r="AH10860" t="str" cm="1">
        <f t="array" ref="AH10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60" t="str">
        <f>MIS[[#This Row],[TRADING SYMBOL]]</f>
        <v>SENSEX2552078500PE</v>
      </c>
      <c r="AJ10860" t="str">
        <f>IF(RIGHT(MIS[[#This Row],[Main/Hedge]],4)="MAIN","MAIN","HEDGE")</f>
        <v>HEDGE</v>
      </c>
      <c r="AK10860" t="str" cm="1">
        <f t="array" ref="AK10860">_xlfn._xlws.FILTER(Table4[Column1],ISNUMBER(SEARCH(Table4[Column1],MIS[[#This Row],[OrderUniqueIdentifier]])),"")</f>
        <v>XYT</v>
      </c>
    </row>
    <row r="10861" spans="1:37" x14ac:dyDescent="0.2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>
        <f>_xlfn.XLOOKUP(MIS[[#This Row],[TRADING SYMBOL]],[1]Sheet1!$D:$D,[1]Sheet1!$C:$C)</f>
        <v>3.05</v>
      </c>
      <c r="AE10861">
        <f>MIS[[#This Row],[OrderAverageTradedPrice]]*MIS[[#This Row],[OrderQuantity]]</f>
        <v>221.25</v>
      </c>
      <c r="AF10861">
        <f>MIS[[#This Row],[LTP]]*MIS[[#This Row],[OrderQuantity]]</f>
        <v>228.75</v>
      </c>
      <c r="AG10861">
        <f>IF(MIS[[#This Row],[OrderSide]]="SELL",MIS[[#This Row],[VALUE]]-MIS[[#This Row],[LIVE_VALUE]],MIS[[#This Row],[LIVE_VALUE]]-MIS[[#This Row],[VALUE]])</f>
        <v>-7.5</v>
      </c>
      <c r="AH10861" t="str" cm="1">
        <f t="array" ref="AH10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1" t="str">
        <f>MIS[[#This Row],[TRADING SYMBOL]]</f>
        <v>NIFTY2552226350CE</v>
      </c>
      <c r="AJ10861" t="str">
        <f>IF(RIGHT(MIS[[#This Row],[Main/Hedge]],4)="MAIN","MAIN","HEDGE")</f>
        <v>HEDGE</v>
      </c>
      <c r="AK10861" t="str" cm="1">
        <f t="array" ref="AK10861">_xlfn._xlws.FILTER(Table4[Column1],ISNUMBER(SEARCH(Table4[Column1],MIS[[#This Row],[OrderUniqueIdentifier]])),"")</f>
        <v>NOTREND</v>
      </c>
    </row>
    <row r="10862" spans="1:37" x14ac:dyDescent="0.2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>
        <f>_xlfn.XLOOKUP(MIS[[#This Row],[TRADING SYMBOL]],[1]Sheet1!$D:$D,[1]Sheet1!$C:$C)</f>
        <v>4.0999999999999996</v>
      </c>
      <c r="AE10862">
        <f>MIS[[#This Row],[OrderAverageTradedPrice]]*MIS[[#This Row],[OrderQuantity]]</f>
        <v>104</v>
      </c>
      <c r="AF10862">
        <f>MIS[[#This Row],[LTP]]*MIS[[#This Row],[OrderQuantity]]</f>
        <v>82</v>
      </c>
      <c r="AG10862">
        <f>IF(MIS[[#This Row],[OrderSide]]="SELL",MIS[[#This Row],[VALUE]]-MIS[[#This Row],[LIVE_VALUE]],MIS[[#This Row],[LIVE_VALUE]]-MIS[[#This Row],[VALUE]])</f>
        <v>22</v>
      </c>
      <c r="AH10862" t="str" cm="1">
        <f t="array" ref="AH10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62" t="str">
        <f>MIS[[#This Row],[TRADING SYMBOL]]</f>
        <v>SENSEX2552085900CE</v>
      </c>
      <c r="AJ10862" t="str">
        <f>IF(RIGHT(MIS[[#This Row],[Main/Hedge]],4)="MAIN","MAIN","HEDGE")</f>
        <v>HEDGE</v>
      </c>
      <c r="AK10862" t="str" cm="1">
        <f t="array" ref="AK10862">_xlfn._xlws.FILTER(Table4[Column1],ISNUMBER(SEARCH(Table4[Column1],MIS[[#This Row],[OrderUniqueIdentifier]])),"")</f>
        <v>XYT</v>
      </c>
    </row>
    <row r="10863" spans="1:37" x14ac:dyDescent="0.2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>
        <f>_xlfn.XLOOKUP(MIS[[#This Row],[TRADING SYMBOL]],[1]Sheet1!$D:$D,[1]Sheet1!$C:$C)</f>
        <v>17.8</v>
      </c>
      <c r="AE10863">
        <f>MIS[[#This Row],[OrderAverageTradedPrice]]*MIS[[#This Row],[OrderQuantity]]</f>
        <v>672</v>
      </c>
      <c r="AF10863">
        <f>MIS[[#This Row],[LTP]]*MIS[[#This Row],[OrderQuantity]]</f>
        <v>712</v>
      </c>
      <c r="AG10863">
        <f>IF(MIS[[#This Row],[OrderSide]]="SELL",MIS[[#This Row],[VALUE]]-MIS[[#This Row],[LIVE_VALUE]],MIS[[#This Row],[LIVE_VALUE]]-MIS[[#This Row],[VALUE]])</f>
        <v>-40</v>
      </c>
      <c r="AH10863" t="str" cm="1">
        <f t="array" ref="AH10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3" t="str">
        <f>MIS[[#This Row],[TRADING SYMBOL]]</f>
        <v>SENSEX2552084800CE</v>
      </c>
      <c r="AJ10863" t="str">
        <f>IF(RIGHT(MIS[[#This Row],[Main/Hedge]],4)="MAIN","MAIN","HEDGE")</f>
        <v>HEDGE</v>
      </c>
      <c r="AK10863" t="str" cm="1">
        <f t="array" ref="AK10863">_xlfn._xlws.FILTER(Table4[Column1],ISNUMBER(SEARCH(Table4[Column1],MIS[[#This Row],[OrderUniqueIdentifier]])),"")</f>
        <v>NOTREND</v>
      </c>
    </row>
    <row r="10864" spans="1:37" x14ac:dyDescent="0.2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>
        <f>_xlfn.XLOOKUP(MIS[[#This Row],[TRADING SYMBOL]],[1]Sheet1!$D:$D,[1]Sheet1!$C:$C)</f>
        <v>4.0999999999999996</v>
      </c>
      <c r="AE10864">
        <f>MIS[[#This Row],[OrderAverageTradedPrice]]*MIS[[#This Row],[OrderQuantity]]</f>
        <v>104</v>
      </c>
      <c r="AF10864">
        <f>MIS[[#This Row],[LTP]]*MIS[[#This Row],[OrderQuantity]]</f>
        <v>82</v>
      </c>
      <c r="AG10864">
        <f>IF(MIS[[#This Row],[OrderSide]]="SELL",MIS[[#This Row],[VALUE]]-MIS[[#This Row],[LIVE_VALUE]],MIS[[#This Row],[LIVE_VALUE]]-MIS[[#This Row],[VALUE]])</f>
        <v>22</v>
      </c>
      <c r="AH10864" t="str" cm="1">
        <f t="array" ref="AH10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64" t="str">
        <f>MIS[[#This Row],[TRADING SYMBOL]]</f>
        <v>SENSEX2552085900CE</v>
      </c>
      <c r="AJ10864" t="str">
        <f>IF(RIGHT(MIS[[#This Row],[Main/Hedge]],4)="MAIN","MAIN","HEDGE")</f>
        <v>HEDGE</v>
      </c>
      <c r="AK10864" t="str" cm="1">
        <f t="array" ref="AK10864">_xlfn._xlws.FILTER(Table4[Column1],ISNUMBER(SEARCH(Table4[Column1],MIS[[#This Row],[OrderUniqueIdentifier]])),"")</f>
        <v>XYT</v>
      </c>
    </row>
    <row r="10865" spans="1:37" x14ac:dyDescent="0.2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>
        <f>_xlfn.XLOOKUP(MIS[[#This Row],[TRADING SYMBOL]],[1]Sheet1!$D:$D,[1]Sheet1!$C:$C)</f>
        <v>10</v>
      </c>
      <c r="AE10865">
        <f>MIS[[#This Row],[OrderAverageTradedPrice]]*MIS[[#This Row],[OrderQuantity]]</f>
        <v>237</v>
      </c>
      <c r="AF10865">
        <f>MIS[[#This Row],[LTP]]*MIS[[#This Row],[OrderQuantity]]</f>
        <v>200</v>
      </c>
      <c r="AG10865">
        <f>IF(MIS[[#This Row],[OrderSide]]="SELL",MIS[[#This Row],[VALUE]]-MIS[[#This Row],[LIVE_VALUE]],MIS[[#This Row],[LIVE_VALUE]]-MIS[[#This Row],[VALUE]])</f>
        <v>37</v>
      </c>
      <c r="AH10865" t="str" cm="1">
        <f t="array" ref="AH10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65" t="str">
        <f>MIS[[#This Row],[TRADING SYMBOL]]</f>
        <v>SENSEX2552078500PE</v>
      </c>
      <c r="AJ10865" t="str">
        <f>IF(RIGHT(MIS[[#This Row],[Main/Hedge]],4)="MAIN","MAIN","HEDGE")</f>
        <v>HEDGE</v>
      </c>
      <c r="AK10865" t="str" cm="1">
        <f t="array" ref="AK10865">_xlfn._xlws.FILTER(Table4[Column1],ISNUMBER(SEARCH(Table4[Column1],MIS[[#This Row],[OrderUniqueIdentifier]])),"")</f>
        <v>XYT</v>
      </c>
    </row>
    <row r="10866" spans="1:37" x14ac:dyDescent="0.2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>
        <f>_xlfn.XLOOKUP(MIS[[#This Row],[TRADING SYMBOL]],[1]Sheet1!$D:$D,[1]Sheet1!$C:$C)</f>
        <v>85.95</v>
      </c>
      <c r="AE10866">
        <f>MIS[[#This Row],[OrderAverageTradedPrice]]*MIS[[#This Row],[OrderQuantity]]</f>
        <v>8130</v>
      </c>
      <c r="AF10866">
        <f>MIS[[#This Row],[LTP]]*MIS[[#This Row],[OrderQuantity]]</f>
        <v>8595</v>
      </c>
      <c r="AG10866">
        <f>IF(MIS[[#This Row],[OrderSide]]="SELL",MIS[[#This Row],[VALUE]]-MIS[[#This Row],[LIVE_VALUE]],MIS[[#This Row],[LIVE_VALUE]]-MIS[[#This Row],[VALUE]])</f>
        <v>-465</v>
      </c>
      <c r="AH10866" t="str" cm="1">
        <f t="array" ref="AH10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6" t="str">
        <f>MIS[[#This Row],[TRADING SYMBOL]]</f>
        <v>SENSEX2552080800PE</v>
      </c>
      <c r="AJ10866" t="str">
        <f>IF(RIGHT(MIS[[#This Row],[Main/Hedge]],4)="MAIN","MAIN","HEDGE")</f>
        <v>HEDGE</v>
      </c>
      <c r="AK10866" t="str" cm="1">
        <f t="array" ref="AK10866">_xlfn._xlws.FILTER(Table4[Column1],ISNUMBER(SEARCH(Table4[Column1],MIS[[#This Row],[OrderUniqueIdentifier]])),"")</f>
        <v>NOTREND</v>
      </c>
    </row>
    <row r="10867" spans="1:37" x14ac:dyDescent="0.2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>
        <f>_xlfn.XLOOKUP(MIS[[#This Row],[TRADING SYMBOL]],[1]Sheet1!$D:$D,[1]Sheet1!$C:$C)</f>
        <v>26.1</v>
      </c>
      <c r="AE10867">
        <f>MIS[[#This Row],[OrderAverageTradedPrice]]*MIS[[#This Row],[OrderQuantity]]</f>
        <v>8670</v>
      </c>
      <c r="AF10867">
        <f>MIS[[#This Row],[LTP]]*MIS[[#This Row],[OrderQuantity]]</f>
        <v>8874</v>
      </c>
      <c r="AG10867">
        <f>IF(MIS[[#This Row],[OrderSide]]="SELL",MIS[[#This Row],[VALUE]]-MIS[[#This Row],[LIVE_VALUE]],MIS[[#This Row],[LIVE_VALUE]]-MIS[[#This Row],[VALUE]])</f>
        <v>-204</v>
      </c>
      <c r="AH10867" t="str" cm="1">
        <f t="array" ref="AH10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67" t="str">
        <f>MIS[[#This Row],[TRADING SYMBOL]]</f>
        <v>SENSEX2552079500PE</v>
      </c>
      <c r="AJ10867" t="str">
        <f>IF(RIGHT(MIS[[#This Row],[Main/Hedge]],4)="MAIN","MAIN","HEDGE")</f>
        <v>HEDGE</v>
      </c>
      <c r="AK10867" t="str" cm="1">
        <f t="array" ref="AK10867">_xlfn._xlws.FILTER(Table4[Column1],ISNUMBER(SEARCH(Table4[Column1],MIS[[#This Row],[OrderUniqueIdentifier]])),"")</f>
        <v>XYT</v>
      </c>
    </row>
    <row r="10868" spans="1:37" x14ac:dyDescent="0.2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>
        <f>_xlfn.XLOOKUP(MIS[[#This Row],[TRADING SYMBOL]],[1]Sheet1!$D:$D,[1]Sheet1!$C:$C)</f>
        <v>85.95</v>
      </c>
      <c r="AE10868">
        <f>MIS[[#This Row],[OrderAverageTradedPrice]]*MIS[[#This Row],[OrderQuantity]]</f>
        <v>39018.999999999985</v>
      </c>
      <c r="AF10868">
        <f>MIS[[#This Row],[LTP]]*MIS[[#This Row],[OrderQuantity]]</f>
        <v>41256</v>
      </c>
      <c r="AG10868">
        <f>IF(MIS[[#This Row],[OrderSide]]="SELL",MIS[[#This Row],[VALUE]]-MIS[[#This Row],[LIVE_VALUE]],MIS[[#This Row],[LIVE_VALUE]]-MIS[[#This Row],[VALUE]])</f>
        <v>-2237.0000000000146</v>
      </c>
      <c r="AH10868" t="str" cm="1">
        <f t="array" ref="AH10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8" t="str">
        <f>MIS[[#This Row],[TRADING SYMBOL]]</f>
        <v>SENSEX2552080800PE</v>
      </c>
      <c r="AJ10868" t="str">
        <f>IF(RIGHT(MIS[[#This Row],[Main/Hedge]],4)="MAIN","MAIN","HEDGE")</f>
        <v>HEDGE</v>
      </c>
      <c r="AK10868" t="str" cm="1">
        <f t="array" ref="AK10868">_xlfn._xlws.FILTER(Table4[Column1],ISNUMBER(SEARCH(Table4[Column1],MIS[[#This Row],[OrderUniqueIdentifier]])),"")</f>
        <v>NOTREND</v>
      </c>
    </row>
    <row r="10869" spans="1:37" x14ac:dyDescent="0.2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>
        <f>_xlfn.XLOOKUP(MIS[[#This Row],[TRADING SYMBOL]],[1]Sheet1!$D:$D,[1]Sheet1!$C:$C)</f>
        <v>3.05</v>
      </c>
      <c r="AE10869">
        <f>MIS[[#This Row],[OrderAverageTradedPrice]]*MIS[[#This Row],[OrderQuantity]]</f>
        <v>885</v>
      </c>
      <c r="AF10869">
        <f>MIS[[#This Row],[LTP]]*MIS[[#This Row],[OrderQuantity]]</f>
        <v>915</v>
      </c>
      <c r="AG10869">
        <f>IF(MIS[[#This Row],[OrderSide]]="SELL",MIS[[#This Row],[VALUE]]-MIS[[#This Row],[LIVE_VALUE]],MIS[[#This Row],[LIVE_VALUE]]-MIS[[#This Row],[VALUE]])</f>
        <v>-30</v>
      </c>
      <c r="AH10869" t="str" cm="1">
        <f t="array" ref="AH108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9" t="str">
        <f>MIS[[#This Row],[TRADING SYMBOL]]</f>
        <v>NIFTY2552226350CE</v>
      </c>
      <c r="AJ10869" t="str">
        <f>IF(RIGHT(MIS[[#This Row],[Main/Hedge]],4)="MAIN","MAIN","HEDGE")</f>
        <v>HEDGE</v>
      </c>
      <c r="AK10869" t="str" cm="1">
        <f t="array" ref="AK10869">_xlfn._xlws.FILTER(Table4[Column1],ISNUMBER(SEARCH(Table4[Column1],MIS[[#This Row],[OrderUniqueIdentifier]])),"")</f>
        <v>NOTREND</v>
      </c>
    </row>
    <row r="10870" spans="1:37" x14ac:dyDescent="0.2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>
        <f>_xlfn.XLOOKUP(MIS[[#This Row],[TRADING SYMBOL]],[1]Sheet1!$D:$D,[1]Sheet1!$C:$C)</f>
        <v>4.0999999999999996</v>
      </c>
      <c r="AE10870">
        <f>MIS[[#This Row],[OrderAverageTradedPrice]]*MIS[[#This Row],[OrderQuantity]]</f>
        <v>520</v>
      </c>
      <c r="AF10870">
        <f>MIS[[#This Row],[LTP]]*MIS[[#This Row],[OrderQuantity]]</f>
        <v>409.99999999999994</v>
      </c>
      <c r="AG10870">
        <f>IF(MIS[[#This Row],[OrderSide]]="SELL",MIS[[#This Row],[VALUE]]-MIS[[#This Row],[LIVE_VALUE]],MIS[[#This Row],[LIVE_VALUE]]-MIS[[#This Row],[VALUE]])</f>
        <v>110.00000000000006</v>
      </c>
      <c r="AH10870" t="str" cm="1">
        <f t="array" ref="AH10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70" t="str">
        <f>MIS[[#This Row],[TRADING SYMBOL]]</f>
        <v>SENSEX2552085900CE</v>
      </c>
      <c r="AJ10870" t="str">
        <f>IF(RIGHT(MIS[[#This Row],[Main/Hedge]],4)="MAIN","MAIN","HEDGE")</f>
        <v>HEDGE</v>
      </c>
      <c r="AK10870" t="str" cm="1">
        <f t="array" ref="AK10870">_xlfn._xlws.FILTER(Table4[Column1],ISNUMBER(SEARCH(Table4[Column1],MIS[[#This Row],[OrderUniqueIdentifier]])),"")</f>
        <v>XYT</v>
      </c>
    </row>
    <row r="10871" spans="1:37" x14ac:dyDescent="0.2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>
        <f>_xlfn.XLOOKUP(MIS[[#This Row],[TRADING SYMBOL]],[1]Sheet1!$D:$D,[1]Sheet1!$C:$C)</f>
        <v>4.0999999999999996</v>
      </c>
      <c r="AE10871">
        <f>MIS[[#This Row],[OrderAverageTradedPrice]]*MIS[[#This Row],[OrderQuantity]]</f>
        <v>520</v>
      </c>
      <c r="AF10871">
        <f>MIS[[#This Row],[LTP]]*MIS[[#This Row],[OrderQuantity]]</f>
        <v>409.99999999999994</v>
      </c>
      <c r="AG10871">
        <f>IF(MIS[[#This Row],[OrderSide]]="SELL",MIS[[#This Row],[VALUE]]-MIS[[#This Row],[LIVE_VALUE]],MIS[[#This Row],[LIVE_VALUE]]-MIS[[#This Row],[VALUE]])</f>
        <v>110.00000000000006</v>
      </c>
      <c r="AH10871" t="str" cm="1">
        <f t="array" ref="AH10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71" t="str">
        <f>MIS[[#This Row],[TRADING SYMBOL]]</f>
        <v>SENSEX2552085900CE</v>
      </c>
      <c r="AJ10871" t="str">
        <f>IF(RIGHT(MIS[[#This Row],[Main/Hedge]],4)="MAIN","MAIN","HEDGE")</f>
        <v>HEDGE</v>
      </c>
      <c r="AK10871" t="str" cm="1">
        <f t="array" ref="AK10871">_xlfn._xlws.FILTER(Table4[Column1],ISNUMBER(SEARCH(Table4[Column1],MIS[[#This Row],[OrderUniqueIdentifier]])),"")</f>
        <v>XYT</v>
      </c>
    </row>
    <row r="10872" spans="1:37" x14ac:dyDescent="0.2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>
        <f>_xlfn.XLOOKUP(MIS[[#This Row],[TRADING SYMBOL]],[1]Sheet1!$D:$D,[1]Sheet1!$C:$C)</f>
        <v>3.05</v>
      </c>
      <c r="AE10872">
        <f>MIS[[#This Row],[OrderAverageTradedPrice]]*MIS[[#This Row],[OrderQuantity]]</f>
        <v>2212.5</v>
      </c>
      <c r="AF10872">
        <f>MIS[[#This Row],[LTP]]*MIS[[#This Row],[OrderQuantity]]</f>
        <v>2287.5</v>
      </c>
      <c r="AG10872">
        <f>IF(MIS[[#This Row],[OrderSide]]="SELL",MIS[[#This Row],[VALUE]]-MIS[[#This Row],[LIVE_VALUE]],MIS[[#This Row],[LIVE_VALUE]]-MIS[[#This Row],[VALUE]])</f>
        <v>-75</v>
      </c>
      <c r="AH10872" t="str" cm="1">
        <f t="array" ref="AH10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2" t="str">
        <f>MIS[[#This Row],[TRADING SYMBOL]]</f>
        <v>NIFTY2552226350CE</v>
      </c>
      <c r="AJ10872" t="str">
        <f>IF(RIGHT(MIS[[#This Row],[Main/Hedge]],4)="MAIN","MAIN","HEDGE")</f>
        <v>HEDGE</v>
      </c>
      <c r="AK10872" t="str" cm="1">
        <f t="array" ref="AK10872">_xlfn._xlws.FILTER(Table4[Column1],ISNUMBER(SEARCH(Table4[Column1],MIS[[#This Row],[OrderUniqueIdentifier]])),"")</f>
        <v>NOTREND</v>
      </c>
    </row>
    <row r="10873" spans="1:37" x14ac:dyDescent="0.2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>
        <f>_xlfn.XLOOKUP(MIS[[#This Row],[TRADING SYMBOL]],[1]Sheet1!$D:$D,[1]Sheet1!$C:$C)</f>
        <v>4.0999999999999996</v>
      </c>
      <c r="AE10873">
        <f>MIS[[#This Row],[OrderAverageTradedPrice]]*MIS[[#This Row],[OrderQuantity]]</f>
        <v>936</v>
      </c>
      <c r="AF10873">
        <f>MIS[[#This Row],[LTP]]*MIS[[#This Row],[OrderQuantity]]</f>
        <v>737.99999999999989</v>
      </c>
      <c r="AG10873">
        <f>IF(MIS[[#This Row],[OrderSide]]="SELL",MIS[[#This Row],[VALUE]]-MIS[[#This Row],[LIVE_VALUE]],MIS[[#This Row],[LIVE_VALUE]]-MIS[[#This Row],[VALUE]])</f>
        <v>198.00000000000011</v>
      </c>
      <c r="AH10873" t="str" cm="1">
        <f t="array" ref="AH10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73" t="str">
        <f>MIS[[#This Row],[TRADING SYMBOL]]</f>
        <v>SENSEX2552085900CE</v>
      </c>
      <c r="AJ10873" t="str">
        <f>IF(RIGHT(MIS[[#This Row],[Main/Hedge]],4)="MAIN","MAIN","HEDGE")</f>
        <v>HEDGE</v>
      </c>
      <c r="AK10873" t="str" cm="1">
        <f t="array" ref="AK10873">_xlfn._xlws.FILTER(Table4[Column1],ISNUMBER(SEARCH(Table4[Column1],MIS[[#This Row],[OrderUniqueIdentifier]])),"")</f>
        <v>XYT</v>
      </c>
    </row>
    <row r="10874" spans="1:37" x14ac:dyDescent="0.2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>
        <f>_xlfn.XLOOKUP(MIS[[#This Row],[TRADING SYMBOL]],[1]Sheet1!$D:$D,[1]Sheet1!$C:$C)</f>
        <v>4.0999999999999996</v>
      </c>
      <c r="AE10874">
        <f>MIS[[#This Row],[OrderAverageTradedPrice]]*MIS[[#This Row],[OrderQuantity]]</f>
        <v>936</v>
      </c>
      <c r="AF10874">
        <f>MIS[[#This Row],[LTP]]*MIS[[#This Row],[OrderQuantity]]</f>
        <v>737.99999999999989</v>
      </c>
      <c r="AG10874">
        <f>IF(MIS[[#This Row],[OrderSide]]="SELL",MIS[[#This Row],[VALUE]]-MIS[[#This Row],[LIVE_VALUE]],MIS[[#This Row],[LIVE_VALUE]]-MIS[[#This Row],[VALUE]])</f>
        <v>198.00000000000011</v>
      </c>
      <c r="AH10874" t="str" cm="1">
        <f t="array" ref="AH10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74" t="str">
        <f>MIS[[#This Row],[TRADING SYMBOL]]</f>
        <v>SENSEX2552085900CE</v>
      </c>
      <c r="AJ10874" t="str">
        <f>IF(RIGHT(MIS[[#This Row],[Main/Hedge]],4)="MAIN","MAIN","HEDGE")</f>
        <v>HEDGE</v>
      </c>
      <c r="AK10874" t="str" cm="1">
        <f t="array" ref="AK10874">_xlfn._xlws.FILTER(Table4[Column1],ISNUMBER(SEARCH(Table4[Column1],MIS[[#This Row],[OrderUniqueIdentifier]])),"")</f>
        <v>XYT</v>
      </c>
    </row>
    <row r="10875" spans="1:37" x14ac:dyDescent="0.2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>
        <f>_xlfn.XLOOKUP(MIS[[#This Row],[TRADING SYMBOL]],[1]Sheet1!$D:$D,[1]Sheet1!$C:$C)</f>
        <v>17.8</v>
      </c>
      <c r="AE10875">
        <f>MIS[[#This Row],[OrderAverageTradedPrice]]*MIS[[#This Row],[OrderQuantity]]</f>
        <v>4359.9999999999818</v>
      </c>
      <c r="AF10875">
        <f>MIS[[#This Row],[LTP]]*MIS[[#This Row],[OrderQuantity]]</f>
        <v>4628</v>
      </c>
      <c r="AG10875">
        <f>IF(MIS[[#This Row],[OrderSide]]="SELL",MIS[[#This Row],[VALUE]]-MIS[[#This Row],[LIVE_VALUE]],MIS[[#This Row],[LIVE_VALUE]]-MIS[[#This Row],[VALUE]])</f>
        <v>-268.00000000001819</v>
      </c>
      <c r="AH10875" t="str" cm="1">
        <f t="array" ref="AH10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5" t="str">
        <f>MIS[[#This Row],[TRADING SYMBOL]]</f>
        <v>SENSEX2552084800CE</v>
      </c>
      <c r="AJ10875" t="str">
        <f>IF(RIGHT(MIS[[#This Row],[Main/Hedge]],4)="MAIN","MAIN","HEDGE")</f>
        <v>HEDGE</v>
      </c>
      <c r="AK10875" t="str" cm="1">
        <f t="array" ref="AK10875">_xlfn._xlws.FILTER(Table4[Column1],ISNUMBER(SEARCH(Table4[Column1],MIS[[#This Row],[OrderUniqueIdentifier]])),"")</f>
        <v>NOTREND</v>
      </c>
    </row>
    <row r="10876" spans="1:37" x14ac:dyDescent="0.2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>
        <f>_xlfn.XLOOKUP(MIS[[#This Row],[TRADING SYMBOL]],[1]Sheet1!$D:$D,[1]Sheet1!$C:$C)</f>
        <v>32.799999999999997</v>
      </c>
      <c r="AE10876">
        <f>MIS[[#This Row],[OrderAverageTradedPrice]]*MIS[[#This Row],[OrderQuantity]]</f>
        <v>656</v>
      </c>
      <c r="AF10876">
        <f>MIS[[#This Row],[LTP]]*MIS[[#This Row],[OrderQuantity]]</f>
        <v>656</v>
      </c>
      <c r="AG10876">
        <f>IF(MIS[[#This Row],[OrderSide]]="SELL",MIS[[#This Row],[VALUE]]-MIS[[#This Row],[LIVE_VALUE]],MIS[[#This Row],[LIVE_VALUE]]-MIS[[#This Row],[VALUE]])</f>
        <v>0</v>
      </c>
      <c r="AH10876" t="str" cm="1">
        <f t="array" ref="AH10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6" t="str">
        <f>MIS[[#This Row],[TRADING SYMBOL]]</f>
        <v>SENSEX2552079800PE</v>
      </c>
      <c r="AJ10876" t="str">
        <f>IF(RIGHT(MIS[[#This Row],[Main/Hedge]],4)="MAIN","MAIN","HEDGE")</f>
        <v>HEDGE</v>
      </c>
      <c r="AK10876" t="str" cm="1">
        <f t="array" ref="AK10876">_xlfn._xlws.FILTER(Table4[Column1],ISNUMBER(SEARCH(Table4[Column1],MIS[[#This Row],[OrderUniqueIdentifier]])),"")</f>
        <v>NOTREND</v>
      </c>
    </row>
    <row r="10877" spans="1:37" x14ac:dyDescent="0.2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>
        <f>_xlfn.XLOOKUP(MIS[[#This Row],[TRADING SYMBOL]],[1]Sheet1!$D:$D,[1]Sheet1!$C:$C)</f>
        <v>3.05</v>
      </c>
      <c r="AE10877">
        <f>MIS[[#This Row],[OrderAverageTradedPrice]]*MIS[[#This Row],[OrderQuantity]]</f>
        <v>885</v>
      </c>
      <c r="AF10877">
        <f>MIS[[#This Row],[LTP]]*MIS[[#This Row],[OrderQuantity]]</f>
        <v>915</v>
      </c>
      <c r="AG10877">
        <f>IF(MIS[[#This Row],[OrderSide]]="SELL",MIS[[#This Row],[VALUE]]-MIS[[#This Row],[LIVE_VALUE]],MIS[[#This Row],[LIVE_VALUE]]-MIS[[#This Row],[VALUE]])</f>
        <v>-30</v>
      </c>
      <c r="AH10877" t="str" cm="1">
        <f t="array" ref="AH10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7" t="str">
        <f>MIS[[#This Row],[TRADING SYMBOL]]</f>
        <v>NIFTY2552226350CE</v>
      </c>
      <c r="AJ10877" t="str">
        <f>IF(RIGHT(MIS[[#This Row],[Main/Hedge]],4)="MAIN","MAIN","HEDGE")</f>
        <v>HEDGE</v>
      </c>
      <c r="AK10877" t="str" cm="1">
        <f t="array" ref="AK10877">_xlfn._xlws.FILTER(Table4[Column1],ISNUMBER(SEARCH(Table4[Column1],MIS[[#This Row],[OrderUniqueIdentifier]])),"")</f>
        <v>NOTREND</v>
      </c>
    </row>
    <row r="10878" spans="1:37" x14ac:dyDescent="0.2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>
        <f>_xlfn.XLOOKUP(MIS[[#This Row],[TRADING SYMBOL]],[1]Sheet1!$D:$D,[1]Sheet1!$C:$C)</f>
        <v>4.0999999999999996</v>
      </c>
      <c r="AE10878">
        <f>MIS[[#This Row],[OrderAverageTradedPrice]]*MIS[[#This Row],[OrderQuantity]]</f>
        <v>416</v>
      </c>
      <c r="AF10878">
        <f>MIS[[#This Row],[LTP]]*MIS[[#This Row],[OrderQuantity]]</f>
        <v>328</v>
      </c>
      <c r="AG10878">
        <f>IF(MIS[[#This Row],[OrderSide]]="SELL",MIS[[#This Row],[VALUE]]-MIS[[#This Row],[LIVE_VALUE]],MIS[[#This Row],[LIVE_VALUE]]-MIS[[#This Row],[VALUE]])</f>
        <v>88</v>
      </c>
      <c r="AH10878" t="str" cm="1">
        <f t="array" ref="AH10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78" t="str">
        <f>MIS[[#This Row],[TRADING SYMBOL]]</f>
        <v>SENSEX2552085900CE</v>
      </c>
      <c r="AJ10878" t="str">
        <f>IF(RIGHT(MIS[[#This Row],[Main/Hedge]],4)="MAIN","MAIN","HEDGE")</f>
        <v>HEDGE</v>
      </c>
      <c r="AK10878" t="str" cm="1">
        <f t="array" ref="AK10878">_xlfn._xlws.FILTER(Table4[Column1],ISNUMBER(SEARCH(Table4[Column1],MIS[[#This Row],[OrderUniqueIdentifier]])),"")</f>
        <v>XYT</v>
      </c>
    </row>
    <row r="10879" spans="1:37" x14ac:dyDescent="0.2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>
        <f>_xlfn.XLOOKUP(MIS[[#This Row],[TRADING SYMBOL]],[1]Sheet1!$D:$D,[1]Sheet1!$C:$C)</f>
        <v>3.05</v>
      </c>
      <c r="AE10879">
        <f>MIS[[#This Row],[OrderAverageTradedPrice]]*MIS[[#This Row],[OrderQuantity]]</f>
        <v>3097.5</v>
      </c>
      <c r="AF10879">
        <f>MIS[[#This Row],[LTP]]*MIS[[#This Row],[OrderQuantity]]</f>
        <v>3202.5</v>
      </c>
      <c r="AG10879">
        <f>IF(MIS[[#This Row],[OrderSide]]="SELL",MIS[[#This Row],[VALUE]]-MIS[[#This Row],[LIVE_VALUE]],MIS[[#This Row],[LIVE_VALUE]]-MIS[[#This Row],[VALUE]])</f>
        <v>-105</v>
      </c>
      <c r="AH10879" t="str" cm="1">
        <f t="array" ref="AH10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9" t="str">
        <f>MIS[[#This Row],[TRADING SYMBOL]]</f>
        <v>NIFTY2552226350CE</v>
      </c>
      <c r="AJ10879" t="str">
        <f>IF(RIGHT(MIS[[#This Row],[Main/Hedge]],4)="MAIN","MAIN","HEDGE")</f>
        <v>HEDGE</v>
      </c>
      <c r="AK10879" t="str" cm="1">
        <f t="array" ref="AK10879">_xlfn._xlws.FILTER(Table4[Column1],ISNUMBER(SEARCH(Table4[Column1],MIS[[#This Row],[OrderUniqueIdentifier]])),"")</f>
        <v>NOTREND</v>
      </c>
    </row>
    <row r="10880" spans="1:37" x14ac:dyDescent="0.2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>
        <f>_xlfn.XLOOKUP(MIS[[#This Row],[TRADING SYMBOL]],[1]Sheet1!$D:$D,[1]Sheet1!$C:$C)</f>
        <v>4.0999999999999996</v>
      </c>
      <c r="AE10880">
        <f>MIS[[#This Row],[OrderAverageTradedPrice]]*MIS[[#This Row],[OrderQuantity]]</f>
        <v>1352</v>
      </c>
      <c r="AF10880">
        <f>MIS[[#This Row],[LTP]]*MIS[[#This Row],[OrderQuantity]]</f>
        <v>1066</v>
      </c>
      <c r="AG10880">
        <f>IF(MIS[[#This Row],[OrderSide]]="SELL",MIS[[#This Row],[VALUE]]-MIS[[#This Row],[LIVE_VALUE]],MIS[[#This Row],[LIVE_VALUE]]-MIS[[#This Row],[VALUE]])</f>
        <v>286</v>
      </c>
      <c r="AH10880" t="str" cm="1">
        <f t="array" ref="AH10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80" t="str">
        <f>MIS[[#This Row],[TRADING SYMBOL]]</f>
        <v>SENSEX2552085900CE</v>
      </c>
      <c r="AJ10880" t="str">
        <f>IF(RIGHT(MIS[[#This Row],[Main/Hedge]],4)="MAIN","MAIN","HEDGE")</f>
        <v>HEDGE</v>
      </c>
      <c r="AK10880" t="str" cm="1">
        <f t="array" ref="AK10880">_xlfn._xlws.FILTER(Table4[Column1],ISNUMBER(SEARCH(Table4[Column1],MIS[[#This Row],[OrderUniqueIdentifier]])),"")</f>
        <v>XYT</v>
      </c>
    </row>
    <row r="10881" spans="1:37" x14ac:dyDescent="0.2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>
        <f>_xlfn.XLOOKUP(MIS[[#This Row],[TRADING SYMBOL]],[1]Sheet1!$D:$D,[1]Sheet1!$C:$C)</f>
        <v>4.0999999999999996</v>
      </c>
      <c r="AE10881">
        <f>MIS[[#This Row],[OrderAverageTradedPrice]]*MIS[[#This Row],[OrderQuantity]]</f>
        <v>1352</v>
      </c>
      <c r="AF10881">
        <f>MIS[[#This Row],[LTP]]*MIS[[#This Row],[OrderQuantity]]</f>
        <v>1066</v>
      </c>
      <c r="AG10881">
        <f>IF(MIS[[#This Row],[OrderSide]]="SELL",MIS[[#This Row],[VALUE]]-MIS[[#This Row],[LIVE_VALUE]],MIS[[#This Row],[LIVE_VALUE]]-MIS[[#This Row],[VALUE]])</f>
        <v>286</v>
      </c>
      <c r="AH10881" t="str" cm="1">
        <f t="array" ref="AH10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81" t="str">
        <f>MIS[[#This Row],[TRADING SYMBOL]]</f>
        <v>SENSEX2552085900CE</v>
      </c>
      <c r="AJ10881" t="str">
        <f>IF(RIGHT(MIS[[#This Row],[Main/Hedge]],4)="MAIN","MAIN","HEDGE")</f>
        <v>HEDGE</v>
      </c>
      <c r="AK10881" t="str" cm="1">
        <f t="array" ref="AK10881">_xlfn._xlws.FILTER(Table4[Column1],ISNUMBER(SEARCH(Table4[Column1],MIS[[#This Row],[OrderUniqueIdentifier]])),"")</f>
        <v>XYT</v>
      </c>
    </row>
    <row r="10882" spans="1:37" x14ac:dyDescent="0.2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>
        <f>_xlfn.XLOOKUP(MIS[[#This Row],[TRADING SYMBOL]],[1]Sheet1!$D:$D,[1]Sheet1!$C:$C)</f>
        <v>17.8</v>
      </c>
      <c r="AE10882">
        <f>MIS[[#This Row],[OrderAverageTradedPrice]]*MIS[[#This Row],[OrderQuantity]]</f>
        <v>6342.9999999999636</v>
      </c>
      <c r="AF10882">
        <f>MIS[[#This Row],[LTP]]*MIS[[#This Row],[OrderQuantity]]</f>
        <v>6764</v>
      </c>
      <c r="AG10882">
        <f>IF(MIS[[#This Row],[OrderSide]]="SELL",MIS[[#This Row],[VALUE]]-MIS[[#This Row],[LIVE_VALUE]],MIS[[#This Row],[LIVE_VALUE]]-MIS[[#This Row],[VALUE]])</f>
        <v>-421.00000000003638</v>
      </c>
      <c r="AH10882" t="str" cm="1">
        <f t="array" ref="AH10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2" t="str">
        <f>MIS[[#This Row],[TRADING SYMBOL]]</f>
        <v>SENSEX2552084800CE</v>
      </c>
      <c r="AJ10882" t="str">
        <f>IF(RIGHT(MIS[[#This Row],[Main/Hedge]],4)="MAIN","MAIN","HEDGE")</f>
        <v>HEDGE</v>
      </c>
      <c r="AK10882" t="str" cm="1">
        <f t="array" ref="AK10882">_xlfn._xlws.FILTER(Table4[Column1],ISNUMBER(SEARCH(Table4[Column1],MIS[[#This Row],[OrderUniqueIdentifier]])),"")</f>
        <v>NOTREND</v>
      </c>
    </row>
    <row r="10883" spans="1:37" x14ac:dyDescent="0.2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>
        <f>_xlfn.XLOOKUP(MIS[[#This Row],[TRADING SYMBOL]],[1]Sheet1!$D:$D,[1]Sheet1!$C:$C)</f>
        <v>16</v>
      </c>
      <c r="AE10883">
        <f>MIS[[#This Row],[OrderAverageTradedPrice]]*MIS[[#This Row],[OrderQuantity]]</f>
        <v>894</v>
      </c>
      <c r="AF10883">
        <f>MIS[[#This Row],[LTP]]*MIS[[#This Row],[OrderQuantity]]</f>
        <v>960</v>
      </c>
      <c r="AG10883">
        <f>IF(MIS[[#This Row],[OrderSide]]="SELL",MIS[[#This Row],[VALUE]]-MIS[[#This Row],[LIVE_VALUE]],MIS[[#This Row],[LIVE_VALUE]]-MIS[[#This Row],[VALUE]])</f>
        <v>-66</v>
      </c>
      <c r="AH10883" t="str" cm="1">
        <f t="array" ref="AH10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83" t="str">
        <f>MIS[[#This Row],[TRADING SYMBOL]]</f>
        <v>SENSEX2552084900CE</v>
      </c>
      <c r="AJ10883" t="str">
        <f>IF(RIGHT(MIS[[#This Row],[Main/Hedge]],4)="MAIN","MAIN","HEDGE")</f>
        <v>HEDGE</v>
      </c>
      <c r="AK10883" t="str" cm="1">
        <f t="array" ref="AK10883">_xlfn._xlws.FILTER(Table4[Column1],ISNUMBER(SEARCH(Table4[Column1],MIS[[#This Row],[OrderUniqueIdentifier]])),"")</f>
        <v>XYT</v>
      </c>
    </row>
    <row r="10884" spans="1:37" x14ac:dyDescent="0.2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>
        <f>_xlfn.XLOOKUP(MIS[[#This Row],[TRADING SYMBOL]],[1]Sheet1!$D:$D,[1]Sheet1!$C:$C)</f>
        <v>37.299999999999997</v>
      </c>
      <c r="AE10884">
        <f>MIS[[#This Row],[OrderAverageTradedPrice]]*MIS[[#This Row],[OrderQuantity]]</f>
        <v>11265</v>
      </c>
      <c r="AF10884">
        <f>MIS[[#This Row],[LTP]]*MIS[[#This Row],[OrderQuantity]]</f>
        <v>11190</v>
      </c>
      <c r="AG10884">
        <f>IF(MIS[[#This Row],[OrderSide]]="SELL",MIS[[#This Row],[VALUE]]-MIS[[#This Row],[LIVE_VALUE]],MIS[[#This Row],[LIVE_VALUE]]-MIS[[#This Row],[VALUE]])</f>
        <v>75</v>
      </c>
      <c r="AH10884" t="str" cm="1">
        <f t="array" ref="AH108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4" t="str">
        <f>MIS[[#This Row],[TRADING SYMBOL]]</f>
        <v>NIFTY2552225500CE</v>
      </c>
      <c r="AJ10884" t="str">
        <f>IF(RIGHT(MIS[[#This Row],[Main/Hedge]],4)="MAIN","MAIN","HEDGE")</f>
        <v>HEDGE</v>
      </c>
      <c r="AK10884" t="str" cm="1">
        <f t="array" ref="AK10884">_xlfn._xlws.FILTER(Table4[Column1],ISNUMBER(SEARCH(Table4[Column1],MIS[[#This Row],[OrderUniqueIdentifier]])),"")</f>
        <v>NOTREND</v>
      </c>
    </row>
    <row r="10885" spans="1:37" x14ac:dyDescent="0.2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>
        <f>_xlfn.XLOOKUP(MIS[[#This Row],[TRADING SYMBOL]],[1]Sheet1!$D:$D,[1]Sheet1!$C:$C)</f>
        <v>3.05</v>
      </c>
      <c r="AE10885">
        <f>MIS[[#This Row],[OrderAverageTradedPrice]]*MIS[[#This Row],[OrderQuantity]]</f>
        <v>663.75</v>
      </c>
      <c r="AF10885">
        <f>MIS[[#This Row],[LTP]]*MIS[[#This Row],[OrderQuantity]]</f>
        <v>686.25</v>
      </c>
      <c r="AG10885">
        <f>IF(MIS[[#This Row],[OrderSide]]="SELL",MIS[[#This Row],[VALUE]]-MIS[[#This Row],[LIVE_VALUE]],MIS[[#This Row],[LIVE_VALUE]]-MIS[[#This Row],[VALUE]])</f>
        <v>-22.5</v>
      </c>
      <c r="AH10885" t="str" cm="1">
        <f t="array" ref="AH10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5" t="str">
        <f>MIS[[#This Row],[TRADING SYMBOL]]</f>
        <v>NIFTY2552226350CE</v>
      </c>
      <c r="AJ10885" t="str">
        <f>IF(RIGHT(MIS[[#This Row],[Main/Hedge]],4)="MAIN","MAIN","HEDGE")</f>
        <v>HEDGE</v>
      </c>
      <c r="AK10885" t="str" cm="1">
        <f t="array" ref="AK10885">_xlfn._xlws.FILTER(Table4[Column1],ISNUMBER(SEARCH(Table4[Column1],MIS[[#This Row],[OrderUniqueIdentifier]])),"")</f>
        <v>NOTREND</v>
      </c>
    </row>
    <row r="10886" spans="1:37" x14ac:dyDescent="0.2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>
        <f>_xlfn.XLOOKUP(MIS[[#This Row],[TRADING SYMBOL]],[1]Sheet1!$D:$D,[1]Sheet1!$C:$C)</f>
        <v>4.0999999999999996</v>
      </c>
      <c r="AE10886">
        <f>MIS[[#This Row],[OrderAverageTradedPrice]]*MIS[[#This Row],[OrderQuantity]]</f>
        <v>315</v>
      </c>
      <c r="AF10886">
        <f>MIS[[#This Row],[LTP]]*MIS[[#This Row],[OrderQuantity]]</f>
        <v>245.99999999999997</v>
      </c>
      <c r="AG10886">
        <f>IF(MIS[[#This Row],[OrderSide]]="SELL",MIS[[#This Row],[VALUE]]-MIS[[#This Row],[LIVE_VALUE]],MIS[[#This Row],[LIVE_VALUE]]-MIS[[#This Row],[VALUE]])</f>
        <v>69.000000000000028</v>
      </c>
      <c r="AH10886" t="str" cm="1">
        <f t="array" ref="AH10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86" t="str">
        <f>MIS[[#This Row],[TRADING SYMBOL]]</f>
        <v>SENSEX2552085900CE</v>
      </c>
      <c r="AJ10886" t="str">
        <f>IF(RIGHT(MIS[[#This Row],[Main/Hedge]],4)="MAIN","MAIN","HEDGE")</f>
        <v>HEDGE</v>
      </c>
      <c r="AK10886" t="str" cm="1">
        <f t="array" ref="AK10886">_xlfn._xlws.FILTER(Table4[Column1],ISNUMBER(SEARCH(Table4[Column1],MIS[[#This Row],[OrderUniqueIdentifier]])),"")</f>
        <v>XYT</v>
      </c>
    </row>
    <row r="10887" spans="1:37" x14ac:dyDescent="0.2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>
        <f>_xlfn.XLOOKUP(MIS[[#This Row],[TRADING SYMBOL]],[1]Sheet1!$D:$D,[1]Sheet1!$C:$C)</f>
        <v>4.0999999999999996</v>
      </c>
      <c r="AE10887">
        <f>MIS[[#This Row],[OrderAverageTradedPrice]]*MIS[[#This Row],[OrderQuantity]]</f>
        <v>208</v>
      </c>
      <c r="AF10887">
        <f>MIS[[#This Row],[LTP]]*MIS[[#This Row],[OrderQuantity]]</f>
        <v>164</v>
      </c>
      <c r="AG10887">
        <f>IF(MIS[[#This Row],[OrderSide]]="SELL",MIS[[#This Row],[VALUE]]-MIS[[#This Row],[LIVE_VALUE]],MIS[[#This Row],[LIVE_VALUE]]-MIS[[#This Row],[VALUE]])</f>
        <v>44</v>
      </c>
      <c r="AH10887" t="str" cm="1">
        <f t="array" ref="AH10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87" t="str">
        <f>MIS[[#This Row],[TRADING SYMBOL]]</f>
        <v>SENSEX2552085900CE</v>
      </c>
      <c r="AJ10887" t="str">
        <f>IF(RIGHT(MIS[[#This Row],[Main/Hedge]],4)="MAIN","MAIN","HEDGE")</f>
        <v>HEDGE</v>
      </c>
      <c r="AK10887" t="str" cm="1">
        <f t="array" ref="AK10887">_xlfn._xlws.FILTER(Table4[Column1],ISNUMBER(SEARCH(Table4[Column1],MIS[[#This Row],[OrderUniqueIdentifier]])),"")</f>
        <v>XYT</v>
      </c>
    </row>
    <row r="10888" spans="1:37" x14ac:dyDescent="0.2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>
        <f>_xlfn.XLOOKUP(MIS[[#This Row],[TRADING SYMBOL]],[1]Sheet1!$D:$D,[1]Sheet1!$C:$C)</f>
        <v>3.05</v>
      </c>
      <c r="AE10888">
        <f>MIS[[#This Row],[OrderAverageTradedPrice]]*MIS[[#This Row],[OrderQuantity]]</f>
        <v>663.75</v>
      </c>
      <c r="AF10888">
        <f>MIS[[#This Row],[LTP]]*MIS[[#This Row],[OrderQuantity]]</f>
        <v>686.25</v>
      </c>
      <c r="AG10888">
        <f>IF(MIS[[#This Row],[OrderSide]]="SELL",MIS[[#This Row],[VALUE]]-MIS[[#This Row],[LIVE_VALUE]],MIS[[#This Row],[LIVE_VALUE]]-MIS[[#This Row],[VALUE]])</f>
        <v>-22.5</v>
      </c>
      <c r="AH10888" t="str" cm="1">
        <f t="array" ref="AH10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8" t="str">
        <f>MIS[[#This Row],[TRADING SYMBOL]]</f>
        <v>NIFTY2552226350CE</v>
      </c>
      <c r="AJ10888" t="str">
        <f>IF(RIGHT(MIS[[#This Row],[Main/Hedge]],4)="MAIN","MAIN","HEDGE")</f>
        <v>HEDGE</v>
      </c>
      <c r="AK10888" t="str" cm="1">
        <f t="array" ref="AK10888">_xlfn._xlws.FILTER(Table4[Column1],ISNUMBER(SEARCH(Table4[Column1],MIS[[#This Row],[OrderUniqueIdentifier]])),"")</f>
        <v>NOTREND</v>
      </c>
    </row>
    <row r="10889" spans="1:37" x14ac:dyDescent="0.2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>
        <f>_xlfn.XLOOKUP(MIS[[#This Row],[TRADING SYMBOL]],[1]Sheet1!$D:$D,[1]Sheet1!$C:$C)</f>
        <v>4.0999999999999996</v>
      </c>
      <c r="AE10889">
        <f>MIS[[#This Row],[OrderAverageTradedPrice]]*MIS[[#This Row],[OrderQuantity]]</f>
        <v>312</v>
      </c>
      <c r="AF10889">
        <f>MIS[[#This Row],[LTP]]*MIS[[#This Row],[OrderQuantity]]</f>
        <v>245.99999999999997</v>
      </c>
      <c r="AG10889">
        <f>IF(MIS[[#This Row],[OrderSide]]="SELL",MIS[[#This Row],[VALUE]]-MIS[[#This Row],[LIVE_VALUE]],MIS[[#This Row],[LIVE_VALUE]]-MIS[[#This Row],[VALUE]])</f>
        <v>66.000000000000028</v>
      </c>
      <c r="AH10889" t="str" cm="1">
        <f t="array" ref="AH10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89" t="str">
        <f>MIS[[#This Row],[TRADING SYMBOL]]</f>
        <v>SENSEX2552085900CE</v>
      </c>
      <c r="AJ10889" t="str">
        <f>IF(RIGHT(MIS[[#This Row],[Main/Hedge]],4)="MAIN","MAIN","HEDGE")</f>
        <v>HEDGE</v>
      </c>
      <c r="AK10889" t="str" cm="1">
        <f t="array" ref="AK10889">_xlfn._xlws.FILTER(Table4[Column1],ISNUMBER(SEARCH(Table4[Column1],MIS[[#This Row],[OrderUniqueIdentifier]])),"")</f>
        <v>XYT</v>
      </c>
    </row>
    <row r="10890" spans="1:37" x14ac:dyDescent="0.2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>
        <f>_xlfn.XLOOKUP(MIS[[#This Row],[TRADING SYMBOL]],[1]Sheet1!$D:$D,[1]Sheet1!$C:$C)</f>
        <v>10</v>
      </c>
      <c r="AE10890">
        <f>MIS[[#This Row],[OrderAverageTradedPrice]]*MIS[[#This Row],[OrderQuantity]]</f>
        <v>237</v>
      </c>
      <c r="AF10890">
        <f>MIS[[#This Row],[LTP]]*MIS[[#This Row],[OrderQuantity]]</f>
        <v>200</v>
      </c>
      <c r="AG10890">
        <f>IF(MIS[[#This Row],[OrderSide]]="SELL",MIS[[#This Row],[VALUE]]-MIS[[#This Row],[LIVE_VALUE]],MIS[[#This Row],[LIVE_VALUE]]-MIS[[#This Row],[VALUE]])</f>
        <v>37</v>
      </c>
      <c r="AH10890" t="str" cm="1">
        <f t="array" ref="AH10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90" t="str">
        <f>MIS[[#This Row],[TRADING SYMBOL]]</f>
        <v>SENSEX2552078500PE</v>
      </c>
      <c r="AJ10890" t="str">
        <f>IF(RIGHT(MIS[[#This Row],[Main/Hedge]],4)="MAIN","MAIN","HEDGE")</f>
        <v>HEDGE</v>
      </c>
      <c r="AK10890" t="str" cm="1">
        <f t="array" ref="AK10890">_xlfn._xlws.FILTER(Table4[Column1],ISNUMBER(SEARCH(Table4[Column1],MIS[[#This Row],[OrderUniqueIdentifier]])),"")</f>
        <v>XYT</v>
      </c>
    </row>
    <row r="10891" spans="1:37" x14ac:dyDescent="0.2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>
        <f>_xlfn.XLOOKUP(MIS[[#This Row],[TRADING SYMBOL]],[1]Sheet1!$D:$D,[1]Sheet1!$C:$C)</f>
        <v>409.5</v>
      </c>
      <c r="AE10891">
        <f>MIS[[#This Row],[OrderAverageTradedPrice]]*MIS[[#This Row],[OrderQuantity]]</f>
        <v>16160</v>
      </c>
      <c r="AF10891">
        <f>MIS[[#This Row],[LTP]]*MIS[[#This Row],[OrderQuantity]]</f>
        <v>16380</v>
      </c>
      <c r="AG10891">
        <f>IF(MIS[[#This Row],[OrderSide]]="SELL",MIS[[#This Row],[VALUE]]-MIS[[#This Row],[LIVE_VALUE]],MIS[[#This Row],[LIVE_VALUE]]-MIS[[#This Row],[VALUE]])</f>
        <v>220</v>
      </c>
      <c r="AH10891" t="str" cm="1">
        <f t="array" ref="AH108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891" t="str">
        <f>MIS[[#This Row],[TRADING SYMBOL]]</f>
        <v>SENSEX2552082300PE</v>
      </c>
      <c r="AJ10891" t="str">
        <f>IF(RIGHT(MIS[[#This Row],[Main/Hedge]],4)="MAIN","MAIN","HEDGE")</f>
        <v>MAIN</v>
      </c>
      <c r="AK10891" t="str" cm="1">
        <f t="array" ref="AK10891">_xlfn._xlws.FILTER(Table4[Column1],ISNUMBER(SEARCH(Table4[Column1],MIS[[#This Row],[OrderUniqueIdentifier]])),"")</f>
        <v>LONGSHORT</v>
      </c>
    </row>
    <row r="10892" spans="1:37" x14ac:dyDescent="0.2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>
        <f>_xlfn.XLOOKUP(MIS[[#This Row],[TRADING SYMBOL]],[1]Sheet1!$D:$D,[1]Sheet1!$C:$C)</f>
        <v>4.0999999999999996</v>
      </c>
      <c r="AE10892">
        <f>MIS[[#This Row],[OrderAverageTradedPrice]]*MIS[[#This Row],[OrderQuantity]]</f>
        <v>104</v>
      </c>
      <c r="AF10892">
        <f>MIS[[#This Row],[LTP]]*MIS[[#This Row],[OrderQuantity]]</f>
        <v>82</v>
      </c>
      <c r="AG10892">
        <f>IF(MIS[[#This Row],[OrderSide]]="SELL",MIS[[#This Row],[VALUE]]-MIS[[#This Row],[LIVE_VALUE]],MIS[[#This Row],[LIVE_VALUE]]-MIS[[#This Row],[VALUE]])</f>
        <v>22</v>
      </c>
      <c r="AH10892" t="str" cm="1">
        <f t="array" ref="AH10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92" t="str">
        <f>MIS[[#This Row],[TRADING SYMBOL]]</f>
        <v>SENSEX2552085900CE</v>
      </c>
      <c r="AJ10892" t="str">
        <f>IF(RIGHT(MIS[[#This Row],[Main/Hedge]],4)="MAIN","MAIN","HEDGE")</f>
        <v>HEDGE</v>
      </c>
      <c r="AK10892" t="str" cm="1">
        <f t="array" ref="AK10892">_xlfn._xlws.FILTER(Table4[Column1],ISNUMBER(SEARCH(Table4[Column1],MIS[[#This Row],[OrderUniqueIdentifier]])),"")</f>
        <v>XYT</v>
      </c>
    </row>
    <row r="10893" spans="1:37" x14ac:dyDescent="0.2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>
        <f>_xlfn.XLOOKUP(MIS[[#This Row],[TRADING SYMBOL]],[1]Sheet1!$D:$D,[1]Sheet1!$C:$C)</f>
        <v>3.05</v>
      </c>
      <c r="AE10893">
        <f>MIS[[#This Row],[OrderAverageTradedPrice]]*MIS[[#This Row],[OrderQuantity]]</f>
        <v>221.25</v>
      </c>
      <c r="AF10893">
        <f>MIS[[#This Row],[LTP]]*MIS[[#This Row],[OrderQuantity]]</f>
        <v>228.75</v>
      </c>
      <c r="AG10893">
        <f>IF(MIS[[#This Row],[OrderSide]]="SELL",MIS[[#This Row],[VALUE]]-MIS[[#This Row],[LIVE_VALUE]],MIS[[#This Row],[LIVE_VALUE]]-MIS[[#This Row],[VALUE]])</f>
        <v>-7.5</v>
      </c>
      <c r="AH10893" t="str" cm="1">
        <f t="array" ref="AH10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93" t="str">
        <f>MIS[[#This Row],[TRADING SYMBOL]]</f>
        <v>NIFTY2552226350CE</v>
      </c>
      <c r="AJ10893" t="str">
        <f>IF(RIGHT(MIS[[#This Row],[Main/Hedge]],4)="MAIN","MAIN","HEDGE")</f>
        <v>HEDGE</v>
      </c>
      <c r="AK10893" t="str" cm="1">
        <f t="array" ref="AK10893">_xlfn._xlws.FILTER(Table4[Column1],ISNUMBER(SEARCH(Table4[Column1],MIS[[#This Row],[OrderUniqueIdentifier]])),"")</f>
        <v>NOTREND</v>
      </c>
    </row>
    <row r="10894" spans="1:37" x14ac:dyDescent="0.2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>
        <f>_xlfn.XLOOKUP(MIS[[#This Row],[TRADING SYMBOL]],[1]Sheet1!$D:$D,[1]Sheet1!$C:$C)</f>
        <v>4.0999999999999996</v>
      </c>
      <c r="AE10894">
        <f>MIS[[#This Row],[OrderAverageTradedPrice]]*MIS[[#This Row],[OrderQuantity]]</f>
        <v>208</v>
      </c>
      <c r="AF10894">
        <f>MIS[[#This Row],[LTP]]*MIS[[#This Row],[OrderQuantity]]</f>
        <v>164</v>
      </c>
      <c r="AG10894">
        <f>IF(MIS[[#This Row],[OrderSide]]="SELL",MIS[[#This Row],[VALUE]]-MIS[[#This Row],[LIVE_VALUE]],MIS[[#This Row],[LIVE_VALUE]]-MIS[[#This Row],[VALUE]])</f>
        <v>44</v>
      </c>
      <c r="AH10894" t="str" cm="1">
        <f t="array" ref="AH10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94" t="str">
        <f>MIS[[#This Row],[TRADING SYMBOL]]</f>
        <v>SENSEX2552085900CE</v>
      </c>
      <c r="AJ10894" t="str">
        <f>IF(RIGHT(MIS[[#This Row],[Main/Hedge]],4)="MAIN","MAIN","HEDGE")</f>
        <v>HEDGE</v>
      </c>
      <c r="AK10894" t="str" cm="1">
        <f t="array" ref="AK10894">_xlfn._xlws.FILTER(Table4[Column1],ISNUMBER(SEARCH(Table4[Column1],MIS[[#This Row],[OrderUniqueIdentifier]])),"")</f>
        <v>XYT</v>
      </c>
    </row>
    <row r="10895" spans="1:37" x14ac:dyDescent="0.2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>
        <f>_xlfn.XLOOKUP(MIS[[#This Row],[TRADING SYMBOL]],[1]Sheet1!$D:$D,[1]Sheet1!$C:$C)</f>
        <v>10</v>
      </c>
      <c r="AE10895">
        <f>MIS[[#This Row],[OrderAverageTradedPrice]]*MIS[[#This Row],[OrderQuantity]]</f>
        <v>237</v>
      </c>
      <c r="AF10895">
        <f>MIS[[#This Row],[LTP]]*MIS[[#This Row],[OrderQuantity]]</f>
        <v>200</v>
      </c>
      <c r="AG10895">
        <f>IF(MIS[[#This Row],[OrderSide]]="SELL",MIS[[#This Row],[VALUE]]-MIS[[#This Row],[LIVE_VALUE]],MIS[[#This Row],[LIVE_VALUE]]-MIS[[#This Row],[VALUE]])</f>
        <v>37</v>
      </c>
      <c r="AH10895" t="str" cm="1">
        <f t="array" ref="AH10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95" t="str">
        <f>MIS[[#This Row],[TRADING SYMBOL]]</f>
        <v>SENSEX2552078500PE</v>
      </c>
      <c r="AJ10895" t="str">
        <f>IF(RIGHT(MIS[[#This Row],[Main/Hedge]],4)="MAIN","MAIN","HEDGE")</f>
        <v>HEDGE</v>
      </c>
      <c r="AK10895" t="str" cm="1">
        <f t="array" ref="AK10895">_xlfn._xlws.FILTER(Table4[Column1],ISNUMBER(SEARCH(Table4[Column1],MIS[[#This Row],[OrderUniqueIdentifier]])),"")</f>
        <v>XYT</v>
      </c>
    </row>
    <row r="10896" spans="1:37" x14ac:dyDescent="0.2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>
        <f>_xlfn.XLOOKUP(MIS[[#This Row],[TRADING SYMBOL]],[1]Sheet1!$D:$D,[1]Sheet1!$C:$C)</f>
        <v>32.799999999999997</v>
      </c>
      <c r="AE10896">
        <f>MIS[[#This Row],[OrderAverageTradedPrice]]*MIS[[#This Row],[OrderQuantity]]</f>
        <v>4578</v>
      </c>
      <c r="AF10896">
        <f>MIS[[#This Row],[LTP]]*MIS[[#This Row],[OrderQuantity]]</f>
        <v>4592</v>
      </c>
      <c r="AG10896">
        <f>IF(MIS[[#This Row],[OrderSide]]="SELL",MIS[[#This Row],[VALUE]]-MIS[[#This Row],[LIVE_VALUE]],MIS[[#This Row],[LIVE_VALUE]]-MIS[[#This Row],[VALUE]])</f>
        <v>-14</v>
      </c>
      <c r="AH10896" t="str" cm="1">
        <f t="array" ref="AH10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96" t="str">
        <f>MIS[[#This Row],[TRADING SYMBOL]]</f>
        <v>SENSEX2552079800PE</v>
      </c>
      <c r="AJ10896" t="str">
        <f>IF(RIGHT(MIS[[#This Row],[Main/Hedge]],4)="MAIN","MAIN","HEDGE")</f>
        <v>HEDGE</v>
      </c>
      <c r="AK10896" t="str" cm="1">
        <f t="array" ref="AK10896">_xlfn._xlws.FILTER(Table4[Column1],ISNUMBER(SEARCH(Table4[Column1],MIS[[#This Row],[OrderUniqueIdentifier]])),"")</f>
        <v>NOTREND</v>
      </c>
    </row>
    <row r="10897" spans="1:37" x14ac:dyDescent="0.2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>
        <f>_xlfn.XLOOKUP(MIS[[#This Row],[TRADING SYMBOL]],[1]Sheet1!$D:$D,[1]Sheet1!$C:$C)</f>
        <v>8.25</v>
      </c>
      <c r="AE10897">
        <f>MIS[[#This Row],[OrderAverageTradedPrice]]*MIS[[#This Row],[OrderQuantity]]</f>
        <v>1048</v>
      </c>
      <c r="AF10897">
        <f>MIS[[#This Row],[LTP]]*MIS[[#This Row],[OrderQuantity]]</f>
        <v>660</v>
      </c>
      <c r="AG10897">
        <f>IF(MIS[[#This Row],[OrderSide]]="SELL",MIS[[#This Row],[VALUE]]-MIS[[#This Row],[LIVE_VALUE]],MIS[[#This Row],[LIVE_VALUE]]-MIS[[#This Row],[VALUE]])</f>
        <v>388</v>
      </c>
      <c r="AH10897" t="str" cm="1">
        <f t="array" ref="AH10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97" t="str">
        <f>MIS[[#This Row],[TRADING SYMBOL]]</f>
        <v>SENSEX2552078600PE</v>
      </c>
      <c r="AJ10897" t="str">
        <f>IF(RIGHT(MIS[[#This Row],[Main/Hedge]],4)="MAIN","MAIN","HEDGE")</f>
        <v>HEDGE</v>
      </c>
      <c r="AK10897" t="str" cm="1">
        <f t="array" ref="AK10897">_xlfn._xlws.FILTER(Table4[Column1],ISNUMBER(SEARCH(Table4[Column1],MIS[[#This Row],[OrderUniqueIdentifier]])),"")</f>
        <v>XYT</v>
      </c>
    </row>
    <row r="10898" spans="1:37" x14ac:dyDescent="0.2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>
        <f>_xlfn.XLOOKUP(MIS[[#This Row],[TRADING SYMBOL]],[1]Sheet1!$D:$D,[1]Sheet1!$C:$C)</f>
        <v>115.45</v>
      </c>
      <c r="AE10898">
        <f>MIS[[#This Row],[OrderAverageTradedPrice]]*MIS[[#This Row],[OrderQuantity]]</f>
        <v>4422</v>
      </c>
      <c r="AF10898">
        <f>MIS[[#This Row],[LTP]]*MIS[[#This Row],[OrderQuantity]]</f>
        <v>4618</v>
      </c>
      <c r="AG10898">
        <f>IF(MIS[[#This Row],[OrderSide]]="SELL",MIS[[#This Row],[VALUE]]-MIS[[#This Row],[LIVE_VALUE]],MIS[[#This Row],[LIVE_VALUE]]-MIS[[#This Row],[VALUE]])</f>
        <v>196</v>
      </c>
      <c r="AH10898" t="str" cm="1">
        <f t="array" ref="AH10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98" t="str">
        <f>MIS[[#This Row],[TRADING SYMBOL]]</f>
        <v>SENSEX2552081100PE</v>
      </c>
      <c r="AJ10898" t="str">
        <f>IF(RIGHT(MIS[[#This Row],[Main/Hedge]],4)="MAIN","MAIN","HEDGE")</f>
        <v>HEDGE</v>
      </c>
      <c r="AK10898" t="str" cm="1">
        <f t="array" ref="AK10898">_xlfn._xlws.FILTER(Table4[Column1],ISNUMBER(SEARCH(Table4[Column1],MIS[[#This Row],[OrderUniqueIdentifier]])),"")</f>
        <v>XYT</v>
      </c>
    </row>
    <row r="10899" spans="1:37" x14ac:dyDescent="0.2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>
        <f>_xlfn.XLOOKUP(MIS[[#This Row],[TRADING SYMBOL]],[1]Sheet1!$D:$D,[1]Sheet1!$C:$C)</f>
        <v>10</v>
      </c>
      <c r="AE10899">
        <f>MIS[[#This Row],[OrderAverageTradedPrice]]*MIS[[#This Row],[OrderQuantity]]</f>
        <v>237</v>
      </c>
      <c r="AF10899">
        <f>MIS[[#This Row],[LTP]]*MIS[[#This Row],[OrderQuantity]]</f>
        <v>200</v>
      </c>
      <c r="AG10899">
        <f>IF(MIS[[#This Row],[OrderSide]]="SELL",MIS[[#This Row],[VALUE]]-MIS[[#This Row],[LIVE_VALUE]],MIS[[#This Row],[LIVE_VALUE]]-MIS[[#This Row],[VALUE]])</f>
        <v>37</v>
      </c>
      <c r="AH10899" t="str" cm="1">
        <f t="array" ref="AH10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99" t="str">
        <f>MIS[[#This Row],[TRADING SYMBOL]]</f>
        <v>SENSEX2552078500PE</v>
      </c>
      <c r="AJ10899" t="str">
        <f>IF(RIGHT(MIS[[#This Row],[Main/Hedge]],4)="MAIN","MAIN","HEDGE")</f>
        <v>HEDGE</v>
      </c>
      <c r="AK10899" t="str" cm="1">
        <f t="array" ref="AK10899">_xlfn._xlws.FILTER(Table4[Column1],ISNUMBER(SEARCH(Table4[Column1],MIS[[#This Row],[OrderUniqueIdentifier]])),"")</f>
        <v>XYT</v>
      </c>
    </row>
    <row r="10900" spans="1:37" x14ac:dyDescent="0.2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>
        <f>_xlfn.XLOOKUP(MIS[[#This Row],[TRADING SYMBOL]],[1]Sheet1!$D:$D,[1]Sheet1!$C:$C)</f>
        <v>8.25</v>
      </c>
      <c r="AE10900">
        <f>MIS[[#This Row],[OrderAverageTradedPrice]]*MIS[[#This Row],[OrderQuantity]]</f>
        <v>261</v>
      </c>
      <c r="AF10900">
        <f>MIS[[#This Row],[LTP]]*MIS[[#This Row],[OrderQuantity]]</f>
        <v>165</v>
      </c>
      <c r="AG10900">
        <f>IF(MIS[[#This Row],[OrderSide]]="SELL",MIS[[#This Row],[VALUE]]-MIS[[#This Row],[LIVE_VALUE]],MIS[[#This Row],[LIVE_VALUE]]-MIS[[#This Row],[VALUE]])</f>
        <v>96</v>
      </c>
      <c r="AH10900" t="str" cm="1">
        <f t="array" ref="AH10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00" t="str">
        <f>MIS[[#This Row],[TRADING SYMBOL]]</f>
        <v>SENSEX2552078600PE</v>
      </c>
      <c r="AJ10900" t="str">
        <f>IF(RIGHT(MIS[[#This Row],[Main/Hedge]],4)="MAIN","MAIN","HEDGE")</f>
        <v>HEDGE</v>
      </c>
      <c r="AK10900" t="str" cm="1">
        <f t="array" ref="AK10900">_xlfn._xlws.FILTER(Table4[Column1],ISNUMBER(SEARCH(Table4[Column1],MIS[[#This Row],[OrderUniqueIdentifier]])),"")</f>
        <v>XYT</v>
      </c>
    </row>
    <row r="10901" spans="1:37" x14ac:dyDescent="0.2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>
        <f>_xlfn.XLOOKUP(MIS[[#This Row],[TRADING SYMBOL]],[1]Sheet1!$D:$D,[1]Sheet1!$C:$C)</f>
        <v>10</v>
      </c>
      <c r="AE10901">
        <f>MIS[[#This Row],[OrderAverageTradedPrice]]*MIS[[#This Row],[OrderQuantity]]</f>
        <v>237</v>
      </c>
      <c r="AF10901">
        <f>MIS[[#This Row],[LTP]]*MIS[[#This Row],[OrderQuantity]]</f>
        <v>200</v>
      </c>
      <c r="AG10901">
        <f>IF(MIS[[#This Row],[OrderSide]]="SELL",MIS[[#This Row],[VALUE]]-MIS[[#This Row],[LIVE_VALUE]],MIS[[#This Row],[LIVE_VALUE]]-MIS[[#This Row],[VALUE]])</f>
        <v>37</v>
      </c>
      <c r="AH10901" t="str" cm="1">
        <f t="array" ref="AH10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01" t="str">
        <f>MIS[[#This Row],[TRADING SYMBOL]]</f>
        <v>SENSEX2552078500PE</v>
      </c>
      <c r="AJ10901" t="str">
        <f>IF(RIGHT(MIS[[#This Row],[Main/Hedge]],4)="MAIN","MAIN","HEDGE")</f>
        <v>HEDGE</v>
      </c>
      <c r="AK10901" t="str" cm="1">
        <f t="array" ref="AK10901">_xlfn._xlws.FILTER(Table4[Column1],ISNUMBER(SEARCH(Table4[Column1],MIS[[#This Row],[OrderUniqueIdentifier]])),"")</f>
        <v>XYT</v>
      </c>
    </row>
    <row r="10902" spans="1:37" x14ac:dyDescent="0.2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>
        <f>_xlfn.XLOOKUP(MIS[[#This Row],[TRADING SYMBOL]],[1]Sheet1!$D:$D,[1]Sheet1!$C:$C)</f>
        <v>8.25</v>
      </c>
      <c r="AE10902">
        <f>MIS[[#This Row],[OrderAverageTradedPrice]]*MIS[[#This Row],[OrderQuantity]]</f>
        <v>261</v>
      </c>
      <c r="AF10902">
        <f>MIS[[#This Row],[LTP]]*MIS[[#This Row],[OrderQuantity]]</f>
        <v>165</v>
      </c>
      <c r="AG10902">
        <f>IF(MIS[[#This Row],[OrderSide]]="SELL",MIS[[#This Row],[VALUE]]-MIS[[#This Row],[LIVE_VALUE]],MIS[[#This Row],[LIVE_VALUE]]-MIS[[#This Row],[VALUE]])</f>
        <v>96</v>
      </c>
      <c r="AH10902" t="str" cm="1">
        <f t="array" ref="AH10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02" t="str">
        <f>MIS[[#This Row],[TRADING SYMBOL]]</f>
        <v>SENSEX2552078600PE</v>
      </c>
      <c r="AJ10902" t="str">
        <f>IF(RIGHT(MIS[[#This Row],[Main/Hedge]],4)="MAIN","MAIN","HEDGE")</f>
        <v>HEDGE</v>
      </c>
      <c r="AK10902" t="str" cm="1">
        <f t="array" ref="AK10902">_xlfn._xlws.FILTER(Table4[Column1],ISNUMBER(SEARCH(Table4[Column1],MIS[[#This Row],[OrderUniqueIdentifier]])),"")</f>
        <v>XYT</v>
      </c>
    </row>
    <row r="10903" spans="1:37" x14ac:dyDescent="0.2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>
        <f>_xlfn.XLOOKUP(MIS[[#This Row],[TRADING SYMBOL]],[1]Sheet1!$D:$D,[1]Sheet1!$C:$C)</f>
        <v>8.25</v>
      </c>
      <c r="AE10903">
        <f>MIS[[#This Row],[OrderAverageTradedPrice]]*MIS[[#This Row],[OrderQuantity]]</f>
        <v>262</v>
      </c>
      <c r="AF10903">
        <f>MIS[[#This Row],[LTP]]*MIS[[#This Row],[OrderQuantity]]</f>
        <v>165</v>
      </c>
      <c r="AG10903">
        <f>IF(MIS[[#This Row],[OrderSide]]="SELL",MIS[[#This Row],[VALUE]]-MIS[[#This Row],[LIVE_VALUE]],MIS[[#This Row],[LIVE_VALUE]]-MIS[[#This Row],[VALUE]])</f>
        <v>97</v>
      </c>
      <c r="AH10903" t="str" cm="1">
        <f t="array" ref="AH10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03" t="str">
        <f>MIS[[#This Row],[TRADING SYMBOL]]</f>
        <v>SENSEX2552078600PE</v>
      </c>
      <c r="AJ10903" t="str">
        <f>IF(RIGHT(MIS[[#This Row],[Main/Hedge]],4)="MAIN","MAIN","HEDGE")</f>
        <v>HEDGE</v>
      </c>
      <c r="AK10903" t="str" cm="1">
        <f t="array" ref="AK10903">_xlfn._xlws.FILTER(Table4[Column1],ISNUMBER(SEARCH(Table4[Column1],MIS[[#This Row],[OrderUniqueIdentifier]])),"")</f>
        <v>XYT</v>
      </c>
    </row>
    <row r="10904" spans="1:37" x14ac:dyDescent="0.2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>
        <f>_xlfn.XLOOKUP(MIS[[#This Row],[TRADING SYMBOL]],[1]Sheet1!$D:$D,[1]Sheet1!$C:$C)</f>
        <v>10</v>
      </c>
      <c r="AE10904">
        <f>MIS[[#This Row],[OrderAverageTradedPrice]]*MIS[[#This Row],[OrderQuantity]]</f>
        <v>237</v>
      </c>
      <c r="AF10904">
        <f>MIS[[#This Row],[LTP]]*MIS[[#This Row],[OrderQuantity]]</f>
        <v>200</v>
      </c>
      <c r="AG10904">
        <f>IF(MIS[[#This Row],[OrderSide]]="SELL",MIS[[#This Row],[VALUE]]-MIS[[#This Row],[LIVE_VALUE]],MIS[[#This Row],[LIVE_VALUE]]-MIS[[#This Row],[VALUE]])</f>
        <v>37</v>
      </c>
      <c r="AH10904" t="str" cm="1">
        <f t="array" ref="AH10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04" t="str">
        <f>MIS[[#This Row],[TRADING SYMBOL]]</f>
        <v>SENSEX2552078500PE</v>
      </c>
      <c r="AJ10904" t="str">
        <f>IF(RIGHT(MIS[[#This Row],[Main/Hedge]],4)="MAIN","MAIN","HEDGE")</f>
        <v>HEDGE</v>
      </c>
      <c r="AK10904" t="str" cm="1">
        <f t="array" ref="AK10904">_xlfn._xlws.FILTER(Table4[Column1],ISNUMBER(SEARCH(Table4[Column1],MIS[[#This Row],[OrderUniqueIdentifier]])),"")</f>
        <v>XYT</v>
      </c>
    </row>
    <row r="10905" spans="1:37" x14ac:dyDescent="0.2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>
        <f>_xlfn.XLOOKUP(MIS[[#This Row],[TRADING SYMBOL]],[1]Sheet1!$D:$D,[1]Sheet1!$C:$C)</f>
        <v>9.25</v>
      </c>
      <c r="AE10905">
        <f>MIS[[#This Row],[OrderAverageTradedPrice]]*MIS[[#This Row],[OrderQuantity]]</f>
        <v>652.5</v>
      </c>
      <c r="AF10905">
        <f>MIS[[#This Row],[LTP]]*MIS[[#This Row],[OrderQuantity]]</f>
        <v>693.75</v>
      </c>
      <c r="AG10905">
        <f>IF(MIS[[#This Row],[OrderSide]]="SELL",MIS[[#This Row],[VALUE]]-MIS[[#This Row],[LIVE_VALUE]],MIS[[#This Row],[LIVE_VALUE]]-MIS[[#This Row],[VALUE]])</f>
        <v>-41.25</v>
      </c>
      <c r="AH10905" t="str" cm="1">
        <f t="array" ref="AH109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5" t="str">
        <f>MIS[[#This Row],[TRADING SYMBOL]]</f>
        <v>NIFTY2552223750PE</v>
      </c>
      <c r="AJ10905" t="str">
        <f>IF(RIGHT(MIS[[#This Row],[Main/Hedge]],4)="MAIN","MAIN","HEDGE")</f>
        <v>HEDGE</v>
      </c>
      <c r="AK10905" t="str" cm="1">
        <f t="array" ref="AK10905">_xlfn._xlws.FILTER(Table4[Column1],ISNUMBER(SEARCH(Table4[Column1],MIS[[#This Row],[OrderUniqueIdentifier]])),"")</f>
        <v>NOTREND</v>
      </c>
    </row>
    <row r="10906" spans="1:37" x14ac:dyDescent="0.2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>
        <f>_xlfn.XLOOKUP(MIS[[#This Row],[TRADING SYMBOL]],[1]Sheet1!$D:$D,[1]Sheet1!$C:$C)</f>
        <v>8.25</v>
      </c>
      <c r="AE10906">
        <f>MIS[[#This Row],[OrderAverageTradedPrice]]*MIS[[#This Row],[OrderQuantity]]</f>
        <v>263</v>
      </c>
      <c r="AF10906">
        <f>MIS[[#This Row],[LTP]]*MIS[[#This Row],[OrderQuantity]]</f>
        <v>165</v>
      </c>
      <c r="AG10906">
        <f>IF(MIS[[#This Row],[OrderSide]]="SELL",MIS[[#This Row],[VALUE]]-MIS[[#This Row],[LIVE_VALUE]],MIS[[#This Row],[LIVE_VALUE]]-MIS[[#This Row],[VALUE]])</f>
        <v>98</v>
      </c>
      <c r="AH10906" t="str" cm="1">
        <f t="array" ref="AH10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06" t="str">
        <f>MIS[[#This Row],[TRADING SYMBOL]]</f>
        <v>SENSEX2552078600PE</v>
      </c>
      <c r="AJ10906" t="str">
        <f>IF(RIGHT(MIS[[#This Row],[Main/Hedge]],4)="MAIN","MAIN","HEDGE")</f>
        <v>HEDGE</v>
      </c>
      <c r="AK10906" t="str" cm="1">
        <f t="array" ref="AK10906">_xlfn._xlws.FILTER(Table4[Column1],ISNUMBER(SEARCH(Table4[Column1],MIS[[#This Row],[OrderUniqueIdentifier]])),"")</f>
        <v>XYT</v>
      </c>
    </row>
    <row r="10907" spans="1:37" x14ac:dyDescent="0.2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>
        <f>_xlfn.XLOOKUP(MIS[[#This Row],[TRADING SYMBOL]],[1]Sheet1!$D:$D,[1]Sheet1!$C:$C)</f>
        <v>32.799999999999997</v>
      </c>
      <c r="AE10907">
        <f>MIS[[#This Row],[OrderAverageTradedPrice]]*MIS[[#This Row],[OrderQuantity]]</f>
        <v>1316</v>
      </c>
      <c r="AF10907">
        <f>MIS[[#This Row],[LTP]]*MIS[[#This Row],[OrderQuantity]]</f>
        <v>1312</v>
      </c>
      <c r="AG10907">
        <f>IF(MIS[[#This Row],[OrderSide]]="SELL",MIS[[#This Row],[VALUE]]-MIS[[#This Row],[LIVE_VALUE]],MIS[[#This Row],[LIVE_VALUE]]-MIS[[#This Row],[VALUE]])</f>
        <v>4</v>
      </c>
      <c r="AH10907" t="str" cm="1">
        <f t="array" ref="AH109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7" t="str">
        <f>MIS[[#This Row],[TRADING SYMBOL]]</f>
        <v>SENSEX2552079800PE</v>
      </c>
      <c r="AJ10907" t="str">
        <f>IF(RIGHT(MIS[[#This Row],[Main/Hedge]],4)="MAIN","MAIN","HEDGE")</f>
        <v>HEDGE</v>
      </c>
      <c r="AK10907" t="str" cm="1">
        <f t="array" ref="AK10907">_xlfn._xlws.FILTER(Table4[Column1],ISNUMBER(SEARCH(Table4[Column1],MIS[[#This Row],[OrderUniqueIdentifier]])),"")</f>
        <v>NOTREND</v>
      </c>
    </row>
    <row r="10908" spans="1:37" x14ac:dyDescent="0.2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>
        <f>_xlfn.XLOOKUP(MIS[[#This Row],[TRADING SYMBOL]],[1]Sheet1!$D:$D,[1]Sheet1!$C:$C)</f>
        <v>9.25</v>
      </c>
      <c r="AE10908">
        <f>MIS[[#This Row],[OrderAverageTradedPrice]]*MIS[[#This Row],[OrderQuantity]]</f>
        <v>2610</v>
      </c>
      <c r="AF10908">
        <f>MIS[[#This Row],[LTP]]*MIS[[#This Row],[OrderQuantity]]</f>
        <v>2775</v>
      </c>
      <c r="AG10908">
        <f>IF(MIS[[#This Row],[OrderSide]]="SELL",MIS[[#This Row],[VALUE]]-MIS[[#This Row],[LIVE_VALUE]],MIS[[#This Row],[LIVE_VALUE]]-MIS[[#This Row],[VALUE]])</f>
        <v>-165</v>
      </c>
      <c r="AH10908" t="str" cm="1">
        <f t="array" ref="AH109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8" t="str">
        <f>MIS[[#This Row],[TRADING SYMBOL]]</f>
        <v>NIFTY2552223750PE</v>
      </c>
      <c r="AJ10908" t="str">
        <f>IF(RIGHT(MIS[[#This Row],[Main/Hedge]],4)="MAIN","MAIN","HEDGE")</f>
        <v>HEDGE</v>
      </c>
      <c r="AK10908" t="str" cm="1">
        <f t="array" ref="AK10908">_xlfn._xlws.FILTER(Table4[Column1],ISNUMBER(SEARCH(Table4[Column1],MIS[[#This Row],[OrderUniqueIdentifier]])),"")</f>
        <v>NOTREND</v>
      </c>
    </row>
    <row r="10909" spans="1:37" x14ac:dyDescent="0.2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>
        <f>_xlfn.XLOOKUP(MIS[[#This Row],[TRADING SYMBOL]],[1]Sheet1!$D:$D,[1]Sheet1!$C:$C)</f>
        <v>17.8</v>
      </c>
      <c r="AE10909">
        <f>MIS[[#This Row],[OrderAverageTradedPrice]]*MIS[[#This Row],[OrderQuantity]]</f>
        <v>2007.9999999999959</v>
      </c>
      <c r="AF10909">
        <f>MIS[[#This Row],[LTP]]*MIS[[#This Row],[OrderQuantity]]</f>
        <v>2136</v>
      </c>
      <c r="AG10909">
        <f>IF(MIS[[#This Row],[OrderSide]]="SELL",MIS[[#This Row],[VALUE]]-MIS[[#This Row],[LIVE_VALUE]],MIS[[#This Row],[LIVE_VALUE]]-MIS[[#This Row],[VALUE]])</f>
        <v>-128.00000000000409</v>
      </c>
      <c r="AH10909" t="str" cm="1">
        <f t="array" ref="AH109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9" t="str">
        <f>MIS[[#This Row],[TRADING SYMBOL]]</f>
        <v>SENSEX2552084800CE</v>
      </c>
      <c r="AJ10909" t="str">
        <f>IF(RIGHT(MIS[[#This Row],[Main/Hedge]],4)="MAIN","MAIN","HEDGE")</f>
        <v>HEDGE</v>
      </c>
      <c r="AK10909" t="str" cm="1">
        <f t="array" ref="AK10909">_xlfn._xlws.FILTER(Table4[Column1],ISNUMBER(SEARCH(Table4[Column1],MIS[[#This Row],[OrderUniqueIdentifier]])),"")</f>
        <v>NOTREND</v>
      </c>
    </row>
    <row r="10910" spans="1:37" x14ac:dyDescent="0.2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>
        <f>_xlfn.XLOOKUP(MIS[[#This Row],[TRADING SYMBOL]],[1]Sheet1!$D:$D,[1]Sheet1!$C:$C)</f>
        <v>8.25</v>
      </c>
      <c r="AE10910">
        <f>MIS[[#This Row],[OrderAverageTradedPrice]]*MIS[[#This Row],[OrderQuantity]]</f>
        <v>1305</v>
      </c>
      <c r="AF10910">
        <f>MIS[[#This Row],[LTP]]*MIS[[#This Row],[OrderQuantity]]</f>
        <v>825</v>
      </c>
      <c r="AG10910">
        <f>IF(MIS[[#This Row],[OrderSide]]="SELL",MIS[[#This Row],[VALUE]]-MIS[[#This Row],[LIVE_VALUE]],MIS[[#This Row],[LIVE_VALUE]]-MIS[[#This Row],[VALUE]])</f>
        <v>480</v>
      </c>
      <c r="AH10910" t="str" cm="1">
        <f t="array" ref="AH10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10" t="str">
        <f>MIS[[#This Row],[TRADING SYMBOL]]</f>
        <v>SENSEX2552078600PE</v>
      </c>
      <c r="AJ10910" t="str">
        <f>IF(RIGHT(MIS[[#This Row],[Main/Hedge]],4)="MAIN","MAIN","HEDGE")</f>
        <v>HEDGE</v>
      </c>
      <c r="AK10910" t="str" cm="1">
        <f t="array" ref="AK10910">_xlfn._xlws.FILTER(Table4[Column1],ISNUMBER(SEARCH(Table4[Column1],MIS[[#This Row],[OrderUniqueIdentifier]])),"")</f>
        <v>XYT</v>
      </c>
    </row>
    <row r="10911" spans="1:37" x14ac:dyDescent="0.2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>
        <f>_xlfn.XLOOKUP(MIS[[#This Row],[TRADING SYMBOL]],[1]Sheet1!$D:$D,[1]Sheet1!$C:$C)</f>
        <v>11.55</v>
      </c>
      <c r="AE10911">
        <f>MIS[[#This Row],[OrderAverageTradedPrice]]*MIS[[#This Row],[OrderQuantity]]</f>
        <v>1120</v>
      </c>
      <c r="AF10911">
        <f>MIS[[#This Row],[LTP]]*MIS[[#This Row],[OrderQuantity]]</f>
        <v>1155</v>
      </c>
      <c r="AG10911">
        <f>IF(MIS[[#This Row],[OrderSide]]="SELL",MIS[[#This Row],[VALUE]]-MIS[[#This Row],[LIVE_VALUE]],MIS[[#This Row],[LIVE_VALUE]]-MIS[[#This Row],[VALUE]])</f>
        <v>-35</v>
      </c>
      <c r="AH10911" t="str" cm="1">
        <f t="array" ref="AH10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11" t="str">
        <f>MIS[[#This Row],[TRADING SYMBOL]]</f>
        <v>SENSEX2552078400PE</v>
      </c>
      <c r="AJ10911" t="str">
        <f>IF(RIGHT(MIS[[#This Row],[Main/Hedge]],4)="MAIN","MAIN","HEDGE")</f>
        <v>HEDGE</v>
      </c>
      <c r="AK10911" t="str" cm="1">
        <f t="array" ref="AK10911">_xlfn._xlws.FILTER(Table4[Column1],ISNUMBER(SEARCH(Table4[Column1],MIS[[#This Row],[OrderUniqueIdentifier]])),"")</f>
        <v>XYT</v>
      </c>
    </row>
    <row r="10912" spans="1:37" x14ac:dyDescent="0.2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>
        <f>_xlfn.XLOOKUP(MIS[[#This Row],[TRADING SYMBOL]],[1]Sheet1!$D:$D,[1]Sheet1!$C:$C)</f>
        <v>32.799999999999997</v>
      </c>
      <c r="AE10912">
        <f>MIS[[#This Row],[OrderAverageTradedPrice]]*MIS[[#This Row],[OrderQuantity]]</f>
        <v>3906.9999999999964</v>
      </c>
      <c r="AF10912">
        <f>MIS[[#This Row],[LTP]]*MIS[[#This Row],[OrderQuantity]]</f>
        <v>3935.9999999999995</v>
      </c>
      <c r="AG10912">
        <f>IF(MIS[[#This Row],[OrderSide]]="SELL",MIS[[#This Row],[VALUE]]-MIS[[#This Row],[LIVE_VALUE]],MIS[[#This Row],[LIVE_VALUE]]-MIS[[#This Row],[VALUE]])</f>
        <v>-29.000000000003183</v>
      </c>
      <c r="AH10912" t="str" cm="1">
        <f t="array" ref="AH109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2" t="str">
        <f>MIS[[#This Row],[TRADING SYMBOL]]</f>
        <v>SENSEX2552079800PE</v>
      </c>
      <c r="AJ10912" t="str">
        <f>IF(RIGHT(MIS[[#This Row],[Main/Hedge]],4)="MAIN","MAIN","HEDGE")</f>
        <v>HEDGE</v>
      </c>
      <c r="AK10912" t="str" cm="1">
        <f t="array" ref="AK10912">_xlfn._xlws.FILTER(Table4[Column1],ISNUMBER(SEARCH(Table4[Column1],MIS[[#This Row],[OrderUniqueIdentifier]])),"")</f>
        <v>NOTREND</v>
      </c>
    </row>
    <row r="10913" spans="1:37" x14ac:dyDescent="0.2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>
        <f>_xlfn.XLOOKUP(MIS[[#This Row],[TRADING SYMBOL]],[1]Sheet1!$D:$D,[1]Sheet1!$C:$C)</f>
        <v>3.05</v>
      </c>
      <c r="AE10913">
        <f>MIS[[#This Row],[OrderAverageTradedPrice]]*MIS[[#This Row],[OrderQuantity]]</f>
        <v>221.25</v>
      </c>
      <c r="AF10913">
        <f>MIS[[#This Row],[LTP]]*MIS[[#This Row],[OrderQuantity]]</f>
        <v>228.75</v>
      </c>
      <c r="AG10913">
        <f>IF(MIS[[#This Row],[OrderSide]]="SELL",MIS[[#This Row],[VALUE]]-MIS[[#This Row],[LIVE_VALUE]],MIS[[#This Row],[LIVE_VALUE]]-MIS[[#This Row],[VALUE]])</f>
        <v>-7.5</v>
      </c>
      <c r="AH10913" t="str" cm="1">
        <f t="array" ref="AH109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3" t="str">
        <f>MIS[[#This Row],[TRADING SYMBOL]]</f>
        <v>NIFTY2552226350CE</v>
      </c>
      <c r="AJ10913" t="str">
        <f>IF(RIGHT(MIS[[#This Row],[Main/Hedge]],4)="MAIN","MAIN","HEDGE")</f>
        <v>HEDGE</v>
      </c>
      <c r="AK10913" t="str" cm="1">
        <f t="array" ref="AK10913">_xlfn._xlws.FILTER(Table4[Column1],ISNUMBER(SEARCH(Table4[Column1],MIS[[#This Row],[OrderUniqueIdentifier]])),"")</f>
        <v>NOTREND</v>
      </c>
    </row>
    <row r="10914" spans="1:37" x14ac:dyDescent="0.2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>
        <f>_xlfn.XLOOKUP(MIS[[#This Row],[TRADING SYMBOL]],[1]Sheet1!$D:$D,[1]Sheet1!$C:$C)</f>
        <v>4.0999999999999996</v>
      </c>
      <c r="AE10914">
        <f>MIS[[#This Row],[OrderAverageTradedPrice]]*MIS[[#This Row],[OrderQuantity]]</f>
        <v>208</v>
      </c>
      <c r="AF10914">
        <f>MIS[[#This Row],[LTP]]*MIS[[#This Row],[OrderQuantity]]</f>
        <v>164</v>
      </c>
      <c r="AG10914">
        <f>IF(MIS[[#This Row],[OrderSide]]="SELL",MIS[[#This Row],[VALUE]]-MIS[[#This Row],[LIVE_VALUE]],MIS[[#This Row],[LIVE_VALUE]]-MIS[[#This Row],[VALUE]])</f>
        <v>44</v>
      </c>
      <c r="AH10914" t="str" cm="1">
        <f t="array" ref="AH10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14" t="str">
        <f>MIS[[#This Row],[TRADING SYMBOL]]</f>
        <v>SENSEX2552085900CE</v>
      </c>
      <c r="AJ10914" t="str">
        <f>IF(RIGHT(MIS[[#This Row],[Main/Hedge]],4)="MAIN","MAIN","HEDGE")</f>
        <v>HEDGE</v>
      </c>
      <c r="AK10914" t="str" cm="1">
        <f t="array" ref="AK10914">_xlfn._xlws.FILTER(Table4[Column1],ISNUMBER(SEARCH(Table4[Column1],MIS[[#This Row],[OrderUniqueIdentifier]])),"")</f>
        <v>XYT</v>
      </c>
    </row>
    <row r="10915" spans="1:37" x14ac:dyDescent="0.2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>
        <f>_xlfn.XLOOKUP(MIS[[#This Row],[TRADING SYMBOL]],[1]Sheet1!$D:$D,[1]Sheet1!$C:$C)</f>
        <v>9.25</v>
      </c>
      <c r="AE10915">
        <f>MIS[[#This Row],[OrderAverageTradedPrice]]*MIS[[#This Row],[OrderQuantity]]</f>
        <v>6524.9999999999991</v>
      </c>
      <c r="AF10915">
        <f>MIS[[#This Row],[LTP]]*MIS[[#This Row],[OrderQuantity]]</f>
        <v>6937.5</v>
      </c>
      <c r="AG10915">
        <f>IF(MIS[[#This Row],[OrderSide]]="SELL",MIS[[#This Row],[VALUE]]-MIS[[#This Row],[LIVE_VALUE]],MIS[[#This Row],[LIVE_VALUE]]-MIS[[#This Row],[VALUE]])</f>
        <v>-412.50000000000091</v>
      </c>
      <c r="AH10915" t="str" cm="1">
        <f t="array" ref="AH109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5" t="str">
        <f>MIS[[#This Row],[TRADING SYMBOL]]</f>
        <v>NIFTY2552223750PE</v>
      </c>
      <c r="AJ10915" t="str">
        <f>IF(RIGHT(MIS[[#This Row],[Main/Hedge]],4)="MAIN","MAIN","HEDGE")</f>
        <v>HEDGE</v>
      </c>
      <c r="AK10915" t="str" cm="1">
        <f t="array" ref="AK10915">_xlfn._xlws.FILTER(Table4[Column1],ISNUMBER(SEARCH(Table4[Column1],MIS[[#This Row],[OrderUniqueIdentifier]])),"")</f>
        <v>NOTREND</v>
      </c>
    </row>
    <row r="10916" spans="1:37" x14ac:dyDescent="0.2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>
        <f>_xlfn.XLOOKUP(MIS[[#This Row],[TRADING SYMBOL]],[1]Sheet1!$D:$D,[1]Sheet1!$C:$C)</f>
        <v>11.55</v>
      </c>
      <c r="AE10916">
        <f>MIS[[#This Row],[OrderAverageTradedPrice]]*MIS[[#This Row],[OrderQuantity]]</f>
        <v>2015.9999999999998</v>
      </c>
      <c r="AF10916">
        <f>MIS[[#This Row],[LTP]]*MIS[[#This Row],[OrderQuantity]]</f>
        <v>2079</v>
      </c>
      <c r="AG10916">
        <f>IF(MIS[[#This Row],[OrderSide]]="SELL",MIS[[#This Row],[VALUE]]-MIS[[#This Row],[LIVE_VALUE]],MIS[[#This Row],[LIVE_VALUE]]-MIS[[#This Row],[VALUE]])</f>
        <v>-63.000000000000227</v>
      </c>
      <c r="AH10916" t="str" cm="1">
        <f t="array" ref="AH10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16" t="str">
        <f>MIS[[#This Row],[TRADING SYMBOL]]</f>
        <v>SENSEX2552078400PE</v>
      </c>
      <c r="AJ10916" t="str">
        <f>IF(RIGHT(MIS[[#This Row],[Main/Hedge]],4)="MAIN","MAIN","HEDGE")</f>
        <v>HEDGE</v>
      </c>
      <c r="AK10916" t="str" cm="1">
        <f t="array" ref="AK10916">_xlfn._xlws.FILTER(Table4[Column1],ISNUMBER(SEARCH(Table4[Column1],MIS[[#This Row],[OrderUniqueIdentifier]])),"")</f>
        <v>XYT</v>
      </c>
    </row>
    <row r="10917" spans="1:37" x14ac:dyDescent="0.2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>
        <f>_xlfn.XLOOKUP(MIS[[#This Row],[TRADING SYMBOL]],[1]Sheet1!$D:$D,[1]Sheet1!$C:$C)</f>
        <v>8.25</v>
      </c>
      <c r="AE10917">
        <f>MIS[[#This Row],[OrderAverageTradedPrice]]*MIS[[#This Row],[OrderQuantity]]</f>
        <v>2349</v>
      </c>
      <c r="AF10917">
        <f>MIS[[#This Row],[LTP]]*MIS[[#This Row],[OrderQuantity]]</f>
        <v>1485</v>
      </c>
      <c r="AG10917">
        <f>IF(MIS[[#This Row],[OrderSide]]="SELL",MIS[[#This Row],[VALUE]]-MIS[[#This Row],[LIVE_VALUE]],MIS[[#This Row],[LIVE_VALUE]]-MIS[[#This Row],[VALUE]])</f>
        <v>864</v>
      </c>
      <c r="AH10917" t="str" cm="1">
        <f t="array" ref="AH10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17" t="str">
        <f>MIS[[#This Row],[TRADING SYMBOL]]</f>
        <v>SENSEX2552078600PE</v>
      </c>
      <c r="AJ10917" t="str">
        <f>IF(RIGHT(MIS[[#This Row],[Main/Hedge]],4)="MAIN","MAIN","HEDGE")</f>
        <v>HEDGE</v>
      </c>
      <c r="AK10917" t="str" cm="1">
        <f t="array" ref="AK10917">_xlfn._xlws.FILTER(Table4[Column1],ISNUMBER(SEARCH(Table4[Column1],MIS[[#This Row],[OrderUniqueIdentifier]])),"")</f>
        <v>XYT</v>
      </c>
    </row>
    <row r="10918" spans="1:37" x14ac:dyDescent="0.2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>
        <f>_xlfn.XLOOKUP(MIS[[#This Row],[TRADING SYMBOL]],[1]Sheet1!$D:$D,[1]Sheet1!$C:$C)</f>
        <v>32.799999999999997</v>
      </c>
      <c r="AE10918">
        <f>MIS[[#This Row],[OrderAverageTradedPrice]]*MIS[[#This Row],[OrderQuantity]]</f>
        <v>8508.99999999998</v>
      </c>
      <c r="AF10918">
        <f>MIS[[#This Row],[LTP]]*MIS[[#This Row],[OrderQuantity]]</f>
        <v>8528</v>
      </c>
      <c r="AG10918">
        <f>IF(MIS[[#This Row],[OrderSide]]="SELL",MIS[[#This Row],[VALUE]]-MIS[[#This Row],[LIVE_VALUE]],MIS[[#This Row],[LIVE_VALUE]]-MIS[[#This Row],[VALUE]])</f>
        <v>-19.000000000020009</v>
      </c>
      <c r="AH10918" t="str" cm="1">
        <f t="array" ref="AH109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8" t="str">
        <f>MIS[[#This Row],[TRADING SYMBOL]]</f>
        <v>SENSEX2552079800PE</v>
      </c>
      <c r="AJ10918" t="str">
        <f>IF(RIGHT(MIS[[#This Row],[Main/Hedge]],4)="MAIN","MAIN","HEDGE")</f>
        <v>HEDGE</v>
      </c>
      <c r="AK10918" t="str" cm="1">
        <f t="array" ref="AK10918">_xlfn._xlws.FILTER(Table4[Column1],ISNUMBER(SEARCH(Table4[Column1],MIS[[#This Row],[OrderUniqueIdentifier]])),"")</f>
        <v>NOTREND</v>
      </c>
    </row>
    <row r="10919" spans="1:37" x14ac:dyDescent="0.2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>
        <f>_xlfn.XLOOKUP(MIS[[#This Row],[TRADING SYMBOL]],[1]Sheet1!$D:$D,[1]Sheet1!$C:$C)</f>
        <v>4.0999999999999996</v>
      </c>
      <c r="AE10919">
        <f>MIS[[#This Row],[OrderAverageTradedPrice]]*MIS[[#This Row],[OrderQuantity]]</f>
        <v>104</v>
      </c>
      <c r="AF10919">
        <f>MIS[[#This Row],[LTP]]*MIS[[#This Row],[OrderQuantity]]</f>
        <v>82</v>
      </c>
      <c r="AG10919">
        <f>IF(MIS[[#This Row],[OrderSide]]="SELL",MIS[[#This Row],[VALUE]]-MIS[[#This Row],[LIVE_VALUE]],MIS[[#This Row],[LIVE_VALUE]]-MIS[[#This Row],[VALUE]])</f>
        <v>22</v>
      </c>
      <c r="AH10919" t="str" cm="1">
        <f t="array" ref="AH10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19" t="str">
        <f>MIS[[#This Row],[TRADING SYMBOL]]</f>
        <v>SENSEX2552085900CE</v>
      </c>
      <c r="AJ10919" t="str">
        <f>IF(RIGHT(MIS[[#This Row],[Main/Hedge]],4)="MAIN","MAIN","HEDGE")</f>
        <v>HEDGE</v>
      </c>
      <c r="AK10919" t="str" cm="1">
        <f t="array" ref="AK10919">_xlfn._xlws.FILTER(Table4[Column1],ISNUMBER(SEARCH(Table4[Column1],MIS[[#This Row],[OrderUniqueIdentifier]])),"")</f>
        <v>XYT</v>
      </c>
    </row>
    <row r="10920" spans="1:37" x14ac:dyDescent="0.2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>
        <f>_xlfn.XLOOKUP(MIS[[#This Row],[TRADING SYMBOL]],[1]Sheet1!$D:$D,[1]Sheet1!$C:$C)</f>
        <v>9.25</v>
      </c>
      <c r="AE10920">
        <f>MIS[[#This Row],[OrderAverageTradedPrice]]*MIS[[#This Row],[OrderQuantity]]</f>
        <v>2610</v>
      </c>
      <c r="AF10920">
        <f>MIS[[#This Row],[LTP]]*MIS[[#This Row],[OrderQuantity]]</f>
        <v>2775</v>
      </c>
      <c r="AG10920">
        <f>IF(MIS[[#This Row],[OrderSide]]="SELL",MIS[[#This Row],[VALUE]]-MIS[[#This Row],[LIVE_VALUE]],MIS[[#This Row],[LIVE_VALUE]]-MIS[[#This Row],[VALUE]])</f>
        <v>-165</v>
      </c>
      <c r="AH10920" t="str" cm="1">
        <f t="array" ref="AH109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0" t="str">
        <f>MIS[[#This Row],[TRADING SYMBOL]]</f>
        <v>NIFTY2552223750PE</v>
      </c>
      <c r="AJ10920" t="str">
        <f>IF(RIGHT(MIS[[#This Row],[Main/Hedge]],4)="MAIN","MAIN","HEDGE")</f>
        <v>HEDGE</v>
      </c>
      <c r="AK10920" t="str" cm="1">
        <f t="array" ref="AK10920">_xlfn._xlws.FILTER(Table4[Column1],ISNUMBER(SEARCH(Table4[Column1],MIS[[#This Row],[OrderUniqueIdentifier]])),"")</f>
        <v>NOTREND</v>
      </c>
    </row>
    <row r="10921" spans="1:37" x14ac:dyDescent="0.2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>
        <f>_xlfn.XLOOKUP(MIS[[#This Row],[TRADING SYMBOL]],[1]Sheet1!$D:$D,[1]Sheet1!$C:$C)</f>
        <v>17.8</v>
      </c>
      <c r="AE10921">
        <f>MIS[[#This Row],[OrderAverageTradedPrice]]*MIS[[#This Row],[OrderQuantity]]</f>
        <v>2004</v>
      </c>
      <c r="AF10921">
        <f>MIS[[#This Row],[LTP]]*MIS[[#This Row],[OrderQuantity]]</f>
        <v>2136</v>
      </c>
      <c r="AG10921">
        <f>IF(MIS[[#This Row],[OrderSide]]="SELL",MIS[[#This Row],[VALUE]]-MIS[[#This Row],[LIVE_VALUE]],MIS[[#This Row],[LIVE_VALUE]]-MIS[[#This Row],[VALUE]])</f>
        <v>-132</v>
      </c>
      <c r="AH10921" t="str" cm="1">
        <f t="array" ref="AH109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1" t="str">
        <f>MIS[[#This Row],[TRADING SYMBOL]]</f>
        <v>SENSEX2552084800CE</v>
      </c>
      <c r="AJ10921" t="str">
        <f>IF(RIGHT(MIS[[#This Row],[Main/Hedge]],4)="MAIN","MAIN","HEDGE")</f>
        <v>HEDGE</v>
      </c>
      <c r="AK10921" t="str" cm="1">
        <f t="array" ref="AK10921">_xlfn._xlws.FILTER(Table4[Column1],ISNUMBER(SEARCH(Table4[Column1],MIS[[#This Row],[OrderUniqueIdentifier]])),"")</f>
        <v>NOTREND</v>
      </c>
    </row>
    <row r="10922" spans="1:37" x14ac:dyDescent="0.2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>
        <f>_xlfn.XLOOKUP(MIS[[#This Row],[TRADING SYMBOL]],[1]Sheet1!$D:$D,[1]Sheet1!$C:$C)</f>
        <v>4.0999999999999996</v>
      </c>
      <c r="AE10922">
        <f>MIS[[#This Row],[OrderAverageTradedPrice]]*MIS[[#This Row],[OrderQuantity]]</f>
        <v>416</v>
      </c>
      <c r="AF10922">
        <f>MIS[[#This Row],[LTP]]*MIS[[#This Row],[OrderQuantity]]</f>
        <v>328</v>
      </c>
      <c r="AG10922">
        <f>IF(MIS[[#This Row],[OrderSide]]="SELL",MIS[[#This Row],[VALUE]]-MIS[[#This Row],[LIVE_VALUE]],MIS[[#This Row],[LIVE_VALUE]]-MIS[[#This Row],[VALUE]])</f>
        <v>88</v>
      </c>
      <c r="AH10922" t="str" cm="1">
        <f t="array" ref="AH10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22" t="str">
        <f>MIS[[#This Row],[TRADING SYMBOL]]</f>
        <v>SENSEX2552085900CE</v>
      </c>
      <c r="AJ10922" t="str">
        <f>IF(RIGHT(MIS[[#This Row],[Main/Hedge]],4)="MAIN","MAIN","HEDGE")</f>
        <v>HEDGE</v>
      </c>
      <c r="AK10922" t="str" cm="1">
        <f t="array" ref="AK10922">_xlfn._xlws.FILTER(Table4[Column1],ISNUMBER(SEARCH(Table4[Column1],MIS[[#This Row],[OrderUniqueIdentifier]])),"")</f>
        <v>XYT</v>
      </c>
    </row>
    <row r="10923" spans="1:37" x14ac:dyDescent="0.2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>
        <f>_xlfn.XLOOKUP(MIS[[#This Row],[TRADING SYMBOL]],[1]Sheet1!$D:$D,[1]Sheet1!$C:$C)</f>
        <v>10</v>
      </c>
      <c r="AE10923">
        <f>MIS[[#This Row],[OrderAverageTradedPrice]]*MIS[[#This Row],[OrderQuantity]]</f>
        <v>948</v>
      </c>
      <c r="AF10923">
        <f>MIS[[#This Row],[LTP]]*MIS[[#This Row],[OrderQuantity]]</f>
        <v>800</v>
      </c>
      <c r="AG10923">
        <f>IF(MIS[[#This Row],[OrderSide]]="SELL",MIS[[#This Row],[VALUE]]-MIS[[#This Row],[LIVE_VALUE]],MIS[[#This Row],[LIVE_VALUE]]-MIS[[#This Row],[VALUE]])</f>
        <v>148</v>
      </c>
      <c r="AH10923" t="str" cm="1">
        <f t="array" ref="AH10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23" t="str">
        <f>MIS[[#This Row],[TRADING SYMBOL]]</f>
        <v>SENSEX2552078500PE</v>
      </c>
      <c r="AJ10923" t="str">
        <f>IF(RIGHT(MIS[[#This Row],[Main/Hedge]],4)="MAIN","MAIN","HEDGE")</f>
        <v>HEDGE</v>
      </c>
      <c r="AK10923" t="str" cm="1">
        <f t="array" ref="AK10923">_xlfn._xlws.FILTER(Table4[Column1],ISNUMBER(SEARCH(Table4[Column1],MIS[[#This Row],[OrderUniqueIdentifier]])),"")</f>
        <v>XYT</v>
      </c>
    </row>
    <row r="10924" spans="1:37" x14ac:dyDescent="0.2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>
        <f>_xlfn.XLOOKUP(MIS[[#This Row],[TRADING SYMBOL]],[1]Sheet1!$D:$D,[1]Sheet1!$C:$C)</f>
        <v>9.25</v>
      </c>
      <c r="AE10924">
        <f>MIS[[#This Row],[OrderAverageTradedPrice]]*MIS[[#This Row],[OrderQuantity]]</f>
        <v>9135</v>
      </c>
      <c r="AF10924">
        <f>MIS[[#This Row],[LTP]]*MIS[[#This Row],[OrderQuantity]]</f>
        <v>9712.5</v>
      </c>
      <c r="AG10924">
        <f>IF(MIS[[#This Row],[OrderSide]]="SELL",MIS[[#This Row],[VALUE]]-MIS[[#This Row],[LIVE_VALUE]],MIS[[#This Row],[LIVE_VALUE]]-MIS[[#This Row],[VALUE]])</f>
        <v>-577.5</v>
      </c>
      <c r="AH10924" t="str" cm="1">
        <f t="array" ref="AH109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4" t="str">
        <f>MIS[[#This Row],[TRADING SYMBOL]]</f>
        <v>NIFTY2552223750PE</v>
      </c>
      <c r="AJ10924" t="str">
        <f>IF(RIGHT(MIS[[#This Row],[Main/Hedge]],4)="MAIN","MAIN","HEDGE")</f>
        <v>HEDGE</v>
      </c>
      <c r="AK10924" t="str" cm="1">
        <f t="array" ref="AK10924">_xlfn._xlws.FILTER(Table4[Column1],ISNUMBER(SEARCH(Table4[Column1],MIS[[#This Row],[OrderUniqueIdentifier]])),"")</f>
        <v>NOTREND</v>
      </c>
    </row>
    <row r="10925" spans="1:37" x14ac:dyDescent="0.2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>
        <f>_xlfn.XLOOKUP(MIS[[#This Row],[TRADING SYMBOL]],[1]Sheet1!$D:$D,[1]Sheet1!$C:$C)</f>
        <v>8.25</v>
      </c>
      <c r="AE10925">
        <f>MIS[[#This Row],[OrderAverageTradedPrice]]*MIS[[#This Row],[OrderQuantity]]</f>
        <v>3384.9999999999823</v>
      </c>
      <c r="AF10925">
        <f>MIS[[#This Row],[LTP]]*MIS[[#This Row],[OrderQuantity]]</f>
        <v>2145</v>
      </c>
      <c r="AG10925">
        <f>IF(MIS[[#This Row],[OrderSide]]="SELL",MIS[[#This Row],[VALUE]]-MIS[[#This Row],[LIVE_VALUE]],MIS[[#This Row],[LIVE_VALUE]]-MIS[[#This Row],[VALUE]])</f>
        <v>1239.9999999999823</v>
      </c>
      <c r="AH10925" t="str" cm="1">
        <f t="array" ref="AH10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25" t="str">
        <f>MIS[[#This Row],[TRADING SYMBOL]]</f>
        <v>SENSEX2552078600PE</v>
      </c>
      <c r="AJ10925" t="str">
        <f>IF(RIGHT(MIS[[#This Row],[Main/Hedge]],4)="MAIN","MAIN","HEDGE")</f>
        <v>HEDGE</v>
      </c>
      <c r="AK10925" t="str" cm="1">
        <f t="array" ref="AK10925">_xlfn._xlws.FILTER(Table4[Column1],ISNUMBER(SEARCH(Table4[Column1],MIS[[#This Row],[OrderUniqueIdentifier]])),"")</f>
        <v>XYT</v>
      </c>
    </row>
    <row r="10926" spans="1:37" x14ac:dyDescent="0.2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>
        <f>_xlfn.XLOOKUP(MIS[[#This Row],[TRADING SYMBOL]],[1]Sheet1!$D:$D,[1]Sheet1!$C:$C)</f>
        <v>11.55</v>
      </c>
      <c r="AE10926">
        <f>MIS[[#This Row],[OrderAverageTradedPrice]]*MIS[[#This Row],[OrderQuantity]]</f>
        <v>2912</v>
      </c>
      <c r="AF10926">
        <f>MIS[[#This Row],[LTP]]*MIS[[#This Row],[OrderQuantity]]</f>
        <v>3003</v>
      </c>
      <c r="AG10926">
        <f>IF(MIS[[#This Row],[OrderSide]]="SELL",MIS[[#This Row],[VALUE]]-MIS[[#This Row],[LIVE_VALUE]],MIS[[#This Row],[LIVE_VALUE]]-MIS[[#This Row],[VALUE]])</f>
        <v>-91</v>
      </c>
      <c r="AH10926" t="str" cm="1">
        <f t="array" ref="AH10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26" t="str">
        <f>MIS[[#This Row],[TRADING SYMBOL]]</f>
        <v>SENSEX2552078400PE</v>
      </c>
      <c r="AJ10926" t="str">
        <f>IF(RIGHT(MIS[[#This Row],[Main/Hedge]],4)="MAIN","MAIN","HEDGE")</f>
        <v>HEDGE</v>
      </c>
      <c r="AK10926" t="str" cm="1">
        <f t="array" ref="AK10926">_xlfn._xlws.FILTER(Table4[Column1],ISNUMBER(SEARCH(Table4[Column1],MIS[[#This Row],[OrderUniqueIdentifier]])),"")</f>
        <v>XYT</v>
      </c>
    </row>
    <row r="10927" spans="1:37" x14ac:dyDescent="0.2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>
        <f>_xlfn.XLOOKUP(MIS[[#This Row],[TRADING SYMBOL]],[1]Sheet1!$D:$D,[1]Sheet1!$C:$C)</f>
        <v>32.799999999999997</v>
      </c>
      <c r="AE10927">
        <f>MIS[[#This Row],[OrderAverageTradedPrice]]*MIS[[#This Row],[OrderQuantity]]</f>
        <v>12428.999999999998</v>
      </c>
      <c r="AF10927">
        <f>MIS[[#This Row],[LTP]]*MIS[[#This Row],[OrderQuantity]]</f>
        <v>12463.999999999998</v>
      </c>
      <c r="AG10927">
        <f>IF(MIS[[#This Row],[OrderSide]]="SELL",MIS[[#This Row],[VALUE]]-MIS[[#This Row],[LIVE_VALUE]],MIS[[#This Row],[LIVE_VALUE]]-MIS[[#This Row],[VALUE]])</f>
        <v>-35</v>
      </c>
      <c r="AH10927" t="str" cm="1">
        <f t="array" ref="AH109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7" t="str">
        <f>MIS[[#This Row],[TRADING SYMBOL]]</f>
        <v>SENSEX2552079800PE</v>
      </c>
      <c r="AJ10927" t="str">
        <f>IF(RIGHT(MIS[[#This Row],[Main/Hedge]],4)="MAIN","MAIN","HEDGE")</f>
        <v>HEDGE</v>
      </c>
      <c r="AK10927" t="str" cm="1">
        <f t="array" ref="AK10927">_xlfn._xlws.FILTER(Table4[Column1],ISNUMBER(SEARCH(Table4[Column1],MIS[[#This Row],[OrderUniqueIdentifier]])),"")</f>
        <v>NOTREND</v>
      </c>
    </row>
    <row r="10928" spans="1:37" x14ac:dyDescent="0.2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>
        <f>_xlfn.XLOOKUP(MIS[[#This Row],[TRADING SYMBOL]],[1]Sheet1!$D:$D,[1]Sheet1!$C:$C)</f>
        <v>12</v>
      </c>
      <c r="AE10928">
        <f>MIS[[#This Row],[OrderAverageTradedPrice]]*MIS[[#This Row],[OrderQuantity]]</f>
        <v>1050</v>
      </c>
      <c r="AF10928">
        <f>MIS[[#This Row],[LTP]]*MIS[[#This Row],[OrderQuantity]]</f>
        <v>960</v>
      </c>
      <c r="AG10928">
        <f>IF(MIS[[#This Row],[OrderSide]]="SELL",MIS[[#This Row],[VALUE]]-MIS[[#This Row],[LIVE_VALUE]],MIS[[#This Row],[LIVE_VALUE]]-MIS[[#This Row],[VALUE]])</f>
        <v>90</v>
      </c>
      <c r="AH10928" t="str" cm="1">
        <f t="array" ref="AH10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28" t="str">
        <f>MIS[[#This Row],[TRADING SYMBOL]]</f>
        <v>SENSEX2552085000CE</v>
      </c>
      <c r="AJ10928" t="str">
        <f>IF(RIGHT(MIS[[#This Row],[Main/Hedge]],4)="MAIN","MAIN","HEDGE")</f>
        <v>HEDGE</v>
      </c>
      <c r="AK10928" t="str" cm="1">
        <f t="array" ref="AK10928">_xlfn._xlws.FILTER(Table4[Column1],ISNUMBER(SEARCH(Table4[Column1],MIS[[#This Row],[OrderUniqueIdentifier]])),"")</f>
        <v>XYT</v>
      </c>
    </row>
    <row r="10929" spans="1:37" x14ac:dyDescent="0.2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>
        <f>_xlfn.XLOOKUP(MIS[[#This Row],[TRADING SYMBOL]],[1]Sheet1!$D:$D,[1]Sheet1!$C:$C)</f>
        <v>68.95</v>
      </c>
      <c r="AE10929">
        <f>MIS[[#This Row],[OrderAverageTradedPrice]]*MIS[[#This Row],[OrderQuantity]]</f>
        <v>6859.9999999999991</v>
      </c>
      <c r="AF10929">
        <f>MIS[[#This Row],[LTP]]*MIS[[#This Row],[OrderQuantity]]</f>
        <v>6895</v>
      </c>
      <c r="AG10929">
        <f>IF(MIS[[#This Row],[OrderSide]]="SELL",MIS[[#This Row],[VALUE]]-MIS[[#This Row],[LIVE_VALUE]],MIS[[#This Row],[LIVE_VALUE]]-MIS[[#This Row],[VALUE]])</f>
        <v>-35.000000000000909</v>
      </c>
      <c r="AH10929" t="str" cm="1">
        <f t="array" ref="AH109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9" t="str">
        <f>MIS[[#This Row],[TRADING SYMBOL]]</f>
        <v>SENSEX2552083800CE</v>
      </c>
      <c r="AJ10929" t="str">
        <f>IF(RIGHT(MIS[[#This Row],[Main/Hedge]],4)="MAIN","MAIN","HEDGE")</f>
        <v>HEDGE</v>
      </c>
      <c r="AK10929" t="str" cm="1">
        <f t="array" ref="AK10929">_xlfn._xlws.FILTER(Table4[Column1],ISNUMBER(SEARCH(Table4[Column1],MIS[[#This Row],[OrderUniqueIdentifier]])),"")</f>
        <v>NOTREND</v>
      </c>
    </row>
    <row r="10930" spans="1:37" x14ac:dyDescent="0.2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>
        <f>_xlfn.XLOOKUP(MIS[[#This Row],[TRADING SYMBOL]],[1]Sheet1!$D:$D,[1]Sheet1!$C:$C)</f>
        <v>26.1</v>
      </c>
      <c r="AE10930">
        <f>MIS[[#This Row],[OrderAverageTradedPrice]]*MIS[[#This Row],[OrderQuantity]]</f>
        <v>1536</v>
      </c>
      <c r="AF10930">
        <f>MIS[[#This Row],[LTP]]*MIS[[#This Row],[OrderQuantity]]</f>
        <v>1566</v>
      </c>
      <c r="AG10930">
        <f>IF(MIS[[#This Row],[OrderSide]]="SELL",MIS[[#This Row],[VALUE]]-MIS[[#This Row],[LIVE_VALUE]],MIS[[#This Row],[LIVE_VALUE]]-MIS[[#This Row],[VALUE]])</f>
        <v>-30</v>
      </c>
      <c r="AH10930" t="str" cm="1">
        <f t="array" ref="AH10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30" t="str">
        <f>MIS[[#This Row],[TRADING SYMBOL]]</f>
        <v>SENSEX2552079500PE</v>
      </c>
      <c r="AJ10930" t="str">
        <f>IF(RIGHT(MIS[[#This Row],[Main/Hedge]],4)="MAIN","MAIN","HEDGE")</f>
        <v>HEDGE</v>
      </c>
      <c r="AK10930" t="str" cm="1">
        <f t="array" ref="AK10930">_xlfn._xlws.FILTER(Table4[Column1],ISNUMBER(SEARCH(Table4[Column1],MIS[[#This Row],[OrderUniqueIdentifier]])),"")</f>
        <v>XYT</v>
      </c>
    </row>
    <row r="10931" spans="1:37" x14ac:dyDescent="0.2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>
        <f>_xlfn.XLOOKUP(MIS[[#This Row],[TRADING SYMBOL]],[1]Sheet1!$D:$D,[1]Sheet1!$C:$C)</f>
        <v>42.9</v>
      </c>
      <c r="AE10931">
        <f>MIS[[#This Row],[OrderAverageTradedPrice]]*MIS[[#This Row],[OrderQuantity]]</f>
        <v>13215</v>
      </c>
      <c r="AF10931">
        <f>MIS[[#This Row],[LTP]]*MIS[[#This Row],[OrderQuantity]]</f>
        <v>12870</v>
      </c>
      <c r="AG10931">
        <f>IF(MIS[[#This Row],[OrderSide]]="SELL",MIS[[#This Row],[VALUE]]-MIS[[#This Row],[LIVE_VALUE]],MIS[[#This Row],[LIVE_VALUE]]-MIS[[#This Row],[VALUE]])</f>
        <v>345</v>
      </c>
      <c r="AH10931" t="str" cm="1">
        <f t="array" ref="AH109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1" t="str">
        <f>MIS[[#This Row],[TRADING SYMBOL]]</f>
        <v>NIFTY2552224500PE</v>
      </c>
      <c r="AJ10931" t="str">
        <f>IF(RIGHT(MIS[[#This Row],[Main/Hedge]],4)="MAIN","MAIN","HEDGE")</f>
        <v>HEDGE</v>
      </c>
      <c r="AK10931" t="str" cm="1">
        <f t="array" ref="AK10931">_xlfn._xlws.FILTER(Table4[Column1],ISNUMBER(SEARCH(Table4[Column1],MIS[[#This Row],[OrderUniqueIdentifier]])),"")</f>
        <v>NOTREND</v>
      </c>
    </row>
    <row r="10932" spans="1:37" x14ac:dyDescent="0.2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>
        <f>_xlfn.XLOOKUP(MIS[[#This Row],[TRADING SYMBOL]],[1]Sheet1!$D:$D,[1]Sheet1!$C:$C)</f>
        <v>9.25</v>
      </c>
      <c r="AE10932">
        <f>MIS[[#This Row],[OrderAverageTradedPrice]]*MIS[[#This Row],[OrderQuantity]]</f>
        <v>1957.4999999999998</v>
      </c>
      <c r="AF10932">
        <f>MIS[[#This Row],[LTP]]*MIS[[#This Row],[OrderQuantity]]</f>
        <v>2081.25</v>
      </c>
      <c r="AG10932">
        <f>IF(MIS[[#This Row],[OrderSide]]="SELL",MIS[[#This Row],[VALUE]]-MIS[[#This Row],[LIVE_VALUE]],MIS[[#This Row],[LIVE_VALUE]]-MIS[[#This Row],[VALUE]])</f>
        <v>-123.75000000000023</v>
      </c>
      <c r="AH10932" t="str" cm="1">
        <f t="array" ref="AH109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2" t="str">
        <f>MIS[[#This Row],[TRADING SYMBOL]]</f>
        <v>NIFTY2552223750PE</v>
      </c>
      <c r="AJ10932" t="str">
        <f>IF(RIGHT(MIS[[#This Row],[Main/Hedge]],4)="MAIN","MAIN","HEDGE")</f>
        <v>HEDGE</v>
      </c>
      <c r="AK10932" t="str" cm="1">
        <f t="array" ref="AK10932">_xlfn._xlws.FILTER(Table4[Column1],ISNUMBER(SEARCH(Table4[Column1],MIS[[#This Row],[OrderUniqueIdentifier]])),"")</f>
        <v>NOTREND</v>
      </c>
    </row>
    <row r="10933" spans="1:37" x14ac:dyDescent="0.2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>
        <f>_xlfn.XLOOKUP(MIS[[#This Row],[TRADING SYMBOL]],[1]Sheet1!$D:$D,[1]Sheet1!$C:$C)</f>
        <v>11.55</v>
      </c>
      <c r="AE10933">
        <f>MIS[[#This Row],[OrderAverageTradedPrice]]*MIS[[#This Row],[OrderQuantity]]</f>
        <v>672</v>
      </c>
      <c r="AF10933">
        <f>MIS[[#This Row],[LTP]]*MIS[[#This Row],[OrderQuantity]]</f>
        <v>693</v>
      </c>
      <c r="AG10933">
        <f>IF(MIS[[#This Row],[OrderSide]]="SELL",MIS[[#This Row],[VALUE]]-MIS[[#This Row],[LIVE_VALUE]],MIS[[#This Row],[LIVE_VALUE]]-MIS[[#This Row],[VALUE]])</f>
        <v>-21</v>
      </c>
      <c r="AH10933" t="str" cm="1">
        <f t="array" ref="AH10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33" t="str">
        <f>MIS[[#This Row],[TRADING SYMBOL]]</f>
        <v>SENSEX2552078400PE</v>
      </c>
      <c r="AJ10933" t="str">
        <f>IF(RIGHT(MIS[[#This Row],[Main/Hedge]],4)="MAIN","MAIN","HEDGE")</f>
        <v>HEDGE</v>
      </c>
      <c r="AK10933" t="str" cm="1">
        <f t="array" ref="AK10933">_xlfn._xlws.FILTER(Table4[Column1],ISNUMBER(SEARCH(Table4[Column1],MIS[[#This Row],[OrderUniqueIdentifier]])),"")</f>
        <v>XYT</v>
      </c>
    </row>
    <row r="10934" spans="1:37" x14ac:dyDescent="0.2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>
        <f>_xlfn.XLOOKUP(MIS[[#This Row],[TRADING SYMBOL]],[1]Sheet1!$D:$D,[1]Sheet1!$C:$C)</f>
        <v>17.8</v>
      </c>
      <c r="AE10934">
        <f>MIS[[#This Row],[OrderAverageTradedPrice]]*MIS[[#This Row],[OrderQuantity]]</f>
        <v>1340</v>
      </c>
      <c r="AF10934">
        <f>MIS[[#This Row],[LTP]]*MIS[[#This Row],[OrderQuantity]]</f>
        <v>1424</v>
      </c>
      <c r="AG10934">
        <f>IF(MIS[[#This Row],[OrderSide]]="SELL",MIS[[#This Row],[VALUE]]-MIS[[#This Row],[LIVE_VALUE]],MIS[[#This Row],[LIVE_VALUE]]-MIS[[#This Row],[VALUE]])</f>
        <v>-84</v>
      </c>
      <c r="AH10934" t="str" cm="1">
        <f t="array" ref="AH10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4" t="str">
        <f>MIS[[#This Row],[TRADING SYMBOL]]</f>
        <v>SENSEX2552084800CE</v>
      </c>
      <c r="AJ10934" t="str">
        <f>IF(RIGHT(MIS[[#This Row],[Main/Hedge]],4)="MAIN","MAIN","HEDGE")</f>
        <v>HEDGE</v>
      </c>
      <c r="AK10934" t="str" cm="1">
        <f t="array" ref="AK10934">_xlfn._xlws.FILTER(Table4[Column1],ISNUMBER(SEARCH(Table4[Column1],MIS[[#This Row],[OrderUniqueIdentifier]])),"")</f>
        <v>NOTREND</v>
      </c>
    </row>
    <row r="10935" spans="1:37" x14ac:dyDescent="0.2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>
        <f>_xlfn.XLOOKUP(MIS[[#This Row],[TRADING SYMBOL]],[1]Sheet1!$D:$D,[1]Sheet1!$C:$C)</f>
        <v>8.25</v>
      </c>
      <c r="AE10935">
        <f>MIS[[#This Row],[OrderAverageTradedPrice]]*MIS[[#This Row],[OrderQuantity]]</f>
        <v>522</v>
      </c>
      <c r="AF10935">
        <f>MIS[[#This Row],[LTP]]*MIS[[#This Row],[OrderQuantity]]</f>
        <v>330</v>
      </c>
      <c r="AG10935">
        <f>IF(MIS[[#This Row],[OrderSide]]="SELL",MIS[[#This Row],[VALUE]]-MIS[[#This Row],[LIVE_VALUE]],MIS[[#This Row],[LIVE_VALUE]]-MIS[[#This Row],[VALUE]])</f>
        <v>192</v>
      </c>
      <c r="AH10935" t="str" cm="1">
        <f t="array" ref="AH10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35" t="str">
        <f>MIS[[#This Row],[TRADING SYMBOL]]</f>
        <v>SENSEX2552078600PE</v>
      </c>
      <c r="AJ10935" t="str">
        <f>IF(RIGHT(MIS[[#This Row],[Main/Hedge]],4)="MAIN","MAIN","HEDGE")</f>
        <v>HEDGE</v>
      </c>
      <c r="AK10935" t="str" cm="1">
        <f t="array" ref="AK10935">_xlfn._xlws.FILTER(Table4[Column1],ISNUMBER(SEARCH(Table4[Column1],MIS[[#This Row],[OrderUniqueIdentifier]])),"")</f>
        <v>XYT</v>
      </c>
    </row>
    <row r="10936" spans="1:37" x14ac:dyDescent="0.2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>
        <f>_xlfn.XLOOKUP(MIS[[#This Row],[TRADING SYMBOL]],[1]Sheet1!$D:$D,[1]Sheet1!$C:$C)</f>
        <v>9.25</v>
      </c>
      <c r="AE10936">
        <f>MIS[[#This Row],[OrderAverageTradedPrice]]*MIS[[#This Row],[OrderQuantity]]</f>
        <v>1957.4999999999998</v>
      </c>
      <c r="AF10936">
        <f>MIS[[#This Row],[LTP]]*MIS[[#This Row],[OrderQuantity]]</f>
        <v>2081.25</v>
      </c>
      <c r="AG10936">
        <f>IF(MIS[[#This Row],[OrderSide]]="SELL",MIS[[#This Row],[VALUE]]-MIS[[#This Row],[LIVE_VALUE]],MIS[[#This Row],[LIVE_VALUE]]-MIS[[#This Row],[VALUE]])</f>
        <v>-123.75000000000023</v>
      </c>
      <c r="AH10936" t="str" cm="1">
        <f t="array" ref="AH10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6" t="str">
        <f>MIS[[#This Row],[TRADING SYMBOL]]</f>
        <v>NIFTY2552223750PE</v>
      </c>
      <c r="AJ10936" t="str">
        <f>IF(RIGHT(MIS[[#This Row],[Main/Hedge]],4)="MAIN","MAIN","HEDGE")</f>
        <v>HEDGE</v>
      </c>
      <c r="AK10936" t="str" cm="1">
        <f t="array" ref="AK10936">_xlfn._xlws.FILTER(Table4[Column1],ISNUMBER(SEARCH(Table4[Column1],MIS[[#This Row],[OrderUniqueIdentifier]])),"")</f>
        <v>NOTREND</v>
      </c>
    </row>
    <row r="10937" spans="1:37" x14ac:dyDescent="0.2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>
        <f>_xlfn.XLOOKUP(MIS[[#This Row],[TRADING SYMBOL]],[1]Sheet1!$D:$D,[1]Sheet1!$C:$C)</f>
        <v>11.55</v>
      </c>
      <c r="AE10937">
        <f>MIS[[#This Row],[OrderAverageTradedPrice]]*MIS[[#This Row],[OrderQuantity]]</f>
        <v>672</v>
      </c>
      <c r="AF10937">
        <f>MIS[[#This Row],[LTP]]*MIS[[#This Row],[OrderQuantity]]</f>
        <v>693</v>
      </c>
      <c r="AG10937">
        <f>IF(MIS[[#This Row],[OrderSide]]="SELL",MIS[[#This Row],[VALUE]]-MIS[[#This Row],[LIVE_VALUE]],MIS[[#This Row],[LIVE_VALUE]]-MIS[[#This Row],[VALUE]])</f>
        <v>-21</v>
      </c>
      <c r="AH10937" t="str" cm="1">
        <f t="array" ref="AH10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37" t="str">
        <f>MIS[[#This Row],[TRADING SYMBOL]]</f>
        <v>SENSEX2552078400PE</v>
      </c>
      <c r="AJ10937" t="str">
        <f>IF(RIGHT(MIS[[#This Row],[Main/Hedge]],4)="MAIN","MAIN","HEDGE")</f>
        <v>HEDGE</v>
      </c>
      <c r="AK10937" t="str" cm="1">
        <f t="array" ref="AK10937">_xlfn._xlws.FILTER(Table4[Column1],ISNUMBER(SEARCH(Table4[Column1],MIS[[#This Row],[OrderUniqueIdentifier]])),"")</f>
        <v>XYT</v>
      </c>
    </row>
    <row r="10938" spans="1:37" x14ac:dyDescent="0.2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>
        <f>_xlfn.XLOOKUP(MIS[[#This Row],[TRADING SYMBOL]],[1]Sheet1!$D:$D,[1]Sheet1!$C:$C)</f>
        <v>17.8</v>
      </c>
      <c r="AE10938">
        <f>MIS[[#This Row],[OrderAverageTradedPrice]]*MIS[[#This Row],[OrderQuantity]]</f>
        <v>1336</v>
      </c>
      <c r="AF10938">
        <f>MIS[[#This Row],[LTP]]*MIS[[#This Row],[OrderQuantity]]</f>
        <v>1424</v>
      </c>
      <c r="AG10938">
        <f>IF(MIS[[#This Row],[OrderSide]]="SELL",MIS[[#This Row],[VALUE]]-MIS[[#This Row],[LIVE_VALUE]],MIS[[#This Row],[LIVE_VALUE]]-MIS[[#This Row],[VALUE]])</f>
        <v>-88</v>
      </c>
      <c r="AH10938" t="str" cm="1">
        <f t="array" ref="AH109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8" t="str">
        <f>MIS[[#This Row],[TRADING SYMBOL]]</f>
        <v>SENSEX2552084800CE</v>
      </c>
      <c r="AJ10938" t="str">
        <f>IF(RIGHT(MIS[[#This Row],[Main/Hedge]],4)="MAIN","MAIN","HEDGE")</f>
        <v>HEDGE</v>
      </c>
      <c r="AK10938" t="str" cm="1">
        <f t="array" ref="AK10938">_xlfn._xlws.FILTER(Table4[Column1],ISNUMBER(SEARCH(Table4[Column1],MIS[[#This Row],[OrderUniqueIdentifier]])),"")</f>
        <v>NOTREND</v>
      </c>
    </row>
    <row r="10939" spans="1:37" x14ac:dyDescent="0.2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>
        <f>_xlfn.XLOOKUP(MIS[[#This Row],[TRADING SYMBOL]],[1]Sheet1!$D:$D,[1]Sheet1!$C:$C)</f>
        <v>8.25</v>
      </c>
      <c r="AE10939">
        <f>MIS[[#This Row],[OrderAverageTradedPrice]]*MIS[[#This Row],[OrderQuantity]]</f>
        <v>781.99999999999795</v>
      </c>
      <c r="AF10939">
        <f>MIS[[#This Row],[LTP]]*MIS[[#This Row],[OrderQuantity]]</f>
        <v>495</v>
      </c>
      <c r="AG10939">
        <f>IF(MIS[[#This Row],[OrderSide]]="SELL",MIS[[#This Row],[VALUE]]-MIS[[#This Row],[LIVE_VALUE]],MIS[[#This Row],[LIVE_VALUE]]-MIS[[#This Row],[VALUE]])</f>
        <v>286.99999999999795</v>
      </c>
      <c r="AH10939" t="str" cm="1">
        <f t="array" ref="AH10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39" t="str">
        <f>MIS[[#This Row],[TRADING SYMBOL]]</f>
        <v>SENSEX2552078600PE</v>
      </c>
      <c r="AJ10939" t="str">
        <f>IF(RIGHT(MIS[[#This Row],[Main/Hedge]],4)="MAIN","MAIN","HEDGE")</f>
        <v>HEDGE</v>
      </c>
      <c r="AK10939" t="str" cm="1">
        <f t="array" ref="AK10939">_xlfn._xlws.FILTER(Table4[Column1],ISNUMBER(SEARCH(Table4[Column1],MIS[[#This Row],[OrderUniqueIdentifier]])),"")</f>
        <v>XYT</v>
      </c>
    </row>
    <row r="10940" spans="1:37" x14ac:dyDescent="0.2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>
        <f>_xlfn.XLOOKUP(MIS[[#This Row],[TRADING SYMBOL]],[1]Sheet1!$D:$D,[1]Sheet1!$C:$C)</f>
        <v>409.5</v>
      </c>
      <c r="AE10940">
        <f>MIS[[#This Row],[OrderAverageTradedPrice]]*MIS[[#This Row],[OrderQuantity]]</f>
        <v>8089</v>
      </c>
      <c r="AF10940">
        <f>MIS[[#This Row],[LTP]]*MIS[[#This Row],[OrderQuantity]]</f>
        <v>8190</v>
      </c>
      <c r="AG10940">
        <f>IF(MIS[[#This Row],[OrderSide]]="SELL",MIS[[#This Row],[VALUE]]-MIS[[#This Row],[LIVE_VALUE]],MIS[[#This Row],[LIVE_VALUE]]-MIS[[#This Row],[VALUE]])</f>
        <v>101</v>
      </c>
      <c r="AH10940" t="str" cm="1">
        <f t="array" ref="AH10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940" t="str">
        <f>MIS[[#This Row],[TRADING SYMBOL]]</f>
        <v>SENSEX2552082300PE</v>
      </c>
      <c r="AJ10940" t="str">
        <f>IF(RIGHT(MIS[[#This Row],[Main/Hedge]],4)="MAIN","MAIN","HEDGE")</f>
        <v>MAIN</v>
      </c>
      <c r="AK10940" t="str" cm="1">
        <f t="array" ref="AK10940">_xlfn._xlws.FILTER(Table4[Column1],ISNUMBER(SEARCH(Table4[Column1],MIS[[#This Row],[OrderUniqueIdentifier]])),"")</f>
        <v>LONGSHORT</v>
      </c>
    </row>
    <row r="10941" spans="1:37" x14ac:dyDescent="0.2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>
        <f>_xlfn.XLOOKUP(MIS[[#This Row],[TRADING SYMBOL]],[1]Sheet1!$D:$D,[1]Sheet1!$C:$C)</f>
        <v>3.05</v>
      </c>
      <c r="AE10941">
        <f>MIS[[#This Row],[OrderAverageTradedPrice]]*MIS[[#This Row],[OrderQuantity]]</f>
        <v>221.25</v>
      </c>
      <c r="AF10941">
        <f>MIS[[#This Row],[LTP]]*MIS[[#This Row],[OrderQuantity]]</f>
        <v>228.75</v>
      </c>
      <c r="AG10941">
        <f>IF(MIS[[#This Row],[OrderSide]]="SELL",MIS[[#This Row],[VALUE]]-MIS[[#This Row],[LIVE_VALUE]],MIS[[#This Row],[LIVE_VALUE]]-MIS[[#This Row],[VALUE]])</f>
        <v>-7.5</v>
      </c>
      <c r="AH10941" t="str" cm="1">
        <f t="array" ref="AH10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1" t="str">
        <f>MIS[[#This Row],[TRADING SYMBOL]]</f>
        <v>NIFTY2552226350CE</v>
      </c>
      <c r="AJ10941" t="str">
        <f>IF(RIGHT(MIS[[#This Row],[Main/Hedge]],4)="MAIN","MAIN","HEDGE")</f>
        <v>HEDGE</v>
      </c>
      <c r="AK10941" t="str" cm="1">
        <f t="array" ref="AK10941">_xlfn._xlws.FILTER(Table4[Column1],ISNUMBER(SEARCH(Table4[Column1],MIS[[#This Row],[OrderUniqueIdentifier]])),"")</f>
        <v>NOTREND</v>
      </c>
    </row>
    <row r="10942" spans="1:37" x14ac:dyDescent="0.2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>
        <f>_xlfn.XLOOKUP(MIS[[#This Row],[TRADING SYMBOL]],[1]Sheet1!$D:$D,[1]Sheet1!$C:$C)</f>
        <v>9.25</v>
      </c>
      <c r="AE10942">
        <f>MIS[[#This Row],[OrderAverageTradedPrice]]*MIS[[#This Row],[OrderQuantity]]</f>
        <v>656.25</v>
      </c>
      <c r="AF10942">
        <f>MIS[[#This Row],[LTP]]*MIS[[#This Row],[OrderQuantity]]</f>
        <v>693.75</v>
      </c>
      <c r="AG10942">
        <f>IF(MIS[[#This Row],[OrderSide]]="SELL",MIS[[#This Row],[VALUE]]-MIS[[#This Row],[LIVE_VALUE]],MIS[[#This Row],[LIVE_VALUE]]-MIS[[#This Row],[VALUE]])</f>
        <v>-37.5</v>
      </c>
      <c r="AH10942" t="str" cm="1">
        <f t="array" ref="AH109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2" t="str">
        <f>MIS[[#This Row],[TRADING SYMBOL]]</f>
        <v>NIFTY2552223750PE</v>
      </c>
      <c r="AJ10942" t="str">
        <f>IF(RIGHT(MIS[[#This Row],[Main/Hedge]],4)="MAIN","MAIN","HEDGE")</f>
        <v>HEDGE</v>
      </c>
      <c r="AK10942" t="str" cm="1">
        <f t="array" ref="AK10942">_xlfn._xlws.FILTER(Table4[Column1],ISNUMBER(SEARCH(Table4[Column1],MIS[[#This Row],[OrderUniqueIdentifier]])),"")</f>
        <v>NOTREND</v>
      </c>
    </row>
    <row r="10943" spans="1:37" x14ac:dyDescent="0.2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>
        <f>_xlfn.XLOOKUP(MIS[[#This Row],[TRADING SYMBOL]],[1]Sheet1!$D:$D,[1]Sheet1!$C:$C)</f>
        <v>17.8</v>
      </c>
      <c r="AE10943">
        <f>MIS[[#This Row],[OrderAverageTradedPrice]]*MIS[[#This Row],[OrderQuantity]]</f>
        <v>670</v>
      </c>
      <c r="AF10943">
        <f>MIS[[#This Row],[LTP]]*MIS[[#This Row],[OrderQuantity]]</f>
        <v>712</v>
      </c>
      <c r="AG10943">
        <f>IF(MIS[[#This Row],[OrderSide]]="SELL",MIS[[#This Row],[VALUE]]-MIS[[#This Row],[LIVE_VALUE]],MIS[[#This Row],[LIVE_VALUE]]-MIS[[#This Row],[VALUE]])</f>
        <v>-42</v>
      </c>
      <c r="AH10943" t="str" cm="1">
        <f t="array" ref="AH109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3" t="str">
        <f>MIS[[#This Row],[TRADING SYMBOL]]</f>
        <v>SENSEX2552084800CE</v>
      </c>
      <c r="AJ10943" t="str">
        <f>IF(RIGHT(MIS[[#This Row],[Main/Hedge]],4)="MAIN","MAIN","HEDGE")</f>
        <v>HEDGE</v>
      </c>
      <c r="AK10943" t="str" cm="1">
        <f t="array" ref="AK10943">_xlfn._xlws.FILTER(Table4[Column1],ISNUMBER(SEARCH(Table4[Column1],MIS[[#This Row],[OrderUniqueIdentifier]])),"")</f>
        <v>NOTREND</v>
      </c>
    </row>
    <row r="10944" spans="1:37" x14ac:dyDescent="0.2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>
        <f>_xlfn.XLOOKUP(MIS[[#This Row],[TRADING SYMBOL]],[1]Sheet1!$D:$D,[1]Sheet1!$C:$C)</f>
        <v>3.05</v>
      </c>
      <c r="AE10944">
        <f>MIS[[#This Row],[OrderAverageTradedPrice]]*MIS[[#This Row],[OrderQuantity]]</f>
        <v>442.5</v>
      </c>
      <c r="AF10944">
        <f>MIS[[#This Row],[LTP]]*MIS[[#This Row],[OrderQuantity]]</f>
        <v>457.5</v>
      </c>
      <c r="AG10944">
        <f>IF(MIS[[#This Row],[OrderSide]]="SELL",MIS[[#This Row],[VALUE]]-MIS[[#This Row],[LIVE_VALUE]],MIS[[#This Row],[LIVE_VALUE]]-MIS[[#This Row],[VALUE]])</f>
        <v>-15</v>
      </c>
      <c r="AH10944" t="str" cm="1">
        <f t="array" ref="AH10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4" t="str">
        <f>MIS[[#This Row],[TRADING SYMBOL]]</f>
        <v>NIFTY2552226350CE</v>
      </c>
      <c r="AJ10944" t="str">
        <f>IF(RIGHT(MIS[[#This Row],[Main/Hedge]],4)="MAIN","MAIN","HEDGE")</f>
        <v>HEDGE</v>
      </c>
      <c r="AK10944" t="str" cm="1">
        <f t="array" ref="AK10944">_xlfn._xlws.FILTER(Table4[Column1],ISNUMBER(SEARCH(Table4[Column1],MIS[[#This Row],[OrderUniqueIdentifier]])),"")</f>
        <v>NOTREND</v>
      </c>
    </row>
    <row r="10945" spans="1:37" x14ac:dyDescent="0.2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>
        <f>_xlfn.XLOOKUP(MIS[[#This Row],[TRADING SYMBOL]],[1]Sheet1!$D:$D,[1]Sheet1!$C:$C)</f>
        <v>9.25</v>
      </c>
      <c r="AE10945">
        <f>MIS[[#This Row],[OrderAverageTradedPrice]]*MIS[[#This Row],[OrderQuantity]]</f>
        <v>1312.5</v>
      </c>
      <c r="AF10945">
        <f>MIS[[#This Row],[LTP]]*MIS[[#This Row],[OrderQuantity]]</f>
        <v>1387.5</v>
      </c>
      <c r="AG10945">
        <f>IF(MIS[[#This Row],[OrderSide]]="SELL",MIS[[#This Row],[VALUE]]-MIS[[#This Row],[LIVE_VALUE]],MIS[[#This Row],[LIVE_VALUE]]-MIS[[#This Row],[VALUE]])</f>
        <v>-75</v>
      </c>
      <c r="AH10945" t="str" cm="1">
        <f t="array" ref="AH109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5" t="str">
        <f>MIS[[#This Row],[TRADING SYMBOL]]</f>
        <v>NIFTY2552223750PE</v>
      </c>
      <c r="AJ10945" t="str">
        <f>IF(RIGHT(MIS[[#This Row],[Main/Hedge]],4)="MAIN","MAIN","HEDGE")</f>
        <v>HEDGE</v>
      </c>
      <c r="AK10945" t="str" cm="1">
        <f t="array" ref="AK10945">_xlfn._xlws.FILTER(Table4[Column1],ISNUMBER(SEARCH(Table4[Column1],MIS[[#This Row],[OrderUniqueIdentifier]])),"")</f>
        <v>NOTREND</v>
      </c>
    </row>
    <row r="10946" spans="1:37" x14ac:dyDescent="0.2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>
        <f>_xlfn.XLOOKUP(MIS[[#This Row],[TRADING SYMBOL]],[1]Sheet1!$D:$D,[1]Sheet1!$C:$C)</f>
        <v>4.0999999999999996</v>
      </c>
      <c r="AE10946">
        <f>MIS[[#This Row],[OrderAverageTradedPrice]]*MIS[[#This Row],[OrderQuantity]]</f>
        <v>208</v>
      </c>
      <c r="AF10946">
        <f>MIS[[#This Row],[LTP]]*MIS[[#This Row],[OrderQuantity]]</f>
        <v>164</v>
      </c>
      <c r="AG10946">
        <f>IF(MIS[[#This Row],[OrderSide]]="SELL",MIS[[#This Row],[VALUE]]-MIS[[#This Row],[LIVE_VALUE]],MIS[[#This Row],[LIVE_VALUE]]-MIS[[#This Row],[VALUE]])</f>
        <v>44</v>
      </c>
      <c r="AH10946" t="str" cm="1">
        <f t="array" ref="AH10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46" t="str">
        <f>MIS[[#This Row],[TRADING SYMBOL]]</f>
        <v>SENSEX2552085900CE</v>
      </c>
      <c r="AJ10946" t="str">
        <f>IF(RIGHT(MIS[[#This Row],[Main/Hedge]],4)="MAIN","MAIN","HEDGE")</f>
        <v>HEDGE</v>
      </c>
      <c r="AK10946" t="str" cm="1">
        <f t="array" ref="AK10946">_xlfn._xlws.FILTER(Table4[Column1],ISNUMBER(SEARCH(Table4[Column1],MIS[[#This Row],[OrderUniqueIdentifier]])),"")</f>
        <v>XYT</v>
      </c>
    </row>
    <row r="10947" spans="1:37" x14ac:dyDescent="0.2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>
        <f>_xlfn.XLOOKUP(MIS[[#This Row],[TRADING SYMBOL]],[1]Sheet1!$D:$D,[1]Sheet1!$C:$C)</f>
        <v>11.55</v>
      </c>
      <c r="AE10947">
        <f>MIS[[#This Row],[OrderAverageTradedPrice]]*MIS[[#This Row],[OrderQuantity]]</f>
        <v>224</v>
      </c>
      <c r="AF10947">
        <f>MIS[[#This Row],[LTP]]*MIS[[#This Row],[OrderQuantity]]</f>
        <v>231</v>
      </c>
      <c r="AG10947">
        <f>IF(MIS[[#This Row],[OrderSide]]="SELL",MIS[[#This Row],[VALUE]]-MIS[[#This Row],[LIVE_VALUE]],MIS[[#This Row],[LIVE_VALUE]]-MIS[[#This Row],[VALUE]])</f>
        <v>-7</v>
      </c>
      <c r="AH10947" t="str" cm="1">
        <f t="array" ref="AH10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47" t="str">
        <f>MIS[[#This Row],[TRADING SYMBOL]]</f>
        <v>SENSEX2552078400PE</v>
      </c>
      <c r="AJ10947" t="str">
        <f>IF(RIGHT(MIS[[#This Row],[Main/Hedge]],4)="MAIN","MAIN","HEDGE")</f>
        <v>HEDGE</v>
      </c>
      <c r="AK10947" t="str" cm="1">
        <f t="array" ref="AK10947">_xlfn._xlws.FILTER(Table4[Column1],ISNUMBER(SEARCH(Table4[Column1],MIS[[#This Row],[OrderUniqueIdentifier]])),"")</f>
        <v>XYT</v>
      </c>
    </row>
    <row r="10948" spans="1:37" x14ac:dyDescent="0.2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>
        <f>_xlfn.XLOOKUP(MIS[[#This Row],[TRADING SYMBOL]],[1]Sheet1!$D:$D,[1]Sheet1!$C:$C)</f>
        <v>17.8</v>
      </c>
      <c r="AE10948">
        <f>MIS[[#This Row],[OrderAverageTradedPrice]]*MIS[[#This Row],[OrderQuantity]]</f>
        <v>670</v>
      </c>
      <c r="AF10948">
        <f>MIS[[#This Row],[LTP]]*MIS[[#This Row],[OrderQuantity]]</f>
        <v>712</v>
      </c>
      <c r="AG10948">
        <f>IF(MIS[[#This Row],[OrderSide]]="SELL",MIS[[#This Row],[VALUE]]-MIS[[#This Row],[LIVE_VALUE]],MIS[[#This Row],[LIVE_VALUE]]-MIS[[#This Row],[VALUE]])</f>
        <v>-42</v>
      </c>
      <c r="AH10948" t="str" cm="1">
        <f t="array" ref="AH109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8" t="str">
        <f>MIS[[#This Row],[TRADING SYMBOL]]</f>
        <v>SENSEX2552084800CE</v>
      </c>
      <c r="AJ10948" t="str">
        <f>IF(RIGHT(MIS[[#This Row],[Main/Hedge]],4)="MAIN","MAIN","HEDGE")</f>
        <v>HEDGE</v>
      </c>
      <c r="AK10948" t="str" cm="1">
        <f t="array" ref="AK10948">_xlfn._xlws.FILTER(Table4[Column1],ISNUMBER(SEARCH(Table4[Column1],MIS[[#This Row],[OrderUniqueIdentifier]])),"")</f>
        <v>NOTREND</v>
      </c>
    </row>
    <row r="10949" spans="1:37" x14ac:dyDescent="0.2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>
        <f>_xlfn.XLOOKUP(MIS[[#This Row],[TRADING SYMBOL]],[1]Sheet1!$D:$D,[1]Sheet1!$C:$C)</f>
        <v>9.25</v>
      </c>
      <c r="AE10949">
        <f>MIS[[#This Row],[OrderAverageTradedPrice]]*MIS[[#This Row],[OrderQuantity]]</f>
        <v>652.5</v>
      </c>
      <c r="AF10949">
        <f>MIS[[#This Row],[LTP]]*MIS[[#This Row],[OrderQuantity]]</f>
        <v>693.75</v>
      </c>
      <c r="AG10949">
        <f>IF(MIS[[#This Row],[OrderSide]]="SELL",MIS[[#This Row],[VALUE]]-MIS[[#This Row],[LIVE_VALUE]],MIS[[#This Row],[LIVE_VALUE]]-MIS[[#This Row],[VALUE]])</f>
        <v>-41.25</v>
      </c>
      <c r="AH10949" t="str" cm="1">
        <f t="array" ref="AH109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9" t="str">
        <f>MIS[[#This Row],[TRADING SYMBOL]]</f>
        <v>NIFTY2552223750PE</v>
      </c>
      <c r="AJ10949" t="str">
        <f>IF(RIGHT(MIS[[#This Row],[Main/Hedge]],4)="MAIN","MAIN","HEDGE")</f>
        <v>HEDGE</v>
      </c>
      <c r="AK10949" t="str" cm="1">
        <f t="array" ref="AK10949">_xlfn._xlws.FILTER(Table4[Column1],ISNUMBER(SEARCH(Table4[Column1],MIS[[#This Row],[OrderUniqueIdentifier]])),"")</f>
        <v>NOTREND</v>
      </c>
    </row>
    <row r="10950" spans="1:37" x14ac:dyDescent="0.2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>
        <f>_xlfn.XLOOKUP(MIS[[#This Row],[TRADING SYMBOL]],[1]Sheet1!$D:$D,[1]Sheet1!$C:$C)</f>
        <v>4.0999999999999996</v>
      </c>
      <c r="AE10950">
        <f>MIS[[#This Row],[OrderAverageTradedPrice]]*MIS[[#This Row],[OrderQuantity]]</f>
        <v>104</v>
      </c>
      <c r="AF10950">
        <f>MIS[[#This Row],[LTP]]*MIS[[#This Row],[OrderQuantity]]</f>
        <v>82</v>
      </c>
      <c r="AG10950">
        <f>IF(MIS[[#This Row],[OrderSide]]="SELL",MIS[[#This Row],[VALUE]]-MIS[[#This Row],[LIVE_VALUE]],MIS[[#This Row],[LIVE_VALUE]]-MIS[[#This Row],[VALUE]])</f>
        <v>22</v>
      </c>
      <c r="AH10950" t="str" cm="1">
        <f t="array" ref="AH10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50" t="str">
        <f>MIS[[#This Row],[TRADING SYMBOL]]</f>
        <v>SENSEX2552085900CE</v>
      </c>
      <c r="AJ10950" t="str">
        <f>IF(RIGHT(MIS[[#This Row],[Main/Hedge]],4)="MAIN","MAIN","HEDGE")</f>
        <v>HEDGE</v>
      </c>
      <c r="AK10950" t="str" cm="1">
        <f t="array" ref="AK10950">_xlfn._xlws.FILTER(Table4[Column1],ISNUMBER(SEARCH(Table4[Column1],MIS[[#This Row],[OrderUniqueIdentifier]])),"")</f>
        <v>XYT</v>
      </c>
    </row>
    <row r="10951" spans="1:37" x14ac:dyDescent="0.2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>
        <f>_xlfn.XLOOKUP(MIS[[#This Row],[TRADING SYMBOL]],[1]Sheet1!$D:$D,[1]Sheet1!$C:$C)</f>
        <v>11.55</v>
      </c>
      <c r="AE10951">
        <f>MIS[[#This Row],[OrderAverageTradedPrice]]*MIS[[#This Row],[OrderQuantity]]</f>
        <v>448</v>
      </c>
      <c r="AF10951">
        <f>MIS[[#This Row],[LTP]]*MIS[[#This Row],[OrderQuantity]]</f>
        <v>462</v>
      </c>
      <c r="AG10951">
        <f>IF(MIS[[#This Row],[OrderSide]]="SELL",MIS[[#This Row],[VALUE]]-MIS[[#This Row],[LIVE_VALUE]],MIS[[#This Row],[LIVE_VALUE]]-MIS[[#This Row],[VALUE]])</f>
        <v>-14</v>
      </c>
      <c r="AH10951" t="str" cm="1">
        <f t="array" ref="AH10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51" t="str">
        <f>MIS[[#This Row],[TRADING SYMBOL]]</f>
        <v>SENSEX2552078400PE</v>
      </c>
      <c r="AJ10951" t="str">
        <f>IF(RIGHT(MIS[[#This Row],[Main/Hedge]],4)="MAIN","MAIN","HEDGE")</f>
        <v>HEDGE</v>
      </c>
      <c r="AK10951" t="str" cm="1">
        <f t="array" ref="AK10951">_xlfn._xlws.FILTER(Table4[Column1],ISNUMBER(SEARCH(Table4[Column1],MIS[[#This Row],[OrderUniqueIdentifier]])),"")</f>
        <v>XYT</v>
      </c>
    </row>
    <row r="10952" spans="1:37" x14ac:dyDescent="0.2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>
        <f>_xlfn.XLOOKUP(MIS[[#This Row],[TRADING SYMBOL]],[1]Sheet1!$D:$D,[1]Sheet1!$C:$C)</f>
        <v>17.8</v>
      </c>
      <c r="AE10952">
        <f>MIS[[#This Row],[OrderAverageTradedPrice]]*MIS[[#This Row],[OrderQuantity]]</f>
        <v>335</v>
      </c>
      <c r="AF10952">
        <f>MIS[[#This Row],[LTP]]*MIS[[#This Row],[OrderQuantity]]</f>
        <v>356</v>
      </c>
      <c r="AG10952">
        <f>IF(MIS[[#This Row],[OrderSide]]="SELL",MIS[[#This Row],[VALUE]]-MIS[[#This Row],[LIVE_VALUE]],MIS[[#This Row],[LIVE_VALUE]]-MIS[[#This Row],[VALUE]])</f>
        <v>-21</v>
      </c>
      <c r="AH10952" t="str" cm="1">
        <f t="array" ref="AH109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2" t="str">
        <f>MIS[[#This Row],[TRADING SYMBOL]]</f>
        <v>SENSEX2552084800CE</v>
      </c>
      <c r="AJ10952" t="str">
        <f>IF(RIGHT(MIS[[#This Row],[Main/Hedge]],4)="MAIN","MAIN","HEDGE")</f>
        <v>HEDGE</v>
      </c>
      <c r="AK10952" t="str" cm="1">
        <f t="array" ref="AK10952">_xlfn._xlws.FILTER(Table4[Column1],ISNUMBER(SEARCH(Table4[Column1],MIS[[#This Row],[OrderUniqueIdentifier]])),"")</f>
        <v>NOTREND</v>
      </c>
    </row>
    <row r="10953" spans="1:37" x14ac:dyDescent="0.2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>
        <f>_xlfn.XLOOKUP(MIS[[#This Row],[TRADING SYMBOL]],[1]Sheet1!$D:$D,[1]Sheet1!$C:$C)</f>
        <v>409.5</v>
      </c>
      <c r="AE10953">
        <f>MIS[[#This Row],[OrderAverageTradedPrice]]*MIS[[#This Row],[OrderQuantity]]</f>
        <v>8114</v>
      </c>
      <c r="AF10953">
        <f>MIS[[#This Row],[LTP]]*MIS[[#This Row],[OrderQuantity]]</f>
        <v>8190</v>
      </c>
      <c r="AG10953">
        <f>IF(MIS[[#This Row],[OrderSide]]="SELL",MIS[[#This Row],[VALUE]]-MIS[[#This Row],[LIVE_VALUE]],MIS[[#This Row],[LIVE_VALUE]]-MIS[[#This Row],[VALUE]])</f>
        <v>76</v>
      </c>
      <c r="AH10953" t="str" cm="1">
        <f t="array" ref="AH10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953" t="str">
        <f>MIS[[#This Row],[TRADING SYMBOL]]</f>
        <v>SENSEX2552082300PE</v>
      </c>
      <c r="AJ10953" t="str">
        <f>IF(RIGHT(MIS[[#This Row],[Main/Hedge]],4)="MAIN","MAIN","HEDGE")</f>
        <v>MAIN</v>
      </c>
      <c r="AK10953" t="str" cm="1">
        <f t="array" ref="AK10953">_xlfn._xlws.FILTER(Table4[Column1],ISNUMBER(SEARCH(Table4[Column1],MIS[[#This Row],[OrderUniqueIdentifier]])),"")</f>
        <v>LONGSHORT</v>
      </c>
    </row>
    <row r="10954" spans="1:37" x14ac:dyDescent="0.2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>
        <f>_xlfn.XLOOKUP(MIS[[#This Row],[TRADING SYMBOL]],[1]Sheet1!$D:$D,[1]Sheet1!$C:$C)</f>
        <v>115.45</v>
      </c>
      <c r="AE10954">
        <f>MIS[[#This Row],[OrderAverageTradedPrice]]*MIS[[#This Row],[OrderQuantity]]</f>
        <v>4422</v>
      </c>
      <c r="AF10954">
        <f>MIS[[#This Row],[LTP]]*MIS[[#This Row],[OrderQuantity]]</f>
        <v>4618</v>
      </c>
      <c r="AG10954">
        <f>IF(MIS[[#This Row],[OrderSide]]="SELL",MIS[[#This Row],[VALUE]]-MIS[[#This Row],[LIVE_VALUE]],MIS[[#This Row],[LIVE_VALUE]]-MIS[[#This Row],[VALUE]])</f>
        <v>196</v>
      </c>
      <c r="AH10954" t="str" cm="1">
        <f t="array" ref="AH10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54" t="str">
        <f>MIS[[#This Row],[TRADING SYMBOL]]</f>
        <v>SENSEX2552081100PE</v>
      </c>
      <c r="AJ10954" t="str">
        <f>IF(RIGHT(MIS[[#This Row],[Main/Hedge]],4)="MAIN","MAIN","HEDGE")</f>
        <v>MAIN</v>
      </c>
      <c r="AK10954" t="str" cm="1">
        <f t="array" ref="AK10954">_xlfn._xlws.FILTER(Table4[Column1],ISNUMBER(SEARCH(Table4[Column1],MIS[[#This Row],[OrderUniqueIdentifier]])),"")</f>
        <v>XYT</v>
      </c>
    </row>
    <row r="10955" spans="1:37" x14ac:dyDescent="0.2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>
        <f>_xlfn.XLOOKUP(MIS[[#This Row],[TRADING SYMBOL]],[1]Sheet1!$D:$D,[1]Sheet1!$C:$C)</f>
        <v>9.25</v>
      </c>
      <c r="AE10955">
        <f>MIS[[#This Row],[OrderAverageTradedPrice]]*MIS[[#This Row],[OrderQuantity]]</f>
        <v>656.25</v>
      </c>
      <c r="AF10955">
        <f>MIS[[#This Row],[LTP]]*MIS[[#This Row],[OrderQuantity]]</f>
        <v>693.75</v>
      </c>
      <c r="AG10955">
        <f>IF(MIS[[#This Row],[OrderSide]]="SELL",MIS[[#This Row],[VALUE]]-MIS[[#This Row],[LIVE_VALUE]],MIS[[#This Row],[LIVE_VALUE]]-MIS[[#This Row],[VALUE]])</f>
        <v>-37.5</v>
      </c>
      <c r="AH10955" t="str" cm="1">
        <f t="array" ref="AH109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5" t="str">
        <f>MIS[[#This Row],[TRADING SYMBOL]]</f>
        <v>NIFTY2552223750PE</v>
      </c>
      <c r="AJ10955" t="str">
        <f>IF(RIGHT(MIS[[#This Row],[Main/Hedge]],4)="MAIN","MAIN","HEDGE")</f>
        <v>HEDGE</v>
      </c>
      <c r="AK10955" t="str" cm="1">
        <f t="array" ref="AK10955">_xlfn._xlws.FILTER(Table4[Column1],ISNUMBER(SEARCH(Table4[Column1],MIS[[#This Row],[OrderUniqueIdentifier]])),"")</f>
        <v>NOTREND</v>
      </c>
    </row>
    <row r="10956" spans="1:37" x14ac:dyDescent="0.2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>
        <f>_xlfn.XLOOKUP(MIS[[#This Row],[TRADING SYMBOL]],[1]Sheet1!$D:$D,[1]Sheet1!$C:$C)</f>
        <v>4.0999999999999996</v>
      </c>
      <c r="AE10956">
        <f>MIS[[#This Row],[OrderAverageTradedPrice]]*MIS[[#This Row],[OrderQuantity]]</f>
        <v>104</v>
      </c>
      <c r="AF10956">
        <f>MIS[[#This Row],[LTP]]*MIS[[#This Row],[OrderQuantity]]</f>
        <v>82</v>
      </c>
      <c r="AG10956">
        <f>IF(MIS[[#This Row],[OrderSide]]="SELL",MIS[[#This Row],[VALUE]]-MIS[[#This Row],[LIVE_VALUE]],MIS[[#This Row],[LIVE_VALUE]]-MIS[[#This Row],[VALUE]])</f>
        <v>22</v>
      </c>
      <c r="AH10956" t="str" cm="1">
        <f t="array" ref="AH10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56" t="str">
        <f>MIS[[#This Row],[TRADING SYMBOL]]</f>
        <v>SENSEX2552085900CE</v>
      </c>
      <c r="AJ10956" t="str">
        <f>IF(RIGHT(MIS[[#This Row],[Main/Hedge]],4)="MAIN","MAIN","HEDGE")</f>
        <v>HEDGE</v>
      </c>
      <c r="AK10956" t="str" cm="1">
        <f t="array" ref="AK10956">_xlfn._xlws.FILTER(Table4[Column1],ISNUMBER(SEARCH(Table4[Column1],MIS[[#This Row],[OrderUniqueIdentifier]])),"")</f>
        <v>XYT</v>
      </c>
    </row>
    <row r="10957" spans="1:37" x14ac:dyDescent="0.2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>
        <f>_xlfn.XLOOKUP(MIS[[#This Row],[TRADING SYMBOL]],[1]Sheet1!$D:$D,[1]Sheet1!$C:$C)</f>
        <v>17.8</v>
      </c>
      <c r="AE10957">
        <f>MIS[[#This Row],[OrderAverageTradedPrice]]*MIS[[#This Row],[OrderQuantity]]</f>
        <v>672</v>
      </c>
      <c r="AF10957">
        <f>MIS[[#This Row],[LTP]]*MIS[[#This Row],[OrderQuantity]]</f>
        <v>712</v>
      </c>
      <c r="AG10957">
        <f>IF(MIS[[#This Row],[OrderSide]]="SELL",MIS[[#This Row],[VALUE]]-MIS[[#This Row],[LIVE_VALUE]],MIS[[#This Row],[LIVE_VALUE]]-MIS[[#This Row],[VALUE]])</f>
        <v>-40</v>
      </c>
      <c r="AH10957" t="str" cm="1">
        <f t="array" ref="AH109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7" t="str">
        <f>MIS[[#This Row],[TRADING SYMBOL]]</f>
        <v>SENSEX2552084800CE</v>
      </c>
      <c r="AJ10957" t="str">
        <f>IF(RIGHT(MIS[[#This Row],[Main/Hedge]],4)="MAIN","MAIN","HEDGE")</f>
        <v>HEDGE</v>
      </c>
      <c r="AK10957" t="str" cm="1">
        <f t="array" ref="AK10957">_xlfn._xlws.FILTER(Table4[Column1],ISNUMBER(SEARCH(Table4[Column1],MIS[[#This Row],[OrderUniqueIdentifier]])),"")</f>
        <v>NOTREND</v>
      </c>
    </row>
    <row r="10958" spans="1:37" x14ac:dyDescent="0.2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>
        <f>_xlfn.XLOOKUP(MIS[[#This Row],[TRADING SYMBOL]],[1]Sheet1!$D:$D,[1]Sheet1!$C:$C)</f>
        <v>10</v>
      </c>
      <c r="AE10958">
        <f>MIS[[#This Row],[OrderAverageTradedPrice]]*MIS[[#This Row],[OrderQuantity]]</f>
        <v>472</v>
      </c>
      <c r="AF10958">
        <f>MIS[[#This Row],[LTP]]*MIS[[#This Row],[OrderQuantity]]</f>
        <v>400</v>
      </c>
      <c r="AG10958">
        <f>IF(MIS[[#This Row],[OrderSide]]="SELL",MIS[[#This Row],[VALUE]]-MIS[[#This Row],[LIVE_VALUE]],MIS[[#This Row],[LIVE_VALUE]]-MIS[[#This Row],[VALUE]])</f>
        <v>72</v>
      </c>
      <c r="AH10958" t="str" cm="1">
        <f t="array" ref="AH10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58" t="str">
        <f>MIS[[#This Row],[TRADING SYMBOL]]</f>
        <v>SENSEX2552078500PE</v>
      </c>
      <c r="AJ10958" t="str">
        <f>IF(RIGHT(MIS[[#This Row],[Main/Hedge]],4)="MAIN","MAIN","HEDGE")</f>
        <v>HEDGE</v>
      </c>
      <c r="AK10958" t="str" cm="1">
        <f t="array" ref="AK10958">_xlfn._xlws.FILTER(Table4[Column1],ISNUMBER(SEARCH(Table4[Column1],MIS[[#This Row],[OrderUniqueIdentifier]])),"")</f>
        <v>XYT</v>
      </c>
    </row>
    <row r="10959" spans="1:37" x14ac:dyDescent="0.2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>
        <f>_xlfn.XLOOKUP(MIS[[#This Row],[TRADING SYMBOL]],[1]Sheet1!$D:$D,[1]Sheet1!$C:$C)</f>
        <v>3.05</v>
      </c>
      <c r="AE10959">
        <f>MIS[[#This Row],[OrderAverageTradedPrice]]*MIS[[#This Row],[OrderQuantity]]</f>
        <v>221.25</v>
      </c>
      <c r="AF10959">
        <f>MIS[[#This Row],[LTP]]*MIS[[#This Row],[OrderQuantity]]</f>
        <v>228.75</v>
      </c>
      <c r="AG10959">
        <f>IF(MIS[[#This Row],[OrderSide]]="SELL",MIS[[#This Row],[VALUE]]-MIS[[#This Row],[LIVE_VALUE]],MIS[[#This Row],[LIVE_VALUE]]-MIS[[#This Row],[VALUE]])</f>
        <v>-7.5</v>
      </c>
      <c r="AH10959" t="str" cm="1">
        <f t="array" ref="AH109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9" t="str">
        <f>MIS[[#This Row],[TRADING SYMBOL]]</f>
        <v>NIFTY2552226350CE</v>
      </c>
      <c r="AJ10959" t="str">
        <f>IF(RIGHT(MIS[[#This Row],[Main/Hedge]],4)="MAIN","MAIN","HEDGE")</f>
        <v>HEDGE</v>
      </c>
      <c r="AK10959" t="str" cm="1">
        <f t="array" ref="AK10959">_xlfn._xlws.FILTER(Table4[Column1],ISNUMBER(SEARCH(Table4[Column1],MIS[[#This Row],[OrderUniqueIdentifier]])),"")</f>
        <v>NOTREND</v>
      </c>
    </row>
    <row r="10960" spans="1:37" x14ac:dyDescent="0.2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>
        <f>_xlfn.XLOOKUP(MIS[[#This Row],[TRADING SYMBOL]],[1]Sheet1!$D:$D,[1]Sheet1!$C:$C)</f>
        <v>4.0999999999999996</v>
      </c>
      <c r="AE10960">
        <f>MIS[[#This Row],[OrderAverageTradedPrice]]*MIS[[#This Row],[OrderQuantity]]</f>
        <v>104</v>
      </c>
      <c r="AF10960">
        <f>MIS[[#This Row],[LTP]]*MIS[[#This Row],[OrderQuantity]]</f>
        <v>82</v>
      </c>
      <c r="AG10960">
        <f>IF(MIS[[#This Row],[OrderSide]]="SELL",MIS[[#This Row],[VALUE]]-MIS[[#This Row],[LIVE_VALUE]],MIS[[#This Row],[LIVE_VALUE]]-MIS[[#This Row],[VALUE]])</f>
        <v>22</v>
      </c>
      <c r="AH10960" t="str" cm="1">
        <f t="array" ref="AH10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60" t="str">
        <f>MIS[[#This Row],[TRADING SYMBOL]]</f>
        <v>SENSEX2552085900CE</v>
      </c>
      <c r="AJ10960" t="str">
        <f>IF(RIGHT(MIS[[#This Row],[Main/Hedge]],4)="MAIN","MAIN","HEDGE")</f>
        <v>HEDGE</v>
      </c>
      <c r="AK10960" t="str" cm="1">
        <f t="array" ref="AK10960">_xlfn._xlws.FILTER(Table4[Column1],ISNUMBER(SEARCH(Table4[Column1],MIS[[#This Row],[OrderUniqueIdentifier]])),"")</f>
        <v>XYT</v>
      </c>
    </row>
    <row r="10961" spans="1:37" x14ac:dyDescent="0.2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>
        <f>_xlfn.XLOOKUP(MIS[[#This Row],[TRADING SYMBOL]],[1]Sheet1!$D:$D,[1]Sheet1!$C:$C)</f>
        <v>17.8</v>
      </c>
      <c r="AE10961">
        <f>MIS[[#This Row],[OrderAverageTradedPrice]]*MIS[[#This Row],[OrderQuantity]]</f>
        <v>670</v>
      </c>
      <c r="AF10961">
        <f>MIS[[#This Row],[LTP]]*MIS[[#This Row],[OrderQuantity]]</f>
        <v>712</v>
      </c>
      <c r="AG10961">
        <f>IF(MIS[[#This Row],[OrderSide]]="SELL",MIS[[#This Row],[VALUE]]-MIS[[#This Row],[LIVE_VALUE]],MIS[[#This Row],[LIVE_VALUE]]-MIS[[#This Row],[VALUE]])</f>
        <v>-42</v>
      </c>
      <c r="AH10961" t="str" cm="1">
        <f t="array" ref="AH10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1" t="str">
        <f>MIS[[#This Row],[TRADING SYMBOL]]</f>
        <v>SENSEX2552084800CE</v>
      </c>
      <c r="AJ10961" t="str">
        <f>IF(RIGHT(MIS[[#This Row],[Main/Hedge]],4)="MAIN","MAIN","HEDGE")</f>
        <v>HEDGE</v>
      </c>
      <c r="AK10961" t="str" cm="1">
        <f t="array" ref="AK10961">_xlfn._xlws.FILTER(Table4[Column1],ISNUMBER(SEARCH(Table4[Column1],MIS[[#This Row],[OrderUniqueIdentifier]])),"")</f>
        <v>NOTREND</v>
      </c>
    </row>
    <row r="10962" spans="1:37" x14ac:dyDescent="0.2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>
        <f>_xlfn.XLOOKUP(MIS[[#This Row],[TRADING SYMBOL]],[1]Sheet1!$D:$D,[1]Sheet1!$C:$C)</f>
        <v>10</v>
      </c>
      <c r="AE10962">
        <f>MIS[[#This Row],[OrderAverageTradedPrice]]*MIS[[#This Row],[OrderQuantity]]</f>
        <v>236</v>
      </c>
      <c r="AF10962">
        <f>MIS[[#This Row],[LTP]]*MIS[[#This Row],[OrderQuantity]]</f>
        <v>200</v>
      </c>
      <c r="AG10962">
        <f>IF(MIS[[#This Row],[OrderSide]]="SELL",MIS[[#This Row],[VALUE]]-MIS[[#This Row],[LIVE_VALUE]],MIS[[#This Row],[LIVE_VALUE]]-MIS[[#This Row],[VALUE]])</f>
        <v>36</v>
      </c>
      <c r="AH10962" t="str" cm="1">
        <f t="array" ref="AH10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62" t="str">
        <f>MIS[[#This Row],[TRADING SYMBOL]]</f>
        <v>SENSEX2552078500PE</v>
      </c>
      <c r="AJ10962" t="str">
        <f>IF(RIGHT(MIS[[#This Row],[Main/Hedge]],4)="MAIN","MAIN","HEDGE")</f>
        <v>HEDGE</v>
      </c>
      <c r="AK10962" t="str" cm="1">
        <f t="array" ref="AK10962">_xlfn._xlws.FILTER(Table4[Column1],ISNUMBER(SEARCH(Table4[Column1],MIS[[#This Row],[OrderUniqueIdentifier]])),"")</f>
        <v>XYT</v>
      </c>
    </row>
    <row r="10963" spans="1:37" x14ac:dyDescent="0.2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>
        <f>_xlfn.XLOOKUP(MIS[[#This Row],[TRADING SYMBOL]],[1]Sheet1!$D:$D,[1]Sheet1!$C:$C)</f>
        <v>4.0999999999999996</v>
      </c>
      <c r="AE10963">
        <f>MIS[[#This Row],[OrderAverageTradedPrice]]*MIS[[#This Row],[OrderQuantity]]</f>
        <v>104</v>
      </c>
      <c r="AF10963">
        <f>MIS[[#This Row],[LTP]]*MIS[[#This Row],[OrderQuantity]]</f>
        <v>82</v>
      </c>
      <c r="AG10963">
        <f>IF(MIS[[#This Row],[OrderSide]]="SELL",MIS[[#This Row],[VALUE]]-MIS[[#This Row],[LIVE_VALUE]],MIS[[#This Row],[LIVE_VALUE]]-MIS[[#This Row],[VALUE]])</f>
        <v>22</v>
      </c>
      <c r="AH10963" t="str" cm="1">
        <f t="array" ref="AH10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63" t="str">
        <f>MIS[[#This Row],[TRADING SYMBOL]]</f>
        <v>SENSEX2552085900CE</v>
      </c>
      <c r="AJ10963" t="str">
        <f>IF(RIGHT(MIS[[#This Row],[Main/Hedge]],4)="MAIN","MAIN","HEDGE")</f>
        <v>HEDGE</v>
      </c>
      <c r="AK10963" t="str" cm="1">
        <f t="array" ref="AK10963">_xlfn._xlws.FILTER(Table4[Column1],ISNUMBER(SEARCH(Table4[Column1],MIS[[#This Row],[OrderUniqueIdentifier]])),"")</f>
        <v>XYT</v>
      </c>
    </row>
    <row r="10964" spans="1:37" x14ac:dyDescent="0.2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>
        <f>_xlfn.XLOOKUP(MIS[[#This Row],[TRADING SYMBOL]],[1]Sheet1!$D:$D,[1]Sheet1!$C:$C)</f>
        <v>10</v>
      </c>
      <c r="AE10964">
        <f>MIS[[#This Row],[OrderAverageTradedPrice]]*MIS[[#This Row],[OrderQuantity]]</f>
        <v>236</v>
      </c>
      <c r="AF10964">
        <f>MIS[[#This Row],[LTP]]*MIS[[#This Row],[OrderQuantity]]</f>
        <v>200</v>
      </c>
      <c r="AG10964">
        <f>IF(MIS[[#This Row],[OrderSide]]="SELL",MIS[[#This Row],[VALUE]]-MIS[[#This Row],[LIVE_VALUE]],MIS[[#This Row],[LIVE_VALUE]]-MIS[[#This Row],[VALUE]])</f>
        <v>36</v>
      </c>
      <c r="AH10964" t="str" cm="1">
        <f t="array" ref="AH10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64" t="str">
        <f>MIS[[#This Row],[TRADING SYMBOL]]</f>
        <v>SENSEX2552078500PE</v>
      </c>
      <c r="AJ10964" t="str">
        <f>IF(RIGHT(MIS[[#This Row],[Main/Hedge]],4)="MAIN","MAIN","HEDGE")</f>
        <v>HEDGE</v>
      </c>
      <c r="AK10964" t="str" cm="1">
        <f t="array" ref="AK10964">_xlfn._xlws.FILTER(Table4[Column1],ISNUMBER(SEARCH(Table4[Column1],MIS[[#This Row],[OrderUniqueIdentifier]])),"")</f>
        <v>XYT</v>
      </c>
    </row>
    <row r="10965" spans="1:37" x14ac:dyDescent="0.2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>
        <f>_xlfn.XLOOKUP(MIS[[#This Row],[TRADING SYMBOL]],[1]Sheet1!$D:$D,[1]Sheet1!$C:$C)</f>
        <v>3.05</v>
      </c>
      <c r="AE10965">
        <f>MIS[[#This Row],[OrderAverageTradedPrice]]*MIS[[#This Row],[OrderQuantity]]</f>
        <v>221.25</v>
      </c>
      <c r="AF10965">
        <f>MIS[[#This Row],[LTP]]*MIS[[#This Row],[OrderQuantity]]</f>
        <v>228.75</v>
      </c>
      <c r="AG10965">
        <f>IF(MIS[[#This Row],[OrderSide]]="SELL",MIS[[#This Row],[VALUE]]-MIS[[#This Row],[LIVE_VALUE]],MIS[[#This Row],[LIVE_VALUE]]-MIS[[#This Row],[VALUE]])</f>
        <v>-7.5</v>
      </c>
      <c r="AH10965" t="str" cm="1">
        <f t="array" ref="AH109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5" t="str">
        <f>MIS[[#This Row],[TRADING SYMBOL]]</f>
        <v>NIFTY2552226350CE</v>
      </c>
      <c r="AJ10965" t="str">
        <f>IF(RIGHT(MIS[[#This Row],[Main/Hedge]],4)="MAIN","MAIN","HEDGE")</f>
        <v>HEDGE</v>
      </c>
      <c r="AK10965" t="str" cm="1">
        <f t="array" ref="AK10965">_xlfn._xlws.FILTER(Table4[Column1],ISNUMBER(SEARCH(Table4[Column1],MIS[[#This Row],[OrderUniqueIdentifier]])),"")</f>
        <v>NOTREND</v>
      </c>
    </row>
    <row r="10966" spans="1:37" x14ac:dyDescent="0.2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>
        <f>_xlfn.XLOOKUP(MIS[[#This Row],[TRADING SYMBOL]],[1]Sheet1!$D:$D,[1]Sheet1!$C:$C)</f>
        <v>4.0999999999999996</v>
      </c>
      <c r="AE10966">
        <f>MIS[[#This Row],[OrderAverageTradedPrice]]*MIS[[#This Row],[OrderQuantity]]</f>
        <v>208</v>
      </c>
      <c r="AF10966">
        <f>MIS[[#This Row],[LTP]]*MIS[[#This Row],[OrderQuantity]]</f>
        <v>164</v>
      </c>
      <c r="AG10966">
        <f>IF(MIS[[#This Row],[OrderSide]]="SELL",MIS[[#This Row],[VALUE]]-MIS[[#This Row],[LIVE_VALUE]],MIS[[#This Row],[LIVE_VALUE]]-MIS[[#This Row],[VALUE]])</f>
        <v>44</v>
      </c>
      <c r="AH10966" t="str" cm="1">
        <f t="array" ref="AH10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66" t="str">
        <f>MIS[[#This Row],[TRADING SYMBOL]]</f>
        <v>SENSEX2552085900CE</v>
      </c>
      <c r="AJ10966" t="str">
        <f>IF(RIGHT(MIS[[#This Row],[Main/Hedge]],4)="MAIN","MAIN","HEDGE")</f>
        <v>HEDGE</v>
      </c>
      <c r="AK10966" t="str" cm="1">
        <f t="array" ref="AK10966">_xlfn._xlws.FILTER(Table4[Column1],ISNUMBER(SEARCH(Table4[Column1],MIS[[#This Row],[OrderUniqueIdentifier]])),"")</f>
        <v>XYT</v>
      </c>
    </row>
    <row r="10967" spans="1:37" x14ac:dyDescent="0.2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>
        <f>_xlfn.XLOOKUP(MIS[[#This Row],[TRADING SYMBOL]],[1]Sheet1!$D:$D,[1]Sheet1!$C:$C)</f>
        <v>4.0999999999999996</v>
      </c>
      <c r="AE10967">
        <f>MIS[[#This Row],[OrderAverageTradedPrice]]*MIS[[#This Row],[OrderQuantity]]</f>
        <v>104</v>
      </c>
      <c r="AF10967">
        <f>MIS[[#This Row],[LTP]]*MIS[[#This Row],[OrderQuantity]]</f>
        <v>82</v>
      </c>
      <c r="AG10967">
        <f>IF(MIS[[#This Row],[OrderSide]]="SELL",MIS[[#This Row],[VALUE]]-MIS[[#This Row],[LIVE_VALUE]],MIS[[#This Row],[LIVE_VALUE]]-MIS[[#This Row],[VALUE]])</f>
        <v>22</v>
      </c>
      <c r="AH10967" t="str" cm="1">
        <f t="array" ref="AH10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67" t="str">
        <f>MIS[[#This Row],[TRADING SYMBOL]]</f>
        <v>SENSEX2552085900CE</v>
      </c>
      <c r="AJ10967" t="str">
        <f>IF(RIGHT(MIS[[#This Row],[Main/Hedge]],4)="MAIN","MAIN","HEDGE")</f>
        <v>HEDGE</v>
      </c>
      <c r="AK10967" t="str" cm="1">
        <f t="array" ref="AK10967">_xlfn._xlws.FILTER(Table4[Column1],ISNUMBER(SEARCH(Table4[Column1],MIS[[#This Row],[OrderUniqueIdentifier]])),"")</f>
        <v>XYT</v>
      </c>
    </row>
    <row r="10968" spans="1:37" x14ac:dyDescent="0.2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>
        <f>_xlfn.XLOOKUP(MIS[[#This Row],[TRADING SYMBOL]],[1]Sheet1!$D:$D,[1]Sheet1!$C:$C)</f>
        <v>17.8</v>
      </c>
      <c r="AE10968">
        <f>MIS[[#This Row],[OrderAverageTradedPrice]]*MIS[[#This Row],[OrderQuantity]]</f>
        <v>670</v>
      </c>
      <c r="AF10968">
        <f>MIS[[#This Row],[LTP]]*MIS[[#This Row],[OrderQuantity]]</f>
        <v>712</v>
      </c>
      <c r="AG10968">
        <f>IF(MIS[[#This Row],[OrderSide]]="SELL",MIS[[#This Row],[VALUE]]-MIS[[#This Row],[LIVE_VALUE]],MIS[[#This Row],[LIVE_VALUE]]-MIS[[#This Row],[VALUE]])</f>
        <v>-42</v>
      </c>
      <c r="AH10968" t="str" cm="1">
        <f t="array" ref="AH109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8" t="str">
        <f>MIS[[#This Row],[TRADING SYMBOL]]</f>
        <v>SENSEX2552084800CE</v>
      </c>
      <c r="AJ10968" t="str">
        <f>IF(RIGHT(MIS[[#This Row],[Main/Hedge]],4)="MAIN","MAIN","HEDGE")</f>
        <v>HEDGE</v>
      </c>
      <c r="AK10968" t="str" cm="1">
        <f t="array" ref="AK10968">_xlfn._xlws.FILTER(Table4[Column1],ISNUMBER(SEARCH(Table4[Column1],MIS[[#This Row],[OrderUniqueIdentifier]])),"")</f>
        <v>NOTREND</v>
      </c>
    </row>
    <row r="10969" spans="1:37" x14ac:dyDescent="0.2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>
        <f>_xlfn.XLOOKUP(MIS[[#This Row],[TRADING SYMBOL]],[1]Sheet1!$D:$D,[1]Sheet1!$C:$C)</f>
        <v>3.05</v>
      </c>
      <c r="AE10969">
        <f>MIS[[#This Row],[OrderAverageTradedPrice]]*MIS[[#This Row],[OrderQuantity]]</f>
        <v>221.25</v>
      </c>
      <c r="AF10969">
        <f>MIS[[#This Row],[LTP]]*MIS[[#This Row],[OrderQuantity]]</f>
        <v>228.75</v>
      </c>
      <c r="AG10969">
        <f>IF(MIS[[#This Row],[OrderSide]]="SELL",MIS[[#This Row],[VALUE]]-MIS[[#This Row],[LIVE_VALUE]],MIS[[#This Row],[LIVE_VALUE]]-MIS[[#This Row],[VALUE]])</f>
        <v>-7.5</v>
      </c>
      <c r="AH10969" t="str" cm="1">
        <f t="array" ref="AH109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9" t="str">
        <f>MIS[[#This Row],[TRADING SYMBOL]]</f>
        <v>NIFTY2552226350CE</v>
      </c>
      <c r="AJ10969" t="str">
        <f>IF(RIGHT(MIS[[#This Row],[Main/Hedge]],4)="MAIN","MAIN","HEDGE")</f>
        <v>HEDGE</v>
      </c>
      <c r="AK10969" t="str" cm="1">
        <f t="array" ref="AK10969">_xlfn._xlws.FILTER(Table4[Column1],ISNUMBER(SEARCH(Table4[Column1],MIS[[#This Row],[OrderUniqueIdentifier]])),"")</f>
        <v>NOTREND</v>
      </c>
    </row>
    <row r="10970" spans="1:37" x14ac:dyDescent="0.2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>
        <f>_xlfn.XLOOKUP(MIS[[#This Row],[TRADING SYMBOL]],[1]Sheet1!$D:$D,[1]Sheet1!$C:$C)</f>
        <v>409.5</v>
      </c>
      <c r="AE10970">
        <f>MIS[[#This Row],[OrderAverageTradedPrice]]*MIS[[#This Row],[OrderQuantity]]</f>
        <v>16162</v>
      </c>
      <c r="AF10970">
        <f>MIS[[#This Row],[LTP]]*MIS[[#This Row],[OrderQuantity]]</f>
        <v>16380</v>
      </c>
      <c r="AG10970">
        <f>IF(MIS[[#This Row],[OrderSide]]="SELL",MIS[[#This Row],[VALUE]]-MIS[[#This Row],[LIVE_VALUE]],MIS[[#This Row],[LIVE_VALUE]]-MIS[[#This Row],[VALUE]])</f>
        <v>218</v>
      </c>
      <c r="AH10970" t="str" cm="1">
        <f t="array" ref="AH10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970" t="str">
        <f>MIS[[#This Row],[TRADING SYMBOL]]</f>
        <v>SENSEX2552082300PE</v>
      </c>
      <c r="AJ10970" t="str">
        <f>IF(RIGHT(MIS[[#This Row],[Main/Hedge]],4)="MAIN","MAIN","HEDGE")</f>
        <v>MAIN</v>
      </c>
      <c r="AK10970" t="str" cm="1">
        <f t="array" ref="AK10970">_xlfn._xlws.FILTER(Table4[Column1],ISNUMBER(SEARCH(Table4[Column1],MIS[[#This Row],[OrderUniqueIdentifier]])),"")</f>
        <v>LONGSHORT</v>
      </c>
    </row>
    <row r="10971" spans="1:37" x14ac:dyDescent="0.2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>
        <f>_xlfn.XLOOKUP(MIS[[#This Row],[TRADING SYMBOL]],[1]Sheet1!$D:$D,[1]Sheet1!$C:$C)</f>
        <v>32.799999999999997</v>
      </c>
      <c r="AE10971">
        <f>MIS[[#This Row],[OrderAverageTradedPrice]]*MIS[[#This Row],[OrderQuantity]]</f>
        <v>3903</v>
      </c>
      <c r="AF10971">
        <f>MIS[[#This Row],[LTP]]*MIS[[#This Row],[OrderQuantity]]</f>
        <v>3935.9999999999995</v>
      </c>
      <c r="AG10971">
        <f>IF(MIS[[#This Row],[OrderSide]]="SELL",MIS[[#This Row],[VALUE]]-MIS[[#This Row],[LIVE_VALUE]],MIS[[#This Row],[LIVE_VALUE]]-MIS[[#This Row],[VALUE]])</f>
        <v>-32.999999999999545</v>
      </c>
      <c r="AH10971" t="str" cm="1">
        <f t="array" ref="AH109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1" t="str">
        <f>MIS[[#This Row],[TRADING SYMBOL]]</f>
        <v>SENSEX2552079800PE</v>
      </c>
      <c r="AJ10971" t="str">
        <f>IF(RIGHT(MIS[[#This Row],[Main/Hedge]],4)="MAIN","MAIN","HEDGE")</f>
        <v>HEDGE</v>
      </c>
      <c r="AK10971" t="str" cm="1">
        <f t="array" ref="AK10971">_xlfn._xlws.FILTER(Table4[Column1],ISNUMBER(SEARCH(Table4[Column1],MIS[[#This Row],[OrderUniqueIdentifier]])),"")</f>
        <v>NOTREND</v>
      </c>
    </row>
    <row r="10972" spans="1:37" x14ac:dyDescent="0.2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>
        <f>_xlfn.XLOOKUP(MIS[[#This Row],[TRADING SYMBOL]],[1]Sheet1!$D:$D,[1]Sheet1!$C:$C)</f>
        <v>26.1</v>
      </c>
      <c r="AE10972">
        <f>MIS[[#This Row],[OrderAverageTradedPrice]]*MIS[[#This Row],[OrderQuantity]]</f>
        <v>2040</v>
      </c>
      <c r="AF10972">
        <f>MIS[[#This Row],[LTP]]*MIS[[#This Row],[OrderQuantity]]</f>
        <v>2088</v>
      </c>
      <c r="AG10972">
        <f>IF(MIS[[#This Row],[OrderSide]]="SELL",MIS[[#This Row],[VALUE]]-MIS[[#This Row],[LIVE_VALUE]],MIS[[#This Row],[LIVE_VALUE]]-MIS[[#This Row],[VALUE]])</f>
        <v>-48</v>
      </c>
      <c r="AH10972" t="str" cm="1">
        <f t="array" ref="AH10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72" t="str">
        <f>MIS[[#This Row],[TRADING SYMBOL]]</f>
        <v>SENSEX2552079500PE</v>
      </c>
      <c r="AJ10972" t="str">
        <f>IF(RIGHT(MIS[[#This Row],[Main/Hedge]],4)="MAIN","MAIN","HEDGE")</f>
        <v>HEDGE</v>
      </c>
      <c r="AK10972" t="str" cm="1">
        <f t="array" ref="AK10972">_xlfn._xlws.FILTER(Table4[Column1],ISNUMBER(SEARCH(Table4[Column1],MIS[[#This Row],[OrderUniqueIdentifier]])),"")</f>
        <v>XYT</v>
      </c>
    </row>
    <row r="10973" spans="1:37" x14ac:dyDescent="0.2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>
        <f>_xlfn.XLOOKUP(MIS[[#This Row],[TRADING SYMBOL]],[1]Sheet1!$D:$D,[1]Sheet1!$C:$C)</f>
        <v>85.95</v>
      </c>
      <c r="AE10973">
        <f>MIS[[#This Row],[OrderAverageTradedPrice]]*MIS[[#This Row],[OrderQuantity]]</f>
        <v>8127</v>
      </c>
      <c r="AF10973">
        <f>MIS[[#This Row],[LTP]]*MIS[[#This Row],[OrderQuantity]]</f>
        <v>8595</v>
      </c>
      <c r="AG10973">
        <f>IF(MIS[[#This Row],[OrderSide]]="SELL",MIS[[#This Row],[VALUE]]-MIS[[#This Row],[LIVE_VALUE]],MIS[[#This Row],[LIVE_VALUE]]-MIS[[#This Row],[VALUE]])</f>
        <v>-468</v>
      </c>
      <c r="AH10973" t="str" cm="1">
        <f t="array" ref="AH10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3" t="str">
        <f>MIS[[#This Row],[TRADING SYMBOL]]</f>
        <v>SENSEX2552080800PE</v>
      </c>
      <c r="AJ10973" t="str">
        <f>IF(RIGHT(MIS[[#This Row],[Main/Hedge]],4)="MAIN","MAIN","HEDGE")</f>
        <v>HEDGE</v>
      </c>
      <c r="AK10973" t="str" cm="1">
        <f t="array" ref="AK10973">_xlfn._xlws.FILTER(Table4[Column1],ISNUMBER(SEARCH(Table4[Column1],MIS[[#This Row],[OrderUniqueIdentifier]])),"")</f>
        <v>NOTREND</v>
      </c>
    </row>
    <row r="10974" spans="1:37" x14ac:dyDescent="0.2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>
        <f>_xlfn.XLOOKUP(MIS[[#This Row],[TRADING SYMBOL]],[1]Sheet1!$D:$D,[1]Sheet1!$C:$C)</f>
        <v>32.799999999999997</v>
      </c>
      <c r="AE10974">
        <f>MIS[[#This Row],[OrderAverageTradedPrice]]*MIS[[#This Row],[OrderQuantity]]</f>
        <v>2600</v>
      </c>
      <c r="AF10974">
        <f>MIS[[#This Row],[LTP]]*MIS[[#This Row],[OrderQuantity]]</f>
        <v>2624</v>
      </c>
      <c r="AG10974">
        <f>IF(MIS[[#This Row],[OrderSide]]="SELL",MIS[[#This Row],[VALUE]]-MIS[[#This Row],[LIVE_VALUE]],MIS[[#This Row],[LIVE_VALUE]]-MIS[[#This Row],[VALUE]])</f>
        <v>-24</v>
      </c>
      <c r="AH10974" t="str" cm="1">
        <f t="array" ref="AH109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4" t="str">
        <f>MIS[[#This Row],[TRADING SYMBOL]]</f>
        <v>SENSEX2552079800PE</v>
      </c>
      <c r="AJ10974" t="str">
        <f>IF(RIGHT(MIS[[#This Row],[Main/Hedge]],4)="MAIN","MAIN","HEDGE")</f>
        <v>HEDGE</v>
      </c>
      <c r="AK10974" t="str" cm="1">
        <f t="array" ref="AK10974">_xlfn._xlws.FILTER(Table4[Column1],ISNUMBER(SEARCH(Table4[Column1],MIS[[#This Row],[OrderUniqueIdentifier]])),"")</f>
        <v>NOTREND</v>
      </c>
    </row>
    <row r="10975" spans="1:37" x14ac:dyDescent="0.2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>
        <f>_xlfn.XLOOKUP(MIS[[#This Row],[TRADING SYMBOL]],[1]Sheet1!$D:$D,[1]Sheet1!$C:$C)</f>
        <v>32.799999999999997</v>
      </c>
      <c r="AE10975">
        <f>MIS[[#This Row],[OrderAverageTradedPrice]]*MIS[[#This Row],[OrderQuantity]]</f>
        <v>2604</v>
      </c>
      <c r="AF10975">
        <f>MIS[[#This Row],[LTP]]*MIS[[#This Row],[OrderQuantity]]</f>
        <v>2624</v>
      </c>
      <c r="AG10975">
        <f>IF(MIS[[#This Row],[OrderSide]]="SELL",MIS[[#This Row],[VALUE]]-MIS[[#This Row],[LIVE_VALUE]],MIS[[#This Row],[LIVE_VALUE]]-MIS[[#This Row],[VALUE]])</f>
        <v>-20</v>
      </c>
      <c r="AH10975" t="str" cm="1">
        <f t="array" ref="AH109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5" t="str">
        <f>MIS[[#This Row],[TRADING SYMBOL]]</f>
        <v>SENSEX2552079800PE</v>
      </c>
      <c r="AJ10975" t="str">
        <f>IF(RIGHT(MIS[[#This Row],[Main/Hedge]],4)="MAIN","MAIN","HEDGE")</f>
        <v>HEDGE</v>
      </c>
      <c r="AK10975" t="str" cm="1">
        <f t="array" ref="AK10975">_xlfn._xlws.FILTER(Table4[Column1],ISNUMBER(SEARCH(Table4[Column1],MIS[[#This Row],[OrderUniqueIdentifier]])),"")</f>
        <v>NOTREND</v>
      </c>
    </row>
    <row r="10976" spans="1:37" x14ac:dyDescent="0.2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>
        <f>_xlfn.XLOOKUP(MIS[[#This Row],[TRADING SYMBOL]],[1]Sheet1!$D:$D,[1]Sheet1!$C:$C)</f>
        <v>4.0999999999999996</v>
      </c>
      <c r="AE10976">
        <f>MIS[[#This Row],[OrderAverageTradedPrice]]*MIS[[#This Row],[OrderQuantity]]</f>
        <v>104</v>
      </c>
      <c r="AF10976">
        <f>MIS[[#This Row],[LTP]]*MIS[[#This Row],[OrderQuantity]]</f>
        <v>82</v>
      </c>
      <c r="AG10976">
        <f>IF(MIS[[#This Row],[OrderSide]]="SELL",MIS[[#This Row],[VALUE]]-MIS[[#This Row],[LIVE_VALUE]],MIS[[#This Row],[LIVE_VALUE]]-MIS[[#This Row],[VALUE]])</f>
        <v>22</v>
      </c>
      <c r="AH10976" t="str" cm="1">
        <f t="array" ref="AH10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76" t="str">
        <f>MIS[[#This Row],[TRADING SYMBOL]]</f>
        <v>SENSEX2552085900CE</v>
      </c>
      <c r="AJ10976" t="str">
        <f>IF(RIGHT(MIS[[#This Row],[Main/Hedge]],4)="MAIN","MAIN","HEDGE")</f>
        <v>HEDGE</v>
      </c>
      <c r="AK10976" t="str" cm="1">
        <f t="array" ref="AK10976">_xlfn._xlws.FILTER(Table4[Column1],ISNUMBER(SEARCH(Table4[Column1],MIS[[#This Row],[OrderUniqueIdentifier]])),"")</f>
        <v>XYT</v>
      </c>
    </row>
    <row r="10977" spans="1:37" x14ac:dyDescent="0.2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>
        <f>_xlfn.XLOOKUP(MIS[[#This Row],[TRADING SYMBOL]],[1]Sheet1!$D:$D,[1]Sheet1!$C:$C)</f>
        <v>4.0999999999999996</v>
      </c>
      <c r="AE10977">
        <f>MIS[[#This Row],[OrderAverageTradedPrice]]*MIS[[#This Row],[OrderQuantity]]</f>
        <v>104</v>
      </c>
      <c r="AF10977">
        <f>MIS[[#This Row],[LTP]]*MIS[[#This Row],[OrderQuantity]]</f>
        <v>82</v>
      </c>
      <c r="AG10977">
        <f>IF(MIS[[#This Row],[OrderSide]]="SELL",MIS[[#This Row],[VALUE]]-MIS[[#This Row],[LIVE_VALUE]],MIS[[#This Row],[LIVE_VALUE]]-MIS[[#This Row],[VALUE]])</f>
        <v>22</v>
      </c>
      <c r="AH10977" t="str" cm="1">
        <f t="array" ref="AH10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77" t="str">
        <f>MIS[[#This Row],[TRADING SYMBOL]]</f>
        <v>SENSEX2552085900CE</v>
      </c>
      <c r="AJ10977" t="str">
        <f>IF(RIGHT(MIS[[#This Row],[Main/Hedge]],4)="MAIN","MAIN","HEDGE")</f>
        <v>HEDGE</v>
      </c>
      <c r="AK10977" t="str" cm="1">
        <f t="array" ref="AK10977">_xlfn._xlws.FILTER(Table4[Column1],ISNUMBER(SEARCH(Table4[Column1],MIS[[#This Row],[OrderUniqueIdentifier]])),"")</f>
        <v>XYT</v>
      </c>
    </row>
    <row r="10978" spans="1:37" x14ac:dyDescent="0.2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>
        <f>_xlfn.XLOOKUP(MIS[[#This Row],[TRADING SYMBOL]],[1]Sheet1!$D:$D,[1]Sheet1!$C:$C)</f>
        <v>32.799999999999997</v>
      </c>
      <c r="AE10978">
        <f>MIS[[#This Row],[OrderAverageTradedPrice]]*MIS[[#This Row],[OrderQuantity]]</f>
        <v>1308</v>
      </c>
      <c r="AF10978">
        <f>MIS[[#This Row],[LTP]]*MIS[[#This Row],[OrderQuantity]]</f>
        <v>1312</v>
      </c>
      <c r="AG10978">
        <f>IF(MIS[[#This Row],[OrderSide]]="SELL",MIS[[#This Row],[VALUE]]-MIS[[#This Row],[LIVE_VALUE]],MIS[[#This Row],[LIVE_VALUE]]-MIS[[#This Row],[VALUE]])</f>
        <v>-4</v>
      </c>
      <c r="AH10978" t="str" cm="1">
        <f t="array" ref="AH109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8" t="str">
        <f>MIS[[#This Row],[TRADING SYMBOL]]</f>
        <v>SENSEX2552079800PE</v>
      </c>
      <c r="AJ10978" t="str">
        <f>IF(RIGHT(MIS[[#This Row],[Main/Hedge]],4)="MAIN","MAIN","HEDGE")</f>
        <v>HEDGE</v>
      </c>
      <c r="AK10978" t="str" cm="1">
        <f t="array" ref="AK10978">_xlfn._xlws.FILTER(Table4[Column1],ISNUMBER(SEARCH(Table4[Column1],MIS[[#This Row],[OrderUniqueIdentifier]])),"")</f>
        <v>NOTREND</v>
      </c>
    </row>
    <row r="10979" spans="1:37" x14ac:dyDescent="0.2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>
        <f>_xlfn.XLOOKUP(MIS[[#This Row],[TRADING SYMBOL]],[1]Sheet1!$D:$D,[1]Sheet1!$C:$C)</f>
        <v>8.25</v>
      </c>
      <c r="AE10979">
        <f>MIS[[#This Row],[OrderAverageTradedPrice]]*MIS[[#This Row],[OrderQuantity]]</f>
        <v>520</v>
      </c>
      <c r="AF10979">
        <f>MIS[[#This Row],[LTP]]*MIS[[#This Row],[OrderQuantity]]</f>
        <v>330</v>
      </c>
      <c r="AG10979">
        <f>IF(MIS[[#This Row],[OrderSide]]="SELL",MIS[[#This Row],[VALUE]]-MIS[[#This Row],[LIVE_VALUE]],MIS[[#This Row],[LIVE_VALUE]]-MIS[[#This Row],[VALUE]])</f>
        <v>190</v>
      </c>
      <c r="AH10979" t="str" cm="1">
        <f t="array" ref="AH10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79" t="str">
        <f>MIS[[#This Row],[TRADING SYMBOL]]</f>
        <v>SENSEX2552078600PE</v>
      </c>
      <c r="AJ10979" t="str">
        <f>IF(RIGHT(MIS[[#This Row],[Main/Hedge]],4)="MAIN","MAIN","HEDGE")</f>
        <v>HEDGE</v>
      </c>
      <c r="AK10979" t="str" cm="1">
        <f t="array" ref="AK10979">_xlfn._xlws.FILTER(Table4[Column1],ISNUMBER(SEARCH(Table4[Column1],MIS[[#This Row],[OrderUniqueIdentifier]])),"")</f>
        <v>XYT</v>
      </c>
    </row>
    <row r="10980" spans="1:37" x14ac:dyDescent="0.2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>
        <f>_xlfn.XLOOKUP(MIS[[#This Row],[TRADING SYMBOL]],[1]Sheet1!$D:$D,[1]Sheet1!$C:$C)</f>
        <v>32.799999999999997</v>
      </c>
      <c r="AE10980">
        <f>MIS[[#This Row],[OrderAverageTradedPrice]]*MIS[[#This Row],[OrderQuantity]]</f>
        <v>1300</v>
      </c>
      <c r="AF10980">
        <f>MIS[[#This Row],[LTP]]*MIS[[#This Row],[OrderQuantity]]</f>
        <v>1312</v>
      </c>
      <c r="AG10980">
        <f>IF(MIS[[#This Row],[OrderSide]]="SELL",MIS[[#This Row],[VALUE]]-MIS[[#This Row],[LIVE_VALUE]],MIS[[#This Row],[LIVE_VALUE]]-MIS[[#This Row],[VALUE]])</f>
        <v>-12</v>
      </c>
      <c r="AH10980" t="str" cm="1">
        <f t="array" ref="AH10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0" t="str">
        <f>MIS[[#This Row],[TRADING SYMBOL]]</f>
        <v>SENSEX2552079800PE</v>
      </c>
      <c r="AJ10980" t="str">
        <f>IF(RIGHT(MIS[[#This Row],[Main/Hedge]],4)="MAIN","MAIN","HEDGE")</f>
        <v>HEDGE</v>
      </c>
      <c r="AK10980" t="str" cm="1">
        <f t="array" ref="AK10980">_xlfn._xlws.FILTER(Table4[Column1],ISNUMBER(SEARCH(Table4[Column1],MIS[[#This Row],[OrderUniqueIdentifier]])),"")</f>
        <v>NOTREND</v>
      </c>
    </row>
    <row r="10981" spans="1:37" x14ac:dyDescent="0.2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>
        <f>_xlfn.XLOOKUP(MIS[[#This Row],[TRADING SYMBOL]],[1]Sheet1!$D:$D,[1]Sheet1!$C:$C)</f>
        <v>8.25</v>
      </c>
      <c r="AE10981">
        <f>MIS[[#This Row],[OrderAverageTradedPrice]]*MIS[[#This Row],[OrderQuantity]]</f>
        <v>260</v>
      </c>
      <c r="AF10981">
        <f>MIS[[#This Row],[LTP]]*MIS[[#This Row],[OrderQuantity]]</f>
        <v>165</v>
      </c>
      <c r="AG10981">
        <f>IF(MIS[[#This Row],[OrderSide]]="SELL",MIS[[#This Row],[VALUE]]-MIS[[#This Row],[LIVE_VALUE]],MIS[[#This Row],[LIVE_VALUE]]-MIS[[#This Row],[VALUE]])</f>
        <v>95</v>
      </c>
      <c r="AH10981" t="str" cm="1">
        <f t="array" ref="AH10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81" t="str">
        <f>MIS[[#This Row],[TRADING SYMBOL]]</f>
        <v>SENSEX2552078600PE</v>
      </c>
      <c r="AJ10981" t="str">
        <f>IF(RIGHT(MIS[[#This Row],[Main/Hedge]],4)="MAIN","MAIN","HEDGE")</f>
        <v>HEDGE</v>
      </c>
      <c r="AK10981" t="str" cm="1">
        <f t="array" ref="AK10981">_xlfn._xlws.FILTER(Table4[Column1],ISNUMBER(SEARCH(Table4[Column1],MIS[[#This Row],[OrderUniqueIdentifier]])),"")</f>
        <v>XYT</v>
      </c>
    </row>
    <row r="10982" spans="1:37" x14ac:dyDescent="0.2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>
        <f>_xlfn.XLOOKUP(MIS[[#This Row],[TRADING SYMBOL]],[1]Sheet1!$D:$D,[1]Sheet1!$C:$C)</f>
        <v>32.799999999999997</v>
      </c>
      <c r="AE10982">
        <f>MIS[[#This Row],[OrderAverageTradedPrice]]*MIS[[#This Row],[OrderQuantity]]</f>
        <v>650</v>
      </c>
      <c r="AF10982">
        <f>MIS[[#This Row],[LTP]]*MIS[[#This Row],[OrderQuantity]]</f>
        <v>656</v>
      </c>
      <c r="AG10982">
        <f>IF(MIS[[#This Row],[OrderSide]]="SELL",MIS[[#This Row],[VALUE]]-MIS[[#This Row],[LIVE_VALUE]],MIS[[#This Row],[LIVE_VALUE]]-MIS[[#This Row],[VALUE]])</f>
        <v>-6</v>
      </c>
      <c r="AH10982" t="str" cm="1">
        <f t="array" ref="AH10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2" t="str">
        <f>MIS[[#This Row],[TRADING SYMBOL]]</f>
        <v>SENSEX2552079800PE</v>
      </c>
      <c r="AJ10982" t="str">
        <f>IF(RIGHT(MIS[[#This Row],[Main/Hedge]],4)="MAIN","MAIN","HEDGE")</f>
        <v>HEDGE</v>
      </c>
      <c r="AK10982" t="str" cm="1">
        <f t="array" ref="AK10982">_xlfn._xlws.FILTER(Table4[Column1],ISNUMBER(SEARCH(Table4[Column1],MIS[[#This Row],[OrderUniqueIdentifier]])),"")</f>
        <v>NOTREND</v>
      </c>
    </row>
    <row r="10983" spans="1:37" x14ac:dyDescent="0.2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>
        <f>_xlfn.XLOOKUP(MIS[[#This Row],[TRADING SYMBOL]],[1]Sheet1!$D:$D,[1]Sheet1!$C:$C)</f>
        <v>32.799999999999997</v>
      </c>
      <c r="AE10983">
        <f>MIS[[#This Row],[OrderAverageTradedPrice]]*MIS[[#This Row],[OrderQuantity]]</f>
        <v>1296</v>
      </c>
      <c r="AF10983">
        <f>MIS[[#This Row],[LTP]]*MIS[[#This Row],[OrderQuantity]]</f>
        <v>1312</v>
      </c>
      <c r="AG10983">
        <f>IF(MIS[[#This Row],[OrderSide]]="SELL",MIS[[#This Row],[VALUE]]-MIS[[#This Row],[LIVE_VALUE]],MIS[[#This Row],[LIVE_VALUE]]-MIS[[#This Row],[VALUE]])</f>
        <v>-16</v>
      </c>
      <c r="AH10983" t="str" cm="1">
        <f t="array" ref="AH109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3" t="str">
        <f>MIS[[#This Row],[TRADING SYMBOL]]</f>
        <v>SENSEX2552079800PE</v>
      </c>
      <c r="AJ10983" t="str">
        <f>IF(RIGHT(MIS[[#This Row],[Main/Hedge]],4)="MAIN","MAIN","HEDGE")</f>
        <v>HEDGE</v>
      </c>
      <c r="AK10983" t="str" cm="1">
        <f t="array" ref="AK10983">_xlfn._xlws.FILTER(Table4[Column1],ISNUMBER(SEARCH(Table4[Column1],MIS[[#This Row],[OrderUniqueIdentifier]])),"")</f>
        <v>NOTREND</v>
      </c>
    </row>
    <row r="10984" spans="1:37" x14ac:dyDescent="0.2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>
        <f>_xlfn.XLOOKUP(MIS[[#This Row],[TRADING SYMBOL]],[1]Sheet1!$D:$D,[1]Sheet1!$C:$C)</f>
        <v>8.25</v>
      </c>
      <c r="AE10984">
        <f>MIS[[#This Row],[OrderAverageTradedPrice]]*MIS[[#This Row],[OrderQuantity]]</f>
        <v>260</v>
      </c>
      <c r="AF10984">
        <f>MIS[[#This Row],[LTP]]*MIS[[#This Row],[OrderQuantity]]</f>
        <v>165</v>
      </c>
      <c r="AG10984">
        <f>IF(MIS[[#This Row],[OrderSide]]="SELL",MIS[[#This Row],[VALUE]]-MIS[[#This Row],[LIVE_VALUE]],MIS[[#This Row],[LIVE_VALUE]]-MIS[[#This Row],[VALUE]])</f>
        <v>95</v>
      </c>
      <c r="AH10984" t="str" cm="1">
        <f t="array" ref="AH10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84" t="str">
        <f>MIS[[#This Row],[TRADING SYMBOL]]</f>
        <v>SENSEX2552078600PE</v>
      </c>
      <c r="AJ10984" t="str">
        <f>IF(RIGHT(MIS[[#This Row],[Main/Hedge]],4)="MAIN","MAIN","HEDGE")</f>
        <v>HEDGE</v>
      </c>
      <c r="AK10984" t="str" cm="1">
        <f t="array" ref="AK10984">_xlfn._xlws.FILTER(Table4[Column1],ISNUMBER(SEARCH(Table4[Column1],MIS[[#This Row],[OrderUniqueIdentifier]])),"")</f>
        <v>XYT</v>
      </c>
    </row>
    <row r="10985" spans="1:37" x14ac:dyDescent="0.2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>
        <f>_xlfn.XLOOKUP(MIS[[#This Row],[TRADING SYMBOL]],[1]Sheet1!$D:$D,[1]Sheet1!$C:$C)</f>
        <v>9.25</v>
      </c>
      <c r="AE10985">
        <f>MIS[[#This Row],[OrderAverageTradedPrice]]*MIS[[#This Row],[OrderQuantity]]</f>
        <v>656.25</v>
      </c>
      <c r="AF10985">
        <f>MIS[[#This Row],[LTP]]*MIS[[#This Row],[OrderQuantity]]</f>
        <v>693.75</v>
      </c>
      <c r="AG10985">
        <f>IF(MIS[[#This Row],[OrderSide]]="SELL",MIS[[#This Row],[VALUE]]-MIS[[#This Row],[LIVE_VALUE]],MIS[[#This Row],[LIVE_VALUE]]-MIS[[#This Row],[VALUE]])</f>
        <v>-37.5</v>
      </c>
      <c r="AH10985" t="str" cm="1">
        <f t="array" ref="AH10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5" t="str">
        <f>MIS[[#This Row],[TRADING SYMBOL]]</f>
        <v>NIFTY2552223750PE</v>
      </c>
      <c r="AJ10985" t="str">
        <f>IF(RIGHT(MIS[[#This Row],[Main/Hedge]],4)="MAIN","MAIN","HEDGE")</f>
        <v>HEDGE</v>
      </c>
      <c r="AK10985" t="str" cm="1">
        <f t="array" ref="AK10985">_xlfn._xlws.FILTER(Table4[Column1],ISNUMBER(SEARCH(Table4[Column1],MIS[[#This Row],[OrderUniqueIdentifier]])),"")</f>
        <v>NOTREND</v>
      </c>
    </row>
    <row r="10986" spans="1:37" x14ac:dyDescent="0.2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>
        <f>_xlfn.XLOOKUP(MIS[[#This Row],[TRADING SYMBOL]],[1]Sheet1!$D:$D,[1]Sheet1!$C:$C)</f>
        <v>32.799999999999997</v>
      </c>
      <c r="AE10986">
        <f>MIS[[#This Row],[OrderAverageTradedPrice]]*MIS[[#This Row],[OrderQuantity]]</f>
        <v>1292</v>
      </c>
      <c r="AF10986">
        <f>MIS[[#This Row],[LTP]]*MIS[[#This Row],[OrderQuantity]]</f>
        <v>1312</v>
      </c>
      <c r="AG10986">
        <f>IF(MIS[[#This Row],[OrderSide]]="SELL",MIS[[#This Row],[VALUE]]-MIS[[#This Row],[LIVE_VALUE]],MIS[[#This Row],[LIVE_VALUE]]-MIS[[#This Row],[VALUE]])</f>
        <v>-20</v>
      </c>
      <c r="AH10986" t="str" cm="1">
        <f t="array" ref="AH109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6" t="str">
        <f>MIS[[#This Row],[TRADING SYMBOL]]</f>
        <v>SENSEX2552079800PE</v>
      </c>
      <c r="AJ10986" t="str">
        <f>IF(RIGHT(MIS[[#This Row],[Main/Hedge]],4)="MAIN","MAIN","HEDGE")</f>
        <v>HEDGE</v>
      </c>
      <c r="AK10986" t="str" cm="1">
        <f t="array" ref="AK10986">_xlfn._xlws.FILTER(Table4[Column1],ISNUMBER(SEARCH(Table4[Column1],MIS[[#This Row],[OrderUniqueIdentifier]])),"")</f>
        <v>NOTREND</v>
      </c>
    </row>
    <row r="10987" spans="1:37" x14ac:dyDescent="0.2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>
        <f>_xlfn.XLOOKUP(MIS[[#This Row],[TRADING SYMBOL]],[1]Sheet1!$D:$D,[1]Sheet1!$C:$C)</f>
        <v>8.25</v>
      </c>
      <c r="AE10987">
        <f>MIS[[#This Row],[OrderAverageTradedPrice]]*MIS[[#This Row],[OrderQuantity]]</f>
        <v>259</v>
      </c>
      <c r="AF10987">
        <f>MIS[[#This Row],[LTP]]*MIS[[#This Row],[OrderQuantity]]</f>
        <v>165</v>
      </c>
      <c r="AG10987">
        <f>IF(MIS[[#This Row],[OrderSide]]="SELL",MIS[[#This Row],[VALUE]]-MIS[[#This Row],[LIVE_VALUE]],MIS[[#This Row],[LIVE_VALUE]]-MIS[[#This Row],[VALUE]])</f>
        <v>94</v>
      </c>
      <c r="AH10987" t="str" cm="1">
        <f t="array" ref="AH10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87" t="str">
        <f>MIS[[#This Row],[TRADING SYMBOL]]</f>
        <v>SENSEX2552078600PE</v>
      </c>
      <c r="AJ10987" t="str">
        <f>IF(RIGHT(MIS[[#This Row],[Main/Hedge]],4)="MAIN","MAIN","HEDGE")</f>
        <v>HEDGE</v>
      </c>
      <c r="AK10987" t="str" cm="1">
        <f t="array" ref="AK10987">_xlfn._xlws.FILTER(Table4[Column1],ISNUMBER(SEARCH(Table4[Column1],MIS[[#This Row],[OrderUniqueIdentifier]])),"")</f>
        <v>XYT</v>
      </c>
    </row>
    <row r="10988" spans="1:37" x14ac:dyDescent="0.2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>
        <f>_xlfn.XLOOKUP(MIS[[#This Row],[TRADING SYMBOL]],[1]Sheet1!$D:$D,[1]Sheet1!$C:$C)</f>
        <v>409.5</v>
      </c>
      <c r="AE10988">
        <f>MIS[[#This Row],[OrderAverageTradedPrice]]*MIS[[#This Row],[OrderQuantity]]</f>
        <v>8057</v>
      </c>
      <c r="AF10988">
        <f>MIS[[#This Row],[LTP]]*MIS[[#This Row],[OrderQuantity]]</f>
        <v>8190</v>
      </c>
      <c r="AG10988">
        <f>IF(MIS[[#This Row],[OrderSide]]="SELL",MIS[[#This Row],[VALUE]]-MIS[[#This Row],[LIVE_VALUE]],MIS[[#This Row],[LIVE_VALUE]]-MIS[[#This Row],[VALUE]])</f>
        <v>133</v>
      </c>
      <c r="AH10988" t="str" cm="1">
        <f t="array" ref="AH10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988" t="str">
        <f>MIS[[#This Row],[TRADING SYMBOL]]</f>
        <v>SENSEX2552082300PE</v>
      </c>
      <c r="AJ10988" t="str">
        <f>IF(RIGHT(MIS[[#This Row],[Main/Hedge]],4)="MAIN","MAIN","HEDGE")</f>
        <v>MAIN</v>
      </c>
      <c r="AK10988" t="str" cm="1">
        <f t="array" ref="AK10988">_xlfn._xlws.FILTER(Table4[Column1],ISNUMBER(SEARCH(Table4[Column1],MIS[[#This Row],[OrderUniqueIdentifier]])),"")</f>
        <v>LONGSHORT</v>
      </c>
    </row>
    <row r="10989" spans="1:37" x14ac:dyDescent="0.2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>
        <f>_xlfn.XLOOKUP(MIS[[#This Row],[TRADING SYMBOL]],[1]Sheet1!$D:$D,[1]Sheet1!$C:$C)</f>
        <v>9.25</v>
      </c>
      <c r="AE10989">
        <f>MIS[[#This Row],[OrderAverageTradedPrice]]*MIS[[#This Row],[OrderQuantity]]</f>
        <v>656.25</v>
      </c>
      <c r="AF10989">
        <f>MIS[[#This Row],[LTP]]*MIS[[#This Row],[OrderQuantity]]</f>
        <v>693.75</v>
      </c>
      <c r="AG10989">
        <f>IF(MIS[[#This Row],[OrderSide]]="SELL",MIS[[#This Row],[VALUE]]-MIS[[#This Row],[LIVE_VALUE]],MIS[[#This Row],[LIVE_VALUE]]-MIS[[#This Row],[VALUE]])</f>
        <v>-37.5</v>
      </c>
      <c r="AH10989" t="str" cm="1">
        <f t="array" ref="AH10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9" t="str">
        <f>MIS[[#This Row],[TRADING SYMBOL]]</f>
        <v>NIFTY2552223750PE</v>
      </c>
      <c r="AJ10989" t="str">
        <f>IF(RIGHT(MIS[[#This Row],[Main/Hedge]],4)="MAIN","MAIN","HEDGE")</f>
        <v>HEDGE</v>
      </c>
      <c r="AK10989" t="str" cm="1">
        <f t="array" ref="AK10989">_xlfn._xlws.FILTER(Table4[Column1],ISNUMBER(SEARCH(Table4[Column1],MIS[[#This Row],[OrderUniqueIdentifier]])),"")</f>
        <v>NOTREND</v>
      </c>
    </row>
    <row r="10990" spans="1:37" x14ac:dyDescent="0.2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>
        <f>_xlfn.XLOOKUP(MIS[[#This Row],[TRADING SYMBOL]],[1]Sheet1!$D:$D,[1]Sheet1!$C:$C)</f>
        <v>10</v>
      </c>
      <c r="AE10990">
        <f>MIS[[#This Row],[OrderAverageTradedPrice]]*MIS[[#This Row],[OrderQuantity]]</f>
        <v>472</v>
      </c>
      <c r="AF10990">
        <f>MIS[[#This Row],[LTP]]*MIS[[#This Row],[OrderQuantity]]</f>
        <v>400</v>
      </c>
      <c r="AG10990">
        <f>IF(MIS[[#This Row],[OrderSide]]="SELL",MIS[[#This Row],[VALUE]]-MIS[[#This Row],[LIVE_VALUE]],MIS[[#This Row],[LIVE_VALUE]]-MIS[[#This Row],[VALUE]])</f>
        <v>72</v>
      </c>
      <c r="AH10990" t="str" cm="1">
        <f t="array" ref="AH109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90" t="str">
        <f>MIS[[#This Row],[TRADING SYMBOL]]</f>
        <v>SENSEX2552078500PE</v>
      </c>
      <c r="AJ10990" t="str">
        <f>IF(RIGHT(MIS[[#This Row],[Main/Hedge]],4)="MAIN","MAIN","HEDGE")</f>
        <v>HEDGE</v>
      </c>
      <c r="AK10990" t="str" cm="1">
        <f t="array" ref="AK10990">_xlfn._xlws.FILTER(Table4[Column1],ISNUMBER(SEARCH(Table4[Column1],MIS[[#This Row],[OrderUniqueIdentifier]])),"")</f>
        <v>XYT</v>
      </c>
    </row>
    <row r="10991" spans="1:37" x14ac:dyDescent="0.2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>
        <f>_xlfn.XLOOKUP(MIS[[#This Row],[TRADING SYMBOL]],[1]Sheet1!$D:$D,[1]Sheet1!$C:$C)</f>
        <v>8.25</v>
      </c>
      <c r="AE10991">
        <f>MIS[[#This Row],[OrderAverageTradedPrice]]*MIS[[#This Row],[OrderQuantity]]</f>
        <v>259</v>
      </c>
      <c r="AF10991">
        <f>MIS[[#This Row],[LTP]]*MIS[[#This Row],[OrderQuantity]]</f>
        <v>165</v>
      </c>
      <c r="AG10991">
        <f>IF(MIS[[#This Row],[OrderSide]]="SELL",MIS[[#This Row],[VALUE]]-MIS[[#This Row],[LIVE_VALUE]],MIS[[#This Row],[LIVE_VALUE]]-MIS[[#This Row],[VALUE]])</f>
        <v>94</v>
      </c>
      <c r="AH10991" t="str" cm="1">
        <f t="array" ref="AH109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91" t="str">
        <f>MIS[[#This Row],[TRADING SYMBOL]]</f>
        <v>SENSEX2552078600PE</v>
      </c>
      <c r="AJ10991" t="str">
        <f>IF(RIGHT(MIS[[#This Row],[Main/Hedge]],4)="MAIN","MAIN","HEDGE")</f>
        <v>HEDGE</v>
      </c>
      <c r="AK10991" t="str" cm="1">
        <f t="array" ref="AK10991">_xlfn._xlws.FILTER(Table4[Column1],ISNUMBER(SEARCH(Table4[Column1],MIS[[#This Row],[OrderUniqueIdentifier]])),"")</f>
        <v>XYT</v>
      </c>
    </row>
    <row r="10992" spans="1:37" x14ac:dyDescent="0.2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>
        <f>_xlfn.XLOOKUP(MIS[[#This Row],[TRADING SYMBOL]],[1]Sheet1!$D:$D,[1]Sheet1!$C:$C)</f>
        <v>32.799999999999997</v>
      </c>
      <c r="AE10992">
        <f>MIS[[#This Row],[OrderAverageTradedPrice]]*MIS[[#This Row],[OrderQuantity]]</f>
        <v>1292</v>
      </c>
      <c r="AF10992">
        <f>MIS[[#This Row],[LTP]]*MIS[[#This Row],[OrderQuantity]]</f>
        <v>1312</v>
      </c>
      <c r="AG10992">
        <f>IF(MIS[[#This Row],[OrderSide]]="SELL",MIS[[#This Row],[VALUE]]-MIS[[#This Row],[LIVE_VALUE]],MIS[[#This Row],[LIVE_VALUE]]-MIS[[#This Row],[VALUE]])</f>
        <v>-20</v>
      </c>
      <c r="AH10992" t="str" cm="1">
        <f t="array" ref="AH10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2" t="str">
        <f>MIS[[#This Row],[TRADING SYMBOL]]</f>
        <v>SENSEX2552079800PE</v>
      </c>
      <c r="AJ10992" t="str">
        <f>IF(RIGHT(MIS[[#This Row],[Main/Hedge]],4)="MAIN","MAIN","HEDGE")</f>
        <v>HEDGE</v>
      </c>
      <c r="AK10992" t="str" cm="1">
        <f t="array" ref="AK10992">_xlfn._xlws.FILTER(Table4[Column1],ISNUMBER(SEARCH(Table4[Column1],MIS[[#This Row],[OrderUniqueIdentifier]])),"")</f>
        <v>NOTREND</v>
      </c>
    </row>
    <row r="10993" spans="1:37" x14ac:dyDescent="0.2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>
        <f>_xlfn.XLOOKUP(MIS[[#This Row],[TRADING SYMBOL]],[1]Sheet1!$D:$D,[1]Sheet1!$C:$C)</f>
        <v>9.25</v>
      </c>
      <c r="AE10993">
        <f>MIS[[#This Row],[OrderAverageTradedPrice]]*MIS[[#This Row],[OrderQuantity]]</f>
        <v>656.25</v>
      </c>
      <c r="AF10993">
        <f>MIS[[#This Row],[LTP]]*MIS[[#This Row],[OrderQuantity]]</f>
        <v>693.75</v>
      </c>
      <c r="AG10993">
        <f>IF(MIS[[#This Row],[OrderSide]]="SELL",MIS[[#This Row],[VALUE]]-MIS[[#This Row],[LIVE_VALUE]],MIS[[#This Row],[LIVE_VALUE]]-MIS[[#This Row],[VALUE]])</f>
        <v>-37.5</v>
      </c>
      <c r="AH10993" t="str" cm="1">
        <f t="array" ref="AH10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3" t="str">
        <f>MIS[[#This Row],[TRADING SYMBOL]]</f>
        <v>NIFTY2552223750PE</v>
      </c>
      <c r="AJ10993" t="str">
        <f>IF(RIGHT(MIS[[#This Row],[Main/Hedge]],4)="MAIN","MAIN","HEDGE")</f>
        <v>HEDGE</v>
      </c>
      <c r="AK10993" t="str" cm="1">
        <f t="array" ref="AK10993">_xlfn._xlws.FILTER(Table4[Column1],ISNUMBER(SEARCH(Table4[Column1],MIS[[#This Row],[OrderUniqueIdentifier]])),"")</f>
        <v>NOTREND</v>
      </c>
    </row>
    <row r="10994" spans="1:37" x14ac:dyDescent="0.2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>
        <f>_xlfn.XLOOKUP(MIS[[#This Row],[TRADING SYMBOL]],[1]Sheet1!$D:$D,[1]Sheet1!$C:$C)</f>
        <v>17.8</v>
      </c>
      <c r="AE10994">
        <f>MIS[[#This Row],[OrderAverageTradedPrice]]*MIS[[#This Row],[OrderQuantity]]</f>
        <v>672</v>
      </c>
      <c r="AF10994">
        <f>MIS[[#This Row],[LTP]]*MIS[[#This Row],[OrderQuantity]]</f>
        <v>712</v>
      </c>
      <c r="AG10994">
        <f>IF(MIS[[#This Row],[OrderSide]]="SELL",MIS[[#This Row],[VALUE]]-MIS[[#This Row],[LIVE_VALUE]],MIS[[#This Row],[LIVE_VALUE]]-MIS[[#This Row],[VALUE]])</f>
        <v>-40</v>
      </c>
      <c r="AH10994" t="str" cm="1">
        <f t="array" ref="AH10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4" t="str">
        <f>MIS[[#This Row],[TRADING SYMBOL]]</f>
        <v>SENSEX2552084800CE</v>
      </c>
      <c r="AJ10994" t="str">
        <f>IF(RIGHT(MIS[[#This Row],[Main/Hedge]],4)="MAIN","MAIN","HEDGE")</f>
        <v>HEDGE</v>
      </c>
      <c r="AK10994" t="str" cm="1">
        <f t="array" ref="AK10994">_xlfn._xlws.FILTER(Table4[Column1],ISNUMBER(SEARCH(Table4[Column1],MIS[[#This Row],[OrderUniqueIdentifier]])),"")</f>
        <v>NOTREND</v>
      </c>
    </row>
    <row r="10995" spans="1:37" x14ac:dyDescent="0.2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>
        <f>_xlfn.XLOOKUP(MIS[[#This Row],[TRADING SYMBOL]],[1]Sheet1!$D:$D,[1]Sheet1!$C:$C)</f>
        <v>3.05</v>
      </c>
      <c r="AE10995">
        <f>MIS[[#This Row],[OrderAverageTradedPrice]]*MIS[[#This Row],[OrderQuantity]]</f>
        <v>221.25</v>
      </c>
      <c r="AF10995">
        <f>MIS[[#This Row],[LTP]]*MIS[[#This Row],[OrderQuantity]]</f>
        <v>228.75</v>
      </c>
      <c r="AG10995">
        <f>IF(MIS[[#This Row],[OrderSide]]="SELL",MIS[[#This Row],[VALUE]]-MIS[[#This Row],[LIVE_VALUE]],MIS[[#This Row],[LIVE_VALUE]]-MIS[[#This Row],[VALUE]])</f>
        <v>-7.5</v>
      </c>
      <c r="AH10995" t="str" cm="1">
        <f t="array" ref="AH10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5" t="str">
        <f>MIS[[#This Row],[TRADING SYMBOL]]</f>
        <v>NIFTY2552226350CE</v>
      </c>
      <c r="AJ10995" t="str">
        <f>IF(RIGHT(MIS[[#This Row],[Main/Hedge]],4)="MAIN","MAIN","HEDGE")</f>
        <v>HEDGE</v>
      </c>
      <c r="AK10995" t="str" cm="1">
        <f t="array" ref="AK10995">_xlfn._xlws.FILTER(Table4[Column1],ISNUMBER(SEARCH(Table4[Column1],MIS[[#This Row],[OrderUniqueIdentifier]])),"")</f>
        <v>NOTREND</v>
      </c>
    </row>
    <row r="10996" spans="1:37" x14ac:dyDescent="0.2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>
        <f>_xlfn.XLOOKUP(MIS[[#This Row],[TRADING SYMBOL]],[1]Sheet1!$D:$D,[1]Sheet1!$C:$C)</f>
        <v>409.5</v>
      </c>
      <c r="AE10996">
        <f>MIS[[#This Row],[OrderAverageTradedPrice]]*MIS[[#This Row],[OrderQuantity]]</f>
        <v>16116</v>
      </c>
      <c r="AF10996">
        <f>MIS[[#This Row],[LTP]]*MIS[[#This Row],[OrderQuantity]]</f>
        <v>16380</v>
      </c>
      <c r="AG10996">
        <f>IF(MIS[[#This Row],[OrderSide]]="SELL",MIS[[#This Row],[VALUE]]-MIS[[#This Row],[LIVE_VALUE]],MIS[[#This Row],[LIVE_VALUE]]-MIS[[#This Row],[VALUE]])</f>
        <v>264</v>
      </c>
      <c r="AH10996" t="str" cm="1">
        <f t="array" ref="AH10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0996" t="str">
        <f>MIS[[#This Row],[TRADING SYMBOL]]</f>
        <v>SENSEX2552082300PE</v>
      </c>
      <c r="AJ10996" t="str">
        <f>IF(RIGHT(MIS[[#This Row],[Main/Hedge]],4)="MAIN","MAIN","HEDGE")</f>
        <v>MAIN</v>
      </c>
      <c r="AK10996" t="str" cm="1">
        <f t="array" ref="AK10996">_xlfn._xlws.FILTER(Table4[Column1],ISNUMBER(SEARCH(Table4[Column1],MIS[[#This Row],[OrderUniqueIdentifier]])),"")</f>
        <v>LONGSHORT</v>
      </c>
    </row>
    <row r="10997" spans="1:37" x14ac:dyDescent="0.2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>
        <f>_xlfn.XLOOKUP(MIS[[#This Row],[TRADING SYMBOL]],[1]Sheet1!$D:$D,[1]Sheet1!$C:$C)</f>
        <v>17.8</v>
      </c>
      <c r="AE10997">
        <f>MIS[[#This Row],[OrderAverageTradedPrice]]*MIS[[#This Row],[OrderQuantity]]</f>
        <v>336</v>
      </c>
      <c r="AF10997">
        <f>MIS[[#This Row],[LTP]]*MIS[[#This Row],[OrderQuantity]]</f>
        <v>356</v>
      </c>
      <c r="AG10997">
        <f>IF(MIS[[#This Row],[OrderSide]]="SELL",MIS[[#This Row],[VALUE]]-MIS[[#This Row],[LIVE_VALUE]],MIS[[#This Row],[LIVE_VALUE]]-MIS[[#This Row],[VALUE]])</f>
        <v>-20</v>
      </c>
      <c r="AH10997" t="str" cm="1">
        <f t="array" ref="AH10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7" t="str">
        <f>MIS[[#This Row],[TRADING SYMBOL]]</f>
        <v>SENSEX2552084800CE</v>
      </c>
      <c r="AJ10997" t="str">
        <f>IF(RIGHT(MIS[[#This Row],[Main/Hedge]],4)="MAIN","MAIN","HEDGE")</f>
        <v>HEDGE</v>
      </c>
      <c r="AK10997" t="str" cm="1">
        <f t="array" ref="AK10997">_xlfn._xlws.FILTER(Table4[Column1],ISNUMBER(SEARCH(Table4[Column1],MIS[[#This Row],[OrderUniqueIdentifier]])),"")</f>
        <v>NOTREND</v>
      </c>
    </row>
    <row r="10998" spans="1:37" x14ac:dyDescent="0.2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>
        <f>_xlfn.XLOOKUP(MIS[[#This Row],[TRADING SYMBOL]],[1]Sheet1!$D:$D,[1]Sheet1!$C:$C)</f>
        <v>8.25</v>
      </c>
      <c r="AE10998">
        <f>MIS[[#This Row],[OrderAverageTradedPrice]]*MIS[[#This Row],[OrderQuantity]]</f>
        <v>1036</v>
      </c>
      <c r="AF10998">
        <f>MIS[[#This Row],[LTP]]*MIS[[#This Row],[OrderQuantity]]</f>
        <v>660</v>
      </c>
      <c r="AG10998">
        <f>IF(MIS[[#This Row],[OrderSide]]="SELL",MIS[[#This Row],[VALUE]]-MIS[[#This Row],[LIVE_VALUE]],MIS[[#This Row],[LIVE_VALUE]]-MIS[[#This Row],[VALUE]])</f>
        <v>376</v>
      </c>
      <c r="AH10998" t="str" cm="1">
        <f t="array" ref="AH109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98" t="str">
        <f>MIS[[#This Row],[TRADING SYMBOL]]</f>
        <v>SENSEX2552078600PE</v>
      </c>
      <c r="AJ10998" t="str">
        <f>IF(RIGHT(MIS[[#This Row],[Main/Hedge]],4)="MAIN","MAIN","HEDGE")</f>
        <v>HEDGE</v>
      </c>
      <c r="AK10998" t="str" cm="1">
        <f t="array" ref="AK10998">_xlfn._xlws.FILTER(Table4[Column1],ISNUMBER(SEARCH(Table4[Column1],MIS[[#This Row],[OrderUniqueIdentifier]])),"")</f>
        <v>XYT</v>
      </c>
    </row>
    <row r="10999" spans="1:37" x14ac:dyDescent="0.2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>
        <f>_xlfn.XLOOKUP(MIS[[#This Row],[TRADING SYMBOL]],[1]Sheet1!$D:$D,[1]Sheet1!$C:$C)</f>
        <v>10</v>
      </c>
      <c r="AE10999">
        <f>MIS[[#This Row],[OrderAverageTradedPrice]]*MIS[[#This Row],[OrderQuantity]]</f>
        <v>235</v>
      </c>
      <c r="AF10999">
        <f>MIS[[#This Row],[LTP]]*MIS[[#This Row],[OrderQuantity]]</f>
        <v>200</v>
      </c>
      <c r="AG10999">
        <f>IF(MIS[[#This Row],[OrderSide]]="SELL",MIS[[#This Row],[VALUE]]-MIS[[#This Row],[LIVE_VALUE]],MIS[[#This Row],[LIVE_VALUE]]-MIS[[#This Row],[VALUE]])</f>
        <v>35</v>
      </c>
      <c r="AH10999" t="str" cm="1">
        <f t="array" ref="AH109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99" t="str">
        <f>MIS[[#This Row],[TRADING SYMBOL]]</f>
        <v>SENSEX2552078500PE</v>
      </c>
      <c r="AJ10999" t="str">
        <f>IF(RIGHT(MIS[[#This Row],[Main/Hedge]],4)="MAIN","MAIN","HEDGE")</f>
        <v>HEDGE</v>
      </c>
      <c r="AK10999" t="str" cm="1">
        <f t="array" ref="AK10999">_xlfn._xlws.FILTER(Table4[Column1],ISNUMBER(SEARCH(Table4[Column1],MIS[[#This Row],[OrderUniqueIdentifier]])),"")</f>
        <v>XYT</v>
      </c>
    </row>
    <row r="11000" spans="1:37" x14ac:dyDescent="0.2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>
        <f>_xlfn.XLOOKUP(MIS[[#This Row],[TRADING SYMBOL]],[1]Sheet1!$D:$D,[1]Sheet1!$C:$C)</f>
        <v>8.25</v>
      </c>
      <c r="AE11000">
        <f>MIS[[#This Row],[OrderAverageTradedPrice]]*MIS[[#This Row],[OrderQuantity]]</f>
        <v>260</v>
      </c>
      <c r="AF11000">
        <f>MIS[[#This Row],[LTP]]*MIS[[#This Row],[OrderQuantity]]</f>
        <v>165</v>
      </c>
      <c r="AG11000">
        <f>IF(MIS[[#This Row],[OrderSide]]="SELL",MIS[[#This Row],[VALUE]]-MIS[[#This Row],[LIVE_VALUE]],MIS[[#This Row],[LIVE_VALUE]]-MIS[[#This Row],[VALUE]])</f>
        <v>95</v>
      </c>
      <c r="AH11000" t="str" cm="1">
        <f t="array" ref="AH110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00" t="str">
        <f>MIS[[#This Row],[TRADING SYMBOL]]</f>
        <v>SENSEX2552078600PE</v>
      </c>
      <c r="AJ11000" t="str">
        <f>IF(RIGHT(MIS[[#This Row],[Main/Hedge]],4)="MAIN","MAIN","HEDGE")</f>
        <v>HEDGE</v>
      </c>
      <c r="AK11000" t="str" cm="1">
        <f t="array" ref="AK11000">_xlfn._xlws.FILTER(Table4[Column1],ISNUMBER(SEARCH(Table4[Column1],MIS[[#This Row],[OrderUniqueIdentifier]])),"")</f>
        <v>XYT</v>
      </c>
    </row>
    <row r="11001" spans="1:37" x14ac:dyDescent="0.2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>
        <f>_xlfn.XLOOKUP(MIS[[#This Row],[TRADING SYMBOL]],[1]Sheet1!$D:$D,[1]Sheet1!$C:$C)</f>
        <v>4.0999999999999996</v>
      </c>
      <c r="AE11001">
        <f>MIS[[#This Row],[OrderAverageTradedPrice]]*MIS[[#This Row],[OrderQuantity]]</f>
        <v>105</v>
      </c>
      <c r="AF11001">
        <f>MIS[[#This Row],[LTP]]*MIS[[#This Row],[OrderQuantity]]</f>
        <v>82</v>
      </c>
      <c r="AG11001">
        <f>IF(MIS[[#This Row],[OrderSide]]="SELL",MIS[[#This Row],[VALUE]]-MIS[[#This Row],[LIVE_VALUE]],MIS[[#This Row],[LIVE_VALUE]]-MIS[[#This Row],[VALUE]])</f>
        <v>23</v>
      </c>
      <c r="AH11001" t="str" cm="1">
        <f t="array" ref="AH110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01" t="str">
        <f>MIS[[#This Row],[TRADING SYMBOL]]</f>
        <v>SENSEX2552085900CE</v>
      </c>
      <c r="AJ11001" t="str">
        <f>IF(RIGHT(MIS[[#This Row],[Main/Hedge]],4)="MAIN","MAIN","HEDGE")</f>
        <v>HEDGE</v>
      </c>
      <c r="AK11001" t="str" cm="1">
        <f t="array" ref="AK11001">_xlfn._xlws.FILTER(Table4[Column1],ISNUMBER(SEARCH(Table4[Column1],MIS[[#This Row],[OrderUniqueIdentifier]])),"")</f>
        <v>XYT</v>
      </c>
    </row>
    <row r="11002" spans="1:37" x14ac:dyDescent="0.2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>
        <f>_xlfn.XLOOKUP(MIS[[#This Row],[TRADING SYMBOL]],[1]Sheet1!$D:$D,[1]Sheet1!$C:$C)</f>
        <v>4.0999999999999996</v>
      </c>
      <c r="AE11002">
        <f>MIS[[#This Row],[OrderAverageTradedPrice]]*MIS[[#This Row],[OrderQuantity]]</f>
        <v>105</v>
      </c>
      <c r="AF11002">
        <f>MIS[[#This Row],[LTP]]*MIS[[#This Row],[OrderQuantity]]</f>
        <v>82</v>
      </c>
      <c r="AG11002">
        <f>IF(MIS[[#This Row],[OrderSide]]="SELL",MIS[[#This Row],[VALUE]]-MIS[[#This Row],[LIVE_VALUE]],MIS[[#This Row],[LIVE_VALUE]]-MIS[[#This Row],[VALUE]])</f>
        <v>23</v>
      </c>
      <c r="AH11002" t="str" cm="1">
        <f t="array" ref="AH110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02" t="str">
        <f>MIS[[#This Row],[TRADING SYMBOL]]</f>
        <v>SENSEX2552085900CE</v>
      </c>
      <c r="AJ11002" t="str">
        <f>IF(RIGHT(MIS[[#This Row],[Main/Hedge]],4)="MAIN","MAIN","HEDGE")</f>
        <v>HEDGE</v>
      </c>
      <c r="AK11002" t="str" cm="1">
        <f t="array" ref="AK11002">_xlfn._xlws.FILTER(Table4[Column1],ISNUMBER(SEARCH(Table4[Column1],MIS[[#This Row],[OrderUniqueIdentifier]])),"")</f>
        <v>XYT</v>
      </c>
    </row>
    <row r="11003" spans="1:37" x14ac:dyDescent="0.2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>
        <f>_xlfn.XLOOKUP(MIS[[#This Row],[TRADING SYMBOL]],[1]Sheet1!$D:$D,[1]Sheet1!$C:$C)</f>
        <v>9.25</v>
      </c>
      <c r="AE11003">
        <f>MIS[[#This Row],[OrderAverageTradedPrice]]*MIS[[#This Row],[OrderQuantity]]</f>
        <v>656.25</v>
      </c>
      <c r="AF11003">
        <f>MIS[[#This Row],[LTP]]*MIS[[#This Row],[OrderQuantity]]</f>
        <v>693.75</v>
      </c>
      <c r="AG11003">
        <f>IF(MIS[[#This Row],[OrderSide]]="SELL",MIS[[#This Row],[VALUE]]-MIS[[#This Row],[LIVE_VALUE]],MIS[[#This Row],[LIVE_VALUE]]-MIS[[#This Row],[VALUE]])</f>
        <v>-37.5</v>
      </c>
      <c r="AH11003" t="str" cm="1">
        <f t="array" ref="AH11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03" t="str">
        <f>MIS[[#This Row],[TRADING SYMBOL]]</f>
        <v>NIFTY2552223750PE</v>
      </c>
      <c r="AJ11003" t="str">
        <f>IF(RIGHT(MIS[[#This Row],[Main/Hedge]],4)="MAIN","MAIN","HEDGE")</f>
        <v>HEDGE</v>
      </c>
      <c r="AK11003" t="str" cm="1">
        <f t="array" ref="AK11003">_xlfn._xlws.FILTER(Table4[Column1],ISNUMBER(SEARCH(Table4[Column1],MIS[[#This Row],[OrderUniqueIdentifier]])),"")</f>
        <v>NOTREND</v>
      </c>
    </row>
    <row r="11004" spans="1:37" x14ac:dyDescent="0.2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>
        <f>_xlfn.XLOOKUP(MIS[[#This Row],[TRADING SYMBOL]],[1]Sheet1!$D:$D,[1]Sheet1!$C:$C)</f>
        <v>4.0999999999999996</v>
      </c>
      <c r="AE11004">
        <f>MIS[[#This Row],[OrderAverageTradedPrice]]*MIS[[#This Row],[OrderQuantity]]</f>
        <v>104</v>
      </c>
      <c r="AF11004">
        <f>MIS[[#This Row],[LTP]]*MIS[[#This Row],[OrderQuantity]]</f>
        <v>82</v>
      </c>
      <c r="AG11004">
        <f>IF(MIS[[#This Row],[OrderSide]]="SELL",MIS[[#This Row],[VALUE]]-MIS[[#This Row],[LIVE_VALUE]],MIS[[#This Row],[LIVE_VALUE]]-MIS[[#This Row],[VALUE]])</f>
        <v>22</v>
      </c>
      <c r="AH11004" t="str" cm="1">
        <f t="array" ref="AH110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04" t="str">
        <f>MIS[[#This Row],[TRADING SYMBOL]]</f>
        <v>SENSEX2552085900CE</v>
      </c>
      <c r="AJ11004" t="str">
        <f>IF(RIGHT(MIS[[#This Row],[Main/Hedge]],4)="MAIN","MAIN","HEDGE")</f>
        <v>HEDGE</v>
      </c>
      <c r="AK11004" t="str" cm="1">
        <f t="array" ref="AK11004">_xlfn._xlws.FILTER(Table4[Column1],ISNUMBER(SEARCH(Table4[Column1],MIS[[#This Row],[OrderUniqueIdentifier]])),"")</f>
        <v>XYT</v>
      </c>
    </row>
    <row r="11005" spans="1:37" x14ac:dyDescent="0.2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>
        <f>_xlfn.XLOOKUP(MIS[[#This Row],[TRADING SYMBOL]],[1]Sheet1!$D:$D,[1]Sheet1!$C:$C)</f>
        <v>4.0999999999999996</v>
      </c>
      <c r="AE11005">
        <f>MIS[[#This Row],[OrderAverageTradedPrice]]*MIS[[#This Row],[OrderQuantity]]</f>
        <v>104</v>
      </c>
      <c r="AF11005">
        <f>MIS[[#This Row],[LTP]]*MIS[[#This Row],[OrderQuantity]]</f>
        <v>82</v>
      </c>
      <c r="AG11005">
        <f>IF(MIS[[#This Row],[OrderSide]]="SELL",MIS[[#This Row],[VALUE]]-MIS[[#This Row],[LIVE_VALUE]],MIS[[#This Row],[LIVE_VALUE]]-MIS[[#This Row],[VALUE]])</f>
        <v>22</v>
      </c>
      <c r="AH11005" t="str" cm="1">
        <f t="array" ref="AH110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05" t="str">
        <f>MIS[[#This Row],[TRADING SYMBOL]]</f>
        <v>SENSEX2552085900CE</v>
      </c>
      <c r="AJ11005" t="str">
        <f>IF(RIGHT(MIS[[#This Row],[Main/Hedge]],4)="MAIN","MAIN","HEDGE")</f>
        <v>HEDGE</v>
      </c>
      <c r="AK11005" t="str" cm="1">
        <f t="array" ref="AK11005">_xlfn._xlws.FILTER(Table4[Column1],ISNUMBER(SEARCH(Table4[Column1],MIS[[#This Row],[OrderUniqueIdentifier]])),"")</f>
        <v>XYT</v>
      </c>
    </row>
    <row r="11006" spans="1:37" x14ac:dyDescent="0.2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>
        <f>_xlfn.XLOOKUP(MIS[[#This Row],[TRADING SYMBOL]],[1]Sheet1!$D:$D,[1]Sheet1!$C:$C)</f>
        <v>32.799999999999997</v>
      </c>
      <c r="AE11006">
        <f>MIS[[#This Row],[OrderAverageTradedPrice]]*MIS[[#This Row],[OrderQuantity]]</f>
        <v>1300</v>
      </c>
      <c r="AF11006">
        <f>MIS[[#This Row],[LTP]]*MIS[[#This Row],[OrderQuantity]]</f>
        <v>1312</v>
      </c>
      <c r="AG11006">
        <f>IF(MIS[[#This Row],[OrderSide]]="SELL",MIS[[#This Row],[VALUE]]-MIS[[#This Row],[LIVE_VALUE]],MIS[[#This Row],[LIVE_VALUE]]-MIS[[#This Row],[VALUE]])</f>
        <v>-12</v>
      </c>
      <c r="AH11006" t="str" cm="1">
        <f t="array" ref="AH11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06" t="str">
        <f>MIS[[#This Row],[TRADING SYMBOL]]</f>
        <v>SENSEX2552079800PE</v>
      </c>
      <c r="AJ11006" t="str">
        <f>IF(RIGHT(MIS[[#This Row],[Main/Hedge]],4)="MAIN","MAIN","HEDGE")</f>
        <v>HEDGE</v>
      </c>
      <c r="AK11006" t="str" cm="1">
        <f t="array" ref="AK11006">_xlfn._xlws.FILTER(Table4[Column1],ISNUMBER(SEARCH(Table4[Column1],MIS[[#This Row],[OrderUniqueIdentifier]])),"")</f>
        <v>NOTREND</v>
      </c>
    </row>
    <row r="11007" spans="1:37" x14ac:dyDescent="0.2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>
        <f>_xlfn.XLOOKUP(MIS[[#This Row],[TRADING SYMBOL]],[1]Sheet1!$D:$D,[1]Sheet1!$C:$C)</f>
        <v>10</v>
      </c>
      <c r="AE11007">
        <f>MIS[[#This Row],[OrderAverageTradedPrice]]*MIS[[#This Row],[OrderQuantity]]</f>
        <v>235</v>
      </c>
      <c r="AF11007">
        <f>MIS[[#This Row],[LTP]]*MIS[[#This Row],[OrderQuantity]]</f>
        <v>200</v>
      </c>
      <c r="AG11007">
        <f>IF(MIS[[#This Row],[OrderSide]]="SELL",MIS[[#This Row],[VALUE]]-MIS[[#This Row],[LIVE_VALUE]],MIS[[#This Row],[LIVE_VALUE]]-MIS[[#This Row],[VALUE]])</f>
        <v>35</v>
      </c>
      <c r="AH11007" t="str" cm="1">
        <f t="array" ref="AH110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07" t="str">
        <f>MIS[[#This Row],[TRADING SYMBOL]]</f>
        <v>SENSEX2552078500PE</v>
      </c>
      <c r="AJ11007" t="str">
        <f>IF(RIGHT(MIS[[#This Row],[Main/Hedge]],4)="MAIN","MAIN","HEDGE")</f>
        <v>HEDGE</v>
      </c>
      <c r="AK11007" t="str" cm="1">
        <f t="array" ref="AK11007">_xlfn._xlws.FILTER(Table4[Column1],ISNUMBER(SEARCH(Table4[Column1],MIS[[#This Row],[OrderUniqueIdentifier]])),"")</f>
        <v>XYT</v>
      </c>
    </row>
    <row r="11008" spans="1:37" x14ac:dyDescent="0.2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>
        <f>_xlfn.XLOOKUP(MIS[[#This Row],[TRADING SYMBOL]],[1]Sheet1!$D:$D,[1]Sheet1!$C:$C)</f>
        <v>8.25</v>
      </c>
      <c r="AE11008">
        <f>MIS[[#This Row],[OrderAverageTradedPrice]]*MIS[[#This Row],[OrderQuantity]]</f>
        <v>259</v>
      </c>
      <c r="AF11008">
        <f>MIS[[#This Row],[LTP]]*MIS[[#This Row],[OrderQuantity]]</f>
        <v>165</v>
      </c>
      <c r="AG11008">
        <f>IF(MIS[[#This Row],[OrderSide]]="SELL",MIS[[#This Row],[VALUE]]-MIS[[#This Row],[LIVE_VALUE]],MIS[[#This Row],[LIVE_VALUE]]-MIS[[#This Row],[VALUE]])</f>
        <v>94</v>
      </c>
      <c r="AH11008" t="str" cm="1">
        <f t="array" ref="AH110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08" t="str">
        <f>MIS[[#This Row],[TRADING SYMBOL]]</f>
        <v>SENSEX2552078600PE</v>
      </c>
      <c r="AJ11008" t="str">
        <f>IF(RIGHT(MIS[[#This Row],[Main/Hedge]],4)="MAIN","MAIN","HEDGE")</f>
        <v>HEDGE</v>
      </c>
      <c r="AK11008" t="str" cm="1">
        <f t="array" ref="AK11008">_xlfn._xlws.FILTER(Table4[Column1],ISNUMBER(SEARCH(Table4[Column1],MIS[[#This Row],[OrderUniqueIdentifier]])),"")</f>
        <v>XYT</v>
      </c>
    </row>
    <row r="11009" spans="1:37" x14ac:dyDescent="0.2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>
        <f>_xlfn.XLOOKUP(MIS[[#This Row],[TRADING SYMBOL]],[1]Sheet1!$D:$D,[1]Sheet1!$C:$C)</f>
        <v>8.25</v>
      </c>
      <c r="AE11009">
        <f>MIS[[#This Row],[OrderAverageTradedPrice]]*MIS[[#This Row],[OrderQuantity]]</f>
        <v>259</v>
      </c>
      <c r="AF11009">
        <f>MIS[[#This Row],[LTP]]*MIS[[#This Row],[OrderQuantity]]</f>
        <v>165</v>
      </c>
      <c r="AG11009">
        <f>IF(MIS[[#This Row],[OrderSide]]="SELL",MIS[[#This Row],[VALUE]]-MIS[[#This Row],[LIVE_VALUE]],MIS[[#This Row],[LIVE_VALUE]]-MIS[[#This Row],[VALUE]])</f>
        <v>94</v>
      </c>
      <c r="AH11009" t="str" cm="1">
        <f t="array" ref="AH110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09" t="str">
        <f>MIS[[#This Row],[TRADING SYMBOL]]</f>
        <v>SENSEX2552078600PE</v>
      </c>
      <c r="AJ11009" t="str">
        <f>IF(RIGHT(MIS[[#This Row],[Main/Hedge]],4)="MAIN","MAIN","HEDGE")</f>
        <v>HEDGE</v>
      </c>
      <c r="AK11009" t="str" cm="1">
        <f t="array" ref="AK11009">_xlfn._xlws.FILTER(Table4[Column1],ISNUMBER(SEARCH(Table4[Column1],MIS[[#This Row],[OrderUniqueIdentifier]])),"")</f>
        <v>XYT</v>
      </c>
    </row>
    <row r="11010" spans="1:37" x14ac:dyDescent="0.2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>
        <f>_xlfn.XLOOKUP(MIS[[#This Row],[TRADING SYMBOL]],[1]Sheet1!$D:$D,[1]Sheet1!$C:$C)</f>
        <v>32.799999999999997</v>
      </c>
      <c r="AE11010">
        <f>MIS[[#This Row],[OrderAverageTradedPrice]]*MIS[[#This Row],[OrderQuantity]]</f>
        <v>646</v>
      </c>
      <c r="AF11010">
        <f>MIS[[#This Row],[LTP]]*MIS[[#This Row],[OrderQuantity]]</f>
        <v>656</v>
      </c>
      <c r="AG11010">
        <f>IF(MIS[[#This Row],[OrderSide]]="SELL",MIS[[#This Row],[VALUE]]-MIS[[#This Row],[LIVE_VALUE]],MIS[[#This Row],[LIVE_VALUE]]-MIS[[#This Row],[VALUE]])</f>
        <v>-10</v>
      </c>
      <c r="AH11010" t="str" cm="1">
        <f t="array" ref="AH11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10" t="str">
        <f>MIS[[#This Row],[TRADING SYMBOL]]</f>
        <v>SENSEX2552079800PE</v>
      </c>
      <c r="AJ11010" t="str">
        <f>IF(RIGHT(MIS[[#This Row],[Main/Hedge]],4)="MAIN","MAIN","HEDGE")</f>
        <v>HEDGE</v>
      </c>
      <c r="AK11010" t="str" cm="1">
        <f t="array" ref="AK11010">_xlfn._xlws.FILTER(Table4[Column1],ISNUMBER(SEARCH(Table4[Column1],MIS[[#This Row],[OrderUniqueIdentifier]])),"")</f>
        <v>NOTREND</v>
      </c>
    </row>
    <row r="11011" spans="1:37" x14ac:dyDescent="0.2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>
        <f>_xlfn.XLOOKUP(MIS[[#This Row],[TRADING SYMBOL]],[1]Sheet1!$D:$D,[1]Sheet1!$C:$C)</f>
        <v>10</v>
      </c>
      <c r="AE11011">
        <f>MIS[[#This Row],[OrderAverageTradedPrice]]*MIS[[#This Row],[OrderQuantity]]</f>
        <v>235</v>
      </c>
      <c r="AF11011">
        <f>MIS[[#This Row],[LTP]]*MIS[[#This Row],[OrderQuantity]]</f>
        <v>200</v>
      </c>
      <c r="AG11011">
        <f>IF(MIS[[#This Row],[OrderSide]]="SELL",MIS[[#This Row],[VALUE]]-MIS[[#This Row],[LIVE_VALUE]],MIS[[#This Row],[LIVE_VALUE]]-MIS[[#This Row],[VALUE]])</f>
        <v>35</v>
      </c>
      <c r="AH11011" t="str" cm="1">
        <f t="array" ref="AH110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11" t="str">
        <f>MIS[[#This Row],[TRADING SYMBOL]]</f>
        <v>SENSEX2552078500PE</v>
      </c>
      <c r="AJ11011" t="str">
        <f>IF(RIGHT(MIS[[#This Row],[Main/Hedge]],4)="MAIN","MAIN","HEDGE")</f>
        <v>HEDGE</v>
      </c>
      <c r="AK11011" t="str" cm="1">
        <f t="array" ref="AK11011">_xlfn._xlws.FILTER(Table4[Column1],ISNUMBER(SEARCH(Table4[Column1],MIS[[#This Row],[OrderUniqueIdentifier]])),"")</f>
        <v>XYT</v>
      </c>
    </row>
    <row r="11012" spans="1:37" x14ac:dyDescent="0.2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>
        <f>_xlfn.XLOOKUP(MIS[[#This Row],[TRADING SYMBOL]],[1]Sheet1!$D:$D,[1]Sheet1!$C:$C)</f>
        <v>3.15</v>
      </c>
      <c r="AE11012">
        <f>MIS[[#This Row],[OrderAverageTradedPrice]]*MIS[[#This Row],[OrderQuantity]]</f>
        <v>240</v>
      </c>
      <c r="AF11012">
        <f>MIS[[#This Row],[LTP]]*MIS[[#This Row],[OrderQuantity]]</f>
        <v>236.25</v>
      </c>
      <c r="AG11012">
        <f>IF(MIS[[#This Row],[OrderSide]]="SELL",MIS[[#This Row],[VALUE]]-MIS[[#This Row],[LIVE_VALUE]],MIS[[#This Row],[LIVE_VALUE]]-MIS[[#This Row],[VALUE]])</f>
        <v>3.75</v>
      </c>
      <c r="AH11012" t="str" cm="1">
        <f t="array" ref="AH11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12" t="str">
        <f>MIS[[#This Row],[TRADING SYMBOL]]</f>
        <v>NIFTY2552226300CE</v>
      </c>
      <c r="AJ11012" t="str">
        <f>IF(RIGHT(MIS[[#This Row],[Main/Hedge]],4)="MAIN","MAIN","HEDGE")</f>
        <v>HEDGE</v>
      </c>
      <c r="AK11012" t="str" cm="1">
        <f t="array" ref="AK11012">_xlfn._xlws.FILTER(Table4[Column1],ISNUMBER(SEARCH(Table4[Column1],MIS[[#This Row],[OrderUniqueIdentifier]])),"")</f>
        <v>LONGSHORT</v>
      </c>
    </row>
    <row r="11013" spans="1:37" x14ac:dyDescent="0.2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>
        <f>_xlfn.XLOOKUP(MIS[[#This Row],[TRADING SYMBOL]],[1]Sheet1!$D:$D,[1]Sheet1!$C:$C)</f>
        <v>3.15</v>
      </c>
      <c r="AE11013">
        <f>MIS[[#This Row],[OrderAverageTradedPrice]]*MIS[[#This Row],[OrderQuantity]]</f>
        <v>1920</v>
      </c>
      <c r="AF11013">
        <f>MIS[[#This Row],[LTP]]*MIS[[#This Row],[OrderQuantity]]</f>
        <v>1890</v>
      </c>
      <c r="AG11013">
        <f>IF(MIS[[#This Row],[OrderSide]]="SELL",MIS[[#This Row],[VALUE]]-MIS[[#This Row],[LIVE_VALUE]],MIS[[#This Row],[LIVE_VALUE]]-MIS[[#This Row],[VALUE]])</f>
        <v>30</v>
      </c>
      <c r="AH11013" t="str" cm="1">
        <f t="array" ref="AH11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13" t="str">
        <f>MIS[[#This Row],[TRADING SYMBOL]]</f>
        <v>NIFTY2552226300CE</v>
      </c>
      <c r="AJ11013" t="str">
        <f>IF(RIGHT(MIS[[#This Row],[Main/Hedge]],4)="MAIN","MAIN","HEDGE")</f>
        <v>HEDGE</v>
      </c>
      <c r="AK11013" t="str" cm="1">
        <f t="array" ref="AK11013">_xlfn._xlws.FILTER(Table4[Column1],ISNUMBER(SEARCH(Table4[Column1],MIS[[#This Row],[OrderUniqueIdentifier]])),"")</f>
        <v>LONGSHORT</v>
      </c>
    </row>
    <row r="11014" spans="1:37" x14ac:dyDescent="0.2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>
        <f>_xlfn.XLOOKUP(MIS[[#This Row],[TRADING SYMBOL]],[1]Sheet1!$D:$D,[1]Sheet1!$C:$C)</f>
        <v>16</v>
      </c>
      <c r="AE11014">
        <f>MIS[[#This Row],[OrderAverageTradedPrice]]*MIS[[#This Row],[OrderQuantity]]</f>
        <v>3333.9999999999877</v>
      </c>
      <c r="AF11014">
        <f>MIS[[#This Row],[LTP]]*MIS[[#This Row],[OrderQuantity]]</f>
        <v>3520</v>
      </c>
      <c r="AG11014">
        <f>IF(MIS[[#This Row],[OrderSide]]="SELL",MIS[[#This Row],[VALUE]]-MIS[[#This Row],[LIVE_VALUE]],MIS[[#This Row],[LIVE_VALUE]]-MIS[[#This Row],[VALUE]])</f>
        <v>-186.00000000001228</v>
      </c>
      <c r="AH11014" t="str" cm="1">
        <f t="array" ref="AH11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14" t="str">
        <f>MIS[[#This Row],[TRADING SYMBOL]]</f>
        <v>SENSEX2552084900CE</v>
      </c>
      <c r="AJ11014" t="str">
        <f>IF(RIGHT(MIS[[#This Row],[Main/Hedge]],4)="MAIN","MAIN","HEDGE")</f>
        <v>HEDGE</v>
      </c>
      <c r="AK11014" t="str" cm="1">
        <f t="array" ref="AK11014">_xlfn._xlws.FILTER(Table4[Column1],ISNUMBER(SEARCH(Table4[Column1],MIS[[#This Row],[OrderUniqueIdentifier]])),"")</f>
        <v>LONGSHORT</v>
      </c>
    </row>
    <row r="11015" spans="1:37" x14ac:dyDescent="0.2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>
        <f>_xlfn.XLOOKUP(MIS[[#This Row],[TRADING SYMBOL]],[1]Sheet1!$D:$D,[1]Sheet1!$C:$C)</f>
        <v>3.15</v>
      </c>
      <c r="AE11015">
        <f>MIS[[#This Row],[OrderAverageTradedPrice]]*MIS[[#This Row],[OrderQuantity]]</f>
        <v>240</v>
      </c>
      <c r="AF11015">
        <f>MIS[[#This Row],[LTP]]*MIS[[#This Row],[OrderQuantity]]</f>
        <v>236.25</v>
      </c>
      <c r="AG11015">
        <f>IF(MIS[[#This Row],[OrderSide]]="SELL",MIS[[#This Row],[VALUE]]-MIS[[#This Row],[LIVE_VALUE]],MIS[[#This Row],[LIVE_VALUE]]-MIS[[#This Row],[VALUE]])</f>
        <v>3.75</v>
      </c>
      <c r="AH11015" t="str" cm="1">
        <f t="array" ref="AH11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15" t="str">
        <f>MIS[[#This Row],[TRADING SYMBOL]]</f>
        <v>NIFTY2552226300CE</v>
      </c>
      <c r="AJ11015" t="str">
        <f>IF(RIGHT(MIS[[#This Row],[Main/Hedge]],4)="MAIN","MAIN","HEDGE")</f>
        <v>HEDGE</v>
      </c>
      <c r="AK11015" t="str" cm="1">
        <f t="array" ref="AK11015">_xlfn._xlws.FILTER(Table4[Column1],ISNUMBER(SEARCH(Table4[Column1],MIS[[#This Row],[OrderUniqueIdentifier]])),"")</f>
        <v>LONGSHORT</v>
      </c>
    </row>
    <row r="11016" spans="1:37" x14ac:dyDescent="0.2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>
        <f>_xlfn.XLOOKUP(MIS[[#This Row],[TRADING SYMBOL]],[1]Sheet1!$D:$D,[1]Sheet1!$C:$C)</f>
        <v>3.15</v>
      </c>
      <c r="AE11016">
        <f>MIS[[#This Row],[OrderAverageTradedPrice]]*MIS[[#This Row],[OrderQuantity]]</f>
        <v>240</v>
      </c>
      <c r="AF11016">
        <f>MIS[[#This Row],[LTP]]*MIS[[#This Row],[OrderQuantity]]</f>
        <v>236.25</v>
      </c>
      <c r="AG11016">
        <f>IF(MIS[[#This Row],[OrderSide]]="SELL",MIS[[#This Row],[VALUE]]-MIS[[#This Row],[LIVE_VALUE]],MIS[[#This Row],[LIVE_VALUE]]-MIS[[#This Row],[VALUE]])</f>
        <v>3.75</v>
      </c>
      <c r="AH11016" t="str" cm="1">
        <f t="array" ref="AH11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16" t="str">
        <f>MIS[[#This Row],[TRADING SYMBOL]]</f>
        <v>NIFTY2552226300CE</v>
      </c>
      <c r="AJ11016" t="str">
        <f>IF(RIGHT(MIS[[#This Row],[Main/Hedge]],4)="MAIN","MAIN","HEDGE")</f>
        <v>HEDGE</v>
      </c>
      <c r="AK11016" t="str" cm="1">
        <f t="array" ref="AK11016">_xlfn._xlws.FILTER(Table4[Column1],ISNUMBER(SEARCH(Table4[Column1],MIS[[#This Row],[OrderUniqueIdentifier]])),"")</f>
        <v>LONGSHORT</v>
      </c>
    </row>
    <row r="11017" spans="1:37" x14ac:dyDescent="0.2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>
        <f>_xlfn.XLOOKUP(MIS[[#This Row],[TRADING SYMBOL]],[1]Sheet1!$D:$D,[1]Sheet1!$C:$C)</f>
        <v>16</v>
      </c>
      <c r="AE11017">
        <f>MIS[[#This Row],[OrderAverageTradedPrice]]*MIS[[#This Row],[OrderQuantity]]</f>
        <v>608</v>
      </c>
      <c r="AF11017">
        <f>MIS[[#This Row],[LTP]]*MIS[[#This Row],[OrderQuantity]]</f>
        <v>640</v>
      </c>
      <c r="AG11017">
        <f>IF(MIS[[#This Row],[OrderSide]]="SELL",MIS[[#This Row],[VALUE]]-MIS[[#This Row],[LIVE_VALUE]],MIS[[#This Row],[LIVE_VALUE]]-MIS[[#This Row],[VALUE]])</f>
        <v>-32</v>
      </c>
      <c r="AH11017" t="str" cm="1">
        <f t="array" ref="AH11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17" t="str">
        <f>MIS[[#This Row],[TRADING SYMBOL]]</f>
        <v>SENSEX2552084900CE</v>
      </c>
      <c r="AJ11017" t="str">
        <f>IF(RIGHT(MIS[[#This Row],[Main/Hedge]],4)="MAIN","MAIN","HEDGE")</f>
        <v>HEDGE</v>
      </c>
      <c r="AK11017" t="str" cm="1">
        <f t="array" ref="AK11017">_xlfn._xlws.FILTER(Table4[Column1],ISNUMBER(SEARCH(Table4[Column1],MIS[[#This Row],[OrderUniqueIdentifier]])),"")</f>
        <v>LONGSHORT</v>
      </c>
    </row>
    <row r="11018" spans="1:37" x14ac:dyDescent="0.2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>
        <f>_xlfn.XLOOKUP(MIS[[#This Row],[TRADING SYMBOL]],[1]Sheet1!$D:$D,[1]Sheet1!$C:$C)</f>
        <v>3.15</v>
      </c>
      <c r="AE11018">
        <f>MIS[[#This Row],[OrderAverageTradedPrice]]*MIS[[#This Row],[OrderQuantity]]</f>
        <v>960</v>
      </c>
      <c r="AF11018">
        <f>MIS[[#This Row],[LTP]]*MIS[[#This Row],[OrderQuantity]]</f>
        <v>945</v>
      </c>
      <c r="AG11018">
        <f>IF(MIS[[#This Row],[OrderSide]]="SELL",MIS[[#This Row],[VALUE]]-MIS[[#This Row],[LIVE_VALUE]],MIS[[#This Row],[LIVE_VALUE]]-MIS[[#This Row],[VALUE]])</f>
        <v>15</v>
      </c>
      <c r="AH11018" t="str" cm="1">
        <f t="array" ref="AH11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18" t="str">
        <f>MIS[[#This Row],[TRADING SYMBOL]]</f>
        <v>NIFTY2552226300CE</v>
      </c>
      <c r="AJ11018" t="str">
        <f>IF(RIGHT(MIS[[#This Row],[Main/Hedge]],4)="MAIN","MAIN","HEDGE")</f>
        <v>HEDGE</v>
      </c>
      <c r="AK11018" t="str" cm="1">
        <f t="array" ref="AK11018">_xlfn._xlws.FILTER(Table4[Column1],ISNUMBER(SEARCH(Table4[Column1],MIS[[#This Row],[OrderUniqueIdentifier]])),"")</f>
        <v>LONGSHORT</v>
      </c>
    </row>
    <row r="11019" spans="1:37" x14ac:dyDescent="0.2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>
        <f>_xlfn.XLOOKUP(MIS[[#This Row],[TRADING SYMBOL]],[1]Sheet1!$D:$D,[1]Sheet1!$C:$C)</f>
        <v>3.15</v>
      </c>
      <c r="AE11019">
        <f>MIS[[#This Row],[OrderAverageTradedPrice]]*MIS[[#This Row],[OrderQuantity]]</f>
        <v>720</v>
      </c>
      <c r="AF11019">
        <f>MIS[[#This Row],[LTP]]*MIS[[#This Row],[OrderQuantity]]</f>
        <v>708.75</v>
      </c>
      <c r="AG11019">
        <f>IF(MIS[[#This Row],[OrderSide]]="SELL",MIS[[#This Row],[VALUE]]-MIS[[#This Row],[LIVE_VALUE]],MIS[[#This Row],[LIVE_VALUE]]-MIS[[#This Row],[VALUE]])</f>
        <v>11.25</v>
      </c>
      <c r="AH11019" t="str" cm="1">
        <f t="array" ref="AH11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19" t="str">
        <f>MIS[[#This Row],[TRADING SYMBOL]]</f>
        <v>NIFTY2552226300CE</v>
      </c>
      <c r="AJ11019" t="str">
        <f>IF(RIGHT(MIS[[#This Row],[Main/Hedge]],4)="MAIN","MAIN","HEDGE")</f>
        <v>HEDGE</v>
      </c>
      <c r="AK11019" t="str" cm="1">
        <f t="array" ref="AK11019">_xlfn._xlws.FILTER(Table4[Column1],ISNUMBER(SEARCH(Table4[Column1],MIS[[#This Row],[OrderUniqueIdentifier]])),"")</f>
        <v>LONGSHORT</v>
      </c>
    </row>
    <row r="11020" spans="1:37" x14ac:dyDescent="0.2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>
        <f>_xlfn.XLOOKUP(MIS[[#This Row],[TRADING SYMBOL]],[1]Sheet1!$D:$D,[1]Sheet1!$C:$C)</f>
        <v>3.15</v>
      </c>
      <c r="AE11020">
        <f>MIS[[#This Row],[OrderAverageTradedPrice]]*MIS[[#This Row],[OrderQuantity]]</f>
        <v>480</v>
      </c>
      <c r="AF11020">
        <f>MIS[[#This Row],[LTP]]*MIS[[#This Row],[OrderQuantity]]</f>
        <v>472.5</v>
      </c>
      <c r="AG11020">
        <f>IF(MIS[[#This Row],[OrderSide]]="SELL",MIS[[#This Row],[VALUE]]-MIS[[#This Row],[LIVE_VALUE]],MIS[[#This Row],[LIVE_VALUE]]-MIS[[#This Row],[VALUE]])</f>
        <v>7.5</v>
      </c>
      <c r="AH11020" t="str" cm="1">
        <f t="array" ref="AH11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0" t="str">
        <f>MIS[[#This Row],[TRADING SYMBOL]]</f>
        <v>NIFTY2552226300CE</v>
      </c>
      <c r="AJ11020" t="str">
        <f>IF(RIGHT(MIS[[#This Row],[Main/Hedge]],4)="MAIN","MAIN","HEDGE")</f>
        <v>HEDGE</v>
      </c>
      <c r="AK11020" t="str" cm="1">
        <f t="array" ref="AK11020">_xlfn._xlws.FILTER(Table4[Column1],ISNUMBER(SEARCH(Table4[Column1],MIS[[#This Row],[OrderUniqueIdentifier]])),"")</f>
        <v>LONGSHORT</v>
      </c>
    </row>
    <row r="11021" spans="1:37" x14ac:dyDescent="0.2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>
        <f>_xlfn.XLOOKUP(MIS[[#This Row],[TRADING SYMBOL]],[1]Sheet1!$D:$D,[1]Sheet1!$C:$C)</f>
        <v>16</v>
      </c>
      <c r="AE11021">
        <f>MIS[[#This Row],[OrderAverageTradedPrice]]*MIS[[#This Row],[OrderQuantity]]</f>
        <v>912</v>
      </c>
      <c r="AF11021">
        <f>MIS[[#This Row],[LTP]]*MIS[[#This Row],[OrderQuantity]]</f>
        <v>960</v>
      </c>
      <c r="AG11021">
        <f>IF(MIS[[#This Row],[OrderSide]]="SELL",MIS[[#This Row],[VALUE]]-MIS[[#This Row],[LIVE_VALUE]],MIS[[#This Row],[LIVE_VALUE]]-MIS[[#This Row],[VALUE]])</f>
        <v>-48</v>
      </c>
      <c r="AH11021" t="str" cm="1">
        <f t="array" ref="AH11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1" t="str">
        <f>MIS[[#This Row],[TRADING SYMBOL]]</f>
        <v>SENSEX2552084900CE</v>
      </c>
      <c r="AJ11021" t="str">
        <f>IF(RIGHT(MIS[[#This Row],[Main/Hedge]],4)="MAIN","MAIN","HEDGE")</f>
        <v>HEDGE</v>
      </c>
      <c r="AK11021" t="str" cm="1">
        <f t="array" ref="AK11021">_xlfn._xlws.FILTER(Table4[Column1],ISNUMBER(SEARCH(Table4[Column1],MIS[[#This Row],[OrderUniqueIdentifier]])),"")</f>
        <v>LONGSHORT</v>
      </c>
    </row>
    <row r="11022" spans="1:37" x14ac:dyDescent="0.2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>
        <f>_xlfn.XLOOKUP(MIS[[#This Row],[TRADING SYMBOL]],[1]Sheet1!$D:$D,[1]Sheet1!$C:$C)</f>
        <v>3.15</v>
      </c>
      <c r="AE11022">
        <f>MIS[[#This Row],[OrderAverageTradedPrice]]*MIS[[#This Row],[OrderQuantity]]</f>
        <v>720</v>
      </c>
      <c r="AF11022">
        <f>MIS[[#This Row],[LTP]]*MIS[[#This Row],[OrderQuantity]]</f>
        <v>708.75</v>
      </c>
      <c r="AG11022">
        <f>IF(MIS[[#This Row],[OrderSide]]="SELL",MIS[[#This Row],[VALUE]]-MIS[[#This Row],[LIVE_VALUE]],MIS[[#This Row],[LIVE_VALUE]]-MIS[[#This Row],[VALUE]])</f>
        <v>11.25</v>
      </c>
      <c r="AH11022" t="str" cm="1">
        <f t="array" ref="AH11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2" t="str">
        <f>MIS[[#This Row],[TRADING SYMBOL]]</f>
        <v>NIFTY2552226300CE</v>
      </c>
      <c r="AJ11022" t="str">
        <f>IF(RIGHT(MIS[[#This Row],[Main/Hedge]],4)="MAIN","MAIN","HEDGE")</f>
        <v>HEDGE</v>
      </c>
      <c r="AK11022" t="str" cm="1">
        <f t="array" ref="AK11022">_xlfn._xlws.FILTER(Table4[Column1],ISNUMBER(SEARCH(Table4[Column1],MIS[[#This Row],[OrderUniqueIdentifier]])),"")</f>
        <v>LONGSHORT</v>
      </c>
    </row>
    <row r="11023" spans="1:37" x14ac:dyDescent="0.2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>
        <f>_xlfn.XLOOKUP(MIS[[#This Row],[TRADING SYMBOL]],[1]Sheet1!$D:$D,[1]Sheet1!$C:$C)</f>
        <v>37.299999999999997</v>
      </c>
      <c r="AE11023">
        <f>MIS[[#This Row],[OrderAverageTradedPrice]]*MIS[[#This Row],[OrderQuantity]]</f>
        <v>11355</v>
      </c>
      <c r="AF11023">
        <f>MIS[[#This Row],[LTP]]*MIS[[#This Row],[OrderQuantity]]</f>
        <v>11190</v>
      </c>
      <c r="AG11023">
        <f>IF(MIS[[#This Row],[OrderSide]]="SELL",MIS[[#This Row],[VALUE]]-MIS[[#This Row],[LIVE_VALUE]],MIS[[#This Row],[LIVE_VALUE]]-MIS[[#This Row],[VALUE]])</f>
        <v>165</v>
      </c>
      <c r="AH11023" t="str" cm="1">
        <f t="array" ref="AH11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3" t="str">
        <f>MIS[[#This Row],[TRADING SYMBOL]]</f>
        <v>NIFTY2552225500CE</v>
      </c>
      <c r="AJ11023" t="str">
        <f>IF(RIGHT(MIS[[#This Row],[Main/Hedge]],4)="MAIN","MAIN","HEDGE")</f>
        <v>HEDGE</v>
      </c>
      <c r="AK11023" t="str" cm="1">
        <f t="array" ref="AK11023">_xlfn._xlws.FILTER(Table4[Column1],ISNUMBER(SEARCH(Table4[Column1],MIS[[#This Row],[OrderUniqueIdentifier]])),"")</f>
        <v>LONGSHORT</v>
      </c>
    </row>
    <row r="11024" spans="1:37" x14ac:dyDescent="0.2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>
        <f>_xlfn.XLOOKUP(MIS[[#This Row],[TRADING SYMBOL]],[1]Sheet1!$D:$D,[1]Sheet1!$C:$C)</f>
        <v>59.85</v>
      </c>
      <c r="AE11024">
        <f>MIS[[#This Row],[OrderAverageTradedPrice]]*MIS[[#This Row],[OrderQuantity]]</f>
        <v>7164</v>
      </c>
      <c r="AF11024">
        <f>MIS[[#This Row],[LTP]]*MIS[[#This Row],[OrderQuantity]]</f>
        <v>7182</v>
      </c>
      <c r="AG11024">
        <f>IF(MIS[[#This Row],[OrderSide]]="SELL",MIS[[#This Row],[VALUE]]-MIS[[#This Row],[LIVE_VALUE]],MIS[[#This Row],[LIVE_VALUE]]-MIS[[#This Row],[VALUE]])</f>
        <v>-18</v>
      </c>
      <c r="AH11024" t="str" cm="1">
        <f t="array" ref="AH11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4" t="str">
        <f>MIS[[#This Row],[TRADING SYMBOL]]</f>
        <v>SENSEX2552083900CE</v>
      </c>
      <c r="AJ11024" t="str">
        <f>IF(RIGHT(MIS[[#This Row],[Main/Hedge]],4)="MAIN","MAIN","HEDGE")</f>
        <v>HEDGE</v>
      </c>
      <c r="AK11024" t="str" cm="1">
        <f t="array" ref="AK11024">_xlfn._xlws.FILTER(Table4[Column1],ISNUMBER(SEARCH(Table4[Column1],MIS[[#This Row],[OrderUniqueIdentifier]])),"")</f>
        <v>LONGSHORT</v>
      </c>
    </row>
    <row r="11025" spans="1:37" x14ac:dyDescent="0.2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>
        <f>_xlfn.XLOOKUP(MIS[[#This Row],[TRADING SYMBOL]],[1]Sheet1!$D:$D,[1]Sheet1!$C:$C)</f>
        <v>16</v>
      </c>
      <c r="AE11025">
        <f>MIS[[#This Row],[OrderAverageTradedPrice]]*MIS[[#This Row],[OrderQuantity]]</f>
        <v>608</v>
      </c>
      <c r="AF11025">
        <f>MIS[[#This Row],[LTP]]*MIS[[#This Row],[OrderQuantity]]</f>
        <v>640</v>
      </c>
      <c r="AG11025">
        <f>IF(MIS[[#This Row],[OrderSide]]="SELL",MIS[[#This Row],[VALUE]]-MIS[[#This Row],[LIVE_VALUE]],MIS[[#This Row],[LIVE_VALUE]]-MIS[[#This Row],[VALUE]])</f>
        <v>-32</v>
      </c>
      <c r="AH11025" t="str" cm="1">
        <f t="array" ref="AH11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5" t="str">
        <f>MIS[[#This Row],[TRADING SYMBOL]]</f>
        <v>SENSEX2552084900CE</v>
      </c>
      <c r="AJ11025" t="str">
        <f>IF(RIGHT(MIS[[#This Row],[Main/Hedge]],4)="MAIN","MAIN","HEDGE")</f>
        <v>HEDGE</v>
      </c>
      <c r="AK11025" t="str" cm="1">
        <f t="array" ref="AK11025">_xlfn._xlws.FILTER(Table4[Column1],ISNUMBER(SEARCH(Table4[Column1],MIS[[#This Row],[OrderUniqueIdentifier]])),"")</f>
        <v>LONGSHORT</v>
      </c>
    </row>
    <row r="11026" spans="1:37" x14ac:dyDescent="0.2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>
        <f>_xlfn.XLOOKUP(MIS[[#This Row],[TRADING SYMBOL]],[1]Sheet1!$D:$D,[1]Sheet1!$C:$C)</f>
        <v>3.15</v>
      </c>
      <c r="AE11026">
        <f>MIS[[#This Row],[OrderAverageTradedPrice]]*MIS[[#This Row],[OrderQuantity]]</f>
        <v>480</v>
      </c>
      <c r="AF11026">
        <f>MIS[[#This Row],[LTP]]*MIS[[#This Row],[OrderQuantity]]</f>
        <v>472.5</v>
      </c>
      <c r="AG11026">
        <f>IF(MIS[[#This Row],[OrderSide]]="SELL",MIS[[#This Row],[VALUE]]-MIS[[#This Row],[LIVE_VALUE]],MIS[[#This Row],[LIVE_VALUE]]-MIS[[#This Row],[VALUE]])</f>
        <v>7.5</v>
      </c>
      <c r="AH11026" t="str" cm="1">
        <f t="array" ref="AH11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6" t="str">
        <f>MIS[[#This Row],[TRADING SYMBOL]]</f>
        <v>NIFTY2552226300CE</v>
      </c>
      <c r="AJ11026" t="str">
        <f>IF(RIGHT(MIS[[#This Row],[Main/Hedge]],4)="MAIN","MAIN","HEDGE")</f>
        <v>HEDGE</v>
      </c>
      <c r="AK11026" t="str" cm="1">
        <f t="array" ref="AK11026">_xlfn._xlws.FILTER(Table4[Column1],ISNUMBER(SEARCH(Table4[Column1],MIS[[#This Row],[OrderUniqueIdentifier]])),"")</f>
        <v>LONGSHORT</v>
      </c>
    </row>
    <row r="11027" spans="1:37" x14ac:dyDescent="0.2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>
        <f>_xlfn.XLOOKUP(MIS[[#This Row],[TRADING SYMBOL]],[1]Sheet1!$D:$D,[1]Sheet1!$C:$C)</f>
        <v>16</v>
      </c>
      <c r="AE11027">
        <f>MIS[[#This Row],[OrderAverageTradedPrice]]*MIS[[#This Row],[OrderQuantity]]</f>
        <v>910.99999999999795</v>
      </c>
      <c r="AF11027">
        <f>MIS[[#This Row],[LTP]]*MIS[[#This Row],[OrderQuantity]]</f>
        <v>960</v>
      </c>
      <c r="AG11027">
        <f>IF(MIS[[#This Row],[OrderSide]]="SELL",MIS[[#This Row],[VALUE]]-MIS[[#This Row],[LIVE_VALUE]],MIS[[#This Row],[LIVE_VALUE]]-MIS[[#This Row],[VALUE]])</f>
        <v>-49.000000000002046</v>
      </c>
      <c r="AH11027" t="str" cm="1">
        <f t="array" ref="AH11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7" t="str">
        <f>MIS[[#This Row],[TRADING SYMBOL]]</f>
        <v>SENSEX2552084900CE</v>
      </c>
      <c r="AJ11027" t="str">
        <f>IF(RIGHT(MIS[[#This Row],[Main/Hedge]],4)="MAIN","MAIN","HEDGE")</f>
        <v>HEDGE</v>
      </c>
      <c r="AK11027" t="str" cm="1">
        <f t="array" ref="AK11027">_xlfn._xlws.FILTER(Table4[Column1],ISNUMBER(SEARCH(Table4[Column1],MIS[[#This Row],[OrderUniqueIdentifier]])),"")</f>
        <v>LONGSHORT</v>
      </c>
    </row>
    <row r="11028" spans="1:37" x14ac:dyDescent="0.2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>
        <f>_xlfn.XLOOKUP(MIS[[#This Row],[TRADING SYMBOL]],[1]Sheet1!$D:$D,[1]Sheet1!$C:$C)</f>
        <v>3.15</v>
      </c>
      <c r="AE11028">
        <f>MIS[[#This Row],[OrderAverageTradedPrice]]*MIS[[#This Row],[OrderQuantity]]</f>
        <v>960</v>
      </c>
      <c r="AF11028">
        <f>MIS[[#This Row],[LTP]]*MIS[[#This Row],[OrderQuantity]]</f>
        <v>945</v>
      </c>
      <c r="AG11028">
        <f>IF(MIS[[#This Row],[OrderSide]]="SELL",MIS[[#This Row],[VALUE]]-MIS[[#This Row],[LIVE_VALUE]],MIS[[#This Row],[LIVE_VALUE]]-MIS[[#This Row],[VALUE]])</f>
        <v>15</v>
      </c>
      <c r="AH11028" t="str" cm="1">
        <f t="array" ref="AH11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8" t="str">
        <f>MIS[[#This Row],[TRADING SYMBOL]]</f>
        <v>NIFTY2552226300CE</v>
      </c>
      <c r="AJ11028" t="str">
        <f>IF(RIGHT(MIS[[#This Row],[Main/Hedge]],4)="MAIN","MAIN","HEDGE")</f>
        <v>HEDGE</v>
      </c>
      <c r="AK11028" t="str" cm="1">
        <f t="array" ref="AK11028">_xlfn._xlws.FILTER(Table4[Column1],ISNUMBER(SEARCH(Table4[Column1],MIS[[#This Row],[OrderUniqueIdentifier]])),"")</f>
        <v>LONGSHORT</v>
      </c>
    </row>
    <row r="11029" spans="1:37" x14ac:dyDescent="0.2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>
        <f>_xlfn.XLOOKUP(MIS[[#This Row],[TRADING SYMBOL]],[1]Sheet1!$D:$D,[1]Sheet1!$C:$C)</f>
        <v>3.15</v>
      </c>
      <c r="AE11029">
        <f>MIS[[#This Row],[OrderAverageTradedPrice]]*MIS[[#This Row],[OrderQuantity]]</f>
        <v>1440</v>
      </c>
      <c r="AF11029">
        <f>MIS[[#This Row],[LTP]]*MIS[[#This Row],[OrderQuantity]]</f>
        <v>1417.5</v>
      </c>
      <c r="AG11029">
        <f>IF(MIS[[#This Row],[OrderSide]]="SELL",MIS[[#This Row],[VALUE]]-MIS[[#This Row],[LIVE_VALUE]],MIS[[#This Row],[LIVE_VALUE]]-MIS[[#This Row],[VALUE]])</f>
        <v>22.5</v>
      </c>
      <c r="AH11029" t="str" cm="1">
        <f t="array" ref="AH11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29" t="str">
        <f>MIS[[#This Row],[TRADING SYMBOL]]</f>
        <v>NIFTY2552226300CE</v>
      </c>
      <c r="AJ11029" t="str">
        <f>IF(RIGHT(MIS[[#This Row],[Main/Hedge]],4)="MAIN","MAIN","HEDGE")</f>
        <v>HEDGE</v>
      </c>
      <c r="AK11029" t="str" cm="1">
        <f t="array" ref="AK11029">_xlfn._xlws.FILTER(Table4[Column1],ISNUMBER(SEARCH(Table4[Column1],MIS[[#This Row],[OrderUniqueIdentifier]])),"")</f>
        <v>LONGSHORT</v>
      </c>
    </row>
    <row r="11030" spans="1:37" x14ac:dyDescent="0.2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>
        <f>_xlfn.XLOOKUP(MIS[[#This Row],[TRADING SYMBOL]],[1]Sheet1!$D:$D,[1]Sheet1!$C:$C)</f>
        <v>3.15</v>
      </c>
      <c r="AE11030">
        <f>MIS[[#This Row],[OrderAverageTradedPrice]]*MIS[[#This Row],[OrderQuantity]]</f>
        <v>720</v>
      </c>
      <c r="AF11030">
        <f>MIS[[#This Row],[LTP]]*MIS[[#This Row],[OrderQuantity]]</f>
        <v>708.75</v>
      </c>
      <c r="AG11030">
        <f>IF(MIS[[#This Row],[OrderSide]]="SELL",MIS[[#This Row],[VALUE]]-MIS[[#This Row],[LIVE_VALUE]],MIS[[#This Row],[LIVE_VALUE]]-MIS[[#This Row],[VALUE]])</f>
        <v>11.25</v>
      </c>
      <c r="AH11030" t="str" cm="1">
        <f t="array" ref="AH11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0" t="str">
        <f>MIS[[#This Row],[TRADING SYMBOL]]</f>
        <v>NIFTY2552226300CE</v>
      </c>
      <c r="AJ11030" t="str">
        <f>IF(RIGHT(MIS[[#This Row],[Main/Hedge]],4)="MAIN","MAIN","HEDGE")</f>
        <v>HEDGE</v>
      </c>
      <c r="AK11030" t="str" cm="1">
        <f t="array" ref="AK11030">_xlfn._xlws.FILTER(Table4[Column1],ISNUMBER(SEARCH(Table4[Column1],MIS[[#This Row],[OrderUniqueIdentifier]])),"")</f>
        <v>LONGSHORT</v>
      </c>
    </row>
    <row r="11031" spans="1:37" x14ac:dyDescent="0.2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>
        <f>_xlfn.XLOOKUP(MIS[[#This Row],[TRADING SYMBOL]],[1]Sheet1!$D:$D,[1]Sheet1!$C:$C)</f>
        <v>16</v>
      </c>
      <c r="AE11031">
        <f>MIS[[#This Row],[OrderAverageTradedPrice]]*MIS[[#This Row],[OrderQuantity]]</f>
        <v>1212</v>
      </c>
      <c r="AF11031">
        <f>MIS[[#This Row],[LTP]]*MIS[[#This Row],[OrderQuantity]]</f>
        <v>1280</v>
      </c>
      <c r="AG11031">
        <f>IF(MIS[[#This Row],[OrderSide]]="SELL",MIS[[#This Row],[VALUE]]-MIS[[#This Row],[LIVE_VALUE]],MIS[[#This Row],[LIVE_VALUE]]-MIS[[#This Row],[VALUE]])</f>
        <v>-68</v>
      </c>
      <c r="AH11031" t="str" cm="1">
        <f t="array" ref="AH11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1" t="str">
        <f>MIS[[#This Row],[TRADING SYMBOL]]</f>
        <v>SENSEX2552084900CE</v>
      </c>
      <c r="AJ11031" t="str">
        <f>IF(RIGHT(MIS[[#This Row],[Main/Hedge]],4)="MAIN","MAIN","HEDGE")</f>
        <v>HEDGE</v>
      </c>
      <c r="AK11031" t="str" cm="1">
        <f t="array" ref="AK11031">_xlfn._xlws.FILTER(Table4[Column1],ISNUMBER(SEARCH(Table4[Column1],MIS[[#This Row],[OrderUniqueIdentifier]])),"")</f>
        <v>LONGSHORT</v>
      </c>
    </row>
    <row r="11032" spans="1:37" x14ac:dyDescent="0.2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>
        <f>_xlfn.XLOOKUP(MIS[[#This Row],[TRADING SYMBOL]],[1]Sheet1!$D:$D,[1]Sheet1!$C:$C)</f>
        <v>16</v>
      </c>
      <c r="AE11032">
        <f>MIS[[#This Row],[OrderAverageTradedPrice]]*MIS[[#This Row],[OrderQuantity]]</f>
        <v>606</v>
      </c>
      <c r="AF11032">
        <f>MIS[[#This Row],[LTP]]*MIS[[#This Row],[OrderQuantity]]</f>
        <v>640</v>
      </c>
      <c r="AG11032">
        <f>IF(MIS[[#This Row],[OrderSide]]="SELL",MIS[[#This Row],[VALUE]]-MIS[[#This Row],[LIVE_VALUE]],MIS[[#This Row],[LIVE_VALUE]]-MIS[[#This Row],[VALUE]])</f>
        <v>-34</v>
      </c>
      <c r="AH11032" t="str" cm="1">
        <f t="array" ref="AH11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2" t="str">
        <f>MIS[[#This Row],[TRADING SYMBOL]]</f>
        <v>SENSEX2552084900CE</v>
      </c>
      <c r="AJ11032" t="str">
        <f>IF(RIGHT(MIS[[#This Row],[Main/Hedge]],4)="MAIN","MAIN","HEDGE")</f>
        <v>HEDGE</v>
      </c>
      <c r="AK11032" t="str" cm="1">
        <f t="array" ref="AK11032">_xlfn._xlws.FILTER(Table4[Column1],ISNUMBER(SEARCH(Table4[Column1],MIS[[#This Row],[OrderUniqueIdentifier]])),"")</f>
        <v>LONGSHORT</v>
      </c>
    </row>
    <row r="11033" spans="1:37" x14ac:dyDescent="0.2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>
        <f>_xlfn.XLOOKUP(MIS[[#This Row],[TRADING SYMBOL]],[1]Sheet1!$D:$D,[1]Sheet1!$C:$C)</f>
        <v>3.15</v>
      </c>
      <c r="AE11033">
        <f>MIS[[#This Row],[OrderAverageTradedPrice]]*MIS[[#This Row],[OrderQuantity]]</f>
        <v>240</v>
      </c>
      <c r="AF11033">
        <f>MIS[[#This Row],[LTP]]*MIS[[#This Row],[OrderQuantity]]</f>
        <v>236.25</v>
      </c>
      <c r="AG11033">
        <f>IF(MIS[[#This Row],[OrderSide]]="SELL",MIS[[#This Row],[VALUE]]-MIS[[#This Row],[LIVE_VALUE]],MIS[[#This Row],[LIVE_VALUE]]-MIS[[#This Row],[VALUE]])</f>
        <v>3.75</v>
      </c>
      <c r="AH11033" t="str" cm="1">
        <f t="array" ref="AH11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3" t="str">
        <f>MIS[[#This Row],[TRADING SYMBOL]]</f>
        <v>NIFTY2552226300CE</v>
      </c>
      <c r="AJ11033" t="str">
        <f>IF(RIGHT(MIS[[#This Row],[Main/Hedge]],4)="MAIN","MAIN","HEDGE")</f>
        <v>HEDGE</v>
      </c>
      <c r="AK11033" t="str" cm="1">
        <f t="array" ref="AK11033">_xlfn._xlws.FILTER(Table4[Column1],ISNUMBER(SEARCH(Table4[Column1],MIS[[#This Row],[OrderUniqueIdentifier]])),"")</f>
        <v>LONGSHORT</v>
      </c>
    </row>
    <row r="11034" spans="1:37" x14ac:dyDescent="0.2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>
        <f>_xlfn.XLOOKUP(MIS[[#This Row],[TRADING SYMBOL]],[1]Sheet1!$D:$D,[1]Sheet1!$C:$C)</f>
        <v>3.15</v>
      </c>
      <c r="AE11034">
        <f>MIS[[#This Row],[OrderAverageTradedPrice]]*MIS[[#This Row],[OrderQuantity]]</f>
        <v>240</v>
      </c>
      <c r="AF11034">
        <f>MIS[[#This Row],[LTP]]*MIS[[#This Row],[OrderQuantity]]</f>
        <v>236.25</v>
      </c>
      <c r="AG11034">
        <f>IF(MIS[[#This Row],[OrderSide]]="SELL",MIS[[#This Row],[VALUE]]-MIS[[#This Row],[LIVE_VALUE]],MIS[[#This Row],[LIVE_VALUE]]-MIS[[#This Row],[VALUE]])</f>
        <v>3.75</v>
      </c>
      <c r="AH11034" t="str" cm="1">
        <f t="array" ref="AH11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4" t="str">
        <f>MIS[[#This Row],[TRADING SYMBOL]]</f>
        <v>NIFTY2552226300CE</v>
      </c>
      <c r="AJ11034" t="str">
        <f>IF(RIGHT(MIS[[#This Row],[Main/Hedge]],4)="MAIN","MAIN","HEDGE")</f>
        <v>HEDGE</v>
      </c>
      <c r="AK11034" t="str" cm="1">
        <f t="array" ref="AK11034">_xlfn._xlws.FILTER(Table4[Column1],ISNUMBER(SEARCH(Table4[Column1],MIS[[#This Row],[OrderUniqueIdentifier]])),"")</f>
        <v>LONGSHORT</v>
      </c>
    </row>
    <row r="11035" spans="1:37" x14ac:dyDescent="0.2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>
        <f>_xlfn.XLOOKUP(MIS[[#This Row],[TRADING SYMBOL]],[1]Sheet1!$D:$D,[1]Sheet1!$C:$C)</f>
        <v>16</v>
      </c>
      <c r="AE11035">
        <f>MIS[[#This Row],[OrderAverageTradedPrice]]*MIS[[#This Row],[OrderQuantity]]</f>
        <v>606</v>
      </c>
      <c r="AF11035">
        <f>MIS[[#This Row],[LTP]]*MIS[[#This Row],[OrderQuantity]]</f>
        <v>640</v>
      </c>
      <c r="AG11035">
        <f>IF(MIS[[#This Row],[OrderSide]]="SELL",MIS[[#This Row],[VALUE]]-MIS[[#This Row],[LIVE_VALUE]],MIS[[#This Row],[LIVE_VALUE]]-MIS[[#This Row],[VALUE]])</f>
        <v>-34</v>
      </c>
      <c r="AH11035" t="str" cm="1">
        <f t="array" ref="AH11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5" t="str">
        <f>MIS[[#This Row],[TRADING SYMBOL]]</f>
        <v>SENSEX2552084900CE</v>
      </c>
      <c r="AJ11035" t="str">
        <f>IF(RIGHT(MIS[[#This Row],[Main/Hedge]],4)="MAIN","MAIN","HEDGE")</f>
        <v>HEDGE</v>
      </c>
      <c r="AK11035" t="str" cm="1">
        <f t="array" ref="AK11035">_xlfn._xlws.FILTER(Table4[Column1],ISNUMBER(SEARCH(Table4[Column1],MIS[[#This Row],[OrderUniqueIdentifier]])),"")</f>
        <v>LONGSHORT</v>
      </c>
    </row>
    <row r="11036" spans="1:37" x14ac:dyDescent="0.2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>
        <f>_xlfn.XLOOKUP(MIS[[#This Row],[TRADING SYMBOL]],[1]Sheet1!$D:$D,[1]Sheet1!$C:$C)</f>
        <v>3.15</v>
      </c>
      <c r="AE11036">
        <f>MIS[[#This Row],[OrderAverageTradedPrice]]*MIS[[#This Row],[OrderQuantity]]</f>
        <v>960</v>
      </c>
      <c r="AF11036">
        <f>MIS[[#This Row],[LTP]]*MIS[[#This Row],[OrderQuantity]]</f>
        <v>945</v>
      </c>
      <c r="AG11036">
        <f>IF(MIS[[#This Row],[OrderSide]]="SELL",MIS[[#This Row],[VALUE]]-MIS[[#This Row],[LIVE_VALUE]],MIS[[#This Row],[LIVE_VALUE]]-MIS[[#This Row],[VALUE]])</f>
        <v>15</v>
      </c>
      <c r="AH11036" t="str" cm="1">
        <f t="array" ref="AH11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6" t="str">
        <f>MIS[[#This Row],[TRADING SYMBOL]]</f>
        <v>NIFTY2552226300CE</v>
      </c>
      <c r="AJ11036" t="str">
        <f>IF(RIGHT(MIS[[#This Row],[Main/Hedge]],4)="MAIN","MAIN","HEDGE")</f>
        <v>HEDGE</v>
      </c>
      <c r="AK11036" t="str" cm="1">
        <f t="array" ref="AK11036">_xlfn._xlws.FILTER(Table4[Column1],ISNUMBER(SEARCH(Table4[Column1],MIS[[#This Row],[OrderUniqueIdentifier]])),"")</f>
        <v>LONGSHORT</v>
      </c>
    </row>
    <row r="11037" spans="1:37" x14ac:dyDescent="0.2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>
        <f>_xlfn.XLOOKUP(MIS[[#This Row],[TRADING SYMBOL]],[1]Sheet1!$D:$D,[1]Sheet1!$C:$C)</f>
        <v>16</v>
      </c>
      <c r="AE11037">
        <f>MIS[[#This Row],[OrderAverageTradedPrice]]*MIS[[#This Row],[OrderQuantity]]</f>
        <v>1818</v>
      </c>
      <c r="AF11037">
        <f>MIS[[#This Row],[LTP]]*MIS[[#This Row],[OrderQuantity]]</f>
        <v>1920</v>
      </c>
      <c r="AG11037">
        <f>IF(MIS[[#This Row],[OrderSide]]="SELL",MIS[[#This Row],[VALUE]]-MIS[[#This Row],[LIVE_VALUE]],MIS[[#This Row],[LIVE_VALUE]]-MIS[[#This Row],[VALUE]])</f>
        <v>-102</v>
      </c>
      <c r="AH11037" t="str" cm="1">
        <f t="array" ref="AH11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7" t="str">
        <f>MIS[[#This Row],[TRADING SYMBOL]]</f>
        <v>SENSEX2552084900CE</v>
      </c>
      <c r="AJ11037" t="str">
        <f>IF(RIGHT(MIS[[#This Row],[Main/Hedge]],4)="MAIN","MAIN","HEDGE")</f>
        <v>HEDGE</v>
      </c>
      <c r="AK11037" t="str" cm="1">
        <f t="array" ref="AK11037">_xlfn._xlws.FILTER(Table4[Column1],ISNUMBER(SEARCH(Table4[Column1],MIS[[#This Row],[OrderUniqueIdentifier]])),"")</f>
        <v>LONGSHORT</v>
      </c>
    </row>
    <row r="11038" spans="1:37" x14ac:dyDescent="0.2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>
        <f>_xlfn.XLOOKUP(MIS[[#This Row],[TRADING SYMBOL]],[1]Sheet1!$D:$D,[1]Sheet1!$C:$C)</f>
        <v>3.15</v>
      </c>
      <c r="AE11038">
        <f>MIS[[#This Row],[OrderAverageTradedPrice]]*MIS[[#This Row],[OrderQuantity]]</f>
        <v>480</v>
      </c>
      <c r="AF11038">
        <f>MIS[[#This Row],[LTP]]*MIS[[#This Row],[OrderQuantity]]</f>
        <v>472.5</v>
      </c>
      <c r="AG11038">
        <f>IF(MIS[[#This Row],[OrderSide]]="SELL",MIS[[#This Row],[VALUE]]-MIS[[#This Row],[LIVE_VALUE]],MIS[[#This Row],[LIVE_VALUE]]-MIS[[#This Row],[VALUE]])</f>
        <v>7.5</v>
      </c>
      <c r="AH11038" t="str" cm="1">
        <f t="array" ref="AH11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8" t="str">
        <f>MIS[[#This Row],[TRADING SYMBOL]]</f>
        <v>NIFTY2552226300CE</v>
      </c>
      <c r="AJ11038" t="str">
        <f>IF(RIGHT(MIS[[#This Row],[Main/Hedge]],4)="MAIN","MAIN","HEDGE")</f>
        <v>HEDGE</v>
      </c>
      <c r="AK11038" t="str" cm="1">
        <f t="array" ref="AK11038">_xlfn._xlws.FILTER(Table4[Column1],ISNUMBER(SEARCH(Table4[Column1],MIS[[#This Row],[OrderUniqueIdentifier]])),"")</f>
        <v>LONGSHORT</v>
      </c>
    </row>
    <row r="11039" spans="1:37" x14ac:dyDescent="0.2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>
        <f>_xlfn.XLOOKUP(MIS[[#This Row],[TRADING SYMBOL]],[1]Sheet1!$D:$D,[1]Sheet1!$C:$C)</f>
        <v>3.15</v>
      </c>
      <c r="AE11039">
        <f>MIS[[#This Row],[OrderAverageTradedPrice]]*MIS[[#This Row],[OrderQuantity]]</f>
        <v>240</v>
      </c>
      <c r="AF11039">
        <f>MIS[[#This Row],[LTP]]*MIS[[#This Row],[OrderQuantity]]</f>
        <v>236.25</v>
      </c>
      <c r="AG11039">
        <f>IF(MIS[[#This Row],[OrderSide]]="SELL",MIS[[#This Row],[VALUE]]-MIS[[#This Row],[LIVE_VALUE]],MIS[[#This Row],[LIVE_VALUE]]-MIS[[#This Row],[VALUE]])</f>
        <v>3.75</v>
      </c>
      <c r="AH11039" t="str" cm="1">
        <f t="array" ref="AH11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39" t="str">
        <f>MIS[[#This Row],[TRADING SYMBOL]]</f>
        <v>NIFTY2552226300CE</v>
      </c>
      <c r="AJ11039" t="str">
        <f>IF(RIGHT(MIS[[#This Row],[Main/Hedge]],4)="MAIN","MAIN","HEDGE")</f>
        <v>HEDGE</v>
      </c>
      <c r="AK11039" t="str" cm="1">
        <f t="array" ref="AK11039">_xlfn._xlws.FILTER(Table4[Column1],ISNUMBER(SEARCH(Table4[Column1],MIS[[#This Row],[OrderUniqueIdentifier]])),"")</f>
        <v>LONGSHORT</v>
      </c>
    </row>
    <row r="11040" spans="1:37" x14ac:dyDescent="0.2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>
        <f>_xlfn.XLOOKUP(MIS[[#This Row],[TRADING SYMBOL]],[1]Sheet1!$D:$D,[1]Sheet1!$C:$C)</f>
        <v>16</v>
      </c>
      <c r="AE11040">
        <f>MIS[[#This Row],[OrderAverageTradedPrice]]*MIS[[#This Row],[OrderQuantity]]</f>
        <v>606</v>
      </c>
      <c r="AF11040">
        <f>MIS[[#This Row],[LTP]]*MIS[[#This Row],[OrderQuantity]]</f>
        <v>640</v>
      </c>
      <c r="AG11040">
        <f>IF(MIS[[#This Row],[OrderSide]]="SELL",MIS[[#This Row],[VALUE]]-MIS[[#This Row],[LIVE_VALUE]],MIS[[#This Row],[LIVE_VALUE]]-MIS[[#This Row],[VALUE]])</f>
        <v>-34</v>
      </c>
      <c r="AH11040" t="str" cm="1">
        <f t="array" ref="AH11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0" t="str">
        <f>MIS[[#This Row],[TRADING SYMBOL]]</f>
        <v>SENSEX2552084900CE</v>
      </c>
      <c r="AJ11040" t="str">
        <f>IF(RIGHT(MIS[[#This Row],[Main/Hedge]],4)="MAIN","MAIN","HEDGE")</f>
        <v>HEDGE</v>
      </c>
      <c r="AK11040" t="str" cm="1">
        <f t="array" ref="AK11040">_xlfn._xlws.FILTER(Table4[Column1],ISNUMBER(SEARCH(Table4[Column1],MIS[[#This Row],[OrderUniqueIdentifier]])),"")</f>
        <v>LONGSHORT</v>
      </c>
    </row>
    <row r="11041" spans="1:37" x14ac:dyDescent="0.2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>
        <f>_xlfn.XLOOKUP(MIS[[#This Row],[TRADING SYMBOL]],[1]Sheet1!$D:$D,[1]Sheet1!$C:$C)</f>
        <v>16</v>
      </c>
      <c r="AE11041">
        <f>MIS[[#This Row],[OrderAverageTradedPrice]]*MIS[[#This Row],[OrderQuantity]]</f>
        <v>1212</v>
      </c>
      <c r="AF11041">
        <f>MIS[[#This Row],[LTP]]*MIS[[#This Row],[OrderQuantity]]</f>
        <v>1280</v>
      </c>
      <c r="AG11041">
        <f>IF(MIS[[#This Row],[OrderSide]]="SELL",MIS[[#This Row],[VALUE]]-MIS[[#This Row],[LIVE_VALUE]],MIS[[#This Row],[LIVE_VALUE]]-MIS[[#This Row],[VALUE]])</f>
        <v>-68</v>
      </c>
      <c r="AH11041" t="str" cm="1">
        <f t="array" ref="AH11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1" t="str">
        <f>MIS[[#This Row],[TRADING SYMBOL]]</f>
        <v>SENSEX2552084900CE</v>
      </c>
      <c r="AJ11041" t="str">
        <f>IF(RIGHT(MIS[[#This Row],[Main/Hedge]],4)="MAIN","MAIN","HEDGE")</f>
        <v>HEDGE</v>
      </c>
      <c r="AK11041" t="str" cm="1">
        <f t="array" ref="AK11041">_xlfn._xlws.FILTER(Table4[Column1],ISNUMBER(SEARCH(Table4[Column1],MIS[[#This Row],[OrderUniqueIdentifier]])),"")</f>
        <v>LONGSHORT</v>
      </c>
    </row>
    <row r="11042" spans="1:37" x14ac:dyDescent="0.2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>
        <f>_xlfn.XLOOKUP(MIS[[#This Row],[TRADING SYMBOL]],[1]Sheet1!$D:$D,[1]Sheet1!$C:$C)</f>
        <v>3.15</v>
      </c>
      <c r="AE11042">
        <f>MIS[[#This Row],[OrderAverageTradedPrice]]*MIS[[#This Row],[OrderQuantity]]</f>
        <v>240</v>
      </c>
      <c r="AF11042">
        <f>MIS[[#This Row],[LTP]]*MIS[[#This Row],[OrderQuantity]]</f>
        <v>236.25</v>
      </c>
      <c r="AG11042">
        <f>IF(MIS[[#This Row],[OrderSide]]="SELL",MIS[[#This Row],[VALUE]]-MIS[[#This Row],[LIVE_VALUE]],MIS[[#This Row],[LIVE_VALUE]]-MIS[[#This Row],[VALUE]])</f>
        <v>3.75</v>
      </c>
      <c r="AH11042" t="str" cm="1">
        <f t="array" ref="AH11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2" t="str">
        <f>MIS[[#This Row],[TRADING SYMBOL]]</f>
        <v>NIFTY2552226300CE</v>
      </c>
      <c r="AJ11042" t="str">
        <f>IF(RIGHT(MIS[[#This Row],[Main/Hedge]],4)="MAIN","MAIN","HEDGE")</f>
        <v>HEDGE</v>
      </c>
      <c r="AK11042" t="str" cm="1">
        <f t="array" ref="AK11042">_xlfn._xlws.FILTER(Table4[Column1],ISNUMBER(SEARCH(Table4[Column1],MIS[[#This Row],[OrderUniqueIdentifier]])),"")</f>
        <v>LONGSHORT</v>
      </c>
    </row>
    <row r="11043" spans="1:37" x14ac:dyDescent="0.2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>
        <f>_xlfn.XLOOKUP(MIS[[#This Row],[TRADING SYMBOL]],[1]Sheet1!$D:$D,[1]Sheet1!$C:$C)</f>
        <v>16</v>
      </c>
      <c r="AE11043">
        <f>MIS[[#This Row],[OrderAverageTradedPrice]]*MIS[[#This Row],[OrderQuantity]]</f>
        <v>303</v>
      </c>
      <c r="AF11043">
        <f>MIS[[#This Row],[LTP]]*MIS[[#This Row],[OrderQuantity]]</f>
        <v>320</v>
      </c>
      <c r="AG11043">
        <f>IF(MIS[[#This Row],[OrderSide]]="SELL",MIS[[#This Row],[VALUE]]-MIS[[#This Row],[LIVE_VALUE]],MIS[[#This Row],[LIVE_VALUE]]-MIS[[#This Row],[VALUE]])</f>
        <v>-17</v>
      </c>
      <c r="AH11043" t="str" cm="1">
        <f t="array" ref="AH11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3" t="str">
        <f>MIS[[#This Row],[TRADING SYMBOL]]</f>
        <v>SENSEX2552084900CE</v>
      </c>
      <c r="AJ11043" t="str">
        <f>IF(RIGHT(MIS[[#This Row],[Main/Hedge]],4)="MAIN","MAIN","HEDGE")</f>
        <v>HEDGE</v>
      </c>
      <c r="AK11043" t="str" cm="1">
        <f t="array" ref="AK11043">_xlfn._xlws.FILTER(Table4[Column1],ISNUMBER(SEARCH(Table4[Column1],MIS[[#This Row],[OrderUniqueIdentifier]])),"")</f>
        <v>LONGSHORT</v>
      </c>
    </row>
    <row r="11044" spans="1:37" x14ac:dyDescent="0.2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>
        <f>_xlfn.XLOOKUP(MIS[[#This Row],[TRADING SYMBOL]],[1]Sheet1!$D:$D,[1]Sheet1!$C:$C)</f>
        <v>3.15</v>
      </c>
      <c r="AE11044">
        <f>MIS[[#This Row],[OrderAverageTradedPrice]]*MIS[[#This Row],[OrderQuantity]]</f>
        <v>240</v>
      </c>
      <c r="AF11044">
        <f>MIS[[#This Row],[LTP]]*MIS[[#This Row],[OrderQuantity]]</f>
        <v>236.25</v>
      </c>
      <c r="AG11044">
        <f>IF(MIS[[#This Row],[OrderSide]]="SELL",MIS[[#This Row],[VALUE]]-MIS[[#This Row],[LIVE_VALUE]],MIS[[#This Row],[LIVE_VALUE]]-MIS[[#This Row],[VALUE]])</f>
        <v>3.75</v>
      </c>
      <c r="AH11044" t="str" cm="1">
        <f t="array" ref="AH11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4" t="str">
        <f>MIS[[#This Row],[TRADING SYMBOL]]</f>
        <v>NIFTY2552226300CE</v>
      </c>
      <c r="AJ11044" t="str">
        <f>IF(RIGHT(MIS[[#This Row],[Main/Hedge]],4)="MAIN","MAIN","HEDGE")</f>
        <v>HEDGE</v>
      </c>
      <c r="AK11044" t="str" cm="1">
        <f t="array" ref="AK11044">_xlfn._xlws.FILTER(Table4[Column1],ISNUMBER(SEARCH(Table4[Column1],MIS[[#This Row],[OrderUniqueIdentifier]])),"")</f>
        <v>LONGSHORT</v>
      </c>
    </row>
    <row r="11045" spans="1:37" x14ac:dyDescent="0.2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>
        <f>_xlfn.XLOOKUP(MIS[[#This Row],[TRADING SYMBOL]],[1]Sheet1!$D:$D,[1]Sheet1!$C:$C)</f>
        <v>3.15</v>
      </c>
      <c r="AE11045">
        <f>MIS[[#This Row],[OrderAverageTradedPrice]]*MIS[[#This Row],[OrderQuantity]]</f>
        <v>240</v>
      </c>
      <c r="AF11045">
        <f>MIS[[#This Row],[LTP]]*MIS[[#This Row],[OrderQuantity]]</f>
        <v>236.25</v>
      </c>
      <c r="AG11045">
        <f>IF(MIS[[#This Row],[OrderSide]]="SELL",MIS[[#This Row],[VALUE]]-MIS[[#This Row],[LIVE_VALUE]],MIS[[#This Row],[LIVE_VALUE]]-MIS[[#This Row],[VALUE]])</f>
        <v>3.75</v>
      </c>
      <c r="AH11045" t="str" cm="1">
        <f t="array" ref="AH11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5" t="str">
        <f>MIS[[#This Row],[TRADING SYMBOL]]</f>
        <v>NIFTY2552226300CE</v>
      </c>
      <c r="AJ11045" t="str">
        <f>IF(RIGHT(MIS[[#This Row],[Main/Hedge]],4)="MAIN","MAIN","HEDGE")</f>
        <v>HEDGE</v>
      </c>
      <c r="AK11045" t="str" cm="1">
        <f t="array" ref="AK11045">_xlfn._xlws.FILTER(Table4[Column1],ISNUMBER(SEARCH(Table4[Column1],MIS[[#This Row],[OrderUniqueIdentifier]])),"")</f>
        <v>LONGSHORT</v>
      </c>
    </row>
    <row r="11046" spans="1:37" x14ac:dyDescent="0.2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>
        <f>_xlfn.XLOOKUP(MIS[[#This Row],[TRADING SYMBOL]],[1]Sheet1!$D:$D,[1]Sheet1!$C:$C)</f>
        <v>16</v>
      </c>
      <c r="AE11046">
        <f>MIS[[#This Row],[OrderAverageTradedPrice]]*MIS[[#This Row],[OrderQuantity]]</f>
        <v>606</v>
      </c>
      <c r="AF11046">
        <f>MIS[[#This Row],[LTP]]*MIS[[#This Row],[OrderQuantity]]</f>
        <v>640</v>
      </c>
      <c r="AG11046">
        <f>IF(MIS[[#This Row],[OrderSide]]="SELL",MIS[[#This Row],[VALUE]]-MIS[[#This Row],[LIVE_VALUE]],MIS[[#This Row],[LIVE_VALUE]]-MIS[[#This Row],[VALUE]])</f>
        <v>-34</v>
      </c>
      <c r="AH11046" t="str" cm="1">
        <f t="array" ref="AH11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6" t="str">
        <f>MIS[[#This Row],[TRADING SYMBOL]]</f>
        <v>SENSEX2552084900CE</v>
      </c>
      <c r="AJ11046" t="str">
        <f>IF(RIGHT(MIS[[#This Row],[Main/Hedge]],4)="MAIN","MAIN","HEDGE")</f>
        <v>HEDGE</v>
      </c>
      <c r="AK11046" t="str" cm="1">
        <f t="array" ref="AK11046">_xlfn._xlws.FILTER(Table4[Column1],ISNUMBER(SEARCH(Table4[Column1],MIS[[#This Row],[OrderUniqueIdentifier]])),"")</f>
        <v>LONGSHORT</v>
      </c>
    </row>
    <row r="11047" spans="1:37" x14ac:dyDescent="0.2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>
        <f>_xlfn.XLOOKUP(MIS[[#This Row],[TRADING SYMBOL]],[1]Sheet1!$D:$D,[1]Sheet1!$C:$C)</f>
        <v>3.15</v>
      </c>
      <c r="AE11047">
        <f>MIS[[#This Row],[OrderAverageTradedPrice]]*MIS[[#This Row],[OrderQuantity]]</f>
        <v>240</v>
      </c>
      <c r="AF11047">
        <f>MIS[[#This Row],[LTP]]*MIS[[#This Row],[OrderQuantity]]</f>
        <v>236.25</v>
      </c>
      <c r="AG11047">
        <f>IF(MIS[[#This Row],[OrderSide]]="SELL",MIS[[#This Row],[VALUE]]-MIS[[#This Row],[LIVE_VALUE]],MIS[[#This Row],[LIVE_VALUE]]-MIS[[#This Row],[VALUE]])</f>
        <v>3.75</v>
      </c>
      <c r="AH11047" t="str" cm="1">
        <f t="array" ref="AH11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7" t="str">
        <f>MIS[[#This Row],[TRADING SYMBOL]]</f>
        <v>NIFTY2552226300CE</v>
      </c>
      <c r="AJ11047" t="str">
        <f>IF(RIGHT(MIS[[#This Row],[Main/Hedge]],4)="MAIN","MAIN","HEDGE")</f>
        <v>HEDGE</v>
      </c>
      <c r="AK11047" t="str" cm="1">
        <f t="array" ref="AK11047">_xlfn._xlws.FILTER(Table4[Column1],ISNUMBER(SEARCH(Table4[Column1],MIS[[#This Row],[OrderUniqueIdentifier]])),"")</f>
        <v>LONGSHORT</v>
      </c>
    </row>
    <row r="11048" spans="1:37" x14ac:dyDescent="0.2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>
        <f>_xlfn.XLOOKUP(MIS[[#This Row],[TRADING SYMBOL]],[1]Sheet1!$D:$D,[1]Sheet1!$C:$C)</f>
        <v>3.15</v>
      </c>
      <c r="AE11048">
        <f>MIS[[#This Row],[OrderAverageTradedPrice]]*MIS[[#This Row],[OrderQuantity]]</f>
        <v>960</v>
      </c>
      <c r="AF11048">
        <f>MIS[[#This Row],[LTP]]*MIS[[#This Row],[OrderQuantity]]</f>
        <v>945</v>
      </c>
      <c r="AG11048">
        <f>IF(MIS[[#This Row],[OrderSide]]="SELL",MIS[[#This Row],[VALUE]]-MIS[[#This Row],[LIVE_VALUE]],MIS[[#This Row],[LIVE_VALUE]]-MIS[[#This Row],[VALUE]])</f>
        <v>15</v>
      </c>
      <c r="AH11048" t="str" cm="1">
        <f t="array" ref="AH11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8" t="str">
        <f>MIS[[#This Row],[TRADING SYMBOL]]</f>
        <v>NIFTY2552226300CE</v>
      </c>
      <c r="AJ11048" t="str">
        <f>IF(RIGHT(MIS[[#This Row],[Main/Hedge]],4)="MAIN","MAIN","HEDGE")</f>
        <v>HEDGE</v>
      </c>
      <c r="AK11048" t="str" cm="1">
        <f t="array" ref="AK11048">_xlfn._xlws.FILTER(Table4[Column1],ISNUMBER(SEARCH(Table4[Column1],MIS[[#This Row],[OrderUniqueIdentifier]])),"")</f>
        <v>LONGSHORT</v>
      </c>
    </row>
    <row r="11049" spans="1:37" x14ac:dyDescent="0.2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>
        <f>_xlfn.XLOOKUP(MIS[[#This Row],[TRADING SYMBOL]],[1]Sheet1!$D:$D,[1]Sheet1!$C:$C)</f>
        <v>16</v>
      </c>
      <c r="AE11049">
        <f>MIS[[#This Row],[OrderAverageTradedPrice]]*MIS[[#This Row],[OrderQuantity]]</f>
        <v>1818</v>
      </c>
      <c r="AF11049">
        <f>MIS[[#This Row],[LTP]]*MIS[[#This Row],[OrderQuantity]]</f>
        <v>1920</v>
      </c>
      <c r="AG11049">
        <f>IF(MIS[[#This Row],[OrderSide]]="SELL",MIS[[#This Row],[VALUE]]-MIS[[#This Row],[LIVE_VALUE]],MIS[[#This Row],[LIVE_VALUE]]-MIS[[#This Row],[VALUE]])</f>
        <v>-102</v>
      </c>
      <c r="AH11049" t="str" cm="1">
        <f t="array" ref="AH11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49" t="str">
        <f>MIS[[#This Row],[TRADING SYMBOL]]</f>
        <v>SENSEX2552084900CE</v>
      </c>
      <c r="AJ11049" t="str">
        <f>IF(RIGHT(MIS[[#This Row],[Main/Hedge]],4)="MAIN","MAIN","HEDGE")</f>
        <v>HEDGE</v>
      </c>
      <c r="AK11049" t="str" cm="1">
        <f t="array" ref="AK11049">_xlfn._xlws.FILTER(Table4[Column1],ISNUMBER(SEARCH(Table4[Column1],MIS[[#This Row],[OrderUniqueIdentifier]])),"")</f>
        <v>LONGSHORT</v>
      </c>
    </row>
    <row r="11050" spans="1:37" x14ac:dyDescent="0.2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>
        <f>_xlfn.XLOOKUP(MIS[[#This Row],[TRADING SYMBOL]],[1]Sheet1!$D:$D,[1]Sheet1!$C:$C)</f>
        <v>3.15</v>
      </c>
      <c r="AE11050">
        <f>MIS[[#This Row],[OrderAverageTradedPrice]]*MIS[[#This Row],[OrderQuantity]]</f>
        <v>240</v>
      </c>
      <c r="AF11050">
        <f>MIS[[#This Row],[LTP]]*MIS[[#This Row],[OrderQuantity]]</f>
        <v>236.25</v>
      </c>
      <c r="AG11050">
        <f>IF(MIS[[#This Row],[OrderSide]]="SELL",MIS[[#This Row],[VALUE]]-MIS[[#This Row],[LIVE_VALUE]],MIS[[#This Row],[LIVE_VALUE]]-MIS[[#This Row],[VALUE]])</f>
        <v>3.75</v>
      </c>
      <c r="AH11050" t="str" cm="1">
        <f t="array" ref="AH11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0" t="str">
        <f>MIS[[#This Row],[TRADING SYMBOL]]</f>
        <v>NIFTY2552226300CE</v>
      </c>
      <c r="AJ11050" t="str">
        <f>IF(RIGHT(MIS[[#This Row],[Main/Hedge]],4)="MAIN","MAIN","HEDGE")</f>
        <v>HEDGE</v>
      </c>
      <c r="AK11050" t="str" cm="1">
        <f t="array" ref="AK11050">_xlfn._xlws.FILTER(Table4[Column1],ISNUMBER(SEARCH(Table4[Column1],MIS[[#This Row],[OrderUniqueIdentifier]])),"")</f>
        <v>LONGSHORT</v>
      </c>
    </row>
    <row r="11051" spans="1:37" x14ac:dyDescent="0.2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>
        <f>_xlfn.XLOOKUP(MIS[[#This Row],[TRADING SYMBOL]],[1]Sheet1!$D:$D,[1]Sheet1!$C:$C)</f>
        <v>16</v>
      </c>
      <c r="AE11051">
        <f>MIS[[#This Row],[OrderAverageTradedPrice]]*MIS[[#This Row],[OrderQuantity]]</f>
        <v>1515</v>
      </c>
      <c r="AF11051">
        <f>MIS[[#This Row],[LTP]]*MIS[[#This Row],[OrderQuantity]]</f>
        <v>1600</v>
      </c>
      <c r="AG11051">
        <f>IF(MIS[[#This Row],[OrderSide]]="SELL",MIS[[#This Row],[VALUE]]-MIS[[#This Row],[LIVE_VALUE]],MIS[[#This Row],[LIVE_VALUE]]-MIS[[#This Row],[VALUE]])</f>
        <v>-85</v>
      </c>
      <c r="AH11051" t="str" cm="1">
        <f t="array" ref="AH11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1" t="str">
        <f>MIS[[#This Row],[TRADING SYMBOL]]</f>
        <v>SENSEX2552084900CE</v>
      </c>
      <c r="AJ11051" t="str">
        <f>IF(RIGHT(MIS[[#This Row],[Main/Hedge]],4)="MAIN","MAIN","HEDGE")</f>
        <v>HEDGE</v>
      </c>
      <c r="AK11051" t="str" cm="1">
        <f t="array" ref="AK11051">_xlfn._xlws.FILTER(Table4[Column1],ISNUMBER(SEARCH(Table4[Column1],MIS[[#This Row],[OrderUniqueIdentifier]])),"")</f>
        <v>LONGSHORT</v>
      </c>
    </row>
    <row r="11052" spans="1:37" x14ac:dyDescent="0.2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>
        <f>_xlfn.XLOOKUP(MIS[[#This Row],[TRADING SYMBOL]],[1]Sheet1!$D:$D,[1]Sheet1!$C:$C)</f>
        <v>59.85</v>
      </c>
      <c r="AE11052">
        <f>MIS[[#This Row],[OrderAverageTradedPrice]]*MIS[[#This Row],[OrderQuantity]]</f>
        <v>17934</v>
      </c>
      <c r="AF11052">
        <f>MIS[[#This Row],[LTP]]*MIS[[#This Row],[OrderQuantity]]</f>
        <v>17955</v>
      </c>
      <c r="AG11052">
        <f>IF(MIS[[#This Row],[OrderSide]]="SELL",MIS[[#This Row],[VALUE]]-MIS[[#This Row],[LIVE_VALUE]],MIS[[#This Row],[LIVE_VALUE]]-MIS[[#This Row],[VALUE]])</f>
        <v>-21</v>
      </c>
      <c r="AH11052" t="str" cm="1">
        <f t="array" ref="AH11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2" t="str">
        <f>MIS[[#This Row],[TRADING SYMBOL]]</f>
        <v>SENSEX2552083900CE</v>
      </c>
      <c r="AJ11052" t="str">
        <f>IF(RIGHT(MIS[[#This Row],[Main/Hedge]],4)="MAIN","MAIN","HEDGE")</f>
        <v>HEDGE</v>
      </c>
      <c r="AK11052" t="str" cm="1">
        <f t="array" ref="AK11052">_xlfn._xlws.FILTER(Table4[Column1],ISNUMBER(SEARCH(Table4[Column1],MIS[[#This Row],[OrderUniqueIdentifier]])),"")</f>
        <v>LONGSHORT</v>
      </c>
    </row>
    <row r="11053" spans="1:37" x14ac:dyDescent="0.2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>
        <f>_xlfn.XLOOKUP(MIS[[#This Row],[TRADING SYMBOL]],[1]Sheet1!$D:$D,[1]Sheet1!$C:$C)</f>
        <v>37.299999999999997</v>
      </c>
      <c r="AE11053">
        <f>MIS[[#This Row],[OrderAverageTradedPrice]]*MIS[[#This Row],[OrderQuantity]]</f>
        <v>28301.25</v>
      </c>
      <c r="AF11053">
        <f>MIS[[#This Row],[LTP]]*MIS[[#This Row],[OrderQuantity]]</f>
        <v>27974.999999999996</v>
      </c>
      <c r="AG11053">
        <f>IF(MIS[[#This Row],[OrderSide]]="SELL",MIS[[#This Row],[VALUE]]-MIS[[#This Row],[LIVE_VALUE]],MIS[[#This Row],[LIVE_VALUE]]-MIS[[#This Row],[VALUE]])</f>
        <v>326.25000000000364</v>
      </c>
      <c r="AH11053" t="str" cm="1">
        <f t="array" ref="AH11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3" t="str">
        <f>MIS[[#This Row],[TRADING SYMBOL]]</f>
        <v>NIFTY2552225500CE</v>
      </c>
      <c r="AJ11053" t="str">
        <f>IF(RIGHT(MIS[[#This Row],[Main/Hedge]],4)="MAIN","MAIN","HEDGE")</f>
        <v>HEDGE</v>
      </c>
      <c r="AK11053" t="str" cm="1">
        <f t="array" ref="AK11053">_xlfn._xlws.FILTER(Table4[Column1],ISNUMBER(SEARCH(Table4[Column1],MIS[[#This Row],[OrderUniqueIdentifier]])),"")</f>
        <v>LONGSHORT</v>
      </c>
    </row>
    <row r="11054" spans="1:37" x14ac:dyDescent="0.2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>
        <f>_xlfn.XLOOKUP(MIS[[#This Row],[TRADING SYMBOL]],[1]Sheet1!$D:$D,[1]Sheet1!$C:$C)</f>
        <v>3.15</v>
      </c>
      <c r="AE11054">
        <f>MIS[[#This Row],[OrderAverageTradedPrice]]*MIS[[#This Row],[OrderQuantity]]</f>
        <v>240</v>
      </c>
      <c r="AF11054">
        <f>MIS[[#This Row],[LTP]]*MIS[[#This Row],[OrderQuantity]]</f>
        <v>236.25</v>
      </c>
      <c r="AG11054">
        <f>IF(MIS[[#This Row],[OrderSide]]="SELL",MIS[[#This Row],[VALUE]]-MIS[[#This Row],[LIVE_VALUE]],MIS[[#This Row],[LIVE_VALUE]]-MIS[[#This Row],[VALUE]])</f>
        <v>3.75</v>
      </c>
      <c r="AH11054" t="str" cm="1">
        <f t="array" ref="AH11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4" t="str">
        <f>MIS[[#This Row],[TRADING SYMBOL]]</f>
        <v>NIFTY2552226300CE</v>
      </c>
      <c r="AJ11054" t="str">
        <f>IF(RIGHT(MIS[[#This Row],[Main/Hedge]],4)="MAIN","MAIN","HEDGE")</f>
        <v>HEDGE</v>
      </c>
      <c r="AK11054" t="str" cm="1">
        <f t="array" ref="AK11054">_xlfn._xlws.FILTER(Table4[Column1],ISNUMBER(SEARCH(Table4[Column1],MIS[[#This Row],[OrderUniqueIdentifier]])),"")</f>
        <v>LONGSHORT</v>
      </c>
    </row>
    <row r="11055" spans="1:37" x14ac:dyDescent="0.2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>
        <f>_xlfn.XLOOKUP(MIS[[#This Row],[TRADING SYMBOL]],[1]Sheet1!$D:$D,[1]Sheet1!$C:$C)</f>
        <v>16</v>
      </c>
      <c r="AE11055">
        <f>MIS[[#This Row],[OrderAverageTradedPrice]]*MIS[[#This Row],[OrderQuantity]]</f>
        <v>605</v>
      </c>
      <c r="AF11055">
        <f>MIS[[#This Row],[LTP]]*MIS[[#This Row],[OrderQuantity]]</f>
        <v>640</v>
      </c>
      <c r="AG11055">
        <f>IF(MIS[[#This Row],[OrderSide]]="SELL",MIS[[#This Row],[VALUE]]-MIS[[#This Row],[LIVE_VALUE]],MIS[[#This Row],[LIVE_VALUE]]-MIS[[#This Row],[VALUE]])</f>
        <v>-35</v>
      </c>
      <c r="AH11055" t="str" cm="1">
        <f t="array" ref="AH11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5" t="str">
        <f>MIS[[#This Row],[TRADING SYMBOL]]</f>
        <v>SENSEX2552084900CE</v>
      </c>
      <c r="AJ11055" t="str">
        <f>IF(RIGHT(MIS[[#This Row],[Main/Hedge]],4)="MAIN","MAIN","HEDGE")</f>
        <v>HEDGE</v>
      </c>
      <c r="AK11055" t="str" cm="1">
        <f t="array" ref="AK11055">_xlfn._xlws.FILTER(Table4[Column1],ISNUMBER(SEARCH(Table4[Column1],MIS[[#This Row],[OrderUniqueIdentifier]])),"")</f>
        <v>LONGSHORT</v>
      </c>
    </row>
    <row r="11056" spans="1:37" x14ac:dyDescent="0.2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>
        <f>_xlfn.XLOOKUP(MIS[[#This Row],[TRADING SYMBOL]],[1]Sheet1!$D:$D,[1]Sheet1!$C:$C)</f>
        <v>59.85</v>
      </c>
      <c r="AE11056">
        <f>MIS[[#This Row],[OrderAverageTradedPrice]]*MIS[[#This Row],[OrderQuantity]]</f>
        <v>4800</v>
      </c>
      <c r="AF11056">
        <f>MIS[[#This Row],[LTP]]*MIS[[#This Row],[OrderQuantity]]</f>
        <v>4788</v>
      </c>
      <c r="AG11056">
        <f>IF(MIS[[#This Row],[OrderSide]]="SELL",MIS[[#This Row],[VALUE]]-MIS[[#This Row],[LIVE_VALUE]],MIS[[#This Row],[LIVE_VALUE]]-MIS[[#This Row],[VALUE]])</f>
        <v>12</v>
      </c>
      <c r="AH11056" t="str" cm="1">
        <f t="array" ref="AH11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6" t="str">
        <f>MIS[[#This Row],[TRADING SYMBOL]]</f>
        <v>SENSEX2552083900CE</v>
      </c>
      <c r="AJ11056" t="str">
        <f>IF(RIGHT(MIS[[#This Row],[Main/Hedge]],4)="MAIN","MAIN","HEDGE")</f>
        <v>HEDGE</v>
      </c>
      <c r="AK11056" t="str" cm="1">
        <f t="array" ref="AK11056">_xlfn._xlws.FILTER(Table4[Column1],ISNUMBER(SEARCH(Table4[Column1],MIS[[#This Row],[OrderUniqueIdentifier]])),"")</f>
        <v>LONGSHORT</v>
      </c>
    </row>
    <row r="11057" spans="1:37" x14ac:dyDescent="0.2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>
        <f>_xlfn.XLOOKUP(MIS[[#This Row],[TRADING SYMBOL]],[1]Sheet1!$D:$D,[1]Sheet1!$C:$C)</f>
        <v>3.15</v>
      </c>
      <c r="AE11057">
        <f>MIS[[#This Row],[OrderAverageTradedPrice]]*MIS[[#This Row],[OrderQuantity]]</f>
        <v>1440</v>
      </c>
      <c r="AF11057">
        <f>MIS[[#This Row],[LTP]]*MIS[[#This Row],[OrderQuantity]]</f>
        <v>1417.5</v>
      </c>
      <c r="AG11057">
        <f>IF(MIS[[#This Row],[OrderSide]]="SELL",MIS[[#This Row],[VALUE]]-MIS[[#This Row],[LIVE_VALUE]],MIS[[#This Row],[LIVE_VALUE]]-MIS[[#This Row],[VALUE]])</f>
        <v>22.5</v>
      </c>
      <c r="AH11057" t="str" cm="1">
        <f t="array" ref="AH11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7" t="str">
        <f>MIS[[#This Row],[TRADING SYMBOL]]</f>
        <v>NIFTY2552226300CE</v>
      </c>
      <c r="AJ11057" t="str">
        <f>IF(RIGHT(MIS[[#This Row],[Main/Hedge]],4)="MAIN","MAIN","HEDGE")</f>
        <v>HEDGE</v>
      </c>
      <c r="AK11057" t="str" cm="1">
        <f t="array" ref="AK11057">_xlfn._xlws.FILTER(Table4[Column1],ISNUMBER(SEARCH(Table4[Column1],MIS[[#This Row],[OrderUniqueIdentifier]])),"")</f>
        <v>LONGSHORT</v>
      </c>
    </row>
    <row r="11058" spans="1:37" x14ac:dyDescent="0.2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>
        <f>_xlfn.XLOOKUP(MIS[[#This Row],[TRADING SYMBOL]],[1]Sheet1!$D:$D,[1]Sheet1!$C:$C)</f>
        <v>3.15</v>
      </c>
      <c r="AE11058">
        <f>MIS[[#This Row],[OrderAverageTradedPrice]]*MIS[[#This Row],[OrderQuantity]]</f>
        <v>960</v>
      </c>
      <c r="AF11058">
        <f>MIS[[#This Row],[LTP]]*MIS[[#This Row],[OrderQuantity]]</f>
        <v>945</v>
      </c>
      <c r="AG11058">
        <f>IF(MIS[[#This Row],[OrderSide]]="SELL",MIS[[#This Row],[VALUE]]-MIS[[#This Row],[LIVE_VALUE]],MIS[[#This Row],[LIVE_VALUE]]-MIS[[#This Row],[VALUE]])</f>
        <v>15</v>
      </c>
      <c r="AH11058" t="str" cm="1">
        <f t="array" ref="AH11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8" t="str">
        <f>MIS[[#This Row],[TRADING SYMBOL]]</f>
        <v>NIFTY2552226300CE</v>
      </c>
      <c r="AJ11058" t="str">
        <f>IF(RIGHT(MIS[[#This Row],[Main/Hedge]],4)="MAIN","MAIN","HEDGE")</f>
        <v>HEDGE</v>
      </c>
      <c r="AK11058" t="str" cm="1">
        <f t="array" ref="AK11058">_xlfn._xlws.FILTER(Table4[Column1],ISNUMBER(SEARCH(Table4[Column1],MIS[[#This Row],[OrderUniqueIdentifier]])),"")</f>
        <v>LONGSHORT</v>
      </c>
    </row>
    <row r="11059" spans="1:37" x14ac:dyDescent="0.2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>
        <f>_xlfn.XLOOKUP(MIS[[#This Row],[TRADING SYMBOL]],[1]Sheet1!$D:$D,[1]Sheet1!$C:$C)</f>
        <v>16</v>
      </c>
      <c r="AE11059">
        <f>MIS[[#This Row],[OrderAverageTradedPrice]]*MIS[[#This Row],[OrderQuantity]]</f>
        <v>1816.999999999992</v>
      </c>
      <c r="AF11059">
        <f>MIS[[#This Row],[LTP]]*MIS[[#This Row],[OrderQuantity]]</f>
        <v>1920</v>
      </c>
      <c r="AG11059">
        <f>IF(MIS[[#This Row],[OrderSide]]="SELL",MIS[[#This Row],[VALUE]]-MIS[[#This Row],[LIVE_VALUE]],MIS[[#This Row],[LIVE_VALUE]]-MIS[[#This Row],[VALUE]])</f>
        <v>-103.00000000000796</v>
      </c>
      <c r="AH11059" t="str" cm="1">
        <f t="array" ref="AH11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59" t="str">
        <f>MIS[[#This Row],[TRADING SYMBOL]]</f>
        <v>SENSEX2552084900CE</v>
      </c>
      <c r="AJ11059" t="str">
        <f>IF(RIGHT(MIS[[#This Row],[Main/Hedge]],4)="MAIN","MAIN","HEDGE")</f>
        <v>HEDGE</v>
      </c>
      <c r="AK11059" t="str" cm="1">
        <f t="array" ref="AK11059">_xlfn._xlws.FILTER(Table4[Column1],ISNUMBER(SEARCH(Table4[Column1],MIS[[#This Row],[OrderUniqueIdentifier]])),"")</f>
        <v>LONGSHORT</v>
      </c>
    </row>
    <row r="11060" spans="1:37" x14ac:dyDescent="0.2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>
        <f>_xlfn.XLOOKUP(MIS[[#This Row],[TRADING SYMBOL]],[1]Sheet1!$D:$D,[1]Sheet1!$C:$C)</f>
        <v>3.15</v>
      </c>
      <c r="AE11060">
        <f>MIS[[#This Row],[OrderAverageTradedPrice]]*MIS[[#This Row],[OrderQuantity]]</f>
        <v>480</v>
      </c>
      <c r="AF11060">
        <f>MIS[[#This Row],[LTP]]*MIS[[#This Row],[OrderQuantity]]</f>
        <v>472.5</v>
      </c>
      <c r="AG11060">
        <f>IF(MIS[[#This Row],[OrderSide]]="SELL",MIS[[#This Row],[VALUE]]-MIS[[#This Row],[LIVE_VALUE]],MIS[[#This Row],[LIVE_VALUE]]-MIS[[#This Row],[VALUE]])</f>
        <v>7.5</v>
      </c>
      <c r="AH11060" t="str" cm="1">
        <f t="array" ref="AH11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0" t="str">
        <f>MIS[[#This Row],[TRADING SYMBOL]]</f>
        <v>NIFTY2552226300CE</v>
      </c>
      <c r="AJ11060" t="str">
        <f>IF(RIGHT(MIS[[#This Row],[Main/Hedge]],4)="MAIN","MAIN","HEDGE")</f>
        <v>HEDGE</v>
      </c>
      <c r="AK11060" t="str" cm="1">
        <f t="array" ref="AK11060">_xlfn._xlws.FILTER(Table4[Column1],ISNUMBER(SEARCH(Table4[Column1],MIS[[#This Row],[OrderUniqueIdentifier]])),"")</f>
        <v>LONGSHORT</v>
      </c>
    </row>
    <row r="11061" spans="1:37" x14ac:dyDescent="0.2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>
        <f>_xlfn.XLOOKUP(MIS[[#This Row],[TRADING SYMBOL]],[1]Sheet1!$D:$D,[1]Sheet1!$C:$C)</f>
        <v>3.15</v>
      </c>
      <c r="AE11061">
        <f>MIS[[#This Row],[OrderAverageTradedPrice]]*MIS[[#This Row],[OrderQuantity]]</f>
        <v>240</v>
      </c>
      <c r="AF11061">
        <f>MIS[[#This Row],[LTP]]*MIS[[#This Row],[OrderQuantity]]</f>
        <v>236.25</v>
      </c>
      <c r="AG11061">
        <f>IF(MIS[[#This Row],[OrderSide]]="SELL",MIS[[#This Row],[VALUE]]-MIS[[#This Row],[LIVE_VALUE]],MIS[[#This Row],[LIVE_VALUE]]-MIS[[#This Row],[VALUE]])</f>
        <v>3.75</v>
      </c>
      <c r="AH11061" t="str" cm="1">
        <f t="array" ref="AH11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1" t="str">
        <f>MIS[[#This Row],[TRADING SYMBOL]]</f>
        <v>NIFTY2552226300CE</v>
      </c>
      <c r="AJ11061" t="str">
        <f>IF(RIGHT(MIS[[#This Row],[Main/Hedge]],4)="MAIN","MAIN","HEDGE")</f>
        <v>HEDGE</v>
      </c>
      <c r="AK11061" t="str" cm="1">
        <f t="array" ref="AK11061">_xlfn._xlws.FILTER(Table4[Column1],ISNUMBER(SEARCH(Table4[Column1],MIS[[#This Row],[OrderUniqueIdentifier]])),"")</f>
        <v>LONGSHORT</v>
      </c>
    </row>
    <row r="11062" spans="1:37" x14ac:dyDescent="0.2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>
        <f>_xlfn.XLOOKUP(MIS[[#This Row],[TRADING SYMBOL]],[1]Sheet1!$D:$D,[1]Sheet1!$C:$C)</f>
        <v>16</v>
      </c>
      <c r="AE11062">
        <f>MIS[[#This Row],[OrderAverageTradedPrice]]*MIS[[#This Row],[OrderQuantity]]</f>
        <v>1812</v>
      </c>
      <c r="AF11062">
        <f>MIS[[#This Row],[LTP]]*MIS[[#This Row],[OrderQuantity]]</f>
        <v>1920</v>
      </c>
      <c r="AG11062">
        <f>IF(MIS[[#This Row],[OrderSide]]="SELL",MIS[[#This Row],[VALUE]]-MIS[[#This Row],[LIVE_VALUE]],MIS[[#This Row],[LIVE_VALUE]]-MIS[[#This Row],[VALUE]])</f>
        <v>-108</v>
      </c>
      <c r="AH11062" t="str" cm="1">
        <f t="array" ref="AH110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2" t="str">
        <f>MIS[[#This Row],[TRADING SYMBOL]]</f>
        <v>SENSEX2552084900CE</v>
      </c>
      <c r="AJ11062" t="str">
        <f>IF(RIGHT(MIS[[#This Row],[Main/Hedge]],4)="MAIN","MAIN","HEDGE")</f>
        <v>HEDGE</v>
      </c>
      <c r="AK11062" t="str" cm="1">
        <f t="array" ref="AK11062">_xlfn._xlws.FILTER(Table4[Column1],ISNUMBER(SEARCH(Table4[Column1],MIS[[#This Row],[OrderUniqueIdentifier]])),"")</f>
        <v>LONGSHORT</v>
      </c>
    </row>
    <row r="11063" spans="1:37" x14ac:dyDescent="0.2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>
        <f>_xlfn.XLOOKUP(MIS[[#This Row],[TRADING SYMBOL]],[1]Sheet1!$D:$D,[1]Sheet1!$C:$C)</f>
        <v>3.15</v>
      </c>
      <c r="AE11063">
        <f>MIS[[#This Row],[OrderAverageTradedPrice]]*MIS[[#This Row],[OrderQuantity]]</f>
        <v>2160</v>
      </c>
      <c r="AF11063">
        <f>MIS[[#This Row],[LTP]]*MIS[[#This Row],[OrderQuantity]]</f>
        <v>2126.25</v>
      </c>
      <c r="AG11063">
        <f>IF(MIS[[#This Row],[OrderSide]]="SELL",MIS[[#This Row],[VALUE]]-MIS[[#This Row],[LIVE_VALUE]],MIS[[#This Row],[LIVE_VALUE]]-MIS[[#This Row],[VALUE]])</f>
        <v>33.75</v>
      </c>
      <c r="AH11063" t="str" cm="1">
        <f t="array" ref="AH110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3" t="str">
        <f>MIS[[#This Row],[TRADING SYMBOL]]</f>
        <v>NIFTY2552226300CE</v>
      </c>
      <c r="AJ11063" t="str">
        <f>IF(RIGHT(MIS[[#This Row],[Main/Hedge]],4)="MAIN","MAIN","HEDGE")</f>
        <v>HEDGE</v>
      </c>
      <c r="AK11063" t="str" cm="1">
        <f t="array" ref="AK11063">_xlfn._xlws.FILTER(Table4[Column1],ISNUMBER(SEARCH(Table4[Column1],MIS[[#This Row],[OrderUniqueIdentifier]])),"")</f>
        <v>LONGSHORT</v>
      </c>
    </row>
    <row r="11064" spans="1:37" x14ac:dyDescent="0.2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>
        <f>_xlfn.XLOOKUP(MIS[[#This Row],[TRADING SYMBOL]],[1]Sheet1!$D:$D,[1]Sheet1!$C:$C)</f>
        <v>3.15</v>
      </c>
      <c r="AE11064">
        <f>MIS[[#This Row],[OrderAverageTradedPrice]]*MIS[[#This Row],[OrderQuantity]]</f>
        <v>4080</v>
      </c>
      <c r="AF11064">
        <f>MIS[[#This Row],[LTP]]*MIS[[#This Row],[OrderQuantity]]</f>
        <v>4016.25</v>
      </c>
      <c r="AG11064">
        <f>IF(MIS[[#This Row],[OrderSide]]="SELL",MIS[[#This Row],[VALUE]]-MIS[[#This Row],[LIVE_VALUE]],MIS[[#This Row],[LIVE_VALUE]]-MIS[[#This Row],[VALUE]])</f>
        <v>63.75</v>
      </c>
      <c r="AH11064" t="str" cm="1">
        <f t="array" ref="AH11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4" t="str">
        <f>MIS[[#This Row],[TRADING SYMBOL]]</f>
        <v>NIFTY2552226300CE</v>
      </c>
      <c r="AJ11064" t="str">
        <f>IF(RIGHT(MIS[[#This Row],[Main/Hedge]],4)="MAIN","MAIN","HEDGE")</f>
        <v>HEDGE</v>
      </c>
      <c r="AK11064" t="str" cm="1">
        <f t="array" ref="AK11064">_xlfn._xlws.FILTER(Table4[Column1],ISNUMBER(SEARCH(Table4[Column1],MIS[[#This Row],[OrderUniqueIdentifier]])),"")</f>
        <v>LONGSHORT</v>
      </c>
    </row>
    <row r="11065" spans="1:37" x14ac:dyDescent="0.2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>
        <f>_xlfn.XLOOKUP(MIS[[#This Row],[TRADING SYMBOL]],[1]Sheet1!$D:$D,[1]Sheet1!$C:$C)</f>
        <v>16</v>
      </c>
      <c r="AE11065">
        <f>MIS[[#This Row],[OrderAverageTradedPrice]]*MIS[[#This Row],[OrderQuantity]]</f>
        <v>7550</v>
      </c>
      <c r="AF11065">
        <f>MIS[[#This Row],[LTP]]*MIS[[#This Row],[OrderQuantity]]</f>
        <v>8000</v>
      </c>
      <c r="AG11065">
        <f>IF(MIS[[#This Row],[OrderSide]]="SELL",MIS[[#This Row],[VALUE]]-MIS[[#This Row],[LIVE_VALUE]],MIS[[#This Row],[LIVE_VALUE]]-MIS[[#This Row],[VALUE]])</f>
        <v>-450</v>
      </c>
      <c r="AH11065" t="str" cm="1">
        <f t="array" ref="AH110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5" t="str">
        <f>MIS[[#This Row],[TRADING SYMBOL]]</f>
        <v>SENSEX2552084900CE</v>
      </c>
      <c r="AJ11065" t="str">
        <f>IF(RIGHT(MIS[[#This Row],[Main/Hedge]],4)="MAIN","MAIN","HEDGE")</f>
        <v>HEDGE</v>
      </c>
      <c r="AK11065" t="str" cm="1">
        <f t="array" ref="AK11065">_xlfn._xlws.FILTER(Table4[Column1],ISNUMBER(SEARCH(Table4[Column1],MIS[[#This Row],[OrderUniqueIdentifier]])),"")</f>
        <v>LONGSHORT</v>
      </c>
    </row>
    <row r="11066" spans="1:37" x14ac:dyDescent="0.2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>
        <f>_xlfn.XLOOKUP(MIS[[#This Row],[TRADING SYMBOL]],[1]Sheet1!$D:$D,[1]Sheet1!$C:$C)</f>
        <v>16</v>
      </c>
      <c r="AE11066">
        <f>MIS[[#This Row],[OrderAverageTradedPrice]]*MIS[[#This Row],[OrderQuantity]]</f>
        <v>2718</v>
      </c>
      <c r="AF11066">
        <f>MIS[[#This Row],[LTP]]*MIS[[#This Row],[OrderQuantity]]</f>
        <v>2880</v>
      </c>
      <c r="AG11066">
        <f>IF(MIS[[#This Row],[OrderSide]]="SELL",MIS[[#This Row],[VALUE]]-MIS[[#This Row],[LIVE_VALUE]],MIS[[#This Row],[LIVE_VALUE]]-MIS[[#This Row],[VALUE]])</f>
        <v>-162</v>
      </c>
      <c r="AH11066" t="str" cm="1">
        <f t="array" ref="AH110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6" t="str">
        <f>MIS[[#This Row],[TRADING SYMBOL]]</f>
        <v>SENSEX2552084900CE</v>
      </c>
      <c r="AJ11066" t="str">
        <f>IF(RIGHT(MIS[[#This Row],[Main/Hedge]],4)="MAIN","MAIN","HEDGE")</f>
        <v>HEDGE</v>
      </c>
      <c r="AK11066" t="str" cm="1">
        <f t="array" ref="AK11066">_xlfn._xlws.FILTER(Table4[Column1],ISNUMBER(SEARCH(Table4[Column1],MIS[[#This Row],[OrderUniqueIdentifier]])),"")</f>
        <v>LONGSHORT</v>
      </c>
    </row>
    <row r="11067" spans="1:37" x14ac:dyDescent="0.2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>
        <f>_xlfn.XLOOKUP(MIS[[#This Row],[TRADING SYMBOL]],[1]Sheet1!$D:$D,[1]Sheet1!$C:$C)</f>
        <v>3.15</v>
      </c>
      <c r="AE11067">
        <f>MIS[[#This Row],[OrderAverageTradedPrice]]*MIS[[#This Row],[OrderQuantity]]</f>
        <v>240</v>
      </c>
      <c r="AF11067">
        <f>MIS[[#This Row],[LTP]]*MIS[[#This Row],[OrderQuantity]]</f>
        <v>236.25</v>
      </c>
      <c r="AG11067">
        <f>IF(MIS[[#This Row],[OrderSide]]="SELL",MIS[[#This Row],[VALUE]]-MIS[[#This Row],[LIVE_VALUE]],MIS[[#This Row],[LIVE_VALUE]]-MIS[[#This Row],[VALUE]])</f>
        <v>3.75</v>
      </c>
      <c r="AH11067" t="str" cm="1">
        <f t="array" ref="AH110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7" t="str">
        <f>MIS[[#This Row],[TRADING SYMBOL]]</f>
        <v>NIFTY2552226300CE</v>
      </c>
      <c r="AJ11067" t="str">
        <f>IF(RIGHT(MIS[[#This Row],[Main/Hedge]],4)="MAIN","MAIN","HEDGE")</f>
        <v>HEDGE</v>
      </c>
      <c r="AK11067" t="str" cm="1">
        <f t="array" ref="AK11067">_xlfn._xlws.FILTER(Table4[Column1],ISNUMBER(SEARCH(Table4[Column1],MIS[[#This Row],[OrderUniqueIdentifier]])),"")</f>
        <v>LONGSHORT</v>
      </c>
    </row>
    <row r="11068" spans="1:37" x14ac:dyDescent="0.2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>
        <f>_xlfn.XLOOKUP(MIS[[#This Row],[TRADING SYMBOL]],[1]Sheet1!$D:$D,[1]Sheet1!$C:$C)</f>
        <v>3.15</v>
      </c>
      <c r="AE11068">
        <f>MIS[[#This Row],[OrderAverageTradedPrice]]*MIS[[#This Row],[OrderQuantity]]</f>
        <v>1200</v>
      </c>
      <c r="AF11068">
        <f>MIS[[#This Row],[LTP]]*MIS[[#This Row],[OrderQuantity]]</f>
        <v>1181.25</v>
      </c>
      <c r="AG11068">
        <f>IF(MIS[[#This Row],[OrderSide]]="SELL",MIS[[#This Row],[VALUE]]-MIS[[#This Row],[LIVE_VALUE]],MIS[[#This Row],[LIVE_VALUE]]-MIS[[#This Row],[VALUE]])</f>
        <v>18.75</v>
      </c>
      <c r="AH11068" t="str" cm="1">
        <f t="array" ref="AH110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8" t="str">
        <f>MIS[[#This Row],[TRADING SYMBOL]]</f>
        <v>NIFTY2552226300CE</v>
      </c>
      <c r="AJ11068" t="str">
        <f>IF(RIGHT(MIS[[#This Row],[Main/Hedge]],4)="MAIN","MAIN","HEDGE")</f>
        <v>HEDGE</v>
      </c>
      <c r="AK11068" t="str" cm="1">
        <f t="array" ref="AK11068">_xlfn._xlws.FILTER(Table4[Column1],ISNUMBER(SEARCH(Table4[Column1],MIS[[#This Row],[OrderUniqueIdentifier]])),"")</f>
        <v>LONGSHORT</v>
      </c>
    </row>
    <row r="11069" spans="1:37" x14ac:dyDescent="0.2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>
        <f>_xlfn.XLOOKUP(MIS[[#This Row],[TRADING SYMBOL]],[1]Sheet1!$D:$D,[1]Sheet1!$C:$C)</f>
        <v>16</v>
      </c>
      <c r="AE11069">
        <f>MIS[[#This Row],[OrderAverageTradedPrice]]*MIS[[#This Row],[OrderQuantity]]</f>
        <v>2424</v>
      </c>
      <c r="AF11069">
        <f>MIS[[#This Row],[LTP]]*MIS[[#This Row],[OrderQuantity]]</f>
        <v>2560</v>
      </c>
      <c r="AG11069">
        <f>IF(MIS[[#This Row],[OrderSide]]="SELL",MIS[[#This Row],[VALUE]]-MIS[[#This Row],[LIVE_VALUE]],MIS[[#This Row],[LIVE_VALUE]]-MIS[[#This Row],[VALUE]])</f>
        <v>-136</v>
      </c>
      <c r="AH11069" t="str" cm="1">
        <f t="array" ref="AH110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69" t="str">
        <f>MIS[[#This Row],[TRADING SYMBOL]]</f>
        <v>SENSEX2552084900CE</v>
      </c>
      <c r="AJ11069" t="str">
        <f>IF(RIGHT(MIS[[#This Row],[Main/Hedge]],4)="MAIN","MAIN","HEDGE")</f>
        <v>HEDGE</v>
      </c>
      <c r="AK11069" t="str" cm="1">
        <f t="array" ref="AK11069">_xlfn._xlws.FILTER(Table4[Column1],ISNUMBER(SEARCH(Table4[Column1],MIS[[#This Row],[OrderUniqueIdentifier]])),"")</f>
        <v>LONGSHORT</v>
      </c>
    </row>
    <row r="11070" spans="1:37" x14ac:dyDescent="0.2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>
        <f>_xlfn.XLOOKUP(MIS[[#This Row],[TRADING SYMBOL]],[1]Sheet1!$D:$D,[1]Sheet1!$C:$C)</f>
        <v>3.15</v>
      </c>
      <c r="AE11070">
        <f>MIS[[#This Row],[OrderAverageTradedPrice]]*MIS[[#This Row],[OrderQuantity]]</f>
        <v>240</v>
      </c>
      <c r="AF11070">
        <f>MIS[[#This Row],[LTP]]*MIS[[#This Row],[OrderQuantity]]</f>
        <v>236.25</v>
      </c>
      <c r="AG11070">
        <f>IF(MIS[[#This Row],[OrderSide]]="SELL",MIS[[#This Row],[VALUE]]-MIS[[#This Row],[LIVE_VALUE]],MIS[[#This Row],[LIVE_VALUE]]-MIS[[#This Row],[VALUE]])</f>
        <v>3.75</v>
      </c>
      <c r="AH11070" t="str" cm="1">
        <f t="array" ref="AH110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0" t="str">
        <f>MIS[[#This Row],[TRADING SYMBOL]]</f>
        <v>NIFTY2552226300CE</v>
      </c>
      <c r="AJ11070" t="str">
        <f>IF(RIGHT(MIS[[#This Row],[Main/Hedge]],4)="MAIN","MAIN","HEDGE")</f>
        <v>HEDGE</v>
      </c>
      <c r="AK11070" t="str" cm="1">
        <f t="array" ref="AK11070">_xlfn._xlws.FILTER(Table4[Column1],ISNUMBER(SEARCH(Table4[Column1],MIS[[#This Row],[OrderUniqueIdentifier]])),"")</f>
        <v>LONGSHORT</v>
      </c>
    </row>
    <row r="11071" spans="1:37" x14ac:dyDescent="0.2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>
        <f>_xlfn.XLOOKUP(MIS[[#This Row],[TRADING SYMBOL]],[1]Sheet1!$D:$D,[1]Sheet1!$C:$C)</f>
        <v>3.15</v>
      </c>
      <c r="AE11071">
        <f>MIS[[#This Row],[OrderAverageTradedPrice]]*MIS[[#This Row],[OrderQuantity]]</f>
        <v>2160</v>
      </c>
      <c r="AF11071">
        <f>MIS[[#This Row],[LTP]]*MIS[[#This Row],[OrderQuantity]]</f>
        <v>2126.25</v>
      </c>
      <c r="AG11071">
        <f>IF(MIS[[#This Row],[OrderSide]]="SELL",MIS[[#This Row],[VALUE]]-MIS[[#This Row],[LIVE_VALUE]],MIS[[#This Row],[LIVE_VALUE]]-MIS[[#This Row],[VALUE]])</f>
        <v>33.75</v>
      </c>
      <c r="AH11071" t="str" cm="1">
        <f t="array" ref="AH110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1" t="str">
        <f>MIS[[#This Row],[TRADING SYMBOL]]</f>
        <v>NIFTY2552226300CE</v>
      </c>
      <c r="AJ11071" t="str">
        <f>IF(RIGHT(MIS[[#This Row],[Main/Hedge]],4)="MAIN","MAIN","HEDGE")</f>
        <v>HEDGE</v>
      </c>
      <c r="AK11071" t="str" cm="1">
        <f t="array" ref="AK11071">_xlfn._xlws.FILTER(Table4[Column1],ISNUMBER(SEARCH(Table4[Column1],MIS[[#This Row],[OrderUniqueIdentifier]])),"")</f>
        <v>LONGSHORT</v>
      </c>
    </row>
    <row r="11072" spans="1:37" x14ac:dyDescent="0.2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>
        <f>_xlfn.XLOOKUP(MIS[[#This Row],[TRADING SYMBOL]],[1]Sheet1!$D:$D,[1]Sheet1!$C:$C)</f>
        <v>16</v>
      </c>
      <c r="AE11072">
        <f>MIS[[#This Row],[OrderAverageTradedPrice]]*MIS[[#This Row],[OrderQuantity]]</f>
        <v>4228</v>
      </c>
      <c r="AF11072">
        <f>MIS[[#This Row],[LTP]]*MIS[[#This Row],[OrderQuantity]]</f>
        <v>4480</v>
      </c>
      <c r="AG11072">
        <f>IF(MIS[[#This Row],[OrderSide]]="SELL",MIS[[#This Row],[VALUE]]-MIS[[#This Row],[LIVE_VALUE]],MIS[[#This Row],[LIVE_VALUE]]-MIS[[#This Row],[VALUE]])</f>
        <v>-252</v>
      </c>
      <c r="AH11072" t="str" cm="1">
        <f t="array" ref="AH110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2" t="str">
        <f>MIS[[#This Row],[TRADING SYMBOL]]</f>
        <v>SENSEX2552084900CE</v>
      </c>
      <c r="AJ11072" t="str">
        <f>IF(RIGHT(MIS[[#This Row],[Main/Hedge]],4)="MAIN","MAIN","HEDGE")</f>
        <v>HEDGE</v>
      </c>
      <c r="AK11072" t="str" cm="1">
        <f t="array" ref="AK11072">_xlfn._xlws.FILTER(Table4[Column1],ISNUMBER(SEARCH(Table4[Column1],MIS[[#This Row],[OrderUniqueIdentifier]])),"")</f>
        <v>LONGSHORT</v>
      </c>
    </row>
    <row r="11073" spans="1:37" x14ac:dyDescent="0.2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>
        <f>_xlfn.XLOOKUP(MIS[[#This Row],[TRADING SYMBOL]],[1]Sheet1!$D:$D,[1]Sheet1!$C:$C)</f>
        <v>16</v>
      </c>
      <c r="AE11073">
        <f>MIS[[#This Row],[OrderAverageTradedPrice]]*MIS[[#This Row],[OrderQuantity]]</f>
        <v>604</v>
      </c>
      <c r="AF11073">
        <f>MIS[[#This Row],[LTP]]*MIS[[#This Row],[OrderQuantity]]</f>
        <v>640</v>
      </c>
      <c r="AG11073">
        <f>IF(MIS[[#This Row],[OrderSide]]="SELL",MIS[[#This Row],[VALUE]]-MIS[[#This Row],[LIVE_VALUE]],MIS[[#This Row],[LIVE_VALUE]]-MIS[[#This Row],[VALUE]])</f>
        <v>-36</v>
      </c>
      <c r="AH11073" t="str" cm="1">
        <f t="array" ref="AH110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3" t="str">
        <f>MIS[[#This Row],[TRADING SYMBOL]]</f>
        <v>SENSEX2552084900CE</v>
      </c>
      <c r="AJ11073" t="str">
        <f>IF(RIGHT(MIS[[#This Row],[Main/Hedge]],4)="MAIN","MAIN","HEDGE")</f>
        <v>HEDGE</v>
      </c>
      <c r="AK11073" t="str" cm="1">
        <f t="array" ref="AK11073">_xlfn._xlws.FILTER(Table4[Column1],ISNUMBER(SEARCH(Table4[Column1],MIS[[#This Row],[OrderUniqueIdentifier]])),"")</f>
        <v>LONGSHORT</v>
      </c>
    </row>
    <row r="11074" spans="1:37" x14ac:dyDescent="0.2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>
        <f>_xlfn.XLOOKUP(MIS[[#This Row],[TRADING SYMBOL]],[1]Sheet1!$D:$D,[1]Sheet1!$C:$C)</f>
        <v>3.15</v>
      </c>
      <c r="AE11074">
        <f>MIS[[#This Row],[OrderAverageTradedPrice]]*MIS[[#This Row],[OrderQuantity]]</f>
        <v>240</v>
      </c>
      <c r="AF11074">
        <f>MIS[[#This Row],[LTP]]*MIS[[#This Row],[OrderQuantity]]</f>
        <v>236.25</v>
      </c>
      <c r="AG11074">
        <f>IF(MIS[[#This Row],[OrderSide]]="SELL",MIS[[#This Row],[VALUE]]-MIS[[#This Row],[LIVE_VALUE]],MIS[[#This Row],[LIVE_VALUE]]-MIS[[#This Row],[VALUE]])</f>
        <v>3.75</v>
      </c>
      <c r="AH11074" t="str" cm="1">
        <f t="array" ref="AH11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4" t="str">
        <f>MIS[[#This Row],[TRADING SYMBOL]]</f>
        <v>NIFTY2552226300CE</v>
      </c>
      <c r="AJ11074" t="str">
        <f>IF(RIGHT(MIS[[#This Row],[Main/Hedge]],4)="MAIN","MAIN","HEDGE")</f>
        <v>HEDGE</v>
      </c>
      <c r="AK11074" t="str" cm="1">
        <f t="array" ref="AK11074">_xlfn._xlws.FILTER(Table4[Column1],ISNUMBER(SEARCH(Table4[Column1],MIS[[#This Row],[OrderUniqueIdentifier]])),"")</f>
        <v>LONGSHORT</v>
      </c>
    </row>
    <row r="11075" spans="1:37" x14ac:dyDescent="0.2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>
        <f>_xlfn.XLOOKUP(MIS[[#This Row],[TRADING SYMBOL]],[1]Sheet1!$D:$D,[1]Sheet1!$C:$C)</f>
        <v>16</v>
      </c>
      <c r="AE11075">
        <f>MIS[[#This Row],[OrderAverageTradedPrice]]*MIS[[#This Row],[OrderQuantity]]</f>
        <v>604</v>
      </c>
      <c r="AF11075">
        <f>MIS[[#This Row],[LTP]]*MIS[[#This Row],[OrderQuantity]]</f>
        <v>640</v>
      </c>
      <c r="AG11075">
        <f>IF(MIS[[#This Row],[OrderSide]]="SELL",MIS[[#This Row],[VALUE]]-MIS[[#This Row],[LIVE_VALUE]],MIS[[#This Row],[LIVE_VALUE]]-MIS[[#This Row],[VALUE]])</f>
        <v>-36</v>
      </c>
      <c r="AH11075" t="str" cm="1">
        <f t="array" ref="AH11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5" t="str">
        <f>MIS[[#This Row],[TRADING SYMBOL]]</f>
        <v>SENSEX2552084900CE</v>
      </c>
      <c r="AJ11075" t="str">
        <f>IF(RIGHT(MIS[[#This Row],[Main/Hedge]],4)="MAIN","MAIN","HEDGE")</f>
        <v>HEDGE</v>
      </c>
      <c r="AK11075" t="str" cm="1">
        <f t="array" ref="AK11075">_xlfn._xlws.FILTER(Table4[Column1],ISNUMBER(SEARCH(Table4[Column1],MIS[[#This Row],[OrderUniqueIdentifier]])),"")</f>
        <v>LONGSHORT</v>
      </c>
    </row>
    <row r="11076" spans="1:37" x14ac:dyDescent="0.2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>
        <f>_xlfn.XLOOKUP(MIS[[#This Row],[TRADING SYMBOL]],[1]Sheet1!$D:$D,[1]Sheet1!$C:$C)</f>
        <v>3.15</v>
      </c>
      <c r="AE11076">
        <f>MIS[[#This Row],[OrderAverageTradedPrice]]*MIS[[#This Row],[OrderQuantity]]</f>
        <v>1200</v>
      </c>
      <c r="AF11076">
        <f>MIS[[#This Row],[LTP]]*MIS[[#This Row],[OrderQuantity]]</f>
        <v>1181.25</v>
      </c>
      <c r="AG11076">
        <f>IF(MIS[[#This Row],[OrderSide]]="SELL",MIS[[#This Row],[VALUE]]-MIS[[#This Row],[LIVE_VALUE]],MIS[[#This Row],[LIVE_VALUE]]-MIS[[#This Row],[VALUE]])</f>
        <v>18.75</v>
      </c>
      <c r="AH11076" t="str" cm="1">
        <f t="array" ref="AH110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6" t="str">
        <f>MIS[[#This Row],[TRADING SYMBOL]]</f>
        <v>NIFTY2552226300CE</v>
      </c>
      <c r="AJ11076" t="str">
        <f>IF(RIGHT(MIS[[#This Row],[Main/Hedge]],4)="MAIN","MAIN","HEDGE")</f>
        <v>HEDGE</v>
      </c>
      <c r="AK11076" t="str" cm="1">
        <f t="array" ref="AK11076">_xlfn._xlws.FILTER(Table4[Column1],ISNUMBER(SEARCH(Table4[Column1],MIS[[#This Row],[OrderUniqueIdentifier]])),"")</f>
        <v>LONGSHORT</v>
      </c>
    </row>
    <row r="11077" spans="1:37" x14ac:dyDescent="0.2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>
        <f>_xlfn.XLOOKUP(MIS[[#This Row],[TRADING SYMBOL]],[1]Sheet1!$D:$D,[1]Sheet1!$C:$C)</f>
        <v>16</v>
      </c>
      <c r="AE11077">
        <f>MIS[[#This Row],[OrderAverageTradedPrice]]*MIS[[#This Row],[OrderQuantity]]</f>
        <v>1812</v>
      </c>
      <c r="AF11077">
        <f>MIS[[#This Row],[LTP]]*MIS[[#This Row],[OrderQuantity]]</f>
        <v>1920</v>
      </c>
      <c r="AG11077">
        <f>IF(MIS[[#This Row],[OrderSide]]="SELL",MIS[[#This Row],[VALUE]]-MIS[[#This Row],[LIVE_VALUE]],MIS[[#This Row],[LIVE_VALUE]]-MIS[[#This Row],[VALUE]])</f>
        <v>-108</v>
      </c>
      <c r="AH11077" t="str" cm="1">
        <f t="array" ref="AH110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7" t="str">
        <f>MIS[[#This Row],[TRADING SYMBOL]]</f>
        <v>SENSEX2552084900CE</v>
      </c>
      <c r="AJ11077" t="str">
        <f>IF(RIGHT(MIS[[#This Row],[Main/Hedge]],4)="MAIN","MAIN","HEDGE")</f>
        <v>HEDGE</v>
      </c>
      <c r="AK11077" t="str" cm="1">
        <f t="array" ref="AK11077">_xlfn._xlws.FILTER(Table4[Column1],ISNUMBER(SEARCH(Table4[Column1],MIS[[#This Row],[OrderUniqueIdentifier]])),"")</f>
        <v>LONGSHORT</v>
      </c>
    </row>
    <row r="11078" spans="1:37" x14ac:dyDescent="0.2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>
        <f>_xlfn.XLOOKUP(MIS[[#This Row],[TRADING SYMBOL]],[1]Sheet1!$D:$D,[1]Sheet1!$C:$C)</f>
        <v>16</v>
      </c>
      <c r="AE11078">
        <f>MIS[[#This Row],[OrderAverageTradedPrice]]*MIS[[#This Row],[OrderQuantity]]</f>
        <v>906</v>
      </c>
      <c r="AF11078">
        <f>MIS[[#This Row],[LTP]]*MIS[[#This Row],[OrderQuantity]]</f>
        <v>960</v>
      </c>
      <c r="AG11078">
        <f>IF(MIS[[#This Row],[OrderSide]]="SELL",MIS[[#This Row],[VALUE]]-MIS[[#This Row],[LIVE_VALUE]],MIS[[#This Row],[LIVE_VALUE]]-MIS[[#This Row],[VALUE]])</f>
        <v>-54</v>
      </c>
      <c r="AH11078" t="str" cm="1">
        <f t="array" ref="AH110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8" t="str">
        <f>MIS[[#This Row],[TRADING SYMBOL]]</f>
        <v>SENSEX2552084900CE</v>
      </c>
      <c r="AJ11078" t="str">
        <f>IF(RIGHT(MIS[[#This Row],[Main/Hedge]],4)="MAIN","MAIN","HEDGE")</f>
        <v>HEDGE</v>
      </c>
      <c r="AK11078" t="str" cm="1">
        <f t="array" ref="AK11078">_xlfn._xlws.FILTER(Table4[Column1],ISNUMBER(SEARCH(Table4[Column1],MIS[[#This Row],[OrderUniqueIdentifier]])),"")</f>
        <v>LONGSHORT</v>
      </c>
    </row>
    <row r="11079" spans="1:37" x14ac:dyDescent="0.2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>
        <f>_xlfn.XLOOKUP(MIS[[#This Row],[TRADING SYMBOL]],[1]Sheet1!$D:$D,[1]Sheet1!$C:$C)</f>
        <v>3.15</v>
      </c>
      <c r="AE11079">
        <f>MIS[[#This Row],[OrderAverageTradedPrice]]*MIS[[#This Row],[OrderQuantity]]</f>
        <v>2400</v>
      </c>
      <c r="AF11079">
        <f>MIS[[#This Row],[LTP]]*MIS[[#This Row],[OrderQuantity]]</f>
        <v>2362.5</v>
      </c>
      <c r="AG11079">
        <f>IF(MIS[[#This Row],[OrderSide]]="SELL",MIS[[#This Row],[VALUE]]-MIS[[#This Row],[LIVE_VALUE]],MIS[[#This Row],[LIVE_VALUE]]-MIS[[#This Row],[VALUE]])</f>
        <v>37.5</v>
      </c>
      <c r="AH11079" t="str" cm="1">
        <f t="array" ref="AH110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79" t="str">
        <f>MIS[[#This Row],[TRADING SYMBOL]]</f>
        <v>NIFTY2552226300CE</v>
      </c>
      <c r="AJ11079" t="str">
        <f>IF(RIGHT(MIS[[#This Row],[Main/Hedge]],4)="MAIN","MAIN","HEDGE")</f>
        <v>HEDGE</v>
      </c>
      <c r="AK11079" t="str" cm="1">
        <f t="array" ref="AK11079">_xlfn._xlws.FILTER(Table4[Column1],ISNUMBER(SEARCH(Table4[Column1],MIS[[#This Row],[OrderUniqueIdentifier]])),"")</f>
        <v>LONGSHORT</v>
      </c>
    </row>
    <row r="11080" spans="1:37" x14ac:dyDescent="0.2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>
        <f>_xlfn.XLOOKUP(MIS[[#This Row],[TRADING SYMBOL]],[1]Sheet1!$D:$D,[1]Sheet1!$C:$C)</f>
        <v>3.15</v>
      </c>
      <c r="AE11080">
        <f>MIS[[#This Row],[OrderAverageTradedPrice]]*MIS[[#This Row],[OrderQuantity]]</f>
        <v>240</v>
      </c>
      <c r="AF11080">
        <f>MIS[[#This Row],[LTP]]*MIS[[#This Row],[OrderQuantity]]</f>
        <v>236.25</v>
      </c>
      <c r="AG11080">
        <f>IF(MIS[[#This Row],[OrderSide]]="SELL",MIS[[#This Row],[VALUE]]-MIS[[#This Row],[LIVE_VALUE]],MIS[[#This Row],[LIVE_VALUE]]-MIS[[#This Row],[VALUE]])</f>
        <v>3.75</v>
      </c>
      <c r="AH11080" t="str" cm="1">
        <f t="array" ref="AH110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0" t="str">
        <f>MIS[[#This Row],[TRADING SYMBOL]]</f>
        <v>NIFTY2552226300CE</v>
      </c>
      <c r="AJ11080" t="str">
        <f>IF(RIGHT(MIS[[#This Row],[Main/Hedge]],4)="MAIN","MAIN","HEDGE")</f>
        <v>HEDGE</v>
      </c>
      <c r="AK11080" t="str" cm="1">
        <f t="array" ref="AK11080">_xlfn._xlws.FILTER(Table4[Column1],ISNUMBER(SEARCH(Table4[Column1],MIS[[#This Row],[OrderUniqueIdentifier]])),"")</f>
        <v>LONGSHORT</v>
      </c>
    </row>
    <row r="11081" spans="1:37" x14ac:dyDescent="0.2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>
        <f>_xlfn.XLOOKUP(MIS[[#This Row],[TRADING SYMBOL]],[1]Sheet1!$D:$D,[1]Sheet1!$C:$C)</f>
        <v>3.15</v>
      </c>
      <c r="AE11081">
        <f>MIS[[#This Row],[OrderAverageTradedPrice]]*MIS[[#This Row],[OrderQuantity]]</f>
        <v>240</v>
      </c>
      <c r="AF11081">
        <f>MIS[[#This Row],[LTP]]*MIS[[#This Row],[OrderQuantity]]</f>
        <v>236.25</v>
      </c>
      <c r="AG11081">
        <f>IF(MIS[[#This Row],[OrderSide]]="SELL",MIS[[#This Row],[VALUE]]-MIS[[#This Row],[LIVE_VALUE]],MIS[[#This Row],[LIVE_VALUE]]-MIS[[#This Row],[VALUE]])</f>
        <v>3.75</v>
      </c>
      <c r="AH11081" t="str" cm="1">
        <f t="array" ref="AH110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1" t="str">
        <f>MIS[[#This Row],[TRADING SYMBOL]]</f>
        <v>NIFTY2552226300CE</v>
      </c>
      <c r="AJ11081" t="str">
        <f>IF(RIGHT(MIS[[#This Row],[Main/Hedge]],4)="MAIN","MAIN","HEDGE")</f>
        <v>HEDGE</v>
      </c>
      <c r="AK11081" t="str" cm="1">
        <f t="array" ref="AK11081">_xlfn._xlws.FILTER(Table4[Column1],ISNUMBER(SEARCH(Table4[Column1],MIS[[#This Row],[OrderUniqueIdentifier]])),"")</f>
        <v>LONGSHORT</v>
      </c>
    </row>
    <row r="11082" spans="1:37" x14ac:dyDescent="0.2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>
        <f>_xlfn.XLOOKUP(MIS[[#This Row],[TRADING SYMBOL]],[1]Sheet1!$D:$D,[1]Sheet1!$C:$C)</f>
        <v>16</v>
      </c>
      <c r="AE11082">
        <f>MIS[[#This Row],[OrderAverageTradedPrice]]*MIS[[#This Row],[OrderQuantity]]</f>
        <v>606</v>
      </c>
      <c r="AF11082">
        <f>MIS[[#This Row],[LTP]]*MIS[[#This Row],[OrderQuantity]]</f>
        <v>640</v>
      </c>
      <c r="AG11082">
        <f>IF(MIS[[#This Row],[OrderSide]]="SELL",MIS[[#This Row],[VALUE]]-MIS[[#This Row],[LIVE_VALUE]],MIS[[#This Row],[LIVE_VALUE]]-MIS[[#This Row],[VALUE]])</f>
        <v>-34</v>
      </c>
      <c r="AH11082" t="str" cm="1">
        <f t="array" ref="AH110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2" t="str">
        <f>MIS[[#This Row],[TRADING SYMBOL]]</f>
        <v>SENSEX2552084900CE</v>
      </c>
      <c r="AJ11082" t="str">
        <f>IF(RIGHT(MIS[[#This Row],[Main/Hedge]],4)="MAIN","MAIN","HEDGE")</f>
        <v>HEDGE</v>
      </c>
      <c r="AK11082" t="str" cm="1">
        <f t="array" ref="AK11082">_xlfn._xlws.FILTER(Table4[Column1],ISNUMBER(SEARCH(Table4[Column1],MIS[[#This Row],[OrderUniqueIdentifier]])),"")</f>
        <v>LONGSHORT</v>
      </c>
    </row>
    <row r="11083" spans="1:37" x14ac:dyDescent="0.2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>
        <f>_xlfn.XLOOKUP(MIS[[#This Row],[TRADING SYMBOL]],[1]Sheet1!$D:$D,[1]Sheet1!$C:$C)</f>
        <v>3.15</v>
      </c>
      <c r="AE11083">
        <f>MIS[[#This Row],[OrderAverageTradedPrice]]*MIS[[#This Row],[OrderQuantity]]</f>
        <v>960</v>
      </c>
      <c r="AF11083">
        <f>MIS[[#This Row],[LTP]]*MIS[[#This Row],[OrderQuantity]]</f>
        <v>945</v>
      </c>
      <c r="AG11083">
        <f>IF(MIS[[#This Row],[OrderSide]]="SELL",MIS[[#This Row],[VALUE]]-MIS[[#This Row],[LIVE_VALUE]],MIS[[#This Row],[LIVE_VALUE]]-MIS[[#This Row],[VALUE]])</f>
        <v>15</v>
      </c>
      <c r="AH11083" t="str" cm="1">
        <f t="array" ref="AH110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3" t="str">
        <f>MIS[[#This Row],[TRADING SYMBOL]]</f>
        <v>NIFTY2552226300CE</v>
      </c>
      <c r="AJ11083" t="str">
        <f>IF(RIGHT(MIS[[#This Row],[Main/Hedge]],4)="MAIN","MAIN","HEDGE")</f>
        <v>HEDGE</v>
      </c>
      <c r="AK11083" t="str" cm="1">
        <f t="array" ref="AK11083">_xlfn._xlws.FILTER(Table4[Column1],ISNUMBER(SEARCH(Table4[Column1],MIS[[#This Row],[OrderUniqueIdentifier]])),"")</f>
        <v>LONGSHORT</v>
      </c>
    </row>
    <row r="11084" spans="1:37" x14ac:dyDescent="0.2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>
        <f>_xlfn.XLOOKUP(MIS[[#This Row],[TRADING SYMBOL]],[1]Sheet1!$D:$D,[1]Sheet1!$C:$C)</f>
        <v>16</v>
      </c>
      <c r="AE11084">
        <f>MIS[[#This Row],[OrderAverageTradedPrice]]*MIS[[#This Row],[OrderQuantity]]</f>
        <v>1818</v>
      </c>
      <c r="AF11084">
        <f>MIS[[#This Row],[LTP]]*MIS[[#This Row],[OrderQuantity]]</f>
        <v>1920</v>
      </c>
      <c r="AG11084">
        <f>IF(MIS[[#This Row],[OrderSide]]="SELL",MIS[[#This Row],[VALUE]]-MIS[[#This Row],[LIVE_VALUE]],MIS[[#This Row],[LIVE_VALUE]]-MIS[[#This Row],[VALUE]])</f>
        <v>-102</v>
      </c>
      <c r="AH11084" t="str" cm="1">
        <f t="array" ref="AH110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4" t="str">
        <f>MIS[[#This Row],[TRADING SYMBOL]]</f>
        <v>SENSEX2552084900CE</v>
      </c>
      <c r="AJ11084" t="str">
        <f>IF(RIGHT(MIS[[#This Row],[Main/Hedge]],4)="MAIN","MAIN","HEDGE")</f>
        <v>HEDGE</v>
      </c>
      <c r="AK11084" t="str" cm="1">
        <f t="array" ref="AK11084">_xlfn._xlws.FILTER(Table4[Column1],ISNUMBER(SEARCH(Table4[Column1],MIS[[#This Row],[OrderUniqueIdentifier]])),"")</f>
        <v>LONGSHORT</v>
      </c>
    </row>
    <row r="11085" spans="1:37" x14ac:dyDescent="0.2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>
        <f>_xlfn.XLOOKUP(MIS[[#This Row],[TRADING SYMBOL]],[1]Sheet1!$D:$D,[1]Sheet1!$C:$C)</f>
        <v>3.15</v>
      </c>
      <c r="AE11085">
        <f>MIS[[#This Row],[OrderAverageTradedPrice]]*MIS[[#This Row],[OrderQuantity]]</f>
        <v>480</v>
      </c>
      <c r="AF11085">
        <f>MIS[[#This Row],[LTP]]*MIS[[#This Row],[OrderQuantity]]</f>
        <v>472.5</v>
      </c>
      <c r="AG11085">
        <f>IF(MIS[[#This Row],[OrderSide]]="SELL",MIS[[#This Row],[VALUE]]-MIS[[#This Row],[LIVE_VALUE]],MIS[[#This Row],[LIVE_VALUE]]-MIS[[#This Row],[VALUE]])</f>
        <v>7.5</v>
      </c>
      <c r="AH11085" t="str" cm="1">
        <f t="array" ref="AH110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5" t="str">
        <f>MIS[[#This Row],[TRADING SYMBOL]]</f>
        <v>NIFTY2552226300CE</v>
      </c>
      <c r="AJ11085" t="str">
        <f>IF(RIGHT(MIS[[#This Row],[Main/Hedge]],4)="MAIN","MAIN","HEDGE")</f>
        <v>HEDGE</v>
      </c>
      <c r="AK11085" t="str" cm="1">
        <f t="array" ref="AK11085">_xlfn._xlws.FILTER(Table4[Column1],ISNUMBER(SEARCH(Table4[Column1],MIS[[#This Row],[OrderUniqueIdentifier]])),"")</f>
        <v>LONGSHORT</v>
      </c>
    </row>
    <row r="11086" spans="1:37" x14ac:dyDescent="0.2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>
        <f>_xlfn.XLOOKUP(MIS[[#This Row],[TRADING SYMBOL]],[1]Sheet1!$D:$D,[1]Sheet1!$C:$C)</f>
        <v>16</v>
      </c>
      <c r="AE11086">
        <f>MIS[[#This Row],[OrderAverageTradedPrice]]*MIS[[#This Row],[OrderQuantity]]</f>
        <v>906</v>
      </c>
      <c r="AF11086">
        <f>MIS[[#This Row],[LTP]]*MIS[[#This Row],[OrderQuantity]]</f>
        <v>960</v>
      </c>
      <c r="AG11086">
        <f>IF(MIS[[#This Row],[OrderSide]]="SELL",MIS[[#This Row],[VALUE]]-MIS[[#This Row],[LIVE_VALUE]],MIS[[#This Row],[LIVE_VALUE]]-MIS[[#This Row],[VALUE]])</f>
        <v>-54</v>
      </c>
      <c r="AH11086" t="str" cm="1">
        <f t="array" ref="AH110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6" t="str">
        <f>MIS[[#This Row],[TRADING SYMBOL]]</f>
        <v>SENSEX2552084900CE</v>
      </c>
      <c r="AJ11086" t="str">
        <f>IF(RIGHT(MIS[[#This Row],[Main/Hedge]],4)="MAIN","MAIN","HEDGE")</f>
        <v>HEDGE</v>
      </c>
      <c r="AK11086" t="str" cm="1">
        <f t="array" ref="AK11086">_xlfn._xlws.FILTER(Table4[Column1],ISNUMBER(SEARCH(Table4[Column1],MIS[[#This Row],[OrderUniqueIdentifier]])),"")</f>
        <v>LONGSHORT</v>
      </c>
    </row>
    <row r="11087" spans="1:37" x14ac:dyDescent="0.2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>
        <f>_xlfn.XLOOKUP(MIS[[#This Row],[TRADING SYMBOL]],[1]Sheet1!$D:$D,[1]Sheet1!$C:$C)</f>
        <v>3.15</v>
      </c>
      <c r="AE11087">
        <f>MIS[[#This Row],[OrderAverageTradedPrice]]*MIS[[#This Row],[OrderQuantity]]</f>
        <v>1920</v>
      </c>
      <c r="AF11087">
        <f>MIS[[#This Row],[LTP]]*MIS[[#This Row],[OrderQuantity]]</f>
        <v>1890</v>
      </c>
      <c r="AG11087">
        <f>IF(MIS[[#This Row],[OrderSide]]="SELL",MIS[[#This Row],[VALUE]]-MIS[[#This Row],[LIVE_VALUE]],MIS[[#This Row],[LIVE_VALUE]]-MIS[[#This Row],[VALUE]])</f>
        <v>30</v>
      </c>
      <c r="AH11087" t="str" cm="1">
        <f t="array" ref="AH110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7" t="str">
        <f>MIS[[#This Row],[TRADING SYMBOL]]</f>
        <v>NIFTY2552226300CE</v>
      </c>
      <c r="AJ11087" t="str">
        <f>IF(RIGHT(MIS[[#This Row],[Main/Hedge]],4)="MAIN","MAIN","HEDGE")</f>
        <v>HEDGE</v>
      </c>
      <c r="AK11087" t="str" cm="1">
        <f t="array" ref="AK11087">_xlfn._xlws.FILTER(Table4[Column1],ISNUMBER(SEARCH(Table4[Column1],MIS[[#This Row],[OrderUniqueIdentifier]])),"")</f>
        <v>LONGSHORT</v>
      </c>
    </row>
    <row r="11088" spans="1:37" x14ac:dyDescent="0.2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>
        <f>_xlfn.XLOOKUP(MIS[[#This Row],[TRADING SYMBOL]],[1]Sheet1!$D:$D,[1]Sheet1!$C:$C)</f>
        <v>3.15</v>
      </c>
      <c r="AE11088">
        <f>MIS[[#This Row],[OrderAverageTradedPrice]]*MIS[[#This Row],[OrderQuantity]]</f>
        <v>480</v>
      </c>
      <c r="AF11088">
        <f>MIS[[#This Row],[LTP]]*MIS[[#This Row],[OrderQuantity]]</f>
        <v>472.5</v>
      </c>
      <c r="AG11088">
        <f>IF(MIS[[#This Row],[OrderSide]]="SELL",MIS[[#This Row],[VALUE]]-MIS[[#This Row],[LIVE_VALUE]],MIS[[#This Row],[LIVE_VALUE]]-MIS[[#This Row],[VALUE]])</f>
        <v>7.5</v>
      </c>
      <c r="AH11088" t="str" cm="1">
        <f t="array" ref="AH110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8" t="str">
        <f>MIS[[#This Row],[TRADING SYMBOL]]</f>
        <v>NIFTY2552226300CE</v>
      </c>
      <c r="AJ11088" t="str">
        <f>IF(RIGHT(MIS[[#This Row],[Main/Hedge]],4)="MAIN","MAIN","HEDGE")</f>
        <v>HEDGE</v>
      </c>
      <c r="AK11088" t="str" cm="1">
        <f t="array" ref="AK11088">_xlfn._xlws.FILTER(Table4[Column1],ISNUMBER(SEARCH(Table4[Column1],MIS[[#This Row],[OrderUniqueIdentifier]])),"")</f>
        <v>LONGSHORT</v>
      </c>
    </row>
    <row r="11089" spans="1:37" x14ac:dyDescent="0.2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>
        <f>_xlfn.XLOOKUP(MIS[[#This Row],[TRADING SYMBOL]],[1]Sheet1!$D:$D,[1]Sheet1!$C:$C)</f>
        <v>16</v>
      </c>
      <c r="AE11089">
        <f>MIS[[#This Row],[OrderAverageTradedPrice]]*MIS[[#This Row],[OrderQuantity]]</f>
        <v>903</v>
      </c>
      <c r="AF11089">
        <f>MIS[[#This Row],[LTP]]*MIS[[#This Row],[OrderQuantity]]</f>
        <v>960</v>
      </c>
      <c r="AG11089">
        <f>IF(MIS[[#This Row],[OrderSide]]="SELL",MIS[[#This Row],[VALUE]]-MIS[[#This Row],[LIVE_VALUE]],MIS[[#This Row],[LIVE_VALUE]]-MIS[[#This Row],[VALUE]])</f>
        <v>-57</v>
      </c>
      <c r="AH11089" t="str" cm="1">
        <f t="array" ref="AH110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89" t="str">
        <f>MIS[[#This Row],[TRADING SYMBOL]]</f>
        <v>SENSEX2552084900CE</v>
      </c>
      <c r="AJ11089" t="str">
        <f>IF(RIGHT(MIS[[#This Row],[Main/Hedge]],4)="MAIN","MAIN","HEDGE")</f>
        <v>HEDGE</v>
      </c>
      <c r="AK11089" t="str" cm="1">
        <f t="array" ref="AK11089">_xlfn._xlws.FILTER(Table4[Column1],ISNUMBER(SEARCH(Table4[Column1],MIS[[#This Row],[OrderUniqueIdentifier]])),"")</f>
        <v>LONGSHORT</v>
      </c>
    </row>
    <row r="11090" spans="1:37" x14ac:dyDescent="0.2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>
        <f>_xlfn.XLOOKUP(MIS[[#This Row],[TRADING SYMBOL]],[1]Sheet1!$D:$D,[1]Sheet1!$C:$C)</f>
        <v>3.15</v>
      </c>
      <c r="AE11090">
        <f>MIS[[#This Row],[OrderAverageTradedPrice]]*MIS[[#This Row],[OrderQuantity]]</f>
        <v>960</v>
      </c>
      <c r="AF11090">
        <f>MIS[[#This Row],[LTP]]*MIS[[#This Row],[OrderQuantity]]</f>
        <v>945</v>
      </c>
      <c r="AG11090">
        <f>IF(MIS[[#This Row],[OrderSide]]="SELL",MIS[[#This Row],[VALUE]]-MIS[[#This Row],[LIVE_VALUE]],MIS[[#This Row],[LIVE_VALUE]]-MIS[[#This Row],[VALUE]])</f>
        <v>15</v>
      </c>
      <c r="AH11090" t="str" cm="1">
        <f t="array" ref="AH110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0" t="str">
        <f>MIS[[#This Row],[TRADING SYMBOL]]</f>
        <v>NIFTY2552226300CE</v>
      </c>
      <c r="AJ11090" t="str">
        <f>IF(RIGHT(MIS[[#This Row],[Main/Hedge]],4)="MAIN","MAIN","HEDGE")</f>
        <v>HEDGE</v>
      </c>
      <c r="AK11090" t="str" cm="1">
        <f t="array" ref="AK11090">_xlfn._xlws.FILTER(Table4[Column1],ISNUMBER(SEARCH(Table4[Column1],MIS[[#This Row],[OrderUniqueIdentifier]])),"")</f>
        <v>LONGSHORT</v>
      </c>
    </row>
    <row r="11091" spans="1:37" x14ac:dyDescent="0.2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>
        <f>_xlfn.XLOOKUP(MIS[[#This Row],[TRADING SYMBOL]],[1]Sheet1!$D:$D,[1]Sheet1!$C:$C)</f>
        <v>16</v>
      </c>
      <c r="AE11091">
        <f>MIS[[#This Row],[OrderAverageTradedPrice]]*MIS[[#This Row],[OrderQuantity]]</f>
        <v>2121</v>
      </c>
      <c r="AF11091">
        <f>MIS[[#This Row],[LTP]]*MIS[[#This Row],[OrderQuantity]]</f>
        <v>2240</v>
      </c>
      <c r="AG11091">
        <f>IF(MIS[[#This Row],[OrderSide]]="SELL",MIS[[#This Row],[VALUE]]-MIS[[#This Row],[LIVE_VALUE]],MIS[[#This Row],[LIVE_VALUE]]-MIS[[#This Row],[VALUE]])</f>
        <v>-119</v>
      </c>
      <c r="AH11091" t="str" cm="1">
        <f t="array" ref="AH110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1" t="str">
        <f>MIS[[#This Row],[TRADING SYMBOL]]</f>
        <v>SENSEX2552084900CE</v>
      </c>
      <c r="AJ11091" t="str">
        <f>IF(RIGHT(MIS[[#This Row],[Main/Hedge]],4)="MAIN","MAIN","HEDGE")</f>
        <v>HEDGE</v>
      </c>
      <c r="AK11091" t="str" cm="1">
        <f t="array" ref="AK11091">_xlfn._xlws.FILTER(Table4[Column1],ISNUMBER(SEARCH(Table4[Column1],MIS[[#This Row],[OrderUniqueIdentifier]])),"")</f>
        <v>LONGSHORT</v>
      </c>
    </row>
    <row r="11092" spans="1:37" x14ac:dyDescent="0.2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>
        <f>_xlfn.XLOOKUP(MIS[[#This Row],[TRADING SYMBOL]],[1]Sheet1!$D:$D,[1]Sheet1!$C:$C)</f>
        <v>3.15</v>
      </c>
      <c r="AE11092">
        <f>MIS[[#This Row],[OrderAverageTradedPrice]]*MIS[[#This Row],[OrderQuantity]]</f>
        <v>480</v>
      </c>
      <c r="AF11092">
        <f>MIS[[#This Row],[LTP]]*MIS[[#This Row],[OrderQuantity]]</f>
        <v>472.5</v>
      </c>
      <c r="AG11092">
        <f>IF(MIS[[#This Row],[OrderSide]]="SELL",MIS[[#This Row],[VALUE]]-MIS[[#This Row],[LIVE_VALUE]],MIS[[#This Row],[LIVE_VALUE]]-MIS[[#This Row],[VALUE]])</f>
        <v>7.5</v>
      </c>
      <c r="AH11092" t="str" cm="1">
        <f t="array" ref="AH110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2" t="str">
        <f>MIS[[#This Row],[TRADING SYMBOL]]</f>
        <v>NIFTY2552226300CE</v>
      </c>
      <c r="AJ11092" t="str">
        <f>IF(RIGHT(MIS[[#This Row],[Main/Hedge]],4)="MAIN","MAIN","HEDGE")</f>
        <v>HEDGE</v>
      </c>
      <c r="AK11092" t="str" cm="1">
        <f t="array" ref="AK11092">_xlfn._xlws.FILTER(Table4[Column1],ISNUMBER(SEARCH(Table4[Column1],MIS[[#This Row],[OrderUniqueIdentifier]])),"")</f>
        <v>LONGSHORT</v>
      </c>
    </row>
    <row r="11093" spans="1:37" x14ac:dyDescent="0.2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>
        <f>_xlfn.XLOOKUP(MIS[[#This Row],[TRADING SYMBOL]],[1]Sheet1!$D:$D,[1]Sheet1!$C:$C)</f>
        <v>16</v>
      </c>
      <c r="AE11093">
        <f>MIS[[#This Row],[OrderAverageTradedPrice]]*MIS[[#This Row],[OrderQuantity]]</f>
        <v>906</v>
      </c>
      <c r="AF11093">
        <f>MIS[[#This Row],[LTP]]*MIS[[#This Row],[OrderQuantity]]</f>
        <v>960</v>
      </c>
      <c r="AG11093">
        <f>IF(MIS[[#This Row],[OrderSide]]="SELL",MIS[[#This Row],[VALUE]]-MIS[[#This Row],[LIVE_VALUE]],MIS[[#This Row],[LIVE_VALUE]]-MIS[[#This Row],[VALUE]])</f>
        <v>-54</v>
      </c>
      <c r="AH11093" t="str" cm="1">
        <f t="array" ref="AH110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3" t="str">
        <f>MIS[[#This Row],[TRADING SYMBOL]]</f>
        <v>SENSEX2552084900CE</v>
      </c>
      <c r="AJ11093" t="str">
        <f>IF(RIGHT(MIS[[#This Row],[Main/Hedge]],4)="MAIN","MAIN","HEDGE")</f>
        <v>HEDGE</v>
      </c>
      <c r="AK11093" t="str" cm="1">
        <f t="array" ref="AK11093">_xlfn._xlws.FILTER(Table4[Column1],ISNUMBER(SEARCH(Table4[Column1],MIS[[#This Row],[OrderUniqueIdentifier]])),"")</f>
        <v>LONGSHORT</v>
      </c>
    </row>
    <row r="11094" spans="1:37" x14ac:dyDescent="0.2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>
        <f>_xlfn.XLOOKUP(MIS[[#This Row],[TRADING SYMBOL]],[1]Sheet1!$D:$D,[1]Sheet1!$C:$C)</f>
        <v>16</v>
      </c>
      <c r="AE11094">
        <f>MIS[[#This Row],[OrderAverageTradedPrice]]*MIS[[#This Row],[OrderQuantity]]</f>
        <v>302</v>
      </c>
      <c r="AF11094">
        <f>MIS[[#This Row],[LTP]]*MIS[[#This Row],[OrderQuantity]]</f>
        <v>320</v>
      </c>
      <c r="AG11094">
        <f>IF(MIS[[#This Row],[OrderSide]]="SELL",MIS[[#This Row],[VALUE]]-MIS[[#This Row],[LIVE_VALUE]],MIS[[#This Row],[LIVE_VALUE]]-MIS[[#This Row],[VALUE]])</f>
        <v>-18</v>
      </c>
      <c r="AH11094" t="str" cm="1">
        <f t="array" ref="AH110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4" t="str">
        <f>MIS[[#This Row],[TRADING SYMBOL]]</f>
        <v>SENSEX2552084900CE</v>
      </c>
      <c r="AJ11094" t="str">
        <f>IF(RIGHT(MIS[[#This Row],[Main/Hedge]],4)="MAIN","MAIN","HEDGE")</f>
        <v>HEDGE</v>
      </c>
      <c r="AK11094" t="str" cm="1">
        <f t="array" ref="AK11094">_xlfn._xlws.FILTER(Table4[Column1],ISNUMBER(SEARCH(Table4[Column1],MIS[[#This Row],[OrderUniqueIdentifier]])),"")</f>
        <v>LONGSHORT</v>
      </c>
    </row>
    <row r="11095" spans="1:37" x14ac:dyDescent="0.2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>
        <f>_xlfn.XLOOKUP(MIS[[#This Row],[TRADING SYMBOL]],[1]Sheet1!$D:$D,[1]Sheet1!$C:$C)</f>
        <v>16</v>
      </c>
      <c r="AE11095">
        <f>MIS[[#This Row],[OrderAverageTradedPrice]]*MIS[[#This Row],[OrderQuantity]]</f>
        <v>606</v>
      </c>
      <c r="AF11095">
        <f>MIS[[#This Row],[LTP]]*MIS[[#This Row],[OrderQuantity]]</f>
        <v>640</v>
      </c>
      <c r="AG11095">
        <f>IF(MIS[[#This Row],[OrderSide]]="SELL",MIS[[#This Row],[VALUE]]-MIS[[#This Row],[LIVE_VALUE]],MIS[[#This Row],[LIVE_VALUE]]-MIS[[#This Row],[VALUE]])</f>
        <v>-34</v>
      </c>
      <c r="AH11095" t="str" cm="1">
        <f t="array" ref="AH110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5" t="str">
        <f>MIS[[#This Row],[TRADING SYMBOL]]</f>
        <v>SENSEX2552084900CE</v>
      </c>
      <c r="AJ11095" t="str">
        <f>IF(RIGHT(MIS[[#This Row],[Main/Hedge]],4)="MAIN","MAIN","HEDGE")</f>
        <v>HEDGE</v>
      </c>
      <c r="AK11095" t="str" cm="1">
        <f t="array" ref="AK11095">_xlfn._xlws.FILTER(Table4[Column1],ISNUMBER(SEARCH(Table4[Column1],MIS[[#This Row],[OrderUniqueIdentifier]])),"")</f>
        <v>LONGSHORT</v>
      </c>
    </row>
    <row r="11096" spans="1:37" x14ac:dyDescent="0.2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>
        <f>_xlfn.XLOOKUP(MIS[[#This Row],[TRADING SYMBOL]],[1]Sheet1!$D:$D,[1]Sheet1!$C:$C)</f>
        <v>3.15</v>
      </c>
      <c r="AE11096">
        <f>MIS[[#This Row],[OrderAverageTradedPrice]]*MIS[[#This Row],[OrderQuantity]]</f>
        <v>240</v>
      </c>
      <c r="AF11096">
        <f>MIS[[#This Row],[LTP]]*MIS[[#This Row],[OrderQuantity]]</f>
        <v>236.25</v>
      </c>
      <c r="AG11096">
        <f>IF(MIS[[#This Row],[OrderSide]]="SELL",MIS[[#This Row],[VALUE]]-MIS[[#This Row],[LIVE_VALUE]],MIS[[#This Row],[LIVE_VALUE]]-MIS[[#This Row],[VALUE]])</f>
        <v>3.75</v>
      </c>
      <c r="AH11096" t="str" cm="1">
        <f t="array" ref="AH110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6" t="str">
        <f>MIS[[#This Row],[TRADING SYMBOL]]</f>
        <v>NIFTY2552226300CE</v>
      </c>
      <c r="AJ11096" t="str">
        <f>IF(RIGHT(MIS[[#This Row],[Main/Hedge]],4)="MAIN","MAIN","HEDGE")</f>
        <v>HEDGE</v>
      </c>
      <c r="AK11096" t="str" cm="1">
        <f t="array" ref="AK11096">_xlfn._xlws.FILTER(Table4[Column1],ISNUMBER(SEARCH(Table4[Column1],MIS[[#This Row],[OrderUniqueIdentifier]])),"")</f>
        <v>LONGSHORT</v>
      </c>
    </row>
    <row r="11097" spans="1:37" x14ac:dyDescent="0.2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>
        <f>_xlfn.XLOOKUP(MIS[[#This Row],[TRADING SYMBOL]],[1]Sheet1!$D:$D,[1]Sheet1!$C:$C)</f>
        <v>16</v>
      </c>
      <c r="AE11097">
        <f>MIS[[#This Row],[OrderAverageTradedPrice]]*MIS[[#This Row],[OrderQuantity]]</f>
        <v>606</v>
      </c>
      <c r="AF11097">
        <f>MIS[[#This Row],[LTP]]*MIS[[#This Row],[OrderQuantity]]</f>
        <v>640</v>
      </c>
      <c r="AG11097">
        <f>IF(MIS[[#This Row],[OrderSide]]="SELL",MIS[[#This Row],[VALUE]]-MIS[[#This Row],[LIVE_VALUE]],MIS[[#This Row],[LIVE_VALUE]]-MIS[[#This Row],[VALUE]])</f>
        <v>-34</v>
      </c>
      <c r="AH11097" t="str" cm="1">
        <f t="array" ref="AH110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7" t="str">
        <f>MIS[[#This Row],[TRADING SYMBOL]]</f>
        <v>SENSEX2552084900CE</v>
      </c>
      <c r="AJ11097" t="str">
        <f>IF(RIGHT(MIS[[#This Row],[Main/Hedge]],4)="MAIN","MAIN","HEDGE")</f>
        <v>HEDGE</v>
      </c>
      <c r="AK11097" t="str" cm="1">
        <f t="array" ref="AK11097">_xlfn._xlws.FILTER(Table4[Column1],ISNUMBER(SEARCH(Table4[Column1],MIS[[#This Row],[OrderUniqueIdentifier]])),"")</f>
        <v>LONGSHORT</v>
      </c>
    </row>
    <row r="11098" spans="1:37" x14ac:dyDescent="0.2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>
        <f>_xlfn.XLOOKUP(MIS[[#This Row],[TRADING SYMBOL]],[1]Sheet1!$D:$D,[1]Sheet1!$C:$C)</f>
        <v>3.15</v>
      </c>
      <c r="AE11098">
        <f>MIS[[#This Row],[OrderAverageTradedPrice]]*MIS[[#This Row],[OrderQuantity]]</f>
        <v>480</v>
      </c>
      <c r="AF11098">
        <f>MIS[[#This Row],[LTP]]*MIS[[#This Row],[OrderQuantity]]</f>
        <v>472.5</v>
      </c>
      <c r="AG11098">
        <f>IF(MIS[[#This Row],[OrderSide]]="SELL",MIS[[#This Row],[VALUE]]-MIS[[#This Row],[LIVE_VALUE]],MIS[[#This Row],[LIVE_VALUE]]-MIS[[#This Row],[VALUE]])</f>
        <v>7.5</v>
      </c>
      <c r="AH11098" t="str" cm="1">
        <f t="array" ref="AH11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8" t="str">
        <f>MIS[[#This Row],[TRADING SYMBOL]]</f>
        <v>NIFTY2552226300CE</v>
      </c>
      <c r="AJ11098" t="str">
        <f>IF(RIGHT(MIS[[#This Row],[Main/Hedge]],4)="MAIN","MAIN","HEDGE")</f>
        <v>HEDGE</v>
      </c>
      <c r="AK11098" t="str" cm="1">
        <f t="array" ref="AK11098">_xlfn._xlws.FILTER(Table4[Column1],ISNUMBER(SEARCH(Table4[Column1],MIS[[#This Row],[OrderUniqueIdentifier]])),"")</f>
        <v>LONGSHORT</v>
      </c>
    </row>
    <row r="11099" spans="1:37" x14ac:dyDescent="0.2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>
        <f>_xlfn.XLOOKUP(MIS[[#This Row],[TRADING SYMBOL]],[1]Sheet1!$D:$D,[1]Sheet1!$C:$C)</f>
        <v>16</v>
      </c>
      <c r="AE11099">
        <f>MIS[[#This Row],[OrderAverageTradedPrice]]*MIS[[#This Row],[OrderQuantity]]</f>
        <v>909</v>
      </c>
      <c r="AF11099">
        <f>MIS[[#This Row],[LTP]]*MIS[[#This Row],[OrderQuantity]]</f>
        <v>960</v>
      </c>
      <c r="AG11099">
        <f>IF(MIS[[#This Row],[OrderSide]]="SELL",MIS[[#This Row],[VALUE]]-MIS[[#This Row],[LIVE_VALUE]],MIS[[#This Row],[LIVE_VALUE]]-MIS[[#This Row],[VALUE]])</f>
        <v>-51</v>
      </c>
      <c r="AH11099" t="str" cm="1">
        <f t="array" ref="AH110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099" t="str">
        <f>MIS[[#This Row],[TRADING SYMBOL]]</f>
        <v>SENSEX2552084900CE</v>
      </c>
      <c r="AJ11099" t="str">
        <f>IF(RIGHT(MIS[[#This Row],[Main/Hedge]],4)="MAIN","MAIN","HEDGE")</f>
        <v>HEDGE</v>
      </c>
      <c r="AK11099" t="str" cm="1">
        <f t="array" ref="AK11099">_xlfn._xlws.FILTER(Table4[Column1],ISNUMBER(SEARCH(Table4[Column1],MIS[[#This Row],[OrderUniqueIdentifier]])),"")</f>
        <v>LONGSHORT</v>
      </c>
    </row>
    <row r="11100" spans="1:37" x14ac:dyDescent="0.2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>
        <f>_xlfn.XLOOKUP(MIS[[#This Row],[TRADING SYMBOL]],[1]Sheet1!$D:$D,[1]Sheet1!$C:$C)</f>
        <v>37.299999999999997</v>
      </c>
      <c r="AE11100">
        <f>MIS[[#This Row],[OrderAverageTradedPrice]]*MIS[[#This Row],[OrderQuantity]]</f>
        <v>14122.499999999998</v>
      </c>
      <c r="AF11100">
        <f>MIS[[#This Row],[LTP]]*MIS[[#This Row],[OrderQuantity]]</f>
        <v>13987.499999999998</v>
      </c>
      <c r="AG11100">
        <f>IF(MIS[[#This Row],[OrderSide]]="SELL",MIS[[#This Row],[VALUE]]-MIS[[#This Row],[LIVE_VALUE]],MIS[[#This Row],[LIVE_VALUE]]-MIS[[#This Row],[VALUE]])</f>
        <v>135</v>
      </c>
      <c r="AH11100" t="str" cm="1">
        <f t="array" ref="AH11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0" t="str">
        <f>MIS[[#This Row],[TRADING SYMBOL]]</f>
        <v>NIFTY2552225500CE</v>
      </c>
      <c r="AJ11100" t="str">
        <f>IF(RIGHT(MIS[[#This Row],[Main/Hedge]],4)="MAIN","MAIN","HEDGE")</f>
        <v>HEDGE</v>
      </c>
      <c r="AK11100" t="str" cm="1">
        <f t="array" ref="AK11100">_xlfn._xlws.FILTER(Table4[Column1],ISNUMBER(SEARCH(Table4[Column1],MIS[[#This Row],[OrderUniqueIdentifier]])),"")</f>
        <v>LONGSHORT</v>
      </c>
    </row>
    <row r="11101" spans="1:37" x14ac:dyDescent="0.2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>
        <f>_xlfn.XLOOKUP(MIS[[#This Row],[TRADING SYMBOL]],[1]Sheet1!$D:$D,[1]Sheet1!$C:$C)</f>
        <v>59.85</v>
      </c>
      <c r="AE11101">
        <f>MIS[[#This Row],[OrderAverageTradedPrice]]*MIS[[#This Row],[OrderQuantity]]</f>
        <v>8372</v>
      </c>
      <c r="AF11101">
        <f>MIS[[#This Row],[LTP]]*MIS[[#This Row],[OrderQuantity]]</f>
        <v>8379</v>
      </c>
      <c r="AG11101">
        <f>IF(MIS[[#This Row],[OrderSide]]="SELL",MIS[[#This Row],[VALUE]]-MIS[[#This Row],[LIVE_VALUE]],MIS[[#This Row],[LIVE_VALUE]]-MIS[[#This Row],[VALUE]])</f>
        <v>-7</v>
      </c>
      <c r="AH11101" t="str" cm="1">
        <f t="array" ref="AH11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1" t="str">
        <f>MIS[[#This Row],[TRADING SYMBOL]]</f>
        <v>SENSEX2552083900CE</v>
      </c>
      <c r="AJ11101" t="str">
        <f>IF(RIGHT(MIS[[#This Row],[Main/Hedge]],4)="MAIN","MAIN","HEDGE")</f>
        <v>HEDGE</v>
      </c>
      <c r="AK11101" t="str" cm="1">
        <f t="array" ref="AK11101">_xlfn._xlws.FILTER(Table4[Column1],ISNUMBER(SEARCH(Table4[Column1],MIS[[#This Row],[OrderUniqueIdentifier]])),"")</f>
        <v>LONGSHORT</v>
      </c>
    </row>
    <row r="11102" spans="1:37" x14ac:dyDescent="0.2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>
        <f>_xlfn.XLOOKUP(MIS[[#This Row],[TRADING SYMBOL]],[1]Sheet1!$D:$D,[1]Sheet1!$C:$C)</f>
        <v>37.299999999999997</v>
      </c>
      <c r="AE11102">
        <f>MIS[[#This Row],[OrderAverageTradedPrice]]*MIS[[#This Row],[OrderQuantity]]</f>
        <v>64893.749999999985</v>
      </c>
      <c r="AF11102">
        <f>MIS[[#This Row],[LTP]]*MIS[[#This Row],[OrderQuantity]]</f>
        <v>64342.499999999993</v>
      </c>
      <c r="AG11102">
        <f>IF(MIS[[#This Row],[OrderSide]]="SELL",MIS[[#This Row],[VALUE]]-MIS[[#This Row],[LIVE_VALUE]],MIS[[#This Row],[LIVE_VALUE]]-MIS[[#This Row],[VALUE]])</f>
        <v>551.24999999999272</v>
      </c>
      <c r="AH11102" t="str" cm="1">
        <f t="array" ref="AH11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2" t="str">
        <f>MIS[[#This Row],[TRADING SYMBOL]]</f>
        <v>NIFTY2552225500CE</v>
      </c>
      <c r="AJ11102" t="str">
        <f>IF(RIGHT(MIS[[#This Row],[Main/Hedge]],4)="MAIN","MAIN","HEDGE")</f>
        <v>HEDGE</v>
      </c>
      <c r="AK11102" t="str" cm="1">
        <f t="array" ref="AK11102">_xlfn._xlws.FILTER(Table4[Column1],ISNUMBER(SEARCH(Table4[Column1],MIS[[#This Row],[OrderUniqueIdentifier]])),"")</f>
        <v>LONGSHORT</v>
      </c>
    </row>
    <row r="11103" spans="1:37" x14ac:dyDescent="0.2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>
        <f>_xlfn.XLOOKUP(MIS[[#This Row],[TRADING SYMBOL]],[1]Sheet1!$D:$D,[1]Sheet1!$C:$C)</f>
        <v>16</v>
      </c>
      <c r="AE11103">
        <f>MIS[[#This Row],[OrderAverageTradedPrice]]*MIS[[#This Row],[OrderQuantity]]</f>
        <v>2718</v>
      </c>
      <c r="AF11103">
        <f>MIS[[#This Row],[LTP]]*MIS[[#This Row],[OrderQuantity]]</f>
        <v>2880</v>
      </c>
      <c r="AG11103">
        <f>IF(MIS[[#This Row],[OrderSide]]="SELL",MIS[[#This Row],[VALUE]]-MIS[[#This Row],[LIVE_VALUE]],MIS[[#This Row],[LIVE_VALUE]]-MIS[[#This Row],[VALUE]])</f>
        <v>-162</v>
      </c>
      <c r="AH11103" t="str" cm="1">
        <f t="array" ref="AH11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3" t="str">
        <f>MIS[[#This Row],[TRADING SYMBOL]]</f>
        <v>SENSEX2552084900CE</v>
      </c>
      <c r="AJ11103" t="str">
        <f>IF(RIGHT(MIS[[#This Row],[Main/Hedge]],4)="MAIN","MAIN","HEDGE")</f>
        <v>HEDGE</v>
      </c>
      <c r="AK11103" t="str" cm="1">
        <f t="array" ref="AK11103">_xlfn._xlws.FILTER(Table4[Column1],ISNUMBER(SEARCH(Table4[Column1],MIS[[#This Row],[OrderUniqueIdentifier]])),"")</f>
        <v>LONGSHORT</v>
      </c>
    </row>
    <row r="11104" spans="1:37" x14ac:dyDescent="0.2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>
        <f>_xlfn.XLOOKUP(MIS[[#This Row],[TRADING SYMBOL]],[1]Sheet1!$D:$D,[1]Sheet1!$C:$C)</f>
        <v>3.15</v>
      </c>
      <c r="AE11104">
        <f>MIS[[#This Row],[OrderAverageTradedPrice]]*MIS[[#This Row],[OrderQuantity]]</f>
        <v>2126.25</v>
      </c>
      <c r="AF11104">
        <f>MIS[[#This Row],[LTP]]*MIS[[#This Row],[OrderQuantity]]</f>
        <v>2126.25</v>
      </c>
      <c r="AG11104">
        <f>IF(MIS[[#This Row],[OrderSide]]="SELL",MIS[[#This Row],[VALUE]]-MIS[[#This Row],[LIVE_VALUE]],MIS[[#This Row],[LIVE_VALUE]]-MIS[[#This Row],[VALUE]])</f>
        <v>0</v>
      </c>
      <c r="AH11104" t="str" cm="1">
        <f t="array" ref="AH11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4" t="str">
        <f>MIS[[#This Row],[TRADING SYMBOL]]</f>
        <v>NIFTY2552226300CE</v>
      </c>
      <c r="AJ11104" t="str">
        <f>IF(RIGHT(MIS[[#This Row],[Main/Hedge]],4)="MAIN","MAIN","HEDGE")</f>
        <v>HEDGE</v>
      </c>
      <c r="AK11104" t="str" cm="1">
        <f t="array" ref="AK11104">_xlfn._xlws.FILTER(Table4[Column1],ISNUMBER(SEARCH(Table4[Column1],MIS[[#This Row],[OrderUniqueIdentifier]])),"")</f>
        <v>LONGSHORT</v>
      </c>
    </row>
    <row r="11105" spans="1:37" x14ac:dyDescent="0.2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>
        <f>_xlfn.XLOOKUP(MIS[[#This Row],[TRADING SYMBOL]],[1]Sheet1!$D:$D,[1]Sheet1!$C:$C)</f>
        <v>16</v>
      </c>
      <c r="AE11105">
        <f>MIS[[#This Row],[OrderAverageTradedPrice]]*MIS[[#This Row],[OrderQuantity]]</f>
        <v>4207</v>
      </c>
      <c r="AF11105">
        <f>MIS[[#This Row],[LTP]]*MIS[[#This Row],[OrderQuantity]]</f>
        <v>4480</v>
      </c>
      <c r="AG11105">
        <f>IF(MIS[[#This Row],[OrderSide]]="SELL",MIS[[#This Row],[VALUE]]-MIS[[#This Row],[LIVE_VALUE]],MIS[[#This Row],[LIVE_VALUE]]-MIS[[#This Row],[VALUE]])</f>
        <v>-273</v>
      </c>
      <c r="AH11105" t="str" cm="1">
        <f t="array" ref="AH11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5" t="str">
        <f>MIS[[#This Row],[TRADING SYMBOL]]</f>
        <v>SENSEX2552084900CE</v>
      </c>
      <c r="AJ11105" t="str">
        <f>IF(RIGHT(MIS[[#This Row],[Main/Hedge]],4)="MAIN","MAIN","HEDGE")</f>
        <v>HEDGE</v>
      </c>
      <c r="AK11105" t="str" cm="1">
        <f t="array" ref="AK11105">_xlfn._xlws.FILTER(Table4[Column1],ISNUMBER(SEARCH(Table4[Column1],MIS[[#This Row],[OrderUniqueIdentifier]])),"")</f>
        <v>LONGSHORT</v>
      </c>
    </row>
    <row r="11106" spans="1:37" x14ac:dyDescent="0.2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>
        <f>_xlfn.XLOOKUP(MIS[[#This Row],[TRADING SYMBOL]],[1]Sheet1!$D:$D,[1]Sheet1!$C:$C)</f>
        <v>3.15</v>
      </c>
      <c r="AE11106">
        <f>MIS[[#This Row],[OrderAverageTradedPrice]]*MIS[[#This Row],[OrderQuantity]]</f>
        <v>472.5</v>
      </c>
      <c r="AF11106">
        <f>MIS[[#This Row],[LTP]]*MIS[[#This Row],[OrderQuantity]]</f>
        <v>472.5</v>
      </c>
      <c r="AG11106">
        <f>IF(MIS[[#This Row],[OrderSide]]="SELL",MIS[[#This Row],[VALUE]]-MIS[[#This Row],[LIVE_VALUE]],MIS[[#This Row],[LIVE_VALUE]]-MIS[[#This Row],[VALUE]])</f>
        <v>0</v>
      </c>
      <c r="AH11106" t="str" cm="1">
        <f t="array" ref="AH11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6" t="str">
        <f>MIS[[#This Row],[TRADING SYMBOL]]</f>
        <v>NIFTY2552226300CE</v>
      </c>
      <c r="AJ11106" t="str">
        <f>IF(RIGHT(MIS[[#This Row],[Main/Hedge]],4)="MAIN","MAIN","HEDGE")</f>
        <v>HEDGE</v>
      </c>
      <c r="AK11106" t="str" cm="1">
        <f t="array" ref="AK11106">_xlfn._xlws.FILTER(Table4[Column1],ISNUMBER(SEARCH(Table4[Column1],MIS[[#This Row],[OrderUniqueIdentifier]])),"")</f>
        <v>LONGSHORT</v>
      </c>
    </row>
    <row r="11107" spans="1:37" x14ac:dyDescent="0.2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>
        <f>_xlfn.XLOOKUP(MIS[[#This Row],[TRADING SYMBOL]],[1]Sheet1!$D:$D,[1]Sheet1!$C:$C)</f>
        <v>16</v>
      </c>
      <c r="AE11107">
        <f>MIS[[#This Row],[OrderAverageTradedPrice]]*MIS[[#This Row],[OrderQuantity]]</f>
        <v>1208</v>
      </c>
      <c r="AF11107">
        <f>MIS[[#This Row],[LTP]]*MIS[[#This Row],[OrderQuantity]]</f>
        <v>1280</v>
      </c>
      <c r="AG11107">
        <f>IF(MIS[[#This Row],[OrderSide]]="SELL",MIS[[#This Row],[VALUE]]-MIS[[#This Row],[LIVE_VALUE]],MIS[[#This Row],[LIVE_VALUE]]-MIS[[#This Row],[VALUE]])</f>
        <v>-72</v>
      </c>
      <c r="AH11107" t="str" cm="1">
        <f t="array" ref="AH111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7" t="str">
        <f>MIS[[#This Row],[TRADING SYMBOL]]</f>
        <v>SENSEX2552084900CE</v>
      </c>
      <c r="AJ11107" t="str">
        <f>IF(RIGHT(MIS[[#This Row],[Main/Hedge]],4)="MAIN","MAIN","HEDGE")</f>
        <v>HEDGE</v>
      </c>
      <c r="AK11107" t="str" cm="1">
        <f t="array" ref="AK11107">_xlfn._xlws.FILTER(Table4[Column1],ISNUMBER(SEARCH(Table4[Column1],MIS[[#This Row],[OrderUniqueIdentifier]])),"")</f>
        <v>LONGSHORT</v>
      </c>
    </row>
    <row r="11108" spans="1:37" x14ac:dyDescent="0.2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>
        <f>_xlfn.XLOOKUP(MIS[[#This Row],[TRADING SYMBOL]],[1]Sheet1!$D:$D,[1]Sheet1!$C:$C)</f>
        <v>16</v>
      </c>
      <c r="AE11108">
        <f>MIS[[#This Row],[OrderAverageTradedPrice]]*MIS[[#This Row],[OrderQuantity]]</f>
        <v>302</v>
      </c>
      <c r="AF11108">
        <f>MIS[[#This Row],[LTP]]*MIS[[#This Row],[OrderQuantity]]</f>
        <v>320</v>
      </c>
      <c r="AG11108">
        <f>IF(MIS[[#This Row],[OrderSide]]="SELL",MIS[[#This Row],[VALUE]]-MIS[[#This Row],[LIVE_VALUE]],MIS[[#This Row],[LIVE_VALUE]]-MIS[[#This Row],[VALUE]])</f>
        <v>-18</v>
      </c>
      <c r="AH11108" t="str" cm="1">
        <f t="array" ref="AH11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8" t="str">
        <f>MIS[[#This Row],[TRADING SYMBOL]]</f>
        <v>SENSEX2552084900CE</v>
      </c>
      <c r="AJ11108" t="str">
        <f>IF(RIGHT(MIS[[#This Row],[Main/Hedge]],4)="MAIN","MAIN","HEDGE")</f>
        <v>HEDGE</v>
      </c>
      <c r="AK11108" t="str" cm="1">
        <f t="array" ref="AK11108">_xlfn._xlws.FILTER(Table4[Column1],ISNUMBER(SEARCH(Table4[Column1],MIS[[#This Row],[OrderUniqueIdentifier]])),"")</f>
        <v>LONGSHORT</v>
      </c>
    </row>
    <row r="11109" spans="1:37" x14ac:dyDescent="0.2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>
        <f>_xlfn.XLOOKUP(MIS[[#This Row],[TRADING SYMBOL]],[1]Sheet1!$D:$D,[1]Sheet1!$C:$C)</f>
        <v>16</v>
      </c>
      <c r="AE11109">
        <f>MIS[[#This Row],[OrderAverageTradedPrice]]*MIS[[#This Row],[OrderQuantity]]</f>
        <v>4228</v>
      </c>
      <c r="AF11109">
        <f>MIS[[#This Row],[LTP]]*MIS[[#This Row],[OrderQuantity]]</f>
        <v>4480</v>
      </c>
      <c r="AG11109">
        <f>IF(MIS[[#This Row],[OrderSide]]="SELL",MIS[[#This Row],[VALUE]]-MIS[[#This Row],[LIVE_VALUE]],MIS[[#This Row],[LIVE_VALUE]]-MIS[[#This Row],[VALUE]])</f>
        <v>-252</v>
      </c>
      <c r="AH11109" t="str" cm="1">
        <f t="array" ref="AH111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09" t="str">
        <f>MIS[[#This Row],[TRADING SYMBOL]]</f>
        <v>SENSEX2552084900CE</v>
      </c>
      <c r="AJ11109" t="str">
        <f>IF(RIGHT(MIS[[#This Row],[Main/Hedge]],4)="MAIN","MAIN","HEDGE")</f>
        <v>HEDGE</v>
      </c>
      <c r="AK11109" t="str" cm="1">
        <f t="array" ref="AK11109">_xlfn._xlws.FILTER(Table4[Column1],ISNUMBER(SEARCH(Table4[Column1],MIS[[#This Row],[OrderUniqueIdentifier]])),"")</f>
        <v>LONGSHORT</v>
      </c>
    </row>
    <row r="11110" spans="1:37" x14ac:dyDescent="0.2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>
        <f>_xlfn.XLOOKUP(MIS[[#This Row],[TRADING SYMBOL]],[1]Sheet1!$D:$D,[1]Sheet1!$C:$C)</f>
        <v>3.15</v>
      </c>
      <c r="AE11110">
        <f>MIS[[#This Row],[OrderAverageTradedPrice]]*MIS[[#This Row],[OrderQuantity]]</f>
        <v>236.25</v>
      </c>
      <c r="AF11110">
        <f>MIS[[#This Row],[LTP]]*MIS[[#This Row],[OrderQuantity]]</f>
        <v>236.25</v>
      </c>
      <c r="AG11110">
        <f>IF(MIS[[#This Row],[OrderSide]]="SELL",MIS[[#This Row],[VALUE]]-MIS[[#This Row],[LIVE_VALUE]],MIS[[#This Row],[LIVE_VALUE]]-MIS[[#This Row],[VALUE]])</f>
        <v>0</v>
      </c>
      <c r="AH11110" t="str" cm="1">
        <f t="array" ref="AH111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0" t="str">
        <f>MIS[[#This Row],[TRADING SYMBOL]]</f>
        <v>NIFTY2552226300CE</v>
      </c>
      <c r="AJ11110" t="str">
        <f>IF(RIGHT(MIS[[#This Row],[Main/Hedge]],4)="MAIN","MAIN","HEDGE")</f>
        <v>HEDGE</v>
      </c>
      <c r="AK11110" t="str" cm="1">
        <f t="array" ref="AK11110">_xlfn._xlws.FILTER(Table4[Column1],ISNUMBER(SEARCH(Table4[Column1],MIS[[#This Row],[OrderUniqueIdentifier]])),"")</f>
        <v>LONGSHORT</v>
      </c>
    </row>
    <row r="11111" spans="1:37" x14ac:dyDescent="0.2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>
        <f>_xlfn.XLOOKUP(MIS[[#This Row],[TRADING SYMBOL]],[1]Sheet1!$D:$D,[1]Sheet1!$C:$C)</f>
        <v>16</v>
      </c>
      <c r="AE11111">
        <f>MIS[[#This Row],[OrderAverageTradedPrice]]*MIS[[#This Row],[OrderQuantity]]</f>
        <v>301</v>
      </c>
      <c r="AF11111">
        <f>MIS[[#This Row],[LTP]]*MIS[[#This Row],[OrderQuantity]]</f>
        <v>320</v>
      </c>
      <c r="AG11111">
        <f>IF(MIS[[#This Row],[OrderSide]]="SELL",MIS[[#This Row],[VALUE]]-MIS[[#This Row],[LIVE_VALUE]],MIS[[#This Row],[LIVE_VALUE]]-MIS[[#This Row],[VALUE]])</f>
        <v>-19</v>
      </c>
      <c r="AH11111" t="str" cm="1">
        <f t="array" ref="AH111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1" t="str">
        <f>MIS[[#This Row],[TRADING SYMBOL]]</f>
        <v>SENSEX2552084900CE</v>
      </c>
      <c r="AJ11111" t="str">
        <f>IF(RIGHT(MIS[[#This Row],[Main/Hedge]],4)="MAIN","MAIN","HEDGE")</f>
        <v>HEDGE</v>
      </c>
      <c r="AK11111" t="str" cm="1">
        <f t="array" ref="AK11111">_xlfn._xlws.FILTER(Table4[Column1],ISNUMBER(SEARCH(Table4[Column1],MIS[[#This Row],[OrderUniqueIdentifier]])),"")</f>
        <v>LONGSHORT</v>
      </c>
    </row>
    <row r="11112" spans="1:37" x14ac:dyDescent="0.2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>
        <f>_xlfn.XLOOKUP(MIS[[#This Row],[TRADING SYMBOL]],[1]Sheet1!$D:$D,[1]Sheet1!$C:$C)</f>
        <v>3.15</v>
      </c>
      <c r="AE11112">
        <f>MIS[[#This Row],[OrderAverageTradedPrice]]*MIS[[#This Row],[OrderQuantity]]</f>
        <v>240</v>
      </c>
      <c r="AF11112">
        <f>MIS[[#This Row],[LTP]]*MIS[[#This Row],[OrderQuantity]]</f>
        <v>236.25</v>
      </c>
      <c r="AG11112">
        <f>IF(MIS[[#This Row],[OrderSide]]="SELL",MIS[[#This Row],[VALUE]]-MIS[[#This Row],[LIVE_VALUE]],MIS[[#This Row],[LIVE_VALUE]]-MIS[[#This Row],[VALUE]])</f>
        <v>3.75</v>
      </c>
      <c r="AH11112" t="str" cm="1">
        <f t="array" ref="AH111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2" t="str">
        <f>MIS[[#This Row],[TRADING SYMBOL]]</f>
        <v>NIFTY2552226300CE</v>
      </c>
      <c r="AJ11112" t="str">
        <f>IF(RIGHT(MIS[[#This Row],[Main/Hedge]],4)="MAIN","MAIN","HEDGE")</f>
        <v>HEDGE</v>
      </c>
      <c r="AK11112" t="str" cm="1">
        <f t="array" ref="AK11112">_xlfn._xlws.FILTER(Table4[Column1],ISNUMBER(SEARCH(Table4[Column1],MIS[[#This Row],[OrderUniqueIdentifier]])),"")</f>
        <v>LONGSHORT</v>
      </c>
    </row>
    <row r="11113" spans="1:37" x14ac:dyDescent="0.2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>
        <f>_xlfn.XLOOKUP(MIS[[#This Row],[TRADING SYMBOL]],[1]Sheet1!$D:$D,[1]Sheet1!$C:$C)</f>
        <v>16</v>
      </c>
      <c r="AE11113">
        <f>MIS[[#This Row],[OrderAverageTradedPrice]]*MIS[[#This Row],[OrderQuantity]]</f>
        <v>602</v>
      </c>
      <c r="AF11113">
        <f>MIS[[#This Row],[LTP]]*MIS[[#This Row],[OrderQuantity]]</f>
        <v>640</v>
      </c>
      <c r="AG11113">
        <f>IF(MIS[[#This Row],[OrderSide]]="SELL",MIS[[#This Row],[VALUE]]-MIS[[#This Row],[LIVE_VALUE]],MIS[[#This Row],[LIVE_VALUE]]-MIS[[#This Row],[VALUE]])</f>
        <v>-38</v>
      </c>
      <c r="AH11113" t="str" cm="1">
        <f t="array" ref="AH111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3" t="str">
        <f>MIS[[#This Row],[TRADING SYMBOL]]</f>
        <v>SENSEX2552084900CE</v>
      </c>
      <c r="AJ11113" t="str">
        <f>IF(RIGHT(MIS[[#This Row],[Main/Hedge]],4)="MAIN","MAIN","HEDGE")</f>
        <v>HEDGE</v>
      </c>
      <c r="AK11113" t="str" cm="1">
        <f t="array" ref="AK11113">_xlfn._xlws.FILTER(Table4[Column1],ISNUMBER(SEARCH(Table4[Column1],MIS[[#This Row],[OrderUniqueIdentifier]])),"")</f>
        <v>LONGSHORT</v>
      </c>
    </row>
    <row r="11114" spans="1:37" x14ac:dyDescent="0.2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>
        <f>_xlfn.XLOOKUP(MIS[[#This Row],[TRADING SYMBOL]],[1]Sheet1!$D:$D,[1]Sheet1!$C:$C)</f>
        <v>16</v>
      </c>
      <c r="AE11114">
        <f>MIS[[#This Row],[OrderAverageTradedPrice]]*MIS[[#This Row],[OrderQuantity]]</f>
        <v>604</v>
      </c>
      <c r="AF11114">
        <f>MIS[[#This Row],[LTP]]*MIS[[#This Row],[OrderQuantity]]</f>
        <v>640</v>
      </c>
      <c r="AG11114">
        <f>IF(MIS[[#This Row],[OrderSide]]="SELL",MIS[[#This Row],[VALUE]]-MIS[[#This Row],[LIVE_VALUE]],MIS[[#This Row],[LIVE_VALUE]]-MIS[[#This Row],[VALUE]])</f>
        <v>-36</v>
      </c>
      <c r="AH11114" t="str" cm="1">
        <f t="array" ref="AH111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4" t="str">
        <f>MIS[[#This Row],[TRADING SYMBOL]]</f>
        <v>SENSEX2552084900CE</v>
      </c>
      <c r="AJ11114" t="str">
        <f>IF(RIGHT(MIS[[#This Row],[Main/Hedge]],4)="MAIN","MAIN","HEDGE")</f>
        <v>HEDGE</v>
      </c>
      <c r="AK11114" t="str" cm="1">
        <f t="array" ref="AK11114">_xlfn._xlws.FILTER(Table4[Column1],ISNUMBER(SEARCH(Table4[Column1],MIS[[#This Row],[OrderUniqueIdentifier]])),"")</f>
        <v>LONGSHORT</v>
      </c>
    </row>
    <row r="11115" spans="1:37" x14ac:dyDescent="0.2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>
        <f>_xlfn.XLOOKUP(MIS[[#This Row],[TRADING SYMBOL]],[1]Sheet1!$D:$D,[1]Sheet1!$C:$C)</f>
        <v>3.15</v>
      </c>
      <c r="AE11115">
        <f>MIS[[#This Row],[OrderAverageTradedPrice]]*MIS[[#This Row],[OrderQuantity]]</f>
        <v>480</v>
      </c>
      <c r="AF11115">
        <f>MIS[[#This Row],[LTP]]*MIS[[#This Row],[OrderQuantity]]</f>
        <v>472.5</v>
      </c>
      <c r="AG11115">
        <f>IF(MIS[[#This Row],[OrderSide]]="SELL",MIS[[#This Row],[VALUE]]-MIS[[#This Row],[LIVE_VALUE]],MIS[[#This Row],[LIVE_VALUE]]-MIS[[#This Row],[VALUE]])</f>
        <v>7.5</v>
      </c>
      <c r="AH11115" t="str" cm="1">
        <f t="array" ref="AH111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5" t="str">
        <f>MIS[[#This Row],[TRADING SYMBOL]]</f>
        <v>NIFTY2552226300CE</v>
      </c>
      <c r="AJ11115" t="str">
        <f>IF(RIGHT(MIS[[#This Row],[Main/Hedge]],4)="MAIN","MAIN","HEDGE")</f>
        <v>HEDGE</v>
      </c>
      <c r="AK11115" t="str" cm="1">
        <f t="array" ref="AK11115">_xlfn._xlws.FILTER(Table4[Column1],ISNUMBER(SEARCH(Table4[Column1],MIS[[#This Row],[OrderUniqueIdentifier]])),"")</f>
        <v>LONGSHORT</v>
      </c>
    </row>
    <row r="11116" spans="1:37" x14ac:dyDescent="0.2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>
        <f>_xlfn.XLOOKUP(MIS[[#This Row],[TRADING SYMBOL]],[1]Sheet1!$D:$D,[1]Sheet1!$C:$C)</f>
        <v>16</v>
      </c>
      <c r="AE11116">
        <f>MIS[[#This Row],[OrderAverageTradedPrice]]*MIS[[#This Row],[OrderQuantity]]</f>
        <v>602</v>
      </c>
      <c r="AF11116">
        <f>MIS[[#This Row],[LTP]]*MIS[[#This Row],[OrderQuantity]]</f>
        <v>640</v>
      </c>
      <c r="AG11116">
        <f>IF(MIS[[#This Row],[OrderSide]]="SELL",MIS[[#This Row],[VALUE]]-MIS[[#This Row],[LIVE_VALUE]],MIS[[#This Row],[LIVE_VALUE]]-MIS[[#This Row],[VALUE]])</f>
        <v>-38</v>
      </c>
      <c r="AH11116" t="str" cm="1">
        <f t="array" ref="AH111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6" t="str">
        <f>MIS[[#This Row],[TRADING SYMBOL]]</f>
        <v>SENSEX2552084900CE</v>
      </c>
      <c r="AJ11116" t="str">
        <f>IF(RIGHT(MIS[[#This Row],[Main/Hedge]],4)="MAIN","MAIN","HEDGE")</f>
        <v>HEDGE</v>
      </c>
      <c r="AK11116" t="str" cm="1">
        <f t="array" ref="AK11116">_xlfn._xlws.FILTER(Table4[Column1],ISNUMBER(SEARCH(Table4[Column1],MIS[[#This Row],[OrderUniqueIdentifier]])),"")</f>
        <v>LONGSHORT</v>
      </c>
    </row>
    <row r="11117" spans="1:37" x14ac:dyDescent="0.2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>
        <f>_xlfn.XLOOKUP(MIS[[#This Row],[TRADING SYMBOL]],[1]Sheet1!$D:$D,[1]Sheet1!$C:$C)</f>
        <v>16</v>
      </c>
      <c r="AE11117">
        <f>MIS[[#This Row],[OrderAverageTradedPrice]]*MIS[[#This Row],[OrderQuantity]]</f>
        <v>604</v>
      </c>
      <c r="AF11117">
        <f>MIS[[#This Row],[LTP]]*MIS[[#This Row],[OrderQuantity]]</f>
        <v>640</v>
      </c>
      <c r="AG11117">
        <f>IF(MIS[[#This Row],[OrderSide]]="SELL",MIS[[#This Row],[VALUE]]-MIS[[#This Row],[LIVE_VALUE]],MIS[[#This Row],[LIVE_VALUE]]-MIS[[#This Row],[VALUE]])</f>
        <v>-36</v>
      </c>
      <c r="AH11117" t="str" cm="1">
        <f t="array" ref="AH111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7" t="str">
        <f>MIS[[#This Row],[TRADING SYMBOL]]</f>
        <v>SENSEX2552084900CE</v>
      </c>
      <c r="AJ11117" t="str">
        <f>IF(RIGHT(MIS[[#This Row],[Main/Hedge]],4)="MAIN","MAIN","HEDGE")</f>
        <v>HEDGE</v>
      </c>
      <c r="AK11117" t="str" cm="1">
        <f t="array" ref="AK11117">_xlfn._xlws.FILTER(Table4[Column1],ISNUMBER(SEARCH(Table4[Column1],MIS[[#This Row],[OrderUniqueIdentifier]])),"")</f>
        <v>LONGSHORT</v>
      </c>
    </row>
    <row r="11118" spans="1:37" x14ac:dyDescent="0.2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>
        <f>_xlfn.XLOOKUP(MIS[[#This Row],[TRADING SYMBOL]],[1]Sheet1!$D:$D,[1]Sheet1!$C:$C)</f>
        <v>3.15</v>
      </c>
      <c r="AE11118">
        <f>MIS[[#This Row],[OrderAverageTradedPrice]]*MIS[[#This Row],[OrderQuantity]]</f>
        <v>472.5</v>
      </c>
      <c r="AF11118">
        <f>MIS[[#This Row],[LTP]]*MIS[[#This Row],[OrderQuantity]]</f>
        <v>472.5</v>
      </c>
      <c r="AG11118">
        <f>IF(MIS[[#This Row],[OrderSide]]="SELL",MIS[[#This Row],[VALUE]]-MIS[[#This Row],[LIVE_VALUE]],MIS[[#This Row],[LIVE_VALUE]]-MIS[[#This Row],[VALUE]])</f>
        <v>0</v>
      </c>
      <c r="AH11118" t="str" cm="1">
        <f t="array" ref="AH111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8" t="str">
        <f>MIS[[#This Row],[TRADING SYMBOL]]</f>
        <v>NIFTY2552226300CE</v>
      </c>
      <c r="AJ11118" t="str">
        <f>IF(RIGHT(MIS[[#This Row],[Main/Hedge]],4)="MAIN","MAIN","HEDGE")</f>
        <v>HEDGE</v>
      </c>
      <c r="AK11118" t="str" cm="1">
        <f t="array" ref="AK11118">_xlfn._xlws.FILTER(Table4[Column1],ISNUMBER(SEARCH(Table4[Column1],MIS[[#This Row],[OrderUniqueIdentifier]])),"")</f>
        <v>LONGSHORT</v>
      </c>
    </row>
    <row r="11119" spans="1:37" x14ac:dyDescent="0.2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>
        <f>_xlfn.XLOOKUP(MIS[[#This Row],[TRADING SYMBOL]],[1]Sheet1!$D:$D,[1]Sheet1!$C:$C)</f>
        <v>16</v>
      </c>
      <c r="AE11119">
        <f>MIS[[#This Row],[OrderAverageTradedPrice]]*MIS[[#This Row],[OrderQuantity]]</f>
        <v>903</v>
      </c>
      <c r="AF11119">
        <f>MIS[[#This Row],[LTP]]*MIS[[#This Row],[OrderQuantity]]</f>
        <v>960</v>
      </c>
      <c r="AG11119">
        <f>IF(MIS[[#This Row],[OrderSide]]="SELL",MIS[[#This Row],[VALUE]]-MIS[[#This Row],[LIVE_VALUE]],MIS[[#This Row],[LIVE_VALUE]]-MIS[[#This Row],[VALUE]])</f>
        <v>-57</v>
      </c>
      <c r="AH11119" t="str" cm="1">
        <f t="array" ref="AH111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19" t="str">
        <f>MIS[[#This Row],[TRADING SYMBOL]]</f>
        <v>SENSEX2552084900CE</v>
      </c>
      <c r="AJ11119" t="str">
        <f>IF(RIGHT(MIS[[#This Row],[Main/Hedge]],4)="MAIN","MAIN","HEDGE")</f>
        <v>HEDGE</v>
      </c>
      <c r="AK11119" t="str" cm="1">
        <f t="array" ref="AK11119">_xlfn._xlws.FILTER(Table4[Column1],ISNUMBER(SEARCH(Table4[Column1],MIS[[#This Row],[OrderUniqueIdentifier]])),"")</f>
        <v>LONGSHORT</v>
      </c>
    </row>
    <row r="11120" spans="1:37" x14ac:dyDescent="0.2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>
        <f>_xlfn.XLOOKUP(MIS[[#This Row],[TRADING SYMBOL]],[1]Sheet1!$D:$D,[1]Sheet1!$C:$C)</f>
        <v>16</v>
      </c>
      <c r="AE11120">
        <f>MIS[[#This Row],[OrderAverageTradedPrice]]*MIS[[#This Row],[OrderQuantity]]</f>
        <v>2114</v>
      </c>
      <c r="AF11120">
        <f>MIS[[#This Row],[LTP]]*MIS[[#This Row],[OrderQuantity]]</f>
        <v>2240</v>
      </c>
      <c r="AG11120">
        <f>IF(MIS[[#This Row],[OrderSide]]="SELL",MIS[[#This Row],[VALUE]]-MIS[[#This Row],[LIVE_VALUE]],MIS[[#This Row],[LIVE_VALUE]]-MIS[[#This Row],[VALUE]])</f>
        <v>-126</v>
      </c>
      <c r="AH11120" t="str" cm="1">
        <f t="array" ref="AH111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0" t="str">
        <f>MIS[[#This Row],[TRADING SYMBOL]]</f>
        <v>SENSEX2552084900CE</v>
      </c>
      <c r="AJ11120" t="str">
        <f>IF(RIGHT(MIS[[#This Row],[Main/Hedge]],4)="MAIN","MAIN","HEDGE")</f>
        <v>HEDGE</v>
      </c>
      <c r="AK11120" t="str" cm="1">
        <f t="array" ref="AK11120">_xlfn._xlws.FILTER(Table4[Column1],ISNUMBER(SEARCH(Table4[Column1],MIS[[#This Row],[OrderUniqueIdentifier]])),"")</f>
        <v>LONGSHORT</v>
      </c>
    </row>
    <row r="11121" spans="1:37" x14ac:dyDescent="0.2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>
        <f>_xlfn.XLOOKUP(MIS[[#This Row],[TRADING SYMBOL]],[1]Sheet1!$D:$D,[1]Sheet1!$C:$C)</f>
        <v>16</v>
      </c>
      <c r="AE11121">
        <f>MIS[[#This Row],[OrderAverageTradedPrice]]*MIS[[#This Row],[OrderQuantity]]</f>
        <v>4832</v>
      </c>
      <c r="AF11121">
        <f>MIS[[#This Row],[LTP]]*MIS[[#This Row],[OrderQuantity]]</f>
        <v>5120</v>
      </c>
      <c r="AG11121">
        <f>IF(MIS[[#This Row],[OrderSide]]="SELL",MIS[[#This Row],[VALUE]]-MIS[[#This Row],[LIVE_VALUE]],MIS[[#This Row],[LIVE_VALUE]]-MIS[[#This Row],[VALUE]])</f>
        <v>-288</v>
      </c>
      <c r="AH11121" t="str" cm="1">
        <f t="array" ref="AH111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1" t="str">
        <f>MIS[[#This Row],[TRADING SYMBOL]]</f>
        <v>SENSEX2552084900CE</v>
      </c>
      <c r="AJ11121" t="str">
        <f>IF(RIGHT(MIS[[#This Row],[Main/Hedge]],4)="MAIN","MAIN","HEDGE")</f>
        <v>HEDGE</v>
      </c>
      <c r="AK11121" t="str" cm="1">
        <f t="array" ref="AK11121">_xlfn._xlws.FILTER(Table4[Column1],ISNUMBER(SEARCH(Table4[Column1],MIS[[#This Row],[OrderUniqueIdentifier]])),"")</f>
        <v>LONGSHORT</v>
      </c>
    </row>
    <row r="11122" spans="1:37" x14ac:dyDescent="0.2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>
        <f>_xlfn.XLOOKUP(MIS[[#This Row],[TRADING SYMBOL]],[1]Sheet1!$D:$D,[1]Sheet1!$C:$C)</f>
        <v>16</v>
      </c>
      <c r="AE11122">
        <f>MIS[[#This Row],[OrderAverageTradedPrice]]*MIS[[#This Row],[OrderQuantity]]</f>
        <v>604</v>
      </c>
      <c r="AF11122">
        <f>MIS[[#This Row],[LTP]]*MIS[[#This Row],[OrderQuantity]]</f>
        <v>640</v>
      </c>
      <c r="AG11122">
        <f>IF(MIS[[#This Row],[OrderSide]]="SELL",MIS[[#This Row],[VALUE]]-MIS[[#This Row],[LIVE_VALUE]],MIS[[#This Row],[LIVE_VALUE]]-MIS[[#This Row],[VALUE]])</f>
        <v>-36</v>
      </c>
      <c r="AH11122" t="str" cm="1">
        <f t="array" ref="AH111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2" t="str">
        <f>MIS[[#This Row],[TRADING SYMBOL]]</f>
        <v>SENSEX2552084900CE</v>
      </c>
      <c r="AJ11122" t="str">
        <f>IF(RIGHT(MIS[[#This Row],[Main/Hedge]],4)="MAIN","MAIN","HEDGE")</f>
        <v>HEDGE</v>
      </c>
      <c r="AK11122" t="str" cm="1">
        <f t="array" ref="AK11122">_xlfn._xlws.FILTER(Table4[Column1],ISNUMBER(SEARCH(Table4[Column1],MIS[[#This Row],[OrderUniqueIdentifier]])),"")</f>
        <v>LONGSHORT</v>
      </c>
    </row>
    <row r="11123" spans="1:37" x14ac:dyDescent="0.2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>
        <f>_xlfn.XLOOKUP(MIS[[#This Row],[TRADING SYMBOL]],[1]Sheet1!$D:$D,[1]Sheet1!$C:$C)</f>
        <v>3.15</v>
      </c>
      <c r="AE11123">
        <f>MIS[[#This Row],[OrderAverageTradedPrice]]*MIS[[#This Row],[OrderQuantity]]</f>
        <v>480</v>
      </c>
      <c r="AF11123">
        <f>MIS[[#This Row],[LTP]]*MIS[[#This Row],[OrderQuantity]]</f>
        <v>472.5</v>
      </c>
      <c r="AG11123">
        <f>IF(MIS[[#This Row],[OrderSide]]="SELL",MIS[[#This Row],[VALUE]]-MIS[[#This Row],[LIVE_VALUE]],MIS[[#This Row],[LIVE_VALUE]]-MIS[[#This Row],[VALUE]])</f>
        <v>7.5</v>
      </c>
      <c r="AH11123" t="str" cm="1">
        <f t="array" ref="AH111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3" t="str">
        <f>MIS[[#This Row],[TRADING SYMBOL]]</f>
        <v>NIFTY2552226300CE</v>
      </c>
      <c r="AJ11123" t="str">
        <f>IF(RIGHT(MIS[[#This Row],[Main/Hedge]],4)="MAIN","MAIN","HEDGE")</f>
        <v>HEDGE</v>
      </c>
      <c r="AK11123" t="str" cm="1">
        <f t="array" ref="AK11123">_xlfn._xlws.FILTER(Table4[Column1],ISNUMBER(SEARCH(Table4[Column1],MIS[[#This Row],[OrderUniqueIdentifier]])),"")</f>
        <v>LONGSHORT</v>
      </c>
    </row>
    <row r="11124" spans="1:37" x14ac:dyDescent="0.2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>
        <f>_xlfn.XLOOKUP(MIS[[#This Row],[TRADING SYMBOL]],[1]Sheet1!$D:$D,[1]Sheet1!$C:$C)</f>
        <v>16</v>
      </c>
      <c r="AE11124">
        <f>MIS[[#This Row],[OrderAverageTradedPrice]]*MIS[[#This Row],[OrderQuantity]]</f>
        <v>906</v>
      </c>
      <c r="AF11124">
        <f>MIS[[#This Row],[LTP]]*MIS[[#This Row],[OrderQuantity]]</f>
        <v>960</v>
      </c>
      <c r="AG11124">
        <f>IF(MIS[[#This Row],[OrderSide]]="SELL",MIS[[#This Row],[VALUE]]-MIS[[#This Row],[LIVE_VALUE]],MIS[[#This Row],[LIVE_VALUE]]-MIS[[#This Row],[VALUE]])</f>
        <v>-54</v>
      </c>
      <c r="AH11124" t="str" cm="1">
        <f t="array" ref="AH111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4" t="str">
        <f>MIS[[#This Row],[TRADING SYMBOL]]</f>
        <v>SENSEX2552084900CE</v>
      </c>
      <c r="AJ11124" t="str">
        <f>IF(RIGHT(MIS[[#This Row],[Main/Hedge]],4)="MAIN","MAIN","HEDGE")</f>
        <v>HEDGE</v>
      </c>
      <c r="AK11124" t="str" cm="1">
        <f t="array" ref="AK11124">_xlfn._xlws.FILTER(Table4[Column1],ISNUMBER(SEARCH(Table4[Column1],MIS[[#This Row],[OrderUniqueIdentifier]])),"")</f>
        <v>LONGSHORT</v>
      </c>
    </row>
    <row r="11125" spans="1:37" x14ac:dyDescent="0.2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>
        <f>_xlfn.XLOOKUP(MIS[[#This Row],[TRADING SYMBOL]],[1]Sheet1!$D:$D,[1]Sheet1!$C:$C)</f>
        <v>3.15</v>
      </c>
      <c r="AE11125">
        <f>MIS[[#This Row],[OrderAverageTradedPrice]]*MIS[[#This Row],[OrderQuantity]]</f>
        <v>240</v>
      </c>
      <c r="AF11125">
        <f>MIS[[#This Row],[LTP]]*MIS[[#This Row],[OrderQuantity]]</f>
        <v>236.25</v>
      </c>
      <c r="AG11125">
        <f>IF(MIS[[#This Row],[OrderSide]]="SELL",MIS[[#This Row],[VALUE]]-MIS[[#This Row],[LIVE_VALUE]],MIS[[#This Row],[LIVE_VALUE]]-MIS[[#This Row],[VALUE]])</f>
        <v>3.75</v>
      </c>
      <c r="AH11125" t="str" cm="1">
        <f t="array" ref="AH111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5" t="str">
        <f>MIS[[#This Row],[TRADING SYMBOL]]</f>
        <v>NIFTY2552226300CE</v>
      </c>
      <c r="AJ11125" t="str">
        <f>IF(RIGHT(MIS[[#This Row],[Main/Hedge]],4)="MAIN","MAIN","HEDGE")</f>
        <v>HEDGE</v>
      </c>
      <c r="AK11125" t="str" cm="1">
        <f t="array" ref="AK11125">_xlfn._xlws.FILTER(Table4[Column1],ISNUMBER(SEARCH(Table4[Column1],MIS[[#This Row],[OrderUniqueIdentifier]])),"")</f>
        <v>LONGSHORT</v>
      </c>
    </row>
    <row r="11126" spans="1:37" x14ac:dyDescent="0.2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>
        <f>_xlfn.XLOOKUP(MIS[[#This Row],[TRADING SYMBOL]],[1]Sheet1!$D:$D,[1]Sheet1!$C:$C)</f>
        <v>16</v>
      </c>
      <c r="AE11126">
        <f>MIS[[#This Row],[OrderAverageTradedPrice]]*MIS[[#This Row],[OrderQuantity]]</f>
        <v>602</v>
      </c>
      <c r="AF11126">
        <f>MIS[[#This Row],[LTP]]*MIS[[#This Row],[OrderQuantity]]</f>
        <v>640</v>
      </c>
      <c r="AG11126">
        <f>IF(MIS[[#This Row],[OrderSide]]="SELL",MIS[[#This Row],[VALUE]]-MIS[[#This Row],[LIVE_VALUE]],MIS[[#This Row],[LIVE_VALUE]]-MIS[[#This Row],[VALUE]])</f>
        <v>-38</v>
      </c>
      <c r="AH11126" t="str" cm="1">
        <f t="array" ref="AH111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6" t="str">
        <f>MIS[[#This Row],[TRADING SYMBOL]]</f>
        <v>SENSEX2552084900CE</v>
      </c>
      <c r="AJ11126" t="str">
        <f>IF(RIGHT(MIS[[#This Row],[Main/Hedge]],4)="MAIN","MAIN","HEDGE")</f>
        <v>HEDGE</v>
      </c>
      <c r="AK11126" t="str" cm="1">
        <f t="array" ref="AK11126">_xlfn._xlws.FILTER(Table4[Column1],ISNUMBER(SEARCH(Table4[Column1],MIS[[#This Row],[OrderUniqueIdentifier]])),"")</f>
        <v>LONGSHORT</v>
      </c>
    </row>
    <row r="11127" spans="1:37" x14ac:dyDescent="0.2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>
        <f>_xlfn.XLOOKUP(MIS[[#This Row],[TRADING SYMBOL]],[1]Sheet1!$D:$D,[1]Sheet1!$C:$C)</f>
        <v>16</v>
      </c>
      <c r="AE11127">
        <f>MIS[[#This Row],[OrderAverageTradedPrice]]*MIS[[#This Row],[OrderQuantity]]</f>
        <v>3615.9999999999841</v>
      </c>
      <c r="AF11127">
        <f>MIS[[#This Row],[LTP]]*MIS[[#This Row],[OrderQuantity]]</f>
        <v>3840</v>
      </c>
      <c r="AG11127">
        <f>IF(MIS[[#This Row],[OrderSide]]="SELL",MIS[[#This Row],[VALUE]]-MIS[[#This Row],[LIVE_VALUE]],MIS[[#This Row],[LIVE_VALUE]]-MIS[[#This Row],[VALUE]])</f>
        <v>-224.00000000001592</v>
      </c>
      <c r="AH11127" t="str" cm="1">
        <f t="array" ref="AH111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7" t="str">
        <f>MIS[[#This Row],[TRADING SYMBOL]]</f>
        <v>SENSEX2552084900CE</v>
      </c>
      <c r="AJ11127" t="str">
        <f>IF(RIGHT(MIS[[#This Row],[Main/Hedge]],4)="MAIN","MAIN","HEDGE")</f>
        <v>HEDGE</v>
      </c>
      <c r="AK11127" t="str" cm="1">
        <f t="array" ref="AK11127">_xlfn._xlws.FILTER(Table4[Column1],ISNUMBER(SEARCH(Table4[Column1],MIS[[#This Row],[OrderUniqueIdentifier]])),"")</f>
        <v>LONGSHORT</v>
      </c>
    </row>
    <row r="11128" spans="1:37" x14ac:dyDescent="0.2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>
        <f>_xlfn.XLOOKUP(MIS[[#This Row],[TRADING SYMBOL]],[1]Sheet1!$D:$D,[1]Sheet1!$C:$C)</f>
        <v>3.15</v>
      </c>
      <c r="AE11128">
        <f>MIS[[#This Row],[OrderAverageTradedPrice]]*MIS[[#This Row],[OrderQuantity]]</f>
        <v>472.5</v>
      </c>
      <c r="AF11128">
        <f>MIS[[#This Row],[LTP]]*MIS[[#This Row],[OrderQuantity]]</f>
        <v>472.5</v>
      </c>
      <c r="AG11128">
        <f>IF(MIS[[#This Row],[OrderSide]]="SELL",MIS[[#This Row],[VALUE]]-MIS[[#This Row],[LIVE_VALUE]],MIS[[#This Row],[LIVE_VALUE]]-MIS[[#This Row],[VALUE]])</f>
        <v>0</v>
      </c>
      <c r="AH11128" t="str" cm="1">
        <f t="array" ref="AH111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8" t="str">
        <f>MIS[[#This Row],[TRADING SYMBOL]]</f>
        <v>NIFTY2552226300CE</v>
      </c>
      <c r="AJ11128" t="str">
        <f>IF(RIGHT(MIS[[#This Row],[Main/Hedge]],4)="MAIN","MAIN","HEDGE")</f>
        <v>HEDGE</v>
      </c>
      <c r="AK11128" t="str" cm="1">
        <f t="array" ref="AK11128">_xlfn._xlws.FILTER(Table4[Column1],ISNUMBER(SEARCH(Table4[Column1],MIS[[#This Row],[OrderUniqueIdentifier]])),"")</f>
        <v>LONGSHORT</v>
      </c>
    </row>
    <row r="11129" spans="1:37" x14ac:dyDescent="0.2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>
        <f>_xlfn.XLOOKUP(MIS[[#This Row],[TRADING SYMBOL]],[1]Sheet1!$D:$D,[1]Sheet1!$C:$C)</f>
        <v>3.15</v>
      </c>
      <c r="AE11129">
        <f>MIS[[#This Row],[OrderAverageTradedPrice]]*MIS[[#This Row],[OrderQuantity]]</f>
        <v>1680</v>
      </c>
      <c r="AF11129">
        <f>MIS[[#This Row],[LTP]]*MIS[[#This Row],[OrderQuantity]]</f>
        <v>1653.75</v>
      </c>
      <c r="AG11129">
        <f>IF(MIS[[#This Row],[OrderSide]]="SELL",MIS[[#This Row],[VALUE]]-MIS[[#This Row],[LIVE_VALUE]],MIS[[#This Row],[LIVE_VALUE]]-MIS[[#This Row],[VALUE]])</f>
        <v>26.25</v>
      </c>
      <c r="AH11129" t="str" cm="1">
        <f t="array" ref="AH111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29" t="str">
        <f>MIS[[#This Row],[TRADING SYMBOL]]</f>
        <v>NIFTY2552226300CE</v>
      </c>
      <c r="AJ11129" t="str">
        <f>IF(RIGHT(MIS[[#This Row],[Main/Hedge]],4)="MAIN","MAIN","HEDGE")</f>
        <v>HEDGE</v>
      </c>
      <c r="AK11129" t="str" cm="1">
        <f t="array" ref="AK11129">_xlfn._xlws.FILTER(Table4[Column1],ISNUMBER(SEARCH(Table4[Column1],MIS[[#This Row],[OrderUniqueIdentifier]])),"")</f>
        <v>LONGSHORT</v>
      </c>
    </row>
    <row r="11130" spans="1:37" x14ac:dyDescent="0.2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>
        <f>_xlfn.XLOOKUP(MIS[[#This Row],[TRADING SYMBOL]],[1]Sheet1!$D:$D,[1]Sheet1!$C:$C)</f>
        <v>16</v>
      </c>
      <c r="AE11130">
        <f>MIS[[#This Row],[OrderAverageTradedPrice]]*MIS[[#This Row],[OrderQuantity]]</f>
        <v>3318.9999999999923</v>
      </c>
      <c r="AF11130">
        <f>MIS[[#This Row],[LTP]]*MIS[[#This Row],[OrderQuantity]]</f>
        <v>3520</v>
      </c>
      <c r="AG11130">
        <f>IF(MIS[[#This Row],[OrderSide]]="SELL",MIS[[#This Row],[VALUE]]-MIS[[#This Row],[LIVE_VALUE]],MIS[[#This Row],[LIVE_VALUE]]-MIS[[#This Row],[VALUE]])</f>
        <v>-201.00000000000773</v>
      </c>
      <c r="AH11130" t="str" cm="1">
        <f t="array" ref="AH11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0" t="str">
        <f>MIS[[#This Row],[TRADING SYMBOL]]</f>
        <v>SENSEX2552084900CE</v>
      </c>
      <c r="AJ11130" t="str">
        <f>IF(RIGHT(MIS[[#This Row],[Main/Hedge]],4)="MAIN","MAIN","HEDGE")</f>
        <v>HEDGE</v>
      </c>
      <c r="AK11130" t="str" cm="1">
        <f t="array" ref="AK11130">_xlfn._xlws.FILTER(Table4[Column1],ISNUMBER(SEARCH(Table4[Column1],MIS[[#This Row],[OrderUniqueIdentifier]])),"")</f>
        <v>LONGSHORT</v>
      </c>
    </row>
    <row r="11131" spans="1:37" x14ac:dyDescent="0.2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>
        <f>_xlfn.XLOOKUP(MIS[[#This Row],[TRADING SYMBOL]],[1]Sheet1!$D:$D,[1]Sheet1!$C:$C)</f>
        <v>3.15</v>
      </c>
      <c r="AE11131">
        <f>MIS[[#This Row],[OrderAverageTradedPrice]]*MIS[[#This Row],[OrderQuantity]]</f>
        <v>1440</v>
      </c>
      <c r="AF11131">
        <f>MIS[[#This Row],[LTP]]*MIS[[#This Row],[OrderQuantity]]</f>
        <v>1417.5</v>
      </c>
      <c r="AG11131">
        <f>IF(MIS[[#This Row],[OrderSide]]="SELL",MIS[[#This Row],[VALUE]]-MIS[[#This Row],[LIVE_VALUE]],MIS[[#This Row],[LIVE_VALUE]]-MIS[[#This Row],[VALUE]])</f>
        <v>22.5</v>
      </c>
      <c r="AH11131" t="str" cm="1">
        <f t="array" ref="AH11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1" t="str">
        <f>MIS[[#This Row],[TRADING SYMBOL]]</f>
        <v>NIFTY2552226300CE</v>
      </c>
      <c r="AJ11131" t="str">
        <f>IF(RIGHT(MIS[[#This Row],[Main/Hedge]],4)="MAIN","MAIN","HEDGE")</f>
        <v>HEDGE</v>
      </c>
      <c r="AK11131" t="str" cm="1">
        <f t="array" ref="AK11131">_xlfn._xlws.FILTER(Table4[Column1],ISNUMBER(SEARCH(Table4[Column1],MIS[[#This Row],[OrderUniqueIdentifier]])),"")</f>
        <v>LONGSHORT</v>
      </c>
    </row>
    <row r="11132" spans="1:37" x14ac:dyDescent="0.2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>
        <f>_xlfn.XLOOKUP(MIS[[#This Row],[TRADING SYMBOL]],[1]Sheet1!$D:$D,[1]Sheet1!$C:$C)</f>
        <v>16</v>
      </c>
      <c r="AE11132">
        <f>MIS[[#This Row],[OrderAverageTradedPrice]]*MIS[[#This Row],[OrderQuantity]]</f>
        <v>3010</v>
      </c>
      <c r="AF11132">
        <f>MIS[[#This Row],[LTP]]*MIS[[#This Row],[OrderQuantity]]</f>
        <v>3200</v>
      </c>
      <c r="AG11132">
        <f>IF(MIS[[#This Row],[OrderSide]]="SELL",MIS[[#This Row],[VALUE]]-MIS[[#This Row],[LIVE_VALUE]],MIS[[#This Row],[LIVE_VALUE]]-MIS[[#This Row],[VALUE]])</f>
        <v>-190</v>
      </c>
      <c r="AH11132" t="str" cm="1">
        <f t="array" ref="AH111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2" t="str">
        <f>MIS[[#This Row],[TRADING SYMBOL]]</f>
        <v>SENSEX2552084900CE</v>
      </c>
      <c r="AJ11132" t="str">
        <f>IF(RIGHT(MIS[[#This Row],[Main/Hedge]],4)="MAIN","MAIN","HEDGE")</f>
        <v>HEDGE</v>
      </c>
      <c r="AK11132" t="str" cm="1">
        <f t="array" ref="AK11132">_xlfn._xlws.FILTER(Table4[Column1],ISNUMBER(SEARCH(Table4[Column1],MIS[[#This Row],[OrderUniqueIdentifier]])),"")</f>
        <v>LONGSHORT</v>
      </c>
    </row>
    <row r="11133" spans="1:37" x14ac:dyDescent="0.2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>
        <f>_xlfn.XLOOKUP(MIS[[#This Row],[TRADING SYMBOL]],[1]Sheet1!$D:$D,[1]Sheet1!$C:$C)</f>
        <v>3.15</v>
      </c>
      <c r="AE11133">
        <f>MIS[[#This Row],[OrderAverageTradedPrice]]*MIS[[#This Row],[OrderQuantity]]</f>
        <v>240</v>
      </c>
      <c r="AF11133">
        <f>MIS[[#This Row],[LTP]]*MIS[[#This Row],[OrderQuantity]]</f>
        <v>236.25</v>
      </c>
      <c r="AG11133">
        <f>IF(MIS[[#This Row],[OrderSide]]="SELL",MIS[[#This Row],[VALUE]]-MIS[[#This Row],[LIVE_VALUE]],MIS[[#This Row],[LIVE_VALUE]]-MIS[[#This Row],[VALUE]])</f>
        <v>3.75</v>
      </c>
      <c r="AH11133" t="str" cm="1">
        <f t="array" ref="AH111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3" t="str">
        <f>MIS[[#This Row],[TRADING SYMBOL]]</f>
        <v>NIFTY2552226300CE</v>
      </c>
      <c r="AJ11133" t="str">
        <f>IF(RIGHT(MIS[[#This Row],[Main/Hedge]],4)="MAIN","MAIN","HEDGE")</f>
        <v>HEDGE</v>
      </c>
      <c r="AK11133" t="str" cm="1">
        <f t="array" ref="AK11133">_xlfn._xlws.FILTER(Table4[Column1],ISNUMBER(SEARCH(Table4[Column1],MIS[[#This Row],[OrderUniqueIdentifier]])),"")</f>
        <v>LONGSHORT</v>
      </c>
    </row>
    <row r="11134" spans="1:37" x14ac:dyDescent="0.2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>
        <f>_xlfn.XLOOKUP(MIS[[#This Row],[TRADING SYMBOL]],[1]Sheet1!$D:$D,[1]Sheet1!$C:$C)</f>
        <v>16</v>
      </c>
      <c r="AE11134">
        <f>MIS[[#This Row],[OrderAverageTradedPrice]]*MIS[[#This Row],[OrderQuantity]]</f>
        <v>602</v>
      </c>
      <c r="AF11134">
        <f>MIS[[#This Row],[LTP]]*MIS[[#This Row],[OrderQuantity]]</f>
        <v>640</v>
      </c>
      <c r="AG11134">
        <f>IF(MIS[[#This Row],[OrderSide]]="SELL",MIS[[#This Row],[VALUE]]-MIS[[#This Row],[LIVE_VALUE]],MIS[[#This Row],[LIVE_VALUE]]-MIS[[#This Row],[VALUE]])</f>
        <v>-38</v>
      </c>
      <c r="AH11134" t="str" cm="1">
        <f t="array" ref="AH111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4" t="str">
        <f>MIS[[#This Row],[TRADING SYMBOL]]</f>
        <v>SENSEX2552084900CE</v>
      </c>
      <c r="AJ11134" t="str">
        <f>IF(RIGHT(MIS[[#This Row],[Main/Hedge]],4)="MAIN","MAIN","HEDGE")</f>
        <v>HEDGE</v>
      </c>
      <c r="AK11134" t="str" cm="1">
        <f t="array" ref="AK11134">_xlfn._xlws.FILTER(Table4[Column1],ISNUMBER(SEARCH(Table4[Column1],MIS[[#This Row],[OrderUniqueIdentifier]])),"")</f>
        <v>LONGSHORT</v>
      </c>
    </row>
    <row r="11135" spans="1:37" x14ac:dyDescent="0.2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>
        <f>_xlfn.XLOOKUP(MIS[[#This Row],[TRADING SYMBOL]],[1]Sheet1!$D:$D,[1]Sheet1!$C:$C)</f>
        <v>16</v>
      </c>
      <c r="AE11135">
        <f>MIS[[#This Row],[OrderAverageTradedPrice]]*MIS[[#This Row],[OrderQuantity]]</f>
        <v>604</v>
      </c>
      <c r="AF11135">
        <f>MIS[[#This Row],[LTP]]*MIS[[#This Row],[OrderQuantity]]</f>
        <v>640</v>
      </c>
      <c r="AG11135">
        <f>IF(MIS[[#This Row],[OrderSide]]="SELL",MIS[[#This Row],[VALUE]]-MIS[[#This Row],[LIVE_VALUE]],MIS[[#This Row],[LIVE_VALUE]]-MIS[[#This Row],[VALUE]])</f>
        <v>-36</v>
      </c>
      <c r="AH11135" t="str" cm="1">
        <f t="array" ref="AH111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5" t="str">
        <f>MIS[[#This Row],[TRADING SYMBOL]]</f>
        <v>SENSEX2552084900CE</v>
      </c>
      <c r="AJ11135" t="str">
        <f>IF(RIGHT(MIS[[#This Row],[Main/Hedge]],4)="MAIN","MAIN","HEDGE")</f>
        <v>HEDGE</v>
      </c>
      <c r="AK11135" t="str" cm="1">
        <f t="array" ref="AK11135">_xlfn._xlws.FILTER(Table4[Column1],ISNUMBER(SEARCH(Table4[Column1],MIS[[#This Row],[OrderUniqueIdentifier]])),"")</f>
        <v>LONGSHORT</v>
      </c>
    </row>
    <row r="11136" spans="1:37" x14ac:dyDescent="0.2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>
        <f>_xlfn.XLOOKUP(MIS[[#This Row],[TRADING SYMBOL]],[1]Sheet1!$D:$D,[1]Sheet1!$C:$C)</f>
        <v>3.15</v>
      </c>
      <c r="AE11136">
        <f>MIS[[#This Row],[OrderAverageTradedPrice]]*MIS[[#This Row],[OrderQuantity]]</f>
        <v>472.5</v>
      </c>
      <c r="AF11136">
        <f>MIS[[#This Row],[LTP]]*MIS[[#This Row],[OrderQuantity]]</f>
        <v>472.5</v>
      </c>
      <c r="AG11136">
        <f>IF(MIS[[#This Row],[OrderSide]]="SELL",MIS[[#This Row],[VALUE]]-MIS[[#This Row],[LIVE_VALUE]],MIS[[#This Row],[LIVE_VALUE]]-MIS[[#This Row],[VALUE]])</f>
        <v>0</v>
      </c>
      <c r="AH11136" t="str" cm="1">
        <f t="array" ref="AH111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6" t="str">
        <f>MIS[[#This Row],[TRADING SYMBOL]]</f>
        <v>NIFTY2552226300CE</v>
      </c>
      <c r="AJ11136" t="str">
        <f>IF(RIGHT(MIS[[#This Row],[Main/Hedge]],4)="MAIN","MAIN","HEDGE")</f>
        <v>HEDGE</v>
      </c>
      <c r="AK11136" t="str" cm="1">
        <f t="array" ref="AK11136">_xlfn._xlws.FILTER(Table4[Column1],ISNUMBER(SEARCH(Table4[Column1],MIS[[#This Row],[OrderUniqueIdentifier]])),"")</f>
        <v>LONGSHORT</v>
      </c>
    </row>
    <row r="11137" spans="1:37" x14ac:dyDescent="0.2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>
        <f>_xlfn.XLOOKUP(MIS[[#This Row],[TRADING SYMBOL]],[1]Sheet1!$D:$D,[1]Sheet1!$C:$C)</f>
        <v>16</v>
      </c>
      <c r="AE11137">
        <f>MIS[[#This Row],[OrderAverageTradedPrice]]*MIS[[#This Row],[OrderQuantity]]</f>
        <v>302</v>
      </c>
      <c r="AF11137">
        <f>MIS[[#This Row],[LTP]]*MIS[[#This Row],[OrderQuantity]]</f>
        <v>320</v>
      </c>
      <c r="AG11137">
        <f>IF(MIS[[#This Row],[OrderSide]]="SELL",MIS[[#This Row],[VALUE]]-MIS[[#This Row],[LIVE_VALUE]],MIS[[#This Row],[LIVE_VALUE]]-MIS[[#This Row],[VALUE]])</f>
        <v>-18</v>
      </c>
      <c r="AH11137" t="str" cm="1">
        <f t="array" ref="AH11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7" t="str">
        <f>MIS[[#This Row],[TRADING SYMBOL]]</f>
        <v>SENSEX2552084900CE</v>
      </c>
      <c r="AJ11137" t="str">
        <f>IF(RIGHT(MIS[[#This Row],[Main/Hedge]],4)="MAIN","MAIN","HEDGE")</f>
        <v>HEDGE</v>
      </c>
      <c r="AK11137" t="str" cm="1">
        <f t="array" ref="AK11137">_xlfn._xlws.FILTER(Table4[Column1],ISNUMBER(SEARCH(Table4[Column1],MIS[[#This Row],[OrderUniqueIdentifier]])),"")</f>
        <v>LONGSHORT</v>
      </c>
    </row>
    <row r="11138" spans="1:37" x14ac:dyDescent="0.2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>
        <f>_xlfn.XLOOKUP(MIS[[#This Row],[TRADING SYMBOL]],[1]Sheet1!$D:$D,[1]Sheet1!$C:$C)</f>
        <v>3.15</v>
      </c>
      <c r="AE11138">
        <f>MIS[[#This Row],[OrderAverageTradedPrice]]*MIS[[#This Row],[OrderQuantity]]</f>
        <v>236.25</v>
      </c>
      <c r="AF11138">
        <f>MIS[[#This Row],[LTP]]*MIS[[#This Row],[OrderQuantity]]</f>
        <v>236.25</v>
      </c>
      <c r="AG11138">
        <f>IF(MIS[[#This Row],[OrderSide]]="SELL",MIS[[#This Row],[VALUE]]-MIS[[#This Row],[LIVE_VALUE]],MIS[[#This Row],[LIVE_VALUE]]-MIS[[#This Row],[VALUE]])</f>
        <v>0</v>
      </c>
      <c r="AH11138" t="str" cm="1">
        <f t="array" ref="AH11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8" t="str">
        <f>MIS[[#This Row],[TRADING SYMBOL]]</f>
        <v>NIFTY2552226300CE</v>
      </c>
      <c r="AJ11138" t="str">
        <f>IF(RIGHT(MIS[[#This Row],[Main/Hedge]],4)="MAIN","MAIN","HEDGE")</f>
        <v>HEDGE</v>
      </c>
      <c r="AK11138" t="str" cm="1">
        <f t="array" ref="AK11138">_xlfn._xlws.FILTER(Table4[Column1],ISNUMBER(SEARCH(Table4[Column1],MIS[[#This Row],[OrderUniqueIdentifier]])),"")</f>
        <v>LONGSHORT</v>
      </c>
    </row>
    <row r="11139" spans="1:37" x14ac:dyDescent="0.2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>
        <f>_xlfn.XLOOKUP(MIS[[#This Row],[TRADING SYMBOL]],[1]Sheet1!$D:$D,[1]Sheet1!$C:$C)</f>
        <v>16</v>
      </c>
      <c r="AE11139">
        <f>MIS[[#This Row],[OrderAverageTradedPrice]]*MIS[[#This Row],[OrderQuantity]]</f>
        <v>600</v>
      </c>
      <c r="AF11139">
        <f>MIS[[#This Row],[LTP]]*MIS[[#This Row],[OrderQuantity]]</f>
        <v>640</v>
      </c>
      <c r="AG11139">
        <f>IF(MIS[[#This Row],[OrderSide]]="SELL",MIS[[#This Row],[VALUE]]-MIS[[#This Row],[LIVE_VALUE]],MIS[[#This Row],[LIVE_VALUE]]-MIS[[#This Row],[VALUE]])</f>
        <v>-40</v>
      </c>
      <c r="AH11139" t="str" cm="1">
        <f t="array" ref="AH11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39" t="str">
        <f>MIS[[#This Row],[TRADING SYMBOL]]</f>
        <v>SENSEX2552084900CE</v>
      </c>
      <c r="AJ11139" t="str">
        <f>IF(RIGHT(MIS[[#This Row],[Main/Hedge]],4)="MAIN","MAIN","HEDGE")</f>
        <v>HEDGE</v>
      </c>
      <c r="AK11139" t="str" cm="1">
        <f t="array" ref="AK11139">_xlfn._xlws.FILTER(Table4[Column1],ISNUMBER(SEARCH(Table4[Column1],MIS[[#This Row],[OrderUniqueIdentifier]])),"")</f>
        <v>LONGSHORT</v>
      </c>
    </row>
    <row r="11140" spans="1:37" x14ac:dyDescent="0.2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>
        <f>_xlfn.XLOOKUP(MIS[[#This Row],[TRADING SYMBOL]],[1]Sheet1!$D:$D,[1]Sheet1!$C:$C)</f>
        <v>3.15</v>
      </c>
      <c r="AE11140">
        <f>MIS[[#This Row],[OrderAverageTradedPrice]]*MIS[[#This Row],[OrderQuantity]]</f>
        <v>236.25</v>
      </c>
      <c r="AF11140">
        <f>MIS[[#This Row],[LTP]]*MIS[[#This Row],[OrderQuantity]]</f>
        <v>236.25</v>
      </c>
      <c r="AG11140">
        <f>IF(MIS[[#This Row],[OrderSide]]="SELL",MIS[[#This Row],[VALUE]]-MIS[[#This Row],[LIVE_VALUE]],MIS[[#This Row],[LIVE_VALUE]]-MIS[[#This Row],[VALUE]])</f>
        <v>0</v>
      </c>
      <c r="AH11140" t="str" cm="1">
        <f t="array" ref="AH11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0" t="str">
        <f>MIS[[#This Row],[TRADING SYMBOL]]</f>
        <v>NIFTY2552226300CE</v>
      </c>
      <c r="AJ11140" t="str">
        <f>IF(RIGHT(MIS[[#This Row],[Main/Hedge]],4)="MAIN","MAIN","HEDGE")</f>
        <v>HEDGE</v>
      </c>
      <c r="AK11140" t="str" cm="1">
        <f t="array" ref="AK11140">_xlfn._xlws.FILTER(Table4[Column1],ISNUMBER(SEARCH(Table4[Column1],MIS[[#This Row],[OrderUniqueIdentifier]])),"")</f>
        <v>LONGSHORT</v>
      </c>
    </row>
    <row r="11141" spans="1:37" x14ac:dyDescent="0.2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>
        <f>_xlfn.XLOOKUP(MIS[[#This Row],[TRADING SYMBOL]],[1]Sheet1!$D:$D,[1]Sheet1!$C:$C)</f>
        <v>16</v>
      </c>
      <c r="AE11141">
        <f>MIS[[#This Row],[OrderAverageTradedPrice]]*MIS[[#This Row],[OrderQuantity]]</f>
        <v>602</v>
      </c>
      <c r="AF11141">
        <f>MIS[[#This Row],[LTP]]*MIS[[#This Row],[OrderQuantity]]</f>
        <v>640</v>
      </c>
      <c r="AG11141">
        <f>IF(MIS[[#This Row],[OrderSide]]="SELL",MIS[[#This Row],[VALUE]]-MIS[[#This Row],[LIVE_VALUE]],MIS[[#This Row],[LIVE_VALUE]]-MIS[[#This Row],[VALUE]])</f>
        <v>-38</v>
      </c>
      <c r="AH11141" t="str" cm="1">
        <f t="array" ref="AH11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1" t="str">
        <f>MIS[[#This Row],[TRADING SYMBOL]]</f>
        <v>SENSEX2552084900CE</v>
      </c>
      <c r="AJ11141" t="str">
        <f>IF(RIGHT(MIS[[#This Row],[Main/Hedge]],4)="MAIN","MAIN","HEDGE")</f>
        <v>HEDGE</v>
      </c>
      <c r="AK11141" t="str" cm="1">
        <f t="array" ref="AK11141">_xlfn._xlws.FILTER(Table4[Column1],ISNUMBER(SEARCH(Table4[Column1],MIS[[#This Row],[OrderUniqueIdentifier]])),"")</f>
        <v>LONGSHORT</v>
      </c>
    </row>
    <row r="11142" spans="1:37" x14ac:dyDescent="0.2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>
        <f>_xlfn.XLOOKUP(MIS[[#This Row],[TRADING SYMBOL]],[1]Sheet1!$D:$D,[1]Sheet1!$C:$C)</f>
        <v>3.15</v>
      </c>
      <c r="AE11142">
        <f>MIS[[#This Row],[OrderAverageTradedPrice]]*MIS[[#This Row],[OrderQuantity]]</f>
        <v>472.5</v>
      </c>
      <c r="AF11142">
        <f>MIS[[#This Row],[LTP]]*MIS[[#This Row],[OrderQuantity]]</f>
        <v>472.5</v>
      </c>
      <c r="AG11142">
        <f>IF(MIS[[#This Row],[OrderSide]]="SELL",MIS[[#This Row],[VALUE]]-MIS[[#This Row],[LIVE_VALUE]],MIS[[#This Row],[LIVE_VALUE]]-MIS[[#This Row],[VALUE]])</f>
        <v>0</v>
      </c>
      <c r="AH11142" t="str" cm="1">
        <f t="array" ref="AH11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2" t="str">
        <f>MIS[[#This Row],[TRADING SYMBOL]]</f>
        <v>NIFTY2552226300CE</v>
      </c>
      <c r="AJ11142" t="str">
        <f>IF(RIGHT(MIS[[#This Row],[Main/Hedge]],4)="MAIN","MAIN","HEDGE")</f>
        <v>HEDGE</v>
      </c>
      <c r="AK11142" t="str" cm="1">
        <f t="array" ref="AK11142">_xlfn._xlws.FILTER(Table4[Column1],ISNUMBER(SEARCH(Table4[Column1],MIS[[#This Row],[OrderUniqueIdentifier]])),"")</f>
        <v>LONGSHORT</v>
      </c>
    </row>
    <row r="11143" spans="1:37" x14ac:dyDescent="0.2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>
        <f>_xlfn.XLOOKUP(MIS[[#This Row],[TRADING SYMBOL]],[1]Sheet1!$D:$D,[1]Sheet1!$C:$C)</f>
        <v>16</v>
      </c>
      <c r="AE11143">
        <f>MIS[[#This Row],[OrderAverageTradedPrice]]*MIS[[#This Row],[OrderQuantity]]</f>
        <v>903</v>
      </c>
      <c r="AF11143">
        <f>MIS[[#This Row],[LTP]]*MIS[[#This Row],[OrderQuantity]]</f>
        <v>960</v>
      </c>
      <c r="AG11143">
        <f>IF(MIS[[#This Row],[OrderSide]]="SELL",MIS[[#This Row],[VALUE]]-MIS[[#This Row],[LIVE_VALUE]],MIS[[#This Row],[LIVE_VALUE]]-MIS[[#This Row],[VALUE]])</f>
        <v>-57</v>
      </c>
      <c r="AH11143" t="str" cm="1">
        <f t="array" ref="AH11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3" t="str">
        <f>MIS[[#This Row],[TRADING SYMBOL]]</f>
        <v>SENSEX2552084900CE</v>
      </c>
      <c r="AJ11143" t="str">
        <f>IF(RIGHT(MIS[[#This Row],[Main/Hedge]],4)="MAIN","MAIN","HEDGE")</f>
        <v>HEDGE</v>
      </c>
      <c r="AK11143" t="str" cm="1">
        <f t="array" ref="AK11143">_xlfn._xlws.FILTER(Table4[Column1],ISNUMBER(SEARCH(Table4[Column1],MIS[[#This Row],[OrderUniqueIdentifier]])),"")</f>
        <v>LONGSHORT</v>
      </c>
    </row>
    <row r="11144" spans="1:37" x14ac:dyDescent="0.2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>
        <f>_xlfn.XLOOKUP(MIS[[#This Row],[TRADING SYMBOL]],[1]Sheet1!$D:$D,[1]Sheet1!$C:$C)</f>
        <v>3.15</v>
      </c>
      <c r="AE11144">
        <f>MIS[[#This Row],[OrderAverageTradedPrice]]*MIS[[#This Row],[OrderQuantity]]</f>
        <v>945</v>
      </c>
      <c r="AF11144">
        <f>MIS[[#This Row],[LTP]]*MIS[[#This Row],[OrderQuantity]]</f>
        <v>945</v>
      </c>
      <c r="AG11144">
        <f>IF(MIS[[#This Row],[OrderSide]]="SELL",MIS[[#This Row],[VALUE]]-MIS[[#This Row],[LIVE_VALUE]],MIS[[#This Row],[LIVE_VALUE]]-MIS[[#This Row],[VALUE]])</f>
        <v>0</v>
      </c>
      <c r="AH11144" t="str" cm="1">
        <f t="array" ref="AH11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4" t="str">
        <f>MIS[[#This Row],[TRADING SYMBOL]]</f>
        <v>NIFTY2552226300CE</v>
      </c>
      <c r="AJ11144" t="str">
        <f>IF(RIGHT(MIS[[#This Row],[Main/Hedge]],4)="MAIN","MAIN","HEDGE")</f>
        <v>HEDGE</v>
      </c>
      <c r="AK11144" t="str" cm="1">
        <f t="array" ref="AK11144">_xlfn._xlws.FILTER(Table4[Column1],ISNUMBER(SEARCH(Table4[Column1],MIS[[#This Row],[OrderUniqueIdentifier]])),"")</f>
        <v>LONGSHORT</v>
      </c>
    </row>
    <row r="11145" spans="1:37" x14ac:dyDescent="0.2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>
        <f>_xlfn.XLOOKUP(MIS[[#This Row],[TRADING SYMBOL]],[1]Sheet1!$D:$D,[1]Sheet1!$C:$C)</f>
        <v>59.85</v>
      </c>
      <c r="AE11145">
        <f>MIS[[#This Row],[OrderAverageTradedPrice]]*MIS[[#This Row],[OrderQuantity]]</f>
        <v>42994.999999999942</v>
      </c>
      <c r="AF11145">
        <f>MIS[[#This Row],[LTP]]*MIS[[#This Row],[OrderQuantity]]</f>
        <v>43092</v>
      </c>
      <c r="AG11145">
        <f>IF(MIS[[#This Row],[OrderSide]]="SELL",MIS[[#This Row],[VALUE]]-MIS[[#This Row],[LIVE_VALUE]],MIS[[#This Row],[LIVE_VALUE]]-MIS[[#This Row],[VALUE]])</f>
        <v>-97.000000000058208</v>
      </c>
      <c r="AH11145" t="str" cm="1">
        <f t="array" ref="AH11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5" t="str">
        <f>MIS[[#This Row],[TRADING SYMBOL]]</f>
        <v>SENSEX2552083900CE</v>
      </c>
      <c r="AJ11145" t="str">
        <f>IF(RIGHT(MIS[[#This Row],[Main/Hedge]],4)="MAIN","MAIN","HEDGE")</f>
        <v>HEDGE</v>
      </c>
      <c r="AK11145" t="str" cm="1">
        <f t="array" ref="AK11145">_xlfn._xlws.FILTER(Table4[Column1],ISNUMBER(SEARCH(Table4[Column1],MIS[[#This Row],[OrderUniqueIdentifier]])),"")</f>
        <v>LONGSHORT</v>
      </c>
    </row>
    <row r="11146" spans="1:37" x14ac:dyDescent="0.2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>
        <f>_xlfn.XLOOKUP(MIS[[#This Row],[TRADING SYMBOL]],[1]Sheet1!$D:$D,[1]Sheet1!$C:$C)</f>
        <v>3.15</v>
      </c>
      <c r="AE11146">
        <f>MIS[[#This Row],[OrderAverageTradedPrice]]*MIS[[#This Row],[OrderQuantity]]</f>
        <v>4252.5</v>
      </c>
      <c r="AF11146">
        <f>MIS[[#This Row],[LTP]]*MIS[[#This Row],[OrderQuantity]]</f>
        <v>4252.5</v>
      </c>
      <c r="AG11146">
        <f>IF(MIS[[#This Row],[OrderSide]]="SELL",MIS[[#This Row],[VALUE]]-MIS[[#This Row],[LIVE_VALUE]],MIS[[#This Row],[LIVE_VALUE]]-MIS[[#This Row],[VALUE]])</f>
        <v>0</v>
      </c>
      <c r="AH11146" t="str" cm="1">
        <f t="array" ref="AH111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6" t="str">
        <f>MIS[[#This Row],[TRADING SYMBOL]]</f>
        <v>NIFTY2552226300CE</v>
      </c>
      <c r="AJ11146" t="str">
        <f>IF(RIGHT(MIS[[#This Row],[Main/Hedge]],4)="MAIN","MAIN","HEDGE")</f>
        <v>HEDGE</v>
      </c>
      <c r="AK11146" t="str" cm="1">
        <f t="array" ref="AK11146">_xlfn._xlws.FILTER(Table4[Column1],ISNUMBER(SEARCH(Table4[Column1],MIS[[#This Row],[OrderUniqueIdentifier]])),"")</f>
        <v>LONGSHORT</v>
      </c>
    </row>
    <row r="11147" spans="1:37" x14ac:dyDescent="0.2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>
        <f>_xlfn.XLOOKUP(MIS[[#This Row],[TRADING SYMBOL]],[1]Sheet1!$D:$D,[1]Sheet1!$C:$C)</f>
        <v>3.15</v>
      </c>
      <c r="AE11147">
        <f>MIS[[#This Row],[OrderAverageTradedPrice]]*MIS[[#This Row],[OrderQuantity]]</f>
        <v>945</v>
      </c>
      <c r="AF11147">
        <f>MIS[[#This Row],[LTP]]*MIS[[#This Row],[OrderQuantity]]</f>
        <v>945</v>
      </c>
      <c r="AG11147">
        <f>IF(MIS[[#This Row],[OrderSide]]="SELL",MIS[[#This Row],[VALUE]]-MIS[[#This Row],[LIVE_VALUE]],MIS[[#This Row],[LIVE_VALUE]]-MIS[[#This Row],[VALUE]])</f>
        <v>0</v>
      </c>
      <c r="AH11147" t="str" cm="1">
        <f t="array" ref="AH111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7" t="str">
        <f>MIS[[#This Row],[TRADING SYMBOL]]</f>
        <v>NIFTY2552226300CE</v>
      </c>
      <c r="AJ11147" t="str">
        <f>IF(RIGHT(MIS[[#This Row],[Main/Hedge]],4)="MAIN","MAIN","HEDGE")</f>
        <v>HEDGE</v>
      </c>
      <c r="AK11147" t="str" cm="1">
        <f t="array" ref="AK11147">_xlfn._xlws.FILTER(Table4[Column1],ISNUMBER(SEARCH(Table4[Column1],MIS[[#This Row],[OrderUniqueIdentifier]])),"")</f>
        <v>LONGSHORT</v>
      </c>
    </row>
    <row r="11148" spans="1:37" x14ac:dyDescent="0.2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>
        <f>_xlfn.XLOOKUP(MIS[[#This Row],[TRADING SYMBOL]],[1]Sheet1!$D:$D,[1]Sheet1!$C:$C)</f>
        <v>3.15</v>
      </c>
      <c r="AE11148">
        <f>MIS[[#This Row],[OrderAverageTradedPrice]]*MIS[[#This Row],[OrderQuantity]]</f>
        <v>472.5</v>
      </c>
      <c r="AF11148">
        <f>MIS[[#This Row],[LTP]]*MIS[[#This Row],[OrderQuantity]]</f>
        <v>472.5</v>
      </c>
      <c r="AG11148">
        <f>IF(MIS[[#This Row],[OrderSide]]="SELL",MIS[[#This Row],[VALUE]]-MIS[[#This Row],[LIVE_VALUE]],MIS[[#This Row],[LIVE_VALUE]]-MIS[[#This Row],[VALUE]])</f>
        <v>0</v>
      </c>
      <c r="AH11148" t="str" cm="1">
        <f t="array" ref="AH111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8" t="str">
        <f>MIS[[#This Row],[TRADING SYMBOL]]</f>
        <v>NIFTY2552226300CE</v>
      </c>
      <c r="AJ11148" t="str">
        <f>IF(RIGHT(MIS[[#This Row],[Main/Hedge]],4)="MAIN","MAIN","HEDGE")</f>
        <v>HEDGE</v>
      </c>
      <c r="AK11148" t="str" cm="1">
        <f t="array" ref="AK11148">_xlfn._xlws.FILTER(Table4[Column1],ISNUMBER(SEARCH(Table4[Column1],MIS[[#This Row],[OrderUniqueIdentifier]])),"")</f>
        <v>LONGSHORT</v>
      </c>
    </row>
    <row r="11149" spans="1:37" x14ac:dyDescent="0.2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>
        <f>_xlfn.XLOOKUP(MIS[[#This Row],[TRADING SYMBOL]],[1]Sheet1!$D:$D,[1]Sheet1!$C:$C)</f>
        <v>16</v>
      </c>
      <c r="AE11149">
        <f>MIS[[#This Row],[OrderAverageTradedPrice]]*MIS[[#This Row],[OrderQuantity]]</f>
        <v>894.99999999999602</v>
      </c>
      <c r="AF11149">
        <f>MIS[[#This Row],[LTP]]*MIS[[#This Row],[OrderQuantity]]</f>
        <v>960</v>
      </c>
      <c r="AG11149">
        <f>IF(MIS[[#This Row],[OrderSide]]="SELL",MIS[[#This Row],[VALUE]]-MIS[[#This Row],[LIVE_VALUE]],MIS[[#This Row],[LIVE_VALUE]]-MIS[[#This Row],[VALUE]])</f>
        <v>-65.000000000003979</v>
      </c>
      <c r="AH11149" t="str" cm="1">
        <f t="array" ref="AH111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49" t="str">
        <f>MIS[[#This Row],[TRADING SYMBOL]]</f>
        <v>SENSEX2552084900CE</v>
      </c>
      <c r="AJ11149" t="str">
        <f>IF(RIGHT(MIS[[#This Row],[Main/Hedge]],4)="MAIN","MAIN","HEDGE")</f>
        <v>HEDGE</v>
      </c>
      <c r="AK11149" t="str" cm="1">
        <f t="array" ref="AK11149">_xlfn._xlws.FILTER(Table4[Column1],ISNUMBER(SEARCH(Table4[Column1],MIS[[#This Row],[OrderUniqueIdentifier]])),"")</f>
        <v>LONGSHORT</v>
      </c>
    </row>
    <row r="11150" spans="1:37" x14ac:dyDescent="0.2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>
        <f>_xlfn.XLOOKUP(MIS[[#This Row],[TRADING SYMBOL]],[1]Sheet1!$D:$D,[1]Sheet1!$C:$C)</f>
        <v>3.15</v>
      </c>
      <c r="AE11150">
        <f>MIS[[#This Row],[OrderAverageTradedPrice]]*MIS[[#This Row],[OrderQuantity]]</f>
        <v>472.5</v>
      </c>
      <c r="AF11150">
        <f>MIS[[#This Row],[LTP]]*MIS[[#This Row],[OrderQuantity]]</f>
        <v>472.5</v>
      </c>
      <c r="AG11150">
        <f>IF(MIS[[#This Row],[OrderSide]]="SELL",MIS[[#This Row],[VALUE]]-MIS[[#This Row],[LIVE_VALUE]],MIS[[#This Row],[LIVE_VALUE]]-MIS[[#This Row],[VALUE]])</f>
        <v>0</v>
      </c>
      <c r="AH11150" t="str" cm="1">
        <f t="array" ref="AH111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0" t="str">
        <f>MIS[[#This Row],[TRADING SYMBOL]]</f>
        <v>NIFTY2552226300CE</v>
      </c>
      <c r="AJ11150" t="str">
        <f>IF(RIGHT(MIS[[#This Row],[Main/Hedge]],4)="MAIN","MAIN","HEDGE")</f>
        <v>HEDGE</v>
      </c>
      <c r="AK11150" t="str" cm="1">
        <f t="array" ref="AK11150">_xlfn._xlws.FILTER(Table4[Column1],ISNUMBER(SEARCH(Table4[Column1],MIS[[#This Row],[OrderUniqueIdentifier]])),"")</f>
        <v>LONGSHORT</v>
      </c>
    </row>
    <row r="11151" spans="1:37" x14ac:dyDescent="0.2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>
        <f>_xlfn.XLOOKUP(MIS[[#This Row],[TRADING SYMBOL]],[1]Sheet1!$D:$D,[1]Sheet1!$C:$C)</f>
        <v>16</v>
      </c>
      <c r="AE11151">
        <f>MIS[[#This Row],[OrderAverageTradedPrice]]*MIS[[#This Row],[OrderQuantity]]</f>
        <v>894</v>
      </c>
      <c r="AF11151">
        <f>MIS[[#This Row],[LTP]]*MIS[[#This Row],[OrderQuantity]]</f>
        <v>960</v>
      </c>
      <c r="AG11151">
        <f>IF(MIS[[#This Row],[OrderSide]]="SELL",MIS[[#This Row],[VALUE]]-MIS[[#This Row],[LIVE_VALUE]],MIS[[#This Row],[LIVE_VALUE]]-MIS[[#This Row],[VALUE]])</f>
        <v>-66</v>
      </c>
      <c r="AH11151" t="str" cm="1">
        <f t="array" ref="AH111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1" t="str">
        <f>MIS[[#This Row],[TRADING SYMBOL]]</f>
        <v>SENSEX2552084900CE</v>
      </c>
      <c r="AJ11151" t="str">
        <f>IF(RIGHT(MIS[[#This Row],[Main/Hedge]],4)="MAIN","MAIN","HEDGE")</f>
        <v>HEDGE</v>
      </c>
      <c r="AK11151" t="str" cm="1">
        <f t="array" ref="AK11151">_xlfn._xlws.FILTER(Table4[Column1],ISNUMBER(SEARCH(Table4[Column1],MIS[[#This Row],[OrderUniqueIdentifier]])),"")</f>
        <v>LONGSHORT</v>
      </c>
    </row>
    <row r="11152" spans="1:37" x14ac:dyDescent="0.2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>
        <f>_xlfn.XLOOKUP(MIS[[#This Row],[TRADING SYMBOL]],[1]Sheet1!$D:$D,[1]Sheet1!$C:$C)</f>
        <v>3.15</v>
      </c>
      <c r="AE11152">
        <f>MIS[[#This Row],[OrderAverageTradedPrice]]*MIS[[#This Row],[OrderQuantity]]</f>
        <v>472.5</v>
      </c>
      <c r="AF11152">
        <f>MIS[[#This Row],[LTP]]*MIS[[#This Row],[OrderQuantity]]</f>
        <v>472.5</v>
      </c>
      <c r="AG11152">
        <f>IF(MIS[[#This Row],[OrderSide]]="SELL",MIS[[#This Row],[VALUE]]-MIS[[#This Row],[LIVE_VALUE]],MIS[[#This Row],[LIVE_VALUE]]-MIS[[#This Row],[VALUE]])</f>
        <v>0</v>
      </c>
      <c r="AH11152" t="str" cm="1">
        <f t="array" ref="AH111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2" t="str">
        <f>MIS[[#This Row],[TRADING SYMBOL]]</f>
        <v>NIFTY2552226300CE</v>
      </c>
      <c r="AJ11152" t="str">
        <f>IF(RIGHT(MIS[[#This Row],[Main/Hedge]],4)="MAIN","MAIN","HEDGE")</f>
        <v>HEDGE</v>
      </c>
      <c r="AK11152" t="str" cm="1">
        <f t="array" ref="AK11152">_xlfn._xlws.FILTER(Table4[Column1],ISNUMBER(SEARCH(Table4[Column1],MIS[[#This Row],[OrderUniqueIdentifier]])),"")</f>
        <v>LONGSHORT</v>
      </c>
    </row>
    <row r="11153" spans="1:37" x14ac:dyDescent="0.2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>
        <f>_xlfn.XLOOKUP(MIS[[#This Row],[TRADING SYMBOL]],[1]Sheet1!$D:$D,[1]Sheet1!$C:$C)</f>
        <v>3.15</v>
      </c>
      <c r="AE11153">
        <f>MIS[[#This Row],[OrderAverageTradedPrice]]*MIS[[#This Row],[OrderQuantity]]</f>
        <v>472.5</v>
      </c>
      <c r="AF11153">
        <f>MIS[[#This Row],[LTP]]*MIS[[#This Row],[OrderQuantity]]</f>
        <v>472.5</v>
      </c>
      <c r="AG11153">
        <f>IF(MIS[[#This Row],[OrderSide]]="SELL",MIS[[#This Row],[VALUE]]-MIS[[#This Row],[LIVE_VALUE]],MIS[[#This Row],[LIVE_VALUE]]-MIS[[#This Row],[VALUE]])</f>
        <v>0</v>
      </c>
      <c r="AH11153" t="str" cm="1">
        <f t="array" ref="AH111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3" t="str">
        <f>MIS[[#This Row],[TRADING SYMBOL]]</f>
        <v>NIFTY2552226300CE</v>
      </c>
      <c r="AJ11153" t="str">
        <f>IF(RIGHT(MIS[[#This Row],[Main/Hedge]],4)="MAIN","MAIN","HEDGE")</f>
        <v>HEDGE</v>
      </c>
      <c r="AK11153" t="str" cm="1">
        <f t="array" ref="AK11153">_xlfn._xlws.FILTER(Table4[Column1],ISNUMBER(SEARCH(Table4[Column1],MIS[[#This Row],[OrderUniqueIdentifier]])),"")</f>
        <v>LONGSHORT</v>
      </c>
    </row>
    <row r="11154" spans="1:37" x14ac:dyDescent="0.2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>
        <f>_xlfn.XLOOKUP(MIS[[#This Row],[TRADING SYMBOL]],[1]Sheet1!$D:$D,[1]Sheet1!$C:$C)</f>
        <v>16</v>
      </c>
      <c r="AE11154">
        <f>MIS[[#This Row],[OrderAverageTradedPrice]]*MIS[[#This Row],[OrderQuantity]]</f>
        <v>598</v>
      </c>
      <c r="AF11154">
        <f>MIS[[#This Row],[LTP]]*MIS[[#This Row],[OrderQuantity]]</f>
        <v>640</v>
      </c>
      <c r="AG11154">
        <f>IF(MIS[[#This Row],[OrderSide]]="SELL",MIS[[#This Row],[VALUE]]-MIS[[#This Row],[LIVE_VALUE]],MIS[[#This Row],[LIVE_VALUE]]-MIS[[#This Row],[VALUE]])</f>
        <v>-42</v>
      </c>
      <c r="AH11154" t="str" cm="1">
        <f t="array" ref="AH111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4" t="str">
        <f>MIS[[#This Row],[TRADING SYMBOL]]</f>
        <v>SENSEX2552084900CE</v>
      </c>
      <c r="AJ11154" t="str">
        <f>IF(RIGHT(MIS[[#This Row],[Main/Hedge]],4)="MAIN","MAIN","HEDGE")</f>
        <v>HEDGE</v>
      </c>
      <c r="AK11154" t="str" cm="1">
        <f t="array" ref="AK11154">_xlfn._xlws.FILTER(Table4[Column1],ISNUMBER(SEARCH(Table4[Column1],MIS[[#This Row],[OrderUniqueIdentifier]])),"")</f>
        <v>LONGSHORT</v>
      </c>
    </row>
    <row r="11155" spans="1:37" x14ac:dyDescent="0.2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>
        <f>_xlfn.XLOOKUP(MIS[[#This Row],[TRADING SYMBOL]],[1]Sheet1!$D:$D,[1]Sheet1!$C:$C)</f>
        <v>3.15</v>
      </c>
      <c r="AE11155">
        <f>MIS[[#This Row],[OrderAverageTradedPrice]]*MIS[[#This Row],[OrderQuantity]]</f>
        <v>472.5</v>
      </c>
      <c r="AF11155">
        <f>MIS[[#This Row],[LTP]]*MIS[[#This Row],[OrderQuantity]]</f>
        <v>472.5</v>
      </c>
      <c r="AG11155">
        <f>IF(MIS[[#This Row],[OrderSide]]="SELL",MIS[[#This Row],[VALUE]]-MIS[[#This Row],[LIVE_VALUE]],MIS[[#This Row],[LIVE_VALUE]]-MIS[[#This Row],[VALUE]])</f>
        <v>0</v>
      </c>
      <c r="AH11155" t="str" cm="1">
        <f t="array" ref="AH111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5" t="str">
        <f>MIS[[#This Row],[TRADING SYMBOL]]</f>
        <v>NIFTY2552226300CE</v>
      </c>
      <c r="AJ11155" t="str">
        <f>IF(RIGHT(MIS[[#This Row],[Main/Hedge]],4)="MAIN","MAIN","HEDGE")</f>
        <v>HEDGE</v>
      </c>
      <c r="AK11155" t="str" cm="1">
        <f t="array" ref="AK11155">_xlfn._xlws.FILTER(Table4[Column1],ISNUMBER(SEARCH(Table4[Column1],MIS[[#This Row],[OrderUniqueIdentifier]])),"")</f>
        <v>LONGSHORT</v>
      </c>
    </row>
    <row r="11156" spans="1:37" x14ac:dyDescent="0.2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>
        <f>_xlfn.XLOOKUP(MIS[[#This Row],[TRADING SYMBOL]],[1]Sheet1!$D:$D,[1]Sheet1!$C:$C)</f>
        <v>3.15</v>
      </c>
      <c r="AE11156">
        <f>MIS[[#This Row],[OrderAverageTradedPrice]]*MIS[[#This Row],[OrderQuantity]]</f>
        <v>236.25</v>
      </c>
      <c r="AF11156">
        <f>MIS[[#This Row],[LTP]]*MIS[[#This Row],[OrderQuantity]]</f>
        <v>236.25</v>
      </c>
      <c r="AG11156">
        <f>IF(MIS[[#This Row],[OrderSide]]="SELL",MIS[[#This Row],[VALUE]]-MIS[[#This Row],[LIVE_VALUE]],MIS[[#This Row],[LIVE_VALUE]]-MIS[[#This Row],[VALUE]])</f>
        <v>0</v>
      </c>
      <c r="AH11156" t="str" cm="1">
        <f t="array" ref="AH111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6" t="str">
        <f>MIS[[#This Row],[TRADING SYMBOL]]</f>
        <v>NIFTY2552226300CE</v>
      </c>
      <c r="AJ11156" t="str">
        <f>IF(RIGHT(MIS[[#This Row],[Main/Hedge]],4)="MAIN","MAIN","HEDGE")</f>
        <v>HEDGE</v>
      </c>
      <c r="AK11156" t="str" cm="1">
        <f t="array" ref="AK11156">_xlfn._xlws.FILTER(Table4[Column1],ISNUMBER(SEARCH(Table4[Column1],MIS[[#This Row],[OrderUniqueIdentifier]])),"")</f>
        <v>LONGSHORT</v>
      </c>
    </row>
    <row r="11157" spans="1:37" x14ac:dyDescent="0.2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>
        <f>_xlfn.XLOOKUP(MIS[[#This Row],[TRADING SYMBOL]],[1]Sheet1!$D:$D,[1]Sheet1!$C:$C)</f>
        <v>16</v>
      </c>
      <c r="AE11157">
        <f>MIS[[#This Row],[OrderAverageTradedPrice]]*MIS[[#This Row],[OrderQuantity]]</f>
        <v>298</v>
      </c>
      <c r="AF11157">
        <f>MIS[[#This Row],[LTP]]*MIS[[#This Row],[OrderQuantity]]</f>
        <v>320</v>
      </c>
      <c r="AG11157">
        <f>IF(MIS[[#This Row],[OrderSide]]="SELL",MIS[[#This Row],[VALUE]]-MIS[[#This Row],[LIVE_VALUE]],MIS[[#This Row],[LIVE_VALUE]]-MIS[[#This Row],[VALUE]])</f>
        <v>-22</v>
      </c>
      <c r="AH11157" t="str" cm="1">
        <f t="array" ref="AH111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7" t="str">
        <f>MIS[[#This Row],[TRADING SYMBOL]]</f>
        <v>SENSEX2552084900CE</v>
      </c>
      <c r="AJ11157" t="str">
        <f>IF(RIGHT(MIS[[#This Row],[Main/Hedge]],4)="MAIN","MAIN","HEDGE")</f>
        <v>HEDGE</v>
      </c>
      <c r="AK11157" t="str" cm="1">
        <f t="array" ref="AK11157">_xlfn._xlws.FILTER(Table4[Column1],ISNUMBER(SEARCH(Table4[Column1],MIS[[#This Row],[OrderUniqueIdentifier]])),"")</f>
        <v>LONGSHORT</v>
      </c>
    </row>
    <row r="11158" spans="1:37" x14ac:dyDescent="0.2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>
        <f>_xlfn.XLOOKUP(MIS[[#This Row],[TRADING SYMBOL]],[1]Sheet1!$D:$D,[1]Sheet1!$C:$C)</f>
        <v>16</v>
      </c>
      <c r="AE11158">
        <f>MIS[[#This Row],[OrderAverageTradedPrice]]*MIS[[#This Row],[OrderQuantity]]</f>
        <v>1204</v>
      </c>
      <c r="AF11158">
        <f>MIS[[#This Row],[LTP]]*MIS[[#This Row],[OrderQuantity]]</f>
        <v>1280</v>
      </c>
      <c r="AG11158">
        <f>IF(MIS[[#This Row],[OrderSide]]="SELL",MIS[[#This Row],[VALUE]]-MIS[[#This Row],[LIVE_VALUE]],MIS[[#This Row],[LIVE_VALUE]]-MIS[[#This Row],[VALUE]])</f>
        <v>-76</v>
      </c>
      <c r="AH11158" t="str" cm="1">
        <f t="array" ref="AH111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8" t="str">
        <f>MIS[[#This Row],[TRADING SYMBOL]]</f>
        <v>SENSEX2552084900CE</v>
      </c>
      <c r="AJ11158" t="str">
        <f>IF(RIGHT(MIS[[#This Row],[Main/Hedge]],4)="MAIN","MAIN","HEDGE")</f>
        <v>HEDGE</v>
      </c>
      <c r="AK11158" t="str" cm="1">
        <f t="array" ref="AK11158">_xlfn._xlws.FILTER(Table4[Column1],ISNUMBER(SEARCH(Table4[Column1],MIS[[#This Row],[OrderUniqueIdentifier]])),"")</f>
        <v>LONGSHORT</v>
      </c>
    </row>
    <row r="11159" spans="1:37" x14ac:dyDescent="0.2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>
        <f>_xlfn.XLOOKUP(MIS[[#This Row],[TRADING SYMBOL]],[1]Sheet1!$D:$D,[1]Sheet1!$C:$C)</f>
        <v>16</v>
      </c>
      <c r="AE11159">
        <f>MIS[[#This Row],[OrderAverageTradedPrice]]*MIS[[#This Row],[OrderQuantity]]</f>
        <v>602</v>
      </c>
      <c r="AF11159">
        <f>MIS[[#This Row],[LTP]]*MIS[[#This Row],[OrderQuantity]]</f>
        <v>640</v>
      </c>
      <c r="AG11159">
        <f>IF(MIS[[#This Row],[OrderSide]]="SELL",MIS[[#This Row],[VALUE]]-MIS[[#This Row],[LIVE_VALUE]],MIS[[#This Row],[LIVE_VALUE]]-MIS[[#This Row],[VALUE]])</f>
        <v>-38</v>
      </c>
      <c r="AH11159" t="str" cm="1">
        <f t="array" ref="AH111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59" t="str">
        <f>MIS[[#This Row],[TRADING SYMBOL]]</f>
        <v>SENSEX2552084900CE</v>
      </c>
      <c r="AJ11159" t="str">
        <f>IF(RIGHT(MIS[[#This Row],[Main/Hedge]],4)="MAIN","MAIN","HEDGE")</f>
        <v>HEDGE</v>
      </c>
      <c r="AK11159" t="str" cm="1">
        <f t="array" ref="AK11159">_xlfn._xlws.FILTER(Table4[Column1],ISNUMBER(SEARCH(Table4[Column1],MIS[[#This Row],[OrderUniqueIdentifier]])),"")</f>
        <v>LONGSHORT</v>
      </c>
    </row>
    <row r="11160" spans="1:37" x14ac:dyDescent="0.2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>
        <f>_xlfn.XLOOKUP(MIS[[#This Row],[TRADING SYMBOL]],[1]Sheet1!$D:$D,[1]Sheet1!$C:$C)</f>
        <v>3.15</v>
      </c>
      <c r="AE11160">
        <f>MIS[[#This Row],[OrderAverageTradedPrice]]*MIS[[#This Row],[OrderQuantity]]</f>
        <v>236.25</v>
      </c>
      <c r="AF11160">
        <f>MIS[[#This Row],[LTP]]*MIS[[#This Row],[OrderQuantity]]</f>
        <v>236.25</v>
      </c>
      <c r="AG11160">
        <f>IF(MIS[[#This Row],[OrderSide]]="SELL",MIS[[#This Row],[VALUE]]-MIS[[#This Row],[LIVE_VALUE]],MIS[[#This Row],[LIVE_VALUE]]-MIS[[#This Row],[VALUE]])</f>
        <v>0</v>
      </c>
      <c r="AH11160" t="str" cm="1">
        <f t="array" ref="AH111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0" t="str">
        <f>MIS[[#This Row],[TRADING SYMBOL]]</f>
        <v>NIFTY2552226300CE</v>
      </c>
      <c r="AJ11160" t="str">
        <f>IF(RIGHT(MIS[[#This Row],[Main/Hedge]],4)="MAIN","MAIN","HEDGE")</f>
        <v>HEDGE</v>
      </c>
      <c r="AK11160" t="str" cm="1">
        <f t="array" ref="AK11160">_xlfn._xlws.FILTER(Table4[Column1],ISNUMBER(SEARCH(Table4[Column1],MIS[[#This Row],[OrderUniqueIdentifier]])),"")</f>
        <v>LONGSHORT</v>
      </c>
    </row>
    <row r="11161" spans="1:37" x14ac:dyDescent="0.2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>
        <f>_xlfn.XLOOKUP(MIS[[#This Row],[TRADING SYMBOL]],[1]Sheet1!$D:$D,[1]Sheet1!$C:$C)</f>
        <v>3.15</v>
      </c>
      <c r="AE11161">
        <f>MIS[[#This Row],[OrderAverageTradedPrice]]*MIS[[#This Row],[OrderQuantity]]</f>
        <v>945</v>
      </c>
      <c r="AF11161">
        <f>MIS[[#This Row],[LTP]]*MIS[[#This Row],[OrderQuantity]]</f>
        <v>945</v>
      </c>
      <c r="AG11161">
        <f>IF(MIS[[#This Row],[OrderSide]]="SELL",MIS[[#This Row],[VALUE]]-MIS[[#This Row],[LIVE_VALUE]],MIS[[#This Row],[LIVE_VALUE]]-MIS[[#This Row],[VALUE]])</f>
        <v>0</v>
      </c>
      <c r="AH11161" t="str" cm="1">
        <f t="array" ref="AH111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1" t="str">
        <f>MIS[[#This Row],[TRADING SYMBOL]]</f>
        <v>NIFTY2552226300CE</v>
      </c>
      <c r="AJ11161" t="str">
        <f>IF(RIGHT(MIS[[#This Row],[Main/Hedge]],4)="MAIN","MAIN","HEDGE")</f>
        <v>HEDGE</v>
      </c>
      <c r="AK11161" t="str" cm="1">
        <f t="array" ref="AK11161">_xlfn._xlws.FILTER(Table4[Column1],ISNUMBER(SEARCH(Table4[Column1],MIS[[#This Row],[OrderUniqueIdentifier]])),"")</f>
        <v>LONGSHORT</v>
      </c>
    </row>
    <row r="11162" spans="1:37" x14ac:dyDescent="0.2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>
        <f>_xlfn.XLOOKUP(MIS[[#This Row],[TRADING SYMBOL]],[1]Sheet1!$D:$D,[1]Sheet1!$C:$C)</f>
        <v>16</v>
      </c>
      <c r="AE11162">
        <f>MIS[[#This Row],[OrderAverageTradedPrice]]*MIS[[#This Row],[OrderQuantity]]</f>
        <v>2093</v>
      </c>
      <c r="AF11162">
        <f>MIS[[#This Row],[LTP]]*MIS[[#This Row],[OrderQuantity]]</f>
        <v>2240</v>
      </c>
      <c r="AG11162">
        <f>IF(MIS[[#This Row],[OrderSide]]="SELL",MIS[[#This Row],[VALUE]]-MIS[[#This Row],[LIVE_VALUE]],MIS[[#This Row],[LIVE_VALUE]]-MIS[[#This Row],[VALUE]])</f>
        <v>-147</v>
      </c>
      <c r="AH11162" t="str" cm="1">
        <f t="array" ref="AH111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2" t="str">
        <f>MIS[[#This Row],[TRADING SYMBOL]]</f>
        <v>SENSEX2552084900CE</v>
      </c>
      <c r="AJ11162" t="str">
        <f>IF(RIGHT(MIS[[#This Row],[Main/Hedge]],4)="MAIN","MAIN","HEDGE")</f>
        <v>HEDGE</v>
      </c>
      <c r="AK11162" t="str" cm="1">
        <f t="array" ref="AK11162">_xlfn._xlws.FILTER(Table4[Column1],ISNUMBER(SEARCH(Table4[Column1],MIS[[#This Row],[OrderUniqueIdentifier]])),"")</f>
        <v>LONGSHORT</v>
      </c>
    </row>
    <row r="11163" spans="1:37" x14ac:dyDescent="0.2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>
        <f>_xlfn.XLOOKUP(MIS[[#This Row],[TRADING SYMBOL]],[1]Sheet1!$D:$D,[1]Sheet1!$C:$C)</f>
        <v>3.15</v>
      </c>
      <c r="AE11163">
        <f>MIS[[#This Row],[OrderAverageTradedPrice]]*MIS[[#This Row],[OrderQuantity]]</f>
        <v>236.25</v>
      </c>
      <c r="AF11163">
        <f>MIS[[#This Row],[LTP]]*MIS[[#This Row],[OrderQuantity]]</f>
        <v>236.25</v>
      </c>
      <c r="AG11163">
        <f>IF(MIS[[#This Row],[OrderSide]]="SELL",MIS[[#This Row],[VALUE]]-MIS[[#This Row],[LIVE_VALUE]],MIS[[#This Row],[LIVE_VALUE]]-MIS[[#This Row],[VALUE]])</f>
        <v>0</v>
      </c>
      <c r="AH11163" t="str" cm="1">
        <f t="array" ref="AH111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3" t="str">
        <f>MIS[[#This Row],[TRADING SYMBOL]]</f>
        <v>NIFTY2552226300CE</v>
      </c>
      <c r="AJ11163" t="str">
        <f>IF(RIGHT(MIS[[#This Row],[Main/Hedge]],4)="MAIN","MAIN","HEDGE")</f>
        <v>HEDGE</v>
      </c>
      <c r="AK11163" t="str" cm="1">
        <f t="array" ref="AK11163">_xlfn._xlws.FILTER(Table4[Column1],ISNUMBER(SEARCH(Table4[Column1],MIS[[#This Row],[OrderUniqueIdentifier]])),"")</f>
        <v>LONGSHORT</v>
      </c>
    </row>
    <row r="11164" spans="1:37" x14ac:dyDescent="0.2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>
        <f>_xlfn.XLOOKUP(MIS[[#This Row],[TRADING SYMBOL]],[1]Sheet1!$D:$D,[1]Sheet1!$C:$C)</f>
        <v>16</v>
      </c>
      <c r="AE11164">
        <f>MIS[[#This Row],[OrderAverageTradedPrice]]*MIS[[#This Row],[OrderQuantity]]</f>
        <v>600</v>
      </c>
      <c r="AF11164">
        <f>MIS[[#This Row],[LTP]]*MIS[[#This Row],[OrderQuantity]]</f>
        <v>640</v>
      </c>
      <c r="AG11164">
        <f>IF(MIS[[#This Row],[OrderSide]]="SELL",MIS[[#This Row],[VALUE]]-MIS[[#This Row],[LIVE_VALUE]],MIS[[#This Row],[LIVE_VALUE]]-MIS[[#This Row],[VALUE]])</f>
        <v>-40</v>
      </c>
      <c r="AH11164" t="str" cm="1">
        <f t="array" ref="AH111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4" t="str">
        <f>MIS[[#This Row],[TRADING SYMBOL]]</f>
        <v>SENSEX2552084900CE</v>
      </c>
      <c r="AJ11164" t="str">
        <f>IF(RIGHT(MIS[[#This Row],[Main/Hedge]],4)="MAIN","MAIN","HEDGE")</f>
        <v>HEDGE</v>
      </c>
      <c r="AK11164" t="str" cm="1">
        <f t="array" ref="AK11164">_xlfn._xlws.FILTER(Table4[Column1],ISNUMBER(SEARCH(Table4[Column1],MIS[[#This Row],[OrderUniqueIdentifier]])),"")</f>
        <v>LONGSHORT</v>
      </c>
    </row>
    <row r="11165" spans="1:37" x14ac:dyDescent="0.2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>
        <f>_xlfn.XLOOKUP(MIS[[#This Row],[TRADING SYMBOL]],[1]Sheet1!$D:$D,[1]Sheet1!$C:$C)</f>
        <v>3.15</v>
      </c>
      <c r="AE11165">
        <f>MIS[[#This Row],[OrderAverageTradedPrice]]*MIS[[#This Row],[OrderQuantity]]</f>
        <v>1181.25</v>
      </c>
      <c r="AF11165">
        <f>MIS[[#This Row],[LTP]]*MIS[[#This Row],[OrderQuantity]]</f>
        <v>1181.25</v>
      </c>
      <c r="AG11165">
        <f>IF(MIS[[#This Row],[OrderSide]]="SELL",MIS[[#This Row],[VALUE]]-MIS[[#This Row],[LIVE_VALUE]],MIS[[#This Row],[LIVE_VALUE]]-MIS[[#This Row],[VALUE]])</f>
        <v>0</v>
      </c>
      <c r="AH11165" t="str" cm="1">
        <f t="array" ref="AH111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5" t="str">
        <f>MIS[[#This Row],[TRADING SYMBOL]]</f>
        <v>NIFTY2552226300CE</v>
      </c>
      <c r="AJ11165" t="str">
        <f>IF(RIGHT(MIS[[#This Row],[Main/Hedge]],4)="MAIN","MAIN","HEDGE")</f>
        <v>HEDGE</v>
      </c>
      <c r="AK11165" t="str" cm="1">
        <f t="array" ref="AK11165">_xlfn._xlws.FILTER(Table4[Column1],ISNUMBER(SEARCH(Table4[Column1],MIS[[#This Row],[OrderUniqueIdentifier]])),"")</f>
        <v>LONGSHORT</v>
      </c>
    </row>
    <row r="11166" spans="1:37" x14ac:dyDescent="0.2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>
        <f>_xlfn.XLOOKUP(MIS[[#This Row],[TRADING SYMBOL]],[1]Sheet1!$D:$D,[1]Sheet1!$C:$C)</f>
        <v>16</v>
      </c>
      <c r="AE11166">
        <f>MIS[[#This Row],[OrderAverageTradedPrice]]*MIS[[#This Row],[OrderQuantity]]</f>
        <v>2086</v>
      </c>
      <c r="AF11166">
        <f>MIS[[#This Row],[LTP]]*MIS[[#This Row],[OrderQuantity]]</f>
        <v>2240</v>
      </c>
      <c r="AG11166">
        <f>IF(MIS[[#This Row],[OrderSide]]="SELL",MIS[[#This Row],[VALUE]]-MIS[[#This Row],[LIVE_VALUE]],MIS[[#This Row],[LIVE_VALUE]]-MIS[[#This Row],[VALUE]])</f>
        <v>-154</v>
      </c>
      <c r="AH11166" t="str" cm="1">
        <f t="array" ref="AH111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6" t="str">
        <f>MIS[[#This Row],[TRADING SYMBOL]]</f>
        <v>SENSEX2552084900CE</v>
      </c>
      <c r="AJ11166" t="str">
        <f>IF(RIGHT(MIS[[#This Row],[Main/Hedge]],4)="MAIN","MAIN","HEDGE")</f>
        <v>HEDGE</v>
      </c>
      <c r="AK11166" t="str" cm="1">
        <f t="array" ref="AK11166">_xlfn._xlws.FILTER(Table4[Column1],ISNUMBER(SEARCH(Table4[Column1],MIS[[#This Row],[OrderUniqueIdentifier]])),"")</f>
        <v>LONGSHORT</v>
      </c>
    </row>
    <row r="11167" spans="1:37" x14ac:dyDescent="0.2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>
        <f>_xlfn.XLOOKUP(MIS[[#This Row],[TRADING SYMBOL]],[1]Sheet1!$D:$D,[1]Sheet1!$C:$C)</f>
        <v>3.15</v>
      </c>
      <c r="AE11167">
        <f>MIS[[#This Row],[OrderAverageTradedPrice]]*MIS[[#This Row],[OrderQuantity]]</f>
        <v>236.25</v>
      </c>
      <c r="AF11167">
        <f>MIS[[#This Row],[LTP]]*MIS[[#This Row],[OrderQuantity]]</f>
        <v>236.25</v>
      </c>
      <c r="AG11167">
        <f>IF(MIS[[#This Row],[OrderSide]]="SELL",MIS[[#This Row],[VALUE]]-MIS[[#This Row],[LIVE_VALUE]],MIS[[#This Row],[LIVE_VALUE]]-MIS[[#This Row],[VALUE]])</f>
        <v>0</v>
      </c>
      <c r="AH11167" t="str" cm="1">
        <f t="array" ref="AH111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7" t="str">
        <f>MIS[[#This Row],[TRADING SYMBOL]]</f>
        <v>NIFTY2552226300CE</v>
      </c>
      <c r="AJ11167" t="str">
        <f>IF(RIGHT(MIS[[#This Row],[Main/Hedge]],4)="MAIN","MAIN","HEDGE")</f>
        <v>HEDGE</v>
      </c>
      <c r="AK11167" t="str" cm="1">
        <f t="array" ref="AK11167">_xlfn._xlws.FILTER(Table4[Column1],ISNUMBER(SEARCH(Table4[Column1],MIS[[#This Row],[OrderUniqueIdentifier]])),"")</f>
        <v>LONGSHORT</v>
      </c>
    </row>
    <row r="11168" spans="1:37" x14ac:dyDescent="0.2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>
        <f>_xlfn.XLOOKUP(MIS[[#This Row],[TRADING SYMBOL]],[1]Sheet1!$D:$D,[1]Sheet1!$C:$C)</f>
        <v>16</v>
      </c>
      <c r="AE11168">
        <f>MIS[[#This Row],[OrderAverageTradedPrice]]*MIS[[#This Row],[OrderQuantity]]</f>
        <v>299</v>
      </c>
      <c r="AF11168">
        <f>MIS[[#This Row],[LTP]]*MIS[[#This Row],[OrderQuantity]]</f>
        <v>320</v>
      </c>
      <c r="AG11168">
        <f>IF(MIS[[#This Row],[OrderSide]]="SELL",MIS[[#This Row],[VALUE]]-MIS[[#This Row],[LIVE_VALUE]],MIS[[#This Row],[LIVE_VALUE]]-MIS[[#This Row],[VALUE]])</f>
        <v>-21</v>
      </c>
      <c r="AH11168" t="str" cm="1">
        <f t="array" ref="AH111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8" t="str">
        <f>MIS[[#This Row],[TRADING SYMBOL]]</f>
        <v>SENSEX2552084900CE</v>
      </c>
      <c r="AJ11168" t="str">
        <f>IF(RIGHT(MIS[[#This Row],[Main/Hedge]],4)="MAIN","MAIN","HEDGE")</f>
        <v>HEDGE</v>
      </c>
      <c r="AK11168" t="str" cm="1">
        <f t="array" ref="AK11168">_xlfn._xlws.FILTER(Table4[Column1],ISNUMBER(SEARCH(Table4[Column1],MIS[[#This Row],[OrderUniqueIdentifier]])),"")</f>
        <v>LONGSHORT</v>
      </c>
    </row>
    <row r="11169" spans="1:37" x14ac:dyDescent="0.2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>
        <f>_xlfn.XLOOKUP(MIS[[#This Row],[TRADING SYMBOL]],[1]Sheet1!$D:$D,[1]Sheet1!$C:$C)</f>
        <v>3.15</v>
      </c>
      <c r="AE11169">
        <f>MIS[[#This Row],[OrderAverageTradedPrice]]*MIS[[#This Row],[OrderQuantity]]</f>
        <v>236.25</v>
      </c>
      <c r="AF11169">
        <f>MIS[[#This Row],[LTP]]*MIS[[#This Row],[OrderQuantity]]</f>
        <v>236.25</v>
      </c>
      <c r="AG11169">
        <f>IF(MIS[[#This Row],[OrderSide]]="SELL",MIS[[#This Row],[VALUE]]-MIS[[#This Row],[LIVE_VALUE]],MIS[[#This Row],[LIVE_VALUE]]-MIS[[#This Row],[VALUE]])</f>
        <v>0</v>
      </c>
      <c r="AH11169" t="str" cm="1">
        <f t="array" ref="AH111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69" t="str">
        <f>MIS[[#This Row],[TRADING SYMBOL]]</f>
        <v>NIFTY2552226300CE</v>
      </c>
      <c r="AJ11169" t="str">
        <f>IF(RIGHT(MIS[[#This Row],[Main/Hedge]],4)="MAIN","MAIN","HEDGE")</f>
        <v>HEDGE</v>
      </c>
      <c r="AK11169" t="str" cm="1">
        <f t="array" ref="AK11169">_xlfn._xlws.FILTER(Table4[Column1],ISNUMBER(SEARCH(Table4[Column1],MIS[[#This Row],[OrderUniqueIdentifier]])),"")</f>
        <v>LONGSHORT</v>
      </c>
    </row>
    <row r="11170" spans="1:37" x14ac:dyDescent="0.2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>
        <f>_xlfn.XLOOKUP(MIS[[#This Row],[TRADING SYMBOL]],[1]Sheet1!$D:$D,[1]Sheet1!$C:$C)</f>
        <v>16</v>
      </c>
      <c r="AE11170">
        <f>MIS[[#This Row],[OrderAverageTradedPrice]]*MIS[[#This Row],[OrderQuantity]]</f>
        <v>596</v>
      </c>
      <c r="AF11170">
        <f>MIS[[#This Row],[LTP]]*MIS[[#This Row],[OrderQuantity]]</f>
        <v>640</v>
      </c>
      <c r="AG11170">
        <f>IF(MIS[[#This Row],[OrderSide]]="SELL",MIS[[#This Row],[VALUE]]-MIS[[#This Row],[LIVE_VALUE]],MIS[[#This Row],[LIVE_VALUE]]-MIS[[#This Row],[VALUE]])</f>
        <v>-44</v>
      </c>
      <c r="AH11170" t="str" cm="1">
        <f t="array" ref="AH11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0" t="str">
        <f>MIS[[#This Row],[TRADING SYMBOL]]</f>
        <v>SENSEX2552084900CE</v>
      </c>
      <c r="AJ11170" t="str">
        <f>IF(RIGHT(MIS[[#This Row],[Main/Hedge]],4)="MAIN","MAIN","HEDGE")</f>
        <v>HEDGE</v>
      </c>
      <c r="AK11170" t="str" cm="1">
        <f t="array" ref="AK11170">_xlfn._xlws.FILTER(Table4[Column1],ISNUMBER(SEARCH(Table4[Column1],MIS[[#This Row],[OrderUniqueIdentifier]])),"")</f>
        <v>LONGSHORT</v>
      </c>
    </row>
    <row r="11171" spans="1:37" x14ac:dyDescent="0.2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>
        <f>_xlfn.XLOOKUP(MIS[[#This Row],[TRADING SYMBOL]],[1]Sheet1!$D:$D,[1]Sheet1!$C:$C)</f>
        <v>3.15</v>
      </c>
      <c r="AE11171">
        <f>MIS[[#This Row],[OrderAverageTradedPrice]]*MIS[[#This Row],[OrderQuantity]]</f>
        <v>236.25</v>
      </c>
      <c r="AF11171">
        <f>MIS[[#This Row],[LTP]]*MIS[[#This Row],[OrderQuantity]]</f>
        <v>236.25</v>
      </c>
      <c r="AG11171">
        <f>IF(MIS[[#This Row],[OrderSide]]="SELL",MIS[[#This Row],[VALUE]]-MIS[[#This Row],[LIVE_VALUE]],MIS[[#This Row],[LIVE_VALUE]]-MIS[[#This Row],[VALUE]])</f>
        <v>0</v>
      </c>
      <c r="AH11171" t="str" cm="1">
        <f t="array" ref="AH11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1" t="str">
        <f>MIS[[#This Row],[TRADING SYMBOL]]</f>
        <v>NIFTY2552226300CE</v>
      </c>
      <c r="AJ11171" t="str">
        <f>IF(RIGHT(MIS[[#This Row],[Main/Hedge]],4)="MAIN","MAIN","HEDGE")</f>
        <v>HEDGE</v>
      </c>
      <c r="AK11171" t="str" cm="1">
        <f t="array" ref="AK11171">_xlfn._xlws.FILTER(Table4[Column1],ISNUMBER(SEARCH(Table4[Column1],MIS[[#This Row],[OrderUniqueIdentifier]])),"")</f>
        <v>LONGSHORT</v>
      </c>
    </row>
    <row r="11172" spans="1:37" x14ac:dyDescent="0.2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>
        <f>_xlfn.XLOOKUP(MIS[[#This Row],[TRADING SYMBOL]],[1]Sheet1!$D:$D,[1]Sheet1!$C:$C)</f>
        <v>16</v>
      </c>
      <c r="AE11172">
        <f>MIS[[#This Row],[OrderAverageTradedPrice]]*MIS[[#This Row],[OrderQuantity]]</f>
        <v>299</v>
      </c>
      <c r="AF11172">
        <f>MIS[[#This Row],[LTP]]*MIS[[#This Row],[OrderQuantity]]</f>
        <v>320</v>
      </c>
      <c r="AG11172">
        <f>IF(MIS[[#This Row],[OrderSide]]="SELL",MIS[[#This Row],[VALUE]]-MIS[[#This Row],[LIVE_VALUE]],MIS[[#This Row],[LIVE_VALUE]]-MIS[[#This Row],[VALUE]])</f>
        <v>-21</v>
      </c>
      <c r="AH11172" t="str" cm="1">
        <f t="array" ref="AH111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2" t="str">
        <f>MIS[[#This Row],[TRADING SYMBOL]]</f>
        <v>SENSEX2552084900CE</v>
      </c>
      <c r="AJ11172" t="str">
        <f>IF(RIGHT(MIS[[#This Row],[Main/Hedge]],4)="MAIN","MAIN","HEDGE")</f>
        <v>HEDGE</v>
      </c>
      <c r="AK11172" t="str" cm="1">
        <f t="array" ref="AK11172">_xlfn._xlws.FILTER(Table4[Column1],ISNUMBER(SEARCH(Table4[Column1],MIS[[#This Row],[OrderUniqueIdentifier]])),"")</f>
        <v>LONGSHORT</v>
      </c>
    </row>
    <row r="11173" spans="1:37" x14ac:dyDescent="0.2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>
        <f>_xlfn.XLOOKUP(MIS[[#This Row],[TRADING SYMBOL]],[1]Sheet1!$D:$D,[1]Sheet1!$C:$C)</f>
        <v>16</v>
      </c>
      <c r="AE11173">
        <f>MIS[[#This Row],[OrderAverageTradedPrice]]*MIS[[#This Row],[OrderQuantity]]</f>
        <v>900</v>
      </c>
      <c r="AF11173">
        <f>MIS[[#This Row],[LTP]]*MIS[[#This Row],[OrderQuantity]]</f>
        <v>960</v>
      </c>
      <c r="AG11173">
        <f>IF(MIS[[#This Row],[OrderSide]]="SELL",MIS[[#This Row],[VALUE]]-MIS[[#This Row],[LIVE_VALUE]],MIS[[#This Row],[LIVE_VALUE]]-MIS[[#This Row],[VALUE]])</f>
        <v>-60</v>
      </c>
      <c r="AH11173" t="str" cm="1">
        <f t="array" ref="AH11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3" t="str">
        <f>MIS[[#This Row],[TRADING SYMBOL]]</f>
        <v>SENSEX2552084900CE</v>
      </c>
      <c r="AJ11173" t="str">
        <f>IF(RIGHT(MIS[[#This Row],[Main/Hedge]],4)="MAIN","MAIN","HEDGE")</f>
        <v>HEDGE</v>
      </c>
      <c r="AK11173" t="str" cm="1">
        <f t="array" ref="AK11173">_xlfn._xlws.FILTER(Table4[Column1],ISNUMBER(SEARCH(Table4[Column1],MIS[[#This Row],[OrderUniqueIdentifier]])),"")</f>
        <v>LONGSHORT</v>
      </c>
    </row>
    <row r="11174" spans="1:37" x14ac:dyDescent="0.2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>
        <f>_xlfn.XLOOKUP(MIS[[#This Row],[TRADING SYMBOL]],[1]Sheet1!$D:$D,[1]Sheet1!$C:$C)</f>
        <v>3.15</v>
      </c>
      <c r="AE11174">
        <f>MIS[[#This Row],[OrderAverageTradedPrice]]*MIS[[#This Row],[OrderQuantity]]</f>
        <v>236.25</v>
      </c>
      <c r="AF11174">
        <f>MIS[[#This Row],[LTP]]*MIS[[#This Row],[OrderQuantity]]</f>
        <v>236.25</v>
      </c>
      <c r="AG11174">
        <f>IF(MIS[[#This Row],[OrderSide]]="SELL",MIS[[#This Row],[VALUE]]-MIS[[#This Row],[LIVE_VALUE]],MIS[[#This Row],[LIVE_VALUE]]-MIS[[#This Row],[VALUE]])</f>
        <v>0</v>
      </c>
      <c r="AH11174" t="str" cm="1">
        <f t="array" ref="AH11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4" t="str">
        <f>MIS[[#This Row],[TRADING SYMBOL]]</f>
        <v>NIFTY2552226300CE</v>
      </c>
      <c r="AJ11174" t="str">
        <f>IF(RIGHT(MIS[[#This Row],[Main/Hedge]],4)="MAIN","MAIN","HEDGE")</f>
        <v>HEDGE</v>
      </c>
      <c r="AK11174" t="str" cm="1">
        <f t="array" ref="AK11174">_xlfn._xlws.FILTER(Table4[Column1],ISNUMBER(SEARCH(Table4[Column1],MIS[[#This Row],[OrderUniqueIdentifier]])),"")</f>
        <v>LONGSHORT</v>
      </c>
    </row>
    <row r="11175" spans="1:37" x14ac:dyDescent="0.2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>
        <f>_xlfn.XLOOKUP(MIS[[#This Row],[TRADING SYMBOL]],[1]Sheet1!$D:$D,[1]Sheet1!$C:$C)</f>
        <v>16</v>
      </c>
      <c r="AE11175">
        <f>MIS[[#This Row],[OrderAverageTradedPrice]]*MIS[[#This Row],[OrderQuantity]]</f>
        <v>600</v>
      </c>
      <c r="AF11175">
        <f>MIS[[#This Row],[LTP]]*MIS[[#This Row],[OrderQuantity]]</f>
        <v>640</v>
      </c>
      <c r="AG11175">
        <f>IF(MIS[[#This Row],[OrderSide]]="SELL",MIS[[#This Row],[VALUE]]-MIS[[#This Row],[LIVE_VALUE]],MIS[[#This Row],[LIVE_VALUE]]-MIS[[#This Row],[VALUE]])</f>
        <v>-40</v>
      </c>
      <c r="AH11175" t="str" cm="1">
        <f t="array" ref="AH11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5" t="str">
        <f>MIS[[#This Row],[TRADING SYMBOL]]</f>
        <v>SENSEX2552084900CE</v>
      </c>
      <c r="AJ11175" t="str">
        <f>IF(RIGHT(MIS[[#This Row],[Main/Hedge]],4)="MAIN","MAIN","HEDGE")</f>
        <v>HEDGE</v>
      </c>
      <c r="AK11175" t="str" cm="1">
        <f t="array" ref="AK11175">_xlfn._xlws.FILTER(Table4[Column1],ISNUMBER(SEARCH(Table4[Column1],MIS[[#This Row],[OrderUniqueIdentifier]])),"")</f>
        <v>LONGSHORT</v>
      </c>
    </row>
    <row r="11176" spans="1:37" x14ac:dyDescent="0.2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>
        <f>_xlfn.XLOOKUP(MIS[[#This Row],[TRADING SYMBOL]],[1]Sheet1!$D:$D,[1]Sheet1!$C:$C)</f>
        <v>3.15</v>
      </c>
      <c r="AE11176">
        <f>MIS[[#This Row],[OrderAverageTradedPrice]]*MIS[[#This Row],[OrderQuantity]]</f>
        <v>945</v>
      </c>
      <c r="AF11176">
        <f>MIS[[#This Row],[LTP]]*MIS[[#This Row],[OrderQuantity]]</f>
        <v>945</v>
      </c>
      <c r="AG11176">
        <f>IF(MIS[[#This Row],[OrderSide]]="SELL",MIS[[#This Row],[VALUE]]-MIS[[#This Row],[LIVE_VALUE]],MIS[[#This Row],[LIVE_VALUE]]-MIS[[#This Row],[VALUE]])</f>
        <v>0</v>
      </c>
      <c r="AH11176" t="str" cm="1">
        <f t="array" ref="AH11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6" t="str">
        <f>MIS[[#This Row],[TRADING SYMBOL]]</f>
        <v>NIFTY2552226300CE</v>
      </c>
      <c r="AJ11176" t="str">
        <f>IF(RIGHT(MIS[[#This Row],[Main/Hedge]],4)="MAIN","MAIN","HEDGE")</f>
        <v>HEDGE</v>
      </c>
      <c r="AK11176" t="str" cm="1">
        <f t="array" ref="AK11176">_xlfn._xlws.FILTER(Table4[Column1],ISNUMBER(SEARCH(Table4[Column1],MIS[[#This Row],[OrderUniqueIdentifier]])),"")</f>
        <v>LONGSHORT</v>
      </c>
    </row>
    <row r="11177" spans="1:37" x14ac:dyDescent="0.2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>
        <f>_xlfn.XLOOKUP(MIS[[#This Row],[TRADING SYMBOL]],[1]Sheet1!$D:$D,[1]Sheet1!$C:$C)</f>
        <v>16</v>
      </c>
      <c r="AE11177">
        <f>MIS[[#This Row],[OrderAverageTradedPrice]]*MIS[[#This Row],[OrderQuantity]]</f>
        <v>1505</v>
      </c>
      <c r="AF11177">
        <f>MIS[[#This Row],[LTP]]*MIS[[#This Row],[OrderQuantity]]</f>
        <v>1600</v>
      </c>
      <c r="AG11177">
        <f>IF(MIS[[#This Row],[OrderSide]]="SELL",MIS[[#This Row],[VALUE]]-MIS[[#This Row],[LIVE_VALUE]],MIS[[#This Row],[LIVE_VALUE]]-MIS[[#This Row],[VALUE]])</f>
        <v>-95</v>
      </c>
      <c r="AH11177" t="str" cm="1">
        <f t="array" ref="AH11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7" t="str">
        <f>MIS[[#This Row],[TRADING SYMBOL]]</f>
        <v>SENSEX2552084900CE</v>
      </c>
      <c r="AJ11177" t="str">
        <f>IF(RIGHT(MIS[[#This Row],[Main/Hedge]],4)="MAIN","MAIN","HEDGE")</f>
        <v>HEDGE</v>
      </c>
      <c r="AK11177" t="str" cm="1">
        <f t="array" ref="AK11177">_xlfn._xlws.FILTER(Table4[Column1],ISNUMBER(SEARCH(Table4[Column1],MIS[[#This Row],[OrderUniqueIdentifier]])),"")</f>
        <v>LONGSHORT</v>
      </c>
    </row>
    <row r="11178" spans="1:37" x14ac:dyDescent="0.2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>
        <f>_xlfn.XLOOKUP(MIS[[#This Row],[TRADING SYMBOL]],[1]Sheet1!$D:$D,[1]Sheet1!$C:$C)</f>
        <v>3.15</v>
      </c>
      <c r="AE11178">
        <f>MIS[[#This Row],[OrderAverageTradedPrice]]*MIS[[#This Row],[OrderQuantity]]</f>
        <v>236.25</v>
      </c>
      <c r="AF11178">
        <f>MIS[[#This Row],[LTP]]*MIS[[#This Row],[OrderQuantity]]</f>
        <v>236.25</v>
      </c>
      <c r="AG11178">
        <f>IF(MIS[[#This Row],[OrderSide]]="SELL",MIS[[#This Row],[VALUE]]-MIS[[#This Row],[LIVE_VALUE]],MIS[[#This Row],[LIVE_VALUE]]-MIS[[#This Row],[VALUE]])</f>
        <v>0</v>
      </c>
      <c r="AH11178" t="str" cm="1">
        <f t="array" ref="AH11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8" t="str">
        <f>MIS[[#This Row],[TRADING SYMBOL]]</f>
        <v>NIFTY2552226300CE</v>
      </c>
      <c r="AJ11178" t="str">
        <f>IF(RIGHT(MIS[[#This Row],[Main/Hedge]],4)="MAIN","MAIN","HEDGE")</f>
        <v>HEDGE</v>
      </c>
      <c r="AK11178" t="str" cm="1">
        <f t="array" ref="AK11178">_xlfn._xlws.FILTER(Table4[Column1],ISNUMBER(SEARCH(Table4[Column1],MIS[[#This Row],[OrderUniqueIdentifier]])),"")</f>
        <v>LONGSHORT</v>
      </c>
    </row>
    <row r="11179" spans="1:37" x14ac:dyDescent="0.2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>
        <f>_xlfn.XLOOKUP(MIS[[#This Row],[TRADING SYMBOL]],[1]Sheet1!$D:$D,[1]Sheet1!$C:$C)</f>
        <v>59.85</v>
      </c>
      <c r="AE11179">
        <f>MIS[[#This Row],[OrderAverageTradedPrice]]*MIS[[#This Row],[OrderQuantity]]</f>
        <v>8344</v>
      </c>
      <c r="AF11179">
        <f>MIS[[#This Row],[LTP]]*MIS[[#This Row],[OrderQuantity]]</f>
        <v>8379</v>
      </c>
      <c r="AG11179">
        <f>IF(MIS[[#This Row],[OrderSide]]="SELL",MIS[[#This Row],[VALUE]]-MIS[[#This Row],[LIVE_VALUE]],MIS[[#This Row],[LIVE_VALUE]]-MIS[[#This Row],[VALUE]])</f>
        <v>-35</v>
      </c>
      <c r="AH11179" t="str" cm="1">
        <f t="array" ref="AH11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79" t="str">
        <f>MIS[[#This Row],[TRADING SYMBOL]]</f>
        <v>SENSEX2552083900CE</v>
      </c>
      <c r="AJ11179" t="str">
        <f>IF(RIGHT(MIS[[#This Row],[Main/Hedge]],4)="MAIN","MAIN","HEDGE")</f>
        <v>HEDGE</v>
      </c>
      <c r="AK11179" t="str" cm="1">
        <f t="array" ref="AK11179">_xlfn._xlws.FILTER(Table4[Column1],ISNUMBER(SEARCH(Table4[Column1],MIS[[#This Row],[OrderUniqueIdentifier]])),"")</f>
        <v>LONGSHORT</v>
      </c>
    </row>
    <row r="11180" spans="1:37" x14ac:dyDescent="0.2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>
        <f>_xlfn.XLOOKUP(MIS[[#This Row],[TRADING SYMBOL]],[1]Sheet1!$D:$D,[1]Sheet1!$C:$C)</f>
        <v>37.299999999999997</v>
      </c>
      <c r="AE11180">
        <f>MIS[[#This Row],[OrderAverageTradedPrice]]*MIS[[#This Row],[OrderQuantity]]</f>
        <v>14100</v>
      </c>
      <c r="AF11180">
        <f>MIS[[#This Row],[LTP]]*MIS[[#This Row],[OrderQuantity]]</f>
        <v>13987.499999999998</v>
      </c>
      <c r="AG11180">
        <f>IF(MIS[[#This Row],[OrderSide]]="SELL",MIS[[#This Row],[VALUE]]-MIS[[#This Row],[LIVE_VALUE]],MIS[[#This Row],[LIVE_VALUE]]-MIS[[#This Row],[VALUE]])</f>
        <v>112.50000000000182</v>
      </c>
      <c r="AH11180" t="str" cm="1">
        <f t="array" ref="AH11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0" t="str">
        <f>MIS[[#This Row],[TRADING SYMBOL]]</f>
        <v>NIFTY2552225500CE</v>
      </c>
      <c r="AJ11180" t="str">
        <f>IF(RIGHT(MIS[[#This Row],[Main/Hedge]],4)="MAIN","MAIN","HEDGE")</f>
        <v>HEDGE</v>
      </c>
      <c r="AK11180" t="str" cm="1">
        <f t="array" ref="AK11180">_xlfn._xlws.FILTER(Table4[Column1],ISNUMBER(SEARCH(Table4[Column1],MIS[[#This Row],[OrderUniqueIdentifier]])),"")</f>
        <v>LONGSHORT</v>
      </c>
    </row>
    <row r="11181" spans="1:37" x14ac:dyDescent="0.2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>
        <f>_xlfn.XLOOKUP(MIS[[#This Row],[TRADING SYMBOL]],[1]Sheet1!$D:$D,[1]Sheet1!$C:$C)</f>
        <v>16</v>
      </c>
      <c r="AE11181">
        <f>MIS[[#This Row],[OrderAverageTradedPrice]]*MIS[[#This Row],[OrderQuantity]]</f>
        <v>7449</v>
      </c>
      <c r="AF11181">
        <f>MIS[[#This Row],[LTP]]*MIS[[#This Row],[OrderQuantity]]</f>
        <v>8000</v>
      </c>
      <c r="AG11181">
        <f>IF(MIS[[#This Row],[OrderSide]]="SELL",MIS[[#This Row],[VALUE]]-MIS[[#This Row],[LIVE_VALUE]],MIS[[#This Row],[LIVE_VALUE]]-MIS[[#This Row],[VALUE]])</f>
        <v>-551</v>
      </c>
      <c r="AH11181" t="str" cm="1">
        <f t="array" ref="AH11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1" t="str">
        <f>MIS[[#This Row],[TRADING SYMBOL]]</f>
        <v>SENSEX2552084900CE</v>
      </c>
      <c r="AJ11181" t="str">
        <f>IF(RIGHT(MIS[[#This Row],[Main/Hedge]],4)="MAIN","MAIN","HEDGE")</f>
        <v>HEDGE</v>
      </c>
      <c r="AK11181" t="str" cm="1">
        <f t="array" ref="AK11181">_xlfn._xlws.FILTER(Table4[Column1],ISNUMBER(SEARCH(Table4[Column1],MIS[[#This Row],[OrderUniqueIdentifier]])),"")</f>
        <v>LONGSHORT</v>
      </c>
    </row>
    <row r="11182" spans="1:37" x14ac:dyDescent="0.2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>
        <f>_xlfn.XLOOKUP(MIS[[#This Row],[TRADING SYMBOL]],[1]Sheet1!$D:$D,[1]Sheet1!$C:$C)</f>
        <v>3.15</v>
      </c>
      <c r="AE11182">
        <f>MIS[[#This Row],[OrderAverageTradedPrice]]*MIS[[#This Row],[OrderQuantity]]</f>
        <v>4961.25</v>
      </c>
      <c r="AF11182">
        <f>MIS[[#This Row],[LTP]]*MIS[[#This Row],[OrderQuantity]]</f>
        <v>4961.25</v>
      </c>
      <c r="AG11182">
        <f>IF(MIS[[#This Row],[OrderSide]]="SELL",MIS[[#This Row],[VALUE]]-MIS[[#This Row],[LIVE_VALUE]],MIS[[#This Row],[LIVE_VALUE]]-MIS[[#This Row],[VALUE]])</f>
        <v>0</v>
      </c>
      <c r="AH11182" t="str" cm="1">
        <f t="array" ref="AH11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2" t="str">
        <f>MIS[[#This Row],[TRADING SYMBOL]]</f>
        <v>NIFTY2552226300CE</v>
      </c>
      <c r="AJ11182" t="str">
        <f>IF(RIGHT(MIS[[#This Row],[Main/Hedge]],4)="MAIN","MAIN","HEDGE")</f>
        <v>HEDGE</v>
      </c>
      <c r="AK11182" t="str" cm="1">
        <f t="array" ref="AK11182">_xlfn._xlws.FILTER(Table4[Column1],ISNUMBER(SEARCH(Table4[Column1],MIS[[#This Row],[OrderUniqueIdentifier]])),"")</f>
        <v>LONGSHORT</v>
      </c>
    </row>
    <row r="11183" spans="1:37" x14ac:dyDescent="0.2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>
        <f>_xlfn.XLOOKUP(MIS[[#This Row],[TRADING SYMBOL]],[1]Sheet1!$D:$D,[1]Sheet1!$C:$C)</f>
        <v>3.15</v>
      </c>
      <c r="AE11183">
        <f>MIS[[#This Row],[OrderAverageTradedPrice]]*MIS[[#This Row],[OrderQuantity]]</f>
        <v>708.75</v>
      </c>
      <c r="AF11183">
        <f>MIS[[#This Row],[LTP]]*MIS[[#This Row],[OrderQuantity]]</f>
        <v>708.75</v>
      </c>
      <c r="AG11183">
        <f>IF(MIS[[#This Row],[OrderSide]]="SELL",MIS[[#This Row],[VALUE]]-MIS[[#This Row],[LIVE_VALUE]],MIS[[#This Row],[LIVE_VALUE]]-MIS[[#This Row],[VALUE]])</f>
        <v>0</v>
      </c>
      <c r="AH11183" t="str" cm="1">
        <f t="array" ref="AH11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3" t="str">
        <f>MIS[[#This Row],[TRADING SYMBOL]]</f>
        <v>NIFTY2552226300CE</v>
      </c>
      <c r="AJ11183" t="str">
        <f>IF(RIGHT(MIS[[#This Row],[Main/Hedge]],4)="MAIN","MAIN","HEDGE")</f>
        <v>HEDGE</v>
      </c>
      <c r="AK11183" t="str" cm="1">
        <f t="array" ref="AK11183">_xlfn._xlws.FILTER(Table4[Column1],ISNUMBER(SEARCH(Table4[Column1],MIS[[#This Row],[OrderUniqueIdentifier]])),"")</f>
        <v>LONGSHORT</v>
      </c>
    </row>
    <row r="11184" spans="1:37" x14ac:dyDescent="0.2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>
        <f>_xlfn.XLOOKUP(MIS[[#This Row],[TRADING SYMBOL]],[1]Sheet1!$D:$D,[1]Sheet1!$C:$C)</f>
        <v>16</v>
      </c>
      <c r="AE11184">
        <f>MIS[[#This Row],[OrderAverageTradedPrice]]*MIS[[#This Row],[OrderQuantity]]</f>
        <v>1495</v>
      </c>
      <c r="AF11184">
        <f>MIS[[#This Row],[LTP]]*MIS[[#This Row],[OrderQuantity]]</f>
        <v>1600</v>
      </c>
      <c r="AG11184">
        <f>IF(MIS[[#This Row],[OrderSide]]="SELL",MIS[[#This Row],[VALUE]]-MIS[[#This Row],[LIVE_VALUE]],MIS[[#This Row],[LIVE_VALUE]]-MIS[[#This Row],[VALUE]])</f>
        <v>-105</v>
      </c>
      <c r="AH11184" t="str" cm="1">
        <f t="array" ref="AH11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4" t="str">
        <f>MIS[[#This Row],[TRADING SYMBOL]]</f>
        <v>SENSEX2552084900CE</v>
      </c>
      <c r="AJ11184" t="str">
        <f>IF(RIGHT(MIS[[#This Row],[Main/Hedge]],4)="MAIN","MAIN","HEDGE")</f>
        <v>HEDGE</v>
      </c>
      <c r="AK11184" t="str" cm="1">
        <f t="array" ref="AK11184">_xlfn._xlws.FILTER(Table4[Column1],ISNUMBER(SEARCH(Table4[Column1],MIS[[#This Row],[OrderUniqueIdentifier]])),"")</f>
        <v>LONGSHORT</v>
      </c>
    </row>
    <row r="11185" spans="1:37" x14ac:dyDescent="0.2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>
        <f>_xlfn.XLOOKUP(MIS[[#This Row],[TRADING SYMBOL]],[1]Sheet1!$D:$D,[1]Sheet1!$C:$C)</f>
        <v>16</v>
      </c>
      <c r="AE11185">
        <f>MIS[[#This Row],[OrderAverageTradedPrice]]*MIS[[#This Row],[OrderQuantity]]</f>
        <v>7475</v>
      </c>
      <c r="AF11185">
        <f>MIS[[#This Row],[LTP]]*MIS[[#This Row],[OrderQuantity]]</f>
        <v>8000</v>
      </c>
      <c r="AG11185">
        <f>IF(MIS[[#This Row],[OrderSide]]="SELL",MIS[[#This Row],[VALUE]]-MIS[[#This Row],[LIVE_VALUE]],MIS[[#This Row],[LIVE_VALUE]]-MIS[[#This Row],[VALUE]])</f>
        <v>-525</v>
      </c>
      <c r="AH11185" t="str" cm="1">
        <f t="array" ref="AH11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5" t="str">
        <f>MIS[[#This Row],[TRADING SYMBOL]]</f>
        <v>SENSEX2552084900CE</v>
      </c>
      <c r="AJ11185" t="str">
        <f>IF(RIGHT(MIS[[#This Row],[Main/Hedge]],4)="MAIN","MAIN","HEDGE")</f>
        <v>HEDGE</v>
      </c>
      <c r="AK11185" t="str" cm="1">
        <f t="array" ref="AK11185">_xlfn._xlws.FILTER(Table4[Column1],ISNUMBER(SEARCH(Table4[Column1],MIS[[#This Row],[OrderUniqueIdentifier]])),"")</f>
        <v>LONGSHORT</v>
      </c>
    </row>
    <row r="11186" spans="1:37" x14ac:dyDescent="0.2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>
        <f>_xlfn.XLOOKUP(MIS[[#This Row],[TRADING SYMBOL]],[1]Sheet1!$D:$D,[1]Sheet1!$C:$C)</f>
        <v>16</v>
      </c>
      <c r="AE11186">
        <f>MIS[[#This Row],[OrderAverageTradedPrice]]*MIS[[#This Row],[OrderQuantity]]</f>
        <v>2091.9999999999941</v>
      </c>
      <c r="AF11186">
        <f>MIS[[#This Row],[LTP]]*MIS[[#This Row],[OrderQuantity]]</f>
        <v>2240</v>
      </c>
      <c r="AG11186">
        <f>IF(MIS[[#This Row],[OrderSide]]="SELL",MIS[[#This Row],[VALUE]]-MIS[[#This Row],[LIVE_VALUE]],MIS[[#This Row],[LIVE_VALUE]]-MIS[[#This Row],[VALUE]])</f>
        <v>-148.00000000000591</v>
      </c>
      <c r="AH11186" t="str" cm="1">
        <f t="array" ref="AH11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6" t="str">
        <f>MIS[[#This Row],[TRADING SYMBOL]]</f>
        <v>SENSEX2552084900CE</v>
      </c>
      <c r="AJ11186" t="str">
        <f>IF(RIGHT(MIS[[#This Row],[Main/Hedge]],4)="MAIN","MAIN","HEDGE")</f>
        <v>HEDGE</v>
      </c>
      <c r="AK11186" t="str" cm="1">
        <f t="array" ref="AK11186">_xlfn._xlws.FILTER(Table4[Column1],ISNUMBER(SEARCH(Table4[Column1],MIS[[#This Row],[OrderUniqueIdentifier]])),"")</f>
        <v>LONGSHORT</v>
      </c>
    </row>
    <row r="11187" spans="1:37" x14ac:dyDescent="0.2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>
        <f>_xlfn.XLOOKUP(MIS[[#This Row],[TRADING SYMBOL]],[1]Sheet1!$D:$D,[1]Sheet1!$C:$C)</f>
        <v>3.15</v>
      </c>
      <c r="AE11187">
        <f>MIS[[#This Row],[OrderAverageTradedPrice]]*MIS[[#This Row],[OrderQuantity]]</f>
        <v>945</v>
      </c>
      <c r="AF11187">
        <f>MIS[[#This Row],[LTP]]*MIS[[#This Row],[OrderQuantity]]</f>
        <v>945</v>
      </c>
      <c r="AG11187">
        <f>IF(MIS[[#This Row],[OrderSide]]="SELL",MIS[[#This Row],[VALUE]]-MIS[[#This Row],[LIVE_VALUE]],MIS[[#This Row],[LIVE_VALUE]]-MIS[[#This Row],[VALUE]])</f>
        <v>0</v>
      </c>
      <c r="AH11187" t="str" cm="1">
        <f t="array" ref="AH11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7" t="str">
        <f>MIS[[#This Row],[TRADING SYMBOL]]</f>
        <v>NIFTY2552226300CE</v>
      </c>
      <c r="AJ11187" t="str">
        <f>IF(RIGHT(MIS[[#This Row],[Main/Hedge]],4)="MAIN","MAIN","HEDGE")</f>
        <v>HEDGE</v>
      </c>
      <c r="AK11187" t="str" cm="1">
        <f t="array" ref="AK11187">_xlfn._xlws.FILTER(Table4[Column1],ISNUMBER(SEARCH(Table4[Column1],MIS[[#This Row],[OrderUniqueIdentifier]])),"")</f>
        <v>LONGSHORT</v>
      </c>
    </row>
    <row r="11188" spans="1:37" x14ac:dyDescent="0.2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>
        <f>_xlfn.XLOOKUP(MIS[[#This Row],[TRADING SYMBOL]],[1]Sheet1!$D:$D,[1]Sheet1!$C:$C)</f>
        <v>16</v>
      </c>
      <c r="AE11188">
        <f>MIS[[#This Row],[OrderAverageTradedPrice]]*MIS[[#This Row],[OrderQuantity]]</f>
        <v>1788</v>
      </c>
      <c r="AF11188">
        <f>MIS[[#This Row],[LTP]]*MIS[[#This Row],[OrderQuantity]]</f>
        <v>1920</v>
      </c>
      <c r="AG11188">
        <f>IF(MIS[[#This Row],[OrderSide]]="SELL",MIS[[#This Row],[VALUE]]-MIS[[#This Row],[LIVE_VALUE]],MIS[[#This Row],[LIVE_VALUE]]-MIS[[#This Row],[VALUE]])</f>
        <v>-132</v>
      </c>
      <c r="AH11188" t="str" cm="1">
        <f t="array" ref="AH11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8" t="str">
        <f>MIS[[#This Row],[TRADING SYMBOL]]</f>
        <v>SENSEX2552084900CE</v>
      </c>
      <c r="AJ11188" t="str">
        <f>IF(RIGHT(MIS[[#This Row],[Main/Hedge]],4)="MAIN","MAIN","HEDGE")</f>
        <v>HEDGE</v>
      </c>
      <c r="AK11188" t="str" cm="1">
        <f t="array" ref="AK11188">_xlfn._xlws.FILTER(Table4[Column1],ISNUMBER(SEARCH(Table4[Column1],MIS[[#This Row],[OrderUniqueIdentifier]])),"")</f>
        <v>LONGSHORT</v>
      </c>
    </row>
    <row r="11189" spans="1:37" x14ac:dyDescent="0.2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>
        <f>_xlfn.XLOOKUP(MIS[[#This Row],[TRADING SYMBOL]],[1]Sheet1!$D:$D,[1]Sheet1!$C:$C)</f>
        <v>3.15</v>
      </c>
      <c r="AE11189">
        <f>MIS[[#This Row],[OrderAverageTradedPrice]]*MIS[[#This Row],[OrderQuantity]]</f>
        <v>708.75</v>
      </c>
      <c r="AF11189">
        <f>MIS[[#This Row],[LTP]]*MIS[[#This Row],[OrderQuantity]]</f>
        <v>708.75</v>
      </c>
      <c r="AG11189">
        <f>IF(MIS[[#This Row],[OrderSide]]="SELL",MIS[[#This Row],[VALUE]]-MIS[[#This Row],[LIVE_VALUE]],MIS[[#This Row],[LIVE_VALUE]]-MIS[[#This Row],[VALUE]])</f>
        <v>0</v>
      </c>
      <c r="AH11189" t="str" cm="1">
        <f t="array" ref="AH11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89" t="str">
        <f>MIS[[#This Row],[TRADING SYMBOL]]</f>
        <v>NIFTY2552226300CE</v>
      </c>
      <c r="AJ11189" t="str">
        <f>IF(RIGHT(MIS[[#This Row],[Main/Hedge]],4)="MAIN","MAIN","HEDGE")</f>
        <v>HEDGE</v>
      </c>
      <c r="AK11189" t="str" cm="1">
        <f t="array" ref="AK11189">_xlfn._xlws.FILTER(Table4[Column1],ISNUMBER(SEARCH(Table4[Column1],MIS[[#This Row],[OrderUniqueIdentifier]])),"")</f>
        <v>LONGSHORT</v>
      </c>
    </row>
    <row r="11190" spans="1:37" x14ac:dyDescent="0.2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>
        <f>_xlfn.XLOOKUP(MIS[[#This Row],[TRADING SYMBOL]],[1]Sheet1!$D:$D,[1]Sheet1!$C:$C)</f>
        <v>3.15</v>
      </c>
      <c r="AE11190">
        <f>MIS[[#This Row],[OrderAverageTradedPrice]]*MIS[[#This Row],[OrderQuantity]]</f>
        <v>1417.5</v>
      </c>
      <c r="AF11190">
        <f>MIS[[#This Row],[LTP]]*MIS[[#This Row],[OrderQuantity]]</f>
        <v>1417.5</v>
      </c>
      <c r="AG11190">
        <f>IF(MIS[[#This Row],[OrderSide]]="SELL",MIS[[#This Row],[VALUE]]-MIS[[#This Row],[LIVE_VALUE]],MIS[[#This Row],[LIVE_VALUE]]-MIS[[#This Row],[VALUE]])</f>
        <v>0</v>
      </c>
      <c r="AH11190" t="str" cm="1">
        <f t="array" ref="AH11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0" t="str">
        <f>MIS[[#This Row],[TRADING SYMBOL]]</f>
        <v>NIFTY2552226300CE</v>
      </c>
      <c r="AJ11190" t="str">
        <f>IF(RIGHT(MIS[[#This Row],[Main/Hedge]],4)="MAIN","MAIN","HEDGE")</f>
        <v>HEDGE</v>
      </c>
      <c r="AK11190" t="str" cm="1">
        <f t="array" ref="AK11190">_xlfn._xlws.FILTER(Table4[Column1],ISNUMBER(SEARCH(Table4[Column1],MIS[[#This Row],[OrderUniqueIdentifier]])),"")</f>
        <v>LONGSHORT</v>
      </c>
    </row>
    <row r="11191" spans="1:37" x14ac:dyDescent="0.2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>
        <f>_xlfn.XLOOKUP(MIS[[#This Row],[TRADING SYMBOL]],[1]Sheet1!$D:$D,[1]Sheet1!$C:$C)</f>
        <v>3.15</v>
      </c>
      <c r="AE11191">
        <f>MIS[[#This Row],[OrderAverageTradedPrice]]*MIS[[#This Row],[OrderQuantity]]</f>
        <v>1181.25</v>
      </c>
      <c r="AF11191">
        <f>MIS[[#This Row],[LTP]]*MIS[[#This Row],[OrderQuantity]]</f>
        <v>1181.25</v>
      </c>
      <c r="AG11191">
        <f>IF(MIS[[#This Row],[OrderSide]]="SELL",MIS[[#This Row],[VALUE]]-MIS[[#This Row],[LIVE_VALUE]],MIS[[#This Row],[LIVE_VALUE]]-MIS[[#This Row],[VALUE]])</f>
        <v>0</v>
      </c>
      <c r="AH11191" t="str" cm="1">
        <f t="array" ref="AH11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1" t="str">
        <f>MIS[[#This Row],[TRADING SYMBOL]]</f>
        <v>NIFTY2552226300CE</v>
      </c>
      <c r="AJ11191" t="str">
        <f>IF(RIGHT(MIS[[#This Row],[Main/Hedge]],4)="MAIN","MAIN","HEDGE")</f>
        <v>HEDGE</v>
      </c>
      <c r="AK11191" t="str" cm="1">
        <f t="array" ref="AK11191">_xlfn._xlws.FILTER(Table4[Column1],ISNUMBER(SEARCH(Table4[Column1],MIS[[#This Row],[OrderUniqueIdentifier]])),"")</f>
        <v>LONGSHORT</v>
      </c>
    </row>
    <row r="11192" spans="1:37" x14ac:dyDescent="0.2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>
        <f>_xlfn.XLOOKUP(MIS[[#This Row],[TRADING SYMBOL]],[1]Sheet1!$D:$D,[1]Sheet1!$C:$C)</f>
        <v>3.15</v>
      </c>
      <c r="AE11192">
        <f>MIS[[#This Row],[OrderAverageTradedPrice]]*MIS[[#This Row],[OrderQuantity]]</f>
        <v>945</v>
      </c>
      <c r="AF11192">
        <f>MIS[[#This Row],[LTP]]*MIS[[#This Row],[OrderQuantity]]</f>
        <v>945</v>
      </c>
      <c r="AG11192">
        <f>IF(MIS[[#This Row],[OrderSide]]="SELL",MIS[[#This Row],[VALUE]]-MIS[[#This Row],[LIVE_VALUE]],MIS[[#This Row],[LIVE_VALUE]]-MIS[[#This Row],[VALUE]])</f>
        <v>0</v>
      </c>
      <c r="AH11192" t="str" cm="1">
        <f t="array" ref="AH11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2" t="str">
        <f>MIS[[#This Row],[TRADING SYMBOL]]</f>
        <v>NIFTY2552226300CE</v>
      </c>
      <c r="AJ11192" t="str">
        <f>IF(RIGHT(MIS[[#This Row],[Main/Hedge]],4)="MAIN","MAIN","HEDGE")</f>
        <v>HEDGE</v>
      </c>
      <c r="AK11192" t="str" cm="1">
        <f t="array" ref="AK11192">_xlfn._xlws.FILTER(Table4[Column1],ISNUMBER(SEARCH(Table4[Column1],MIS[[#This Row],[OrderUniqueIdentifier]])),"")</f>
        <v>LONGSHORT</v>
      </c>
    </row>
    <row r="11193" spans="1:37" x14ac:dyDescent="0.2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>
        <f>_xlfn.XLOOKUP(MIS[[#This Row],[TRADING SYMBOL]],[1]Sheet1!$D:$D,[1]Sheet1!$C:$C)</f>
        <v>3.15</v>
      </c>
      <c r="AE11193">
        <f>MIS[[#This Row],[OrderAverageTradedPrice]]*MIS[[#This Row],[OrderQuantity]]</f>
        <v>236.25</v>
      </c>
      <c r="AF11193">
        <f>MIS[[#This Row],[LTP]]*MIS[[#This Row],[OrderQuantity]]</f>
        <v>236.25</v>
      </c>
      <c r="AG11193">
        <f>IF(MIS[[#This Row],[OrderSide]]="SELL",MIS[[#This Row],[VALUE]]-MIS[[#This Row],[LIVE_VALUE]],MIS[[#This Row],[LIVE_VALUE]]-MIS[[#This Row],[VALUE]])</f>
        <v>0</v>
      </c>
      <c r="AH11193" t="str" cm="1">
        <f t="array" ref="AH11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3" t="str">
        <f>MIS[[#This Row],[TRADING SYMBOL]]</f>
        <v>NIFTY2552226300CE</v>
      </c>
      <c r="AJ11193" t="str">
        <f>IF(RIGHT(MIS[[#This Row],[Main/Hedge]],4)="MAIN","MAIN","HEDGE")</f>
        <v>HEDGE</v>
      </c>
      <c r="AK11193" t="str" cm="1">
        <f t="array" ref="AK11193">_xlfn._xlws.FILTER(Table4[Column1],ISNUMBER(SEARCH(Table4[Column1],MIS[[#This Row],[OrderUniqueIdentifier]])),"")</f>
        <v>LONGSHORT</v>
      </c>
    </row>
    <row r="11194" spans="1:37" x14ac:dyDescent="0.2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>
        <f>_xlfn.XLOOKUP(MIS[[#This Row],[TRADING SYMBOL]],[1]Sheet1!$D:$D,[1]Sheet1!$C:$C)</f>
        <v>16</v>
      </c>
      <c r="AE11194">
        <f>MIS[[#This Row],[OrderAverageTradedPrice]]*MIS[[#This Row],[OrderQuantity]]</f>
        <v>298</v>
      </c>
      <c r="AF11194">
        <f>MIS[[#This Row],[LTP]]*MIS[[#This Row],[OrderQuantity]]</f>
        <v>320</v>
      </c>
      <c r="AG11194">
        <f>IF(MIS[[#This Row],[OrderSide]]="SELL",MIS[[#This Row],[VALUE]]-MIS[[#This Row],[LIVE_VALUE]],MIS[[#This Row],[LIVE_VALUE]]-MIS[[#This Row],[VALUE]])</f>
        <v>-22</v>
      </c>
      <c r="AH11194" t="str" cm="1">
        <f t="array" ref="AH11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4" t="str">
        <f>MIS[[#This Row],[TRADING SYMBOL]]</f>
        <v>SENSEX2552084900CE</v>
      </c>
      <c r="AJ11194" t="str">
        <f>IF(RIGHT(MIS[[#This Row],[Main/Hedge]],4)="MAIN","MAIN","HEDGE")</f>
        <v>HEDGE</v>
      </c>
      <c r="AK11194" t="str" cm="1">
        <f t="array" ref="AK11194">_xlfn._xlws.FILTER(Table4[Column1],ISNUMBER(SEARCH(Table4[Column1],MIS[[#This Row],[OrderUniqueIdentifier]])),"")</f>
        <v>LONGSHORT</v>
      </c>
    </row>
    <row r="11195" spans="1:37" x14ac:dyDescent="0.2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>
        <f>_xlfn.XLOOKUP(MIS[[#This Row],[TRADING SYMBOL]],[1]Sheet1!$D:$D,[1]Sheet1!$C:$C)</f>
        <v>37.299999999999997</v>
      </c>
      <c r="AE11195">
        <f>MIS[[#This Row],[OrderAverageTradedPrice]]*MIS[[#This Row],[OrderQuantity]]</f>
        <v>8471.25</v>
      </c>
      <c r="AF11195">
        <f>MIS[[#This Row],[LTP]]*MIS[[#This Row],[OrderQuantity]]</f>
        <v>8392.5</v>
      </c>
      <c r="AG11195">
        <f>IF(MIS[[#This Row],[OrderSide]]="SELL",MIS[[#This Row],[VALUE]]-MIS[[#This Row],[LIVE_VALUE]],MIS[[#This Row],[LIVE_VALUE]]-MIS[[#This Row],[VALUE]])</f>
        <v>78.75</v>
      </c>
      <c r="AH11195" t="str" cm="1">
        <f t="array" ref="AH11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5" t="str">
        <f>MIS[[#This Row],[TRADING SYMBOL]]</f>
        <v>NIFTY2552225500CE</v>
      </c>
      <c r="AJ11195" t="str">
        <f>IF(RIGHT(MIS[[#This Row],[Main/Hedge]],4)="MAIN","MAIN","HEDGE")</f>
        <v>HEDGE</v>
      </c>
      <c r="AK11195" t="str" cm="1">
        <f t="array" ref="AK11195">_xlfn._xlws.FILTER(Table4[Column1],ISNUMBER(SEARCH(Table4[Column1],MIS[[#This Row],[OrderUniqueIdentifier]])),"")</f>
        <v>LONGSHORT</v>
      </c>
    </row>
    <row r="11196" spans="1:37" x14ac:dyDescent="0.2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>
        <f>_xlfn.XLOOKUP(MIS[[#This Row],[TRADING SYMBOL]],[1]Sheet1!$D:$D,[1]Sheet1!$C:$C)</f>
        <v>16</v>
      </c>
      <c r="AE11196">
        <f>MIS[[#This Row],[OrderAverageTradedPrice]]*MIS[[#This Row],[OrderQuantity]]</f>
        <v>894</v>
      </c>
      <c r="AF11196">
        <f>MIS[[#This Row],[LTP]]*MIS[[#This Row],[OrderQuantity]]</f>
        <v>960</v>
      </c>
      <c r="AG11196">
        <f>IF(MIS[[#This Row],[OrderSide]]="SELL",MIS[[#This Row],[VALUE]]-MIS[[#This Row],[LIVE_VALUE]],MIS[[#This Row],[LIVE_VALUE]]-MIS[[#This Row],[VALUE]])</f>
        <v>-66</v>
      </c>
      <c r="AH11196" t="str" cm="1">
        <f t="array" ref="AH11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6" t="str">
        <f>MIS[[#This Row],[TRADING SYMBOL]]</f>
        <v>SENSEX2552084900CE</v>
      </c>
      <c r="AJ11196" t="str">
        <f>IF(RIGHT(MIS[[#This Row],[Main/Hedge]],4)="MAIN","MAIN","HEDGE")</f>
        <v>HEDGE</v>
      </c>
      <c r="AK11196" t="str" cm="1">
        <f t="array" ref="AK11196">_xlfn._xlws.FILTER(Table4[Column1],ISNUMBER(SEARCH(Table4[Column1],MIS[[#This Row],[OrderUniqueIdentifier]])),"")</f>
        <v>LONGSHORT</v>
      </c>
    </row>
    <row r="11197" spans="1:37" x14ac:dyDescent="0.2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>
        <f>_xlfn.XLOOKUP(MIS[[#This Row],[TRADING SYMBOL]],[1]Sheet1!$D:$D,[1]Sheet1!$C:$C)</f>
        <v>16</v>
      </c>
      <c r="AE11197">
        <f>MIS[[#This Row],[OrderAverageTradedPrice]]*MIS[[#This Row],[OrderQuantity]]</f>
        <v>897</v>
      </c>
      <c r="AF11197">
        <f>MIS[[#This Row],[LTP]]*MIS[[#This Row],[OrderQuantity]]</f>
        <v>960</v>
      </c>
      <c r="AG11197">
        <f>IF(MIS[[#This Row],[OrderSide]]="SELL",MIS[[#This Row],[VALUE]]-MIS[[#This Row],[LIVE_VALUE]],MIS[[#This Row],[LIVE_VALUE]]-MIS[[#This Row],[VALUE]])</f>
        <v>-63</v>
      </c>
      <c r="AH11197" t="str" cm="1">
        <f t="array" ref="AH11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7" t="str">
        <f>MIS[[#This Row],[TRADING SYMBOL]]</f>
        <v>SENSEX2552084900CE</v>
      </c>
      <c r="AJ11197" t="str">
        <f>IF(RIGHT(MIS[[#This Row],[Main/Hedge]],4)="MAIN","MAIN","HEDGE")</f>
        <v>HEDGE</v>
      </c>
      <c r="AK11197" t="str" cm="1">
        <f t="array" ref="AK11197">_xlfn._xlws.FILTER(Table4[Column1],ISNUMBER(SEARCH(Table4[Column1],MIS[[#This Row],[OrderUniqueIdentifier]])),"")</f>
        <v>LONGSHORT</v>
      </c>
    </row>
    <row r="11198" spans="1:37" x14ac:dyDescent="0.2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>
        <f>_xlfn.XLOOKUP(MIS[[#This Row],[TRADING SYMBOL]],[1]Sheet1!$D:$D,[1]Sheet1!$C:$C)</f>
        <v>3.15</v>
      </c>
      <c r="AE11198">
        <f>MIS[[#This Row],[OrderAverageTradedPrice]]*MIS[[#This Row],[OrderQuantity]]</f>
        <v>236.25</v>
      </c>
      <c r="AF11198">
        <f>MIS[[#This Row],[LTP]]*MIS[[#This Row],[OrderQuantity]]</f>
        <v>236.25</v>
      </c>
      <c r="AG11198">
        <f>IF(MIS[[#This Row],[OrderSide]]="SELL",MIS[[#This Row],[VALUE]]-MIS[[#This Row],[LIVE_VALUE]],MIS[[#This Row],[LIVE_VALUE]]-MIS[[#This Row],[VALUE]])</f>
        <v>0</v>
      </c>
      <c r="AH11198" t="str" cm="1">
        <f t="array" ref="AH11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8" t="str">
        <f>MIS[[#This Row],[TRADING SYMBOL]]</f>
        <v>NIFTY2552226300CE</v>
      </c>
      <c r="AJ11198" t="str">
        <f>IF(RIGHT(MIS[[#This Row],[Main/Hedge]],4)="MAIN","MAIN","HEDGE")</f>
        <v>HEDGE</v>
      </c>
      <c r="AK11198" t="str" cm="1">
        <f t="array" ref="AK11198">_xlfn._xlws.FILTER(Table4[Column1],ISNUMBER(SEARCH(Table4[Column1],MIS[[#This Row],[OrderUniqueIdentifier]])),"")</f>
        <v>LONGSHORT</v>
      </c>
    </row>
    <row r="11199" spans="1:37" x14ac:dyDescent="0.2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>
        <f>_xlfn.XLOOKUP(MIS[[#This Row],[TRADING SYMBOL]],[1]Sheet1!$D:$D,[1]Sheet1!$C:$C)</f>
        <v>16</v>
      </c>
      <c r="AE11199">
        <f>MIS[[#This Row],[OrderAverageTradedPrice]]*MIS[[#This Row],[OrderQuantity]]</f>
        <v>298</v>
      </c>
      <c r="AF11199">
        <f>MIS[[#This Row],[LTP]]*MIS[[#This Row],[OrderQuantity]]</f>
        <v>320</v>
      </c>
      <c r="AG11199">
        <f>IF(MIS[[#This Row],[OrderSide]]="SELL",MIS[[#This Row],[VALUE]]-MIS[[#This Row],[LIVE_VALUE]],MIS[[#This Row],[LIVE_VALUE]]-MIS[[#This Row],[VALUE]])</f>
        <v>-22</v>
      </c>
      <c r="AH11199" t="str" cm="1">
        <f t="array" ref="AH11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199" t="str">
        <f>MIS[[#This Row],[TRADING SYMBOL]]</f>
        <v>SENSEX2552084900CE</v>
      </c>
      <c r="AJ11199" t="str">
        <f>IF(RIGHT(MIS[[#This Row],[Main/Hedge]],4)="MAIN","MAIN","HEDGE")</f>
        <v>HEDGE</v>
      </c>
      <c r="AK11199" t="str" cm="1">
        <f t="array" ref="AK11199">_xlfn._xlws.FILTER(Table4[Column1],ISNUMBER(SEARCH(Table4[Column1],MIS[[#This Row],[OrderUniqueIdentifier]])),"")</f>
        <v>LONGSHORT</v>
      </c>
    </row>
    <row r="11200" spans="1:37" x14ac:dyDescent="0.2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>
        <f>_xlfn.XLOOKUP(MIS[[#This Row],[TRADING SYMBOL]],[1]Sheet1!$D:$D,[1]Sheet1!$C:$C)</f>
        <v>3.15</v>
      </c>
      <c r="AE11200">
        <f>MIS[[#This Row],[OrderAverageTradedPrice]]*MIS[[#This Row],[OrderQuantity]]</f>
        <v>236.25</v>
      </c>
      <c r="AF11200">
        <f>MIS[[#This Row],[LTP]]*MIS[[#This Row],[OrderQuantity]]</f>
        <v>236.25</v>
      </c>
      <c r="AG11200">
        <f>IF(MIS[[#This Row],[OrderSide]]="SELL",MIS[[#This Row],[VALUE]]-MIS[[#This Row],[LIVE_VALUE]],MIS[[#This Row],[LIVE_VALUE]]-MIS[[#This Row],[VALUE]])</f>
        <v>0</v>
      </c>
      <c r="AH11200" t="str" cm="1">
        <f t="array" ref="AH11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0" t="str">
        <f>MIS[[#This Row],[TRADING SYMBOL]]</f>
        <v>NIFTY2552226300CE</v>
      </c>
      <c r="AJ11200" t="str">
        <f>IF(RIGHT(MIS[[#This Row],[Main/Hedge]],4)="MAIN","MAIN","HEDGE")</f>
        <v>HEDGE</v>
      </c>
      <c r="AK11200" t="str" cm="1">
        <f t="array" ref="AK11200">_xlfn._xlws.FILTER(Table4[Column1],ISNUMBER(SEARCH(Table4[Column1],MIS[[#This Row],[OrderUniqueIdentifier]])),"")</f>
        <v>LONGSHORT</v>
      </c>
    </row>
    <row r="11201" spans="1:37" x14ac:dyDescent="0.2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>
        <f>_xlfn.XLOOKUP(MIS[[#This Row],[TRADING SYMBOL]],[1]Sheet1!$D:$D,[1]Sheet1!$C:$C)</f>
        <v>16</v>
      </c>
      <c r="AE11201">
        <f>MIS[[#This Row],[OrderAverageTradedPrice]]*MIS[[#This Row],[OrderQuantity]]</f>
        <v>298</v>
      </c>
      <c r="AF11201">
        <f>MIS[[#This Row],[LTP]]*MIS[[#This Row],[OrderQuantity]]</f>
        <v>320</v>
      </c>
      <c r="AG11201">
        <f>IF(MIS[[#This Row],[OrderSide]]="SELL",MIS[[#This Row],[VALUE]]-MIS[[#This Row],[LIVE_VALUE]],MIS[[#This Row],[LIVE_VALUE]]-MIS[[#This Row],[VALUE]])</f>
        <v>-22</v>
      </c>
      <c r="AH11201" t="str" cm="1">
        <f t="array" ref="AH11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1" t="str">
        <f>MIS[[#This Row],[TRADING SYMBOL]]</f>
        <v>SENSEX2552084900CE</v>
      </c>
      <c r="AJ11201" t="str">
        <f>IF(RIGHT(MIS[[#This Row],[Main/Hedge]],4)="MAIN","MAIN","HEDGE")</f>
        <v>HEDGE</v>
      </c>
      <c r="AK11201" t="str" cm="1">
        <f t="array" ref="AK11201">_xlfn._xlws.FILTER(Table4[Column1],ISNUMBER(SEARCH(Table4[Column1],MIS[[#This Row],[OrderUniqueIdentifier]])),"")</f>
        <v>LONGSHORT</v>
      </c>
    </row>
    <row r="11202" spans="1:37" x14ac:dyDescent="0.2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>
        <f>_xlfn.XLOOKUP(MIS[[#This Row],[TRADING SYMBOL]],[1]Sheet1!$D:$D,[1]Sheet1!$C:$C)</f>
        <v>3.15</v>
      </c>
      <c r="AE11202">
        <f>MIS[[#This Row],[OrderAverageTradedPrice]]*MIS[[#This Row],[OrderQuantity]]</f>
        <v>236.25</v>
      </c>
      <c r="AF11202">
        <f>MIS[[#This Row],[LTP]]*MIS[[#This Row],[OrderQuantity]]</f>
        <v>236.25</v>
      </c>
      <c r="AG11202">
        <f>IF(MIS[[#This Row],[OrderSide]]="SELL",MIS[[#This Row],[VALUE]]-MIS[[#This Row],[LIVE_VALUE]],MIS[[#This Row],[LIVE_VALUE]]-MIS[[#This Row],[VALUE]])</f>
        <v>0</v>
      </c>
      <c r="AH11202" t="str" cm="1">
        <f t="array" ref="AH11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2" t="str">
        <f>MIS[[#This Row],[TRADING SYMBOL]]</f>
        <v>NIFTY2552226300CE</v>
      </c>
      <c r="AJ11202" t="str">
        <f>IF(RIGHT(MIS[[#This Row],[Main/Hedge]],4)="MAIN","MAIN","HEDGE")</f>
        <v>HEDGE</v>
      </c>
      <c r="AK11202" t="str" cm="1">
        <f t="array" ref="AK11202">_xlfn._xlws.FILTER(Table4[Column1],ISNUMBER(SEARCH(Table4[Column1],MIS[[#This Row],[OrderUniqueIdentifier]])),"")</f>
        <v>LONGSHORT</v>
      </c>
    </row>
    <row r="11203" spans="1:37" x14ac:dyDescent="0.2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>
        <f>_xlfn.XLOOKUP(MIS[[#This Row],[TRADING SYMBOL]],[1]Sheet1!$D:$D,[1]Sheet1!$C:$C)</f>
        <v>16</v>
      </c>
      <c r="AE11203">
        <f>MIS[[#This Row],[OrderAverageTradedPrice]]*MIS[[#This Row],[OrderQuantity]]</f>
        <v>596</v>
      </c>
      <c r="AF11203">
        <f>MIS[[#This Row],[LTP]]*MIS[[#This Row],[OrderQuantity]]</f>
        <v>640</v>
      </c>
      <c r="AG11203">
        <f>IF(MIS[[#This Row],[OrderSide]]="SELL",MIS[[#This Row],[VALUE]]-MIS[[#This Row],[LIVE_VALUE]],MIS[[#This Row],[LIVE_VALUE]]-MIS[[#This Row],[VALUE]])</f>
        <v>-44</v>
      </c>
      <c r="AH11203" t="str" cm="1">
        <f t="array" ref="AH11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3" t="str">
        <f>MIS[[#This Row],[TRADING SYMBOL]]</f>
        <v>SENSEX2552084900CE</v>
      </c>
      <c r="AJ11203" t="str">
        <f>IF(RIGHT(MIS[[#This Row],[Main/Hedge]],4)="MAIN","MAIN","HEDGE")</f>
        <v>HEDGE</v>
      </c>
      <c r="AK11203" t="str" cm="1">
        <f t="array" ref="AK11203">_xlfn._xlws.FILTER(Table4[Column1],ISNUMBER(SEARCH(Table4[Column1],MIS[[#This Row],[OrderUniqueIdentifier]])),"")</f>
        <v>LONGSHORT</v>
      </c>
    </row>
    <row r="11204" spans="1:37" x14ac:dyDescent="0.2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>
        <f>_xlfn.XLOOKUP(MIS[[#This Row],[TRADING SYMBOL]],[1]Sheet1!$D:$D,[1]Sheet1!$C:$C)</f>
        <v>3.15</v>
      </c>
      <c r="AE11204">
        <f>MIS[[#This Row],[OrderAverageTradedPrice]]*MIS[[#This Row],[OrderQuantity]]</f>
        <v>236.25</v>
      </c>
      <c r="AF11204">
        <f>MIS[[#This Row],[LTP]]*MIS[[#This Row],[OrderQuantity]]</f>
        <v>236.25</v>
      </c>
      <c r="AG11204">
        <f>IF(MIS[[#This Row],[OrderSide]]="SELL",MIS[[#This Row],[VALUE]]-MIS[[#This Row],[LIVE_VALUE]],MIS[[#This Row],[LIVE_VALUE]]-MIS[[#This Row],[VALUE]])</f>
        <v>0</v>
      </c>
      <c r="AH11204" t="str" cm="1">
        <f t="array" ref="AH11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4" t="str">
        <f>MIS[[#This Row],[TRADING SYMBOL]]</f>
        <v>NIFTY2552226300CE</v>
      </c>
      <c r="AJ11204" t="str">
        <f>IF(RIGHT(MIS[[#This Row],[Main/Hedge]],4)="MAIN","MAIN","HEDGE")</f>
        <v>HEDGE</v>
      </c>
      <c r="AK11204" t="str" cm="1">
        <f t="array" ref="AK11204">_xlfn._xlws.FILTER(Table4[Column1],ISNUMBER(SEARCH(Table4[Column1],MIS[[#This Row],[OrderUniqueIdentifier]])),"")</f>
        <v>LONGSHORT</v>
      </c>
    </row>
    <row r="11205" spans="1:37" x14ac:dyDescent="0.2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>
        <f>_xlfn.XLOOKUP(MIS[[#This Row],[TRADING SYMBOL]],[1]Sheet1!$D:$D,[1]Sheet1!$C:$C)</f>
        <v>3.15</v>
      </c>
      <c r="AE11205">
        <f>MIS[[#This Row],[OrderAverageTradedPrice]]*MIS[[#This Row],[OrderQuantity]]</f>
        <v>236.25</v>
      </c>
      <c r="AF11205">
        <f>MIS[[#This Row],[LTP]]*MIS[[#This Row],[OrderQuantity]]</f>
        <v>236.25</v>
      </c>
      <c r="AG11205">
        <f>IF(MIS[[#This Row],[OrderSide]]="SELL",MIS[[#This Row],[VALUE]]-MIS[[#This Row],[LIVE_VALUE]],MIS[[#This Row],[LIVE_VALUE]]-MIS[[#This Row],[VALUE]])</f>
        <v>0</v>
      </c>
      <c r="AH11205" t="str" cm="1">
        <f t="array" ref="AH11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5" t="str">
        <f>MIS[[#This Row],[TRADING SYMBOL]]</f>
        <v>NIFTY2552226300CE</v>
      </c>
      <c r="AJ11205" t="str">
        <f>IF(RIGHT(MIS[[#This Row],[Main/Hedge]],4)="MAIN","MAIN","HEDGE")</f>
        <v>HEDGE</v>
      </c>
      <c r="AK11205" t="str" cm="1">
        <f t="array" ref="AK11205">_xlfn._xlws.FILTER(Table4[Column1],ISNUMBER(SEARCH(Table4[Column1],MIS[[#This Row],[OrderUniqueIdentifier]])),"")</f>
        <v>LONGSHORT</v>
      </c>
    </row>
    <row r="11206" spans="1:37" x14ac:dyDescent="0.2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>
        <f>_xlfn.XLOOKUP(MIS[[#This Row],[TRADING SYMBOL]],[1]Sheet1!$D:$D,[1]Sheet1!$C:$C)</f>
        <v>3.15</v>
      </c>
      <c r="AE11206">
        <f>MIS[[#This Row],[OrderAverageTradedPrice]]*MIS[[#This Row],[OrderQuantity]]</f>
        <v>236.25</v>
      </c>
      <c r="AF11206">
        <f>MIS[[#This Row],[LTP]]*MIS[[#This Row],[OrderQuantity]]</f>
        <v>236.25</v>
      </c>
      <c r="AG11206">
        <f>IF(MIS[[#This Row],[OrderSide]]="SELL",MIS[[#This Row],[VALUE]]-MIS[[#This Row],[LIVE_VALUE]],MIS[[#This Row],[LIVE_VALUE]]-MIS[[#This Row],[VALUE]])</f>
        <v>0</v>
      </c>
      <c r="AH11206" t="str" cm="1">
        <f t="array" ref="AH11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6" t="str">
        <f>MIS[[#This Row],[TRADING SYMBOL]]</f>
        <v>NIFTY2552226300CE</v>
      </c>
      <c r="AJ11206" t="str">
        <f>IF(RIGHT(MIS[[#This Row],[Main/Hedge]],4)="MAIN","MAIN","HEDGE")</f>
        <v>HEDGE</v>
      </c>
      <c r="AK11206" t="str" cm="1">
        <f t="array" ref="AK11206">_xlfn._xlws.FILTER(Table4[Column1],ISNUMBER(SEARCH(Table4[Column1],MIS[[#This Row],[OrderUniqueIdentifier]])),"")</f>
        <v>LONGSHORT</v>
      </c>
    </row>
    <row r="11207" spans="1:37" x14ac:dyDescent="0.2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>
        <f>_xlfn.XLOOKUP(MIS[[#This Row],[TRADING SYMBOL]],[1]Sheet1!$D:$D,[1]Sheet1!$C:$C)</f>
        <v>16</v>
      </c>
      <c r="AE11207">
        <f>MIS[[#This Row],[OrderAverageTradedPrice]]*MIS[[#This Row],[OrderQuantity]]</f>
        <v>296</v>
      </c>
      <c r="AF11207">
        <f>MIS[[#This Row],[LTP]]*MIS[[#This Row],[OrderQuantity]]</f>
        <v>320</v>
      </c>
      <c r="AG11207">
        <f>IF(MIS[[#This Row],[OrderSide]]="SELL",MIS[[#This Row],[VALUE]]-MIS[[#This Row],[LIVE_VALUE]],MIS[[#This Row],[LIVE_VALUE]]-MIS[[#This Row],[VALUE]])</f>
        <v>-24</v>
      </c>
      <c r="AH11207" t="str" cm="1">
        <f t="array" ref="AH11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7" t="str">
        <f>MIS[[#This Row],[TRADING SYMBOL]]</f>
        <v>SENSEX2552084900CE</v>
      </c>
      <c r="AJ11207" t="str">
        <f>IF(RIGHT(MIS[[#This Row],[Main/Hedge]],4)="MAIN","MAIN","HEDGE")</f>
        <v>HEDGE</v>
      </c>
      <c r="AK11207" t="str" cm="1">
        <f t="array" ref="AK11207">_xlfn._xlws.FILTER(Table4[Column1],ISNUMBER(SEARCH(Table4[Column1],MIS[[#This Row],[OrderUniqueIdentifier]])),"")</f>
        <v>LONGSHORT</v>
      </c>
    </row>
    <row r="11208" spans="1:37" x14ac:dyDescent="0.2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>
        <f>_xlfn.XLOOKUP(MIS[[#This Row],[TRADING SYMBOL]],[1]Sheet1!$D:$D,[1]Sheet1!$C:$C)</f>
        <v>16</v>
      </c>
      <c r="AE11208">
        <f>MIS[[#This Row],[OrderAverageTradedPrice]]*MIS[[#This Row],[OrderQuantity]]</f>
        <v>298</v>
      </c>
      <c r="AF11208">
        <f>MIS[[#This Row],[LTP]]*MIS[[#This Row],[OrderQuantity]]</f>
        <v>320</v>
      </c>
      <c r="AG11208">
        <f>IF(MIS[[#This Row],[OrderSide]]="SELL",MIS[[#This Row],[VALUE]]-MIS[[#This Row],[LIVE_VALUE]],MIS[[#This Row],[LIVE_VALUE]]-MIS[[#This Row],[VALUE]])</f>
        <v>-22</v>
      </c>
      <c r="AH11208" t="str" cm="1">
        <f t="array" ref="AH11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8" t="str">
        <f>MIS[[#This Row],[TRADING SYMBOL]]</f>
        <v>SENSEX2552084900CE</v>
      </c>
      <c r="AJ11208" t="str">
        <f>IF(RIGHT(MIS[[#This Row],[Main/Hedge]],4)="MAIN","MAIN","HEDGE")</f>
        <v>HEDGE</v>
      </c>
      <c r="AK11208" t="str" cm="1">
        <f t="array" ref="AK11208">_xlfn._xlws.FILTER(Table4[Column1],ISNUMBER(SEARCH(Table4[Column1],MIS[[#This Row],[OrderUniqueIdentifier]])),"")</f>
        <v>LONGSHORT</v>
      </c>
    </row>
    <row r="11209" spans="1:37" x14ac:dyDescent="0.2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>
        <f>_xlfn.XLOOKUP(MIS[[#This Row],[TRADING SYMBOL]],[1]Sheet1!$D:$D,[1]Sheet1!$C:$C)</f>
        <v>16</v>
      </c>
      <c r="AE11209">
        <f>MIS[[#This Row],[OrderAverageTradedPrice]]*MIS[[#This Row],[OrderQuantity]]</f>
        <v>592</v>
      </c>
      <c r="AF11209">
        <f>MIS[[#This Row],[LTP]]*MIS[[#This Row],[OrderQuantity]]</f>
        <v>640</v>
      </c>
      <c r="AG11209">
        <f>IF(MIS[[#This Row],[OrderSide]]="SELL",MIS[[#This Row],[VALUE]]-MIS[[#This Row],[LIVE_VALUE]],MIS[[#This Row],[LIVE_VALUE]]-MIS[[#This Row],[VALUE]])</f>
        <v>-48</v>
      </c>
      <c r="AH11209" t="str" cm="1">
        <f t="array" ref="AH11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09" t="str">
        <f>MIS[[#This Row],[TRADING SYMBOL]]</f>
        <v>SENSEX2552084900CE</v>
      </c>
      <c r="AJ11209" t="str">
        <f>IF(RIGHT(MIS[[#This Row],[Main/Hedge]],4)="MAIN","MAIN","HEDGE")</f>
        <v>HEDGE</v>
      </c>
      <c r="AK11209" t="str" cm="1">
        <f t="array" ref="AK11209">_xlfn._xlws.FILTER(Table4[Column1],ISNUMBER(SEARCH(Table4[Column1],MIS[[#This Row],[OrderUniqueIdentifier]])),"")</f>
        <v>LONGSHORT</v>
      </c>
    </row>
    <row r="11210" spans="1:37" x14ac:dyDescent="0.2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>
        <f>_xlfn.XLOOKUP(MIS[[#This Row],[TRADING SYMBOL]],[1]Sheet1!$D:$D,[1]Sheet1!$C:$C)</f>
        <v>3.15</v>
      </c>
      <c r="AE11210">
        <f>MIS[[#This Row],[OrderAverageTradedPrice]]*MIS[[#This Row],[OrderQuantity]]</f>
        <v>472.5</v>
      </c>
      <c r="AF11210">
        <f>MIS[[#This Row],[LTP]]*MIS[[#This Row],[OrderQuantity]]</f>
        <v>472.5</v>
      </c>
      <c r="AG11210">
        <f>IF(MIS[[#This Row],[OrderSide]]="SELL",MIS[[#This Row],[VALUE]]-MIS[[#This Row],[LIVE_VALUE]],MIS[[#This Row],[LIVE_VALUE]]-MIS[[#This Row],[VALUE]])</f>
        <v>0</v>
      </c>
      <c r="AH11210" t="str" cm="1">
        <f t="array" ref="AH11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0" t="str">
        <f>MIS[[#This Row],[TRADING SYMBOL]]</f>
        <v>NIFTY2552226300CE</v>
      </c>
      <c r="AJ11210" t="str">
        <f>IF(RIGHT(MIS[[#This Row],[Main/Hedge]],4)="MAIN","MAIN","HEDGE")</f>
        <v>HEDGE</v>
      </c>
      <c r="AK11210" t="str" cm="1">
        <f t="array" ref="AK11210">_xlfn._xlws.FILTER(Table4[Column1],ISNUMBER(SEARCH(Table4[Column1],MIS[[#This Row],[OrderUniqueIdentifier]])),"")</f>
        <v>LONGSHORT</v>
      </c>
    </row>
    <row r="11211" spans="1:37" x14ac:dyDescent="0.2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>
        <f>_xlfn.XLOOKUP(MIS[[#This Row],[TRADING SYMBOL]],[1]Sheet1!$D:$D,[1]Sheet1!$C:$C)</f>
        <v>16</v>
      </c>
      <c r="AE11211">
        <f>MIS[[#This Row],[OrderAverageTradedPrice]]*MIS[[#This Row],[OrderQuantity]]</f>
        <v>891</v>
      </c>
      <c r="AF11211">
        <f>MIS[[#This Row],[LTP]]*MIS[[#This Row],[OrderQuantity]]</f>
        <v>960</v>
      </c>
      <c r="AG11211">
        <f>IF(MIS[[#This Row],[OrderSide]]="SELL",MIS[[#This Row],[VALUE]]-MIS[[#This Row],[LIVE_VALUE]],MIS[[#This Row],[LIVE_VALUE]]-MIS[[#This Row],[VALUE]])</f>
        <v>-69</v>
      </c>
      <c r="AH11211" t="str" cm="1">
        <f t="array" ref="AH11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1" t="str">
        <f>MIS[[#This Row],[TRADING SYMBOL]]</f>
        <v>SENSEX2552084900CE</v>
      </c>
      <c r="AJ11211" t="str">
        <f>IF(RIGHT(MIS[[#This Row],[Main/Hedge]],4)="MAIN","MAIN","HEDGE")</f>
        <v>HEDGE</v>
      </c>
      <c r="AK11211" t="str" cm="1">
        <f t="array" ref="AK11211">_xlfn._xlws.FILTER(Table4[Column1],ISNUMBER(SEARCH(Table4[Column1],MIS[[#This Row],[OrderUniqueIdentifier]])),"")</f>
        <v>LONGSHORT</v>
      </c>
    </row>
    <row r="11212" spans="1:37" x14ac:dyDescent="0.2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>
        <f>_xlfn.XLOOKUP(MIS[[#This Row],[TRADING SYMBOL]],[1]Sheet1!$D:$D,[1]Sheet1!$C:$C)</f>
        <v>16</v>
      </c>
      <c r="AE11212">
        <f>MIS[[#This Row],[OrderAverageTradedPrice]]*MIS[[#This Row],[OrderQuantity]]</f>
        <v>1490</v>
      </c>
      <c r="AF11212">
        <f>MIS[[#This Row],[LTP]]*MIS[[#This Row],[OrderQuantity]]</f>
        <v>1600</v>
      </c>
      <c r="AG11212">
        <f>IF(MIS[[#This Row],[OrderSide]]="SELL",MIS[[#This Row],[VALUE]]-MIS[[#This Row],[LIVE_VALUE]],MIS[[#This Row],[LIVE_VALUE]]-MIS[[#This Row],[VALUE]])</f>
        <v>-110</v>
      </c>
      <c r="AH11212" t="str" cm="1">
        <f t="array" ref="AH11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2" t="str">
        <f>MIS[[#This Row],[TRADING SYMBOL]]</f>
        <v>SENSEX2552084900CE</v>
      </c>
      <c r="AJ11212" t="str">
        <f>IF(RIGHT(MIS[[#This Row],[Main/Hedge]],4)="MAIN","MAIN","HEDGE")</f>
        <v>HEDGE</v>
      </c>
      <c r="AK11212" t="str" cm="1">
        <f t="array" ref="AK11212">_xlfn._xlws.FILTER(Table4[Column1],ISNUMBER(SEARCH(Table4[Column1],MIS[[#This Row],[OrderUniqueIdentifier]])),"")</f>
        <v>LONGSHORT</v>
      </c>
    </row>
    <row r="11213" spans="1:37" x14ac:dyDescent="0.2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>
        <f>_xlfn.XLOOKUP(MIS[[#This Row],[TRADING SYMBOL]],[1]Sheet1!$D:$D,[1]Sheet1!$C:$C)</f>
        <v>16</v>
      </c>
      <c r="AE11213">
        <f>MIS[[#This Row],[OrderAverageTradedPrice]]*MIS[[#This Row],[OrderQuantity]]</f>
        <v>298</v>
      </c>
      <c r="AF11213">
        <f>MIS[[#This Row],[LTP]]*MIS[[#This Row],[OrderQuantity]]</f>
        <v>320</v>
      </c>
      <c r="AG11213">
        <f>IF(MIS[[#This Row],[OrderSide]]="SELL",MIS[[#This Row],[VALUE]]-MIS[[#This Row],[LIVE_VALUE]],MIS[[#This Row],[LIVE_VALUE]]-MIS[[#This Row],[VALUE]])</f>
        <v>-22</v>
      </c>
      <c r="AH11213" t="str" cm="1">
        <f t="array" ref="AH11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3" t="str">
        <f>MIS[[#This Row],[TRADING SYMBOL]]</f>
        <v>SENSEX2552084900CE</v>
      </c>
      <c r="AJ11213" t="str">
        <f>IF(RIGHT(MIS[[#This Row],[Main/Hedge]],4)="MAIN","MAIN","HEDGE")</f>
        <v>HEDGE</v>
      </c>
      <c r="AK11213" t="str" cm="1">
        <f t="array" ref="AK11213">_xlfn._xlws.FILTER(Table4[Column1],ISNUMBER(SEARCH(Table4[Column1],MIS[[#This Row],[OrderUniqueIdentifier]])),"")</f>
        <v>LONGSHORT</v>
      </c>
    </row>
    <row r="11214" spans="1:37" x14ac:dyDescent="0.2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>
        <f>_xlfn.XLOOKUP(MIS[[#This Row],[TRADING SYMBOL]],[1]Sheet1!$D:$D,[1]Sheet1!$C:$C)</f>
        <v>3.15</v>
      </c>
      <c r="AE11214">
        <f>MIS[[#This Row],[OrderAverageTradedPrice]]*MIS[[#This Row],[OrderQuantity]]</f>
        <v>236.25</v>
      </c>
      <c r="AF11214">
        <f>MIS[[#This Row],[LTP]]*MIS[[#This Row],[OrderQuantity]]</f>
        <v>236.25</v>
      </c>
      <c r="AG11214">
        <f>IF(MIS[[#This Row],[OrderSide]]="SELL",MIS[[#This Row],[VALUE]]-MIS[[#This Row],[LIVE_VALUE]],MIS[[#This Row],[LIVE_VALUE]]-MIS[[#This Row],[VALUE]])</f>
        <v>0</v>
      </c>
      <c r="AH11214" t="str" cm="1">
        <f t="array" ref="AH11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4" t="str">
        <f>MIS[[#This Row],[TRADING SYMBOL]]</f>
        <v>NIFTY2552226300CE</v>
      </c>
      <c r="AJ11214" t="str">
        <f>IF(RIGHT(MIS[[#This Row],[Main/Hedge]],4)="MAIN","MAIN","HEDGE")</f>
        <v>HEDGE</v>
      </c>
      <c r="AK11214" t="str" cm="1">
        <f t="array" ref="AK11214">_xlfn._xlws.FILTER(Table4[Column1],ISNUMBER(SEARCH(Table4[Column1],MIS[[#This Row],[OrderUniqueIdentifier]])),"")</f>
        <v>LONGSHORT</v>
      </c>
    </row>
    <row r="11215" spans="1:37" x14ac:dyDescent="0.2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>
        <f>_xlfn.XLOOKUP(MIS[[#This Row],[TRADING SYMBOL]],[1]Sheet1!$D:$D,[1]Sheet1!$C:$C)</f>
        <v>16</v>
      </c>
      <c r="AE11215">
        <f>MIS[[#This Row],[OrderAverageTradedPrice]]*MIS[[#This Row],[OrderQuantity]]</f>
        <v>590</v>
      </c>
      <c r="AF11215">
        <f>MIS[[#This Row],[LTP]]*MIS[[#This Row],[OrderQuantity]]</f>
        <v>640</v>
      </c>
      <c r="AG11215">
        <f>IF(MIS[[#This Row],[OrderSide]]="SELL",MIS[[#This Row],[VALUE]]-MIS[[#This Row],[LIVE_VALUE]],MIS[[#This Row],[LIVE_VALUE]]-MIS[[#This Row],[VALUE]])</f>
        <v>-50</v>
      </c>
      <c r="AH11215" t="str" cm="1">
        <f t="array" ref="AH11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5" t="str">
        <f>MIS[[#This Row],[TRADING SYMBOL]]</f>
        <v>SENSEX2552084900CE</v>
      </c>
      <c r="AJ11215" t="str">
        <f>IF(RIGHT(MIS[[#This Row],[Main/Hedge]],4)="MAIN","MAIN","HEDGE")</f>
        <v>HEDGE</v>
      </c>
      <c r="AK11215" t="str" cm="1">
        <f t="array" ref="AK11215">_xlfn._xlws.FILTER(Table4[Column1],ISNUMBER(SEARCH(Table4[Column1],MIS[[#This Row],[OrderUniqueIdentifier]])),"")</f>
        <v>LONGSHORT</v>
      </c>
    </row>
    <row r="11216" spans="1:37" x14ac:dyDescent="0.2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>
        <f>_xlfn.XLOOKUP(MIS[[#This Row],[TRADING SYMBOL]],[1]Sheet1!$D:$D,[1]Sheet1!$C:$C)</f>
        <v>3.15</v>
      </c>
      <c r="AE11216">
        <f>MIS[[#This Row],[OrderAverageTradedPrice]]*MIS[[#This Row],[OrderQuantity]]</f>
        <v>945</v>
      </c>
      <c r="AF11216">
        <f>MIS[[#This Row],[LTP]]*MIS[[#This Row],[OrderQuantity]]</f>
        <v>945</v>
      </c>
      <c r="AG11216">
        <f>IF(MIS[[#This Row],[OrderSide]]="SELL",MIS[[#This Row],[VALUE]]-MIS[[#This Row],[LIVE_VALUE]],MIS[[#This Row],[LIVE_VALUE]]-MIS[[#This Row],[VALUE]])</f>
        <v>0</v>
      </c>
      <c r="AH11216" t="str" cm="1">
        <f t="array" ref="AH11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6" t="str">
        <f>MIS[[#This Row],[TRADING SYMBOL]]</f>
        <v>NIFTY2552226300CE</v>
      </c>
      <c r="AJ11216" t="str">
        <f>IF(RIGHT(MIS[[#This Row],[Main/Hedge]],4)="MAIN","MAIN","HEDGE")</f>
        <v>HEDGE</v>
      </c>
      <c r="AK11216" t="str" cm="1">
        <f t="array" ref="AK11216">_xlfn._xlws.FILTER(Table4[Column1],ISNUMBER(SEARCH(Table4[Column1],MIS[[#This Row],[OrderUniqueIdentifier]])),"")</f>
        <v>LONGSHORT</v>
      </c>
    </row>
    <row r="11217" spans="1:37" x14ac:dyDescent="0.2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>
        <f>_xlfn.XLOOKUP(MIS[[#This Row],[TRADING SYMBOL]],[1]Sheet1!$D:$D,[1]Sheet1!$C:$C)</f>
        <v>16</v>
      </c>
      <c r="AE11217">
        <f>MIS[[#This Row],[OrderAverageTradedPrice]]*MIS[[#This Row],[OrderQuantity]]</f>
        <v>1776</v>
      </c>
      <c r="AF11217">
        <f>MIS[[#This Row],[LTP]]*MIS[[#This Row],[OrderQuantity]]</f>
        <v>1920</v>
      </c>
      <c r="AG11217">
        <f>IF(MIS[[#This Row],[OrderSide]]="SELL",MIS[[#This Row],[VALUE]]-MIS[[#This Row],[LIVE_VALUE]],MIS[[#This Row],[LIVE_VALUE]]-MIS[[#This Row],[VALUE]])</f>
        <v>-144</v>
      </c>
      <c r="AH11217" t="str" cm="1">
        <f t="array" ref="AH11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7" t="str">
        <f>MIS[[#This Row],[TRADING SYMBOL]]</f>
        <v>SENSEX2552084900CE</v>
      </c>
      <c r="AJ11217" t="str">
        <f>IF(RIGHT(MIS[[#This Row],[Main/Hedge]],4)="MAIN","MAIN","HEDGE")</f>
        <v>HEDGE</v>
      </c>
      <c r="AK11217" t="str" cm="1">
        <f t="array" ref="AK11217">_xlfn._xlws.FILTER(Table4[Column1],ISNUMBER(SEARCH(Table4[Column1],MIS[[#This Row],[OrderUniqueIdentifier]])),"")</f>
        <v>LONGSHORT</v>
      </c>
    </row>
    <row r="11218" spans="1:37" x14ac:dyDescent="0.2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>
        <f>_xlfn.XLOOKUP(MIS[[#This Row],[TRADING SYMBOL]],[1]Sheet1!$D:$D,[1]Sheet1!$C:$C)</f>
        <v>3.15</v>
      </c>
      <c r="AE11218">
        <f>MIS[[#This Row],[OrderAverageTradedPrice]]*MIS[[#This Row],[OrderQuantity]]</f>
        <v>236.25</v>
      </c>
      <c r="AF11218">
        <f>MIS[[#This Row],[LTP]]*MIS[[#This Row],[OrderQuantity]]</f>
        <v>236.25</v>
      </c>
      <c r="AG11218">
        <f>IF(MIS[[#This Row],[OrderSide]]="SELL",MIS[[#This Row],[VALUE]]-MIS[[#This Row],[LIVE_VALUE]],MIS[[#This Row],[LIVE_VALUE]]-MIS[[#This Row],[VALUE]])</f>
        <v>0</v>
      </c>
      <c r="AH11218" t="str" cm="1">
        <f t="array" ref="AH11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8" t="str">
        <f>MIS[[#This Row],[TRADING SYMBOL]]</f>
        <v>NIFTY2552226300CE</v>
      </c>
      <c r="AJ11218" t="str">
        <f>IF(RIGHT(MIS[[#This Row],[Main/Hedge]],4)="MAIN","MAIN","HEDGE")</f>
        <v>HEDGE</v>
      </c>
      <c r="AK11218" t="str" cm="1">
        <f t="array" ref="AK11218">_xlfn._xlws.FILTER(Table4[Column1],ISNUMBER(SEARCH(Table4[Column1],MIS[[#This Row],[OrderUniqueIdentifier]])),"")</f>
        <v>LONGSHORT</v>
      </c>
    </row>
    <row r="11219" spans="1:37" x14ac:dyDescent="0.2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>
        <f>_xlfn.XLOOKUP(MIS[[#This Row],[TRADING SYMBOL]],[1]Sheet1!$D:$D,[1]Sheet1!$C:$C)</f>
        <v>16</v>
      </c>
      <c r="AE11219">
        <f>MIS[[#This Row],[OrderAverageTradedPrice]]*MIS[[#This Row],[OrderQuantity]]</f>
        <v>1776</v>
      </c>
      <c r="AF11219">
        <f>MIS[[#This Row],[LTP]]*MIS[[#This Row],[OrderQuantity]]</f>
        <v>1920</v>
      </c>
      <c r="AG11219">
        <f>IF(MIS[[#This Row],[OrderSide]]="SELL",MIS[[#This Row],[VALUE]]-MIS[[#This Row],[LIVE_VALUE]],MIS[[#This Row],[LIVE_VALUE]]-MIS[[#This Row],[VALUE]])</f>
        <v>-144</v>
      </c>
      <c r="AH11219" t="str" cm="1">
        <f t="array" ref="AH11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19" t="str">
        <f>MIS[[#This Row],[TRADING SYMBOL]]</f>
        <v>SENSEX2552084900CE</v>
      </c>
      <c r="AJ11219" t="str">
        <f>IF(RIGHT(MIS[[#This Row],[Main/Hedge]],4)="MAIN","MAIN","HEDGE")</f>
        <v>HEDGE</v>
      </c>
      <c r="AK11219" t="str" cm="1">
        <f t="array" ref="AK11219">_xlfn._xlws.FILTER(Table4[Column1],ISNUMBER(SEARCH(Table4[Column1],MIS[[#This Row],[OrderUniqueIdentifier]])),"")</f>
        <v>LONGSHORT</v>
      </c>
    </row>
    <row r="11220" spans="1:37" x14ac:dyDescent="0.2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>
        <f>_xlfn.XLOOKUP(MIS[[#This Row],[TRADING SYMBOL]],[1]Sheet1!$D:$D,[1]Sheet1!$C:$C)</f>
        <v>16</v>
      </c>
      <c r="AE11220">
        <f>MIS[[#This Row],[OrderAverageTradedPrice]]*MIS[[#This Row],[OrderQuantity]]</f>
        <v>894</v>
      </c>
      <c r="AF11220">
        <f>MIS[[#This Row],[LTP]]*MIS[[#This Row],[OrderQuantity]]</f>
        <v>960</v>
      </c>
      <c r="AG11220">
        <f>IF(MIS[[#This Row],[OrderSide]]="SELL",MIS[[#This Row],[VALUE]]-MIS[[#This Row],[LIVE_VALUE]],MIS[[#This Row],[LIVE_VALUE]]-MIS[[#This Row],[VALUE]])</f>
        <v>-66</v>
      </c>
      <c r="AH11220" t="str" cm="1">
        <f t="array" ref="AH11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0" t="str">
        <f>MIS[[#This Row],[TRADING SYMBOL]]</f>
        <v>SENSEX2552084900CE</v>
      </c>
      <c r="AJ11220" t="str">
        <f>IF(RIGHT(MIS[[#This Row],[Main/Hedge]],4)="MAIN","MAIN","HEDGE")</f>
        <v>HEDGE</v>
      </c>
      <c r="AK11220" t="str" cm="1">
        <f t="array" ref="AK11220">_xlfn._xlws.FILTER(Table4[Column1],ISNUMBER(SEARCH(Table4[Column1],MIS[[#This Row],[OrderUniqueIdentifier]])),"")</f>
        <v>LONGSHORT</v>
      </c>
    </row>
    <row r="11221" spans="1:37" x14ac:dyDescent="0.2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>
        <f>_xlfn.XLOOKUP(MIS[[#This Row],[TRADING SYMBOL]],[1]Sheet1!$D:$D,[1]Sheet1!$C:$C)</f>
        <v>16</v>
      </c>
      <c r="AE11221">
        <f>MIS[[#This Row],[OrderAverageTradedPrice]]*MIS[[#This Row],[OrderQuantity]]</f>
        <v>598</v>
      </c>
      <c r="AF11221">
        <f>MIS[[#This Row],[LTP]]*MIS[[#This Row],[OrderQuantity]]</f>
        <v>640</v>
      </c>
      <c r="AG11221">
        <f>IF(MIS[[#This Row],[OrderSide]]="SELL",MIS[[#This Row],[VALUE]]-MIS[[#This Row],[LIVE_VALUE]],MIS[[#This Row],[LIVE_VALUE]]-MIS[[#This Row],[VALUE]])</f>
        <v>-42</v>
      </c>
      <c r="AH11221" t="str" cm="1">
        <f t="array" ref="AH11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1" t="str">
        <f>MIS[[#This Row],[TRADING SYMBOL]]</f>
        <v>SENSEX2552084900CE</v>
      </c>
      <c r="AJ11221" t="str">
        <f>IF(RIGHT(MIS[[#This Row],[Main/Hedge]],4)="MAIN","MAIN","HEDGE")</f>
        <v>HEDGE</v>
      </c>
      <c r="AK11221" t="str" cm="1">
        <f t="array" ref="AK11221">_xlfn._xlws.FILTER(Table4[Column1],ISNUMBER(SEARCH(Table4[Column1],MIS[[#This Row],[OrderUniqueIdentifier]])),"")</f>
        <v>LONGSHORT</v>
      </c>
    </row>
    <row r="11222" spans="1:37" x14ac:dyDescent="0.2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>
        <f>_xlfn.XLOOKUP(MIS[[#This Row],[TRADING SYMBOL]],[1]Sheet1!$D:$D,[1]Sheet1!$C:$C)</f>
        <v>16</v>
      </c>
      <c r="AE11222">
        <f>MIS[[#This Row],[OrderAverageTradedPrice]]*MIS[[#This Row],[OrderQuantity]]</f>
        <v>2384</v>
      </c>
      <c r="AF11222">
        <f>MIS[[#This Row],[LTP]]*MIS[[#This Row],[OrderQuantity]]</f>
        <v>2560</v>
      </c>
      <c r="AG11222">
        <f>IF(MIS[[#This Row],[OrderSide]]="SELL",MIS[[#This Row],[VALUE]]-MIS[[#This Row],[LIVE_VALUE]],MIS[[#This Row],[LIVE_VALUE]]-MIS[[#This Row],[VALUE]])</f>
        <v>-176</v>
      </c>
      <c r="AH11222" t="str" cm="1">
        <f t="array" ref="AH11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2" t="str">
        <f>MIS[[#This Row],[TRADING SYMBOL]]</f>
        <v>SENSEX2552084900CE</v>
      </c>
      <c r="AJ11222" t="str">
        <f>IF(RIGHT(MIS[[#This Row],[Main/Hedge]],4)="MAIN","MAIN","HEDGE")</f>
        <v>HEDGE</v>
      </c>
      <c r="AK11222" t="str" cm="1">
        <f t="array" ref="AK11222">_xlfn._xlws.FILTER(Table4[Column1],ISNUMBER(SEARCH(Table4[Column1],MIS[[#This Row],[OrderUniqueIdentifier]])),"")</f>
        <v>LONGSHORT</v>
      </c>
    </row>
    <row r="11223" spans="1:37" x14ac:dyDescent="0.2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>
        <f>_xlfn.XLOOKUP(MIS[[#This Row],[TRADING SYMBOL]],[1]Sheet1!$D:$D,[1]Sheet1!$C:$C)</f>
        <v>16</v>
      </c>
      <c r="AE11223">
        <f>MIS[[#This Row],[OrderAverageTradedPrice]]*MIS[[#This Row],[OrderQuantity]]</f>
        <v>2384</v>
      </c>
      <c r="AF11223">
        <f>MIS[[#This Row],[LTP]]*MIS[[#This Row],[OrderQuantity]]</f>
        <v>2560</v>
      </c>
      <c r="AG11223">
        <f>IF(MIS[[#This Row],[OrderSide]]="SELL",MIS[[#This Row],[VALUE]]-MIS[[#This Row],[LIVE_VALUE]],MIS[[#This Row],[LIVE_VALUE]]-MIS[[#This Row],[VALUE]])</f>
        <v>-176</v>
      </c>
      <c r="AH11223" t="str" cm="1">
        <f t="array" ref="AH11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3" t="str">
        <f>MIS[[#This Row],[TRADING SYMBOL]]</f>
        <v>SENSEX2552084900CE</v>
      </c>
      <c r="AJ11223" t="str">
        <f>IF(RIGHT(MIS[[#This Row],[Main/Hedge]],4)="MAIN","MAIN","HEDGE")</f>
        <v>HEDGE</v>
      </c>
      <c r="AK11223" t="str" cm="1">
        <f t="array" ref="AK11223">_xlfn._xlws.FILTER(Table4[Column1],ISNUMBER(SEARCH(Table4[Column1],MIS[[#This Row],[OrderUniqueIdentifier]])),"")</f>
        <v>LONGSHORT</v>
      </c>
    </row>
    <row r="11224" spans="1:37" x14ac:dyDescent="0.2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>
        <f>_xlfn.XLOOKUP(MIS[[#This Row],[TRADING SYMBOL]],[1]Sheet1!$D:$D,[1]Sheet1!$C:$C)</f>
        <v>16</v>
      </c>
      <c r="AE11224">
        <f>MIS[[#This Row],[OrderAverageTradedPrice]]*MIS[[#This Row],[OrderQuantity]]</f>
        <v>1788</v>
      </c>
      <c r="AF11224">
        <f>MIS[[#This Row],[LTP]]*MIS[[#This Row],[OrderQuantity]]</f>
        <v>1920</v>
      </c>
      <c r="AG11224">
        <f>IF(MIS[[#This Row],[OrderSide]]="SELL",MIS[[#This Row],[VALUE]]-MIS[[#This Row],[LIVE_VALUE]],MIS[[#This Row],[LIVE_VALUE]]-MIS[[#This Row],[VALUE]])</f>
        <v>-132</v>
      </c>
      <c r="AH11224" t="str" cm="1">
        <f t="array" ref="AH11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4" t="str">
        <f>MIS[[#This Row],[TRADING SYMBOL]]</f>
        <v>SENSEX2552084900CE</v>
      </c>
      <c r="AJ11224" t="str">
        <f>IF(RIGHT(MIS[[#This Row],[Main/Hedge]],4)="MAIN","MAIN","HEDGE")</f>
        <v>HEDGE</v>
      </c>
      <c r="AK11224" t="str" cm="1">
        <f t="array" ref="AK11224">_xlfn._xlws.FILTER(Table4[Column1],ISNUMBER(SEARCH(Table4[Column1],MIS[[#This Row],[OrderUniqueIdentifier]])),"")</f>
        <v>LONGSHORT</v>
      </c>
    </row>
    <row r="11225" spans="1:37" x14ac:dyDescent="0.2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>
        <f>_xlfn.XLOOKUP(MIS[[#This Row],[TRADING SYMBOL]],[1]Sheet1!$D:$D,[1]Sheet1!$C:$C)</f>
        <v>16</v>
      </c>
      <c r="AE11225">
        <f>MIS[[#This Row],[OrderAverageTradedPrice]]*MIS[[#This Row],[OrderQuantity]]</f>
        <v>3267</v>
      </c>
      <c r="AF11225">
        <f>MIS[[#This Row],[LTP]]*MIS[[#This Row],[OrderQuantity]]</f>
        <v>3520</v>
      </c>
      <c r="AG11225">
        <f>IF(MIS[[#This Row],[OrderSide]]="SELL",MIS[[#This Row],[VALUE]]-MIS[[#This Row],[LIVE_VALUE]],MIS[[#This Row],[LIVE_VALUE]]-MIS[[#This Row],[VALUE]])</f>
        <v>-253</v>
      </c>
      <c r="AH11225" t="str" cm="1">
        <f t="array" ref="AH11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5" t="str">
        <f>MIS[[#This Row],[TRADING SYMBOL]]</f>
        <v>SENSEX2552084900CE</v>
      </c>
      <c r="AJ11225" t="str">
        <f>IF(RIGHT(MIS[[#This Row],[Main/Hedge]],4)="MAIN","MAIN","HEDGE")</f>
        <v>HEDGE</v>
      </c>
      <c r="AK11225" t="str" cm="1">
        <f t="array" ref="AK11225">_xlfn._xlws.FILTER(Table4[Column1],ISNUMBER(SEARCH(Table4[Column1],MIS[[#This Row],[OrderUniqueIdentifier]])),"")</f>
        <v>LONGSHORT</v>
      </c>
    </row>
    <row r="11226" spans="1:37" x14ac:dyDescent="0.2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>
        <f>_xlfn.XLOOKUP(MIS[[#This Row],[TRADING SYMBOL]],[1]Sheet1!$D:$D,[1]Sheet1!$C:$C)</f>
        <v>3.15</v>
      </c>
      <c r="AE11226">
        <f>MIS[[#This Row],[OrderAverageTradedPrice]]*MIS[[#This Row],[OrderQuantity]]</f>
        <v>1653.75</v>
      </c>
      <c r="AF11226">
        <f>MIS[[#This Row],[LTP]]*MIS[[#This Row],[OrderQuantity]]</f>
        <v>1653.75</v>
      </c>
      <c r="AG11226">
        <f>IF(MIS[[#This Row],[OrderSide]]="SELL",MIS[[#This Row],[VALUE]]-MIS[[#This Row],[LIVE_VALUE]],MIS[[#This Row],[LIVE_VALUE]]-MIS[[#This Row],[VALUE]])</f>
        <v>0</v>
      </c>
      <c r="AH11226" t="str" cm="1">
        <f t="array" ref="AH11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6" t="str">
        <f>MIS[[#This Row],[TRADING SYMBOL]]</f>
        <v>NIFTY2552226300CE</v>
      </c>
      <c r="AJ11226" t="str">
        <f>IF(RIGHT(MIS[[#This Row],[Main/Hedge]],4)="MAIN","MAIN","HEDGE")</f>
        <v>HEDGE</v>
      </c>
      <c r="AK11226" t="str" cm="1">
        <f t="array" ref="AK11226">_xlfn._xlws.FILTER(Table4[Column1],ISNUMBER(SEARCH(Table4[Column1],MIS[[#This Row],[OrderUniqueIdentifier]])),"")</f>
        <v>LONGSHORT</v>
      </c>
    </row>
    <row r="11227" spans="1:37" x14ac:dyDescent="0.2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>
        <f>_xlfn.XLOOKUP(MIS[[#This Row],[TRADING SYMBOL]],[1]Sheet1!$D:$D,[1]Sheet1!$C:$C)</f>
        <v>16</v>
      </c>
      <c r="AE11227">
        <f>MIS[[#This Row],[OrderAverageTradedPrice]]*MIS[[#This Row],[OrderQuantity]]</f>
        <v>596</v>
      </c>
      <c r="AF11227">
        <f>MIS[[#This Row],[LTP]]*MIS[[#This Row],[OrderQuantity]]</f>
        <v>640</v>
      </c>
      <c r="AG11227">
        <f>IF(MIS[[#This Row],[OrderSide]]="SELL",MIS[[#This Row],[VALUE]]-MIS[[#This Row],[LIVE_VALUE]],MIS[[#This Row],[LIVE_VALUE]]-MIS[[#This Row],[VALUE]])</f>
        <v>-44</v>
      </c>
      <c r="AH11227" t="str" cm="1">
        <f t="array" ref="AH11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7" t="str">
        <f>MIS[[#This Row],[TRADING SYMBOL]]</f>
        <v>SENSEX2552084900CE</v>
      </c>
      <c r="AJ11227" t="str">
        <f>IF(RIGHT(MIS[[#This Row],[Main/Hedge]],4)="MAIN","MAIN","HEDGE")</f>
        <v>HEDGE</v>
      </c>
      <c r="AK11227" t="str" cm="1">
        <f t="array" ref="AK11227">_xlfn._xlws.FILTER(Table4[Column1],ISNUMBER(SEARCH(Table4[Column1],MIS[[#This Row],[OrderUniqueIdentifier]])),"")</f>
        <v>LONGSHORT</v>
      </c>
    </row>
    <row r="11228" spans="1:37" x14ac:dyDescent="0.2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>
        <f>_xlfn.XLOOKUP(MIS[[#This Row],[TRADING SYMBOL]],[1]Sheet1!$D:$D,[1]Sheet1!$C:$C)</f>
        <v>3.15</v>
      </c>
      <c r="AE11228">
        <f>MIS[[#This Row],[OrderAverageTradedPrice]]*MIS[[#This Row],[OrderQuantity]]</f>
        <v>2598.75</v>
      </c>
      <c r="AF11228">
        <f>MIS[[#This Row],[LTP]]*MIS[[#This Row],[OrderQuantity]]</f>
        <v>2598.75</v>
      </c>
      <c r="AG11228">
        <f>IF(MIS[[#This Row],[OrderSide]]="SELL",MIS[[#This Row],[VALUE]]-MIS[[#This Row],[LIVE_VALUE]],MIS[[#This Row],[LIVE_VALUE]]-MIS[[#This Row],[VALUE]])</f>
        <v>0</v>
      </c>
      <c r="AH11228" t="str" cm="1">
        <f t="array" ref="AH11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8" t="str">
        <f>MIS[[#This Row],[TRADING SYMBOL]]</f>
        <v>NIFTY2552226300CE</v>
      </c>
      <c r="AJ11228" t="str">
        <f>IF(RIGHT(MIS[[#This Row],[Main/Hedge]],4)="MAIN","MAIN","HEDGE")</f>
        <v>HEDGE</v>
      </c>
      <c r="AK11228" t="str" cm="1">
        <f t="array" ref="AK11228">_xlfn._xlws.FILTER(Table4[Column1],ISNUMBER(SEARCH(Table4[Column1],MIS[[#This Row],[OrderUniqueIdentifier]])),"")</f>
        <v>LONGSHORT</v>
      </c>
    </row>
    <row r="11229" spans="1:37" x14ac:dyDescent="0.2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>
        <f>_xlfn.XLOOKUP(MIS[[#This Row],[TRADING SYMBOL]],[1]Sheet1!$D:$D,[1]Sheet1!$C:$C)</f>
        <v>16</v>
      </c>
      <c r="AE11229">
        <f>MIS[[#This Row],[OrderAverageTradedPrice]]*MIS[[#This Row],[OrderQuantity]]</f>
        <v>294</v>
      </c>
      <c r="AF11229">
        <f>MIS[[#This Row],[LTP]]*MIS[[#This Row],[OrderQuantity]]</f>
        <v>320</v>
      </c>
      <c r="AG11229">
        <f>IF(MIS[[#This Row],[OrderSide]]="SELL",MIS[[#This Row],[VALUE]]-MIS[[#This Row],[LIVE_VALUE]],MIS[[#This Row],[LIVE_VALUE]]-MIS[[#This Row],[VALUE]])</f>
        <v>-26</v>
      </c>
      <c r="AH11229" t="str" cm="1">
        <f t="array" ref="AH11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29" t="str">
        <f>MIS[[#This Row],[TRADING SYMBOL]]</f>
        <v>SENSEX2552084900CE</v>
      </c>
      <c r="AJ11229" t="str">
        <f>IF(RIGHT(MIS[[#This Row],[Main/Hedge]],4)="MAIN","MAIN","HEDGE")</f>
        <v>HEDGE</v>
      </c>
      <c r="AK11229" t="str" cm="1">
        <f t="array" ref="AK11229">_xlfn._xlws.FILTER(Table4[Column1],ISNUMBER(SEARCH(Table4[Column1],MIS[[#This Row],[OrderUniqueIdentifier]])),"")</f>
        <v>LONGSHORT</v>
      </c>
    </row>
    <row r="11230" spans="1:37" x14ac:dyDescent="0.2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>
        <f>_xlfn.XLOOKUP(MIS[[#This Row],[TRADING SYMBOL]],[1]Sheet1!$D:$D,[1]Sheet1!$C:$C)</f>
        <v>16</v>
      </c>
      <c r="AE11230">
        <f>MIS[[#This Row],[OrderAverageTradedPrice]]*MIS[[#This Row],[OrderQuantity]]</f>
        <v>296</v>
      </c>
      <c r="AF11230">
        <f>MIS[[#This Row],[LTP]]*MIS[[#This Row],[OrderQuantity]]</f>
        <v>320</v>
      </c>
      <c r="AG11230">
        <f>IF(MIS[[#This Row],[OrderSide]]="SELL",MIS[[#This Row],[VALUE]]-MIS[[#This Row],[LIVE_VALUE]],MIS[[#This Row],[LIVE_VALUE]]-MIS[[#This Row],[VALUE]])</f>
        <v>-24</v>
      </c>
      <c r="AH11230" t="str" cm="1">
        <f t="array" ref="AH11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0" t="str">
        <f>MIS[[#This Row],[TRADING SYMBOL]]</f>
        <v>SENSEX2552084900CE</v>
      </c>
      <c r="AJ11230" t="str">
        <f>IF(RIGHT(MIS[[#This Row],[Main/Hedge]],4)="MAIN","MAIN","HEDGE")</f>
        <v>HEDGE</v>
      </c>
      <c r="AK11230" t="str" cm="1">
        <f t="array" ref="AK11230">_xlfn._xlws.FILTER(Table4[Column1],ISNUMBER(SEARCH(Table4[Column1],MIS[[#This Row],[OrderUniqueIdentifier]])),"")</f>
        <v>LONGSHORT</v>
      </c>
    </row>
    <row r="11231" spans="1:37" x14ac:dyDescent="0.2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>
        <f>_xlfn.XLOOKUP(MIS[[#This Row],[TRADING SYMBOL]],[1]Sheet1!$D:$D,[1]Sheet1!$C:$C)</f>
        <v>3.15</v>
      </c>
      <c r="AE11231">
        <f>MIS[[#This Row],[OrderAverageTradedPrice]]*MIS[[#This Row],[OrderQuantity]]</f>
        <v>236.25</v>
      </c>
      <c r="AF11231">
        <f>MIS[[#This Row],[LTP]]*MIS[[#This Row],[OrderQuantity]]</f>
        <v>236.25</v>
      </c>
      <c r="AG11231">
        <f>IF(MIS[[#This Row],[OrderSide]]="SELL",MIS[[#This Row],[VALUE]]-MIS[[#This Row],[LIVE_VALUE]],MIS[[#This Row],[LIVE_VALUE]]-MIS[[#This Row],[VALUE]])</f>
        <v>0</v>
      </c>
      <c r="AH11231" t="str" cm="1">
        <f t="array" ref="AH11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1" t="str">
        <f>MIS[[#This Row],[TRADING SYMBOL]]</f>
        <v>NIFTY2552226300CE</v>
      </c>
      <c r="AJ11231" t="str">
        <f>IF(RIGHT(MIS[[#This Row],[Main/Hedge]],4)="MAIN","MAIN","HEDGE")</f>
        <v>HEDGE</v>
      </c>
      <c r="AK11231" t="str" cm="1">
        <f t="array" ref="AK11231">_xlfn._xlws.FILTER(Table4[Column1],ISNUMBER(SEARCH(Table4[Column1],MIS[[#This Row],[OrderUniqueIdentifier]])),"")</f>
        <v>LONGSHORT</v>
      </c>
    </row>
    <row r="11232" spans="1:37" x14ac:dyDescent="0.2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>
        <f>_xlfn.XLOOKUP(MIS[[#This Row],[TRADING SYMBOL]],[1]Sheet1!$D:$D,[1]Sheet1!$C:$C)</f>
        <v>3.15</v>
      </c>
      <c r="AE11232">
        <f>MIS[[#This Row],[OrderAverageTradedPrice]]*MIS[[#This Row],[OrderQuantity]]</f>
        <v>236.25</v>
      </c>
      <c r="AF11232">
        <f>MIS[[#This Row],[LTP]]*MIS[[#This Row],[OrderQuantity]]</f>
        <v>236.25</v>
      </c>
      <c r="AG11232">
        <f>IF(MIS[[#This Row],[OrderSide]]="SELL",MIS[[#This Row],[VALUE]]-MIS[[#This Row],[LIVE_VALUE]],MIS[[#This Row],[LIVE_VALUE]]-MIS[[#This Row],[VALUE]])</f>
        <v>0</v>
      </c>
      <c r="AH11232" t="str" cm="1">
        <f t="array" ref="AH11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2" t="str">
        <f>MIS[[#This Row],[TRADING SYMBOL]]</f>
        <v>NIFTY2552226300CE</v>
      </c>
      <c r="AJ11232" t="str">
        <f>IF(RIGHT(MIS[[#This Row],[Main/Hedge]],4)="MAIN","MAIN","HEDGE")</f>
        <v>HEDGE</v>
      </c>
      <c r="AK11232" t="str" cm="1">
        <f t="array" ref="AK11232">_xlfn._xlws.FILTER(Table4[Column1],ISNUMBER(SEARCH(Table4[Column1],MIS[[#This Row],[OrderUniqueIdentifier]])),"")</f>
        <v>LONGSHORT</v>
      </c>
    </row>
    <row r="11233" spans="1:37" x14ac:dyDescent="0.2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>
        <f>_xlfn.XLOOKUP(MIS[[#This Row],[TRADING SYMBOL]],[1]Sheet1!$D:$D,[1]Sheet1!$C:$C)</f>
        <v>16</v>
      </c>
      <c r="AE11233">
        <f>MIS[[#This Row],[OrderAverageTradedPrice]]*MIS[[#This Row],[OrderQuantity]]</f>
        <v>295</v>
      </c>
      <c r="AF11233">
        <f>MIS[[#This Row],[LTP]]*MIS[[#This Row],[OrderQuantity]]</f>
        <v>320</v>
      </c>
      <c r="AG11233">
        <f>IF(MIS[[#This Row],[OrderSide]]="SELL",MIS[[#This Row],[VALUE]]-MIS[[#This Row],[LIVE_VALUE]],MIS[[#This Row],[LIVE_VALUE]]-MIS[[#This Row],[VALUE]])</f>
        <v>-25</v>
      </c>
      <c r="AH11233" t="str" cm="1">
        <f t="array" ref="AH11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3" t="str">
        <f>MIS[[#This Row],[TRADING SYMBOL]]</f>
        <v>SENSEX2552084900CE</v>
      </c>
      <c r="AJ11233" t="str">
        <f>IF(RIGHT(MIS[[#This Row],[Main/Hedge]],4)="MAIN","MAIN","HEDGE")</f>
        <v>HEDGE</v>
      </c>
      <c r="AK11233" t="str" cm="1">
        <f t="array" ref="AK11233">_xlfn._xlws.FILTER(Table4[Column1],ISNUMBER(SEARCH(Table4[Column1],MIS[[#This Row],[OrderUniqueIdentifier]])),"")</f>
        <v>LONGSHORT</v>
      </c>
    </row>
    <row r="11234" spans="1:37" x14ac:dyDescent="0.2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>
        <f>_xlfn.XLOOKUP(MIS[[#This Row],[TRADING SYMBOL]],[1]Sheet1!$D:$D,[1]Sheet1!$C:$C)</f>
        <v>16</v>
      </c>
      <c r="AE11234">
        <f>MIS[[#This Row],[OrderAverageTradedPrice]]*MIS[[#This Row],[OrderQuantity]]</f>
        <v>294</v>
      </c>
      <c r="AF11234">
        <f>MIS[[#This Row],[LTP]]*MIS[[#This Row],[OrderQuantity]]</f>
        <v>320</v>
      </c>
      <c r="AG11234">
        <f>IF(MIS[[#This Row],[OrderSide]]="SELL",MIS[[#This Row],[VALUE]]-MIS[[#This Row],[LIVE_VALUE]],MIS[[#This Row],[LIVE_VALUE]]-MIS[[#This Row],[VALUE]])</f>
        <v>-26</v>
      </c>
      <c r="AH11234" t="str" cm="1">
        <f t="array" ref="AH11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4" t="str">
        <f>MIS[[#This Row],[TRADING SYMBOL]]</f>
        <v>SENSEX2552084900CE</v>
      </c>
      <c r="AJ11234" t="str">
        <f>IF(RIGHT(MIS[[#This Row],[Main/Hedge]],4)="MAIN","MAIN","HEDGE")</f>
        <v>HEDGE</v>
      </c>
      <c r="AK11234" t="str" cm="1">
        <f t="array" ref="AK11234">_xlfn._xlws.FILTER(Table4[Column1],ISNUMBER(SEARCH(Table4[Column1],MIS[[#This Row],[OrderUniqueIdentifier]])),"")</f>
        <v>LONGSHORT</v>
      </c>
    </row>
    <row r="11235" spans="1:37" x14ac:dyDescent="0.2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>
        <f>_xlfn.XLOOKUP(MIS[[#This Row],[TRADING SYMBOL]],[1]Sheet1!$D:$D,[1]Sheet1!$C:$C)</f>
        <v>16</v>
      </c>
      <c r="AE11235">
        <f>MIS[[#This Row],[OrderAverageTradedPrice]]*MIS[[#This Row],[OrderQuantity]]</f>
        <v>293</v>
      </c>
      <c r="AF11235">
        <f>MIS[[#This Row],[LTP]]*MIS[[#This Row],[OrderQuantity]]</f>
        <v>320</v>
      </c>
      <c r="AG11235">
        <f>IF(MIS[[#This Row],[OrderSide]]="SELL",MIS[[#This Row],[VALUE]]-MIS[[#This Row],[LIVE_VALUE]],MIS[[#This Row],[LIVE_VALUE]]-MIS[[#This Row],[VALUE]])</f>
        <v>-27</v>
      </c>
      <c r="AH11235" t="str" cm="1">
        <f t="array" ref="AH11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5" t="str">
        <f>MIS[[#This Row],[TRADING SYMBOL]]</f>
        <v>SENSEX2552084900CE</v>
      </c>
      <c r="AJ11235" t="str">
        <f>IF(RIGHT(MIS[[#This Row],[Main/Hedge]],4)="MAIN","MAIN","HEDGE")</f>
        <v>HEDGE</v>
      </c>
      <c r="AK11235" t="str" cm="1">
        <f t="array" ref="AK11235">_xlfn._xlws.FILTER(Table4[Column1],ISNUMBER(SEARCH(Table4[Column1],MIS[[#This Row],[OrderUniqueIdentifier]])),"")</f>
        <v>LONGSHORT</v>
      </c>
    </row>
    <row r="11236" spans="1:37" x14ac:dyDescent="0.2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>
        <f>_xlfn.XLOOKUP(MIS[[#This Row],[TRADING SYMBOL]],[1]Sheet1!$D:$D,[1]Sheet1!$C:$C)</f>
        <v>3.15</v>
      </c>
      <c r="AE11236">
        <f>MIS[[#This Row],[OrderAverageTradedPrice]]*MIS[[#This Row],[OrderQuantity]]</f>
        <v>236.25</v>
      </c>
      <c r="AF11236">
        <f>MIS[[#This Row],[LTP]]*MIS[[#This Row],[OrderQuantity]]</f>
        <v>236.25</v>
      </c>
      <c r="AG11236">
        <f>IF(MIS[[#This Row],[OrderSide]]="SELL",MIS[[#This Row],[VALUE]]-MIS[[#This Row],[LIVE_VALUE]],MIS[[#This Row],[LIVE_VALUE]]-MIS[[#This Row],[VALUE]])</f>
        <v>0</v>
      </c>
      <c r="AH11236" t="str" cm="1">
        <f t="array" ref="AH11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6" t="str">
        <f>MIS[[#This Row],[TRADING SYMBOL]]</f>
        <v>NIFTY2552226300CE</v>
      </c>
      <c r="AJ11236" t="str">
        <f>IF(RIGHT(MIS[[#This Row],[Main/Hedge]],4)="MAIN","MAIN","HEDGE")</f>
        <v>HEDGE</v>
      </c>
      <c r="AK11236" t="str" cm="1">
        <f t="array" ref="AK11236">_xlfn._xlws.FILTER(Table4[Column1],ISNUMBER(SEARCH(Table4[Column1],MIS[[#This Row],[OrderUniqueIdentifier]])),"")</f>
        <v>LONGSHORT</v>
      </c>
    </row>
    <row r="11237" spans="1:37" x14ac:dyDescent="0.2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>
        <f>_xlfn.XLOOKUP(MIS[[#This Row],[TRADING SYMBOL]],[1]Sheet1!$D:$D,[1]Sheet1!$C:$C)</f>
        <v>16</v>
      </c>
      <c r="AE11237">
        <f>MIS[[#This Row],[OrderAverageTradedPrice]]*MIS[[#This Row],[OrderQuantity]]</f>
        <v>588</v>
      </c>
      <c r="AF11237">
        <f>MIS[[#This Row],[LTP]]*MIS[[#This Row],[OrderQuantity]]</f>
        <v>640</v>
      </c>
      <c r="AG11237">
        <f>IF(MIS[[#This Row],[OrderSide]]="SELL",MIS[[#This Row],[VALUE]]-MIS[[#This Row],[LIVE_VALUE]],MIS[[#This Row],[LIVE_VALUE]]-MIS[[#This Row],[VALUE]])</f>
        <v>-52</v>
      </c>
      <c r="AH11237" t="str" cm="1">
        <f t="array" ref="AH11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7" t="str">
        <f>MIS[[#This Row],[TRADING SYMBOL]]</f>
        <v>SENSEX2552084900CE</v>
      </c>
      <c r="AJ11237" t="str">
        <f>IF(RIGHT(MIS[[#This Row],[Main/Hedge]],4)="MAIN","MAIN","HEDGE")</f>
        <v>HEDGE</v>
      </c>
      <c r="AK11237" t="str" cm="1">
        <f t="array" ref="AK11237">_xlfn._xlws.FILTER(Table4[Column1],ISNUMBER(SEARCH(Table4[Column1],MIS[[#This Row],[OrderUniqueIdentifier]])),"")</f>
        <v>LONGSHORT</v>
      </c>
    </row>
    <row r="11238" spans="1:37" x14ac:dyDescent="0.2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>
        <f>_xlfn.XLOOKUP(MIS[[#This Row],[TRADING SYMBOL]],[1]Sheet1!$D:$D,[1]Sheet1!$C:$C)</f>
        <v>16</v>
      </c>
      <c r="AE11238">
        <f>MIS[[#This Row],[OrderAverageTradedPrice]]*MIS[[#This Row],[OrderQuantity]]</f>
        <v>2950</v>
      </c>
      <c r="AF11238">
        <f>MIS[[#This Row],[LTP]]*MIS[[#This Row],[OrderQuantity]]</f>
        <v>3200</v>
      </c>
      <c r="AG11238">
        <f>IF(MIS[[#This Row],[OrderSide]]="SELL",MIS[[#This Row],[VALUE]]-MIS[[#This Row],[LIVE_VALUE]],MIS[[#This Row],[LIVE_VALUE]]-MIS[[#This Row],[VALUE]])</f>
        <v>-250</v>
      </c>
      <c r="AH11238" t="str" cm="1">
        <f t="array" ref="AH11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8" t="str">
        <f>MIS[[#This Row],[TRADING SYMBOL]]</f>
        <v>SENSEX2552084900CE</v>
      </c>
      <c r="AJ11238" t="str">
        <f>IF(RIGHT(MIS[[#This Row],[Main/Hedge]],4)="MAIN","MAIN","HEDGE")</f>
        <v>HEDGE</v>
      </c>
      <c r="AK11238" t="str" cm="1">
        <f t="array" ref="AK11238">_xlfn._xlws.FILTER(Table4[Column1],ISNUMBER(SEARCH(Table4[Column1],MIS[[#This Row],[OrderUniqueIdentifier]])),"")</f>
        <v>LONGSHORT</v>
      </c>
    </row>
    <row r="11239" spans="1:37" x14ac:dyDescent="0.2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>
        <f>_xlfn.XLOOKUP(MIS[[#This Row],[TRADING SYMBOL]],[1]Sheet1!$D:$D,[1]Sheet1!$C:$C)</f>
        <v>3.15</v>
      </c>
      <c r="AE11239">
        <f>MIS[[#This Row],[OrderAverageTradedPrice]]*MIS[[#This Row],[OrderQuantity]]</f>
        <v>1417.5</v>
      </c>
      <c r="AF11239">
        <f>MIS[[#This Row],[LTP]]*MIS[[#This Row],[OrderQuantity]]</f>
        <v>1417.5</v>
      </c>
      <c r="AG11239">
        <f>IF(MIS[[#This Row],[OrderSide]]="SELL",MIS[[#This Row],[VALUE]]-MIS[[#This Row],[LIVE_VALUE]],MIS[[#This Row],[LIVE_VALUE]]-MIS[[#This Row],[VALUE]])</f>
        <v>0</v>
      </c>
      <c r="AH11239" t="str" cm="1">
        <f t="array" ref="AH11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39" t="str">
        <f>MIS[[#This Row],[TRADING SYMBOL]]</f>
        <v>NIFTY2552226300CE</v>
      </c>
      <c r="AJ11239" t="str">
        <f>IF(RIGHT(MIS[[#This Row],[Main/Hedge]],4)="MAIN","MAIN","HEDGE")</f>
        <v>HEDGE</v>
      </c>
      <c r="AK11239" t="str" cm="1">
        <f t="array" ref="AK11239">_xlfn._xlws.FILTER(Table4[Column1],ISNUMBER(SEARCH(Table4[Column1],MIS[[#This Row],[OrderUniqueIdentifier]])),"")</f>
        <v>LONGSHORT</v>
      </c>
    </row>
    <row r="11240" spans="1:37" x14ac:dyDescent="0.2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>
        <f>_xlfn.XLOOKUP(MIS[[#This Row],[TRADING SYMBOL]],[1]Sheet1!$D:$D,[1]Sheet1!$C:$C)</f>
        <v>16</v>
      </c>
      <c r="AE11240">
        <f>MIS[[#This Row],[OrderAverageTradedPrice]]*MIS[[#This Row],[OrderQuantity]]</f>
        <v>4998</v>
      </c>
      <c r="AF11240">
        <f>MIS[[#This Row],[LTP]]*MIS[[#This Row],[OrderQuantity]]</f>
        <v>5440</v>
      </c>
      <c r="AG11240">
        <f>IF(MIS[[#This Row],[OrderSide]]="SELL",MIS[[#This Row],[VALUE]]-MIS[[#This Row],[LIVE_VALUE]],MIS[[#This Row],[LIVE_VALUE]]-MIS[[#This Row],[VALUE]])</f>
        <v>-442</v>
      </c>
      <c r="AH11240" t="str" cm="1">
        <f t="array" ref="AH11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0" t="str">
        <f>MIS[[#This Row],[TRADING SYMBOL]]</f>
        <v>SENSEX2552084900CE</v>
      </c>
      <c r="AJ11240" t="str">
        <f>IF(RIGHT(MIS[[#This Row],[Main/Hedge]],4)="MAIN","MAIN","HEDGE")</f>
        <v>HEDGE</v>
      </c>
      <c r="AK11240" t="str" cm="1">
        <f t="array" ref="AK11240">_xlfn._xlws.FILTER(Table4[Column1],ISNUMBER(SEARCH(Table4[Column1],MIS[[#This Row],[OrderUniqueIdentifier]])),"")</f>
        <v>LONGSHORT</v>
      </c>
    </row>
    <row r="11241" spans="1:37" x14ac:dyDescent="0.2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>
        <f>_xlfn.XLOOKUP(MIS[[#This Row],[TRADING SYMBOL]],[1]Sheet1!$D:$D,[1]Sheet1!$C:$C)</f>
        <v>16</v>
      </c>
      <c r="AE11241">
        <f>MIS[[#This Row],[OrderAverageTradedPrice]]*MIS[[#This Row],[OrderQuantity]]</f>
        <v>294</v>
      </c>
      <c r="AF11241">
        <f>MIS[[#This Row],[LTP]]*MIS[[#This Row],[OrderQuantity]]</f>
        <v>320</v>
      </c>
      <c r="AG11241">
        <f>IF(MIS[[#This Row],[OrderSide]]="SELL",MIS[[#This Row],[VALUE]]-MIS[[#This Row],[LIVE_VALUE]],MIS[[#This Row],[LIVE_VALUE]]-MIS[[#This Row],[VALUE]])</f>
        <v>-26</v>
      </c>
      <c r="AH11241" t="str" cm="1">
        <f t="array" ref="AH11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1" t="str">
        <f>MIS[[#This Row],[TRADING SYMBOL]]</f>
        <v>SENSEX2552084900CE</v>
      </c>
      <c r="AJ11241" t="str">
        <f>IF(RIGHT(MIS[[#This Row],[Main/Hedge]],4)="MAIN","MAIN","HEDGE")</f>
        <v>HEDGE</v>
      </c>
      <c r="AK11241" t="str" cm="1">
        <f t="array" ref="AK11241">_xlfn._xlws.FILTER(Table4[Column1],ISNUMBER(SEARCH(Table4[Column1],MIS[[#This Row],[OrderUniqueIdentifier]])),"")</f>
        <v>LONGSHORT</v>
      </c>
    </row>
    <row r="11242" spans="1:37" x14ac:dyDescent="0.2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>
        <f>_xlfn.XLOOKUP(MIS[[#This Row],[TRADING SYMBOL]],[1]Sheet1!$D:$D,[1]Sheet1!$C:$C)</f>
        <v>16</v>
      </c>
      <c r="AE11242">
        <f>MIS[[#This Row],[OrderAverageTradedPrice]]*MIS[[#This Row],[OrderQuantity]]</f>
        <v>294</v>
      </c>
      <c r="AF11242">
        <f>MIS[[#This Row],[LTP]]*MIS[[#This Row],[OrderQuantity]]</f>
        <v>320</v>
      </c>
      <c r="AG11242">
        <f>IF(MIS[[#This Row],[OrderSide]]="SELL",MIS[[#This Row],[VALUE]]-MIS[[#This Row],[LIVE_VALUE]],MIS[[#This Row],[LIVE_VALUE]]-MIS[[#This Row],[VALUE]])</f>
        <v>-26</v>
      </c>
      <c r="AH11242" t="str" cm="1">
        <f t="array" ref="AH11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2" t="str">
        <f>MIS[[#This Row],[TRADING SYMBOL]]</f>
        <v>SENSEX2552084900CE</v>
      </c>
      <c r="AJ11242" t="str">
        <f>IF(RIGHT(MIS[[#This Row],[Main/Hedge]],4)="MAIN","MAIN","HEDGE")</f>
        <v>HEDGE</v>
      </c>
      <c r="AK11242" t="str" cm="1">
        <f t="array" ref="AK11242">_xlfn._xlws.FILTER(Table4[Column1],ISNUMBER(SEARCH(Table4[Column1],MIS[[#This Row],[OrderUniqueIdentifier]])),"")</f>
        <v>LONGSHORT</v>
      </c>
    </row>
    <row r="11243" spans="1:37" x14ac:dyDescent="0.2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>
        <f>_xlfn.XLOOKUP(MIS[[#This Row],[TRADING SYMBOL]],[1]Sheet1!$D:$D,[1]Sheet1!$C:$C)</f>
        <v>16</v>
      </c>
      <c r="AE11243">
        <f>MIS[[#This Row],[OrderAverageTradedPrice]]*MIS[[#This Row],[OrderQuantity]]</f>
        <v>294</v>
      </c>
      <c r="AF11243">
        <f>MIS[[#This Row],[LTP]]*MIS[[#This Row],[OrderQuantity]]</f>
        <v>320</v>
      </c>
      <c r="AG11243">
        <f>IF(MIS[[#This Row],[OrderSide]]="SELL",MIS[[#This Row],[VALUE]]-MIS[[#This Row],[LIVE_VALUE]],MIS[[#This Row],[LIVE_VALUE]]-MIS[[#This Row],[VALUE]])</f>
        <v>-26</v>
      </c>
      <c r="AH11243" t="str" cm="1">
        <f t="array" ref="AH11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3" t="str">
        <f>MIS[[#This Row],[TRADING SYMBOL]]</f>
        <v>SENSEX2552084900CE</v>
      </c>
      <c r="AJ11243" t="str">
        <f>IF(RIGHT(MIS[[#This Row],[Main/Hedge]],4)="MAIN","MAIN","HEDGE")</f>
        <v>HEDGE</v>
      </c>
      <c r="AK11243" t="str" cm="1">
        <f t="array" ref="AK11243">_xlfn._xlws.FILTER(Table4[Column1],ISNUMBER(SEARCH(Table4[Column1],MIS[[#This Row],[OrderUniqueIdentifier]])),"")</f>
        <v>LONGSHORT</v>
      </c>
    </row>
    <row r="11244" spans="1:37" x14ac:dyDescent="0.2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>
        <f>_xlfn.XLOOKUP(MIS[[#This Row],[TRADING SYMBOL]],[1]Sheet1!$D:$D,[1]Sheet1!$C:$C)</f>
        <v>16</v>
      </c>
      <c r="AE11244">
        <f>MIS[[#This Row],[OrderAverageTradedPrice]]*MIS[[#This Row],[OrderQuantity]]</f>
        <v>294</v>
      </c>
      <c r="AF11244">
        <f>MIS[[#This Row],[LTP]]*MIS[[#This Row],[OrderQuantity]]</f>
        <v>320</v>
      </c>
      <c r="AG11244">
        <f>IF(MIS[[#This Row],[OrderSide]]="SELL",MIS[[#This Row],[VALUE]]-MIS[[#This Row],[LIVE_VALUE]],MIS[[#This Row],[LIVE_VALUE]]-MIS[[#This Row],[VALUE]])</f>
        <v>-26</v>
      </c>
      <c r="AH11244" t="str" cm="1">
        <f t="array" ref="AH11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4" t="str">
        <f>MIS[[#This Row],[TRADING SYMBOL]]</f>
        <v>SENSEX2552084900CE</v>
      </c>
      <c r="AJ11244" t="str">
        <f>IF(RIGHT(MIS[[#This Row],[Main/Hedge]],4)="MAIN","MAIN","HEDGE")</f>
        <v>HEDGE</v>
      </c>
      <c r="AK11244" t="str" cm="1">
        <f t="array" ref="AK11244">_xlfn._xlws.FILTER(Table4[Column1],ISNUMBER(SEARCH(Table4[Column1],MIS[[#This Row],[OrderUniqueIdentifier]])),"")</f>
        <v>LONGSHORT</v>
      </c>
    </row>
    <row r="11245" spans="1:37" x14ac:dyDescent="0.2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>
        <f>_xlfn.XLOOKUP(MIS[[#This Row],[TRADING SYMBOL]],[1]Sheet1!$D:$D,[1]Sheet1!$C:$C)</f>
        <v>3.15</v>
      </c>
      <c r="AE11245">
        <f>MIS[[#This Row],[OrderAverageTradedPrice]]*MIS[[#This Row],[OrderQuantity]]</f>
        <v>1417.5</v>
      </c>
      <c r="AF11245">
        <f>MIS[[#This Row],[LTP]]*MIS[[#This Row],[OrderQuantity]]</f>
        <v>1417.5</v>
      </c>
      <c r="AG11245">
        <f>IF(MIS[[#This Row],[OrderSide]]="SELL",MIS[[#This Row],[VALUE]]-MIS[[#This Row],[LIVE_VALUE]],MIS[[#This Row],[LIVE_VALUE]]-MIS[[#This Row],[VALUE]])</f>
        <v>0</v>
      </c>
      <c r="AH11245" t="str" cm="1">
        <f t="array" ref="AH11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5" t="str">
        <f>MIS[[#This Row],[TRADING SYMBOL]]</f>
        <v>NIFTY2552226300CE</v>
      </c>
      <c r="AJ11245" t="str">
        <f>IF(RIGHT(MIS[[#This Row],[Main/Hedge]],4)="MAIN","MAIN","HEDGE")</f>
        <v>HEDGE</v>
      </c>
      <c r="AK11245" t="str" cm="1">
        <f t="array" ref="AK11245">_xlfn._xlws.FILTER(Table4[Column1],ISNUMBER(SEARCH(Table4[Column1],MIS[[#This Row],[OrderUniqueIdentifier]])),"")</f>
        <v>LONGSHORT</v>
      </c>
    </row>
    <row r="11246" spans="1:37" x14ac:dyDescent="0.2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>
        <f>_xlfn.XLOOKUP(MIS[[#This Row],[TRADING SYMBOL]],[1]Sheet1!$D:$D,[1]Sheet1!$C:$C)</f>
        <v>3.15</v>
      </c>
      <c r="AE11246">
        <f>MIS[[#This Row],[OrderAverageTradedPrice]]*MIS[[#This Row],[OrderQuantity]]</f>
        <v>472.5</v>
      </c>
      <c r="AF11246">
        <f>MIS[[#This Row],[LTP]]*MIS[[#This Row],[OrderQuantity]]</f>
        <v>472.5</v>
      </c>
      <c r="AG11246">
        <f>IF(MIS[[#This Row],[OrderSide]]="SELL",MIS[[#This Row],[VALUE]]-MIS[[#This Row],[LIVE_VALUE]],MIS[[#This Row],[LIVE_VALUE]]-MIS[[#This Row],[VALUE]])</f>
        <v>0</v>
      </c>
      <c r="AH11246" t="str" cm="1">
        <f t="array" ref="AH11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6" t="str">
        <f>MIS[[#This Row],[TRADING SYMBOL]]</f>
        <v>NIFTY2552226300CE</v>
      </c>
      <c r="AJ11246" t="str">
        <f>IF(RIGHT(MIS[[#This Row],[Main/Hedge]],4)="MAIN","MAIN","HEDGE")</f>
        <v>HEDGE</v>
      </c>
      <c r="AK11246" t="str" cm="1">
        <f t="array" ref="AK11246">_xlfn._xlws.FILTER(Table4[Column1],ISNUMBER(SEARCH(Table4[Column1],MIS[[#This Row],[OrderUniqueIdentifier]])),"")</f>
        <v>LONGSHORT</v>
      </c>
    </row>
    <row r="11247" spans="1:37" x14ac:dyDescent="0.2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>
        <f>_xlfn.XLOOKUP(MIS[[#This Row],[TRADING SYMBOL]],[1]Sheet1!$D:$D,[1]Sheet1!$C:$C)</f>
        <v>16</v>
      </c>
      <c r="AE11247">
        <f>MIS[[#This Row],[OrderAverageTradedPrice]]*MIS[[#This Row],[OrderQuantity]]</f>
        <v>879</v>
      </c>
      <c r="AF11247">
        <f>MIS[[#This Row],[LTP]]*MIS[[#This Row],[OrderQuantity]]</f>
        <v>960</v>
      </c>
      <c r="AG11247">
        <f>IF(MIS[[#This Row],[OrderSide]]="SELL",MIS[[#This Row],[VALUE]]-MIS[[#This Row],[LIVE_VALUE]],MIS[[#This Row],[LIVE_VALUE]]-MIS[[#This Row],[VALUE]])</f>
        <v>-81</v>
      </c>
      <c r="AH11247" t="str" cm="1">
        <f t="array" ref="AH11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7" t="str">
        <f>MIS[[#This Row],[TRADING SYMBOL]]</f>
        <v>SENSEX2552084900CE</v>
      </c>
      <c r="AJ11247" t="str">
        <f>IF(RIGHT(MIS[[#This Row],[Main/Hedge]],4)="MAIN","MAIN","HEDGE")</f>
        <v>HEDGE</v>
      </c>
      <c r="AK11247" t="str" cm="1">
        <f t="array" ref="AK11247">_xlfn._xlws.FILTER(Table4[Column1],ISNUMBER(SEARCH(Table4[Column1],MIS[[#This Row],[OrderUniqueIdentifier]])),"")</f>
        <v>LONGSHORT</v>
      </c>
    </row>
    <row r="11248" spans="1:37" x14ac:dyDescent="0.2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>
        <f>_xlfn.XLOOKUP(MIS[[#This Row],[TRADING SYMBOL]],[1]Sheet1!$D:$D,[1]Sheet1!$C:$C)</f>
        <v>16</v>
      </c>
      <c r="AE11248">
        <f>MIS[[#This Row],[OrderAverageTradedPrice]]*MIS[[#This Row],[OrderQuantity]]</f>
        <v>5576.9999999999682</v>
      </c>
      <c r="AF11248">
        <f>MIS[[#This Row],[LTP]]*MIS[[#This Row],[OrderQuantity]]</f>
        <v>6080</v>
      </c>
      <c r="AG11248">
        <f>IF(MIS[[#This Row],[OrderSide]]="SELL",MIS[[#This Row],[VALUE]]-MIS[[#This Row],[LIVE_VALUE]],MIS[[#This Row],[LIVE_VALUE]]-MIS[[#This Row],[VALUE]])</f>
        <v>-503.00000000003183</v>
      </c>
      <c r="AH11248" t="str" cm="1">
        <f t="array" ref="AH11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8" t="str">
        <f>MIS[[#This Row],[TRADING SYMBOL]]</f>
        <v>SENSEX2552084900CE</v>
      </c>
      <c r="AJ11248" t="str">
        <f>IF(RIGHT(MIS[[#This Row],[Main/Hedge]],4)="MAIN","MAIN","HEDGE")</f>
        <v>HEDGE</v>
      </c>
      <c r="AK11248" t="str" cm="1">
        <f t="array" ref="AK11248">_xlfn._xlws.FILTER(Table4[Column1],ISNUMBER(SEARCH(Table4[Column1],MIS[[#This Row],[OrderUniqueIdentifier]])),"")</f>
        <v>LONGSHORT</v>
      </c>
    </row>
    <row r="11249" spans="1:37" x14ac:dyDescent="0.2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>
        <f>_xlfn.XLOOKUP(MIS[[#This Row],[TRADING SYMBOL]],[1]Sheet1!$D:$D,[1]Sheet1!$C:$C)</f>
        <v>3.15</v>
      </c>
      <c r="AE11249">
        <f>MIS[[#This Row],[OrderAverageTradedPrice]]*MIS[[#This Row],[OrderQuantity]]</f>
        <v>3071.25</v>
      </c>
      <c r="AF11249">
        <f>MIS[[#This Row],[LTP]]*MIS[[#This Row],[OrderQuantity]]</f>
        <v>3071.25</v>
      </c>
      <c r="AG11249">
        <f>IF(MIS[[#This Row],[OrderSide]]="SELL",MIS[[#This Row],[VALUE]]-MIS[[#This Row],[LIVE_VALUE]],MIS[[#This Row],[LIVE_VALUE]]-MIS[[#This Row],[VALUE]])</f>
        <v>0</v>
      </c>
      <c r="AH11249" t="str" cm="1">
        <f t="array" ref="AH11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49" t="str">
        <f>MIS[[#This Row],[TRADING SYMBOL]]</f>
        <v>NIFTY2552226300CE</v>
      </c>
      <c r="AJ11249" t="str">
        <f>IF(RIGHT(MIS[[#This Row],[Main/Hedge]],4)="MAIN","MAIN","HEDGE")</f>
        <v>HEDGE</v>
      </c>
      <c r="AK11249" t="str" cm="1">
        <f t="array" ref="AK11249">_xlfn._xlws.FILTER(Table4[Column1],ISNUMBER(SEARCH(Table4[Column1],MIS[[#This Row],[OrderUniqueIdentifier]])),"")</f>
        <v>LONGSHORT</v>
      </c>
    </row>
    <row r="11250" spans="1:37" x14ac:dyDescent="0.2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>
        <f>_xlfn.XLOOKUP(MIS[[#This Row],[TRADING SYMBOL]],[1]Sheet1!$D:$D,[1]Sheet1!$C:$C)</f>
        <v>3.15</v>
      </c>
      <c r="AE11250">
        <f>MIS[[#This Row],[OrderAverageTradedPrice]]*MIS[[#This Row],[OrderQuantity]]</f>
        <v>472.5</v>
      </c>
      <c r="AF11250">
        <f>MIS[[#This Row],[LTP]]*MIS[[#This Row],[OrderQuantity]]</f>
        <v>472.5</v>
      </c>
      <c r="AG11250">
        <f>IF(MIS[[#This Row],[OrderSide]]="SELL",MIS[[#This Row],[VALUE]]-MIS[[#This Row],[LIVE_VALUE]],MIS[[#This Row],[LIVE_VALUE]]-MIS[[#This Row],[VALUE]])</f>
        <v>0</v>
      </c>
      <c r="AH11250" t="str" cm="1">
        <f t="array" ref="AH11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0" t="str">
        <f>MIS[[#This Row],[TRADING SYMBOL]]</f>
        <v>NIFTY2552226300CE</v>
      </c>
      <c r="AJ11250" t="str">
        <f>IF(RIGHT(MIS[[#This Row],[Main/Hedge]],4)="MAIN","MAIN","HEDGE")</f>
        <v>HEDGE</v>
      </c>
      <c r="AK11250" t="str" cm="1">
        <f t="array" ref="AK11250">_xlfn._xlws.FILTER(Table4[Column1],ISNUMBER(SEARCH(Table4[Column1],MIS[[#This Row],[OrderUniqueIdentifier]])),"")</f>
        <v>LONGSHORT</v>
      </c>
    </row>
    <row r="11251" spans="1:37" x14ac:dyDescent="0.2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>
        <f>_xlfn.XLOOKUP(MIS[[#This Row],[TRADING SYMBOL]],[1]Sheet1!$D:$D,[1]Sheet1!$C:$C)</f>
        <v>3.15</v>
      </c>
      <c r="AE11251">
        <f>MIS[[#This Row],[OrderAverageTradedPrice]]*MIS[[#This Row],[OrderQuantity]]</f>
        <v>472.5</v>
      </c>
      <c r="AF11251">
        <f>MIS[[#This Row],[LTP]]*MIS[[#This Row],[OrderQuantity]]</f>
        <v>472.5</v>
      </c>
      <c r="AG11251">
        <f>IF(MIS[[#This Row],[OrderSide]]="SELL",MIS[[#This Row],[VALUE]]-MIS[[#This Row],[LIVE_VALUE]],MIS[[#This Row],[LIVE_VALUE]]-MIS[[#This Row],[VALUE]])</f>
        <v>0</v>
      </c>
      <c r="AH11251" t="str" cm="1">
        <f t="array" ref="AH11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1" t="str">
        <f>MIS[[#This Row],[TRADING SYMBOL]]</f>
        <v>NIFTY2552226300CE</v>
      </c>
      <c r="AJ11251" t="str">
        <f>IF(RIGHT(MIS[[#This Row],[Main/Hedge]],4)="MAIN","MAIN","HEDGE")</f>
        <v>HEDGE</v>
      </c>
      <c r="AK11251" t="str" cm="1">
        <f t="array" ref="AK11251">_xlfn._xlws.FILTER(Table4[Column1],ISNUMBER(SEARCH(Table4[Column1],MIS[[#This Row],[OrderUniqueIdentifier]])),"")</f>
        <v>LONGSHORT</v>
      </c>
    </row>
    <row r="11252" spans="1:37" x14ac:dyDescent="0.2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>
        <f>_xlfn.XLOOKUP(MIS[[#This Row],[TRADING SYMBOL]],[1]Sheet1!$D:$D,[1]Sheet1!$C:$C)</f>
        <v>16</v>
      </c>
      <c r="AE11252">
        <f>MIS[[#This Row],[OrderAverageTradedPrice]]*MIS[[#This Row],[OrderQuantity]]</f>
        <v>2352</v>
      </c>
      <c r="AF11252">
        <f>MIS[[#This Row],[LTP]]*MIS[[#This Row],[OrderQuantity]]</f>
        <v>2560</v>
      </c>
      <c r="AG11252">
        <f>IF(MIS[[#This Row],[OrderSide]]="SELL",MIS[[#This Row],[VALUE]]-MIS[[#This Row],[LIVE_VALUE]],MIS[[#This Row],[LIVE_VALUE]]-MIS[[#This Row],[VALUE]])</f>
        <v>-208</v>
      </c>
      <c r="AH11252" t="str" cm="1">
        <f t="array" ref="AH11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2" t="str">
        <f>MIS[[#This Row],[TRADING SYMBOL]]</f>
        <v>SENSEX2552084900CE</v>
      </c>
      <c r="AJ11252" t="str">
        <f>IF(RIGHT(MIS[[#This Row],[Main/Hedge]],4)="MAIN","MAIN","HEDGE")</f>
        <v>HEDGE</v>
      </c>
      <c r="AK11252" t="str" cm="1">
        <f t="array" ref="AK11252">_xlfn._xlws.FILTER(Table4[Column1],ISNUMBER(SEARCH(Table4[Column1],MIS[[#This Row],[OrderUniqueIdentifier]])),"")</f>
        <v>LONGSHORT</v>
      </c>
    </row>
    <row r="11253" spans="1:37" x14ac:dyDescent="0.2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>
        <f>_xlfn.XLOOKUP(MIS[[#This Row],[TRADING SYMBOL]],[1]Sheet1!$D:$D,[1]Sheet1!$C:$C)</f>
        <v>3.15</v>
      </c>
      <c r="AE11253">
        <f>MIS[[#This Row],[OrderAverageTradedPrice]]*MIS[[#This Row],[OrderQuantity]]</f>
        <v>1181.25</v>
      </c>
      <c r="AF11253">
        <f>MIS[[#This Row],[LTP]]*MIS[[#This Row],[OrderQuantity]]</f>
        <v>1181.25</v>
      </c>
      <c r="AG11253">
        <f>IF(MIS[[#This Row],[OrderSide]]="SELL",MIS[[#This Row],[VALUE]]-MIS[[#This Row],[LIVE_VALUE]],MIS[[#This Row],[LIVE_VALUE]]-MIS[[#This Row],[VALUE]])</f>
        <v>0</v>
      </c>
      <c r="AH11253" t="str" cm="1">
        <f t="array" ref="AH11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3" t="str">
        <f>MIS[[#This Row],[TRADING SYMBOL]]</f>
        <v>NIFTY2552226300CE</v>
      </c>
      <c r="AJ11253" t="str">
        <f>IF(RIGHT(MIS[[#This Row],[Main/Hedge]],4)="MAIN","MAIN","HEDGE")</f>
        <v>HEDGE</v>
      </c>
      <c r="AK11253" t="str" cm="1">
        <f t="array" ref="AK11253">_xlfn._xlws.FILTER(Table4[Column1],ISNUMBER(SEARCH(Table4[Column1],MIS[[#This Row],[OrderUniqueIdentifier]])),"")</f>
        <v>LONGSHORT</v>
      </c>
    </row>
    <row r="11254" spans="1:37" x14ac:dyDescent="0.2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>
        <f>_xlfn.XLOOKUP(MIS[[#This Row],[TRADING SYMBOL]],[1]Sheet1!$D:$D,[1]Sheet1!$C:$C)</f>
        <v>16</v>
      </c>
      <c r="AE11254">
        <f>MIS[[#This Row],[OrderAverageTradedPrice]]*MIS[[#This Row],[OrderQuantity]]</f>
        <v>7350</v>
      </c>
      <c r="AF11254">
        <f>MIS[[#This Row],[LTP]]*MIS[[#This Row],[OrderQuantity]]</f>
        <v>8000</v>
      </c>
      <c r="AG11254">
        <f>IF(MIS[[#This Row],[OrderSide]]="SELL",MIS[[#This Row],[VALUE]]-MIS[[#This Row],[LIVE_VALUE]],MIS[[#This Row],[LIVE_VALUE]]-MIS[[#This Row],[VALUE]])</f>
        <v>-650</v>
      </c>
      <c r="AH11254" t="str" cm="1">
        <f t="array" ref="AH11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4" t="str">
        <f>MIS[[#This Row],[TRADING SYMBOL]]</f>
        <v>SENSEX2552084900CE</v>
      </c>
      <c r="AJ11254" t="str">
        <f>IF(RIGHT(MIS[[#This Row],[Main/Hedge]],4)="MAIN","MAIN","HEDGE")</f>
        <v>HEDGE</v>
      </c>
      <c r="AK11254" t="str" cm="1">
        <f t="array" ref="AK11254">_xlfn._xlws.FILTER(Table4[Column1],ISNUMBER(SEARCH(Table4[Column1],MIS[[#This Row],[OrderUniqueIdentifier]])),"")</f>
        <v>LONGSHORT</v>
      </c>
    </row>
    <row r="11255" spans="1:37" x14ac:dyDescent="0.2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>
        <f>_xlfn.XLOOKUP(MIS[[#This Row],[TRADING SYMBOL]],[1]Sheet1!$D:$D,[1]Sheet1!$C:$C)</f>
        <v>3.15</v>
      </c>
      <c r="AE11255">
        <f>MIS[[#This Row],[OrderAverageTradedPrice]]*MIS[[#This Row],[OrderQuantity]]</f>
        <v>4252.5</v>
      </c>
      <c r="AF11255">
        <f>MIS[[#This Row],[LTP]]*MIS[[#This Row],[OrderQuantity]]</f>
        <v>4252.5</v>
      </c>
      <c r="AG11255">
        <f>IF(MIS[[#This Row],[OrderSide]]="SELL",MIS[[#This Row],[VALUE]]-MIS[[#This Row],[LIVE_VALUE]],MIS[[#This Row],[LIVE_VALUE]]-MIS[[#This Row],[VALUE]])</f>
        <v>0</v>
      </c>
      <c r="AH11255" t="str" cm="1">
        <f t="array" ref="AH11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5" t="str">
        <f>MIS[[#This Row],[TRADING SYMBOL]]</f>
        <v>NIFTY2552226300CE</v>
      </c>
      <c r="AJ11255" t="str">
        <f>IF(RIGHT(MIS[[#This Row],[Main/Hedge]],4)="MAIN","MAIN","HEDGE")</f>
        <v>HEDGE</v>
      </c>
      <c r="AK11255" t="str" cm="1">
        <f t="array" ref="AK11255">_xlfn._xlws.FILTER(Table4[Column1],ISNUMBER(SEARCH(Table4[Column1],MIS[[#This Row],[OrderUniqueIdentifier]])),"")</f>
        <v>LONGSHORT</v>
      </c>
    </row>
    <row r="11256" spans="1:37" x14ac:dyDescent="0.2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>
        <f>_xlfn.XLOOKUP(MIS[[#This Row],[TRADING SYMBOL]],[1]Sheet1!$D:$D,[1]Sheet1!$C:$C)</f>
        <v>16</v>
      </c>
      <c r="AE11256">
        <f>MIS[[#This Row],[OrderAverageTradedPrice]]*MIS[[#This Row],[OrderQuantity]]</f>
        <v>294</v>
      </c>
      <c r="AF11256">
        <f>MIS[[#This Row],[LTP]]*MIS[[#This Row],[OrderQuantity]]</f>
        <v>320</v>
      </c>
      <c r="AG11256">
        <f>IF(MIS[[#This Row],[OrderSide]]="SELL",MIS[[#This Row],[VALUE]]-MIS[[#This Row],[LIVE_VALUE]],MIS[[#This Row],[LIVE_VALUE]]-MIS[[#This Row],[VALUE]])</f>
        <v>-26</v>
      </c>
      <c r="AH11256" t="str" cm="1">
        <f t="array" ref="AH11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6" t="str">
        <f>MIS[[#This Row],[TRADING SYMBOL]]</f>
        <v>SENSEX2552084900CE</v>
      </c>
      <c r="AJ11256" t="str">
        <f>IF(RIGHT(MIS[[#This Row],[Main/Hedge]],4)="MAIN","MAIN","HEDGE")</f>
        <v>HEDGE</v>
      </c>
      <c r="AK11256" t="str" cm="1">
        <f t="array" ref="AK11256">_xlfn._xlws.FILTER(Table4[Column1],ISNUMBER(SEARCH(Table4[Column1],MIS[[#This Row],[OrderUniqueIdentifier]])),"")</f>
        <v>LONGSHORT</v>
      </c>
    </row>
    <row r="11257" spans="1:37" x14ac:dyDescent="0.2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>
        <f>_xlfn.XLOOKUP(MIS[[#This Row],[TRADING SYMBOL]],[1]Sheet1!$D:$D,[1]Sheet1!$C:$C)</f>
        <v>16</v>
      </c>
      <c r="AE11257">
        <f>MIS[[#This Row],[OrderAverageTradedPrice]]*MIS[[#This Row],[OrderQuantity]]</f>
        <v>294</v>
      </c>
      <c r="AF11257">
        <f>MIS[[#This Row],[LTP]]*MIS[[#This Row],[OrderQuantity]]</f>
        <v>320</v>
      </c>
      <c r="AG11257">
        <f>IF(MIS[[#This Row],[OrderSide]]="SELL",MIS[[#This Row],[VALUE]]-MIS[[#This Row],[LIVE_VALUE]],MIS[[#This Row],[LIVE_VALUE]]-MIS[[#This Row],[VALUE]])</f>
        <v>-26</v>
      </c>
      <c r="AH11257" t="str" cm="1">
        <f t="array" ref="AH11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7" t="str">
        <f>MIS[[#This Row],[TRADING SYMBOL]]</f>
        <v>SENSEX2552084900CE</v>
      </c>
      <c r="AJ11257" t="str">
        <f>IF(RIGHT(MIS[[#This Row],[Main/Hedge]],4)="MAIN","MAIN","HEDGE")</f>
        <v>HEDGE</v>
      </c>
      <c r="AK11257" t="str" cm="1">
        <f t="array" ref="AK11257">_xlfn._xlws.FILTER(Table4[Column1],ISNUMBER(SEARCH(Table4[Column1],MIS[[#This Row],[OrderUniqueIdentifier]])),"")</f>
        <v>LONGSHORT</v>
      </c>
    </row>
    <row r="11258" spans="1:37" x14ac:dyDescent="0.2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>
        <f>_xlfn.XLOOKUP(MIS[[#This Row],[TRADING SYMBOL]],[1]Sheet1!$D:$D,[1]Sheet1!$C:$C)</f>
        <v>16</v>
      </c>
      <c r="AE11258">
        <f>MIS[[#This Row],[OrderAverageTradedPrice]]*MIS[[#This Row],[OrderQuantity]]</f>
        <v>294</v>
      </c>
      <c r="AF11258">
        <f>MIS[[#This Row],[LTP]]*MIS[[#This Row],[OrderQuantity]]</f>
        <v>320</v>
      </c>
      <c r="AG11258">
        <f>IF(MIS[[#This Row],[OrderSide]]="SELL",MIS[[#This Row],[VALUE]]-MIS[[#This Row],[LIVE_VALUE]],MIS[[#This Row],[LIVE_VALUE]]-MIS[[#This Row],[VALUE]])</f>
        <v>-26</v>
      </c>
      <c r="AH11258" t="str" cm="1">
        <f t="array" ref="AH11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8" t="str">
        <f>MIS[[#This Row],[TRADING SYMBOL]]</f>
        <v>SENSEX2552084900CE</v>
      </c>
      <c r="AJ11258" t="str">
        <f>IF(RIGHT(MIS[[#This Row],[Main/Hedge]],4)="MAIN","MAIN","HEDGE")</f>
        <v>HEDGE</v>
      </c>
      <c r="AK11258" t="str" cm="1">
        <f t="array" ref="AK11258">_xlfn._xlws.FILTER(Table4[Column1],ISNUMBER(SEARCH(Table4[Column1],MIS[[#This Row],[OrderUniqueIdentifier]])),"")</f>
        <v>LONGSHORT</v>
      </c>
    </row>
    <row r="11259" spans="1:37" x14ac:dyDescent="0.2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>
        <f>_xlfn.XLOOKUP(MIS[[#This Row],[TRADING SYMBOL]],[1]Sheet1!$D:$D,[1]Sheet1!$C:$C)</f>
        <v>16</v>
      </c>
      <c r="AE11259">
        <f>MIS[[#This Row],[OrderAverageTradedPrice]]*MIS[[#This Row],[OrderQuantity]]</f>
        <v>294</v>
      </c>
      <c r="AF11259">
        <f>MIS[[#This Row],[LTP]]*MIS[[#This Row],[OrderQuantity]]</f>
        <v>320</v>
      </c>
      <c r="AG11259">
        <f>IF(MIS[[#This Row],[OrderSide]]="SELL",MIS[[#This Row],[VALUE]]-MIS[[#This Row],[LIVE_VALUE]],MIS[[#This Row],[LIVE_VALUE]]-MIS[[#This Row],[VALUE]])</f>
        <v>-26</v>
      </c>
      <c r="AH11259" t="str" cm="1">
        <f t="array" ref="AH11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59" t="str">
        <f>MIS[[#This Row],[TRADING SYMBOL]]</f>
        <v>SENSEX2552084900CE</v>
      </c>
      <c r="AJ11259" t="str">
        <f>IF(RIGHT(MIS[[#This Row],[Main/Hedge]],4)="MAIN","MAIN","HEDGE")</f>
        <v>HEDGE</v>
      </c>
      <c r="AK11259" t="str" cm="1">
        <f t="array" ref="AK11259">_xlfn._xlws.FILTER(Table4[Column1],ISNUMBER(SEARCH(Table4[Column1],MIS[[#This Row],[OrderUniqueIdentifier]])),"")</f>
        <v>LONGSHORT</v>
      </c>
    </row>
    <row r="11260" spans="1:37" x14ac:dyDescent="0.2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>
        <f>_xlfn.XLOOKUP(MIS[[#This Row],[TRADING SYMBOL]],[1]Sheet1!$D:$D,[1]Sheet1!$C:$C)</f>
        <v>16</v>
      </c>
      <c r="AE11260">
        <f>MIS[[#This Row],[OrderAverageTradedPrice]]*MIS[[#This Row],[OrderQuantity]]</f>
        <v>2940</v>
      </c>
      <c r="AF11260">
        <f>MIS[[#This Row],[LTP]]*MIS[[#This Row],[OrderQuantity]]</f>
        <v>3200</v>
      </c>
      <c r="AG11260">
        <f>IF(MIS[[#This Row],[OrderSide]]="SELL",MIS[[#This Row],[VALUE]]-MIS[[#This Row],[LIVE_VALUE]],MIS[[#This Row],[LIVE_VALUE]]-MIS[[#This Row],[VALUE]])</f>
        <v>-260</v>
      </c>
      <c r="AH11260" t="str" cm="1">
        <f t="array" ref="AH11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0" t="str">
        <f>MIS[[#This Row],[TRADING SYMBOL]]</f>
        <v>SENSEX2552084900CE</v>
      </c>
      <c r="AJ11260" t="str">
        <f>IF(RIGHT(MIS[[#This Row],[Main/Hedge]],4)="MAIN","MAIN","HEDGE")</f>
        <v>HEDGE</v>
      </c>
      <c r="AK11260" t="str" cm="1">
        <f t="array" ref="AK11260">_xlfn._xlws.FILTER(Table4[Column1],ISNUMBER(SEARCH(Table4[Column1],MIS[[#This Row],[OrderUniqueIdentifier]])),"")</f>
        <v>LONGSHORT</v>
      </c>
    </row>
    <row r="11261" spans="1:37" x14ac:dyDescent="0.2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>
        <f>_xlfn.XLOOKUP(MIS[[#This Row],[TRADING SYMBOL]],[1]Sheet1!$D:$D,[1]Sheet1!$C:$C)</f>
        <v>16</v>
      </c>
      <c r="AE11261">
        <f>MIS[[#This Row],[OrderAverageTradedPrice]]*MIS[[#This Row],[OrderQuantity]]</f>
        <v>588</v>
      </c>
      <c r="AF11261">
        <f>MIS[[#This Row],[LTP]]*MIS[[#This Row],[OrderQuantity]]</f>
        <v>640</v>
      </c>
      <c r="AG11261">
        <f>IF(MIS[[#This Row],[OrderSide]]="SELL",MIS[[#This Row],[VALUE]]-MIS[[#This Row],[LIVE_VALUE]],MIS[[#This Row],[LIVE_VALUE]]-MIS[[#This Row],[VALUE]])</f>
        <v>-52</v>
      </c>
      <c r="AH11261" t="str" cm="1">
        <f t="array" ref="AH11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1" t="str">
        <f>MIS[[#This Row],[TRADING SYMBOL]]</f>
        <v>SENSEX2552084900CE</v>
      </c>
      <c r="AJ11261" t="str">
        <f>IF(RIGHT(MIS[[#This Row],[Main/Hedge]],4)="MAIN","MAIN","HEDGE")</f>
        <v>HEDGE</v>
      </c>
      <c r="AK11261" t="str" cm="1">
        <f t="array" ref="AK11261">_xlfn._xlws.FILTER(Table4[Column1],ISNUMBER(SEARCH(Table4[Column1],MIS[[#This Row],[OrderUniqueIdentifier]])),"")</f>
        <v>LONGSHORT</v>
      </c>
    </row>
    <row r="11262" spans="1:37" x14ac:dyDescent="0.2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>
        <f>_xlfn.XLOOKUP(MIS[[#This Row],[TRADING SYMBOL]],[1]Sheet1!$D:$D,[1]Sheet1!$C:$C)</f>
        <v>16</v>
      </c>
      <c r="AE11262">
        <f>MIS[[#This Row],[OrderAverageTradedPrice]]*MIS[[#This Row],[OrderQuantity]]</f>
        <v>882</v>
      </c>
      <c r="AF11262">
        <f>MIS[[#This Row],[LTP]]*MIS[[#This Row],[OrderQuantity]]</f>
        <v>960</v>
      </c>
      <c r="AG11262">
        <f>IF(MIS[[#This Row],[OrderSide]]="SELL",MIS[[#This Row],[VALUE]]-MIS[[#This Row],[LIVE_VALUE]],MIS[[#This Row],[LIVE_VALUE]]-MIS[[#This Row],[VALUE]])</f>
        <v>-78</v>
      </c>
      <c r="AH11262" t="str" cm="1">
        <f t="array" ref="AH11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2" t="str">
        <f>MIS[[#This Row],[TRADING SYMBOL]]</f>
        <v>SENSEX2552084900CE</v>
      </c>
      <c r="AJ11262" t="str">
        <f>IF(RIGHT(MIS[[#This Row],[Main/Hedge]],4)="MAIN","MAIN","HEDGE")</f>
        <v>HEDGE</v>
      </c>
      <c r="AK11262" t="str" cm="1">
        <f t="array" ref="AK11262">_xlfn._xlws.FILTER(Table4[Column1],ISNUMBER(SEARCH(Table4[Column1],MIS[[#This Row],[OrderUniqueIdentifier]])),"")</f>
        <v>LONGSHORT</v>
      </c>
    </row>
    <row r="11263" spans="1:37" x14ac:dyDescent="0.2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>
        <f>_xlfn.XLOOKUP(MIS[[#This Row],[TRADING SYMBOL]],[1]Sheet1!$D:$D,[1]Sheet1!$C:$C)</f>
        <v>16</v>
      </c>
      <c r="AE11263">
        <f>MIS[[#This Row],[OrderAverageTradedPrice]]*MIS[[#This Row],[OrderQuantity]]</f>
        <v>882</v>
      </c>
      <c r="AF11263">
        <f>MIS[[#This Row],[LTP]]*MIS[[#This Row],[OrderQuantity]]</f>
        <v>960</v>
      </c>
      <c r="AG11263">
        <f>IF(MIS[[#This Row],[OrderSide]]="SELL",MIS[[#This Row],[VALUE]]-MIS[[#This Row],[LIVE_VALUE]],MIS[[#This Row],[LIVE_VALUE]]-MIS[[#This Row],[VALUE]])</f>
        <v>-78</v>
      </c>
      <c r="AH11263" t="str" cm="1">
        <f t="array" ref="AH11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3" t="str">
        <f>MIS[[#This Row],[TRADING SYMBOL]]</f>
        <v>SENSEX2552084900CE</v>
      </c>
      <c r="AJ11263" t="str">
        <f>IF(RIGHT(MIS[[#This Row],[Main/Hedge]],4)="MAIN","MAIN","HEDGE")</f>
        <v>HEDGE</v>
      </c>
      <c r="AK11263" t="str" cm="1">
        <f t="array" ref="AK11263">_xlfn._xlws.FILTER(Table4[Column1],ISNUMBER(SEARCH(Table4[Column1],MIS[[#This Row],[OrderUniqueIdentifier]])),"")</f>
        <v>LONGSHORT</v>
      </c>
    </row>
    <row r="11264" spans="1:37" x14ac:dyDescent="0.2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>
        <f>_xlfn.XLOOKUP(MIS[[#This Row],[TRADING SYMBOL]],[1]Sheet1!$D:$D,[1]Sheet1!$C:$C)</f>
        <v>16</v>
      </c>
      <c r="AE11264">
        <f>MIS[[#This Row],[OrderAverageTradedPrice]]*MIS[[#This Row],[OrderQuantity]]</f>
        <v>296</v>
      </c>
      <c r="AF11264">
        <f>MIS[[#This Row],[LTP]]*MIS[[#This Row],[OrderQuantity]]</f>
        <v>320</v>
      </c>
      <c r="AG11264">
        <f>IF(MIS[[#This Row],[OrderSide]]="SELL",MIS[[#This Row],[VALUE]]-MIS[[#This Row],[LIVE_VALUE]],MIS[[#This Row],[LIVE_VALUE]]-MIS[[#This Row],[VALUE]])</f>
        <v>-24</v>
      </c>
      <c r="AH11264" t="str" cm="1">
        <f t="array" ref="AH11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4" t="str">
        <f>MIS[[#This Row],[TRADING SYMBOL]]</f>
        <v>SENSEX2552084900CE</v>
      </c>
      <c r="AJ11264" t="str">
        <f>IF(RIGHT(MIS[[#This Row],[Main/Hedge]],4)="MAIN","MAIN","HEDGE")</f>
        <v>HEDGE</v>
      </c>
      <c r="AK11264" t="str" cm="1">
        <f t="array" ref="AK11264">_xlfn._xlws.FILTER(Table4[Column1],ISNUMBER(SEARCH(Table4[Column1],MIS[[#This Row],[OrderUniqueIdentifier]])),"")</f>
        <v>LONGSHORT</v>
      </c>
    </row>
    <row r="11265" spans="1:37" x14ac:dyDescent="0.2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>
        <f>_xlfn.XLOOKUP(MIS[[#This Row],[TRADING SYMBOL]],[1]Sheet1!$D:$D,[1]Sheet1!$C:$C)</f>
        <v>9.25</v>
      </c>
      <c r="AE11265">
        <f>MIS[[#This Row],[OrderAverageTradedPrice]]*MIS[[#This Row],[OrderQuantity]]</f>
        <v>5310</v>
      </c>
      <c r="AF11265">
        <f>MIS[[#This Row],[LTP]]*MIS[[#This Row],[OrderQuantity]]</f>
        <v>5550</v>
      </c>
      <c r="AG11265">
        <f>IF(MIS[[#This Row],[OrderSide]]="SELL",MIS[[#This Row],[VALUE]]-MIS[[#This Row],[LIVE_VALUE]],MIS[[#This Row],[LIVE_VALUE]]-MIS[[#This Row],[VALUE]])</f>
        <v>-240</v>
      </c>
      <c r="AH11265" t="str" cm="1">
        <f t="array" ref="AH11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5" t="str">
        <f>MIS[[#This Row],[TRADING SYMBOL]]</f>
        <v>NIFTY2552223750PE</v>
      </c>
      <c r="AJ11265" t="str">
        <f>IF(RIGHT(MIS[[#This Row],[Main/Hedge]],4)="MAIN","MAIN","HEDGE")</f>
        <v>HEDGE</v>
      </c>
      <c r="AK11265" t="str" cm="1">
        <f t="array" ref="AK11265">_xlfn._xlws.FILTER(Table4[Column1],ISNUMBER(SEARCH(Table4[Column1],MIS[[#This Row],[OrderUniqueIdentifier]])),"")</f>
        <v>LONGSHORT</v>
      </c>
    </row>
    <row r="11266" spans="1:37" x14ac:dyDescent="0.2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>
        <f>_xlfn.XLOOKUP(MIS[[#This Row],[TRADING SYMBOL]],[1]Sheet1!$D:$D,[1]Sheet1!$C:$C)</f>
        <v>36.1</v>
      </c>
      <c r="AE11266">
        <f>MIS[[#This Row],[OrderAverageTradedPrice]]*MIS[[#This Row],[OrderQuantity]]</f>
        <v>7697.99999999998</v>
      </c>
      <c r="AF11266">
        <f>MIS[[#This Row],[LTP]]*MIS[[#This Row],[OrderQuantity]]</f>
        <v>7942</v>
      </c>
      <c r="AG11266">
        <f>IF(MIS[[#This Row],[OrderSide]]="SELL",MIS[[#This Row],[VALUE]]-MIS[[#This Row],[LIVE_VALUE]],MIS[[#This Row],[LIVE_VALUE]]-MIS[[#This Row],[VALUE]])</f>
        <v>-244.00000000002001</v>
      </c>
      <c r="AH11266" t="str" cm="1">
        <f t="array" ref="AH11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6" t="str">
        <f>MIS[[#This Row],[TRADING SYMBOL]]</f>
        <v>SENSEX2552079900PE</v>
      </c>
      <c r="AJ11266" t="str">
        <f>IF(RIGHT(MIS[[#This Row],[Main/Hedge]],4)="MAIN","MAIN","HEDGE")</f>
        <v>HEDGE</v>
      </c>
      <c r="AK11266" t="str" cm="1">
        <f t="array" ref="AK11266">_xlfn._xlws.FILTER(Table4[Column1],ISNUMBER(SEARCH(Table4[Column1],MIS[[#This Row],[OrderUniqueIdentifier]])),"")</f>
        <v>LONGSHORT</v>
      </c>
    </row>
    <row r="11267" spans="1:37" x14ac:dyDescent="0.2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>
        <f>_xlfn.XLOOKUP(MIS[[#This Row],[TRADING SYMBOL]],[1]Sheet1!$D:$D,[1]Sheet1!$C:$C)</f>
        <v>9.25</v>
      </c>
      <c r="AE11267">
        <f>MIS[[#This Row],[OrderAverageTradedPrice]]*MIS[[#This Row],[OrderQuantity]]</f>
        <v>663.75</v>
      </c>
      <c r="AF11267">
        <f>MIS[[#This Row],[LTP]]*MIS[[#This Row],[OrderQuantity]]</f>
        <v>693.75</v>
      </c>
      <c r="AG11267">
        <f>IF(MIS[[#This Row],[OrderSide]]="SELL",MIS[[#This Row],[VALUE]]-MIS[[#This Row],[LIVE_VALUE]],MIS[[#This Row],[LIVE_VALUE]]-MIS[[#This Row],[VALUE]])</f>
        <v>-30</v>
      </c>
      <c r="AH11267" t="str" cm="1">
        <f t="array" ref="AH11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7" t="str">
        <f>MIS[[#This Row],[TRADING SYMBOL]]</f>
        <v>NIFTY2552223750PE</v>
      </c>
      <c r="AJ11267" t="str">
        <f>IF(RIGHT(MIS[[#This Row],[Main/Hedge]],4)="MAIN","MAIN","HEDGE")</f>
        <v>HEDGE</v>
      </c>
      <c r="AK11267" t="str" cm="1">
        <f t="array" ref="AK11267">_xlfn._xlws.FILTER(Table4[Column1],ISNUMBER(SEARCH(Table4[Column1],MIS[[#This Row],[OrderUniqueIdentifier]])),"")</f>
        <v>LONGSHORT</v>
      </c>
    </row>
    <row r="11268" spans="1:37" x14ac:dyDescent="0.2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>
        <f>_xlfn.XLOOKUP(MIS[[#This Row],[TRADING SYMBOL]],[1]Sheet1!$D:$D,[1]Sheet1!$C:$C)</f>
        <v>9.25</v>
      </c>
      <c r="AE11268">
        <f>MIS[[#This Row],[OrderAverageTradedPrice]]*MIS[[#This Row],[OrderQuantity]]</f>
        <v>2655</v>
      </c>
      <c r="AF11268">
        <f>MIS[[#This Row],[LTP]]*MIS[[#This Row],[OrderQuantity]]</f>
        <v>2775</v>
      </c>
      <c r="AG11268">
        <f>IF(MIS[[#This Row],[OrderSide]]="SELL",MIS[[#This Row],[VALUE]]-MIS[[#This Row],[LIVE_VALUE]],MIS[[#This Row],[LIVE_VALUE]]-MIS[[#This Row],[VALUE]])</f>
        <v>-120</v>
      </c>
      <c r="AH11268" t="str" cm="1">
        <f t="array" ref="AH112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8" t="str">
        <f>MIS[[#This Row],[TRADING SYMBOL]]</f>
        <v>NIFTY2552223750PE</v>
      </c>
      <c r="AJ11268" t="str">
        <f>IF(RIGHT(MIS[[#This Row],[Main/Hedge]],4)="MAIN","MAIN","HEDGE")</f>
        <v>HEDGE</v>
      </c>
      <c r="AK11268" t="str" cm="1">
        <f t="array" ref="AK11268">_xlfn._xlws.FILTER(Table4[Column1],ISNUMBER(SEARCH(Table4[Column1],MIS[[#This Row],[OrderUniqueIdentifier]])),"")</f>
        <v>LONGSHORT</v>
      </c>
    </row>
    <row r="11269" spans="1:37" x14ac:dyDescent="0.2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>
        <f>_xlfn.XLOOKUP(MIS[[#This Row],[TRADING SYMBOL]],[1]Sheet1!$D:$D,[1]Sheet1!$C:$C)</f>
        <v>9.25</v>
      </c>
      <c r="AE11269">
        <f>MIS[[#This Row],[OrderAverageTradedPrice]]*MIS[[#This Row],[OrderQuantity]]</f>
        <v>1980.0000000000002</v>
      </c>
      <c r="AF11269">
        <f>MIS[[#This Row],[LTP]]*MIS[[#This Row],[OrderQuantity]]</f>
        <v>2081.25</v>
      </c>
      <c r="AG11269">
        <f>IF(MIS[[#This Row],[OrderSide]]="SELL",MIS[[#This Row],[VALUE]]-MIS[[#This Row],[LIVE_VALUE]],MIS[[#This Row],[LIVE_VALUE]]-MIS[[#This Row],[VALUE]])</f>
        <v>-101.24999999999977</v>
      </c>
      <c r="AH11269" t="str" cm="1">
        <f t="array" ref="AH112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69" t="str">
        <f>MIS[[#This Row],[TRADING SYMBOL]]</f>
        <v>NIFTY2552223750PE</v>
      </c>
      <c r="AJ11269" t="str">
        <f>IF(RIGHT(MIS[[#This Row],[Main/Hedge]],4)="MAIN","MAIN","HEDGE")</f>
        <v>HEDGE</v>
      </c>
      <c r="AK11269" t="str" cm="1">
        <f t="array" ref="AK11269">_xlfn._xlws.FILTER(Table4[Column1],ISNUMBER(SEARCH(Table4[Column1],MIS[[#This Row],[OrderUniqueIdentifier]])),"")</f>
        <v>LONGSHORT</v>
      </c>
    </row>
    <row r="11270" spans="1:37" x14ac:dyDescent="0.2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>
        <f>_xlfn.XLOOKUP(MIS[[#This Row],[TRADING SYMBOL]],[1]Sheet1!$D:$D,[1]Sheet1!$C:$C)</f>
        <v>9.25</v>
      </c>
      <c r="AE11270">
        <f>MIS[[#This Row],[OrderAverageTradedPrice]]*MIS[[#This Row],[OrderQuantity]]</f>
        <v>1327.5</v>
      </c>
      <c r="AF11270">
        <f>MIS[[#This Row],[LTP]]*MIS[[#This Row],[OrderQuantity]]</f>
        <v>1387.5</v>
      </c>
      <c r="AG11270">
        <f>IF(MIS[[#This Row],[OrderSide]]="SELL",MIS[[#This Row],[VALUE]]-MIS[[#This Row],[LIVE_VALUE]],MIS[[#This Row],[LIVE_VALUE]]-MIS[[#This Row],[VALUE]])</f>
        <v>-60</v>
      </c>
      <c r="AH11270" t="str" cm="1">
        <f t="array" ref="AH11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0" t="str">
        <f>MIS[[#This Row],[TRADING SYMBOL]]</f>
        <v>NIFTY2552223750PE</v>
      </c>
      <c r="AJ11270" t="str">
        <f>IF(RIGHT(MIS[[#This Row],[Main/Hedge]],4)="MAIN","MAIN","HEDGE")</f>
        <v>HEDGE</v>
      </c>
      <c r="AK11270" t="str" cm="1">
        <f t="array" ref="AK11270">_xlfn._xlws.FILTER(Table4[Column1],ISNUMBER(SEARCH(Table4[Column1],MIS[[#This Row],[OrderUniqueIdentifier]])),"")</f>
        <v>LONGSHORT</v>
      </c>
    </row>
    <row r="11271" spans="1:37" x14ac:dyDescent="0.2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>
        <f>_xlfn.XLOOKUP(MIS[[#This Row],[TRADING SYMBOL]],[1]Sheet1!$D:$D,[1]Sheet1!$C:$C)</f>
        <v>9.25</v>
      </c>
      <c r="AE11271">
        <f>MIS[[#This Row],[OrderAverageTradedPrice]]*MIS[[#This Row],[OrderQuantity]]</f>
        <v>1991.25</v>
      </c>
      <c r="AF11271">
        <f>MIS[[#This Row],[LTP]]*MIS[[#This Row],[OrderQuantity]]</f>
        <v>2081.25</v>
      </c>
      <c r="AG11271">
        <f>IF(MIS[[#This Row],[OrderSide]]="SELL",MIS[[#This Row],[VALUE]]-MIS[[#This Row],[LIVE_VALUE]],MIS[[#This Row],[LIVE_VALUE]]-MIS[[#This Row],[VALUE]])</f>
        <v>-90</v>
      </c>
      <c r="AH11271" t="str" cm="1">
        <f t="array" ref="AH112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1" t="str">
        <f>MIS[[#This Row],[TRADING SYMBOL]]</f>
        <v>NIFTY2552223750PE</v>
      </c>
      <c r="AJ11271" t="str">
        <f>IF(RIGHT(MIS[[#This Row],[Main/Hedge]],4)="MAIN","MAIN","HEDGE")</f>
        <v>HEDGE</v>
      </c>
      <c r="AK11271" t="str" cm="1">
        <f t="array" ref="AK11271">_xlfn._xlws.FILTER(Table4[Column1],ISNUMBER(SEARCH(Table4[Column1],MIS[[#This Row],[OrderUniqueIdentifier]])),"")</f>
        <v>LONGSHORT</v>
      </c>
    </row>
    <row r="11272" spans="1:37" x14ac:dyDescent="0.2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>
        <f>_xlfn.XLOOKUP(MIS[[#This Row],[TRADING SYMBOL]],[1]Sheet1!$D:$D,[1]Sheet1!$C:$C)</f>
        <v>48.45</v>
      </c>
      <c r="AE11272">
        <f>MIS[[#This Row],[OrderAverageTradedPrice]]*MIS[[#This Row],[OrderQuantity]]</f>
        <v>14790</v>
      </c>
      <c r="AF11272">
        <f>MIS[[#This Row],[LTP]]*MIS[[#This Row],[OrderQuantity]]</f>
        <v>14535</v>
      </c>
      <c r="AG11272">
        <f>IF(MIS[[#This Row],[OrderSide]]="SELL",MIS[[#This Row],[VALUE]]-MIS[[#This Row],[LIVE_VALUE]],MIS[[#This Row],[LIVE_VALUE]]-MIS[[#This Row],[VALUE]])</f>
        <v>255</v>
      </c>
      <c r="AH11272" t="str" cm="1">
        <f t="array" ref="AH112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2" t="str">
        <f>MIS[[#This Row],[TRADING SYMBOL]]</f>
        <v>NIFTY2552224550PE</v>
      </c>
      <c r="AJ11272" t="str">
        <f>IF(RIGHT(MIS[[#This Row],[Main/Hedge]],4)="MAIN","MAIN","HEDGE")</f>
        <v>HEDGE</v>
      </c>
      <c r="AK11272" t="str" cm="1">
        <f t="array" ref="AK11272">_xlfn._xlws.FILTER(Table4[Column1],ISNUMBER(SEARCH(Table4[Column1],MIS[[#This Row],[OrderUniqueIdentifier]])),"")</f>
        <v>LONGSHORT</v>
      </c>
    </row>
    <row r="11273" spans="1:37" x14ac:dyDescent="0.2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>
        <f>_xlfn.XLOOKUP(MIS[[#This Row],[TRADING SYMBOL]],[1]Sheet1!$D:$D,[1]Sheet1!$C:$C)</f>
        <v>97.45</v>
      </c>
      <c r="AE11273">
        <f>MIS[[#This Row],[OrderAverageTradedPrice]]*MIS[[#This Row],[OrderQuantity]]</f>
        <v>10752.999999999996</v>
      </c>
      <c r="AF11273">
        <f>MIS[[#This Row],[LTP]]*MIS[[#This Row],[OrderQuantity]]</f>
        <v>11694</v>
      </c>
      <c r="AG11273">
        <f>IF(MIS[[#This Row],[OrderSide]]="SELL",MIS[[#This Row],[VALUE]]-MIS[[#This Row],[LIVE_VALUE]],MIS[[#This Row],[LIVE_VALUE]]-MIS[[#This Row],[VALUE]])</f>
        <v>-941.00000000000364</v>
      </c>
      <c r="AH11273" t="str" cm="1">
        <f t="array" ref="AH112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3" t="str">
        <f>MIS[[#This Row],[TRADING SYMBOL]]</f>
        <v>SENSEX2552080900PE</v>
      </c>
      <c r="AJ11273" t="str">
        <f>IF(RIGHT(MIS[[#This Row],[Main/Hedge]],4)="MAIN","MAIN","HEDGE")</f>
        <v>HEDGE</v>
      </c>
      <c r="AK11273" t="str" cm="1">
        <f t="array" ref="AK11273">_xlfn._xlws.FILTER(Table4[Column1],ISNUMBER(SEARCH(Table4[Column1],MIS[[#This Row],[OrderUniqueIdentifier]])),"")</f>
        <v>LONGSHORT</v>
      </c>
    </row>
    <row r="11274" spans="1:37" x14ac:dyDescent="0.2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>
        <f>_xlfn.XLOOKUP(MIS[[#This Row],[TRADING SYMBOL]],[1]Sheet1!$D:$D,[1]Sheet1!$C:$C)</f>
        <v>16</v>
      </c>
      <c r="AE11274">
        <f>MIS[[#This Row],[OrderAverageTradedPrice]]*MIS[[#This Row],[OrderQuantity]]</f>
        <v>297</v>
      </c>
      <c r="AF11274">
        <f>MIS[[#This Row],[LTP]]*MIS[[#This Row],[OrderQuantity]]</f>
        <v>320</v>
      </c>
      <c r="AG11274">
        <f>IF(MIS[[#This Row],[OrderSide]]="SELL",MIS[[#This Row],[VALUE]]-MIS[[#This Row],[LIVE_VALUE]],MIS[[#This Row],[LIVE_VALUE]]-MIS[[#This Row],[VALUE]])</f>
        <v>-23</v>
      </c>
      <c r="AH11274" t="str" cm="1">
        <f t="array" ref="AH11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4" t="str">
        <f>MIS[[#This Row],[TRADING SYMBOL]]</f>
        <v>SENSEX2552084900CE</v>
      </c>
      <c r="AJ11274" t="str">
        <f>IF(RIGHT(MIS[[#This Row],[Main/Hedge]],4)="MAIN","MAIN","HEDGE")</f>
        <v>HEDGE</v>
      </c>
      <c r="AK11274" t="str" cm="1">
        <f t="array" ref="AK11274">_xlfn._xlws.FILTER(Table4[Column1],ISNUMBER(SEARCH(Table4[Column1],MIS[[#This Row],[OrderUniqueIdentifier]])),"")</f>
        <v>LONGSHORT</v>
      </c>
    </row>
    <row r="11275" spans="1:37" x14ac:dyDescent="0.2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>
        <f>_xlfn.XLOOKUP(MIS[[#This Row],[TRADING SYMBOL]],[1]Sheet1!$D:$D,[1]Sheet1!$C:$C)</f>
        <v>16</v>
      </c>
      <c r="AE11275">
        <f>MIS[[#This Row],[OrderAverageTradedPrice]]*MIS[[#This Row],[OrderQuantity]]</f>
        <v>594</v>
      </c>
      <c r="AF11275">
        <f>MIS[[#This Row],[LTP]]*MIS[[#This Row],[OrderQuantity]]</f>
        <v>640</v>
      </c>
      <c r="AG11275">
        <f>IF(MIS[[#This Row],[OrderSide]]="SELL",MIS[[#This Row],[VALUE]]-MIS[[#This Row],[LIVE_VALUE]],MIS[[#This Row],[LIVE_VALUE]]-MIS[[#This Row],[VALUE]])</f>
        <v>-46</v>
      </c>
      <c r="AH11275" t="str" cm="1">
        <f t="array" ref="AH112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5" t="str">
        <f>MIS[[#This Row],[TRADING SYMBOL]]</f>
        <v>SENSEX2552084900CE</v>
      </c>
      <c r="AJ11275" t="str">
        <f>IF(RIGHT(MIS[[#This Row],[Main/Hedge]],4)="MAIN","MAIN","HEDGE")</f>
        <v>HEDGE</v>
      </c>
      <c r="AK11275" t="str" cm="1">
        <f t="array" ref="AK11275">_xlfn._xlws.FILTER(Table4[Column1],ISNUMBER(SEARCH(Table4[Column1],MIS[[#This Row],[OrderUniqueIdentifier]])),"")</f>
        <v>LONGSHORT</v>
      </c>
    </row>
    <row r="11276" spans="1:37" x14ac:dyDescent="0.2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>
        <f>_xlfn.XLOOKUP(MIS[[#This Row],[TRADING SYMBOL]],[1]Sheet1!$D:$D,[1]Sheet1!$C:$C)</f>
        <v>16</v>
      </c>
      <c r="AE11276">
        <f>MIS[[#This Row],[OrderAverageTradedPrice]]*MIS[[#This Row],[OrderQuantity]]</f>
        <v>297</v>
      </c>
      <c r="AF11276">
        <f>MIS[[#This Row],[LTP]]*MIS[[#This Row],[OrderQuantity]]</f>
        <v>320</v>
      </c>
      <c r="AG11276">
        <f>IF(MIS[[#This Row],[OrderSide]]="SELL",MIS[[#This Row],[VALUE]]-MIS[[#This Row],[LIVE_VALUE]],MIS[[#This Row],[LIVE_VALUE]]-MIS[[#This Row],[VALUE]])</f>
        <v>-23</v>
      </c>
      <c r="AH11276" t="str" cm="1">
        <f t="array" ref="AH11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6" t="str">
        <f>MIS[[#This Row],[TRADING SYMBOL]]</f>
        <v>SENSEX2552084900CE</v>
      </c>
      <c r="AJ11276" t="str">
        <f>IF(RIGHT(MIS[[#This Row],[Main/Hedge]],4)="MAIN","MAIN","HEDGE")</f>
        <v>HEDGE</v>
      </c>
      <c r="AK11276" t="str" cm="1">
        <f t="array" ref="AK11276">_xlfn._xlws.FILTER(Table4[Column1],ISNUMBER(SEARCH(Table4[Column1],MIS[[#This Row],[OrderUniqueIdentifier]])),"")</f>
        <v>LONGSHORT</v>
      </c>
    </row>
    <row r="11277" spans="1:37" x14ac:dyDescent="0.2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>
        <f>_xlfn.XLOOKUP(MIS[[#This Row],[TRADING SYMBOL]],[1]Sheet1!$D:$D,[1]Sheet1!$C:$C)</f>
        <v>9.25</v>
      </c>
      <c r="AE11277">
        <f>MIS[[#This Row],[OrderAverageTradedPrice]]*MIS[[#This Row],[OrderQuantity]]</f>
        <v>660</v>
      </c>
      <c r="AF11277">
        <f>MIS[[#This Row],[LTP]]*MIS[[#This Row],[OrderQuantity]]</f>
        <v>693.75</v>
      </c>
      <c r="AG11277">
        <f>IF(MIS[[#This Row],[OrderSide]]="SELL",MIS[[#This Row],[VALUE]]-MIS[[#This Row],[LIVE_VALUE]],MIS[[#This Row],[LIVE_VALUE]]-MIS[[#This Row],[VALUE]])</f>
        <v>-33.75</v>
      </c>
      <c r="AH11277" t="str" cm="1">
        <f t="array" ref="AH11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7" t="str">
        <f>MIS[[#This Row],[TRADING SYMBOL]]</f>
        <v>NIFTY2552223750PE</v>
      </c>
      <c r="AJ11277" t="str">
        <f>IF(RIGHT(MIS[[#This Row],[Main/Hedge]],4)="MAIN","MAIN","HEDGE")</f>
        <v>HEDGE</v>
      </c>
      <c r="AK11277" t="str" cm="1">
        <f t="array" ref="AK11277">_xlfn._xlws.FILTER(Table4[Column1],ISNUMBER(SEARCH(Table4[Column1],MIS[[#This Row],[OrderUniqueIdentifier]])),"")</f>
        <v>LONGSHORT</v>
      </c>
    </row>
    <row r="11278" spans="1:37" x14ac:dyDescent="0.2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>
        <f>_xlfn.XLOOKUP(MIS[[#This Row],[TRADING SYMBOL]],[1]Sheet1!$D:$D,[1]Sheet1!$C:$C)</f>
        <v>36.1</v>
      </c>
      <c r="AE11278">
        <f>MIS[[#This Row],[OrderAverageTradedPrice]]*MIS[[#This Row],[OrderQuantity]]</f>
        <v>1396</v>
      </c>
      <c r="AF11278">
        <f>MIS[[#This Row],[LTP]]*MIS[[#This Row],[OrderQuantity]]</f>
        <v>1444</v>
      </c>
      <c r="AG11278">
        <f>IF(MIS[[#This Row],[OrderSide]]="SELL",MIS[[#This Row],[VALUE]]-MIS[[#This Row],[LIVE_VALUE]],MIS[[#This Row],[LIVE_VALUE]]-MIS[[#This Row],[VALUE]])</f>
        <v>-48</v>
      </c>
      <c r="AH11278" t="str" cm="1">
        <f t="array" ref="AH112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8" t="str">
        <f>MIS[[#This Row],[TRADING SYMBOL]]</f>
        <v>SENSEX2552079900PE</v>
      </c>
      <c r="AJ11278" t="str">
        <f>IF(RIGHT(MIS[[#This Row],[Main/Hedge]],4)="MAIN","MAIN","HEDGE")</f>
        <v>HEDGE</v>
      </c>
      <c r="AK11278" t="str" cm="1">
        <f t="array" ref="AK11278">_xlfn._xlws.FILTER(Table4[Column1],ISNUMBER(SEARCH(Table4[Column1],MIS[[#This Row],[OrderUniqueIdentifier]])),"")</f>
        <v>LONGSHORT</v>
      </c>
    </row>
    <row r="11279" spans="1:37" x14ac:dyDescent="0.2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>
        <f>_xlfn.XLOOKUP(MIS[[#This Row],[TRADING SYMBOL]],[1]Sheet1!$D:$D,[1]Sheet1!$C:$C)</f>
        <v>9.25</v>
      </c>
      <c r="AE11279">
        <f>MIS[[#This Row],[OrderAverageTradedPrice]]*MIS[[#This Row],[OrderQuantity]]</f>
        <v>1320</v>
      </c>
      <c r="AF11279">
        <f>MIS[[#This Row],[LTP]]*MIS[[#This Row],[OrderQuantity]]</f>
        <v>1387.5</v>
      </c>
      <c r="AG11279">
        <f>IF(MIS[[#This Row],[OrderSide]]="SELL",MIS[[#This Row],[VALUE]]-MIS[[#This Row],[LIVE_VALUE]],MIS[[#This Row],[LIVE_VALUE]]-MIS[[#This Row],[VALUE]])</f>
        <v>-67.5</v>
      </c>
      <c r="AH11279" t="str" cm="1">
        <f t="array" ref="AH11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79" t="str">
        <f>MIS[[#This Row],[TRADING SYMBOL]]</f>
        <v>NIFTY2552223750PE</v>
      </c>
      <c r="AJ11279" t="str">
        <f>IF(RIGHT(MIS[[#This Row],[Main/Hedge]],4)="MAIN","MAIN","HEDGE")</f>
        <v>HEDGE</v>
      </c>
      <c r="AK11279" t="str" cm="1">
        <f t="array" ref="AK11279">_xlfn._xlws.FILTER(Table4[Column1],ISNUMBER(SEARCH(Table4[Column1],MIS[[#This Row],[OrderUniqueIdentifier]])),"")</f>
        <v>LONGSHORT</v>
      </c>
    </row>
    <row r="11280" spans="1:37" x14ac:dyDescent="0.2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>
        <f>_xlfn.XLOOKUP(MIS[[#This Row],[TRADING SYMBOL]],[1]Sheet1!$D:$D,[1]Sheet1!$C:$C)</f>
        <v>36.1</v>
      </c>
      <c r="AE11280">
        <f>MIS[[#This Row],[OrderAverageTradedPrice]]*MIS[[#This Row],[OrderQuantity]]</f>
        <v>2088</v>
      </c>
      <c r="AF11280">
        <f>MIS[[#This Row],[LTP]]*MIS[[#This Row],[OrderQuantity]]</f>
        <v>2166</v>
      </c>
      <c r="AG11280">
        <f>IF(MIS[[#This Row],[OrderSide]]="SELL",MIS[[#This Row],[VALUE]]-MIS[[#This Row],[LIVE_VALUE]],MIS[[#This Row],[LIVE_VALUE]]-MIS[[#This Row],[VALUE]])</f>
        <v>-78</v>
      </c>
      <c r="AH11280" t="str" cm="1">
        <f t="array" ref="AH112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0" t="str">
        <f>MIS[[#This Row],[TRADING SYMBOL]]</f>
        <v>SENSEX2552079900PE</v>
      </c>
      <c r="AJ11280" t="str">
        <f>IF(RIGHT(MIS[[#This Row],[Main/Hedge]],4)="MAIN","MAIN","HEDGE")</f>
        <v>HEDGE</v>
      </c>
      <c r="AK11280" t="str" cm="1">
        <f t="array" ref="AK11280">_xlfn._xlws.FILTER(Table4[Column1],ISNUMBER(SEARCH(Table4[Column1],MIS[[#This Row],[OrderUniqueIdentifier]])),"")</f>
        <v>LONGSHORT</v>
      </c>
    </row>
    <row r="11281" spans="1:37" x14ac:dyDescent="0.2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>
        <f>_xlfn.XLOOKUP(MIS[[#This Row],[TRADING SYMBOL]],[1]Sheet1!$D:$D,[1]Sheet1!$C:$C)</f>
        <v>9.25</v>
      </c>
      <c r="AE11281">
        <f>MIS[[#This Row],[OrderAverageTradedPrice]]*MIS[[#This Row],[OrderQuantity]]</f>
        <v>3926.25</v>
      </c>
      <c r="AF11281">
        <f>MIS[[#This Row],[LTP]]*MIS[[#This Row],[OrderQuantity]]</f>
        <v>4162.5</v>
      </c>
      <c r="AG11281">
        <f>IF(MIS[[#This Row],[OrderSide]]="SELL",MIS[[#This Row],[VALUE]]-MIS[[#This Row],[LIVE_VALUE]],MIS[[#This Row],[LIVE_VALUE]]-MIS[[#This Row],[VALUE]])</f>
        <v>-236.25</v>
      </c>
      <c r="AH11281" t="str" cm="1">
        <f t="array" ref="AH112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1" t="str">
        <f>MIS[[#This Row],[TRADING SYMBOL]]</f>
        <v>NIFTY2552223750PE</v>
      </c>
      <c r="AJ11281" t="str">
        <f>IF(RIGHT(MIS[[#This Row],[Main/Hedge]],4)="MAIN","MAIN","HEDGE")</f>
        <v>HEDGE</v>
      </c>
      <c r="AK11281" t="str" cm="1">
        <f t="array" ref="AK11281">_xlfn._xlws.FILTER(Table4[Column1],ISNUMBER(SEARCH(Table4[Column1],MIS[[#This Row],[OrderUniqueIdentifier]])),"")</f>
        <v>LONGSHORT</v>
      </c>
    </row>
    <row r="11282" spans="1:37" x14ac:dyDescent="0.2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>
        <f>_xlfn.XLOOKUP(MIS[[#This Row],[TRADING SYMBOL]],[1]Sheet1!$D:$D,[1]Sheet1!$C:$C)</f>
        <v>9.25</v>
      </c>
      <c r="AE11282">
        <f>MIS[[#This Row],[OrderAverageTradedPrice]]*MIS[[#This Row],[OrderQuantity]]</f>
        <v>1980.0000000000002</v>
      </c>
      <c r="AF11282">
        <f>MIS[[#This Row],[LTP]]*MIS[[#This Row],[OrderQuantity]]</f>
        <v>2081.25</v>
      </c>
      <c r="AG11282">
        <f>IF(MIS[[#This Row],[OrderSide]]="SELL",MIS[[#This Row],[VALUE]]-MIS[[#This Row],[LIVE_VALUE]],MIS[[#This Row],[LIVE_VALUE]]-MIS[[#This Row],[VALUE]])</f>
        <v>-101.24999999999977</v>
      </c>
      <c r="AH11282" t="str" cm="1">
        <f t="array" ref="AH112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2" t="str">
        <f>MIS[[#This Row],[TRADING SYMBOL]]</f>
        <v>NIFTY2552223750PE</v>
      </c>
      <c r="AJ11282" t="str">
        <f>IF(RIGHT(MIS[[#This Row],[Main/Hedge]],4)="MAIN","MAIN","HEDGE")</f>
        <v>HEDGE</v>
      </c>
      <c r="AK11282" t="str" cm="1">
        <f t="array" ref="AK11282">_xlfn._xlws.FILTER(Table4[Column1],ISNUMBER(SEARCH(Table4[Column1],MIS[[#This Row],[OrderUniqueIdentifier]])),"")</f>
        <v>LONGSHORT</v>
      </c>
    </row>
    <row r="11283" spans="1:37" x14ac:dyDescent="0.2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>
        <f>_xlfn.XLOOKUP(MIS[[#This Row],[TRADING SYMBOL]],[1]Sheet1!$D:$D,[1]Sheet1!$C:$C)</f>
        <v>36.1</v>
      </c>
      <c r="AE11283">
        <f>MIS[[#This Row],[OrderAverageTradedPrice]]*MIS[[#This Row],[OrderQuantity]]</f>
        <v>1396</v>
      </c>
      <c r="AF11283">
        <f>MIS[[#This Row],[LTP]]*MIS[[#This Row],[OrderQuantity]]</f>
        <v>1444</v>
      </c>
      <c r="AG11283">
        <f>IF(MIS[[#This Row],[OrderSide]]="SELL",MIS[[#This Row],[VALUE]]-MIS[[#This Row],[LIVE_VALUE]],MIS[[#This Row],[LIVE_VALUE]]-MIS[[#This Row],[VALUE]])</f>
        <v>-48</v>
      </c>
      <c r="AH11283" t="str" cm="1">
        <f t="array" ref="AH112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3" t="str">
        <f>MIS[[#This Row],[TRADING SYMBOL]]</f>
        <v>SENSEX2552079900PE</v>
      </c>
      <c r="AJ11283" t="str">
        <f>IF(RIGHT(MIS[[#This Row],[Main/Hedge]],4)="MAIN","MAIN","HEDGE")</f>
        <v>HEDGE</v>
      </c>
      <c r="AK11283" t="str" cm="1">
        <f t="array" ref="AK11283">_xlfn._xlws.FILTER(Table4[Column1],ISNUMBER(SEARCH(Table4[Column1],MIS[[#This Row],[OrderUniqueIdentifier]])),"")</f>
        <v>LONGSHORT</v>
      </c>
    </row>
    <row r="11284" spans="1:37" x14ac:dyDescent="0.2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>
        <f>_xlfn.XLOOKUP(MIS[[#This Row],[TRADING SYMBOL]],[1]Sheet1!$D:$D,[1]Sheet1!$C:$C)</f>
        <v>9.25</v>
      </c>
      <c r="AE11284">
        <f>MIS[[#This Row],[OrderAverageTradedPrice]]*MIS[[#This Row],[OrderQuantity]]</f>
        <v>656.25</v>
      </c>
      <c r="AF11284">
        <f>MIS[[#This Row],[LTP]]*MIS[[#This Row],[OrderQuantity]]</f>
        <v>693.75</v>
      </c>
      <c r="AG11284">
        <f>IF(MIS[[#This Row],[OrderSide]]="SELL",MIS[[#This Row],[VALUE]]-MIS[[#This Row],[LIVE_VALUE]],MIS[[#This Row],[LIVE_VALUE]]-MIS[[#This Row],[VALUE]])</f>
        <v>-37.5</v>
      </c>
      <c r="AH11284" t="str" cm="1">
        <f t="array" ref="AH11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4" t="str">
        <f>MIS[[#This Row],[TRADING SYMBOL]]</f>
        <v>NIFTY2552223750PE</v>
      </c>
      <c r="AJ11284" t="str">
        <f>IF(RIGHT(MIS[[#This Row],[Main/Hedge]],4)="MAIN","MAIN","HEDGE")</f>
        <v>HEDGE</v>
      </c>
      <c r="AK11284" t="str" cm="1">
        <f t="array" ref="AK11284">_xlfn._xlws.FILTER(Table4[Column1],ISNUMBER(SEARCH(Table4[Column1],MIS[[#This Row],[OrderUniqueIdentifier]])),"")</f>
        <v>LONGSHORT</v>
      </c>
    </row>
    <row r="11285" spans="1:37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>
        <f>_xlfn.XLOOKUP(MIS[[#This Row],[TRADING SYMBOL]],[1]Sheet1!$D:$D,[1]Sheet1!$C:$C)</f>
        <v>9.25</v>
      </c>
      <c r="AE11285">
        <f>MIS[[#This Row],[OrderAverageTradedPrice]]*MIS[[#This Row],[OrderQuantity]]</f>
        <v>660</v>
      </c>
      <c r="AF11285">
        <f>MIS[[#This Row],[LTP]]*MIS[[#This Row],[OrderQuantity]]</f>
        <v>693.75</v>
      </c>
      <c r="AG11285">
        <f>IF(MIS[[#This Row],[OrderSide]]="SELL",MIS[[#This Row],[VALUE]]-MIS[[#This Row],[LIVE_VALUE]],MIS[[#This Row],[LIVE_VALUE]]-MIS[[#This Row],[VALUE]])</f>
        <v>-33.75</v>
      </c>
      <c r="AH11285" t="str" cm="1">
        <f t="array" ref="AH112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5" t="str">
        <f>MIS[[#This Row],[TRADING SYMBOL]]</f>
        <v>NIFTY2552223750PE</v>
      </c>
      <c r="AJ11285" t="str">
        <f>IF(RIGHT(MIS[[#This Row],[Main/Hedge]],4)="MAIN","MAIN","HEDGE")</f>
        <v>HEDGE</v>
      </c>
      <c r="AK11285" t="str" cm="1">
        <f t="array" ref="AK11285">_xlfn._xlws.FILTER(Table4[Column1],ISNUMBER(SEARCH(Table4[Column1],MIS[[#This Row],[OrderUniqueIdentifier]])),"")</f>
        <v>LONGSHORT</v>
      </c>
    </row>
    <row r="11286" spans="1:37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>
        <f>_xlfn.XLOOKUP(MIS[[#This Row],[TRADING SYMBOL]],[1]Sheet1!$D:$D,[1]Sheet1!$C:$C)</f>
        <v>36.1</v>
      </c>
      <c r="AE11286">
        <f>MIS[[#This Row],[OrderAverageTradedPrice]]*MIS[[#This Row],[OrderQuantity]]</f>
        <v>1398</v>
      </c>
      <c r="AF11286">
        <f>MIS[[#This Row],[LTP]]*MIS[[#This Row],[OrderQuantity]]</f>
        <v>1444</v>
      </c>
      <c r="AG11286">
        <f>IF(MIS[[#This Row],[OrderSide]]="SELL",MIS[[#This Row],[VALUE]]-MIS[[#This Row],[LIVE_VALUE]],MIS[[#This Row],[LIVE_VALUE]]-MIS[[#This Row],[VALUE]])</f>
        <v>-46</v>
      </c>
      <c r="AH11286" t="str" cm="1">
        <f t="array" ref="AH11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6" t="str">
        <f>MIS[[#This Row],[TRADING SYMBOL]]</f>
        <v>SENSEX2552079900PE</v>
      </c>
      <c r="AJ11286" t="str">
        <f>IF(RIGHT(MIS[[#This Row],[Main/Hedge]],4)="MAIN","MAIN","HEDGE")</f>
        <v>HEDGE</v>
      </c>
      <c r="AK11286" t="str" cm="1">
        <f t="array" ref="AK11286">_xlfn._xlws.FILTER(Table4[Column1],ISNUMBER(SEARCH(Table4[Column1],MIS[[#This Row],[OrderUniqueIdentifier]])),"")</f>
        <v>LONGSHORT</v>
      </c>
    </row>
    <row r="11287" spans="1:37" x14ac:dyDescent="0.2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>
        <f>_xlfn.XLOOKUP(MIS[[#This Row],[TRADING SYMBOL]],[1]Sheet1!$D:$D,[1]Sheet1!$C:$C)</f>
        <v>9.25</v>
      </c>
      <c r="AE11287">
        <f>MIS[[#This Row],[OrderAverageTradedPrice]]*MIS[[#This Row],[OrderQuantity]]</f>
        <v>660</v>
      </c>
      <c r="AF11287">
        <f>MIS[[#This Row],[LTP]]*MIS[[#This Row],[OrderQuantity]]</f>
        <v>693.75</v>
      </c>
      <c r="AG11287">
        <f>IF(MIS[[#This Row],[OrderSide]]="SELL",MIS[[#This Row],[VALUE]]-MIS[[#This Row],[LIVE_VALUE]],MIS[[#This Row],[LIVE_VALUE]]-MIS[[#This Row],[VALUE]])</f>
        <v>-33.75</v>
      </c>
      <c r="AH11287" t="str" cm="1">
        <f t="array" ref="AH11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7" t="str">
        <f>MIS[[#This Row],[TRADING SYMBOL]]</f>
        <v>NIFTY2552223750PE</v>
      </c>
      <c r="AJ11287" t="str">
        <f>IF(RIGHT(MIS[[#This Row],[Main/Hedge]],4)="MAIN","MAIN","HEDGE")</f>
        <v>HEDGE</v>
      </c>
      <c r="AK11287" t="str" cm="1">
        <f t="array" ref="AK11287">_xlfn._xlws.FILTER(Table4[Column1],ISNUMBER(SEARCH(Table4[Column1],MIS[[#This Row],[OrderUniqueIdentifier]])),"")</f>
        <v>LONGSHORT</v>
      </c>
    </row>
    <row r="11288" spans="1:37" x14ac:dyDescent="0.2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>
        <f>_xlfn.XLOOKUP(MIS[[#This Row],[TRADING SYMBOL]],[1]Sheet1!$D:$D,[1]Sheet1!$C:$C)</f>
        <v>9.25</v>
      </c>
      <c r="AE11288">
        <f>MIS[[#This Row],[OrderAverageTradedPrice]]*MIS[[#This Row],[OrderQuantity]]</f>
        <v>2640</v>
      </c>
      <c r="AF11288">
        <f>MIS[[#This Row],[LTP]]*MIS[[#This Row],[OrderQuantity]]</f>
        <v>2775</v>
      </c>
      <c r="AG11288">
        <f>IF(MIS[[#This Row],[OrderSide]]="SELL",MIS[[#This Row],[VALUE]]-MIS[[#This Row],[LIVE_VALUE]],MIS[[#This Row],[LIVE_VALUE]]-MIS[[#This Row],[VALUE]])</f>
        <v>-135</v>
      </c>
      <c r="AH11288" t="str" cm="1">
        <f t="array" ref="AH11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8" t="str">
        <f>MIS[[#This Row],[TRADING SYMBOL]]</f>
        <v>NIFTY2552223750PE</v>
      </c>
      <c r="AJ11288" t="str">
        <f>IF(RIGHT(MIS[[#This Row],[Main/Hedge]],4)="MAIN","MAIN","HEDGE")</f>
        <v>HEDGE</v>
      </c>
      <c r="AK11288" t="str" cm="1">
        <f t="array" ref="AK11288">_xlfn._xlws.FILTER(Table4[Column1],ISNUMBER(SEARCH(Table4[Column1],MIS[[#This Row],[OrderUniqueIdentifier]])),"")</f>
        <v>LONGSHORT</v>
      </c>
    </row>
    <row r="11289" spans="1:37" x14ac:dyDescent="0.2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>
        <f>_xlfn.XLOOKUP(MIS[[#This Row],[TRADING SYMBOL]],[1]Sheet1!$D:$D,[1]Sheet1!$C:$C)</f>
        <v>36.1</v>
      </c>
      <c r="AE11289">
        <f>MIS[[#This Row],[OrderAverageTradedPrice]]*MIS[[#This Row],[OrderQuantity]]</f>
        <v>4198.9999999999927</v>
      </c>
      <c r="AF11289">
        <f>MIS[[#This Row],[LTP]]*MIS[[#This Row],[OrderQuantity]]</f>
        <v>4332</v>
      </c>
      <c r="AG11289">
        <f>IF(MIS[[#This Row],[OrderSide]]="SELL",MIS[[#This Row],[VALUE]]-MIS[[#This Row],[LIVE_VALUE]],MIS[[#This Row],[LIVE_VALUE]]-MIS[[#This Row],[VALUE]])</f>
        <v>-133.00000000000728</v>
      </c>
      <c r="AH11289" t="str" cm="1">
        <f t="array" ref="AH11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89" t="str">
        <f>MIS[[#This Row],[TRADING SYMBOL]]</f>
        <v>SENSEX2552079900PE</v>
      </c>
      <c r="AJ11289" t="str">
        <f>IF(RIGHT(MIS[[#This Row],[Main/Hedge]],4)="MAIN","MAIN","HEDGE")</f>
        <v>HEDGE</v>
      </c>
      <c r="AK11289" t="str" cm="1">
        <f t="array" ref="AK11289">_xlfn._xlws.FILTER(Table4[Column1],ISNUMBER(SEARCH(Table4[Column1],MIS[[#This Row],[OrderUniqueIdentifier]])),"")</f>
        <v>LONGSHORT</v>
      </c>
    </row>
    <row r="11290" spans="1:37" x14ac:dyDescent="0.2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>
        <f>_xlfn.XLOOKUP(MIS[[#This Row],[TRADING SYMBOL]],[1]Sheet1!$D:$D,[1]Sheet1!$C:$C)</f>
        <v>9.25</v>
      </c>
      <c r="AE11290">
        <f>MIS[[#This Row],[OrderAverageTradedPrice]]*MIS[[#This Row],[OrderQuantity]]</f>
        <v>1320</v>
      </c>
      <c r="AF11290">
        <f>MIS[[#This Row],[LTP]]*MIS[[#This Row],[OrderQuantity]]</f>
        <v>1387.5</v>
      </c>
      <c r="AG11290">
        <f>IF(MIS[[#This Row],[OrderSide]]="SELL",MIS[[#This Row],[VALUE]]-MIS[[#This Row],[LIVE_VALUE]],MIS[[#This Row],[LIVE_VALUE]]-MIS[[#This Row],[VALUE]])</f>
        <v>-67.5</v>
      </c>
      <c r="AH11290" t="str" cm="1">
        <f t="array" ref="AH11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0" t="str">
        <f>MIS[[#This Row],[TRADING SYMBOL]]</f>
        <v>NIFTY2552223750PE</v>
      </c>
      <c r="AJ11290" t="str">
        <f>IF(RIGHT(MIS[[#This Row],[Main/Hedge]],4)="MAIN","MAIN","HEDGE")</f>
        <v>HEDGE</v>
      </c>
      <c r="AK11290" t="str" cm="1">
        <f t="array" ref="AK11290">_xlfn._xlws.FILTER(Table4[Column1],ISNUMBER(SEARCH(Table4[Column1],MIS[[#This Row],[OrderUniqueIdentifier]])),"")</f>
        <v>LONGSHORT</v>
      </c>
    </row>
    <row r="11291" spans="1:37" x14ac:dyDescent="0.2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>
        <f>_xlfn.XLOOKUP(MIS[[#This Row],[TRADING SYMBOL]],[1]Sheet1!$D:$D,[1]Sheet1!$C:$C)</f>
        <v>9.25</v>
      </c>
      <c r="AE11291">
        <f>MIS[[#This Row],[OrderAverageTradedPrice]]*MIS[[#This Row],[OrderQuantity]]</f>
        <v>660</v>
      </c>
      <c r="AF11291">
        <f>MIS[[#This Row],[LTP]]*MIS[[#This Row],[OrderQuantity]]</f>
        <v>693.75</v>
      </c>
      <c r="AG11291">
        <f>IF(MIS[[#This Row],[OrderSide]]="SELL",MIS[[#This Row],[VALUE]]-MIS[[#This Row],[LIVE_VALUE]],MIS[[#This Row],[LIVE_VALUE]]-MIS[[#This Row],[VALUE]])</f>
        <v>-33.75</v>
      </c>
      <c r="AH11291" t="str" cm="1">
        <f t="array" ref="AH11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1" t="str">
        <f>MIS[[#This Row],[TRADING SYMBOL]]</f>
        <v>NIFTY2552223750PE</v>
      </c>
      <c r="AJ11291" t="str">
        <f>IF(RIGHT(MIS[[#This Row],[Main/Hedge]],4)="MAIN","MAIN","HEDGE")</f>
        <v>HEDGE</v>
      </c>
      <c r="AK11291" t="str" cm="1">
        <f t="array" ref="AK11291">_xlfn._xlws.FILTER(Table4[Column1],ISNUMBER(SEARCH(Table4[Column1],MIS[[#This Row],[OrderUniqueIdentifier]])),"")</f>
        <v>LONGSHORT</v>
      </c>
    </row>
    <row r="11292" spans="1:37" x14ac:dyDescent="0.2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>
        <f>_xlfn.XLOOKUP(MIS[[#This Row],[TRADING SYMBOL]],[1]Sheet1!$D:$D,[1]Sheet1!$C:$C)</f>
        <v>36.1</v>
      </c>
      <c r="AE11292">
        <f>MIS[[#This Row],[OrderAverageTradedPrice]]*MIS[[#This Row],[OrderQuantity]]</f>
        <v>2792</v>
      </c>
      <c r="AF11292">
        <f>MIS[[#This Row],[LTP]]*MIS[[#This Row],[OrderQuantity]]</f>
        <v>2888</v>
      </c>
      <c r="AG11292">
        <f>IF(MIS[[#This Row],[OrderSide]]="SELL",MIS[[#This Row],[VALUE]]-MIS[[#This Row],[LIVE_VALUE]],MIS[[#This Row],[LIVE_VALUE]]-MIS[[#This Row],[VALUE]])</f>
        <v>-96</v>
      </c>
      <c r="AH11292" t="str" cm="1">
        <f t="array" ref="AH11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2" t="str">
        <f>MIS[[#This Row],[TRADING SYMBOL]]</f>
        <v>SENSEX2552079900PE</v>
      </c>
      <c r="AJ11292" t="str">
        <f>IF(RIGHT(MIS[[#This Row],[Main/Hedge]],4)="MAIN","MAIN","HEDGE")</f>
        <v>HEDGE</v>
      </c>
      <c r="AK11292" t="str" cm="1">
        <f t="array" ref="AK11292">_xlfn._xlws.FILTER(Table4[Column1],ISNUMBER(SEARCH(Table4[Column1],MIS[[#This Row],[OrderUniqueIdentifier]])),"")</f>
        <v>LONGSHORT</v>
      </c>
    </row>
    <row r="11293" spans="1:37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>
        <f>_xlfn.XLOOKUP(MIS[[#This Row],[TRADING SYMBOL]],[1]Sheet1!$D:$D,[1]Sheet1!$C:$C)</f>
        <v>36.1</v>
      </c>
      <c r="AE11293">
        <f>MIS[[#This Row],[OrderAverageTradedPrice]]*MIS[[#This Row],[OrderQuantity]]</f>
        <v>2095.9999999999982</v>
      </c>
      <c r="AF11293">
        <f>MIS[[#This Row],[LTP]]*MIS[[#This Row],[OrderQuantity]]</f>
        <v>2166</v>
      </c>
      <c r="AG11293">
        <f>IF(MIS[[#This Row],[OrderSide]]="SELL",MIS[[#This Row],[VALUE]]-MIS[[#This Row],[LIVE_VALUE]],MIS[[#This Row],[LIVE_VALUE]]-MIS[[#This Row],[VALUE]])</f>
        <v>-70.000000000001819</v>
      </c>
      <c r="AH11293" t="str" cm="1">
        <f t="array" ref="AH11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3" t="str">
        <f>MIS[[#This Row],[TRADING SYMBOL]]</f>
        <v>SENSEX2552079900PE</v>
      </c>
      <c r="AJ11293" t="str">
        <f>IF(RIGHT(MIS[[#This Row],[Main/Hedge]],4)="MAIN","MAIN","HEDGE")</f>
        <v>HEDGE</v>
      </c>
      <c r="AK11293" t="str" cm="1">
        <f t="array" ref="AK11293">_xlfn._xlws.FILTER(Table4[Column1],ISNUMBER(SEARCH(Table4[Column1],MIS[[#This Row],[OrderUniqueIdentifier]])),"")</f>
        <v>LONGSHORT</v>
      </c>
    </row>
    <row r="11294" spans="1:37" x14ac:dyDescent="0.2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>
        <f>_xlfn.XLOOKUP(MIS[[#This Row],[TRADING SYMBOL]],[1]Sheet1!$D:$D,[1]Sheet1!$C:$C)</f>
        <v>9.25</v>
      </c>
      <c r="AE11294">
        <f>MIS[[#This Row],[OrderAverageTradedPrice]]*MIS[[#This Row],[OrderQuantity]]</f>
        <v>660</v>
      </c>
      <c r="AF11294">
        <f>MIS[[#This Row],[LTP]]*MIS[[#This Row],[OrderQuantity]]</f>
        <v>693.75</v>
      </c>
      <c r="AG11294">
        <f>IF(MIS[[#This Row],[OrderSide]]="SELL",MIS[[#This Row],[VALUE]]-MIS[[#This Row],[LIVE_VALUE]],MIS[[#This Row],[LIVE_VALUE]]-MIS[[#This Row],[VALUE]])</f>
        <v>-33.75</v>
      </c>
      <c r="AH11294" t="str" cm="1">
        <f t="array" ref="AH11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4" t="str">
        <f>MIS[[#This Row],[TRADING SYMBOL]]</f>
        <v>NIFTY2552223750PE</v>
      </c>
      <c r="AJ11294" t="str">
        <f>IF(RIGHT(MIS[[#This Row],[Main/Hedge]],4)="MAIN","MAIN","HEDGE")</f>
        <v>HEDGE</v>
      </c>
      <c r="AK11294" t="str" cm="1">
        <f t="array" ref="AK11294">_xlfn._xlws.FILTER(Table4[Column1],ISNUMBER(SEARCH(Table4[Column1],MIS[[#This Row],[OrderUniqueIdentifier]])),"")</f>
        <v>LONGSHORT</v>
      </c>
    </row>
    <row r="11295" spans="1:37" x14ac:dyDescent="0.2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>
        <f>_xlfn.XLOOKUP(MIS[[#This Row],[TRADING SYMBOL]],[1]Sheet1!$D:$D,[1]Sheet1!$C:$C)</f>
        <v>36.1</v>
      </c>
      <c r="AE11295">
        <f>MIS[[#This Row],[OrderAverageTradedPrice]]*MIS[[#This Row],[OrderQuantity]]</f>
        <v>696</v>
      </c>
      <c r="AF11295">
        <f>MIS[[#This Row],[LTP]]*MIS[[#This Row],[OrderQuantity]]</f>
        <v>722</v>
      </c>
      <c r="AG11295">
        <f>IF(MIS[[#This Row],[OrderSide]]="SELL",MIS[[#This Row],[VALUE]]-MIS[[#This Row],[LIVE_VALUE]],MIS[[#This Row],[LIVE_VALUE]]-MIS[[#This Row],[VALUE]])</f>
        <v>-26</v>
      </c>
      <c r="AH11295" t="str" cm="1">
        <f t="array" ref="AH11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5" t="str">
        <f>MIS[[#This Row],[TRADING SYMBOL]]</f>
        <v>SENSEX2552079900PE</v>
      </c>
      <c r="AJ11295" t="str">
        <f>IF(RIGHT(MIS[[#This Row],[Main/Hedge]],4)="MAIN","MAIN","HEDGE")</f>
        <v>HEDGE</v>
      </c>
      <c r="AK11295" t="str" cm="1">
        <f t="array" ref="AK11295">_xlfn._xlws.FILTER(Table4[Column1],ISNUMBER(SEARCH(Table4[Column1],MIS[[#This Row],[OrderUniqueIdentifier]])),"")</f>
        <v>LONGSHORT</v>
      </c>
    </row>
    <row r="11296" spans="1:37" x14ac:dyDescent="0.2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>
        <f>_xlfn.XLOOKUP(MIS[[#This Row],[TRADING SYMBOL]],[1]Sheet1!$D:$D,[1]Sheet1!$C:$C)</f>
        <v>9.25</v>
      </c>
      <c r="AE11296">
        <f>MIS[[#This Row],[OrderAverageTradedPrice]]*MIS[[#This Row],[OrderQuantity]]</f>
        <v>660</v>
      </c>
      <c r="AF11296">
        <f>MIS[[#This Row],[LTP]]*MIS[[#This Row],[OrderQuantity]]</f>
        <v>693.75</v>
      </c>
      <c r="AG11296">
        <f>IF(MIS[[#This Row],[OrderSide]]="SELL",MIS[[#This Row],[VALUE]]-MIS[[#This Row],[LIVE_VALUE]],MIS[[#This Row],[LIVE_VALUE]]-MIS[[#This Row],[VALUE]])</f>
        <v>-33.75</v>
      </c>
      <c r="AH11296" t="str" cm="1">
        <f t="array" ref="AH11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6" t="str">
        <f>MIS[[#This Row],[TRADING SYMBOL]]</f>
        <v>NIFTY2552223750PE</v>
      </c>
      <c r="AJ11296" t="str">
        <f>IF(RIGHT(MIS[[#This Row],[Main/Hedge]],4)="MAIN","MAIN","HEDGE")</f>
        <v>HEDGE</v>
      </c>
      <c r="AK11296" t="str" cm="1">
        <f t="array" ref="AK11296">_xlfn._xlws.FILTER(Table4[Column1],ISNUMBER(SEARCH(Table4[Column1],MIS[[#This Row],[OrderUniqueIdentifier]])),"")</f>
        <v>LONGSHORT</v>
      </c>
    </row>
    <row r="11297" spans="1:37" x14ac:dyDescent="0.2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>
        <f>_xlfn.XLOOKUP(MIS[[#This Row],[TRADING SYMBOL]],[1]Sheet1!$D:$D,[1]Sheet1!$C:$C)</f>
        <v>9.25</v>
      </c>
      <c r="AE11297">
        <f>MIS[[#This Row],[OrderAverageTradedPrice]]*MIS[[#This Row],[OrderQuantity]]</f>
        <v>660</v>
      </c>
      <c r="AF11297">
        <f>MIS[[#This Row],[LTP]]*MIS[[#This Row],[OrderQuantity]]</f>
        <v>693.75</v>
      </c>
      <c r="AG11297">
        <f>IF(MIS[[#This Row],[OrderSide]]="SELL",MIS[[#This Row],[VALUE]]-MIS[[#This Row],[LIVE_VALUE]],MIS[[#This Row],[LIVE_VALUE]]-MIS[[#This Row],[VALUE]])</f>
        <v>-33.75</v>
      </c>
      <c r="AH11297" t="str" cm="1">
        <f t="array" ref="AH11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7" t="str">
        <f>MIS[[#This Row],[TRADING SYMBOL]]</f>
        <v>NIFTY2552223750PE</v>
      </c>
      <c r="AJ11297" t="str">
        <f>IF(RIGHT(MIS[[#This Row],[Main/Hedge]],4)="MAIN","MAIN","HEDGE")</f>
        <v>HEDGE</v>
      </c>
      <c r="AK11297" t="str" cm="1">
        <f t="array" ref="AK11297">_xlfn._xlws.FILTER(Table4[Column1],ISNUMBER(SEARCH(Table4[Column1],MIS[[#This Row],[OrderUniqueIdentifier]])),"")</f>
        <v>LONGSHORT</v>
      </c>
    </row>
    <row r="11298" spans="1:37" x14ac:dyDescent="0.2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>
        <f>_xlfn.XLOOKUP(MIS[[#This Row],[TRADING SYMBOL]],[1]Sheet1!$D:$D,[1]Sheet1!$C:$C)</f>
        <v>36.1</v>
      </c>
      <c r="AE11298">
        <f>MIS[[#This Row],[OrderAverageTradedPrice]]*MIS[[#This Row],[OrderQuantity]]</f>
        <v>1392</v>
      </c>
      <c r="AF11298">
        <f>MIS[[#This Row],[LTP]]*MIS[[#This Row],[OrderQuantity]]</f>
        <v>1444</v>
      </c>
      <c r="AG11298">
        <f>IF(MIS[[#This Row],[OrderSide]]="SELL",MIS[[#This Row],[VALUE]]-MIS[[#This Row],[LIVE_VALUE]],MIS[[#This Row],[LIVE_VALUE]]-MIS[[#This Row],[VALUE]])</f>
        <v>-52</v>
      </c>
      <c r="AH11298" t="str" cm="1">
        <f t="array" ref="AH112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8" t="str">
        <f>MIS[[#This Row],[TRADING SYMBOL]]</f>
        <v>SENSEX2552079900PE</v>
      </c>
      <c r="AJ11298" t="str">
        <f>IF(RIGHT(MIS[[#This Row],[Main/Hedge]],4)="MAIN","MAIN","HEDGE")</f>
        <v>HEDGE</v>
      </c>
      <c r="AK11298" t="str" cm="1">
        <f t="array" ref="AK11298">_xlfn._xlws.FILTER(Table4[Column1],ISNUMBER(SEARCH(Table4[Column1],MIS[[#This Row],[OrderUniqueIdentifier]])),"")</f>
        <v>LONGSHORT</v>
      </c>
    </row>
    <row r="11299" spans="1:37" x14ac:dyDescent="0.2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>
        <f>_xlfn.XLOOKUP(MIS[[#This Row],[TRADING SYMBOL]],[1]Sheet1!$D:$D,[1]Sheet1!$C:$C)</f>
        <v>9.25</v>
      </c>
      <c r="AE11299">
        <f>MIS[[#This Row],[OrderAverageTradedPrice]]*MIS[[#This Row],[OrderQuantity]]</f>
        <v>656.25</v>
      </c>
      <c r="AF11299">
        <f>MIS[[#This Row],[LTP]]*MIS[[#This Row],[OrderQuantity]]</f>
        <v>693.75</v>
      </c>
      <c r="AG11299">
        <f>IF(MIS[[#This Row],[OrderSide]]="SELL",MIS[[#This Row],[VALUE]]-MIS[[#This Row],[LIVE_VALUE]],MIS[[#This Row],[LIVE_VALUE]]-MIS[[#This Row],[VALUE]])</f>
        <v>-37.5</v>
      </c>
      <c r="AH11299" t="str" cm="1">
        <f t="array" ref="AH11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299" t="str">
        <f>MIS[[#This Row],[TRADING SYMBOL]]</f>
        <v>NIFTY2552223750PE</v>
      </c>
      <c r="AJ11299" t="str">
        <f>IF(RIGHT(MIS[[#This Row],[Main/Hedge]],4)="MAIN","MAIN","HEDGE")</f>
        <v>HEDGE</v>
      </c>
      <c r="AK11299" t="str" cm="1">
        <f t="array" ref="AK11299">_xlfn._xlws.FILTER(Table4[Column1],ISNUMBER(SEARCH(Table4[Column1],MIS[[#This Row],[OrderUniqueIdentifier]])),"")</f>
        <v>LONGSHORT</v>
      </c>
    </row>
    <row r="11300" spans="1:37" x14ac:dyDescent="0.2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>
        <f>_xlfn.XLOOKUP(MIS[[#This Row],[TRADING SYMBOL]],[1]Sheet1!$D:$D,[1]Sheet1!$C:$C)</f>
        <v>9.25</v>
      </c>
      <c r="AE11300">
        <f>MIS[[#This Row],[OrderAverageTradedPrice]]*MIS[[#This Row],[OrderQuantity]]</f>
        <v>2640</v>
      </c>
      <c r="AF11300">
        <f>MIS[[#This Row],[LTP]]*MIS[[#This Row],[OrderQuantity]]</f>
        <v>2775</v>
      </c>
      <c r="AG11300">
        <f>IF(MIS[[#This Row],[OrderSide]]="SELL",MIS[[#This Row],[VALUE]]-MIS[[#This Row],[LIVE_VALUE]],MIS[[#This Row],[LIVE_VALUE]]-MIS[[#This Row],[VALUE]])</f>
        <v>-135</v>
      </c>
      <c r="AH11300" t="str" cm="1">
        <f t="array" ref="AH11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0" t="str">
        <f>MIS[[#This Row],[TRADING SYMBOL]]</f>
        <v>NIFTY2552223750PE</v>
      </c>
      <c r="AJ11300" t="str">
        <f>IF(RIGHT(MIS[[#This Row],[Main/Hedge]],4)="MAIN","MAIN","HEDGE")</f>
        <v>HEDGE</v>
      </c>
      <c r="AK11300" t="str" cm="1">
        <f t="array" ref="AK11300">_xlfn._xlws.FILTER(Table4[Column1],ISNUMBER(SEARCH(Table4[Column1],MIS[[#This Row],[OrderUniqueIdentifier]])),"")</f>
        <v>LONGSHORT</v>
      </c>
    </row>
    <row r="11301" spans="1:37" x14ac:dyDescent="0.2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>
        <f>_xlfn.XLOOKUP(MIS[[#This Row],[TRADING SYMBOL]],[1]Sheet1!$D:$D,[1]Sheet1!$C:$C)</f>
        <v>36.1</v>
      </c>
      <c r="AE11301">
        <f>MIS[[#This Row],[OrderAverageTradedPrice]]*MIS[[#This Row],[OrderQuantity]]</f>
        <v>4176</v>
      </c>
      <c r="AF11301">
        <f>MIS[[#This Row],[LTP]]*MIS[[#This Row],[OrderQuantity]]</f>
        <v>4332</v>
      </c>
      <c r="AG11301">
        <f>IF(MIS[[#This Row],[OrderSide]]="SELL",MIS[[#This Row],[VALUE]]-MIS[[#This Row],[LIVE_VALUE]],MIS[[#This Row],[LIVE_VALUE]]-MIS[[#This Row],[VALUE]])</f>
        <v>-156</v>
      </c>
      <c r="AH11301" t="str" cm="1">
        <f t="array" ref="AH113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1" t="str">
        <f>MIS[[#This Row],[TRADING SYMBOL]]</f>
        <v>SENSEX2552079900PE</v>
      </c>
      <c r="AJ11301" t="str">
        <f>IF(RIGHT(MIS[[#This Row],[Main/Hedge]],4)="MAIN","MAIN","HEDGE")</f>
        <v>HEDGE</v>
      </c>
      <c r="AK11301" t="str" cm="1">
        <f t="array" ref="AK11301">_xlfn._xlws.FILTER(Table4[Column1],ISNUMBER(SEARCH(Table4[Column1],MIS[[#This Row],[OrderUniqueIdentifier]])),"")</f>
        <v>LONGSHORT</v>
      </c>
    </row>
    <row r="11302" spans="1:37" x14ac:dyDescent="0.2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>
        <f>_xlfn.XLOOKUP(MIS[[#This Row],[TRADING SYMBOL]],[1]Sheet1!$D:$D,[1]Sheet1!$C:$C)</f>
        <v>9.25</v>
      </c>
      <c r="AE11302">
        <f>MIS[[#This Row],[OrderAverageTradedPrice]]*MIS[[#This Row],[OrderQuantity]]</f>
        <v>656.25</v>
      </c>
      <c r="AF11302">
        <f>MIS[[#This Row],[LTP]]*MIS[[#This Row],[OrderQuantity]]</f>
        <v>693.75</v>
      </c>
      <c r="AG11302">
        <f>IF(MIS[[#This Row],[OrderSide]]="SELL",MIS[[#This Row],[VALUE]]-MIS[[#This Row],[LIVE_VALUE]],MIS[[#This Row],[LIVE_VALUE]]-MIS[[#This Row],[VALUE]])</f>
        <v>-37.5</v>
      </c>
      <c r="AH11302" t="str" cm="1">
        <f t="array" ref="AH113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2" t="str">
        <f>MIS[[#This Row],[TRADING SYMBOL]]</f>
        <v>NIFTY2552223750PE</v>
      </c>
      <c r="AJ11302" t="str">
        <f>IF(RIGHT(MIS[[#This Row],[Main/Hedge]],4)="MAIN","MAIN","HEDGE")</f>
        <v>HEDGE</v>
      </c>
      <c r="AK11302" t="str" cm="1">
        <f t="array" ref="AK11302">_xlfn._xlws.FILTER(Table4[Column1],ISNUMBER(SEARCH(Table4[Column1],MIS[[#This Row],[OrderUniqueIdentifier]])),"")</f>
        <v>LONGSHORT</v>
      </c>
    </row>
    <row r="11303" spans="1:37" x14ac:dyDescent="0.2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>
        <f>_xlfn.XLOOKUP(MIS[[#This Row],[TRADING SYMBOL]],[1]Sheet1!$D:$D,[1]Sheet1!$C:$C)</f>
        <v>36.1</v>
      </c>
      <c r="AE11303">
        <f>MIS[[#This Row],[OrderAverageTradedPrice]]*MIS[[#This Row],[OrderQuantity]]</f>
        <v>3490.9999999999995</v>
      </c>
      <c r="AF11303">
        <f>MIS[[#This Row],[LTP]]*MIS[[#This Row],[OrderQuantity]]</f>
        <v>3610</v>
      </c>
      <c r="AG11303">
        <f>IF(MIS[[#This Row],[OrderSide]]="SELL",MIS[[#This Row],[VALUE]]-MIS[[#This Row],[LIVE_VALUE]],MIS[[#This Row],[LIVE_VALUE]]-MIS[[#This Row],[VALUE]])</f>
        <v>-119.00000000000045</v>
      </c>
      <c r="AH11303" t="str" cm="1">
        <f t="array" ref="AH113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3" t="str">
        <f>MIS[[#This Row],[TRADING SYMBOL]]</f>
        <v>SENSEX2552079900PE</v>
      </c>
      <c r="AJ11303" t="str">
        <f>IF(RIGHT(MIS[[#This Row],[Main/Hedge]],4)="MAIN","MAIN","HEDGE")</f>
        <v>HEDGE</v>
      </c>
      <c r="AK11303" t="str" cm="1">
        <f t="array" ref="AK11303">_xlfn._xlws.FILTER(Table4[Column1],ISNUMBER(SEARCH(Table4[Column1],MIS[[#This Row],[OrderUniqueIdentifier]])),"")</f>
        <v>LONGSHORT</v>
      </c>
    </row>
    <row r="11304" spans="1:37" x14ac:dyDescent="0.2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>
        <f>_xlfn.XLOOKUP(MIS[[#This Row],[TRADING SYMBOL]],[1]Sheet1!$D:$D,[1]Sheet1!$C:$C)</f>
        <v>16</v>
      </c>
      <c r="AE11304">
        <f>MIS[[#This Row],[OrderAverageTradedPrice]]*MIS[[#This Row],[OrderQuantity]]</f>
        <v>602</v>
      </c>
      <c r="AF11304">
        <f>MIS[[#This Row],[LTP]]*MIS[[#This Row],[OrderQuantity]]</f>
        <v>640</v>
      </c>
      <c r="AG11304">
        <f>IF(MIS[[#This Row],[OrderSide]]="SELL",MIS[[#This Row],[VALUE]]-MIS[[#This Row],[LIVE_VALUE]],MIS[[#This Row],[LIVE_VALUE]]-MIS[[#This Row],[VALUE]])</f>
        <v>-38</v>
      </c>
      <c r="AH11304" t="str" cm="1">
        <f t="array" ref="AH113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4" t="str">
        <f>MIS[[#This Row],[TRADING SYMBOL]]</f>
        <v>SENSEX2552084900CE</v>
      </c>
      <c r="AJ11304" t="str">
        <f>IF(RIGHT(MIS[[#This Row],[Main/Hedge]],4)="MAIN","MAIN","HEDGE")</f>
        <v>HEDGE</v>
      </c>
      <c r="AK11304" t="str" cm="1">
        <f t="array" ref="AK11304">_xlfn._xlws.FILTER(Table4[Column1],ISNUMBER(SEARCH(Table4[Column1],MIS[[#This Row],[OrderUniqueIdentifier]])),"")</f>
        <v>LONGSHORT</v>
      </c>
    </row>
    <row r="11305" spans="1:37" x14ac:dyDescent="0.2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>
        <f>_xlfn.XLOOKUP(MIS[[#This Row],[TRADING SYMBOL]],[1]Sheet1!$D:$D,[1]Sheet1!$C:$C)</f>
        <v>16</v>
      </c>
      <c r="AE11305">
        <f>MIS[[#This Row],[OrderAverageTradedPrice]]*MIS[[#This Row],[OrderQuantity]]</f>
        <v>602</v>
      </c>
      <c r="AF11305">
        <f>MIS[[#This Row],[LTP]]*MIS[[#This Row],[OrderQuantity]]</f>
        <v>640</v>
      </c>
      <c r="AG11305">
        <f>IF(MIS[[#This Row],[OrderSide]]="SELL",MIS[[#This Row],[VALUE]]-MIS[[#This Row],[LIVE_VALUE]],MIS[[#This Row],[LIVE_VALUE]]-MIS[[#This Row],[VALUE]])</f>
        <v>-38</v>
      </c>
      <c r="AH11305" t="str" cm="1">
        <f t="array" ref="AH113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5" t="str">
        <f>MIS[[#This Row],[TRADING SYMBOL]]</f>
        <v>SENSEX2552084900CE</v>
      </c>
      <c r="AJ11305" t="str">
        <f>IF(RIGHT(MIS[[#This Row],[Main/Hedge]],4)="MAIN","MAIN","HEDGE")</f>
        <v>HEDGE</v>
      </c>
      <c r="AK11305" t="str" cm="1">
        <f t="array" ref="AK11305">_xlfn._xlws.FILTER(Table4[Column1],ISNUMBER(SEARCH(Table4[Column1],MIS[[#This Row],[OrderUniqueIdentifier]])),"")</f>
        <v>LONGSHORT</v>
      </c>
    </row>
    <row r="11306" spans="1:37" x14ac:dyDescent="0.2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>
        <f>_xlfn.XLOOKUP(MIS[[#This Row],[TRADING SYMBOL]],[1]Sheet1!$D:$D,[1]Sheet1!$C:$C)</f>
        <v>9.25</v>
      </c>
      <c r="AE11306">
        <f>MIS[[#This Row],[OrderAverageTradedPrice]]*MIS[[#This Row],[OrderQuantity]]</f>
        <v>3914.9999999999995</v>
      </c>
      <c r="AF11306">
        <f>MIS[[#This Row],[LTP]]*MIS[[#This Row],[OrderQuantity]]</f>
        <v>4162.5</v>
      </c>
      <c r="AG11306">
        <f>IF(MIS[[#This Row],[OrderSide]]="SELL",MIS[[#This Row],[VALUE]]-MIS[[#This Row],[LIVE_VALUE]],MIS[[#This Row],[LIVE_VALUE]]-MIS[[#This Row],[VALUE]])</f>
        <v>-247.50000000000045</v>
      </c>
      <c r="AH11306" t="str" cm="1">
        <f t="array" ref="AH113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6" t="str">
        <f>MIS[[#This Row],[TRADING SYMBOL]]</f>
        <v>NIFTY2552223750PE</v>
      </c>
      <c r="AJ11306" t="str">
        <f>IF(RIGHT(MIS[[#This Row],[Main/Hedge]],4)="MAIN","MAIN","HEDGE")</f>
        <v>HEDGE</v>
      </c>
      <c r="AK11306" t="str" cm="1">
        <f t="array" ref="AK11306">_xlfn._xlws.FILTER(Table4[Column1],ISNUMBER(SEARCH(Table4[Column1],MIS[[#This Row],[OrderUniqueIdentifier]])),"")</f>
        <v>LONGSHORT</v>
      </c>
    </row>
    <row r="11307" spans="1:37" x14ac:dyDescent="0.2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>
        <f>_xlfn.XLOOKUP(MIS[[#This Row],[TRADING SYMBOL]],[1]Sheet1!$D:$D,[1]Sheet1!$C:$C)</f>
        <v>9.25</v>
      </c>
      <c r="AE11307">
        <f>MIS[[#This Row],[OrderAverageTradedPrice]]*MIS[[#This Row],[OrderQuantity]]</f>
        <v>2610</v>
      </c>
      <c r="AF11307">
        <f>MIS[[#This Row],[LTP]]*MIS[[#This Row],[OrderQuantity]]</f>
        <v>2775</v>
      </c>
      <c r="AG11307">
        <f>IF(MIS[[#This Row],[OrderSide]]="SELL",MIS[[#This Row],[VALUE]]-MIS[[#This Row],[LIVE_VALUE]],MIS[[#This Row],[LIVE_VALUE]]-MIS[[#This Row],[VALUE]])</f>
        <v>-165</v>
      </c>
      <c r="AH11307" t="str" cm="1">
        <f t="array" ref="AH113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7" t="str">
        <f>MIS[[#This Row],[TRADING SYMBOL]]</f>
        <v>NIFTY2552223750PE</v>
      </c>
      <c r="AJ11307" t="str">
        <f>IF(RIGHT(MIS[[#This Row],[Main/Hedge]],4)="MAIN","MAIN","HEDGE")</f>
        <v>HEDGE</v>
      </c>
      <c r="AK11307" t="str" cm="1">
        <f t="array" ref="AK11307">_xlfn._xlws.FILTER(Table4[Column1],ISNUMBER(SEARCH(Table4[Column1],MIS[[#This Row],[OrderUniqueIdentifier]])),"")</f>
        <v>LONGSHORT</v>
      </c>
    </row>
    <row r="11308" spans="1:37" x14ac:dyDescent="0.2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>
        <f>_xlfn.XLOOKUP(MIS[[#This Row],[TRADING SYMBOL]],[1]Sheet1!$D:$D,[1]Sheet1!$C:$C)</f>
        <v>36.1</v>
      </c>
      <c r="AE11308">
        <f>MIS[[#This Row],[OrderAverageTradedPrice]]*MIS[[#This Row],[OrderQuantity]]</f>
        <v>4146.9999999999964</v>
      </c>
      <c r="AF11308">
        <f>MIS[[#This Row],[LTP]]*MIS[[#This Row],[OrderQuantity]]</f>
        <v>4332</v>
      </c>
      <c r="AG11308">
        <f>IF(MIS[[#This Row],[OrderSide]]="SELL",MIS[[#This Row],[VALUE]]-MIS[[#This Row],[LIVE_VALUE]],MIS[[#This Row],[LIVE_VALUE]]-MIS[[#This Row],[VALUE]])</f>
        <v>-185.00000000000364</v>
      </c>
      <c r="AH11308" t="str" cm="1">
        <f t="array" ref="AH113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8" t="str">
        <f>MIS[[#This Row],[TRADING SYMBOL]]</f>
        <v>SENSEX2552079900PE</v>
      </c>
      <c r="AJ11308" t="str">
        <f>IF(RIGHT(MIS[[#This Row],[Main/Hedge]],4)="MAIN","MAIN","HEDGE")</f>
        <v>HEDGE</v>
      </c>
      <c r="AK11308" t="str" cm="1">
        <f t="array" ref="AK11308">_xlfn._xlws.FILTER(Table4[Column1],ISNUMBER(SEARCH(Table4[Column1],MIS[[#This Row],[OrderUniqueIdentifier]])),"")</f>
        <v>LONGSHORT</v>
      </c>
    </row>
    <row r="11309" spans="1:37" x14ac:dyDescent="0.2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>
        <f>_xlfn.XLOOKUP(MIS[[#This Row],[TRADING SYMBOL]],[1]Sheet1!$D:$D,[1]Sheet1!$C:$C)</f>
        <v>9.25</v>
      </c>
      <c r="AE11309">
        <f>MIS[[#This Row],[OrderAverageTradedPrice]]*MIS[[#This Row],[OrderQuantity]]</f>
        <v>1305</v>
      </c>
      <c r="AF11309">
        <f>MIS[[#This Row],[LTP]]*MIS[[#This Row],[OrderQuantity]]</f>
        <v>1387.5</v>
      </c>
      <c r="AG11309">
        <f>IF(MIS[[#This Row],[OrderSide]]="SELL",MIS[[#This Row],[VALUE]]-MIS[[#This Row],[LIVE_VALUE]],MIS[[#This Row],[LIVE_VALUE]]-MIS[[#This Row],[VALUE]])</f>
        <v>-82.5</v>
      </c>
      <c r="AH11309" t="str" cm="1">
        <f t="array" ref="AH11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09" t="str">
        <f>MIS[[#This Row],[TRADING SYMBOL]]</f>
        <v>NIFTY2552223750PE</v>
      </c>
      <c r="AJ11309" t="str">
        <f>IF(RIGHT(MIS[[#This Row],[Main/Hedge]],4)="MAIN","MAIN","HEDGE")</f>
        <v>HEDGE</v>
      </c>
      <c r="AK11309" t="str" cm="1">
        <f t="array" ref="AK11309">_xlfn._xlws.FILTER(Table4[Column1],ISNUMBER(SEARCH(Table4[Column1],MIS[[#This Row],[OrderUniqueIdentifier]])),"")</f>
        <v>LONGSHORT</v>
      </c>
    </row>
    <row r="11310" spans="1:37" x14ac:dyDescent="0.2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>
        <f>_xlfn.XLOOKUP(MIS[[#This Row],[TRADING SYMBOL]],[1]Sheet1!$D:$D,[1]Sheet1!$C:$C)</f>
        <v>9.25</v>
      </c>
      <c r="AE11310">
        <f>MIS[[#This Row],[OrderAverageTradedPrice]]*MIS[[#This Row],[OrderQuantity]]</f>
        <v>652.5</v>
      </c>
      <c r="AF11310">
        <f>MIS[[#This Row],[LTP]]*MIS[[#This Row],[OrderQuantity]]</f>
        <v>693.75</v>
      </c>
      <c r="AG11310">
        <f>IF(MIS[[#This Row],[OrderSide]]="SELL",MIS[[#This Row],[VALUE]]-MIS[[#This Row],[LIVE_VALUE]],MIS[[#This Row],[LIVE_VALUE]]-MIS[[#This Row],[VALUE]])</f>
        <v>-41.25</v>
      </c>
      <c r="AH11310" t="str" cm="1">
        <f t="array" ref="AH113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0" t="str">
        <f>MIS[[#This Row],[TRADING SYMBOL]]</f>
        <v>NIFTY2552223750PE</v>
      </c>
      <c r="AJ11310" t="str">
        <f>IF(RIGHT(MIS[[#This Row],[Main/Hedge]],4)="MAIN","MAIN","HEDGE")</f>
        <v>HEDGE</v>
      </c>
      <c r="AK11310" t="str" cm="1">
        <f t="array" ref="AK11310">_xlfn._xlws.FILTER(Table4[Column1],ISNUMBER(SEARCH(Table4[Column1],MIS[[#This Row],[OrderUniqueIdentifier]])),"")</f>
        <v>LONGSHORT</v>
      </c>
    </row>
    <row r="11311" spans="1:37" x14ac:dyDescent="0.2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>
        <f>_xlfn.XLOOKUP(MIS[[#This Row],[TRADING SYMBOL]],[1]Sheet1!$D:$D,[1]Sheet1!$C:$C)</f>
        <v>9.25</v>
      </c>
      <c r="AE11311">
        <f>MIS[[#This Row],[OrderAverageTradedPrice]]*MIS[[#This Row],[OrderQuantity]]</f>
        <v>2610</v>
      </c>
      <c r="AF11311">
        <f>MIS[[#This Row],[LTP]]*MIS[[#This Row],[OrderQuantity]]</f>
        <v>2775</v>
      </c>
      <c r="AG11311">
        <f>IF(MIS[[#This Row],[OrderSide]]="SELL",MIS[[#This Row],[VALUE]]-MIS[[#This Row],[LIVE_VALUE]],MIS[[#This Row],[LIVE_VALUE]]-MIS[[#This Row],[VALUE]])</f>
        <v>-165</v>
      </c>
      <c r="AH11311" t="str" cm="1">
        <f t="array" ref="AH11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1" t="str">
        <f>MIS[[#This Row],[TRADING SYMBOL]]</f>
        <v>NIFTY2552223750PE</v>
      </c>
      <c r="AJ11311" t="str">
        <f>IF(RIGHT(MIS[[#This Row],[Main/Hedge]],4)="MAIN","MAIN","HEDGE")</f>
        <v>HEDGE</v>
      </c>
      <c r="AK11311" t="str" cm="1">
        <f t="array" ref="AK11311">_xlfn._xlws.FILTER(Table4[Column1],ISNUMBER(SEARCH(Table4[Column1],MIS[[#This Row],[OrderUniqueIdentifier]])),"")</f>
        <v>LONGSHORT</v>
      </c>
    </row>
    <row r="11312" spans="1:37" x14ac:dyDescent="0.2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>
        <f>_xlfn.XLOOKUP(MIS[[#This Row],[TRADING SYMBOL]],[1]Sheet1!$D:$D,[1]Sheet1!$C:$C)</f>
        <v>36.1</v>
      </c>
      <c r="AE11312">
        <f>MIS[[#This Row],[OrderAverageTradedPrice]]*MIS[[#This Row],[OrderQuantity]]</f>
        <v>4146</v>
      </c>
      <c r="AF11312">
        <f>MIS[[#This Row],[LTP]]*MIS[[#This Row],[OrderQuantity]]</f>
        <v>4332</v>
      </c>
      <c r="AG11312">
        <f>IF(MIS[[#This Row],[OrderSide]]="SELL",MIS[[#This Row],[VALUE]]-MIS[[#This Row],[LIVE_VALUE]],MIS[[#This Row],[LIVE_VALUE]]-MIS[[#This Row],[VALUE]])</f>
        <v>-186</v>
      </c>
      <c r="AH11312" t="str" cm="1">
        <f t="array" ref="AH11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2" t="str">
        <f>MIS[[#This Row],[TRADING SYMBOL]]</f>
        <v>SENSEX2552079900PE</v>
      </c>
      <c r="AJ11312" t="str">
        <f>IF(RIGHT(MIS[[#This Row],[Main/Hedge]],4)="MAIN","MAIN","HEDGE")</f>
        <v>HEDGE</v>
      </c>
      <c r="AK11312" t="str" cm="1">
        <f t="array" ref="AK11312">_xlfn._xlws.FILTER(Table4[Column1],ISNUMBER(SEARCH(Table4[Column1],MIS[[#This Row],[OrderUniqueIdentifier]])),"")</f>
        <v>LONGSHORT</v>
      </c>
    </row>
    <row r="11313" spans="1:37" x14ac:dyDescent="0.2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>
        <f>_xlfn.XLOOKUP(MIS[[#This Row],[TRADING SYMBOL]],[1]Sheet1!$D:$D,[1]Sheet1!$C:$C)</f>
        <v>9.25</v>
      </c>
      <c r="AE11313">
        <f>MIS[[#This Row],[OrderAverageTradedPrice]]*MIS[[#This Row],[OrderQuantity]]</f>
        <v>5872.4999999999991</v>
      </c>
      <c r="AF11313">
        <f>MIS[[#This Row],[LTP]]*MIS[[#This Row],[OrderQuantity]]</f>
        <v>6243.75</v>
      </c>
      <c r="AG11313">
        <f>IF(MIS[[#This Row],[OrderSide]]="SELL",MIS[[#This Row],[VALUE]]-MIS[[#This Row],[LIVE_VALUE]],MIS[[#This Row],[LIVE_VALUE]]-MIS[[#This Row],[VALUE]])</f>
        <v>-371.25000000000091</v>
      </c>
      <c r="AH11313" t="str" cm="1">
        <f t="array" ref="AH11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3" t="str">
        <f>MIS[[#This Row],[TRADING SYMBOL]]</f>
        <v>NIFTY2552223750PE</v>
      </c>
      <c r="AJ11313" t="str">
        <f>IF(RIGHT(MIS[[#This Row],[Main/Hedge]],4)="MAIN","MAIN","HEDGE")</f>
        <v>HEDGE</v>
      </c>
      <c r="AK11313" t="str" cm="1">
        <f t="array" ref="AK11313">_xlfn._xlws.FILTER(Table4[Column1],ISNUMBER(SEARCH(Table4[Column1],MIS[[#This Row],[OrderUniqueIdentifier]])),"")</f>
        <v>LONGSHORT</v>
      </c>
    </row>
    <row r="11314" spans="1:37" x14ac:dyDescent="0.2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>
        <f>_xlfn.XLOOKUP(MIS[[#This Row],[TRADING SYMBOL]],[1]Sheet1!$D:$D,[1]Sheet1!$C:$C)</f>
        <v>9.25</v>
      </c>
      <c r="AE11314">
        <f>MIS[[#This Row],[OrderAverageTradedPrice]]*MIS[[#This Row],[OrderQuantity]]</f>
        <v>11092.5</v>
      </c>
      <c r="AF11314">
        <f>MIS[[#This Row],[LTP]]*MIS[[#This Row],[OrderQuantity]]</f>
        <v>11793.75</v>
      </c>
      <c r="AG11314">
        <f>IF(MIS[[#This Row],[OrderSide]]="SELL",MIS[[#This Row],[VALUE]]-MIS[[#This Row],[LIVE_VALUE]],MIS[[#This Row],[LIVE_VALUE]]-MIS[[#This Row],[VALUE]])</f>
        <v>-701.25</v>
      </c>
      <c r="AH11314" t="str" cm="1">
        <f t="array" ref="AH11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4" t="str">
        <f>MIS[[#This Row],[TRADING SYMBOL]]</f>
        <v>NIFTY2552223750PE</v>
      </c>
      <c r="AJ11314" t="str">
        <f>IF(RIGHT(MIS[[#This Row],[Main/Hedge]],4)="MAIN","MAIN","HEDGE")</f>
        <v>HEDGE</v>
      </c>
      <c r="AK11314" t="str" cm="1">
        <f t="array" ref="AK11314">_xlfn._xlws.FILTER(Table4[Column1],ISNUMBER(SEARCH(Table4[Column1],MIS[[#This Row],[OrderUniqueIdentifier]])),"")</f>
        <v>LONGSHORT</v>
      </c>
    </row>
    <row r="11315" spans="1:37" x14ac:dyDescent="0.2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>
        <f>_xlfn.XLOOKUP(MIS[[#This Row],[TRADING SYMBOL]],[1]Sheet1!$D:$D,[1]Sheet1!$C:$C)</f>
        <v>36.1</v>
      </c>
      <c r="AE11315">
        <f>MIS[[#This Row],[OrderAverageTradedPrice]]*MIS[[#This Row],[OrderQuantity]]</f>
        <v>17276</v>
      </c>
      <c r="AF11315">
        <f>MIS[[#This Row],[LTP]]*MIS[[#This Row],[OrderQuantity]]</f>
        <v>18050</v>
      </c>
      <c r="AG11315">
        <f>IF(MIS[[#This Row],[OrderSide]]="SELL",MIS[[#This Row],[VALUE]]-MIS[[#This Row],[LIVE_VALUE]],MIS[[#This Row],[LIVE_VALUE]]-MIS[[#This Row],[VALUE]])</f>
        <v>-774</v>
      </c>
      <c r="AH11315" t="str" cm="1">
        <f t="array" ref="AH11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5" t="str">
        <f>MIS[[#This Row],[TRADING SYMBOL]]</f>
        <v>SENSEX2552079900PE</v>
      </c>
      <c r="AJ11315" t="str">
        <f>IF(RIGHT(MIS[[#This Row],[Main/Hedge]],4)="MAIN","MAIN","HEDGE")</f>
        <v>HEDGE</v>
      </c>
      <c r="AK11315" t="str" cm="1">
        <f t="array" ref="AK11315">_xlfn._xlws.FILTER(Table4[Column1],ISNUMBER(SEARCH(Table4[Column1],MIS[[#This Row],[OrderUniqueIdentifier]])),"")</f>
        <v>LONGSHORT</v>
      </c>
    </row>
    <row r="11316" spans="1:37" x14ac:dyDescent="0.2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>
        <f>_xlfn.XLOOKUP(MIS[[#This Row],[TRADING SYMBOL]],[1]Sheet1!$D:$D,[1]Sheet1!$C:$C)</f>
        <v>36.1</v>
      </c>
      <c r="AE11316">
        <f>MIS[[#This Row],[OrderAverageTradedPrice]]*MIS[[#This Row],[OrderQuantity]]</f>
        <v>6226.9999999999918</v>
      </c>
      <c r="AF11316">
        <f>MIS[[#This Row],[LTP]]*MIS[[#This Row],[OrderQuantity]]</f>
        <v>6498</v>
      </c>
      <c r="AG11316">
        <f>IF(MIS[[#This Row],[OrderSide]]="SELL",MIS[[#This Row],[VALUE]]-MIS[[#This Row],[LIVE_VALUE]],MIS[[#This Row],[LIVE_VALUE]]-MIS[[#This Row],[VALUE]])</f>
        <v>-271.00000000000819</v>
      </c>
      <c r="AH11316" t="str" cm="1">
        <f t="array" ref="AH113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6" t="str">
        <f>MIS[[#This Row],[TRADING SYMBOL]]</f>
        <v>SENSEX2552079900PE</v>
      </c>
      <c r="AJ11316" t="str">
        <f>IF(RIGHT(MIS[[#This Row],[Main/Hedge]],4)="MAIN","MAIN","HEDGE")</f>
        <v>HEDGE</v>
      </c>
      <c r="AK11316" t="str" cm="1">
        <f t="array" ref="AK11316">_xlfn._xlws.FILTER(Table4[Column1],ISNUMBER(SEARCH(Table4[Column1],MIS[[#This Row],[OrderUniqueIdentifier]])),"")</f>
        <v>LONGSHORT</v>
      </c>
    </row>
    <row r="11317" spans="1:37" x14ac:dyDescent="0.2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>
        <f>_xlfn.XLOOKUP(MIS[[#This Row],[TRADING SYMBOL]],[1]Sheet1!$D:$D,[1]Sheet1!$C:$C)</f>
        <v>36.1</v>
      </c>
      <c r="AE11317">
        <f>MIS[[#This Row],[OrderAverageTradedPrice]]*MIS[[#This Row],[OrderQuantity]]</f>
        <v>2776</v>
      </c>
      <c r="AF11317">
        <f>MIS[[#This Row],[LTP]]*MIS[[#This Row],[OrderQuantity]]</f>
        <v>2888</v>
      </c>
      <c r="AG11317">
        <f>IF(MIS[[#This Row],[OrderSide]]="SELL",MIS[[#This Row],[VALUE]]-MIS[[#This Row],[LIVE_VALUE]],MIS[[#This Row],[LIVE_VALUE]]-MIS[[#This Row],[VALUE]])</f>
        <v>-112</v>
      </c>
      <c r="AH11317" t="str" cm="1">
        <f t="array" ref="AH113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7" t="str">
        <f>MIS[[#This Row],[TRADING SYMBOL]]</f>
        <v>SENSEX2552079900PE</v>
      </c>
      <c r="AJ11317" t="str">
        <f>IF(RIGHT(MIS[[#This Row],[Main/Hedge]],4)="MAIN","MAIN","HEDGE")</f>
        <v>HEDGE</v>
      </c>
      <c r="AK11317" t="str" cm="1">
        <f t="array" ref="AK11317">_xlfn._xlws.FILTER(Table4[Column1],ISNUMBER(SEARCH(Table4[Column1],MIS[[#This Row],[OrderUniqueIdentifier]])),"")</f>
        <v>LONGSHORT</v>
      </c>
    </row>
    <row r="11318" spans="1:37" x14ac:dyDescent="0.2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>
        <f>_xlfn.XLOOKUP(MIS[[#This Row],[TRADING SYMBOL]],[1]Sheet1!$D:$D,[1]Sheet1!$C:$C)</f>
        <v>9.25</v>
      </c>
      <c r="AE11318">
        <f>MIS[[#This Row],[OrderAverageTradedPrice]]*MIS[[#This Row],[OrderQuantity]]</f>
        <v>652.5</v>
      </c>
      <c r="AF11318">
        <f>MIS[[#This Row],[LTP]]*MIS[[#This Row],[OrderQuantity]]</f>
        <v>693.75</v>
      </c>
      <c r="AG11318">
        <f>IF(MIS[[#This Row],[OrderSide]]="SELL",MIS[[#This Row],[VALUE]]-MIS[[#This Row],[LIVE_VALUE]],MIS[[#This Row],[LIVE_VALUE]]-MIS[[#This Row],[VALUE]])</f>
        <v>-41.25</v>
      </c>
      <c r="AH11318" t="str" cm="1">
        <f t="array" ref="AH113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8" t="str">
        <f>MIS[[#This Row],[TRADING SYMBOL]]</f>
        <v>NIFTY2552223750PE</v>
      </c>
      <c r="AJ11318" t="str">
        <f>IF(RIGHT(MIS[[#This Row],[Main/Hedge]],4)="MAIN","MAIN","HEDGE")</f>
        <v>HEDGE</v>
      </c>
      <c r="AK11318" t="str" cm="1">
        <f t="array" ref="AK11318">_xlfn._xlws.FILTER(Table4[Column1],ISNUMBER(SEARCH(Table4[Column1],MIS[[#This Row],[OrderUniqueIdentifier]])),"")</f>
        <v>LONGSHORT</v>
      </c>
    </row>
    <row r="11319" spans="1:37" x14ac:dyDescent="0.2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>
        <f>_xlfn.XLOOKUP(MIS[[#This Row],[TRADING SYMBOL]],[1]Sheet1!$D:$D,[1]Sheet1!$C:$C)</f>
        <v>36.1</v>
      </c>
      <c r="AE11319">
        <f>MIS[[#This Row],[OrderAverageTradedPrice]]*MIS[[#This Row],[OrderQuantity]]</f>
        <v>1381</v>
      </c>
      <c r="AF11319">
        <f>MIS[[#This Row],[LTP]]*MIS[[#This Row],[OrderQuantity]]</f>
        <v>1444</v>
      </c>
      <c r="AG11319">
        <f>IF(MIS[[#This Row],[OrderSide]]="SELL",MIS[[#This Row],[VALUE]]-MIS[[#This Row],[LIVE_VALUE]],MIS[[#This Row],[LIVE_VALUE]]-MIS[[#This Row],[VALUE]])</f>
        <v>-63</v>
      </c>
      <c r="AH11319" t="str" cm="1">
        <f t="array" ref="AH113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19" t="str">
        <f>MIS[[#This Row],[TRADING SYMBOL]]</f>
        <v>SENSEX2552079900PE</v>
      </c>
      <c r="AJ11319" t="str">
        <f>IF(RIGHT(MIS[[#This Row],[Main/Hedge]],4)="MAIN","MAIN","HEDGE")</f>
        <v>HEDGE</v>
      </c>
      <c r="AK11319" t="str" cm="1">
        <f t="array" ref="AK11319">_xlfn._xlws.FILTER(Table4[Column1],ISNUMBER(SEARCH(Table4[Column1],MIS[[#This Row],[OrderUniqueIdentifier]])),"")</f>
        <v>LONGSHORT</v>
      </c>
    </row>
    <row r="11320" spans="1:37" x14ac:dyDescent="0.2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>
        <f>_xlfn.XLOOKUP(MIS[[#This Row],[TRADING SYMBOL]],[1]Sheet1!$D:$D,[1]Sheet1!$C:$C)</f>
        <v>9.25</v>
      </c>
      <c r="AE11320">
        <f>MIS[[#This Row],[OrderAverageTradedPrice]]*MIS[[#This Row],[OrderQuantity]]</f>
        <v>3262.4999999999995</v>
      </c>
      <c r="AF11320">
        <f>MIS[[#This Row],[LTP]]*MIS[[#This Row],[OrderQuantity]]</f>
        <v>3468.75</v>
      </c>
      <c r="AG11320">
        <f>IF(MIS[[#This Row],[OrderSide]]="SELL",MIS[[#This Row],[VALUE]]-MIS[[#This Row],[LIVE_VALUE]],MIS[[#This Row],[LIVE_VALUE]]-MIS[[#This Row],[VALUE]])</f>
        <v>-206.25000000000045</v>
      </c>
      <c r="AH11320" t="str" cm="1">
        <f t="array" ref="AH113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0" t="str">
        <f>MIS[[#This Row],[TRADING SYMBOL]]</f>
        <v>NIFTY2552223750PE</v>
      </c>
      <c r="AJ11320" t="str">
        <f>IF(RIGHT(MIS[[#This Row],[Main/Hedge]],4)="MAIN","MAIN","HEDGE")</f>
        <v>HEDGE</v>
      </c>
      <c r="AK11320" t="str" cm="1">
        <f t="array" ref="AK11320">_xlfn._xlws.FILTER(Table4[Column1],ISNUMBER(SEARCH(Table4[Column1],MIS[[#This Row],[OrderUniqueIdentifier]])),"")</f>
        <v>LONGSHORT</v>
      </c>
    </row>
    <row r="11321" spans="1:37" x14ac:dyDescent="0.2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>
        <f>_xlfn.XLOOKUP(MIS[[#This Row],[TRADING SYMBOL]],[1]Sheet1!$D:$D,[1]Sheet1!$C:$C)</f>
        <v>36.1</v>
      </c>
      <c r="AE11321">
        <f>MIS[[#This Row],[OrderAverageTradedPrice]]*MIS[[#This Row],[OrderQuantity]]</f>
        <v>5532</v>
      </c>
      <c r="AF11321">
        <f>MIS[[#This Row],[LTP]]*MIS[[#This Row],[OrderQuantity]]</f>
        <v>5776</v>
      </c>
      <c r="AG11321">
        <f>IF(MIS[[#This Row],[OrderSide]]="SELL",MIS[[#This Row],[VALUE]]-MIS[[#This Row],[LIVE_VALUE]],MIS[[#This Row],[LIVE_VALUE]]-MIS[[#This Row],[VALUE]])</f>
        <v>-244</v>
      </c>
      <c r="AH11321" t="str" cm="1">
        <f t="array" ref="AH113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1" t="str">
        <f>MIS[[#This Row],[TRADING SYMBOL]]</f>
        <v>SENSEX2552079900PE</v>
      </c>
      <c r="AJ11321" t="str">
        <f>IF(RIGHT(MIS[[#This Row],[Main/Hedge]],4)="MAIN","MAIN","HEDGE")</f>
        <v>HEDGE</v>
      </c>
      <c r="AK11321" t="str" cm="1">
        <f t="array" ref="AK11321">_xlfn._xlws.FILTER(Table4[Column1],ISNUMBER(SEARCH(Table4[Column1],MIS[[#This Row],[OrderUniqueIdentifier]])),"")</f>
        <v>LONGSHORT</v>
      </c>
    </row>
    <row r="11322" spans="1:37" x14ac:dyDescent="0.2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>
        <f>_xlfn.XLOOKUP(MIS[[#This Row],[TRADING SYMBOL]],[1]Sheet1!$D:$D,[1]Sheet1!$C:$C)</f>
        <v>9.25</v>
      </c>
      <c r="AE11322">
        <f>MIS[[#This Row],[OrderAverageTradedPrice]]*MIS[[#This Row],[OrderQuantity]]</f>
        <v>652.5</v>
      </c>
      <c r="AF11322">
        <f>MIS[[#This Row],[LTP]]*MIS[[#This Row],[OrderQuantity]]</f>
        <v>693.75</v>
      </c>
      <c r="AG11322">
        <f>IF(MIS[[#This Row],[OrderSide]]="SELL",MIS[[#This Row],[VALUE]]-MIS[[#This Row],[LIVE_VALUE]],MIS[[#This Row],[LIVE_VALUE]]-MIS[[#This Row],[VALUE]])</f>
        <v>-41.25</v>
      </c>
      <c r="AH11322" t="str" cm="1">
        <f t="array" ref="AH113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2" t="str">
        <f>MIS[[#This Row],[TRADING SYMBOL]]</f>
        <v>NIFTY2552223750PE</v>
      </c>
      <c r="AJ11322" t="str">
        <f>IF(RIGHT(MIS[[#This Row],[Main/Hedge]],4)="MAIN","MAIN","HEDGE")</f>
        <v>HEDGE</v>
      </c>
      <c r="AK11322" t="str" cm="1">
        <f t="array" ref="AK11322">_xlfn._xlws.FILTER(Table4[Column1],ISNUMBER(SEARCH(Table4[Column1],MIS[[#This Row],[OrderUniqueIdentifier]])),"")</f>
        <v>LONGSHORT</v>
      </c>
    </row>
    <row r="11323" spans="1:37" x14ac:dyDescent="0.2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>
        <f>_xlfn.XLOOKUP(MIS[[#This Row],[TRADING SYMBOL]],[1]Sheet1!$D:$D,[1]Sheet1!$C:$C)</f>
        <v>9.25</v>
      </c>
      <c r="AE11323">
        <f>MIS[[#This Row],[OrderAverageTradedPrice]]*MIS[[#This Row],[OrderQuantity]]</f>
        <v>5872.4999999999991</v>
      </c>
      <c r="AF11323">
        <f>MIS[[#This Row],[LTP]]*MIS[[#This Row],[OrderQuantity]]</f>
        <v>6243.75</v>
      </c>
      <c r="AG11323">
        <f>IF(MIS[[#This Row],[OrderSide]]="SELL",MIS[[#This Row],[VALUE]]-MIS[[#This Row],[LIVE_VALUE]],MIS[[#This Row],[LIVE_VALUE]]-MIS[[#This Row],[VALUE]])</f>
        <v>-371.25000000000091</v>
      </c>
      <c r="AH11323" t="str" cm="1">
        <f t="array" ref="AH113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3" t="str">
        <f>MIS[[#This Row],[TRADING SYMBOL]]</f>
        <v>NIFTY2552223750PE</v>
      </c>
      <c r="AJ11323" t="str">
        <f>IF(RIGHT(MIS[[#This Row],[Main/Hedge]],4)="MAIN","MAIN","HEDGE")</f>
        <v>HEDGE</v>
      </c>
      <c r="AK11323" t="str" cm="1">
        <f t="array" ref="AK11323">_xlfn._xlws.FILTER(Table4[Column1],ISNUMBER(SEARCH(Table4[Column1],MIS[[#This Row],[OrderUniqueIdentifier]])),"")</f>
        <v>LONGSHORT</v>
      </c>
    </row>
    <row r="11324" spans="1:37" x14ac:dyDescent="0.2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>
        <f>_xlfn.XLOOKUP(MIS[[#This Row],[TRADING SYMBOL]],[1]Sheet1!$D:$D,[1]Sheet1!$C:$C)</f>
        <v>36.1</v>
      </c>
      <c r="AE11324">
        <f>MIS[[#This Row],[OrderAverageTradedPrice]]*MIS[[#This Row],[OrderQuantity]]</f>
        <v>9674</v>
      </c>
      <c r="AF11324">
        <f>MIS[[#This Row],[LTP]]*MIS[[#This Row],[OrderQuantity]]</f>
        <v>10108</v>
      </c>
      <c r="AG11324">
        <f>IF(MIS[[#This Row],[OrderSide]]="SELL",MIS[[#This Row],[VALUE]]-MIS[[#This Row],[LIVE_VALUE]],MIS[[#This Row],[LIVE_VALUE]]-MIS[[#This Row],[VALUE]])</f>
        <v>-434</v>
      </c>
      <c r="AH11324" t="str" cm="1">
        <f t="array" ref="AH113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4" t="str">
        <f>MIS[[#This Row],[TRADING SYMBOL]]</f>
        <v>SENSEX2552079900PE</v>
      </c>
      <c r="AJ11324" t="str">
        <f>IF(RIGHT(MIS[[#This Row],[Main/Hedge]],4)="MAIN","MAIN","HEDGE")</f>
        <v>HEDGE</v>
      </c>
      <c r="AK11324" t="str" cm="1">
        <f t="array" ref="AK11324">_xlfn._xlws.FILTER(Table4[Column1],ISNUMBER(SEARCH(Table4[Column1],MIS[[#This Row],[OrderUniqueIdentifier]])),"")</f>
        <v>LONGSHORT</v>
      </c>
    </row>
    <row r="11325" spans="1:37" x14ac:dyDescent="0.2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>
        <f>_xlfn.XLOOKUP(MIS[[#This Row],[TRADING SYMBOL]],[1]Sheet1!$D:$D,[1]Sheet1!$C:$C)</f>
        <v>36.1</v>
      </c>
      <c r="AE11325">
        <f>MIS[[#This Row],[OrderAverageTradedPrice]]*MIS[[#This Row],[OrderQuantity]]</f>
        <v>1384</v>
      </c>
      <c r="AF11325">
        <f>MIS[[#This Row],[LTP]]*MIS[[#This Row],[OrderQuantity]]</f>
        <v>1444</v>
      </c>
      <c r="AG11325">
        <f>IF(MIS[[#This Row],[OrderSide]]="SELL",MIS[[#This Row],[VALUE]]-MIS[[#This Row],[LIVE_VALUE]],MIS[[#This Row],[LIVE_VALUE]]-MIS[[#This Row],[VALUE]])</f>
        <v>-60</v>
      </c>
      <c r="AH11325" t="str" cm="1">
        <f t="array" ref="AH113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5" t="str">
        <f>MIS[[#This Row],[TRADING SYMBOL]]</f>
        <v>SENSEX2552079900PE</v>
      </c>
      <c r="AJ11325" t="str">
        <f>IF(RIGHT(MIS[[#This Row],[Main/Hedge]],4)="MAIN","MAIN","HEDGE")</f>
        <v>HEDGE</v>
      </c>
      <c r="AK11325" t="str" cm="1">
        <f t="array" ref="AK11325">_xlfn._xlws.FILTER(Table4[Column1],ISNUMBER(SEARCH(Table4[Column1],MIS[[#This Row],[OrderUniqueIdentifier]])),"")</f>
        <v>LONGSHORT</v>
      </c>
    </row>
    <row r="11326" spans="1:37" x14ac:dyDescent="0.2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>
        <f>_xlfn.XLOOKUP(MIS[[#This Row],[TRADING SYMBOL]],[1]Sheet1!$D:$D,[1]Sheet1!$C:$C)</f>
        <v>9.25</v>
      </c>
      <c r="AE11326">
        <f>MIS[[#This Row],[OrderAverageTradedPrice]]*MIS[[#This Row],[OrderQuantity]]</f>
        <v>652.5</v>
      </c>
      <c r="AF11326">
        <f>MIS[[#This Row],[LTP]]*MIS[[#This Row],[OrderQuantity]]</f>
        <v>693.75</v>
      </c>
      <c r="AG11326">
        <f>IF(MIS[[#This Row],[OrderSide]]="SELL",MIS[[#This Row],[VALUE]]-MIS[[#This Row],[LIVE_VALUE]],MIS[[#This Row],[LIVE_VALUE]]-MIS[[#This Row],[VALUE]])</f>
        <v>-41.25</v>
      </c>
      <c r="AH11326" t="str" cm="1">
        <f t="array" ref="AH113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6" t="str">
        <f>MIS[[#This Row],[TRADING SYMBOL]]</f>
        <v>NIFTY2552223750PE</v>
      </c>
      <c r="AJ11326" t="str">
        <f>IF(RIGHT(MIS[[#This Row],[Main/Hedge]],4)="MAIN","MAIN","HEDGE")</f>
        <v>HEDGE</v>
      </c>
      <c r="AK11326" t="str" cm="1">
        <f t="array" ref="AK11326">_xlfn._xlws.FILTER(Table4[Column1],ISNUMBER(SEARCH(Table4[Column1],MIS[[#This Row],[OrderUniqueIdentifier]])),"")</f>
        <v>LONGSHORT</v>
      </c>
    </row>
    <row r="11327" spans="1:37" x14ac:dyDescent="0.2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>
        <f>_xlfn.XLOOKUP(MIS[[#This Row],[TRADING SYMBOL]],[1]Sheet1!$D:$D,[1]Sheet1!$C:$C)</f>
        <v>36.1</v>
      </c>
      <c r="AE11327">
        <f>MIS[[#This Row],[OrderAverageTradedPrice]]*MIS[[#This Row],[OrderQuantity]]</f>
        <v>1384</v>
      </c>
      <c r="AF11327">
        <f>MIS[[#This Row],[LTP]]*MIS[[#This Row],[OrderQuantity]]</f>
        <v>1444</v>
      </c>
      <c r="AG11327">
        <f>IF(MIS[[#This Row],[OrderSide]]="SELL",MIS[[#This Row],[VALUE]]-MIS[[#This Row],[LIVE_VALUE]],MIS[[#This Row],[LIVE_VALUE]]-MIS[[#This Row],[VALUE]])</f>
        <v>-60</v>
      </c>
      <c r="AH11327" t="str" cm="1">
        <f t="array" ref="AH113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7" t="str">
        <f>MIS[[#This Row],[TRADING SYMBOL]]</f>
        <v>SENSEX2552079900PE</v>
      </c>
      <c r="AJ11327" t="str">
        <f>IF(RIGHT(MIS[[#This Row],[Main/Hedge]],4)="MAIN","MAIN","HEDGE")</f>
        <v>HEDGE</v>
      </c>
      <c r="AK11327" t="str" cm="1">
        <f t="array" ref="AK11327">_xlfn._xlws.FILTER(Table4[Column1],ISNUMBER(SEARCH(Table4[Column1],MIS[[#This Row],[OrderUniqueIdentifier]])),"")</f>
        <v>LONGSHORT</v>
      </c>
    </row>
    <row r="11328" spans="1:37" x14ac:dyDescent="0.2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>
        <f>_xlfn.XLOOKUP(MIS[[#This Row],[TRADING SYMBOL]],[1]Sheet1!$D:$D,[1]Sheet1!$C:$C)</f>
        <v>36.1</v>
      </c>
      <c r="AE11328">
        <f>MIS[[#This Row],[OrderAverageTradedPrice]]*MIS[[#This Row],[OrderQuantity]]</f>
        <v>1388</v>
      </c>
      <c r="AF11328">
        <f>MIS[[#This Row],[LTP]]*MIS[[#This Row],[OrderQuantity]]</f>
        <v>1444</v>
      </c>
      <c r="AG11328">
        <f>IF(MIS[[#This Row],[OrderSide]]="SELL",MIS[[#This Row],[VALUE]]-MIS[[#This Row],[LIVE_VALUE]],MIS[[#This Row],[LIVE_VALUE]]-MIS[[#This Row],[VALUE]])</f>
        <v>-56</v>
      </c>
      <c r="AH11328" t="str" cm="1">
        <f t="array" ref="AH113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8" t="str">
        <f>MIS[[#This Row],[TRADING SYMBOL]]</f>
        <v>SENSEX2552079900PE</v>
      </c>
      <c r="AJ11328" t="str">
        <f>IF(RIGHT(MIS[[#This Row],[Main/Hedge]],4)="MAIN","MAIN","HEDGE")</f>
        <v>HEDGE</v>
      </c>
      <c r="AK11328" t="str" cm="1">
        <f t="array" ref="AK11328">_xlfn._xlws.FILTER(Table4[Column1],ISNUMBER(SEARCH(Table4[Column1],MIS[[#This Row],[OrderUniqueIdentifier]])),"")</f>
        <v>LONGSHORT</v>
      </c>
    </row>
    <row r="11329" spans="1:37" x14ac:dyDescent="0.2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>
        <f>_xlfn.XLOOKUP(MIS[[#This Row],[TRADING SYMBOL]],[1]Sheet1!$D:$D,[1]Sheet1!$C:$C)</f>
        <v>36.1</v>
      </c>
      <c r="AE11329">
        <f>MIS[[#This Row],[OrderAverageTradedPrice]]*MIS[[#This Row],[OrderQuantity]]</f>
        <v>4158</v>
      </c>
      <c r="AF11329">
        <f>MIS[[#This Row],[LTP]]*MIS[[#This Row],[OrderQuantity]]</f>
        <v>4332</v>
      </c>
      <c r="AG11329">
        <f>IF(MIS[[#This Row],[OrderSide]]="SELL",MIS[[#This Row],[VALUE]]-MIS[[#This Row],[LIVE_VALUE]],MIS[[#This Row],[LIVE_VALUE]]-MIS[[#This Row],[VALUE]])</f>
        <v>-174</v>
      </c>
      <c r="AH11329" t="str" cm="1">
        <f t="array" ref="AH113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29" t="str">
        <f>MIS[[#This Row],[TRADING SYMBOL]]</f>
        <v>SENSEX2552079900PE</v>
      </c>
      <c r="AJ11329" t="str">
        <f>IF(RIGHT(MIS[[#This Row],[Main/Hedge]],4)="MAIN","MAIN","HEDGE")</f>
        <v>HEDGE</v>
      </c>
      <c r="AK11329" t="str" cm="1">
        <f t="array" ref="AK11329">_xlfn._xlws.FILTER(Table4[Column1],ISNUMBER(SEARCH(Table4[Column1],MIS[[#This Row],[OrderUniqueIdentifier]])),"")</f>
        <v>LONGSHORT</v>
      </c>
    </row>
    <row r="11330" spans="1:37" x14ac:dyDescent="0.2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>
        <f>_xlfn.XLOOKUP(MIS[[#This Row],[TRADING SYMBOL]],[1]Sheet1!$D:$D,[1]Sheet1!$C:$C)</f>
        <v>36.1</v>
      </c>
      <c r="AE11330">
        <f>MIS[[#This Row],[OrderAverageTradedPrice]]*MIS[[#This Row],[OrderQuantity]]</f>
        <v>2079</v>
      </c>
      <c r="AF11330">
        <f>MIS[[#This Row],[LTP]]*MIS[[#This Row],[OrderQuantity]]</f>
        <v>2166</v>
      </c>
      <c r="AG11330">
        <f>IF(MIS[[#This Row],[OrderSide]]="SELL",MIS[[#This Row],[VALUE]]-MIS[[#This Row],[LIVE_VALUE]],MIS[[#This Row],[LIVE_VALUE]]-MIS[[#This Row],[VALUE]])</f>
        <v>-87</v>
      </c>
      <c r="AH11330" t="str" cm="1">
        <f t="array" ref="AH113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0" t="str">
        <f>MIS[[#This Row],[TRADING SYMBOL]]</f>
        <v>SENSEX2552079900PE</v>
      </c>
      <c r="AJ11330" t="str">
        <f>IF(RIGHT(MIS[[#This Row],[Main/Hedge]],4)="MAIN","MAIN","HEDGE")</f>
        <v>HEDGE</v>
      </c>
      <c r="AK11330" t="str" cm="1">
        <f t="array" ref="AK11330">_xlfn._xlws.FILTER(Table4[Column1],ISNUMBER(SEARCH(Table4[Column1],MIS[[#This Row],[OrderUniqueIdentifier]])),"")</f>
        <v>LONGSHORT</v>
      </c>
    </row>
    <row r="11331" spans="1:37" x14ac:dyDescent="0.2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>
        <f>_xlfn.XLOOKUP(MIS[[#This Row],[TRADING SYMBOL]],[1]Sheet1!$D:$D,[1]Sheet1!$C:$C)</f>
        <v>9.25</v>
      </c>
      <c r="AE11331">
        <f>MIS[[#This Row],[OrderAverageTradedPrice]]*MIS[[#This Row],[OrderQuantity]]</f>
        <v>6524.9999999999991</v>
      </c>
      <c r="AF11331">
        <f>MIS[[#This Row],[LTP]]*MIS[[#This Row],[OrderQuantity]]</f>
        <v>6937.5</v>
      </c>
      <c r="AG11331">
        <f>IF(MIS[[#This Row],[OrderSide]]="SELL",MIS[[#This Row],[VALUE]]-MIS[[#This Row],[LIVE_VALUE]],MIS[[#This Row],[LIVE_VALUE]]-MIS[[#This Row],[VALUE]])</f>
        <v>-412.50000000000091</v>
      </c>
      <c r="AH11331" t="str" cm="1">
        <f t="array" ref="AH113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1" t="str">
        <f>MIS[[#This Row],[TRADING SYMBOL]]</f>
        <v>NIFTY2552223750PE</v>
      </c>
      <c r="AJ11331" t="str">
        <f>IF(RIGHT(MIS[[#This Row],[Main/Hedge]],4)="MAIN","MAIN","HEDGE")</f>
        <v>HEDGE</v>
      </c>
      <c r="AK11331" t="str" cm="1">
        <f t="array" ref="AK11331">_xlfn._xlws.FILTER(Table4[Column1],ISNUMBER(SEARCH(Table4[Column1],MIS[[#This Row],[OrderUniqueIdentifier]])),"")</f>
        <v>LONGSHORT</v>
      </c>
    </row>
    <row r="11332" spans="1:37" x14ac:dyDescent="0.2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>
        <f>_xlfn.XLOOKUP(MIS[[#This Row],[TRADING SYMBOL]],[1]Sheet1!$D:$D,[1]Sheet1!$C:$C)</f>
        <v>9.25</v>
      </c>
      <c r="AE11332">
        <f>MIS[[#This Row],[OrderAverageTradedPrice]]*MIS[[#This Row],[OrderQuantity]]</f>
        <v>652.5</v>
      </c>
      <c r="AF11332">
        <f>MIS[[#This Row],[LTP]]*MIS[[#This Row],[OrderQuantity]]</f>
        <v>693.75</v>
      </c>
      <c r="AG11332">
        <f>IF(MIS[[#This Row],[OrderSide]]="SELL",MIS[[#This Row],[VALUE]]-MIS[[#This Row],[LIVE_VALUE]],MIS[[#This Row],[LIVE_VALUE]]-MIS[[#This Row],[VALUE]])</f>
        <v>-41.25</v>
      </c>
      <c r="AH11332" t="str" cm="1">
        <f t="array" ref="AH113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2" t="str">
        <f>MIS[[#This Row],[TRADING SYMBOL]]</f>
        <v>NIFTY2552223750PE</v>
      </c>
      <c r="AJ11332" t="str">
        <f>IF(RIGHT(MIS[[#This Row],[Main/Hedge]],4)="MAIN","MAIN","HEDGE")</f>
        <v>HEDGE</v>
      </c>
      <c r="AK11332" t="str" cm="1">
        <f t="array" ref="AK11332">_xlfn._xlws.FILTER(Table4[Column1],ISNUMBER(SEARCH(Table4[Column1],MIS[[#This Row],[OrderUniqueIdentifier]])),"")</f>
        <v>LONGSHORT</v>
      </c>
    </row>
    <row r="11333" spans="1:37" x14ac:dyDescent="0.2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>
        <f>_xlfn.XLOOKUP(MIS[[#This Row],[TRADING SYMBOL]],[1]Sheet1!$D:$D,[1]Sheet1!$C:$C)</f>
        <v>36.1</v>
      </c>
      <c r="AE11333">
        <f>MIS[[#This Row],[OrderAverageTradedPrice]]*MIS[[#This Row],[OrderQuantity]]</f>
        <v>1388</v>
      </c>
      <c r="AF11333">
        <f>MIS[[#This Row],[LTP]]*MIS[[#This Row],[OrderQuantity]]</f>
        <v>1444</v>
      </c>
      <c r="AG11333">
        <f>IF(MIS[[#This Row],[OrderSide]]="SELL",MIS[[#This Row],[VALUE]]-MIS[[#This Row],[LIVE_VALUE]],MIS[[#This Row],[LIVE_VALUE]]-MIS[[#This Row],[VALUE]])</f>
        <v>-56</v>
      </c>
      <c r="AH11333" t="str" cm="1">
        <f t="array" ref="AH113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3" t="str">
        <f>MIS[[#This Row],[TRADING SYMBOL]]</f>
        <v>SENSEX2552079900PE</v>
      </c>
      <c r="AJ11333" t="str">
        <f>IF(RIGHT(MIS[[#This Row],[Main/Hedge]],4)="MAIN","MAIN","HEDGE")</f>
        <v>HEDGE</v>
      </c>
      <c r="AK11333" t="str" cm="1">
        <f t="array" ref="AK11333">_xlfn._xlws.FILTER(Table4[Column1],ISNUMBER(SEARCH(Table4[Column1],MIS[[#This Row],[OrderUniqueIdentifier]])),"")</f>
        <v>LONGSHORT</v>
      </c>
    </row>
    <row r="11334" spans="1:37" x14ac:dyDescent="0.2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>
        <f>_xlfn.XLOOKUP(MIS[[#This Row],[TRADING SYMBOL]],[1]Sheet1!$D:$D,[1]Sheet1!$C:$C)</f>
        <v>9.25</v>
      </c>
      <c r="AE11334">
        <f>MIS[[#This Row],[OrderAverageTradedPrice]]*MIS[[#This Row],[OrderQuantity]]</f>
        <v>652.5</v>
      </c>
      <c r="AF11334">
        <f>MIS[[#This Row],[LTP]]*MIS[[#This Row],[OrderQuantity]]</f>
        <v>693.75</v>
      </c>
      <c r="AG11334">
        <f>IF(MIS[[#This Row],[OrderSide]]="SELL",MIS[[#This Row],[VALUE]]-MIS[[#This Row],[LIVE_VALUE]],MIS[[#This Row],[LIVE_VALUE]]-MIS[[#This Row],[VALUE]])</f>
        <v>-41.25</v>
      </c>
      <c r="AH11334" t="str" cm="1">
        <f t="array" ref="AH113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4" t="str">
        <f>MIS[[#This Row],[TRADING SYMBOL]]</f>
        <v>NIFTY2552223750PE</v>
      </c>
      <c r="AJ11334" t="str">
        <f>IF(RIGHT(MIS[[#This Row],[Main/Hedge]],4)="MAIN","MAIN","HEDGE")</f>
        <v>HEDGE</v>
      </c>
      <c r="AK11334" t="str" cm="1">
        <f t="array" ref="AK11334">_xlfn._xlws.FILTER(Table4[Column1],ISNUMBER(SEARCH(Table4[Column1],MIS[[#This Row],[OrderUniqueIdentifier]])),"")</f>
        <v>LONGSHORT</v>
      </c>
    </row>
    <row r="11335" spans="1:37" x14ac:dyDescent="0.2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>
        <f>_xlfn.XLOOKUP(MIS[[#This Row],[TRADING SYMBOL]],[1]Sheet1!$D:$D,[1]Sheet1!$C:$C)</f>
        <v>36.1</v>
      </c>
      <c r="AE11335">
        <f>MIS[[#This Row],[OrderAverageTradedPrice]]*MIS[[#This Row],[OrderQuantity]]</f>
        <v>1382</v>
      </c>
      <c r="AF11335">
        <f>MIS[[#This Row],[LTP]]*MIS[[#This Row],[OrderQuantity]]</f>
        <v>1444</v>
      </c>
      <c r="AG11335">
        <f>IF(MIS[[#This Row],[OrderSide]]="SELL",MIS[[#This Row],[VALUE]]-MIS[[#This Row],[LIVE_VALUE]],MIS[[#This Row],[LIVE_VALUE]]-MIS[[#This Row],[VALUE]])</f>
        <v>-62</v>
      </c>
      <c r="AH11335" t="str" cm="1">
        <f t="array" ref="AH113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5" t="str">
        <f>MIS[[#This Row],[TRADING SYMBOL]]</f>
        <v>SENSEX2552079900PE</v>
      </c>
      <c r="AJ11335" t="str">
        <f>IF(RIGHT(MIS[[#This Row],[Main/Hedge]],4)="MAIN","MAIN","HEDGE")</f>
        <v>HEDGE</v>
      </c>
      <c r="AK11335" t="str" cm="1">
        <f t="array" ref="AK11335">_xlfn._xlws.FILTER(Table4[Column1],ISNUMBER(SEARCH(Table4[Column1],MIS[[#This Row],[OrderUniqueIdentifier]])),"")</f>
        <v>LONGSHORT</v>
      </c>
    </row>
    <row r="11336" spans="1:37" x14ac:dyDescent="0.2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>
        <f>_xlfn.XLOOKUP(MIS[[#This Row],[TRADING SYMBOL]],[1]Sheet1!$D:$D,[1]Sheet1!$C:$C)</f>
        <v>9.25</v>
      </c>
      <c r="AE11336">
        <f>MIS[[#This Row],[OrderAverageTradedPrice]]*MIS[[#This Row],[OrderQuantity]]</f>
        <v>2610</v>
      </c>
      <c r="AF11336">
        <f>MIS[[#This Row],[LTP]]*MIS[[#This Row],[OrderQuantity]]</f>
        <v>2775</v>
      </c>
      <c r="AG11336">
        <f>IF(MIS[[#This Row],[OrderSide]]="SELL",MIS[[#This Row],[VALUE]]-MIS[[#This Row],[LIVE_VALUE]],MIS[[#This Row],[LIVE_VALUE]]-MIS[[#This Row],[VALUE]])</f>
        <v>-165</v>
      </c>
      <c r="AH11336" t="str" cm="1">
        <f t="array" ref="AH113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6" t="str">
        <f>MIS[[#This Row],[TRADING SYMBOL]]</f>
        <v>NIFTY2552223750PE</v>
      </c>
      <c r="AJ11336" t="str">
        <f>IF(RIGHT(MIS[[#This Row],[Main/Hedge]],4)="MAIN","MAIN","HEDGE")</f>
        <v>HEDGE</v>
      </c>
      <c r="AK11336" t="str" cm="1">
        <f t="array" ref="AK11336">_xlfn._xlws.FILTER(Table4[Column1],ISNUMBER(SEARCH(Table4[Column1],MIS[[#This Row],[OrderUniqueIdentifier]])),"")</f>
        <v>LONGSHORT</v>
      </c>
    </row>
    <row r="11337" spans="1:37" x14ac:dyDescent="0.2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>
        <f>_xlfn.XLOOKUP(MIS[[#This Row],[TRADING SYMBOL]],[1]Sheet1!$D:$D,[1]Sheet1!$C:$C)</f>
        <v>36.1</v>
      </c>
      <c r="AE11337">
        <f>MIS[[#This Row],[OrderAverageTradedPrice]]*MIS[[#This Row],[OrderQuantity]]</f>
        <v>4143.9999999999964</v>
      </c>
      <c r="AF11337">
        <f>MIS[[#This Row],[LTP]]*MIS[[#This Row],[OrderQuantity]]</f>
        <v>4332</v>
      </c>
      <c r="AG11337">
        <f>IF(MIS[[#This Row],[OrderSide]]="SELL",MIS[[#This Row],[VALUE]]-MIS[[#This Row],[LIVE_VALUE]],MIS[[#This Row],[LIVE_VALUE]]-MIS[[#This Row],[VALUE]])</f>
        <v>-188.00000000000364</v>
      </c>
      <c r="AH11337" t="str" cm="1">
        <f t="array" ref="AH113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7" t="str">
        <f>MIS[[#This Row],[TRADING SYMBOL]]</f>
        <v>SENSEX2552079900PE</v>
      </c>
      <c r="AJ11337" t="str">
        <f>IF(RIGHT(MIS[[#This Row],[Main/Hedge]],4)="MAIN","MAIN","HEDGE")</f>
        <v>HEDGE</v>
      </c>
      <c r="AK11337" t="str" cm="1">
        <f t="array" ref="AK11337">_xlfn._xlws.FILTER(Table4[Column1],ISNUMBER(SEARCH(Table4[Column1],MIS[[#This Row],[OrderUniqueIdentifier]])),"")</f>
        <v>LONGSHORT</v>
      </c>
    </row>
    <row r="11338" spans="1:37" x14ac:dyDescent="0.2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>
        <f>_xlfn.XLOOKUP(MIS[[#This Row],[TRADING SYMBOL]],[1]Sheet1!$D:$D,[1]Sheet1!$C:$C)</f>
        <v>9.25</v>
      </c>
      <c r="AE11338">
        <f>MIS[[#This Row],[OrderAverageTradedPrice]]*MIS[[#This Row],[OrderQuantity]]</f>
        <v>1305</v>
      </c>
      <c r="AF11338">
        <f>MIS[[#This Row],[LTP]]*MIS[[#This Row],[OrderQuantity]]</f>
        <v>1387.5</v>
      </c>
      <c r="AG11338">
        <f>IF(MIS[[#This Row],[OrderSide]]="SELL",MIS[[#This Row],[VALUE]]-MIS[[#This Row],[LIVE_VALUE]],MIS[[#This Row],[LIVE_VALUE]]-MIS[[#This Row],[VALUE]])</f>
        <v>-82.5</v>
      </c>
      <c r="AH11338" t="str" cm="1">
        <f t="array" ref="AH113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8" t="str">
        <f>MIS[[#This Row],[TRADING SYMBOL]]</f>
        <v>NIFTY2552223750PE</v>
      </c>
      <c r="AJ11338" t="str">
        <f>IF(RIGHT(MIS[[#This Row],[Main/Hedge]],4)="MAIN","MAIN","HEDGE")</f>
        <v>HEDGE</v>
      </c>
      <c r="AK11338" t="str" cm="1">
        <f t="array" ref="AK11338">_xlfn._xlws.FILTER(Table4[Column1],ISNUMBER(SEARCH(Table4[Column1],MIS[[#This Row],[OrderUniqueIdentifier]])),"")</f>
        <v>LONGSHORT</v>
      </c>
    </row>
    <row r="11339" spans="1:37" x14ac:dyDescent="0.2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>
        <f>_xlfn.XLOOKUP(MIS[[#This Row],[TRADING SYMBOL]],[1]Sheet1!$D:$D,[1]Sheet1!$C:$C)</f>
        <v>36.1</v>
      </c>
      <c r="AE11339">
        <f>MIS[[#This Row],[OrderAverageTradedPrice]]*MIS[[#This Row],[OrderQuantity]]</f>
        <v>2070.9999999999959</v>
      </c>
      <c r="AF11339">
        <f>MIS[[#This Row],[LTP]]*MIS[[#This Row],[OrderQuantity]]</f>
        <v>2166</v>
      </c>
      <c r="AG11339">
        <f>IF(MIS[[#This Row],[OrderSide]]="SELL",MIS[[#This Row],[VALUE]]-MIS[[#This Row],[LIVE_VALUE]],MIS[[#This Row],[LIVE_VALUE]]-MIS[[#This Row],[VALUE]])</f>
        <v>-95.000000000004093</v>
      </c>
      <c r="AH11339" t="str" cm="1">
        <f t="array" ref="AH113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39" t="str">
        <f>MIS[[#This Row],[TRADING SYMBOL]]</f>
        <v>SENSEX2552079900PE</v>
      </c>
      <c r="AJ11339" t="str">
        <f>IF(RIGHT(MIS[[#This Row],[Main/Hedge]],4)="MAIN","MAIN","HEDGE")</f>
        <v>HEDGE</v>
      </c>
      <c r="AK11339" t="str" cm="1">
        <f t="array" ref="AK11339">_xlfn._xlws.FILTER(Table4[Column1],ISNUMBER(SEARCH(Table4[Column1],MIS[[#This Row],[OrderUniqueIdentifier]])),"")</f>
        <v>LONGSHORT</v>
      </c>
    </row>
    <row r="11340" spans="1:37" x14ac:dyDescent="0.2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>
        <f>_xlfn.XLOOKUP(MIS[[#This Row],[TRADING SYMBOL]],[1]Sheet1!$D:$D,[1]Sheet1!$C:$C)</f>
        <v>9.25</v>
      </c>
      <c r="AE11340">
        <f>MIS[[#This Row],[OrderAverageTradedPrice]]*MIS[[#This Row],[OrderQuantity]]</f>
        <v>652.5</v>
      </c>
      <c r="AF11340">
        <f>MIS[[#This Row],[LTP]]*MIS[[#This Row],[OrderQuantity]]</f>
        <v>693.75</v>
      </c>
      <c r="AG11340">
        <f>IF(MIS[[#This Row],[OrderSide]]="SELL",MIS[[#This Row],[VALUE]]-MIS[[#This Row],[LIVE_VALUE]],MIS[[#This Row],[LIVE_VALUE]]-MIS[[#This Row],[VALUE]])</f>
        <v>-41.25</v>
      </c>
      <c r="AH11340" t="str" cm="1">
        <f t="array" ref="AH113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0" t="str">
        <f>MIS[[#This Row],[TRADING SYMBOL]]</f>
        <v>NIFTY2552223750PE</v>
      </c>
      <c r="AJ11340" t="str">
        <f>IF(RIGHT(MIS[[#This Row],[Main/Hedge]],4)="MAIN","MAIN","HEDGE")</f>
        <v>HEDGE</v>
      </c>
      <c r="AK11340" t="str" cm="1">
        <f t="array" ref="AK11340">_xlfn._xlws.FILTER(Table4[Column1],ISNUMBER(SEARCH(Table4[Column1],MIS[[#This Row],[OrderUniqueIdentifier]])),"")</f>
        <v>LONGSHORT</v>
      </c>
    </row>
    <row r="11341" spans="1:37" x14ac:dyDescent="0.2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>
        <f>_xlfn.XLOOKUP(MIS[[#This Row],[TRADING SYMBOL]],[1]Sheet1!$D:$D,[1]Sheet1!$C:$C)</f>
        <v>9.25</v>
      </c>
      <c r="AE11341">
        <f>MIS[[#This Row],[OrderAverageTradedPrice]]*MIS[[#This Row],[OrderQuantity]]</f>
        <v>5220</v>
      </c>
      <c r="AF11341">
        <f>MIS[[#This Row],[LTP]]*MIS[[#This Row],[OrderQuantity]]</f>
        <v>5550</v>
      </c>
      <c r="AG11341">
        <f>IF(MIS[[#This Row],[OrderSide]]="SELL",MIS[[#This Row],[VALUE]]-MIS[[#This Row],[LIVE_VALUE]],MIS[[#This Row],[LIVE_VALUE]]-MIS[[#This Row],[VALUE]])</f>
        <v>-330</v>
      </c>
      <c r="AH11341" t="str" cm="1">
        <f t="array" ref="AH113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1" t="str">
        <f>MIS[[#This Row],[TRADING SYMBOL]]</f>
        <v>NIFTY2552223750PE</v>
      </c>
      <c r="AJ11341" t="str">
        <f>IF(RIGHT(MIS[[#This Row],[Main/Hedge]],4)="MAIN","MAIN","HEDGE")</f>
        <v>HEDGE</v>
      </c>
      <c r="AK11341" t="str" cm="1">
        <f t="array" ref="AK11341">_xlfn._xlws.FILTER(Table4[Column1],ISNUMBER(SEARCH(Table4[Column1],MIS[[#This Row],[OrderUniqueIdentifier]])),"")</f>
        <v>LONGSHORT</v>
      </c>
    </row>
    <row r="11342" spans="1:37" x14ac:dyDescent="0.2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>
        <f>_xlfn.XLOOKUP(MIS[[#This Row],[TRADING SYMBOL]],[1]Sheet1!$D:$D,[1]Sheet1!$C:$C)</f>
        <v>9.25</v>
      </c>
      <c r="AE11342">
        <f>MIS[[#This Row],[OrderAverageTradedPrice]]*MIS[[#This Row],[OrderQuantity]]</f>
        <v>1305</v>
      </c>
      <c r="AF11342">
        <f>MIS[[#This Row],[LTP]]*MIS[[#This Row],[OrderQuantity]]</f>
        <v>1387.5</v>
      </c>
      <c r="AG11342">
        <f>IF(MIS[[#This Row],[OrderSide]]="SELL",MIS[[#This Row],[VALUE]]-MIS[[#This Row],[LIVE_VALUE]],MIS[[#This Row],[LIVE_VALUE]]-MIS[[#This Row],[VALUE]])</f>
        <v>-82.5</v>
      </c>
      <c r="AH11342" t="str" cm="1">
        <f t="array" ref="AH113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2" t="str">
        <f>MIS[[#This Row],[TRADING SYMBOL]]</f>
        <v>NIFTY2552223750PE</v>
      </c>
      <c r="AJ11342" t="str">
        <f>IF(RIGHT(MIS[[#This Row],[Main/Hedge]],4)="MAIN","MAIN","HEDGE")</f>
        <v>HEDGE</v>
      </c>
      <c r="AK11342" t="str" cm="1">
        <f t="array" ref="AK11342">_xlfn._xlws.FILTER(Table4[Column1],ISNUMBER(SEARCH(Table4[Column1],MIS[[#This Row],[OrderUniqueIdentifier]])),"")</f>
        <v>LONGSHORT</v>
      </c>
    </row>
    <row r="11343" spans="1:37" x14ac:dyDescent="0.2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>
        <f>_xlfn.XLOOKUP(MIS[[#This Row],[TRADING SYMBOL]],[1]Sheet1!$D:$D,[1]Sheet1!$C:$C)</f>
        <v>36.1</v>
      </c>
      <c r="AE11343">
        <f>MIS[[#This Row],[OrderAverageTradedPrice]]*MIS[[#This Row],[OrderQuantity]]</f>
        <v>2073</v>
      </c>
      <c r="AF11343">
        <f>MIS[[#This Row],[LTP]]*MIS[[#This Row],[OrderQuantity]]</f>
        <v>2166</v>
      </c>
      <c r="AG11343">
        <f>IF(MIS[[#This Row],[OrderSide]]="SELL",MIS[[#This Row],[VALUE]]-MIS[[#This Row],[LIVE_VALUE]],MIS[[#This Row],[LIVE_VALUE]]-MIS[[#This Row],[VALUE]])</f>
        <v>-93</v>
      </c>
      <c r="AH11343" t="str" cm="1">
        <f t="array" ref="AH113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3" t="str">
        <f>MIS[[#This Row],[TRADING SYMBOL]]</f>
        <v>SENSEX2552079900PE</v>
      </c>
      <c r="AJ11343" t="str">
        <f>IF(RIGHT(MIS[[#This Row],[Main/Hedge]],4)="MAIN","MAIN","HEDGE")</f>
        <v>HEDGE</v>
      </c>
      <c r="AK11343" t="str" cm="1">
        <f t="array" ref="AK11343">_xlfn._xlws.FILTER(Table4[Column1],ISNUMBER(SEARCH(Table4[Column1],MIS[[#This Row],[OrderUniqueIdentifier]])),"")</f>
        <v>LONGSHORT</v>
      </c>
    </row>
    <row r="11344" spans="1:37" x14ac:dyDescent="0.2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>
        <f>_xlfn.XLOOKUP(MIS[[#This Row],[TRADING SYMBOL]],[1]Sheet1!$D:$D,[1]Sheet1!$C:$C)</f>
        <v>9.25</v>
      </c>
      <c r="AE11344">
        <f>MIS[[#This Row],[OrderAverageTradedPrice]]*MIS[[#This Row],[OrderQuantity]]</f>
        <v>2610</v>
      </c>
      <c r="AF11344">
        <f>MIS[[#This Row],[LTP]]*MIS[[#This Row],[OrderQuantity]]</f>
        <v>2775</v>
      </c>
      <c r="AG11344">
        <f>IF(MIS[[#This Row],[OrderSide]]="SELL",MIS[[#This Row],[VALUE]]-MIS[[#This Row],[LIVE_VALUE]],MIS[[#This Row],[LIVE_VALUE]]-MIS[[#This Row],[VALUE]])</f>
        <v>-165</v>
      </c>
      <c r="AH11344" t="str" cm="1">
        <f t="array" ref="AH113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4" t="str">
        <f>MIS[[#This Row],[TRADING SYMBOL]]</f>
        <v>NIFTY2552223750PE</v>
      </c>
      <c r="AJ11344" t="str">
        <f>IF(RIGHT(MIS[[#This Row],[Main/Hedge]],4)="MAIN","MAIN","HEDGE")</f>
        <v>HEDGE</v>
      </c>
      <c r="AK11344" t="str" cm="1">
        <f t="array" ref="AK11344">_xlfn._xlws.FILTER(Table4[Column1],ISNUMBER(SEARCH(Table4[Column1],MIS[[#This Row],[OrderUniqueIdentifier]])),"")</f>
        <v>LONGSHORT</v>
      </c>
    </row>
    <row r="11345" spans="1:37" x14ac:dyDescent="0.2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>
        <f>_xlfn.XLOOKUP(MIS[[#This Row],[TRADING SYMBOL]],[1]Sheet1!$D:$D,[1]Sheet1!$C:$C)</f>
        <v>36.1</v>
      </c>
      <c r="AE11345">
        <f>MIS[[#This Row],[OrderAverageTradedPrice]]*MIS[[#This Row],[OrderQuantity]]</f>
        <v>4844</v>
      </c>
      <c r="AF11345">
        <f>MIS[[#This Row],[LTP]]*MIS[[#This Row],[OrderQuantity]]</f>
        <v>5054</v>
      </c>
      <c r="AG11345">
        <f>IF(MIS[[#This Row],[OrderSide]]="SELL",MIS[[#This Row],[VALUE]]-MIS[[#This Row],[LIVE_VALUE]],MIS[[#This Row],[LIVE_VALUE]]-MIS[[#This Row],[VALUE]])</f>
        <v>-210</v>
      </c>
      <c r="AH11345" t="str" cm="1">
        <f t="array" ref="AH113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5" t="str">
        <f>MIS[[#This Row],[TRADING SYMBOL]]</f>
        <v>SENSEX2552079900PE</v>
      </c>
      <c r="AJ11345" t="str">
        <f>IF(RIGHT(MIS[[#This Row],[Main/Hedge]],4)="MAIN","MAIN","HEDGE")</f>
        <v>HEDGE</v>
      </c>
      <c r="AK11345" t="str" cm="1">
        <f t="array" ref="AK11345">_xlfn._xlws.FILTER(Table4[Column1],ISNUMBER(SEARCH(Table4[Column1],MIS[[#This Row],[OrderUniqueIdentifier]])),"")</f>
        <v>LONGSHORT</v>
      </c>
    </row>
    <row r="11346" spans="1:37" x14ac:dyDescent="0.2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>
        <f>_xlfn.XLOOKUP(MIS[[#This Row],[TRADING SYMBOL]],[1]Sheet1!$D:$D,[1]Sheet1!$C:$C)</f>
        <v>9.25</v>
      </c>
      <c r="AE11346">
        <f>MIS[[#This Row],[OrderAverageTradedPrice]]*MIS[[#This Row],[OrderQuantity]]</f>
        <v>1305</v>
      </c>
      <c r="AF11346">
        <f>MIS[[#This Row],[LTP]]*MIS[[#This Row],[OrderQuantity]]</f>
        <v>1387.5</v>
      </c>
      <c r="AG11346">
        <f>IF(MIS[[#This Row],[OrderSide]]="SELL",MIS[[#This Row],[VALUE]]-MIS[[#This Row],[LIVE_VALUE]],MIS[[#This Row],[LIVE_VALUE]]-MIS[[#This Row],[VALUE]])</f>
        <v>-82.5</v>
      </c>
      <c r="AH11346" t="str" cm="1">
        <f t="array" ref="AH11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6" t="str">
        <f>MIS[[#This Row],[TRADING SYMBOL]]</f>
        <v>NIFTY2552223750PE</v>
      </c>
      <c r="AJ11346" t="str">
        <f>IF(RIGHT(MIS[[#This Row],[Main/Hedge]],4)="MAIN","MAIN","HEDGE")</f>
        <v>HEDGE</v>
      </c>
      <c r="AK11346" t="str" cm="1">
        <f t="array" ref="AK11346">_xlfn._xlws.FILTER(Table4[Column1],ISNUMBER(SEARCH(Table4[Column1],MIS[[#This Row],[OrderUniqueIdentifier]])),"")</f>
        <v>LONGSHORT</v>
      </c>
    </row>
    <row r="11347" spans="1:37" x14ac:dyDescent="0.2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>
        <f>_xlfn.XLOOKUP(MIS[[#This Row],[TRADING SYMBOL]],[1]Sheet1!$D:$D,[1]Sheet1!$C:$C)</f>
        <v>36.1</v>
      </c>
      <c r="AE11347">
        <f>MIS[[#This Row],[OrderAverageTradedPrice]]*MIS[[#This Row],[OrderQuantity]]</f>
        <v>2070</v>
      </c>
      <c r="AF11347">
        <f>MIS[[#This Row],[LTP]]*MIS[[#This Row],[OrderQuantity]]</f>
        <v>2166</v>
      </c>
      <c r="AG11347">
        <f>IF(MIS[[#This Row],[OrderSide]]="SELL",MIS[[#This Row],[VALUE]]-MIS[[#This Row],[LIVE_VALUE]],MIS[[#This Row],[LIVE_VALUE]]-MIS[[#This Row],[VALUE]])</f>
        <v>-96</v>
      </c>
      <c r="AH11347" t="str" cm="1">
        <f t="array" ref="AH11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7" t="str">
        <f>MIS[[#This Row],[TRADING SYMBOL]]</f>
        <v>SENSEX2552079900PE</v>
      </c>
      <c r="AJ11347" t="str">
        <f>IF(RIGHT(MIS[[#This Row],[Main/Hedge]],4)="MAIN","MAIN","HEDGE")</f>
        <v>HEDGE</v>
      </c>
      <c r="AK11347" t="str" cm="1">
        <f t="array" ref="AK11347">_xlfn._xlws.FILTER(Table4[Column1],ISNUMBER(SEARCH(Table4[Column1],MIS[[#This Row],[OrderUniqueIdentifier]])),"")</f>
        <v>LONGSHORT</v>
      </c>
    </row>
    <row r="11348" spans="1:37" x14ac:dyDescent="0.2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>
        <f>_xlfn.XLOOKUP(MIS[[#This Row],[TRADING SYMBOL]],[1]Sheet1!$D:$D,[1]Sheet1!$C:$C)</f>
        <v>36.1</v>
      </c>
      <c r="AE11348">
        <f>MIS[[#This Row],[OrderAverageTradedPrice]]*MIS[[#This Row],[OrderQuantity]]</f>
        <v>693</v>
      </c>
      <c r="AF11348">
        <f>MIS[[#This Row],[LTP]]*MIS[[#This Row],[OrderQuantity]]</f>
        <v>722</v>
      </c>
      <c r="AG11348">
        <f>IF(MIS[[#This Row],[OrderSide]]="SELL",MIS[[#This Row],[VALUE]]-MIS[[#This Row],[LIVE_VALUE]],MIS[[#This Row],[LIVE_VALUE]]-MIS[[#This Row],[VALUE]])</f>
        <v>-29</v>
      </c>
      <c r="AH11348" t="str" cm="1">
        <f t="array" ref="AH11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8" t="str">
        <f>MIS[[#This Row],[TRADING SYMBOL]]</f>
        <v>SENSEX2552079900PE</v>
      </c>
      <c r="AJ11348" t="str">
        <f>IF(RIGHT(MIS[[#This Row],[Main/Hedge]],4)="MAIN","MAIN","HEDGE")</f>
        <v>HEDGE</v>
      </c>
      <c r="AK11348" t="str" cm="1">
        <f t="array" ref="AK11348">_xlfn._xlws.FILTER(Table4[Column1],ISNUMBER(SEARCH(Table4[Column1],MIS[[#This Row],[OrderUniqueIdentifier]])),"")</f>
        <v>LONGSHORT</v>
      </c>
    </row>
    <row r="11349" spans="1:37" x14ac:dyDescent="0.2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>
        <f>_xlfn.XLOOKUP(MIS[[#This Row],[TRADING SYMBOL]],[1]Sheet1!$D:$D,[1]Sheet1!$C:$C)</f>
        <v>36.1</v>
      </c>
      <c r="AE11349">
        <f>MIS[[#This Row],[OrderAverageTradedPrice]]*MIS[[#This Row],[OrderQuantity]]</f>
        <v>1384</v>
      </c>
      <c r="AF11349">
        <f>MIS[[#This Row],[LTP]]*MIS[[#This Row],[OrderQuantity]]</f>
        <v>1444</v>
      </c>
      <c r="AG11349">
        <f>IF(MIS[[#This Row],[OrderSide]]="SELL",MIS[[#This Row],[VALUE]]-MIS[[#This Row],[LIVE_VALUE]],MIS[[#This Row],[LIVE_VALUE]]-MIS[[#This Row],[VALUE]])</f>
        <v>-60</v>
      </c>
      <c r="AH11349" t="str" cm="1">
        <f t="array" ref="AH11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49" t="str">
        <f>MIS[[#This Row],[TRADING SYMBOL]]</f>
        <v>SENSEX2552079900PE</v>
      </c>
      <c r="AJ11349" t="str">
        <f>IF(RIGHT(MIS[[#This Row],[Main/Hedge]],4)="MAIN","MAIN","HEDGE")</f>
        <v>HEDGE</v>
      </c>
      <c r="AK11349" t="str" cm="1">
        <f t="array" ref="AK11349">_xlfn._xlws.FILTER(Table4[Column1],ISNUMBER(SEARCH(Table4[Column1],MIS[[#This Row],[OrderUniqueIdentifier]])),"")</f>
        <v>LONGSHORT</v>
      </c>
    </row>
    <row r="11350" spans="1:37" x14ac:dyDescent="0.2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>
        <f>_xlfn.XLOOKUP(MIS[[#This Row],[TRADING SYMBOL]],[1]Sheet1!$D:$D,[1]Sheet1!$C:$C)</f>
        <v>9.25</v>
      </c>
      <c r="AE11350">
        <f>MIS[[#This Row],[OrderAverageTradedPrice]]*MIS[[#This Row],[OrderQuantity]]</f>
        <v>652.5</v>
      </c>
      <c r="AF11350">
        <f>MIS[[#This Row],[LTP]]*MIS[[#This Row],[OrderQuantity]]</f>
        <v>693.75</v>
      </c>
      <c r="AG11350">
        <f>IF(MIS[[#This Row],[OrderSide]]="SELL",MIS[[#This Row],[VALUE]]-MIS[[#This Row],[LIVE_VALUE]],MIS[[#This Row],[LIVE_VALUE]]-MIS[[#This Row],[VALUE]])</f>
        <v>-41.25</v>
      </c>
      <c r="AH11350" t="str" cm="1">
        <f t="array" ref="AH11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0" t="str">
        <f>MIS[[#This Row],[TRADING SYMBOL]]</f>
        <v>NIFTY2552223750PE</v>
      </c>
      <c r="AJ11350" t="str">
        <f>IF(RIGHT(MIS[[#This Row],[Main/Hedge]],4)="MAIN","MAIN","HEDGE")</f>
        <v>HEDGE</v>
      </c>
      <c r="AK11350" t="str" cm="1">
        <f t="array" ref="AK11350">_xlfn._xlws.FILTER(Table4[Column1],ISNUMBER(SEARCH(Table4[Column1],MIS[[#This Row],[OrderUniqueIdentifier]])),"")</f>
        <v>LONGSHORT</v>
      </c>
    </row>
    <row r="11351" spans="1:37" x14ac:dyDescent="0.2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>
        <f>_xlfn.XLOOKUP(MIS[[#This Row],[TRADING SYMBOL]],[1]Sheet1!$D:$D,[1]Sheet1!$C:$C)</f>
        <v>36.1</v>
      </c>
      <c r="AE11351">
        <f>MIS[[#This Row],[OrderAverageTradedPrice]]*MIS[[#This Row],[OrderQuantity]]</f>
        <v>1384</v>
      </c>
      <c r="AF11351">
        <f>MIS[[#This Row],[LTP]]*MIS[[#This Row],[OrderQuantity]]</f>
        <v>1444</v>
      </c>
      <c r="AG11351">
        <f>IF(MIS[[#This Row],[OrderSide]]="SELL",MIS[[#This Row],[VALUE]]-MIS[[#This Row],[LIVE_VALUE]],MIS[[#This Row],[LIVE_VALUE]]-MIS[[#This Row],[VALUE]])</f>
        <v>-60</v>
      </c>
      <c r="AH11351" t="str" cm="1">
        <f t="array" ref="AH11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1" t="str">
        <f>MIS[[#This Row],[TRADING SYMBOL]]</f>
        <v>SENSEX2552079900PE</v>
      </c>
      <c r="AJ11351" t="str">
        <f>IF(RIGHT(MIS[[#This Row],[Main/Hedge]],4)="MAIN","MAIN","HEDGE")</f>
        <v>HEDGE</v>
      </c>
      <c r="AK11351" t="str" cm="1">
        <f t="array" ref="AK11351">_xlfn._xlws.FILTER(Table4[Column1],ISNUMBER(SEARCH(Table4[Column1],MIS[[#This Row],[OrderUniqueIdentifier]])),"")</f>
        <v>LONGSHORT</v>
      </c>
    </row>
    <row r="11352" spans="1:37" x14ac:dyDescent="0.2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>
        <f>_xlfn.XLOOKUP(MIS[[#This Row],[TRADING SYMBOL]],[1]Sheet1!$D:$D,[1]Sheet1!$C:$C)</f>
        <v>9.25</v>
      </c>
      <c r="AE11352">
        <f>MIS[[#This Row],[OrderAverageTradedPrice]]*MIS[[#This Row],[OrderQuantity]]</f>
        <v>1305</v>
      </c>
      <c r="AF11352">
        <f>MIS[[#This Row],[LTP]]*MIS[[#This Row],[OrderQuantity]]</f>
        <v>1387.5</v>
      </c>
      <c r="AG11352">
        <f>IF(MIS[[#This Row],[OrderSide]]="SELL",MIS[[#This Row],[VALUE]]-MIS[[#This Row],[LIVE_VALUE]],MIS[[#This Row],[LIVE_VALUE]]-MIS[[#This Row],[VALUE]])</f>
        <v>-82.5</v>
      </c>
      <c r="AH11352" t="str" cm="1">
        <f t="array" ref="AH11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2" t="str">
        <f>MIS[[#This Row],[TRADING SYMBOL]]</f>
        <v>NIFTY2552223750PE</v>
      </c>
      <c r="AJ11352" t="str">
        <f>IF(RIGHT(MIS[[#This Row],[Main/Hedge]],4)="MAIN","MAIN","HEDGE")</f>
        <v>HEDGE</v>
      </c>
      <c r="AK11352" t="str" cm="1">
        <f t="array" ref="AK11352">_xlfn._xlws.FILTER(Table4[Column1],ISNUMBER(SEARCH(Table4[Column1],MIS[[#This Row],[OrderUniqueIdentifier]])),"")</f>
        <v>LONGSHORT</v>
      </c>
    </row>
    <row r="11353" spans="1:37" x14ac:dyDescent="0.2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>
        <f>_xlfn.XLOOKUP(MIS[[#This Row],[TRADING SYMBOL]],[1]Sheet1!$D:$D,[1]Sheet1!$C:$C)</f>
        <v>36.1</v>
      </c>
      <c r="AE11353">
        <f>MIS[[#This Row],[OrderAverageTradedPrice]]*MIS[[#This Row],[OrderQuantity]]</f>
        <v>2076</v>
      </c>
      <c r="AF11353">
        <f>MIS[[#This Row],[LTP]]*MIS[[#This Row],[OrderQuantity]]</f>
        <v>2166</v>
      </c>
      <c r="AG11353">
        <f>IF(MIS[[#This Row],[OrderSide]]="SELL",MIS[[#This Row],[VALUE]]-MIS[[#This Row],[LIVE_VALUE]],MIS[[#This Row],[LIVE_VALUE]]-MIS[[#This Row],[VALUE]])</f>
        <v>-90</v>
      </c>
      <c r="AH11353" t="str" cm="1">
        <f t="array" ref="AH11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3" t="str">
        <f>MIS[[#This Row],[TRADING SYMBOL]]</f>
        <v>SENSEX2552079900PE</v>
      </c>
      <c r="AJ11353" t="str">
        <f>IF(RIGHT(MIS[[#This Row],[Main/Hedge]],4)="MAIN","MAIN","HEDGE")</f>
        <v>HEDGE</v>
      </c>
      <c r="AK11353" t="str" cm="1">
        <f t="array" ref="AK11353">_xlfn._xlws.FILTER(Table4[Column1],ISNUMBER(SEARCH(Table4[Column1],MIS[[#This Row],[OrderUniqueIdentifier]])),"")</f>
        <v>LONGSHORT</v>
      </c>
    </row>
    <row r="11354" spans="1:37" x14ac:dyDescent="0.2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>
        <f>_xlfn.XLOOKUP(MIS[[#This Row],[TRADING SYMBOL]],[1]Sheet1!$D:$D,[1]Sheet1!$C:$C)</f>
        <v>97.45</v>
      </c>
      <c r="AE11354">
        <f>MIS[[#This Row],[OrderAverageTradedPrice]]*MIS[[#This Row],[OrderQuantity]]</f>
        <v>12434.999999999989</v>
      </c>
      <c r="AF11354">
        <f>MIS[[#This Row],[LTP]]*MIS[[#This Row],[OrderQuantity]]</f>
        <v>13643</v>
      </c>
      <c r="AG11354">
        <f>IF(MIS[[#This Row],[OrderSide]]="SELL",MIS[[#This Row],[VALUE]]-MIS[[#This Row],[LIVE_VALUE]],MIS[[#This Row],[LIVE_VALUE]]-MIS[[#This Row],[VALUE]])</f>
        <v>-1208.0000000000109</v>
      </c>
      <c r="AH11354" t="str" cm="1">
        <f t="array" ref="AH11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4" t="str">
        <f>MIS[[#This Row],[TRADING SYMBOL]]</f>
        <v>SENSEX2552080900PE</v>
      </c>
      <c r="AJ11354" t="str">
        <f>IF(RIGHT(MIS[[#This Row],[Main/Hedge]],4)="MAIN","MAIN","HEDGE")</f>
        <v>HEDGE</v>
      </c>
      <c r="AK11354" t="str" cm="1">
        <f t="array" ref="AK11354">_xlfn._xlws.FILTER(Table4[Column1],ISNUMBER(SEARCH(Table4[Column1],MIS[[#This Row],[OrderUniqueIdentifier]])),"")</f>
        <v>LONGSHORT</v>
      </c>
    </row>
    <row r="11355" spans="1:37" x14ac:dyDescent="0.2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>
        <f>_xlfn.XLOOKUP(MIS[[#This Row],[TRADING SYMBOL]],[1]Sheet1!$D:$D,[1]Sheet1!$C:$C)</f>
        <v>97.45</v>
      </c>
      <c r="AE11355">
        <f>MIS[[#This Row],[OrderAverageTradedPrice]]*MIS[[#This Row],[OrderQuantity]]</f>
        <v>26649</v>
      </c>
      <c r="AF11355">
        <f>MIS[[#This Row],[LTP]]*MIS[[#This Row],[OrderQuantity]]</f>
        <v>29235</v>
      </c>
      <c r="AG11355">
        <f>IF(MIS[[#This Row],[OrderSide]]="SELL",MIS[[#This Row],[VALUE]]-MIS[[#This Row],[LIVE_VALUE]],MIS[[#This Row],[LIVE_VALUE]]-MIS[[#This Row],[VALUE]])</f>
        <v>-2586</v>
      </c>
      <c r="AH11355" t="str" cm="1">
        <f t="array" ref="AH11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5" t="str">
        <f>MIS[[#This Row],[TRADING SYMBOL]]</f>
        <v>SENSEX2552080900PE</v>
      </c>
      <c r="AJ11355" t="str">
        <f>IF(RIGHT(MIS[[#This Row],[Main/Hedge]],4)="MAIN","MAIN","HEDGE")</f>
        <v>HEDGE</v>
      </c>
      <c r="AK11355" t="str" cm="1">
        <f t="array" ref="AK11355">_xlfn._xlws.FILTER(Table4[Column1],ISNUMBER(SEARCH(Table4[Column1],MIS[[#This Row],[OrderUniqueIdentifier]])),"")</f>
        <v>LONGSHORT</v>
      </c>
    </row>
    <row r="11356" spans="1:37" x14ac:dyDescent="0.2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>
        <f>_xlfn.XLOOKUP(MIS[[#This Row],[TRADING SYMBOL]],[1]Sheet1!$D:$D,[1]Sheet1!$C:$C)</f>
        <v>48.45</v>
      </c>
      <c r="AE11356">
        <f>MIS[[#This Row],[OrderAverageTradedPrice]]*MIS[[#This Row],[OrderQuantity]]</f>
        <v>36615</v>
      </c>
      <c r="AF11356">
        <f>MIS[[#This Row],[LTP]]*MIS[[#This Row],[OrderQuantity]]</f>
        <v>36337.5</v>
      </c>
      <c r="AG11356">
        <f>IF(MIS[[#This Row],[OrderSide]]="SELL",MIS[[#This Row],[VALUE]]-MIS[[#This Row],[LIVE_VALUE]],MIS[[#This Row],[LIVE_VALUE]]-MIS[[#This Row],[VALUE]])</f>
        <v>277.5</v>
      </c>
      <c r="AH11356" t="str" cm="1">
        <f t="array" ref="AH11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6" t="str">
        <f>MIS[[#This Row],[TRADING SYMBOL]]</f>
        <v>NIFTY2552224550PE</v>
      </c>
      <c r="AJ11356" t="str">
        <f>IF(RIGHT(MIS[[#This Row],[Main/Hedge]],4)="MAIN","MAIN","HEDGE")</f>
        <v>HEDGE</v>
      </c>
      <c r="AK11356" t="str" cm="1">
        <f t="array" ref="AK11356">_xlfn._xlws.FILTER(Table4[Column1],ISNUMBER(SEARCH(Table4[Column1],MIS[[#This Row],[OrderUniqueIdentifier]])),"")</f>
        <v>LONGSHORT</v>
      </c>
    </row>
    <row r="11357" spans="1:37" x14ac:dyDescent="0.2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>
        <f>_xlfn.XLOOKUP(MIS[[#This Row],[TRADING SYMBOL]],[1]Sheet1!$D:$D,[1]Sheet1!$C:$C)</f>
        <v>9.25</v>
      </c>
      <c r="AE11357">
        <f>MIS[[#This Row],[OrderAverageTradedPrice]]*MIS[[#This Row],[OrderQuantity]]</f>
        <v>652.5</v>
      </c>
      <c r="AF11357">
        <f>MIS[[#This Row],[LTP]]*MIS[[#This Row],[OrderQuantity]]</f>
        <v>693.75</v>
      </c>
      <c r="AG11357">
        <f>IF(MIS[[#This Row],[OrderSide]]="SELL",MIS[[#This Row],[VALUE]]-MIS[[#This Row],[LIVE_VALUE]],MIS[[#This Row],[LIVE_VALUE]]-MIS[[#This Row],[VALUE]])</f>
        <v>-41.25</v>
      </c>
      <c r="AH11357" t="str" cm="1">
        <f t="array" ref="AH11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7" t="str">
        <f>MIS[[#This Row],[TRADING SYMBOL]]</f>
        <v>NIFTY2552223750PE</v>
      </c>
      <c r="AJ11357" t="str">
        <f>IF(RIGHT(MIS[[#This Row],[Main/Hedge]],4)="MAIN","MAIN","HEDGE")</f>
        <v>HEDGE</v>
      </c>
      <c r="AK11357" t="str" cm="1">
        <f t="array" ref="AK11357">_xlfn._xlws.FILTER(Table4[Column1],ISNUMBER(SEARCH(Table4[Column1],MIS[[#This Row],[OrderUniqueIdentifier]])),"")</f>
        <v>LONGSHORT</v>
      </c>
    </row>
    <row r="11358" spans="1:37" x14ac:dyDescent="0.2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>
        <f>_xlfn.XLOOKUP(MIS[[#This Row],[TRADING SYMBOL]],[1]Sheet1!$D:$D,[1]Sheet1!$C:$C)</f>
        <v>36.1</v>
      </c>
      <c r="AE11358">
        <f>MIS[[#This Row],[OrderAverageTradedPrice]]*MIS[[#This Row],[OrderQuantity]]</f>
        <v>1386</v>
      </c>
      <c r="AF11358">
        <f>MIS[[#This Row],[LTP]]*MIS[[#This Row],[OrderQuantity]]</f>
        <v>1444</v>
      </c>
      <c r="AG11358">
        <f>IF(MIS[[#This Row],[OrderSide]]="SELL",MIS[[#This Row],[VALUE]]-MIS[[#This Row],[LIVE_VALUE]],MIS[[#This Row],[LIVE_VALUE]]-MIS[[#This Row],[VALUE]])</f>
        <v>-58</v>
      </c>
      <c r="AH11358" t="str" cm="1">
        <f t="array" ref="AH11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8" t="str">
        <f>MIS[[#This Row],[TRADING SYMBOL]]</f>
        <v>SENSEX2552079900PE</v>
      </c>
      <c r="AJ11358" t="str">
        <f>IF(RIGHT(MIS[[#This Row],[Main/Hedge]],4)="MAIN","MAIN","HEDGE")</f>
        <v>HEDGE</v>
      </c>
      <c r="AK11358" t="str" cm="1">
        <f t="array" ref="AK11358">_xlfn._xlws.FILTER(Table4[Column1],ISNUMBER(SEARCH(Table4[Column1],MIS[[#This Row],[OrderUniqueIdentifier]])),"")</f>
        <v>LONGSHORT</v>
      </c>
    </row>
    <row r="11359" spans="1:37" x14ac:dyDescent="0.2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>
        <f>_xlfn.XLOOKUP(MIS[[#This Row],[TRADING SYMBOL]],[1]Sheet1!$D:$D,[1]Sheet1!$C:$C)</f>
        <v>16</v>
      </c>
      <c r="AE11359">
        <f>MIS[[#This Row],[OrderAverageTradedPrice]]*MIS[[#This Row],[OrderQuantity]]</f>
        <v>301</v>
      </c>
      <c r="AF11359">
        <f>MIS[[#This Row],[LTP]]*MIS[[#This Row],[OrderQuantity]]</f>
        <v>320</v>
      </c>
      <c r="AG11359">
        <f>IF(MIS[[#This Row],[OrderSide]]="SELL",MIS[[#This Row],[VALUE]]-MIS[[#This Row],[LIVE_VALUE]],MIS[[#This Row],[LIVE_VALUE]]-MIS[[#This Row],[VALUE]])</f>
        <v>-19</v>
      </c>
      <c r="AH11359" t="str" cm="1">
        <f t="array" ref="AH11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59" t="str">
        <f>MIS[[#This Row],[TRADING SYMBOL]]</f>
        <v>SENSEX2552084900CE</v>
      </c>
      <c r="AJ11359" t="str">
        <f>IF(RIGHT(MIS[[#This Row],[Main/Hedge]],4)="MAIN","MAIN","HEDGE")</f>
        <v>HEDGE</v>
      </c>
      <c r="AK11359" t="str" cm="1">
        <f t="array" ref="AK11359">_xlfn._xlws.FILTER(Table4[Column1],ISNUMBER(SEARCH(Table4[Column1],MIS[[#This Row],[OrderUniqueIdentifier]])),"")</f>
        <v>LONGSHORT</v>
      </c>
    </row>
    <row r="11360" spans="1:37" x14ac:dyDescent="0.2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>
        <f>_xlfn.XLOOKUP(MIS[[#This Row],[TRADING SYMBOL]],[1]Sheet1!$D:$D,[1]Sheet1!$C:$C)</f>
        <v>36.1</v>
      </c>
      <c r="AE11360">
        <f>MIS[[#This Row],[OrderAverageTradedPrice]]*MIS[[#This Row],[OrderQuantity]]</f>
        <v>6217.9999999999927</v>
      </c>
      <c r="AF11360">
        <f>MIS[[#This Row],[LTP]]*MIS[[#This Row],[OrderQuantity]]</f>
        <v>6498</v>
      </c>
      <c r="AG11360">
        <f>IF(MIS[[#This Row],[OrderSide]]="SELL",MIS[[#This Row],[VALUE]]-MIS[[#This Row],[LIVE_VALUE]],MIS[[#This Row],[LIVE_VALUE]]-MIS[[#This Row],[VALUE]])</f>
        <v>-280.00000000000728</v>
      </c>
      <c r="AH11360" t="str" cm="1">
        <f t="array" ref="AH11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0" t="str">
        <f>MIS[[#This Row],[TRADING SYMBOL]]</f>
        <v>SENSEX2552079900PE</v>
      </c>
      <c r="AJ11360" t="str">
        <f>IF(RIGHT(MIS[[#This Row],[Main/Hedge]],4)="MAIN","MAIN","HEDGE")</f>
        <v>HEDGE</v>
      </c>
      <c r="AK11360" t="str" cm="1">
        <f t="array" ref="AK11360">_xlfn._xlws.FILTER(Table4[Column1],ISNUMBER(SEARCH(Table4[Column1],MIS[[#This Row],[OrderUniqueIdentifier]])),"")</f>
        <v>LONGSHORT</v>
      </c>
    </row>
    <row r="11361" spans="1:37" x14ac:dyDescent="0.2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>
        <f>_xlfn.XLOOKUP(MIS[[#This Row],[TRADING SYMBOL]],[1]Sheet1!$D:$D,[1]Sheet1!$C:$C)</f>
        <v>9.25</v>
      </c>
      <c r="AE11361">
        <f>MIS[[#This Row],[OrderAverageTradedPrice]]*MIS[[#This Row],[OrderQuantity]]</f>
        <v>5872.4999999999991</v>
      </c>
      <c r="AF11361">
        <f>MIS[[#This Row],[LTP]]*MIS[[#This Row],[OrderQuantity]]</f>
        <v>6243.75</v>
      </c>
      <c r="AG11361">
        <f>IF(MIS[[#This Row],[OrderSide]]="SELL",MIS[[#This Row],[VALUE]]-MIS[[#This Row],[LIVE_VALUE]],MIS[[#This Row],[LIVE_VALUE]]-MIS[[#This Row],[VALUE]])</f>
        <v>-371.25000000000091</v>
      </c>
      <c r="AH11361" t="str" cm="1">
        <f t="array" ref="AH11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1" t="str">
        <f>MIS[[#This Row],[TRADING SYMBOL]]</f>
        <v>NIFTY2552223750PE</v>
      </c>
      <c r="AJ11361" t="str">
        <f>IF(RIGHT(MIS[[#This Row],[Main/Hedge]],4)="MAIN","MAIN","HEDGE")</f>
        <v>HEDGE</v>
      </c>
      <c r="AK11361" t="str" cm="1">
        <f t="array" ref="AK11361">_xlfn._xlws.FILTER(Table4[Column1],ISNUMBER(SEARCH(Table4[Column1],MIS[[#This Row],[OrderUniqueIdentifier]])),"")</f>
        <v>LONGSHORT</v>
      </c>
    </row>
    <row r="11362" spans="1:37" x14ac:dyDescent="0.2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>
        <f>_xlfn.XLOOKUP(MIS[[#This Row],[TRADING SYMBOL]],[1]Sheet1!$D:$D,[1]Sheet1!$C:$C)</f>
        <v>9.25</v>
      </c>
      <c r="AE11362">
        <f>MIS[[#This Row],[OrderAverageTradedPrice]]*MIS[[#This Row],[OrderQuantity]]</f>
        <v>1305</v>
      </c>
      <c r="AF11362">
        <f>MIS[[#This Row],[LTP]]*MIS[[#This Row],[OrderQuantity]]</f>
        <v>1387.5</v>
      </c>
      <c r="AG11362">
        <f>IF(MIS[[#This Row],[OrderSide]]="SELL",MIS[[#This Row],[VALUE]]-MIS[[#This Row],[LIVE_VALUE]],MIS[[#This Row],[LIVE_VALUE]]-MIS[[#This Row],[VALUE]])</f>
        <v>-82.5</v>
      </c>
      <c r="AH11362" t="str" cm="1">
        <f t="array" ref="AH11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2" t="str">
        <f>MIS[[#This Row],[TRADING SYMBOL]]</f>
        <v>NIFTY2552223750PE</v>
      </c>
      <c r="AJ11362" t="str">
        <f>IF(RIGHT(MIS[[#This Row],[Main/Hedge]],4)="MAIN","MAIN","HEDGE")</f>
        <v>HEDGE</v>
      </c>
      <c r="AK11362" t="str" cm="1">
        <f t="array" ref="AK11362">_xlfn._xlws.FILTER(Table4[Column1],ISNUMBER(SEARCH(Table4[Column1],MIS[[#This Row],[OrderUniqueIdentifier]])),"")</f>
        <v>LONGSHORT</v>
      </c>
    </row>
    <row r="11363" spans="1:37" x14ac:dyDescent="0.2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>
        <f>_xlfn.XLOOKUP(MIS[[#This Row],[TRADING SYMBOL]],[1]Sheet1!$D:$D,[1]Sheet1!$C:$C)</f>
        <v>36.1</v>
      </c>
      <c r="AE11363">
        <f>MIS[[#This Row],[OrderAverageTradedPrice]]*MIS[[#This Row],[OrderQuantity]]</f>
        <v>2759</v>
      </c>
      <c r="AF11363">
        <f>MIS[[#This Row],[LTP]]*MIS[[#This Row],[OrderQuantity]]</f>
        <v>2888</v>
      </c>
      <c r="AG11363">
        <f>IF(MIS[[#This Row],[OrderSide]]="SELL",MIS[[#This Row],[VALUE]]-MIS[[#This Row],[LIVE_VALUE]],MIS[[#This Row],[LIVE_VALUE]]-MIS[[#This Row],[VALUE]])</f>
        <v>-129</v>
      </c>
      <c r="AH11363" t="str" cm="1">
        <f t="array" ref="AH11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3" t="str">
        <f>MIS[[#This Row],[TRADING SYMBOL]]</f>
        <v>SENSEX2552079900PE</v>
      </c>
      <c r="AJ11363" t="str">
        <f>IF(RIGHT(MIS[[#This Row],[Main/Hedge]],4)="MAIN","MAIN","HEDGE")</f>
        <v>HEDGE</v>
      </c>
      <c r="AK11363" t="str" cm="1">
        <f t="array" ref="AK11363">_xlfn._xlws.FILTER(Table4[Column1],ISNUMBER(SEARCH(Table4[Column1],MIS[[#This Row],[OrderUniqueIdentifier]])),"")</f>
        <v>LONGSHORT</v>
      </c>
    </row>
    <row r="11364" spans="1:37" x14ac:dyDescent="0.2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>
        <f>_xlfn.XLOOKUP(MIS[[#This Row],[TRADING SYMBOL]],[1]Sheet1!$D:$D,[1]Sheet1!$C:$C)</f>
        <v>36.1</v>
      </c>
      <c r="AE11364">
        <f>MIS[[#This Row],[OrderAverageTradedPrice]]*MIS[[#This Row],[OrderQuantity]]</f>
        <v>690</v>
      </c>
      <c r="AF11364">
        <f>MIS[[#This Row],[LTP]]*MIS[[#This Row],[OrderQuantity]]</f>
        <v>722</v>
      </c>
      <c r="AG11364">
        <f>IF(MIS[[#This Row],[OrderSide]]="SELL",MIS[[#This Row],[VALUE]]-MIS[[#This Row],[LIVE_VALUE]],MIS[[#This Row],[LIVE_VALUE]]-MIS[[#This Row],[VALUE]])</f>
        <v>-32</v>
      </c>
      <c r="AH11364" t="str" cm="1">
        <f t="array" ref="AH11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4" t="str">
        <f>MIS[[#This Row],[TRADING SYMBOL]]</f>
        <v>SENSEX2552079900PE</v>
      </c>
      <c r="AJ11364" t="str">
        <f>IF(RIGHT(MIS[[#This Row],[Main/Hedge]],4)="MAIN","MAIN","HEDGE")</f>
        <v>HEDGE</v>
      </c>
      <c r="AK11364" t="str" cm="1">
        <f t="array" ref="AK11364">_xlfn._xlws.FILTER(Table4[Column1],ISNUMBER(SEARCH(Table4[Column1],MIS[[#This Row],[OrderUniqueIdentifier]])),"")</f>
        <v>LONGSHORT</v>
      </c>
    </row>
    <row r="11365" spans="1:37" x14ac:dyDescent="0.2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>
        <f>_xlfn.XLOOKUP(MIS[[#This Row],[TRADING SYMBOL]],[1]Sheet1!$D:$D,[1]Sheet1!$C:$C)</f>
        <v>36.1</v>
      </c>
      <c r="AE11365">
        <f>MIS[[#This Row],[OrderAverageTradedPrice]]*MIS[[#This Row],[OrderQuantity]]</f>
        <v>9663.9999999999964</v>
      </c>
      <c r="AF11365">
        <f>MIS[[#This Row],[LTP]]*MIS[[#This Row],[OrderQuantity]]</f>
        <v>10108</v>
      </c>
      <c r="AG11365">
        <f>IF(MIS[[#This Row],[OrderSide]]="SELL",MIS[[#This Row],[VALUE]]-MIS[[#This Row],[LIVE_VALUE]],MIS[[#This Row],[LIVE_VALUE]]-MIS[[#This Row],[VALUE]])</f>
        <v>-444.00000000000364</v>
      </c>
      <c r="AH11365" t="str" cm="1">
        <f t="array" ref="AH11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5" t="str">
        <f>MIS[[#This Row],[TRADING SYMBOL]]</f>
        <v>SENSEX2552079900PE</v>
      </c>
      <c r="AJ11365" t="str">
        <f>IF(RIGHT(MIS[[#This Row],[Main/Hedge]],4)="MAIN","MAIN","HEDGE")</f>
        <v>HEDGE</v>
      </c>
      <c r="AK11365" t="str" cm="1">
        <f t="array" ref="AK11365">_xlfn._xlws.FILTER(Table4[Column1],ISNUMBER(SEARCH(Table4[Column1],MIS[[#This Row],[OrderUniqueIdentifier]])),"")</f>
        <v>LONGSHORT</v>
      </c>
    </row>
    <row r="11366" spans="1:37" x14ac:dyDescent="0.2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>
        <f>_xlfn.XLOOKUP(MIS[[#This Row],[TRADING SYMBOL]],[1]Sheet1!$D:$D,[1]Sheet1!$C:$C)</f>
        <v>9.25</v>
      </c>
      <c r="AE11366">
        <f>MIS[[#This Row],[OrderAverageTradedPrice]]*MIS[[#This Row],[OrderQuantity]]</f>
        <v>652.5</v>
      </c>
      <c r="AF11366">
        <f>MIS[[#This Row],[LTP]]*MIS[[#This Row],[OrderQuantity]]</f>
        <v>693.75</v>
      </c>
      <c r="AG11366">
        <f>IF(MIS[[#This Row],[OrderSide]]="SELL",MIS[[#This Row],[VALUE]]-MIS[[#This Row],[LIVE_VALUE]],MIS[[#This Row],[LIVE_VALUE]]-MIS[[#This Row],[VALUE]])</f>
        <v>-41.25</v>
      </c>
      <c r="AH11366" t="str" cm="1">
        <f t="array" ref="AH11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6" t="str">
        <f>MIS[[#This Row],[TRADING SYMBOL]]</f>
        <v>NIFTY2552223750PE</v>
      </c>
      <c r="AJ11366" t="str">
        <f>IF(RIGHT(MIS[[#This Row],[Main/Hedge]],4)="MAIN","MAIN","HEDGE")</f>
        <v>HEDGE</v>
      </c>
      <c r="AK11366" t="str" cm="1">
        <f t="array" ref="AK11366">_xlfn._xlws.FILTER(Table4[Column1],ISNUMBER(SEARCH(Table4[Column1],MIS[[#This Row],[OrderUniqueIdentifier]])),"")</f>
        <v>LONGSHORT</v>
      </c>
    </row>
    <row r="11367" spans="1:37" x14ac:dyDescent="0.2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>
        <f>_xlfn.XLOOKUP(MIS[[#This Row],[TRADING SYMBOL]],[1]Sheet1!$D:$D,[1]Sheet1!$C:$C)</f>
        <v>36.1</v>
      </c>
      <c r="AE11367">
        <f>MIS[[#This Row],[OrderAverageTradedPrice]]*MIS[[#This Row],[OrderQuantity]]</f>
        <v>692</v>
      </c>
      <c r="AF11367">
        <f>MIS[[#This Row],[LTP]]*MIS[[#This Row],[OrderQuantity]]</f>
        <v>722</v>
      </c>
      <c r="AG11367">
        <f>IF(MIS[[#This Row],[OrderSide]]="SELL",MIS[[#This Row],[VALUE]]-MIS[[#This Row],[LIVE_VALUE]],MIS[[#This Row],[LIVE_VALUE]]-MIS[[#This Row],[VALUE]])</f>
        <v>-30</v>
      </c>
      <c r="AH11367" t="str" cm="1">
        <f t="array" ref="AH11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7" t="str">
        <f>MIS[[#This Row],[TRADING SYMBOL]]</f>
        <v>SENSEX2552079900PE</v>
      </c>
      <c r="AJ11367" t="str">
        <f>IF(RIGHT(MIS[[#This Row],[Main/Hedge]],4)="MAIN","MAIN","HEDGE")</f>
        <v>HEDGE</v>
      </c>
      <c r="AK11367" t="str" cm="1">
        <f t="array" ref="AK11367">_xlfn._xlws.FILTER(Table4[Column1],ISNUMBER(SEARCH(Table4[Column1],MIS[[#This Row],[OrderUniqueIdentifier]])),"")</f>
        <v>LONGSHORT</v>
      </c>
    </row>
    <row r="11368" spans="1:37" x14ac:dyDescent="0.2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>
        <f>_xlfn.XLOOKUP(MIS[[#This Row],[TRADING SYMBOL]],[1]Sheet1!$D:$D,[1]Sheet1!$C:$C)</f>
        <v>9.25</v>
      </c>
      <c r="AE11368">
        <f>MIS[[#This Row],[OrderAverageTradedPrice]]*MIS[[#This Row],[OrderQuantity]]</f>
        <v>652.5</v>
      </c>
      <c r="AF11368">
        <f>MIS[[#This Row],[LTP]]*MIS[[#This Row],[OrderQuantity]]</f>
        <v>693.75</v>
      </c>
      <c r="AG11368">
        <f>IF(MIS[[#This Row],[OrderSide]]="SELL",MIS[[#This Row],[VALUE]]-MIS[[#This Row],[LIVE_VALUE]],MIS[[#This Row],[LIVE_VALUE]]-MIS[[#This Row],[VALUE]])</f>
        <v>-41.25</v>
      </c>
      <c r="AH11368" t="str" cm="1">
        <f t="array" ref="AH11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8" t="str">
        <f>MIS[[#This Row],[TRADING SYMBOL]]</f>
        <v>NIFTY2552223750PE</v>
      </c>
      <c r="AJ11368" t="str">
        <f>IF(RIGHT(MIS[[#This Row],[Main/Hedge]],4)="MAIN","MAIN","HEDGE")</f>
        <v>HEDGE</v>
      </c>
      <c r="AK11368" t="str" cm="1">
        <f t="array" ref="AK11368">_xlfn._xlws.FILTER(Table4[Column1],ISNUMBER(SEARCH(Table4[Column1],MIS[[#This Row],[OrderUniqueIdentifier]])),"")</f>
        <v>LONGSHORT</v>
      </c>
    </row>
    <row r="11369" spans="1:37" x14ac:dyDescent="0.2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>
        <f>_xlfn.XLOOKUP(MIS[[#This Row],[TRADING SYMBOL]],[1]Sheet1!$D:$D,[1]Sheet1!$C:$C)</f>
        <v>36.1</v>
      </c>
      <c r="AE11369">
        <f>MIS[[#This Row],[OrderAverageTradedPrice]]*MIS[[#This Row],[OrderQuantity]]</f>
        <v>1380</v>
      </c>
      <c r="AF11369">
        <f>MIS[[#This Row],[LTP]]*MIS[[#This Row],[OrderQuantity]]</f>
        <v>1444</v>
      </c>
      <c r="AG11369">
        <f>IF(MIS[[#This Row],[OrderSide]]="SELL",MIS[[#This Row],[VALUE]]-MIS[[#This Row],[LIVE_VALUE]],MIS[[#This Row],[LIVE_VALUE]]-MIS[[#This Row],[VALUE]])</f>
        <v>-64</v>
      </c>
      <c r="AH11369" t="str" cm="1">
        <f t="array" ref="AH11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69" t="str">
        <f>MIS[[#This Row],[TRADING SYMBOL]]</f>
        <v>SENSEX2552079900PE</v>
      </c>
      <c r="AJ11369" t="str">
        <f>IF(RIGHT(MIS[[#This Row],[Main/Hedge]],4)="MAIN","MAIN","HEDGE")</f>
        <v>HEDGE</v>
      </c>
      <c r="AK11369" t="str" cm="1">
        <f t="array" ref="AK11369">_xlfn._xlws.FILTER(Table4[Column1],ISNUMBER(SEARCH(Table4[Column1],MIS[[#This Row],[OrderUniqueIdentifier]])),"")</f>
        <v>LONGSHORT</v>
      </c>
    </row>
    <row r="11370" spans="1:37" x14ac:dyDescent="0.2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>
        <f>_xlfn.XLOOKUP(MIS[[#This Row],[TRADING SYMBOL]],[1]Sheet1!$D:$D,[1]Sheet1!$C:$C)</f>
        <v>9.25</v>
      </c>
      <c r="AE11370">
        <f>MIS[[#This Row],[OrderAverageTradedPrice]]*MIS[[#This Row],[OrderQuantity]]</f>
        <v>1305</v>
      </c>
      <c r="AF11370">
        <f>MIS[[#This Row],[LTP]]*MIS[[#This Row],[OrderQuantity]]</f>
        <v>1387.5</v>
      </c>
      <c r="AG11370">
        <f>IF(MIS[[#This Row],[OrderSide]]="SELL",MIS[[#This Row],[VALUE]]-MIS[[#This Row],[LIVE_VALUE]],MIS[[#This Row],[LIVE_VALUE]]-MIS[[#This Row],[VALUE]])</f>
        <v>-82.5</v>
      </c>
      <c r="AH11370" t="str" cm="1">
        <f t="array" ref="AH11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0" t="str">
        <f>MIS[[#This Row],[TRADING SYMBOL]]</f>
        <v>NIFTY2552223750PE</v>
      </c>
      <c r="AJ11370" t="str">
        <f>IF(RIGHT(MIS[[#This Row],[Main/Hedge]],4)="MAIN","MAIN","HEDGE")</f>
        <v>HEDGE</v>
      </c>
      <c r="AK11370" t="str" cm="1">
        <f t="array" ref="AK11370">_xlfn._xlws.FILTER(Table4[Column1],ISNUMBER(SEARCH(Table4[Column1],MIS[[#This Row],[OrderUniqueIdentifier]])),"")</f>
        <v>LONGSHORT</v>
      </c>
    </row>
    <row r="11371" spans="1:37" x14ac:dyDescent="0.2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>
        <f>_xlfn.XLOOKUP(MIS[[#This Row],[TRADING SYMBOL]],[1]Sheet1!$D:$D,[1]Sheet1!$C:$C)</f>
        <v>36.1</v>
      </c>
      <c r="AE11371">
        <f>MIS[[#This Row],[OrderAverageTradedPrice]]*MIS[[#This Row],[OrderQuantity]]</f>
        <v>1384</v>
      </c>
      <c r="AF11371">
        <f>MIS[[#This Row],[LTP]]*MIS[[#This Row],[OrderQuantity]]</f>
        <v>1444</v>
      </c>
      <c r="AG11371">
        <f>IF(MIS[[#This Row],[OrderSide]]="SELL",MIS[[#This Row],[VALUE]]-MIS[[#This Row],[LIVE_VALUE]],MIS[[#This Row],[LIVE_VALUE]]-MIS[[#This Row],[VALUE]])</f>
        <v>-60</v>
      </c>
      <c r="AH11371" t="str" cm="1">
        <f t="array" ref="AH11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1" t="str">
        <f>MIS[[#This Row],[TRADING SYMBOL]]</f>
        <v>SENSEX2552079900PE</v>
      </c>
      <c r="AJ11371" t="str">
        <f>IF(RIGHT(MIS[[#This Row],[Main/Hedge]],4)="MAIN","MAIN","HEDGE")</f>
        <v>HEDGE</v>
      </c>
      <c r="AK11371" t="str" cm="1">
        <f t="array" ref="AK11371">_xlfn._xlws.FILTER(Table4[Column1],ISNUMBER(SEARCH(Table4[Column1],MIS[[#This Row],[OrderUniqueIdentifier]])),"")</f>
        <v>LONGSHORT</v>
      </c>
    </row>
    <row r="11372" spans="1:37" x14ac:dyDescent="0.2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>
        <f>_xlfn.XLOOKUP(MIS[[#This Row],[TRADING SYMBOL]],[1]Sheet1!$D:$D,[1]Sheet1!$C:$C)</f>
        <v>36.1</v>
      </c>
      <c r="AE11372">
        <f>MIS[[#This Row],[OrderAverageTradedPrice]]*MIS[[#This Row],[OrderQuantity]]</f>
        <v>1382</v>
      </c>
      <c r="AF11372">
        <f>MIS[[#This Row],[LTP]]*MIS[[#This Row],[OrderQuantity]]</f>
        <v>1444</v>
      </c>
      <c r="AG11372">
        <f>IF(MIS[[#This Row],[OrderSide]]="SELL",MIS[[#This Row],[VALUE]]-MIS[[#This Row],[LIVE_VALUE]],MIS[[#This Row],[LIVE_VALUE]]-MIS[[#This Row],[VALUE]])</f>
        <v>-62</v>
      </c>
      <c r="AH11372" t="str" cm="1">
        <f t="array" ref="AH11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2" t="str">
        <f>MIS[[#This Row],[TRADING SYMBOL]]</f>
        <v>SENSEX2552079900PE</v>
      </c>
      <c r="AJ11372" t="str">
        <f>IF(RIGHT(MIS[[#This Row],[Main/Hedge]],4)="MAIN","MAIN","HEDGE")</f>
        <v>HEDGE</v>
      </c>
      <c r="AK11372" t="str" cm="1">
        <f t="array" ref="AK11372">_xlfn._xlws.FILTER(Table4[Column1],ISNUMBER(SEARCH(Table4[Column1],MIS[[#This Row],[OrderUniqueIdentifier]])),"")</f>
        <v>LONGSHORT</v>
      </c>
    </row>
    <row r="11373" spans="1:37" x14ac:dyDescent="0.2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>
        <f>_xlfn.XLOOKUP(MIS[[#This Row],[TRADING SYMBOL]],[1]Sheet1!$D:$D,[1]Sheet1!$C:$C)</f>
        <v>9.25</v>
      </c>
      <c r="AE11373">
        <f>MIS[[#This Row],[OrderAverageTradedPrice]]*MIS[[#This Row],[OrderQuantity]]</f>
        <v>648.75</v>
      </c>
      <c r="AF11373">
        <f>MIS[[#This Row],[LTP]]*MIS[[#This Row],[OrderQuantity]]</f>
        <v>693.75</v>
      </c>
      <c r="AG11373">
        <f>IF(MIS[[#This Row],[OrderSide]]="SELL",MIS[[#This Row],[VALUE]]-MIS[[#This Row],[LIVE_VALUE]],MIS[[#This Row],[LIVE_VALUE]]-MIS[[#This Row],[VALUE]])</f>
        <v>-45</v>
      </c>
      <c r="AH11373" t="str" cm="1">
        <f t="array" ref="AH11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3" t="str">
        <f>MIS[[#This Row],[TRADING SYMBOL]]</f>
        <v>NIFTY2552223750PE</v>
      </c>
      <c r="AJ11373" t="str">
        <f>IF(RIGHT(MIS[[#This Row],[Main/Hedge]],4)="MAIN","MAIN","HEDGE")</f>
        <v>HEDGE</v>
      </c>
      <c r="AK11373" t="str" cm="1">
        <f t="array" ref="AK11373">_xlfn._xlws.FILTER(Table4[Column1],ISNUMBER(SEARCH(Table4[Column1],MIS[[#This Row],[OrderUniqueIdentifier]])),"")</f>
        <v>LONGSHORT</v>
      </c>
    </row>
    <row r="11374" spans="1:37" x14ac:dyDescent="0.2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>
        <f>_xlfn.XLOOKUP(MIS[[#This Row],[TRADING SYMBOL]],[1]Sheet1!$D:$D,[1]Sheet1!$C:$C)</f>
        <v>9.25</v>
      </c>
      <c r="AE11374">
        <f>MIS[[#This Row],[OrderAverageTradedPrice]]*MIS[[#This Row],[OrderQuantity]]</f>
        <v>1305</v>
      </c>
      <c r="AF11374">
        <f>MIS[[#This Row],[LTP]]*MIS[[#This Row],[OrderQuantity]]</f>
        <v>1387.5</v>
      </c>
      <c r="AG11374">
        <f>IF(MIS[[#This Row],[OrderSide]]="SELL",MIS[[#This Row],[VALUE]]-MIS[[#This Row],[LIVE_VALUE]],MIS[[#This Row],[LIVE_VALUE]]-MIS[[#This Row],[VALUE]])</f>
        <v>-82.5</v>
      </c>
      <c r="AH11374" t="str" cm="1">
        <f t="array" ref="AH11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4" t="str">
        <f>MIS[[#This Row],[TRADING SYMBOL]]</f>
        <v>NIFTY2552223750PE</v>
      </c>
      <c r="AJ11374" t="str">
        <f>IF(RIGHT(MIS[[#This Row],[Main/Hedge]],4)="MAIN","MAIN","HEDGE")</f>
        <v>HEDGE</v>
      </c>
      <c r="AK11374" t="str" cm="1">
        <f t="array" ref="AK11374">_xlfn._xlws.FILTER(Table4[Column1],ISNUMBER(SEARCH(Table4[Column1],MIS[[#This Row],[OrderUniqueIdentifier]])),"")</f>
        <v>LONGSHORT</v>
      </c>
    </row>
    <row r="11375" spans="1:37" x14ac:dyDescent="0.2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>
        <f>_xlfn.XLOOKUP(MIS[[#This Row],[TRADING SYMBOL]],[1]Sheet1!$D:$D,[1]Sheet1!$C:$C)</f>
        <v>9.25</v>
      </c>
      <c r="AE11375">
        <f>MIS[[#This Row],[OrderAverageTradedPrice]]*MIS[[#This Row],[OrderQuantity]]</f>
        <v>3262.4999999999995</v>
      </c>
      <c r="AF11375">
        <f>MIS[[#This Row],[LTP]]*MIS[[#This Row],[OrderQuantity]]</f>
        <v>3468.75</v>
      </c>
      <c r="AG11375">
        <f>IF(MIS[[#This Row],[OrderSide]]="SELL",MIS[[#This Row],[VALUE]]-MIS[[#This Row],[LIVE_VALUE]],MIS[[#This Row],[LIVE_VALUE]]-MIS[[#This Row],[VALUE]])</f>
        <v>-206.25000000000045</v>
      </c>
      <c r="AH11375" t="str" cm="1">
        <f t="array" ref="AH11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5" t="str">
        <f>MIS[[#This Row],[TRADING SYMBOL]]</f>
        <v>NIFTY2552223750PE</v>
      </c>
      <c r="AJ11375" t="str">
        <f>IF(RIGHT(MIS[[#This Row],[Main/Hedge]],4)="MAIN","MAIN","HEDGE")</f>
        <v>HEDGE</v>
      </c>
      <c r="AK11375" t="str" cm="1">
        <f t="array" ref="AK11375">_xlfn._xlws.FILTER(Table4[Column1],ISNUMBER(SEARCH(Table4[Column1],MIS[[#This Row],[OrderUniqueIdentifier]])),"")</f>
        <v>LONGSHORT</v>
      </c>
    </row>
    <row r="11376" spans="1:37" x14ac:dyDescent="0.2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>
        <f>_xlfn.XLOOKUP(MIS[[#This Row],[TRADING SYMBOL]],[1]Sheet1!$D:$D,[1]Sheet1!$C:$C)</f>
        <v>36.1</v>
      </c>
      <c r="AE11376">
        <f>MIS[[#This Row],[OrderAverageTradedPrice]]*MIS[[#This Row],[OrderQuantity]]</f>
        <v>4833.9999999999955</v>
      </c>
      <c r="AF11376">
        <f>MIS[[#This Row],[LTP]]*MIS[[#This Row],[OrderQuantity]]</f>
        <v>5054</v>
      </c>
      <c r="AG11376">
        <f>IF(MIS[[#This Row],[OrderSide]]="SELL",MIS[[#This Row],[VALUE]]-MIS[[#This Row],[LIVE_VALUE]],MIS[[#This Row],[LIVE_VALUE]]-MIS[[#This Row],[VALUE]])</f>
        <v>-220.00000000000455</v>
      </c>
      <c r="AH11376" t="str" cm="1">
        <f t="array" ref="AH113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6" t="str">
        <f>MIS[[#This Row],[TRADING SYMBOL]]</f>
        <v>SENSEX2552079900PE</v>
      </c>
      <c r="AJ11376" t="str">
        <f>IF(RIGHT(MIS[[#This Row],[Main/Hedge]],4)="MAIN","MAIN","HEDGE")</f>
        <v>HEDGE</v>
      </c>
      <c r="AK11376" t="str" cm="1">
        <f t="array" ref="AK11376">_xlfn._xlws.FILTER(Table4[Column1],ISNUMBER(SEARCH(Table4[Column1],MIS[[#This Row],[OrderUniqueIdentifier]])),"")</f>
        <v>LONGSHORT</v>
      </c>
    </row>
    <row r="11377" spans="1:37" x14ac:dyDescent="0.2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>
        <f>_xlfn.XLOOKUP(MIS[[#This Row],[TRADING SYMBOL]],[1]Sheet1!$D:$D,[1]Sheet1!$C:$C)</f>
        <v>36.1</v>
      </c>
      <c r="AE11377">
        <f>MIS[[#This Row],[OrderAverageTradedPrice]]*MIS[[#This Row],[OrderQuantity]]</f>
        <v>11059</v>
      </c>
      <c r="AF11377">
        <f>MIS[[#This Row],[LTP]]*MIS[[#This Row],[OrderQuantity]]</f>
        <v>11552</v>
      </c>
      <c r="AG11377">
        <f>IF(MIS[[#This Row],[OrderSide]]="SELL",MIS[[#This Row],[VALUE]]-MIS[[#This Row],[LIVE_VALUE]],MIS[[#This Row],[LIVE_VALUE]]-MIS[[#This Row],[VALUE]])</f>
        <v>-493</v>
      </c>
      <c r="AH11377" t="str" cm="1">
        <f t="array" ref="AH113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7" t="str">
        <f>MIS[[#This Row],[TRADING SYMBOL]]</f>
        <v>SENSEX2552079900PE</v>
      </c>
      <c r="AJ11377" t="str">
        <f>IF(RIGHT(MIS[[#This Row],[Main/Hedge]],4)="MAIN","MAIN","HEDGE")</f>
        <v>HEDGE</v>
      </c>
      <c r="AK11377" t="str" cm="1">
        <f t="array" ref="AK11377">_xlfn._xlws.FILTER(Table4[Column1],ISNUMBER(SEARCH(Table4[Column1],MIS[[#This Row],[OrderUniqueIdentifier]])),"")</f>
        <v>LONGSHORT</v>
      </c>
    </row>
    <row r="11378" spans="1:37" x14ac:dyDescent="0.2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>
        <f>_xlfn.XLOOKUP(MIS[[#This Row],[TRADING SYMBOL]],[1]Sheet1!$D:$D,[1]Sheet1!$C:$C)</f>
        <v>36.1</v>
      </c>
      <c r="AE11378">
        <f>MIS[[#This Row],[OrderAverageTradedPrice]]*MIS[[#This Row],[OrderQuantity]]</f>
        <v>1384</v>
      </c>
      <c r="AF11378">
        <f>MIS[[#This Row],[LTP]]*MIS[[#This Row],[OrderQuantity]]</f>
        <v>1444</v>
      </c>
      <c r="AG11378">
        <f>IF(MIS[[#This Row],[OrderSide]]="SELL",MIS[[#This Row],[VALUE]]-MIS[[#This Row],[LIVE_VALUE]],MIS[[#This Row],[LIVE_VALUE]]-MIS[[#This Row],[VALUE]])</f>
        <v>-60</v>
      </c>
      <c r="AH11378" t="str" cm="1">
        <f t="array" ref="AH11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8" t="str">
        <f>MIS[[#This Row],[TRADING SYMBOL]]</f>
        <v>SENSEX2552079900PE</v>
      </c>
      <c r="AJ11378" t="str">
        <f>IF(RIGHT(MIS[[#This Row],[Main/Hedge]],4)="MAIN","MAIN","HEDGE")</f>
        <v>HEDGE</v>
      </c>
      <c r="AK11378" t="str" cm="1">
        <f t="array" ref="AK11378">_xlfn._xlws.FILTER(Table4[Column1],ISNUMBER(SEARCH(Table4[Column1],MIS[[#This Row],[OrderUniqueIdentifier]])),"")</f>
        <v>LONGSHORT</v>
      </c>
    </row>
    <row r="11379" spans="1:37" x14ac:dyDescent="0.2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>
        <f>_xlfn.XLOOKUP(MIS[[#This Row],[TRADING SYMBOL]],[1]Sheet1!$D:$D,[1]Sheet1!$C:$C)</f>
        <v>9.25</v>
      </c>
      <c r="AE11379">
        <f>MIS[[#This Row],[OrderAverageTradedPrice]]*MIS[[#This Row],[OrderQuantity]]</f>
        <v>1305</v>
      </c>
      <c r="AF11379">
        <f>MIS[[#This Row],[LTP]]*MIS[[#This Row],[OrderQuantity]]</f>
        <v>1387.5</v>
      </c>
      <c r="AG11379">
        <f>IF(MIS[[#This Row],[OrderSide]]="SELL",MIS[[#This Row],[VALUE]]-MIS[[#This Row],[LIVE_VALUE]],MIS[[#This Row],[LIVE_VALUE]]-MIS[[#This Row],[VALUE]])</f>
        <v>-82.5</v>
      </c>
      <c r="AH11379" t="str" cm="1">
        <f t="array" ref="AH11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79" t="str">
        <f>MIS[[#This Row],[TRADING SYMBOL]]</f>
        <v>NIFTY2552223750PE</v>
      </c>
      <c r="AJ11379" t="str">
        <f>IF(RIGHT(MIS[[#This Row],[Main/Hedge]],4)="MAIN","MAIN","HEDGE")</f>
        <v>HEDGE</v>
      </c>
      <c r="AK11379" t="str" cm="1">
        <f t="array" ref="AK11379">_xlfn._xlws.FILTER(Table4[Column1],ISNUMBER(SEARCH(Table4[Column1],MIS[[#This Row],[OrderUniqueIdentifier]])),"")</f>
        <v>LONGSHORT</v>
      </c>
    </row>
    <row r="11380" spans="1:37" x14ac:dyDescent="0.2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>
        <f>_xlfn.XLOOKUP(MIS[[#This Row],[TRADING SYMBOL]],[1]Sheet1!$D:$D,[1]Sheet1!$C:$C)</f>
        <v>36.1</v>
      </c>
      <c r="AE11380">
        <f>MIS[[#This Row],[OrderAverageTradedPrice]]*MIS[[#This Row],[OrderQuantity]]</f>
        <v>2071.9999999999982</v>
      </c>
      <c r="AF11380">
        <f>MIS[[#This Row],[LTP]]*MIS[[#This Row],[OrderQuantity]]</f>
        <v>2166</v>
      </c>
      <c r="AG11380">
        <f>IF(MIS[[#This Row],[OrderSide]]="SELL",MIS[[#This Row],[VALUE]]-MIS[[#This Row],[LIVE_VALUE]],MIS[[#This Row],[LIVE_VALUE]]-MIS[[#This Row],[VALUE]])</f>
        <v>-94.000000000001819</v>
      </c>
      <c r="AH11380" t="str" cm="1">
        <f t="array" ref="AH11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0" t="str">
        <f>MIS[[#This Row],[TRADING SYMBOL]]</f>
        <v>SENSEX2552079900PE</v>
      </c>
      <c r="AJ11380" t="str">
        <f>IF(RIGHT(MIS[[#This Row],[Main/Hedge]],4)="MAIN","MAIN","HEDGE")</f>
        <v>HEDGE</v>
      </c>
      <c r="AK11380" t="str" cm="1">
        <f t="array" ref="AK11380">_xlfn._xlws.FILTER(Table4[Column1],ISNUMBER(SEARCH(Table4[Column1],MIS[[#This Row],[OrderUniqueIdentifier]])),"")</f>
        <v>LONGSHORT</v>
      </c>
    </row>
    <row r="11381" spans="1:37" x14ac:dyDescent="0.2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>
        <f>_xlfn.XLOOKUP(MIS[[#This Row],[TRADING SYMBOL]],[1]Sheet1!$D:$D,[1]Sheet1!$C:$C)</f>
        <v>36.1</v>
      </c>
      <c r="AE11381">
        <f>MIS[[#This Row],[OrderAverageTradedPrice]]*MIS[[#This Row],[OrderQuantity]]</f>
        <v>1378</v>
      </c>
      <c r="AF11381">
        <f>MIS[[#This Row],[LTP]]*MIS[[#This Row],[OrderQuantity]]</f>
        <v>1444</v>
      </c>
      <c r="AG11381">
        <f>IF(MIS[[#This Row],[OrderSide]]="SELL",MIS[[#This Row],[VALUE]]-MIS[[#This Row],[LIVE_VALUE]],MIS[[#This Row],[LIVE_VALUE]]-MIS[[#This Row],[VALUE]])</f>
        <v>-66</v>
      </c>
      <c r="AH11381" t="str" cm="1">
        <f t="array" ref="AH11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1" t="str">
        <f>MIS[[#This Row],[TRADING SYMBOL]]</f>
        <v>SENSEX2552079900PE</v>
      </c>
      <c r="AJ11381" t="str">
        <f>IF(RIGHT(MIS[[#This Row],[Main/Hedge]],4)="MAIN","MAIN","HEDGE")</f>
        <v>HEDGE</v>
      </c>
      <c r="AK11381" t="str" cm="1">
        <f t="array" ref="AK11381">_xlfn._xlws.FILTER(Table4[Column1],ISNUMBER(SEARCH(Table4[Column1],MIS[[#This Row],[OrderUniqueIdentifier]])),"")</f>
        <v>LONGSHORT</v>
      </c>
    </row>
    <row r="11382" spans="1:37" x14ac:dyDescent="0.2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>
        <f>_xlfn.XLOOKUP(MIS[[#This Row],[TRADING SYMBOL]],[1]Sheet1!$D:$D,[1]Sheet1!$C:$C)</f>
        <v>36.1</v>
      </c>
      <c r="AE11382">
        <f>MIS[[#This Row],[OrderAverageTradedPrice]]*MIS[[#This Row],[OrderQuantity]]</f>
        <v>8280.9999999999836</v>
      </c>
      <c r="AF11382">
        <f>MIS[[#This Row],[LTP]]*MIS[[#This Row],[OrderQuantity]]</f>
        <v>8664</v>
      </c>
      <c r="AG11382">
        <f>IF(MIS[[#This Row],[OrderSide]]="SELL",MIS[[#This Row],[VALUE]]-MIS[[#This Row],[LIVE_VALUE]],MIS[[#This Row],[LIVE_VALUE]]-MIS[[#This Row],[VALUE]])</f>
        <v>-383.00000000001637</v>
      </c>
      <c r="AH11382" t="str" cm="1">
        <f t="array" ref="AH11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2" t="str">
        <f>MIS[[#This Row],[TRADING SYMBOL]]</f>
        <v>SENSEX2552079900PE</v>
      </c>
      <c r="AJ11382" t="str">
        <f>IF(RIGHT(MIS[[#This Row],[Main/Hedge]],4)="MAIN","MAIN","HEDGE")</f>
        <v>HEDGE</v>
      </c>
      <c r="AK11382" t="str" cm="1">
        <f t="array" ref="AK11382">_xlfn._xlws.FILTER(Table4[Column1],ISNUMBER(SEARCH(Table4[Column1],MIS[[#This Row],[OrderUniqueIdentifier]])),"")</f>
        <v>LONGSHORT</v>
      </c>
    </row>
    <row r="11383" spans="1:37" x14ac:dyDescent="0.2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>
        <f>_xlfn.XLOOKUP(MIS[[#This Row],[TRADING SYMBOL]],[1]Sheet1!$D:$D,[1]Sheet1!$C:$C)</f>
        <v>9.25</v>
      </c>
      <c r="AE11383">
        <f>MIS[[#This Row],[OrderAverageTradedPrice]]*MIS[[#This Row],[OrderQuantity]]</f>
        <v>1297.5</v>
      </c>
      <c r="AF11383">
        <f>MIS[[#This Row],[LTP]]*MIS[[#This Row],[OrderQuantity]]</f>
        <v>1387.5</v>
      </c>
      <c r="AG11383">
        <f>IF(MIS[[#This Row],[OrderSide]]="SELL",MIS[[#This Row],[VALUE]]-MIS[[#This Row],[LIVE_VALUE]],MIS[[#This Row],[LIVE_VALUE]]-MIS[[#This Row],[VALUE]])</f>
        <v>-90</v>
      </c>
      <c r="AH11383" t="str" cm="1">
        <f t="array" ref="AH11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3" t="str">
        <f>MIS[[#This Row],[TRADING SYMBOL]]</f>
        <v>NIFTY2552223750PE</v>
      </c>
      <c r="AJ11383" t="str">
        <f>IF(RIGHT(MIS[[#This Row],[Main/Hedge]],4)="MAIN","MAIN","HEDGE")</f>
        <v>HEDGE</v>
      </c>
      <c r="AK11383" t="str" cm="1">
        <f t="array" ref="AK11383">_xlfn._xlws.FILTER(Table4[Column1],ISNUMBER(SEARCH(Table4[Column1],MIS[[#This Row],[OrderUniqueIdentifier]])),"")</f>
        <v>LONGSHORT</v>
      </c>
    </row>
    <row r="11384" spans="1:37" x14ac:dyDescent="0.2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>
        <f>_xlfn.XLOOKUP(MIS[[#This Row],[TRADING SYMBOL]],[1]Sheet1!$D:$D,[1]Sheet1!$C:$C)</f>
        <v>9.25</v>
      </c>
      <c r="AE11384">
        <f>MIS[[#This Row],[OrderAverageTradedPrice]]*MIS[[#This Row],[OrderQuantity]]</f>
        <v>4567.5</v>
      </c>
      <c r="AF11384">
        <f>MIS[[#This Row],[LTP]]*MIS[[#This Row],[OrderQuantity]]</f>
        <v>4856.25</v>
      </c>
      <c r="AG11384">
        <f>IF(MIS[[#This Row],[OrderSide]]="SELL",MIS[[#This Row],[VALUE]]-MIS[[#This Row],[LIVE_VALUE]],MIS[[#This Row],[LIVE_VALUE]]-MIS[[#This Row],[VALUE]])</f>
        <v>-288.75</v>
      </c>
      <c r="AH11384" t="str" cm="1">
        <f t="array" ref="AH11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4" t="str">
        <f>MIS[[#This Row],[TRADING SYMBOL]]</f>
        <v>NIFTY2552223750PE</v>
      </c>
      <c r="AJ11384" t="str">
        <f>IF(RIGHT(MIS[[#This Row],[Main/Hedge]],4)="MAIN","MAIN","HEDGE")</f>
        <v>HEDGE</v>
      </c>
      <c r="AK11384" t="str" cm="1">
        <f t="array" ref="AK11384">_xlfn._xlws.FILTER(Table4[Column1],ISNUMBER(SEARCH(Table4[Column1],MIS[[#This Row],[OrderUniqueIdentifier]])),"")</f>
        <v>LONGSHORT</v>
      </c>
    </row>
    <row r="11385" spans="1:37" x14ac:dyDescent="0.2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>
        <f>_xlfn.XLOOKUP(MIS[[#This Row],[TRADING SYMBOL]],[1]Sheet1!$D:$D,[1]Sheet1!$C:$C)</f>
        <v>36.1</v>
      </c>
      <c r="AE11385">
        <f>MIS[[#This Row],[OrderAverageTradedPrice]]*MIS[[#This Row],[OrderQuantity]]</f>
        <v>7603.9999999999854</v>
      </c>
      <c r="AF11385">
        <f>MIS[[#This Row],[LTP]]*MIS[[#This Row],[OrderQuantity]]</f>
        <v>7942</v>
      </c>
      <c r="AG11385">
        <f>IF(MIS[[#This Row],[OrderSide]]="SELL",MIS[[#This Row],[VALUE]]-MIS[[#This Row],[LIVE_VALUE]],MIS[[#This Row],[LIVE_VALUE]]-MIS[[#This Row],[VALUE]])</f>
        <v>-338.00000000001455</v>
      </c>
      <c r="AH11385" t="str" cm="1">
        <f t="array" ref="AH11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5" t="str">
        <f>MIS[[#This Row],[TRADING SYMBOL]]</f>
        <v>SENSEX2552079900PE</v>
      </c>
      <c r="AJ11385" t="str">
        <f>IF(RIGHT(MIS[[#This Row],[Main/Hedge]],4)="MAIN","MAIN","HEDGE")</f>
        <v>HEDGE</v>
      </c>
      <c r="AK11385" t="str" cm="1">
        <f t="array" ref="AK11385">_xlfn._xlws.FILTER(Table4[Column1],ISNUMBER(SEARCH(Table4[Column1],MIS[[#This Row],[OrderUniqueIdentifier]])),"")</f>
        <v>LONGSHORT</v>
      </c>
    </row>
    <row r="11386" spans="1:37" x14ac:dyDescent="0.2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>
        <f>_xlfn.XLOOKUP(MIS[[#This Row],[TRADING SYMBOL]],[1]Sheet1!$D:$D,[1]Sheet1!$C:$C)</f>
        <v>9.25</v>
      </c>
      <c r="AE11386">
        <f>MIS[[#This Row],[OrderAverageTradedPrice]]*MIS[[#This Row],[OrderQuantity]]</f>
        <v>3914.9999999999995</v>
      </c>
      <c r="AF11386">
        <f>MIS[[#This Row],[LTP]]*MIS[[#This Row],[OrderQuantity]]</f>
        <v>4162.5</v>
      </c>
      <c r="AG11386">
        <f>IF(MIS[[#This Row],[OrderSide]]="SELL",MIS[[#This Row],[VALUE]]-MIS[[#This Row],[LIVE_VALUE]],MIS[[#This Row],[LIVE_VALUE]]-MIS[[#This Row],[VALUE]])</f>
        <v>-247.50000000000045</v>
      </c>
      <c r="AH11386" t="str" cm="1">
        <f t="array" ref="AH11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6" t="str">
        <f>MIS[[#This Row],[TRADING SYMBOL]]</f>
        <v>NIFTY2552223750PE</v>
      </c>
      <c r="AJ11386" t="str">
        <f>IF(RIGHT(MIS[[#This Row],[Main/Hedge]],4)="MAIN","MAIN","HEDGE")</f>
        <v>HEDGE</v>
      </c>
      <c r="AK11386" t="str" cm="1">
        <f t="array" ref="AK11386">_xlfn._xlws.FILTER(Table4[Column1],ISNUMBER(SEARCH(Table4[Column1],MIS[[#This Row],[OrderUniqueIdentifier]])),"")</f>
        <v>LONGSHORT</v>
      </c>
    </row>
    <row r="11387" spans="1:37" x14ac:dyDescent="0.2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>
        <f>_xlfn.XLOOKUP(MIS[[#This Row],[TRADING SYMBOL]],[1]Sheet1!$D:$D,[1]Sheet1!$C:$C)</f>
        <v>36.1</v>
      </c>
      <c r="AE11387">
        <f>MIS[[#This Row],[OrderAverageTradedPrice]]*MIS[[#This Row],[OrderQuantity]]</f>
        <v>6914</v>
      </c>
      <c r="AF11387">
        <f>MIS[[#This Row],[LTP]]*MIS[[#This Row],[OrderQuantity]]</f>
        <v>7220</v>
      </c>
      <c r="AG11387">
        <f>IF(MIS[[#This Row],[OrderSide]]="SELL",MIS[[#This Row],[VALUE]]-MIS[[#This Row],[LIVE_VALUE]],MIS[[#This Row],[LIVE_VALUE]]-MIS[[#This Row],[VALUE]])</f>
        <v>-306</v>
      </c>
      <c r="AH11387" t="str" cm="1">
        <f t="array" ref="AH11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7" t="str">
        <f>MIS[[#This Row],[TRADING SYMBOL]]</f>
        <v>SENSEX2552079900PE</v>
      </c>
      <c r="AJ11387" t="str">
        <f>IF(RIGHT(MIS[[#This Row],[Main/Hedge]],4)="MAIN","MAIN","HEDGE")</f>
        <v>HEDGE</v>
      </c>
      <c r="AK11387" t="str" cm="1">
        <f t="array" ref="AK11387">_xlfn._xlws.FILTER(Table4[Column1],ISNUMBER(SEARCH(Table4[Column1],MIS[[#This Row],[OrderUniqueIdentifier]])),"")</f>
        <v>LONGSHORT</v>
      </c>
    </row>
    <row r="11388" spans="1:37" x14ac:dyDescent="0.2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>
        <f>_xlfn.XLOOKUP(MIS[[#This Row],[TRADING SYMBOL]],[1]Sheet1!$D:$D,[1]Sheet1!$C:$C)</f>
        <v>9.25</v>
      </c>
      <c r="AE11388">
        <f>MIS[[#This Row],[OrderAverageTradedPrice]]*MIS[[#This Row],[OrderQuantity]]</f>
        <v>652.5</v>
      </c>
      <c r="AF11388">
        <f>MIS[[#This Row],[LTP]]*MIS[[#This Row],[OrderQuantity]]</f>
        <v>693.75</v>
      </c>
      <c r="AG11388">
        <f>IF(MIS[[#This Row],[OrderSide]]="SELL",MIS[[#This Row],[VALUE]]-MIS[[#This Row],[LIVE_VALUE]],MIS[[#This Row],[LIVE_VALUE]]-MIS[[#This Row],[VALUE]])</f>
        <v>-41.25</v>
      </c>
      <c r="AH11388" t="str" cm="1">
        <f t="array" ref="AH11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8" t="str">
        <f>MIS[[#This Row],[TRADING SYMBOL]]</f>
        <v>NIFTY2552223750PE</v>
      </c>
      <c r="AJ11388" t="str">
        <f>IF(RIGHT(MIS[[#This Row],[Main/Hedge]],4)="MAIN","MAIN","HEDGE")</f>
        <v>HEDGE</v>
      </c>
      <c r="AK11388" t="str" cm="1">
        <f t="array" ref="AK11388">_xlfn._xlws.FILTER(Table4[Column1],ISNUMBER(SEARCH(Table4[Column1],MIS[[#This Row],[OrderUniqueIdentifier]])),"")</f>
        <v>LONGSHORT</v>
      </c>
    </row>
    <row r="11389" spans="1:37" x14ac:dyDescent="0.2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>
        <f>_xlfn.XLOOKUP(MIS[[#This Row],[TRADING SYMBOL]],[1]Sheet1!$D:$D,[1]Sheet1!$C:$C)</f>
        <v>36.1</v>
      </c>
      <c r="AE11389">
        <f>MIS[[#This Row],[OrderAverageTradedPrice]]*MIS[[#This Row],[OrderQuantity]]</f>
        <v>1380</v>
      </c>
      <c r="AF11389">
        <f>MIS[[#This Row],[LTP]]*MIS[[#This Row],[OrderQuantity]]</f>
        <v>1444</v>
      </c>
      <c r="AG11389">
        <f>IF(MIS[[#This Row],[OrderSide]]="SELL",MIS[[#This Row],[VALUE]]-MIS[[#This Row],[LIVE_VALUE]],MIS[[#This Row],[LIVE_VALUE]]-MIS[[#This Row],[VALUE]])</f>
        <v>-64</v>
      </c>
      <c r="AH11389" t="str" cm="1">
        <f t="array" ref="AH11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89" t="str">
        <f>MIS[[#This Row],[TRADING SYMBOL]]</f>
        <v>SENSEX2552079900PE</v>
      </c>
      <c r="AJ11389" t="str">
        <f>IF(RIGHT(MIS[[#This Row],[Main/Hedge]],4)="MAIN","MAIN","HEDGE")</f>
        <v>HEDGE</v>
      </c>
      <c r="AK11389" t="str" cm="1">
        <f t="array" ref="AK11389">_xlfn._xlws.FILTER(Table4[Column1],ISNUMBER(SEARCH(Table4[Column1],MIS[[#This Row],[OrderUniqueIdentifier]])),"")</f>
        <v>LONGSHORT</v>
      </c>
    </row>
    <row r="11390" spans="1:37" x14ac:dyDescent="0.2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>
        <f>_xlfn.XLOOKUP(MIS[[#This Row],[TRADING SYMBOL]],[1]Sheet1!$D:$D,[1]Sheet1!$C:$C)</f>
        <v>9.25</v>
      </c>
      <c r="AE11390">
        <f>MIS[[#This Row],[OrderAverageTradedPrice]]*MIS[[#This Row],[OrderQuantity]]</f>
        <v>1305</v>
      </c>
      <c r="AF11390">
        <f>MIS[[#This Row],[LTP]]*MIS[[#This Row],[OrderQuantity]]</f>
        <v>1387.5</v>
      </c>
      <c r="AG11390">
        <f>IF(MIS[[#This Row],[OrderSide]]="SELL",MIS[[#This Row],[VALUE]]-MIS[[#This Row],[LIVE_VALUE]],MIS[[#This Row],[LIVE_VALUE]]-MIS[[#This Row],[VALUE]])</f>
        <v>-82.5</v>
      </c>
      <c r="AH11390" t="str" cm="1">
        <f t="array" ref="AH11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0" t="str">
        <f>MIS[[#This Row],[TRADING SYMBOL]]</f>
        <v>NIFTY2552223750PE</v>
      </c>
      <c r="AJ11390" t="str">
        <f>IF(RIGHT(MIS[[#This Row],[Main/Hedge]],4)="MAIN","MAIN","HEDGE")</f>
        <v>HEDGE</v>
      </c>
      <c r="AK11390" t="str" cm="1">
        <f t="array" ref="AK11390">_xlfn._xlws.FILTER(Table4[Column1],ISNUMBER(SEARCH(Table4[Column1],MIS[[#This Row],[OrderUniqueIdentifier]])),"")</f>
        <v>LONGSHORT</v>
      </c>
    </row>
    <row r="11391" spans="1:37" x14ac:dyDescent="0.2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>
        <f>_xlfn.XLOOKUP(MIS[[#This Row],[TRADING SYMBOL]],[1]Sheet1!$D:$D,[1]Sheet1!$C:$C)</f>
        <v>36.1</v>
      </c>
      <c r="AE11391">
        <f>MIS[[#This Row],[OrderAverageTradedPrice]]*MIS[[#This Row],[OrderQuantity]]</f>
        <v>692</v>
      </c>
      <c r="AF11391">
        <f>MIS[[#This Row],[LTP]]*MIS[[#This Row],[OrderQuantity]]</f>
        <v>722</v>
      </c>
      <c r="AG11391">
        <f>IF(MIS[[#This Row],[OrderSide]]="SELL",MIS[[#This Row],[VALUE]]-MIS[[#This Row],[LIVE_VALUE]],MIS[[#This Row],[LIVE_VALUE]]-MIS[[#This Row],[VALUE]])</f>
        <v>-30</v>
      </c>
      <c r="AH11391" t="str" cm="1">
        <f t="array" ref="AH11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1" t="str">
        <f>MIS[[#This Row],[TRADING SYMBOL]]</f>
        <v>SENSEX2552079900PE</v>
      </c>
      <c r="AJ11391" t="str">
        <f>IF(RIGHT(MIS[[#This Row],[Main/Hedge]],4)="MAIN","MAIN","HEDGE")</f>
        <v>HEDGE</v>
      </c>
      <c r="AK11391" t="str" cm="1">
        <f t="array" ref="AK11391">_xlfn._xlws.FILTER(Table4[Column1],ISNUMBER(SEARCH(Table4[Column1],MIS[[#This Row],[OrderUniqueIdentifier]])),"")</f>
        <v>LONGSHORT</v>
      </c>
    </row>
    <row r="11392" spans="1:37" x14ac:dyDescent="0.2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>
        <f>_xlfn.XLOOKUP(MIS[[#This Row],[TRADING SYMBOL]],[1]Sheet1!$D:$D,[1]Sheet1!$C:$C)</f>
        <v>9.25</v>
      </c>
      <c r="AE11392">
        <f>MIS[[#This Row],[OrderAverageTradedPrice]]*MIS[[#This Row],[OrderQuantity]]</f>
        <v>652.5</v>
      </c>
      <c r="AF11392">
        <f>MIS[[#This Row],[LTP]]*MIS[[#This Row],[OrderQuantity]]</f>
        <v>693.75</v>
      </c>
      <c r="AG11392">
        <f>IF(MIS[[#This Row],[OrderSide]]="SELL",MIS[[#This Row],[VALUE]]-MIS[[#This Row],[LIVE_VALUE]],MIS[[#This Row],[LIVE_VALUE]]-MIS[[#This Row],[VALUE]])</f>
        <v>-41.25</v>
      </c>
      <c r="AH11392" t="str" cm="1">
        <f t="array" ref="AH11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2" t="str">
        <f>MIS[[#This Row],[TRADING SYMBOL]]</f>
        <v>NIFTY2552223750PE</v>
      </c>
      <c r="AJ11392" t="str">
        <f>IF(RIGHT(MIS[[#This Row],[Main/Hedge]],4)="MAIN","MAIN","HEDGE")</f>
        <v>HEDGE</v>
      </c>
      <c r="AK11392" t="str" cm="1">
        <f t="array" ref="AK11392">_xlfn._xlws.FILTER(Table4[Column1],ISNUMBER(SEARCH(Table4[Column1],MIS[[#This Row],[OrderUniqueIdentifier]])),"")</f>
        <v>LONGSHORT</v>
      </c>
    </row>
    <row r="11393" spans="1:37" x14ac:dyDescent="0.2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>
        <f>_xlfn.XLOOKUP(MIS[[#This Row],[TRADING SYMBOL]],[1]Sheet1!$D:$D,[1]Sheet1!$C:$C)</f>
        <v>36.1</v>
      </c>
      <c r="AE11393">
        <f>MIS[[#This Row],[OrderAverageTradedPrice]]*MIS[[#This Row],[OrderQuantity]]</f>
        <v>1382</v>
      </c>
      <c r="AF11393">
        <f>MIS[[#This Row],[LTP]]*MIS[[#This Row],[OrderQuantity]]</f>
        <v>1444</v>
      </c>
      <c r="AG11393">
        <f>IF(MIS[[#This Row],[OrderSide]]="SELL",MIS[[#This Row],[VALUE]]-MIS[[#This Row],[LIVE_VALUE]],MIS[[#This Row],[LIVE_VALUE]]-MIS[[#This Row],[VALUE]])</f>
        <v>-62</v>
      </c>
      <c r="AH11393" t="str" cm="1">
        <f t="array" ref="AH11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3" t="str">
        <f>MIS[[#This Row],[TRADING SYMBOL]]</f>
        <v>SENSEX2552079900PE</v>
      </c>
      <c r="AJ11393" t="str">
        <f>IF(RIGHT(MIS[[#This Row],[Main/Hedge]],4)="MAIN","MAIN","HEDGE")</f>
        <v>HEDGE</v>
      </c>
      <c r="AK11393" t="str" cm="1">
        <f t="array" ref="AK11393">_xlfn._xlws.FILTER(Table4[Column1],ISNUMBER(SEARCH(Table4[Column1],MIS[[#This Row],[OrderUniqueIdentifier]])),"")</f>
        <v>LONGSHORT</v>
      </c>
    </row>
    <row r="11394" spans="1:37" x14ac:dyDescent="0.2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>
        <f>_xlfn.XLOOKUP(MIS[[#This Row],[TRADING SYMBOL]],[1]Sheet1!$D:$D,[1]Sheet1!$C:$C)</f>
        <v>9.25</v>
      </c>
      <c r="AE11394">
        <f>MIS[[#This Row],[OrderAverageTradedPrice]]*MIS[[#This Row],[OrderQuantity]]</f>
        <v>652.5</v>
      </c>
      <c r="AF11394">
        <f>MIS[[#This Row],[LTP]]*MIS[[#This Row],[OrderQuantity]]</f>
        <v>693.75</v>
      </c>
      <c r="AG11394">
        <f>IF(MIS[[#This Row],[OrderSide]]="SELL",MIS[[#This Row],[VALUE]]-MIS[[#This Row],[LIVE_VALUE]],MIS[[#This Row],[LIVE_VALUE]]-MIS[[#This Row],[VALUE]])</f>
        <v>-41.25</v>
      </c>
      <c r="AH11394" t="str" cm="1">
        <f t="array" ref="AH11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4" t="str">
        <f>MIS[[#This Row],[TRADING SYMBOL]]</f>
        <v>NIFTY2552223750PE</v>
      </c>
      <c r="AJ11394" t="str">
        <f>IF(RIGHT(MIS[[#This Row],[Main/Hedge]],4)="MAIN","MAIN","HEDGE")</f>
        <v>HEDGE</v>
      </c>
      <c r="AK11394" t="str" cm="1">
        <f t="array" ref="AK11394">_xlfn._xlws.FILTER(Table4[Column1],ISNUMBER(SEARCH(Table4[Column1],MIS[[#This Row],[OrderUniqueIdentifier]])),"")</f>
        <v>LONGSHORT</v>
      </c>
    </row>
    <row r="11395" spans="1:37" x14ac:dyDescent="0.2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>
        <f>_xlfn.XLOOKUP(MIS[[#This Row],[TRADING SYMBOL]],[1]Sheet1!$D:$D,[1]Sheet1!$C:$C)</f>
        <v>9.25</v>
      </c>
      <c r="AE11395">
        <f>MIS[[#This Row],[OrderAverageTradedPrice]]*MIS[[#This Row],[OrderQuantity]]</f>
        <v>1305</v>
      </c>
      <c r="AF11395">
        <f>MIS[[#This Row],[LTP]]*MIS[[#This Row],[OrderQuantity]]</f>
        <v>1387.5</v>
      </c>
      <c r="AG11395">
        <f>IF(MIS[[#This Row],[OrderSide]]="SELL",MIS[[#This Row],[VALUE]]-MIS[[#This Row],[LIVE_VALUE]],MIS[[#This Row],[LIVE_VALUE]]-MIS[[#This Row],[VALUE]])</f>
        <v>-82.5</v>
      </c>
      <c r="AH11395" t="str" cm="1">
        <f t="array" ref="AH11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5" t="str">
        <f>MIS[[#This Row],[TRADING SYMBOL]]</f>
        <v>NIFTY2552223750PE</v>
      </c>
      <c r="AJ11395" t="str">
        <f>IF(RIGHT(MIS[[#This Row],[Main/Hedge]],4)="MAIN","MAIN","HEDGE")</f>
        <v>HEDGE</v>
      </c>
      <c r="AK11395" t="str" cm="1">
        <f t="array" ref="AK11395">_xlfn._xlws.FILTER(Table4[Column1],ISNUMBER(SEARCH(Table4[Column1],MIS[[#This Row],[OrderUniqueIdentifier]])),"")</f>
        <v>LONGSHORT</v>
      </c>
    </row>
    <row r="11396" spans="1:37" x14ac:dyDescent="0.2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>
        <f>_xlfn.XLOOKUP(MIS[[#This Row],[TRADING SYMBOL]],[1]Sheet1!$D:$D,[1]Sheet1!$C:$C)</f>
        <v>36.1</v>
      </c>
      <c r="AE11396">
        <f>MIS[[#This Row],[OrderAverageTradedPrice]]*MIS[[#This Row],[OrderQuantity]]</f>
        <v>2079</v>
      </c>
      <c r="AF11396">
        <f>MIS[[#This Row],[LTP]]*MIS[[#This Row],[OrderQuantity]]</f>
        <v>2166</v>
      </c>
      <c r="AG11396">
        <f>IF(MIS[[#This Row],[OrderSide]]="SELL",MIS[[#This Row],[VALUE]]-MIS[[#This Row],[LIVE_VALUE]],MIS[[#This Row],[LIVE_VALUE]]-MIS[[#This Row],[VALUE]])</f>
        <v>-87</v>
      </c>
      <c r="AH11396" t="str" cm="1">
        <f t="array" ref="AH11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6" t="str">
        <f>MIS[[#This Row],[TRADING SYMBOL]]</f>
        <v>SENSEX2552079900PE</v>
      </c>
      <c r="AJ11396" t="str">
        <f>IF(RIGHT(MIS[[#This Row],[Main/Hedge]],4)="MAIN","MAIN","HEDGE")</f>
        <v>HEDGE</v>
      </c>
      <c r="AK11396" t="str" cm="1">
        <f t="array" ref="AK11396">_xlfn._xlws.FILTER(Table4[Column1],ISNUMBER(SEARCH(Table4[Column1],MIS[[#This Row],[OrderUniqueIdentifier]])),"")</f>
        <v>LONGSHORT</v>
      </c>
    </row>
    <row r="11397" spans="1:37" x14ac:dyDescent="0.2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>
        <f>_xlfn.XLOOKUP(MIS[[#This Row],[TRADING SYMBOL]],[1]Sheet1!$D:$D,[1]Sheet1!$C:$C)</f>
        <v>9.25</v>
      </c>
      <c r="AE11397">
        <f>MIS[[#This Row],[OrderAverageTradedPrice]]*MIS[[#This Row],[OrderQuantity]]</f>
        <v>2606.25</v>
      </c>
      <c r="AF11397">
        <f>MIS[[#This Row],[LTP]]*MIS[[#This Row],[OrderQuantity]]</f>
        <v>2775</v>
      </c>
      <c r="AG11397">
        <f>IF(MIS[[#This Row],[OrderSide]]="SELL",MIS[[#This Row],[VALUE]]-MIS[[#This Row],[LIVE_VALUE]],MIS[[#This Row],[LIVE_VALUE]]-MIS[[#This Row],[VALUE]])</f>
        <v>-168.75</v>
      </c>
      <c r="AH11397" t="str" cm="1">
        <f t="array" ref="AH11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7" t="str">
        <f>MIS[[#This Row],[TRADING SYMBOL]]</f>
        <v>NIFTY2552223750PE</v>
      </c>
      <c r="AJ11397" t="str">
        <f>IF(RIGHT(MIS[[#This Row],[Main/Hedge]],4)="MAIN","MAIN","HEDGE")</f>
        <v>HEDGE</v>
      </c>
      <c r="AK11397" t="str" cm="1">
        <f t="array" ref="AK11397">_xlfn._xlws.FILTER(Table4[Column1],ISNUMBER(SEARCH(Table4[Column1],MIS[[#This Row],[OrderUniqueIdentifier]])),"")</f>
        <v>LONGSHORT</v>
      </c>
    </row>
    <row r="11398" spans="1:37" x14ac:dyDescent="0.2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>
        <f>_xlfn.XLOOKUP(MIS[[#This Row],[TRADING SYMBOL]],[1]Sheet1!$D:$D,[1]Sheet1!$C:$C)</f>
        <v>48.45</v>
      </c>
      <c r="AE11398">
        <f>MIS[[#This Row],[OrderAverageTradedPrice]]*MIS[[#This Row],[OrderQuantity]]</f>
        <v>18375</v>
      </c>
      <c r="AF11398">
        <f>MIS[[#This Row],[LTP]]*MIS[[#This Row],[OrderQuantity]]</f>
        <v>18168.75</v>
      </c>
      <c r="AG11398">
        <f>IF(MIS[[#This Row],[OrderSide]]="SELL",MIS[[#This Row],[VALUE]]-MIS[[#This Row],[LIVE_VALUE]],MIS[[#This Row],[LIVE_VALUE]]-MIS[[#This Row],[VALUE]])</f>
        <v>206.25</v>
      </c>
      <c r="AH11398" t="str" cm="1">
        <f t="array" ref="AH11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8" t="str">
        <f>MIS[[#This Row],[TRADING SYMBOL]]</f>
        <v>NIFTY2552224550PE</v>
      </c>
      <c r="AJ11398" t="str">
        <f>IF(RIGHT(MIS[[#This Row],[Main/Hedge]],4)="MAIN","MAIN","HEDGE")</f>
        <v>HEDGE</v>
      </c>
      <c r="AK11398" t="str" cm="1">
        <f t="array" ref="AK11398">_xlfn._xlws.FILTER(Table4[Column1],ISNUMBER(SEARCH(Table4[Column1],MIS[[#This Row],[OrderUniqueIdentifier]])),"")</f>
        <v>LONGSHORT</v>
      </c>
    </row>
    <row r="11399" spans="1:37" x14ac:dyDescent="0.2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>
        <f>_xlfn.XLOOKUP(MIS[[#This Row],[TRADING SYMBOL]],[1]Sheet1!$D:$D,[1]Sheet1!$C:$C)</f>
        <v>48.45</v>
      </c>
      <c r="AE11399">
        <f>MIS[[#This Row],[OrderAverageTradedPrice]]*MIS[[#This Row],[OrderQuantity]]</f>
        <v>84539.999999999971</v>
      </c>
      <c r="AF11399">
        <f>MIS[[#This Row],[LTP]]*MIS[[#This Row],[OrderQuantity]]</f>
        <v>83576.25</v>
      </c>
      <c r="AG11399">
        <f>IF(MIS[[#This Row],[OrderSide]]="SELL",MIS[[#This Row],[VALUE]]-MIS[[#This Row],[LIVE_VALUE]],MIS[[#This Row],[LIVE_VALUE]]-MIS[[#This Row],[VALUE]])</f>
        <v>963.7499999999709</v>
      </c>
      <c r="AH11399" t="str" cm="1">
        <f t="array" ref="AH11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399" t="str">
        <f>MIS[[#This Row],[TRADING SYMBOL]]</f>
        <v>NIFTY2552224550PE</v>
      </c>
      <c r="AJ11399" t="str">
        <f>IF(RIGHT(MIS[[#This Row],[Main/Hedge]],4)="MAIN","MAIN","HEDGE")</f>
        <v>HEDGE</v>
      </c>
      <c r="AK11399" t="str" cm="1">
        <f t="array" ref="AK11399">_xlfn._xlws.FILTER(Table4[Column1],ISNUMBER(SEARCH(Table4[Column1],MIS[[#This Row],[OrderUniqueIdentifier]])),"")</f>
        <v>LONGSHORT</v>
      </c>
    </row>
    <row r="11400" spans="1:37" x14ac:dyDescent="0.2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>
        <f>_xlfn.XLOOKUP(MIS[[#This Row],[TRADING SYMBOL]],[1]Sheet1!$D:$D,[1]Sheet1!$C:$C)</f>
        <v>97.45</v>
      </c>
      <c r="AE11400">
        <f>MIS[[#This Row],[OrderAverageTradedPrice]]*MIS[[#This Row],[OrderQuantity]]</f>
        <v>63849.999999999964</v>
      </c>
      <c r="AF11400">
        <f>MIS[[#This Row],[LTP]]*MIS[[#This Row],[OrderQuantity]]</f>
        <v>70164</v>
      </c>
      <c r="AG11400">
        <f>IF(MIS[[#This Row],[OrderSide]]="SELL",MIS[[#This Row],[VALUE]]-MIS[[#This Row],[LIVE_VALUE]],MIS[[#This Row],[LIVE_VALUE]]-MIS[[#This Row],[VALUE]])</f>
        <v>-6314.0000000000364</v>
      </c>
      <c r="AH11400" t="str" cm="1">
        <f t="array" ref="AH11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0" t="str">
        <f>MIS[[#This Row],[TRADING SYMBOL]]</f>
        <v>SENSEX2552080900PE</v>
      </c>
      <c r="AJ11400" t="str">
        <f>IF(RIGHT(MIS[[#This Row],[Main/Hedge]],4)="MAIN","MAIN","HEDGE")</f>
        <v>HEDGE</v>
      </c>
      <c r="AK11400" t="str" cm="1">
        <f t="array" ref="AK11400">_xlfn._xlws.FILTER(Table4[Column1],ISNUMBER(SEARCH(Table4[Column1],MIS[[#This Row],[OrderUniqueIdentifier]])),"")</f>
        <v>LONGSHORT</v>
      </c>
    </row>
    <row r="11401" spans="1:37" x14ac:dyDescent="0.2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>
        <f>_xlfn.XLOOKUP(MIS[[#This Row],[TRADING SYMBOL]],[1]Sheet1!$D:$D,[1]Sheet1!$C:$C)</f>
        <v>9.25</v>
      </c>
      <c r="AE11401">
        <f>MIS[[#This Row],[OrderAverageTradedPrice]]*MIS[[#This Row],[OrderQuantity]]</f>
        <v>11677.5</v>
      </c>
      <c r="AF11401">
        <f>MIS[[#This Row],[LTP]]*MIS[[#This Row],[OrderQuantity]]</f>
        <v>12487.5</v>
      </c>
      <c r="AG11401">
        <f>IF(MIS[[#This Row],[OrderSide]]="SELL",MIS[[#This Row],[VALUE]]-MIS[[#This Row],[LIVE_VALUE]],MIS[[#This Row],[LIVE_VALUE]]-MIS[[#This Row],[VALUE]])</f>
        <v>-810</v>
      </c>
      <c r="AH11401" t="str" cm="1">
        <f t="array" ref="AH11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1" t="str">
        <f>MIS[[#This Row],[TRADING SYMBOL]]</f>
        <v>NIFTY2552223750PE</v>
      </c>
      <c r="AJ11401" t="str">
        <f>IF(RIGHT(MIS[[#This Row],[Main/Hedge]],4)="MAIN","MAIN","HEDGE")</f>
        <v>HEDGE</v>
      </c>
      <c r="AK11401" t="str" cm="1">
        <f t="array" ref="AK11401">_xlfn._xlws.FILTER(Table4[Column1],ISNUMBER(SEARCH(Table4[Column1],MIS[[#This Row],[OrderUniqueIdentifier]])),"")</f>
        <v>LONGSHORT</v>
      </c>
    </row>
    <row r="11402" spans="1:37" x14ac:dyDescent="0.2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>
        <f>_xlfn.XLOOKUP(MIS[[#This Row],[TRADING SYMBOL]],[1]Sheet1!$D:$D,[1]Sheet1!$C:$C)</f>
        <v>9.25</v>
      </c>
      <c r="AE11402">
        <f>MIS[[#This Row],[OrderAverageTradedPrice]]*MIS[[#This Row],[OrderQuantity]]</f>
        <v>1305</v>
      </c>
      <c r="AF11402">
        <f>MIS[[#This Row],[LTP]]*MIS[[#This Row],[OrderQuantity]]</f>
        <v>1387.5</v>
      </c>
      <c r="AG11402">
        <f>IF(MIS[[#This Row],[OrderSide]]="SELL",MIS[[#This Row],[VALUE]]-MIS[[#This Row],[LIVE_VALUE]],MIS[[#This Row],[LIVE_VALUE]]-MIS[[#This Row],[VALUE]])</f>
        <v>-82.5</v>
      </c>
      <c r="AH11402" t="str" cm="1">
        <f t="array" ref="AH11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2" t="str">
        <f>MIS[[#This Row],[TRADING SYMBOL]]</f>
        <v>NIFTY2552223750PE</v>
      </c>
      <c r="AJ11402" t="str">
        <f>IF(RIGHT(MIS[[#This Row],[Main/Hedge]],4)="MAIN","MAIN","HEDGE")</f>
        <v>HEDGE</v>
      </c>
      <c r="AK11402" t="str" cm="1">
        <f t="array" ref="AK11402">_xlfn._xlws.FILTER(Table4[Column1],ISNUMBER(SEARCH(Table4[Column1],MIS[[#This Row],[OrderUniqueIdentifier]])),"")</f>
        <v>LONGSHORT</v>
      </c>
    </row>
    <row r="11403" spans="1:37" x14ac:dyDescent="0.2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>
        <f>_xlfn.XLOOKUP(MIS[[#This Row],[TRADING SYMBOL]],[1]Sheet1!$D:$D,[1]Sheet1!$C:$C)</f>
        <v>36.1</v>
      </c>
      <c r="AE11403">
        <f>MIS[[#This Row],[OrderAverageTradedPrice]]*MIS[[#This Row],[OrderQuantity]]</f>
        <v>2070</v>
      </c>
      <c r="AF11403">
        <f>MIS[[#This Row],[LTP]]*MIS[[#This Row],[OrderQuantity]]</f>
        <v>2166</v>
      </c>
      <c r="AG11403">
        <f>IF(MIS[[#This Row],[OrderSide]]="SELL",MIS[[#This Row],[VALUE]]-MIS[[#This Row],[LIVE_VALUE]],MIS[[#This Row],[LIVE_VALUE]]-MIS[[#This Row],[VALUE]])</f>
        <v>-96</v>
      </c>
      <c r="AH11403" t="str" cm="1">
        <f t="array" ref="AH11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3" t="str">
        <f>MIS[[#This Row],[TRADING SYMBOL]]</f>
        <v>SENSEX2552079900PE</v>
      </c>
      <c r="AJ11403" t="str">
        <f>IF(RIGHT(MIS[[#This Row],[Main/Hedge]],4)="MAIN","MAIN","HEDGE")</f>
        <v>HEDGE</v>
      </c>
      <c r="AK11403" t="str" cm="1">
        <f t="array" ref="AK11403">_xlfn._xlws.FILTER(Table4[Column1],ISNUMBER(SEARCH(Table4[Column1],MIS[[#This Row],[OrderUniqueIdentifier]])),"")</f>
        <v>LONGSHORT</v>
      </c>
    </row>
    <row r="11404" spans="1:37" x14ac:dyDescent="0.2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>
        <f>_xlfn.XLOOKUP(MIS[[#This Row],[TRADING SYMBOL]],[1]Sheet1!$D:$D,[1]Sheet1!$C:$C)</f>
        <v>9.25</v>
      </c>
      <c r="AE11404">
        <f>MIS[[#This Row],[OrderAverageTradedPrice]]*MIS[[#This Row],[OrderQuantity]]</f>
        <v>1305</v>
      </c>
      <c r="AF11404">
        <f>MIS[[#This Row],[LTP]]*MIS[[#This Row],[OrderQuantity]]</f>
        <v>1387.5</v>
      </c>
      <c r="AG11404">
        <f>IF(MIS[[#This Row],[OrderSide]]="SELL",MIS[[#This Row],[VALUE]]-MIS[[#This Row],[LIVE_VALUE]],MIS[[#This Row],[LIVE_VALUE]]-MIS[[#This Row],[VALUE]])</f>
        <v>-82.5</v>
      </c>
      <c r="AH11404" t="str" cm="1">
        <f t="array" ref="AH11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4" t="str">
        <f>MIS[[#This Row],[TRADING SYMBOL]]</f>
        <v>NIFTY2552223750PE</v>
      </c>
      <c r="AJ11404" t="str">
        <f>IF(RIGHT(MIS[[#This Row],[Main/Hedge]],4)="MAIN","MAIN","HEDGE")</f>
        <v>HEDGE</v>
      </c>
      <c r="AK11404" t="str" cm="1">
        <f t="array" ref="AK11404">_xlfn._xlws.FILTER(Table4[Column1],ISNUMBER(SEARCH(Table4[Column1],MIS[[#This Row],[OrderUniqueIdentifier]])),"")</f>
        <v>LONGSHORT</v>
      </c>
    </row>
    <row r="11405" spans="1:37" x14ac:dyDescent="0.2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>
        <f>_xlfn.XLOOKUP(MIS[[#This Row],[TRADING SYMBOL]],[1]Sheet1!$D:$D,[1]Sheet1!$C:$C)</f>
        <v>36.1</v>
      </c>
      <c r="AE11405">
        <f>MIS[[#This Row],[OrderAverageTradedPrice]]*MIS[[#This Row],[OrderQuantity]]</f>
        <v>9660</v>
      </c>
      <c r="AF11405">
        <f>MIS[[#This Row],[LTP]]*MIS[[#This Row],[OrderQuantity]]</f>
        <v>10108</v>
      </c>
      <c r="AG11405">
        <f>IF(MIS[[#This Row],[OrderSide]]="SELL",MIS[[#This Row],[VALUE]]-MIS[[#This Row],[LIVE_VALUE]],MIS[[#This Row],[LIVE_VALUE]]-MIS[[#This Row],[VALUE]])</f>
        <v>-448</v>
      </c>
      <c r="AH11405" t="str" cm="1">
        <f t="array" ref="AH11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5" t="str">
        <f>MIS[[#This Row],[TRADING SYMBOL]]</f>
        <v>SENSEX2552079900PE</v>
      </c>
      <c r="AJ11405" t="str">
        <f>IF(RIGHT(MIS[[#This Row],[Main/Hedge]],4)="MAIN","MAIN","HEDGE")</f>
        <v>HEDGE</v>
      </c>
      <c r="AK11405" t="str" cm="1">
        <f t="array" ref="AK11405">_xlfn._xlws.FILTER(Table4[Column1],ISNUMBER(SEARCH(Table4[Column1],MIS[[#This Row],[OrderUniqueIdentifier]])),"")</f>
        <v>LONGSHORT</v>
      </c>
    </row>
    <row r="11406" spans="1:37" x14ac:dyDescent="0.2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>
        <f>_xlfn.XLOOKUP(MIS[[#This Row],[TRADING SYMBOL]],[1]Sheet1!$D:$D,[1]Sheet1!$C:$C)</f>
        <v>9.25</v>
      </c>
      <c r="AE11406">
        <f>MIS[[#This Row],[OrderAverageTradedPrice]]*MIS[[#This Row],[OrderQuantity]]</f>
        <v>1312.5</v>
      </c>
      <c r="AF11406">
        <f>MIS[[#This Row],[LTP]]*MIS[[#This Row],[OrderQuantity]]</f>
        <v>1387.5</v>
      </c>
      <c r="AG11406">
        <f>IF(MIS[[#This Row],[OrderSide]]="SELL",MIS[[#This Row],[VALUE]]-MIS[[#This Row],[LIVE_VALUE]],MIS[[#This Row],[LIVE_VALUE]]-MIS[[#This Row],[VALUE]])</f>
        <v>-75</v>
      </c>
      <c r="AH11406" t="str" cm="1">
        <f t="array" ref="AH11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6" t="str">
        <f>MIS[[#This Row],[TRADING SYMBOL]]</f>
        <v>NIFTY2552223750PE</v>
      </c>
      <c r="AJ11406" t="str">
        <f>IF(RIGHT(MIS[[#This Row],[Main/Hedge]],4)="MAIN","MAIN","HEDGE")</f>
        <v>HEDGE</v>
      </c>
      <c r="AK11406" t="str" cm="1">
        <f t="array" ref="AK11406">_xlfn._xlws.FILTER(Table4[Column1],ISNUMBER(SEARCH(Table4[Column1],MIS[[#This Row],[OrderUniqueIdentifier]])),"")</f>
        <v>LONGSHORT</v>
      </c>
    </row>
    <row r="11407" spans="1:37" x14ac:dyDescent="0.2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>
        <f>_xlfn.XLOOKUP(MIS[[#This Row],[TRADING SYMBOL]],[1]Sheet1!$D:$D,[1]Sheet1!$C:$C)</f>
        <v>9.25</v>
      </c>
      <c r="AE11407">
        <f>MIS[[#This Row],[OrderAverageTradedPrice]]*MIS[[#This Row],[OrderQuantity]]</f>
        <v>1297.5</v>
      </c>
      <c r="AF11407">
        <f>MIS[[#This Row],[LTP]]*MIS[[#This Row],[OrderQuantity]]</f>
        <v>1387.5</v>
      </c>
      <c r="AG11407">
        <f>IF(MIS[[#This Row],[OrderSide]]="SELL",MIS[[#This Row],[VALUE]]-MIS[[#This Row],[LIVE_VALUE]],MIS[[#This Row],[LIVE_VALUE]]-MIS[[#This Row],[VALUE]])</f>
        <v>-90</v>
      </c>
      <c r="AH11407" t="str" cm="1">
        <f t="array" ref="AH11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7" t="str">
        <f>MIS[[#This Row],[TRADING SYMBOL]]</f>
        <v>NIFTY2552223750PE</v>
      </c>
      <c r="AJ11407" t="str">
        <f>IF(RIGHT(MIS[[#This Row],[Main/Hedge]],4)="MAIN","MAIN","HEDGE")</f>
        <v>HEDGE</v>
      </c>
      <c r="AK11407" t="str" cm="1">
        <f t="array" ref="AK11407">_xlfn._xlws.FILTER(Table4[Column1],ISNUMBER(SEARCH(Table4[Column1],MIS[[#This Row],[OrderUniqueIdentifier]])),"")</f>
        <v>LONGSHORT</v>
      </c>
    </row>
    <row r="11408" spans="1:37" x14ac:dyDescent="0.2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>
        <f>_xlfn.XLOOKUP(MIS[[#This Row],[TRADING SYMBOL]],[1]Sheet1!$D:$D,[1]Sheet1!$C:$C)</f>
        <v>36.1</v>
      </c>
      <c r="AE11408">
        <f>MIS[[#This Row],[OrderAverageTradedPrice]]*MIS[[#This Row],[OrderQuantity]]</f>
        <v>1386</v>
      </c>
      <c r="AF11408">
        <f>MIS[[#This Row],[LTP]]*MIS[[#This Row],[OrderQuantity]]</f>
        <v>1444</v>
      </c>
      <c r="AG11408">
        <f>IF(MIS[[#This Row],[OrderSide]]="SELL",MIS[[#This Row],[VALUE]]-MIS[[#This Row],[LIVE_VALUE]],MIS[[#This Row],[LIVE_VALUE]]-MIS[[#This Row],[VALUE]])</f>
        <v>-58</v>
      </c>
      <c r="AH11408" t="str" cm="1">
        <f t="array" ref="AH11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8" t="str">
        <f>MIS[[#This Row],[TRADING SYMBOL]]</f>
        <v>SENSEX2552079900PE</v>
      </c>
      <c r="AJ11408" t="str">
        <f>IF(RIGHT(MIS[[#This Row],[Main/Hedge]],4)="MAIN","MAIN","HEDGE")</f>
        <v>HEDGE</v>
      </c>
      <c r="AK11408" t="str" cm="1">
        <f t="array" ref="AK11408">_xlfn._xlws.FILTER(Table4[Column1],ISNUMBER(SEARCH(Table4[Column1],MIS[[#This Row],[OrderUniqueIdentifier]])),"")</f>
        <v>LONGSHORT</v>
      </c>
    </row>
    <row r="11409" spans="1:37" x14ac:dyDescent="0.2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>
        <f>_xlfn.XLOOKUP(MIS[[#This Row],[TRADING SYMBOL]],[1]Sheet1!$D:$D,[1]Sheet1!$C:$C)</f>
        <v>9.25</v>
      </c>
      <c r="AE11409">
        <f>MIS[[#This Row],[OrderAverageTradedPrice]]*MIS[[#This Row],[OrderQuantity]]</f>
        <v>1312.5</v>
      </c>
      <c r="AF11409">
        <f>MIS[[#This Row],[LTP]]*MIS[[#This Row],[OrderQuantity]]</f>
        <v>1387.5</v>
      </c>
      <c r="AG11409">
        <f>IF(MIS[[#This Row],[OrderSide]]="SELL",MIS[[#This Row],[VALUE]]-MIS[[#This Row],[LIVE_VALUE]],MIS[[#This Row],[LIVE_VALUE]]-MIS[[#This Row],[VALUE]])</f>
        <v>-75</v>
      </c>
      <c r="AH11409" t="str" cm="1">
        <f t="array" ref="AH11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09" t="str">
        <f>MIS[[#This Row],[TRADING SYMBOL]]</f>
        <v>NIFTY2552223750PE</v>
      </c>
      <c r="AJ11409" t="str">
        <f>IF(RIGHT(MIS[[#This Row],[Main/Hedge]],4)="MAIN","MAIN","HEDGE")</f>
        <v>HEDGE</v>
      </c>
      <c r="AK11409" t="str" cm="1">
        <f t="array" ref="AK11409">_xlfn._xlws.FILTER(Table4[Column1],ISNUMBER(SEARCH(Table4[Column1],MIS[[#This Row],[OrderUniqueIdentifier]])),"")</f>
        <v>LONGSHORT</v>
      </c>
    </row>
    <row r="11410" spans="1:37" x14ac:dyDescent="0.2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>
        <f>_xlfn.XLOOKUP(MIS[[#This Row],[TRADING SYMBOL]],[1]Sheet1!$D:$D,[1]Sheet1!$C:$C)</f>
        <v>9.25</v>
      </c>
      <c r="AE11410">
        <f>MIS[[#This Row],[OrderAverageTradedPrice]]*MIS[[#This Row],[OrderQuantity]]</f>
        <v>652.5</v>
      </c>
      <c r="AF11410">
        <f>MIS[[#This Row],[LTP]]*MIS[[#This Row],[OrderQuantity]]</f>
        <v>693.75</v>
      </c>
      <c r="AG11410">
        <f>IF(MIS[[#This Row],[OrderSide]]="SELL",MIS[[#This Row],[VALUE]]-MIS[[#This Row],[LIVE_VALUE]],MIS[[#This Row],[LIVE_VALUE]]-MIS[[#This Row],[VALUE]])</f>
        <v>-41.25</v>
      </c>
      <c r="AH11410" t="str" cm="1">
        <f t="array" ref="AH11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0" t="str">
        <f>MIS[[#This Row],[TRADING SYMBOL]]</f>
        <v>NIFTY2552223750PE</v>
      </c>
      <c r="AJ11410" t="str">
        <f>IF(RIGHT(MIS[[#This Row],[Main/Hedge]],4)="MAIN","MAIN","HEDGE")</f>
        <v>HEDGE</v>
      </c>
      <c r="AK11410" t="str" cm="1">
        <f t="array" ref="AK11410">_xlfn._xlws.FILTER(Table4[Column1],ISNUMBER(SEARCH(Table4[Column1],MIS[[#This Row],[OrderUniqueIdentifier]])),"")</f>
        <v>LONGSHORT</v>
      </c>
    </row>
    <row r="11411" spans="1:37" x14ac:dyDescent="0.2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>
        <f>_xlfn.XLOOKUP(MIS[[#This Row],[TRADING SYMBOL]],[1]Sheet1!$D:$D,[1]Sheet1!$C:$C)</f>
        <v>36.1</v>
      </c>
      <c r="AE11411">
        <f>MIS[[#This Row],[OrderAverageTradedPrice]]*MIS[[#This Row],[OrderQuantity]]</f>
        <v>2770</v>
      </c>
      <c r="AF11411">
        <f>MIS[[#This Row],[LTP]]*MIS[[#This Row],[OrderQuantity]]</f>
        <v>2888</v>
      </c>
      <c r="AG11411">
        <f>IF(MIS[[#This Row],[OrderSide]]="SELL",MIS[[#This Row],[VALUE]]-MIS[[#This Row],[LIVE_VALUE]],MIS[[#This Row],[LIVE_VALUE]]-MIS[[#This Row],[VALUE]])</f>
        <v>-118</v>
      </c>
      <c r="AH11411" t="str" cm="1">
        <f t="array" ref="AH11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1" t="str">
        <f>MIS[[#This Row],[TRADING SYMBOL]]</f>
        <v>SENSEX2552079900PE</v>
      </c>
      <c r="AJ11411" t="str">
        <f>IF(RIGHT(MIS[[#This Row],[Main/Hedge]],4)="MAIN","MAIN","HEDGE")</f>
        <v>HEDGE</v>
      </c>
      <c r="AK11411" t="str" cm="1">
        <f t="array" ref="AK11411">_xlfn._xlws.FILTER(Table4[Column1],ISNUMBER(SEARCH(Table4[Column1],MIS[[#This Row],[OrderUniqueIdentifier]])),"")</f>
        <v>LONGSHORT</v>
      </c>
    </row>
    <row r="11412" spans="1:37" x14ac:dyDescent="0.2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>
        <f>_xlfn.XLOOKUP(MIS[[#This Row],[TRADING SYMBOL]],[1]Sheet1!$D:$D,[1]Sheet1!$C:$C)</f>
        <v>36.1</v>
      </c>
      <c r="AE11412">
        <f>MIS[[#This Row],[OrderAverageTradedPrice]]*MIS[[#This Row],[OrderQuantity]]</f>
        <v>1386</v>
      </c>
      <c r="AF11412">
        <f>MIS[[#This Row],[LTP]]*MIS[[#This Row],[OrderQuantity]]</f>
        <v>1444</v>
      </c>
      <c r="AG11412">
        <f>IF(MIS[[#This Row],[OrderSide]]="SELL",MIS[[#This Row],[VALUE]]-MIS[[#This Row],[LIVE_VALUE]],MIS[[#This Row],[LIVE_VALUE]]-MIS[[#This Row],[VALUE]])</f>
        <v>-58</v>
      </c>
      <c r="AH11412" t="str" cm="1">
        <f t="array" ref="AH11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2" t="str">
        <f>MIS[[#This Row],[TRADING SYMBOL]]</f>
        <v>SENSEX2552079900PE</v>
      </c>
      <c r="AJ11412" t="str">
        <f>IF(RIGHT(MIS[[#This Row],[Main/Hedge]],4)="MAIN","MAIN","HEDGE")</f>
        <v>HEDGE</v>
      </c>
      <c r="AK11412" t="str" cm="1">
        <f t="array" ref="AK11412">_xlfn._xlws.FILTER(Table4[Column1],ISNUMBER(SEARCH(Table4[Column1],MIS[[#This Row],[OrderUniqueIdentifier]])),"")</f>
        <v>LONGSHORT</v>
      </c>
    </row>
    <row r="11413" spans="1:37" x14ac:dyDescent="0.2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>
        <f>_xlfn.XLOOKUP(MIS[[#This Row],[TRADING SYMBOL]],[1]Sheet1!$D:$D,[1]Sheet1!$C:$C)</f>
        <v>9.25</v>
      </c>
      <c r="AE11413">
        <f>MIS[[#This Row],[OrderAverageTradedPrice]]*MIS[[#This Row],[OrderQuantity]]</f>
        <v>656.25</v>
      </c>
      <c r="AF11413">
        <f>MIS[[#This Row],[LTP]]*MIS[[#This Row],[OrderQuantity]]</f>
        <v>693.75</v>
      </c>
      <c r="AG11413">
        <f>IF(MIS[[#This Row],[OrderSide]]="SELL",MIS[[#This Row],[VALUE]]-MIS[[#This Row],[LIVE_VALUE]],MIS[[#This Row],[LIVE_VALUE]]-MIS[[#This Row],[VALUE]])</f>
        <v>-37.5</v>
      </c>
      <c r="AH11413" t="str" cm="1">
        <f t="array" ref="AH11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3" t="str">
        <f>MIS[[#This Row],[TRADING SYMBOL]]</f>
        <v>NIFTY2552223750PE</v>
      </c>
      <c r="AJ11413" t="str">
        <f>IF(RIGHT(MIS[[#This Row],[Main/Hedge]],4)="MAIN","MAIN","HEDGE")</f>
        <v>HEDGE</v>
      </c>
      <c r="AK11413" t="str" cm="1">
        <f t="array" ref="AK11413">_xlfn._xlws.FILTER(Table4[Column1],ISNUMBER(SEARCH(Table4[Column1],MIS[[#This Row],[OrderUniqueIdentifier]])),"")</f>
        <v>LONGSHORT</v>
      </c>
    </row>
    <row r="11414" spans="1:37" x14ac:dyDescent="0.2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>
        <f>_xlfn.XLOOKUP(MIS[[#This Row],[TRADING SYMBOL]],[1]Sheet1!$D:$D,[1]Sheet1!$C:$C)</f>
        <v>9.25</v>
      </c>
      <c r="AE11414">
        <f>MIS[[#This Row],[OrderAverageTradedPrice]]*MIS[[#This Row],[OrderQuantity]]</f>
        <v>2610</v>
      </c>
      <c r="AF11414">
        <f>MIS[[#This Row],[LTP]]*MIS[[#This Row],[OrderQuantity]]</f>
        <v>2775</v>
      </c>
      <c r="AG11414">
        <f>IF(MIS[[#This Row],[OrderSide]]="SELL",MIS[[#This Row],[VALUE]]-MIS[[#This Row],[LIVE_VALUE]],MIS[[#This Row],[LIVE_VALUE]]-MIS[[#This Row],[VALUE]])</f>
        <v>-165</v>
      </c>
      <c r="AH11414" t="str" cm="1">
        <f t="array" ref="AH11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4" t="str">
        <f>MIS[[#This Row],[TRADING SYMBOL]]</f>
        <v>NIFTY2552223750PE</v>
      </c>
      <c r="AJ11414" t="str">
        <f>IF(RIGHT(MIS[[#This Row],[Main/Hedge]],4)="MAIN","MAIN","HEDGE")</f>
        <v>HEDGE</v>
      </c>
      <c r="AK11414" t="str" cm="1">
        <f t="array" ref="AK11414">_xlfn._xlws.FILTER(Table4[Column1],ISNUMBER(SEARCH(Table4[Column1],MIS[[#This Row],[OrderUniqueIdentifier]])),"")</f>
        <v>LONGSHORT</v>
      </c>
    </row>
    <row r="11415" spans="1:37" x14ac:dyDescent="0.2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>
        <f>_xlfn.XLOOKUP(MIS[[#This Row],[TRADING SYMBOL]],[1]Sheet1!$D:$D,[1]Sheet1!$C:$C)</f>
        <v>36.1</v>
      </c>
      <c r="AE11415">
        <f>MIS[[#This Row],[OrderAverageTradedPrice]]*MIS[[#This Row],[OrderQuantity]]</f>
        <v>4837</v>
      </c>
      <c r="AF11415">
        <f>MIS[[#This Row],[LTP]]*MIS[[#This Row],[OrderQuantity]]</f>
        <v>5054</v>
      </c>
      <c r="AG11415">
        <f>IF(MIS[[#This Row],[OrderSide]]="SELL",MIS[[#This Row],[VALUE]]-MIS[[#This Row],[LIVE_VALUE]],MIS[[#This Row],[LIVE_VALUE]]-MIS[[#This Row],[VALUE]])</f>
        <v>-217</v>
      </c>
      <c r="AH11415" t="str" cm="1">
        <f t="array" ref="AH11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5" t="str">
        <f>MIS[[#This Row],[TRADING SYMBOL]]</f>
        <v>SENSEX2552079900PE</v>
      </c>
      <c r="AJ11415" t="str">
        <f>IF(RIGHT(MIS[[#This Row],[Main/Hedge]],4)="MAIN","MAIN","HEDGE")</f>
        <v>HEDGE</v>
      </c>
      <c r="AK11415" t="str" cm="1">
        <f t="array" ref="AK11415">_xlfn._xlws.FILTER(Table4[Column1],ISNUMBER(SEARCH(Table4[Column1],MIS[[#This Row],[OrderUniqueIdentifier]])),"")</f>
        <v>LONGSHORT</v>
      </c>
    </row>
    <row r="11416" spans="1:37" x14ac:dyDescent="0.2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>
        <f>_xlfn.XLOOKUP(MIS[[#This Row],[TRADING SYMBOL]],[1]Sheet1!$D:$D,[1]Sheet1!$C:$C)</f>
        <v>36.1</v>
      </c>
      <c r="AE11416">
        <f>MIS[[#This Row],[OrderAverageTradedPrice]]*MIS[[#This Row],[OrderQuantity]]</f>
        <v>1384</v>
      </c>
      <c r="AF11416">
        <f>MIS[[#This Row],[LTP]]*MIS[[#This Row],[OrderQuantity]]</f>
        <v>1444</v>
      </c>
      <c r="AG11416">
        <f>IF(MIS[[#This Row],[OrderSide]]="SELL",MIS[[#This Row],[VALUE]]-MIS[[#This Row],[LIVE_VALUE]],MIS[[#This Row],[LIVE_VALUE]]-MIS[[#This Row],[VALUE]])</f>
        <v>-60</v>
      </c>
      <c r="AH11416" t="str" cm="1">
        <f t="array" ref="AH11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6" t="str">
        <f>MIS[[#This Row],[TRADING SYMBOL]]</f>
        <v>SENSEX2552079900PE</v>
      </c>
      <c r="AJ11416" t="str">
        <f>IF(RIGHT(MIS[[#This Row],[Main/Hedge]],4)="MAIN","MAIN","HEDGE")</f>
        <v>HEDGE</v>
      </c>
      <c r="AK11416" t="str" cm="1">
        <f t="array" ref="AK11416">_xlfn._xlws.FILTER(Table4[Column1],ISNUMBER(SEARCH(Table4[Column1],MIS[[#This Row],[OrderUniqueIdentifier]])),"")</f>
        <v>LONGSHORT</v>
      </c>
    </row>
    <row r="11417" spans="1:37" x14ac:dyDescent="0.2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>
        <f>_xlfn.XLOOKUP(MIS[[#This Row],[TRADING SYMBOL]],[1]Sheet1!$D:$D,[1]Sheet1!$C:$C)</f>
        <v>9.25</v>
      </c>
      <c r="AE11417">
        <f>MIS[[#This Row],[OrderAverageTradedPrice]]*MIS[[#This Row],[OrderQuantity]]</f>
        <v>3262.4999999999995</v>
      </c>
      <c r="AF11417">
        <f>MIS[[#This Row],[LTP]]*MIS[[#This Row],[OrderQuantity]]</f>
        <v>3468.75</v>
      </c>
      <c r="AG11417">
        <f>IF(MIS[[#This Row],[OrderSide]]="SELL",MIS[[#This Row],[VALUE]]-MIS[[#This Row],[LIVE_VALUE]],MIS[[#This Row],[LIVE_VALUE]]-MIS[[#This Row],[VALUE]])</f>
        <v>-206.25000000000045</v>
      </c>
      <c r="AH11417" t="str" cm="1">
        <f t="array" ref="AH11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7" t="str">
        <f>MIS[[#This Row],[TRADING SYMBOL]]</f>
        <v>NIFTY2552223750PE</v>
      </c>
      <c r="AJ11417" t="str">
        <f>IF(RIGHT(MIS[[#This Row],[Main/Hedge]],4)="MAIN","MAIN","HEDGE")</f>
        <v>HEDGE</v>
      </c>
      <c r="AK11417" t="str" cm="1">
        <f t="array" ref="AK11417">_xlfn._xlws.FILTER(Table4[Column1],ISNUMBER(SEARCH(Table4[Column1],MIS[[#This Row],[OrderUniqueIdentifier]])),"")</f>
        <v>LONGSHORT</v>
      </c>
    </row>
    <row r="11418" spans="1:37" x14ac:dyDescent="0.2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>
        <f>_xlfn.XLOOKUP(MIS[[#This Row],[TRADING SYMBOL]],[1]Sheet1!$D:$D,[1]Sheet1!$C:$C)</f>
        <v>36.1</v>
      </c>
      <c r="AE11418">
        <f>MIS[[#This Row],[OrderAverageTradedPrice]]*MIS[[#This Row],[OrderQuantity]]</f>
        <v>4830</v>
      </c>
      <c r="AF11418">
        <f>MIS[[#This Row],[LTP]]*MIS[[#This Row],[OrderQuantity]]</f>
        <v>5054</v>
      </c>
      <c r="AG11418">
        <f>IF(MIS[[#This Row],[OrderSide]]="SELL",MIS[[#This Row],[VALUE]]-MIS[[#This Row],[LIVE_VALUE]],MIS[[#This Row],[LIVE_VALUE]]-MIS[[#This Row],[VALUE]])</f>
        <v>-224</v>
      </c>
      <c r="AH11418" t="str" cm="1">
        <f t="array" ref="AH11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8" t="str">
        <f>MIS[[#This Row],[TRADING SYMBOL]]</f>
        <v>SENSEX2552079900PE</v>
      </c>
      <c r="AJ11418" t="str">
        <f>IF(RIGHT(MIS[[#This Row],[Main/Hedge]],4)="MAIN","MAIN","HEDGE")</f>
        <v>HEDGE</v>
      </c>
      <c r="AK11418" t="str" cm="1">
        <f t="array" ref="AK11418">_xlfn._xlws.FILTER(Table4[Column1],ISNUMBER(SEARCH(Table4[Column1],MIS[[#This Row],[OrderUniqueIdentifier]])),"")</f>
        <v>LONGSHORT</v>
      </c>
    </row>
    <row r="11419" spans="1:37" x14ac:dyDescent="0.2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>
        <f>_xlfn.XLOOKUP(MIS[[#This Row],[TRADING SYMBOL]],[1]Sheet1!$D:$D,[1]Sheet1!$C:$C)</f>
        <v>9.25</v>
      </c>
      <c r="AE11419">
        <f>MIS[[#This Row],[OrderAverageTradedPrice]]*MIS[[#This Row],[OrderQuantity]]</f>
        <v>652.5</v>
      </c>
      <c r="AF11419">
        <f>MIS[[#This Row],[LTP]]*MIS[[#This Row],[OrderQuantity]]</f>
        <v>693.75</v>
      </c>
      <c r="AG11419">
        <f>IF(MIS[[#This Row],[OrderSide]]="SELL",MIS[[#This Row],[VALUE]]-MIS[[#This Row],[LIVE_VALUE]],MIS[[#This Row],[LIVE_VALUE]]-MIS[[#This Row],[VALUE]])</f>
        <v>-41.25</v>
      </c>
      <c r="AH11419" t="str" cm="1">
        <f t="array" ref="AH11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19" t="str">
        <f>MIS[[#This Row],[TRADING SYMBOL]]</f>
        <v>NIFTY2552223750PE</v>
      </c>
      <c r="AJ11419" t="str">
        <f>IF(RIGHT(MIS[[#This Row],[Main/Hedge]],4)="MAIN","MAIN","HEDGE")</f>
        <v>HEDGE</v>
      </c>
      <c r="AK11419" t="str" cm="1">
        <f t="array" ref="AK11419">_xlfn._xlws.FILTER(Table4[Column1],ISNUMBER(SEARCH(Table4[Column1],MIS[[#This Row],[OrderUniqueIdentifier]])),"")</f>
        <v>LONGSHORT</v>
      </c>
    </row>
    <row r="11420" spans="1:37" x14ac:dyDescent="0.2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>
        <f>_xlfn.XLOOKUP(MIS[[#This Row],[TRADING SYMBOL]],[1]Sheet1!$D:$D,[1]Sheet1!$C:$C)</f>
        <v>36.1</v>
      </c>
      <c r="AE11420">
        <f>MIS[[#This Row],[OrderAverageTradedPrice]]*MIS[[#This Row],[OrderQuantity]]</f>
        <v>690</v>
      </c>
      <c r="AF11420">
        <f>MIS[[#This Row],[LTP]]*MIS[[#This Row],[OrderQuantity]]</f>
        <v>722</v>
      </c>
      <c r="AG11420">
        <f>IF(MIS[[#This Row],[OrderSide]]="SELL",MIS[[#This Row],[VALUE]]-MIS[[#This Row],[LIVE_VALUE]],MIS[[#This Row],[LIVE_VALUE]]-MIS[[#This Row],[VALUE]])</f>
        <v>-32</v>
      </c>
      <c r="AH11420" t="str" cm="1">
        <f t="array" ref="AH11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0" t="str">
        <f>MIS[[#This Row],[TRADING SYMBOL]]</f>
        <v>SENSEX2552079900PE</v>
      </c>
      <c r="AJ11420" t="str">
        <f>IF(RIGHT(MIS[[#This Row],[Main/Hedge]],4)="MAIN","MAIN","HEDGE")</f>
        <v>HEDGE</v>
      </c>
      <c r="AK11420" t="str" cm="1">
        <f t="array" ref="AK11420">_xlfn._xlws.FILTER(Table4[Column1],ISNUMBER(SEARCH(Table4[Column1],MIS[[#This Row],[OrderUniqueIdentifier]])),"")</f>
        <v>LONGSHORT</v>
      </c>
    </row>
    <row r="11421" spans="1:37" x14ac:dyDescent="0.2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>
        <f>_xlfn.XLOOKUP(MIS[[#This Row],[TRADING SYMBOL]],[1]Sheet1!$D:$D,[1]Sheet1!$C:$C)</f>
        <v>9.25</v>
      </c>
      <c r="AE11421">
        <f>MIS[[#This Row],[OrderAverageTradedPrice]]*MIS[[#This Row],[OrderQuantity]]</f>
        <v>652.5</v>
      </c>
      <c r="AF11421">
        <f>MIS[[#This Row],[LTP]]*MIS[[#This Row],[OrderQuantity]]</f>
        <v>693.75</v>
      </c>
      <c r="AG11421">
        <f>IF(MIS[[#This Row],[OrderSide]]="SELL",MIS[[#This Row],[VALUE]]-MIS[[#This Row],[LIVE_VALUE]],MIS[[#This Row],[LIVE_VALUE]]-MIS[[#This Row],[VALUE]])</f>
        <v>-41.25</v>
      </c>
      <c r="AH11421" t="str" cm="1">
        <f t="array" ref="AH11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1" t="str">
        <f>MIS[[#This Row],[TRADING SYMBOL]]</f>
        <v>NIFTY2552223750PE</v>
      </c>
      <c r="AJ11421" t="str">
        <f>IF(RIGHT(MIS[[#This Row],[Main/Hedge]],4)="MAIN","MAIN","HEDGE")</f>
        <v>HEDGE</v>
      </c>
      <c r="AK11421" t="str" cm="1">
        <f t="array" ref="AK11421">_xlfn._xlws.FILTER(Table4[Column1],ISNUMBER(SEARCH(Table4[Column1],MIS[[#This Row],[OrderUniqueIdentifier]])),"")</f>
        <v>LONGSHORT</v>
      </c>
    </row>
    <row r="11422" spans="1:37" x14ac:dyDescent="0.2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>
        <f>_xlfn.XLOOKUP(MIS[[#This Row],[TRADING SYMBOL]],[1]Sheet1!$D:$D,[1]Sheet1!$C:$C)</f>
        <v>36.1</v>
      </c>
      <c r="AE11422">
        <f>MIS[[#This Row],[OrderAverageTradedPrice]]*MIS[[#This Row],[OrderQuantity]]</f>
        <v>2076</v>
      </c>
      <c r="AF11422">
        <f>MIS[[#This Row],[LTP]]*MIS[[#This Row],[OrderQuantity]]</f>
        <v>2166</v>
      </c>
      <c r="AG11422">
        <f>IF(MIS[[#This Row],[OrderSide]]="SELL",MIS[[#This Row],[VALUE]]-MIS[[#This Row],[LIVE_VALUE]],MIS[[#This Row],[LIVE_VALUE]]-MIS[[#This Row],[VALUE]])</f>
        <v>-90</v>
      </c>
      <c r="AH11422" t="str" cm="1">
        <f t="array" ref="AH11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2" t="str">
        <f>MIS[[#This Row],[TRADING SYMBOL]]</f>
        <v>SENSEX2552079900PE</v>
      </c>
      <c r="AJ11422" t="str">
        <f>IF(RIGHT(MIS[[#This Row],[Main/Hedge]],4)="MAIN","MAIN","HEDGE")</f>
        <v>HEDGE</v>
      </c>
      <c r="AK11422" t="str" cm="1">
        <f t="array" ref="AK11422">_xlfn._xlws.FILTER(Table4[Column1],ISNUMBER(SEARCH(Table4[Column1],MIS[[#This Row],[OrderUniqueIdentifier]])),"")</f>
        <v>LONGSHORT</v>
      </c>
    </row>
    <row r="11423" spans="1:37" x14ac:dyDescent="0.2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>
        <f>_xlfn.XLOOKUP(MIS[[#This Row],[TRADING SYMBOL]],[1]Sheet1!$D:$D,[1]Sheet1!$C:$C)</f>
        <v>9.25</v>
      </c>
      <c r="AE11423">
        <f>MIS[[#This Row],[OrderAverageTradedPrice]]*MIS[[#This Row],[OrderQuantity]]</f>
        <v>652.5</v>
      </c>
      <c r="AF11423">
        <f>MIS[[#This Row],[LTP]]*MIS[[#This Row],[OrderQuantity]]</f>
        <v>693.75</v>
      </c>
      <c r="AG11423">
        <f>IF(MIS[[#This Row],[OrderSide]]="SELL",MIS[[#This Row],[VALUE]]-MIS[[#This Row],[LIVE_VALUE]],MIS[[#This Row],[LIVE_VALUE]]-MIS[[#This Row],[VALUE]])</f>
        <v>-41.25</v>
      </c>
      <c r="AH11423" t="str" cm="1">
        <f t="array" ref="AH11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3" t="str">
        <f>MIS[[#This Row],[TRADING SYMBOL]]</f>
        <v>NIFTY2552223750PE</v>
      </c>
      <c r="AJ11423" t="str">
        <f>IF(RIGHT(MIS[[#This Row],[Main/Hedge]],4)="MAIN","MAIN","HEDGE")</f>
        <v>HEDGE</v>
      </c>
      <c r="AK11423" t="str" cm="1">
        <f t="array" ref="AK11423">_xlfn._xlws.FILTER(Table4[Column1],ISNUMBER(SEARCH(Table4[Column1],MIS[[#This Row],[OrderUniqueIdentifier]])),"")</f>
        <v>LONGSHORT</v>
      </c>
    </row>
    <row r="11424" spans="1:37" x14ac:dyDescent="0.2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>
        <f>_xlfn.XLOOKUP(MIS[[#This Row],[TRADING SYMBOL]],[1]Sheet1!$D:$D,[1]Sheet1!$C:$C)</f>
        <v>36.1</v>
      </c>
      <c r="AE11424">
        <f>MIS[[#This Row],[OrderAverageTradedPrice]]*MIS[[#This Row],[OrderQuantity]]</f>
        <v>691</v>
      </c>
      <c r="AF11424">
        <f>MIS[[#This Row],[LTP]]*MIS[[#This Row],[OrderQuantity]]</f>
        <v>722</v>
      </c>
      <c r="AG11424">
        <f>IF(MIS[[#This Row],[OrderSide]]="SELL",MIS[[#This Row],[VALUE]]-MIS[[#This Row],[LIVE_VALUE]],MIS[[#This Row],[LIVE_VALUE]]-MIS[[#This Row],[VALUE]])</f>
        <v>-31</v>
      </c>
      <c r="AH11424" t="str" cm="1">
        <f t="array" ref="AH11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4" t="str">
        <f>MIS[[#This Row],[TRADING SYMBOL]]</f>
        <v>SENSEX2552079900PE</v>
      </c>
      <c r="AJ11424" t="str">
        <f>IF(RIGHT(MIS[[#This Row],[Main/Hedge]],4)="MAIN","MAIN","HEDGE")</f>
        <v>HEDGE</v>
      </c>
      <c r="AK11424" t="str" cm="1">
        <f t="array" ref="AK11424">_xlfn._xlws.FILTER(Table4[Column1],ISNUMBER(SEARCH(Table4[Column1],MIS[[#This Row],[OrderUniqueIdentifier]])),"")</f>
        <v>LONGSHORT</v>
      </c>
    </row>
    <row r="11425" spans="1:37" x14ac:dyDescent="0.2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>
        <f>_xlfn.XLOOKUP(MIS[[#This Row],[TRADING SYMBOL]],[1]Sheet1!$D:$D,[1]Sheet1!$C:$C)</f>
        <v>36.1</v>
      </c>
      <c r="AE11425">
        <f>MIS[[#This Row],[OrderAverageTradedPrice]]*MIS[[#This Row],[OrderQuantity]]</f>
        <v>2077.9999999999977</v>
      </c>
      <c r="AF11425">
        <f>MIS[[#This Row],[LTP]]*MIS[[#This Row],[OrderQuantity]]</f>
        <v>2166</v>
      </c>
      <c r="AG11425">
        <f>IF(MIS[[#This Row],[OrderSide]]="SELL",MIS[[#This Row],[VALUE]]-MIS[[#This Row],[LIVE_VALUE]],MIS[[#This Row],[LIVE_VALUE]]-MIS[[#This Row],[VALUE]])</f>
        <v>-88.000000000002274</v>
      </c>
      <c r="AH11425" t="str" cm="1">
        <f t="array" ref="AH11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5" t="str">
        <f>MIS[[#This Row],[TRADING SYMBOL]]</f>
        <v>SENSEX2552079900PE</v>
      </c>
      <c r="AJ11425" t="str">
        <f>IF(RIGHT(MIS[[#This Row],[Main/Hedge]],4)="MAIN","MAIN","HEDGE")</f>
        <v>HEDGE</v>
      </c>
      <c r="AK11425" t="str" cm="1">
        <f t="array" ref="AK11425">_xlfn._xlws.FILTER(Table4[Column1],ISNUMBER(SEARCH(Table4[Column1],MIS[[#This Row],[OrderUniqueIdentifier]])),"")</f>
        <v>LONGSHORT</v>
      </c>
    </row>
    <row r="11426" spans="1:37" x14ac:dyDescent="0.2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>
        <f>_xlfn.XLOOKUP(MIS[[#This Row],[TRADING SYMBOL]],[1]Sheet1!$D:$D,[1]Sheet1!$C:$C)</f>
        <v>9.25</v>
      </c>
      <c r="AE11426">
        <f>MIS[[#This Row],[OrderAverageTradedPrice]]*MIS[[#This Row],[OrderQuantity]]</f>
        <v>656.25</v>
      </c>
      <c r="AF11426">
        <f>MIS[[#This Row],[LTP]]*MIS[[#This Row],[OrderQuantity]]</f>
        <v>693.75</v>
      </c>
      <c r="AG11426">
        <f>IF(MIS[[#This Row],[OrderSide]]="SELL",MIS[[#This Row],[VALUE]]-MIS[[#This Row],[LIVE_VALUE]],MIS[[#This Row],[LIVE_VALUE]]-MIS[[#This Row],[VALUE]])</f>
        <v>-37.5</v>
      </c>
      <c r="AH11426" t="str" cm="1">
        <f t="array" ref="AH11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6" t="str">
        <f>MIS[[#This Row],[TRADING SYMBOL]]</f>
        <v>NIFTY2552223750PE</v>
      </c>
      <c r="AJ11426" t="str">
        <f>IF(RIGHT(MIS[[#This Row],[Main/Hedge]],4)="MAIN","MAIN","HEDGE")</f>
        <v>HEDGE</v>
      </c>
      <c r="AK11426" t="str" cm="1">
        <f t="array" ref="AK11426">_xlfn._xlws.FILTER(Table4[Column1],ISNUMBER(SEARCH(Table4[Column1],MIS[[#This Row],[OrderUniqueIdentifier]])),"")</f>
        <v>LONGSHORT</v>
      </c>
    </row>
    <row r="11427" spans="1:37" x14ac:dyDescent="0.2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>
        <f>_xlfn.XLOOKUP(MIS[[#This Row],[TRADING SYMBOL]],[1]Sheet1!$D:$D,[1]Sheet1!$C:$C)</f>
        <v>36.1</v>
      </c>
      <c r="AE11427">
        <f>MIS[[#This Row],[OrderAverageTradedPrice]]*MIS[[#This Row],[OrderQuantity]]</f>
        <v>1384</v>
      </c>
      <c r="AF11427">
        <f>MIS[[#This Row],[LTP]]*MIS[[#This Row],[OrderQuantity]]</f>
        <v>1444</v>
      </c>
      <c r="AG11427">
        <f>IF(MIS[[#This Row],[OrderSide]]="SELL",MIS[[#This Row],[VALUE]]-MIS[[#This Row],[LIVE_VALUE]],MIS[[#This Row],[LIVE_VALUE]]-MIS[[#This Row],[VALUE]])</f>
        <v>-60</v>
      </c>
      <c r="AH11427" t="str" cm="1">
        <f t="array" ref="AH11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7" t="str">
        <f>MIS[[#This Row],[TRADING SYMBOL]]</f>
        <v>SENSEX2552079900PE</v>
      </c>
      <c r="AJ11427" t="str">
        <f>IF(RIGHT(MIS[[#This Row],[Main/Hedge]],4)="MAIN","MAIN","HEDGE")</f>
        <v>HEDGE</v>
      </c>
      <c r="AK11427" t="str" cm="1">
        <f t="array" ref="AK11427">_xlfn._xlws.FILTER(Table4[Column1],ISNUMBER(SEARCH(Table4[Column1],MIS[[#This Row],[OrderUniqueIdentifier]])),"")</f>
        <v>LONGSHORT</v>
      </c>
    </row>
    <row r="11428" spans="1:37" x14ac:dyDescent="0.2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>
        <f>_xlfn.XLOOKUP(MIS[[#This Row],[TRADING SYMBOL]],[1]Sheet1!$D:$D,[1]Sheet1!$C:$C)</f>
        <v>36.1</v>
      </c>
      <c r="AE11428">
        <f>MIS[[#This Row],[OrderAverageTradedPrice]]*MIS[[#This Row],[OrderQuantity]]</f>
        <v>1386</v>
      </c>
      <c r="AF11428">
        <f>MIS[[#This Row],[LTP]]*MIS[[#This Row],[OrderQuantity]]</f>
        <v>1444</v>
      </c>
      <c r="AG11428">
        <f>IF(MIS[[#This Row],[OrderSide]]="SELL",MIS[[#This Row],[VALUE]]-MIS[[#This Row],[LIVE_VALUE]],MIS[[#This Row],[LIVE_VALUE]]-MIS[[#This Row],[VALUE]])</f>
        <v>-58</v>
      </c>
      <c r="AH11428" t="str" cm="1">
        <f t="array" ref="AH11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8" t="str">
        <f>MIS[[#This Row],[TRADING SYMBOL]]</f>
        <v>SENSEX2552079900PE</v>
      </c>
      <c r="AJ11428" t="str">
        <f>IF(RIGHT(MIS[[#This Row],[Main/Hedge]],4)="MAIN","MAIN","HEDGE")</f>
        <v>HEDGE</v>
      </c>
      <c r="AK11428" t="str" cm="1">
        <f t="array" ref="AK11428">_xlfn._xlws.FILTER(Table4[Column1],ISNUMBER(SEARCH(Table4[Column1],MIS[[#This Row],[OrderUniqueIdentifier]])),"")</f>
        <v>LONGSHORT</v>
      </c>
    </row>
    <row r="11429" spans="1:37" x14ac:dyDescent="0.2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>
        <f>_xlfn.XLOOKUP(MIS[[#This Row],[TRADING SYMBOL]],[1]Sheet1!$D:$D,[1]Sheet1!$C:$C)</f>
        <v>36.1</v>
      </c>
      <c r="AE11429">
        <f>MIS[[#This Row],[OrderAverageTradedPrice]]*MIS[[#This Row],[OrderQuantity]]</f>
        <v>1380</v>
      </c>
      <c r="AF11429">
        <f>MIS[[#This Row],[LTP]]*MIS[[#This Row],[OrderQuantity]]</f>
        <v>1444</v>
      </c>
      <c r="AG11429">
        <f>IF(MIS[[#This Row],[OrderSide]]="SELL",MIS[[#This Row],[VALUE]]-MIS[[#This Row],[LIVE_VALUE]],MIS[[#This Row],[LIVE_VALUE]]-MIS[[#This Row],[VALUE]])</f>
        <v>-64</v>
      </c>
      <c r="AH11429" t="str" cm="1">
        <f t="array" ref="AH11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29" t="str">
        <f>MIS[[#This Row],[TRADING SYMBOL]]</f>
        <v>SENSEX2552079900PE</v>
      </c>
      <c r="AJ11429" t="str">
        <f>IF(RIGHT(MIS[[#This Row],[Main/Hedge]],4)="MAIN","MAIN","HEDGE")</f>
        <v>HEDGE</v>
      </c>
      <c r="AK11429" t="str" cm="1">
        <f t="array" ref="AK11429">_xlfn._xlws.FILTER(Table4[Column1],ISNUMBER(SEARCH(Table4[Column1],MIS[[#This Row],[OrderUniqueIdentifier]])),"")</f>
        <v>LONGSHORT</v>
      </c>
    </row>
    <row r="11430" spans="1:37" x14ac:dyDescent="0.2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>
        <f>_xlfn.XLOOKUP(MIS[[#This Row],[TRADING SYMBOL]],[1]Sheet1!$D:$D,[1]Sheet1!$C:$C)</f>
        <v>9.25</v>
      </c>
      <c r="AE11430">
        <f>MIS[[#This Row],[OrderAverageTradedPrice]]*MIS[[#This Row],[OrderQuantity]]</f>
        <v>2625</v>
      </c>
      <c r="AF11430">
        <f>MIS[[#This Row],[LTP]]*MIS[[#This Row],[OrderQuantity]]</f>
        <v>2775</v>
      </c>
      <c r="AG11430">
        <f>IF(MIS[[#This Row],[OrderSide]]="SELL",MIS[[#This Row],[VALUE]]-MIS[[#This Row],[LIVE_VALUE]],MIS[[#This Row],[LIVE_VALUE]]-MIS[[#This Row],[VALUE]])</f>
        <v>-150</v>
      </c>
      <c r="AH11430" t="str" cm="1">
        <f t="array" ref="AH11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0" t="str">
        <f>MIS[[#This Row],[TRADING SYMBOL]]</f>
        <v>NIFTY2552223750PE</v>
      </c>
      <c r="AJ11430" t="str">
        <f>IF(RIGHT(MIS[[#This Row],[Main/Hedge]],4)="MAIN","MAIN","HEDGE")</f>
        <v>HEDGE</v>
      </c>
      <c r="AK11430" t="str" cm="1">
        <f t="array" ref="AK11430">_xlfn._xlws.FILTER(Table4[Column1],ISNUMBER(SEARCH(Table4[Column1],MIS[[#This Row],[OrderUniqueIdentifier]])),"")</f>
        <v>LONGSHORT</v>
      </c>
    </row>
    <row r="11431" spans="1:37" x14ac:dyDescent="0.2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>
        <f>_xlfn.XLOOKUP(MIS[[#This Row],[TRADING SYMBOL]],[1]Sheet1!$D:$D,[1]Sheet1!$C:$C)</f>
        <v>36.1</v>
      </c>
      <c r="AE11431">
        <f>MIS[[#This Row],[OrderAverageTradedPrice]]*MIS[[#This Row],[OrderQuantity]]</f>
        <v>3464</v>
      </c>
      <c r="AF11431">
        <f>MIS[[#This Row],[LTP]]*MIS[[#This Row],[OrderQuantity]]</f>
        <v>3610</v>
      </c>
      <c r="AG11431">
        <f>IF(MIS[[#This Row],[OrderSide]]="SELL",MIS[[#This Row],[VALUE]]-MIS[[#This Row],[LIVE_VALUE]],MIS[[#This Row],[LIVE_VALUE]]-MIS[[#This Row],[VALUE]])</f>
        <v>-146</v>
      </c>
      <c r="AH11431" t="str" cm="1">
        <f t="array" ref="AH11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1" t="str">
        <f>MIS[[#This Row],[TRADING SYMBOL]]</f>
        <v>SENSEX2552079900PE</v>
      </c>
      <c r="AJ11431" t="str">
        <f>IF(RIGHT(MIS[[#This Row],[Main/Hedge]],4)="MAIN","MAIN","HEDGE")</f>
        <v>HEDGE</v>
      </c>
      <c r="AK11431" t="str" cm="1">
        <f t="array" ref="AK11431">_xlfn._xlws.FILTER(Table4[Column1],ISNUMBER(SEARCH(Table4[Column1],MIS[[#This Row],[OrderUniqueIdentifier]])),"")</f>
        <v>LONGSHORT</v>
      </c>
    </row>
    <row r="11432" spans="1:37" x14ac:dyDescent="0.2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>
        <f>_xlfn.XLOOKUP(MIS[[#This Row],[TRADING SYMBOL]],[1]Sheet1!$D:$D,[1]Sheet1!$C:$C)</f>
        <v>9.25</v>
      </c>
      <c r="AE11432">
        <f>MIS[[#This Row],[OrderAverageTradedPrice]]*MIS[[#This Row],[OrderQuantity]]</f>
        <v>656.25</v>
      </c>
      <c r="AF11432">
        <f>MIS[[#This Row],[LTP]]*MIS[[#This Row],[OrderQuantity]]</f>
        <v>693.75</v>
      </c>
      <c r="AG11432">
        <f>IF(MIS[[#This Row],[OrderSide]]="SELL",MIS[[#This Row],[VALUE]]-MIS[[#This Row],[LIVE_VALUE]],MIS[[#This Row],[LIVE_VALUE]]-MIS[[#This Row],[VALUE]])</f>
        <v>-37.5</v>
      </c>
      <c r="AH11432" t="str" cm="1">
        <f t="array" ref="AH11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2" t="str">
        <f>MIS[[#This Row],[TRADING SYMBOL]]</f>
        <v>NIFTY2552223750PE</v>
      </c>
      <c r="AJ11432" t="str">
        <f>IF(RIGHT(MIS[[#This Row],[Main/Hedge]],4)="MAIN","MAIN","HEDGE")</f>
        <v>HEDGE</v>
      </c>
      <c r="AK11432" t="str" cm="1">
        <f t="array" ref="AK11432">_xlfn._xlws.FILTER(Table4[Column1],ISNUMBER(SEARCH(Table4[Column1],MIS[[#This Row],[OrderUniqueIdentifier]])),"")</f>
        <v>LONGSHORT</v>
      </c>
    </row>
    <row r="11433" spans="1:37" x14ac:dyDescent="0.2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>
        <f>_xlfn.XLOOKUP(MIS[[#This Row],[TRADING SYMBOL]],[1]Sheet1!$D:$D,[1]Sheet1!$C:$C)</f>
        <v>97.45</v>
      </c>
      <c r="AE11433">
        <f>MIS[[#This Row],[OrderAverageTradedPrice]]*MIS[[#This Row],[OrderQuantity]]</f>
        <v>12470.999999999995</v>
      </c>
      <c r="AF11433">
        <f>MIS[[#This Row],[LTP]]*MIS[[#This Row],[OrderQuantity]]</f>
        <v>13643</v>
      </c>
      <c r="AG11433">
        <f>IF(MIS[[#This Row],[OrderSide]]="SELL",MIS[[#This Row],[VALUE]]-MIS[[#This Row],[LIVE_VALUE]],MIS[[#This Row],[LIVE_VALUE]]-MIS[[#This Row],[VALUE]])</f>
        <v>-1172.0000000000055</v>
      </c>
      <c r="AH11433" t="str" cm="1">
        <f t="array" ref="AH11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3" t="str">
        <f>MIS[[#This Row],[TRADING SYMBOL]]</f>
        <v>SENSEX2552080900PE</v>
      </c>
      <c r="AJ11433" t="str">
        <f>IF(RIGHT(MIS[[#This Row],[Main/Hedge]],4)="MAIN","MAIN","HEDGE")</f>
        <v>HEDGE</v>
      </c>
      <c r="AK11433" t="str" cm="1">
        <f t="array" ref="AK11433">_xlfn._xlws.FILTER(Table4[Column1],ISNUMBER(SEARCH(Table4[Column1],MIS[[#This Row],[OrderUniqueIdentifier]])),"")</f>
        <v>LONGSHORT</v>
      </c>
    </row>
    <row r="11434" spans="1:37" x14ac:dyDescent="0.2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>
        <f>_xlfn.XLOOKUP(MIS[[#This Row],[TRADING SYMBOL]],[1]Sheet1!$D:$D,[1]Sheet1!$C:$C)</f>
        <v>48.45</v>
      </c>
      <c r="AE11434">
        <f>MIS[[#This Row],[OrderAverageTradedPrice]]*MIS[[#This Row],[OrderQuantity]]</f>
        <v>18450</v>
      </c>
      <c r="AF11434">
        <f>MIS[[#This Row],[LTP]]*MIS[[#This Row],[OrderQuantity]]</f>
        <v>18168.75</v>
      </c>
      <c r="AG11434">
        <f>IF(MIS[[#This Row],[OrderSide]]="SELL",MIS[[#This Row],[VALUE]]-MIS[[#This Row],[LIVE_VALUE]],MIS[[#This Row],[LIVE_VALUE]]-MIS[[#This Row],[VALUE]])</f>
        <v>281.25</v>
      </c>
      <c r="AH11434" t="str" cm="1">
        <f t="array" ref="AH11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4" t="str">
        <f>MIS[[#This Row],[TRADING SYMBOL]]</f>
        <v>NIFTY2552224550PE</v>
      </c>
      <c r="AJ11434" t="str">
        <f>IF(RIGHT(MIS[[#This Row],[Main/Hedge]],4)="MAIN","MAIN","HEDGE")</f>
        <v>HEDGE</v>
      </c>
      <c r="AK11434" t="str" cm="1">
        <f t="array" ref="AK11434">_xlfn._xlws.FILTER(Table4[Column1],ISNUMBER(SEARCH(Table4[Column1],MIS[[#This Row],[OrderUniqueIdentifier]])),"")</f>
        <v>LONGSHORT</v>
      </c>
    </row>
    <row r="11435" spans="1:37" x14ac:dyDescent="0.2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>
        <f>_xlfn.XLOOKUP(MIS[[#This Row],[TRADING SYMBOL]],[1]Sheet1!$D:$D,[1]Sheet1!$C:$C)</f>
        <v>36.1</v>
      </c>
      <c r="AE11435">
        <f>MIS[[#This Row],[OrderAverageTradedPrice]]*MIS[[#This Row],[OrderQuantity]]</f>
        <v>17240</v>
      </c>
      <c r="AF11435">
        <f>MIS[[#This Row],[LTP]]*MIS[[#This Row],[OrderQuantity]]</f>
        <v>18050</v>
      </c>
      <c r="AG11435">
        <f>IF(MIS[[#This Row],[OrderSide]]="SELL",MIS[[#This Row],[VALUE]]-MIS[[#This Row],[LIVE_VALUE]],MIS[[#This Row],[LIVE_VALUE]]-MIS[[#This Row],[VALUE]])</f>
        <v>-810</v>
      </c>
      <c r="AH11435" t="str" cm="1">
        <f t="array" ref="AH11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5" t="str">
        <f>MIS[[#This Row],[TRADING SYMBOL]]</f>
        <v>SENSEX2552079900PE</v>
      </c>
      <c r="AJ11435" t="str">
        <f>IF(RIGHT(MIS[[#This Row],[Main/Hedge]],4)="MAIN","MAIN","HEDGE")</f>
        <v>HEDGE</v>
      </c>
      <c r="AK11435" t="str" cm="1">
        <f t="array" ref="AK11435">_xlfn._xlws.FILTER(Table4[Column1],ISNUMBER(SEARCH(Table4[Column1],MIS[[#This Row],[OrderUniqueIdentifier]])),"")</f>
        <v>LONGSHORT</v>
      </c>
    </row>
    <row r="11436" spans="1:37" x14ac:dyDescent="0.2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>
        <f>_xlfn.XLOOKUP(MIS[[#This Row],[TRADING SYMBOL]],[1]Sheet1!$D:$D,[1]Sheet1!$C:$C)</f>
        <v>9.25</v>
      </c>
      <c r="AE11436">
        <f>MIS[[#This Row],[OrderAverageTradedPrice]]*MIS[[#This Row],[OrderQuantity]]</f>
        <v>13702.499999999998</v>
      </c>
      <c r="AF11436">
        <f>MIS[[#This Row],[LTP]]*MIS[[#This Row],[OrderQuantity]]</f>
        <v>14568.75</v>
      </c>
      <c r="AG11436">
        <f>IF(MIS[[#This Row],[OrderSide]]="SELL",MIS[[#This Row],[VALUE]]-MIS[[#This Row],[LIVE_VALUE]],MIS[[#This Row],[LIVE_VALUE]]-MIS[[#This Row],[VALUE]])</f>
        <v>-866.25000000000182</v>
      </c>
      <c r="AH11436" t="str" cm="1">
        <f t="array" ref="AH11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6" t="str">
        <f>MIS[[#This Row],[TRADING SYMBOL]]</f>
        <v>NIFTY2552223750PE</v>
      </c>
      <c r="AJ11436" t="str">
        <f>IF(RIGHT(MIS[[#This Row],[Main/Hedge]],4)="MAIN","MAIN","HEDGE")</f>
        <v>HEDGE</v>
      </c>
      <c r="AK11436" t="str" cm="1">
        <f t="array" ref="AK11436">_xlfn._xlws.FILTER(Table4[Column1],ISNUMBER(SEARCH(Table4[Column1],MIS[[#This Row],[OrderUniqueIdentifier]])),"")</f>
        <v>LONGSHORT</v>
      </c>
    </row>
    <row r="11437" spans="1:37" x14ac:dyDescent="0.2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>
        <f>_xlfn.XLOOKUP(MIS[[#This Row],[TRADING SYMBOL]],[1]Sheet1!$D:$D,[1]Sheet1!$C:$C)</f>
        <v>9.25</v>
      </c>
      <c r="AE11437">
        <f>MIS[[#This Row],[OrderAverageTradedPrice]]*MIS[[#This Row],[OrderQuantity]]</f>
        <v>1957.4999999999998</v>
      </c>
      <c r="AF11437">
        <f>MIS[[#This Row],[LTP]]*MIS[[#This Row],[OrderQuantity]]</f>
        <v>2081.25</v>
      </c>
      <c r="AG11437">
        <f>IF(MIS[[#This Row],[OrderSide]]="SELL",MIS[[#This Row],[VALUE]]-MIS[[#This Row],[LIVE_VALUE]],MIS[[#This Row],[LIVE_VALUE]]-MIS[[#This Row],[VALUE]])</f>
        <v>-123.75000000000023</v>
      </c>
      <c r="AH11437" t="str" cm="1">
        <f t="array" ref="AH11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7" t="str">
        <f>MIS[[#This Row],[TRADING SYMBOL]]</f>
        <v>NIFTY2552223750PE</v>
      </c>
      <c r="AJ11437" t="str">
        <f>IF(RIGHT(MIS[[#This Row],[Main/Hedge]],4)="MAIN","MAIN","HEDGE")</f>
        <v>HEDGE</v>
      </c>
      <c r="AK11437" t="str" cm="1">
        <f t="array" ref="AK11437">_xlfn._xlws.FILTER(Table4[Column1],ISNUMBER(SEARCH(Table4[Column1],MIS[[#This Row],[OrderUniqueIdentifier]])),"")</f>
        <v>LONGSHORT</v>
      </c>
    </row>
    <row r="11438" spans="1:37" x14ac:dyDescent="0.2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>
        <f>_xlfn.XLOOKUP(MIS[[#This Row],[TRADING SYMBOL]],[1]Sheet1!$D:$D,[1]Sheet1!$C:$C)</f>
        <v>36.1</v>
      </c>
      <c r="AE11438">
        <f>MIS[[#This Row],[OrderAverageTradedPrice]]*MIS[[#This Row],[OrderQuantity]]</f>
        <v>3450</v>
      </c>
      <c r="AF11438">
        <f>MIS[[#This Row],[LTP]]*MIS[[#This Row],[OrderQuantity]]</f>
        <v>3610</v>
      </c>
      <c r="AG11438">
        <f>IF(MIS[[#This Row],[OrderSide]]="SELL",MIS[[#This Row],[VALUE]]-MIS[[#This Row],[LIVE_VALUE]],MIS[[#This Row],[LIVE_VALUE]]-MIS[[#This Row],[VALUE]])</f>
        <v>-160</v>
      </c>
      <c r="AH11438" t="str" cm="1">
        <f t="array" ref="AH11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8" t="str">
        <f>MIS[[#This Row],[TRADING SYMBOL]]</f>
        <v>SENSEX2552079900PE</v>
      </c>
      <c r="AJ11438" t="str">
        <f>IF(RIGHT(MIS[[#This Row],[Main/Hedge]],4)="MAIN","MAIN","HEDGE")</f>
        <v>HEDGE</v>
      </c>
      <c r="AK11438" t="str" cm="1">
        <f t="array" ref="AK11438">_xlfn._xlws.FILTER(Table4[Column1],ISNUMBER(SEARCH(Table4[Column1],MIS[[#This Row],[OrderUniqueIdentifier]])),"")</f>
        <v>LONGSHORT</v>
      </c>
    </row>
    <row r="11439" spans="1:37" x14ac:dyDescent="0.2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>
        <f>_xlfn.XLOOKUP(MIS[[#This Row],[TRADING SYMBOL]],[1]Sheet1!$D:$D,[1]Sheet1!$C:$C)</f>
        <v>36.1</v>
      </c>
      <c r="AE11439">
        <f>MIS[[#This Row],[OrderAverageTradedPrice]]*MIS[[#This Row],[OrderQuantity]]</f>
        <v>17268</v>
      </c>
      <c r="AF11439">
        <f>MIS[[#This Row],[LTP]]*MIS[[#This Row],[OrderQuantity]]</f>
        <v>18050</v>
      </c>
      <c r="AG11439">
        <f>IF(MIS[[#This Row],[OrderSide]]="SELL",MIS[[#This Row],[VALUE]]-MIS[[#This Row],[LIVE_VALUE]],MIS[[#This Row],[LIVE_VALUE]]-MIS[[#This Row],[VALUE]])</f>
        <v>-782</v>
      </c>
      <c r="AH11439" t="str" cm="1">
        <f t="array" ref="AH11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39" t="str">
        <f>MIS[[#This Row],[TRADING SYMBOL]]</f>
        <v>SENSEX2552079900PE</v>
      </c>
      <c r="AJ11439" t="str">
        <f>IF(RIGHT(MIS[[#This Row],[Main/Hedge]],4)="MAIN","MAIN","HEDGE")</f>
        <v>HEDGE</v>
      </c>
      <c r="AK11439" t="str" cm="1">
        <f t="array" ref="AK11439">_xlfn._xlws.FILTER(Table4[Column1],ISNUMBER(SEARCH(Table4[Column1],MIS[[#This Row],[OrderUniqueIdentifier]])),"")</f>
        <v>LONGSHORT</v>
      </c>
    </row>
    <row r="11440" spans="1:37" x14ac:dyDescent="0.2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>
        <f>_xlfn.XLOOKUP(MIS[[#This Row],[TRADING SYMBOL]],[1]Sheet1!$D:$D,[1]Sheet1!$C:$C)</f>
        <v>36.1</v>
      </c>
      <c r="AE11440">
        <f>MIS[[#This Row],[OrderAverageTradedPrice]]*MIS[[#This Row],[OrderQuantity]]</f>
        <v>4825.99999999999</v>
      </c>
      <c r="AF11440">
        <f>MIS[[#This Row],[LTP]]*MIS[[#This Row],[OrderQuantity]]</f>
        <v>5054</v>
      </c>
      <c r="AG11440">
        <f>IF(MIS[[#This Row],[OrderSide]]="SELL",MIS[[#This Row],[VALUE]]-MIS[[#This Row],[LIVE_VALUE]],MIS[[#This Row],[LIVE_VALUE]]-MIS[[#This Row],[VALUE]])</f>
        <v>-228.00000000001</v>
      </c>
      <c r="AH11440" t="str" cm="1">
        <f t="array" ref="AH11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0" t="str">
        <f>MIS[[#This Row],[TRADING SYMBOL]]</f>
        <v>SENSEX2552079900PE</v>
      </c>
      <c r="AJ11440" t="str">
        <f>IF(RIGHT(MIS[[#This Row],[Main/Hedge]],4)="MAIN","MAIN","HEDGE")</f>
        <v>HEDGE</v>
      </c>
      <c r="AK11440" t="str" cm="1">
        <f t="array" ref="AK11440">_xlfn._xlws.FILTER(Table4[Column1],ISNUMBER(SEARCH(Table4[Column1],MIS[[#This Row],[OrderUniqueIdentifier]])),"")</f>
        <v>LONGSHORT</v>
      </c>
    </row>
    <row r="11441" spans="1:37" x14ac:dyDescent="0.2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>
        <f>_xlfn.XLOOKUP(MIS[[#This Row],[TRADING SYMBOL]],[1]Sheet1!$D:$D,[1]Sheet1!$C:$C)</f>
        <v>9.25</v>
      </c>
      <c r="AE11441">
        <f>MIS[[#This Row],[OrderAverageTradedPrice]]*MIS[[#This Row],[OrderQuantity]]</f>
        <v>2595</v>
      </c>
      <c r="AF11441">
        <f>MIS[[#This Row],[LTP]]*MIS[[#This Row],[OrderQuantity]]</f>
        <v>2775</v>
      </c>
      <c r="AG11441">
        <f>IF(MIS[[#This Row],[OrderSide]]="SELL",MIS[[#This Row],[VALUE]]-MIS[[#This Row],[LIVE_VALUE]],MIS[[#This Row],[LIVE_VALUE]]-MIS[[#This Row],[VALUE]])</f>
        <v>-180</v>
      </c>
      <c r="AH11441" t="str" cm="1">
        <f t="array" ref="AH11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1" t="str">
        <f>MIS[[#This Row],[TRADING SYMBOL]]</f>
        <v>NIFTY2552223750PE</v>
      </c>
      <c r="AJ11441" t="str">
        <f>IF(RIGHT(MIS[[#This Row],[Main/Hedge]],4)="MAIN","MAIN","HEDGE")</f>
        <v>HEDGE</v>
      </c>
      <c r="AK11441" t="str" cm="1">
        <f t="array" ref="AK11441">_xlfn._xlws.FILTER(Table4[Column1],ISNUMBER(SEARCH(Table4[Column1],MIS[[#This Row],[OrderUniqueIdentifier]])),"")</f>
        <v>LONGSHORT</v>
      </c>
    </row>
    <row r="11442" spans="1:37" x14ac:dyDescent="0.2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>
        <f>_xlfn.XLOOKUP(MIS[[#This Row],[TRADING SYMBOL]],[1]Sheet1!$D:$D,[1]Sheet1!$C:$C)</f>
        <v>9.25</v>
      </c>
      <c r="AE11442">
        <f>MIS[[#This Row],[OrderAverageTradedPrice]]*MIS[[#This Row],[OrderQuantity]]</f>
        <v>2610</v>
      </c>
      <c r="AF11442">
        <f>MIS[[#This Row],[LTP]]*MIS[[#This Row],[OrderQuantity]]</f>
        <v>2775</v>
      </c>
      <c r="AG11442">
        <f>IF(MIS[[#This Row],[OrderSide]]="SELL",MIS[[#This Row],[VALUE]]-MIS[[#This Row],[LIVE_VALUE]],MIS[[#This Row],[LIVE_VALUE]]-MIS[[#This Row],[VALUE]])</f>
        <v>-165</v>
      </c>
      <c r="AH11442" t="str" cm="1">
        <f t="array" ref="AH11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2" t="str">
        <f>MIS[[#This Row],[TRADING SYMBOL]]</f>
        <v>NIFTY2552223750PE</v>
      </c>
      <c r="AJ11442" t="str">
        <f>IF(RIGHT(MIS[[#This Row],[Main/Hedge]],4)="MAIN","MAIN","HEDGE")</f>
        <v>HEDGE</v>
      </c>
      <c r="AK11442" t="str" cm="1">
        <f t="array" ref="AK11442">_xlfn._xlws.FILTER(Table4[Column1],ISNUMBER(SEARCH(Table4[Column1],MIS[[#This Row],[OrderUniqueIdentifier]])),"")</f>
        <v>LONGSHORT</v>
      </c>
    </row>
    <row r="11443" spans="1:37" x14ac:dyDescent="0.2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>
        <f>_xlfn.XLOOKUP(MIS[[#This Row],[TRADING SYMBOL]],[1]Sheet1!$D:$D,[1]Sheet1!$C:$C)</f>
        <v>36.1</v>
      </c>
      <c r="AE11443">
        <f>MIS[[#This Row],[OrderAverageTradedPrice]]*MIS[[#This Row],[OrderQuantity]]</f>
        <v>4126.9999999999918</v>
      </c>
      <c r="AF11443">
        <f>MIS[[#This Row],[LTP]]*MIS[[#This Row],[OrderQuantity]]</f>
        <v>4332</v>
      </c>
      <c r="AG11443">
        <f>IF(MIS[[#This Row],[OrderSide]]="SELL",MIS[[#This Row],[VALUE]]-MIS[[#This Row],[LIVE_VALUE]],MIS[[#This Row],[LIVE_VALUE]]-MIS[[#This Row],[VALUE]])</f>
        <v>-205.00000000000819</v>
      </c>
      <c r="AH11443" t="str" cm="1">
        <f t="array" ref="AH11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3" t="str">
        <f>MIS[[#This Row],[TRADING SYMBOL]]</f>
        <v>SENSEX2552079900PE</v>
      </c>
      <c r="AJ11443" t="str">
        <f>IF(RIGHT(MIS[[#This Row],[Main/Hedge]],4)="MAIN","MAIN","HEDGE")</f>
        <v>HEDGE</v>
      </c>
      <c r="AK11443" t="str" cm="1">
        <f t="array" ref="AK11443">_xlfn._xlws.FILTER(Table4[Column1],ISNUMBER(SEARCH(Table4[Column1],MIS[[#This Row],[OrderUniqueIdentifier]])),"")</f>
        <v>LONGSHORT</v>
      </c>
    </row>
    <row r="11444" spans="1:37" x14ac:dyDescent="0.2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>
        <f>_xlfn.XLOOKUP(MIS[[#This Row],[TRADING SYMBOL]],[1]Sheet1!$D:$D,[1]Sheet1!$C:$C)</f>
        <v>9.25</v>
      </c>
      <c r="AE11444">
        <f>MIS[[#This Row],[OrderAverageTradedPrice]]*MIS[[#This Row],[OrderQuantity]]</f>
        <v>1957.4999999999998</v>
      </c>
      <c r="AF11444">
        <f>MIS[[#This Row],[LTP]]*MIS[[#This Row],[OrderQuantity]]</f>
        <v>2081.25</v>
      </c>
      <c r="AG11444">
        <f>IF(MIS[[#This Row],[OrderSide]]="SELL",MIS[[#This Row],[VALUE]]-MIS[[#This Row],[LIVE_VALUE]],MIS[[#This Row],[LIVE_VALUE]]-MIS[[#This Row],[VALUE]])</f>
        <v>-123.75000000000023</v>
      </c>
      <c r="AH11444" t="str" cm="1">
        <f t="array" ref="AH11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4" t="str">
        <f>MIS[[#This Row],[TRADING SYMBOL]]</f>
        <v>NIFTY2552223750PE</v>
      </c>
      <c r="AJ11444" t="str">
        <f>IF(RIGHT(MIS[[#This Row],[Main/Hedge]],4)="MAIN","MAIN","HEDGE")</f>
        <v>HEDGE</v>
      </c>
      <c r="AK11444" t="str" cm="1">
        <f t="array" ref="AK11444">_xlfn._xlws.FILTER(Table4[Column1],ISNUMBER(SEARCH(Table4[Column1],MIS[[#This Row],[OrderUniqueIdentifier]])),"")</f>
        <v>LONGSHORT</v>
      </c>
    </row>
    <row r="11445" spans="1:37" x14ac:dyDescent="0.2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>
        <f>_xlfn.XLOOKUP(MIS[[#This Row],[TRADING SYMBOL]],[1]Sheet1!$D:$D,[1]Sheet1!$C:$C)</f>
        <v>9.25</v>
      </c>
      <c r="AE11445">
        <f>MIS[[#This Row],[OrderAverageTradedPrice]]*MIS[[#This Row],[OrderQuantity]]</f>
        <v>3937.5</v>
      </c>
      <c r="AF11445">
        <f>MIS[[#This Row],[LTP]]*MIS[[#This Row],[OrderQuantity]]</f>
        <v>4162.5</v>
      </c>
      <c r="AG11445">
        <f>IF(MIS[[#This Row],[OrderSide]]="SELL",MIS[[#This Row],[VALUE]]-MIS[[#This Row],[LIVE_VALUE]],MIS[[#This Row],[LIVE_VALUE]]-MIS[[#This Row],[VALUE]])</f>
        <v>-225</v>
      </c>
      <c r="AH11445" t="str" cm="1">
        <f t="array" ref="AH11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5" t="str">
        <f>MIS[[#This Row],[TRADING SYMBOL]]</f>
        <v>NIFTY2552223750PE</v>
      </c>
      <c r="AJ11445" t="str">
        <f>IF(RIGHT(MIS[[#This Row],[Main/Hedge]],4)="MAIN","MAIN","HEDGE")</f>
        <v>HEDGE</v>
      </c>
      <c r="AK11445" t="str" cm="1">
        <f t="array" ref="AK11445">_xlfn._xlws.FILTER(Table4[Column1],ISNUMBER(SEARCH(Table4[Column1],MIS[[#This Row],[OrderUniqueIdentifier]])),"")</f>
        <v>LONGSHORT</v>
      </c>
    </row>
    <row r="11446" spans="1:37" x14ac:dyDescent="0.2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>
        <f>_xlfn.XLOOKUP(MIS[[#This Row],[TRADING SYMBOL]],[1]Sheet1!$D:$D,[1]Sheet1!$C:$C)</f>
        <v>9.25</v>
      </c>
      <c r="AE11446">
        <f>MIS[[#This Row],[OrderAverageTradedPrice]]*MIS[[#This Row],[OrderQuantity]]</f>
        <v>3281.25</v>
      </c>
      <c r="AF11446">
        <f>MIS[[#This Row],[LTP]]*MIS[[#This Row],[OrderQuantity]]</f>
        <v>3468.75</v>
      </c>
      <c r="AG11446">
        <f>IF(MIS[[#This Row],[OrderSide]]="SELL",MIS[[#This Row],[VALUE]]-MIS[[#This Row],[LIVE_VALUE]],MIS[[#This Row],[LIVE_VALUE]]-MIS[[#This Row],[VALUE]])</f>
        <v>-187.5</v>
      </c>
      <c r="AH11446" t="str" cm="1">
        <f t="array" ref="AH11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6" t="str">
        <f>MIS[[#This Row],[TRADING SYMBOL]]</f>
        <v>NIFTY2552223750PE</v>
      </c>
      <c r="AJ11446" t="str">
        <f>IF(RIGHT(MIS[[#This Row],[Main/Hedge]],4)="MAIN","MAIN","HEDGE")</f>
        <v>HEDGE</v>
      </c>
      <c r="AK11446" t="str" cm="1">
        <f t="array" ref="AK11446">_xlfn._xlws.FILTER(Table4[Column1],ISNUMBER(SEARCH(Table4[Column1],MIS[[#This Row],[OrderUniqueIdentifier]])),"")</f>
        <v>LONGSHORT</v>
      </c>
    </row>
    <row r="11447" spans="1:37" x14ac:dyDescent="0.2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>
        <f>_xlfn.XLOOKUP(MIS[[#This Row],[TRADING SYMBOL]],[1]Sheet1!$D:$D,[1]Sheet1!$C:$C)</f>
        <v>9.25</v>
      </c>
      <c r="AE11447">
        <f>MIS[[#This Row],[OrderAverageTradedPrice]]*MIS[[#This Row],[OrderQuantity]]</f>
        <v>2610</v>
      </c>
      <c r="AF11447">
        <f>MIS[[#This Row],[LTP]]*MIS[[#This Row],[OrderQuantity]]</f>
        <v>2775</v>
      </c>
      <c r="AG11447">
        <f>IF(MIS[[#This Row],[OrderSide]]="SELL",MIS[[#This Row],[VALUE]]-MIS[[#This Row],[LIVE_VALUE]],MIS[[#This Row],[LIVE_VALUE]]-MIS[[#This Row],[VALUE]])</f>
        <v>-165</v>
      </c>
      <c r="AH11447" t="str" cm="1">
        <f t="array" ref="AH11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7" t="str">
        <f>MIS[[#This Row],[TRADING SYMBOL]]</f>
        <v>NIFTY2552223750PE</v>
      </c>
      <c r="AJ11447" t="str">
        <f>IF(RIGHT(MIS[[#This Row],[Main/Hedge]],4)="MAIN","MAIN","HEDGE")</f>
        <v>HEDGE</v>
      </c>
      <c r="AK11447" t="str" cm="1">
        <f t="array" ref="AK11447">_xlfn._xlws.FILTER(Table4[Column1],ISNUMBER(SEARCH(Table4[Column1],MIS[[#This Row],[OrderUniqueIdentifier]])),"")</f>
        <v>LONGSHORT</v>
      </c>
    </row>
    <row r="11448" spans="1:37" x14ac:dyDescent="0.2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>
        <f>_xlfn.XLOOKUP(MIS[[#This Row],[TRADING SYMBOL]],[1]Sheet1!$D:$D,[1]Sheet1!$C:$C)</f>
        <v>9.25</v>
      </c>
      <c r="AE11448">
        <f>MIS[[#This Row],[OrderAverageTradedPrice]]*MIS[[#This Row],[OrderQuantity]]</f>
        <v>652.5</v>
      </c>
      <c r="AF11448">
        <f>MIS[[#This Row],[LTP]]*MIS[[#This Row],[OrderQuantity]]</f>
        <v>693.75</v>
      </c>
      <c r="AG11448">
        <f>IF(MIS[[#This Row],[OrderSide]]="SELL",MIS[[#This Row],[VALUE]]-MIS[[#This Row],[LIVE_VALUE]],MIS[[#This Row],[LIVE_VALUE]]-MIS[[#This Row],[VALUE]])</f>
        <v>-41.25</v>
      </c>
      <c r="AH11448" t="str" cm="1">
        <f t="array" ref="AH11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8" t="str">
        <f>MIS[[#This Row],[TRADING SYMBOL]]</f>
        <v>NIFTY2552223750PE</v>
      </c>
      <c r="AJ11448" t="str">
        <f>IF(RIGHT(MIS[[#This Row],[Main/Hedge]],4)="MAIN","MAIN","HEDGE")</f>
        <v>HEDGE</v>
      </c>
      <c r="AK11448" t="str" cm="1">
        <f t="array" ref="AK11448">_xlfn._xlws.FILTER(Table4[Column1],ISNUMBER(SEARCH(Table4[Column1],MIS[[#This Row],[OrderUniqueIdentifier]])),"")</f>
        <v>LONGSHORT</v>
      </c>
    </row>
    <row r="11449" spans="1:37" x14ac:dyDescent="0.2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>
        <f>_xlfn.XLOOKUP(MIS[[#This Row],[TRADING SYMBOL]],[1]Sheet1!$D:$D,[1]Sheet1!$C:$C)</f>
        <v>48.45</v>
      </c>
      <c r="AE11449">
        <f>MIS[[#This Row],[OrderAverageTradedPrice]]*MIS[[#This Row],[OrderQuantity]]</f>
        <v>11070</v>
      </c>
      <c r="AF11449">
        <f>MIS[[#This Row],[LTP]]*MIS[[#This Row],[OrderQuantity]]</f>
        <v>10901.25</v>
      </c>
      <c r="AG11449">
        <f>IF(MIS[[#This Row],[OrderSide]]="SELL",MIS[[#This Row],[VALUE]]-MIS[[#This Row],[LIVE_VALUE]],MIS[[#This Row],[LIVE_VALUE]]-MIS[[#This Row],[VALUE]])</f>
        <v>168.75</v>
      </c>
      <c r="AH11449" t="str" cm="1">
        <f t="array" ref="AH11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49" t="str">
        <f>MIS[[#This Row],[TRADING SYMBOL]]</f>
        <v>NIFTY2552224550PE</v>
      </c>
      <c r="AJ11449" t="str">
        <f>IF(RIGHT(MIS[[#This Row],[Main/Hedge]],4)="MAIN","MAIN","HEDGE")</f>
        <v>HEDGE</v>
      </c>
      <c r="AK11449" t="str" cm="1">
        <f t="array" ref="AK11449">_xlfn._xlws.FILTER(Table4[Column1],ISNUMBER(SEARCH(Table4[Column1],MIS[[#This Row],[OrderUniqueIdentifier]])),"")</f>
        <v>LONGSHORT</v>
      </c>
    </row>
    <row r="11450" spans="1:37" x14ac:dyDescent="0.2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>
        <f>_xlfn.XLOOKUP(MIS[[#This Row],[TRADING SYMBOL]],[1]Sheet1!$D:$D,[1]Sheet1!$C:$C)</f>
        <v>97.45</v>
      </c>
      <c r="AE11450">
        <f>MIS[[#This Row],[OrderAverageTradedPrice]]*MIS[[#This Row],[OrderQuantity]]</f>
        <v>7140</v>
      </c>
      <c r="AF11450">
        <f>MIS[[#This Row],[LTP]]*MIS[[#This Row],[OrderQuantity]]</f>
        <v>7796</v>
      </c>
      <c r="AG11450">
        <f>IF(MIS[[#This Row],[OrderSide]]="SELL",MIS[[#This Row],[VALUE]]-MIS[[#This Row],[LIVE_VALUE]],MIS[[#This Row],[LIVE_VALUE]]-MIS[[#This Row],[VALUE]])</f>
        <v>-656</v>
      </c>
      <c r="AH11450" t="str" cm="1">
        <f t="array" ref="AH11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0" t="str">
        <f>MIS[[#This Row],[TRADING SYMBOL]]</f>
        <v>SENSEX2552080900PE</v>
      </c>
      <c r="AJ11450" t="str">
        <f>IF(RIGHT(MIS[[#This Row],[Main/Hedge]],4)="MAIN","MAIN","HEDGE")</f>
        <v>HEDGE</v>
      </c>
      <c r="AK11450" t="str" cm="1">
        <f t="array" ref="AK11450">_xlfn._xlws.FILTER(Table4[Column1],ISNUMBER(SEARCH(Table4[Column1],MIS[[#This Row],[OrderUniqueIdentifier]])),"")</f>
        <v>LONGSHORT</v>
      </c>
    </row>
    <row r="11451" spans="1:37" x14ac:dyDescent="0.2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>
        <f>_xlfn.XLOOKUP(MIS[[#This Row],[TRADING SYMBOL]],[1]Sheet1!$D:$D,[1]Sheet1!$C:$C)</f>
        <v>36.1</v>
      </c>
      <c r="AE11451">
        <f>MIS[[#This Row],[OrderAverageTradedPrice]]*MIS[[#This Row],[OrderQuantity]]</f>
        <v>2070</v>
      </c>
      <c r="AF11451">
        <f>MIS[[#This Row],[LTP]]*MIS[[#This Row],[OrderQuantity]]</f>
        <v>2166</v>
      </c>
      <c r="AG11451">
        <f>IF(MIS[[#This Row],[OrderSide]]="SELL",MIS[[#This Row],[VALUE]]-MIS[[#This Row],[LIVE_VALUE]],MIS[[#This Row],[LIVE_VALUE]]-MIS[[#This Row],[VALUE]])</f>
        <v>-96</v>
      </c>
      <c r="AH11451" t="str" cm="1">
        <f t="array" ref="AH11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1" t="str">
        <f>MIS[[#This Row],[TRADING SYMBOL]]</f>
        <v>SENSEX2552079900PE</v>
      </c>
      <c r="AJ11451" t="str">
        <f>IF(RIGHT(MIS[[#This Row],[Main/Hedge]],4)="MAIN","MAIN","HEDGE")</f>
        <v>HEDGE</v>
      </c>
      <c r="AK11451" t="str" cm="1">
        <f t="array" ref="AK11451">_xlfn._xlws.FILTER(Table4[Column1],ISNUMBER(SEARCH(Table4[Column1],MIS[[#This Row],[OrderUniqueIdentifier]])),"")</f>
        <v>LONGSHORT</v>
      </c>
    </row>
    <row r="11452" spans="1:37" x14ac:dyDescent="0.2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>
        <f>_xlfn.XLOOKUP(MIS[[#This Row],[TRADING SYMBOL]],[1]Sheet1!$D:$D,[1]Sheet1!$C:$C)</f>
        <v>36.1</v>
      </c>
      <c r="AE11452">
        <f>MIS[[#This Row],[OrderAverageTradedPrice]]*MIS[[#This Row],[OrderQuantity]]</f>
        <v>2073</v>
      </c>
      <c r="AF11452">
        <f>MIS[[#This Row],[LTP]]*MIS[[#This Row],[OrderQuantity]]</f>
        <v>2166</v>
      </c>
      <c r="AG11452">
        <f>IF(MIS[[#This Row],[OrderSide]]="SELL",MIS[[#This Row],[VALUE]]-MIS[[#This Row],[LIVE_VALUE]],MIS[[#This Row],[LIVE_VALUE]]-MIS[[#This Row],[VALUE]])</f>
        <v>-93</v>
      </c>
      <c r="AH11452" t="str" cm="1">
        <f t="array" ref="AH11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2" t="str">
        <f>MIS[[#This Row],[TRADING SYMBOL]]</f>
        <v>SENSEX2552079900PE</v>
      </c>
      <c r="AJ11452" t="str">
        <f>IF(RIGHT(MIS[[#This Row],[Main/Hedge]],4)="MAIN","MAIN","HEDGE")</f>
        <v>HEDGE</v>
      </c>
      <c r="AK11452" t="str" cm="1">
        <f t="array" ref="AK11452">_xlfn._xlws.FILTER(Table4[Column1],ISNUMBER(SEARCH(Table4[Column1],MIS[[#This Row],[OrderUniqueIdentifier]])),"")</f>
        <v>LONGSHORT</v>
      </c>
    </row>
    <row r="11453" spans="1:37" x14ac:dyDescent="0.2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>
        <f>_xlfn.XLOOKUP(MIS[[#This Row],[TRADING SYMBOL]],[1]Sheet1!$D:$D,[1]Sheet1!$C:$C)</f>
        <v>36.1</v>
      </c>
      <c r="AE11453">
        <f>MIS[[#This Row],[OrderAverageTradedPrice]]*MIS[[#This Row],[OrderQuantity]]</f>
        <v>2076</v>
      </c>
      <c r="AF11453">
        <f>MIS[[#This Row],[LTP]]*MIS[[#This Row],[OrderQuantity]]</f>
        <v>2166</v>
      </c>
      <c r="AG11453">
        <f>IF(MIS[[#This Row],[OrderSide]]="SELL",MIS[[#This Row],[VALUE]]-MIS[[#This Row],[LIVE_VALUE]],MIS[[#This Row],[LIVE_VALUE]]-MIS[[#This Row],[VALUE]])</f>
        <v>-90</v>
      </c>
      <c r="AH11453" t="str" cm="1">
        <f t="array" ref="AH11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3" t="str">
        <f>MIS[[#This Row],[TRADING SYMBOL]]</f>
        <v>SENSEX2552079900PE</v>
      </c>
      <c r="AJ11453" t="str">
        <f>IF(RIGHT(MIS[[#This Row],[Main/Hedge]],4)="MAIN","MAIN","HEDGE")</f>
        <v>HEDGE</v>
      </c>
      <c r="AK11453" t="str" cm="1">
        <f t="array" ref="AK11453">_xlfn._xlws.FILTER(Table4[Column1],ISNUMBER(SEARCH(Table4[Column1],MIS[[#This Row],[OrderUniqueIdentifier]])),"")</f>
        <v>LONGSHORT</v>
      </c>
    </row>
    <row r="11454" spans="1:37" x14ac:dyDescent="0.2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>
        <f>_xlfn.XLOOKUP(MIS[[#This Row],[TRADING SYMBOL]],[1]Sheet1!$D:$D,[1]Sheet1!$C:$C)</f>
        <v>36.1</v>
      </c>
      <c r="AE11454">
        <f>MIS[[#This Row],[OrderAverageTradedPrice]]*MIS[[#This Row],[OrderQuantity]]</f>
        <v>691</v>
      </c>
      <c r="AF11454">
        <f>MIS[[#This Row],[LTP]]*MIS[[#This Row],[OrderQuantity]]</f>
        <v>722</v>
      </c>
      <c r="AG11454">
        <f>IF(MIS[[#This Row],[OrderSide]]="SELL",MIS[[#This Row],[VALUE]]-MIS[[#This Row],[LIVE_VALUE]],MIS[[#This Row],[LIVE_VALUE]]-MIS[[#This Row],[VALUE]])</f>
        <v>-31</v>
      </c>
      <c r="AH11454" t="str" cm="1">
        <f t="array" ref="AH11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4" t="str">
        <f>MIS[[#This Row],[TRADING SYMBOL]]</f>
        <v>SENSEX2552079900PE</v>
      </c>
      <c r="AJ11454" t="str">
        <f>IF(RIGHT(MIS[[#This Row],[Main/Hedge]],4)="MAIN","MAIN","HEDGE")</f>
        <v>HEDGE</v>
      </c>
      <c r="AK11454" t="str" cm="1">
        <f t="array" ref="AK11454">_xlfn._xlws.FILTER(Table4[Column1],ISNUMBER(SEARCH(Table4[Column1],MIS[[#This Row],[OrderUniqueIdentifier]])),"")</f>
        <v>LONGSHORT</v>
      </c>
    </row>
    <row r="11455" spans="1:37" x14ac:dyDescent="0.2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>
        <f>_xlfn.XLOOKUP(MIS[[#This Row],[TRADING SYMBOL]],[1]Sheet1!$D:$D,[1]Sheet1!$C:$C)</f>
        <v>9.25</v>
      </c>
      <c r="AE11455">
        <f>MIS[[#This Row],[OrderAverageTradedPrice]]*MIS[[#This Row],[OrderQuantity]]</f>
        <v>656.25</v>
      </c>
      <c r="AF11455">
        <f>MIS[[#This Row],[LTP]]*MIS[[#This Row],[OrderQuantity]]</f>
        <v>693.75</v>
      </c>
      <c r="AG11455">
        <f>IF(MIS[[#This Row],[OrderSide]]="SELL",MIS[[#This Row],[VALUE]]-MIS[[#This Row],[LIVE_VALUE]],MIS[[#This Row],[LIVE_VALUE]]-MIS[[#This Row],[VALUE]])</f>
        <v>-37.5</v>
      </c>
      <c r="AH11455" t="str" cm="1">
        <f t="array" ref="AH11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5" t="str">
        <f>MIS[[#This Row],[TRADING SYMBOL]]</f>
        <v>NIFTY2552223750PE</v>
      </c>
      <c r="AJ11455" t="str">
        <f>IF(RIGHT(MIS[[#This Row],[Main/Hedge]],4)="MAIN","MAIN","HEDGE")</f>
        <v>HEDGE</v>
      </c>
      <c r="AK11455" t="str" cm="1">
        <f t="array" ref="AK11455">_xlfn._xlws.FILTER(Table4[Column1],ISNUMBER(SEARCH(Table4[Column1],MIS[[#This Row],[OrderUniqueIdentifier]])),"")</f>
        <v>LONGSHORT</v>
      </c>
    </row>
    <row r="11456" spans="1:37" x14ac:dyDescent="0.2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>
        <f>_xlfn.XLOOKUP(MIS[[#This Row],[TRADING SYMBOL]],[1]Sheet1!$D:$D,[1]Sheet1!$C:$C)</f>
        <v>36.1</v>
      </c>
      <c r="AE11456">
        <f>MIS[[#This Row],[OrderAverageTradedPrice]]*MIS[[#This Row],[OrderQuantity]]</f>
        <v>692</v>
      </c>
      <c r="AF11456">
        <f>MIS[[#This Row],[LTP]]*MIS[[#This Row],[OrderQuantity]]</f>
        <v>722</v>
      </c>
      <c r="AG11456">
        <f>IF(MIS[[#This Row],[OrderSide]]="SELL",MIS[[#This Row],[VALUE]]-MIS[[#This Row],[LIVE_VALUE]],MIS[[#This Row],[LIVE_VALUE]]-MIS[[#This Row],[VALUE]])</f>
        <v>-30</v>
      </c>
      <c r="AH11456" t="str" cm="1">
        <f t="array" ref="AH11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6" t="str">
        <f>MIS[[#This Row],[TRADING SYMBOL]]</f>
        <v>SENSEX2552079900PE</v>
      </c>
      <c r="AJ11456" t="str">
        <f>IF(RIGHT(MIS[[#This Row],[Main/Hedge]],4)="MAIN","MAIN","HEDGE")</f>
        <v>HEDGE</v>
      </c>
      <c r="AK11456" t="str" cm="1">
        <f t="array" ref="AK11456">_xlfn._xlws.FILTER(Table4[Column1],ISNUMBER(SEARCH(Table4[Column1],MIS[[#This Row],[OrderUniqueIdentifier]])),"")</f>
        <v>LONGSHORT</v>
      </c>
    </row>
    <row r="11457" spans="1:37" x14ac:dyDescent="0.2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>
        <f>_xlfn.XLOOKUP(MIS[[#This Row],[TRADING SYMBOL]],[1]Sheet1!$D:$D,[1]Sheet1!$C:$C)</f>
        <v>9.25</v>
      </c>
      <c r="AE11457">
        <f>MIS[[#This Row],[OrderAverageTradedPrice]]*MIS[[#This Row],[OrderQuantity]]</f>
        <v>656.25</v>
      </c>
      <c r="AF11457">
        <f>MIS[[#This Row],[LTP]]*MIS[[#This Row],[OrderQuantity]]</f>
        <v>693.75</v>
      </c>
      <c r="AG11457">
        <f>IF(MIS[[#This Row],[OrderSide]]="SELL",MIS[[#This Row],[VALUE]]-MIS[[#This Row],[LIVE_VALUE]],MIS[[#This Row],[LIVE_VALUE]]-MIS[[#This Row],[VALUE]])</f>
        <v>-37.5</v>
      </c>
      <c r="AH11457" t="str" cm="1">
        <f t="array" ref="AH11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7" t="str">
        <f>MIS[[#This Row],[TRADING SYMBOL]]</f>
        <v>NIFTY2552223750PE</v>
      </c>
      <c r="AJ11457" t="str">
        <f>IF(RIGHT(MIS[[#This Row],[Main/Hedge]],4)="MAIN","MAIN","HEDGE")</f>
        <v>HEDGE</v>
      </c>
      <c r="AK11457" t="str" cm="1">
        <f t="array" ref="AK11457">_xlfn._xlws.FILTER(Table4[Column1],ISNUMBER(SEARCH(Table4[Column1],MIS[[#This Row],[OrderUniqueIdentifier]])),"")</f>
        <v>LONGSHORT</v>
      </c>
    </row>
    <row r="11458" spans="1:37" x14ac:dyDescent="0.2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>
        <f>_xlfn.XLOOKUP(MIS[[#This Row],[TRADING SYMBOL]],[1]Sheet1!$D:$D,[1]Sheet1!$C:$C)</f>
        <v>36.1</v>
      </c>
      <c r="AE11458">
        <f>MIS[[#This Row],[OrderAverageTradedPrice]]*MIS[[#This Row],[OrderQuantity]]</f>
        <v>1380</v>
      </c>
      <c r="AF11458">
        <f>MIS[[#This Row],[LTP]]*MIS[[#This Row],[OrderQuantity]]</f>
        <v>1444</v>
      </c>
      <c r="AG11458">
        <f>IF(MIS[[#This Row],[OrderSide]]="SELL",MIS[[#This Row],[VALUE]]-MIS[[#This Row],[LIVE_VALUE]],MIS[[#This Row],[LIVE_VALUE]]-MIS[[#This Row],[VALUE]])</f>
        <v>-64</v>
      </c>
      <c r="AH11458" t="str" cm="1">
        <f t="array" ref="AH11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8" t="str">
        <f>MIS[[#This Row],[TRADING SYMBOL]]</f>
        <v>SENSEX2552079900PE</v>
      </c>
      <c r="AJ11458" t="str">
        <f>IF(RIGHT(MIS[[#This Row],[Main/Hedge]],4)="MAIN","MAIN","HEDGE")</f>
        <v>HEDGE</v>
      </c>
      <c r="AK11458" t="str" cm="1">
        <f t="array" ref="AK11458">_xlfn._xlws.FILTER(Table4[Column1],ISNUMBER(SEARCH(Table4[Column1],MIS[[#This Row],[OrderUniqueIdentifier]])),"")</f>
        <v>LONGSHORT</v>
      </c>
    </row>
    <row r="11459" spans="1:37" x14ac:dyDescent="0.2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>
        <f>_xlfn.XLOOKUP(MIS[[#This Row],[TRADING SYMBOL]],[1]Sheet1!$D:$D,[1]Sheet1!$C:$C)</f>
        <v>36.1</v>
      </c>
      <c r="AE11459">
        <f>MIS[[#This Row],[OrderAverageTradedPrice]]*MIS[[#This Row],[OrderQuantity]]</f>
        <v>692</v>
      </c>
      <c r="AF11459">
        <f>MIS[[#This Row],[LTP]]*MIS[[#This Row],[OrderQuantity]]</f>
        <v>722</v>
      </c>
      <c r="AG11459">
        <f>IF(MIS[[#This Row],[OrderSide]]="SELL",MIS[[#This Row],[VALUE]]-MIS[[#This Row],[LIVE_VALUE]],MIS[[#This Row],[LIVE_VALUE]]-MIS[[#This Row],[VALUE]])</f>
        <v>-30</v>
      </c>
      <c r="AH11459" t="str" cm="1">
        <f t="array" ref="AH11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59" t="str">
        <f>MIS[[#This Row],[TRADING SYMBOL]]</f>
        <v>SENSEX2552079900PE</v>
      </c>
      <c r="AJ11459" t="str">
        <f>IF(RIGHT(MIS[[#This Row],[Main/Hedge]],4)="MAIN","MAIN","HEDGE")</f>
        <v>HEDGE</v>
      </c>
      <c r="AK11459" t="str" cm="1">
        <f t="array" ref="AK11459">_xlfn._xlws.FILTER(Table4[Column1],ISNUMBER(SEARCH(Table4[Column1],MIS[[#This Row],[OrderUniqueIdentifier]])),"")</f>
        <v>LONGSHORT</v>
      </c>
    </row>
    <row r="11460" spans="1:37" x14ac:dyDescent="0.2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>
        <f>_xlfn.XLOOKUP(MIS[[#This Row],[TRADING SYMBOL]],[1]Sheet1!$D:$D,[1]Sheet1!$C:$C)</f>
        <v>9.25</v>
      </c>
      <c r="AE11460">
        <f>MIS[[#This Row],[OrderAverageTradedPrice]]*MIS[[#This Row],[OrderQuantity]]</f>
        <v>656.25</v>
      </c>
      <c r="AF11460">
        <f>MIS[[#This Row],[LTP]]*MIS[[#This Row],[OrderQuantity]]</f>
        <v>693.75</v>
      </c>
      <c r="AG11460">
        <f>IF(MIS[[#This Row],[OrderSide]]="SELL",MIS[[#This Row],[VALUE]]-MIS[[#This Row],[LIVE_VALUE]],MIS[[#This Row],[LIVE_VALUE]]-MIS[[#This Row],[VALUE]])</f>
        <v>-37.5</v>
      </c>
      <c r="AH11460" t="str" cm="1">
        <f t="array" ref="AH11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0" t="str">
        <f>MIS[[#This Row],[TRADING SYMBOL]]</f>
        <v>NIFTY2552223750PE</v>
      </c>
      <c r="AJ11460" t="str">
        <f>IF(RIGHT(MIS[[#This Row],[Main/Hedge]],4)="MAIN","MAIN","HEDGE")</f>
        <v>HEDGE</v>
      </c>
      <c r="AK11460" t="str" cm="1">
        <f t="array" ref="AK11460">_xlfn._xlws.FILTER(Table4[Column1],ISNUMBER(SEARCH(Table4[Column1],MIS[[#This Row],[OrderUniqueIdentifier]])),"")</f>
        <v>LONGSHORT</v>
      </c>
    </row>
    <row r="11461" spans="1:37" x14ac:dyDescent="0.2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>
        <f>_xlfn.XLOOKUP(MIS[[#This Row],[TRADING SYMBOL]],[1]Sheet1!$D:$D,[1]Sheet1!$C:$C)</f>
        <v>36.1</v>
      </c>
      <c r="AE11461">
        <f>MIS[[#This Row],[OrderAverageTradedPrice]]*MIS[[#This Row],[OrderQuantity]]</f>
        <v>1384</v>
      </c>
      <c r="AF11461">
        <f>MIS[[#This Row],[LTP]]*MIS[[#This Row],[OrderQuantity]]</f>
        <v>1444</v>
      </c>
      <c r="AG11461">
        <f>IF(MIS[[#This Row],[OrderSide]]="SELL",MIS[[#This Row],[VALUE]]-MIS[[#This Row],[LIVE_VALUE]],MIS[[#This Row],[LIVE_VALUE]]-MIS[[#This Row],[VALUE]])</f>
        <v>-60</v>
      </c>
      <c r="AH11461" t="str" cm="1">
        <f t="array" ref="AH11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1" t="str">
        <f>MIS[[#This Row],[TRADING SYMBOL]]</f>
        <v>SENSEX2552079900PE</v>
      </c>
      <c r="AJ11461" t="str">
        <f>IF(RIGHT(MIS[[#This Row],[Main/Hedge]],4)="MAIN","MAIN","HEDGE")</f>
        <v>HEDGE</v>
      </c>
      <c r="AK11461" t="str" cm="1">
        <f t="array" ref="AK11461">_xlfn._xlws.FILTER(Table4[Column1],ISNUMBER(SEARCH(Table4[Column1],MIS[[#This Row],[OrderUniqueIdentifier]])),"")</f>
        <v>LONGSHORT</v>
      </c>
    </row>
    <row r="11462" spans="1:37" x14ac:dyDescent="0.2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>
        <f>_xlfn.XLOOKUP(MIS[[#This Row],[TRADING SYMBOL]],[1]Sheet1!$D:$D,[1]Sheet1!$C:$C)</f>
        <v>9.25</v>
      </c>
      <c r="AE11462">
        <f>MIS[[#This Row],[OrderAverageTradedPrice]]*MIS[[#This Row],[OrderQuantity]]</f>
        <v>656.25</v>
      </c>
      <c r="AF11462">
        <f>MIS[[#This Row],[LTP]]*MIS[[#This Row],[OrderQuantity]]</f>
        <v>693.75</v>
      </c>
      <c r="AG11462">
        <f>IF(MIS[[#This Row],[OrderSide]]="SELL",MIS[[#This Row],[VALUE]]-MIS[[#This Row],[LIVE_VALUE]],MIS[[#This Row],[LIVE_VALUE]]-MIS[[#This Row],[VALUE]])</f>
        <v>-37.5</v>
      </c>
      <c r="AH11462" t="str" cm="1">
        <f t="array" ref="AH11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2" t="str">
        <f>MIS[[#This Row],[TRADING SYMBOL]]</f>
        <v>NIFTY2552223750PE</v>
      </c>
      <c r="AJ11462" t="str">
        <f>IF(RIGHT(MIS[[#This Row],[Main/Hedge]],4)="MAIN","MAIN","HEDGE")</f>
        <v>HEDGE</v>
      </c>
      <c r="AK11462" t="str" cm="1">
        <f t="array" ref="AK11462">_xlfn._xlws.FILTER(Table4[Column1],ISNUMBER(SEARCH(Table4[Column1],MIS[[#This Row],[OrderUniqueIdentifier]])),"")</f>
        <v>LONGSHORT</v>
      </c>
    </row>
    <row r="11463" spans="1:37" x14ac:dyDescent="0.2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>
        <f>_xlfn.XLOOKUP(MIS[[#This Row],[TRADING SYMBOL]],[1]Sheet1!$D:$D,[1]Sheet1!$C:$C)</f>
        <v>9.25</v>
      </c>
      <c r="AE11463">
        <f>MIS[[#This Row],[OrderAverageTradedPrice]]*MIS[[#This Row],[OrderQuantity]]</f>
        <v>656.25</v>
      </c>
      <c r="AF11463">
        <f>MIS[[#This Row],[LTP]]*MIS[[#This Row],[OrderQuantity]]</f>
        <v>693.75</v>
      </c>
      <c r="AG11463">
        <f>IF(MIS[[#This Row],[OrderSide]]="SELL",MIS[[#This Row],[VALUE]]-MIS[[#This Row],[LIVE_VALUE]],MIS[[#This Row],[LIVE_VALUE]]-MIS[[#This Row],[VALUE]])</f>
        <v>-37.5</v>
      </c>
      <c r="AH11463" t="str" cm="1">
        <f t="array" ref="AH11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3" t="str">
        <f>MIS[[#This Row],[TRADING SYMBOL]]</f>
        <v>NIFTY2552223750PE</v>
      </c>
      <c r="AJ11463" t="str">
        <f>IF(RIGHT(MIS[[#This Row],[Main/Hedge]],4)="MAIN","MAIN","HEDGE")</f>
        <v>HEDGE</v>
      </c>
      <c r="AK11463" t="str" cm="1">
        <f t="array" ref="AK11463">_xlfn._xlws.FILTER(Table4[Column1],ISNUMBER(SEARCH(Table4[Column1],MIS[[#This Row],[OrderUniqueIdentifier]])),"")</f>
        <v>LONGSHORT</v>
      </c>
    </row>
    <row r="11464" spans="1:37" x14ac:dyDescent="0.2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>
        <f>_xlfn.XLOOKUP(MIS[[#This Row],[TRADING SYMBOL]],[1]Sheet1!$D:$D,[1]Sheet1!$C:$C)</f>
        <v>9.25</v>
      </c>
      <c r="AE11464">
        <f>MIS[[#This Row],[OrderAverageTradedPrice]]*MIS[[#This Row],[OrderQuantity]]</f>
        <v>656.25</v>
      </c>
      <c r="AF11464">
        <f>MIS[[#This Row],[LTP]]*MIS[[#This Row],[OrderQuantity]]</f>
        <v>693.75</v>
      </c>
      <c r="AG11464">
        <f>IF(MIS[[#This Row],[OrderSide]]="SELL",MIS[[#This Row],[VALUE]]-MIS[[#This Row],[LIVE_VALUE]],MIS[[#This Row],[LIVE_VALUE]]-MIS[[#This Row],[VALUE]])</f>
        <v>-37.5</v>
      </c>
      <c r="AH11464" t="str" cm="1">
        <f t="array" ref="AH11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4" t="str">
        <f>MIS[[#This Row],[TRADING SYMBOL]]</f>
        <v>NIFTY2552223750PE</v>
      </c>
      <c r="AJ11464" t="str">
        <f>IF(RIGHT(MIS[[#This Row],[Main/Hedge]],4)="MAIN","MAIN","HEDGE")</f>
        <v>HEDGE</v>
      </c>
      <c r="AK11464" t="str" cm="1">
        <f t="array" ref="AK11464">_xlfn._xlws.FILTER(Table4[Column1],ISNUMBER(SEARCH(Table4[Column1],MIS[[#This Row],[OrderUniqueIdentifier]])),"")</f>
        <v>LONGSHORT</v>
      </c>
    </row>
    <row r="11465" spans="1:37" x14ac:dyDescent="0.2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>
        <f>_xlfn.XLOOKUP(MIS[[#This Row],[TRADING SYMBOL]],[1]Sheet1!$D:$D,[1]Sheet1!$C:$C)</f>
        <v>36.1</v>
      </c>
      <c r="AE11465">
        <f>MIS[[#This Row],[OrderAverageTradedPrice]]*MIS[[#This Row],[OrderQuantity]]</f>
        <v>692</v>
      </c>
      <c r="AF11465">
        <f>MIS[[#This Row],[LTP]]*MIS[[#This Row],[OrderQuantity]]</f>
        <v>722</v>
      </c>
      <c r="AG11465">
        <f>IF(MIS[[#This Row],[OrderSide]]="SELL",MIS[[#This Row],[VALUE]]-MIS[[#This Row],[LIVE_VALUE]],MIS[[#This Row],[LIVE_VALUE]]-MIS[[#This Row],[VALUE]])</f>
        <v>-30</v>
      </c>
      <c r="AH11465" t="str" cm="1">
        <f t="array" ref="AH11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5" t="str">
        <f>MIS[[#This Row],[TRADING SYMBOL]]</f>
        <v>SENSEX2552079900PE</v>
      </c>
      <c r="AJ11465" t="str">
        <f>IF(RIGHT(MIS[[#This Row],[Main/Hedge]],4)="MAIN","MAIN","HEDGE")</f>
        <v>HEDGE</v>
      </c>
      <c r="AK11465" t="str" cm="1">
        <f t="array" ref="AK11465">_xlfn._xlws.FILTER(Table4[Column1],ISNUMBER(SEARCH(Table4[Column1],MIS[[#This Row],[OrderUniqueIdentifier]])),"")</f>
        <v>LONGSHORT</v>
      </c>
    </row>
    <row r="11466" spans="1:37" x14ac:dyDescent="0.2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>
        <f>_xlfn.XLOOKUP(MIS[[#This Row],[TRADING SYMBOL]],[1]Sheet1!$D:$D,[1]Sheet1!$C:$C)</f>
        <v>36.1</v>
      </c>
      <c r="AE11466">
        <f>MIS[[#This Row],[OrderAverageTradedPrice]]*MIS[[#This Row],[OrderQuantity]]</f>
        <v>692</v>
      </c>
      <c r="AF11466">
        <f>MIS[[#This Row],[LTP]]*MIS[[#This Row],[OrderQuantity]]</f>
        <v>722</v>
      </c>
      <c r="AG11466">
        <f>IF(MIS[[#This Row],[OrderSide]]="SELL",MIS[[#This Row],[VALUE]]-MIS[[#This Row],[LIVE_VALUE]],MIS[[#This Row],[LIVE_VALUE]]-MIS[[#This Row],[VALUE]])</f>
        <v>-30</v>
      </c>
      <c r="AH11466" t="str" cm="1">
        <f t="array" ref="AH11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6" t="str">
        <f>MIS[[#This Row],[TRADING SYMBOL]]</f>
        <v>SENSEX2552079900PE</v>
      </c>
      <c r="AJ11466" t="str">
        <f>IF(RIGHT(MIS[[#This Row],[Main/Hedge]],4)="MAIN","MAIN","HEDGE")</f>
        <v>HEDGE</v>
      </c>
      <c r="AK11466" t="str" cm="1">
        <f t="array" ref="AK11466">_xlfn._xlws.FILTER(Table4[Column1],ISNUMBER(SEARCH(Table4[Column1],MIS[[#This Row],[OrderUniqueIdentifier]])),"")</f>
        <v>LONGSHORT</v>
      </c>
    </row>
    <row r="11467" spans="1:37" x14ac:dyDescent="0.2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>
        <f>_xlfn.XLOOKUP(MIS[[#This Row],[TRADING SYMBOL]],[1]Sheet1!$D:$D,[1]Sheet1!$C:$C)</f>
        <v>36.1</v>
      </c>
      <c r="AE11467">
        <f>MIS[[#This Row],[OrderAverageTradedPrice]]*MIS[[#This Row],[OrderQuantity]]</f>
        <v>1386</v>
      </c>
      <c r="AF11467">
        <f>MIS[[#This Row],[LTP]]*MIS[[#This Row],[OrderQuantity]]</f>
        <v>1444</v>
      </c>
      <c r="AG11467">
        <f>IF(MIS[[#This Row],[OrderSide]]="SELL",MIS[[#This Row],[VALUE]]-MIS[[#This Row],[LIVE_VALUE]],MIS[[#This Row],[LIVE_VALUE]]-MIS[[#This Row],[VALUE]])</f>
        <v>-58</v>
      </c>
      <c r="AH11467" t="str" cm="1">
        <f t="array" ref="AH11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7" t="str">
        <f>MIS[[#This Row],[TRADING SYMBOL]]</f>
        <v>SENSEX2552079900PE</v>
      </c>
      <c r="AJ11467" t="str">
        <f>IF(RIGHT(MIS[[#This Row],[Main/Hedge]],4)="MAIN","MAIN","HEDGE")</f>
        <v>HEDGE</v>
      </c>
      <c r="AK11467" t="str" cm="1">
        <f t="array" ref="AK11467">_xlfn._xlws.FILTER(Table4[Column1],ISNUMBER(SEARCH(Table4[Column1],MIS[[#This Row],[OrderUniqueIdentifier]])),"")</f>
        <v>LONGSHORT</v>
      </c>
    </row>
    <row r="11468" spans="1:37" x14ac:dyDescent="0.2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>
        <f>_xlfn.XLOOKUP(MIS[[#This Row],[TRADING SYMBOL]],[1]Sheet1!$D:$D,[1]Sheet1!$C:$C)</f>
        <v>9.25</v>
      </c>
      <c r="AE11468">
        <f>MIS[[#This Row],[OrderAverageTradedPrice]]*MIS[[#This Row],[OrderQuantity]]</f>
        <v>1312.5</v>
      </c>
      <c r="AF11468">
        <f>MIS[[#This Row],[LTP]]*MIS[[#This Row],[OrderQuantity]]</f>
        <v>1387.5</v>
      </c>
      <c r="AG11468">
        <f>IF(MIS[[#This Row],[OrderSide]]="SELL",MIS[[#This Row],[VALUE]]-MIS[[#This Row],[LIVE_VALUE]],MIS[[#This Row],[LIVE_VALUE]]-MIS[[#This Row],[VALUE]])</f>
        <v>-75</v>
      </c>
      <c r="AH11468" t="str" cm="1">
        <f t="array" ref="AH11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8" t="str">
        <f>MIS[[#This Row],[TRADING SYMBOL]]</f>
        <v>NIFTY2552223750PE</v>
      </c>
      <c r="AJ11468" t="str">
        <f>IF(RIGHT(MIS[[#This Row],[Main/Hedge]],4)="MAIN","MAIN","HEDGE")</f>
        <v>HEDGE</v>
      </c>
      <c r="AK11468" t="str" cm="1">
        <f t="array" ref="AK11468">_xlfn._xlws.FILTER(Table4[Column1],ISNUMBER(SEARCH(Table4[Column1],MIS[[#This Row],[OrderUniqueIdentifier]])),"")</f>
        <v>LONGSHORT</v>
      </c>
    </row>
    <row r="11469" spans="1:37" x14ac:dyDescent="0.2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>
        <f>_xlfn.XLOOKUP(MIS[[#This Row],[TRADING SYMBOL]],[1]Sheet1!$D:$D,[1]Sheet1!$C:$C)</f>
        <v>36.1</v>
      </c>
      <c r="AE11469">
        <f>MIS[[#This Row],[OrderAverageTradedPrice]]*MIS[[#This Row],[OrderQuantity]]</f>
        <v>2076</v>
      </c>
      <c r="AF11469">
        <f>MIS[[#This Row],[LTP]]*MIS[[#This Row],[OrderQuantity]]</f>
        <v>2166</v>
      </c>
      <c r="AG11469">
        <f>IF(MIS[[#This Row],[OrderSide]]="SELL",MIS[[#This Row],[VALUE]]-MIS[[#This Row],[LIVE_VALUE]],MIS[[#This Row],[LIVE_VALUE]]-MIS[[#This Row],[VALUE]])</f>
        <v>-90</v>
      </c>
      <c r="AH11469" t="str" cm="1">
        <f t="array" ref="AH114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69" t="str">
        <f>MIS[[#This Row],[TRADING SYMBOL]]</f>
        <v>SENSEX2552079900PE</v>
      </c>
      <c r="AJ11469" t="str">
        <f>IF(RIGHT(MIS[[#This Row],[Main/Hedge]],4)="MAIN","MAIN","HEDGE")</f>
        <v>HEDGE</v>
      </c>
      <c r="AK11469" t="str" cm="1">
        <f t="array" ref="AK11469">_xlfn._xlws.FILTER(Table4[Column1],ISNUMBER(SEARCH(Table4[Column1],MIS[[#This Row],[OrderUniqueIdentifier]])),"")</f>
        <v>LONGSHORT</v>
      </c>
    </row>
    <row r="11470" spans="1:37" x14ac:dyDescent="0.2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>
        <f>_xlfn.XLOOKUP(MIS[[#This Row],[TRADING SYMBOL]],[1]Sheet1!$D:$D,[1]Sheet1!$C:$C)</f>
        <v>36.1</v>
      </c>
      <c r="AE11470">
        <f>MIS[[#This Row],[OrderAverageTradedPrice]]*MIS[[#This Row],[OrderQuantity]]</f>
        <v>3460</v>
      </c>
      <c r="AF11470">
        <f>MIS[[#This Row],[LTP]]*MIS[[#This Row],[OrderQuantity]]</f>
        <v>3610</v>
      </c>
      <c r="AG11470">
        <f>IF(MIS[[#This Row],[OrderSide]]="SELL",MIS[[#This Row],[VALUE]]-MIS[[#This Row],[LIVE_VALUE]],MIS[[#This Row],[LIVE_VALUE]]-MIS[[#This Row],[VALUE]])</f>
        <v>-150</v>
      </c>
      <c r="AH11470" t="str" cm="1">
        <f t="array" ref="AH114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0" t="str">
        <f>MIS[[#This Row],[TRADING SYMBOL]]</f>
        <v>SENSEX2552079900PE</v>
      </c>
      <c r="AJ11470" t="str">
        <f>IF(RIGHT(MIS[[#This Row],[Main/Hedge]],4)="MAIN","MAIN","HEDGE")</f>
        <v>HEDGE</v>
      </c>
      <c r="AK11470" t="str" cm="1">
        <f t="array" ref="AK11470">_xlfn._xlws.FILTER(Table4[Column1],ISNUMBER(SEARCH(Table4[Column1],MIS[[#This Row],[OrderUniqueIdentifier]])),"")</f>
        <v>LONGSHORT</v>
      </c>
    </row>
    <row r="11471" spans="1:37" x14ac:dyDescent="0.2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>
        <f>_xlfn.XLOOKUP(MIS[[#This Row],[TRADING SYMBOL]],[1]Sheet1!$D:$D,[1]Sheet1!$C:$C)</f>
        <v>36.1</v>
      </c>
      <c r="AE11471">
        <f>MIS[[#This Row],[OrderAverageTradedPrice]]*MIS[[#This Row],[OrderQuantity]]</f>
        <v>692</v>
      </c>
      <c r="AF11471">
        <f>MIS[[#This Row],[LTP]]*MIS[[#This Row],[OrderQuantity]]</f>
        <v>722</v>
      </c>
      <c r="AG11471">
        <f>IF(MIS[[#This Row],[OrderSide]]="SELL",MIS[[#This Row],[VALUE]]-MIS[[#This Row],[LIVE_VALUE]],MIS[[#This Row],[LIVE_VALUE]]-MIS[[#This Row],[VALUE]])</f>
        <v>-30</v>
      </c>
      <c r="AH11471" t="str" cm="1">
        <f t="array" ref="AH114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1" t="str">
        <f>MIS[[#This Row],[TRADING SYMBOL]]</f>
        <v>SENSEX2552079900PE</v>
      </c>
      <c r="AJ11471" t="str">
        <f>IF(RIGHT(MIS[[#This Row],[Main/Hedge]],4)="MAIN","MAIN","HEDGE")</f>
        <v>HEDGE</v>
      </c>
      <c r="AK11471" t="str" cm="1">
        <f t="array" ref="AK11471">_xlfn._xlws.FILTER(Table4[Column1],ISNUMBER(SEARCH(Table4[Column1],MIS[[#This Row],[OrderUniqueIdentifier]])),"")</f>
        <v>LONGSHORT</v>
      </c>
    </row>
    <row r="11472" spans="1:37" x14ac:dyDescent="0.2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>
        <f>_xlfn.XLOOKUP(MIS[[#This Row],[TRADING SYMBOL]],[1]Sheet1!$D:$D,[1]Sheet1!$C:$C)</f>
        <v>9.25</v>
      </c>
      <c r="AE11472">
        <f>MIS[[#This Row],[OrderAverageTradedPrice]]*MIS[[#This Row],[OrderQuantity]]</f>
        <v>656.25</v>
      </c>
      <c r="AF11472">
        <f>MIS[[#This Row],[LTP]]*MIS[[#This Row],[OrderQuantity]]</f>
        <v>693.75</v>
      </c>
      <c r="AG11472">
        <f>IF(MIS[[#This Row],[OrderSide]]="SELL",MIS[[#This Row],[VALUE]]-MIS[[#This Row],[LIVE_VALUE]],MIS[[#This Row],[LIVE_VALUE]]-MIS[[#This Row],[VALUE]])</f>
        <v>-37.5</v>
      </c>
      <c r="AH11472" t="str" cm="1">
        <f t="array" ref="AH114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2" t="str">
        <f>MIS[[#This Row],[TRADING SYMBOL]]</f>
        <v>NIFTY2552223750PE</v>
      </c>
      <c r="AJ11472" t="str">
        <f>IF(RIGHT(MIS[[#This Row],[Main/Hedge]],4)="MAIN","MAIN","HEDGE")</f>
        <v>HEDGE</v>
      </c>
      <c r="AK11472" t="str" cm="1">
        <f t="array" ref="AK11472">_xlfn._xlws.FILTER(Table4[Column1],ISNUMBER(SEARCH(Table4[Column1],MIS[[#This Row],[OrderUniqueIdentifier]])),"")</f>
        <v>LONGSHORT</v>
      </c>
    </row>
    <row r="11473" spans="1:37" x14ac:dyDescent="0.2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>
        <f>_xlfn.XLOOKUP(MIS[[#This Row],[TRADING SYMBOL]],[1]Sheet1!$D:$D,[1]Sheet1!$C:$C)</f>
        <v>36.1</v>
      </c>
      <c r="AE11473">
        <f>MIS[[#This Row],[OrderAverageTradedPrice]]*MIS[[#This Row],[OrderQuantity]]</f>
        <v>1386</v>
      </c>
      <c r="AF11473">
        <f>MIS[[#This Row],[LTP]]*MIS[[#This Row],[OrderQuantity]]</f>
        <v>1444</v>
      </c>
      <c r="AG11473">
        <f>IF(MIS[[#This Row],[OrderSide]]="SELL",MIS[[#This Row],[VALUE]]-MIS[[#This Row],[LIVE_VALUE]],MIS[[#This Row],[LIVE_VALUE]]-MIS[[#This Row],[VALUE]])</f>
        <v>-58</v>
      </c>
      <c r="AH11473" t="str" cm="1">
        <f t="array" ref="AH114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3" t="str">
        <f>MIS[[#This Row],[TRADING SYMBOL]]</f>
        <v>SENSEX2552079900PE</v>
      </c>
      <c r="AJ11473" t="str">
        <f>IF(RIGHT(MIS[[#This Row],[Main/Hedge]],4)="MAIN","MAIN","HEDGE")</f>
        <v>HEDGE</v>
      </c>
      <c r="AK11473" t="str" cm="1">
        <f t="array" ref="AK11473">_xlfn._xlws.FILTER(Table4[Column1],ISNUMBER(SEARCH(Table4[Column1],MIS[[#This Row],[OrderUniqueIdentifier]])),"")</f>
        <v>LONGSHORT</v>
      </c>
    </row>
    <row r="11474" spans="1:37" x14ac:dyDescent="0.2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>
        <f>_xlfn.XLOOKUP(MIS[[#This Row],[TRADING SYMBOL]],[1]Sheet1!$D:$D,[1]Sheet1!$C:$C)</f>
        <v>9.25</v>
      </c>
      <c r="AE11474">
        <f>MIS[[#This Row],[OrderAverageTradedPrice]]*MIS[[#This Row],[OrderQuantity]]</f>
        <v>2625</v>
      </c>
      <c r="AF11474">
        <f>MIS[[#This Row],[LTP]]*MIS[[#This Row],[OrderQuantity]]</f>
        <v>2775</v>
      </c>
      <c r="AG11474">
        <f>IF(MIS[[#This Row],[OrderSide]]="SELL",MIS[[#This Row],[VALUE]]-MIS[[#This Row],[LIVE_VALUE]],MIS[[#This Row],[LIVE_VALUE]]-MIS[[#This Row],[VALUE]])</f>
        <v>-150</v>
      </c>
      <c r="AH11474" t="str" cm="1">
        <f t="array" ref="AH114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4" t="str">
        <f>MIS[[#This Row],[TRADING SYMBOL]]</f>
        <v>NIFTY2552223750PE</v>
      </c>
      <c r="AJ11474" t="str">
        <f>IF(RIGHT(MIS[[#This Row],[Main/Hedge]],4)="MAIN","MAIN","HEDGE")</f>
        <v>HEDGE</v>
      </c>
      <c r="AK11474" t="str" cm="1">
        <f t="array" ref="AK11474">_xlfn._xlws.FILTER(Table4[Column1],ISNUMBER(SEARCH(Table4[Column1],MIS[[#This Row],[OrderUniqueIdentifier]])),"")</f>
        <v>LONGSHORT</v>
      </c>
    </row>
    <row r="11475" spans="1:37" x14ac:dyDescent="0.2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>
        <f>_xlfn.XLOOKUP(MIS[[#This Row],[TRADING SYMBOL]],[1]Sheet1!$D:$D,[1]Sheet1!$C:$C)</f>
        <v>36.1</v>
      </c>
      <c r="AE11475">
        <f>MIS[[#This Row],[OrderAverageTradedPrice]]*MIS[[#This Row],[OrderQuantity]]</f>
        <v>4156.9999999999918</v>
      </c>
      <c r="AF11475">
        <f>MIS[[#This Row],[LTP]]*MIS[[#This Row],[OrderQuantity]]</f>
        <v>4332</v>
      </c>
      <c r="AG11475">
        <f>IF(MIS[[#This Row],[OrderSide]]="SELL",MIS[[#This Row],[VALUE]]-MIS[[#This Row],[LIVE_VALUE]],MIS[[#This Row],[LIVE_VALUE]]-MIS[[#This Row],[VALUE]])</f>
        <v>-175.00000000000819</v>
      </c>
      <c r="AH11475" t="str" cm="1">
        <f t="array" ref="AH114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5" t="str">
        <f>MIS[[#This Row],[TRADING SYMBOL]]</f>
        <v>SENSEX2552079900PE</v>
      </c>
      <c r="AJ11475" t="str">
        <f>IF(RIGHT(MIS[[#This Row],[Main/Hedge]],4)="MAIN","MAIN","HEDGE")</f>
        <v>HEDGE</v>
      </c>
      <c r="AK11475" t="str" cm="1">
        <f t="array" ref="AK11475">_xlfn._xlws.FILTER(Table4[Column1],ISNUMBER(SEARCH(Table4[Column1],MIS[[#This Row],[OrderUniqueIdentifier]])),"")</f>
        <v>LONGSHORT</v>
      </c>
    </row>
    <row r="11476" spans="1:37" x14ac:dyDescent="0.2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>
        <f>_xlfn.XLOOKUP(MIS[[#This Row],[TRADING SYMBOL]],[1]Sheet1!$D:$D,[1]Sheet1!$C:$C)</f>
        <v>9.25</v>
      </c>
      <c r="AE11476">
        <f>MIS[[#This Row],[OrderAverageTradedPrice]]*MIS[[#This Row],[OrderQuantity]]</f>
        <v>656.25</v>
      </c>
      <c r="AF11476">
        <f>MIS[[#This Row],[LTP]]*MIS[[#This Row],[OrderQuantity]]</f>
        <v>693.75</v>
      </c>
      <c r="AG11476">
        <f>IF(MIS[[#This Row],[OrderSide]]="SELL",MIS[[#This Row],[VALUE]]-MIS[[#This Row],[LIVE_VALUE]],MIS[[#This Row],[LIVE_VALUE]]-MIS[[#This Row],[VALUE]])</f>
        <v>-37.5</v>
      </c>
      <c r="AH11476" t="str" cm="1">
        <f t="array" ref="AH114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6" t="str">
        <f>MIS[[#This Row],[TRADING SYMBOL]]</f>
        <v>NIFTY2552223750PE</v>
      </c>
      <c r="AJ11476" t="str">
        <f>IF(RIGHT(MIS[[#This Row],[Main/Hedge]],4)="MAIN","MAIN","HEDGE")</f>
        <v>HEDGE</v>
      </c>
      <c r="AK11476" t="str" cm="1">
        <f t="array" ref="AK11476">_xlfn._xlws.FILTER(Table4[Column1],ISNUMBER(SEARCH(Table4[Column1],MIS[[#This Row],[OrderUniqueIdentifier]])),"")</f>
        <v>LONGSHORT</v>
      </c>
    </row>
    <row r="11477" spans="1:37" x14ac:dyDescent="0.2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>
        <f>_xlfn.XLOOKUP(MIS[[#This Row],[TRADING SYMBOL]],[1]Sheet1!$D:$D,[1]Sheet1!$C:$C)</f>
        <v>36.1</v>
      </c>
      <c r="AE11477">
        <f>MIS[[#This Row],[OrderAverageTradedPrice]]*MIS[[#This Row],[OrderQuantity]]</f>
        <v>4152</v>
      </c>
      <c r="AF11477">
        <f>MIS[[#This Row],[LTP]]*MIS[[#This Row],[OrderQuantity]]</f>
        <v>4332</v>
      </c>
      <c r="AG11477">
        <f>IF(MIS[[#This Row],[OrderSide]]="SELL",MIS[[#This Row],[VALUE]]-MIS[[#This Row],[LIVE_VALUE]],MIS[[#This Row],[LIVE_VALUE]]-MIS[[#This Row],[VALUE]])</f>
        <v>-180</v>
      </c>
      <c r="AH11477" t="str" cm="1">
        <f t="array" ref="AH114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7" t="str">
        <f>MIS[[#This Row],[TRADING SYMBOL]]</f>
        <v>SENSEX2552079900PE</v>
      </c>
      <c r="AJ11477" t="str">
        <f>IF(RIGHT(MIS[[#This Row],[Main/Hedge]],4)="MAIN","MAIN","HEDGE")</f>
        <v>HEDGE</v>
      </c>
      <c r="AK11477" t="str" cm="1">
        <f t="array" ref="AK11477">_xlfn._xlws.FILTER(Table4[Column1],ISNUMBER(SEARCH(Table4[Column1],MIS[[#This Row],[OrderUniqueIdentifier]])),"")</f>
        <v>LONGSHORT</v>
      </c>
    </row>
    <row r="11478" spans="1:37" x14ac:dyDescent="0.2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>
        <f>_xlfn.XLOOKUP(MIS[[#This Row],[TRADING SYMBOL]],[1]Sheet1!$D:$D,[1]Sheet1!$C:$C)</f>
        <v>36.1</v>
      </c>
      <c r="AE11478">
        <f>MIS[[#This Row],[OrderAverageTradedPrice]]*MIS[[#This Row],[OrderQuantity]]</f>
        <v>2076</v>
      </c>
      <c r="AF11478">
        <f>MIS[[#This Row],[LTP]]*MIS[[#This Row],[OrderQuantity]]</f>
        <v>2166</v>
      </c>
      <c r="AG11478">
        <f>IF(MIS[[#This Row],[OrderSide]]="SELL",MIS[[#This Row],[VALUE]]-MIS[[#This Row],[LIVE_VALUE]],MIS[[#This Row],[LIVE_VALUE]]-MIS[[#This Row],[VALUE]])</f>
        <v>-90</v>
      </c>
      <c r="AH11478" t="str" cm="1">
        <f t="array" ref="AH114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8" t="str">
        <f>MIS[[#This Row],[TRADING SYMBOL]]</f>
        <v>SENSEX2552079900PE</v>
      </c>
      <c r="AJ11478" t="str">
        <f>IF(RIGHT(MIS[[#This Row],[Main/Hedge]],4)="MAIN","MAIN","HEDGE")</f>
        <v>HEDGE</v>
      </c>
      <c r="AK11478" t="str" cm="1">
        <f t="array" ref="AK11478">_xlfn._xlws.FILTER(Table4[Column1],ISNUMBER(SEARCH(Table4[Column1],MIS[[#This Row],[OrderUniqueIdentifier]])),"")</f>
        <v>LONGSHORT</v>
      </c>
    </row>
    <row r="11479" spans="1:37" x14ac:dyDescent="0.2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>
        <f>_xlfn.XLOOKUP(MIS[[#This Row],[TRADING SYMBOL]],[1]Sheet1!$D:$D,[1]Sheet1!$C:$C)</f>
        <v>36.1</v>
      </c>
      <c r="AE11479">
        <f>MIS[[#This Row],[OrderAverageTradedPrice]]*MIS[[#This Row],[OrderQuantity]]</f>
        <v>1384</v>
      </c>
      <c r="AF11479">
        <f>MIS[[#This Row],[LTP]]*MIS[[#This Row],[OrderQuantity]]</f>
        <v>1444</v>
      </c>
      <c r="AG11479">
        <f>IF(MIS[[#This Row],[OrderSide]]="SELL",MIS[[#This Row],[VALUE]]-MIS[[#This Row],[LIVE_VALUE]],MIS[[#This Row],[LIVE_VALUE]]-MIS[[#This Row],[VALUE]])</f>
        <v>-60</v>
      </c>
      <c r="AH11479" t="str" cm="1">
        <f t="array" ref="AH114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79" t="str">
        <f>MIS[[#This Row],[TRADING SYMBOL]]</f>
        <v>SENSEX2552079900PE</v>
      </c>
      <c r="AJ11479" t="str">
        <f>IF(RIGHT(MIS[[#This Row],[Main/Hedge]],4)="MAIN","MAIN","HEDGE")</f>
        <v>HEDGE</v>
      </c>
      <c r="AK11479" t="str" cm="1">
        <f t="array" ref="AK11479">_xlfn._xlws.FILTER(Table4[Column1],ISNUMBER(SEARCH(Table4[Column1],MIS[[#This Row],[OrderUniqueIdentifier]])),"")</f>
        <v>LONGSHORT</v>
      </c>
    </row>
    <row r="11480" spans="1:37" x14ac:dyDescent="0.2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>
        <f>_xlfn.XLOOKUP(MIS[[#This Row],[TRADING SYMBOL]],[1]Sheet1!$D:$D,[1]Sheet1!$C:$C)</f>
        <v>36.1</v>
      </c>
      <c r="AE11480">
        <f>MIS[[#This Row],[OrderAverageTradedPrice]]*MIS[[#This Row],[OrderQuantity]]</f>
        <v>5531</v>
      </c>
      <c r="AF11480">
        <f>MIS[[#This Row],[LTP]]*MIS[[#This Row],[OrderQuantity]]</f>
        <v>5776</v>
      </c>
      <c r="AG11480">
        <f>IF(MIS[[#This Row],[OrderSide]]="SELL",MIS[[#This Row],[VALUE]]-MIS[[#This Row],[LIVE_VALUE]],MIS[[#This Row],[LIVE_VALUE]]-MIS[[#This Row],[VALUE]])</f>
        <v>-245</v>
      </c>
      <c r="AH11480" t="str" cm="1">
        <f t="array" ref="AH114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0" t="str">
        <f>MIS[[#This Row],[TRADING SYMBOL]]</f>
        <v>SENSEX2552079900PE</v>
      </c>
      <c r="AJ11480" t="str">
        <f>IF(RIGHT(MIS[[#This Row],[Main/Hedge]],4)="MAIN","MAIN","HEDGE")</f>
        <v>HEDGE</v>
      </c>
      <c r="AK11480" t="str" cm="1">
        <f t="array" ref="AK11480">_xlfn._xlws.FILTER(Table4[Column1],ISNUMBER(SEARCH(Table4[Column1],MIS[[#This Row],[OrderUniqueIdentifier]])),"")</f>
        <v>LONGSHORT</v>
      </c>
    </row>
    <row r="11481" spans="1:37" x14ac:dyDescent="0.2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>
        <f>_xlfn.XLOOKUP(MIS[[#This Row],[TRADING SYMBOL]],[1]Sheet1!$D:$D,[1]Sheet1!$C:$C)</f>
        <v>36.1</v>
      </c>
      <c r="AE11481">
        <f>MIS[[#This Row],[OrderAverageTradedPrice]]*MIS[[#This Row],[OrderQuantity]]</f>
        <v>5540</v>
      </c>
      <c r="AF11481">
        <f>MIS[[#This Row],[LTP]]*MIS[[#This Row],[OrderQuantity]]</f>
        <v>5776</v>
      </c>
      <c r="AG11481">
        <f>IF(MIS[[#This Row],[OrderSide]]="SELL",MIS[[#This Row],[VALUE]]-MIS[[#This Row],[LIVE_VALUE]],MIS[[#This Row],[LIVE_VALUE]]-MIS[[#This Row],[VALUE]])</f>
        <v>-236</v>
      </c>
      <c r="AH11481" t="str" cm="1">
        <f t="array" ref="AH114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1" t="str">
        <f>MIS[[#This Row],[TRADING SYMBOL]]</f>
        <v>SENSEX2552079900PE</v>
      </c>
      <c r="AJ11481" t="str">
        <f>IF(RIGHT(MIS[[#This Row],[Main/Hedge]],4)="MAIN","MAIN","HEDGE")</f>
        <v>HEDGE</v>
      </c>
      <c r="AK11481" t="str" cm="1">
        <f t="array" ref="AK11481">_xlfn._xlws.FILTER(Table4[Column1],ISNUMBER(SEARCH(Table4[Column1],MIS[[#This Row],[OrderUniqueIdentifier]])),"")</f>
        <v>LONGSHORT</v>
      </c>
    </row>
    <row r="11482" spans="1:37" x14ac:dyDescent="0.2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>
        <f>_xlfn.XLOOKUP(MIS[[#This Row],[TRADING SYMBOL]],[1]Sheet1!$D:$D,[1]Sheet1!$C:$C)</f>
        <v>36.1</v>
      </c>
      <c r="AE11482">
        <f>MIS[[#This Row],[OrderAverageTradedPrice]]*MIS[[#This Row],[OrderQuantity]]</f>
        <v>4146</v>
      </c>
      <c r="AF11482">
        <f>MIS[[#This Row],[LTP]]*MIS[[#This Row],[OrderQuantity]]</f>
        <v>4332</v>
      </c>
      <c r="AG11482">
        <f>IF(MIS[[#This Row],[OrderSide]]="SELL",MIS[[#This Row],[VALUE]]-MIS[[#This Row],[LIVE_VALUE]],MIS[[#This Row],[LIVE_VALUE]]-MIS[[#This Row],[VALUE]])</f>
        <v>-186</v>
      </c>
      <c r="AH11482" t="str" cm="1">
        <f t="array" ref="AH114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2" t="str">
        <f>MIS[[#This Row],[TRADING SYMBOL]]</f>
        <v>SENSEX2552079900PE</v>
      </c>
      <c r="AJ11482" t="str">
        <f>IF(RIGHT(MIS[[#This Row],[Main/Hedge]],4)="MAIN","MAIN","HEDGE")</f>
        <v>HEDGE</v>
      </c>
      <c r="AK11482" t="str" cm="1">
        <f t="array" ref="AK11482">_xlfn._xlws.FILTER(Table4[Column1],ISNUMBER(SEARCH(Table4[Column1],MIS[[#This Row],[OrderUniqueIdentifier]])),"")</f>
        <v>LONGSHORT</v>
      </c>
    </row>
    <row r="11483" spans="1:37" x14ac:dyDescent="0.2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>
        <f>_xlfn.XLOOKUP(MIS[[#This Row],[TRADING SYMBOL]],[1]Sheet1!$D:$D,[1]Sheet1!$C:$C)</f>
        <v>36.1</v>
      </c>
      <c r="AE11483">
        <f>MIS[[#This Row],[OrderAverageTradedPrice]]*MIS[[#This Row],[OrderQuantity]]</f>
        <v>7615.9999999999964</v>
      </c>
      <c r="AF11483">
        <f>MIS[[#This Row],[LTP]]*MIS[[#This Row],[OrderQuantity]]</f>
        <v>7942</v>
      </c>
      <c r="AG11483">
        <f>IF(MIS[[#This Row],[OrderSide]]="SELL",MIS[[#This Row],[VALUE]]-MIS[[#This Row],[LIVE_VALUE]],MIS[[#This Row],[LIVE_VALUE]]-MIS[[#This Row],[VALUE]])</f>
        <v>-326.00000000000364</v>
      </c>
      <c r="AH11483" t="str" cm="1">
        <f t="array" ref="AH114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3" t="str">
        <f>MIS[[#This Row],[TRADING SYMBOL]]</f>
        <v>SENSEX2552079900PE</v>
      </c>
      <c r="AJ11483" t="str">
        <f>IF(RIGHT(MIS[[#This Row],[Main/Hedge]],4)="MAIN","MAIN","HEDGE")</f>
        <v>HEDGE</v>
      </c>
      <c r="AK11483" t="str" cm="1">
        <f t="array" ref="AK11483">_xlfn._xlws.FILTER(Table4[Column1],ISNUMBER(SEARCH(Table4[Column1],MIS[[#This Row],[OrderUniqueIdentifier]])),"")</f>
        <v>LONGSHORT</v>
      </c>
    </row>
    <row r="11484" spans="1:37" x14ac:dyDescent="0.2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>
        <f>_xlfn.XLOOKUP(MIS[[#This Row],[TRADING SYMBOL]],[1]Sheet1!$D:$D,[1]Sheet1!$C:$C)</f>
        <v>9.25</v>
      </c>
      <c r="AE11484">
        <f>MIS[[#This Row],[OrderAverageTradedPrice]]*MIS[[#This Row],[OrderQuantity]]</f>
        <v>4612.4999999999964</v>
      </c>
      <c r="AF11484">
        <f>MIS[[#This Row],[LTP]]*MIS[[#This Row],[OrderQuantity]]</f>
        <v>4856.25</v>
      </c>
      <c r="AG11484">
        <f>IF(MIS[[#This Row],[OrderSide]]="SELL",MIS[[#This Row],[VALUE]]-MIS[[#This Row],[LIVE_VALUE]],MIS[[#This Row],[LIVE_VALUE]]-MIS[[#This Row],[VALUE]])</f>
        <v>-243.75000000000364</v>
      </c>
      <c r="AH11484" t="str" cm="1">
        <f t="array" ref="AH114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4" t="str">
        <f>MIS[[#This Row],[TRADING SYMBOL]]</f>
        <v>NIFTY2552223750PE</v>
      </c>
      <c r="AJ11484" t="str">
        <f>IF(RIGHT(MIS[[#This Row],[Main/Hedge]],4)="MAIN","MAIN","HEDGE")</f>
        <v>HEDGE</v>
      </c>
      <c r="AK11484" t="str" cm="1">
        <f t="array" ref="AK11484">_xlfn._xlws.FILTER(Table4[Column1],ISNUMBER(SEARCH(Table4[Column1],MIS[[#This Row],[OrderUniqueIdentifier]])),"")</f>
        <v>LONGSHORT</v>
      </c>
    </row>
    <row r="11485" spans="1:37" x14ac:dyDescent="0.2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>
        <f>_xlfn.XLOOKUP(MIS[[#This Row],[TRADING SYMBOL]],[1]Sheet1!$D:$D,[1]Sheet1!$C:$C)</f>
        <v>36.1</v>
      </c>
      <c r="AE11485">
        <f>MIS[[#This Row],[OrderAverageTradedPrice]]*MIS[[#This Row],[OrderQuantity]]</f>
        <v>1384</v>
      </c>
      <c r="AF11485">
        <f>MIS[[#This Row],[LTP]]*MIS[[#This Row],[OrderQuantity]]</f>
        <v>1444</v>
      </c>
      <c r="AG11485">
        <f>IF(MIS[[#This Row],[OrderSide]]="SELL",MIS[[#This Row],[VALUE]]-MIS[[#This Row],[LIVE_VALUE]],MIS[[#This Row],[LIVE_VALUE]]-MIS[[#This Row],[VALUE]])</f>
        <v>-60</v>
      </c>
      <c r="AH11485" t="str" cm="1">
        <f t="array" ref="AH114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5" t="str">
        <f>MIS[[#This Row],[TRADING SYMBOL]]</f>
        <v>SENSEX2552079900PE</v>
      </c>
      <c r="AJ11485" t="str">
        <f>IF(RIGHT(MIS[[#This Row],[Main/Hedge]],4)="MAIN","MAIN","HEDGE")</f>
        <v>HEDGE</v>
      </c>
      <c r="AK11485" t="str" cm="1">
        <f t="array" ref="AK11485">_xlfn._xlws.FILTER(Table4[Column1],ISNUMBER(SEARCH(Table4[Column1],MIS[[#This Row],[OrderUniqueIdentifier]])),"")</f>
        <v>LONGSHORT</v>
      </c>
    </row>
    <row r="11486" spans="1:37" x14ac:dyDescent="0.2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>
        <f>_xlfn.XLOOKUP(MIS[[#This Row],[TRADING SYMBOL]],[1]Sheet1!$D:$D,[1]Sheet1!$C:$C)</f>
        <v>36.1</v>
      </c>
      <c r="AE11486">
        <f>MIS[[#This Row],[OrderAverageTradedPrice]]*MIS[[#This Row],[OrderQuantity]]</f>
        <v>690</v>
      </c>
      <c r="AF11486">
        <f>MIS[[#This Row],[LTP]]*MIS[[#This Row],[OrderQuantity]]</f>
        <v>722</v>
      </c>
      <c r="AG11486">
        <f>IF(MIS[[#This Row],[OrderSide]]="SELL",MIS[[#This Row],[VALUE]]-MIS[[#This Row],[LIVE_VALUE]],MIS[[#This Row],[LIVE_VALUE]]-MIS[[#This Row],[VALUE]])</f>
        <v>-32</v>
      </c>
      <c r="AH11486" t="str" cm="1">
        <f t="array" ref="AH114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6" t="str">
        <f>MIS[[#This Row],[TRADING SYMBOL]]</f>
        <v>SENSEX2552079900PE</v>
      </c>
      <c r="AJ11486" t="str">
        <f>IF(RIGHT(MIS[[#This Row],[Main/Hedge]],4)="MAIN","MAIN","HEDGE")</f>
        <v>HEDGE</v>
      </c>
      <c r="AK11486" t="str" cm="1">
        <f t="array" ref="AK11486">_xlfn._xlws.FILTER(Table4[Column1],ISNUMBER(SEARCH(Table4[Column1],MIS[[#This Row],[OrderUniqueIdentifier]])),"")</f>
        <v>LONGSHORT</v>
      </c>
    </row>
    <row r="11487" spans="1:37" x14ac:dyDescent="0.2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>
        <f>_xlfn.XLOOKUP(MIS[[#This Row],[TRADING SYMBOL]],[1]Sheet1!$D:$D,[1]Sheet1!$C:$C)</f>
        <v>36.1</v>
      </c>
      <c r="AE11487">
        <f>MIS[[#This Row],[OrderAverageTradedPrice]]*MIS[[#This Row],[OrderQuantity]]</f>
        <v>694</v>
      </c>
      <c r="AF11487">
        <f>MIS[[#This Row],[LTP]]*MIS[[#This Row],[OrderQuantity]]</f>
        <v>722</v>
      </c>
      <c r="AG11487">
        <f>IF(MIS[[#This Row],[OrderSide]]="SELL",MIS[[#This Row],[VALUE]]-MIS[[#This Row],[LIVE_VALUE]],MIS[[#This Row],[LIVE_VALUE]]-MIS[[#This Row],[VALUE]])</f>
        <v>-28</v>
      </c>
      <c r="AH11487" t="str" cm="1">
        <f t="array" ref="AH114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7" t="str">
        <f>MIS[[#This Row],[TRADING SYMBOL]]</f>
        <v>SENSEX2552079900PE</v>
      </c>
      <c r="AJ11487" t="str">
        <f>IF(RIGHT(MIS[[#This Row],[Main/Hedge]],4)="MAIN","MAIN","HEDGE")</f>
        <v>HEDGE</v>
      </c>
      <c r="AK11487" t="str" cm="1">
        <f t="array" ref="AK11487">_xlfn._xlws.FILTER(Table4[Column1],ISNUMBER(SEARCH(Table4[Column1],MIS[[#This Row],[OrderUniqueIdentifier]])),"")</f>
        <v>LONGSHORT</v>
      </c>
    </row>
    <row r="11488" spans="1:37" x14ac:dyDescent="0.2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>
        <f>_xlfn.XLOOKUP(MIS[[#This Row],[TRADING SYMBOL]],[1]Sheet1!$D:$D,[1]Sheet1!$C:$C)</f>
        <v>36.1</v>
      </c>
      <c r="AE11488">
        <f>MIS[[#This Row],[OrderAverageTradedPrice]]*MIS[[#This Row],[OrderQuantity]]</f>
        <v>694</v>
      </c>
      <c r="AF11488">
        <f>MIS[[#This Row],[LTP]]*MIS[[#This Row],[OrderQuantity]]</f>
        <v>722</v>
      </c>
      <c r="AG11488">
        <f>IF(MIS[[#This Row],[OrderSide]]="SELL",MIS[[#This Row],[VALUE]]-MIS[[#This Row],[LIVE_VALUE]],MIS[[#This Row],[LIVE_VALUE]]-MIS[[#This Row],[VALUE]])</f>
        <v>-28</v>
      </c>
      <c r="AH11488" t="str" cm="1">
        <f t="array" ref="AH114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8" t="str">
        <f>MIS[[#This Row],[TRADING SYMBOL]]</f>
        <v>SENSEX2552079900PE</v>
      </c>
      <c r="AJ11488" t="str">
        <f>IF(RIGHT(MIS[[#This Row],[Main/Hedge]],4)="MAIN","MAIN","HEDGE")</f>
        <v>HEDGE</v>
      </c>
      <c r="AK11488" t="str" cm="1">
        <f t="array" ref="AK11488">_xlfn._xlws.FILTER(Table4[Column1],ISNUMBER(SEARCH(Table4[Column1],MIS[[#This Row],[OrderUniqueIdentifier]])),"")</f>
        <v>LONGSHORT</v>
      </c>
    </row>
    <row r="11489" spans="1:37" x14ac:dyDescent="0.2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>
        <f>_xlfn.XLOOKUP(MIS[[#This Row],[TRADING SYMBOL]],[1]Sheet1!$D:$D,[1]Sheet1!$C:$C)</f>
        <v>9.25</v>
      </c>
      <c r="AE11489">
        <f>MIS[[#This Row],[OrderAverageTradedPrice]]*MIS[[#This Row],[OrderQuantity]]</f>
        <v>660</v>
      </c>
      <c r="AF11489">
        <f>MIS[[#This Row],[LTP]]*MIS[[#This Row],[OrderQuantity]]</f>
        <v>693.75</v>
      </c>
      <c r="AG11489">
        <f>IF(MIS[[#This Row],[OrderSide]]="SELL",MIS[[#This Row],[VALUE]]-MIS[[#This Row],[LIVE_VALUE]],MIS[[#This Row],[LIVE_VALUE]]-MIS[[#This Row],[VALUE]])</f>
        <v>-33.75</v>
      </c>
      <c r="AH11489" t="str" cm="1">
        <f t="array" ref="AH114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89" t="str">
        <f>MIS[[#This Row],[TRADING SYMBOL]]</f>
        <v>NIFTY2552223750PE</v>
      </c>
      <c r="AJ11489" t="str">
        <f>IF(RIGHT(MIS[[#This Row],[Main/Hedge]],4)="MAIN","MAIN","HEDGE")</f>
        <v>HEDGE</v>
      </c>
      <c r="AK11489" t="str" cm="1">
        <f t="array" ref="AK11489">_xlfn._xlws.FILTER(Table4[Column1],ISNUMBER(SEARCH(Table4[Column1],MIS[[#This Row],[OrderUniqueIdentifier]])),"")</f>
        <v>LONGSHORT</v>
      </c>
    </row>
    <row r="11490" spans="1:37" x14ac:dyDescent="0.2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>
        <f>_xlfn.XLOOKUP(MIS[[#This Row],[TRADING SYMBOL]],[1]Sheet1!$D:$D,[1]Sheet1!$C:$C)</f>
        <v>9.25</v>
      </c>
      <c r="AE11490">
        <f>MIS[[#This Row],[OrderAverageTradedPrice]]*MIS[[#This Row],[OrderQuantity]]</f>
        <v>656.25</v>
      </c>
      <c r="AF11490">
        <f>MIS[[#This Row],[LTP]]*MIS[[#This Row],[OrderQuantity]]</f>
        <v>693.75</v>
      </c>
      <c r="AG11490">
        <f>IF(MIS[[#This Row],[OrderSide]]="SELL",MIS[[#This Row],[VALUE]]-MIS[[#This Row],[LIVE_VALUE]],MIS[[#This Row],[LIVE_VALUE]]-MIS[[#This Row],[VALUE]])</f>
        <v>-37.5</v>
      </c>
      <c r="AH11490" t="str" cm="1">
        <f t="array" ref="AH114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0" t="str">
        <f>MIS[[#This Row],[TRADING SYMBOL]]</f>
        <v>NIFTY2552223750PE</v>
      </c>
      <c r="AJ11490" t="str">
        <f>IF(RIGHT(MIS[[#This Row],[Main/Hedge]],4)="MAIN","MAIN","HEDGE")</f>
        <v>HEDGE</v>
      </c>
      <c r="AK11490" t="str" cm="1">
        <f t="array" ref="AK11490">_xlfn._xlws.FILTER(Table4[Column1],ISNUMBER(SEARCH(Table4[Column1],MIS[[#This Row],[OrderUniqueIdentifier]])),"")</f>
        <v>LONGSHORT</v>
      </c>
    </row>
    <row r="11491" spans="1:37" x14ac:dyDescent="0.2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>
        <f>_xlfn.XLOOKUP(MIS[[#This Row],[TRADING SYMBOL]],[1]Sheet1!$D:$D,[1]Sheet1!$C:$C)</f>
        <v>36.1</v>
      </c>
      <c r="AE11491">
        <f>MIS[[#This Row],[OrderAverageTradedPrice]]*MIS[[#This Row],[OrderQuantity]]</f>
        <v>694</v>
      </c>
      <c r="AF11491">
        <f>MIS[[#This Row],[LTP]]*MIS[[#This Row],[OrderQuantity]]</f>
        <v>722</v>
      </c>
      <c r="AG11491">
        <f>IF(MIS[[#This Row],[OrderSide]]="SELL",MIS[[#This Row],[VALUE]]-MIS[[#This Row],[LIVE_VALUE]],MIS[[#This Row],[LIVE_VALUE]]-MIS[[#This Row],[VALUE]])</f>
        <v>-28</v>
      </c>
      <c r="AH11491" t="str" cm="1">
        <f t="array" ref="AH114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1" t="str">
        <f>MIS[[#This Row],[TRADING SYMBOL]]</f>
        <v>SENSEX2552079900PE</v>
      </c>
      <c r="AJ11491" t="str">
        <f>IF(RIGHT(MIS[[#This Row],[Main/Hedge]],4)="MAIN","MAIN","HEDGE")</f>
        <v>HEDGE</v>
      </c>
      <c r="AK11491" t="str" cm="1">
        <f t="array" ref="AK11491">_xlfn._xlws.FILTER(Table4[Column1],ISNUMBER(SEARCH(Table4[Column1],MIS[[#This Row],[OrderUniqueIdentifier]])),"")</f>
        <v>LONGSHORT</v>
      </c>
    </row>
    <row r="11492" spans="1:37" x14ac:dyDescent="0.2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>
        <f>_xlfn.XLOOKUP(MIS[[#This Row],[TRADING SYMBOL]],[1]Sheet1!$D:$D,[1]Sheet1!$C:$C)</f>
        <v>36.1</v>
      </c>
      <c r="AE11492">
        <f>MIS[[#This Row],[OrderAverageTradedPrice]]*MIS[[#This Row],[OrderQuantity]]</f>
        <v>693</v>
      </c>
      <c r="AF11492">
        <f>MIS[[#This Row],[LTP]]*MIS[[#This Row],[OrderQuantity]]</f>
        <v>722</v>
      </c>
      <c r="AG11492">
        <f>IF(MIS[[#This Row],[OrderSide]]="SELL",MIS[[#This Row],[VALUE]]-MIS[[#This Row],[LIVE_VALUE]],MIS[[#This Row],[LIVE_VALUE]]-MIS[[#This Row],[VALUE]])</f>
        <v>-29</v>
      </c>
      <c r="AH11492" t="str" cm="1">
        <f t="array" ref="AH114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2" t="str">
        <f>MIS[[#This Row],[TRADING SYMBOL]]</f>
        <v>SENSEX2552079900PE</v>
      </c>
      <c r="AJ11492" t="str">
        <f>IF(RIGHT(MIS[[#This Row],[Main/Hedge]],4)="MAIN","MAIN","HEDGE")</f>
        <v>HEDGE</v>
      </c>
      <c r="AK11492" t="str" cm="1">
        <f t="array" ref="AK11492">_xlfn._xlws.FILTER(Table4[Column1],ISNUMBER(SEARCH(Table4[Column1],MIS[[#This Row],[OrderUniqueIdentifier]])),"")</f>
        <v>LONGSHORT</v>
      </c>
    </row>
    <row r="11493" spans="1:37" x14ac:dyDescent="0.2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>
        <f>_xlfn.XLOOKUP(MIS[[#This Row],[TRADING SYMBOL]],[1]Sheet1!$D:$D,[1]Sheet1!$C:$C)</f>
        <v>36.1</v>
      </c>
      <c r="AE11493">
        <f>MIS[[#This Row],[OrderAverageTradedPrice]]*MIS[[#This Row],[OrderQuantity]]</f>
        <v>693</v>
      </c>
      <c r="AF11493">
        <f>MIS[[#This Row],[LTP]]*MIS[[#This Row],[OrderQuantity]]</f>
        <v>722</v>
      </c>
      <c r="AG11493">
        <f>IF(MIS[[#This Row],[OrderSide]]="SELL",MIS[[#This Row],[VALUE]]-MIS[[#This Row],[LIVE_VALUE]],MIS[[#This Row],[LIVE_VALUE]]-MIS[[#This Row],[VALUE]])</f>
        <v>-29</v>
      </c>
      <c r="AH11493" t="str" cm="1">
        <f t="array" ref="AH114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3" t="str">
        <f>MIS[[#This Row],[TRADING SYMBOL]]</f>
        <v>SENSEX2552079900PE</v>
      </c>
      <c r="AJ11493" t="str">
        <f>IF(RIGHT(MIS[[#This Row],[Main/Hedge]],4)="MAIN","MAIN","HEDGE")</f>
        <v>HEDGE</v>
      </c>
      <c r="AK11493" t="str" cm="1">
        <f t="array" ref="AK11493">_xlfn._xlws.FILTER(Table4[Column1],ISNUMBER(SEARCH(Table4[Column1],MIS[[#This Row],[OrderUniqueIdentifier]])),"")</f>
        <v>LONGSHORT</v>
      </c>
    </row>
    <row r="11494" spans="1:37" x14ac:dyDescent="0.2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>
        <f>_xlfn.XLOOKUP(MIS[[#This Row],[TRADING SYMBOL]],[1]Sheet1!$D:$D,[1]Sheet1!$C:$C)</f>
        <v>9.25</v>
      </c>
      <c r="AE11494">
        <f>MIS[[#This Row],[OrderAverageTradedPrice]]*MIS[[#This Row],[OrderQuantity]]</f>
        <v>660</v>
      </c>
      <c r="AF11494">
        <f>MIS[[#This Row],[LTP]]*MIS[[#This Row],[OrderQuantity]]</f>
        <v>693.75</v>
      </c>
      <c r="AG11494">
        <f>IF(MIS[[#This Row],[OrderSide]]="SELL",MIS[[#This Row],[VALUE]]-MIS[[#This Row],[LIVE_VALUE]],MIS[[#This Row],[LIVE_VALUE]]-MIS[[#This Row],[VALUE]])</f>
        <v>-33.75</v>
      </c>
      <c r="AH11494" t="str" cm="1">
        <f t="array" ref="AH114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4" t="str">
        <f>MIS[[#This Row],[TRADING SYMBOL]]</f>
        <v>NIFTY2552223750PE</v>
      </c>
      <c r="AJ11494" t="str">
        <f>IF(RIGHT(MIS[[#This Row],[Main/Hedge]],4)="MAIN","MAIN","HEDGE")</f>
        <v>HEDGE</v>
      </c>
      <c r="AK11494" t="str" cm="1">
        <f t="array" ref="AK11494">_xlfn._xlws.FILTER(Table4[Column1],ISNUMBER(SEARCH(Table4[Column1],MIS[[#This Row],[OrderUniqueIdentifier]])),"")</f>
        <v>LONGSHORT</v>
      </c>
    </row>
    <row r="11495" spans="1:37" x14ac:dyDescent="0.2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>
        <f>_xlfn.XLOOKUP(MIS[[#This Row],[TRADING SYMBOL]],[1]Sheet1!$D:$D,[1]Sheet1!$C:$C)</f>
        <v>36.1</v>
      </c>
      <c r="AE11495">
        <f>MIS[[#This Row],[OrderAverageTradedPrice]]*MIS[[#This Row],[OrderQuantity]]</f>
        <v>1388</v>
      </c>
      <c r="AF11495">
        <f>MIS[[#This Row],[LTP]]*MIS[[#This Row],[OrderQuantity]]</f>
        <v>1444</v>
      </c>
      <c r="AG11495">
        <f>IF(MIS[[#This Row],[OrderSide]]="SELL",MIS[[#This Row],[VALUE]]-MIS[[#This Row],[LIVE_VALUE]],MIS[[#This Row],[LIVE_VALUE]]-MIS[[#This Row],[VALUE]])</f>
        <v>-56</v>
      </c>
      <c r="AH11495" t="str" cm="1">
        <f t="array" ref="AH114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5" t="str">
        <f>MIS[[#This Row],[TRADING SYMBOL]]</f>
        <v>SENSEX2552079900PE</v>
      </c>
      <c r="AJ11495" t="str">
        <f>IF(RIGHT(MIS[[#This Row],[Main/Hedge]],4)="MAIN","MAIN","HEDGE")</f>
        <v>HEDGE</v>
      </c>
      <c r="AK11495" t="str" cm="1">
        <f t="array" ref="AK11495">_xlfn._xlws.FILTER(Table4[Column1],ISNUMBER(SEARCH(Table4[Column1],MIS[[#This Row],[OrderUniqueIdentifier]])),"")</f>
        <v>LONGSHORT</v>
      </c>
    </row>
    <row r="11496" spans="1:37" x14ac:dyDescent="0.2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>
        <f>_xlfn.XLOOKUP(MIS[[#This Row],[TRADING SYMBOL]],[1]Sheet1!$D:$D,[1]Sheet1!$C:$C)</f>
        <v>36.1</v>
      </c>
      <c r="AE11496">
        <f>MIS[[#This Row],[OrderAverageTradedPrice]]*MIS[[#This Row],[OrderQuantity]]</f>
        <v>6940.0000000000009</v>
      </c>
      <c r="AF11496">
        <f>MIS[[#This Row],[LTP]]*MIS[[#This Row],[OrderQuantity]]</f>
        <v>7220</v>
      </c>
      <c r="AG11496">
        <f>IF(MIS[[#This Row],[OrderSide]]="SELL",MIS[[#This Row],[VALUE]]-MIS[[#This Row],[LIVE_VALUE]],MIS[[#This Row],[LIVE_VALUE]]-MIS[[#This Row],[VALUE]])</f>
        <v>-279.99999999999909</v>
      </c>
      <c r="AH11496" t="str" cm="1">
        <f t="array" ref="AH114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6" t="str">
        <f>MIS[[#This Row],[TRADING SYMBOL]]</f>
        <v>SENSEX2552079900PE</v>
      </c>
      <c r="AJ11496" t="str">
        <f>IF(RIGHT(MIS[[#This Row],[Main/Hedge]],4)="MAIN","MAIN","HEDGE")</f>
        <v>HEDGE</v>
      </c>
      <c r="AK11496" t="str" cm="1">
        <f t="array" ref="AK11496">_xlfn._xlws.FILTER(Table4[Column1],ISNUMBER(SEARCH(Table4[Column1],MIS[[#This Row],[OrderUniqueIdentifier]])),"")</f>
        <v>LONGSHORT</v>
      </c>
    </row>
    <row r="11497" spans="1:37" x14ac:dyDescent="0.2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>
        <f>_xlfn.XLOOKUP(MIS[[#This Row],[TRADING SYMBOL]],[1]Sheet1!$D:$D,[1]Sheet1!$C:$C)</f>
        <v>9.25</v>
      </c>
      <c r="AE11497">
        <f>MIS[[#This Row],[OrderAverageTradedPrice]]*MIS[[#This Row],[OrderQuantity]]</f>
        <v>3937.5</v>
      </c>
      <c r="AF11497">
        <f>MIS[[#This Row],[LTP]]*MIS[[#This Row],[OrderQuantity]]</f>
        <v>4162.5</v>
      </c>
      <c r="AG11497">
        <f>IF(MIS[[#This Row],[OrderSide]]="SELL",MIS[[#This Row],[VALUE]]-MIS[[#This Row],[LIVE_VALUE]],MIS[[#This Row],[LIVE_VALUE]]-MIS[[#This Row],[VALUE]])</f>
        <v>-225</v>
      </c>
      <c r="AH11497" t="str" cm="1">
        <f t="array" ref="AH114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7" t="str">
        <f>MIS[[#This Row],[TRADING SYMBOL]]</f>
        <v>NIFTY2552223750PE</v>
      </c>
      <c r="AJ11497" t="str">
        <f>IF(RIGHT(MIS[[#This Row],[Main/Hedge]],4)="MAIN","MAIN","HEDGE")</f>
        <v>HEDGE</v>
      </c>
      <c r="AK11497" t="str" cm="1">
        <f t="array" ref="AK11497">_xlfn._xlws.FILTER(Table4[Column1],ISNUMBER(SEARCH(Table4[Column1],MIS[[#This Row],[OrderUniqueIdentifier]])),"")</f>
        <v>LONGSHORT</v>
      </c>
    </row>
    <row r="11498" spans="1:37" x14ac:dyDescent="0.2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>
        <f>_xlfn.XLOOKUP(MIS[[#This Row],[TRADING SYMBOL]],[1]Sheet1!$D:$D,[1]Sheet1!$C:$C)</f>
        <v>36.1</v>
      </c>
      <c r="AE11498">
        <f>MIS[[#This Row],[OrderAverageTradedPrice]]*MIS[[#This Row],[OrderQuantity]]</f>
        <v>11790.000000000002</v>
      </c>
      <c r="AF11498">
        <f>MIS[[#This Row],[LTP]]*MIS[[#This Row],[OrderQuantity]]</f>
        <v>12274</v>
      </c>
      <c r="AG11498">
        <f>IF(MIS[[#This Row],[OrderSide]]="SELL",MIS[[#This Row],[VALUE]]-MIS[[#This Row],[LIVE_VALUE]],MIS[[#This Row],[LIVE_VALUE]]-MIS[[#This Row],[VALUE]])</f>
        <v>-483.99999999999818</v>
      </c>
      <c r="AH11498" t="str" cm="1">
        <f t="array" ref="AH114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8" t="str">
        <f>MIS[[#This Row],[TRADING SYMBOL]]</f>
        <v>SENSEX2552079900PE</v>
      </c>
      <c r="AJ11498" t="str">
        <f>IF(RIGHT(MIS[[#This Row],[Main/Hedge]],4)="MAIN","MAIN","HEDGE")</f>
        <v>HEDGE</v>
      </c>
      <c r="AK11498" t="str" cm="1">
        <f t="array" ref="AK11498">_xlfn._xlws.FILTER(Table4[Column1],ISNUMBER(SEARCH(Table4[Column1],MIS[[#This Row],[OrderUniqueIdentifier]])),"")</f>
        <v>LONGSHORT</v>
      </c>
    </row>
    <row r="11499" spans="1:37" x14ac:dyDescent="0.2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>
        <f>_xlfn.XLOOKUP(MIS[[#This Row],[TRADING SYMBOL]],[1]Sheet1!$D:$D,[1]Sheet1!$C:$C)</f>
        <v>9.25</v>
      </c>
      <c r="AE11499">
        <f>MIS[[#This Row],[OrderAverageTradedPrice]]*MIS[[#This Row],[OrderQuantity]]</f>
        <v>7260.0000000000009</v>
      </c>
      <c r="AF11499">
        <f>MIS[[#This Row],[LTP]]*MIS[[#This Row],[OrderQuantity]]</f>
        <v>7631.25</v>
      </c>
      <c r="AG11499">
        <f>IF(MIS[[#This Row],[OrderSide]]="SELL",MIS[[#This Row],[VALUE]]-MIS[[#This Row],[LIVE_VALUE]],MIS[[#This Row],[LIVE_VALUE]]-MIS[[#This Row],[VALUE]])</f>
        <v>-371.24999999999909</v>
      </c>
      <c r="AH11499" t="str" cm="1">
        <f t="array" ref="AH114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499" t="str">
        <f>MIS[[#This Row],[TRADING SYMBOL]]</f>
        <v>NIFTY2552223750PE</v>
      </c>
      <c r="AJ11499" t="str">
        <f>IF(RIGHT(MIS[[#This Row],[Main/Hedge]],4)="MAIN","MAIN","HEDGE")</f>
        <v>HEDGE</v>
      </c>
      <c r="AK11499" t="str" cm="1">
        <f t="array" ref="AK11499">_xlfn._xlws.FILTER(Table4[Column1],ISNUMBER(SEARCH(Table4[Column1],MIS[[#This Row],[OrderUniqueIdentifier]])),"")</f>
        <v>LONGSHORT</v>
      </c>
    </row>
    <row r="11500" spans="1:37" x14ac:dyDescent="0.2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>
        <f>_xlfn.XLOOKUP(MIS[[#This Row],[TRADING SYMBOL]],[1]Sheet1!$D:$D,[1]Sheet1!$C:$C)</f>
        <v>36.1</v>
      </c>
      <c r="AE11500">
        <f>MIS[[#This Row],[OrderAverageTradedPrice]]*MIS[[#This Row],[OrderQuantity]]</f>
        <v>692</v>
      </c>
      <c r="AF11500">
        <f>MIS[[#This Row],[LTP]]*MIS[[#This Row],[OrderQuantity]]</f>
        <v>722</v>
      </c>
      <c r="AG11500">
        <f>IF(MIS[[#This Row],[OrderSide]]="SELL",MIS[[#This Row],[VALUE]]-MIS[[#This Row],[LIVE_VALUE]],MIS[[#This Row],[LIVE_VALUE]]-MIS[[#This Row],[VALUE]])</f>
        <v>-30</v>
      </c>
      <c r="AH11500" t="str" cm="1">
        <f t="array" ref="AH115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0" t="str">
        <f>MIS[[#This Row],[TRADING SYMBOL]]</f>
        <v>SENSEX2552079900PE</v>
      </c>
      <c r="AJ11500" t="str">
        <f>IF(RIGHT(MIS[[#This Row],[Main/Hedge]],4)="MAIN","MAIN","HEDGE")</f>
        <v>HEDGE</v>
      </c>
      <c r="AK11500" t="str" cm="1">
        <f t="array" ref="AK11500">_xlfn._xlws.FILTER(Table4[Column1],ISNUMBER(SEARCH(Table4[Column1],MIS[[#This Row],[OrderUniqueIdentifier]])),"")</f>
        <v>LONGSHORT</v>
      </c>
    </row>
    <row r="11501" spans="1:37" x14ac:dyDescent="0.2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>
        <f>_xlfn.XLOOKUP(MIS[[#This Row],[TRADING SYMBOL]],[1]Sheet1!$D:$D,[1]Sheet1!$C:$C)</f>
        <v>36.1</v>
      </c>
      <c r="AE11501">
        <f>MIS[[#This Row],[OrderAverageTradedPrice]]*MIS[[#This Row],[OrderQuantity]]</f>
        <v>694</v>
      </c>
      <c r="AF11501">
        <f>MIS[[#This Row],[LTP]]*MIS[[#This Row],[OrderQuantity]]</f>
        <v>722</v>
      </c>
      <c r="AG11501">
        <f>IF(MIS[[#This Row],[OrderSide]]="SELL",MIS[[#This Row],[VALUE]]-MIS[[#This Row],[LIVE_VALUE]],MIS[[#This Row],[LIVE_VALUE]]-MIS[[#This Row],[VALUE]])</f>
        <v>-28</v>
      </c>
      <c r="AH11501" t="str" cm="1">
        <f t="array" ref="AH115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1" t="str">
        <f>MIS[[#This Row],[TRADING SYMBOL]]</f>
        <v>SENSEX2552079900PE</v>
      </c>
      <c r="AJ11501" t="str">
        <f>IF(RIGHT(MIS[[#This Row],[Main/Hedge]],4)="MAIN","MAIN","HEDGE")</f>
        <v>HEDGE</v>
      </c>
      <c r="AK11501" t="str" cm="1">
        <f t="array" ref="AK11501">_xlfn._xlws.FILTER(Table4[Column1],ISNUMBER(SEARCH(Table4[Column1],MIS[[#This Row],[OrderUniqueIdentifier]])),"")</f>
        <v>LONGSHORT</v>
      </c>
    </row>
    <row r="11502" spans="1:37" x14ac:dyDescent="0.2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>
        <f>_xlfn.XLOOKUP(MIS[[#This Row],[TRADING SYMBOL]],[1]Sheet1!$D:$D,[1]Sheet1!$C:$C)</f>
        <v>36.1</v>
      </c>
      <c r="AE11502">
        <f>MIS[[#This Row],[OrderAverageTradedPrice]]*MIS[[#This Row],[OrderQuantity]]</f>
        <v>694</v>
      </c>
      <c r="AF11502">
        <f>MIS[[#This Row],[LTP]]*MIS[[#This Row],[OrderQuantity]]</f>
        <v>722</v>
      </c>
      <c r="AG11502">
        <f>IF(MIS[[#This Row],[OrderSide]]="SELL",MIS[[#This Row],[VALUE]]-MIS[[#This Row],[LIVE_VALUE]],MIS[[#This Row],[LIVE_VALUE]]-MIS[[#This Row],[VALUE]])</f>
        <v>-28</v>
      </c>
      <c r="AH11502" t="str" cm="1">
        <f t="array" ref="AH115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2" t="str">
        <f>MIS[[#This Row],[TRADING SYMBOL]]</f>
        <v>SENSEX2552079900PE</v>
      </c>
      <c r="AJ11502" t="str">
        <f>IF(RIGHT(MIS[[#This Row],[Main/Hedge]],4)="MAIN","MAIN","HEDGE")</f>
        <v>HEDGE</v>
      </c>
      <c r="AK11502" t="str" cm="1">
        <f t="array" ref="AK11502">_xlfn._xlws.FILTER(Table4[Column1],ISNUMBER(SEARCH(Table4[Column1],MIS[[#This Row],[OrderUniqueIdentifier]])),"")</f>
        <v>LONGSHORT</v>
      </c>
    </row>
    <row r="11503" spans="1:37" x14ac:dyDescent="0.2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>
        <f>_xlfn.XLOOKUP(MIS[[#This Row],[TRADING SYMBOL]],[1]Sheet1!$D:$D,[1]Sheet1!$C:$C)</f>
        <v>36.1</v>
      </c>
      <c r="AE11503">
        <f>MIS[[#This Row],[OrderAverageTradedPrice]]*MIS[[#This Row],[OrderQuantity]]</f>
        <v>693</v>
      </c>
      <c r="AF11503">
        <f>MIS[[#This Row],[LTP]]*MIS[[#This Row],[OrderQuantity]]</f>
        <v>722</v>
      </c>
      <c r="AG11503">
        <f>IF(MIS[[#This Row],[OrderSide]]="SELL",MIS[[#This Row],[VALUE]]-MIS[[#This Row],[LIVE_VALUE]],MIS[[#This Row],[LIVE_VALUE]]-MIS[[#This Row],[VALUE]])</f>
        <v>-29</v>
      </c>
      <c r="AH11503" t="str" cm="1">
        <f t="array" ref="AH115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3" t="str">
        <f>MIS[[#This Row],[TRADING SYMBOL]]</f>
        <v>SENSEX2552079900PE</v>
      </c>
      <c r="AJ11503" t="str">
        <f>IF(RIGHT(MIS[[#This Row],[Main/Hedge]],4)="MAIN","MAIN","HEDGE")</f>
        <v>HEDGE</v>
      </c>
      <c r="AK11503" t="str" cm="1">
        <f t="array" ref="AK11503">_xlfn._xlws.FILTER(Table4[Column1],ISNUMBER(SEARCH(Table4[Column1],MIS[[#This Row],[OrderUniqueIdentifier]])),"")</f>
        <v>LONGSHORT</v>
      </c>
    </row>
    <row r="11504" spans="1:37" x14ac:dyDescent="0.2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>
        <f>_xlfn.XLOOKUP(MIS[[#This Row],[TRADING SYMBOL]],[1]Sheet1!$D:$D,[1]Sheet1!$C:$C)</f>
        <v>36.1</v>
      </c>
      <c r="AE11504">
        <f>MIS[[#This Row],[OrderAverageTradedPrice]]*MIS[[#This Row],[OrderQuantity]]</f>
        <v>694</v>
      </c>
      <c r="AF11504">
        <f>MIS[[#This Row],[LTP]]*MIS[[#This Row],[OrderQuantity]]</f>
        <v>722</v>
      </c>
      <c r="AG11504">
        <f>IF(MIS[[#This Row],[OrderSide]]="SELL",MIS[[#This Row],[VALUE]]-MIS[[#This Row],[LIVE_VALUE]],MIS[[#This Row],[LIVE_VALUE]]-MIS[[#This Row],[VALUE]])</f>
        <v>-28</v>
      </c>
      <c r="AH11504" t="str" cm="1">
        <f t="array" ref="AH115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4" t="str">
        <f>MIS[[#This Row],[TRADING SYMBOL]]</f>
        <v>SENSEX2552079900PE</v>
      </c>
      <c r="AJ11504" t="str">
        <f>IF(RIGHT(MIS[[#This Row],[Main/Hedge]],4)="MAIN","MAIN","HEDGE")</f>
        <v>HEDGE</v>
      </c>
      <c r="AK11504" t="str" cm="1">
        <f t="array" ref="AK11504">_xlfn._xlws.FILTER(Table4[Column1],ISNUMBER(SEARCH(Table4[Column1],MIS[[#This Row],[OrderUniqueIdentifier]])),"")</f>
        <v>LONGSHORT</v>
      </c>
    </row>
    <row r="11505" spans="1:37" x14ac:dyDescent="0.2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>
        <f>_xlfn.XLOOKUP(MIS[[#This Row],[TRADING SYMBOL]],[1]Sheet1!$D:$D,[1]Sheet1!$C:$C)</f>
        <v>9.25</v>
      </c>
      <c r="AE11505">
        <f>MIS[[#This Row],[OrderAverageTradedPrice]]*MIS[[#This Row],[OrderQuantity]]</f>
        <v>3960.0000000000005</v>
      </c>
      <c r="AF11505">
        <f>MIS[[#This Row],[LTP]]*MIS[[#This Row],[OrderQuantity]]</f>
        <v>4162.5</v>
      </c>
      <c r="AG11505">
        <f>IF(MIS[[#This Row],[OrderSide]]="SELL",MIS[[#This Row],[VALUE]]-MIS[[#This Row],[LIVE_VALUE]],MIS[[#This Row],[LIVE_VALUE]]-MIS[[#This Row],[VALUE]])</f>
        <v>-202.49999999999955</v>
      </c>
      <c r="AH11505" t="str" cm="1">
        <f t="array" ref="AH115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5" t="str">
        <f>MIS[[#This Row],[TRADING SYMBOL]]</f>
        <v>NIFTY2552223750PE</v>
      </c>
      <c r="AJ11505" t="str">
        <f>IF(RIGHT(MIS[[#This Row],[Main/Hedge]],4)="MAIN","MAIN","HEDGE")</f>
        <v>HEDGE</v>
      </c>
      <c r="AK11505" t="str" cm="1">
        <f t="array" ref="AK11505">_xlfn._xlws.FILTER(Table4[Column1],ISNUMBER(SEARCH(Table4[Column1],MIS[[#This Row],[OrderUniqueIdentifier]])),"")</f>
        <v>LONGSHORT</v>
      </c>
    </row>
    <row r="11506" spans="1:37" x14ac:dyDescent="0.2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>
        <f>_xlfn.XLOOKUP(MIS[[#This Row],[TRADING SYMBOL]],[1]Sheet1!$D:$D,[1]Sheet1!$C:$C)</f>
        <v>9.25</v>
      </c>
      <c r="AE11506">
        <f>MIS[[#This Row],[OrderAverageTradedPrice]]*MIS[[#This Row],[OrderQuantity]]</f>
        <v>1320</v>
      </c>
      <c r="AF11506">
        <f>MIS[[#This Row],[LTP]]*MIS[[#This Row],[OrderQuantity]]</f>
        <v>1387.5</v>
      </c>
      <c r="AG11506">
        <f>IF(MIS[[#This Row],[OrderSide]]="SELL",MIS[[#This Row],[VALUE]]-MIS[[#This Row],[LIVE_VALUE]],MIS[[#This Row],[LIVE_VALUE]]-MIS[[#This Row],[VALUE]])</f>
        <v>-67.5</v>
      </c>
      <c r="AH11506" t="str" cm="1">
        <f t="array" ref="AH115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6" t="str">
        <f>MIS[[#This Row],[TRADING SYMBOL]]</f>
        <v>NIFTY2552223750PE</v>
      </c>
      <c r="AJ11506" t="str">
        <f>IF(RIGHT(MIS[[#This Row],[Main/Hedge]],4)="MAIN","MAIN","HEDGE")</f>
        <v>HEDGE</v>
      </c>
      <c r="AK11506" t="str" cm="1">
        <f t="array" ref="AK11506">_xlfn._xlws.FILTER(Table4[Column1],ISNUMBER(SEARCH(Table4[Column1],MIS[[#This Row],[OrderUniqueIdentifier]])),"")</f>
        <v>LONGSHORT</v>
      </c>
    </row>
    <row r="11507" spans="1:37" x14ac:dyDescent="0.2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>
        <f>_xlfn.XLOOKUP(MIS[[#This Row],[TRADING SYMBOL]],[1]Sheet1!$D:$D,[1]Sheet1!$C:$C)</f>
        <v>36.1</v>
      </c>
      <c r="AE11507">
        <f>MIS[[#This Row],[OrderAverageTradedPrice]]*MIS[[#This Row],[OrderQuantity]]</f>
        <v>2082</v>
      </c>
      <c r="AF11507">
        <f>MIS[[#This Row],[LTP]]*MIS[[#This Row],[OrderQuantity]]</f>
        <v>2166</v>
      </c>
      <c r="AG11507">
        <f>IF(MIS[[#This Row],[OrderSide]]="SELL",MIS[[#This Row],[VALUE]]-MIS[[#This Row],[LIVE_VALUE]],MIS[[#This Row],[LIVE_VALUE]]-MIS[[#This Row],[VALUE]])</f>
        <v>-84</v>
      </c>
      <c r="AH11507" t="str" cm="1">
        <f t="array" ref="AH115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7" t="str">
        <f>MIS[[#This Row],[TRADING SYMBOL]]</f>
        <v>SENSEX2552079900PE</v>
      </c>
      <c r="AJ11507" t="str">
        <f>IF(RIGHT(MIS[[#This Row],[Main/Hedge]],4)="MAIN","MAIN","HEDGE")</f>
        <v>HEDGE</v>
      </c>
      <c r="AK11507" t="str" cm="1">
        <f t="array" ref="AK11507">_xlfn._xlws.FILTER(Table4[Column1],ISNUMBER(SEARCH(Table4[Column1],MIS[[#This Row],[OrderUniqueIdentifier]])),"")</f>
        <v>LONGSHORT</v>
      </c>
    </row>
    <row r="11508" spans="1:37" x14ac:dyDescent="0.2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>
        <f>_xlfn.XLOOKUP(MIS[[#This Row],[TRADING SYMBOL]],[1]Sheet1!$D:$D,[1]Sheet1!$C:$C)</f>
        <v>36.1</v>
      </c>
      <c r="AE11508">
        <f>MIS[[#This Row],[OrderAverageTradedPrice]]*MIS[[#This Row],[OrderQuantity]]</f>
        <v>13167</v>
      </c>
      <c r="AF11508">
        <f>MIS[[#This Row],[LTP]]*MIS[[#This Row],[OrderQuantity]]</f>
        <v>13718</v>
      </c>
      <c r="AG11508">
        <f>IF(MIS[[#This Row],[OrderSide]]="SELL",MIS[[#This Row],[VALUE]]-MIS[[#This Row],[LIVE_VALUE]],MIS[[#This Row],[LIVE_VALUE]]-MIS[[#This Row],[VALUE]])</f>
        <v>-551</v>
      </c>
      <c r="AH11508" t="str" cm="1">
        <f t="array" ref="AH115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8" t="str">
        <f>MIS[[#This Row],[TRADING SYMBOL]]</f>
        <v>SENSEX2552079900PE</v>
      </c>
      <c r="AJ11508" t="str">
        <f>IF(RIGHT(MIS[[#This Row],[Main/Hedge]],4)="MAIN","MAIN","HEDGE")</f>
        <v>HEDGE</v>
      </c>
      <c r="AK11508" t="str" cm="1">
        <f t="array" ref="AK11508">_xlfn._xlws.FILTER(Table4[Column1],ISNUMBER(SEARCH(Table4[Column1],MIS[[#This Row],[OrderUniqueIdentifier]])),"")</f>
        <v>LONGSHORT</v>
      </c>
    </row>
    <row r="11509" spans="1:37" x14ac:dyDescent="0.2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>
        <f>_xlfn.XLOOKUP(MIS[[#This Row],[TRADING SYMBOL]],[1]Sheet1!$D:$D,[1]Sheet1!$C:$C)</f>
        <v>9.25</v>
      </c>
      <c r="AE11509">
        <f>MIS[[#This Row],[OrderAverageTradedPrice]]*MIS[[#This Row],[OrderQuantity]]</f>
        <v>8580</v>
      </c>
      <c r="AF11509">
        <f>MIS[[#This Row],[LTP]]*MIS[[#This Row],[OrderQuantity]]</f>
        <v>9018.75</v>
      </c>
      <c r="AG11509">
        <f>IF(MIS[[#This Row],[OrderSide]]="SELL",MIS[[#This Row],[VALUE]]-MIS[[#This Row],[LIVE_VALUE]],MIS[[#This Row],[LIVE_VALUE]]-MIS[[#This Row],[VALUE]])</f>
        <v>-438.75</v>
      </c>
      <c r="AH11509" t="str" cm="1">
        <f t="array" ref="AH115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09" t="str">
        <f>MIS[[#This Row],[TRADING SYMBOL]]</f>
        <v>NIFTY2552223750PE</v>
      </c>
      <c r="AJ11509" t="str">
        <f>IF(RIGHT(MIS[[#This Row],[Main/Hedge]],4)="MAIN","MAIN","HEDGE")</f>
        <v>HEDGE</v>
      </c>
      <c r="AK11509" t="str" cm="1">
        <f t="array" ref="AK11509">_xlfn._xlws.FILTER(Table4[Column1],ISNUMBER(SEARCH(Table4[Column1],MIS[[#This Row],[OrderUniqueIdentifier]])),"")</f>
        <v>LONGSHORT</v>
      </c>
    </row>
    <row r="11510" spans="1:37" x14ac:dyDescent="0.2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>
        <f>_xlfn.XLOOKUP(MIS[[#This Row],[TRADING SYMBOL]],[1]Sheet1!$D:$D,[1]Sheet1!$C:$C)</f>
        <v>9.25</v>
      </c>
      <c r="AE11510">
        <f>MIS[[#This Row],[OrderAverageTradedPrice]]*MIS[[#This Row],[OrderQuantity]]</f>
        <v>1320</v>
      </c>
      <c r="AF11510">
        <f>MIS[[#This Row],[LTP]]*MIS[[#This Row],[OrderQuantity]]</f>
        <v>1387.5</v>
      </c>
      <c r="AG11510">
        <f>IF(MIS[[#This Row],[OrderSide]]="SELL",MIS[[#This Row],[VALUE]]-MIS[[#This Row],[LIVE_VALUE]],MIS[[#This Row],[LIVE_VALUE]]-MIS[[#This Row],[VALUE]])</f>
        <v>-67.5</v>
      </c>
      <c r="AH11510" t="str" cm="1">
        <f t="array" ref="AH115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0" t="str">
        <f>MIS[[#This Row],[TRADING SYMBOL]]</f>
        <v>NIFTY2552223750PE</v>
      </c>
      <c r="AJ11510" t="str">
        <f>IF(RIGHT(MIS[[#This Row],[Main/Hedge]],4)="MAIN","MAIN","HEDGE")</f>
        <v>HEDGE</v>
      </c>
      <c r="AK11510" t="str" cm="1">
        <f t="array" ref="AK11510">_xlfn._xlws.FILTER(Table4[Column1],ISNUMBER(SEARCH(Table4[Column1],MIS[[#This Row],[OrderUniqueIdentifier]])),"")</f>
        <v>LONGSHORT</v>
      </c>
    </row>
    <row r="11511" spans="1:37" x14ac:dyDescent="0.2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>
        <f>_xlfn.XLOOKUP(MIS[[#This Row],[TRADING SYMBOL]],[1]Sheet1!$D:$D,[1]Sheet1!$C:$C)</f>
        <v>36.1</v>
      </c>
      <c r="AE11511">
        <f>MIS[[#This Row],[OrderAverageTradedPrice]]*MIS[[#This Row],[OrderQuantity]]</f>
        <v>1388</v>
      </c>
      <c r="AF11511">
        <f>MIS[[#This Row],[LTP]]*MIS[[#This Row],[OrderQuantity]]</f>
        <v>1444</v>
      </c>
      <c r="AG11511">
        <f>IF(MIS[[#This Row],[OrderSide]]="SELL",MIS[[#This Row],[VALUE]]-MIS[[#This Row],[LIVE_VALUE]],MIS[[#This Row],[LIVE_VALUE]]-MIS[[#This Row],[VALUE]])</f>
        <v>-56</v>
      </c>
      <c r="AH11511" t="str" cm="1">
        <f t="array" ref="AH115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1" t="str">
        <f>MIS[[#This Row],[TRADING SYMBOL]]</f>
        <v>SENSEX2552079900PE</v>
      </c>
      <c r="AJ11511" t="str">
        <f>IF(RIGHT(MIS[[#This Row],[Main/Hedge]],4)="MAIN","MAIN","HEDGE")</f>
        <v>HEDGE</v>
      </c>
      <c r="AK11511" t="str" cm="1">
        <f t="array" ref="AK11511">_xlfn._xlws.FILTER(Table4[Column1],ISNUMBER(SEARCH(Table4[Column1],MIS[[#This Row],[OrderUniqueIdentifier]])),"")</f>
        <v>LONGSHORT</v>
      </c>
    </row>
    <row r="11512" spans="1:37" x14ac:dyDescent="0.2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>
        <f>_xlfn.XLOOKUP(MIS[[#This Row],[TRADING SYMBOL]],[1]Sheet1!$D:$D,[1]Sheet1!$C:$C)</f>
        <v>9.25</v>
      </c>
      <c r="AE11512">
        <f>MIS[[#This Row],[OrderAverageTradedPrice]]*MIS[[#This Row],[OrderQuantity]]</f>
        <v>1320</v>
      </c>
      <c r="AF11512">
        <f>MIS[[#This Row],[LTP]]*MIS[[#This Row],[OrderQuantity]]</f>
        <v>1387.5</v>
      </c>
      <c r="AG11512">
        <f>IF(MIS[[#This Row],[OrderSide]]="SELL",MIS[[#This Row],[VALUE]]-MIS[[#This Row],[LIVE_VALUE]],MIS[[#This Row],[LIVE_VALUE]]-MIS[[#This Row],[VALUE]])</f>
        <v>-67.5</v>
      </c>
      <c r="AH11512" t="str" cm="1">
        <f t="array" ref="AH115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2" t="str">
        <f>MIS[[#This Row],[TRADING SYMBOL]]</f>
        <v>NIFTY2552223750PE</v>
      </c>
      <c r="AJ11512" t="str">
        <f>IF(RIGHT(MIS[[#This Row],[Main/Hedge]],4)="MAIN","MAIN","HEDGE")</f>
        <v>HEDGE</v>
      </c>
      <c r="AK11512" t="str" cm="1">
        <f t="array" ref="AK11512">_xlfn._xlws.FILTER(Table4[Column1],ISNUMBER(SEARCH(Table4[Column1],MIS[[#This Row],[OrderUniqueIdentifier]])),"")</f>
        <v>LONGSHORT</v>
      </c>
    </row>
    <row r="11513" spans="1:37" x14ac:dyDescent="0.2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>
        <f>_xlfn.XLOOKUP(MIS[[#This Row],[TRADING SYMBOL]],[1]Sheet1!$D:$D,[1]Sheet1!$C:$C)</f>
        <v>9.25</v>
      </c>
      <c r="AE11513">
        <f>MIS[[#This Row],[OrderAverageTradedPrice]]*MIS[[#This Row],[OrderQuantity]]</f>
        <v>3300.0000000000005</v>
      </c>
      <c r="AF11513">
        <f>MIS[[#This Row],[LTP]]*MIS[[#This Row],[OrderQuantity]]</f>
        <v>3468.75</v>
      </c>
      <c r="AG11513">
        <f>IF(MIS[[#This Row],[OrderSide]]="SELL",MIS[[#This Row],[VALUE]]-MIS[[#This Row],[LIVE_VALUE]],MIS[[#This Row],[LIVE_VALUE]]-MIS[[#This Row],[VALUE]])</f>
        <v>-168.74999999999955</v>
      </c>
      <c r="AH11513" t="str" cm="1">
        <f t="array" ref="AH115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3" t="str">
        <f>MIS[[#This Row],[TRADING SYMBOL]]</f>
        <v>NIFTY2552223750PE</v>
      </c>
      <c r="AJ11513" t="str">
        <f>IF(RIGHT(MIS[[#This Row],[Main/Hedge]],4)="MAIN","MAIN","HEDGE")</f>
        <v>HEDGE</v>
      </c>
      <c r="AK11513" t="str" cm="1">
        <f t="array" ref="AK11513">_xlfn._xlws.FILTER(Table4[Column1],ISNUMBER(SEARCH(Table4[Column1],MIS[[#This Row],[OrderUniqueIdentifier]])),"")</f>
        <v>LONGSHORT</v>
      </c>
    </row>
    <row r="11514" spans="1:37" x14ac:dyDescent="0.2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>
        <f>_xlfn.XLOOKUP(MIS[[#This Row],[TRADING SYMBOL]],[1]Sheet1!$D:$D,[1]Sheet1!$C:$C)</f>
        <v>9.25</v>
      </c>
      <c r="AE11514">
        <f>MIS[[#This Row],[OrderAverageTradedPrice]]*MIS[[#This Row],[OrderQuantity]]</f>
        <v>11880.000000000002</v>
      </c>
      <c r="AF11514">
        <f>MIS[[#This Row],[LTP]]*MIS[[#This Row],[OrderQuantity]]</f>
        <v>12487.5</v>
      </c>
      <c r="AG11514">
        <f>IF(MIS[[#This Row],[OrderSide]]="SELL",MIS[[#This Row],[VALUE]]-MIS[[#This Row],[LIVE_VALUE]],MIS[[#This Row],[LIVE_VALUE]]-MIS[[#This Row],[VALUE]])</f>
        <v>-607.49999999999818</v>
      </c>
      <c r="AH11514" t="str" cm="1">
        <f t="array" ref="AH115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4" t="str">
        <f>MIS[[#This Row],[TRADING SYMBOL]]</f>
        <v>NIFTY2552223750PE</v>
      </c>
      <c r="AJ11514" t="str">
        <f>IF(RIGHT(MIS[[#This Row],[Main/Hedge]],4)="MAIN","MAIN","HEDGE")</f>
        <v>HEDGE</v>
      </c>
      <c r="AK11514" t="str" cm="1">
        <f t="array" ref="AK11514">_xlfn._xlws.FILTER(Table4[Column1],ISNUMBER(SEARCH(Table4[Column1],MIS[[#This Row],[OrderUniqueIdentifier]])),"")</f>
        <v>LONGSHORT</v>
      </c>
    </row>
    <row r="11515" spans="1:37" x14ac:dyDescent="0.2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>
        <f>_xlfn.XLOOKUP(MIS[[#This Row],[TRADING SYMBOL]],[1]Sheet1!$D:$D,[1]Sheet1!$C:$C)</f>
        <v>36.1</v>
      </c>
      <c r="AE11515">
        <f>MIS[[#This Row],[OrderAverageTradedPrice]]*MIS[[#This Row],[OrderQuantity]]</f>
        <v>694</v>
      </c>
      <c r="AF11515">
        <f>MIS[[#This Row],[LTP]]*MIS[[#This Row],[OrderQuantity]]</f>
        <v>722</v>
      </c>
      <c r="AG11515">
        <f>IF(MIS[[#This Row],[OrderSide]]="SELL",MIS[[#This Row],[VALUE]]-MIS[[#This Row],[LIVE_VALUE]],MIS[[#This Row],[LIVE_VALUE]]-MIS[[#This Row],[VALUE]])</f>
        <v>-28</v>
      </c>
      <c r="AH11515" t="str" cm="1">
        <f t="array" ref="AH115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5" t="str">
        <f>MIS[[#This Row],[TRADING SYMBOL]]</f>
        <v>SENSEX2552079900PE</v>
      </c>
      <c r="AJ11515" t="str">
        <f>IF(RIGHT(MIS[[#This Row],[Main/Hedge]],4)="MAIN","MAIN","HEDGE")</f>
        <v>HEDGE</v>
      </c>
      <c r="AK11515" t="str" cm="1">
        <f t="array" ref="AK11515">_xlfn._xlws.FILTER(Table4[Column1],ISNUMBER(SEARCH(Table4[Column1],MIS[[#This Row],[OrderUniqueIdentifier]])),"")</f>
        <v>LONGSHORT</v>
      </c>
    </row>
    <row r="11516" spans="1:37" x14ac:dyDescent="0.2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>
        <f>_xlfn.XLOOKUP(MIS[[#This Row],[TRADING SYMBOL]],[1]Sheet1!$D:$D,[1]Sheet1!$C:$C)</f>
        <v>36.1</v>
      </c>
      <c r="AE11516">
        <f>MIS[[#This Row],[OrderAverageTradedPrice]]*MIS[[#This Row],[OrderQuantity]]</f>
        <v>694</v>
      </c>
      <c r="AF11516">
        <f>MIS[[#This Row],[LTP]]*MIS[[#This Row],[OrderQuantity]]</f>
        <v>722</v>
      </c>
      <c r="AG11516">
        <f>IF(MIS[[#This Row],[OrderSide]]="SELL",MIS[[#This Row],[VALUE]]-MIS[[#This Row],[LIVE_VALUE]],MIS[[#This Row],[LIVE_VALUE]]-MIS[[#This Row],[VALUE]])</f>
        <v>-28</v>
      </c>
      <c r="AH11516" t="str" cm="1">
        <f t="array" ref="AH115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6" t="str">
        <f>MIS[[#This Row],[TRADING SYMBOL]]</f>
        <v>SENSEX2552079900PE</v>
      </c>
      <c r="AJ11516" t="str">
        <f>IF(RIGHT(MIS[[#This Row],[Main/Hedge]],4)="MAIN","MAIN","HEDGE")</f>
        <v>HEDGE</v>
      </c>
      <c r="AK11516" t="str" cm="1">
        <f t="array" ref="AK11516">_xlfn._xlws.FILTER(Table4[Column1],ISNUMBER(SEARCH(Table4[Column1],MIS[[#This Row],[OrderUniqueIdentifier]])),"")</f>
        <v>LONGSHORT</v>
      </c>
    </row>
    <row r="11517" spans="1:37" x14ac:dyDescent="0.2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>
        <f>_xlfn.XLOOKUP(MIS[[#This Row],[TRADING SYMBOL]],[1]Sheet1!$D:$D,[1]Sheet1!$C:$C)</f>
        <v>36.1</v>
      </c>
      <c r="AE11517">
        <f>MIS[[#This Row],[OrderAverageTradedPrice]]*MIS[[#This Row],[OrderQuantity]]</f>
        <v>694</v>
      </c>
      <c r="AF11517">
        <f>MIS[[#This Row],[LTP]]*MIS[[#This Row],[OrderQuantity]]</f>
        <v>722</v>
      </c>
      <c r="AG11517">
        <f>IF(MIS[[#This Row],[OrderSide]]="SELL",MIS[[#This Row],[VALUE]]-MIS[[#This Row],[LIVE_VALUE]],MIS[[#This Row],[LIVE_VALUE]]-MIS[[#This Row],[VALUE]])</f>
        <v>-28</v>
      </c>
      <c r="AH11517" t="str" cm="1">
        <f t="array" ref="AH115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7" t="str">
        <f>MIS[[#This Row],[TRADING SYMBOL]]</f>
        <v>SENSEX2552079900PE</v>
      </c>
      <c r="AJ11517" t="str">
        <f>IF(RIGHT(MIS[[#This Row],[Main/Hedge]],4)="MAIN","MAIN","HEDGE")</f>
        <v>HEDGE</v>
      </c>
      <c r="AK11517" t="str" cm="1">
        <f t="array" ref="AK11517">_xlfn._xlws.FILTER(Table4[Column1],ISNUMBER(SEARCH(Table4[Column1],MIS[[#This Row],[OrderUniqueIdentifier]])),"")</f>
        <v>LONGSHORT</v>
      </c>
    </row>
    <row r="11518" spans="1:37" x14ac:dyDescent="0.2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>
        <f>_xlfn.XLOOKUP(MIS[[#This Row],[TRADING SYMBOL]],[1]Sheet1!$D:$D,[1]Sheet1!$C:$C)</f>
        <v>36.1</v>
      </c>
      <c r="AE11518">
        <f>MIS[[#This Row],[OrderAverageTradedPrice]]*MIS[[#This Row],[OrderQuantity]]</f>
        <v>6938</v>
      </c>
      <c r="AF11518">
        <f>MIS[[#This Row],[LTP]]*MIS[[#This Row],[OrderQuantity]]</f>
        <v>7220</v>
      </c>
      <c r="AG11518">
        <f>IF(MIS[[#This Row],[OrderSide]]="SELL",MIS[[#This Row],[VALUE]]-MIS[[#This Row],[LIVE_VALUE]],MIS[[#This Row],[LIVE_VALUE]]-MIS[[#This Row],[VALUE]])</f>
        <v>-282</v>
      </c>
      <c r="AH11518" t="str" cm="1">
        <f t="array" ref="AH115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8" t="str">
        <f>MIS[[#This Row],[TRADING SYMBOL]]</f>
        <v>SENSEX2552079900PE</v>
      </c>
      <c r="AJ11518" t="str">
        <f>IF(RIGHT(MIS[[#This Row],[Main/Hedge]],4)="MAIN","MAIN","HEDGE")</f>
        <v>HEDGE</v>
      </c>
      <c r="AK11518" t="str" cm="1">
        <f t="array" ref="AK11518">_xlfn._xlws.FILTER(Table4[Column1],ISNUMBER(SEARCH(Table4[Column1],MIS[[#This Row],[OrderUniqueIdentifier]])),"")</f>
        <v>LONGSHORT</v>
      </c>
    </row>
    <row r="11519" spans="1:37" x14ac:dyDescent="0.2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>
        <f>_xlfn.XLOOKUP(MIS[[#This Row],[TRADING SYMBOL]],[1]Sheet1!$D:$D,[1]Sheet1!$C:$C)</f>
        <v>36.1</v>
      </c>
      <c r="AE11519">
        <f>MIS[[#This Row],[OrderAverageTradedPrice]]*MIS[[#This Row],[OrderQuantity]]</f>
        <v>2073.9999999999959</v>
      </c>
      <c r="AF11519">
        <f>MIS[[#This Row],[LTP]]*MIS[[#This Row],[OrderQuantity]]</f>
        <v>2166</v>
      </c>
      <c r="AG11519">
        <f>IF(MIS[[#This Row],[OrderSide]]="SELL",MIS[[#This Row],[VALUE]]-MIS[[#This Row],[LIVE_VALUE]],MIS[[#This Row],[LIVE_VALUE]]-MIS[[#This Row],[VALUE]])</f>
        <v>-92.000000000004093</v>
      </c>
      <c r="AH11519" t="str" cm="1">
        <f t="array" ref="AH115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19" t="str">
        <f>MIS[[#This Row],[TRADING SYMBOL]]</f>
        <v>SENSEX2552079900PE</v>
      </c>
      <c r="AJ11519" t="str">
        <f>IF(RIGHT(MIS[[#This Row],[Main/Hedge]],4)="MAIN","MAIN","HEDGE")</f>
        <v>HEDGE</v>
      </c>
      <c r="AK11519" t="str" cm="1">
        <f t="array" ref="AK11519">_xlfn._xlws.FILTER(Table4[Column1],ISNUMBER(SEARCH(Table4[Column1],MIS[[#This Row],[OrderUniqueIdentifier]])),"")</f>
        <v>LONGSHORT</v>
      </c>
    </row>
    <row r="11520" spans="1:37" x14ac:dyDescent="0.2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>
        <f>_xlfn.XLOOKUP(MIS[[#This Row],[TRADING SYMBOL]],[1]Sheet1!$D:$D,[1]Sheet1!$C:$C)</f>
        <v>36.1</v>
      </c>
      <c r="AE11520">
        <f>MIS[[#This Row],[OrderAverageTradedPrice]]*MIS[[#This Row],[OrderQuantity]]</f>
        <v>5520</v>
      </c>
      <c r="AF11520">
        <f>MIS[[#This Row],[LTP]]*MIS[[#This Row],[OrderQuantity]]</f>
        <v>5776</v>
      </c>
      <c r="AG11520">
        <f>IF(MIS[[#This Row],[OrderSide]]="SELL",MIS[[#This Row],[VALUE]]-MIS[[#This Row],[LIVE_VALUE]],MIS[[#This Row],[LIVE_VALUE]]-MIS[[#This Row],[VALUE]])</f>
        <v>-256</v>
      </c>
      <c r="AH11520" t="str" cm="1">
        <f t="array" ref="AH115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0" t="str">
        <f>MIS[[#This Row],[TRADING SYMBOL]]</f>
        <v>SENSEX2552079900PE</v>
      </c>
      <c r="AJ11520" t="str">
        <f>IF(RIGHT(MIS[[#This Row],[Main/Hedge]],4)="MAIN","MAIN","HEDGE")</f>
        <v>HEDGE</v>
      </c>
      <c r="AK11520" t="str" cm="1">
        <f t="array" ref="AK11520">_xlfn._xlws.FILTER(Table4[Column1],ISNUMBER(SEARCH(Table4[Column1],MIS[[#This Row],[OrderUniqueIdentifier]])),"")</f>
        <v>LONGSHORT</v>
      </c>
    </row>
    <row r="11521" spans="1:37" x14ac:dyDescent="0.2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>
        <f>_xlfn.XLOOKUP(MIS[[#This Row],[TRADING SYMBOL]],[1]Sheet1!$D:$D,[1]Sheet1!$C:$C)</f>
        <v>36.1</v>
      </c>
      <c r="AE11521">
        <f>MIS[[#This Row],[OrderAverageTradedPrice]]*MIS[[#This Row],[OrderQuantity]]</f>
        <v>17297</v>
      </c>
      <c r="AF11521">
        <f>MIS[[#This Row],[LTP]]*MIS[[#This Row],[OrderQuantity]]</f>
        <v>18050</v>
      </c>
      <c r="AG11521">
        <f>IF(MIS[[#This Row],[OrderSide]]="SELL",MIS[[#This Row],[VALUE]]-MIS[[#This Row],[LIVE_VALUE]],MIS[[#This Row],[LIVE_VALUE]]-MIS[[#This Row],[VALUE]])</f>
        <v>-753</v>
      </c>
      <c r="AH11521" t="str" cm="1">
        <f t="array" ref="AH115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1" t="str">
        <f>MIS[[#This Row],[TRADING SYMBOL]]</f>
        <v>SENSEX2552079900PE</v>
      </c>
      <c r="AJ11521" t="str">
        <f>IF(RIGHT(MIS[[#This Row],[Main/Hedge]],4)="MAIN","MAIN","HEDGE")</f>
        <v>HEDGE</v>
      </c>
      <c r="AK11521" t="str" cm="1">
        <f t="array" ref="AK11521">_xlfn._xlws.FILTER(Table4[Column1],ISNUMBER(SEARCH(Table4[Column1],MIS[[#This Row],[OrderUniqueIdentifier]])),"")</f>
        <v>LONGSHORT</v>
      </c>
    </row>
    <row r="11522" spans="1:37" x14ac:dyDescent="0.2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>
        <f>_xlfn.XLOOKUP(MIS[[#This Row],[TRADING SYMBOL]],[1]Sheet1!$D:$D,[1]Sheet1!$C:$C)</f>
        <v>36.1</v>
      </c>
      <c r="AE11522">
        <f>MIS[[#This Row],[OrderAverageTradedPrice]]*MIS[[#This Row],[OrderQuantity]]</f>
        <v>696</v>
      </c>
      <c r="AF11522">
        <f>MIS[[#This Row],[LTP]]*MIS[[#This Row],[OrderQuantity]]</f>
        <v>722</v>
      </c>
      <c r="AG11522">
        <f>IF(MIS[[#This Row],[OrderSide]]="SELL",MIS[[#This Row],[VALUE]]-MIS[[#This Row],[LIVE_VALUE]],MIS[[#This Row],[LIVE_VALUE]]-MIS[[#This Row],[VALUE]])</f>
        <v>-26</v>
      </c>
      <c r="AH11522" t="str" cm="1">
        <f t="array" ref="AH115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2" t="str">
        <f>MIS[[#This Row],[TRADING SYMBOL]]</f>
        <v>SENSEX2552079900PE</v>
      </c>
      <c r="AJ11522" t="str">
        <f>IF(RIGHT(MIS[[#This Row],[Main/Hedge]],4)="MAIN","MAIN","HEDGE")</f>
        <v>HEDGE</v>
      </c>
      <c r="AK11522" t="str" cm="1">
        <f t="array" ref="AK11522">_xlfn._xlws.FILTER(Table4[Column1],ISNUMBER(SEARCH(Table4[Column1],MIS[[#This Row],[OrderUniqueIdentifier]])),"")</f>
        <v>LONGSHORT</v>
      </c>
    </row>
    <row r="11523" spans="1:37" x14ac:dyDescent="0.2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>
        <f>_xlfn.XLOOKUP(MIS[[#This Row],[TRADING SYMBOL]],[1]Sheet1!$D:$D,[1]Sheet1!$C:$C)</f>
        <v>36.1</v>
      </c>
      <c r="AE11523">
        <f>MIS[[#This Row],[OrderAverageTradedPrice]]*MIS[[#This Row],[OrderQuantity]]</f>
        <v>2082</v>
      </c>
      <c r="AF11523">
        <f>MIS[[#This Row],[LTP]]*MIS[[#This Row],[OrderQuantity]]</f>
        <v>2166</v>
      </c>
      <c r="AG11523">
        <f>IF(MIS[[#This Row],[OrderSide]]="SELL",MIS[[#This Row],[VALUE]]-MIS[[#This Row],[LIVE_VALUE]],MIS[[#This Row],[LIVE_VALUE]]-MIS[[#This Row],[VALUE]])</f>
        <v>-84</v>
      </c>
      <c r="AH11523" t="str" cm="1">
        <f t="array" ref="AH115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3" t="str">
        <f>MIS[[#This Row],[TRADING SYMBOL]]</f>
        <v>SENSEX2552079900PE</v>
      </c>
      <c r="AJ11523" t="str">
        <f>IF(RIGHT(MIS[[#This Row],[Main/Hedge]],4)="MAIN","MAIN","HEDGE")</f>
        <v>HEDGE</v>
      </c>
      <c r="AK11523" t="str" cm="1">
        <f t="array" ref="AK11523">_xlfn._xlws.FILTER(Table4[Column1],ISNUMBER(SEARCH(Table4[Column1],MIS[[#This Row],[OrderUniqueIdentifier]])),"")</f>
        <v>LONGSHORT</v>
      </c>
    </row>
    <row r="11524" spans="1:37" x14ac:dyDescent="0.2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>
        <f>_xlfn.XLOOKUP(MIS[[#This Row],[TRADING SYMBOL]],[1]Sheet1!$D:$D,[1]Sheet1!$C:$C)</f>
        <v>36.1</v>
      </c>
      <c r="AE11524">
        <f>MIS[[#This Row],[OrderAverageTradedPrice]]*MIS[[#This Row],[OrderQuantity]]</f>
        <v>698</v>
      </c>
      <c r="AF11524">
        <f>MIS[[#This Row],[LTP]]*MIS[[#This Row],[OrderQuantity]]</f>
        <v>722</v>
      </c>
      <c r="AG11524">
        <f>IF(MIS[[#This Row],[OrderSide]]="SELL",MIS[[#This Row],[VALUE]]-MIS[[#This Row],[LIVE_VALUE]],MIS[[#This Row],[LIVE_VALUE]]-MIS[[#This Row],[VALUE]])</f>
        <v>-24</v>
      </c>
      <c r="AH11524" t="str" cm="1">
        <f t="array" ref="AH11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4" t="str">
        <f>MIS[[#This Row],[TRADING SYMBOL]]</f>
        <v>SENSEX2552079900PE</v>
      </c>
      <c r="AJ11524" t="str">
        <f>IF(RIGHT(MIS[[#This Row],[Main/Hedge]],4)="MAIN","MAIN","HEDGE")</f>
        <v>HEDGE</v>
      </c>
      <c r="AK11524" t="str" cm="1">
        <f t="array" ref="AK11524">_xlfn._xlws.FILTER(Table4[Column1],ISNUMBER(SEARCH(Table4[Column1],MIS[[#This Row],[OrderUniqueIdentifier]])),"")</f>
        <v>LONGSHORT</v>
      </c>
    </row>
    <row r="11525" spans="1:37" x14ac:dyDescent="0.2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>
        <f>_xlfn.XLOOKUP(MIS[[#This Row],[TRADING SYMBOL]],[1]Sheet1!$D:$D,[1]Sheet1!$C:$C)</f>
        <v>36.1</v>
      </c>
      <c r="AE11525">
        <f>MIS[[#This Row],[OrderAverageTradedPrice]]*MIS[[#This Row],[OrderQuantity]]</f>
        <v>1398</v>
      </c>
      <c r="AF11525">
        <f>MIS[[#This Row],[LTP]]*MIS[[#This Row],[OrderQuantity]]</f>
        <v>1444</v>
      </c>
      <c r="AG11525">
        <f>IF(MIS[[#This Row],[OrderSide]]="SELL",MIS[[#This Row],[VALUE]]-MIS[[#This Row],[LIVE_VALUE]],MIS[[#This Row],[LIVE_VALUE]]-MIS[[#This Row],[VALUE]])</f>
        <v>-46</v>
      </c>
      <c r="AH11525" t="str" cm="1">
        <f t="array" ref="AH11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5" t="str">
        <f>MIS[[#This Row],[TRADING SYMBOL]]</f>
        <v>SENSEX2552079900PE</v>
      </c>
      <c r="AJ11525" t="str">
        <f>IF(RIGHT(MIS[[#This Row],[Main/Hedge]],4)="MAIN","MAIN","HEDGE")</f>
        <v>HEDGE</v>
      </c>
      <c r="AK11525" t="str" cm="1">
        <f t="array" ref="AK11525">_xlfn._xlws.FILTER(Table4[Column1],ISNUMBER(SEARCH(Table4[Column1],MIS[[#This Row],[OrderUniqueIdentifier]])),"")</f>
        <v>LONGSHORT</v>
      </c>
    </row>
    <row r="11526" spans="1:37" x14ac:dyDescent="0.2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>
        <f>_xlfn.XLOOKUP(MIS[[#This Row],[TRADING SYMBOL]],[1]Sheet1!$D:$D,[1]Sheet1!$C:$C)</f>
        <v>36.1</v>
      </c>
      <c r="AE11526">
        <f>MIS[[#This Row],[OrderAverageTradedPrice]]*MIS[[#This Row],[OrderQuantity]]</f>
        <v>698</v>
      </c>
      <c r="AF11526">
        <f>MIS[[#This Row],[LTP]]*MIS[[#This Row],[OrderQuantity]]</f>
        <v>722</v>
      </c>
      <c r="AG11526">
        <f>IF(MIS[[#This Row],[OrderSide]]="SELL",MIS[[#This Row],[VALUE]]-MIS[[#This Row],[LIVE_VALUE]],MIS[[#This Row],[LIVE_VALUE]]-MIS[[#This Row],[VALUE]])</f>
        <v>-24</v>
      </c>
      <c r="AH11526" t="str" cm="1">
        <f t="array" ref="AH11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6" t="str">
        <f>MIS[[#This Row],[TRADING SYMBOL]]</f>
        <v>SENSEX2552079900PE</v>
      </c>
      <c r="AJ11526" t="str">
        <f>IF(RIGHT(MIS[[#This Row],[Main/Hedge]],4)="MAIN","MAIN","HEDGE")</f>
        <v>HEDGE</v>
      </c>
      <c r="AK11526" t="str" cm="1">
        <f t="array" ref="AK11526">_xlfn._xlws.FILTER(Table4[Column1],ISNUMBER(SEARCH(Table4[Column1],MIS[[#This Row],[OrderUniqueIdentifier]])),"")</f>
        <v>LONGSHORT</v>
      </c>
    </row>
    <row r="11527" spans="1:37" x14ac:dyDescent="0.2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>
        <f>_xlfn.XLOOKUP(MIS[[#This Row],[TRADING SYMBOL]],[1]Sheet1!$D:$D,[1]Sheet1!$C:$C)</f>
        <v>36.1</v>
      </c>
      <c r="AE11527">
        <f>MIS[[#This Row],[OrderAverageTradedPrice]]*MIS[[#This Row],[OrderQuantity]]</f>
        <v>1396</v>
      </c>
      <c r="AF11527">
        <f>MIS[[#This Row],[LTP]]*MIS[[#This Row],[OrderQuantity]]</f>
        <v>1444</v>
      </c>
      <c r="AG11527">
        <f>IF(MIS[[#This Row],[OrderSide]]="SELL",MIS[[#This Row],[VALUE]]-MIS[[#This Row],[LIVE_VALUE]],MIS[[#This Row],[LIVE_VALUE]]-MIS[[#This Row],[VALUE]])</f>
        <v>-48</v>
      </c>
      <c r="AH11527" t="str" cm="1">
        <f t="array" ref="AH11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7" t="str">
        <f>MIS[[#This Row],[TRADING SYMBOL]]</f>
        <v>SENSEX2552079900PE</v>
      </c>
      <c r="AJ11527" t="str">
        <f>IF(RIGHT(MIS[[#This Row],[Main/Hedge]],4)="MAIN","MAIN","HEDGE")</f>
        <v>HEDGE</v>
      </c>
      <c r="AK11527" t="str" cm="1">
        <f t="array" ref="AK11527">_xlfn._xlws.FILTER(Table4[Column1],ISNUMBER(SEARCH(Table4[Column1],MIS[[#This Row],[OrderUniqueIdentifier]])),"")</f>
        <v>LONGSHORT</v>
      </c>
    </row>
    <row r="11528" spans="1:37" x14ac:dyDescent="0.2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>
        <f>_xlfn.XLOOKUP(MIS[[#This Row],[TRADING SYMBOL]],[1]Sheet1!$D:$D,[1]Sheet1!$C:$C)</f>
        <v>36.1</v>
      </c>
      <c r="AE11528">
        <f>MIS[[#This Row],[OrderAverageTradedPrice]]*MIS[[#This Row],[OrderQuantity]]</f>
        <v>1396</v>
      </c>
      <c r="AF11528">
        <f>MIS[[#This Row],[LTP]]*MIS[[#This Row],[OrderQuantity]]</f>
        <v>1444</v>
      </c>
      <c r="AG11528">
        <f>IF(MIS[[#This Row],[OrderSide]]="SELL",MIS[[#This Row],[VALUE]]-MIS[[#This Row],[LIVE_VALUE]],MIS[[#This Row],[LIVE_VALUE]]-MIS[[#This Row],[VALUE]])</f>
        <v>-48</v>
      </c>
      <c r="AH11528" t="str" cm="1">
        <f t="array" ref="AH11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8" t="str">
        <f>MIS[[#This Row],[TRADING SYMBOL]]</f>
        <v>SENSEX2552079900PE</v>
      </c>
      <c r="AJ11528" t="str">
        <f>IF(RIGHT(MIS[[#This Row],[Main/Hedge]],4)="MAIN","MAIN","HEDGE")</f>
        <v>HEDGE</v>
      </c>
      <c r="AK11528" t="str" cm="1">
        <f t="array" ref="AK11528">_xlfn._xlws.FILTER(Table4[Column1],ISNUMBER(SEARCH(Table4[Column1],MIS[[#This Row],[OrderUniqueIdentifier]])),"")</f>
        <v>LONGSHORT</v>
      </c>
    </row>
    <row r="11529" spans="1:37" x14ac:dyDescent="0.2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>
        <f>_xlfn.XLOOKUP(MIS[[#This Row],[TRADING SYMBOL]],[1]Sheet1!$D:$D,[1]Sheet1!$C:$C)</f>
        <v>36.1</v>
      </c>
      <c r="AE11529">
        <f>MIS[[#This Row],[OrderAverageTradedPrice]]*MIS[[#This Row],[OrderQuantity]]</f>
        <v>698</v>
      </c>
      <c r="AF11529">
        <f>MIS[[#This Row],[LTP]]*MIS[[#This Row],[OrderQuantity]]</f>
        <v>722</v>
      </c>
      <c r="AG11529">
        <f>IF(MIS[[#This Row],[OrderSide]]="SELL",MIS[[#This Row],[VALUE]]-MIS[[#This Row],[LIVE_VALUE]],MIS[[#This Row],[LIVE_VALUE]]-MIS[[#This Row],[VALUE]])</f>
        <v>-24</v>
      </c>
      <c r="AH11529" t="str" cm="1">
        <f t="array" ref="AH11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529" t="str">
        <f>MIS[[#This Row],[TRADING SYMBOL]]</f>
        <v>SENSEX2552079900PE</v>
      </c>
      <c r="AJ11529" t="str">
        <f>IF(RIGHT(MIS[[#This Row],[Main/Hedge]],4)="MAIN","MAIN","HEDGE")</f>
        <v>HEDGE</v>
      </c>
      <c r="AK11529" t="str" cm="1">
        <f t="array" ref="AK11529">_xlfn._xlws.FILTER(Table4[Column1],ISNUMBER(SEARCH(Table4[Column1],MIS[[#This Row],[OrderUniqueIdentifier]])),"")</f>
        <v>LONGSHORT</v>
      </c>
    </row>
    <row r="11530" spans="1:37" x14ac:dyDescent="0.2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>
        <f>_xlfn.XLOOKUP(MIS[[#This Row],[TRADING SYMBOL]],[1]Sheet1!$D:$D,[1]Sheet1!$C:$C)</f>
        <v>30</v>
      </c>
      <c r="AE11530">
        <f>MIS[[#This Row],[OrderAverageTradedPrice]]*MIS[[#This Row],[OrderQuantity]]</f>
        <v>2232</v>
      </c>
      <c r="AF11530">
        <f>MIS[[#This Row],[LTP]]*MIS[[#This Row],[OrderQuantity]]</f>
        <v>2400</v>
      </c>
      <c r="AG11530">
        <f>IF(MIS[[#This Row],[OrderSide]]="SELL",MIS[[#This Row],[VALUE]]-MIS[[#This Row],[LIVE_VALUE]],MIS[[#This Row],[LIVE_VALUE]]-MIS[[#This Row],[VALUE]])</f>
        <v>-168</v>
      </c>
      <c r="AH11530" t="str" cm="1">
        <f t="array" ref="AH11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0" t="str">
        <f>MIS[[#This Row],[TRADING SYMBOL]]</f>
        <v>SENSEX2552079600PE</v>
      </c>
      <c r="AJ11530" t="str">
        <f>IF(RIGHT(MIS[[#This Row],[Main/Hedge]],4)="MAIN","MAIN","HEDGE")</f>
        <v>HEDGE</v>
      </c>
      <c r="AK11530" t="str" cm="1">
        <f t="array" ref="AK11530">_xlfn._xlws.FILTER(Table4[Column1],ISNUMBER(SEARCH(Table4[Column1],MIS[[#This Row],[OrderUniqueIdentifier]])),"")</f>
        <v>XYT</v>
      </c>
    </row>
    <row r="11531" spans="1:37" x14ac:dyDescent="0.2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>
        <f>_xlfn.XLOOKUP(MIS[[#This Row],[TRADING SYMBOL]],[1]Sheet1!$D:$D,[1]Sheet1!$C:$C)</f>
        <v>9.8000000000000007</v>
      </c>
      <c r="AE11531">
        <f>MIS[[#This Row],[OrderAverageTradedPrice]]*MIS[[#This Row],[OrderQuantity]]</f>
        <v>480</v>
      </c>
      <c r="AF11531">
        <f>MIS[[#This Row],[LTP]]*MIS[[#This Row],[OrderQuantity]]</f>
        <v>392</v>
      </c>
      <c r="AG11531">
        <f>IF(MIS[[#This Row],[OrderSide]]="SELL",MIS[[#This Row],[VALUE]]-MIS[[#This Row],[LIVE_VALUE]],MIS[[#This Row],[LIVE_VALUE]]-MIS[[#This Row],[VALUE]])</f>
        <v>88</v>
      </c>
      <c r="AH11531" t="str" cm="1">
        <f t="array" ref="AH11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1" t="str">
        <f>MIS[[#This Row],[TRADING SYMBOL]]</f>
        <v>SENSEX2552085100CE</v>
      </c>
      <c r="AJ11531" t="str">
        <f>IF(RIGHT(MIS[[#This Row],[Main/Hedge]],4)="MAIN","MAIN","HEDGE")</f>
        <v>HEDGE</v>
      </c>
      <c r="AK11531" t="str" cm="1">
        <f t="array" ref="AK11531">_xlfn._xlws.FILTER(Table4[Column1],ISNUMBER(SEARCH(Table4[Column1],MIS[[#This Row],[OrderUniqueIdentifier]])),"")</f>
        <v>XYT</v>
      </c>
    </row>
    <row r="11532" spans="1:37" x14ac:dyDescent="0.2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>
        <f>_xlfn.XLOOKUP(MIS[[#This Row],[TRADING SYMBOL]],[1]Sheet1!$D:$D,[1]Sheet1!$C:$C)</f>
        <v>16</v>
      </c>
      <c r="AE11532">
        <f>MIS[[#This Row],[OrderAverageTradedPrice]]*MIS[[#This Row],[OrderQuantity]]</f>
        <v>612</v>
      </c>
      <c r="AF11532">
        <f>MIS[[#This Row],[LTP]]*MIS[[#This Row],[OrderQuantity]]</f>
        <v>640</v>
      </c>
      <c r="AG11532">
        <f>IF(MIS[[#This Row],[OrderSide]]="SELL",MIS[[#This Row],[VALUE]]-MIS[[#This Row],[LIVE_VALUE]],MIS[[#This Row],[LIVE_VALUE]]-MIS[[#This Row],[VALUE]])</f>
        <v>-28</v>
      </c>
      <c r="AH11532" t="str" cm="1">
        <f t="array" ref="AH11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2" t="str">
        <f>MIS[[#This Row],[TRADING SYMBOL]]</f>
        <v>SENSEX2552084900CE</v>
      </c>
      <c r="AJ11532" t="str">
        <f>IF(RIGHT(MIS[[#This Row],[Main/Hedge]],4)="MAIN","MAIN","HEDGE")</f>
        <v>HEDGE</v>
      </c>
      <c r="AK11532" t="str" cm="1">
        <f t="array" ref="AK11532">_xlfn._xlws.FILTER(Table4[Column1],ISNUMBER(SEARCH(Table4[Column1],MIS[[#This Row],[OrderUniqueIdentifier]])),"")</f>
        <v>XYT</v>
      </c>
    </row>
    <row r="11533" spans="1:37" x14ac:dyDescent="0.2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>
        <f>_xlfn.XLOOKUP(MIS[[#This Row],[TRADING SYMBOL]],[1]Sheet1!$D:$D,[1]Sheet1!$C:$C)</f>
        <v>68.95</v>
      </c>
      <c r="AE11533">
        <f>MIS[[#This Row],[OrderAverageTradedPrice]]*MIS[[#This Row],[OrderQuantity]]</f>
        <v>1371</v>
      </c>
      <c r="AF11533">
        <f>MIS[[#This Row],[LTP]]*MIS[[#This Row],[OrderQuantity]]</f>
        <v>1379</v>
      </c>
      <c r="AG11533">
        <f>IF(MIS[[#This Row],[OrderSide]]="SELL",MIS[[#This Row],[VALUE]]-MIS[[#This Row],[LIVE_VALUE]],MIS[[#This Row],[LIVE_VALUE]]-MIS[[#This Row],[VALUE]])</f>
        <v>-8</v>
      </c>
      <c r="AH11533" t="str" cm="1">
        <f t="array" ref="AH11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3" t="str">
        <f>MIS[[#This Row],[TRADING SYMBOL]]</f>
        <v>SENSEX2552083800CE</v>
      </c>
      <c r="AJ11533" t="str">
        <f>IF(RIGHT(MIS[[#This Row],[Main/Hedge]],4)="MAIN","MAIN","HEDGE")</f>
        <v>HEDGE</v>
      </c>
      <c r="AK11533" t="str" cm="1">
        <f t="array" ref="AK11533">_xlfn._xlws.FILTER(Table4[Column1],ISNUMBER(SEARCH(Table4[Column1],MIS[[#This Row],[OrderUniqueIdentifier]])),"")</f>
        <v>XYT</v>
      </c>
    </row>
    <row r="11534" spans="1:37" x14ac:dyDescent="0.2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>
        <f>_xlfn.XLOOKUP(MIS[[#This Row],[TRADING SYMBOL]],[1]Sheet1!$D:$D,[1]Sheet1!$C:$C)</f>
        <v>85.95</v>
      </c>
      <c r="AE11534">
        <f>MIS[[#This Row],[OrderAverageTradedPrice]]*MIS[[#This Row],[OrderQuantity]]</f>
        <v>1637</v>
      </c>
      <c r="AF11534">
        <f>MIS[[#This Row],[LTP]]*MIS[[#This Row],[OrderQuantity]]</f>
        <v>1719</v>
      </c>
      <c r="AG11534">
        <f>IF(MIS[[#This Row],[OrderSide]]="SELL",MIS[[#This Row],[VALUE]]-MIS[[#This Row],[LIVE_VALUE]],MIS[[#This Row],[LIVE_VALUE]]-MIS[[#This Row],[VALUE]])</f>
        <v>-82</v>
      </c>
      <c r="AH11534" t="str" cm="1">
        <f t="array" ref="AH11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4" t="str">
        <f>MIS[[#This Row],[TRADING SYMBOL]]</f>
        <v>SENSEX2552080800PE</v>
      </c>
      <c r="AJ11534" t="str">
        <f>IF(RIGHT(MIS[[#This Row],[Main/Hedge]],4)="MAIN","MAIN","HEDGE")</f>
        <v>HEDGE</v>
      </c>
      <c r="AK11534" t="str" cm="1">
        <f t="array" ref="AK11534">_xlfn._xlws.FILTER(Table4[Column1],ISNUMBER(SEARCH(Table4[Column1],MIS[[#This Row],[OrderUniqueIdentifier]])),"")</f>
        <v>XYT</v>
      </c>
    </row>
    <row r="11535" spans="1:37" x14ac:dyDescent="0.2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>
        <f>_xlfn.XLOOKUP(MIS[[#This Row],[TRADING SYMBOL]],[1]Sheet1!$D:$D,[1]Sheet1!$C:$C)</f>
        <v>32.799999999999997</v>
      </c>
      <c r="AE11535">
        <f>MIS[[#This Row],[OrderAverageTradedPrice]]*MIS[[#This Row],[OrderQuantity]]</f>
        <v>653</v>
      </c>
      <c r="AF11535">
        <f>MIS[[#This Row],[LTP]]*MIS[[#This Row],[OrderQuantity]]</f>
        <v>656</v>
      </c>
      <c r="AG11535">
        <f>IF(MIS[[#This Row],[OrderSide]]="SELL",MIS[[#This Row],[VALUE]]-MIS[[#This Row],[LIVE_VALUE]],MIS[[#This Row],[LIVE_VALUE]]-MIS[[#This Row],[VALUE]])</f>
        <v>-3</v>
      </c>
      <c r="AH11535" t="str" cm="1">
        <f t="array" ref="AH11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5" t="str">
        <f>MIS[[#This Row],[TRADING SYMBOL]]</f>
        <v>SENSEX2552079800PE</v>
      </c>
      <c r="AJ11535" t="str">
        <f>IF(RIGHT(MIS[[#This Row],[Main/Hedge]],4)="MAIN","MAIN","HEDGE")</f>
        <v>HEDGE</v>
      </c>
      <c r="AK11535" t="str" cm="1">
        <f t="array" ref="AK11535">_xlfn._xlws.FILTER(Table4[Column1],ISNUMBER(SEARCH(Table4[Column1],MIS[[#This Row],[OrderUniqueIdentifier]])),"")</f>
        <v>XYT</v>
      </c>
    </row>
    <row r="11536" spans="1:37" x14ac:dyDescent="0.2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>
        <f>_xlfn.XLOOKUP(MIS[[#This Row],[TRADING SYMBOL]],[1]Sheet1!$D:$D,[1]Sheet1!$C:$C)</f>
        <v>32.799999999999997</v>
      </c>
      <c r="AE11536">
        <f>MIS[[#This Row],[OrderAverageTradedPrice]]*MIS[[#This Row],[OrderQuantity]]</f>
        <v>1944</v>
      </c>
      <c r="AF11536">
        <f>MIS[[#This Row],[LTP]]*MIS[[#This Row],[OrderQuantity]]</f>
        <v>1967.9999999999998</v>
      </c>
      <c r="AG11536">
        <f>IF(MIS[[#This Row],[OrderSide]]="SELL",MIS[[#This Row],[VALUE]]-MIS[[#This Row],[LIVE_VALUE]],MIS[[#This Row],[LIVE_VALUE]]-MIS[[#This Row],[VALUE]])</f>
        <v>-23.999999999999773</v>
      </c>
      <c r="AH11536" t="str" cm="1">
        <f t="array" ref="AH11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6" t="str">
        <f>MIS[[#This Row],[TRADING SYMBOL]]</f>
        <v>SENSEX2552079800PE</v>
      </c>
      <c r="AJ11536" t="str">
        <f>IF(RIGHT(MIS[[#This Row],[Main/Hedge]],4)="MAIN","MAIN","HEDGE")</f>
        <v>HEDGE</v>
      </c>
      <c r="AK11536" t="str" cm="1">
        <f t="array" ref="AK11536">_xlfn._xlws.FILTER(Table4[Column1],ISNUMBER(SEARCH(Table4[Column1],MIS[[#This Row],[OrderUniqueIdentifier]])),"")</f>
        <v>XYT</v>
      </c>
    </row>
    <row r="11537" spans="1:37" x14ac:dyDescent="0.2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>
        <f>_xlfn.XLOOKUP(MIS[[#This Row],[TRADING SYMBOL]],[1]Sheet1!$D:$D,[1]Sheet1!$C:$C)</f>
        <v>32.799999999999997</v>
      </c>
      <c r="AE11537">
        <f>MIS[[#This Row],[OrderAverageTradedPrice]]*MIS[[#This Row],[OrderQuantity]]</f>
        <v>5184</v>
      </c>
      <c r="AF11537">
        <f>MIS[[#This Row],[LTP]]*MIS[[#This Row],[OrderQuantity]]</f>
        <v>5248</v>
      </c>
      <c r="AG11537">
        <f>IF(MIS[[#This Row],[OrderSide]]="SELL",MIS[[#This Row],[VALUE]]-MIS[[#This Row],[LIVE_VALUE]],MIS[[#This Row],[LIVE_VALUE]]-MIS[[#This Row],[VALUE]])</f>
        <v>-64</v>
      </c>
      <c r="AH11537" t="str" cm="1">
        <f t="array" ref="AH11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7" t="str">
        <f>MIS[[#This Row],[TRADING SYMBOL]]</f>
        <v>SENSEX2552079800PE</v>
      </c>
      <c r="AJ11537" t="str">
        <f>IF(RIGHT(MIS[[#This Row],[Main/Hedge]],4)="MAIN","MAIN","HEDGE")</f>
        <v>HEDGE</v>
      </c>
      <c r="AK11537" t="str" cm="1">
        <f t="array" ref="AK11537">_xlfn._xlws.FILTER(Table4[Column1],ISNUMBER(SEARCH(Table4[Column1],MIS[[#This Row],[OrderUniqueIdentifier]])),"")</f>
        <v>XYT</v>
      </c>
    </row>
    <row r="11538" spans="1:37" x14ac:dyDescent="0.2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>
        <f>_xlfn.XLOOKUP(MIS[[#This Row],[TRADING SYMBOL]],[1]Sheet1!$D:$D,[1]Sheet1!$C:$C)</f>
        <v>32.799999999999997</v>
      </c>
      <c r="AE11538">
        <f>MIS[[#This Row],[OrderAverageTradedPrice]]*MIS[[#This Row],[OrderQuantity]]</f>
        <v>648</v>
      </c>
      <c r="AF11538">
        <f>MIS[[#This Row],[LTP]]*MIS[[#This Row],[OrderQuantity]]</f>
        <v>656</v>
      </c>
      <c r="AG11538">
        <f>IF(MIS[[#This Row],[OrderSide]]="SELL",MIS[[#This Row],[VALUE]]-MIS[[#This Row],[LIVE_VALUE]],MIS[[#This Row],[LIVE_VALUE]]-MIS[[#This Row],[VALUE]])</f>
        <v>-8</v>
      </c>
      <c r="AH11538" t="str" cm="1">
        <f t="array" ref="AH11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8" t="str">
        <f>MIS[[#This Row],[TRADING SYMBOL]]</f>
        <v>SENSEX2552079800PE</v>
      </c>
      <c r="AJ11538" t="str">
        <f>IF(RIGHT(MIS[[#This Row],[Main/Hedge]],4)="MAIN","MAIN","HEDGE")</f>
        <v>HEDGE</v>
      </c>
      <c r="AK11538" t="str" cm="1">
        <f t="array" ref="AK11538">_xlfn._xlws.FILTER(Table4[Column1],ISNUMBER(SEARCH(Table4[Column1],MIS[[#This Row],[OrderUniqueIdentifier]])),"")</f>
        <v>XYT</v>
      </c>
    </row>
    <row r="11539" spans="1:37" x14ac:dyDescent="0.2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>
        <f>_xlfn.XLOOKUP(MIS[[#This Row],[TRADING SYMBOL]],[1]Sheet1!$D:$D,[1]Sheet1!$C:$C)</f>
        <v>32.799999999999997</v>
      </c>
      <c r="AE11539">
        <f>MIS[[#This Row],[OrderAverageTradedPrice]]*MIS[[#This Row],[OrderQuantity]]</f>
        <v>653</v>
      </c>
      <c r="AF11539">
        <f>MIS[[#This Row],[LTP]]*MIS[[#This Row],[OrderQuantity]]</f>
        <v>656</v>
      </c>
      <c r="AG11539">
        <f>IF(MIS[[#This Row],[OrderSide]]="SELL",MIS[[#This Row],[VALUE]]-MIS[[#This Row],[LIVE_VALUE]],MIS[[#This Row],[LIVE_VALUE]]-MIS[[#This Row],[VALUE]])</f>
        <v>-3</v>
      </c>
      <c r="AH11539" t="str" cm="1">
        <f t="array" ref="AH11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39" t="str">
        <f>MIS[[#This Row],[TRADING SYMBOL]]</f>
        <v>SENSEX2552079800PE</v>
      </c>
      <c r="AJ11539" t="str">
        <f>IF(RIGHT(MIS[[#This Row],[Main/Hedge]],4)="MAIN","MAIN","HEDGE")</f>
        <v>HEDGE</v>
      </c>
      <c r="AK11539" t="str" cm="1">
        <f t="array" ref="AK11539">_xlfn._xlws.FILTER(Table4[Column1],ISNUMBER(SEARCH(Table4[Column1],MIS[[#This Row],[OrderUniqueIdentifier]])),"")</f>
        <v>XYT</v>
      </c>
    </row>
    <row r="11540" spans="1:37" x14ac:dyDescent="0.2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>
        <f>_xlfn.XLOOKUP(MIS[[#This Row],[TRADING SYMBOL]],[1]Sheet1!$D:$D,[1]Sheet1!$C:$C)</f>
        <v>32.799999999999997</v>
      </c>
      <c r="AE11540">
        <f>MIS[[#This Row],[OrderAverageTradedPrice]]*MIS[[#This Row],[OrderQuantity]]</f>
        <v>649</v>
      </c>
      <c r="AF11540">
        <f>MIS[[#This Row],[LTP]]*MIS[[#This Row],[OrderQuantity]]</f>
        <v>656</v>
      </c>
      <c r="AG11540">
        <f>IF(MIS[[#This Row],[OrderSide]]="SELL",MIS[[#This Row],[VALUE]]-MIS[[#This Row],[LIVE_VALUE]],MIS[[#This Row],[LIVE_VALUE]]-MIS[[#This Row],[VALUE]])</f>
        <v>-7</v>
      </c>
      <c r="AH11540" t="str" cm="1">
        <f t="array" ref="AH11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0" t="str">
        <f>MIS[[#This Row],[TRADING SYMBOL]]</f>
        <v>SENSEX2552079800PE</v>
      </c>
      <c r="AJ11540" t="str">
        <f>IF(RIGHT(MIS[[#This Row],[Main/Hedge]],4)="MAIN","MAIN","HEDGE")</f>
        <v>HEDGE</v>
      </c>
      <c r="AK11540" t="str" cm="1">
        <f t="array" ref="AK11540">_xlfn._xlws.FILTER(Table4[Column1],ISNUMBER(SEARCH(Table4[Column1],MIS[[#This Row],[OrderUniqueIdentifier]])),"")</f>
        <v>XYT</v>
      </c>
    </row>
    <row r="11541" spans="1:37" x14ac:dyDescent="0.2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>
        <f>_xlfn.XLOOKUP(MIS[[#This Row],[TRADING SYMBOL]],[1]Sheet1!$D:$D,[1]Sheet1!$C:$C)</f>
        <v>32.799999999999997</v>
      </c>
      <c r="AE11541">
        <f>MIS[[#This Row],[OrderAverageTradedPrice]]*MIS[[#This Row],[OrderQuantity]]</f>
        <v>1947.0000000000002</v>
      </c>
      <c r="AF11541">
        <f>MIS[[#This Row],[LTP]]*MIS[[#This Row],[OrderQuantity]]</f>
        <v>1967.9999999999998</v>
      </c>
      <c r="AG11541">
        <f>IF(MIS[[#This Row],[OrderSide]]="SELL",MIS[[#This Row],[VALUE]]-MIS[[#This Row],[LIVE_VALUE]],MIS[[#This Row],[LIVE_VALUE]]-MIS[[#This Row],[VALUE]])</f>
        <v>-20.999999999999545</v>
      </c>
      <c r="AH11541" t="str" cm="1">
        <f t="array" ref="AH11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1" t="str">
        <f>MIS[[#This Row],[TRADING SYMBOL]]</f>
        <v>SENSEX2552079800PE</v>
      </c>
      <c r="AJ11541" t="str">
        <f>IF(RIGHT(MIS[[#This Row],[Main/Hedge]],4)="MAIN","MAIN","HEDGE")</f>
        <v>HEDGE</v>
      </c>
      <c r="AK11541" t="str" cm="1">
        <f t="array" ref="AK11541">_xlfn._xlws.FILTER(Table4[Column1],ISNUMBER(SEARCH(Table4[Column1],MIS[[#This Row],[OrderUniqueIdentifier]])),"")</f>
        <v>XYT</v>
      </c>
    </row>
    <row r="11542" spans="1:37" x14ac:dyDescent="0.2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>
        <f>_xlfn.XLOOKUP(MIS[[#This Row],[TRADING SYMBOL]],[1]Sheet1!$D:$D,[1]Sheet1!$C:$C)</f>
        <v>32.799999999999997</v>
      </c>
      <c r="AE11542">
        <f>MIS[[#This Row],[OrderAverageTradedPrice]]*MIS[[#This Row],[OrderQuantity]]</f>
        <v>7781.9999999999991</v>
      </c>
      <c r="AF11542">
        <f>MIS[[#This Row],[LTP]]*MIS[[#This Row],[OrderQuantity]]</f>
        <v>7871.9999999999991</v>
      </c>
      <c r="AG11542">
        <f>IF(MIS[[#This Row],[OrderSide]]="SELL",MIS[[#This Row],[VALUE]]-MIS[[#This Row],[LIVE_VALUE]],MIS[[#This Row],[LIVE_VALUE]]-MIS[[#This Row],[VALUE]])</f>
        <v>-90</v>
      </c>
      <c r="AH11542" t="str" cm="1">
        <f t="array" ref="AH11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2" t="str">
        <f>MIS[[#This Row],[TRADING SYMBOL]]</f>
        <v>SENSEX2552079800PE</v>
      </c>
      <c r="AJ11542" t="str">
        <f>IF(RIGHT(MIS[[#This Row],[Main/Hedge]],4)="MAIN","MAIN","HEDGE")</f>
        <v>HEDGE</v>
      </c>
      <c r="AK11542" t="str" cm="1">
        <f t="array" ref="AK11542">_xlfn._xlws.FILTER(Table4[Column1],ISNUMBER(SEARCH(Table4[Column1],MIS[[#This Row],[OrderUniqueIdentifier]])),"")</f>
        <v>XYT</v>
      </c>
    </row>
    <row r="11543" spans="1:37" x14ac:dyDescent="0.2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>
        <f>_xlfn.XLOOKUP(MIS[[#This Row],[TRADING SYMBOL]],[1]Sheet1!$D:$D,[1]Sheet1!$C:$C)</f>
        <v>32.799999999999997</v>
      </c>
      <c r="AE11543">
        <f>MIS[[#This Row],[OrderAverageTradedPrice]]*MIS[[#This Row],[OrderQuantity]]</f>
        <v>9086</v>
      </c>
      <c r="AF11543">
        <f>MIS[[#This Row],[LTP]]*MIS[[#This Row],[OrderQuantity]]</f>
        <v>9184</v>
      </c>
      <c r="AG11543">
        <f>IF(MIS[[#This Row],[OrderSide]]="SELL",MIS[[#This Row],[VALUE]]-MIS[[#This Row],[LIVE_VALUE]],MIS[[#This Row],[LIVE_VALUE]]-MIS[[#This Row],[VALUE]])</f>
        <v>-98</v>
      </c>
      <c r="AH11543" t="str" cm="1">
        <f t="array" ref="AH11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3" t="str">
        <f>MIS[[#This Row],[TRADING SYMBOL]]</f>
        <v>SENSEX2552079800PE</v>
      </c>
      <c r="AJ11543" t="str">
        <f>IF(RIGHT(MIS[[#This Row],[Main/Hedge]],4)="MAIN","MAIN","HEDGE")</f>
        <v>HEDGE</v>
      </c>
      <c r="AK11543" t="str" cm="1">
        <f t="array" ref="AK11543">_xlfn._xlws.FILTER(Table4[Column1],ISNUMBER(SEARCH(Table4[Column1],MIS[[#This Row],[OrderUniqueIdentifier]])),"")</f>
        <v>XYT</v>
      </c>
    </row>
    <row r="11544" spans="1:37" x14ac:dyDescent="0.2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>
        <f>_xlfn.XLOOKUP(MIS[[#This Row],[TRADING SYMBOL]],[1]Sheet1!$D:$D,[1]Sheet1!$C:$C)</f>
        <v>32.799999999999997</v>
      </c>
      <c r="AE11544">
        <f>MIS[[#This Row],[OrderAverageTradedPrice]]*MIS[[#This Row],[OrderQuantity]]</f>
        <v>1306</v>
      </c>
      <c r="AF11544">
        <f>MIS[[#This Row],[LTP]]*MIS[[#This Row],[OrderQuantity]]</f>
        <v>1312</v>
      </c>
      <c r="AG11544">
        <f>IF(MIS[[#This Row],[OrderSide]]="SELL",MIS[[#This Row],[VALUE]]-MIS[[#This Row],[LIVE_VALUE]],MIS[[#This Row],[LIVE_VALUE]]-MIS[[#This Row],[VALUE]])</f>
        <v>-6</v>
      </c>
      <c r="AH11544" t="str" cm="1">
        <f t="array" ref="AH11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4" t="str">
        <f>MIS[[#This Row],[TRADING SYMBOL]]</f>
        <v>SENSEX2552079800PE</v>
      </c>
      <c r="AJ11544" t="str">
        <f>IF(RIGHT(MIS[[#This Row],[Main/Hedge]],4)="MAIN","MAIN","HEDGE")</f>
        <v>HEDGE</v>
      </c>
      <c r="AK11544" t="str" cm="1">
        <f t="array" ref="AK11544">_xlfn._xlws.FILTER(Table4[Column1],ISNUMBER(SEARCH(Table4[Column1],MIS[[#This Row],[OrderUniqueIdentifier]])),"")</f>
        <v>XYT</v>
      </c>
    </row>
    <row r="11545" spans="1:37" x14ac:dyDescent="0.2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>
        <f>_xlfn.XLOOKUP(MIS[[#This Row],[TRADING SYMBOL]],[1]Sheet1!$D:$D,[1]Sheet1!$C:$C)</f>
        <v>32.799999999999997</v>
      </c>
      <c r="AE11545">
        <f>MIS[[#This Row],[OrderAverageTradedPrice]]*MIS[[#This Row],[OrderQuantity]]</f>
        <v>7824.9999999999836</v>
      </c>
      <c r="AF11545">
        <f>MIS[[#This Row],[LTP]]*MIS[[#This Row],[OrderQuantity]]</f>
        <v>7871.9999999999991</v>
      </c>
      <c r="AG11545">
        <f>IF(MIS[[#This Row],[OrderSide]]="SELL",MIS[[#This Row],[VALUE]]-MIS[[#This Row],[LIVE_VALUE]],MIS[[#This Row],[LIVE_VALUE]]-MIS[[#This Row],[VALUE]])</f>
        <v>-47.000000000015461</v>
      </c>
      <c r="AH11545" t="str" cm="1">
        <f t="array" ref="AH11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5" t="str">
        <f>MIS[[#This Row],[TRADING SYMBOL]]</f>
        <v>SENSEX2552079800PE</v>
      </c>
      <c r="AJ11545" t="str">
        <f>IF(RIGHT(MIS[[#This Row],[Main/Hedge]],4)="MAIN","MAIN","HEDGE")</f>
        <v>HEDGE</v>
      </c>
      <c r="AK11545" t="str" cm="1">
        <f t="array" ref="AK11545">_xlfn._xlws.FILTER(Table4[Column1],ISNUMBER(SEARCH(Table4[Column1],MIS[[#This Row],[OrderUniqueIdentifier]])),"")</f>
        <v>XYT</v>
      </c>
    </row>
    <row r="11546" spans="1:37" x14ac:dyDescent="0.2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>
        <f>_xlfn.XLOOKUP(MIS[[#This Row],[TRADING SYMBOL]],[1]Sheet1!$D:$D,[1]Sheet1!$C:$C)</f>
        <v>32.799999999999997</v>
      </c>
      <c r="AE11546">
        <f>MIS[[#This Row],[OrderAverageTradedPrice]]*MIS[[#This Row],[OrderQuantity]]</f>
        <v>1944</v>
      </c>
      <c r="AF11546">
        <f>MIS[[#This Row],[LTP]]*MIS[[#This Row],[OrderQuantity]]</f>
        <v>1967.9999999999998</v>
      </c>
      <c r="AG11546">
        <f>IF(MIS[[#This Row],[OrderSide]]="SELL",MIS[[#This Row],[VALUE]]-MIS[[#This Row],[LIVE_VALUE]],MIS[[#This Row],[LIVE_VALUE]]-MIS[[#This Row],[VALUE]])</f>
        <v>-23.999999999999773</v>
      </c>
      <c r="AH11546" t="str" cm="1">
        <f t="array" ref="AH11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6" t="str">
        <f>MIS[[#This Row],[TRADING SYMBOL]]</f>
        <v>SENSEX2552079800PE</v>
      </c>
      <c r="AJ11546" t="str">
        <f>IF(RIGHT(MIS[[#This Row],[Main/Hedge]],4)="MAIN","MAIN","HEDGE")</f>
        <v>HEDGE</v>
      </c>
      <c r="AK11546" t="str" cm="1">
        <f t="array" ref="AK11546">_xlfn._xlws.FILTER(Table4[Column1],ISNUMBER(SEARCH(Table4[Column1],MIS[[#This Row],[OrderUniqueIdentifier]])),"")</f>
        <v>XYT</v>
      </c>
    </row>
    <row r="11547" spans="1:37" x14ac:dyDescent="0.2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>
        <f>_xlfn.XLOOKUP(MIS[[#This Row],[TRADING SYMBOL]],[1]Sheet1!$D:$D,[1]Sheet1!$C:$C)</f>
        <v>32.799999999999997</v>
      </c>
      <c r="AE11547">
        <f>MIS[[#This Row],[OrderAverageTradedPrice]]*MIS[[#This Row],[OrderQuantity]]</f>
        <v>1296</v>
      </c>
      <c r="AF11547">
        <f>MIS[[#This Row],[LTP]]*MIS[[#This Row],[OrderQuantity]]</f>
        <v>1312</v>
      </c>
      <c r="AG11547">
        <f>IF(MIS[[#This Row],[OrderSide]]="SELL",MIS[[#This Row],[VALUE]]-MIS[[#This Row],[LIVE_VALUE]],MIS[[#This Row],[LIVE_VALUE]]-MIS[[#This Row],[VALUE]])</f>
        <v>-16</v>
      </c>
      <c r="AH11547" t="str" cm="1">
        <f t="array" ref="AH11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7" t="str">
        <f>MIS[[#This Row],[TRADING SYMBOL]]</f>
        <v>SENSEX2552079800PE</v>
      </c>
      <c r="AJ11547" t="str">
        <f>IF(RIGHT(MIS[[#This Row],[Main/Hedge]],4)="MAIN","MAIN","HEDGE")</f>
        <v>HEDGE</v>
      </c>
      <c r="AK11547" t="str" cm="1">
        <f t="array" ref="AK11547">_xlfn._xlws.FILTER(Table4[Column1],ISNUMBER(SEARCH(Table4[Column1],MIS[[#This Row],[OrderUniqueIdentifier]])),"")</f>
        <v>XYT</v>
      </c>
    </row>
    <row r="11548" spans="1:37" x14ac:dyDescent="0.2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>
        <f>_xlfn.XLOOKUP(MIS[[#This Row],[TRADING SYMBOL]],[1]Sheet1!$D:$D,[1]Sheet1!$C:$C)</f>
        <v>32.799999999999997</v>
      </c>
      <c r="AE11548">
        <f>MIS[[#This Row],[OrderAverageTradedPrice]]*MIS[[#This Row],[OrderQuantity]]</f>
        <v>648</v>
      </c>
      <c r="AF11548">
        <f>MIS[[#This Row],[LTP]]*MIS[[#This Row],[OrderQuantity]]</f>
        <v>656</v>
      </c>
      <c r="AG11548">
        <f>IF(MIS[[#This Row],[OrderSide]]="SELL",MIS[[#This Row],[VALUE]]-MIS[[#This Row],[LIVE_VALUE]],MIS[[#This Row],[LIVE_VALUE]]-MIS[[#This Row],[VALUE]])</f>
        <v>-8</v>
      </c>
      <c r="AH11548" t="str" cm="1">
        <f t="array" ref="AH11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8" t="str">
        <f>MIS[[#This Row],[TRADING SYMBOL]]</f>
        <v>SENSEX2552079800PE</v>
      </c>
      <c r="AJ11548" t="str">
        <f>IF(RIGHT(MIS[[#This Row],[Main/Hedge]],4)="MAIN","MAIN","HEDGE")</f>
        <v>HEDGE</v>
      </c>
      <c r="AK11548" t="str" cm="1">
        <f t="array" ref="AK11548">_xlfn._xlws.FILTER(Table4[Column1],ISNUMBER(SEARCH(Table4[Column1],MIS[[#This Row],[OrderUniqueIdentifier]])),"")</f>
        <v>XYT</v>
      </c>
    </row>
    <row r="11549" spans="1:37" x14ac:dyDescent="0.2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>
        <f>_xlfn.XLOOKUP(MIS[[#This Row],[TRADING SYMBOL]],[1]Sheet1!$D:$D,[1]Sheet1!$C:$C)</f>
        <v>32.799999999999997</v>
      </c>
      <c r="AE11549">
        <f>MIS[[#This Row],[OrderAverageTradedPrice]]*MIS[[#This Row],[OrderQuantity]]</f>
        <v>2592</v>
      </c>
      <c r="AF11549">
        <f>MIS[[#This Row],[LTP]]*MIS[[#This Row],[OrderQuantity]]</f>
        <v>2624</v>
      </c>
      <c r="AG11549">
        <f>IF(MIS[[#This Row],[OrderSide]]="SELL",MIS[[#This Row],[VALUE]]-MIS[[#This Row],[LIVE_VALUE]],MIS[[#This Row],[LIVE_VALUE]]-MIS[[#This Row],[VALUE]])</f>
        <v>-32</v>
      </c>
      <c r="AH11549" t="str" cm="1">
        <f t="array" ref="AH11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49" t="str">
        <f>MIS[[#This Row],[TRADING SYMBOL]]</f>
        <v>SENSEX2552079800PE</v>
      </c>
      <c r="AJ11549" t="str">
        <f>IF(RIGHT(MIS[[#This Row],[Main/Hedge]],4)="MAIN","MAIN","HEDGE")</f>
        <v>HEDGE</v>
      </c>
      <c r="AK11549" t="str" cm="1">
        <f t="array" ref="AK11549">_xlfn._xlws.FILTER(Table4[Column1],ISNUMBER(SEARCH(Table4[Column1],MIS[[#This Row],[OrderUniqueIdentifier]])),"")</f>
        <v>XYT</v>
      </c>
    </row>
    <row r="11550" spans="1:37" x14ac:dyDescent="0.2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>
        <f>_xlfn.XLOOKUP(MIS[[#This Row],[TRADING SYMBOL]],[1]Sheet1!$D:$D,[1]Sheet1!$C:$C)</f>
        <v>32.799999999999997</v>
      </c>
      <c r="AE11550">
        <f>MIS[[#This Row],[OrderAverageTradedPrice]]*MIS[[#This Row],[OrderQuantity]]</f>
        <v>1944</v>
      </c>
      <c r="AF11550">
        <f>MIS[[#This Row],[LTP]]*MIS[[#This Row],[OrderQuantity]]</f>
        <v>1967.9999999999998</v>
      </c>
      <c r="AG11550">
        <f>IF(MIS[[#This Row],[OrderSide]]="SELL",MIS[[#This Row],[VALUE]]-MIS[[#This Row],[LIVE_VALUE]],MIS[[#This Row],[LIVE_VALUE]]-MIS[[#This Row],[VALUE]])</f>
        <v>-23.999999999999773</v>
      </c>
      <c r="AH11550" t="str" cm="1">
        <f t="array" ref="AH11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0" t="str">
        <f>MIS[[#This Row],[TRADING SYMBOL]]</f>
        <v>SENSEX2552079800PE</v>
      </c>
      <c r="AJ11550" t="str">
        <f>IF(RIGHT(MIS[[#This Row],[Main/Hedge]],4)="MAIN","MAIN","HEDGE")</f>
        <v>HEDGE</v>
      </c>
      <c r="AK11550" t="str" cm="1">
        <f t="array" ref="AK11550">_xlfn._xlws.FILTER(Table4[Column1],ISNUMBER(SEARCH(Table4[Column1],MIS[[#This Row],[OrderUniqueIdentifier]])),"")</f>
        <v>XYT</v>
      </c>
    </row>
    <row r="11551" spans="1:37" x14ac:dyDescent="0.2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>
        <f>_xlfn.XLOOKUP(MIS[[#This Row],[TRADING SYMBOL]],[1]Sheet1!$D:$D,[1]Sheet1!$C:$C)</f>
        <v>32.799999999999997</v>
      </c>
      <c r="AE11551">
        <f>MIS[[#This Row],[OrderAverageTradedPrice]]*MIS[[#This Row],[OrderQuantity]]</f>
        <v>1944</v>
      </c>
      <c r="AF11551">
        <f>MIS[[#This Row],[LTP]]*MIS[[#This Row],[OrderQuantity]]</f>
        <v>1967.9999999999998</v>
      </c>
      <c r="AG11551">
        <f>IF(MIS[[#This Row],[OrderSide]]="SELL",MIS[[#This Row],[VALUE]]-MIS[[#This Row],[LIVE_VALUE]],MIS[[#This Row],[LIVE_VALUE]]-MIS[[#This Row],[VALUE]])</f>
        <v>-23.999999999999773</v>
      </c>
      <c r="AH11551" t="str" cm="1">
        <f t="array" ref="AH11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1" t="str">
        <f>MIS[[#This Row],[TRADING SYMBOL]]</f>
        <v>SENSEX2552079800PE</v>
      </c>
      <c r="AJ11551" t="str">
        <f>IF(RIGHT(MIS[[#This Row],[Main/Hedge]],4)="MAIN","MAIN","HEDGE")</f>
        <v>HEDGE</v>
      </c>
      <c r="AK11551" t="str" cm="1">
        <f t="array" ref="AK11551">_xlfn._xlws.FILTER(Table4[Column1],ISNUMBER(SEARCH(Table4[Column1],MIS[[#This Row],[OrderUniqueIdentifier]])),"")</f>
        <v>XYT</v>
      </c>
    </row>
    <row r="11552" spans="1:37" x14ac:dyDescent="0.2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>
        <f>_xlfn.XLOOKUP(MIS[[#This Row],[TRADING SYMBOL]],[1]Sheet1!$D:$D,[1]Sheet1!$C:$C)</f>
        <v>32.799999999999997</v>
      </c>
      <c r="AE11552">
        <f>MIS[[#This Row],[OrderAverageTradedPrice]]*MIS[[#This Row],[OrderQuantity]]</f>
        <v>3246</v>
      </c>
      <c r="AF11552">
        <f>MIS[[#This Row],[LTP]]*MIS[[#This Row],[OrderQuantity]]</f>
        <v>3279.9999999999995</v>
      </c>
      <c r="AG11552">
        <f>IF(MIS[[#This Row],[OrderSide]]="SELL",MIS[[#This Row],[VALUE]]-MIS[[#This Row],[LIVE_VALUE]],MIS[[#This Row],[LIVE_VALUE]]-MIS[[#This Row],[VALUE]])</f>
        <v>-33.999999999999545</v>
      </c>
      <c r="AH11552" t="str" cm="1">
        <f t="array" ref="AH11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2" t="str">
        <f>MIS[[#This Row],[TRADING SYMBOL]]</f>
        <v>SENSEX2552079800PE</v>
      </c>
      <c r="AJ11552" t="str">
        <f>IF(RIGHT(MIS[[#This Row],[Main/Hedge]],4)="MAIN","MAIN","HEDGE")</f>
        <v>HEDGE</v>
      </c>
      <c r="AK11552" t="str" cm="1">
        <f t="array" ref="AK11552">_xlfn._xlws.FILTER(Table4[Column1],ISNUMBER(SEARCH(Table4[Column1],MIS[[#This Row],[OrderUniqueIdentifier]])),"")</f>
        <v>XYT</v>
      </c>
    </row>
    <row r="11553" spans="1:37" x14ac:dyDescent="0.2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>
        <f>_xlfn.XLOOKUP(MIS[[#This Row],[TRADING SYMBOL]],[1]Sheet1!$D:$D,[1]Sheet1!$C:$C)</f>
        <v>32.799999999999997</v>
      </c>
      <c r="AE11553">
        <f>MIS[[#This Row],[OrderAverageTradedPrice]]*MIS[[#This Row],[OrderQuantity]]</f>
        <v>647</v>
      </c>
      <c r="AF11553">
        <f>MIS[[#This Row],[LTP]]*MIS[[#This Row],[OrderQuantity]]</f>
        <v>656</v>
      </c>
      <c r="AG11553">
        <f>IF(MIS[[#This Row],[OrderSide]]="SELL",MIS[[#This Row],[VALUE]]-MIS[[#This Row],[LIVE_VALUE]],MIS[[#This Row],[LIVE_VALUE]]-MIS[[#This Row],[VALUE]])</f>
        <v>-9</v>
      </c>
      <c r="AH11553" t="str" cm="1">
        <f t="array" ref="AH11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3" t="str">
        <f>MIS[[#This Row],[TRADING SYMBOL]]</f>
        <v>SENSEX2552079800PE</v>
      </c>
      <c r="AJ11553" t="str">
        <f>IF(RIGHT(MIS[[#This Row],[Main/Hedge]],4)="MAIN","MAIN","HEDGE")</f>
        <v>HEDGE</v>
      </c>
      <c r="AK11553" t="str" cm="1">
        <f t="array" ref="AK11553">_xlfn._xlws.FILTER(Table4[Column1],ISNUMBER(SEARCH(Table4[Column1],MIS[[#This Row],[OrderUniqueIdentifier]])),"")</f>
        <v>XYT</v>
      </c>
    </row>
    <row r="11554" spans="1:37" x14ac:dyDescent="0.2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>
        <f>_xlfn.XLOOKUP(MIS[[#This Row],[TRADING SYMBOL]],[1]Sheet1!$D:$D,[1]Sheet1!$C:$C)</f>
        <v>32.799999999999997</v>
      </c>
      <c r="AE11554">
        <f>MIS[[#This Row],[OrderAverageTradedPrice]]*MIS[[#This Row],[OrderQuantity]]</f>
        <v>2592</v>
      </c>
      <c r="AF11554">
        <f>MIS[[#This Row],[LTP]]*MIS[[#This Row],[OrderQuantity]]</f>
        <v>2624</v>
      </c>
      <c r="AG11554">
        <f>IF(MIS[[#This Row],[OrderSide]]="SELL",MIS[[#This Row],[VALUE]]-MIS[[#This Row],[LIVE_VALUE]],MIS[[#This Row],[LIVE_VALUE]]-MIS[[#This Row],[VALUE]])</f>
        <v>-32</v>
      </c>
      <c r="AH11554" t="str" cm="1">
        <f t="array" ref="AH11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4" t="str">
        <f>MIS[[#This Row],[TRADING SYMBOL]]</f>
        <v>SENSEX2552079800PE</v>
      </c>
      <c r="AJ11554" t="str">
        <f>IF(RIGHT(MIS[[#This Row],[Main/Hedge]],4)="MAIN","MAIN","HEDGE")</f>
        <v>HEDGE</v>
      </c>
      <c r="AK11554" t="str" cm="1">
        <f t="array" ref="AK11554">_xlfn._xlws.FILTER(Table4[Column1],ISNUMBER(SEARCH(Table4[Column1],MIS[[#This Row],[OrderUniqueIdentifier]])),"")</f>
        <v>XYT</v>
      </c>
    </row>
    <row r="11555" spans="1:37" x14ac:dyDescent="0.2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>
        <f>_xlfn.XLOOKUP(MIS[[#This Row],[TRADING SYMBOL]],[1]Sheet1!$D:$D,[1]Sheet1!$C:$C)</f>
        <v>32.799999999999997</v>
      </c>
      <c r="AE11555">
        <f>MIS[[#This Row],[OrderAverageTradedPrice]]*MIS[[#This Row],[OrderQuantity]]</f>
        <v>4576.9999999999936</v>
      </c>
      <c r="AF11555">
        <f>MIS[[#This Row],[LTP]]*MIS[[#This Row],[OrderQuantity]]</f>
        <v>4592</v>
      </c>
      <c r="AG11555">
        <f>IF(MIS[[#This Row],[OrderSide]]="SELL",MIS[[#This Row],[VALUE]]-MIS[[#This Row],[LIVE_VALUE]],MIS[[#This Row],[LIVE_VALUE]]-MIS[[#This Row],[VALUE]])</f>
        <v>-15.000000000006366</v>
      </c>
      <c r="AH11555" t="str" cm="1">
        <f t="array" ref="AH11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5" t="str">
        <f>MIS[[#This Row],[TRADING SYMBOL]]</f>
        <v>SENSEX2552079800PE</v>
      </c>
      <c r="AJ11555" t="str">
        <f>IF(RIGHT(MIS[[#This Row],[Main/Hedge]],4)="MAIN","MAIN","HEDGE")</f>
        <v>HEDGE</v>
      </c>
      <c r="AK11555" t="str" cm="1">
        <f t="array" ref="AK11555">_xlfn._xlws.FILTER(Table4[Column1],ISNUMBER(SEARCH(Table4[Column1],MIS[[#This Row],[OrderUniqueIdentifier]])),"")</f>
        <v>XYT</v>
      </c>
    </row>
    <row r="11556" spans="1:37" x14ac:dyDescent="0.2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>
        <f>_xlfn.XLOOKUP(MIS[[#This Row],[TRADING SYMBOL]],[1]Sheet1!$D:$D,[1]Sheet1!$C:$C)</f>
        <v>32.799999999999997</v>
      </c>
      <c r="AE11556">
        <f>MIS[[#This Row],[OrderAverageTradedPrice]]*MIS[[#This Row],[OrderQuantity]]</f>
        <v>648</v>
      </c>
      <c r="AF11556">
        <f>MIS[[#This Row],[LTP]]*MIS[[#This Row],[OrderQuantity]]</f>
        <v>656</v>
      </c>
      <c r="AG11556">
        <f>IF(MIS[[#This Row],[OrderSide]]="SELL",MIS[[#This Row],[VALUE]]-MIS[[#This Row],[LIVE_VALUE]],MIS[[#This Row],[LIVE_VALUE]]-MIS[[#This Row],[VALUE]])</f>
        <v>-8</v>
      </c>
      <c r="AH11556" t="str" cm="1">
        <f t="array" ref="AH11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6" t="str">
        <f>MIS[[#This Row],[TRADING SYMBOL]]</f>
        <v>SENSEX2552079800PE</v>
      </c>
      <c r="AJ11556" t="str">
        <f>IF(RIGHT(MIS[[#This Row],[Main/Hedge]],4)="MAIN","MAIN","HEDGE")</f>
        <v>HEDGE</v>
      </c>
      <c r="AK11556" t="str" cm="1">
        <f t="array" ref="AK11556">_xlfn._xlws.FILTER(Table4[Column1],ISNUMBER(SEARCH(Table4[Column1],MIS[[#This Row],[OrderUniqueIdentifier]])),"")</f>
        <v>XYT</v>
      </c>
    </row>
    <row r="11557" spans="1:37" x14ac:dyDescent="0.2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>
        <f>_xlfn.XLOOKUP(MIS[[#This Row],[TRADING SYMBOL]],[1]Sheet1!$D:$D,[1]Sheet1!$C:$C)</f>
        <v>32.799999999999997</v>
      </c>
      <c r="AE11557">
        <f>MIS[[#This Row],[OrderAverageTradedPrice]]*MIS[[#This Row],[OrderQuantity]]</f>
        <v>649</v>
      </c>
      <c r="AF11557">
        <f>MIS[[#This Row],[LTP]]*MIS[[#This Row],[OrderQuantity]]</f>
        <v>656</v>
      </c>
      <c r="AG11557">
        <f>IF(MIS[[#This Row],[OrderSide]]="SELL",MIS[[#This Row],[VALUE]]-MIS[[#This Row],[LIVE_VALUE]],MIS[[#This Row],[LIVE_VALUE]]-MIS[[#This Row],[VALUE]])</f>
        <v>-7</v>
      </c>
      <c r="AH11557" t="str" cm="1">
        <f t="array" ref="AH11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7" t="str">
        <f>MIS[[#This Row],[TRADING SYMBOL]]</f>
        <v>SENSEX2552079800PE</v>
      </c>
      <c r="AJ11557" t="str">
        <f>IF(RIGHT(MIS[[#This Row],[Main/Hedge]],4)="MAIN","MAIN","HEDGE")</f>
        <v>HEDGE</v>
      </c>
      <c r="AK11557" t="str" cm="1">
        <f t="array" ref="AK11557">_xlfn._xlws.FILTER(Table4[Column1],ISNUMBER(SEARCH(Table4[Column1],MIS[[#This Row],[OrderUniqueIdentifier]])),"")</f>
        <v>XYT</v>
      </c>
    </row>
    <row r="11558" spans="1:37" x14ac:dyDescent="0.2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>
        <f>_xlfn.XLOOKUP(MIS[[#This Row],[TRADING SYMBOL]],[1]Sheet1!$D:$D,[1]Sheet1!$C:$C)</f>
        <v>17.8</v>
      </c>
      <c r="AE11558">
        <f>MIS[[#This Row],[OrderAverageTradedPrice]]*MIS[[#This Row],[OrderQuantity]]</f>
        <v>344</v>
      </c>
      <c r="AF11558">
        <f>MIS[[#This Row],[LTP]]*MIS[[#This Row],[OrderQuantity]]</f>
        <v>356</v>
      </c>
      <c r="AG11558">
        <f>IF(MIS[[#This Row],[OrderSide]]="SELL",MIS[[#This Row],[VALUE]]-MIS[[#This Row],[LIVE_VALUE]],MIS[[#This Row],[LIVE_VALUE]]-MIS[[#This Row],[VALUE]])</f>
        <v>-12</v>
      </c>
      <c r="AH11558" t="str" cm="1">
        <f t="array" ref="AH11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8" t="str">
        <f>MIS[[#This Row],[TRADING SYMBOL]]</f>
        <v>SENSEX2552084800CE</v>
      </c>
      <c r="AJ11558" t="str">
        <f>IF(RIGHT(MIS[[#This Row],[Main/Hedge]],4)="MAIN","MAIN","HEDGE")</f>
        <v>HEDGE</v>
      </c>
      <c r="AK11558" t="str" cm="1">
        <f t="array" ref="AK11558">_xlfn._xlws.FILTER(Table4[Column1],ISNUMBER(SEARCH(Table4[Column1],MIS[[#This Row],[OrderUniqueIdentifier]])),"")</f>
        <v>XYT</v>
      </c>
    </row>
    <row r="11559" spans="1:37" x14ac:dyDescent="0.2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>
        <f>_xlfn.XLOOKUP(MIS[[#This Row],[TRADING SYMBOL]],[1]Sheet1!$D:$D,[1]Sheet1!$C:$C)</f>
        <v>32.799999999999997</v>
      </c>
      <c r="AE11559">
        <f>MIS[[#This Row],[OrderAverageTradedPrice]]*MIS[[#This Row],[OrderQuantity]]</f>
        <v>2591</v>
      </c>
      <c r="AF11559">
        <f>MIS[[#This Row],[LTP]]*MIS[[#This Row],[OrderQuantity]]</f>
        <v>2624</v>
      </c>
      <c r="AG11559">
        <f>IF(MIS[[#This Row],[OrderSide]]="SELL",MIS[[#This Row],[VALUE]]-MIS[[#This Row],[LIVE_VALUE]],MIS[[#This Row],[LIVE_VALUE]]-MIS[[#This Row],[VALUE]])</f>
        <v>-33</v>
      </c>
      <c r="AH11559" t="str" cm="1">
        <f t="array" ref="AH11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59" t="str">
        <f>MIS[[#This Row],[TRADING SYMBOL]]</f>
        <v>SENSEX2552079800PE</v>
      </c>
      <c r="AJ11559" t="str">
        <f>IF(RIGHT(MIS[[#This Row],[Main/Hedge]],4)="MAIN","MAIN","HEDGE")</f>
        <v>HEDGE</v>
      </c>
      <c r="AK11559" t="str" cm="1">
        <f t="array" ref="AK11559">_xlfn._xlws.FILTER(Table4[Column1],ISNUMBER(SEARCH(Table4[Column1],MIS[[#This Row],[OrderUniqueIdentifier]])),"")</f>
        <v>XYT</v>
      </c>
    </row>
    <row r="11560" spans="1:37" x14ac:dyDescent="0.2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>
        <f>_xlfn.XLOOKUP(MIS[[#This Row],[TRADING SYMBOL]],[1]Sheet1!$D:$D,[1]Sheet1!$C:$C)</f>
        <v>32.799999999999997</v>
      </c>
      <c r="AE11560">
        <f>MIS[[#This Row],[OrderAverageTradedPrice]]*MIS[[#This Row],[OrderQuantity]]</f>
        <v>3875.9999999999995</v>
      </c>
      <c r="AF11560">
        <f>MIS[[#This Row],[LTP]]*MIS[[#This Row],[OrderQuantity]]</f>
        <v>3935.9999999999995</v>
      </c>
      <c r="AG11560">
        <f>IF(MIS[[#This Row],[OrderSide]]="SELL",MIS[[#This Row],[VALUE]]-MIS[[#This Row],[LIVE_VALUE]],MIS[[#This Row],[LIVE_VALUE]]-MIS[[#This Row],[VALUE]])</f>
        <v>-60</v>
      </c>
      <c r="AH11560" t="str" cm="1">
        <f t="array" ref="AH11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0" t="str">
        <f>MIS[[#This Row],[TRADING SYMBOL]]</f>
        <v>SENSEX2552079800PE</v>
      </c>
      <c r="AJ11560" t="str">
        <f>IF(RIGHT(MIS[[#This Row],[Main/Hedge]],4)="MAIN","MAIN","HEDGE")</f>
        <v>HEDGE</v>
      </c>
      <c r="AK11560" t="str" cm="1">
        <f t="array" ref="AK11560">_xlfn._xlws.FILTER(Table4[Column1],ISNUMBER(SEARCH(Table4[Column1],MIS[[#This Row],[OrderUniqueIdentifier]])),"")</f>
        <v>XYT</v>
      </c>
    </row>
    <row r="11561" spans="1:37" x14ac:dyDescent="0.2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>
        <f>_xlfn.XLOOKUP(MIS[[#This Row],[TRADING SYMBOL]],[1]Sheet1!$D:$D,[1]Sheet1!$C:$C)</f>
        <v>32.799999999999997</v>
      </c>
      <c r="AE11561">
        <f>MIS[[#This Row],[OrderAverageTradedPrice]]*MIS[[#This Row],[OrderQuantity]]</f>
        <v>1302</v>
      </c>
      <c r="AF11561">
        <f>MIS[[#This Row],[LTP]]*MIS[[#This Row],[OrderQuantity]]</f>
        <v>1312</v>
      </c>
      <c r="AG11561">
        <f>IF(MIS[[#This Row],[OrderSide]]="SELL",MIS[[#This Row],[VALUE]]-MIS[[#This Row],[LIVE_VALUE]],MIS[[#This Row],[LIVE_VALUE]]-MIS[[#This Row],[VALUE]])</f>
        <v>-10</v>
      </c>
      <c r="AH11561" t="str" cm="1">
        <f t="array" ref="AH11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1" t="str">
        <f>MIS[[#This Row],[TRADING SYMBOL]]</f>
        <v>SENSEX2552079800PE</v>
      </c>
      <c r="AJ11561" t="str">
        <f>IF(RIGHT(MIS[[#This Row],[Main/Hedge]],4)="MAIN","MAIN","HEDGE")</f>
        <v>HEDGE</v>
      </c>
      <c r="AK11561" t="str" cm="1">
        <f t="array" ref="AK11561">_xlfn._xlws.FILTER(Table4[Column1],ISNUMBER(SEARCH(Table4[Column1],MIS[[#This Row],[OrderUniqueIdentifier]])),"")</f>
        <v>XYT</v>
      </c>
    </row>
    <row r="11562" spans="1:37" x14ac:dyDescent="0.2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>
        <f>_xlfn.XLOOKUP(MIS[[#This Row],[TRADING SYMBOL]],[1]Sheet1!$D:$D,[1]Sheet1!$C:$C)</f>
        <v>32.799999999999997</v>
      </c>
      <c r="AE11562">
        <f>MIS[[#This Row],[OrderAverageTradedPrice]]*MIS[[#This Row],[OrderQuantity]]</f>
        <v>650</v>
      </c>
      <c r="AF11562">
        <f>MIS[[#This Row],[LTP]]*MIS[[#This Row],[OrderQuantity]]</f>
        <v>656</v>
      </c>
      <c r="AG11562">
        <f>IF(MIS[[#This Row],[OrderSide]]="SELL",MIS[[#This Row],[VALUE]]-MIS[[#This Row],[LIVE_VALUE]],MIS[[#This Row],[LIVE_VALUE]]-MIS[[#This Row],[VALUE]])</f>
        <v>-6</v>
      </c>
      <c r="AH11562" t="str" cm="1">
        <f t="array" ref="AH11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2" t="str">
        <f>MIS[[#This Row],[TRADING SYMBOL]]</f>
        <v>SENSEX2552079800PE</v>
      </c>
      <c r="AJ11562" t="str">
        <f>IF(RIGHT(MIS[[#This Row],[Main/Hedge]],4)="MAIN","MAIN","HEDGE")</f>
        <v>HEDGE</v>
      </c>
      <c r="AK11562" t="str" cm="1">
        <f t="array" ref="AK11562">_xlfn._xlws.FILTER(Table4[Column1],ISNUMBER(SEARCH(Table4[Column1],MIS[[#This Row],[OrderUniqueIdentifier]])),"")</f>
        <v>XYT</v>
      </c>
    </row>
    <row r="11563" spans="1:37" x14ac:dyDescent="0.2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>
        <f>_xlfn.XLOOKUP(MIS[[#This Row],[TRADING SYMBOL]],[1]Sheet1!$D:$D,[1]Sheet1!$C:$C)</f>
        <v>32.799999999999997</v>
      </c>
      <c r="AE11563">
        <f>MIS[[#This Row],[OrderAverageTradedPrice]]*MIS[[#This Row],[OrderQuantity]]</f>
        <v>648</v>
      </c>
      <c r="AF11563">
        <f>MIS[[#This Row],[LTP]]*MIS[[#This Row],[OrderQuantity]]</f>
        <v>656</v>
      </c>
      <c r="AG11563">
        <f>IF(MIS[[#This Row],[OrderSide]]="SELL",MIS[[#This Row],[VALUE]]-MIS[[#This Row],[LIVE_VALUE]],MIS[[#This Row],[LIVE_VALUE]]-MIS[[#This Row],[VALUE]])</f>
        <v>-8</v>
      </c>
      <c r="AH11563" t="str" cm="1">
        <f t="array" ref="AH11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3" t="str">
        <f>MIS[[#This Row],[TRADING SYMBOL]]</f>
        <v>SENSEX2552079800PE</v>
      </c>
      <c r="AJ11563" t="str">
        <f>IF(RIGHT(MIS[[#This Row],[Main/Hedge]],4)="MAIN","MAIN","HEDGE")</f>
        <v>HEDGE</v>
      </c>
      <c r="AK11563" t="str" cm="1">
        <f t="array" ref="AK11563">_xlfn._xlws.FILTER(Table4[Column1],ISNUMBER(SEARCH(Table4[Column1],MIS[[#This Row],[OrderUniqueIdentifier]])),"")</f>
        <v>XYT</v>
      </c>
    </row>
    <row r="11564" spans="1:37" x14ac:dyDescent="0.2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>
        <f>_xlfn.XLOOKUP(MIS[[#This Row],[TRADING SYMBOL]],[1]Sheet1!$D:$D,[1]Sheet1!$C:$C)</f>
        <v>32.799999999999997</v>
      </c>
      <c r="AE11564">
        <f>MIS[[#This Row],[OrderAverageTradedPrice]]*MIS[[#This Row],[OrderQuantity]]</f>
        <v>1290</v>
      </c>
      <c r="AF11564">
        <f>MIS[[#This Row],[LTP]]*MIS[[#This Row],[OrderQuantity]]</f>
        <v>1312</v>
      </c>
      <c r="AG11564">
        <f>IF(MIS[[#This Row],[OrderSide]]="SELL",MIS[[#This Row],[VALUE]]-MIS[[#This Row],[LIVE_VALUE]],MIS[[#This Row],[LIVE_VALUE]]-MIS[[#This Row],[VALUE]])</f>
        <v>-22</v>
      </c>
      <c r="AH11564" t="str" cm="1">
        <f t="array" ref="AH11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4" t="str">
        <f>MIS[[#This Row],[TRADING SYMBOL]]</f>
        <v>SENSEX2552079800PE</v>
      </c>
      <c r="AJ11564" t="str">
        <f>IF(RIGHT(MIS[[#This Row],[Main/Hedge]],4)="MAIN","MAIN","HEDGE")</f>
        <v>HEDGE</v>
      </c>
      <c r="AK11564" t="str" cm="1">
        <f t="array" ref="AK11564">_xlfn._xlws.FILTER(Table4[Column1],ISNUMBER(SEARCH(Table4[Column1],MIS[[#This Row],[OrderUniqueIdentifier]])),"")</f>
        <v>XYT</v>
      </c>
    </row>
    <row r="11565" spans="1:37" x14ac:dyDescent="0.2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>
        <f>_xlfn.XLOOKUP(MIS[[#This Row],[TRADING SYMBOL]],[1]Sheet1!$D:$D,[1]Sheet1!$C:$C)</f>
        <v>32.799999999999997</v>
      </c>
      <c r="AE11565">
        <f>MIS[[#This Row],[OrderAverageTradedPrice]]*MIS[[#This Row],[OrderQuantity]]</f>
        <v>646</v>
      </c>
      <c r="AF11565">
        <f>MIS[[#This Row],[LTP]]*MIS[[#This Row],[OrderQuantity]]</f>
        <v>656</v>
      </c>
      <c r="AG11565">
        <f>IF(MIS[[#This Row],[OrderSide]]="SELL",MIS[[#This Row],[VALUE]]-MIS[[#This Row],[LIVE_VALUE]],MIS[[#This Row],[LIVE_VALUE]]-MIS[[#This Row],[VALUE]])</f>
        <v>-10</v>
      </c>
      <c r="AH11565" t="str" cm="1">
        <f t="array" ref="AH11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5" t="str">
        <f>MIS[[#This Row],[TRADING SYMBOL]]</f>
        <v>SENSEX2552079800PE</v>
      </c>
      <c r="AJ11565" t="str">
        <f>IF(RIGHT(MIS[[#This Row],[Main/Hedge]],4)="MAIN","MAIN","HEDGE")</f>
        <v>HEDGE</v>
      </c>
      <c r="AK11565" t="str" cm="1">
        <f t="array" ref="AK11565">_xlfn._xlws.FILTER(Table4[Column1],ISNUMBER(SEARCH(Table4[Column1],MIS[[#This Row],[OrderUniqueIdentifier]])),"")</f>
        <v>XYT</v>
      </c>
    </row>
    <row r="11566" spans="1:37" x14ac:dyDescent="0.2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>
        <f>_xlfn.XLOOKUP(MIS[[#This Row],[TRADING SYMBOL]],[1]Sheet1!$D:$D,[1]Sheet1!$C:$C)</f>
        <v>32.799999999999997</v>
      </c>
      <c r="AE11566">
        <f>MIS[[#This Row],[OrderAverageTradedPrice]]*MIS[[#This Row],[OrderQuantity]]</f>
        <v>648</v>
      </c>
      <c r="AF11566">
        <f>MIS[[#This Row],[LTP]]*MIS[[#This Row],[OrderQuantity]]</f>
        <v>656</v>
      </c>
      <c r="AG11566">
        <f>IF(MIS[[#This Row],[OrderSide]]="SELL",MIS[[#This Row],[VALUE]]-MIS[[#This Row],[LIVE_VALUE]],MIS[[#This Row],[LIVE_VALUE]]-MIS[[#This Row],[VALUE]])</f>
        <v>-8</v>
      </c>
      <c r="AH11566" t="str" cm="1">
        <f t="array" ref="AH11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6" t="str">
        <f>MIS[[#This Row],[TRADING SYMBOL]]</f>
        <v>SENSEX2552079800PE</v>
      </c>
      <c r="AJ11566" t="str">
        <f>IF(RIGHT(MIS[[#This Row],[Main/Hedge]],4)="MAIN","MAIN","HEDGE")</f>
        <v>HEDGE</v>
      </c>
      <c r="AK11566" t="str" cm="1">
        <f t="array" ref="AK11566">_xlfn._xlws.FILTER(Table4[Column1],ISNUMBER(SEARCH(Table4[Column1],MIS[[#This Row],[OrderUniqueIdentifier]])),"")</f>
        <v>XYT</v>
      </c>
    </row>
    <row r="11567" spans="1:37" x14ac:dyDescent="0.2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>
        <f>_xlfn.XLOOKUP(MIS[[#This Row],[TRADING SYMBOL]],[1]Sheet1!$D:$D,[1]Sheet1!$C:$C)</f>
        <v>32.799999999999997</v>
      </c>
      <c r="AE11567">
        <f>MIS[[#This Row],[OrderAverageTradedPrice]]*MIS[[#This Row],[OrderQuantity]]</f>
        <v>1296</v>
      </c>
      <c r="AF11567">
        <f>MIS[[#This Row],[LTP]]*MIS[[#This Row],[OrderQuantity]]</f>
        <v>1312</v>
      </c>
      <c r="AG11567">
        <f>IF(MIS[[#This Row],[OrderSide]]="SELL",MIS[[#This Row],[VALUE]]-MIS[[#This Row],[LIVE_VALUE]],MIS[[#This Row],[LIVE_VALUE]]-MIS[[#This Row],[VALUE]])</f>
        <v>-16</v>
      </c>
      <c r="AH11567" t="str" cm="1">
        <f t="array" ref="AH11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7" t="str">
        <f>MIS[[#This Row],[TRADING SYMBOL]]</f>
        <v>SENSEX2552079800PE</v>
      </c>
      <c r="AJ11567" t="str">
        <f>IF(RIGHT(MIS[[#This Row],[Main/Hedge]],4)="MAIN","MAIN","HEDGE")</f>
        <v>HEDGE</v>
      </c>
      <c r="AK11567" t="str" cm="1">
        <f t="array" ref="AK11567">_xlfn._xlws.FILTER(Table4[Column1],ISNUMBER(SEARCH(Table4[Column1],MIS[[#This Row],[OrderUniqueIdentifier]])),"")</f>
        <v>XYT</v>
      </c>
    </row>
    <row r="11568" spans="1:37" x14ac:dyDescent="0.2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>
        <f>_xlfn.XLOOKUP(MIS[[#This Row],[TRADING SYMBOL]],[1]Sheet1!$D:$D,[1]Sheet1!$C:$C)</f>
        <v>32.799999999999997</v>
      </c>
      <c r="AE11568">
        <f>MIS[[#This Row],[OrderAverageTradedPrice]]*MIS[[#This Row],[OrderQuantity]]</f>
        <v>1297</v>
      </c>
      <c r="AF11568">
        <f>MIS[[#This Row],[LTP]]*MIS[[#This Row],[OrderQuantity]]</f>
        <v>1312</v>
      </c>
      <c r="AG11568">
        <f>IF(MIS[[#This Row],[OrderSide]]="SELL",MIS[[#This Row],[VALUE]]-MIS[[#This Row],[LIVE_VALUE]],MIS[[#This Row],[LIVE_VALUE]]-MIS[[#This Row],[VALUE]])</f>
        <v>-15</v>
      </c>
      <c r="AH11568" t="str" cm="1">
        <f t="array" ref="AH11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8" t="str">
        <f>MIS[[#This Row],[TRADING SYMBOL]]</f>
        <v>SENSEX2552079800PE</v>
      </c>
      <c r="AJ11568" t="str">
        <f>IF(RIGHT(MIS[[#This Row],[Main/Hedge]],4)="MAIN","MAIN","HEDGE")</f>
        <v>HEDGE</v>
      </c>
      <c r="AK11568" t="str" cm="1">
        <f t="array" ref="AK11568">_xlfn._xlws.FILTER(Table4[Column1],ISNUMBER(SEARCH(Table4[Column1],MIS[[#This Row],[OrderUniqueIdentifier]])),"")</f>
        <v>XYT</v>
      </c>
    </row>
    <row r="11569" spans="1:37" x14ac:dyDescent="0.2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>
        <f>_xlfn.XLOOKUP(MIS[[#This Row],[TRADING SYMBOL]],[1]Sheet1!$D:$D,[1]Sheet1!$C:$C)</f>
        <v>32.799999999999997</v>
      </c>
      <c r="AE11569">
        <f>MIS[[#This Row],[OrderAverageTradedPrice]]*MIS[[#This Row],[OrderQuantity]]</f>
        <v>3852</v>
      </c>
      <c r="AF11569">
        <f>MIS[[#This Row],[LTP]]*MIS[[#This Row],[OrderQuantity]]</f>
        <v>3935.9999999999995</v>
      </c>
      <c r="AG11569">
        <f>IF(MIS[[#This Row],[OrderSide]]="SELL",MIS[[#This Row],[VALUE]]-MIS[[#This Row],[LIVE_VALUE]],MIS[[#This Row],[LIVE_VALUE]]-MIS[[#This Row],[VALUE]])</f>
        <v>-83.999999999999545</v>
      </c>
      <c r="AH11569" t="str" cm="1">
        <f t="array" ref="AH11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69" t="str">
        <f>MIS[[#This Row],[TRADING SYMBOL]]</f>
        <v>SENSEX2552079800PE</v>
      </c>
      <c r="AJ11569" t="str">
        <f>IF(RIGHT(MIS[[#This Row],[Main/Hedge]],4)="MAIN","MAIN","HEDGE")</f>
        <v>HEDGE</v>
      </c>
      <c r="AK11569" t="str" cm="1">
        <f t="array" ref="AK11569">_xlfn._xlws.FILTER(Table4[Column1],ISNUMBER(SEARCH(Table4[Column1],MIS[[#This Row],[OrderUniqueIdentifier]])),"")</f>
        <v>XYT</v>
      </c>
    </row>
    <row r="11570" spans="1:37" x14ac:dyDescent="0.2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>
        <f>_xlfn.XLOOKUP(MIS[[#This Row],[TRADING SYMBOL]],[1]Sheet1!$D:$D,[1]Sheet1!$C:$C)</f>
        <v>32.799999999999997</v>
      </c>
      <c r="AE11570">
        <f>MIS[[#This Row],[OrderAverageTradedPrice]]*MIS[[#This Row],[OrderQuantity]]</f>
        <v>7115.99999999999</v>
      </c>
      <c r="AF11570">
        <f>MIS[[#This Row],[LTP]]*MIS[[#This Row],[OrderQuantity]]</f>
        <v>7215.9999999999991</v>
      </c>
      <c r="AG11570">
        <f>IF(MIS[[#This Row],[OrderSide]]="SELL",MIS[[#This Row],[VALUE]]-MIS[[#This Row],[LIVE_VALUE]],MIS[[#This Row],[LIVE_VALUE]]-MIS[[#This Row],[VALUE]])</f>
        <v>-100.00000000000909</v>
      </c>
      <c r="AH11570" t="str" cm="1">
        <f t="array" ref="AH11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0" t="str">
        <f>MIS[[#This Row],[TRADING SYMBOL]]</f>
        <v>SENSEX2552079800PE</v>
      </c>
      <c r="AJ11570" t="str">
        <f>IF(RIGHT(MIS[[#This Row],[Main/Hedge]],4)="MAIN","MAIN","HEDGE")</f>
        <v>HEDGE</v>
      </c>
      <c r="AK11570" t="str" cm="1">
        <f t="array" ref="AK11570">_xlfn._xlws.FILTER(Table4[Column1],ISNUMBER(SEARCH(Table4[Column1],MIS[[#This Row],[OrderUniqueIdentifier]])),"")</f>
        <v>XYT</v>
      </c>
    </row>
    <row r="11571" spans="1:37" x14ac:dyDescent="0.2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>
        <f>_xlfn.XLOOKUP(MIS[[#This Row],[TRADING SYMBOL]],[1]Sheet1!$D:$D,[1]Sheet1!$C:$C)</f>
        <v>32.799999999999997</v>
      </c>
      <c r="AE11571">
        <f>MIS[[#This Row],[OrderAverageTradedPrice]]*MIS[[#This Row],[OrderQuantity]]</f>
        <v>2588</v>
      </c>
      <c r="AF11571">
        <f>MIS[[#This Row],[LTP]]*MIS[[#This Row],[OrderQuantity]]</f>
        <v>2624</v>
      </c>
      <c r="AG11571">
        <f>IF(MIS[[#This Row],[OrderSide]]="SELL",MIS[[#This Row],[VALUE]]-MIS[[#This Row],[LIVE_VALUE]],MIS[[#This Row],[LIVE_VALUE]]-MIS[[#This Row],[VALUE]])</f>
        <v>-36</v>
      </c>
      <c r="AH11571" t="str" cm="1">
        <f t="array" ref="AH11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1" t="str">
        <f>MIS[[#This Row],[TRADING SYMBOL]]</f>
        <v>SENSEX2552079800PE</v>
      </c>
      <c r="AJ11571" t="str">
        <f>IF(RIGHT(MIS[[#This Row],[Main/Hedge]],4)="MAIN","MAIN","HEDGE")</f>
        <v>HEDGE</v>
      </c>
      <c r="AK11571" t="str" cm="1">
        <f t="array" ref="AK11571">_xlfn._xlws.FILTER(Table4[Column1],ISNUMBER(SEARCH(Table4[Column1],MIS[[#This Row],[OrderUniqueIdentifier]])),"")</f>
        <v>XYT</v>
      </c>
    </row>
    <row r="11572" spans="1:37" x14ac:dyDescent="0.2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>
        <f>_xlfn.XLOOKUP(MIS[[#This Row],[TRADING SYMBOL]],[1]Sheet1!$D:$D,[1]Sheet1!$C:$C)</f>
        <v>32.799999999999997</v>
      </c>
      <c r="AE11572">
        <f>MIS[[#This Row],[OrderAverageTradedPrice]]*MIS[[#This Row],[OrderQuantity]]</f>
        <v>1288</v>
      </c>
      <c r="AF11572">
        <f>MIS[[#This Row],[LTP]]*MIS[[#This Row],[OrderQuantity]]</f>
        <v>1312</v>
      </c>
      <c r="AG11572">
        <f>IF(MIS[[#This Row],[OrderSide]]="SELL",MIS[[#This Row],[VALUE]]-MIS[[#This Row],[LIVE_VALUE]],MIS[[#This Row],[LIVE_VALUE]]-MIS[[#This Row],[VALUE]])</f>
        <v>-24</v>
      </c>
      <c r="AH11572" t="str" cm="1">
        <f t="array" ref="AH11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2" t="str">
        <f>MIS[[#This Row],[TRADING SYMBOL]]</f>
        <v>SENSEX2552079800PE</v>
      </c>
      <c r="AJ11572" t="str">
        <f>IF(RIGHT(MIS[[#This Row],[Main/Hedge]],4)="MAIN","MAIN","HEDGE")</f>
        <v>HEDGE</v>
      </c>
      <c r="AK11572" t="str" cm="1">
        <f t="array" ref="AK11572">_xlfn._xlws.FILTER(Table4[Column1],ISNUMBER(SEARCH(Table4[Column1],MIS[[#This Row],[OrderUniqueIdentifier]])),"")</f>
        <v>XYT</v>
      </c>
    </row>
    <row r="11573" spans="1:37" x14ac:dyDescent="0.2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>
        <f>_xlfn.XLOOKUP(MIS[[#This Row],[TRADING SYMBOL]],[1]Sheet1!$D:$D,[1]Sheet1!$C:$C)</f>
        <v>32.799999999999997</v>
      </c>
      <c r="AE11573">
        <f>MIS[[#This Row],[OrderAverageTradedPrice]]*MIS[[#This Row],[OrderQuantity]]</f>
        <v>1932.0000000000002</v>
      </c>
      <c r="AF11573">
        <f>MIS[[#This Row],[LTP]]*MIS[[#This Row],[OrderQuantity]]</f>
        <v>1967.9999999999998</v>
      </c>
      <c r="AG11573">
        <f>IF(MIS[[#This Row],[OrderSide]]="SELL",MIS[[#This Row],[VALUE]]-MIS[[#This Row],[LIVE_VALUE]],MIS[[#This Row],[LIVE_VALUE]]-MIS[[#This Row],[VALUE]])</f>
        <v>-35.999999999999545</v>
      </c>
      <c r="AH11573" t="str" cm="1">
        <f t="array" ref="AH11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3" t="str">
        <f>MIS[[#This Row],[TRADING SYMBOL]]</f>
        <v>SENSEX2552079800PE</v>
      </c>
      <c r="AJ11573" t="str">
        <f>IF(RIGHT(MIS[[#This Row],[Main/Hedge]],4)="MAIN","MAIN","HEDGE")</f>
        <v>HEDGE</v>
      </c>
      <c r="AK11573" t="str" cm="1">
        <f t="array" ref="AK11573">_xlfn._xlws.FILTER(Table4[Column1],ISNUMBER(SEARCH(Table4[Column1],MIS[[#This Row],[OrderUniqueIdentifier]])),"")</f>
        <v>XYT</v>
      </c>
    </row>
    <row r="11574" spans="1:37" x14ac:dyDescent="0.2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>
        <f>_xlfn.XLOOKUP(MIS[[#This Row],[TRADING SYMBOL]],[1]Sheet1!$D:$D,[1]Sheet1!$C:$C)</f>
        <v>32.799999999999997</v>
      </c>
      <c r="AE11574">
        <f>MIS[[#This Row],[OrderAverageTradedPrice]]*MIS[[#This Row],[OrderQuantity]]</f>
        <v>644</v>
      </c>
      <c r="AF11574">
        <f>MIS[[#This Row],[LTP]]*MIS[[#This Row],[OrderQuantity]]</f>
        <v>656</v>
      </c>
      <c r="AG11574">
        <f>IF(MIS[[#This Row],[OrderSide]]="SELL",MIS[[#This Row],[VALUE]]-MIS[[#This Row],[LIVE_VALUE]],MIS[[#This Row],[LIVE_VALUE]]-MIS[[#This Row],[VALUE]])</f>
        <v>-12</v>
      </c>
      <c r="AH11574" t="str" cm="1">
        <f t="array" ref="AH11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4" t="str">
        <f>MIS[[#This Row],[TRADING SYMBOL]]</f>
        <v>SENSEX2552079800PE</v>
      </c>
      <c r="AJ11574" t="str">
        <f>IF(RIGHT(MIS[[#This Row],[Main/Hedge]],4)="MAIN","MAIN","HEDGE")</f>
        <v>HEDGE</v>
      </c>
      <c r="AK11574" t="str" cm="1">
        <f t="array" ref="AK11574">_xlfn._xlws.FILTER(Table4[Column1],ISNUMBER(SEARCH(Table4[Column1],MIS[[#This Row],[OrderUniqueIdentifier]])),"")</f>
        <v>XYT</v>
      </c>
    </row>
    <row r="11575" spans="1:37" x14ac:dyDescent="0.2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>
        <f>_xlfn.XLOOKUP(MIS[[#This Row],[TRADING SYMBOL]],[1]Sheet1!$D:$D,[1]Sheet1!$C:$C)</f>
        <v>32.799999999999997</v>
      </c>
      <c r="AE11575">
        <f>MIS[[#This Row],[OrderAverageTradedPrice]]*MIS[[#This Row],[OrderQuantity]]</f>
        <v>1944</v>
      </c>
      <c r="AF11575">
        <f>MIS[[#This Row],[LTP]]*MIS[[#This Row],[OrderQuantity]]</f>
        <v>1967.9999999999998</v>
      </c>
      <c r="AG11575">
        <f>IF(MIS[[#This Row],[OrderSide]]="SELL",MIS[[#This Row],[VALUE]]-MIS[[#This Row],[LIVE_VALUE]],MIS[[#This Row],[LIVE_VALUE]]-MIS[[#This Row],[VALUE]])</f>
        <v>-23.999999999999773</v>
      </c>
      <c r="AH11575" t="str" cm="1">
        <f t="array" ref="AH11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5" t="str">
        <f>MIS[[#This Row],[TRADING SYMBOL]]</f>
        <v>SENSEX2552079800PE</v>
      </c>
      <c r="AJ11575" t="str">
        <f>IF(RIGHT(MIS[[#This Row],[Main/Hedge]],4)="MAIN","MAIN","HEDGE")</f>
        <v>HEDGE</v>
      </c>
      <c r="AK11575" t="str" cm="1">
        <f t="array" ref="AK11575">_xlfn._xlws.FILTER(Table4[Column1],ISNUMBER(SEARCH(Table4[Column1],MIS[[#This Row],[OrderUniqueIdentifier]])),"")</f>
        <v>XYT</v>
      </c>
    </row>
    <row r="11576" spans="1:37" x14ac:dyDescent="0.2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>
        <f>_xlfn.XLOOKUP(MIS[[#This Row],[TRADING SYMBOL]],[1]Sheet1!$D:$D,[1]Sheet1!$C:$C)</f>
        <v>32.799999999999997</v>
      </c>
      <c r="AE11576">
        <f>MIS[[#This Row],[OrderAverageTradedPrice]]*MIS[[#This Row],[OrderQuantity]]</f>
        <v>648</v>
      </c>
      <c r="AF11576">
        <f>MIS[[#This Row],[LTP]]*MIS[[#This Row],[OrderQuantity]]</f>
        <v>656</v>
      </c>
      <c r="AG11576">
        <f>IF(MIS[[#This Row],[OrderSide]]="SELL",MIS[[#This Row],[VALUE]]-MIS[[#This Row],[LIVE_VALUE]],MIS[[#This Row],[LIVE_VALUE]]-MIS[[#This Row],[VALUE]])</f>
        <v>-8</v>
      </c>
      <c r="AH11576" t="str" cm="1">
        <f t="array" ref="AH11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6" t="str">
        <f>MIS[[#This Row],[TRADING SYMBOL]]</f>
        <v>SENSEX2552079800PE</v>
      </c>
      <c r="AJ11576" t="str">
        <f>IF(RIGHT(MIS[[#This Row],[Main/Hedge]],4)="MAIN","MAIN","HEDGE")</f>
        <v>HEDGE</v>
      </c>
      <c r="AK11576" t="str" cm="1">
        <f t="array" ref="AK11576">_xlfn._xlws.FILTER(Table4[Column1],ISNUMBER(SEARCH(Table4[Column1],MIS[[#This Row],[OrderUniqueIdentifier]])),"")</f>
        <v>XYT</v>
      </c>
    </row>
    <row r="11577" spans="1:37" x14ac:dyDescent="0.2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>
        <f>_xlfn.XLOOKUP(MIS[[#This Row],[TRADING SYMBOL]],[1]Sheet1!$D:$D,[1]Sheet1!$C:$C)</f>
        <v>32.799999999999997</v>
      </c>
      <c r="AE11577">
        <f>MIS[[#This Row],[OrderAverageTradedPrice]]*MIS[[#This Row],[OrderQuantity]]</f>
        <v>648</v>
      </c>
      <c r="AF11577">
        <f>MIS[[#This Row],[LTP]]*MIS[[#This Row],[OrderQuantity]]</f>
        <v>656</v>
      </c>
      <c r="AG11577">
        <f>IF(MIS[[#This Row],[OrderSide]]="SELL",MIS[[#This Row],[VALUE]]-MIS[[#This Row],[LIVE_VALUE]],MIS[[#This Row],[LIVE_VALUE]]-MIS[[#This Row],[VALUE]])</f>
        <v>-8</v>
      </c>
      <c r="AH11577" t="str" cm="1">
        <f t="array" ref="AH11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7" t="str">
        <f>MIS[[#This Row],[TRADING SYMBOL]]</f>
        <v>SENSEX2552079800PE</v>
      </c>
      <c r="AJ11577" t="str">
        <f>IF(RIGHT(MIS[[#This Row],[Main/Hedge]],4)="MAIN","MAIN","HEDGE")</f>
        <v>HEDGE</v>
      </c>
      <c r="AK11577" t="str" cm="1">
        <f t="array" ref="AK11577">_xlfn._xlws.FILTER(Table4[Column1],ISNUMBER(SEARCH(Table4[Column1],MIS[[#This Row],[OrderUniqueIdentifier]])),"")</f>
        <v>XYT</v>
      </c>
    </row>
    <row r="11578" spans="1:37" x14ac:dyDescent="0.2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>
        <f>_xlfn.XLOOKUP(MIS[[#This Row],[TRADING SYMBOL]],[1]Sheet1!$D:$D,[1]Sheet1!$C:$C)</f>
        <v>32.799999999999997</v>
      </c>
      <c r="AE11578">
        <f>MIS[[#This Row],[OrderAverageTradedPrice]]*MIS[[#This Row],[OrderQuantity]]</f>
        <v>642</v>
      </c>
      <c r="AF11578">
        <f>MIS[[#This Row],[LTP]]*MIS[[#This Row],[OrderQuantity]]</f>
        <v>656</v>
      </c>
      <c r="AG11578">
        <f>IF(MIS[[#This Row],[OrderSide]]="SELL",MIS[[#This Row],[VALUE]]-MIS[[#This Row],[LIVE_VALUE]],MIS[[#This Row],[LIVE_VALUE]]-MIS[[#This Row],[VALUE]])</f>
        <v>-14</v>
      </c>
      <c r="AH11578" t="str" cm="1">
        <f t="array" ref="AH11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8" t="str">
        <f>MIS[[#This Row],[TRADING SYMBOL]]</f>
        <v>SENSEX2552079800PE</v>
      </c>
      <c r="AJ11578" t="str">
        <f>IF(RIGHT(MIS[[#This Row],[Main/Hedge]],4)="MAIN","MAIN","HEDGE")</f>
        <v>HEDGE</v>
      </c>
      <c r="AK11578" t="str" cm="1">
        <f t="array" ref="AK11578">_xlfn._xlws.FILTER(Table4[Column1],ISNUMBER(SEARCH(Table4[Column1],MIS[[#This Row],[OrderUniqueIdentifier]])),"")</f>
        <v>XYT</v>
      </c>
    </row>
    <row r="11579" spans="1:37" x14ac:dyDescent="0.2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>
        <f>_xlfn.XLOOKUP(MIS[[#This Row],[TRADING SYMBOL]],[1]Sheet1!$D:$D,[1]Sheet1!$C:$C)</f>
        <v>32.799999999999997</v>
      </c>
      <c r="AE11579">
        <f>MIS[[#This Row],[OrderAverageTradedPrice]]*MIS[[#This Row],[OrderQuantity]]</f>
        <v>1947.0000000000002</v>
      </c>
      <c r="AF11579">
        <f>MIS[[#This Row],[LTP]]*MIS[[#This Row],[OrderQuantity]]</f>
        <v>1967.9999999999998</v>
      </c>
      <c r="AG11579">
        <f>IF(MIS[[#This Row],[OrderSide]]="SELL",MIS[[#This Row],[VALUE]]-MIS[[#This Row],[LIVE_VALUE]],MIS[[#This Row],[LIVE_VALUE]]-MIS[[#This Row],[VALUE]])</f>
        <v>-20.999999999999545</v>
      </c>
      <c r="AH11579" t="str" cm="1">
        <f t="array" ref="AH11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79" t="str">
        <f>MIS[[#This Row],[TRADING SYMBOL]]</f>
        <v>SENSEX2552079800PE</v>
      </c>
      <c r="AJ11579" t="str">
        <f>IF(RIGHT(MIS[[#This Row],[Main/Hedge]],4)="MAIN","MAIN","HEDGE")</f>
        <v>HEDGE</v>
      </c>
      <c r="AK11579" t="str" cm="1">
        <f t="array" ref="AK11579">_xlfn._xlws.FILTER(Table4[Column1],ISNUMBER(SEARCH(Table4[Column1],MIS[[#This Row],[OrderUniqueIdentifier]])),"")</f>
        <v>XYT</v>
      </c>
    </row>
    <row r="11580" spans="1:37" x14ac:dyDescent="0.2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>
        <f>_xlfn.XLOOKUP(MIS[[#This Row],[TRADING SYMBOL]],[1]Sheet1!$D:$D,[1]Sheet1!$C:$C)</f>
        <v>32.799999999999997</v>
      </c>
      <c r="AE11580">
        <f>MIS[[#This Row],[OrderAverageTradedPrice]]*MIS[[#This Row],[OrderQuantity]]</f>
        <v>3858.9999999999964</v>
      </c>
      <c r="AF11580">
        <f>MIS[[#This Row],[LTP]]*MIS[[#This Row],[OrderQuantity]]</f>
        <v>3935.9999999999995</v>
      </c>
      <c r="AG11580">
        <f>IF(MIS[[#This Row],[OrderSide]]="SELL",MIS[[#This Row],[VALUE]]-MIS[[#This Row],[LIVE_VALUE]],MIS[[#This Row],[LIVE_VALUE]]-MIS[[#This Row],[VALUE]])</f>
        <v>-77.000000000003183</v>
      </c>
      <c r="AH11580" t="str" cm="1">
        <f t="array" ref="AH11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0" t="str">
        <f>MIS[[#This Row],[TRADING SYMBOL]]</f>
        <v>SENSEX2552079800PE</v>
      </c>
      <c r="AJ11580" t="str">
        <f>IF(RIGHT(MIS[[#This Row],[Main/Hedge]],4)="MAIN","MAIN","HEDGE")</f>
        <v>HEDGE</v>
      </c>
      <c r="AK11580" t="str" cm="1">
        <f t="array" ref="AK11580">_xlfn._xlws.FILTER(Table4[Column1],ISNUMBER(SEARCH(Table4[Column1],MIS[[#This Row],[OrderUniqueIdentifier]])),"")</f>
        <v>XYT</v>
      </c>
    </row>
    <row r="11581" spans="1:37" x14ac:dyDescent="0.2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>
        <f>_xlfn.XLOOKUP(MIS[[#This Row],[TRADING SYMBOL]],[1]Sheet1!$D:$D,[1]Sheet1!$C:$C)</f>
        <v>32.799999999999997</v>
      </c>
      <c r="AE11581">
        <f>MIS[[#This Row],[OrderAverageTradedPrice]]*MIS[[#This Row],[OrderQuantity]]</f>
        <v>651</v>
      </c>
      <c r="AF11581">
        <f>MIS[[#This Row],[LTP]]*MIS[[#This Row],[OrderQuantity]]</f>
        <v>656</v>
      </c>
      <c r="AG11581">
        <f>IF(MIS[[#This Row],[OrderSide]]="SELL",MIS[[#This Row],[VALUE]]-MIS[[#This Row],[LIVE_VALUE]],MIS[[#This Row],[LIVE_VALUE]]-MIS[[#This Row],[VALUE]])</f>
        <v>-5</v>
      </c>
      <c r="AH11581" t="str" cm="1">
        <f t="array" ref="AH11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1" t="str">
        <f>MIS[[#This Row],[TRADING SYMBOL]]</f>
        <v>SENSEX2552079800PE</v>
      </c>
      <c r="AJ11581" t="str">
        <f>IF(RIGHT(MIS[[#This Row],[Main/Hedge]],4)="MAIN","MAIN","HEDGE")</f>
        <v>HEDGE</v>
      </c>
      <c r="AK11581" t="str" cm="1">
        <f t="array" ref="AK11581">_xlfn._xlws.FILTER(Table4[Column1],ISNUMBER(SEARCH(Table4[Column1],MIS[[#This Row],[OrderUniqueIdentifier]])),"")</f>
        <v>XYT</v>
      </c>
    </row>
    <row r="11582" spans="1:37" x14ac:dyDescent="0.2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>
        <f>_xlfn.XLOOKUP(MIS[[#This Row],[TRADING SYMBOL]],[1]Sheet1!$D:$D,[1]Sheet1!$C:$C)</f>
        <v>32.799999999999997</v>
      </c>
      <c r="AE11582">
        <f>MIS[[#This Row],[OrderAverageTradedPrice]]*MIS[[#This Row],[OrderQuantity]]</f>
        <v>648</v>
      </c>
      <c r="AF11582">
        <f>MIS[[#This Row],[LTP]]*MIS[[#This Row],[OrderQuantity]]</f>
        <v>656</v>
      </c>
      <c r="AG11582">
        <f>IF(MIS[[#This Row],[OrderSide]]="SELL",MIS[[#This Row],[VALUE]]-MIS[[#This Row],[LIVE_VALUE]],MIS[[#This Row],[LIVE_VALUE]]-MIS[[#This Row],[VALUE]])</f>
        <v>-8</v>
      </c>
      <c r="AH11582" t="str" cm="1">
        <f t="array" ref="AH11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2" t="str">
        <f>MIS[[#This Row],[TRADING SYMBOL]]</f>
        <v>SENSEX2552079800PE</v>
      </c>
      <c r="AJ11582" t="str">
        <f>IF(RIGHT(MIS[[#This Row],[Main/Hedge]],4)="MAIN","MAIN","HEDGE")</f>
        <v>HEDGE</v>
      </c>
      <c r="AK11582" t="str" cm="1">
        <f t="array" ref="AK11582">_xlfn._xlws.FILTER(Table4[Column1],ISNUMBER(SEARCH(Table4[Column1],MIS[[#This Row],[OrderUniqueIdentifier]])),"")</f>
        <v>XYT</v>
      </c>
    </row>
    <row r="11583" spans="1:37" x14ac:dyDescent="0.2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>
        <f>_xlfn.XLOOKUP(MIS[[#This Row],[TRADING SYMBOL]],[1]Sheet1!$D:$D,[1]Sheet1!$C:$C)</f>
        <v>17.8</v>
      </c>
      <c r="AE11583">
        <f>MIS[[#This Row],[OrderAverageTradedPrice]]*MIS[[#This Row],[OrderQuantity]]</f>
        <v>344</v>
      </c>
      <c r="AF11583">
        <f>MIS[[#This Row],[LTP]]*MIS[[#This Row],[OrderQuantity]]</f>
        <v>356</v>
      </c>
      <c r="AG11583">
        <f>IF(MIS[[#This Row],[OrderSide]]="SELL",MIS[[#This Row],[VALUE]]-MIS[[#This Row],[LIVE_VALUE]],MIS[[#This Row],[LIVE_VALUE]]-MIS[[#This Row],[VALUE]])</f>
        <v>-12</v>
      </c>
      <c r="AH11583" t="str" cm="1">
        <f t="array" ref="AH11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3" t="str">
        <f>MIS[[#This Row],[TRADING SYMBOL]]</f>
        <v>SENSEX2552084800CE</v>
      </c>
      <c r="AJ11583" t="str">
        <f>IF(RIGHT(MIS[[#This Row],[Main/Hedge]],4)="MAIN","MAIN","HEDGE")</f>
        <v>HEDGE</v>
      </c>
      <c r="AK11583" t="str" cm="1">
        <f t="array" ref="AK11583">_xlfn._xlws.FILTER(Table4[Column1],ISNUMBER(SEARCH(Table4[Column1],MIS[[#This Row],[OrderUniqueIdentifier]])),"")</f>
        <v>XYT</v>
      </c>
    </row>
    <row r="11584" spans="1:37" x14ac:dyDescent="0.2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>
        <f>_xlfn.XLOOKUP(MIS[[#This Row],[TRADING SYMBOL]],[1]Sheet1!$D:$D,[1]Sheet1!$C:$C)</f>
        <v>32.799999999999997</v>
      </c>
      <c r="AE11584">
        <f>MIS[[#This Row],[OrderAverageTradedPrice]]*MIS[[#This Row],[OrderQuantity]]</f>
        <v>648</v>
      </c>
      <c r="AF11584">
        <f>MIS[[#This Row],[LTP]]*MIS[[#This Row],[OrderQuantity]]</f>
        <v>656</v>
      </c>
      <c r="AG11584">
        <f>IF(MIS[[#This Row],[OrderSide]]="SELL",MIS[[#This Row],[VALUE]]-MIS[[#This Row],[LIVE_VALUE]],MIS[[#This Row],[LIVE_VALUE]]-MIS[[#This Row],[VALUE]])</f>
        <v>-8</v>
      </c>
      <c r="AH11584" t="str" cm="1">
        <f t="array" ref="AH11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4" t="str">
        <f>MIS[[#This Row],[TRADING SYMBOL]]</f>
        <v>SENSEX2552079800PE</v>
      </c>
      <c r="AJ11584" t="str">
        <f>IF(RIGHT(MIS[[#This Row],[Main/Hedge]],4)="MAIN","MAIN","HEDGE")</f>
        <v>HEDGE</v>
      </c>
      <c r="AK11584" t="str" cm="1">
        <f t="array" ref="AK11584">_xlfn._xlws.FILTER(Table4[Column1],ISNUMBER(SEARCH(Table4[Column1],MIS[[#This Row],[OrderUniqueIdentifier]])),"")</f>
        <v>XYT</v>
      </c>
    </row>
    <row r="11585" spans="1:37" x14ac:dyDescent="0.2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>
        <f>_xlfn.XLOOKUP(MIS[[#This Row],[TRADING SYMBOL]],[1]Sheet1!$D:$D,[1]Sheet1!$C:$C)</f>
        <v>32.799999999999997</v>
      </c>
      <c r="AE11585">
        <f>MIS[[#This Row],[OrderAverageTradedPrice]]*MIS[[#This Row],[OrderQuantity]]</f>
        <v>2569</v>
      </c>
      <c r="AF11585">
        <f>MIS[[#This Row],[LTP]]*MIS[[#This Row],[OrderQuantity]]</f>
        <v>2624</v>
      </c>
      <c r="AG11585">
        <f>IF(MIS[[#This Row],[OrderSide]]="SELL",MIS[[#This Row],[VALUE]]-MIS[[#This Row],[LIVE_VALUE]],MIS[[#This Row],[LIVE_VALUE]]-MIS[[#This Row],[VALUE]])</f>
        <v>-55</v>
      </c>
      <c r="AH11585" t="str" cm="1">
        <f t="array" ref="AH11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5" t="str">
        <f>MIS[[#This Row],[TRADING SYMBOL]]</f>
        <v>SENSEX2552079800PE</v>
      </c>
      <c r="AJ11585" t="str">
        <f>IF(RIGHT(MIS[[#This Row],[Main/Hedge]],4)="MAIN","MAIN","HEDGE")</f>
        <v>HEDGE</v>
      </c>
      <c r="AK11585" t="str" cm="1">
        <f t="array" ref="AK11585">_xlfn._xlws.FILTER(Table4[Column1],ISNUMBER(SEARCH(Table4[Column1],MIS[[#This Row],[OrderUniqueIdentifier]])),"")</f>
        <v>XYT</v>
      </c>
    </row>
    <row r="11586" spans="1:37" x14ac:dyDescent="0.2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>
        <f>_xlfn.XLOOKUP(MIS[[#This Row],[TRADING SYMBOL]],[1]Sheet1!$D:$D,[1]Sheet1!$C:$C)</f>
        <v>32.799999999999997</v>
      </c>
      <c r="AE11586">
        <f>MIS[[#This Row],[OrderAverageTradedPrice]]*MIS[[#This Row],[OrderQuantity]]</f>
        <v>1286</v>
      </c>
      <c r="AF11586">
        <f>MIS[[#This Row],[LTP]]*MIS[[#This Row],[OrderQuantity]]</f>
        <v>1312</v>
      </c>
      <c r="AG11586">
        <f>IF(MIS[[#This Row],[OrderSide]]="SELL",MIS[[#This Row],[VALUE]]-MIS[[#This Row],[LIVE_VALUE]],MIS[[#This Row],[LIVE_VALUE]]-MIS[[#This Row],[VALUE]])</f>
        <v>-26</v>
      </c>
      <c r="AH11586" t="str" cm="1">
        <f t="array" ref="AH11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6" t="str">
        <f>MIS[[#This Row],[TRADING SYMBOL]]</f>
        <v>SENSEX2552079800PE</v>
      </c>
      <c r="AJ11586" t="str">
        <f>IF(RIGHT(MIS[[#This Row],[Main/Hedge]],4)="MAIN","MAIN","HEDGE")</f>
        <v>HEDGE</v>
      </c>
      <c r="AK11586" t="str" cm="1">
        <f t="array" ref="AK11586">_xlfn._xlws.FILTER(Table4[Column1],ISNUMBER(SEARCH(Table4[Column1],MIS[[#This Row],[OrderUniqueIdentifier]])),"")</f>
        <v>XYT</v>
      </c>
    </row>
    <row r="11587" spans="1:37" x14ac:dyDescent="0.2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>
        <f>_xlfn.XLOOKUP(MIS[[#This Row],[TRADING SYMBOL]],[1]Sheet1!$D:$D,[1]Sheet1!$C:$C)</f>
        <v>32.799999999999997</v>
      </c>
      <c r="AE11587">
        <f>MIS[[#This Row],[OrderAverageTradedPrice]]*MIS[[#This Row],[OrderQuantity]]</f>
        <v>1296</v>
      </c>
      <c r="AF11587">
        <f>MIS[[#This Row],[LTP]]*MIS[[#This Row],[OrderQuantity]]</f>
        <v>1312</v>
      </c>
      <c r="AG11587">
        <f>IF(MIS[[#This Row],[OrderSide]]="SELL",MIS[[#This Row],[VALUE]]-MIS[[#This Row],[LIVE_VALUE]],MIS[[#This Row],[LIVE_VALUE]]-MIS[[#This Row],[VALUE]])</f>
        <v>-16</v>
      </c>
      <c r="AH11587" t="str" cm="1">
        <f t="array" ref="AH11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7" t="str">
        <f>MIS[[#This Row],[TRADING SYMBOL]]</f>
        <v>SENSEX2552079800PE</v>
      </c>
      <c r="AJ11587" t="str">
        <f>IF(RIGHT(MIS[[#This Row],[Main/Hedge]],4)="MAIN","MAIN","HEDGE")</f>
        <v>HEDGE</v>
      </c>
      <c r="AK11587" t="str" cm="1">
        <f t="array" ref="AK11587">_xlfn._xlws.FILTER(Table4[Column1],ISNUMBER(SEARCH(Table4[Column1],MIS[[#This Row],[OrderUniqueIdentifier]])),"")</f>
        <v>XYT</v>
      </c>
    </row>
    <row r="11588" spans="1:37" x14ac:dyDescent="0.2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>
        <f>_xlfn.XLOOKUP(MIS[[#This Row],[TRADING SYMBOL]],[1]Sheet1!$D:$D,[1]Sheet1!$C:$C)</f>
        <v>32.799999999999997</v>
      </c>
      <c r="AE11588">
        <f>MIS[[#This Row],[OrderAverageTradedPrice]]*MIS[[#This Row],[OrderQuantity]]</f>
        <v>651</v>
      </c>
      <c r="AF11588">
        <f>MIS[[#This Row],[LTP]]*MIS[[#This Row],[OrderQuantity]]</f>
        <v>656</v>
      </c>
      <c r="AG11588">
        <f>IF(MIS[[#This Row],[OrderSide]]="SELL",MIS[[#This Row],[VALUE]]-MIS[[#This Row],[LIVE_VALUE]],MIS[[#This Row],[LIVE_VALUE]]-MIS[[#This Row],[VALUE]])</f>
        <v>-5</v>
      </c>
      <c r="AH11588" t="str" cm="1">
        <f t="array" ref="AH11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8" t="str">
        <f>MIS[[#This Row],[TRADING SYMBOL]]</f>
        <v>SENSEX2552079800PE</v>
      </c>
      <c r="AJ11588" t="str">
        <f>IF(RIGHT(MIS[[#This Row],[Main/Hedge]],4)="MAIN","MAIN","HEDGE")</f>
        <v>HEDGE</v>
      </c>
      <c r="AK11588" t="str" cm="1">
        <f t="array" ref="AK11588">_xlfn._xlws.FILTER(Table4[Column1],ISNUMBER(SEARCH(Table4[Column1],MIS[[#This Row],[OrderUniqueIdentifier]])),"")</f>
        <v>XYT</v>
      </c>
    </row>
    <row r="11589" spans="1:37" x14ac:dyDescent="0.2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>
        <f>_xlfn.XLOOKUP(MIS[[#This Row],[TRADING SYMBOL]],[1]Sheet1!$D:$D,[1]Sheet1!$C:$C)</f>
        <v>32.799999999999997</v>
      </c>
      <c r="AE11589">
        <f>MIS[[#This Row],[OrderAverageTradedPrice]]*MIS[[#This Row],[OrderQuantity]]</f>
        <v>3873.9999999999964</v>
      </c>
      <c r="AF11589">
        <f>MIS[[#This Row],[LTP]]*MIS[[#This Row],[OrderQuantity]]</f>
        <v>3935.9999999999995</v>
      </c>
      <c r="AG11589">
        <f>IF(MIS[[#This Row],[OrderSide]]="SELL",MIS[[#This Row],[VALUE]]-MIS[[#This Row],[LIVE_VALUE]],MIS[[#This Row],[LIVE_VALUE]]-MIS[[#This Row],[VALUE]])</f>
        <v>-62.000000000003183</v>
      </c>
      <c r="AH11589" t="str" cm="1">
        <f t="array" ref="AH11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89" t="str">
        <f>MIS[[#This Row],[TRADING SYMBOL]]</f>
        <v>SENSEX2552079800PE</v>
      </c>
      <c r="AJ11589" t="str">
        <f>IF(RIGHT(MIS[[#This Row],[Main/Hedge]],4)="MAIN","MAIN","HEDGE")</f>
        <v>HEDGE</v>
      </c>
      <c r="AK11589" t="str" cm="1">
        <f t="array" ref="AK11589">_xlfn._xlws.FILTER(Table4[Column1],ISNUMBER(SEARCH(Table4[Column1],MIS[[#This Row],[OrderUniqueIdentifier]])),"")</f>
        <v>XYT</v>
      </c>
    </row>
    <row r="11590" spans="1:37" x14ac:dyDescent="0.2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>
        <f>_xlfn.XLOOKUP(MIS[[#This Row],[TRADING SYMBOL]],[1]Sheet1!$D:$D,[1]Sheet1!$C:$C)</f>
        <v>32.799999999999997</v>
      </c>
      <c r="AE11590">
        <f>MIS[[#This Row],[OrderAverageTradedPrice]]*MIS[[#This Row],[OrderQuantity]]</f>
        <v>644</v>
      </c>
      <c r="AF11590">
        <f>MIS[[#This Row],[LTP]]*MIS[[#This Row],[OrderQuantity]]</f>
        <v>656</v>
      </c>
      <c r="AG11590">
        <f>IF(MIS[[#This Row],[OrderSide]]="SELL",MIS[[#This Row],[VALUE]]-MIS[[#This Row],[LIVE_VALUE]],MIS[[#This Row],[LIVE_VALUE]]-MIS[[#This Row],[VALUE]])</f>
        <v>-12</v>
      </c>
      <c r="AH11590" t="str" cm="1">
        <f t="array" ref="AH11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0" t="str">
        <f>MIS[[#This Row],[TRADING SYMBOL]]</f>
        <v>SENSEX2552079800PE</v>
      </c>
      <c r="AJ11590" t="str">
        <f>IF(RIGHT(MIS[[#This Row],[Main/Hedge]],4)="MAIN","MAIN","HEDGE")</f>
        <v>HEDGE</v>
      </c>
      <c r="AK11590" t="str" cm="1">
        <f t="array" ref="AK11590">_xlfn._xlws.FILTER(Table4[Column1],ISNUMBER(SEARCH(Table4[Column1],MIS[[#This Row],[OrderUniqueIdentifier]])),"")</f>
        <v>XYT</v>
      </c>
    </row>
    <row r="11591" spans="1:37" x14ac:dyDescent="0.2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>
        <f>_xlfn.XLOOKUP(MIS[[#This Row],[TRADING SYMBOL]],[1]Sheet1!$D:$D,[1]Sheet1!$C:$C)</f>
        <v>32.799999999999997</v>
      </c>
      <c r="AE11591">
        <f>MIS[[#This Row],[OrderAverageTradedPrice]]*MIS[[#This Row],[OrderQuantity]]</f>
        <v>644</v>
      </c>
      <c r="AF11591">
        <f>MIS[[#This Row],[LTP]]*MIS[[#This Row],[OrderQuantity]]</f>
        <v>656</v>
      </c>
      <c r="AG11591">
        <f>IF(MIS[[#This Row],[OrderSide]]="SELL",MIS[[#This Row],[VALUE]]-MIS[[#This Row],[LIVE_VALUE]],MIS[[#This Row],[LIVE_VALUE]]-MIS[[#This Row],[VALUE]])</f>
        <v>-12</v>
      </c>
      <c r="AH11591" t="str" cm="1">
        <f t="array" ref="AH11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1" t="str">
        <f>MIS[[#This Row],[TRADING SYMBOL]]</f>
        <v>SENSEX2552079800PE</v>
      </c>
      <c r="AJ11591" t="str">
        <f>IF(RIGHT(MIS[[#This Row],[Main/Hedge]],4)="MAIN","MAIN","HEDGE")</f>
        <v>HEDGE</v>
      </c>
      <c r="AK11591" t="str" cm="1">
        <f t="array" ref="AK11591">_xlfn._xlws.FILTER(Table4[Column1],ISNUMBER(SEARCH(Table4[Column1],MIS[[#This Row],[OrderUniqueIdentifier]])),"")</f>
        <v>XYT</v>
      </c>
    </row>
    <row r="11592" spans="1:37" x14ac:dyDescent="0.2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>
        <f>_xlfn.XLOOKUP(MIS[[#This Row],[TRADING SYMBOL]],[1]Sheet1!$D:$D,[1]Sheet1!$C:$C)</f>
        <v>32.799999999999997</v>
      </c>
      <c r="AE11592">
        <f>MIS[[#This Row],[OrderAverageTradedPrice]]*MIS[[#This Row],[OrderQuantity]]</f>
        <v>647</v>
      </c>
      <c r="AF11592">
        <f>MIS[[#This Row],[LTP]]*MIS[[#This Row],[OrderQuantity]]</f>
        <v>656</v>
      </c>
      <c r="AG11592">
        <f>IF(MIS[[#This Row],[OrderSide]]="SELL",MIS[[#This Row],[VALUE]]-MIS[[#This Row],[LIVE_VALUE]],MIS[[#This Row],[LIVE_VALUE]]-MIS[[#This Row],[VALUE]])</f>
        <v>-9</v>
      </c>
      <c r="AH11592" t="str" cm="1">
        <f t="array" ref="AH11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2" t="str">
        <f>MIS[[#This Row],[TRADING SYMBOL]]</f>
        <v>SENSEX2552079800PE</v>
      </c>
      <c r="AJ11592" t="str">
        <f>IF(RIGHT(MIS[[#This Row],[Main/Hedge]],4)="MAIN","MAIN","HEDGE")</f>
        <v>HEDGE</v>
      </c>
      <c r="AK11592" t="str" cm="1">
        <f t="array" ref="AK11592">_xlfn._xlws.FILTER(Table4[Column1],ISNUMBER(SEARCH(Table4[Column1],MIS[[#This Row],[OrderUniqueIdentifier]])),"")</f>
        <v>XYT</v>
      </c>
    </row>
    <row r="11593" spans="1:37" x14ac:dyDescent="0.2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>
        <f>_xlfn.XLOOKUP(MIS[[#This Row],[TRADING SYMBOL]],[1]Sheet1!$D:$D,[1]Sheet1!$C:$C)</f>
        <v>32.799999999999997</v>
      </c>
      <c r="AE11593">
        <f>MIS[[#This Row],[OrderAverageTradedPrice]]*MIS[[#This Row],[OrderQuantity]]</f>
        <v>640</v>
      </c>
      <c r="AF11593">
        <f>MIS[[#This Row],[LTP]]*MIS[[#This Row],[OrderQuantity]]</f>
        <v>656</v>
      </c>
      <c r="AG11593">
        <f>IF(MIS[[#This Row],[OrderSide]]="SELL",MIS[[#This Row],[VALUE]]-MIS[[#This Row],[LIVE_VALUE]],MIS[[#This Row],[LIVE_VALUE]]-MIS[[#This Row],[VALUE]])</f>
        <v>-16</v>
      </c>
      <c r="AH11593" t="str" cm="1">
        <f t="array" ref="AH11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3" t="str">
        <f>MIS[[#This Row],[TRADING SYMBOL]]</f>
        <v>SENSEX2552079800PE</v>
      </c>
      <c r="AJ11593" t="str">
        <f>IF(RIGHT(MIS[[#This Row],[Main/Hedge]],4)="MAIN","MAIN","HEDGE")</f>
        <v>HEDGE</v>
      </c>
      <c r="AK11593" t="str" cm="1">
        <f t="array" ref="AK11593">_xlfn._xlws.FILTER(Table4[Column1],ISNUMBER(SEARCH(Table4[Column1],MIS[[#This Row],[OrderUniqueIdentifier]])),"")</f>
        <v>XYT</v>
      </c>
    </row>
    <row r="11594" spans="1:37" x14ac:dyDescent="0.2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>
        <f>_xlfn.XLOOKUP(MIS[[#This Row],[TRADING SYMBOL]],[1]Sheet1!$D:$D,[1]Sheet1!$C:$C)</f>
        <v>32.799999999999997</v>
      </c>
      <c r="AE11594">
        <f>MIS[[#This Row],[OrderAverageTradedPrice]]*MIS[[#This Row],[OrderQuantity]]</f>
        <v>1300</v>
      </c>
      <c r="AF11594">
        <f>MIS[[#This Row],[LTP]]*MIS[[#This Row],[OrderQuantity]]</f>
        <v>1312</v>
      </c>
      <c r="AG11594">
        <f>IF(MIS[[#This Row],[OrderSide]]="SELL",MIS[[#This Row],[VALUE]]-MIS[[#This Row],[LIVE_VALUE]],MIS[[#This Row],[LIVE_VALUE]]-MIS[[#This Row],[VALUE]])</f>
        <v>-12</v>
      </c>
      <c r="AH11594" t="str" cm="1">
        <f t="array" ref="AH11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4" t="str">
        <f>MIS[[#This Row],[TRADING SYMBOL]]</f>
        <v>SENSEX2552079800PE</v>
      </c>
      <c r="AJ11594" t="str">
        <f>IF(RIGHT(MIS[[#This Row],[Main/Hedge]],4)="MAIN","MAIN","HEDGE")</f>
        <v>HEDGE</v>
      </c>
      <c r="AK11594" t="str" cm="1">
        <f t="array" ref="AK11594">_xlfn._xlws.FILTER(Table4[Column1],ISNUMBER(SEARCH(Table4[Column1],MIS[[#This Row],[OrderUniqueIdentifier]])),"")</f>
        <v>XYT</v>
      </c>
    </row>
    <row r="11595" spans="1:37" x14ac:dyDescent="0.2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>
        <f>_xlfn.XLOOKUP(MIS[[#This Row],[TRADING SYMBOL]],[1]Sheet1!$D:$D,[1]Sheet1!$C:$C)</f>
        <v>32.799999999999997</v>
      </c>
      <c r="AE11595">
        <f>MIS[[#This Row],[OrderAverageTradedPrice]]*MIS[[#This Row],[OrderQuantity]]</f>
        <v>648</v>
      </c>
      <c r="AF11595">
        <f>MIS[[#This Row],[LTP]]*MIS[[#This Row],[OrderQuantity]]</f>
        <v>656</v>
      </c>
      <c r="AG11595">
        <f>IF(MIS[[#This Row],[OrderSide]]="SELL",MIS[[#This Row],[VALUE]]-MIS[[#This Row],[LIVE_VALUE]],MIS[[#This Row],[LIVE_VALUE]]-MIS[[#This Row],[VALUE]])</f>
        <v>-8</v>
      </c>
      <c r="AH11595" t="str" cm="1">
        <f t="array" ref="AH11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5" t="str">
        <f>MIS[[#This Row],[TRADING SYMBOL]]</f>
        <v>SENSEX2552079800PE</v>
      </c>
      <c r="AJ11595" t="str">
        <f>IF(RIGHT(MIS[[#This Row],[Main/Hedge]],4)="MAIN","MAIN","HEDGE")</f>
        <v>HEDGE</v>
      </c>
      <c r="AK11595" t="str" cm="1">
        <f t="array" ref="AK11595">_xlfn._xlws.FILTER(Table4[Column1],ISNUMBER(SEARCH(Table4[Column1],MIS[[#This Row],[OrderUniqueIdentifier]])),"")</f>
        <v>XYT</v>
      </c>
    </row>
    <row r="11596" spans="1:37" x14ac:dyDescent="0.2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>
        <f>_xlfn.XLOOKUP(MIS[[#This Row],[TRADING SYMBOL]],[1]Sheet1!$D:$D,[1]Sheet1!$C:$C)</f>
        <v>32.799999999999997</v>
      </c>
      <c r="AE11596">
        <f>MIS[[#This Row],[OrderAverageTradedPrice]]*MIS[[#This Row],[OrderQuantity]]</f>
        <v>642</v>
      </c>
      <c r="AF11596">
        <f>MIS[[#This Row],[LTP]]*MIS[[#This Row],[OrderQuantity]]</f>
        <v>656</v>
      </c>
      <c r="AG11596">
        <f>IF(MIS[[#This Row],[OrderSide]]="SELL",MIS[[#This Row],[VALUE]]-MIS[[#This Row],[LIVE_VALUE]],MIS[[#This Row],[LIVE_VALUE]]-MIS[[#This Row],[VALUE]])</f>
        <v>-14</v>
      </c>
      <c r="AH11596" t="str" cm="1">
        <f t="array" ref="AH11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6" t="str">
        <f>MIS[[#This Row],[TRADING SYMBOL]]</f>
        <v>SENSEX2552079800PE</v>
      </c>
      <c r="AJ11596" t="str">
        <f>IF(RIGHT(MIS[[#This Row],[Main/Hedge]],4)="MAIN","MAIN","HEDGE")</f>
        <v>HEDGE</v>
      </c>
      <c r="AK11596" t="str" cm="1">
        <f t="array" ref="AK11596">_xlfn._xlws.FILTER(Table4[Column1],ISNUMBER(SEARCH(Table4[Column1],MIS[[#This Row],[OrderUniqueIdentifier]])),"")</f>
        <v>XYT</v>
      </c>
    </row>
    <row r="11597" spans="1:37" x14ac:dyDescent="0.2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>
        <f>_xlfn.XLOOKUP(MIS[[#This Row],[TRADING SYMBOL]],[1]Sheet1!$D:$D,[1]Sheet1!$C:$C)</f>
        <v>32.799999999999997</v>
      </c>
      <c r="AE11597">
        <f>MIS[[#This Row],[OrderAverageTradedPrice]]*MIS[[#This Row],[OrderQuantity]]</f>
        <v>1282</v>
      </c>
      <c r="AF11597">
        <f>MIS[[#This Row],[LTP]]*MIS[[#This Row],[OrderQuantity]]</f>
        <v>1312</v>
      </c>
      <c r="AG11597">
        <f>IF(MIS[[#This Row],[OrderSide]]="SELL",MIS[[#This Row],[VALUE]]-MIS[[#This Row],[LIVE_VALUE]],MIS[[#This Row],[LIVE_VALUE]]-MIS[[#This Row],[VALUE]])</f>
        <v>-30</v>
      </c>
      <c r="AH11597" t="str" cm="1">
        <f t="array" ref="AH11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7" t="str">
        <f>MIS[[#This Row],[TRADING SYMBOL]]</f>
        <v>SENSEX2552079800PE</v>
      </c>
      <c r="AJ11597" t="str">
        <f>IF(RIGHT(MIS[[#This Row],[Main/Hedge]],4)="MAIN","MAIN","HEDGE")</f>
        <v>HEDGE</v>
      </c>
      <c r="AK11597" t="str" cm="1">
        <f t="array" ref="AK11597">_xlfn._xlws.FILTER(Table4[Column1],ISNUMBER(SEARCH(Table4[Column1],MIS[[#This Row],[OrderUniqueIdentifier]])),"")</f>
        <v>XYT</v>
      </c>
    </row>
    <row r="11598" spans="1:37" x14ac:dyDescent="0.2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>
        <f>_xlfn.XLOOKUP(MIS[[#This Row],[TRADING SYMBOL]],[1]Sheet1!$D:$D,[1]Sheet1!$C:$C)</f>
        <v>32.799999999999997</v>
      </c>
      <c r="AE11598">
        <f>MIS[[#This Row],[OrderAverageTradedPrice]]*MIS[[#This Row],[OrderQuantity]]</f>
        <v>644</v>
      </c>
      <c r="AF11598">
        <f>MIS[[#This Row],[LTP]]*MIS[[#This Row],[OrderQuantity]]</f>
        <v>656</v>
      </c>
      <c r="AG11598">
        <f>IF(MIS[[#This Row],[OrderSide]]="SELL",MIS[[#This Row],[VALUE]]-MIS[[#This Row],[LIVE_VALUE]],MIS[[#This Row],[LIVE_VALUE]]-MIS[[#This Row],[VALUE]])</f>
        <v>-12</v>
      </c>
      <c r="AH11598" t="str" cm="1">
        <f t="array" ref="AH11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8" t="str">
        <f>MIS[[#This Row],[TRADING SYMBOL]]</f>
        <v>SENSEX2552079800PE</v>
      </c>
      <c r="AJ11598" t="str">
        <f>IF(RIGHT(MIS[[#This Row],[Main/Hedge]],4)="MAIN","MAIN","HEDGE")</f>
        <v>HEDGE</v>
      </c>
      <c r="AK11598" t="str" cm="1">
        <f t="array" ref="AK11598">_xlfn._xlws.FILTER(Table4[Column1],ISNUMBER(SEARCH(Table4[Column1],MIS[[#This Row],[OrderUniqueIdentifier]])),"")</f>
        <v>XYT</v>
      </c>
    </row>
    <row r="11599" spans="1:37" x14ac:dyDescent="0.2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>
        <f>_xlfn.XLOOKUP(MIS[[#This Row],[TRADING SYMBOL]],[1]Sheet1!$D:$D,[1]Sheet1!$C:$C)</f>
        <v>32.799999999999997</v>
      </c>
      <c r="AE11599">
        <f>MIS[[#This Row],[OrderAverageTradedPrice]]*MIS[[#This Row],[OrderQuantity]]</f>
        <v>3211</v>
      </c>
      <c r="AF11599">
        <f>MIS[[#This Row],[LTP]]*MIS[[#This Row],[OrderQuantity]]</f>
        <v>3279.9999999999995</v>
      </c>
      <c r="AG11599">
        <f>IF(MIS[[#This Row],[OrderSide]]="SELL",MIS[[#This Row],[VALUE]]-MIS[[#This Row],[LIVE_VALUE]],MIS[[#This Row],[LIVE_VALUE]]-MIS[[#This Row],[VALUE]])</f>
        <v>-68.999999999999545</v>
      </c>
      <c r="AH11599" t="str" cm="1">
        <f t="array" ref="AH11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99" t="str">
        <f>MIS[[#This Row],[TRADING SYMBOL]]</f>
        <v>SENSEX2552079800PE</v>
      </c>
      <c r="AJ11599" t="str">
        <f>IF(RIGHT(MIS[[#This Row],[Main/Hedge]],4)="MAIN","MAIN","HEDGE")</f>
        <v>HEDGE</v>
      </c>
      <c r="AK11599" t="str" cm="1">
        <f t="array" ref="AK11599">_xlfn._xlws.FILTER(Table4[Column1],ISNUMBER(SEARCH(Table4[Column1],MIS[[#This Row],[OrderUniqueIdentifier]])),"")</f>
        <v>XYT</v>
      </c>
    </row>
    <row r="11600" spans="1:37" x14ac:dyDescent="0.2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>
        <f>_xlfn.XLOOKUP(MIS[[#This Row],[TRADING SYMBOL]],[1]Sheet1!$D:$D,[1]Sheet1!$C:$C)</f>
        <v>32.799999999999997</v>
      </c>
      <c r="AE11600">
        <f>MIS[[#This Row],[OrderAverageTradedPrice]]*MIS[[#This Row],[OrderQuantity]]</f>
        <v>642</v>
      </c>
      <c r="AF11600">
        <f>MIS[[#This Row],[LTP]]*MIS[[#This Row],[OrderQuantity]]</f>
        <v>656</v>
      </c>
      <c r="AG11600">
        <f>IF(MIS[[#This Row],[OrderSide]]="SELL",MIS[[#This Row],[VALUE]]-MIS[[#This Row],[LIVE_VALUE]],MIS[[#This Row],[LIVE_VALUE]]-MIS[[#This Row],[VALUE]])</f>
        <v>-14</v>
      </c>
      <c r="AH11600" t="str" cm="1">
        <f t="array" ref="AH11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0" t="str">
        <f>MIS[[#This Row],[TRADING SYMBOL]]</f>
        <v>SENSEX2552079800PE</v>
      </c>
      <c r="AJ11600" t="str">
        <f>IF(RIGHT(MIS[[#This Row],[Main/Hedge]],4)="MAIN","MAIN","HEDGE")</f>
        <v>HEDGE</v>
      </c>
      <c r="AK11600" t="str" cm="1">
        <f t="array" ref="AK11600">_xlfn._xlws.FILTER(Table4[Column1],ISNUMBER(SEARCH(Table4[Column1],MIS[[#This Row],[OrderUniqueIdentifier]])),"")</f>
        <v>XYT</v>
      </c>
    </row>
    <row r="11601" spans="1:37" x14ac:dyDescent="0.2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>
        <f>_xlfn.XLOOKUP(MIS[[#This Row],[TRADING SYMBOL]],[1]Sheet1!$D:$D,[1]Sheet1!$C:$C)</f>
        <v>32.799999999999997</v>
      </c>
      <c r="AE11601">
        <f>MIS[[#This Row],[OrderAverageTradedPrice]]*MIS[[#This Row],[OrderQuantity]]</f>
        <v>1921.9999999999982</v>
      </c>
      <c r="AF11601">
        <f>MIS[[#This Row],[LTP]]*MIS[[#This Row],[OrderQuantity]]</f>
        <v>1967.9999999999998</v>
      </c>
      <c r="AG11601">
        <f>IF(MIS[[#This Row],[OrderSide]]="SELL",MIS[[#This Row],[VALUE]]-MIS[[#This Row],[LIVE_VALUE]],MIS[[#This Row],[LIVE_VALUE]]-MIS[[#This Row],[VALUE]])</f>
        <v>-46.000000000001592</v>
      </c>
      <c r="AH11601" t="str" cm="1">
        <f t="array" ref="AH11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1" t="str">
        <f>MIS[[#This Row],[TRADING SYMBOL]]</f>
        <v>SENSEX2552079800PE</v>
      </c>
      <c r="AJ11601" t="str">
        <f>IF(RIGHT(MIS[[#This Row],[Main/Hedge]],4)="MAIN","MAIN","HEDGE")</f>
        <v>HEDGE</v>
      </c>
      <c r="AK11601" t="str" cm="1">
        <f t="array" ref="AK11601">_xlfn._xlws.FILTER(Table4[Column1],ISNUMBER(SEARCH(Table4[Column1],MIS[[#This Row],[OrderUniqueIdentifier]])),"")</f>
        <v>XYT</v>
      </c>
    </row>
    <row r="11602" spans="1:37" x14ac:dyDescent="0.2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>
        <f>_xlfn.XLOOKUP(MIS[[#This Row],[TRADING SYMBOL]],[1]Sheet1!$D:$D,[1]Sheet1!$C:$C)</f>
        <v>32.799999999999997</v>
      </c>
      <c r="AE11602">
        <f>MIS[[#This Row],[OrderAverageTradedPrice]]*MIS[[#This Row],[OrderQuantity]]</f>
        <v>640</v>
      </c>
      <c r="AF11602">
        <f>MIS[[#This Row],[LTP]]*MIS[[#This Row],[OrderQuantity]]</f>
        <v>656</v>
      </c>
      <c r="AG11602">
        <f>IF(MIS[[#This Row],[OrderSide]]="SELL",MIS[[#This Row],[VALUE]]-MIS[[#This Row],[LIVE_VALUE]],MIS[[#This Row],[LIVE_VALUE]]-MIS[[#This Row],[VALUE]])</f>
        <v>-16</v>
      </c>
      <c r="AH11602" t="str" cm="1">
        <f t="array" ref="AH11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2" t="str">
        <f>MIS[[#This Row],[TRADING SYMBOL]]</f>
        <v>SENSEX2552079800PE</v>
      </c>
      <c r="AJ11602" t="str">
        <f>IF(RIGHT(MIS[[#This Row],[Main/Hedge]],4)="MAIN","MAIN","HEDGE")</f>
        <v>HEDGE</v>
      </c>
      <c r="AK11602" t="str" cm="1">
        <f t="array" ref="AK11602">_xlfn._xlws.FILTER(Table4[Column1],ISNUMBER(SEARCH(Table4[Column1],MIS[[#This Row],[OrderUniqueIdentifier]])),"")</f>
        <v>XYT</v>
      </c>
    </row>
    <row r="11603" spans="1:37" x14ac:dyDescent="0.2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>
        <f>_xlfn.XLOOKUP(MIS[[#This Row],[TRADING SYMBOL]],[1]Sheet1!$D:$D,[1]Sheet1!$C:$C)</f>
        <v>32.799999999999997</v>
      </c>
      <c r="AE11603">
        <f>MIS[[#This Row],[OrderAverageTradedPrice]]*MIS[[#This Row],[OrderQuantity]]</f>
        <v>3202.0000000000005</v>
      </c>
      <c r="AF11603">
        <f>MIS[[#This Row],[LTP]]*MIS[[#This Row],[OrderQuantity]]</f>
        <v>3279.9999999999995</v>
      </c>
      <c r="AG11603">
        <f>IF(MIS[[#This Row],[OrderSide]]="SELL",MIS[[#This Row],[VALUE]]-MIS[[#This Row],[LIVE_VALUE]],MIS[[#This Row],[LIVE_VALUE]]-MIS[[#This Row],[VALUE]])</f>
        <v>-77.999999999999091</v>
      </c>
      <c r="AH11603" t="str" cm="1">
        <f t="array" ref="AH11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3" t="str">
        <f>MIS[[#This Row],[TRADING SYMBOL]]</f>
        <v>SENSEX2552079800PE</v>
      </c>
      <c r="AJ11603" t="str">
        <f>IF(RIGHT(MIS[[#This Row],[Main/Hedge]],4)="MAIN","MAIN","HEDGE")</f>
        <v>HEDGE</v>
      </c>
      <c r="AK11603" t="str" cm="1">
        <f t="array" ref="AK11603">_xlfn._xlws.FILTER(Table4[Column1],ISNUMBER(SEARCH(Table4[Column1],MIS[[#This Row],[OrderUniqueIdentifier]])),"")</f>
        <v>XYT</v>
      </c>
    </row>
    <row r="11604" spans="1:37" x14ac:dyDescent="0.2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>
        <f>_xlfn.XLOOKUP(MIS[[#This Row],[TRADING SYMBOL]],[1]Sheet1!$D:$D,[1]Sheet1!$C:$C)</f>
        <v>32.799999999999997</v>
      </c>
      <c r="AE11604">
        <f>MIS[[#This Row],[OrderAverageTradedPrice]]*MIS[[#This Row],[OrderQuantity]]</f>
        <v>1280</v>
      </c>
      <c r="AF11604">
        <f>MIS[[#This Row],[LTP]]*MIS[[#This Row],[OrderQuantity]]</f>
        <v>1312</v>
      </c>
      <c r="AG11604">
        <f>IF(MIS[[#This Row],[OrderSide]]="SELL",MIS[[#This Row],[VALUE]]-MIS[[#This Row],[LIVE_VALUE]],MIS[[#This Row],[LIVE_VALUE]]-MIS[[#This Row],[VALUE]])</f>
        <v>-32</v>
      </c>
      <c r="AH11604" t="str" cm="1">
        <f t="array" ref="AH11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4" t="str">
        <f>MIS[[#This Row],[TRADING SYMBOL]]</f>
        <v>SENSEX2552079800PE</v>
      </c>
      <c r="AJ11604" t="str">
        <f>IF(RIGHT(MIS[[#This Row],[Main/Hedge]],4)="MAIN","MAIN","HEDGE")</f>
        <v>HEDGE</v>
      </c>
      <c r="AK11604" t="str" cm="1">
        <f t="array" ref="AK11604">_xlfn._xlws.FILTER(Table4[Column1],ISNUMBER(SEARCH(Table4[Column1],MIS[[#This Row],[OrderUniqueIdentifier]])),"")</f>
        <v>XYT</v>
      </c>
    </row>
    <row r="11605" spans="1:37" x14ac:dyDescent="0.2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>
        <f>_xlfn.XLOOKUP(MIS[[#This Row],[TRADING SYMBOL]],[1]Sheet1!$D:$D,[1]Sheet1!$C:$C)</f>
        <v>32.799999999999997</v>
      </c>
      <c r="AE11605">
        <f>MIS[[#This Row],[OrderAverageTradedPrice]]*MIS[[#This Row],[OrderQuantity]]</f>
        <v>2572</v>
      </c>
      <c r="AF11605">
        <f>MIS[[#This Row],[LTP]]*MIS[[#This Row],[OrderQuantity]]</f>
        <v>2624</v>
      </c>
      <c r="AG11605">
        <f>IF(MIS[[#This Row],[OrderSide]]="SELL",MIS[[#This Row],[VALUE]]-MIS[[#This Row],[LIVE_VALUE]],MIS[[#This Row],[LIVE_VALUE]]-MIS[[#This Row],[VALUE]])</f>
        <v>-52</v>
      </c>
      <c r="AH11605" t="str" cm="1">
        <f t="array" ref="AH11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5" t="str">
        <f>MIS[[#This Row],[TRADING SYMBOL]]</f>
        <v>SENSEX2552079800PE</v>
      </c>
      <c r="AJ11605" t="str">
        <f>IF(RIGHT(MIS[[#This Row],[Main/Hedge]],4)="MAIN","MAIN","HEDGE")</f>
        <v>HEDGE</v>
      </c>
      <c r="AK11605" t="str" cm="1">
        <f t="array" ref="AK11605">_xlfn._xlws.FILTER(Table4[Column1],ISNUMBER(SEARCH(Table4[Column1],MIS[[#This Row],[OrderUniqueIdentifier]])),"")</f>
        <v>XYT</v>
      </c>
    </row>
    <row r="11606" spans="1:37" x14ac:dyDescent="0.2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>
        <f>_xlfn.XLOOKUP(MIS[[#This Row],[TRADING SYMBOL]],[1]Sheet1!$D:$D,[1]Sheet1!$C:$C)</f>
        <v>32.799999999999997</v>
      </c>
      <c r="AE11606">
        <f>MIS[[#This Row],[OrderAverageTradedPrice]]*MIS[[#This Row],[OrderQuantity]]</f>
        <v>642</v>
      </c>
      <c r="AF11606">
        <f>MIS[[#This Row],[LTP]]*MIS[[#This Row],[OrderQuantity]]</f>
        <v>656</v>
      </c>
      <c r="AG11606">
        <f>IF(MIS[[#This Row],[OrderSide]]="SELL",MIS[[#This Row],[VALUE]]-MIS[[#This Row],[LIVE_VALUE]],MIS[[#This Row],[LIVE_VALUE]]-MIS[[#This Row],[VALUE]])</f>
        <v>-14</v>
      </c>
      <c r="AH11606" t="str" cm="1">
        <f t="array" ref="AH11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6" t="str">
        <f>MIS[[#This Row],[TRADING SYMBOL]]</f>
        <v>SENSEX2552079800PE</v>
      </c>
      <c r="AJ11606" t="str">
        <f>IF(RIGHT(MIS[[#This Row],[Main/Hedge]],4)="MAIN","MAIN","HEDGE")</f>
        <v>HEDGE</v>
      </c>
      <c r="AK11606" t="str" cm="1">
        <f t="array" ref="AK11606">_xlfn._xlws.FILTER(Table4[Column1],ISNUMBER(SEARCH(Table4[Column1],MIS[[#This Row],[OrderUniqueIdentifier]])),"")</f>
        <v>XYT</v>
      </c>
    </row>
    <row r="11607" spans="1:37" x14ac:dyDescent="0.2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>
        <f>_xlfn.XLOOKUP(MIS[[#This Row],[TRADING SYMBOL]],[1]Sheet1!$D:$D,[1]Sheet1!$C:$C)</f>
        <v>32.799999999999997</v>
      </c>
      <c r="AE11607">
        <f>MIS[[#This Row],[OrderAverageTradedPrice]]*MIS[[#This Row],[OrderQuantity]]</f>
        <v>646</v>
      </c>
      <c r="AF11607">
        <f>MIS[[#This Row],[LTP]]*MIS[[#This Row],[OrderQuantity]]</f>
        <v>656</v>
      </c>
      <c r="AG11607">
        <f>IF(MIS[[#This Row],[OrderSide]]="SELL",MIS[[#This Row],[VALUE]]-MIS[[#This Row],[LIVE_VALUE]],MIS[[#This Row],[LIVE_VALUE]]-MIS[[#This Row],[VALUE]])</f>
        <v>-10</v>
      </c>
      <c r="AH11607" t="str" cm="1">
        <f t="array" ref="AH11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7" t="str">
        <f>MIS[[#This Row],[TRADING SYMBOL]]</f>
        <v>SENSEX2552079800PE</v>
      </c>
      <c r="AJ11607" t="str">
        <f>IF(RIGHT(MIS[[#This Row],[Main/Hedge]],4)="MAIN","MAIN","HEDGE")</f>
        <v>HEDGE</v>
      </c>
      <c r="AK11607" t="str" cm="1">
        <f t="array" ref="AK11607">_xlfn._xlws.FILTER(Table4[Column1],ISNUMBER(SEARCH(Table4[Column1],MIS[[#This Row],[OrderUniqueIdentifier]])),"")</f>
        <v>XYT</v>
      </c>
    </row>
    <row r="11608" spans="1:37" x14ac:dyDescent="0.2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>
        <f>_xlfn.XLOOKUP(MIS[[#This Row],[TRADING SYMBOL]],[1]Sheet1!$D:$D,[1]Sheet1!$C:$C)</f>
        <v>32.799999999999997</v>
      </c>
      <c r="AE11608">
        <f>MIS[[#This Row],[OrderAverageTradedPrice]]*MIS[[#This Row],[OrderQuantity]]</f>
        <v>645</v>
      </c>
      <c r="AF11608">
        <f>MIS[[#This Row],[LTP]]*MIS[[#This Row],[OrderQuantity]]</f>
        <v>656</v>
      </c>
      <c r="AG11608">
        <f>IF(MIS[[#This Row],[OrderSide]]="SELL",MIS[[#This Row],[VALUE]]-MIS[[#This Row],[LIVE_VALUE]],MIS[[#This Row],[LIVE_VALUE]]-MIS[[#This Row],[VALUE]])</f>
        <v>-11</v>
      </c>
      <c r="AH11608" t="str" cm="1">
        <f t="array" ref="AH11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8" t="str">
        <f>MIS[[#This Row],[TRADING SYMBOL]]</f>
        <v>SENSEX2552079800PE</v>
      </c>
      <c r="AJ11608" t="str">
        <f>IF(RIGHT(MIS[[#This Row],[Main/Hedge]],4)="MAIN","MAIN","HEDGE")</f>
        <v>HEDGE</v>
      </c>
      <c r="AK11608" t="str" cm="1">
        <f t="array" ref="AK11608">_xlfn._xlws.FILTER(Table4[Column1],ISNUMBER(SEARCH(Table4[Column1],MIS[[#This Row],[OrderUniqueIdentifier]])),"")</f>
        <v>XYT</v>
      </c>
    </row>
    <row r="11609" spans="1:37" x14ac:dyDescent="0.2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>
        <f>_xlfn.XLOOKUP(MIS[[#This Row],[TRADING SYMBOL]],[1]Sheet1!$D:$D,[1]Sheet1!$C:$C)</f>
        <v>32.799999999999997</v>
      </c>
      <c r="AE11609">
        <f>MIS[[#This Row],[OrderAverageTradedPrice]]*MIS[[#This Row],[OrderQuantity]]</f>
        <v>644</v>
      </c>
      <c r="AF11609">
        <f>MIS[[#This Row],[LTP]]*MIS[[#This Row],[OrderQuantity]]</f>
        <v>656</v>
      </c>
      <c r="AG11609">
        <f>IF(MIS[[#This Row],[OrderSide]]="SELL",MIS[[#This Row],[VALUE]]-MIS[[#This Row],[LIVE_VALUE]],MIS[[#This Row],[LIVE_VALUE]]-MIS[[#This Row],[VALUE]])</f>
        <v>-12</v>
      </c>
      <c r="AH11609" t="str" cm="1">
        <f t="array" ref="AH11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09" t="str">
        <f>MIS[[#This Row],[TRADING SYMBOL]]</f>
        <v>SENSEX2552079800PE</v>
      </c>
      <c r="AJ11609" t="str">
        <f>IF(RIGHT(MIS[[#This Row],[Main/Hedge]],4)="MAIN","MAIN","HEDGE")</f>
        <v>HEDGE</v>
      </c>
      <c r="AK11609" t="str" cm="1">
        <f t="array" ref="AK11609">_xlfn._xlws.FILTER(Table4[Column1],ISNUMBER(SEARCH(Table4[Column1],MIS[[#This Row],[OrderUniqueIdentifier]])),"")</f>
        <v>XYT</v>
      </c>
    </row>
    <row r="11610" spans="1:37" x14ac:dyDescent="0.2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>
        <f>_xlfn.XLOOKUP(MIS[[#This Row],[TRADING SYMBOL]],[1]Sheet1!$D:$D,[1]Sheet1!$C:$C)</f>
        <v>32.799999999999997</v>
      </c>
      <c r="AE11610">
        <f>MIS[[#This Row],[OrderAverageTradedPrice]]*MIS[[#This Row],[OrderQuantity]]</f>
        <v>644</v>
      </c>
      <c r="AF11610">
        <f>MIS[[#This Row],[LTP]]*MIS[[#This Row],[OrderQuantity]]</f>
        <v>656</v>
      </c>
      <c r="AG11610">
        <f>IF(MIS[[#This Row],[OrderSide]]="SELL",MIS[[#This Row],[VALUE]]-MIS[[#This Row],[LIVE_VALUE]],MIS[[#This Row],[LIVE_VALUE]]-MIS[[#This Row],[VALUE]])</f>
        <v>-12</v>
      </c>
      <c r="AH11610" t="str" cm="1">
        <f t="array" ref="AH11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0" t="str">
        <f>MIS[[#This Row],[TRADING SYMBOL]]</f>
        <v>SENSEX2552079800PE</v>
      </c>
      <c r="AJ11610" t="str">
        <f>IF(RIGHT(MIS[[#This Row],[Main/Hedge]],4)="MAIN","MAIN","HEDGE")</f>
        <v>HEDGE</v>
      </c>
      <c r="AK11610" t="str" cm="1">
        <f t="array" ref="AK11610">_xlfn._xlws.FILTER(Table4[Column1],ISNUMBER(SEARCH(Table4[Column1],MIS[[#This Row],[OrderUniqueIdentifier]])),"")</f>
        <v>XYT</v>
      </c>
    </row>
    <row r="11611" spans="1:37" x14ac:dyDescent="0.2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>
        <f>_xlfn.XLOOKUP(MIS[[#This Row],[TRADING SYMBOL]],[1]Sheet1!$D:$D,[1]Sheet1!$C:$C)</f>
        <v>32.799999999999997</v>
      </c>
      <c r="AE11611">
        <f>MIS[[#This Row],[OrderAverageTradedPrice]]*MIS[[#This Row],[OrderQuantity]]</f>
        <v>644</v>
      </c>
      <c r="AF11611">
        <f>MIS[[#This Row],[LTP]]*MIS[[#This Row],[OrderQuantity]]</f>
        <v>656</v>
      </c>
      <c r="AG11611">
        <f>IF(MIS[[#This Row],[OrderSide]]="SELL",MIS[[#This Row],[VALUE]]-MIS[[#This Row],[LIVE_VALUE]],MIS[[#This Row],[LIVE_VALUE]]-MIS[[#This Row],[VALUE]])</f>
        <v>-12</v>
      </c>
      <c r="AH11611" t="str" cm="1">
        <f t="array" ref="AH11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1" t="str">
        <f>MIS[[#This Row],[TRADING SYMBOL]]</f>
        <v>SENSEX2552079800PE</v>
      </c>
      <c r="AJ11611" t="str">
        <f>IF(RIGHT(MIS[[#This Row],[Main/Hedge]],4)="MAIN","MAIN","HEDGE")</f>
        <v>HEDGE</v>
      </c>
      <c r="AK11611" t="str" cm="1">
        <f t="array" ref="AK11611">_xlfn._xlws.FILTER(Table4[Column1],ISNUMBER(SEARCH(Table4[Column1],MIS[[#This Row],[OrderUniqueIdentifier]])),"")</f>
        <v>XYT</v>
      </c>
    </row>
    <row r="11612" spans="1:37" x14ac:dyDescent="0.2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>
        <f>_xlfn.XLOOKUP(MIS[[#This Row],[TRADING SYMBOL]],[1]Sheet1!$D:$D,[1]Sheet1!$C:$C)</f>
        <v>32.799999999999997</v>
      </c>
      <c r="AE11612">
        <f>MIS[[#This Row],[OrderAverageTradedPrice]]*MIS[[#This Row],[OrderQuantity]]</f>
        <v>644</v>
      </c>
      <c r="AF11612">
        <f>MIS[[#This Row],[LTP]]*MIS[[#This Row],[OrderQuantity]]</f>
        <v>656</v>
      </c>
      <c r="AG11612">
        <f>IF(MIS[[#This Row],[OrderSide]]="SELL",MIS[[#This Row],[VALUE]]-MIS[[#This Row],[LIVE_VALUE]],MIS[[#This Row],[LIVE_VALUE]]-MIS[[#This Row],[VALUE]])</f>
        <v>-12</v>
      </c>
      <c r="AH11612" t="str" cm="1">
        <f t="array" ref="AH11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2" t="str">
        <f>MIS[[#This Row],[TRADING SYMBOL]]</f>
        <v>SENSEX2552079800PE</v>
      </c>
      <c r="AJ11612" t="str">
        <f>IF(RIGHT(MIS[[#This Row],[Main/Hedge]],4)="MAIN","MAIN","HEDGE")</f>
        <v>HEDGE</v>
      </c>
      <c r="AK11612" t="str" cm="1">
        <f t="array" ref="AK11612">_xlfn._xlws.FILTER(Table4[Column1],ISNUMBER(SEARCH(Table4[Column1],MIS[[#This Row],[OrderUniqueIdentifier]])),"")</f>
        <v>XYT</v>
      </c>
    </row>
    <row r="11613" spans="1:37" x14ac:dyDescent="0.2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>
        <f>_xlfn.XLOOKUP(MIS[[#This Row],[TRADING SYMBOL]],[1]Sheet1!$D:$D,[1]Sheet1!$C:$C)</f>
        <v>32.799999999999997</v>
      </c>
      <c r="AE11613">
        <f>MIS[[#This Row],[OrderAverageTradedPrice]]*MIS[[#This Row],[OrderQuantity]]</f>
        <v>1292</v>
      </c>
      <c r="AF11613">
        <f>MIS[[#This Row],[LTP]]*MIS[[#This Row],[OrderQuantity]]</f>
        <v>1312</v>
      </c>
      <c r="AG11613">
        <f>IF(MIS[[#This Row],[OrderSide]]="SELL",MIS[[#This Row],[VALUE]]-MIS[[#This Row],[LIVE_VALUE]],MIS[[#This Row],[LIVE_VALUE]]-MIS[[#This Row],[VALUE]])</f>
        <v>-20</v>
      </c>
      <c r="AH11613" t="str" cm="1">
        <f t="array" ref="AH11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3" t="str">
        <f>MIS[[#This Row],[TRADING SYMBOL]]</f>
        <v>SENSEX2552079800PE</v>
      </c>
      <c r="AJ11613" t="str">
        <f>IF(RIGHT(MIS[[#This Row],[Main/Hedge]],4)="MAIN","MAIN","HEDGE")</f>
        <v>HEDGE</v>
      </c>
      <c r="AK11613" t="str" cm="1">
        <f t="array" ref="AK11613">_xlfn._xlws.FILTER(Table4[Column1],ISNUMBER(SEARCH(Table4[Column1],MIS[[#This Row],[OrderUniqueIdentifier]])),"")</f>
        <v>XYT</v>
      </c>
    </row>
    <row r="11614" spans="1:37" x14ac:dyDescent="0.2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>
        <f>_xlfn.XLOOKUP(MIS[[#This Row],[TRADING SYMBOL]],[1]Sheet1!$D:$D,[1]Sheet1!$C:$C)</f>
        <v>32.799999999999997</v>
      </c>
      <c r="AE11614">
        <f>MIS[[#This Row],[OrderAverageTradedPrice]]*MIS[[#This Row],[OrderQuantity]]</f>
        <v>646</v>
      </c>
      <c r="AF11614">
        <f>MIS[[#This Row],[LTP]]*MIS[[#This Row],[OrderQuantity]]</f>
        <v>656</v>
      </c>
      <c r="AG11614">
        <f>IF(MIS[[#This Row],[OrderSide]]="SELL",MIS[[#This Row],[VALUE]]-MIS[[#This Row],[LIVE_VALUE]],MIS[[#This Row],[LIVE_VALUE]]-MIS[[#This Row],[VALUE]])</f>
        <v>-10</v>
      </c>
      <c r="AH11614" t="str" cm="1">
        <f t="array" ref="AH11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4" t="str">
        <f>MIS[[#This Row],[TRADING SYMBOL]]</f>
        <v>SENSEX2552079800PE</v>
      </c>
      <c r="AJ11614" t="str">
        <f>IF(RIGHT(MIS[[#This Row],[Main/Hedge]],4)="MAIN","MAIN","HEDGE")</f>
        <v>HEDGE</v>
      </c>
      <c r="AK11614" t="str" cm="1">
        <f t="array" ref="AK11614">_xlfn._xlws.FILTER(Table4[Column1],ISNUMBER(SEARCH(Table4[Column1],MIS[[#This Row],[OrderUniqueIdentifier]])),"")</f>
        <v>XYT</v>
      </c>
    </row>
    <row r="11615" spans="1:37" x14ac:dyDescent="0.2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>
        <f>_xlfn.XLOOKUP(MIS[[#This Row],[TRADING SYMBOL]],[1]Sheet1!$D:$D,[1]Sheet1!$C:$C)</f>
        <v>32.799999999999997</v>
      </c>
      <c r="AE11615">
        <f>MIS[[#This Row],[OrderAverageTradedPrice]]*MIS[[#This Row],[OrderQuantity]]</f>
        <v>640</v>
      </c>
      <c r="AF11615">
        <f>MIS[[#This Row],[LTP]]*MIS[[#This Row],[OrderQuantity]]</f>
        <v>656</v>
      </c>
      <c r="AG11615">
        <f>IF(MIS[[#This Row],[OrderSide]]="SELL",MIS[[#This Row],[VALUE]]-MIS[[#This Row],[LIVE_VALUE]],MIS[[#This Row],[LIVE_VALUE]]-MIS[[#This Row],[VALUE]])</f>
        <v>-16</v>
      </c>
      <c r="AH11615" t="str" cm="1">
        <f t="array" ref="AH11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5" t="str">
        <f>MIS[[#This Row],[TRADING SYMBOL]]</f>
        <v>SENSEX2552079800PE</v>
      </c>
      <c r="AJ11615" t="str">
        <f>IF(RIGHT(MIS[[#This Row],[Main/Hedge]],4)="MAIN","MAIN","HEDGE")</f>
        <v>HEDGE</v>
      </c>
      <c r="AK11615" t="str" cm="1">
        <f t="array" ref="AK11615">_xlfn._xlws.FILTER(Table4[Column1],ISNUMBER(SEARCH(Table4[Column1],MIS[[#This Row],[OrderUniqueIdentifier]])),"")</f>
        <v>XYT</v>
      </c>
    </row>
    <row r="11616" spans="1:37" x14ac:dyDescent="0.2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>
        <f>_xlfn.XLOOKUP(MIS[[#This Row],[TRADING SYMBOL]],[1]Sheet1!$D:$D,[1]Sheet1!$C:$C)</f>
        <v>32.799999999999997</v>
      </c>
      <c r="AE11616">
        <f>MIS[[#This Row],[OrderAverageTradedPrice]]*MIS[[#This Row],[OrderQuantity]]</f>
        <v>644</v>
      </c>
      <c r="AF11616">
        <f>MIS[[#This Row],[LTP]]*MIS[[#This Row],[OrderQuantity]]</f>
        <v>656</v>
      </c>
      <c r="AG11616">
        <f>IF(MIS[[#This Row],[OrderSide]]="SELL",MIS[[#This Row],[VALUE]]-MIS[[#This Row],[LIVE_VALUE]],MIS[[#This Row],[LIVE_VALUE]]-MIS[[#This Row],[VALUE]])</f>
        <v>-12</v>
      </c>
      <c r="AH11616" t="str" cm="1">
        <f t="array" ref="AH11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6" t="str">
        <f>MIS[[#This Row],[TRADING SYMBOL]]</f>
        <v>SENSEX2552079800PE</v>
      </c>
      <c r="AJ11616" t="str">
        <f>IF(RIGHT(MIS[[#This Row],[Main/Hedge]],4)="MAIN","MAIN","HEDGE")</f>
        <v>HEDGE</v>
      </c>
      <c r="AK11616" t="str" cm="1">
        <f t="array" ref="AK11616">_xlfn._xlws.FILTER(Table4[Column1],ISNUMBER(SEARCH(Table4[Column1],MIS[[#This Row],[OrderUniqueIdentifier]])),"")</f>
        <v>XYT</v>
      </c>
    </row>
    <row r="11617" spans="1:37" x14ac:dyDescent="0.2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>
        <f>_xlfn.XLOOKUP(MIS[[#This Row],[TRADING SYMBOL]],[1]Sheet1!$D:$D,[1]Sheet1!$C:$C)</f>
        <v>32.799999999999997</v>
      </c>
      <c r="AE11617">
        <f>MIS[[#This Row],[OrderAverageTradedPrice]]*MIS[[#This Row],[OrderQuantity]]</f>
        <v>1288</v>
      </c>
      <c r="AF11617">
        <f>MIS[[#This Row],[LTP]]*MIS[[#This Row],[OrderQuantity]]</f>
        <v>1312</v>
      </c>
      <c r="AG11617">
        <f>IF(MIS[[#This Row],[OrderSide]]="SELL",MIS[[#This Row],[VALUE]]-MIS[[#This Row],[LIVE_VALUE]],MIS[[#This Row],[LIVE_VALUE]]-MIS[[#This Row],[VALUE]])</f>
        <v>-24</v>
      </c>
      <c r="AH11617" t="str" cm="1">
        <f t="array" ref="AH11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7" t="str">
        <f>MIS[[#This Row],[TRADING SYMBOL]]</f>
        <v>SENSEX2552079800PE</v>
      </c>
      <c r="AJ11617" t="str">
        <f>IF(RIGHT(MIS[[#This Row],[Main/Hedge]],4)="MAIN","MAIN","HEDGE")</f>
        <v>HEDGE</v>
      </c>
      <c r="AK11617" t="str" cm="1">
        <f t="array" ref="AK11617">_xlfn._xlws.FILTER(Table4[Column1],ISNUMBER(SEARCH(Table4[Column1],MIS[[#This Row],[OrderUniqueIdentifier]])),"")</f>
        <v>XYT</v>
      </c>
    </row>
    <row r="11618" spans="1:37" x14ac:dyDescent="0.2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>
        <f>_xlfn.XLOOKUP(MIS[[#This Row],[TRADING SYMBOL]],[1]Sheet1!$D:$D,[1]Sheet1!$C:$C)</f>
        <v>32.799999999999997</v>
      </c>
      <c r="AE11618">
        <f>MIS[[#This Row],[OrderAverageTradedPrice]]*MIS[[#This Row],[OrderQuantity]]</f>
        <v>1292</v>
      </c>
      <c r="AF11618">
        <f>MIS[[#This Row],[LTP]]*MIS[[#This Row],[OrderQuantity]]</f>
        <v>1312</v>
      </c>
      <c r="AG11618">
        <f>IF(MIS[[#This Row],[OrderSide]]="SELL",MIS[[#This Row],[VALUE]]-MIS[[#This Row],[LIVE_VALUE]],MIS[[#This Row],[LIVE_VALUE]]-MIS[[#This Row],[VALUE]])</f>
        <v>-20</v>
      </c>
      <c r="AH11618" t="str" cm="1">
        <f t="array" ref="AH11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8" t="str">
        <f>MIS[[#This Row],[TRADING SYMBOL]]</f>
        <v>SENSEX2552079800PE</v>
      </c>
      <c r="AJ11618" t="str">
        <f>IF(RIGHT(MIS[[#This Row],[Main/Hedge]],4)="MAIN","MAIN","HEDGE")</f>
        <v>HEDGE</v>
      </c>
      <c r="AK11618" t="str" cm="1">
        <f t="array" ref="AK11618">_xlfn._xlws.FILTER(Table4[Column1],ISNUMBER(SEARCH(Table4[Column1],MIS[[#This Row],[OrderUniqueIdentifier]])),"")</f>
        <v>XYT</v>
      </c>
    </row>
    <row r="11619" spans="1:37" x14ac:dyDescent="0.2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>
        <f>_xlfn.XLOOKUP(MIS[[#This Row],[TRADING SYMBOL]],[1]Sheet1!$D:$D,[1]Sheet1!$C:$C)</f>
        <v>32.799999999999997</v>
      </c>
      <c r="AE11619">
        <f>MIS[[#This Row],[OrderAverageTradedPrice]]*MIS[[#This Row],[OrderQuantity]]</f>
        <v>1935</v>
      </c>
      <c r="AF11619">
        <f>MIS[[#This Row],[LTP]]*MIS[[#This Row],[OrderQuantity]]</f>
        <v>1967.9999999999998</v>
      </c>
      <c r="AG11619">
        <f>IF(MIS[[#This Row],[OrderSide]]="SELL",MIS[[#This Row],[VALUE]]-MIS[[#This Row],[LIVE_VALUE]],MIS[[#This Row],[LIVE_VALUE]]-MIS[[#This Row],[VALUE]])</f>
        <v>-32.999999999999773</v>
      </c>
      <c r="AH11619" t="str" cm="1">
        <f t="array" ref="AH11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19" t="str">
        <f>MIS[[#This Row],[TRADING SYMBOL]]</f>
        <v>SENSEX2552079800PE</v>
      </c>
      <c r="AJ11619" t="str">
        <f>IF(RIGHT(MIS[[#This Row],[Main/Hedge]],4)="MAIN","MAIN","HEDGE")</f>
        <v>HEDGE</v>
      </c>
      <c r="AK11619" t="str" cm="1">
        <f t="array" ref="AK11619">_xlfn._xlws.FILTER(Table4[Column1],ISNUMBER(SEARCH(Table4[Column1],MIS[[#This Row],[OrderUniqueIdentifier]])),"")</f>
        <v>XYT</v>
      </c>
    </row>
    <row r="11620" spans="1:37" x14ac:dyDescent="0.2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>
        <f>_xlfn.XLOOKUP(MIS[[#This Row],[TRADING SYMBOL]],[1]Sheet1!$D:$D,[1]Sheet1!$C:$C)</f>
        <v>32.799999999999997</v>
      </c>
      <c r="AE11620">
        <f>MIS[[#This Row],[OrderAverageTradedPrice]]*MIS[[#This Row],[OrderQuantity]]</f>
        <v>644</v>
      </c>
      <c r="AF11620">
        <f>MIS[[#This Row],[LTP]]*MIS[[#This Row],[OrderQuantity]]</f>
        <v>656</v>
      </c>
      <c r="AG11620">
        <f>IF(MIS[[#This Row],[OrderSide]]="SELL",MIS[[#This Row],[VALUE]]-MIS[[#This Row],[LIVE_VALUE]],MIS[[#This Row],[LIVE_VALUE]]-MIS[[#This Row],[VALUE]])</f>
        <v>-12</v>
      </c>
      <c r="AH11620" t="str" cm="1">
        <f t="array" ref="AH11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0" t="str">
        <f>MIS[[#This Row],[TRADING SYMBOL]]</f>
        <v>SENSEX2552079800PE</v>
      </c>
      <c r="AJ11620" t="str">
        <f>IF(RIGHT(MIS[[#This Row],[Main/Hedge]],4)="MAIN","MAIN","HEDGE")</f>
        <v>HEDGE</v>
      </c>
      <c r="AK11620" t="str" cm="1">
        <f t="array" ref="AK11620">_xlfn._xlws.FILTER(Table4[Column1],ISNUMBER(SEARCH(Table4[Column1],MIS[[#This Row],[OrderUniqueIdentifier]])),"")</f>
        <v>XYT</v>
      </c>
    </row>
    <row r="11621" spans="1:37" x14ac:dyDescent="0.2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>
        <f>_xlfn.XLOOKUP(MIS[[#This Row],[TRADING SYMBOL]],[1]Sheet1!$D:$D,[1]Sheet1!$C:$C)</f>
        <v>32.799999999999997</v>
      </c>
      <c r="AE11621">
        <f>MIS[[#This Row],[OrderAverageTradedPrice]]*MIS[[#This Row],[OrderQuantity]]</f>
        <v>642</v>
      </c>
      <c r="AF11621">
        <f>MIS[[#This Row],[LTP]]*MIS[[#This Row],[OrderQuantity]]</f>
        <v>656</v>
      </c>
      <c r="AG11621">
        <f>IF(MIS[[#This Row],[OrderSide]]="SELL",MIS[[#This Row],[VALUE]]-MIS[[#This Row],[LIVE_VALUE]],MIS[[#This Row],[LIVE_VALUE]]-MIS[[#This Row],[VALUE]])</f>
        <v>-14</v>
      </c>
      <c r="AH11621" t="str" cm="1">
        <f t="array" ref="AH11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1" t="str">
        <f>MIS[[#This Row],[TRADING SYMBOL]]</f>
        <v>SENSEX2552079800PE</v>
      </c>
      <c r="AJ11621" t="str">
        <f>IF(RIGHT(MIS[[#This Row],[Main/Hedge]],4)="MAIN","MAIN","HEDGE")</f>
        <v>HEDGE</v>
      </c>
      <c r="AK11621" t="str" cm="1">
        <f t="array" ref="AK11621">_xlfn._xlws.FILTER(Table4[Column1],ISNUMBER(SEARCH(Table4[Column1],MIS[[#This Row],[OrderUniqueIdentifier]])),"")</f>
        <v>XYT</v>
      </c>
    </row>
    <row r="11622" spans="1:37" x14ac:dyDescent="0.2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>
        <f>_xlfn.XLOOKUP(MIS[[#This Row],[TRADING SYMBOL]],[1]Sheet1!$D:$D,[1]Sheet1!$C:$C)</f>
        <v>32.799999999999997</v>
      </c>
      <c r="AE11622">
        <f>MIS[[#This Row],[OrderAverageTradedPrice]]*MIS[[#This Row],[OrderQuantity]]</f>
        <v>644</v>
      </c>
      <c r="AF11622">
        <f>MIS[[#This Row],[LTP]]*MIS[[#This Row],[OrderQuantity]]</f>
        <v>656</v>
      </c>
      <c r="AG11622">
        <f>IF(MIS[[#This Row],[OrderSide]]="SELL",MIS[[#This Row],[VALUE]]-MIS[[#This Row],[LIVE_VALUE]],MIS[[#This Row],[LIVE_VALUE]]-MIS[[#This Row],[VALUE]])</f>
        <v>-12</v>
      </c>
      <c r="AH11622" t="str" cm="1">
        <f t="array" ref="AH11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2" t="str">
        <f>MIS[[#This Row],[TRADING SYMBOL]]</f>
        <v>SENSEX2552079800PE</v>
      </c>
      <c r="AJ11622" t="str">
        <f>IF(RIGHT(MIS[[#This Row],[Main/Hedge]],4)="MAIN","MAIN","HEDGE")</f>
        <v>HEDGE</v>
      </c>
      <c r="AK11622" t="str" cm="1">
        <f t="array" ref="AK11622">_xlfn._xlws.FILTER(Table4[Column1],ISNUMBER(SEARCH(Table4[Column1],MIS[[#This Row],[OrderUniqueIdentifier]])),"")</f>
        <v>XYT</v>
      </c>
    </row>
    <row r="11623" spans="1:37" x14ac:dyDescent="0.2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>
        <f>_xlfn.XLOOKUP(MIS[[#This Row],[TRADING SYMBOL]],[1]Sheet1!$D:$D,[1]Sheet1!$C:$C)</f>
        <v>32.799999999999997</v>
      </c>
      <c r="AE11623">
        <f>MIS[[#This Row],[OrderAverageTradedPrice]]*MIS[[#This Row],[OrderQuantity]]</f>
        <v>1290</v>
      </c>
      <c r="AF11623">
        <f>MIS[[#This Row],[LTP]]*MIS[[#This Row],[OrderQuantity]]</f>
        <v>1312</v>
      </c>
      <c r="AG11623">
        <f>IF(MIS[[#This Row],[OrderSide]]="SELL",MIS[[#This Row],[VALUE]]-MIS[[#This Row],[LIVE_VALUE]],MIS[[#This Row],[LIVE_VALUE]]-MIS[[#This Row],[VALUE]])</f>
        <v>-22</v>
      </c>
      <c r="AH11623" t="str" cm="1">
        <f t="array" ref="AH11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3" t="str">
        <f>MIS[[#This Row],[TRADING SYMBOL]]</f>
        <v>SENSEX2552079800PE</v>
      </c>
      <c r="AJ11623" t="str">
        <f>IF(RIGHT(MIS[[#This Row],[Main/Hedge]],4)="MAIN","MAIN","HEDGE")</f>
        <v>HEDGE</v>
      </c>
      <c r="AK11623" t="str" cm="1">
        <f t="array" ref="AK11623">_xlfn._xlws.FILTER(Table4[Column1],ISNUMBER(SEARCH(Table4[Column1],MIS[[#This Row],[OrderUniqueIdentifier]])),"")</f>
        <v>XYT</v>
      </c>
    </row>
    <row r="11624" spans="1:37" x14ac:dyDescent="0.2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>
        <f>_xlfn.XLOOKUP(MIS[[#This Row],[TRADING SYMBOL]],[1]Sheet1!$D:$D,[1]Sheet1!$C:$C)</f>
        <v>17.8</v>
      </c>
      <c r="AE11624">
        <f>MIS[[#This Row],[OrderAverageTradedPrice]]*MIS[[#This Row],[OrderQuantity]]</f>
        <v>345</v>
      </c>
      <c r="AF11624">
        <f>MIS[[#This Row],[LTP]]*MIS[[#This Row],[OrderQuantity]]</f>
        <v>356</v>
      </c>
      <c r="AG11624">
        <f>IF(MIS[[#This Row],[OrderSide]]="SELL",MIS[[#This Row],[VALUE]]-MIS[[#This Row],[LIVE_VALUE]],MIS[[#This Row],[LIVE_VALUE]]-MIS[[#This Row],[VALUE]])</f>
        <v>-11</v>
      </c>
      <c r="AH11624" t="str" cm="1">
        <f t="array" ref="AH11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4" t="str">
        <f>MIS[[#This Row],[TRADING SYMBOL]]</f>
        <v>SENSEX2552084800CE</v>
      </c>
      <c r="AJ11624" t="str">
        <f>IF(RIGHT(MIS[[#This Row],[Main/Hedge]],4)="MAIN","MAIN","HEDGE")</f>
        <v>HEDGE</v>
      </c>
      <c r="AK11624" t="str" cm="1">
        <f t="array" ref="AK11624">_xlfn._xlws.FILTER(Table4[Column1],ISNUMBER(SEARCH(Table4[Column1],MIS[[#This Row],[OrderUniqueIdentifier]])),"")</f>
        <v>XYT</v>
      </c>
    </row>
    <row r="11625" spans="1:37" x14ac:dyDescent="0.2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>
        <f>_xlfn.XLOOKUP(MIS[[#This Row],[TRADING SYMBOL]],[1]Sheet1!$D:$D,[1]Sheet1!$C:$C)</f>
        <v>17.8</v>
      </c>
      <c r="AE11625">
        <f>MIS[[#This Row],[OrderAverageTradedPrice]]*MIS[[#This Row],[OrderQuantity]]</f>
        <v>1032</v>
      </c>
      <c r="AF11625">
        <f>MIS[[#This Row],[LTP]]*MIS[[#This Row],[OrderQuantity]]</f>
        <v>1068</v>
      </c>
      <c r="AG11625">
        <f>IF(MIS[[#This Row],[OrderSide]]="SELL",MIS[[#This Row],[VALUE]]-MIS[[#This Row],[LIVE_VALUE]],MIS[[#This Row],[LIVE_VALUE]]-MIS[[#This Row],[VALUE]])</f>
        <v>-36</v>
      </c>
      <c r="AH11625" t="str" cm="1">
        <f t="array" ref="AH11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5" t="str">
        <f>MIS[[#This Row],[TRADING SYMBOL]]</f>
        <v>SENSEX2552084800CE</v>
      </c>
      <c r="AJ11625" t="str">
        <f>IF(RIGHT(MIS[[#This Row],[Main/Hedge]],4)="MAIN","MAIN","HEDGE")</f>
        <v>HEDGE</v>
      </c>
      <c r="AK11625" t="str" cm="1">
        <f t="array" ref="AK11625">_xlfn._xlws.FILTER(Table4[Column1],ISNUMBER(SEARCH(Table4[Column1],MIS[[#This Row],[OrderUniqueIdentifier]])),"")</f>
        <v>XYT</v>
      </c>
    </row>
    <row r="11626" spans="1:37" x14ac:dyDescent="0.2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>
        <f>_xlfn.XLOOKUP(MIS[[#This Row],[TRADING SYMBOL]],[1]Sheet1!$D:$D,[1]Sheet1!$C:$C)</f>
        <v>32.799999999999997</v>
      </c>
      <c r="AE11626">
        <f>MIS[[#This Row],[OrderAverageTradedPrice]]*MIS[[#This Row],[OrderQuantity]]</f>
        <v>647</v>
      </c>
      <c r="AF11626">
        <f>MIS[[#This Row],[LTP]]*MIS[[#This Row],[OrderQuantity]]</f>
        <v>656</v>
      </c>
      <c r="AG11626">
        <f>IF(MIS[[#This Row],[OrderSide]]="SELL",MIS[[#This Row],[VALUE]]-MIS[[#This Row],[LIVE_VALUE]],MIS[[#This Row],[LIVE_VALUE]]-MIS[[#This Row],[VALUE]])</f>
        <v>-9</v>
      </c>
      <c r="AH11626" t="str" cm="1">
        <f t="array" ref="AH11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6" t="str">
        <f>MIS[[#This Row],[TRADING SYMBOL]]</f>
        <v>SENSEX2552079800PE</v>
      </c>
      <c r="AJ11626" t="str">
        <f>IF(RIGHT(MIS[[#This Row],[Main/Hedge]],4)="MAIN","MAIN","HEDGE")</f>
        <v>HEDGE</v>
      </c>
      <c r="AK11626" t="str" cm="1">
        <f t="array" ref="AK11626">_xlfn._xlws.FILTER(Table4[Column1],ISNUMBER(SEARCH(Table4[Column1],MIS[[#This Row],[OrderUniqueIdentifier]])),"")</f>
        <v>XYT</v>
      </c>
    </row>
    <row r="11627" spans="1:37" x14ac:dyDescent="0.2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>
        <f>_xlfn.XLOOKUP(MIS[[#This Row],[TRADING SYMBOL]],[1]Sheet1!$D:$D,[1]Sheet1!$C:$C)</f>
        <v>17.8</v>
      </c>
      <c r="AE11627">
        <f>MIS[[#This Row],[OrderAverageTradedPrice]]*MIS[[#This Row],[OrderQuantity]]</f>
        <v>2736</v>
      </c>
      <c r="AF11627">
        <f>MIS[[#This Row],[LTP]]*MIS[[#This Row],[OrderQuantity]]</f>
        <v>2848</v>
      </c>
      <c r="AG11627">
        <f>IF(MIS[[#This Row],[OrderSide]]="SELL",MIS[[#This Row],[VALUE]]-MIS[[#This Row],[LIVE_VALUE]],MIS[[#This Row],[LIVE_VALUE]]-MIS[[#This Row],[VALUE]])</f>
        <v>-112</v>
      </c>
      <c r="AH11627" t="str" cm="1">
        <f t="array" ref="AH11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7" t="str">
        <f>MIS[[#This Row],[TRADING SYMBOL]]</f>
        <v>SENSEX2552084800CE</v>
      </c>
      <c r="AJ11627" t="str">
        <f>IF(RIGHT(MIS[[#This Row],[Main/Hedge]],4)="MAIN","MAIN","HEDGE")</f>
        <v>HEDGE</v>
      </c>
      <c r="AK11627" t="str" cm="1">
        <f t="array" ref="AK11627">_xlfn._xlws.FILTER(Table4[Column1],ISNUMBER(SEARCH(Table4[Column1],MIS[[#This Row],[OrderUniqueIdentifier]])),"")</f>
        <v>XYT</v>
      </c>
    </row>
    <row r="11628" spans="1:37" x14ac:dyDescent="0.2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>
        <f>_xlfn.XLOOKUP(MIS[[#This Row],[TRADING SYMBOL]],[1]Sheet1!$D:$D,[1]Sheet1!$C:$C)</f>
        <v>17.8</v>
      </c>
      <c r="AE11628">
        <f>MIS[[#This Row],[OrderAverageTradedPrice]]*MIS[[#This Row],[OrderQuantity]]</f>
        <v>343</v>
      </c>
      <c r="AF11628">
        <f>MIS[[#This Row],[LTP]]*MIS[[#This Row],[OrderQuantity]]</f>
        <v>356</v>
      </c>
      <c r="AG11628">
        <f>IF(MIS[[#This Row],[OrderSide]]="SELL",MIS[[#This Row],[VALUE]]-MIS[[#This Row],[LIVE_VALUE]],MIS[[#This Row],[LIVE_VALUE]]-MIS[[#This Row],[VALUE]])</f>
        <v>-13</v>
      </c>
      <c r="AH11628" t="str" cm="1">
        <f t="array" ref="AH11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8" t="str">
        <f>MIS[[#This Row],[TRADING SYMBOL]]</f>
        <v>SENSEX2552084800CE</v>
      </c>
      <c r="AJ11628" t="str">
        <f>IF(RIGHT(MIS[[#This Row],[Main/Hedge]],4)="MAIN","MAIN","HEDGE")</f>
        <v>HEDGE</v>
      </c>
      <c r="AK11628" t="str" cm="1">
        <f t="array" ref="AK11628">_xlfn._xlws.FILTER(Table4[Column1],ISNUMBER(SEARCH(Table4[Column1],MIS[[#This Row],[OrderUniqueIdentifier]])),"")</f>
        <v>XYT</v>
      </c>
    </row>
    <row r="11629" spans="1:37" x14ac:dyDescent="0.2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>
        <f>_xlfn.XLOOKUP(MIS[[#This Row],[TRADING SYMBOL]],[1]Sheet1!$D:$D,[1]Sheet1!$C:$C)</f>
        <v>17.8</v>
      </c>
      <c r="AE11629">
        <f>MIS[[#This Row],[OrderAverageTradedPrice]]*MIS[[#This Row],[OrderQuantity]]</f>
        <v>345</v>
      </c>
      <c r="AF11629">
        <f>MIS[[#This Row],[LTP]]*MIS[[#This Row],[OrderQuantity]]</f>
        <v>356</v>
      </c>
      <c r="AG11629">
        <f>IF(MIS[[#This Row],[OrderSide]]="SELL",MIS[[#This Row],[VALUE]]-MIS[[#This Row],[LIVE_VALUE]],MIS[[#This Row],[LIVE_VALUE]]-MIS[[#This Row],[VALUE]])</f>
        <v>-11</v>
      </c>
      <c r="AH11629" t="str" cm="1">
        <f t="array" ref="AH11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29" t="str">
        <f>MIS[[#This Row],[TRADING SYMBOL]]</f>
        <v>SENSEX2552084800CE</v>
      </c>
      <c r="AJ11629" t="str">
        <f>IF(RIGHT(MIS[[#This Row],[Main/Hedge]],4)="MAIN","MAIN","HEDGE")</f>
        <v>HEDGE</v>
      </c>
      <c r="AK11629" t="str" cm="1">
        <f t="array" ref="AK11629">_xlfn._xlws.FILTER(Table4[Column1],ISNUMBER(SEARCH(Table4[Column1],MIS[[#This Row],[OrderUniqueIdentifier]])),"")</f>
        <v>XYT</v>
      </c>
    </row>
    <row r="11630" spans="1:37" x14ac:dyDescent="0.2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>
        <f>_xlfn.XLOOKUP(MIS[[#This Row],[TRADING SYMBOL]],[1]Sheet1!$D:$D,[1]Sheet1!$C:$C)</f>
        <v>17.8</v>
      </c>
      <c r="AE11630">
        <f>MIS[[#This Row],[OrderAverageTradedPrice]]*MIS[[#This Row],[OrderQuantity]]</f>
        <v>344</v>
      </c>
      <c r="AF11630">
        <f>MIS[[#This Row],[LTP]]*MIS[[#This Row],[OrderQuantity]]</f>
        <v>356</v>
      </c>
      <c r="AG11630">
        <f>IF(MIS[[#This Row],[OrderSide]]="SELL",MIS[[#This Row],[VALUE]]-MIS[[#This Row],[LIVE_VALUE]],MIS[[#This Row],[LIVE_VALUE]]-MIS[[#This Row],[VALUE]])</f>
        <v>-12</v>
      </c>
      <c r="AH11630" t="str" cm="1">
        <f t="array" ref="AH11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0" t="str">
        <f>MIS[[#This Row],[TRADING SYMBOL]]</f>
        <v>SENSEX2552084800CE</v>
      </c>
      <c r="AJ11630" t="str">
        <f>IF(RIGHT(MIS[[#This Row],[Main/Hedge]],4)="MAIN","MAIN","HEDGE")</f>
        <v>HEDGE</v>
      </c>
      <c r="AK11630" t="str" cm="1">
        <f t="array" ref="AK11630">_xlfn._xlws.FILTER(Table4[Column1],ISNUMBER(SEARCH(Table4[Column1],MIS[[#This Row],[OrderUniqueIdentifier]])),"")</f>
        <v>XYT</v>
      </c>
    </row>
    <row r="11631" spans="1:37" x14ac:dyDescent="0.2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>
        <f>_xlfn.XLOOKUP(MIS[[#This Row],[TRADING SYMBOL]],[1]Sheet1!$D:$D,[1]Sheet1!$C:$C)</f>
        <v>17.8</v>
      </c>
      <c r="AE11631">
        <f>MIS[[#This Row],[OrderAverageTradedPrice]]*MIS[[#This Row],[OrderQuantity]]</f>
        <v>4122</v>
      </c>
      <c r="AF11631">
        <f>MIS[[#This Row],[LTP]]*MIS[[#This Row],[OrderQuantity]]</f>
        <v>4272</v>
      </c>
      <c r="AG11631">
        <f>IF(MIS[[#This Row],[OrderSide]]="SELL",MIS[[#This Row],[VALUE]]-MIS[[#This Row],[LIVE_VALUE]],MIS[[#This Row],[LIVE_VALUE]]-MIS[[#This Row],[VALUE]])</f>
        <v>-150</v>
      </c>
      <c r="AH11631" t="str" cm="1">
        <f t="array" ref="AH11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1" t="str">
        <f>MIS[[#This Row],[TRADING SYMBOL]]</f>
        <v>SENSEX2552084800CE</v>
      </c>
      <c r="AJ11631" t="str">
        <f>IF(RIGHT(MIS[[#This Row],[Main/Hedge]],4)="MAIN","MAIN","HEDGE")</f>
        <v>HEDGE</v>
      </c>
      <c r="AK11631" t="str" cm="1">
        <f t="array" ref="AK11631">_xlfn._xlws.FILTER(Table4[Column1],ISNUMBER(SEARCH(Table4[Column1],MIS[[#This Row],[OrderUniqueIdentifier]])),"")</f>
        <v>XYT</v>
      </c>
    </row>
    <row r="11632" spans="1:37" x14ac:dyDescent="0.2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>
        <f>_xlfn.XLOOKUP(MIS[[#This Row],[TRADING SYMBOL]],[1]Sheet1!$D:$D,[1]Sheet1!$C:$C)</f>
        <v>17.8</v>
      </c>
      <c r="AE11632">
        <f>MIS[[#This Row],[OrderAverageTradedPrice]]*MIS[[#This Row],[OrderQuantity]]</f>
        <v>4823</v>
      </c>
      <c r="AF11632">
        <f>MIS[[#This Row],[LTP]]*MIS[[#This Row],[OrderQuantity]]</f>
        <v>4984</v>
      </c>
      <c r="AG11632">
        <f>IF(MIS[[#This Row],[OrderSide]]="SELL",MIS[[#This Row],[VALUE]]-MIS[[#This Row],[LIVE_VALUE]],MIS[[#This Row],[LIVE_VALUE]]-MIS[[#This Row],[VALUE]])</f>
        <v>-161</v>
      </c>
      <c r="AH11632" t="str" cm="1">
        <f t="array" ref="AH11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2" t="str">
        <f>MIS[[#This Row],[TRADING SYMBOL]]</f>
        <v>SENSEX2552084800CE</v>
      </c>
      <c r="AJ11632" t="str">
        <f>IF(RIGHT(MIS[[#This Row],[Main/Hedge]],4)="MAIN","MAIN","HEDGE")</f>
        <v>HEDGE</v>
      </c>
      <c r="AK11632" t="str" cm="1">
        <f t="array" ref="AK11632">_xlfn._xlws.FILTER(Table4[Column1],ISNUMBER(SEARCH(Table4[Column1],MIS[[#This Row],[OrderUniqueIdentifier]])),"")</f>
        <v>XYT</v>
      </c>
    </row>
    <row r="11633" spans="1:37" x14ac:dyDescent="0.2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>
        <f>_xlfn.XLOOKUP(MIS[[#This Row],[TRADING SYMBOL]],[1]Sheet1!$D:$D,[1]Sheet1!$C:$C)</f>
        <v>17.8</v>
      </c>
      <c r="AE11633">
        <f>MIS[[#This Row],[OrderAverageTradedPrice]]*MIS[[#This Row],[OrderQuantity]]</f>
        <v>688</v>
      </c>
      <c r="AF11633">
        <f>MIS[[#This Row],[LTP]]*MIS[[#This Row],[OrderQuantity]]</f>
        <v>712</v>
      </c>
      <c r="AG11633">
        <f>IF(MIS[[#This Row],[OrderSide]]="SELL",MIS[[#This Row],[VALUE]]-MIS[[#This Row],[LIVE_VALUE]],MIS[[#This Row],[LIVE_VALUE]]-MIS[[#This Row],[VALUE]])</f>
        <v>-24</v>
      </c>
      <c r="AH11633" t="str" cm="1">
        <f t="array" ref="AH11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3" t="str">
        <f>MIS[[#This Row],[TRADING SYMBOL]]</f>
        <v>SENSEX2552084800CE</v>
      </c>
      <c r="AJ11633" t="str">
        <f>IF(RIGHT(MIS[[#This Row],[Main/Hedge]],4)="MAIN","MAIN","HEDGE")</f>
        <v>HEDGE</v>
      </c>
      <c r="AK11633" t="str" cm="1">
        <f t="array" ref="AK11633">_xlfn._xlws.FILTER(Table4[Column1],ISNUMBER(SEARCH(Table4[Column1],MIS[[#This Row],[OrderUniqueIdentifier]])),"")</f>
        <v>XYT</v>
      </c>
    </row>
    <row r="11634" spans="1:37" x14ac:dyDescent="0.2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>
        <f>_xlfn.XLOOKUP(MIS[[#This Row],[TRADING SYMBOL]],[1]Sheet1!$D:$D,[1]Sheet1!$C:$C)</f>
        <v>17.8</v>
      </c>
      <c r="AE11634">
        <f>MIS[[#This Row],[OrderAverageTradedPrice]]*MIS[[#This Row],[OrderQuantity]]</f>
        <v>4137.9999999999836</v>
      </c>
      <c r="AF11634">
        <f>MIS[[#This Row],[LTP]]*MIS[[#This Row],[OrderQuantity]]</f>
        <v>4272</v>
      </c>
      <c r="AG11634">
        <f>IF(MIS[[#This Row],[OrderSide]]="SELL",MIS[[#This Row],[VALUE]]-MIS[[#This Row],[LIVE_VALUE]],MIS[[#This Row],[LIVE_VALUE]]-MIS[[#This Row],[VALUE]])</f>
        <v>-134.00000000001637</v>
      </c>
      <c r="AH11634" t="str" cm="1">
        <f t="array" ref="AH11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4" t="str">
        <f>MIS[[#This Row],[TRADING SYMBOL]]</f>
        <v>SENSEX2552084800CE</v>
      </c>
      <c r="AJ11634" t="str">
        <f>IF(RIGHT(MIS[[#This Row],[Main/Hedge]],4)="MAIN","MAIN","HEDGE")</f>
        <v>HEDGE</v>
      </c>
      <c r="AK11634" t="str" cm="1">
        <f t="array" ref="AK11634">_xlfn._xlws.FILTER(Table4[Column1],ISNUMBER(SEARCH(Table4[Column1],MIS[[#This Row],[OrderUniqueIdentifier]])),"")</f>
        <v>XYT</v>
      </c>
    </row>
    <row r="11635" spans="1:37" x14ac:dyDescent="0.2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>
        <f>_xlfn.XLOOKUP(MIS[[#This Row],[TRADING SYMBOL]],[1]Sheet1!$D:$D,[1]Sheet1!$C:$C)</f>
        <v>17.8</v>
      </c>
      <c r="AE11635">
        <f>MIS[[#This Row],[OrderAverageTradedPrice]]*MIS[[#This Row],[OrderQuantity]]</f>
        <v>1029</v>
      </c>
      <c r="AF11635">
        <f>MIS[[#This Row],[LTP]]*MIS[[#This Row],[OrderQuantity]]</f>
        <v>1068</v>
      </c>
      <c r="AG11635">
        <f>IF(MIS[[#This Row],[OrderSide]]="SELL",MIS[[#This Row],[VALUE]]-MIS[[#This Row],[LIVE_VALUE]],MIS[[#This Row],[LIVE_VALUE]]-MIS[[#This Row],[VALUE]])</f>
        <v>-39</v>
      </c>
      <c r="AH11635" t="str" cm="1">
        <f t="array" ref="AH11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5" t="str">
        <f>MIS[[#This Row],[TRADING SYMBOL]]</f>
        <v>SENSEX2552084800CE</v>
      </c>
      <c r="AJ11635" t="str">
        <f>IF(RIGHT(MIS[[#This Row],[Main/Hedge]],4)="MAIN","MAIN","HEDGE")</f>
        <v>HEDGE</v>
      </c>
      <c r="AK11635" t="str" cm="1">
        <f t="array" ref="AK11635">_xlfn._xlws.FILTER(Table4[Column1],ISNUMBER(SEARCH(Table4[Column1],MIS[[#This Row],[OrderUniqueIdentifier]])),"")</f>
        <v>XYT</v>
      </c>
    </row>
    <row r="11636" spans="1:37" x14ac:dyDescent="0.2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>
        <f>_xlfn.XLOOKUP(MIS[[#This Row],[TRADING SYMBOL]],[1]Sheet1!$D:$D,[1]Sheet1!$C:$C)</f>
        <v>17.8</v>
      </c>
      <c r="AE11636">
        <f>MIS[[#This Row],[OrderAverageTradedPrice]]*MIS[[#This Row],[OrderQuantity]]</f>
        <v>684</v>
      </c>
      <c r="AF11636">
        <f>MIS[[#This Row],[LTP]]*MIS[[#This Row],[OrderQuantity]]</f>
        <v>712</v>
      </c>
      <c r="AG11636">
        <f>IF(MIS[[#This Row],[OrderSide]]="SELL",MIS[[#This Row],[VALUE]]-MIS[[#This Row],[LIVE_VALUE]],MIS[[#This Row],[LIVE_VALUE]]-MIS[[#This Row],[VALUE]])</f>
        <v>-28</v>
      </c>
      <c r="AH11636" t="str" cm="1">
        <f t="array" ref="AH11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6" t="str">
        <f>MIS[[#This Row],[TRADING SYMBOL]]</f>
        <v>SENSEX2552084800CE</v>
      </c>
      <c r="AJ11636" t="str">
        <f>IF(RIGHT(MIS[[#This Row],[Main/Hedge]],4)="MAIN","MAIN","HEDGE")</f>
        <v>HEDGE</v>
      </c>
      <c r="AK11636" t="str" cm="1">
        <f t="array" ref="AK11636">_xlfn._xlws.FILTER(Table4[Column1],ISNUMBER(SEARCH(Table4[Column1],MIS[[#This Row],[OrderUniqueIdentifier]])),"")</f>
        <v>XYT</v>
      </c>
    </row>
    <row r="11637" spans="1:37" x14ac:dyDescent="0.2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>
        <f>_xlfn.XLOOKUP(MIS[[#This Row],[TRADING SYMBOL]],[1]Sheet1!$D:$D,[1]Sheet1!$C:$C)</f>
        <v>17.8</v>
      </c>
      <c r="AE11637">
        <f>MIS[[#This Row],[OrderAverageTradedPrice]]*MIS[[#This Row],[OrderQuantity]]</f>
        <v>342</v>
      </c>
      <c r="AF11637">
        <f>MIS[[#This Row],[LTP]]*MIS[[#This Row],[OrderQuantity]]</f>
        <v>356</v>
      </c>
      <c r="AG11637">
        <f>IF(MIS[[#This Row],[OrderSide]]="SELL",MIS[[#This Row],[VALUE]]-MIS[[#This Row],[LIVE_VALUE]],MIS[[#This Row],[LIVE_VALUE]]-MIS[[#This Row],[VALUE]])</f>
        <v>-14</v>
      </c>
      <c r="AH11637" t="str" cm="1">
        <f t="array" ref="AH11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7" t="str">
        <f>MIS[[#This Row],[TRADING SYMBOL]]</f>
        <v>SENSEX2552084800CE</v>
      </c>
      <c r="AJ11637" t="str">
        <f>IF(RIGHT(MIS[[#This Row],[Main/Hedge]],4)="MAIN","MAIN","HEDGE")</f>
        <v>HEDGE</v>
      </c>
      <c r="AK11637" t="str" cm="1">
        <f t="array" ref="AK11637">_xlfn._xlws.FILTER(Table4[Column1],ISNUMBER(SEARCH(Table4[Column1],MIS[[#This Row],[OrderUniqueIdentifier]])),"")</f>
        <v>XYT</v>
      </c>
    </row>
    <row r="11638" spans="1:37" x14ac:dyDescent="0.2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>
        <f>_xlfn.XLOOKUP(MIS[[#This Row],[TRADING SYMBOL]],[1]Sheet1!$D:$D,[1]Sheet1!$C:$C)</f>
        <v>17.8</v>
      </c>
      <c r="AE11638">
        <f>MIS[[#This Row],[OrderAverageTradedPrice]]*MIS[[#This Row],[OrderQuantity]]</f>
        <v>1374</v>
      </c>
      <c r="AF11638">
        <f>MIS[[#This Row],[LTP]]*MIS[[#This Row],[OrderQuantity]]</f>
        <v>1424</v>
      </c>
      <c r="AG11638">
        <f>IF(MIS[[#This Row],[OrderSide]]="SELL",MIS[[#This Row],[VALUE]]-MIS[[#This Row],[LIVE_VALUE]],MIS[[#This Row],[LIVE_VALUE]]-MIS[[#This Row],[VALUE]])</f>
        <v>-50</v>
      </c>
      <c r="AH11638" t="str" cm="1">
        <f t="array" ref="AH11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8" t="str">
        <f>MIS[[#This Row],[TRADING SYMBOL]]</f>
        <v>SENSEX2552084800CE</v>
      </c>
      <c r="AJ11638" t="str">
        <f>IF(RIGHT(MIS[[#This Row],[Main/Hedge]],4)="MAIN","MAIN","HEDGE")</f>
        <v>HEDGE</v>
      </c>
      <c r="AK11638" t="str" cm="1">
        <f t="array" ref="AK11638">_xlfn._xlws.FILTER(Table4[Column1],ISNUMBER(SEARCH(Table4[Column1],MIS[[#This Row],[OrderUniqueIdentifier]])),"")</f>
        <v>XYT</v>
      </c>
    </row>
    <row r="11639" spans="1:37" x14ac:dyDescent="0.2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>
        <f>_xlfn.XLOOKUP(MIS[[#This Row],[TRADING SYMBOL]],[1]Sheet1!$D:$D,[1]Sheet1!$C:$C)</f>
        <v>17.8</v>
      </c>
      <c r="AE11639">
        <f>MIS[[#This Row],[OrderAverageTradedPrice]]*MIS[[#This Row],[OrderQuantity]]</f>
        <v>1032</v>
      </c>
      <c r="AF11639">
        <f>MIS[[#This Row],[LTP]]*MIS[[#This Row],[OrderQuantity]]</f>
        <v>1068</v>
      </c>
      <c r="AG11639">
        <f>IF(MIS[[#This Row],[OrderSide]]="SELL",MIS[[#This Row],[VALUE]]-MIS[[#This Row],[LIVE_VALUE]],MIS[[#This Row],[LIVE_VALUE]]-MIS[[#This Row],[VALUE]])</f>
        <v>-36</v>
      </c>
      <c r="AH11639" t="str" cm="1">
        <f t="array" ref="AH11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39" t="str">
        <f>MIS[[#This Row],[TRADING SYMBOL]]</f>
        <v>SENSEX2552084800CE</v>
      </c>
      <c r="AJ11639" t="str">
        <f>IF(RIGHT(MIS[[#This Row],[Main/Hedge]],4)="MAIN","MAIN","HEDGE")</f>
        <v>HEDGE</v>
      </c>
      <c r="AK11639" t="str" cm="1">
        <f t="array" ref="AK11639">_xlfn._xlws.FILTER(Table4[Column1],ISNUMBER(SEARCH(Table4[Column1],MIS[[#This Row],[OrderUniqueIdentifier]])),"")</f>
        <v>XYT</v>
      </c>
    </row>
    <row r="11640" spans="1:37" x14ac:dyDescent="0.2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>
        <f>_xlfn.XLOOKUP(MIS[[#This Row],[TRADING SYMBOL]],[1]Sheet1!$D:$D,[1]Sheet1!$C:$C)</f>
        <v>17.8</v>
      </c>
      <c r="AE11640">
        <f>MIS[[#This Row],[OrderAverageTradedPrice]]*MIS[[#This Row],[OrderQuantity]]</f>
        <v>1026</v>
      </c>
      <c r="AF11640">
        <f>MIS[[#This Row],[LTP]]*MIS[[#This Row],[OrderQuantity]]</f>
        <v>1068</v>
      </c>
      <c r="AG11640">
        <f>IF(MIS[[#This Row],[OrderSide]]="SELL",MIS[[#This Row],[VALUE]]-MIS[[#This Row],[LIVE_VALUE]],MIS[[#This Row],[LIVE_VALUE]]-MIS[[#This Row],[VALUE]])</f>
        <v>-42</v>
      </c>
      <c r="AH11640" t="str" cm="1">
        <f t="array" ref="AH11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0" t="str">
        <f>MIS[[#This Row],[TRADING SYMBOL]]</f>
        <v>SENSEX2552084800CE</v>
      </c>
      <c r="AJ11640" t="str">
        <f>IF(RIGHT(MIS[[#This Row],[Main/Hedge]],4)="MAIN","MAIN","HEDGE")</f>
        <v>HEDGE</v>
      </c>
      <c r="AK11640" t="str" cm="1">
        <f t="array" ref="AK11640">_xlfn._xlws.FILTER(Table4[Column1],ISNUMBER(SEARCH(Table4[Column1],MIS[[#This Row],[OrderUniqueIdentifier]])),"")</f>
        <v>XYT</v>
      </c>
    </row>
    <row r="11641" spans="1:37" x14ac:dyDescent="0.2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>
        <f>_xlfn.XLOOKUP(MIS[[#This Row],[TRADING SYMBOL]],[1]Sheet1!$D:$D,[1]Sheet1!$C:$C)</f>
        <v>17.8</v>
      </c>
      <c r="AE11641">
        <f>MIS[[#This Row],[OrderAverageTradedPrice]]*MIS[[#This Row],[OrderQuantity]]</f>
        <v>1710.0000000000002</v>
      </c>
      <c r="AF11641">
        <f>MIS[[#This Row],[LTP]]*MIS[[#This Row],[OrderQuantity]]</f>
        <v>1780</v>
      </c>
      <c r="AG11641">
        <f>IF(MIS[[#This Row],[OrderSide]]="SELL",MIS[[#This Row],[VALUE]]-MIS[[#This Row],[LIVE_VALUE]],MIS[[#This Row],[LIVE_VALUE]]-MIS[[#This Row],[VALUE]])</f>
        <v>-69.999999999999773</v>
      </c>
      <c r="AH11641" t="str" cm="1">
        <f t="array" ref="AH11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1" t="str">
        <f>MIS[[#This Row],[TRADING SYMBOL]]</f>
        <v>SENSEX2552084800CE</v>
      </c>
      <c r="AJ11641" t="str">
        <f>IF(RIGHT(MIS[[#This Row],[Main/Hedge]],4)="MAIN","MAIN","HEDGE")</f>
        <v>HEDGE</v>
      </c>
      <c r="AK11641" t="str" cm="1">
        <f t="array" ref="AK11641">_xlfn._xlws.FILTER(Table4[Column1],ISNUMBER(SEARCH(Table4[Column1],MIS[[#This Row],[OrderUniqueIdentifier]])),"")</f>
        <v>XYT</v>
      </c>
    </row>
    <row r="11642" spans="1:37" x14ac:dyDescent="0.2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>
        <f>_xlfn.XLOOKUP(MIS[[#This Row],[TRADING SYMBOL]],[1]Sheet1!$D:$D,[1]Sheet1!$C:$C)</f>
        <v>17.8</v>
      </c>
      <c r="AE11642">
        <f>MIS[[#This Row],[OrderAverageTradedPrice]]*MIS[[#This Row],[OrderQuantity]]</f>
        <v>342</v>
      </c>
      <c r="AF11642">
        <f>MIS[[#This Row],[LTP]]*MIS[[#This Row],[OrderQuantity]]</f>
        <v>356</v>
      </c>
      <c r="AG11642">
        <f>IF(MIS[[#This Row],[OrderSide]]="SELL",MIS[[#This Row],[VALUE]]-MIS[[#This Row],[LIVE_VALUE]],MIS[[#This Row],[LIVE_VALUE]]-MIS[[#This Row],[VALUE]])</f>
        <v>-14</v>
      </c>
      <c r="AH11642" t="str" cm="1">
        <f t="array" ref="AH11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2" t="str">
        <f>MIS[[#This Row],[TRADING SYMBOL]]</f>
        <v>SENSEX2552084800CE</v>
      </c>
      <c r="AJ11642" t="str">
        <f>IF(RIGHT(MIS[[#This Row],[Main/Hedge]],4)="MAIN","MAIN","HEDGE")</f>
        <v>HEDGE</v>
      </c>
      <c r="AK11642" t="str" cm="1">
        <f t="array" ref="AK11642">_xlfn._xlws.FILTER(Table4[Column1],ISNUMBER(SEARCH(Table4[Column1],MIS[[#This Row],[OrderUniqueIdentifier]])),"")</f>
        <v>XYT</v>
      </c>
    </row>
    <row r="11643" spans="1:37" x14ac:dyDescent="0.2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>
        <f>_xlfn.XLOOKUP(MIS[[#This Row],[TRADING SYMBOL]],[1]Sheet1!$D:$D,[1]Sheet1!$C:$C)</f>
        <v>17.8</v>
      </c>
      <c r="AE11643">
        <f>MIS[[#This Row],[OrderAverageTradedPrice]]*MIS[[#This Row],[OrderQuantity]]</f>
        <v>1378</v>
      </c>
      <c r="AF11643">
        <f>MIS[[#This Row],[LTP]]*MIS[[#This Row],[OrderQuantity]]</f>
        <v>1424</v>
      </c>
      <c r="AG11643">
        <f>IF(MIS[[#This Row],[OrderSide]]="SELL",MIS[[#This Row],[VALUE]]-MIS[[#This Row],[LIVE_VALUE]],MIS[[#This Row],[LIVE_VALUE]]-MIS[[#This Row],[VALUE]])</f>
        <v>-46</v>
      </c>
      <c r="AH11643" t="str" cm="1">
        <f t="array" ref="AH11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3" t="str">
        <f>MIS[[#This Row],[TRADING SYMBOL]]</f>
        <v>SENSEX2552084800CE</v>
      </c>
      <c r="AJ11643" t="str">
        <f>IF(RIGHT(MIS[[#This Row],[Main/Hedge]],4)="MAIN","MAIN","HEDGE")</f>
        <v>HEDGE</v>
      </c>
      <c r="AK11643" t="str" cm="1">
        <f t="array" ref="AK11643">_xlfn._xlws.FILTER(Table4[Column1],ISNUMBER(SEARCH(Table4[Column1],MIS[[#This Row],[OrderUniqueIdentifier]])),"")</f>
        <v>XYT</v>
      </c>
    </row>
    <row r="11644" spans="1:37" x14ac:dyDescent="0.2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>
        <f>_xlfn.XLOOKUP(MIS[[#This Row],[TRADING SYMBOL]],[1]Sheet1!$D:$D,[1]Sheet1!$C:$C)</f>
        <v>17.8</v>
      </c>
      <c r="AE11644">
        <f>MIS[[#This Row],[OrderAverageTradedPrice]]*MIS[[#This Row],[OrderQuantity]]</f>
        <v>2394</v>
      </c>
      <c r="AF11644">
        <f>MIS[[#This Row],[LTP]]*MIS[[#This Row],[OrderQuantity]]</f>
        <v>2492</v>
      </c>
      <c r="AG11644">
        <f>IF(MIS[[#This Row],[OrderSide]]="SELL",MIS[[#This Row],[VALUE]]-MIS[[#This Row],[LIVE_VALUE]],MIS[[#This Row],[LIVE_VALUE]]-MIS[[#This Row],[VALUE]])</f>
        <v>-98</v>
      </c>
      <c r="AH11644" t="str" cm="1">
        <f t="array" ref="AH11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4" t="str">
        <f>MIS[[#This Row],[TRADING SYMBOL]]</f>
        <v>SENSEX2552084800CE</v>
      </c>
      <c r="AJ11644" t="str">
        <f>IF(RIGHT(MIS[[#This Row],[Main/Hedge]],4)="MAIN","MAIN","HEDGE")</f>
        <v>HEDGE</v>
      </c>
      <c r="AK11644" t="str" cm="1">
        <f t="array" ref="AK11644">_xlfn._xlws.FILTER(Table4[Column1],ISNUMBER(SEARCH(Table4[Column1],MIS[[#This Row],[OrderUniqueIdentifier]])),"")</f>
        <v>XYT</v>
      </c>
    </row>
    <row r="11645" spans="1:37" x14ac:dyDescent="0.2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>
        <f>_xlfn.XLOOKUP(MIS[[#This Row],[TRADING SYMBOL]],[1]Sheet1!$D:$D,[1]Sheet1!$C:$C)</f>
        <v>17.8</v>
      </c>
      <c r="AE11645">
        <f>MIS[[#This Row],[OrderAverageTradedPrice]]*MIS[[#This Row],[OrderQuantity]]</f>
        <v>343</v>
      </c>
      <c r="AF11645">
        <f>MIS[[#This Row],[LTP]]*MIS[[#This Row],[OrderQuantity]]</f>
        <v>356</v>
      </c>
      <c r="AG11645">
        <f>IF(MIS[[#This Row],[OrderSide]]="SELL",MIS[[#This Row],[VALUE]]-MIS[[#This Row],[LIVE_VALUE]],MIS[[#This Row],[LIVE_VALUE]]-MIS[[#This Row],[VALUE]])</f>
        <v>-13</v>
      </c>
      <c r="AH11645" t="str" cm="1">
        <f t="array" ref="AH11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5" t="str">
        <f>MIS[[#This Row],[TRADING SYMBOL]]</f>
        <v>SENSEX2552084800CE</v>
      </c>
      <c r="AJ11645" t="str">
        <f>IF(RIGHT(MIS[[#This Row],[Main/Hedge]],4)="MAIN","MAIN","HEDGE")</f>
        <v>HEDGE</v>
      </c>
      <c r="AK11645" t="str" cm="1">
        <f t="array" ref="AK11645">_xlfn._xlws.FILTER(Table4[Column1],ISNUMBER(SEARCH(Table4[Column1],MIS[[#This Row],[OrderUniqueIdentifier]])),"")</f>
        <v>XYT</v>
      </c>
    </row>
    <row r="11646" spans="1:37" x14ac:dyDescent="0.2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>
        <f>_xlfn.XLOOKUP(MIS[[#This Row],[TRADING SYMBOL]],[1]Sheet1!$D:$D,[1]Sheet1!$C:$C)</f>
        <v>17.8</v>
      </c>
      <c r="AE11646">
        <f>MIS[[#This Row],[OrderAverageTradedPrice]]*MIS[[#This Row],[OrderQuantity]]</f>
        <v>1370</v>
      </c>
      <c r="AF11646">
        <f>MIS[[#This Row],[LTP]]*MIS[[#This Row],[OrderQuantity]]</f>
        <v>1424</v>
      </c>
      <c r="AG11646">
        <f>IF(MIS[[#This Row],[OrderSide]]="SELL",MIS[[#This Row],[VALUE]]-MIS[[#This Row],[LIVE_VALUE]],MIS[[#This Row],[LIVE_VALUE]]-MIS[[#This Row],[VALUE]])</f>
        <v>-54</v>
      </c>
      <c r="AH11646" t="str" cm="1">
        <f t="array" ref="AH11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6" t="str">
        <f>MIS[[#This Row],[TRADING SYMBOL]]</f>
        <v>SENSEX2552084800CE</v>
      </c>
      <c r="AJ11646" t="str">
        <f>IF(RIGHT(MIS[[#This Row],[Main/Hedge]],4)="MAIN","MAIN","HEDGE")</f>
        <v>HEDGE</v>
      </c>
      <c r="AK11646" t="str" cm="1">
        <f t="array" ref="AK11646">_xlfn._xlws.FILTER(Table4[Column1],ISNUMBER(SEARCH(Table4[Column1],MIS[[#This Row],[OrderUniqueIdentifier]])),"")</f>
        <v>XYT</v>
      </c>
    </row>
    <row r="11647" spans="1:37" x14ac:dyDescent="0.2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>
        <f>_xlfn.XLOOKUP(MIS[[#This Row],[TRADING SYMBOL]],[1]Sheet1!$D:$D,[1]Sheet1!$C:$C)</f>
        <v>17.8</v>
      </c>
      <c r="AE11647">
        <f>MIS[[#This Row],[OrderAverageTradedPrice]]*MIS[[#This Row],[OrderQuantity]]</f>
        <v>2064</v>
      </c>
      <c r="AF11647">
        <f>MIS[[#This Row],[LTP]]*MIS[[#This Row],[OrderQuantity]]</f>
        <v>2136</v>
      </c>
      <c r="AG11647">
        <f>IF(MIS[[#This Row],[OrderSide]]="SELL",MIS[[#This Row],[VALUE]]-MIS[[#This Row],[LIVE_VALUE]],MIS[[#This Row],[LIVE_VALUE]]-MIS[[#This Row],[VALUE]])</f>
        <v>-72</v>
      </c>
      <c r="AH11647" t="str" cm="1">
        <f t="array" ref="AH11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7" t="str">
        <f>MIS[[#This Row],[TRADING SYMBOL]]</f>
        <v>SENSEX2552084800CE</v>
      </c>
      <c r="AJ11647" t="str">
        <f>IF(RIGHT(MIS[[#This Row],[Main/Hedge]],4)="MAIN","MAIN","HEDGE")</f>
        <v>HEDGE</v>
      </c>
      <c r="AK11647" t="str" cm="1">
        <f t="array" ref="AK11647">_xlfn._xlws.FILTER(Table4[Column1],ISNUMBER(SEARCH(Table4[Column1],MIS[[#This Row],[OrderUniqueIdentifier]])),"")</f>
        <v>XYT</v>
      </c>
    </row>
    <row r="11648" spans="1:37" x14ac:dyDescent="0.2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>
        <f>_xlfn.XLOOKUP(MIS[[#This Row],[TRADING SYMBOL]],[1]Sheet1!$D:$D,[1]Sheet1!$C:$C)</f>
        <v>17.8</v>
      </c>
      <c r="AE11648">
        <f>MIS[[#This Row],[OrderAverageTradedPrice]]*MIS[[#This Row],[OrderQuantity]]</f>
        <v>688</v>
      </c>
      <c r="AF11648">
        <f>MIS[[#This Row],[LTP]]*MIS[[#This Row],[OrderQuantity]]</f>
        <v>712</v>
      </c>
      <c r="AG11648">
        <f>IF(MIS[[#This Row],[OrderSide]]="SELL",MIS[[#This Row],[VALUE]]-MIS[[#This Row],[LIVE_VALUE]],MIS[[#This Row],[LIVE_VALUE]]-MIS[[#This Row],[VALUE]])</f>
        <v>-24</v>
      </c>
      <c r="AH11648" t="str" cm="1">
        <f t="array" ref="AH11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8" t="str">
        <f>MIS[[#This Row],[TRADING SYMBOL]]</f>
        <v>SENSEX2552084800CE</v>
      </c>
      <c r="AJ11648" t="str">
        <f>IF(RIGHT(MIS[[#This Row],[Main/Hedge]],4)="MAIN","MAIN","HEDGE")</f>
        <v>HEDGE</v>
      </c>
      <c r="AK11648" t="str" cm="1">
        <f t="array" ref="AK11648">_xlfn._xlws.FILTER(Table4[Column1],ISNUMBER(SEARCH(Table4[Column1],MIS[[#This Row],[OrderUniqueIdentifier]])),"")</f>
        <v>XYT</v>
      </c>
    </row>
    <row r="11649" spans="1:37" x14ac:dyDescent="0.2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>
        <f>_xlfn.XLOOKUP(MIS[[#This Row],[TRADING SYMBOL]],[1]Sheet1!$D:$D,[1]Sheet1!$C:$C)</f>
        <v>17.8</v>
      </c>
      <c r="AE11649">
        <f>MIS[[#This Row],[OrderAverageTradedPrice]]*MIS[[#This Row],[OrderQuantity]]</f>
        <v>343</v>
      </c>
      <c r="AF11649">
        <f>MIS[[#This Row],[LTP]]*MIS[[#This Row],[OrderQuantity]]</f>
        <v>356</v>
      </c>
      <c r="AG11649">
        <f>IF(MIS[[#This Row],[OrderSide]]="SELL",MIS[[#This Row],[VALUE]]-MIS[[#This Row],[LIVE_VALUE]],MIS[[#This Row],[LIVE_VALUE]]-MIS[[#This Row],[VALUE]])</f>
        <v>-13</v>
      </c>
      <c r="AH11649" t="str" cm="1">
        <f t="array" ref="AH11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49" t="str">
        <f>MIS[[#This Row],[TRADING SYMBOL]]</f>
        <v>SENSEX2552084800CE</v>
      </c>
      <c r="AJ11649" t="str">
        <f>IF(RIGHT(MIS[[#This Row],[Main/Hedge]],4)="MAIN","MAIN","HEDGE")</f>
        <v>HEDGE</v>
      </c>
      <c r="AK11649" t="str" cm="1">
        <f t="array" ref="AK11649">_xlfn._xlws.FILTER(Table4[Column1],ISNUMBER(SEARCH(Table4[Column1],MIS[[#This Row],[OrderUniqueIdentifier]])),"")</f>
        <v>XYT</v>
      </c>
    </row>
    <row r="11650" spans="1:37" x14ac:dyDescent="0.2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>
        <f>_xlfn.XLOOKUP(MIS[[#This Row],[TRADING SYMBOL]],[1]Sheet1!$D:$D,[1]Sheet1!$C:$C)</f>
        <v>17.8</v>
      </c>
      <c r="AE11650">
        <f>MIS[[#This Row],[OrderAverageTradedPrice]]*MIS[[#This Row],[OrderQuantity]]</f>
        <v>339</v>
      </c>
      <c r="AF11650">
        <f>MIS[[#This Row],[LTP]]*MIS[[#This Row],[OrderQuantity]]</f>
        <v>356</v>
      </c>
      <c r="AG11650">
        <f>IF(MIS[[#This Row],[OrderSide]]="SELL",MIS[[#This Row],[VALUE]]-MIS[[#This Row],[LIVE_VALUE]],MIS[[#This Row],[LIVE_VALUE]]-MIS[[#This Row],[VALUE]])</f>
        <v>-17</v>
      </c>
      <c r="AH11650" t="str" cm="1">
        <f t="array" ref="AH11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0" t="str">
        <f>MIS[[#This Row],[TRADING SYMBOL]]</f>
        <v>SENSEX2552084800CE</v>
      </c>
      <c r="AJ11650" t="str">
        <f>IF(RIGHT(MIS[[#This Row],[Main/Hedge]],4)="MAIN","MAIN","HEDGE")</f>
        <v>HEDGE</v>
      </c>
      <c r="AK11650" t="str" cm="1">
        <f t="array" ref="AK11650">_xlfn._xlws.FILTER(Table4[Column1],ISNUMBER(SEARCH(Table4[Column1],MIS[[#This Row],[OrderUniqueIdentifier]])),"")</f>
        <v>XYT</v>
      </c>
    </row>
    <row r="11651" spans="1:37" x14ac:dyDescent="0.2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>
        <f>_xlfn.XLOOKUP(MIS[[#This Row],[TRADING SYMBOL]],[1]Sheet1!$D:$D,[1]Sheet1!$C:$C)</f>
        <v>17.8</v>
      </c>
      <c r="AE11651">
        <f>MIS[[#This Row],[OrderAverageTradedPrice]]*MIS[[#This Row],[OrderQuantity]]</f>
        <v>686</v>
      </c>
      <c r="AF11651">
        <f>MIS[[#This Row],[LTP]]*MIS[[#This Row],[OrderQuantity]]</f>
        <v>712</v>
      </c>
      <c r="AG11651">
        <f>IF(MIS[[#This Row],[OrderSide]]="SELL",MIS[[#This Row],[VALUE]]-MIS[[#This Row],[LIVE_VALUE]],MIS[[#This Row],[LIVE_VALUE]]-MIS[[#This Row],[VALUE]])</f>
        <v>-26</v>
      </c>
      <c r="AH11651" t="str" cm="1">
        <f t="array" ref="AH11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1" t="str">
        <f>MIS[[#This Row],[TRADING SYMBOL]]</f>
        <v>SENSEX2552084800CE</v>
      </c>
      <c r="AJ11651" t="str">
        <f>IF(RIGHT(MIS[[#This Row],[Main/Hedge]],4)="MAIN","MAIN","HEDGE")</f>
        <v>HEDGE</v>
      </c>
      <c r="AK11651" t="str" cm="1">
        <f t="array" ref="AK11651">_xlfn._xlws.FILTER(Table4[Column1],ISNUMBER(SEARCH(Table4[Column1],MIS[[#This Row],[OrderUniqueIdentifier]])),"")</f>
        <v>XYT</v>
      </c>
    </row>
    <row r="11652" spans="1:37" x14ac:dyDescent="0.2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>
        <f>_xlfn.XLOOKUP(MIS[[#This Row],[TRADING SYMBOL]],[1]Sheet1!$D:$D,[1]Sheet1!$C:$C)</f>
        <v>17.8</v>
      </c>
      <c r="AE11652">
        <f>MIS[[#This Row],[OrderAverageTradedPrice]]*MIS[[#This Row],[OrderQuantity]]</f>
        <v>341</v>
      </c>
      <c r="AF11652">
        <f>MIS[[#This Row],[LTP]]*MIS[[#This Row],[OrderQuantity]]</f>
        <v>356</v>
      </c>
      <c r="AG11652">
        <f>IF(MIS[[#This Row],[OrderSide]]="SELL",MIS[[#This Row],[VALUE]]-MIS[[#This Row],[LIVE_VALUE]],MIS[[#This Row],[LIVE_VALUE]]-MIS[[#This Row],[VALUE]])</f>
        <v>-15</v>
      </c>
      <c r="AH11652" t="str" cm="1">
        <f t="array" ref="AH11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2" t="str">
        <f>MIS[[#This Row],[TRADING SYMBOL]]</f>
        <v>SENSEX2552084800CE</v>
      </c>
      <c r="AJ11652" t="str">
        <f>IF(RIGHT(MIS[[#This Row],[Main/Hedge]],4)="MAIN","MAIN","HEDGE")</f>
        <v>HEDGE</v>
      </c>
      <c r="AK11652" t="str" cm="1">
        <f t="array" ref="AK11652">_xlfn._xlws.FILTER(Table4[Column1],ISNUMBER(SEARCH(Table4[Column1],MIS[[#This Row],[OrderUniqueIdentifier]])),"")</f>
        <v>XYT</v>
      </c>
    </row>
    <row r="11653" spans="1:37" x14ac:dyDescent="0.2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>
        <f>_xlfn.XLOOKUP(MIS[[#This Row],[TRADING SYMBOL]],[1]Sheet1!$D:$D,[1]Sheet1!$C:$C)</f>
        <v>17.8</v>
      </c>
      <c r="AE11653">
        <f>MIS[[#This Row],[OrderAverageTradedPrice]]*MIS[[#This Row],[OrderQuantity]]</f>
        <v>344</v>
      </c>
      <c r="AF11653">
        <f>MIS[[#This Row],[LTP]]*MIS[[#This Row],[OrderQuantity]]</f>
        <v>356</v>
      </c>
      <c r="AG11653">
        <f>IF(MIS[[#This Row],[OrderSide]]="SELL",MIS[[#This Row],[VALUE]]-MIS[[#This Row],[LIVE_VALUE]],MIS[[#This Row],[LIVE_VALUE]]-MIS[[#This Row],[VALUE]])</f>
        <v>-12</v>
      </c>
      <c r="AH11653" t="str" cm="1">
        <f t="array" ref="AH11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3" t="str">
        <f>MIS[[#This Row],[TRADING SYMBOL]]</f>
        <v>SENSEX2552084800CE</v>
      </c>
      <c r="AJ11653" t="str">
        <f>IF(RIGHT(MIS[[#This Row],[Main/Hedge]],4)="MAIN","MAIN","HEDGE")</f>
        <v>HEDGE</v>
      </c>
      <c r="AK11653" t="str" cm="1">
        <f t="array" ref="AK11653">_xlfn._xlws.FILTER(Table4[Column1],ISNUMBER(SEARCH(Table4[Column1],MIS[[#This Row],[OrderUniqueIdentifier]])),"")</f>
        <v>XYT</v>
      </c>
    </row>
    <row r="11654" spans="1:37" x14ac:dyDescent="0.2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>
        <f>_xlfn.XLOOKUP(MIS[[#This Row],[TRADING SYMBOL]],[1]Sheet1!$D:$D,[1]Sheet1!$C:$C)</f>
        <v>17.8</v>
      </c>
      <c r="AE11654">
        <f>MIS[[#This Row],[OrderAverageTradedPrice]]*MIS[[#This Row],[OrderQuantity]]</f>
        <v>687</v>
      </c>
      <c r="AF11654">
        <f>MIS[[#This Row],[LTP]]*MIS[[#This Row],[OrderQuantity]]</f>
        <v>712</v>
      </c>
      <c r="AG11654">
        <f>IF(MIS[[#This Row],[OrderSide]]="SELL",MIS[[#This Row],[VALUE]]-MIS[[#This Row],[LIVE_VALUE]],MIS[[#This Row],[LIVE_VALUE]]-MIS[[#This Row],[VALUE]])</f>
        <v>-25</v>
      </c>
      <c r="AH11654" t="str" cm="1">
        <f t="array" ref="AH11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4" t="str">
        <f>MIS[[#This Row],[TRADING SYMBOL]]</f>
        <v>SENSEX2552084800CE</v>
      </c>
      <c r="AJ11654" t="str">
        <f>IF(RIGHT(MIS[[#This Row],[Main/Hedge]],4)="MAIN","MAIN","HEDGE")</f>
        <v>HEDGE</v>
      </c>
      <c r="AK11654" t="str" cm="1">
        <f t="array" ref="AK11654">_xlfn._xlws.FILTER(Table4[Column1],ISNUMBER(SEARCH(Table4[Column1],MIS[[#This Row],[OrderUniqueIdentifier]])),"")</f>
        <v>XYT</v>
      </c>
    </row>
    <row r="11655" spans="1:37" x14ac:dyDescent="0.2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>
        <f>_xlfn.XLOOKUP(MIS[[#This Row],[TRADING SYMBOL]],[1]Sheet1!$D:$D,[1]Sheet1!$C:$C)</f>
        <v>17.8</v>
      </c>
      <c r="AE11655">
        <f>MIS[[#This Row],[OrderAverageTradedPrice]]*MIS[[#This Row],[OrderQuantity]]</f>
        <v>686</v>
      </c>
      <c r="AF11655">
        <f>MIS[[#This Row],[LTP]]*MIS[[#This Row],[OrderQuantity]]</f>
        <v>712</v>
      </c>
      <c r="AG11655">
        <f>IF(MIS[[#This Row],[OrderSide]]="SELL",MIS[[#This Row],[VALUE]]-MIS[[#This Row],[LIVE_VALUE]],MIS[[#This Row],[LIVE_VALUE]]-MIS[[#This Row],[VALUE]])</f>
        <v>-26</v>
      </c>
      <c r="AH11655" t="str" cm="1">
        <f t="array" ref="AH11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5" t="str">
        <f>MIS[[#This Row],[TRADING SYMBOL]]</f>
        <v>SENSEX2552084800CE</v>
      </c>
      <c r="AJ11655" t="str">
        <f>IF(RIGHT(MIS[[#This Row],[Main/Hedge]],4)="MAIN","MAIN","HEDGE")</f>
        <v>HEDGE</v>
      </c>
      <c r="AK11655" t="str" cm="1">
        <f t="array" ref="AK11655">_xlfn._xlws.FILTER(Table4[Column1],ISNUMBER(SEARCH(Table4[Column1],MIS[[#This Row],[OrderUniqueIdentifier]])),"")</f>
        <v>XYT</v>
      </c>
    </row>
    <row r="11656" spans="1:37" x14ac:dyDescent="0.2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>
        <f>_xlfn.XLOOKUP(MIS[[#This Row],[TRADING SYMBOL]],[1]Sheet1!$D:$D,[1]Sheet1!$C:$C)</f>
        <v>17.8</v>
      </c>
      <c r="AE11656">
        <f>MIS[[#This Row],[OrderAverageTradedPrice]]*MIS[[#This Row],[OrderQuantity]]</f>
        <v>2037.9999999999959</v>
      </c>
      <c r="AF11656">
        <f>MIS[[#This Row],[LTP]]*MIS[[#This Row],[OrderQuantity]]</f>
        <v>2136</v>
      </c>
      <c r="AG11656">
        <f>IF(MIS[[#This Row],[OrderSide]]="SELL",MIS[[#This Row],[VALUE]]-MIS[[#This Row],[LIVE_VALUE]],MIS[[#This Row],[LIVE_VALUE]]-MIS[[#This Row],[VALUE]])</f>
        <v>-98.000000000004093</v>
      </c>
      <c r="AH11656" t="str" cm="1">
        <f t="array" ref="AH11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6" t="str">
        <f>MIS[[#This Row],[TRADING SYMBOL]]</f>
        <v>SENSEX2552084800CE</v>
      </c>
      <c r="AJ11656" t="str">
        <f>IF(RIGHT(MIS[[#This Row],[Main/Hedge]],4)="MAIN","MAIN","HEDGE")</f>
        <v>HEDGE</v>
      </c>
      <c r="AK11656" t="str" cm="1">
        <f t="array" ref="AK11656">_xlfn._xlws.FILTER(Table4[Column1],ISNUMBER(SEARCH(Table4[Column1],MIS[[#This Row],[OrderUniqueIdentifier]])),"")</f>
        <v>XYT</v>
      </c>
    </row>
    <row r="11657" spans="1:37" x14ac:dyDescent="0.2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>
        <f>_xlfn.XLOOKUP(MIS[[#This Row],[TRADING SYMBOL]],[1]Sheet1!$D:$D,[1]Sheet1!$C:$C)</f>
        <v>17.8</v>
      </c>
      <c r="AE11657">
        <f>MIS[[#This Row],[OrderAverageTradedPrice]]*MIS[[#This Row],[OrderQuantity]]</f>
        <v>3769.9999999999923</v>
      </c>
      <c r="AF11657">
        <f>MIS[[#This Row],[LTP]]*MIS[[#This Row],[OrderQuantity]]</f>
        <v>3916</v>
      </c>
      <c r="AG11657">
        <f>IF(MIS[[#This Row],[OrderSide]]="SELL",MIS[[#This Row],[VALUE]]-MIS[[#This Row],[LIVE_VALUE]],MIS[[#This Row],[LIVE_VALUE]]-MIS[[#This Row],[VALUE]])</f>
        <v>-146.00000000000773</v>
      </c>
      <c r="AH11657" t="str" cm="1">
        <f t="array" ref="AH11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7" t="str">
        <f>MIS[[#This Row],[TRADING SYMBOL]]</f>
        <v>SENSEX2552084800CE</v>
      </c>
      <c r="AJ11657" t="str">
        <f>IF(RIGHT(MIS[[#This Row],[Main/Hedge]],4)="MAIN","MAIN","HEDGE")</f>
        <v>HEDGE</v>
      </c>
      <c r="AK11657" t="str" cm="1">
        <f t="array" ref="AK11657">_xlfn._xlws.FILTER(Table4[Column1],ISNUMBER(SEARCH(Table4[Column1],MIS[[#This Row],[OrderUniqueIdentifier]])),"")</f>
        <v>XYT</v>
      </c>
    </row>
    <row r="11658" spans="1:37" x14ac:dyDescent="0.2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>
        <f>_xlfn.XLOOKUP(MIS[[#This Row],[TRADING SYMBOL]],[1]Sheet1!$D:$D,[1]Sheet1!$C:$C)</f>
        <v>17.8</v>
      </c>
      <c r="AE11658">
        <f>MIS[[#This Row],[OrderAverageTradedPrice]]*MIS[[#This Row],[OrderQuantity]]</f>
        <v>1362</v>
      </c>
      <c r="AF11658">
        <f>MIS[[#This Row],[LTP]]*MIS[[#This Row],[OrderQuantity]]</f>
        <v>1424</v>
      </c>
      <c r="AG11658">
        <f>IF(MIS[[#This Row],[OrderSide]]="SELL",MIS[[#This Row],[VALUE]]-MIS[[#This Row],[LIVE_VALUE]],MIS[[#This Row],[LIVE_VALUE]]-MIS[[#This Row],[VALUE]])</f>
        <v>-62</v>
      </c>
      <c r="AH11658" t="str" cm="1">
        <f t="array" ref="AH11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8" t="str">
        <f>MIS[[#This Row],[TRADING SYMBOL]]</f>
        <v>SENSEX2552084800CE</v>
      </c>
      <c r="AJ11658" t="str">
        <f>IF(RIGHT(MIS[[#This Row],[Main/Hedge]],4)="MAIN","MAIN","HEDGE")</f>
        <v>HEDGE</v>
      </c>
      <c r="AK11658" t="str" cm="1">
        <f t="array" ref="AK11658">_xlfn._xlws.FILTER(Table4[Column1],ISNUMBER(SEARCH(Table4[Column1],MIS[[#This Row],[OrderUniqueIdentifier]])),"")</f>
        <v>XYT</v>
      </c>
    </row>
    <row r="11659" spans="1:37" x14ac:dyDescent="0.2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>
        <f>_xlfn.XLOOKUP(MIS[[#This Row],[TRADING SYMBOL]],[1]Sheet1!$D:$D,[1]Sheet1!$C:$C)</f>
        <v>17.8</v>
      </c>
      <c r="AE11659">
        <f>MIS[[#This Row],[OrderAverageTradedPrice]]*MIS[[#This Row],[OrderQuantity]]</f>
        <v>682</v>
      </c>
      <c r="AF11659">
        <f>MIS[[#This Row],[LTP]]*MIS[[#This Row],[OrderQuantity]]</f>
        <v>712</v>
      </c>
      <c r="AG11659">
        <f>IF(MIS[[#This Row],[OrderSide]]="SELL",MIS[[#This Row],[VALUE]]-MIS[[#This Row],[LIVE_VALUE]],MIS[[#This Row],[LIVE_VALUE]]-MIS[[#This Row],[VALUE]])</f>
        <v>-30</v>
      </c>
      <c r="AH11659" t="str" cm="1">
        <f t="array" ref="AH11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59" t="str">
        <f>MIS[[#This Row],[TRADING SYMBOL]]</f>
        <v>SENSEX2552084800CE</v>
      </c>
      <c r="AJ11659" t="str">
        <f>IF(RIGHT(MIS[[#This Row],[Main/Hedge]],4)="MAIN","MAIN","HEDGE")</f>
        <v>HEDGE</v>
      </c>
      <c r="AK11659" t="str" cm="1">
        <f t="array" ref="AK11659">_xlfn._xlws.FILTER(Table4[Column1],ISNUMBER(SEARCH(Table4[Column1],MIS[[#This Row],[OrderUniqueIdentifier]])),"")</f>
        <v>XYT</v>
      </c>
    </row>
    <row r="11660" spans="1:37" x14ac:dyDescent="0.2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>
        <f>_xlfn.XLOOKUP(MIS[[#This Row],[TRADING SYMBOL]],[1]Sheet1!$D:$D,[1]Sheet1!$C:$C)</f>
        <v>17.8</v>
      </c>
      <c r="AE11660">
        <f>MIS[[#This Row],[OrderAverageTradedPrice]]*MIS[[#This Row],[OrderQuantity]]</f>
        <v>1026.9999999999959</v>
      </c>
      <c r="AF11660">
        <f>MIS[[#This Row],[LTP]]*MIS[[#This Row],[OrderQuantity]]</f>
        <v>1068</v>
      </c>
      <c r="AG11660">
        <f>IF(MIS[[#This Row],[OrderSide]]="SELL",MIS[[#This Row],[VALUE]]-MIS[[#This Row],[LIVE_VALUE]],MIS[[#This Row],[LIVE_VALUE]]-MIS[[#This Row],[VALUE]])</f>
        <v>-41.000000000004093</v>
      </c>
      <c r="AH11660" t="str" cm="1">
        <f t="array" ref="AH11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0" t="str">
        <f>MIS[[#This Row],[TRADING SYMBOL]]</f>
        <v>SENSEX2552084800CE</v>
      </c>
      <c r="AJ11660" t="str">
        <f>IF(RIGHT(MIS[[#This Row],[Main/Hedge]],4)="MAIN","MAIN","HEDGE")</f>
        <v>HEDGE</v>
      </c>
      <c r="AK11660" t="str" cm="1">
        <f t="array" ref="AK11660">_xlfn._xlws.FILTER(Table4[Column1],ISNUMBER(SEARCH(Table4[Column1],MIS[[#This Row],[OrderUniqueIdentifier]])),"")</f>
        <v>XYT</v>
      </c>
    </row>
    <row r="11661" spans="1:37" x14ac:dyDescent="0.2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>
        <f>_xlfn.XLOOKUP(MIS[[#This Row],[TRADING SYMBOL]],[1]Sheet1!$D:$D,[1]Sheet1!$C:$C)</f>
        <v>17.8</v>
      </c>
      <c r="AE11661">
        <f>MIS[[#This Row],[OrderAverageTradedPrice]]*MIS[[#This Row],[OrderQuantity]]</f>
        <v>344</v>
      </c>
      <c r="AF11661">
        <f>MIS[[#This Row],[LTP]]*MIS[[#This Row],[OrderQuantity]]</f>
        <v>356</v>
      </c>
      <c r="AG11661">
        <f>IF(MIS[[#This Row],[OrderSide]]="SELL",MIS[[#This Row],[VALUE]]-MIS[[#This Row],[LIVE_VALUE]],MIS[[#This Row],[LIVE_VALUE]]-MIS[[#This Row],[VALUE]])</f>
        <v>-12</v>
      </c>
      <c r="AH11661" t="str" cm="1">
        <f t="array" ref="AH11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1" t="str">
        <f>MIS[[#This Row],[TRADING SYMBOL]]</f>
        <v>SENSEX2552084800CE</v>
      </c>
      <c r="AJ11661" t="str">
        <f>IF(RIGHT(MIS[[#This Row],[Main/Hedge]],4)="MAIN","MAIN","HEDGE")</f>
        <v>HEDGE</v>
      </c>
      <c r="AK11661" t="str" cm="1">
        <f t="array" ref="AK11661">_xlfn._xlws.FILTER(Table4[Column1],ISNUMBER(SEARCH(Table4[Column1],MIS[[#This Row],[OrderUniqueIdentifier]])),"")</f>
        <v>XYT</v>
      </c>
    </row>
    <row r="11662" spans="1:37" x14ac:dyDescent="0.2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>
        <f>_xlfn.XLOOKUP(MIS[[#This Row],[TRADING SYMBOL]],[1]Sheet1!$D:$D,[1]Sheet1!$C:$C)</f>
        <v>17.8</v>
      </c>
      <c r="AE11662">
        <f>MIS[[#This Row],[OrderAverageTradedPrice]]*MIS[[#This Row],[OrderQuantity]]</f>
        <v>1017</v>
      </c>
      <c r="AF11662">
        <f>MIS[[#This Row],[LTP]]*MIS[[#This Row],[OrderQuantity]]</f>
        <v>1068</v>
      </c>
      <c r="AG11662">
        <f>IF(MIS[[#This Row],[OrderSide]]="SELL",MIS[[#This Row],[VALUE]]-MIS[[#This Row],[LIVE_VALUE]],MIS[[#This Row],[LIVE_VALUE]]-MIS[[#This Row],[VALUE]])</f>
        <v>-51</v>
      </c>
      <c r="AH11662" t="str" cm="1">
        <f t="array" ref="AH11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2" t="str">
        <f>MIS[[#This Row],[TRADING SYMBOL]]</f>
        <v>SENSEX2552084800CE</v>
      </c>
      <c r="AJ11662" t="str">
        <f>IF(RIGHT(MIS[[#This Row],[Main/Hedge]],4)="MAIN","MAIN","HEDGE")</f>
        <v>HEDGE</v>
      </c>
      <c r="AK11662" t="str" cm="1">
        <f t="array" ref="AK11662">_xlfn._xlws.FILTER(Table4[Column1],ISNUMBER(SEARCH(Table4[Column1],MIS[[#This Row],[OrderUniqueIdentifier]])),"")</f>
        <v>XYT</v>
      </c>
    </row>
    <row r="11663" spans="1:37" x14ac:dyDescent="0.2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>
        <f>_xlfn.XLOOKUP(MIS[[#This Row],[TRADING SYMBOL]],[1]Sheet1!$D:$D,[1]Sheet1!$C:$C)</f>
        <v>17.8</v>
      </c>
      <c r="AE11663">
        <f>MIS[[#This Row],[OrderAverageTradedPrice]]*MIS[[#This Row],[OrderQuantity]]</f>
        <v>344</v>
      </c>
      <c r="AF11663">
        <f>MIS[[#This Row],[LTP]]*MIS[[#This Row],[OrderQuantity]]</f>
        <v>356</v>
      </c>
      <c r="AG11663">
        <f>IF(MIS[[#This Row],[OrderSide]]="SELL",MIS[[#This Row],[VALUE]]-MIS[[#This Row],[LIVE_VALUE]],MIS[[#This Row],[LIVE_VALUE]]-MIS[[#This Row],[VALUE]])</f>
        <v>-12</v>
      </c>
      <c r="AH11663" t="str" cm="1">
        <f t="array" ref="AH11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3" t="str">
        <f>MIS[[#This Row],[TRADING SYMBOL]]</f>
        <v>SENSEX2552084800CE</v>
      </c>
      <c r="AJ11663" t="str">
        <f>IF(RIGHT(MIS[[#This Row],[Main/Hedge]],4)="MAIN","MAIN","HEDGE")</f>
        <v>HEDGE</v>
      </c>
      <c r="AK11663" t="str" cm="1">
        <f t="array" ref="AK11663">_xlfn._xlws.FILTER(Table4[Column1],ISNUMBER(SEARCH(Table4[Column1],MIS[[#This Row],[OrderUniqueIdentifier]])),"")</f>
        <v>XYT</v>
      </c>
    </row>
    <row r="11664" spans="1:37" x14ac:dyDescent="0.2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>
        <f>_xlfn.XLOOKUP(MIS[[#This Row],[TRADING SYMBOL]],[1]Sheet1!$D:$D,[1]Sheet1!$C:$C)</f>
        <v>17.8</v>
      </c>
      <c r="AE11664">
        <f>MIS[[#This Row],[OrderAverageTradedPrice]]*MIS[[#This Row],[OrderQuantity]]</f>
        <v>343</v>
      </c>
      <c r="AF11664">
        <f>MIS[[#This Row],[LTP]]*MIS[[#This Row],[OrderQuantity]]</f>
        <v>356</v>
      </c>
      <c r="AG11664">
        <f>IF(MIS[[#This Row],[OrderSide]]="SELL",MIS[[#This Row],[VALUE]]-MIS[[#This Row],[LIVE_VALUE]],MIS[[#This Row],[LIVE_VALUE]]-MIS[[#This Row],[VALUE]])</f>
        <v>-13</v>
      </c>
      <c r="AH11664" t="str" cm="1">
        <f t="array" ref="AH11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4" t="str">
        <f>MIS[[#This Row],[TRADING SYMBOL]]</f>
        <v>SENSEX2552084800CE</v>
      </c>
      <c r="AJ11664" t="str">
        <f>IF(RIGHT(MIS[[#This Row],[Main/Hedge]],4)="MAIN","MAIN","HEDGE")</f>
        <v>HEDGE</v>
      </c>
      <c r="AK11664" t="str" cm="1">
        <f t="array" ref="AK11664">_xlfn._xlws.FILTER(Table4[Column1],ISNUMBER(SEARCH(Table4[Column1],MIS[[#This Row],[OrderUniqueIdentifier]])),"")</f>
        <v>XYT</v>
      </c>
    </row>
    <row r="11665" spans="1:37" x14ac:dyDescent="0.2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>
        <f>_xlfn.XLOOKUP(MIS[[#This Row],[TRADING SYMBOL]],[1]Sheet1!$D:$D,[1]Sheet1!$C:$C)</f>
        <v>17.8</v>
      </c>
      <c r="AE11665">
        <f>MIS[[#This Row],[OrderAverageTradedPrice]]*MIS[[#This Row],[OrderQuantity]]</f>
        <v>342</v>
      </c>
      <c r="AF11665">
        <f>MIS[[#This Row],[LTP]]*MIS[[#This Row],[OrderQuantity]]</f>
        <v>356</v>
      </c>
      <c r="AG11665">
        <f>IF(MIS[[#This Row],[OrderSide]]="SELL",MIS[[#This Row],[VALUE]]-MIS[[#This Row],[LIVE_VALUE]],MIS[[#This Row],[LIVE_VALUE]]-MIS[[#This Row],[VALUE]])</f>
        <v>-14</v>
      </c>
      <c r="AH11665" t="str" cm="1">
        <f t="array" ref="AH11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5" t="str">
        <f>MIS[[#This Row],[TRADING SYMBOL]]</f>
        <v>SENSEX2552084800CE</v>
      </c>
      <c r="AJ11665" t="str">
        <f>IF(RIGHT(MIS[[#This Row],[Main/Hedge]],4)="MAIN","MAIN","HEDGE")</f>
        <v>HEDGE</v>
      </c>
      <c r="AK11665" t="str" cm="1">
        <f t="array" ref="AK11665">_xlfn._xlws.FILTER(Table4[Column1],ISNUMBER(SEARCH(Table4[Column1],MIS[[#This Row],[OrderUniqueIdentifier]])),"")</f>
        <v>XYT</v>
      </c>
    </row>
    <row r="11666" spans="1:37" x14ac:dyDescent="0.2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>
        <f>_xlfn.XLOOKUP(MIS[[#This Row],[TRADING SYMBOL]],[1]Sheet1!$D:$D,[1]Sheet1!$C:$C)</f>
        <v>17.8</v>
      </c>
      <c r="AE11666">
        <f>MIS[[#This Row],[OrderAverageTradedPrice]]*MIS[[#This Row],[OrderQuantity]]</f>
        <v>1032</v>
      </c>
      <c r="AF11666">
        <f>MIS[[#This Row],[LTP]]*MIS[[#This Row],[OrderQuantity]]</f>
        <v>1068</v>
      </c>
      <c r="AG11666">
        <f>IF(MIS[[#This Row],[OrderSide]]="SELL",MIS[[#This Row],[VALUE]]-MIS[[#This Row],[LIVE_VALUE]],MIS[[#This Row],[LIVE_VALUE]]-MIS[[#This Row],[VALUE]])</f>
        <v>-36</v>
      </c>
      <c r="AH11666" t="str" cm="1">
        <f t="array" ref="AH11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6" t="str">
        <f>MIS[[#This Row],[TRADING SYMBOL]]</f>
        <v>SENSEX2552084800CE</v>
      </c>
      <c r="AJ11666" t="str">
        <f>IF(RIGHT(MIS[[#This Row],[Main/Hedge]],4)="MAIN","MAIN","HEDGE")</f>
        <v>HEDGE</v>
      </c>
      <c r="AK11666" t="str" cm="1">
        <f t="array" ref="AK11666">_xlfn._xlws.FILTER(Table4[Column1],ISNUMBER(SEARCH(Table4[Column1],MIS[[#This Row],[OrderUniqueIdentifier]])),"")</f>
        <v>XYT</v>
      </c>
    </row>
    <row r="11667" spans="1:37" x14ac:dyDescent="0.2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>
        <f>_xlfn.XLOOKUP(MIS[[#This Row],[TRADING SYMBOL]],[1]Sheet1!$D:$D,[1]Sheet1!$C:$C)</f>
        <v>17.8</v>
      </c>
      <c r="AE11667">
        <f>MIS[[#This Row],[OrderAverageTradedPrice]]*MIS[[#This Row],[OrderQuantity]]</f>
        <v>2034</v>
      </c>
      <c r="AF11667">
        <f>MIS[[#This Row],[LTP]]*MIS[[#This Row],[OrderQuantity]]</f>
        <v>2136</v>
      </c>
      <c r="AG11667">
        <f>IF(MIS[[#This Row],[OrderSide]]="SELL",MIS[[#This Row],[VALUE]]-MIS[[#This Row],[LIVE_VALUE]],MIS[[#This Row],[LIVE_VALUE]]-MIS[[#This Row],[VALUE]])</f>
        <v>-102</v>
      </c>
      <c r="AH11667" t="str" cm="1">
        <f t="array" ref="AH11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7" t="str">
        <f>MIS[[#This Row],[TRADING SYMBOL]]</f>
        <v>SENSEX2552084800CE</v>
      </c>
      <c r="AJ11667" t="str">
        <f>IF(RIGHT(MIS[[#This Row],[Main/Hedge]],4)="MAIN","MAIN","HEDGE")</f>
        <v>HEDGE</v>
      </c>
      <c r="AK11667" t="str" cm="1">
        <f t="array" ref="AK11667">_xlfn._xlws.FILTER(Table4[Column1],ISNUMBER(SEARCH(Table4[Column1],MIS[[#This Row],[OrderUniqueIdentifier]])),"")</f>
        <v>XYT</v>
      </c>
    </row>
    <row r="11668" spans="1:37" x14ac:dyDescent="0.2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>
        <f>_xlfn.XLOOKUP(MIS[[#This Row],[TRADING SYMBOL]],[1]Sheet1!$D:$D,[1]Sheet1!$C:$C)</f>
        <v>17.8</v>
      </c>
      <c r="AE11668">
        <f>MIS[[#This Row],[OrderAverageTradedPrice]]*MIS[[#This Row],[OrderQuantity]]</f>
        <v>343</v>
      </c>
      <c r="AF11668">
        <f>MIS[[#This Row],[LTP]]*MIS[[#This Row],[OrderQuantity]]</f>
        <v>356</v>
      </c>
      <c r="AG11668">
        <f>IF(MIS[[#This Row],[OrderSide]]="SELL",MIS[[#This Row],[VALUE]]-MIS[[#This Row],[LIVE_VALUE]],MIS[[#This Row],[LIVE_VALUE]]-MIS[[#This Row],[VALUE]])</f>
        <v>-13</v>
      </c>
      <c r="AH11668" t="str" cm="1">
        <f t="array" ref="AH11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8" t="str">
        <f>MIS[[#This Row],[TRADING SYMBOL]]</f>
        <v>SENSEX2552084800CE</v>
      </c>
      <c r="AJ11668" t="str">
        <f>IF(RIGHT(MIS[[#This Row],[Main/Hedge]],4)="MAIN","MAIN","HEDGE")</f>
        <v>HEDGE</v>
      </c>
      <c r="AK11668" t="str" cm="1">
        <f t="array" ref="AK11668">_xlfn._xlws.FILTER(Table4[Column1],ISNUMBER(SEARCH(Table4[Column1],MIS[[#This Row],[OrderUniqueIdentifier]])),"")</f>
        <v>XYT</v>
      </c>
    </row>
    <row r="11669" spans="1:37" x14ac:dyDescent="0.2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>
        <f>_xlfn.XLOOKUP(MIS[[#This Row],[TRADING SYMBOL]],[1]Sheet1!$D:$D,[1]Sheet1!$C:$C)</f>
        <v>17.8</v>
      </c>
      <c r="AE11669">
        <f>MIS[[#This Row],[OrderAverageTradedPrice]]*MIS[[#This Row],[OrderQuantity]]</f>
        <v>344</v>
      </c>
      <c r="AF11669">
        <f>MIS[[#This Row],[LTP]]*MIS[[#This Row],[OrderQuantity]]</f>
        <v>356</v>
      </c>
      <c r="AG11669">
        <f>IF(MIS[[#This Row],[OrderSide]]="SELL",MIS[[#This Row],[VALUE]]-MIS[[#This Row],[LIVE_VALUE]],MIS[[#This Row],[LIVE_VALUE]]-MIS[[#This Row],[VALUE]])</f>
        <v>-12</v>
      </c>
      <c r="AH11669" t="str" cm="1">
        <f t="array" ref="AH11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69" t="str">
        <f>MIS[[#This Row],[TRADING SYMBOL]]</f>
        <v>SENSEX2552084800CE</v>
      </c>
      <c r="AJ11669" t="str">
        <f>IF(RIGHT(MIS[[#This Row],[Main/Hedge]],4)="MAIN","MAIN","HEDGE")</f>
        <v>HEDGE</v>
      </c>
      <c r="AK11669" t="str" cm="1">
        <f t="array" ref="AK11669">_xlfn._xlws.FILTER(Table4[Column1],ISNUMBER(SEARCH(Table4[Column1],MIS[[#This Row],[OrderUniqueIdentifier]])),"")</f>
        <v>XYT</v>
      </c>
    </row>
    <row r="11670" spans="1:37" x14ac:dyDescent="0.2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>
        <f>_xlfn.XLOOKUP(MIS[[#This Row],[TRADING SYMBOL]],[1]Sheet1!$D:$D,[1]Sheet1!$C:$C)</f>
        <v>17.8</v>
      </c>
      <c r="AE11670">
        <f>MIS[[#This Row],[OrderAverageTradedPrice]]*MIS[[#This Row],[OrderQuantity]]</f>
        <v>1367</v>
      </c>
      <c r="AF11670">
        <f>MIS[[#This Row],[LTP]]*MIS[[#This Row],[OrderQuantity]]</f>
        <v>1424</v>
      </c>
      <c r="AG11670">
        <f>IF(MIS[[#This Row],[OrderSide]]="SELL",MIS[[#This Row],[VALUE]]-MIS[[#This Row],[LIVE_VALUE]],MIS[[#This Row],[LIVE_VALUE]]-MIS[[#This Row],[VALUE]])</f>
        <v>-57</v>
      </c>
      <c r="AH11670" t="str" cm="1">
        <f t="array" ref="AH11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0" t="str">
        <f>MIS[[#This Row],[TRADING SYMBOL]]</f>
        <v>SENSEX2552084800CE</v>
      </c>
      <c r="AJ11670" t="str">
        <f>IF(RIGHT(MIS[[#This Row],[Main/Hedge]],4)="MAIN","MAIN","HEDGE")</f>
        <v>HEDGE</v>
      </c>
      <c r="AK11670" t="str" cm="1">
        <f t="array" ref="AK11670">_xlfn._xlws.FILTER(Table4[Column1],ISNUMBER(SEARCH(Table4[Column1],MIS[[#This Row],[OrderUniqueIdentifier]])),"")</f>
        <v>XYT</v>
      </c>
    </row>
    <row r="11671" spans="1:37" x14ac:dyDescent="0.2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>
        <f>_xlfn.XLOOKUP(MIS[[#This Row],[TRADING SYMBOL]],[1]Sheet1!$D:$D,[1]Sheet1!$C:$C)</f>
        <v>17.8</v>
      </c>
      <c r="AE11671">
        <f>MIS[[#This Row],[OrderAverageTradedPrice]]*MIS[[#This Row],[OrderQuantity]]</f>
        <v>686</v>
      </c>
      <c r="AF11671">
        <f>MIS[[#This Row],[LTP]]*MIS[[#This Row],[OrderQuantity]]</f>
        <v>712</v>
      </c>
      <c r="AG11671">
        <f>IF(MIS[[#This Row],[OrderSide]]="SELL",MIS[[#This Row],[VALUE]]-MIS[[#This Row],[LIVE_VALUE]],MIS[[#This Row],[LIVE_VALUE]]-MIS[[#This Row],[VALUE]])</f>
        <v>-26</v>
      </c>
      <c r="AH11671" t="str" cm="1">
        <f t="array" ref="AH11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1" t="str">
        <f>MIS[[#This Row],[TRADING SYMBOL]]</f>
        <v>SENSEX2552084800CE</v>
      </c>
      <c r="AJ11671" t="str">
        <f>IF(RIGHT(MIS[[#This Row],[Main/Hedge]],4)="MAIN","MAIN","HEDGE")</f>
        <v>HEDGE</v>
      </c>
      <c r="AK11671" t="str" cm="1">
        <f t="array" ref="AK11671">_xlfn._xlws.FILTER(Table4[Column1],ISNUMBER(SEARCH(Table4[Column1],MIS[[#This Row],[OrderUniqueIdentifier]])),"")</f>
        <v>XYT</v>
      </c>
    </row>
    <row r="11672" spans="1:37" x14ac:dyDescent="0.2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>
        <f>_xlfn.XLOOKUP(MIS[[#This Row],[TRADING SYMBOL]],[1]Sheet1!$D:$D,[1]Sheet1!$C:$C)</f>
        <v>17.8</v>
      </c>
      <c r="AE11672">
        <f>MIS[[#This Row],[OrderAverageTradedPrice]]*MIS[[#This Row],[OrderQuantity]]</f>
        <v>686</v>
      </c>
      <c r="AF11672">
        <f>MIS[[#This Row],[LTP]]*MIS[[#This Row],[OrderQuantity]]</f>
        <v>712</v>
      </c>
      <c r="AG11672">
        <f>IF(MIS[[#This Row],[OrderSide]]="SELL",MIS[[#This Row],[VALUE]]-MIS[[#This Row],[LIVE_VALUE]],MIS[[#This Row],[LIVE_VALUE]]-MIS[[#This Row],[VALUE]])</f>
        <v>-26</v>
      </c>
      <c r="AH11672" t="str" cm="1">
        <f t="array" ref="AH11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2" t="str">
        <f>MIS[[#This Row],[TRADING SYMBOL]]</f>
        <v>SENSEX2552084800CE</v>
      </c>
      <c r="AJ11672" t="str">
        <f>IF(RIGHT(MIS[[#This Row],[Main/Hedge]],4)="MAIN","MAIN","HEDGE")</f>
        <v>HEDGE</v>
      </c>
      <c r="AK11672" t="str" cm="1">
        <f t="array" ref="AK11672">_xlfn._xlws.FILTER(Table4[Column1],ISNUMBER(SEARCH(Table4[Column1],MIS[[#This Row],[OrderUniqueIdentifier]])),"")</f>
        <v>XYT</v>
      </c>
    </row>
    <row r="11673" spans="1:37" x14ac:dyDescent="0.2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>
        <f>_xlfn.XLOOKUP(MIS[[#This Row],[TRADING SYMBOL]],[1]Sheet1!$D:$D,[1]Sheet1!$C:$C)</f>
        <v>17.8</v>
      </c>
      <c r="AE11673">
        <f>MIS[[#This Row],[OrderAverageTradedPrice]]*MIS[[#This Row],[OrderQuantity]]</f>
        <v>344</v>
      </c>
      <c r="AF11673">
        <f>MIS[[#This Row],[LTP]]*MIS[[#This Row],[OrderQuantity]]</f>
        <v>356</v>
      </c>
      <c r="AG11673">
        <f>IF(MIS[[#This Row],[OrderSide]]="SELL",MIS[[#This Row],[VALUE]]-MIS[[#This Row],[LIVE_VALUE]],MIS[[#This Row],[LIVE_VALUE]]-MIS[[#This Row],[VALUE]])</f>
        <v>-12</v>
      </c>
      <c r="AH11673" t="str" cm="1">
        <f t="array" ref="AH11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3" t="str">
        <f>MIS[[#This Row],[TRADING SYMBOL]]</f>
        <v>SENSEX2552084800CE</v>
      </c>
      <c r="AJ11673" t="str">
        <f>IF(RIGHT(MIS[[#This Row],[Main/Hedge]],4)="MAIN","MAIN","HEDGE")</f>
        <v>HEDGE</v>
      </c>
      <c r="AK11673" t="str" cm="1">
        <f t="array" ref="AK11673">_xlfn._xlws.FILTER(Table4[Column1],ISNUMBER(SEARCH(Table4[Column1],MIS[[#This Row],[OrderUniqueIdentifier]])),"")</f>
        <v>XYT</v>
      </c>
    </row>
    <row r="11674" spans="1:37" x14ac:dyDescent="0.2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>
        <f>_xlfn.XLOOKUP(MIS[[#This Row],[TRADING SYMBOL]],[1]Sheet1!$D:$D,[1]Sheet1!$C:$C)</f>
        <v>17.8</v>
      </c>
      <c r="AE11674">
        <f>MIS[[#This Row],[OrderAverageTradedPrice]]*MIS[[#This Row],[OrderQuantity]]</f>
        <v>2064</v>
      </c>
      <c r="AF11674">
        <f>MIS[[#This Row],[LTP]]*MIS[[#This Row],[OrderQuantity]]</f>
        <v>2136</v>
      </c>
      <c r="AG11674">
        <f>IF(MIS[[#This Row],[OrderSide]]="SELL",MIS[[#This Row],[VALUE]]-MIS[[#This Row],[LIVE_VALUE]],MIS[[#This Row],[LIVE_VALUE]]-MIS[[#This Row],[VALUE]])</f>
        <v>-72</v>
      </c>
      <c r="AH11674" t="str" cm="1">
        <f t="array" ref="AH11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4" t="str">
        <f>MIS[[#This Row],[TRADING SYMBOL]]</f>
        <v>SENSEX2552084800CE</v>
      </c>
      <c r="AJ11674" t="str">
        <f>IF(RIGHT(MIS[[#This Row],[Main/Hedge]],4)="MAIN","MAIN","HEDGE")</f>
        <v>HEDGE</v>
      </c>
      <c r="AK11674" t="str" cm="1">
        <f t="array" ref="AK11674">_xlfn._xlws.FILTER(Table4[Column1],ISNUMBER(SEARCH(Table4[Column1],MIS[[#This Row],[OrderUniqueIdentifier]])),"")</f>
        <v>XYT</v>
      </c>
    </row>
    <row r="11675" spans="1:37" x14ac:dyDescent="0.2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>
        <f>_xlfn.XLOOKUP(MIS[[#This Row],[TRADING SYMBOL]],[1]Sheet1!$D:$D,[1]Sheet1!$C:$C)</f>
        <v>17.8</v>
      </c>
      <c r="AE11675">
        <f>MIS[[#This Row],[OrderAverageTradedPrice]]*MIS[[#This Row],[OrderQuantity]]</f>
        <v>344</v>
      </c>
      <c r="AF11675">
        <f>MIS[[#This Row],[LTP]]*MIS[[#This Row],[OrderQuantity]]</f>
        <v>356</v>
      </c>
      <c r="AG11675">
        <f>IF(MIS[[#This Row],[OrderSide]]="SELL",MIS[[#This Row],[VALUE]]-MIS[[#This Row],[LIVE_VALUE]],MIS[[#This Row],[LIVE_VALUE]]-MIS[[#This Row],[VALUE]])</f>
        <v>-12</v>
      </c>
      <c r="AH11675" t="str" cm="1">
        <f t="array" ref="AH11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5" t="str">
        <f>MIS[[#This Row],[TRADING SYMBOL]]</f>
        <v>SENSEX2552084800CE</v>
      </c>
      <c r="AJ11675" t="str">
        <f>IF(RIGHT(MIS[[#This Row],[Main/Hedge]],4)="MAIN","MAIN","HEDGE")</f>
        <v>HEDGE</v>
      </c>
      <c r="AK11675" t="str" cm="1">
        <f t="array" ref="AK11675">_xlfn._xlws.FILTER(Table4[Column1],ISNUMBER(SEARCH(Table4[Column1],MIS[[#This Row],[OrderUniqueIdentifier]])),"")</f>
        <v>XYT</v>
      </c>
    </row>
    <row r="11676" spans="1:37" x14ac:dyDescent="0.2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>
        <f>_xlfn.XLOOKUP(MIS[[#This Row],[TRADING SYMBOL]],[1]Sheet1!$D:$D,[1]Sheet1!$C:$C)</f>
        <v>17.8</v>
      </c>
      <c r="AE11676">
        <f>MIS[[#This Row],[OrderAverageTradedPrice]]*MIS[[#This Row],[OrderQuantity]]</f>
        <v>341</v>
      </c>
      <c r="AF11676">
        <f>MIS[[#This Row],[LTP]]*MIS[[#This Row],[OrderQuantity]]</f>
        <v>356</v>
      </c>
      <c r="AG11676">
        <f>IF(MIS[[#This Row],[OrderSide]]="SELL",MIS[[#This Row],[VALUE]]-MIS[[#This Row],[LIVE_VALUE]],MIS[[#This Row],[LIVE_VALUE]]-MIS[[#This Row],[VALUE]])</f>
        <v>-15</v>
      </c>
      <c r="AH11676" t="str" cm="1">
        <f t="array" ref="AH11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6" t="str">
        <f>MIS[[#This Row],[TRADING SYMBOL]]</f>
        <v>SENSEX2552084800CE</v>
      </c>
      <c r="AJ11676" t="str">
        <f>IF(RIGHT(MIS[[#This Row],[Main/Hedge]],4)="MAIN","MAIN","HEDGE")</f>
        <v>HEDGE</v>
      </c>
      <c r="AK11676" t="str" cm="1">
        <f t="array" ref="AK11676">_xlfn._xlws.FILTER(Table4[Column1],ISNUMBER(SEARCH(Table4[Column1],MIS[[#This Row],[OrderUniqueIdentifier]])),"")</f>
        <v>XYT</v>
      </c>
    </row>
    <row r="11677" spans="1:37" x14ac:dyDescent="0.2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>
        <f>_xlfn.XLOOKUP(MIS[[#This Row],[TRADING SYMBOL]],[1]Sheet1!$D:$D,[1]Sheet1!$C:$C)</f>
        <v>17.8</v>
      </c>
      <c r="AE11677">
        <f>MIS[[#This Row],[OrderAverageTradedPrice]]*MIS[[#This Row],[OrderQuantity]]</f>
        <v>339</v>
      </c>
      <c r="AF11677">
        <f>MIS[[#This Row],[LTP]]*MIS[[#This Row],[OrderQuantity]]</f>
        <v>356</v>
      </c>
      <c r="AG11677">
        <f>IF(MIS[[#This Row],[OrderSide]]="SELL",MIS[[#This Row],[VALUE]]-MIS[[#This Row],[LIVE_VALUE]],MIS[[#This Row],[LIVE_VALUE]]-MIS[[#This Row],[VALUE]])</f>
        <v>-17</v>
      </c>
      <c r="AH11677" t="str" cm="1">
        <f t="array" ref="AH11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7" t="str">
        <f>MIS[[#This Row],[TRADING SYMBOL]]</f>
        <v>SENSEX2552084800CE</v>
      </c>
      <c r="AJ11677" t="str">
        <f>IF(RIGHT(MIS[[#This Row],[Main/Hedge]],4)="MAIN","MAIN","HEDGE")</f>
        <v>HEDGE</v>
      </c>
      <c r="AK11677" t="str" cm="1">
        <f t="array" ref="AK11677">_xlfn._xlws.FILTER(Table4[Column1],ISNUMBER(SEARCH(Table4[Column1],MIS[[#This Row],[OrderUniqueIdentifier]])),"")</f>
        <v>XYT</v>
      </c>
    </row>
    <row r="11678" spans="1:37" x14ac:dyDescent="0.2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>
        <f>_xlfn.XLOOKUP(MIS[[#This Row],[TRADING SYMBOL]],[1]Sheet1!$D:$D,[1]Sheet1!$C:$C)</f>
        <v>17.8</v>
      </c>
      <c r="AE11678">
        <f>MIS[[#This Row],[OrderAverageTradedPrice]]*MIS[[#This Row],[OrderQuantity]]</f>
        <v>338</v>
      </c>
      <c r="AF11678">
        <f>MIS[[#This Row],[LTP]]*MIS[[#This Row],[OrderQuantity]]</f>
        <v>356</v>
      </c>
      <c r="AG11678">
        <f>IF(MIS[[#This Row],[OrderSide]]="SELL",MIS[[#This Row],[VALUE]]-MIS[[#This Row],[LIVE_VALUE]],MIS[[#This Row],[LIVE_VALUE]]-MIS[[#This Row],[VALUE]])</f>
        <v>-18</v>
      </c>
      <c r="AH11678" t="str" cm="1">
        <f t="array" ref="AH11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8" t="str">
        <f>MIS[[#This Row],[TRADING SYMBOL]]</f>
        <v>SENSEX2552084800CE</v>
      </c>
      <c r="AJ11678" t="str">
        <f>IF(RIGHT(MIS[[#This Row],[Main/Hedge]],4)="MAIN","MAIN","HEDGE")</f>
        <v>HEDGE</v>
      </c>
      <c r="AK11678" t="str" cm="1">
        <f t="array" ref="AK11678">_xlfn._xlws.FILTER(Table4[Column1],ISNUMBER(SEARCH(Table4[Column1],MIS[[#This Row],[OrderUniqueIdentifier]])),"")</f>
        <v>XYT</v>
      </c>
    </row>
    <row r="11679" spans="1:37" x14ac:dyDescent="0.2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>
        <f>_xlfn.XLOOKUP(MIS[[#This Row],[TRADING SYMBOL]],[1]Sheet1!$D:$D,[1]Sheet1!$C:$C)</f>
        <v>17.8</v>
      </c>
      <c r="AE11679">
        <f>MIS[[#This Row],[OrderAverageTradedPrice]]*MIS[[#This Row],[OrderQuantity]]</f>
        <v>686</v>
      </c>
      <c r="AF11679">
        <f>MIS[[#This Row],[LTP]]*MIS[[#This Row],[OrderQuantity]]</f>
        <v>712</v>
      </c>
      <c r="AG11679">
        <f>IF(MIS[[#This Row],[OrderSide]]="SELL",MIS[[#This Row],[VALUE]]-MIS[[#This Row],[LIVE_VALUE]],MIS[[#This Row],[LIVE_VALUE]]-MIS[[#This Row],[VALUE]])</f>
        <v>-26</v>
      </c>
      <c r="AH11679" t="str" cm="1">
        <f t="array" ref="AH11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79" t="str">
        <f>MIS[[#This Row],[TRADING SYMBOL]]</f>
        <v>SENSEX2552084800CE</v>
      </c>
      <c r="AJ11679" t="str">
        <f>IF(RIGHT(MIS[[#This Row],[Main/Hedge]],4)="MAIN","MAIN","HEDGE")</f>
        <v>HEDGE</v>
      </c>
      <c r="AK11679" t="str" cm="1">
        <f t="array" ref="AK11679">_xlfn._xlws.FILTER(Table4[Column1],ISNUMBER(SEARCH(Table4[Column1],MIS[[#This Row],[OrderUniqueIdentifier]])),"")</f>
        <v>XYT</v>
      </c>
    </row>
    <row r="11680" spans="1:37" x14ac:dyDescent="0.2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>
        <f>_xlfn.XLOOKUP(MIS[[#This Row],[TRADING SYMBOL]],[1]Sheet1!$D:$D,[1]Sheet1!$C:$C)</f>
        <v>17.8</v>
      </c>
      <c r="AE11680">
        <f>MIS[[#This Row],[OrderAverageTradedPrice]]*MIS[[#This Row],[OrderQuantity]]</f>
        <v>344</v>
      </c>
      <c r="AF11680">
        <f>MIS[[#This Row],[LTP]]*MIS[[#This Row],[OrderQuantity]]</f>
        <v>356</v>
      </c>
      <c r="AG11680">
        <f>IF(MIS[[#This Row],[OrderSide]]="SELL",MIS[[#This Row],[VALUE]]-MIS[[#This Row],[LIVE_VALUE]],MIS[[#This Row],[LIVE_VALUE]]-MIS[[#This Row],[VALUE]])</f>
        <v>-12</v>
      </c>
      <c r="AH11680" t="str" cm="1">
        <f t="array" ref="AH11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0" t="str">
        <f>MIS[[#This Row],[TRADING SYMBOL]]</f>
        <v>SENSEX2552084800CE</v>
      </c>
      <c r="AJ11680" t="str">
        <f>IF(RIGHT(MIS[[#This Row],[Main/Hedge]],4)="MAIN","MAIN","HEDGE")</f>
        <v>HEDGE</v>
      </c>
      <c r="AK11680" t="str" cm="1">
        <f t="array" ref="AK11680">_xlfn._xlws.FILTER(Table4[Column1],ISNUMBER(SEARCH(Table4[Column1],MIS[[#This Row],[OrderUniqueIdentifier]])),"")</f>
        <v>XYT</v>
      </c>
    </row>
    <row r="11681" spans="1:37" x14ac:dyDescent="0.2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>
        <f>_xlfn.XLOOKUP(MIS[[#This Row],[TRADING SYMBOL]],[1]Sheet1!$D:$D,[1]Sheet1!$C:$C)</f>
        <v>17.8</v>
      </c>
      <c r="AE11681">
        <f>MIS[[#This Row],[OrderAverageTradedPrice]]*MIS[[#This Row],[OrderQuantity]]</f>
        <v>340</v>
      </c>
      <c r="AF11681">
        <f>MIS[[#This Row],[LTP]]*MIS[[#This Row],[OrderQuantity]]</f>
        <v>356</v>
      </c>
      <c r="AG11681">
        <f>IF(MIS[[#This Row],[OrderSide]]="SELL",MIS[[#This Row],[VALUE]]-MIS[[#This Row],[LIVE_VALUE]],MIS[[#This Row],[LIVE_VALUE]]-MIS[[#This Row],[VALUE]])</f>
        <v>-16</v>
      </c>
      <c r="AH11681" t="str" cm="1">
        <f t="array" ref="AH11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1" t="str">
        <f>MIS[[#This Row],[TRADING SYMBOL]]</f>
        <v>SENSEX2552084800CE</v>
      </c>
      <c r="AJ11681" t="str">
        <f>IF(RIGHT(MIS[[#This Row],[Main/Hedge]],4)="MAIN","MAIN","HEDGE")</f>
        <v>HEDGE</v>
      </c>
      <c r="AK11681" t="str" cm="1">
        <f t="array" ref="AK11681">_xlfn._xlws.FILTER(Table4[Column1],ISNUMBER(SEARCH(Table4[Column1],MIS[[#This Row],[OrderUniqueIdentifier]])),"")</f>
        <v>XYT</v>
      </c>
    </row>
    <row r="11682" spans="1:37" x14ac:dyDescent="0.2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>
        <f>_xlfn.XLOOKUP(MIS[[#This Row],[TRADING SYMBOL]],[1]Sheet1!$D:$D,[1]Sheet1!$C:$C)</f>
        <v>17.8</v>
      </c>
      <c r="AE11682">
        <f>MIS[[#This Row],[OrderAverageTradedPrice]]*MIS[[#This Row],[OrderQuantity]]</f>
        <v>682</v>
      </c>
      <c r="AF11682">
        <f>MIS[[#This Row],[LTP]]*MIS[[#This Row],[OrderQuantity]]</f>
        <v>712</v>
      </c>
      <c r="AG11682">
        <f>IF(MIS[[#This Row],[OrderSide]]="SELL",MIS[[#This Row],[VALUE]]-MIS[[#This Row],[LIVE_VALUE]],MIS[[#This Row],[LIVE_VALUE]]-MIS[[#This Row],[VALUE]])</f>
        <v>-30</v>
      </c>
      <c r="AH11682" t="str" cm="1">
        <f t="array" ref="AH11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2" t="str">
        <f>MIS[[#This Row],[TRADING SYMBOL]]</f>
        <v>SENSEX2552084800CE</v>
      </c>
      <c r="AJ11682" t="str">
        <f>IF(RIGHT(MIS[[#This Row],[Main/Hedge]],4)="MAIN","MAIN","HEDGE")</f>
        <v>HEDGE</v>
      </c>
      <c r="AK11682" t="str" cm="1">
        <f t="array" ref="AK11682">_xlfn._xlws.FILTER(Table4[Column1],ISNUMBER(SEARCH(Table4[Column1],MIS[[#This Row],[OrderUniqueIdentifier]])),"")</f>
        <v>XYT</v>
      </c>
    </row>
    <row r="11683" spans="1:37" x14ac:dyDescent="0.2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>
        <f>_xlfn.XLOOKUP(MIS[[#This Row],[TRADING SYMBOL]],[1]Sheet1!$D:$D,[1]Sheet1!$C:$C)</f>
        <v>17.8</v>
      </c>
      <c r="AE11683">
        <f>MIS[[#This Row],[OrderAverageTradedPrice]]*MIS[[#This Row],[OrderQuantity]]</f>
        <v>339</v>
      </c>
      <c r="AF11683">
        <f>MIS[[#This Row],[LTP]]*MIS[[#This Row],[OrderQuantity]]</f>
        <v>356</v>
      </c>
      <c r="AG11683">
        <f>IF(MIS[[#This Row],[OrderSide]]="SELL",MIS[[#This Row],[VALUE]]-MIS[[#This Row],[LIVE_VALUE]],MIS[[#This Row],[LIVE_VALUE]]-MIS[[#This Row],[VALUE]])</f>
        <v>-17</v>
      </c>
      <c r="AH11683" t="str" cm="1">
        <f t="array" ref="AH11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3" t="str">
        <f>MIS[[#This Row],[TRADING SYMBOL]]</f>
        <v>SENSEX2552084800CE</v>
      </c>
      <c r="AJ11683" t="str">
        <f>IF(RIGHT(MIS[[#This Row],[Main/Hedge]],4)="MAIN","MAIN","HEDGE")</f>
        <v>HEDGE</v>
      </c>
      <c r="AK11683" t="str" cm="1">
        <f t="array" ref="AK11683">_xlfn._xlws.FILTER(Table4[Column1],ISNUMBER(SEARCH(Table4[Column1],MIS[[#This Row],[OrderUniqueIdentifier]])),"")</f>
        <v>XYT</v>
      </c>
    </row>
    <row r="11684" spans="1:37" x14ac:dyDescent="0.2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>
        <f>_xlfn.XLOOKUP(MIS[[#This Row],[TRADING SYMBOL]],[1]Sheet1!$D:$D,[1]Sheet1!$C:$C)</f>
        <v>17.8</v>
      </c>
      <c r="AE11684">
        <f>MIS[[#This Row],[OrderAverageTradedPrice]]*MIS[[#This Row],[OrderQuantity]]</f>
        <v>1720</v>
      </c>
      <c r="AF11684">
        <f>MIS[[#This Row],[LTP]]*MIS[[#This Row],[OrderQuantity]]</f>
        <v>1780</v>
      </c>
      <c r="AG11684">
        <f>IF(MIS[[#This Row],[OrderSide]]="SELL",MIS[[#This Row],[VALUE]]-MIS[[#This Row],[LIVE_VALUE]],MIS[[#This Row],[LIVE_VALUE]]-MIS[[#This Row],[VALUE]])</f>
        <v>-60</v>
      </c>
      <c r="AH11684" t="str" cm="1">
        <f t="array" ref="AH11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4" t="str">
        <f>MIS[[#This Row],[TRADING SYMBOL]]</f>
        <v>SENSEX2552084800CE</v>
      </c>
      <c r="AJ11684" t="str">
        <f>IF(RIGHT(MIS[[#This Row],[Main/Hedge]],4)="MAIN","MAIN","HEDGE")</f>
        <v>HEDGE</v>
      </c>
      <c r="AK11684" t="str" cm="1">
        <f t="array" ref="AK11684">_xlfn._xlws.FILTER(Table4[Column1],ISNUMBER(SEARCH(Table4[Column1],MIS[[#This Row],[OrderUniqueIdentifier]])),"")</f>
        <v>XYT</v>
      </c>
    </row>
    <row r="11685" spans="1:37" x14ac:dyDescent="0.2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>
        <f>_xlfn.XLOOKUP(MIS[[#This Row],[TRADING SYMBOL]],[1]Sheet1!$D:$D,[1]Sheet1!$C:$C)</f>
        <v>17.8</v>
      </c>
      <c r="AE11685">
        <f>MIS[[#This Row],[OrderAverageTradedPrice]]*MIS[[#This Row],[OrderQuantity]]</f>
        <v>341</v>
      </c>
      <c r="AF11685">
        <f>MIS[[#This Row],[LTP]]*MIS[[#This Row],[OrderQuantity]]</f>
        <v>356</v>
      </c>
      <c r="AG11685">
        <f>IF(MIS[[#This Row],[OrderSide]]="SELL",MIS[[#This Row],[VALUE]]-MIS[[#This Row],[LIVE_VALUE]],MIS[[#This Row],[LIVE_VALUE]]-MIS[[#This Row],[VALUE]])</f>
        <v>-15</v>
      </c>
      <c r="AH11685" t="str" cm="1">
        <f t="array" ref="AH11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5" t="str">
        <f>MIS[[#This Row],[TRADING SYMBOL]]</f>
        <v>SENSEX2552084800CE</v>
      </c>
      <c r="AJ11685" t="str">
        <f>IF(RIGHT(MIS[[#This Row],[Main/Hedge]],4)="MAIN","MAIN","HEDGE")</f>
        <v>HEDGE</v>
      </c>
      <c r="AK11685" t="str" cm="1">
        <f t="array" ref="AK11685">_xlfn._xlws.FILTER(Table4[Column1],ISNUMBER(SEARCH(Table4[Column1],MIS[[#This Row],[OrderUniqueIdentifier]])),"")</f>
        <v>XYT</v>
      </c>
    </row>
    <row r="11686" spans="1:37" x14ac:dyDescent="0.2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>
        <f>_xlfn.XLOOKUP(MIS[[#This Row],[TRADING SYMBOL]],[1]Sheet1!$D:$D,[1]Sheet1!$C:$C)</f>
        <v>17.8</v>
      </c>
      <c r="AE11686">
        <f>MIS[[#This Row],[OrderAverageTradedPrice]]*MIS[[#This Row],[OrderQuantity]]</f>
        <v>1015.9999999999981</v>
      </c>
      <c r="AF11686">
        <f>MIS[[#This Row],[LTP]]*MIS[[#This Row],[OrderQuantity]]</f>
        <v>1068</v>
      </c>
      <c r="AG11686">
        <f>IF(MIS[[#This Row],[OrderSide]]="SELL",MIS[[#This Row],[VALUE]]-MIS[[#This Row],[LIVE_VALUE]],MIS[[#This Row],[LIVE_VALUE]]-MIS[[#This Row],[VALUE]])</f>
        <v>-52.000000000001933</v>
      </c>
      <c r="AH11686" t="str" cm="1">
        <f t="array" ref="AH11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6" t="str">
        <f>MIS[[#This Row],[TRADING SYMBOL]]</f>
        <v>SENSEX2552084800CE</v>
      </c>
      <c r="AJ11686" t="str">
        <f>IF(RIGHT(MIS[[#This Row],[Main/Hedge]],4)="MAIN","MAIN","HEDGE")</f>
        <v>HEDGE</v>
      </c>
      <c r="AK11686" t="str" cm="1">
        <f t="array" ref="AK11686">_xlfn._xlws.FILTER(Table4[Column1],ISNUMBER(SEARCH(Table4[Column1],MIS[[#This Row],[OrderUniqueIdentifier]])),"")</f>
        <v>XYT</v>
      </c>
    </row>
    <row r="11687" spans="1:37" x14ac:dyDescent="0.2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>
        <f>_xlfn.XLOOKUP(MIS[[#This Row],[TRADING SYMBOL]],[1]Sheet1!$D:$D,[1]Sheet1!$C:$C)</f>
        <v>17.8</v>
      </c>
      <c r="AE11687">
        <f>MIS[[#This Row],[OrderAverageTradedPrice]]*MIS[[#This Row],[OrderQuantity]]</f>
        <v>343</v>
      </c>
      <c r="AF11687">
        <f>MIS[[#This Row],[LTP]]*MIS[[#This Row],[OrderQuantity]]</f>
        <v>356</v>
      </c>
      <c r="AG11687">
        <f>IF(MIS[[#This Row],[OrderSide]]="SELL",MIS[[#This Row],[VALUE]]-MIS[[#This Row],[LIVE_VALUE]],MIS[[#This Row],[LIVE_VALUE]]-MIS[[#This Row],[VALUE]])</f>
        <v>-13</v>
      </c>
      <c r="AH11687" t="str" cm="1">
        <f t="array" ref="AH11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7" t="str">
        <f>MIS[[#This Row],[TRADING SYMBOL]]</f>
        <v>SENSEX2552084800CE</v>
      </c>
      <c r="AJ11687" t="str">
        <f>IF(RIGHT(MIS[[#This Row],[Main/Hedge]],4)="MAIN","MAIN","HEDGE")</f>
        <v>HEDGE</v>
      </c>
      <c r="AK11687" t="str" cm="1">
        <f t="array" ref="AK11687">_xlfn._xlws.FILTER(Table4[Column1],ISNUMBER(SEARCH(Table4[Column1],MIS[[#This Row],[OrderUniqueIdentifier]])),"")</f>
        <v>XYT</v>
      </c>
    </row>
    <row r="11688" spans="1:37" x14ac:dyDescent="0.2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>
        <f>_xlfn.XLOOKUP(MIS[[#This Row],[TRADING SYMBOL]],[1]Sheet1!$D:$D,[1]Sheet1!$C:$C)</f>
        <v>17.8</v>
      </c>
      <c r="AE11688">
        <f>MIS[[#This Row],[OrderAverageTradedPrice]]*MIS[[#This Row],[OrderQuantity]]</f>
        <v>1695</v>
      </c>
      <c r="AF11688">
        <f>MIS[[#This Row],[LTP]]*MIS[[#This Row],[OrderQuantity]]</f>
        <v>1780</v>
      </c>
      <c r="AG11688">
        <f>IF(MIS[[#This Row],[OrderSide]]="SELL",MIS[[#This Row],[VALUE]]-MIS[[#This Row],[LIVE_VALUE]],MIS[[#This Row],[LIVE_VALUE]]-MIS[[#This Row],[VALUE]])</f>
        <v>-85</v>
      </c>
      <c r="AH11688" t="str" cm="1">
        <f t="array" ref="AH11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8" t="str">
        <f>MIS[[#This Row],[TRADING SYMBOL]]</f>
        <v>SENSEX2552084800CE</v>
      </c>
      <c r="AJ11688" t="str">
        <f>IF(RIGHT(MIS[[#This Row],[Main/Hedge]],4)="MAIN","MAIN","HEDGE")</f>
        <v>HEDGE</v>
      </c>
      <c r="AK11688" t="str" cm="1">
        <f t="array" ref="AK11688">_xlfn._xlws.FILTER(Table4[Column1],ISNUMBER(SEARCH(Table4[Column1],MIS[[#This Row],[OrderUniqueIdentifier]])),"")</f>
        <v>XYT</v>
      </c>
    </row>
    <row r="11689" spans="1:37" x14ac:dyDescent="0.2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>
        <f>_xlfn.XLOOKUP(MIS[[#This Row],[TRADING SYMBOL]],[1]Sheet1!$D:$D,[1]Sheet1!$C:$C)</f>
        <v>17.8</v>
      </c>
      <c r="AE11689">
        <f>MIS[[#This Row],[OrderAverageTradedPrice]]*MIS[[#This Row],[OrderQuantity]]</f>
        <v>682</v>
      </c>
      <c r="AF11689">
        <f>MIS[[#This Row],[LTP]]*MIS[[#This Row],[OrderQuantity]]</f>
        <v>712</v>
      </c>
      <c r="AG11689">
        <f>IF(MIS[[#This Row],[OrderSide]]="SELL",MIS[[#This Row],[VALUE]]-MIS[[#This Row],[LIVE_VALUE]],MIS[[#This Row],[LIVE_VALUE]]-MIS[[#This Row],[VALUE]])</f>
        <v>-30</v>
      </c>
      <c r="AH11689" t="str" cm="1">
        <f t="array" ref="AH11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89" t="str">
        <f>MIS[[#This Row],[TRADING SYMBOL]]</f>
        <v>SENSEX2552084800CE</v>
      </c>
      <c r="AJ11689" t="str">
        <f>IF(RIGHT(MIS[[#This Row],[Main/Hedge]],4)="MAIN","MAIN","HEDGE")</f>
        <v>HEDGE</v>
      </c>
      <c r="AK11689" t="str" cm="1">
        <f t="array" ref="AK11689">_xlfn._xlws.FILTER(Table4[Column1],ISNUMBER(SEARCH(Table4[Column1],MIS[[#This Row],[OrderUniqueIdentifier]])),"")</f>
        <v>XYT</v>
      </c>
    </row>
    <row r="11690" spans="1:37" x14ac:dyDescent="0.2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>
        <f>_xlfn.XLOOKUP(MIS[[#This Row],[TRADING SYMBOL]],[1]Sheet1!$D:$D,[1]Sheet1!$C:$C)</f>
        <v>17.8</v>
      </c>
      <c r="AE11690">
        <f>MIS[[#This Row],[OrderAverageTradedPrice]]*MIS[[#This Row],[OrderQuantity]]</f>
        <v>1368</v>
      </c>
      <c r="AF11690">
        <f>MIS[[#This Row],[LTP]]*MIS[[#This Row],[OrderQuantity]]</f>
        <v>1424</v>
      </c>
      <c r="AG11690">
        <f>IF(MIS[[#This Row],[OrderSide]]="SELL",MIS[[#This Row],[VALUE]]-MIS[[#This Row],[LIVE_VALUE]],MIS[[#This Row],[LIVE_VALUE]]-MIS[[#This Row],[VALUE]])</f>
        <v>-56</v>
      </c>
      <c r="AH11690" t="str" cm="1">
        <f t="array" ref="AH11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0" t="str">
        <f>MIS[[#This Row],[TRADING SYMBOL]]</f>
        <v>SENSEX2552084800CE</v>
      </c>
      <c r="AJ11690" t="str">
        <f>IF(RIGHT(MIS[[#This Row],[Main/Hedge]],4)="MAIN","MAIN","HEDGE")</f>
        <v>HEDGE</v>
      </c>
      <c r="AK11690" t="str" cm="1">
        <f t="array" ref="AK11690">_xlfn._xlws.FILTER(Table4[Column1],ISNUMBER(SEARCH(Table4[Column1],MIS[[#This Row],[OrderUniqueIdentifier]])),"")</f>
        <v>XYT</v>
      </c>
    </row>
    <row r="11691" spans="1:37" x14ac:dyDescent="0.2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>
        <f>_xlfn.XLOOKUP(MIS[[#This Row],[TRADING SYMBOL]],[1]Sheet1!$D:$D,[1]Sheet1!$C:$C)</f>
        <v>17.8</v>
      </c>
      <c r="AE11691">
        <f>MIS[[#This Row],[OrderAverageTradedPrice]]*MIS[[#This Row],[OrderQuantity]]</f>
        <v>344</v>
      </c>
      <c r="AF11691">
        <f>MIS[[#This Row],[LTP]]*MIS[[#This Row],[OrderQuantity]]</f>
        <v>356</v>
      </c>
      <c r="AG11691">
        <f>IF(MIS[[#This Row],[OrderSide]]="SELL",MIS[[#This Row],[VALUE]]-MIS[[#This Row],[LIVE_VALUE]],MIS[[#This Row],[LIVE_VALUE]]-MIS[[#This Row],[VALUE]])</f>
        <v>-12</v>
      </c>
      <c r="AH11691" t="str" cm="1">
        <f t="array" ref="AH11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1" t="str">
        <f>MIS[[#This Row],[TRADING SYMBOL]]</f>
        <v>SENSEX2552084800CE</v>
      </c>
      <c r="AJ11691" t="str">
        <f>IF(RIGHT(MIS[[#This Row],[Main/Hedge]],4)="MAIN","MAIN","HEDGE")</f>
        <v>HEDGE</v>
      </c>
      <c r="AK11691" t="str" cm="1">
        <f t="array" ref="AK11691">_xlfn._xlws.FILTER(Table4[Column1],ISNUMBER(SEARCH(Table4[Column1],MIS[[#This Row],[OrderUniqueIdentifier]])),"")</f>
        <v>XYT</v>
      </c>
    </row>
    <row r="11692" spans="1:37" x14ac:dyDescent="0.2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>
        <f>_xlfn.XLOOKUP(MIS[[#This Row],[TRADING SYMBOL]],[1]Sheet1!$D:$D,[1]Sheet1!$C:$C)</f>
        <v>17.8</v>
      </c>
      <c r="AE11692">
        <f>MIS[[#This Row],[OrderAverageTradedPrice]]*MIS[[#This Row],[OrderQuantity]]</f>
        <v>344</v>
      </c>
      <c r="AF11692">
        <f>MIS[[#This Row],[LTP]]*MIS[[#This Row],[OrderQuantity]]</f>
        <v>356</v>
      </c>
      <c r="AG11692">
        <f>IF(MIS[[#This Row],[OrderSide]]="SELL",MIS[[#This Row],[VALUE]]-MIS[[#This Row],[LIVE_VALUE]],MIS[[#This Row],[LIVE_VALUE]]-MIS[[#This Row],[VALUE]])</f>
        <v>-12</v>
      </c>
      <c r="AH11692" t="str" cm="1">
        <f t="array" ref="AH11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2" t="str">
        <f>MIS[[#This Row],[TRADING SYMBOL]]</f>
        <v>SENSEX2552084800CE</v>
      </c>
      <c r="AJ11692" t="str">
        <f>IF(RIGHT(MIS[[#This Row],[Main/Hedge]],4)="MAIN","MAIN","HEDGE")</f>
        <v>HEDGE</v>
      </c>
      <c r="AK11692" t="str" cm="1">
        <f t="array" ref="AK11692">_xlfn._xlws.FILTER(Table4[Column1],ISNUMBER(SEARCH(Table4[Column1],MIS[[#This Row],[OrderUniqueIdentifier]])),"")</f>
        <v>XYT</v>
      </c>
    </row>
    <row r="11693" spans="1:37" x14ac:dyDescent="0.2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>
        <f>_xlfn.XLOOKUP(MIS[[#This Row],[TRADING SYMBOL]],[1]Sheet1!$D:$D,[1]Sheet1!$C:$C)</f>
        <v>17.8</v>
      </c>
      <c r="AE11693">
        <f>MIS[[#This Row],[OrderAverageTradedPrice]]*MIS[[#This Row],[OrderQuantity]]</f>
        <v>344</v>
      </c>
      <c r="AF11693">
        <f>MIS[[#This Row],[LTP]]*MIS[[#This Row],[OrderQuantity]]</f>
        <v>356</v>
      </c>
      <c r="AG11693">
        <f>IF(MIS[[#This Row],[OrderSide]]="SELL",MIS[[#This Row],[VALUE]]-MIS[[#This Row],[LIVE_VALUE]],MIS[[#This Row],[LIVE_VALUE]]-MIS[[#This Row],[VALUE]])</f>
        <v>-12</v>
      </c>
      <c r="AH11693" t="str" cm="1">
        <f t="array" ref="AH11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3" t="str">
        <f>MIS[[#This Row],[TRADING SYMBOL]]</f>
        <v>SENSEX2552084800CE</v>
      </c>
      <c r="AJ11693" t="str">
        <f>IF(RIGHT(MIS[[#This Row],[Main/Hedge]],4)="MAIN","MAIN","HEDGE")</f>
        <v>HEDGE</v>
      </c>
      <c r="AK11693" t="str" cm="1">
        <f t="array" ref="AK11693">_xlfn._xlws.FILTER(Table4[Column1],ISNUMBER(SEARCH(Table4[Column1],MIS[[#This Row],[OrderUniqueIdentifier]])),"")</f>
        <v>XYT</v>
      </c>
    </row>
    <row r="11694" spans="1:37" x14ac:dyDescent="0.2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>
        <f>_xlfn.XLOOKUP(MIS[[#This Row],[TRADING SYMBOL]],[1]Sheet1!$D:$D,[1]Sheet1!$C:$C)</f>
        <v>17.8</v>
      </c>
      <c r="AE11694">
        <f>MIS[[#This Row],[OrderAverageTradedPrice]]*MIS[[#This Row],[OrderQuantity]]</f>
        <v>341</v>
      </c>
      <c r="AF11694">
        <f>MIS[[#This Row],[LTP]]*MIS[[#This Row],[OrderQuantity]]</f>
        <v>356</v>
      </c>
      <c r="AG11694">
        <f>IF(MIS[[#This Row],[OrderSide]]="SELL",MIS[[#This Row],[VALUE]]-MIS[[#This Row],[LIVE_VALUE]],MIS[[#This Row],[LIVE_VALUE]]-MIS[[#This Row],[VALUE]])</f>
        <v>-15</v>
      </c>
      <c r="AH11694" t="str" cm="1">
        <f t="array" ref="AH11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4" t="str">
        <f>MIS[[#This Row],[TRADING SYMBOL]]</f>
        <v>SENSEX2552084800CE</v>
      </c>
      <c r="AJ11694" t="str">
        <f>IF(RIGHT(MIS[[#This Row],[Main/Hedge]],4)="MAIN","MAIN","HEDGE")</f>
        <v>HEDGE</v>
      </c>
      <c r="AK11694" t="str" cm="1">
        <f t="array" ref="AK11694">_xlfn._xlws.FILTER(Table4[Column1],ISNUMBER(SEARCH(Table4[Column1],MIS[[#This Row],[OrderUniqueIdentifier]])),"")</f>
        <v>XYT</v>
      </c>
    </row>
    <row r="11695" spans="1:37" x14ac:dyDescent="0.2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>
        <f>_xlfn.XLOOKUP(MIS[[#This Row],[TRADING SYMBOL]],[1]Sheet1!$D:$D,[1]Sheet1!$C:$C)</f>
        <v>17.8</v>
      </c>
      <c r="AE11695">
        <f>MIS[[#This Row],[OrderAverageTradedPrice]]*MIS[[#This Row],[OrderQuantity]]</f>
        <v>341</v>
      </c>
      <c r="AF11695">
        <f>MIS[[#This Row],[LTP]]*MIS[[#This Row],[OrderQuantity]]</f>
        <v>356</v>
      </c>
      <c r="AG11695">
        <f>IF(MIS[[#This Row],[OrderSide]]="SELL",MIS[[#This Row],[VALUE]]-MIS[[#This Row],[LIVE_VALUE]],MIS[[#This Row],[LIVE_VALUE]]-MIS[[#This Row],[VALUE]])</f>
        <v>-15</v>
      </c>
      <c r="AH11695" t="str" cm="1">
        <f t="array" ref="AH11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5" t="str">
        <f>MIS[[#This Row],[TRADING SYMBOL]]</f>
        <v>SENSEX2552084800CE</v>
      </c>
      <c r="AJ11695" t="str">
        <f>IF(RIGHT(MIS[[#This Row],[Main/Hedge]],4)="MAIN","MAIN","HEDGE")</f>
        <v>HEDGE</v>
      </c>
      <c r="AK11695" t="str" cm="1">
        <f t="array" ref="AK11695">_xlfn._xlws.FILTER(Table4[Column1],ISNUMBER(SEARCH(Table4[Column1],MIS[[#This Row],[OrderUniqueIdentifier]])),"")</f>
        <v>XYT</v>
      </c>
    </row>
    <row r="11696" spans="1:37" x14ac:dyDescent="0.2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>
        <f>_xlfn.XLOOKUP(MIS[[#This Row],[TRADING SYMBOL]],[1]Sheet1!$D:$D,[1]Sheet1!$C:$C)</f>
        <v>17.8</v>
      </c>
      <c r="AE11696">
        <f>MIS[[#This Row],[OrderAverageTradedPrice]]*MIS[[#This Row],[OrderQuantity]]</f>
        <v>339</v>
      </c>
      <c r="AF11696">
        <f>MIS[[#This Row],[LTP]]*MIS[[#This Row],[OrderQuantity]]</f>
        <v>356</v>
      </c>
      <c r="AG11696">
        <f>IF(MIS[[#This Row],[OrderSide]]="SELL",MIS[[#This Row],[VALUE]]-MIS[[#This Row],[LIVE_VALUE]],MIS[[#This Row],[LIVE_VALUE]]-MIS[[#This Row],[VALUE]])</f>
        <v>-17</v>
      </c>
      <c r="AH11696" t="str" cm="1">
        <f t="array" ref="AH11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6" t="str">
        <f>MIS[[#This Row],[TRADING SYMBOL]]</f>
        <v>SENSEX2552084800CE</v>
      </c>
      <c r="AJ11696" t="str">
        <f>IF(RIGHT(MIS[[#This Row],[Main/Hedge]],4)="MAIN","MAIN","HEDGE")</f>
        <v>HEDGE</v>
      </c>
      <c r="AK11696" t="str" cm="1">
        <f t="array" ref="AK11696">_xlfn._xlws.FILTER(Table4[Column1],ISNUMBER(SEARCH(Table4[Column1],MIS[[#This Row],[OrderUniqueIdentifier]])),"")</f>
        <v>XYT</v>
      </c>
    </row>
    <row r="11697" spans="1:37" x14ac:dyDescent="0.2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>
        <f>_xlfn.XLOOKUP(MIS[[#This Row],[TRADING SYMBOL]],[1]Sheet1!$D:$D,[1]Sheet1!$C:$C)</f>
        <v>17.8</v>
      </c>
      <c r="AE11697">
        <f>MIS[[#This Row],[OrderAverageTradedPrice]]*MIS[[#This Row],[OrderQuantity]]</f>
        <v>339</v>
      </c>
      <c r="AF11697">
        <f>MIS[[#This Row],[LTP]]*MIS[[#This Row],[OrderQuantity]]</f>
        <v>356</v>
      </c>
      <c r="AG11697">
        <f>IF(MIS[[#This Row],[OrderSide]]="SELL",MIS[[#This Row],[VALUE]]-MIS[[#This Row],[LIVE_VALUE]],MIS[[#This Row],[LIVE_VALUE]]-MIS[[#This Row],[VALUE]])</f>
        <v>-17</v>
      </c>
      <c r="AH11697" t="str" cm="1">
        <f t="array" ref="AH11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7" t="str">
        <f>MIS[[#This Row],[TRADING SYMBOL]]</f>
        <v>SENSEX2552084800CE</v>
      </c>
      <c r="AJ11697" t="str">
        <f>IF(RIGHT(MIS[[#This Row],[Main/Hedge]],4)="MAIN","MAIN","HEDGE")</f>
        <v>HEDGE</v>
      </c>
      <c r="AK11697" t="str" cm="1">
        <f t="array" ref="AK11697">_xlfn._xlws.FILTER(Table4[Column1],ISNUMBER(SEARCH(Table4[Column1],MIS[[#This Row],[OrderUniqueIdentifier]])),"")</f>
        <v>XYT</v>
      </c>
    </row>
    <row r="11698" spans="1:37" x14ac:dyDescent="0.2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>
        <f>_xlfn.XLOOKUP(MIS[[#This Row],[TRADING SYMBOL]],[1]Sheet1!$D:$D,[1]Sheet1!$C:$C)</f>
        <v>17.8</v>
      </c>
      <c r="AE11698">
        <f>MIS[[#This Row],[OrderAverageTradedPrice]]*MIS[[#This Row],[OrderQuantity]]</f>
        <v>688</v>
      </c>
      <c r="AF11698">
        <f>MIS[[#This Row],[LTP]]*MIS[[#This Row],[OrderQuantity]]</f>
        <v>712</v>
      </c>
      <c r="AG11698">
        <f>IF(MIS[[#This Row],[OrderSide]]="SELL",MIS[[#This Row],[VALUE]]-MIS[[#This Row],[LIVE_VALUE]],MIS[[#This Row],[LIVE_VALUE]]-MIS[[#This Row],[VALUE]])</f>
        <v>-24</v>
      </c>
      <c r="AH11698" t="str" cm="1">
        <f t="array" ref="AH11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8" t="str">
        <f>MIS[[#This Row],[TRADING SYMBOL]]</f>
        <v>SENSEX2552084800CE</v>
      </c>
      <c r="AJ11698" t="str">
        <f>IF(RIGHT(MIS[[#This Row],[Main/Hedge]],4)="MAIN","MAIN","HEDGE")</f>
        <v>HEDGE</v>
      </c>
      <c r="AK11698" t="str" cm="1">
        <f t="array" ref="AK11698">_xlfn._xlws.FILTER(Table4[Column1],ISNUMBER(SEARCH(Table4[Column1],MIS[[#This Row],[OrderUniqueIdentifier]])),"")</f>
        <v>XYT</v>
      </c>
    </row>
    <row r="11699" spans="1:37" x14ac:dyDescent="0.2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>
        <f>_xlfn.XLOOKUP(MIS[[#This Row],[TRADING SYMBOL]],[1]Sheet1!$D:$D,[1]Sheet1!$C:$C)</f>
        <v>17.8</v>
      </c>
      <c r="AE11699">
        <f>MIS[[#This Row],[OrderAverageTradedPrice]]*MIS[[#This Row],[OrderQuantity]]</f>
        <v>340</v>
      </c>
      <c r="AF11699">
        <f>MIS[[#This Row],[LTP]]*MIS[[#This Row],[OrderQuantity]]</f>
        <v>356</v>
      </c>
      <c r="AG11699">
        <f>IF(MIS[[#This Row],[OrderSide]]="SELL",MIS[[#This Row],[VALUE]]-MIS[[#This Row],[LIVE_VALUE]],MIS[[#This Row],[LIVE_VALUE]]-MIS[[#This Row],[VALUE]])</f>
        <v>-16</v>
      </c>
      <c r="AH11699" t="str" cm="1">
        <f t="array" ref="AH11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99" t="str">
        <f>MIS[[#This Row],[TRADING SYMBOL]]</f>
        <v>SENSEX2552084800CE</v>
      </c>
      <c r="AJ11699" t="str">
        <f>IF(RIGHT(MIS[[#This Row],[Main/Hedge]],4)="MAIN","MAIN","HEDGE")</f>
        <v>HEDGE</v>
      </c>
      <c r="AK11699" t="str" cm="1">
        <f t="array" ref="AK11699">_xlfn._xlws.FILTER(Table4[Column1],ISNUMBER(SEARCH(Table4[Column1],MIS[[#This Row],[OrderUniqueIdentifier]])),"")</f>
        <v>XYT</v>
      </c>
    </row>
    <row r="11700" spans="1:37" x14ac:dyDescent="0.2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>
        <f>_xlfn.XLOOKUP(MIS[[#This Row],[TRADING SYMBOL]],[1]Sheet1!$D:$D,[1]Sheet1!$C:$C)</f>
        <v>17.8</v>
      </c>
      <c r="AE11700">
        <f>MIS[[#This Row],[OrderAverageTradedPrice]]*MIS[[#This Row],[OrderQuantity]]</f>
        <v>339</v>
      </c>
      <c r="AF11700">
        <f>MIS[[#This Row],[LTP]]*MIS[[#This Row],[OrderQuantity]]</f>
        <v>356</v>
      </c>
      <c r="AG11700">
        <f>IF(MIS[[#This Row],[OrderSide]]="SELL",MIS[[#This Row],[VALUE]]-MIS[[#This Row],[LIVE_VALUE]],MIS[[#This Row],[LIVE_VALUE]]-MIS[[#This Row],[VALUE]])</f>
        <v>-17</v>
      </c>
      <c r="AH11700" t="str" cm="1">
        <f t="array" ref="AH11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0" t="str">
        <f>MIS[[#This Row],[TRADING SYMBOL]]</f>
        <v>SENSEX2552084800CE</v>
      </c>
      <c r="AJ11700" t="str">
        <f>IF(RIGHT(MIS[[#This Row],[Main/Hedge]],4)="MAIN","MAIN","HEDGE")</f>
        <v>HEDGE</v>
      </c>
      <c r="AK11700" t="str" cm="1">
        <f t="array" ref="AK11700">_xlfn._xlws.FILTER(Table4[Column1],ISNUMBER(SEARCH(Table4[Column1],MIS[[#This Row],[OrderUniqueIdentifier]])),"")</f>
        <v>XYT</v>
      </c>
    </row>
    <row r="11701" spans="1:37" x14ac:dyDescent="0.2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>
        <f>_xlfn.XLOOKUP(MIS[[#This Row],[TRADING SYMBOL]],[1]Sheet1!$D:$D,[1]Sheet1!$C:$C)</f>
        <v>17.8</v>
      </c>
      <c r="AE11701">
        <f>MIS[[#This Row],[OrderAverageTradedPrice]]*MIS[[#This Row],[OrderQuantity]]</f>
        <v>341</v>
      </c>
      <c r="AF11701">
        <f>MIS[[#This Row],[LTP]]*MIS[[#This Row],[OrderQuantity]]</f>
        <v>356</v>
      </c>
      <c r="AG11701">
        <f>IF(MIS[[#This Row],[OrderSide]]="SELL",MIS[[#This Row],[VALUE]]-MIS[[#This Row],[LIVE_VALUE]],MIS[[#This Row],[LIVE_VALUE]]-MIS[[#This Row],[VALUE]])</f>
        <v>-15</v>
      </c>
      <c r="AH11701" t="str" cm="1">
        <f t="array" ref="AH11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1" t="str">
        <f>MIS[[#This Row],[TRADING SYMBOL]]</f>
        <v>SENSEX2552084800CE</v>
      </c>
      <c r="AJ11701" t="str">
        <f>IF(RIGHT(MIS[[#This Row],[Main/Hedge]],4)="MAIN","MAIN","HEDGE")</f>
        <v>HEDGE</v>
      </c>
      <c r="AK11701" t="str" cm="1">
        <f t="array" ref="AK11701">_xlfn._xlws.FILTER(Table4[Column1],ISNUMBER(SEARCH(Table4[Column1],MIS[[#This Row],[OrderUniqueIdentifier]])),"")</f>
        <v>XYT</v>
      </c>
    </row>
    <row r="11702" spans="1:37" x14ac:dyDescent="0.2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>
        <f>_xlfn.XLOOKUP(MIS[[#This Row],[TRADING SYMBOL]],[1]Sheet1!$D:$D,[1]Sheet1!$C:$C)</f>
        <v>17.8</v>
      </c>
      <c r="AE11702">
        <f>MIS[[#This Row],[OrderAverageTradedPrice]]*MIS[[#This Row],[OrderQuantity]]</f>
        <v>682</v>
      </c>
      <c r="AF11702">
        <f>MIS[[#This Row],[LTP]]*MIS[[#This Row],[OrderQuantity]]</f>
        <v>712</v>
      </c>
      <c r="AG11702">
        <f>IF(MIS[[#This Row],[OrderSide]]="SELL",MIS[[#This Row],[VALUE]]-MIS[[#This Row],[LIVE_VALUE]],MIS[[#This Row],[LIVE_VALUE]]-MIS[[#This Row],[VALUE]])</f>
        <v>-30</v>
      </c>
      <c r="AH11702" t="str" cm="1">
        <f t="array" ref="AH11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2" t="str">
        <f>MIS[[#This Row],[TRADING SYMBOL]]</f>
        <v>SENSEX2552084800CE</v>
      </c>
      <c r="AJ11702" t="str">
        <f>IF(RIGHT(MIS[[#This Row],[Main/Hedge]],4)="MAIN","MAIN","HEDGE")</f>
        <v>HEDGE</v>
      </c>
      <c r="AK11702" t="str" cm="1">
        <f t="array" ref="AK11702">_xlfn._xlws.FILTER(Table4[Column1],ISNUMBER(SEARCH(Table4[Column1],MIS[[#This Row],[OrderUniqueIdentifier]])),"")</f>
        <v>XYT</v>
      </c>
    </row>
    <row r="11703" spans="1:37" x14ac:dyDescent="0.2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>
        <f>_xlfn.XLOOKUP(MIS[[#This Row],[TRADING SYMBOL]],[1]Sheet1!$D:$D,[1]Sheet1!$C:$C)</f>
        <v>17.8</v>
      </c>
      <c r="AE11703">
        <f>MIS[[#This Row],[OrderAverageTradedPrice]]*MIS[[#This Row],[OrderQuantity]]</f>
        <v>686</v>
      </c>
      <c r="AF11703">
        <f>MIS[[#This Row],[LTP]]*MIS[[#This Row],[OrderQuantity]]</f>
        <v>712</v>
      </c>
      <c r="AG11703">
        <f>IF(MIS[[#This Row],[OrderSide]]="SELL",MIS[[#This Row],[VALUE]]-MIS[[#This Row],[LIVE_VALUE]],MIS[[#This Row],[LIVE_VALUE]]-MIS[[#This Row],[VALUE]])</f>
        <v>-26</v>
      </c>
      <c r="AH11703" t="str" cm="1">
        <f t="array" ref="AH11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3" t="str">
        <f>MIS[[#This Row],[TRADING SYMBOL]]</f>
        <v>SENSEX2552084800CE</v>
      </c>
      <c r="AJ11703" t="str">
        <f>IF(RIGHT(MIS[[#This Row],[Main/Hedge]],4)="MAIN","MAIN","HEDGE")</f>
        <v>HEDGE</v>
      </c>
      <c r="AK11703" t="str" cm="1">
        <f t="array" ref="AK11703">_xlfn._xlws.FILTER(Table4[Column1],ISNUMBER(SEARCH(Table4[Column1],MIS[[#This Row],[OrderUniqueIdentifier]])),"")</f>
        <v>XYT</v>
      </c>
    </row>
    <row r="11704" spans="1:37" x14ac:dyDescent="0.2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>
        <f>_xlfn.XLOOKUP(MIS[[#This Row],[TRADING SYMBOL]],[1]Sheet1!$D:$D,[1]Sheet1!$C:$C)</f>
        <v>17.8</v>
      </c>
      <c r="AE11704">
        <f>MIS[[#This Row],[OrderAverageTradedPrice]]*MIS[[#This Row],[OrderQuantity]]</f>
        <v>1017</v>
      </c>
      <c r="AF11704">
        <f>MIS[[#This Row],[LTP]]*MIS[[#This Row],[OrderQuantity]]</f>
        <v>1068</v>
      </c>
      <c r="AG11704">
        <f>IF(MIS[[#This Row],[OrderSide]]="SELL",MIS[[#This Row],[VALUE]]-MIS[[#This Row],[LIVE_VALUE]],MIS[[#This Row],[LIVE_VALUE]]-MIS[[#This Row],[VALUE]])</f>
        <v>-51</v>
      </c>
      <c r="AH11704" t="str" cm="1">
        <f t="array" ref="AH11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4" t="str">
        <f>MIS[[#This Row],[TRADING SYMBOL]]</f>
        <v>SENSEX2552084800CE</v>
      </c>
      <c r="AJ11704" t="str">
        <f>IF(RIGHT(MIS[[#This Row],[Main/Hedge]],4)="MAIN","MAIN","HEDGE")</f>
        <v>HEDGE</v>
      </c>
      <c r="AK11704" t="str" cm="1">
        <f t="array" ref="AK11704">_xlfn._xlws.FILTER(Table4[Column1],ISNUMBER(SEARCH(Table4[Column1],MIS[[#This Row],[OrderUniqueIdentifier]])),"")</f>
        <v>XYT</v>
      </c>
    </row>
    <row r="11705" spans="1:37" x14ac:dyDescent="0.2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>
        <f>_xlfn.XLOOKUP(MIS[[#This Row],[TRADING SYMBOL]],[1]Sheet1!$D:$D,[1]Sheet1!$C:$C)</f>
        <v>17.8</v>
      </c>
      <c r="AE11705">
        <f>MIS[[#This Row],[OrderAverageTradedPrice]]*MIS[[#This Row],[OrderQuantity]]</f>
        <v>339</v>
      </c>
      <c r="AF11705">
        <f>MIS[[#This Row],[LTP]]*MIS[[#This Row],[OrderQuantity]]</f>
        <v>356</v>
      </c>
      <c r="AG11705">
        <f>IF(MIS[[#This Row],[OrderSide]]="SELL",MIS[[#This Row],[VALUE]]-MIS[[#This Row],[LIVE_VALUE]],MIS[[#This Row],[LIVE_VALUE]]-MIS[[#This Row],[VALUE]])</f>
        <v>-17</v>
      </c>
      <c r="AH11705" t="str" cm="1">
        <f t="array" ref="AH11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5" t="str">
        <f>MIS[[#This Row],[TRADING SYMBOL]]</f>
        <v>SENSEX2552084800CE</v>
      </c>
      <c r="AJ11705" t="str">
        <f>IF(RIGHT(MIS[[#This Row],[Main/Hedge]],4)="MAIN","MAIN","HEDGE")</f>
        <v>HEDGE</v>
      </c>
      <c r="AK11705" t="str" cm="1">
        <f t="array" ref="AK11705">_xlfn._xlws.FILTER(Table4[Column1],ISNUMBER(SEARCH(Table4[Column1],MIS[[#This Row],[OrderUniqueIdentifier]])),"")</f>
        <v>XYT</v>
      </c>
    </row>
    <row r="11706" spans="1:37" x14ac:dyDescent="0.2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>
        <f>_xlfn.XLOOKUP(MIS[[#This Row],[TRADING SYMBOL]],[1]Sheet1!$D:$D,[1]Sheet1!$C:$C)</f>
        <v>17.8</v>
      </c>
      <c r="AE11706">
        <f>MIS[[#This Row],[OrderAverageTradedPrice]]*MIS[[#This Row],[OrderQuantity]]</f>
        <v>341</v>
      </c>
      <c r="AF11706">
        <f>MIS[[#This Row],[LTP]]*MIS[[#This Row],[OrderQuantity]]</f>
        <v>356</v>
      </c>
      <c r="AG11706">
        <f>IF(MIS[[#This Row],[OrderSide]]="SELL",MIS[[#This Row],[VALUE]]-MIS[[#This Row],[LIVE_VALUE]],MIS[[#This Row],[LIVE_VALUE]]-MIS[[#This Row],[VALUE]])</f>
        <v>-15</v>
      </c>
      <c r="AH11706" t="str" cm="1">
        <f t="array" ref="AH11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6" t="str">
        <f>MIS[[#This Row],[TRADING SYMBOL]]</f>
        <v>SENSEX2552084800CE</v>
      </c>
      <c r="AJ11706" t="str">
        <f>IF(RIGHT(MIS[[#This Row],[Main/Hedge]],4)="MAIN","MAIN","HEDGE")</f>
        <v>HEDGE</v>
      </c>
      <c r="AK11706" t="str" cm="1">
        <f t="array" ref="AK11706">_xlfn._xlws.FILTER(Table4[Column1],ISNUMBER(SEARCH(Table4[Column1],MIS[[#This Row],[OrderUniqueIdentifier]])),"")</f>
        <v>XYT</v>
      </c>
    </row>
    <row r="11707" spans="1:37" x14ac:dyDescent="0.2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>
        <f>_xlfn.XLOOKUP(MIS[[#This Row],[TRADING SYMBOL]],[1]Sheet1!$D:$D,[1]Sheet1!$C:$C)</f>
        <v>17.8</v>
      </c>
      <c r="AE11707">
        <f>MIS[[#This Row],[OrderAverageTradedPrice]]*MIS[[#This Row],[OrderQuantity]]</f>
        <v>341</v>
      </c>
      <c r="AF11707">
        <f>MIS[[#This Row],[LTP]]*MIS[[#This Row],[OrderQuantity]]</f>
        <v>356</v>
      </c>
      <c r="AG11707">
        <f>IF(MIS[[#This Row],[OrderSide]]="SELL",MIS[[#This Row],[VALUE]]-MIS[[#This Row],[LIVE_VALUE]],MIS[[#This Row],[LIVE_VALUE]]-MIS[[#This Row],[VALUE]])</f>
        <v>-15</v>
      </c>
      <c r="AH11707" t="str" cm="1">
        <f t="array" ref="AH11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7" t="str">
        <f>MIS[[#This Row],[TRADING SYMBOL]]</f>
        <v>SENSEX2552084800CE</v>
      </c>
      <c r="AJ11707" t="str">
        <f>IF(RIGHT(MIS[[#This Row],[Main/Hedge]],4)="MAIN","MAIN","HEDGE")</f>
        <v>HEDGE</v>
      </c>
      <c r="AK11707" t="str" cm="1">
        <f t="array" ref="AK11707">_xlfn._xlws.FILTER(Table4[Column1],ISNUMBER(SEARCH(Table4[Column1],MIS[[#This Row],[OrderUniqueIdentifier]])),"")</f>
        <v>XYT</v>
      </c>
    </row>
    <row r="11708" spans="1:37" x14ac:dyDescent="0.2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>
        <f>_xlfn.XLOOKUP(MIS[[#This Row],[TRADING SYMBOL]],[1]Sheet1!$D:$D,[1]Sheet1!$C:$C)</f>
        <v>17.8</v>
      </c>
      <c r="AE11708">
        <f>MIS[[#This Row],[OrderAverageTradedPrice]]*MIS[[#This Row],[OrderQuantity]]</f>
        <v>682</v>
      </c>
      <c r="AF11708">
        <f>MIS[[#This Row],[LTP]]*MIS[[#This Row],[OrderQuantity]]</f>
        <v>712</v>
      </c>
      <c r="AG11708">
        <f>IF(MIS[[#This Row],[OrderSide]]="SELL",MIS[[#This Row],[VALUE]]-MIS[[#This Row],[LIVE_VALUE]],MIS[[#This Row],[LIVE_VALUE]]-MIS[[#This Row],[VALUE]])</f>
        <v>-30</v>
      </c>
      <c r="AH11708" t="str" cm="1">
        <f t="array" ref="AH11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8" t="str">
        <f>MIS[[#This Row],[TRADING SYMBOL]]</f>
        <v>SENSEX2552084800CE</v>
      </c>
      <c r="AJ11708" t="str">
        <f>IF(RIGHT(MIS[[#This Row],[Main/Hedge]],4)="MAIN","MAIN","HEDGE")</f>
        <v>HEDGE</v>
      </c>
      <c r="AK11708" t="str" cm="1">
        <f t="array" ref="AK11708">_xlfn._xlws.FILTER(Table4[Column1],ISNUMBER(SEARCH(Table4[Column1],MIS[[#This Row],[OrderUniqueIdentifier]])),"")</f>
        <v>XYT</v>
      </c>
    </row>
    <row r="11709" spans="1:37" x14ac:dyDescent="0.2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>
        <f>_xlfn.XLOOKUP(MIS[[#This Row],[TRADING SYMBOL]],[1]Sheet1!$D:$D,[1]Sheet1!$C:$C)</f>
        <v>17.8</v>
      </c>
      <c r="AE11709">
        <f>MIS[[#This Row],[OrderAverageTradedPrice]]*MIS[[#This Row],[OrderQuantity]]</f>
        <v>344</v>
      </c>
      <c r="AF11709">
        <f>MIS[[#This Row],[LTP]]*MIS[[#This Row],[OrderQuantity]]</f>
        <v>356</v>
      </c>
      <c r="AG11709">
        <f>IF(MIS[[#This Row],[OrderSide]]="SELL",MIS[[#This Row],[VALUE]]-MIS[[#This Row],[LIVE_VALUE]],MIS[[#This Row],[LIVE_VALUE]]-MIS[[#This Row],[VALUE]])</f>
        <v>-12</v>
      </c>
      <c r="AH11709" t="str" cm="1">
        <f t="array" ref="AH11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09" t="str">
        <f>MIS[[#This Row],[TRADING SYMBOL]]</f>
        <v>SENSEX2552084800CE</v>
      </c>
      <c r="AJ11709" t="str">
        <f>IF(RIGHT(MIS[[#This Row],[Main/Hedge]],4)="MAIN","MAIN","HEDGE")</f>
        <v>HEDGE</v>
      </c>
      <c r="AK11709" t="str" cm="1">
        <f t="array" ref="AK11709">_xlfn._xlws.FILTER(Table4[Column1],ISNUMBER(SEARCH(Table4[Column1],MIS[[#This Row],[OrderUniqueIdentifier]])),"")</f>
        <v>XYT</v>
      </c>
    </row>
    <row r="11710" spans="1:37" x14ac:dyDescent="0.2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>
        <f>_xlfn.XLOOKUP(MIS[[#This Row],[TRADING SYMBOL]],[1]Sheet1!$D:$D,[1]Sheet1!$C:$C)</f>
        <v>17.8</v>
      </c>
      <c r="AE11710">
        <f>MIS[[#This Row],[OrderAverageTradedPrice]]*MIS[[#This Row],[OrderQuantity]]</f>
        <v>1032</v>
      </c>
      <c r="AF11710">
        <f>MIS[[#This Row],[LTP]]*MIS[[#This Row],[OrderQuantity]]</f>
        <v>1068</v>
      </c>
      <c r="AG11710">
        <f>IF(MIS[[#This Row],[OrderSide]]="SELL",MIS[[#This Row],[VALUE]]-MIS[[#This Row],[LIVE_VALUE]],MIS[[#This Row],[LIVE_VALUE]]-MIS[[#This Row],[VALUE]])</f>
        <v>-36</v>
      </c>
      <c r="AH11710" t="str" cm="1">
        <f t="array" ref="AH11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10" t="str">
        <f>MIS[[#This Row],[TRADING SYMBOL]]</f>
        <v>SENSEX2552084800CE</v>
      </c>
      <c r="AJ11710" t="str">
        <f>IF(RIGHT(MIS[[#This Row],[Main/Hedge]],4)="MAIN","MAIN","HEDGE")</f>
        <v>HEDGE</v>
      </c>
      <c r="AK11710" t="str" cm="1">
        <f t="array" ref="AK11710">_xlfn._xlws.FILTER(Table4[Column1],ISNUMBER(SEARCH(Table4[Column1],MIS[[#This Row],[OrderUniqueIdentifier]])),"")</f>
        <v>XYT</v>
      </c>
    </row>
    <row r="11711" spans="1:37" x14ac:dyDescent="0.2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>
        <f>_xlfn.XLOOKUP(MIS[[#This Row],[TRADING SYMBOL]],[1]Sheet1!$D:$D,[1]Sheet1!$C:$C)</f>
        <v>163.69999999999999</v>
      </c>
      <c r="AE11711">
        <f>MIS[[#This Row],[OrderAverageTradedPrice]]*MIS[[#This Row],[OrderQuantity]]</f>
        <v>60487.500000000007</v>
      </c>
      <c r="AF11711">
        <f>MIS[[#This Row],[LTP]]*MIS[[#This Row],[OrderQuantity]]</f>
        <v>61387.499999999993</v>
      </c>
      <c r="AG11711">
        <f>IF(MIS[[#This Row],[OrderSide]]="SELL",MIS[[#This Row],[VALUE]]-MIS[[#This Row],[LIVE_VALUE]],MIS[[#This Row],[LIVE_VALUE]]-MIS[[#This Row],[VALUE]])</f>
        <v>899.99999999998545</v>
      </c>
      <c r="AH11711" t="str" cm="1">
        <f t="array" ref="AH117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11" t="str">
        <f>MIS[[#This Row],[TRADING SYMBOL]]</f>
        <v>NIFTY2552225000PE</v>
      </c>
      <c r="AJ11711" t="str">
        <f>IF(RIGHT(MIS[[#This Row],[Main/Hedge]],4)="MAIN","MAIN","HEDGE")</f>
        <v>MAIN</v>
      </c>
      <c r="AK11711" t="str" cm="1">
        <f t="array" ref="AK11711">_xlfn._xlws.FILTER(Table4[Column1],ISNUMBER(SEARCH(Table4[Column1],MIS[[#This Row],[OrderUniqueIdentifier]])),"")</f>
        <v>LONGSHORT</v>
      </c>
    </row>
    <row r="11712" spans="1:37" x14ac:dyDescent="0.2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>
        <f>_xlfn.XLOOKUP(MIS[[#This Row],[TRADING SYMBOL]],[1]Sheet1!$D:$D,[1]Sheet1!$C:$C)</f>
        <v>409.5</v>
      </c>
      <c r="AE11712">
        <f>MIS[[#This Row],[OrderAverageTradedPrice]]*MIS[[#This Row],[OrderQuantity]]</f>
        <v>56334.999999999978</v>
      </c>
      <c r="AF11712">
        <f>MIS[[#This Row],[LTP]]*MIS[[#This Row],[OrderQuantity]]</f>
        <v>57330</v>
      </c>
      <c r="AG11712">
        <f>IF(MIS[[#This Row],[OrderSide]]="SELL",MIS[[#This Row],[VALUE]]-MIS[[#This Row],[LIVE_VALUE]],MIS[[#This Row],[LIVE_VALUE]]-MIS[[#This Row],[VALUE]])</f>
        <v>995.00000000002183</v>
      </c>
      <c r="AH11712" t="str" cm="1">
        <f t="array" ref="AH117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12" t="str">
        <f>MIS[[#This Row],[TRADING SYMBOL]]</f>
        <v>SENSEX2552082300PE</v>
      </c>
      <c r="AJ11712" t="str">
        <f>IF(RIGHT(MIS[[#This Row],[Main/Hedge]],4)="MAIN","MAIN","HEDGE")</f>
        <v>MAIN</v>
      </c>
      <c r="AK11712" t="str" cm="1">
        <f t="array" ref="AK11712">_xlfn._xlws.FILTER(Table4[Column1],ISNUMBER(SEARCH(Table4[Column1],MIS[[#This Row],[OrderUniqueIdentifier]])),"")</f>
        <v>LONGSHORT</v>
      </c>
    </row>
    <row r="11713" spans="1:37" x14ac:dyDescent="0.2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>
        <f>_xlfn.XLOOKUP(MIS[[#This Row],[TRADING SYMBOL]],[1]Sheet1!$D:$D,[1]Sheet1!$C:$C)</f>
        <v>12</v>
      </c>
      <c r="AE11713">
        <f>MIS[[#This Row],[OrderAverageTradedPrice]]*MIS[[#This Row],[OrderQuantity]]</f>
        <v>3853.9999999999959</v>
      </c>
      <c r="AF11713">
        <f>MIS[[#This Row],[LTP]]*MIS[[#This Row],[OrderQuantity]]</f>
        <v>3360</v>
      </c>
      <c r="AG11713">
        <f>IF(MIS[[#This Row],[OrderSide]]="SELL",MIS[[#This Row],[VALUE]]-MIS[[#This Row],[LIVE_VALUE]],MIS[[#This Row],[LIVE_VALUE]]-MIS[[#This Row],[VALUE]])</f>
        <v>493.99999999999591</v>
      </c>
      <c r="AH11713" t="str" cm="1">
        <f t="array" ref="AH11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13" t="str">
        <f>MIS[[#This Row],[TRADING SYMBOL]]</f>
        <v>SENSEX2552085000CE</v>
      </c>
      <c r="AJ11713" t="str">
        <f>IF(RIGHT(MIS[[#This Row],[Main/Hedge]],4)="MAIN","MAIN","HEDGE")</f>
        <v>HEDGE</v>
      </c>
      <c r="AK11713" t="str" cm="1">
        <f t="array" ref="AK11713">_xlfn._xlws.FILTER(Table4[Column1],ISNUMBER(SEARCH(Table4[Column1],MIS[[#This Row],[OrderUniqueIdentifier]])),"")</f>
        <v>XYT</v>
      </c>
    </row>
    <row r="11714" spans="1:37" x14ac:dyDescent="0.2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>
        <f>_xlfn.XLOOKUP(MIS[[#This Row],[TRADING SYMBOL]],[1]Sheet1!$D:$D,[1]Sheet1!$C:$C)</f>
        <v>409.5</v>
      </c>
      <c r="AE11714">
        <f>MIS[[#This Row],[OrderAverageTradedPrice]]*MIS[[#This Row],[OrderQuantity]]</f>
        <v>289805.99999999977</v>
      </c>
      <c r="AF11714">
        <f>MIS[[#This Row],[LTP]]*MIS[[#This Row],[OrderQuantity]]</f>
        <v>294840</v>
      </c>
      <c r="AG11714">
        <f>IF(MIS[[#This Row],[OrderSide]]="SELL",MIS[[#This Row],[VALUE]]-MIS[[#This Row],[LIVE_VALUE]],MIS[[#This Row],[LIVE_VALUE]]-MIS[[#This Row],[VALUE]])</f>
        <v>5034.0000000002328</v>
      </c>
      <c r="AH11714" t="str" cm="1">
        <f t="array" ref="AH117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14" t="str">
        <f>MIS[[#This Row],[TRADING SYMBOL]]</f>
        <v>SENSEX2552082300PE</v>
      </c>
      <c r="AJ11714" t="str">
        <f>IF(RIGHT(MIS[[#This Row],[Main/Hedge]],4)="MAIN","MAIN","HEDGE")</f>
        <v>MAIN</v>
      </c>
      <c r="AK11714" t="str" cm="1">
        <f t="array" ref="AK11714">_xlfn._xlws.FILTER(Table4[Column1],ISNUMBER(SEARCH(Table4[Column1],MIS[[#This Row],[OrderUniqueIdentifier]])),"")</f>
        <v>LONGSHORT</v>
      </c>
    </row>
    <row r="11715" spans="1:37" x14ac:dyDescent="0.2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>
        <f>_xlfn.XLOOKUP(MIS[[#This Row],[TRADING SYMBOL]],[1]Sheet1!$D:$D,[1]Sheet1!$C:$C)</f>
        <v>85.95</v>
      </c>
      <c r="AE11715">
        <f>MIS[[#This Row],[OrderAverageTradedPrice]]*MIS[[#This Row],[OrderQuantity]]</f>
        <v>3224</v>
      </c>
      <c r="AF11715">
        <f>MIS[[#This Row],[LTP]]*MIS[[#This Row],[OrderQuantity]]</f>
        <v>3438</v>
      </c>
      <c r="AG11715">
        <f>IF(MIS[[#This Row],[OrderSide]]="SELL",MIS[[#This Row],[VALUE]]-MIS[[#This Row],[LIVE_VALUE]],MIS[[#This Row],[LIVE_VALUE]]-MIS[[#This Row],[VALUE]])</f>
        <v>-214</v>
      </c>
      <c r="AH11715" t="str" cm="1">
        <f t="array" ref="AH11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15" t="str">
        <f>MIS[[#This Row],[TRADING SYMBOL]]</f>
        <v>SENSEX2552080800PE</v>
      </c>
      <c r="AJ11715" t="str">
        <f>IF(RIGHT(MIS[[#This Row],[Main/Hedge]],4)="MAIN","MAIN","HEDGE")</f>
        <v>HEDGE</v>
      </c>
      <c r="AK11715" t="str" cm="1">
        <f t="array" ref="AK11715">_xlfn._xlws.FILTER(Table4[Column1],ISNUMBER(SEARCH(Table4[Column1],MIS[[#This Row],[OrderUniqueIdentifier]])),"")</f>
        <v>XYT</v>
      </c>
    </row>
    <row r="11716" spans="1:37" x14ac:dyDescent="0.2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>
        <f>_xlfn.XLOOKUP(MIS[[#This Row],[TRADING SYMBOL]],[1]Sheet1!$D:$D,[1]Sheet1!$C:$C)</f>
        <v>68.95</v>
      </c>
      <c r="AE11716">
        <f>MIS[[#This Row],[OrderAverageTradedPrice]]*MIS[[#This Row],[OrderQuantity]]</f>
        <v>2742</v>
      </c>
      <c r="AF11716">
        <f>MIS[[#This Row],[LTP]]*MIS[[#This Row],[OrderQuantity]]</f>
        <v>2758</v>
      </c>
      <c r="AG11716">
        <f>IF(MIS[[#This Row],[OrderSide]]="SELL",MIS[[#This Row],[VALUE]]-MIS[[#This Row],[LIVE_VALUE]],MIS[[#This Row],[LIVE_VALUE]]-MIS[[#This Row],[VALUE]])</f>
        <v>-16</v>
      </c>
      <c r="AH11716" t="str" cm="1">
        <f t="array" ref="AH11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16" t="str">
        <f>MIS[[#This Row],[TRADING SYMBOL]]</f>
        <v>SENSEX2552083800CE</v>
      </c>
      <c r="AJ11716" t="str">
        <f>IF(RIGHT(MIS[[#This Row],[Main/Hedge]],4)="MAIN","MAIN","HEDGE")</f>
        <v>HEDGE</v>
      </c>
      <c r="AK11716" t="str" cm="1">
        <f t="array" ref="AK11716">_xlfn._xlws.FILTER(Table4[Column1],ISNUMBER(SEARCH(Table4[Column1],MIS[[#This Row],[OrderUniqueIdentifier]])),"")</f>
        <v>XYT</v>
      </c>
    </row>
    <row r="11717" spans="1:37" x14ac:dyDescent="0.2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>
        <f>_xlfn.XLOOKUP(MIS[[#This Row],[TRADING SYMBOL]],[1]Sheet1!$D:$D,[1]Sheet1!$C:$C)</f>
        <v>68.95</v>
      </c>
      <c r="AE11717">
        <f>MIS[[#This Row],[OrderAverageTradedPrice]]*MIS[[#This Row],[OrderQuantity]]</f>
        <v>4114.9999999999982</v>
      </c>
      <c r="AF11717">
        <f>MIS[[#This Row],[LTP]]*MIS[[#This Row],[OrderQuantity]]</f>
        <v>4137</v>
      </c>
      <c r="AG11717">
        <f>IF(MIS[[#This Row],[OrderSide]]="SELL",MIS[[#This Row],[VALUE]]-MIS[[#This Row],[LIVE_VALUE]],MIS[[#This Row],[LIVE_VALUE]]-MIS[[#This Row],[VALUE]])</f>
        <v>-22.000000000001819</v>
      </c>
      <c r="AH11717" t="str" cm="1">
        <f t="array" ref="AH11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17" t="str">
        <f>MIS[[#This Row],[TRADING SYMBOL]]</f>
        <v>SENSEX2552083800CE</v>
      </c>
      <c r="AJ11717" t="str">
        <f>IF(RIGHT(MIS[[#This Row],[Main/Hedge]],4)="MAIN","MAIN","HEDGE")</f>
        <v>HEDGE</v>
      </c>
      <c r="AK11717" t="str" cm="1">
        <f t="array" ref="AK11717">_xlfn._xlws.FILTER(Table4[Column1],ISNUMBER(SEARCH(Table4[Column1],MIS[[#This Row],[OrderUniqueIdentifier]])),"")</f>
        <v>XYT</v>
      </c>
    </row>
    <row r="11718" spans="1:37" x14ac:dyDescent="0.2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>
        <f>_xlfn.XLOOKUP(MIS[[#This Row],[TRADING SYMBOL]],[1]Sheet1!$D:$D,[1]Sheet1!$C:$C)</f>
        <v>85.95</v>
      </c>
      <c r="AE11718">
        <f>MIS[[#This Row],[OrderAverageTradedPrice]]*MIS[[#This Row],[OrderQuantity]]</f>
        <v>4836.9999999999964</v>
      </c>
      <c r="AF11718">
        <f>MIS[[#This Row],[LTP]]*MIS[[#This Row],[OrderQuantity]]</f>
        <v>5157</v>
      </c>
      <c r="AG11718">
        <f>IF(MIS[[#This Row],[OrderSide]]="SELL",MIS[[#This Row],[VALUE]]-MIS[[#This Row],[LIVE_VALUE]],MIS[[#This Row],[LIVE_VALUE]]-MIS[[#This Row],[VALUE]])</f>
        <v>-320.00000000000364</v>
      </c>
      <c r="AH11718" t="str" cm="1">
        <f t="array" ref="AH11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18" t="str">
        <f>MIS[[#This Row],[TRADING SYMBOL]]</f>
        <v>SENSEX2552080800PE</v>
      </c>
      <c r="AJ11718" t="str">
        <f>IF(RIGHT(MIS[[#This Row],[Main/Hedge]],4)="MAIN","MAIN","HEDGE")</f>
        <v>HEDGE</v>
      </c>
      <c r="AK11718" t="str" cm="1">
        <f t="array" ref="AK11718">_xlfn._xlws.FILTER(Table4[Column1],ISNUMBER(SEARCH(Table4[Column1],MIS[[#This Row],[OrderUniqueIdentifier]])),"")</f>
        <v>XYT</v>
      </c>
    </row>
    <row r="11719" spans="1:37" x14ac:dyDescent="0.2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>
        <f>_xlfn.XLOOKUP(MIS[[#This Row],[TRADING SYMBOL]],[1]Sheet1!$D:$D,[1]Sheet1!$C:$C)</f>
        <v>68.95</v>
      </c>
      <c r="AE11719">
        <f>MIS[[#This Row],[OrderAverageTradedPrice]]*MIS[[#This Row],[OrderQuantity]]</f>
        <v>21960</v>
      </c>
      <c r="AF11719">
        <f>MIS[[#This Row],[LTP]]*MIS[[#This Row],[OrderQuantity]]</f>
        <v>22064</v>
      </c>
      <c r="AG11719">
        <f>IF(MIS[[#This Row],[OrderSide]]="SELL",MIS[[#This Row],[VALUE]]-MIS[[#This Row],[LIVE_VALUE]],MIS[[#This Row],[LIVE_VALUE]]-MIS[[#This Row],[VALUE]])</f>
        <v>-104</v>
      </c>
      <c r="AH11719" t="str" cm="1">
        <f t="array" ref="AH11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19" t="str">
        <f>MIS[[#This Row],[TRADING SYMBOL]]</f>
        <v>SENSEX2552083800CE</v>
      </c>
      <c r="AJ11719" t="str">
        <f>IF(RIGHT(MIS[[#This Row],[Main/Hedge]],4)="MAIN","MAIN","HEDGE")</f>
        <v>HEDGE</v>
      </c>
      <c r="AK11719" t="str" cm="1">
        <f t="array" ref="AK11719">_xlfn._xlws.FILTER(Table4[Column1],ISNUMBER(SEARCH(Table4[Column1],MIS[[#This Row],[OrderUniqueIdentifier]])),"")</f>
        <v>XYT</v>
      </c>
    </row>
    <row r="11720" spans="1:37" x14ac:dyDescent="0.2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>
        <f>_xlfn.XLOOKUP(MIS[[#This Row],[TRADING SYMBOL]],[1]Sheet1!$D:$D,[1]Sheet1!$C:$C)</f>
        <v>85.95</v>
      </c>
      <c r="AE11720">
        <f>MIS[[#This Row],[OrderAverageTradedPrice]]*MIS[[#This Row],[OrderQuantity]]</f>
        <v>25686</v>
      </c>
      <c r="AF11720">
        <f>MIS[[#This Row],[LTP]]*MIS[[#This Row],[OrderQuantity]]</f>
        <v>27504</v>
      </c>
      <c r="AG11720">
        <f>IF(MIS[[#This Row],[OrderSide]]="SELL",MIS[[#This Row],[VALUE]]-MIS[[#This Row],[LIVE_VALUE]],MIS[[#This Row],[LIVE_VALUE]]-MIS[[#This Row],[VALUE]])</f>
        <v>-1818</v>
      </c>
      <c r="AH11720" t="str" cm="1">
        <f t="array" ref="AH11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20" t="str">
        <f>MIS[[#This Row],[TRADING SYMBOL]]</f>
        <v>SENSEX2552080800PE</v>
      </c>
      <c r="AJ11720" t="str">
        <f>IF(RIGHT(MIS[[#This Row],[Main/Hedge]],4)="MAIN","MAIN","HEDGE")</f>
        <v>HEDGE</v>
      </c>
      <c r="AK11720" t="str" cm="1">
        <f t="array" ref="AK11720">_xlfn._xlws.FILTER(Table4[Column1],ISNUMBER(SEARCH(Table4[Column1],MIS[[#This Row],[OrderUniqueIdentifier]])),"")</f>
        <v>XYT</v>
      </c>
    </row>
    <row r="11721" spans="1:37" x14ac:dyDescent="0.2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>
        <f>_xlfn.XLOOKUP(MIS[[#This Row],[TRADING SYMBOL]],[1]Sheet1!$D:$D,[1]Sheet1!$C:$C)</f>
        <v>68.95</v>
      </c>
      <c r="AE11721">
        <f>MIS[[#This Row],[OrderAverageTradedPrice]]*MIS[[#This Row],[OrderQuantity]]</f>
        <v>8233.9999999999927</v>
      </c>
      <c r="AF11721">
        <f>MIS[[#This Row],[LTP]]*MIS[[#This Row],[OrderQuantity]]</f>
        <v>8274</v>
      </c>
      <c r="AG11721">
        <f>IF(MIS[[#This Row],[OrderSide]]="SELL",MIS[[#This Row],[VALUE]]-MIS[[#This Row],[LIVE_VALUE]],MIS[[#This Row],[LIVE_VALUE]]-MIS[[#This Row],[VALUE]])</f>
        <v>-40.000000000007276</v>
      </c>
      <c r="AH11721" t="str" cm="1">
        <f t="array" ref="AH11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21" t="str">
        <f>MIS[[#This Row],[TRADING SYMBOL]]</f>
        <v>SENSEX2552083800CE</v>
      </c>
      <c r="AJ11721" t="str">
        <f>IF(RIGHT(MIS[[#This Row],[Main/Hedge]],4)="MAIN","MAIN","HEDGE")</f>
        <v>HEDGE</v>
      </c>
      <c r="AK11721" t="str" cm="1">
        <f t="array" ref="AK11721">_xlfn._xlws.FILTER(Table4[Column1],ISNUMBER(SEARCH(Table4[Column1],MIS[[#This Row],[OrderUniqueIdentifier]])),"")</f>
        <v>XYT</v>
      </c>
    </row>
    <row r="11722" spans="1:37" x14ac:dyDescent="0.2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>
        <f>_xlfn.XLOOKUP(MIS[[#This Row],[TRADING SYMBOL]],[1]Sheet1!$D:$D,[1]Sheet1!$C:$C)</f>
        <v>85.95</v>
      </c>
      <c r="AE11722">
        <f>MIS[[#This Row],[OrderAverageTradedPrice]]*MIS[[#This Row],[OrderQuantity]]</f>
        <v>9663.9999999999964</v>
      </c>
      <c r="AF11722">
        <f>MIS[[#This Row],[LTP]]*MIS[[#This Row],[OrderQuantity]]</f>
        <v>10314</v>
      </c>
      <c r="AG11722">
        <f>IF(MIS[[#This Row],[OrderSide]]="SELL",MIS[[#This Row],[VALUE]]-MIS[[#This Row],[LIVE_VALUE]],MIS[[#This Row],[LIVE_VALUE]]-MIS[[#This Row],[VALUE]])</f>
        <v>-650.00000000000364</v>
      </c>
      <c r="AH11722" t="str" cm="1">
        <f t="array" ref="AH11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22" t="str">
        <f>MIS[[#This Row],[TRADING SYMBOL]]</f>
        <v>SENSEX2552080800PE</v>
      </c>
      <c r="AJ11722" t="str">
        <f>IF(RIGHT(MIS[[#This Row],[Main/Hedge]],4)="MAIN","MAIN","HEDGE")</f>
        <v>HEDGE</v>
      </c>
      <c r="AK11722" t="str" cm="1">
        <f t="array" ref="AK11722">_xlfn._xlws.FILTER(Table4[Column1],ISNUMBER(SEARCH(Table4[Column1],MIS[[#This Row],[OrderUniqueIdentifier]])),"")</f>
        <v>XYT</v>
      </c>
    </row>
    <row r="11723" spans="1:37" x14ac:dyDescent="0.2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>
        <f>_xlfn.XLOOKUP(MIS[[#This Row],[TRADING SYMBOL]],[1]Sheet1!$D:$D,[1]Sheet1!$C:$C)</f>
        <v>68.95</v>
      </c>
      <c r="AE11723">
        <f>MIS[[#This Row],[OrderAverageTradedPrice]]*MIS[[#This Row],[OrderQuantity]]</f>
        <v>4116.9999999999964</v>
      </c>
      <c r="AF11723">
        <f>MIS[[#This Row],[LTP]]*MIS[[#This Row],[OrderQuantity]]</f>
        <v>4137</v>
      </c>
      <c r="AG11723">
        <f>IF(MIS[[#This Row],[OrderSide]]="SELL",MIS[[#This Row],[VALUE]]-MIS[[#This Row],[LIVE_VALUE]],MIS[[#This Row],[LIVE_VALUE]]-MIS[[#This Row],[VALUE]])</f>
        <v>-20.000000000003638</v>
      </c>
      <c r="AH11723" t="str" cm="1">
        <f t="array" ref="AH11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23" t="str">
        <f>MIS[[#This Row],[TRADING SYMBOL]]</f>
        <v>SENSEX2552083800CE</v>
      </c>
      <c r="AJ11723" t="str">
        <f>IF(RIGHT(MIS[[#This Row],[Main/Hedge]],4)="MAIN","MAIN","HEDGE")</f>
        <v>HEDGE</v>
      </c>
      <c r="AK11723" t="str" cm="1">
        <f t="array" ref="AK11723">_xlfn._xlws.FILTER(Table4[Column1],ISNUMBER(SEARCH(Table4[Column1],MIS[[#This Row],[OrderUniqueIdentifier]])),"")</f>
        <v>XYT</v>
      </c>
    </row>
    <row r="11724" spans="1:37" x14ac:dyDescent="0.2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>
        <f>_xlfn.XLOOKUP(MIS[[#This Row],[TRADING SYMBOL]],[1]Sheet1!$D:$D,[1]Sheet1!$C:$C)</f>
        <v>85.95</v>
      </c>
      <c r="AE11724">
        <f>MIS[[#This Row],[OrderAverageTradedPrice]]*MIS[[#This Row],[OrderQuantity]]</f>
        <v>4833.9999999999964</v>
      </c>
      <c r="AF11724">
        <f>MIS[[#This Row],[LTP]]*MIS[[#This Row],[OrderQuantity]]</f>
        <v>5157</v>
      </c>
      <c r="AG11724">
        <f>IF(MIS[[#This Row],[OrderSide]]="SELL",MIS[[#This Row],[VALUE]]-MIS[[#This Row],[LIVE_VALUE]],MIS[[#This Row],[LIVE_VALUE]]-MIS[[#This Row],[VALUE]])</f>
        <v>-323.00000000000364</v>
      </c>
      <c r="AH11724" t="str" cm="1">
        <f t="array" ref="AH11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24" t="str">
        <f>MIS[[#This Row],[TRADING SYMBOL]]</f>
        <v>SENSEX2552080800PE</v>
      </c>
      <c r="AJ11724" t="str">
        <f>IF(RIGHT(MIS[[#This Row],[Main/Hedge]],4)="MAIN","MAIN","HEDGE")</f>
        <v>HEDGE</v>
      </c>
      <c r="AK11724" t="str" cm="1">
        <f t="array" ref="AK11724">_xlfn._xlws.FILTER(Table4[Column1],ISNUMBER(SEARCH(Table4[Column1],MIS[[#This Row],[OrderUniqueIdentifier]])),"")</f>
        <v>XYT</v>
      </c>
    </row>
    <row r="11725" spans="1:37" x14ac:dyDescent="0.2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>
        <f>_xlfn.XLOOKUP(MIS[[#This Row],[TRADING SYMBOL]],[1]Sheet1!$D:$D,[1]Sheet1!$C:$C)</f>
        <v>163.69999999999999</v>
      </c>
      <c r="AE11725">
        <f>MIS[[#This Row],[OrderAverageTradedPrice]]*MIS[[#This Row],[OrderQuantity]]</f>
        <v>24525</v>
      </c>
      <c r="AF11725">
        <f>MIS[[#This Row],[LTP]]*MIS[[#This Row],[OrderQuantity]]</f>
        <v>24555</v>
      </c>
      <c r="AG11725">
        <f>IF(MIS[[#This Row],[OrderSide]]="SELL",MIS[[#This Row],[VALUE]]-MIS[[#This Row],[LIVE_VALUE]],MIS[[#This Row],[LIVE_VALUE]]-MIS[[#This Row],[VALUE]])</f>
        <v>30</v>
      </c>
      <c r="AH11725" t="str" cm="1">
        <f t="array" ref="AH117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25" t="str">
        <f>MIS[[#This Row],[TRADING SYMBOL]]</f>
        <v>NIFTY2552225000PE</v>
      </c>
      <c r="AJ11725" t="str">
        <f>IF(RIGHT(MIS[[#This Row],[Main/Hedge]],4)="MAIN","MAIN","HEDGE")</f>
        <v>MAIN</v>
      </c>
      <c r="AK11725" t="str" cm="1">
        <f t="array" ref="AK11725">_xlfn._xlws.FILTER(Table4[Column1],ISNUMBER(SEARCH(Table4[Column1],MIS[[#This Row],[OrderUniqueIdentifier]])),"")</f>
        <v>LONGSHORT</v>
      </c>
    </row>
    <row r="11726" spans="1:37" x14ac:dyDescent="0.2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>
        <f>_xlfn.XLOOKUP(MIS[[#This Row],[TRADING SYMBOL]],[1]Sheet1!$D:$D,[1]Sheet1!$C:$C)</f>
        <v>163.69999999999999</v>
      </c>
      <c r="AE11726">
        <f>MIS[[#This Row],[OrderAverageTradedPrice]]*MIS[[#This Row],[OrderQuantity]]</f>
        <v>24517.5</v>
      </c>
      <c r="AF11726">
        <f>MIS[[#This Row],[LTP]]*MIS[[#This Row],[OrderQuantity]]</f>
        <v>24555</v>
      </c>
      <c r="AG11726">
        <f>IF(MIS[[#This Row],[OrderSide]]="SELL",MIS[[#This Row],[VALUE]]-MIS[[#This Row],[LIVE_VALUE]],MIS[[#This Row],[LIVE_VALUE]]-MIS[[#This Row],[VALUE]])</f>
        <v>37.5</v>
      </c>
      <c r="AH11726" t="str" cm="1">
        <f t="array" ref="AH117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26" t="str">
        <f>MIS[[#This Row],[TRADING SYMBOL]]</f>
        <v>NIFTY2552225000PE</v>
      </c>
      <c r="AJ11726" t="str">
        <f>IF(RIGHT(MIS[[#This Row],[Main/Hedge]],4)="MAIN","MAIN","HEDGE")</f>
        <v>MAIN</v>
      </c>
      <c r="AK11726" t="str" cm="1">
        <f t="array" ref="AK11726">_xlfn._xlws.FILTER(Table4[Column1],ISNUMBER(SEARCH(Table4[Column1],MIS[[#This Row],[OrderUniqueIdentifier]])),"")</f>
        <v>LONGSHORT</v>
      </c>
    </row>
    <row r="11727" spans="1:37" x14ac:dyDescent="0.2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>
        <f>_xlfn.XLOOKUP(MIS[[#This Row],[TRADING SYMBOL]],[1]Sheet1!$D:$D,[1]Sheet1!$C:$C)</f>
        <v>163.69999999999999</v>
      </c>
      <c r="AE11727">
        <f>MIS[[#This Row],[OrderAverageTradedPrice]]*MIS[[#This Row],[OrderQuantity]]</f>
        <v>24532.5</v>
      </c>
      <c r="AF11727">
        <f>MIS[[#This Row],[LTP]]*MIS[[#This Row],[OrderQuantity]]</f>
        <v>24555</v>
      </c>
      <c r="AG11727">
        <f>IF(MIS[[#This Row],[OrderSide]]="SELL",MIS[[#This Row],[VALUE]]-MIS[[#This Row],[LIVE_VALUE]],MIS[[#This Row],[LIVE_VALUE]]-MIS[[#This Row],[VALUE]])</f>
        <v>22.5</v>
      </c>
      <c r="AH11727" t="str" cm="1">
        <f t="array" ref="AH117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27" t="str">
        <f>MIS[[#This Row],[TRADING SYMBOL]]</f>
        <v>NIFTY2552225000PE</v>
      </c>
      <c r="AJ11727" t="str">
        <f>IF(RIGHT(MIS[[#This Row],[Main/Hedge]],4)="MAIN","MAIN","HEDGE")</f>
        <v>MAIN</v>
      </c>
      <c r="AK11727" t="str" cm="1">
        <f t="array" ref="AK11727">_xlfn._xlws.FILTER(Table4[Column1],ISNUMBER(SEARCH(Table4[Column1],MIS[[#This Row],[OrderUniqueIdentifier]])),"")</f>
        <v>LONGSHORT</v>
      </c>
    </row>
    <row r="11728" spans="1:37" x14ac:dyDescent="0.2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>
        <f>_xlfn.XLOOKUP(MIS[[#This Row],[TRADING SYMBOL]],[1]Sheet1!$D:$D,[1]Sheet1!$C:$C)</f>
        <v>163.69999999999999</v>
      </c>
      <c r="AE11728">
        <f>MIS[[#This Row],[OrderAverageTradedPrice]]*MIS[[#This Row],[OrderQuantity]]</f>
        <v>12262.5</v>
      </c>
      <c r="AF11728">
        <f>MIS[[#This Row],[LTP]]*MIS[[#This Row],[OrderQuantity]]</f>
        <v>12277.5</v>
      </c>
      <c r="AG11728">
        <f>IF(MIS[[#This Row],[OrderSide]]="SELL",MIS[[#This Row],[VALUE]]-MIS[[#This Row],[LIVE_VALUE]],MIS[[#This Row],[LIVE_VALUE]]-MIS[[#This Row],[VALUE]])</f>
        <v>15</v>
      </c>
      <c r="AH11728" t="str" cm="1">
        <f t="array" ref="AH117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28" t="str">
        <f>MIS[[#This Row],[TRADING SYMBOL]]</f>
        <v>NIFTY2552225000PE</v>
      </c>
      <c r="AJ11728" t="str">
        <f>IF(RIGHT(MIS[[#This Row],[Main/Hedge]],4)="MAIN","MAIN","HEDGE")</f>
        <v>MAIN</v>
      </c>
      <c r="AK11728" t="str" cm="1">
        <f t="array" ref="AK11728">_xlfn._xlws.FILTER(Table4[Column1],ISNUMBER(SEARCH(Table4[Column1],MIS[[#This Row],[OrderUniqueIdentifier]])),"")</f>
        <v>LONGSHORT</v>
      </c>
    </row>
    <row r="11729" spans="1:37" x14ac:dyDescent="0.2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>
        <f>_xlfn.XLOOKUP(MIS[[#This Row],[TRADING SYMBOL]],[1]Sheet1!$D:$D,[1]Sheet1!$C:$C)</f>
        <v>163.69999999999999</v>
      </c>
      <c r="AE11729">
        <f>MIS[[#This Row],[OrderAverageTradedPrice]]*MIS[[#This Row],[OrderQuantity]]</f>
        <v>12262.5</v>
      </c>
      <c r="AF11729">
        <f>MIS[[#This Row],[LTP]]*MIS[[#This Row],[OrderQuantity]]</f>
        <v>12277.5</v>
      </c>
      <c r="AG11729">
        <f>IF(MIS[[#This Row],[OrderSide]]="SELL",MIS[[#This Row],[VALUE]]-MIS[[#This Row],[LIVE_VALUE]],MIS[[#This Row],[LIVE_VALUE]]-MIS[[#This Row],[VALUE]])</f>
        <v>15</v>
      </c>
      <c r="AH11729" t="str" cm="1">
        <f t="array" ref="AH117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29" t="str">
        <f>MIS[[#This Row],[TRADING SYMBOL]]</f>
        <v>NIFTY2552225000PE</v>
      </c>
      <c r="AJ11729" t="str">
        <f>IF(RIGHT(MIS[[#This Row],[Main/Hedge]],4)="MAIN","MAIN","HEDGE")</f>
        <v>MAIN</v>
      </c>
      <c r="AK11729" t="str" cm="1">
        <f t="array" ref="AK11729">_xlfn._xlws.FILTER(Table4[Column1],ISNUMBER(SEARCH(Table4[Column1],MIS[[#This Row],[OrderUniqueIdentifier]])),"")</f>
        <v>LONGSHORT</v>
      </c>
    </row>
    <row r="11730" spans="1:37" x14ac:dyDescent="0.2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>
        <f>_xlfn.XLOOKUP(MIS[[#This Row],[TRADING SYMBOL]],[1]Sheet1!$D:$D,[1]Sheet1!$C:$C)</f>
        <v>163.69999999999999</v>
      </c>
      <c r="AE11730">
        <f>MIS[[#This Row],[OrderAverageTradedPrice]]*MIS[[#This Row],[OrderQuantity]]</f>
        <v>12258.75</v>
      </c>
      <c r="AF11730">
        <f>MIS[[#This Row],[LTP]]*MIS[[#This Row],[OrderQuantity]]</f>
        <v>12277.5</v>
      </c>
      <c r="AG11730">
        <f>IF(MIS[[#This Row],[OrderSide]]="SELL",MIS[[#This Row],[VALUE]]-MIS[[#This Row],[LIVE_VALUE]],MIS[[#This Row],[LIVE_VALUE]]-MIS[[#This Row],[VALUE]])</f>
        <v>18.75</v>
      </c>
      <c r="AH11730" t="str" cm="1">
        <f t="array" ref="AH117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0" t="str">
        <f>MIS[[#This Row],[TRADING SYMBOL]]</f>
        <v>NIFTY2552225000PE</v>
      </c>
      <c r="AJ11730" t="str">
        <f>IF(RIGHT(MIS[[#This Row],[Main/Hedge]],4)="MAIN","MAIN","HEDGE")</f>
        <v>MAIN</v>
      </c>
      <c r="AK11730" t="str" cm="1">
        <f t="array" ref="AK11730">_xlfn._xlws.FILTER(Table4[Column1],ISNUMBER(SEARCH(Table4[Column1],MIS[[#This Row],[OrderUniqueIdentifier]])),"")</f>
        <v>LONGSHORT</v>
      </c>
    </row>
    <row r="11731" spans="1:37" x14ac:dyDescent="0.2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>
        <f>_xlfn.XLOOKUP(MIS[[#This Row],[TRADING SYMBOL]],[1]Sheet1!$D:$D,[1]Sheet1!$C:$C)</f>
        <v>163.69999999999999</v>
      </c>
      <c r="AE11731">
        <f>MIS[[#This Row],[OrderAverageTradedPrice]]*MIS[[#This Row],[OrderQuantity]]</f>
        <v>12258.75</v>
      </c>
      <c r="AF11731">
        <f>MIS[[#This Row],[LTP]]*MIS[[#This Row],[OrderQuantity]]</f>
        <v>12277.5</v>
      </c>
      <c r="AG11731">
        <f>IF(MIS[[#This Row],[OrderSide]]="SELL",MIS[[#This Row],[VALUE]]-MIS[[#This Row],[LIVE_VALUE]],MIS[[#This Row],[LIVE_VALUE]]-MIS[[#This Row],[VALUE]])</f>
        <v>18.75</v>
      </c>
      <c r="AH11731" t="str" cm="1">
        <f t="array" ref="AH117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1" t="str">
        <f>MIS[[#This Row],[TRADING SYMBOL]]</f>
        <v>NIFTY2552225000PE</v>
      </c>
      <c r="AJ11731" t="str">
        <f>IF(RIGHT(MIS[[#This Row],[Main/Hedge]],4)="MAIN","MAIN","HEDGE")</f>
        <v>MAIN</v>
      </c>
      <c r="AK11731" t="str" cm="1">
        <f t="array" ref="AK11731">_xlfn._xlws.FILTER(Table4[Column1],ISNUMBER(SEARCH(Table4[Column1],MIS[[#This Row],[OrderUniqueIdentifier]])),"")</f>
        <v>LONGSHORT</v>
      </c>
    </row>
    <row r="11732" spans="1:37" x14ac:dyDescent="0.2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>
        <f>_xlfn.XLOOKUP(MIS[[#This Row],[TRADING SYMBOL]],[1]Sheet1!$D:$D,[1]Sheet1!$C:$C)</f>
        <v>163.69999999999999</v>
      </c>
      <c r="AE11732">
        <f>MIS[[#This Row],[OrderAverageTradedPrice]]*MIS[[#This Row],[OrderQuantity]]</f>
        <v>12262.5</v>
      </c>
      <c r="AF11732">
        <f>MIS[[#This Row],[LTP]]*MIS[[#This Row],[OrderQuantity]]</f>
        <v>12277.5</v>
      </c>
      <c r="AG11732">
        <f>IF(MIS[[#This Row],[OrderSide]]="SELL",MIS[[#This Row],[VALUE]]-MIS[[#This Row],[LIVE_VALUE]],MIS[[#This Row],[LIVE_VALUE]]-MIS[[#This Row],[VALUE]])</f>
        <v>15</v>
      </c>
      <c r="AH11732" t="str" cm="1">
        <f t="array" ref="AH117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2" t="str">
        <f>MIS[[#This Row],[TRADING SYMBOL]]</f>
        <v>NIFTY2552225000PE</v>
      </c>
      <c r="AJ11732" t="str">
        <f>IF(RIGHT(MIS[[#This Row],[Main/Hedge]],4)="MAIN","MAIN","HEDGE")</f>
        <v>MAIN</v>
      </c>
      <c r="AK11732" t="str" cm="1">
        <f t="array" ref="AK11732">_xlfn._xlws.FILTER(Table4[Column1],ISNUMBER(SEARCH(Table4[Column1],MIS[[#This Row],[OrderUniqueIdentifier]])),"")</f>
        <v>LONGSHORT</v>
      </c>
    </row>
    <row r="11733" spans="1:37" x14ac:dyDescent="0.2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>
        <f>_xlfn.XLOOKUP(MIS[[#This Row],[TRADING SYMBOL]],[1]Sheet1!$D:$D,[1]Sheet1!$C:$C)</f>
        <v>163.69999999999999</v>
      </c>
      <c r="AE11733">
        <f>MIS[[#This Row],[OrderAverageTradedPrice]]*MIS[[#This Row],[OrderQuantity]]</f>
        <v>12258.75</v>
      </c>
      <c r="AF11733">
        <f>MIS[[#This Row],[LTP]]*MIS[[#This Row],[OrderQuantity]]</f>
        <v>12277.5</v>
      </c>
      <c r="AG11733">
        <f>IF(MIS[[#This Row],[OrderSide]]="SELL",MIS[[#This Row],[VALUE]]-MIS[[#This Row],[LIVE_VALUE]],MIS[[#This Row],[LIVE_VALUE]]-MIS[[#This Row],[VALUE]])</f>
        <v>18.75</v>
      </c>
      <c r="AH11733" t="str" cm="1">
        <f t="array" ref="AH117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3" t="str">
        <f>MIS[[#This Row],[TRADING SYMBOL]]</f>
        <v>NIFTY2552225000PE</v>
      </c>
      <c r="AJ11733" t="str">
        <f>IF(RIGHT(MIS[[#This Row],[Main/Hedge]],4)="MAIN","MAIN","HEDGE")</f>
        <v>MAIN</v>
      </c>
      <c r="AK11733" t="str" cm="1">
        <f t="array" ref="AK11733">_xlfn._xlws.FILTER(Table4[Column1],ISNUMBER(SEARCH(Table4[Column1],MIS[[#This Row],[OrderUniqueIdentifier]])),"")</f>
        <v>LONGSHORT</v>
      </c>
    </row>
    <row r="11734" spans="1:37" x14ac:dyDescent="0.2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>
        <f>_xlfn.XLOOKUP(MIS[[#This Row],[TRADING SYMBOL]],[1]Sheet1!$D:$D,[1]Sheet1!$C:$C)</f>
        <v>163.69999999999999</v>
      </c>
      <c r="AE11734">
        <f>MIS[[#This Row],[OrderAverageTradedPrice]]*MIS[[#This Row],[OrderQuantity]]</f>
        <v>24528.75</v>
      </c>
      <c r="AF11734">
        <f>MIS[[#This Row],[LTP]]*MIS[[#This Row],[OrderQuantity]]</f>
        <v>24555</v>
      </c>
      <c r="AG11734">
        <f>IF(MIS[[#This Row],[OrderSide]]="SELL",MIS[[#This Row],[VALUE]]-MIS[[#This Row],[LIVE_VALUE]],MIS[[#This Row],[LIVE_VALUE]]-MIS[[#This Row],[VALUE]])</f>
        <v>26.25</v>
      </c>
      <c r="AH11734" t="str" cm="1">
        <f t="array" ref="AH117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4" t="str">
        <f>MIS[[#This Row],[TRADING SYMBOL]]</f>
        <v>NIFTY2552225000PE</v>
      </c>
      <c r="AJ11734" t="str">
        <f>IF(RIGHT(MIS[[#This Row],[Main/Hedge]],4)="MAIN","MAIN","HEDGE")</f>
        <v>MAIN</v>
      </c>
      <c r="AK11734" t="str" cm="1">
        <f t="array" ref="AK11734">_xlfn._xlws.FILTER(Table4[Column1],ISNUMBER(SEARCH(Table4[Column1],MIS[[#This Row],[OrderUniqueIdentifier]])),"")</f>
        <v>LONGSHORT</v>
      </c>
    </row>
    <row r="11735" spans="1:37" x14ac:dyDescent="0.2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>
        <f>_xlfn.XLOOKUP(MIS[[#This Row],[TRADING SYMBOL]],[1]Sheet1!$D:$D,[1]Sheet1!$C:$C)</f>
        <v>163.69999999999999</v>
      </c>
      <c r="AE11735">
        <f>MIS[[#This Row],[OrderAverageTradedPrice]]*MIS[[#This Row],[OrderQuantity]]</f>
        <v>12262.5</v>
      </c>
      <c r="AF11735">
        <f>MIS[[#This Row],[LTP]]*MIS[[#This Row],[OrderQuantity]]</f>
        <v>12277.5</v>
      </c>
      <c r="AG11735">
        <f>IF(MIS[[#This Row],[OrderSide]]="SELL",MIS[[#This Row],[VALUE]]-MIS[[#This Row],[LIVE_VALUE]],MIS[[#This Row],[LIVE_VALUE]]-MIS[[#This Row],[VALUE]])</f>
        <v>15</v>
      </c>
      <c r="AH11735" t="str" cm="1">
        <f t="array" ref="AH117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5" t="str">
        <f>MIS[[#This Row],[TRADING SYMBOL]]</f>
        <v>NIFTY2552225000PE</v>
      </c>
      <c r="AJ11735" t="str">
        <f>IF(RIGHT(MIS[[#This Row],[Main/Hedge]],4)="MAIN","MAIN","HEDGE")</f>
        <v>MAIN</v>
      </c>
      <c r="AK11735" t="str" cm="1">
        <f t="array" ref="AK11735">_xlfn._xlws.FILTER(Table4[Column1],ISNUMBER(SEARCH(Table4[Column1],MIS[[#This Row],[OrderUniqueIdentifier]])),"")</f>
        <v>LONGSHORT</v>
      </c>
    </row>
    <row r="11736" spans="1:37" x14ac:dyDescent="0.2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>
        <f>_xlfn.XLOOKUP(MIS[[#This Row],[TRADING SYMBOL]],[1]Sheet1!$D:$D,[1]Sheet1!$C:$C)</f>
        <v>163.69999999999999</v>
      </c>
      <c r="AE11736">
        <f>MIS[[#This Row],[OrderAverageTradedPrice]]*MIS[[#This Row],[OrderQuantity]]</f>
        <v>12258.75</v>
      </c>
      <c r="AF11736">
        <f>MIS[[#This Row],[LTP]]*MIS[[#This Row],[OrderQuantity]]</f>
        <v>12277.5</v>
      </c>
      <c r="AG11736">
        <f>IF(MIS[[#This Row],[OrderSide]]="SELL",MIS[[#This Row],[VALUE]]-MIS[[#This Row],[LIVE_VALUE]],MIS[[#This Row],[LIVE_VALUE]]-MIS[[#This Row],[VALUE]])</f>
        <v>18.75</v>
      </c>
      <c r="AH11736" t="str" cm="1">
        <f t="array" ref="AH117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6" t="str">
        <f>MIS[[#This Row],[TRADING SYMBOL]]</f>
        <v>NIFTY2552225000PE</v>
      </c>
      <c r="AJ11736" t="str">
        <f>IF(RIGHT(MIS[[#This Row],[Main/Hedge]],4)="MAIN","MAIN","HEDGE")</f>
        <v>MAIN</v>
      </c>
      <c r="AK11736" t="str" cm="1">
        <f t="array" ref="AK11736">_xlfn._xlws.FILTER(Table4[Column1],ISNUMBER(SEARCH(Table4[Column1],MIS[[#This Row],[OrderUniqueIdentifier]])),"")</f>
        <v>LONGSHORT</v>
      </c>
    </row>
    <row r="11737" spans="1:37" x14ac:dyDescent="0.2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>
        <f>_xlfn.XLOOKUP(MIS[[#This Row],[TRADING SYMBOL]],[1]Sheet1!$D:$D,[1]Sheet1!$C:$C)</f>
        <v>163.69999999999999</v>
      </c>
      <c r="AE11737">
        <f>MIS[[#This Row],[OrderAverageTradedPrice]]*MIS[[#This Row],[OrderQuantity]]</f>
        <v>24528.75</v>
      </c>
      <c r="AF11737">
        <f>MIS[[#This Row],[LTP]]*MIS[[#This Row],[OrderQuantity]]</f>
        <v>24555</v>
      </c>
      <c r="AG11737">
        <f>IF(MIS[[#This Row],[OrderSide]]="SELL",MIS[[#This Row],[VALUE]]-MIS[[#This Row],[LIVE_VALUE]],MIS[[#This Row],[LIVE_VALUE]]-MIS[[#This Row],[VALUE]])</f>
        <v>26.25</v>
      </c>
      <c r="AH11737" t="str" cm="1">
        <f t="array" ref="AH117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7" t="str">
        <f>MIS[[#This Row],[TRADING SYMBOL]]</f>
        <v>NIFTY2552225000PE</v>
      </c>
      <c r="AJ11737" t="str">
        <f>IF(RIGHT(MIS[[#This Row],[Main/Hedge]],4)="MAIN","MAIN","HEDGE")</f>
        <v>MAIN</v>
      </c>
      <c r="AK11737" t="str" cm="1">
        <f t="array" ref="AK11737">_xlfn._xlws.FILTER(Table4[Column1],ISNUMBER(SEARCH(Table4[Column1],MIS[[#This Row],[OrderUniqueIdentifier]])),"")</f>
        <v>LONGSHORT</v>
      </c>
    </row>
    <row r="11738" spans="1:37" x14ac:dyDescent="0.2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>
        <f>_xlfn.XLOOKUP(MIS[[#This Row],[TRADING SYMBOL]],[1]Sheet1!$D:$D,[1]Sheet1!$C:$C)</f>
        <v>163.69999999999999</v>
      </c>
      <c r="AE11738">
        <f>MIS[[#This Row],[OrderAverageTradedPrice]]*MIS[[#This Row],[OrderQuantity]]</f>
        <v>24525</v>
      </c>
      <c r="AF11738">
        <f>MIS[[#This Row],[LTP]]*MIS[[#This Row],[OrderQuantity]]</f>
        <v>24555</v>
      </c>
      <c r="AG11738">
        <f>IF(MIS[[#This Row],[OrderSide]]="SELL",MIS[[#This Row],[VALUE]]-MIS[[#This Row],[LIVE_VALUE]],MIS[[#This Row],[LIVE_VALUE]]-MIS[[#This Row],[VALUE]])</f>
        <v>30</v>
      </c>
      <c r="AH11738" t="str" cm="1">
        <f t="array" ref="AH117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8" t="str">
        <f>MIS[[#This Row],[TRADING SYMBOL]]</f>
        <v>NIFTY2552225000PE</v>
      </c>
      <c r="AJ11738" t="str">
        <f>IF(RIGHT(MIS[[#This Row],[Main/Hedge]],4)="MAIN","MAIN","HEDGE")</f>
        <v>MAIN</v>
      </c>
      <c r="AK11738" t="str" cm="1">
        <f t="array" ref="AK11738">_xlfn._xlws.FILTER(Table4[Column1],ISNUMBER(SEARCH(Table4[Column1],MIS[[#This Row],[OrderUniqueIdentifier]])),"")</f>
        <v>LONGSHORT</v>
      </c>
    </row>
    <row r="11739" spans="1:37" x14ac:dyDescent="0.2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>
        <f>_xlfn.XLOOKUP(MIS[[#This Row],[TRADING SYMBOL]],[1]Sheet1!$D:$D,[1]Sheet1!$C:$C)</f>
        <v>163.69999999999999</v>
      </c>
      <c r="AE11739">
        <f>MIS[[#This Row],[OrderAverageTradedPrice]]*MIS[[#This Row],[OrderQuantity]]</f>
        <v>12262.5</v>
      </c>
      <c r="AF11739">
        <f>MIS[[#This Row],[LTP]]*MIS[[#This Row],[OrderQuantity]]</f>
        <v>12277.5</v>
      </c>
      <c r="AG11739">
        <f>IF(MIS[[#This Row],[OrderSide]]="SELL",MIS[[#This Row],[VALUE]]-MIS[[#This Row],[LIVE_VALUE]],MIS[[#This Row],[LIVE_VALUE]]-MIS[[#This Row],[VALUE]])</f>
        <v>15</v>
      </c>
      <c r="AH11739" t="str" cm="1">
        <f t="array" ref="AH117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39" t="str">
        <f>MIS[[#This Row],[TRADING SYMBOL]]</f>
        <v>NIFTY2552225000PE</v>
      </c>
      <c r="AJ11739" t="str">
        <f>IF(RIGHT(MIS[[#This Row],[Main/Hedge]],4)="MAIN","MAIN","HEDGE")</f>
        <v>MAIN</v>
      </c>
      <c r="AK11739" t="str" cm="1">
        <f t="array" ref="AK11739">_xlfn._xlws.FILTER(Table4[Column1],ISNUMBER(SEARCH(Table4[Column1],MIS[[#This Row],[OrderUniqueIdentifier]])),"")</f>
        <v>LONGSHORT</v>
      </c>
    </row>
    <row r="11740" spans="1:37" x14ac:dyDescent="0.2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>
        <f>_xlfn.XLOOKUP(MIS[[#This Row],[TRADING SYMBOL]],[1]Sheet1!$D:$D,[1]Sheet1!$C:$C)</f>
        <v>163.69999999999999</v>
      </c>
      <c r="AE11740">
        <f>MIS[[#This Row],[OrderAverageTradedPrice]]*MIS[[#This Row],[OrderQuantity]]</f>
        <v>12258.75</v>
      </c>
      <c r="AF11740">
        <f>MIS[[#This Row],[LTP]]*MIS[[#This Row],[OrderQuantity]]</f>
        <v>12277.5</v>
      </c>
      <c r="AG11740">
        <f>IF(MIS[[#This Row],[OrderSide]]="SELL",MIS[[#This Row],[VALUE]]-MIS[[#This Row],[LIVE_VALUE]],MIS[[#This Row],[LIVE_VALUE]]-MIS[[#This Row],[VALUE]])</f>
        <v>18.75</v>
      </c>
      <c r="AH11740" t="str" cm="1">
        <f t="array" ref="AH117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0" t="str">
        <f>MIS[[#This Row],[TRADING SYMBOL]]</f>
        <v>NIFTY2552225000PE</v>
      </c>
      <c r="AJ11740" t="str">
        <f>IF(RIGHT(MIS[[#This Row],[Main/Hedge]],4)="MAIN","MAIN","HEDGE")</f>
        <v>MAIN</v>
      </c>
      <c r="AK11740" t="str" cm="1">
        <f t="array" ref="AK11740">_xlfn._xlws.FILTER(Table4[Column1],ISNUMBER(SEARCH(Table4[Column1],MIS[[#This Row],[OrderUniqueIdentifier]])),"")</f>
        <v>LONGSHORT</v>
      </c>
    </row>
    <row r="11741" spans="1:37" x14ac:dyDescent="0.2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>
        <f>_xlfn.XLOOKUP(MIS[[#This Row],[TRADING SYMBOL]],[1]Sheet1!$D:$D,[1]Sheet1!$C:$C)</f>
        <v>409.5</v>
      </c>
      <c r="AE11741">
        <f>MIS[[#This Row],[OrderAverageTradedPrice]]*MIS[[#This Row],[OrderQuantity]]</f>
        <v>24213</v>
      </c>
      <c r="AF11741">
        <f>MIS[[#This Row],[LTP]]*MIS[[#This Row],[OrderQuantity]]</f>
        <v>24570</v>
      </c>
      <c r="AG11741">
        <f>IF(MIS[[#This Row],[OrderSide]]="SELL",MIS[[#This Row],[VALUE]]-MIS[[#This Row],[LIVE_VALUE]],MIS[[#This Row],[LIVE_VALUE]]-MIS[[#This Row],[VALUE]])</f>
        <v>357</v>
      </c>
      <c r="AH11741" t="str" cm="1">
        <f t="array" ref="AH117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1" t="str">
        <f>MIS[[#This Row],[TRADING SYMBOL]]</f>
        <v>SENSEX2552082300PE</v>
      </c>
      <c r="AJ11741" t="str">
        <f>IF(RIGHT(MIS[[#This Row],[Main/Hedge]],4)="MAIN","MAIN","HEDGE")</f>
        <v>MAIN</v>
      </c>
      <c r="AK11741" t="str" cm="1">
        <f t="array" ref="AK11741">_xlfn._xlws.FILTER(Table4[Column1],ISNUMBER(SEARCH(Table4[Column1],MIS[[#This Row],[OrderUniqueIdentifier]])),"")</f>
        <v>LONGSHORT</v>
      </c>
    </row>
    <row r="11742" spans="1:37" x14ac:dyDescent="0.2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>
        <f>_xlfn.XLOOKUP(MIS[[#This Row],[TRADING SYMBOL]],[1]Sheet1!$D:$D,[1]Sheet1!$C:$C)</f>
        <v>163.69999999999999</v>
      </c>
      <c r="AE11742">
        <f>MIS[[#This Row],[OrderAverageTradedPrice]]*MIS[[#This Row],[OrderQuantity]]</f>
        <v>159393.74999999977</v>
      </c>
      <c r="AF11742">
        <f>MIS[[#This Row],[LTP]]*MIS[[#This Row],[OrderQuantity]]</f>
        <v>159607.5</v>
      </c>
      <c r="AG11742">
        <f>IF(MIS[[#This Row],[OrderSide]]="SELL",MIS[[#This Row],[VALUE]]-MIS[[#This Row],[LIVE_VALUE]],MIS[[#This Row],[LIVE_VALUE]]-MIS[[#This Row],[VALUE]])</f>
        <v>213.75000000023283</v>
      </c>
      <c r="AH11742" t="str" cm="1">
        <f t="array" ref="AH117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2" t="str">
        <f>MIS[[#This Row],[TRADING SYMBOL]]</f>
        <v>NIFTY2552225000PE</v>
      </c>
      <c r="AJ11742" t="str">
        <f>IF(RIGHT(MIS[[#This Row],[Main/Hedge]],4)="MAIN","MAIN","HEDGE")</f>
        <v>MAIN</v>
      </c>
      <c r="AK11742" t="str" cm="1">
        <f t="array" ref="AK11742">_xlfn._xlws.FILTER(Table4[Column1],ISNUMBER(SEARCH(Table4[Column1],MIS[[#This Row],[OrderUniqueIdentifier]])),"")</f>
        <v>LONGSHORT</v>
      </c>
    </row>
    <row r="11743" spans="1:37" x14ac:dyDescent="0.2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>
        <f>_xlfn.XLOOKUP(MIS[[#This Row],[TRADING SYMBOL]],[1]Sheet1!$D:$D,[1]Sheet1!$C:$C)</f>
        <v>409.5</v>
      </c>
      <c r="AE11743">
        <f>MIS[[#This Row],[OrderAverageTradedPrice]]*MIS[[#This Row],[OrderQuantity]]</f>
        <v>16142</v>
      </c>
      <c r="AF11743">
        <f>MIS[[#This Row],[LTP]]*MIS[[#This Row],[OrderQuantity]]</f>
        <v>16380</v>
      </c>
      <c r="AG11743">
        <f>IF(MIS[[#This Row],[OrderSide]]="SELL",MIS[[#This Row],[VALUE]]-MIS[[#This Row],[LIVE_VALUE]],MIS[[#This Row],[LIVE_VALUE]]-MIS[[#This Row],[VALUE]])</f>
        <v>238</v>
      </c>
      <c r="AH11743" t="str" cm="1">
        <f t="array" ref="AH117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3" t="str">
        <f>MIS[[#This Row],[TRADING SYMBOL]]</f>
        <v>SENSEX2552082300PE</v>
      </c>
      <c r="AJ11743" t="str">
        <f>IF(RIGHT(MIS[[#This Row],[Main/Hedge]],4)="MAIN","MAIN","HEDGE")</f>
        <v>MAIN</v>
      </c>
      <c r="AK11743" t="str" cm="1">
        <f t="array" ref="AK11743">_xlfn._xlws.FILTER(Table4[Column1],ISNUMBER(SEARCH(Table4[Column1],MIS[[#This Row],[OrderUniqueIdentifier]])),"")</f>
        <v>LONGSHORT</v>
      </c>
    </row>
    <row r="11744" spans="1:37" x14ac:dyDescent="0.2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>
        <f>_xlfn.XLOOKUP(MIS[[#This Row],[TRADING SYMBOL]],[1]Sheet1!$D:$D,[1]Sheet1!$C:$C)</f>
        <v>163.69999999999999</v>
      </c>
      <c r="AE11744">
        <f>MIS[[#This Row],[OrderAverageTradedPrice]]*MIS[[#This Row],[OrderQuantity]]</f>
        <v>12258.75</v>
      </c>
      <c r="AF11744">
        <f>MIS[[#This Row],[LTP]]*MIS[[#This Row],[OrderQuantity]]</f>
        <v>12277.5</v>
      </c>
      <c r="AG11744">
        <f>IF(MIS[[#This Row],[OrderSide]]="SELL",MIS[[#This Row],[VALUE]]-MIS[[#This Row],[LIVE_VALUE]],MIS[[#This Row],[LIVE_VALUE]]-MIS[[#This Row],[VALUE]])</f>
        <v>18.75</v>
      </c>
      <c r="AH11744" t="str" cm="1">
        <f t="array" ref="AH117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4" t="str">
        <f>MIS[[#This Row],[TRADING SYMBOL]]</f>
        <v>NIFTY2552225000PE</v>
      </c>
      <c r="AJ11744" t="str">
        <f>IF(RIGHT(MIS[[#This Row],[Main/Hedge]],4)="MAIN","MAIN","HEDGE")</f>
        <v>MAIN</v>
      </c>
      <c r="AK11744" t="str" cm="1">
        <f t="array" ref="AK11744">_xlfn._xlws.FILTER(Table4[Column1],ISNUMBER(SEARCH(Table4[Column1],MIS[[#This Row],[OrderUniqueIdentifier]])),"")</f>
        <v>LONGSHORT</v>
      </c>
    </row>
    <row r="11745" spans="1:37" x14ac:dyDescent="0.2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>
        <f>_xlfn.XLOOKUP(MIS[[#This Row],[TRADING SYMBOL]],[1]Sheet1!$D:$D,[1]Sheet1!$C:$C)</f>
        <v>9.25</v>
      </c>
      <c r="AE11745">
        <f>MIS[[#This Row],[OrderAverageTradedPrice]]*MIS[[#This Row],[OrderQuantity]]</f>
        <v>678.75</v>
      </c>
      <c r="AF11745">
        <f>MIS[[#This Row],[LTP]]*MIS[[#This Row],[OrderQuantity]]</f>
        <v>693.75</v>
      </c>
      <c r="AG11745">
        <f>IF(MIS[[#This Row],[OrderSide]]="SELL",MIS[[#This Row],[VALUE]]-MIS[[#This Row],[LIVE_VALUE]],MIS[[#This Row],[LIVE_VALUE]]-MIS[[#This Row],[VALUE]])</f>
        <v>-15</v>
      </c>
      <c r="AH11745" t="str" cm="1">
        <f t="array" ref="AH117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5" t="str">
        <f>MIS[[#This Row],[TRADING SYMBOL]]</f>
        <v>NIFTY2552223750PE</v>
      </c>
      <c r="AJ11745" t="str">
        <f>IF(RIGHT(MIS[[#This Row],[Main/Hedge]],4)="MAIN","MAIN","HEDGE")</f>
        <v>HEDGE</v>
      </c>
      <c r="AK11745" t="str" cm="1">
        <f t="array" ref="AK11745">_xlfn._xlws.FILTER(Table4[Column1],ISNUMBER(SEARCH(Table4[Column1],MIS[[#This Row],[OrderUniqueIdentifier]])),"")</f>
        <v>LONGSHORT</v>
      </c>
    </row>
    <row r="11746" spans="1:37" x14ac:dyDescent="0.2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>
        <f>_xlfn.XLOOKUP(MIS[[#This Row],[TRADING SYMBOL]],[1]Sheet1!$D:$D,[1]Sheet1!$C:$C)</f>
        <v>9.25</v>
      </c>
      <c r="AE11746">
        <f>MIS[[#This Row],[OrderAverageTradedPrice]]*MIS[[#This Row],[OrderQuantity]]</f>
        <v>678.75</v>
      </c>
      <c r="AF11746">
        <f>MIS[[#This Row],[LTP]]*MIS[[#This Row],[OrderQuantity]]</f>
        <v>693.75</v>
      </c>
      <c r="AG11746">
        <f>IF(MIS[[#This Row],[OrderSide]]="SELL",MIS[[#This Row],[VALUE]]-MIS[[#This Row],[LIVE_VALUE]],MIS[[#This Row],[LIVE_VALUE]]-MIS[[#This Row],[VALUE]])</f>
        <v>-15</v>
      </c>
      <c r="AH11746" t="str" cm="1">
        <f t="array" ref="AH117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6" t="str">
        <f>MIS[[#This Row],[TRADING SYMBOL]]</f>
        <v>NIFTY2552223750PE</v>
      </c>
      <c r="AJ11746" t="str">
        <f>IF(RIGHT(MIS[[#This Row],[Main/Hedge]],4)="MAIN","MAIN","HEDGE")</f>
        <v>HEDGE</v>
      </c>
      <c r="AK11746" t="str" cm="1">
        <f t="array" ref="AK11746">_xlfn._xlws.FILTER(Table4[Column1],ISNUMBER(SEARCH(Table4[Column1],MIS[[#This Row],[OrderUniqueIdentifier]])),"")</f>
        <v>LONGSHORT</v>
      </c>
    </row>
    <row r="11747" spans="1:37" x14ac:dyDescent="0.2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>
        <f>_xlfn.XLOOKUP(MIS[[#This Row],[TRADING SYMBOL]],[1]Sheet1!$D:$D,[1]Sheet1!$C:$C)</f>
        <v>163.69999999999999</v>
      </c>
      <c r="AE11747">
        <f>MIS[[#This Row],[OrderAverageTradedPrice]]*MIS[[#This Row],[OrderQuantity]]</f>
        <v>220837.49999999956</v>
      </c>
      <c r="AF11747">
        <f>MIS[[#This Row],[LTP]]*MIS[[#This Row],[OrderQuantity]]</f>
        <v>220994.99999999997</v>
      </c>
      <c r="AG11747">
        <f>IF(MIS[[#This Row],[OrderSide]]="SELL",MIS[[#This Row],[VALUE]]-MIS[[#This Row],[LIVE_VALUE]],MIS[[#This Row],[LIVE_VALUE]]-MIS[[#This Row],[VALUE]])</f>
        <v>157.50000000040745</v>
      </c>
      <c r="AH11747" t="str" cm="1">
        <f t="array" ref="AH117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7" t="str">
        <f>MIS[[#This Row],[TRADING SYMBOL]]</f>
        <v>NIFTY2552225000PE</v>
      </c>
      <c r="AJ11747" t="str">
        <f>IF(RIGHT(MIS[[#This Row],[Main/Hedge]],4)="MAIN","MAIN","HEDGE")</f>
        <v>MAIN</v>
      </c>
      <c r="AK11747" t="str" cm="1">
        <f t="array" ref="AK11747">_xlfn._xlws.FILTER(Table4[Column1],ISNUMBER(SEARCH(Table4[Column1],MIS[[#This Row],[OrderUniqueIdentifier]])),"")</f>
        <v>LONGSHORT</v>
      </c>
    </row>
    <row r="11748" spans="1:37" x14ac:dyDescent="0.2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>
        <f>_xlfn.XLOOKUP(MIS[[#This Row],[TRADING SYMBOL]],[1]Sheet1!$D:$D,[1]Sheet1!$C:$C)</f>
        <v>163.69999999999999</v>
      </c>
      <c r="AE11748">
        <f>MIS[[#This Row],[OrderAverageTradedPrice]]*MIS[[#This Row],[OrderQuantity]]</f>
        <v>12262.5</v>
      </c>
      <c r="AF11748">
        <f>MIS[[#This Row],[LTP]]*MIS[[#This Row],[OrderQuantity]]</f>
        <v>12277.5</v>
      </c>
      <c r="AG11748">
        <f>IF(MIS[[#This Row],[OrderSide]]="SELL",MIS[[#This Row],[VALUE]]-MIS[[#This Row],[LIVE_VALUE]],MIS[[#This Row],[LIVE_VALUE]]-MIS[[#This Row],[VALUE]])</f>
        <v>15</v>
      </c>
      <c r="AH11748" t="str" cm="1">
        <f t="array" ref="AH117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8" t="str">
        <f>MIS[[#This Row],[TRADING SYMBOL]]</f>
        <v>NIFTY2552225000PE</v>
      </c>
      <c r="AJ11748" t="str">
        <f>IF(RIGHT(MIS[[#This Row],[Main/Hedge]],4)="MAIN","MAIN","HEDGE")</f>
        <v>MAIN</v>
      </c>
      <c r="AK11748" t="str" cm="1">
        <f t="array" ref="AK11748">_xlfn._xlws.FILTER(Table4[Column1],ISNUMBER(SEARCH(Table4[Column1],MIS[[#This Row],[OrderUniqueIdentifier]])),"")</f>
        <v>LONGSHORT</v>
      </c>
    </row>
    <row r="11749" spans="1:37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>
        <f>_xlfn.XLOOKUP(MIS[[#This Row],[TRADING SYMBOL]],[1]Sheet1!$D:$D,[1]Sheet1!$C:$C)</f>
        <v>9.25</v>
      </c>
      <c r="AE11749">
        <f>MIS[[#This Row],[OrderAverageTradedPrice]]*MIS[[#This Row],[OrderQuantity]]</f>
        <v>678.75</v>
      </c>
      <c r="AF11749">
        <f>MIS[[#This Row],[LTP]]*MIS[[#This Row],[OrderQuantity]]</f>
        <v>693.75</v>
      </c>
      <c r="AG11749">
        <f>IF(MIS[[#This Row],[OrderSide]]="SELL",MIS[[#This Row],[VALUE]]-MIS[[#This Row],[LIVE_VALUE]],MIS[[#This Row],[LIVE_VALUE]]-MIS[[#This Row],[VALUE]])</f>
        <v>-15</v>
      </c>
      <c r="AH11749" t="str" cm="1">
        <f t="array" ref="AH117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49" t="str">
        <f>MIS[[#This Row],[TRADING SYMBOL]]</f>
        <v>NIFTY2552223750PE</v>
      </c>
      <c r="AJ11749" t="str">
        <f>IF(RIGHT(MIS[[#This Row],[Main/Hedge]],4)="MAIN","MAIN","HEDGE")</f>
        <v>HEDGE</v>
      </c>
      <c r="AK11749" t="str" cm="1">
        <f t="array" ref="AK11749">_xlfn._xlws.FILTER(Table4[Column1],ISNUMBER(SEARCH(Table4[Column1],MIS[[#This Row],[OrderUniqueIdentifier]])),"")</f>
        <v>LONGSHORT</v>
      </c>
    </row>
    <row r="11750" spans="1:37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>
        <f>_xlfn.XLOOKUP(MIS[[#This Row],[TRADING SYMBOL]],[1]Sheet1!$D:$D,[1]Sheet1!$C:$C)</f>
        <v>409.5</v>
      </c>
      <c r="AE11750">
        <f>MIS[[#This Row],[OrderAverageTradedPrice]]*MIS[[#This Row],[OrderQuantity]]</f>
        <v>64584</v>
      </c>
      <c r="AF11750">
        <f>MIS[[#This Row],[LTP]]*MIS[[#This Row],[OrderQuantity]]</f>
        <v>65520</v>
      </c>
      <c r="AG11750">
        <f>IF(MIS[[#This Row],[OrderSide]]="SELL",MIS[[#This Row],[VALUE]]-MIS[[#This Row],[LIVE_VALUE]],MIS[[#This Row],[LIVE_VALUE]]-MIS[[#This Row],[VALUE]])</f>
        <v>936</v>
      </c>
      <c r="AH11750" t="str" cm="1">
        <f t="array" ref="AH117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0" t="str">
        <f>MIS[[#This Row],[TRADING SYMBOL]]</f>
        <v>SENSEX2552082300PE</v>
      </c>
      <c r="AJ11750" t="str">
        <f>IF(RIGHT(MIS[[#This Row],[Main/Hedge]],4)="MAIN","MAIN","HEDGE")</f>
        <v>MAIN</v>
      </c>
      <c r="AK11750" t="str" cm="1">
        <f t="array" ref="AK11750">_xlfn._xlws.FILTER(Table4[Column1],ISNUMBER(SEARCH(Table4[Column1],MIS[[#This Row],[OrderUniqueIdentifier]])),"")</f>
        <v>LONGSHORT</v>
      </c>
    </row>
    <row r="11751" spans="1:37" x14ac:dyDescent="0.2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>
        <f>_xlfn.XLOOKUP(MIS[[#This Row],[TRADING SYMBOL]],[1]Sheet1!$D:$D,[1]Sheet1!$C:$C)</f>
        <v>163.69999999999999</v>
      </c>
      <c r="AE11751">
        <f>MIS[[#This Row],[OrderAverageTradedPrice]]*MIS[[#This Row],[OrderQuantity]]</f>
        <v>85867.499999999549</v>
      </c>
      <c r="AF11751">
        <f>MIS[[#This Row],[LTP]]*MIS[[#This Row],[OrderQuantity]]</f>
        <v>85942.5</v>
      </c>
      <c r="AG11751">
        <f>IF(MIS[[#This Row],[OrderSide]]="SELL",MIS[[#This Row],[VALUE]]-MIS[[#This Row],[LIVE_VALUE]],MIS[[#This Row],[LIVE_VALUE]]-MIS[[#This Row],[VALUE]])</f>
        <v>75.000000000451109</v>
      </c>
      <c r="AH11751" t="str" cm="1">
        <f t="array" ref="AH117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1" t="str">
        <f>MIS[[#This Row],[TRADING SYMBOL]]</f>
        <v>NIFTY2552225000PE</v>
      </c>
      <c r="AJ11751" t="str">
        <f>IF(RIGHT(MIS[[#This Row],[Main/Hedge]],4)="MAIN","MAIN","HEDGE")</f>
        <v>MAIN</v>
      </c>
      <c r="AK11751" t="str" cm="1">
        <f t="array" ref="AK11751">_xlfn._xlws.FILTER(Table4[Column1],ISNUMBER(SEARCH(Table4[Column1],MIS[[#This Row],[OrderUniqueIdentifier]])),"")</f>
        <v>LONGSHORT</v>
      </c>
    </row>
    <row r="11752" spans="1:37" x14ac:dyDescent="0.2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>
        <f>_xlfn.XLOOKUP(MIS[[#This Row],[TRADING SYMBOL]],[1]Sheet1!$D:$D,[1]Sheet1!$C:$C)</f>
        <v>409.5</v>
      </c>
      <c r="AE11752">
        <f>MIS[[#This Row],[OrderAverageTradedPrice]]*MIS[[#This Row],[OrderQuantity]]</f>
        <v>16144</v>
      </c>
      <c r="AF11752">
        <f>MIS[[#This Row],[LTP]]*MIS[[#This Row],[OrderQuantity]]</f>
        <v>16380</v>
      </c>
      <c r="AG11752">
        <f>IF(MIS[[#This Row],[OrderSide]]="SELL",MIS[[#This Row],[VALUE]]-MIS[[#This Row],[LIVE_VALUE]],MIS[[#This Row],[LIVE_VALUE]]-MIS[[#This Row],[VALUE]])</f>
        <v>236</v>
      </c>
      <c r="AH11752" t="str" cm="1">
        <f t="array" ref="AH117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2" t="str">
        <f>MIS[[#This Row],[TRADING SYMBOL]]</f>
        <v>SENSEX2552082300PE</v>
      </c>
      <c r="AJ11752" t="str">
        <f>IF(RIGHT(MIS[[#This Row],[Main/Hedge]],4)="MAIN","MAIN","HEDGE")</f>
        <v>MAIN</v>
      </c>
      <c r="AK11752" t="str" cm="1">
        <f t="array" ref="AK11752">_xlfn._xlws.FILTER(Table4[Column1],ISNUMBER(SEARCH(Table4[Column1],MIS[[#This Row],[OrderUniqueIdentifier]])),"")</f>
        <v>LONGSHORT</v>
      </c>
    </row>
    <row r="11753" spans="1:37" x14ac:dyDescent="0.2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>
        <f>_xlfn.XLOOKUP(MIS[[#This Row],[TRADING SYMBOL]],[1]Sheet1!$D:$D,[1]Sheet1!$C:$C)</f>
        <v>163.69999999999999</v>
      </c>
      <c r="AE11753">
        <f>MIS[[#This Row],[OrderAverageTradedPrice]]*MIS[[#This Row],[OrderQuantity]]</f>
        <v>12270</v>
      </c>
      <c r="AF11753">
        <f>MIS[[#This Row],[LTP]]*MIS[[#This Row],[OrderQuantity]]</f>
        <v>12277.5</v>
      </c>
      <c r="AG11753">
        <f>IF(MIS[[#This Row],[OrderSide]]="SELL",MIS[[#This Row],[VALUE]]-MIS[[#This Row],[LIVE_VALUE]],MIS[[#This Row],[LIVE_VALUE]]-MIS[[#This Row],[VALUE]])</f>
        <v>7.5</v>
      </c>
      <c r="AH11753" t="str" cm="1">
        <f t="array" ref="AH117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3" t="str">
        <f>MIS[[#This Row],[TRADING SYMBOL]]</f>
        <v>NIFTY2552225000PE</v>
      </c>
      <c r="AJ11753" t="str">
        <f>IF(RIGHT(MIS[[#This Row],[Main/Hedge]],4)="MAIN","MAIN","HEDGE")</f>
        <v>MAIN</v>
      </c>
      <c r="AK11753" t="str" cm="1">
        <f t="array" ref="AK11753">_xlfn._xlws.FILTER(Table4[Column1],ISNUMBER(SEARCH(Table4[Column1],MIS[[#This Row],[OrderUniqueIdentifier]])),"")</f>
        <v>LONGSHORT</v>
      </c>
    </row>
    <row r="11754" spans="1:37" x14ac:dyDescent="0.2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>
        <f>_xlfn.XLOOKUP(MIS[[#This Row],[TRADING SYMBOL]],[1]Sheet1!$D:$D,[1]Sheet1!$C:$C)</f>
        <v>409.5</v>
      </c>
      <c r="AE11754">
        <f>MIS[[#This Row],[OrderAverageTradedPrice]]*MIS[[#This Row],[OrderQuantity]]</f>
        <v>137171.99999999985</v>
      </c>
      <c r="AF11754">
        <f>MIS[[#This Row],[LTP]]*MIS[[#This Row],[OrderQuantity]]</f>
        <v>139230</v>
      </c>
      <c r="AG11754">
        <f>IF(MIS[[#This Row],[OrderSide]]="SELL",MIS[[#This Row],[VALUE]]-MIS[[#This Row],[LIVE_VALUE]],MIS[[#This Row],[LIVE_VALUE]]-MIS[[#This Row],[VALUE]])</f>
        <v>2058.0000000001455</v>
      </c>
      <c r="AH11754" t="str" cm="1">
        <f t="array" ref="AH117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4" t="str">
        <f>MIS[[#This Row],[TRADING SYMBOL]]</f>
        <v>SENSEX2552082300PE</v>
      </c>
      <c r="AJ11754" t="str">
        <f>IF(RIGHT(MIS[[#This Row],[Main/Hedge]],4)="MAIN","MAIN","HEDGE")</f>
        <v>MAIN</v>
      </c>
      <c r="AK11754" t="str" cm="1">
        <f t="array" ref="AK11754">_xlfn._xlws.FILTER(Table4[Column1],ISNUMBER(SEARCH(Table4[Column1],MIS[[#This Row],[OrderUniqueIdentifier]])),"")</f>
        <v>LONGSHORT</v>
      </c>
    </row>
    <row r="11755" spans="1:37" x14ac:dyDescent="0.2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>
        <f>_xlfn.XLOOKUP(MIS[[#This Row],[TRADING SYMBOL]],[1]Sheet1!$D:$D,[1]Sheet1!$C:$C)</f>
        <v>409.5</v>
      </c>
      <c r="AE11755">
        <f>MIS[[#This Row],[OrderAverageTradedPrice]]*MIS[[#This Row],[OrderQuantity]]</f>
        <v>24225</v>
      </c>
      <c r="AF11755">
        <f>MIS[[#This Row],[LTP]]*MIS[[#This Row],[OrderQuantity]]</f>
        <v>24570</v>
      </c>
      <c r="AG11755">
        <f>IF(MIS[[#This Row],[OrderSide]]="SELL",MIS[[#This Row],[VALUE]]-MIS[[#This Row],[LIVE_VALUE]],MIS[[#This Row],[LIVE_VALUE]]-MIS[[#This Row],[VALUE]])</f>
        <v>345</v>
      </c>
      <c r="AH11755" t="str" cm="1">
        <f t="array" ref="AH117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5" t="str">
        <f>MIS[[#This Row],[TRADING SYMBOL]]</f>
        <v>SENSEX2552082300PE</v>
      </c>
      <c r="AJ11755" t="str">
        <f>IF(RIGHT(MIS[[#This Row],[Main/Hedge]],4)="MAIN","MAIN","HEDGE")</f>
        <v>MAIN</v>
      </c>
      <c r="AK11755" t="str" cm="1">
        <f t="array" ref="AK11755">_xlfn._xlws.FILTER(Table4[Column1],ISNUMBER(SEARCH(Table4[Column1],MIS[[#This Row],[OrderUniqueIdentifier]])),"")</f>
        <v>LONGSHORT</v>
      </c>
    </row>
    <row r="11756" spans="1:37" x14ac:dyDescent="0.2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>
        <f>_xlfn.XLOOKUP(MIS[[#This Row],[TRADING SYMBOL]],[1]Sheet1!$D:$D,[1]Sheet1!$C:$C)</f>
        <v>409.5</v>
      </c>
      <c r="AE11756">
        <f>MIS[[#This Row],[OrderAverageTradedPrice]]*MIS[[#This Row],[OrderQuantity]]</f>
        <v>48426</v>
      </c>
      <c r="AF11756">
        <f>MIS[[#This Row],[LTP]]*MIS[[#This Row],[OrderQuantity]]</f>
        <v>49140</v>
      </c>
      <c r="AG11756">
        <f>IF(MIS[[#This Row],[OrderSide]]="SELL",MIS[[#This Row],[VALUE]]-MIS[[#This Row],[LIVE_VALUE]],MIS[[#This Row],[LIVE_VALUE]]-MIS[[#This Row],[VALUE]])</f>
        <v>714</v>
      </c>
      <c r="AH11756" t="str" cm="1">
        <f t="array" ref="AH117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6" t="str">
        <f>MIS[[#This Row],[TRADING SYMBOL]]</f>
        <v>SENSEX2552082300PE</v>
      </c>
      <c r="AJ11756" t="str">
        <f>IF(RIGHT(MIS[[#This Row],[Main/Hedge]],4)="MAIN","MAIN","HEDGE")</f>
        <v>MAIN</v>
      </c>
      <c r="AK11756" t="str" cm="1">
        <f t="array" ref="AK11756">_xlfn._xlws.FILTER(Table4[Column1],ISNUMBER(SEARCH(Table4[Column1],MIS[[#This Row],[OrderUniqueIdentifier]])),"")</f>
        <v>LONGSHORT</v>
      </c>
    </row>
    <row r="11757" spans="1:37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>
        <f>_xlfn.XLOOKUP(MIS[[#This Row],[TRADING SYMBOL]],[1]Sheet1!$D:$D,[1]Sheet1!$C:$C)</f>
        <v>409.5</v>
      </c>
      <c r="AE11757">
        <f>MIS[[#This Row],[OrderAverageTradedPrice]]*MIS[[#This Row],[OrderQuantity]]</f>
        <v>32303</v>
      </c>
      <c r="AF11757">
        <f>MIS[[#This Row],[LTP]]*MIS[[#This Row],[OrderQuantity]]</f>
        <v>32760</v>
      </c>
      <c r="AG11757">
        <f>IF(MIS[[#This Row],[OrderSide]]="SELL",MIS[[#This Row],[VALUE]]-MIS[[#This Row],[LIVE_VALUE]],MIS[[#This Row],[LIVE_VALUE]]-MIS[[#This Row],[VALUE]])</f>
        <v>457</v>
      </c>
      <c r="AH11757" t="str" cm="1">
        <f t="array" ref="AH117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7" t="str">
        <f>MIS[[#This Row],[TRADING SYMBOL]]</f>
        <v>SENSEX2552082300PE</v>
      </c>
      <c r="AJ11757" t="str">
        <f>IF(RIGHT(MIS[[#This Row],[Main/Hedge]],4)="MAIN","MAIN","HEDGE")</f>
        <v>MAIN</v>
      </c>
      <c r="AK11757" t="str" cm="1">
        <f t="array" ref="AK11757">_xlfn._xlws.FILTER(Table4[Column1],ISNUMBER(SEARCH(Table4[Column1],MIS[[#This Row],[OrderUniqueIdentifier]])),"")</f>
        <v>LONGSHORT</v>
      </c>
    </row>
    <row r="11758" spans="1:37" x14ac:dyDescent="0.2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>
        <f>_xlfn.XLOOKUP(MIS[[#This Row],[TRADING SYMBOL]],[1]Sheet1!$D:$D,[1]Sheet1!$C:$C)</f>
        <v>409.5</v>
      </c>
      <c r="AE11758">
        <f>MIS[[#This Row],[OrderAverageTradedPrice]]*MIS[[#This Row],[OrderQuantity]]</f>
        <v>16146</v>
      </c>
      <c r="AF11758">
        <f>MIS[[#This Row],[LTP]]*MIS[[#This Row],[OrderQuantity]]</f>
        <v>16380</v>
      </c>
      <c r="AG11758">
        <f>IF(MIS[[#This Row],[OrderSide]]="SELL",MIS[[#This Row],[VALUE]]-MIS[[#This Row],[LIVE_VALUE]],MIS[[#This Row],[LIVE_VALUE]]-MIS[[#This Row],[VALUE]])</f>
        <v>234</v>
      </c>
      <c r="AH11758" t="str" cm="1">
        <f t="array" ref="AH117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8" t="str">
        <f>MIS[[#This Row],[TRADING SYMBOL]]</f>
        <v>SENSEX2552082300PE</v>
      </c>
      <c r="AJ11758" t="str">
        <f>IF(RIGHT(MIS[[#This Row],[Main/Hedge]],4)="MAIN","MAIN","HEDGE")</f>
        <v>MAIN</v>
      </c>
      <c r="AK11758" t="str" cm="1">
        <f t="array" ref="AK11758">_xlfn._xlws.FILTER(Table4[Column1],ISNUMBER(SEARCH(Table4[Column1],MIS[[#This Row],[OrderUniqueIdentifier]])),"")</f>
        <v>LONGSHORT</v>
      </c>
    </row>
    <row r="11759" spans="1:37" x14ac:dyDescent="0.2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>
        <f>_xlfn.XLOOKUP(MIS[[#This Row],[TRADING SYMBOL]],[1]Sheet1!$D:$D,[1]Sheet1!$C:$C)</f>
        <v>163.69999999999999</v>
      </c>
      <c r="AE11759">
        <f>MIS[[#This Row],[OrderAverageTradedPrice]]*MIS[[#This Row],[OrderQuantity]]</f>
        <v>12285</v>
      </c>
      <c r="AF11759">
        <f>MIS[[#This Row],[LTP]]*MIS[[#This Row],[OrderQuantity]]</f>
        <v>12277.5</v>
      </c>
      <c r="AG11759">
        <f>IF(MIS[[#This Row],[OrderSide]]="SELL",MIS[[#This Row],[VALUE]]-MIS[[#This Row],[LIVE_VALUE]],MIS[[#This Row],[LIVE_VALUE]]-MIS[[#This Row],[VALUE]])</f>
        <v>-7.5</v>
      </c>
      <c r="AH11759" t="str" cm="1">
        <f t="array" ref="AH117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59" t="str">
        <f>MIS[[#This Row],[TRADING SYMBOL]]</f>
        <v>NIFTY2552225000PE</v>
      </c>
      <c r="AJ11759" t="str">
        <f>IF(RIGHT(MIS[[#This Row],[Main/Hedge]],4)="MAIN","MAIN","HEDGE")</f>
        <v>MAIN</v>
      </c>
      <c r="AK11759" t="str" cm="1">
        <f t="array" ref="AK11759">_xlfn._xlws.FILTER(Table4[Column1],ISNUMBER(SEARCH(Table4[Column1],MIS[[#This Row],[OrderUniqueIdentifier]])),"")</f>
        <v>LONGSHORT</v>
      </c>
    </row>
    <row r="11760" spans="1:37" x14ac:dyDescent="0.2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>
        <f>_xlfn.XLOOKUP(MIS[[#This Row],[TRADING SYMBOL]],[1]Sheet1!$D:$D,[1]Sheet1!$C:$C)</f>
        <v>409.5</v>
      </c>
      <c r="AE11760">
        <f>MIS[[#This Row],[OrderAverageTradedPrice]]*MIS[[#This Row],[OrderQuantity]]</f>
        <v>8078</v>
      </c>
      <c r="AF11760">
        <f>MIS[[#This Row],[LTP]]*MIS[[#This Row],[OrderQuantity]]</f>
        <v>8190</v>
      </c>
      <c r="AG11760">
        <f>IF(MIS[[#This Row],[OrderSide]]="SELL",MIS[[#This Row],[VALUE]]-MIS[[#This Row],[LIVE_VALUE]],MIS[[#This Row],[LIVE_VALUE]]-MIS[[#This Row],[VALUE]])</f>
        <v>112</v>
      </c>
      <c r="AH11760" t="str" cm="1">
        <f t="array" ref="AH117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0" t="str">
        <f>MIS[[#This Row],[TRADING SYMBOL]]</f>
        <v>SENSEX2552082300PE</v>
      </c>
      <c r="AJ11760" t="str">
        <f>IF(RIGHT(MIS[[#This Row],[Main/Hedge]],4)="MAIN","MAIN","HEDGE")</f>
        <v>MAIN</v>
      </c>
      <c r="AK11760" t="str" cm="1">
        <f t="array" ref="AK11760">_xlfn._xlws.FILTER(Table4[Column1],ISNUMBER(SEARCH(Table4[Column1],MIS[[#This Row],[OrderUniqueIdentifier]])),"")</f>
        <v>LONGSHORT</v>
      </c>
    </row>
    <row r="11761" spans="1:37" x14ac:dyDescent="0.2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>
        <f>_xlfn.XLOOKUP(MIS[[#This Row],[TRADING SYMBOL]],[1]Sheet1!$D:$D,[1]Sheet1!$C:$C)</f>
        <v>163.69999999999999</v>
      </c>
      <c r="AE11761">
        <f>MIS[[#This Row],[OrderAverageTradedPrice]]*MIS[[#This Row],[OrderQuantity]]</f>
        <v>12288.75</v>
      </c>
      <c r="AF11761">
        <f>MIS[[#This Row],[LTP]]*MIS[[#This Row],[OrderQuantity]]</f>
        <v>12277.5</v>
      </c>
      <c r="AG11761">
        <f>IF(MIS[[#This Row],[OrderSide]]="SELL",MIS[[#This Row],[VALUE]]-MIS[[#This Row],[LIVE_VALUE]],MIS[[#This Row],[LIVE_VALUE]]-MIS[[#This Row],[VALUE]])</f>
        <v>-11.25</v>
      </c>
      <c r="AH11761" t="str" cm="1">
        <f t="array" ref="AH117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1" t="str">
        <f>MIS[[#This Row],[TRADING SYMBOL]]</f>
        <v>NIFTY2552225000PE</v>
      </c>
      <c r="AJ11761" t="str">
        <f>IF(RIGHT(MIS[[#This Row],[Main/Hedge]],4)="MAIN","MAIN","HEDGE")</f>
        <v>MAIN</v>
      </c>
      <c r="AK11761" t="str" cm="1">
        <f t="array" ref="AK11761">_xlfn._xlws.FILTER(Table4[Column1],ISNUMBER(SEARCH(Table4[Column1],MIS[[#This Row],[OrderUniqueIdentifier]])),"")</f>
        <v>LONGSHORT</v>
      </c>
    </row>
    <row r="11762" spans="1:37" x14ac:dyDescent="0.2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>
        <f>_xlfn.XLOOKUP(MIS[[#This Row],[TRADING SYMBOL]],[1]Sheet1!$D:$D,[1]Sheet1!$C:$C)</f>
        <v>409.5</v>
      </c>
      <c r="AE11762">
        <f>MIS[[#This Row],[OrderAverageTradedPrice]]*MIS[[#This Row],[OrderQuantity]]</f>
        <v>16145</v>
      </c>
      <c r="AF11762">
        <f>MIS[[#This Row],[LTP]]*MIS[[#This Row],[OrderQuantity]]</f>
        <v>16380</v>
      </c>
      <c r="AG11762">
        <f>IF(MIS[[#This Row],[OrderSide]]="SELL",MIS[[#This Row],[VALUE]]-MIS[[#This Row],[LIVE_VALUE]],MIS[[#This Row],[LIVE_VALUE]]-MIS[[#This Row],[VALUE]])</f>
        <v>235</v>
      </c>
      <c r="AH11762" t="str" cm="1">
        <f t="array" ref="AH117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2" t="str">
        <f>MIS[[#This Row],[TRADING SYMBOL]]</f>
        <v>SENSEX2552082300PE</v>
      </c>
      <c r="AJ11762" t="str">
        <f>IF(RIGHT(MIS[[#This Row],[Main/Hedge]],4)="MAIN","MAIN","HEDGE")</f>
        <v>MAIN</v>
      </c>
      <c r="AK11762" t="str" cm="1">
        <f t="array" ref="AK11762">_xlfn._xlws.FILTER(Table4[Column1],ISNUMBER(SEARCH(Table4[Column1],MIS[[#This Row],[OrderUniqueIdentifier]])),"")</f>
        <v>LONGSHORT</v>
      </c>
    </row>
    <row r="11763" spans="1:37" x14ac:dyDescent="0.2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>
        <f>_xlfn.XLOOKUP(MIS[[#This Row],[TRADING SYMBOL]],[1]Sheet1!$D:$D,[1]Sheet1!$C:$C)</f>
        <v>163.69999999999999</v>
      </c>
      <c r="AE11763">
        <f>MIS[[#This Row],[OrderAverageTradedPrice]]*MIS[[#This Row],[OrderQuantity]]</f>
        <v>24592.5</v>
      </c>
      <c r="AF11763">
        <f>MIS[[#This Row],[LTP]]*MIS[[#This Row],[OrderQuantity]]</f>
        <v>24555</v>
      </c>
      <c r="AG11763">
        <f>IF(MIS[[#This Row],[OrderSide]]="SELL",MIS[[#This Row],[VALUE]]-MIS[[#This Row],[LIVE_VALUE]],MIS[[#This Row],[LIVE_VALUE]]-MIS[[#This Row],[VALUE]])</f>
        <v>-37.5</v>
      </c>
      <c r="AH11763" t="str" cm="1">
        <f t="array" ref="AH117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3" t="str">
        <f>MIS[[#This Row],[TRADING SYMBOL]]</f>
        <v>NIFTY2552225000PE</v>
      </c>
      <c r="AJ11763" t="str">
        <f>IF(RIGHT(MIS[[#This Row],[Main/Hedge]],4)="MAIN","MAIN","HEDGE")</f>
        <v>MAIN</v>
      </c>
      <c r="AK11763" t="str" cm="1">
        <f t="array" ref="AK11763">_xlfn._xlws.FILTER(Table4[Column1],ISNUMBER(SEARCH(Table4[Column1],MIS[[#This Row],[OrderUniqueIdentifier]])),"")</f>
        <v>LONGSHORT</v>
      </c>
    </row>
    <row r="11764" spans="1:37" x14ac:dyDescent="0.2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>
        <f>_xlfn.XLOOKUP(MIS[[#This Row],[TRADING SYMBOL]],[1]Sheet1!$D:$D,[1]Sheet1!$C:$C)</f>
        <v>409.5</v>
      </c>
      <c r="AE11764">
        <f>MIS[[#This Row],[OrderAverageTradedPrice]]*MIS[[#This Row],[OrderQuantity]]</f>
        <v>16144</v>
      </c>
      <c r="AF11764">
        <f>MIS[[#This Row],[LTP]]*MIS[[#This Row],[OrderQuantity]]</f>
        <v>16380</v>
      </c>
      <c r="AG11764">
        <f>IF(MIS[[#This Row],[OrderSide]]="SELL",MIS[[#This Row],[VALUE]]-MIS[[#This Row],[LIVE_VALUE]],MIS[[#This Row],[LIVE_VALUE]]-MIS[[#This Row],[VALUE]])</f>
        <v>236</v>
      </c>
      <c r="AH11764" t="str" cm="1">
        <f t="array" ref="AH117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4" t="str">
        <f>MIS[[#This Row],[TRADING SYMBOL]]</f>
        <v>SENSEX2552082300PE</v>
      </c>
      <c r="AJ11764" t="str">
        <f>IF(RIGHT(MIS[[#This Row],[Main/Hedge]],4)="MAIN","MAIN","HEDGE")</f>
        <v>MAIN</v>
      </c>
      <c r="AK11764" t="str" cm="1">
        <f t="array" ref="AK11764">_xlfn._xlws.FILTER(Table4[Column1],ISNUMBER(SEARCH(Table4[Column1],MIS[[#This Row],[OrderUniqueIdentifier]])),"")</f>
        <v>LONGSHORT</v>
      </c>
    </row>
    <row r="11765" spans="1:37" x14ac:dyDescent="0.2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>
        <f>_xlfn.XLOOKUP(MIS[[#This Row],[TRADING SYMBOL]],[1]Sheet1!$D:$D,[1]Sheet1!$C:$C)</f>
        <v>163.69999999999999</v>
      </c>
      <c r="AE11765">
        <f>MIS[[#This Row],[OrderAverageTradedPrice]]*MIS[[#This Row],[OrderQuantity]]</f>
        <v>24562.5</v>
      </c>
      <c r="AF11765">
        <f>MIS[[#This Row],[LTP]]*MIS[[#This Row],[OrderQuantity]]</f>
        <v>24555</v>
      </c>
      <c r="AG11765">
        <f>IF(MIS[[#This Row],[OrderSide]]="SELL",MIS[[#This Row],[VALUE]]-MIS[[#This Row],[LIVE_VALUE]],MIS[[#This Row],[LIVE_VALUE]]-MIS[[#This Row],[VALUE]])</f>
        <v>-7.5</v>
      </c>
      <c r="AH11765" t="str" cm="1">
        <f t="array" ref="AH117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5" t="str">
        <f>MIS[[#This Row],[TRADING SYMBOL]]</f>
        <v>NIFTY2552225000PE</v>
      </c>
      <c r="AJ11765" t="str">
        <f>IF(RIGHT(MIS[[#This Row],[Main/Hedge]],4)="MAIN","MAIN","HEDGE")</f>
        <v>MAIN</v>
      </c>
      <c r="AK11765" t="str" cm="1">
        <f t="array" ref="AK11765">_xlfn._xlws.FILTER(Table4[Column1],ISNUMBER(SEARCH(Table4[Column1],MIS[[#This Row],[OrderUniqueIdentifier]])),"")</f>
        <v>LONGSHORT</v>
      </c>
    </row>
    <row r="11766" spans="1:37" x14ac:dyDescent="0.2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>
        <f>_xlfn.XLOOKUP(MIS[[#This Row],[TRADING SYMBOL]],[1]Sheet1!$D:$D,[1]Sheet1!$C:$C)</f>
        <v>9.25</v>
      </c>
      <c r="AE11766">
        <f>MIS[[#This Row],[OrderAverageTradedPrice]]*MIS[[#This Row],[OrderQuantity]]</f>
        <v>678.75</v>
      </c>
      <c r="AF11766">
        <f>MIS[[#This Row],[LTP]]*MIS[[#This Row],[OrderQuantity]]</f>
        <v>693.75</v>
      </c>
      <c r="AG11766">
        <f>IF(MIS[[#This Row],[OrderSide]]="SELL",MIS[[#This Row],[VALUE]]-MIS[[#This Row],[LIVE_VALUE]],MIS[[#This Row],[LIVE_VALUE]]-MIS[[#This Row],[VALUE]])</f>
        <v>-15</v>
      </c>
      <c r="AH11766" t="str" cm="1">
        <f t="array" ref="AH117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6" t="str">
        <f>MIS[[#This Row],[TRADING SYMBOL]]</f>
        <v>NIFTY2552223750PE</v>
      </c>
      <c r="AJ11766" t="str">
        <f>IF(RIGHT(MIS[[#This Row],[Main/Hedge]],4)="MAIN","MAIN","HEDGE")</f>
        <v>HEDGE</v>
      </c>
      <c r="AK11766" t="str" cm="1">
        <f t="array" ref="AK11766">_xlfn._xlws.FILTER(Table4[Column1],ISNUMBER(SEARCH(Table4[Column1],MIS[[#This Row],[OrderUniqueIdentifier]])),"")</f>
        <v>LONGSHORT</v>
      </c>
    </row>
    <row r="11767" spans="1:37" x14ac:dyDescent="0.2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>
        <f>_xlfn.XLOOKUP(MIS[[#This Row],[TRADING SYMBOL]],[1]Sheet1!$D:$D,[1]Sheet1!$C:$C)</f>
        <v>3.15</v>
      </c>
      <c r="AE11767">
        <f>MIS[[#This Row],[OrderAverageTradedPrice]]*MIS[[#This Row],[OrderQuantity]]</f>
        <v>232.5</v>
      </c>
      <c r="AF11767">
        <f>MIS[[#This Row],[LTP]]*MIS[[#This Row],[OrderQuantity]]</f>
        <v>236.25</v>
      </c>
      <c r="AG11767">
        <f>IF(MIS[[#This Row],[OrderSide]]="SELL",MIS[[#This Row],[VALUE]]-MIS[[#This Row],[LIVE_VALUE]],MIS[[#This Row],[LIVE_VALUE]]-MIS[[#This Row],[VALUE]])</f>
        <v>-3.75</v>
      </c>
      <c r="AH11767" t="str" cm="1">
        <f t="array" ref="AH117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7" t="str">
        <f>MIS[[#This Row],[TRADING SYMBOL]]</f>
        <v>NIFTY2552226300CE</v>
      </c>
      <c r="AJ11767" t="str">
        <f>IF(RIGHT(MIS[[#This Row],[Main/Hedge]],4)="MAIN","MAIN","HEDGE")</f>
        <v>HEDGE</v>
      </c>
      <c r="AK11767" t="str" cm="1">
        <f t="array" ref="AK11767">_xlfn._xlws.FILTER(Table4[Column1],ISNUMBER(SEARCH(Table4[Column1],MIS[[#This Row],[OrderUniqueIdentifier]])),"")</f>
        <v>LONGSHORT</v>
      </c>
    </row>
    <row r="11768" spans="1:37" x14ac:dyDescent="0.2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>
        <f>_xlfn.XLOOKUP(MIS[[#This Row],[TRADING SYMBOL]],[1]Sheet1!$D:$D,[1]Sheet1!$C:$C)</f>
        <v>3.15</v>
      </c>
      <c r="AE11768">
        <f>MIS[[#This Row],[OrderAverageTradedPrice]]*MIS[[#This Row],[OrderQuantity]]</f>
        <v>232.5</v>
      </c>
      <c r="AF11768">
        <f>MIS[[#This Row],[LTP]]*MIS[[#This Row],[OrderQuantity]]</f>
        <v>236.25</v>
      </c>
      <c r="AG11768">
        <f>IF(MIS[[#This Row],[OrderSide]]="SELL",MIS[[#This Row],[VALUE]]-MIS[[#This Row],[LIVE_VALUE]],MIS[[#This Row],[LIVE_VALUE]]-MIS[[#This Row],[VALUE]])</f>
        <v>-3.75</v>
      </c>
      <c r="AH11768" t="str" cm="1">
        <f t="array" ref="AH117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8" t="str">
        <f>MIS[[#This Row],[TRADING SYMBOL]]</f>
        <v>NIFTY2552226300CE</v>
      </c>
      <c r="AJ11768" t="str">
        <f>IF(RIGHT(MIS[[#This Row],[Main/Hedge]],4)="MAIN","MAIN","HEDGE")</f>
        <v>HEDGE</v>
      </c>
      <c r="AK11768" t="str" cm="1">
        <f t="array" ref="AK11768">_xlfn._xlws.FILTER(Table4[Column1],ISNUMBER(SEARCH(Table4[Column1],MIS[[#This Row],[OrderUniqueIdentifier]])),"")</f>
        <v>LONGSHORT</v>
      </c>
    </row>
    <row r="11769" spans="1:37" x14ac:dyDescent="0.2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>
        <f>_xlfn.XLOOKUP(MIS[[#This Row],[TRADING SYMBOL]],[1]Sheet1!$D:$D,[1]Sheet1!$C:$C)</f>
        <v>9.25</v>
      </c>
      <c r="AE11769">
        <f>MIS[[#This Row],[OrderAverageTradedPrice]]*MIS[[#This Row],[OrderQuantity]]</f>
        <v>678.75</v>
      </c>
      <c r="AF11769">
        <f>MIS[[#This Row],[LTP]]*MIS[[#This Row],[OrderQuantity]]</f>
        <v>693.75</v>
      </c>
      <c r="AG11769">
        <f>IF(MIS[[#This Row],[OrderSide]]="SELL",MIS[[#This Row],[VALUE]]-MIS[[#This Row],[LIVE_VALUE]],MIS[[#This Row],[LIVE_VALUE]]-MIS[[#This Row],[VALUE]])</f>
        <v>-15</v>
      </c>
      <c r="AH11769" t="str" cm="1">
        <f t="array" ref="AH117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69" t="str">
        <f>MIS[[#This Row],[TRADING SYMBOL]]</f>
        <v>NIFTY2552223750PE</v>
      </c>
      <c r="AJ11769" t="str">
        <f>IF(RIGHT(MIS[[#This Row],[Main/Hedge]],4)="MAIN","MAIN","HEDGE")</f>
        <v>HEDGE</v>
      </c>
      <c r="AK11769" t="str" cm="1">
        <f t="array" ref="AK11769">_xlfn._xlws.FILTER(Table4[Column1],ISNUMBER(SEARCH(Table4[Column1],MIS[[#This Row],[OrderUniqueIdentifier]])),"")</f>
        <v>LONGSHORT</v>
      </c>
    </row>
    <row r="11770" spans="1:37" x14ac:dyDescent="0.2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>
        <f>_xlfn.XLOOKUP(MIS[[#This Row],[TRADING SYMBOL]],[1]Sheet1!$D:$D,[1]Sheet1!$C:$C)</f>
        <v>3.15</v>
      </c>
      <c r="AE11770">
        <f>MIS[[#This Row],[OrderAverageTradedPrice]]*MIS[[#This Row],[OrderQuantity]]</f>
        <v>232.5</v>
      </c>
      <c r="AF11770">
        <f>MIS[[#This Row],[LTP]]*MIS[[#This Row],[OrderQuantity]]</f>
        <v>236.25</v>
      </c>
      <c r="AG11770">
        <f>IF(MIS[[#This Row],[OrderSide]]="SELL",MIS[[#This Row],[VALUE]]-MIS[[#This Row],[LIVE_VALUE]],MIS[[#This Row],[LIVE_VALUE]]-MIS[[#This Row],[VALUE]])</f>
        <v>-3.75</v>
      </c>
      <c r="AH11770" t="str" cm="1">
        <f t="array" ref="AH117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70" t="str">
        <f>MIS[[#This Row],[TRADING SYMBOL]]</f>
        <v>NIFTY2552226300CE</v>
      </c>
      <c r="AJ11770" t="str">
        <f>IF(RIGHT(MIS[[#This Row],[Main/Hedge]],4)="MAIN","MAIN","HEDGE")</f>
        <v>HEDGE</v>
      </c>
      <c r="AK11770" t="str" cm="1">
        <f t="array" ref="AK11770">_xlfn._xlws.FILTER(Table4[Column1],ISNUMBER(SEARCH(Table4[Column1],MIS[[#This Row],[OrderUniqueIdentifier]])),"")</f>
        <v>LONGSHORT</v>
      </c>
    </row>
    <row r="11771" spans="1:37" x14ac:dyDescent="0.2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>
        <f>_xlfn.XLOOKUP(MIS[[#This Row],[TRADING SYMBOL]],[1]Sheet1!$D:$D,[1]Sheet1!$C:$C)</f>
        <v>409.5</v>
      </c>
      <c r="AE11771">
        <f>MIS[[#This Row],[OrderAverageTradedPrice]]*MIS[[#This Row],[OrderQuantity]]</f>
        <v>8075</v>
      </c>
      <c r="AF11771">
        <f>MIS[[#This Row],[LTP]]*MIS[[#This Row],[OrderQuantity]]</f>
        <v>8190</v>
      </c>
      <c r="AG11771">
        <f>IF(MIS[[#This Row],[OrderSide]]="SELL",MIS[[#This Row],[VALUE]]-MIS[[#This Row],[LIVE_VALUE]],MIS[[#This Row],[LIVE_VALUE]]-MIS[[#This Row],[VALUE]])</f>
        <v>115</v>
      </c>
      <c r="AH11771" t="str" cm="1">
        <f t="array" ref="AH117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71" t="str">
        <f>MIS[[#This Row],[TRADING SYMBOL]]</f>
        <v>SENSEX2552082300PE</v>
      </c>
      <c r="AJ11771" t="str">
        <f>IF(RIGHT(MIS[[#This Row],[Main/Hedge]],4)="MAIN","MAIN","HEDGE")</f>
        <v>MAIN</v>
      </c>
      <c r="AK11771" t="str" cm="1">
        <f t="array" ref="AK11771">_xlfn._xlws.FILTER(Table4[Column1],ISNUMBER(SEARCH(Table4[Column1],MIS[[#This Row],[OrderUniqueIdentifier]])),"")</f>
        <v>LONGSHORT</v>
      </c>
    </row>
    <row r="11772" spans="1:37" x14ac:dyDescent="0.2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>
        <f>_xlfn.XLOOKUP(MIS[[#This Row],[TRADING SYMBOL]],[1]Sheet1!$D:$D,[1]Sheet1!$C:$C)</f>
        <v>9.25</v>
      </c>
      <c r="AE11772">
        <f>MIS[[#This Row],[OrderAverageTradedPrice]]*MIS[[#This Row],[OrderQuantity]]</f>
        <v>678.75</v>
      </c>
      <c r="AF11772">
        <f>MIS[[#This Row],[LTP]]*MIS[[#This Row],[OrderQuantity]]</f>
        <v>693.75</v>
      </c>
      <c r="AG11772">
        <f>IF(MIS[[#This Row],[OrderSide]]="SELL",MIS[[#This Row],[VALUE]]-MIS[[#This Row],[LIVE_VALUE]],MIS[[#This Row],[LIVE_VALUE]]-MIS[[#This Row],[VALUE]])</f>
        <v>-15</v>
      </c>
      <c r="AH11772" t="str" cm="1">
        <f t="array" ref="AH117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72" t="str">
        <f>MIS[[#This Row],[TRADING SYMBOL]]</f>
        <v>NIFTY2552223750PE</v>
      </c>
      <c r="AJ11772" t="str">
        <f>IF(RIGHT(MIS[[#This Row],[Main/Hedge]],4)="MAIN","MAIN","HEDGE")</f>
        <v>HEDGE</v>
      </c>
      <c r="AK11772" t="str" cm="1">
        <f t="array" ref="AK11772">_xlfn._xlws.FILTER(Table4[Column1],ISNUMBER(SEARCH(Table4[Column1],MIS[[#This Row],[OrderUniqueIdentifier]])),"")</f>
        <v>LONGSHORT</v>
      </c>
    </row>
    <row r="11773" spans="1:37" x14ac:dyDescent="0.2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>
        <f>_xlfn.XLOOKUP(MIS[[#This Row],[TRADING SYMBOL]],[1]Sheet1!$D:$D,[1]Sheet1!$C:$C)</f>
        <v>163.69999999999999</v>
      </c>
      <c r="AE11773">
        <f>MIS[[#This Row],[OrderAverageTradedPrice]]*MIS[[#This Row],[OrderQuantity]]</f>
        <v>135198.74999999939</v>
      </c>
      <c r="AF11773">
        <f>MIS[[#This Row],[LTP]]*MIS[[#This Row],[OrderQuantity]]</f>
        <v>135052.5</v>
      </c>
      <c r="AG11773">
        <f>IF(MIS[[#This Row],[OrderSide]]="SELL",MIS[[#This Row],[VALUE]]-MIS[[#This Row],[LIVE_VALUE]],MIS[[#This Row],[LIVE_VALUE]]-MIS[[#This Row],[VALUE]])</f>
        <v>-146.24999999938882</v>
      </c>
      <c r="AH11773" t="str" cm="1">
        <f t="array" ref="AH117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73" t="str">
        <f>MIS[[#This Row],[TRADING SYMBOL]]</f>
        <v>NIFTY2552225000PE</v>
      </c>
      <c r="AJ11773" t="str">
        <f>IF(RIGHT(MIS[[#This Row],[Main/Hedge]],4)="MAIN","MAIN","HEDGE")</f>
        <v>MAIN</v>
      </c>
      <c r="AK11773" t="str" cm="1">
        <f t="array" ref="AK11773">_xlfn._xlws.FILTER(Table4[Column1],ISNUMBER(SEARCH(Table4[Column1],MIS[[#This Row],[OrderUniqueIdentifier]])),"")</f>
        <v>LONGSHORT</v>
      </c>
    </row>
    <row r="11774" spans="1:37" x14ac:dyDescent="0.2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>
        <f>_xlfn.XLOOKUP(MIS[[#This Row],[TRADING SYMBOL]],[1]Sheet1!$D:$D,[1]Sheet1!$C:$C)</f>
        <v>3.15</v>
      </c>
      <c r="AE11774">
        <f>MIS[[#This Row],[OrderAverageTradedPrice]]*MIS[[#This Row],[OrderQuantity]]</f>
        <v>232.5</v>
      </c>
      <c r="AF11774">
        <f>MIS[[#This Row],[LTP]]*MIS[[#This Row],[OrderQuantity]]</f>
        <v>236.25</v>
      </c>
      <c r="AG11774">
        <f>IF(MIS[[#This Row],[OrderSide]]="SELL",MIS[[#This Row],[VALUE]]-MIS[[#This Row],[LIVE_VALUE]],MIS[[#This Row],[LIVE_VALUE]]-MIS[[#This Row],[VALUE]])</f>
        <v>-3.75</v>
      </c>
      <c r="AH11774" t="str" cm="1">
        <f t="array" ref="AH117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74" t="str">
        <f>MIS[[#This Row],[TRADING SYMBOL]]</f>
        <v>NIFTY2552226300CE</v>
      </c>
      <c r="AJ11774" t="str">
        <f>IF(RIGHT(MIS[[#This Row],[Main/Hedge]],4)="MAIN","MAIN","HEDGE")</f>
        <v>HEDGE</v>
      </c>
      <c r="AK11774" t="str" cm="1">
        <f t="array" ref="AK11774">_xlfn._xlws.FILTER(Table4[Column1],ISNUMBER(SEARCH(Table4[Column1],MIS[[#This Row],[OrderUniqueIdentifier]])),"")</f>
        <v>LONGSHORT</v>
      </c>
    </row>
    <row r="11775" spans="1:37" x14ac:dyDescent="0.2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>
        <f>_xlfn.XLOOKUP(MIS[[#This Row],[TRADING SYMBOL]],[1]Sheet1!$D:$D,[1]Sheet1!$C:$C)</f>
        <v>3.15</v>
      </c>
      <c r="AE11775">
        <f>MIS[[#This Row],[OrderAverageTradedPrice]]*MIS[[#This Row],[OrderQuantity]]</f>
        <v>232.5</v>
      </c>
      <c r="AF11775">
        <f>MIS[[#This Row],[LTP]]*MIS[[#This Row],[OrderQuantity]]</f>
        <v>236.25</v>
      </c>
      <c r="AG11775">
        <f>IF(MIS[[#This Row],[OrderSide]]="SELL",MIS[[#This Row],[VALUE]]-MIS[[#This Row],[LIVE_VALUE]],MIS[[#This Row],[LIVE_VALUE]]-MIS[[#This Row],[VALUE]])</f>
        <v>-3.75</v>
      </c>
      <c r="AH11775" t="str" cm="1">
        <f t="array" ref="AH117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75" t="str">
        <f>MIS[[#This Row],[TRADING SYMBOL]]</f>
        <v>NIFTY2552226300CE</v>
      </c>
      <c r="AJ11775" t="str">
        <f>IF(RIGHT(MIS[[#This Row],[Main/Hedge]],4)="MAIN","MAIN","HEDGE")</f>
        <v>HEDGE</v>
      </c>
      <c r="AK11775" t="str" cm="1">
        <f t="array" ref="AK11775">_xlfn._xlws.FILTER(Table4[Column1],ISNUMBER(SEARCH(Table4[Column1],MIS[[#This Row],[OrderUniqueIdentifier]])),"")</f>
        <v>LONGSHORT</v>
      </c>
    </row>
    <row r="11776" spans="1:37" x14ac:dyDescent="0.2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>
        <f>_xlfn.XLOOKUP(MIS[[#This Row],[TRADING SYMBOL]],[1]Sheet1!$D:$D,[1]Sheet1!$C:$C)</f>
        <v>3.15</v>
      </c>
      <c r="AE11776">
        <f>MIS[[#This Row],[OrderAverageTradedPrice]]*MIS[[#This Row],[OrderQuantity]]</f>
        <v>232.5</v>
      </c>
      <c r="AF11776">
        <f>MIS[[#This Row],[LTP]]*MIS[[#This Row],[OrderQuantity]]</f>
        <v>236.25</v>
      </c>
      <c r="AG11776">
        <f>IF(MIS[[#This Row],[OrderSide]]="SELL",MIS[[#This Row],[VALUE]]-MIS[[#This Row],[LIVE_VALUE]],MIS[[#This Row],[LIVE_VALUE]]-MIS[[#This Row],[VALUE]])</f>
        <v>-3.75</v>
      </c>
      <c r="AH11776" t="str" cm="1">
        <f t="array" ref="AH117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11776" t="str">
        <f>MIS[[#This Row],[TRADING SYMBOL]]</f>
        <v>NIFTY2552226300CE</v>
      </c>
      <c r="AJ11776" t="str">
        <f>IF(RIGHT(MIS[[#This Row],[Main/Hedge]],4)="MAIN","MAIN","HEDGE")</f>
        <v>HEDGE</v>
      </c>
      <c r="AK11776" t="str" cm="1">
        <f t="array" ref="AK11776">_xlfn._xlws.FILTER(Table4[Column1],ISNUMBER(SEARCH(Table4[Column1],MIS[[#This Row],[OrderUniqueIdentifier]])),"")</f>
        <v>LONGSHORT</v>
      </c>
    </row>
    <row r="11777" spans="1:37" x14ac:dyDescent="0.2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>
        <f>_xlfn.XLOOKUP(MIS[[#This Row],[TRADING SYMBOL]],[1]Sheet1!$D:$D,[1]Sheet1!$C:$C)</f>
        <v>32.799999999999997</v>
      </c>
      <c r="AE11777">
        <f>MIS[[#This Row],[OrderAverageTradedPrice]]*MIS[[#This Row],[OrderQuantity]]</f>
        <v>3215</v>
      </c>
      <c r="AF11777">
        <f>MIS[[#This Row],[LTP]]*MIS[[#This Row],[OrderQuantity]]</f>
        <v>3279.9999999999995</v>
      </c>
      <c r="AG11777">
        <f>IF(MIS[[#This Row],[OrderSide]]="SELL",MIS[[#This Row],[VALUE]]-MIS[[#This Row],[LIVE_VALUE]],MIS[[#This Row],[LIVE_VALUE]]-MIS[[#This Row],[VALUE]])</f>
        <v>-64.999999999999545</v>
      </c>
      <c r="AH11777" t="str" cm="1">
        <f t="array" ref="AH11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77" t="str">
        <f>MIS[[#This Row],[TRADING SYMBOL]]</f>
        <v>SENSEX2552079800PE</v>
      </c>
      <c r="AJ11777" t="str">
        <f>IF(RIGHT(MIS[[#This Row],[Main/Hedge]],4)="MAIN","MAIN","HEDGE")</f>
        <v>HEDGE</v>
      </c>
      <c r="AK11777" t="str" cm="1">
        <f t="array" ref="AK11777">_xlfn._xlws.FILTER(Table4[Column1],ISNUMBER(SEARCH(Table4[Column1],MIS[[#This Row],[OrderUniqueIdentifier]])),"")</f>
        <v>XYT</v>
      </c>
    </row>
    <row r="11778" spans="1:37" x14ac:dyDescent="0.2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>
        <f>_xlfn.XLOOKUP(MIS[[#This Row],[TRADING SYMBOL]],[1]Sheet1!$D:$D,[1]Sheet1!$C:$C)</f>
        <v>17.8</v>
      </c>
      <c r="AE11778">
        <f>MIS[[#This Row],[OrderAverageTradedPrice]]*MIS[[#This Row],[OrderQuantity]]</f>
        <v>1714.9999999999998</v>
      </c>
      <c r="AF11778">
        <f>MIS[[#This Row],[LTP]]*MIS[[#This Row],[OrderQuantity]]</f>
        <v>1780</v>
      </c>
      <c r="AG11778">
        <f>IF(MIS[[#This Row],[OrderSide]]="SELL",MIS[[#This Row],[VALUE]]-MIS[[#This Row],[LIVE_VALUE]],MIS[[#This Row],[LIVE_VALUE]]-MIS[[#This Row],[VALUE]])</f>
        <v>-65.000000000000227</v>
      </c>
      <c r="AH11778" t="str" cm="1">
        <f t="array" ref="AH11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78" t="str">
        <f>MIS[[#This Row],[TRADING SYMBOL]]</f>
        <v>SENSEX2552084800CE</v>
      </c>
      <c r="AJ11778" t="str">
        <f>IF(RIGHT(MIS[[#This Row],[Main/Hedge]],4)="MAIN","MAIN","HEDGE")</f>
        <v>HEDGE</v>
      </c>
      <c r="AK11778" t="str" cm="1">
        <f t="array" ref="AK11778">_xlfn._xlws.FILTER(Table4[Column1],ISNUMBER(SEARCH(Table4[Column1],MIS[[#This Row],[OrderUniqueIdentifier]])),"")</f>
        <v>XYT</v>
      </c>
    </row>
    <row r="11779" spans="1:37" x14ac:dyDescent="0.2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>
        <f>_xlfn.XLOOKUP(MIS[[#This Row],[TRADING SYMBOL]],[1]Sheet1!$D:$D,[1]Sheet1!$C:$C)</f>
        <v>32.799999999999997</v>
      </c>
      <c r="AE11779">
        <f>MIS[[#This Row],[OrderAverageTradedPrice]]*MIS[[#This Row],[OrderQuantity]]</f>
        <v>643</v>
      </c>
      <c r="AF11779">
        <f>MIS[[#This Row],[LTP]]*MIS[[#This Row],[OrderQuantity]]</f>
        <v>656</v>
      </c>
      <c r="AG11779">
        <f>IF(MIS[[#This Row],[OrderSide]]="SELL",MIS[[#This Row],[VALUE]]-MIS[[#This Row],[LIVE_VALUE]],MIS[[#This Row],[LIVE_VALUE]]-MIS[[#This Row],[VALUE]])</f>
        <v>-13</v>
      </c>
      <c r="AH11779" t="str" cm="1">
        <f t="array" ref="AH11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79" t="str">
        <f>MIS[[#This Row],[TRADING SYMBOL]]</f>
        <v>SENSEX2552079800PE</v>
      </c>
      <c r="AJ11779" t="str">
        <f>IF(RIGHT(MIS[[#This Row],[Main/Hedge]],4)="MAIN","MAIN","HEDGE")</f>
        <v>HEDGE</v>
      </c>
      <c r="AK11779" t="str" cm="1">
        <f t="array" ref="AK11779">_xlfn._xlws.FILTER(Table4[Column1],ISNUMBER(SEARCH(Table4[Column1],MIS[[#This Row],[OrderUniqueIdentifier]])),"")</f>
        <v>XYT</v>
      </c>
    </row>
    <row r="11780" spans="1:37" x14ac:dyDescent="0.2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>
        <f>_xlfn.XLOOKUP(MIS[[#This Row],[TRADING SYMBOL]],[1]Sheet1!$D:$D,[1]Sheet1!$C:$C)</f>
        <v>17.8</v>
      </c>
      <c r="AE11780">
        <f>MIS[[#This Row],[OrderAverageTradedPrice]]*MIS[[#This Row],[OrderQuantity]]</f>
        <v>343</v>
      </c>
      <c r="AF11780">
        <f>MIS[[#This Row],[LTP]]*MIS[[#This Row],[OrderQuantity]]</f>
        <v>356</v>
      </c>
      <c r="AG11780">
        <f>IF(MIS[[#This Row],[OrderSide]]="SELL",MIS[[#This Row],[VALUE]]-MIS[[#This Row],[LIVE_VALUE]],MIS[[#This Row],[LIVE_VALUE]]-MIS[[#This Row],[VALUE]])</f>
        <v>-13</v>
      </c>
      <c r="AH11780" t="str" cm="1">
        <f t="array" ref="AH11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0" t="str">
        <f>MIS[[#This Row],[TRADING SYMBOL]]</f>
        <v>SENSEX2552084800CE</v>
      </c>
      <c r="AJ11780" t="str">
        <f>IF(RIGHT(MIS[[#This Row],[Main/Hedge]],4)="MAIN","MAIN","HEDGE")</f>
        <v>HEDGE</v>
      </c>
      <c r="AK11780" t="str" cm="1">
        <f t="array" ref="AK11780">_xlfn._xlws.FILTER(Table4[Column1],ISNUMBER(SEARCH(Table4[Column1],MIS[[#This Row],[OrderUniqueIdentifier]])),"")</f>
        <v>XYT</v>
      </c>
    </row>
    <row r="11781" spans="1:37" x14ac:dyDescent="0.2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>
        <f>_xlfn.XLOOKUP(MIS[[#This Row],[TRADING SYMBOL]],[1]Sheet1!$D:$D,[1]Sheet1!$C:$C)</f>
        <v>32.799999999999997</v>
      </c>
      <c r="AE11781">
        <f>MIS[[#This Row],[OrderAverageTradedPrice]]*MIS[[#This Row],[OrderQuantity]]</f>
        <v>643</v>
      </c>
      <c r="AF11781">
        <f>MIS[[#This Row],[LTP]]*MIS[[#This Row],[OrderQuantity]]</f>
        <v>656</v>
      </c>
      <c r="AG11781">
        <f>IF(MIS[[#This Row],[OrderSide]]="SELL",MIS[[#This Row],[VALUE]]-MIS[[#This Row],[LIVE_VALUE]],MIS[[#This Row],[LIVE_VALUE]]-MIS[[#This Row],[VALUE]])</f>
        <v>-13</v>
      </c>
      <c r="AH11781" t="str" cm="1">
        <f t="array" ref="AH11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1" t="str">
        <f>MIS[[#This Row],[TRADING SYMBOL]]</f>
        <v>SENSEX2552079800PE</v>
      </c>
      <c r="AJ11781" t="str">
        <f>IF(RIGHT(MIS[[#This Row],[Main/Hedge]],4)="MAIN","MAIN","HEDGE")</f>
        <v>HEDGE</v>
      </c>
      <c r="AK11781" t="str" cm="1">
        <f t="array" ref="AK11781">_xlfn._xlws.FILTER(Table4[Column1],ISNUMBER(SEARCH(Table4[Column1],MIS[[#This Row],[OrderUniqueIdentifier]])),"")</f>
        <v>XYT</v>
      </c>
    </row>
    <row r="11782" spans="1:37" x14ac:dyDescent="0.2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>
        <f>_xlfn.XLOOKUP(MIS[[#This Row],[TRADING SYMBOL]],[1]Sheet1!$D:$D,[1]Sheet1!$C:$C)</f>
        <v>17.8</v>
      </c>
      <c r="AE11782">
        <f>MIS[[#This Row],[OrderAverageTradedPrice]]*MIS[[#This Row],[OrderQuantity]]</f>
        <v>344</v>
      </c>
      <c r="AF11782">
        <f>MIS[[#This Row],[LTP]]*MIS[[#This Row],[OrderQuantity]]</f>
        <v>356</v>
      </c>
      <c r="AG11782">
        <f>IF(MIS[[#This Row],[OrderSide]]="SELL",MIS[[#This Row],[VALUE]]-MIS[[#This Row],[LIVE_VALUE]],MIS[[#This Row],[LIVE_VALUE]]-MIS[[#This Row],[VALUE]])</f>
        <v>-12</v>
      </c>
      <c r="AH11782" t="str" cm="1">
        <f t="array" ref="AH11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2" t="str">
        <f>MIS[[#This Row],[TRADING SYMBOL]]</f>
        <v>SENSEX2552084800CE</v>
      </c>
      <c r="AJ11782" t="str">
        <f>IF(RIGHT(MIS[[#This Row],[Main/Hedge]],4)="MAIN","MAIN","HEDGE")</f>
        <v>HEDGE</v>
      </c>
      <c r="AK11782" t="str" cm="1">
        <f t="array" ref="AK11782">_xlfn._xlws.FILTER(Table4[Column1],ISNUMBER(SEARCH(Table4[Column1],MIS[[#This Row],[OrderUniqueIdentifier]])),"")</f>
        <v>XYT</v>
      </c>
    </row>
    <row r="11783" spans="1:37" x14ac:dyDescent="0.2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>
        <f>_xlfn.XLOOKUP(MIS[[#This Row],[TRADING SYMBOL]],[1]Sheet1!$D:$D,[1]Sheet1!$C:$C)</f>
        <v>32.799999999999997</v>
      </c>
      <c r="AE11783">
        <f>MIS[[#This Row],[OrderAverageTradedPrice]]*MIS[[#This Row],[OrderQuantity]]</f>
        <v>3559.0000000000005</v>
      </c>
      <c r="AF11783">
        <f>MIS[[#This Row],[LTP]]*MIS[[#This Row],[OrderQuantity]]</f>
        <v>3279.9999999999995</v>
      </c>
      <c r="AG11783">
        <f>IF(MIS[[#This Row],[OrderSide]]="SELL",MIS[[#This Row],[VALUE]]-MIS[[#This Row],[LIVE_VALUE]],MIS[[#This Row],[LIVE_VALUE]]-MIS[[#This Row],[VALUE]])</f>
        <v>-279.00000000000091</v>
      </c>
      <c r="AH11783" t="str" cm="1">
        <f t="array" ref="AH11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3" t="str">
        <f>MIS[[#This Row],[TRADING SYMBOL]]</f>
        <v>SENSEX2552079800PE</v>
      </c>
      <c r="AJ11783" t="str">
        <f>IF(RIGHT(MIS[[#This Row],[Main/Hedge]],4)="MAIN","MAIN","HEDGE")</f>
        <v>HEDGE</v>
      </c>
      <c r="AK11783" t="str" cm="1">
        <f t="array" ref="AK11783">_xlfn._xlws.FILTER(Table4[Column1],ISNUMBER(SEARCH(Table4[Column1],MIS[[#This Row],[OrderUniqueIdentifier]])),"")</f>
        <v>XYT</v>
      </c>
    </row>
    <row r="11784" spans="1:37" x14ac:dyDescent="0.2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>
        <f>_xlfn.XLOOKUP(MIS[[#This Row],[TRADING SYMBOL]],[1]Sheet1!$D:$D,[1]Sheet1!$C:$C)</f>
        <v>32.799999999999997</v>
      </c>
      <c r="AE11784">
        <f>MIS[[#This Row],[OrderAverageTradedPrice]]*MIS[[#This Row],[OrderQuantity]]</f>
        <v>711</v>
      </c>
      <c r="AF11784">
        <f>MIS[[#This Row],[LTP]]*MIS[[#This Row],[OrderQuantity]]</f>
        <v>656</v>
      </c>
      <c r="AG11784">
        <f>IF(MIS[[#This Row],[OrderSide]]="SELL",MIS[[#This Row],[VALUE]]-MIS[[#This Row],[LIVE_VALUE]],MIS[[#This Row],[LIVE_VALUE]]-MIS[[#This Row],[VALUE]])</f>
        <v>-55</v>
      </c>
      <c r="AH11784" t="str" cm="1">
        <f t="array" ref="AH11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4" t="str">
        <f>MIS[[#This Row],[TRADING SYMBOL]]</f>
        <v>SENSEX2552079800PE</v>
      </c>
      <c r="AJ11784" t="str">
        <f>IF(RIGHT(MIS[[#This Row],[Main/Hedge]],4)="MAIN","MAIN","HEDGE")</f>
        <v>HEDGE</v>
      </c>
      <c r="AK11784" t="str" cm="1">
        <f t="array" ref="AK11784">_xlfn._xlws.FILTER(Table4[Column1],ISNUMBER(SEARCH(Table4[Column1],MIS[[#This Row],[OrderUniqueIdentifier]])),"")</f>
        <v>XYT</v>
      </c>
    </row>
    <row r="11785" spans="1:37" x14ac:dyDescent="0.2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>
        <f>_xlfn.XLOOKUP(MIS[[#This Row],[TRADING SYMBOL]],[1]Sheet1!$D:$D,[1]Sheet1!$C:$C)</f>
        <v>85.95</v>
      </c>
      <c r="AE11785">
        <f>MIS[[#This Row],[OrderAverageTradedPrice]]*MIS[[#This Row],[OrderQuantity]]</f>
        <v>3494</v>
      </c>
      <c r="AF11785">
        <f>MIS[[#This Row],[LTP]]*MIS[[#This Row],[OrderQuantity]]</f>
        <v>3438</v>
      </c>
      <c r="AG11785">
        <f>IF(MIS[[#This Row],[OrderSide]]="SELL",MIS[[#This Row],[VALUE]]-MIS[[#This Row],[LIVE_VALUE]],MIS[[#This Row],[LIVE_VALUE]]-MIS[[#This Row],[VALUE]])</f>
        <v>-56</v>
      </c>
      <c r="AH11785" t="str" cm="1">
        <f t="array" ref="AH11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5" t="str">
        <f>MIS[[#This Row],[TRADING SYMBOL]]</f>
        <v>SENSEX2552080800PE</v>
      </c>
      <c r="AJ11785" t="str">
        <f>IF(RIGHT(MIS[[#This Row],[Main/Hedge]],4)="MAIN","MAIN","HEDGE")</f>
        <v>HEDGE</v>
      </c>
      <c r="AK11785" t="str" cm="1">
        <f t="array" ref="AK11785">_xlfn._xlws.FILTER(Table4[Column1],ISNUMBER(SEARCH(Table4[Column1],MIS[[#This Row],[OrderUniqueIdentifier]])),"")</f>
        <v>XYT</v>
      </c>
    </row>
    <row r="11786" spans="1:37" x14ac:dyDescent="0.2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>
        <f>_xlfn.XLOOKUP(MIS[[#This Row],[TRADING SYMBOL]],[1]Sheet1!$D:$D,[1]Sheet1!$C:$C)</f>
        <v>85.95</v>
      </c>
      <c r="AE11786">
        <f>MIS[[#This Row],[OrderAverageTradedPrice]]*MIS[[#This Row],[OrderQuantity]]</f>
        <v>5235</v>
      </c>
      <c r="AF11786">
        <f>MIS[[#This Row],[LTP]]*MIS[[#This Row],[OrderQuantity]]</f>
        <v>5157</v>
      </c>
      <c r="AG11786">
        <f>IF(MIS[[#This Row],[OrderSide]]="SELL",MIS[[#This Row],[VALUE]]-MIS[[#This Row],[LIVE_VALUE]],MIS[[#This Row],[LIVE_VALUE]]-MIS[[#This Row],[VALUE]])</f>
        <v>-78</v>
      </c>
      <c r="AH11786" t="str" cm="1">
        <f t="array" ref="AH11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6" t="str">
        <f>MIS[[#This Row],[TRADING SYMBOL]]</f>
        <v>SENSEX2552080800PE</v>
      </c>
      <c r="AJ11786" t="str">
        <f>IF(RIGHT(MIS[[#This Row],[Main/Hedge]],4)="MAIN","MAIN","HEDGE")</f>
        <v>HEDGE</v>
      </c>
      <c r="AK11786" t="str" cm="1">
        <f t="array" ref="AK11786">_xlfn._xlws.FILTER(Table4[Column1],ISNUMBER(SEARCH(Table4[Column1],MIS[[#This Row],[OrderUniqueIdentifier]])),"")</f>
        <v>XYT</v>
      </c>
    </row>
    <row r="11787" spans="1:37" x14ac:dyDescent="0.2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>
        <f>_xlfn.XLOOKUP(MIS[[#This Row],[TRADING SYMBOL]],[1]Sheet1!$D:$D,[1]Sheet1!$C:$C)</f>
        <v>85.95</v>
      </c>
      <c r="AE11787">
        <f>MIS[[#This Row],[OrderAverageTradedPrice]]*MIS[[#This Row],[OrderQuantity]]</f>
        <v>27920</v>
      </c>
      <c r="AF11787">
        <f>MIS[[#This Row],[LTP]]*MIS[[#This Row],[OrderQuantity]]</f>
        <v>27504</v>
      </c>
      <c r="AG11787">
        <f>IF(MIS[[#This Row],[OrderSide]]="SELL",MIS[[#This Row],[VALUE]]-MIS[[#This Row],[LIVE_VALUE]],MIS[[#This Row],[LIVE_VALUE]]-MIS[[#This Row],[VALUE]])</f>
        <v>-416</v>
      </c>
      <c r="AH11787" t="str" cm="1">
        <f t="array" ref="AH11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7" t="str">
        <f>MIS[[#This Row],[TRADING SYMBOL]]</f>
        <v>SENSEX2552080800PE</v>
      </c>
      <c r="AJ11787" t="str">
        <f>IF(RIGHT(MIS[[#This Row],[Main/Hedge]],4)="MAIN","MAIN","HEDGE")</f>
        <v>HEDGE</v>
      </c>
      <c r="AK11787" t="str" cm="1">
        <f t="array" ref="AK11787">_xlfn._xlws.FILTER(Table4[Column1],ISNUMBER(SEARCH(Table4[Column1],MIS[[#This Row],[OrderUniqueIdentifier]])),"")</f>
        <v>XYT</v>
      </c>
    </row>
    <row r="11788" spans="1:37" x14ac:dyDescent="0.2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>
        <f>_xlfn.XLOOKUP(MIS[[#This Row],[TRADING SYMBOL]],[1]Sheet1!$D:$D,[1]Sheet1!$C:$C)</f>
        <v>85.95</v>
      </c>
      <c r="AE11788">
        <f>MIS[[#This Row],[OrderAverageTradedPrice]]*MIS[[#This Row],[OrderQuantity]]</f>
        <v>10423.999999999993</v>
      </c>
      <c r="AF11788">
        <f>MIS[[#This Row],[LTP]]*MIS[[#This Row],[OrderQuantity]]</f>
        <v>10314</v>
      </c>
      <c r="AG11788">
        <f>IF(MIS[[#This Row],[OrderSide]]="SELL",MIS[[#This Row],[VALUE]]-MIS[[#This Row],[LIVE_VALUE]],MIS[[#This Row],[LIVE_VALUE]]-MIS[[#This Row],[VALUE]])</f>
        <v>-109.99999999999272</v>
      </c>
      <c r="AH11788" t="str" cm="1">
        <f t="array" ref="AH11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8" t="str">
        <f>MIS[[#This Row],[TRADING SYMBOL]]</f>
        <v>SENSEX2552080800PE</v>
      </c>
      <c r="AJ11788" t="str">
        <f>IF(RIGHT(MIS[[#This Row],[Main/Hedge]],4)="MAIN","MAIN","HEDGE")</f>
        <v>HEDGE</v>
      </c>
      <c r="AK11788" t="str" cm="1">
        <f t="array" ref="AK11788">_xlfn._xlws.FILTER(Table4[Column1],ISNUMBER(SEARCH(Table4[Column1],MIS[[#This Row],[OrderUniqueIdentifier]])),"")</f>
        <v>XYT</v>
      </c>
    </row>
    <row r="11789" spans="1:37" x14ac:dyDescent="0.2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>
        <f>_xlfn.XLOOKUP(MIS[[#This Row],[TRADING SYMBOL]],[1]Sheet1!$D:$D,[1]Sheet1!$C:$C)</f>
        <v>32.799999999999997</v>
      </c>
      <c r="AE11789">
        <f>MIS[[#This Row],[OrderAverageTradedPrice]]*MIS[[#This Row],[OrderQuantity]]</f>
        <v>711</v>
      </c>
      <c r="AF11789">
        <f>MIS[[#This Row],[LTP]]*MIS[[#This Row],[OrderQuantity]]</f>
        <v>656</v>
      </c>
      <c r="AG11789">
        <f>IF(MIS[[#This Row],[OrderSide]]="SELL",MIS[[#This Row],[VALUE]]-MIS[[#This Row],[LIVE_VALUE]],MIS[[#This Row],[LIVE_VALUE]]-MIS[[#This Row],[VALUE]])</f>
        <v>-55</v>
      </c>
      <c r="AH11789" t="str" cm="1">
        <f t="array" ref="AH11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89" t="str">
        <f>MIS[[#This Row],[TRADING SYMBOL]]</f>
        <v>SENSEX2552079800PE</v>
      </c>
      <c r="AJ11789" t="str">
        <f>IF(RIGHT(MIS[[#This Row],[Main/Hedge]],4)="MAIN","MAIN","HEDGE")</f>
        <v>HEDGE</v>
      </c>
      <c r="AK11789" t="str" cm="1">
        <f t="array" ref="AK11789">_xlfn._xlws.FILTER(Table4[Column1],ISNUMBER(SEARCH(Table4[Column1],MIS[[#This Row],[OrderUniqueIdentifier]])),"")</f>
        <v>XYT</v>
      </c>
    </row>
    <row r="11790" spans="1:37" x14ac:dyDescent="0.2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>
        <f>_xlfn.XLOOKUP(MIS[[#This Row],[TRADING SYMBOL]],[1]Sheet1!$D:$D,[1]Sheet1!$C:$C)</f>
        <v>85.95</v>
      </c>
      <c r="AE11790">
        <f>MIS[[#This Row],[OrderAverageTradedPrice]]*MIS[[#This Row],[OrderQuantity]]</f>
        <v>5236.9999999999982</v>
      </c>
      <c r="AF11790">
        <f>MIS[[#This Row],[LTP]]*MIS[[#This Row],[OrderQuantity]]</f>
        <v>5157</v>
      </c>
      <c r="AG11790">
        <f>IF(MIS[[#This Row],[OrderSide]]="SELL",MIS[[#This Row],[VALUE]]-MIS[[#This Row],[LIVE_VALUE]],MIS[[#This Row],[LIVE_VALUE]]-MIS[[#This Row],[VALUE]])</f>
        <v>-79.999999999998181</v>
      </c>
      <c r="AH11790" t="str" cm="1">
        <f t="array" ref="AH11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0" t="str">
        <f>MIS[[#This Row],[TRADING SYMBOL]]</f>
        <v>SENSEX2552080800PE</v>
      </c>
      <c r="AJ11790" t="str">
        <f>IF(RIGHT(MIS[[#This Row],[Main/Hedge]],4)="MAIN","MAIN","HEDGE")</f>
        <v>HEDGE</v>
      </c>
      <c r="AK11790" t="str" cm="1">
        <f t="array" ref="AK11790">_xlfn._xlws.FILTER(Table4[Column1],ISNUMBER(SEARCH(Table4[Column1],MIS[[#This Row],[OrderUniqueIdentifier]])),"")</f>
        <v>XYT</v>
      </c>
    </row>
    <row r="11791" spans="1:37" x14ac:dyDescent="0.2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>
        <f>_xlfn.XLOOKUP(MIS[[#This Row],[TRADING SYMBOL]],[1]Sheet1!$D:$D,[1]Sheet1!$C:$C)</f>
        <v>68.95</v>
      </c>
      <c r="AE11791">
        <f>MIS[[#This Row],[OrderAverageTradedPrice]]*MIS[[#This Row],[OrderQuantity]]</f>
        <v>2766</v>
      </c>
      <c r="AF11791">
        <f>MIS[[#This Row],[LTP]]*MIS[[#This Row],[OrderQuantity]]</f>
        <v>2758</v>
      </c>
      <c r="AG11791">
        <f>IF(MIS[[#This Row],[OrderSide]]="SELL",MIS[[#This Row],[VALUE]]-MIS[[#This Row],[LIVE_VALUE]],MIS[[#This Row],[LIVE_VALUE]]-MIS[[#This Row],[VALUE]])</f>
        <v>-8</v>
      </c>
      <c r="AH11791" t="str" cm="1">
        <f t="array" ref="AH11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1" t="str">
        <f>MIS[[#This Row],[TRADING SYMBOL]]</f>
        <v>SENSEX2552083800CE</v>
      </c>
      <c r="AJ11791" t="str">
        <f>IF(RIGHT(MIS[[#This Row],[Main/Hedge]],4)="MAIN","MAIN","HEDGE")</f>
        <v>HEDGE</v>
      </c>
      <c r="AK11791" t="str" cm="1">
        <f t="array" ref="AK11791">_xlfn._xlws.FILTER(Table4[Column1],ISNUMBER(SEARCH(Table4[Column1],MIS[[#This Row],[OrderUniqueIdentifier]])),"")</f>
        <v>XYT</v>
      </c>
    </row>
    <row r="11792" spans="1:37" x14ac:dyDescent="0.2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>
        <f>_xlfn.XLOOKUP(MIS[[#This Row],[TRADING SYMBOL]],[1]Sheet1!$D:$D,[1]Sheet1!$C:$C)</f>
        <v>68.95</v>
      </c>
      <c r="AE11792">
        <f>MIS[[#This Row],[OrderAverageTradedPrice]]*MIS[[#This Row],[OrderQuantity]]</f>
        <v>4146</v>
      </c>
      <c r="AF11792">
        <f>MIS[[#This Row],[LTP]]*MIS[[#This Row],[OrderQuantity]]</f>
        <v>4137</v>
      </c>
      <c r="AG11792">
        <f>IF(MIS[[#This Row],[OrderSide]]="SELL",MIS[[#This Row],[VALUE]]-MIS[[#This Row],[LIVE_VALUE]],MIS[[#This Row],[LIVE_VALUE]]-MIS[[#This Row],[VALUE]])</f>
        <v>-9</v>
      </c>
      <c r="AH11792" t="str" cm="1">
        <f t="array" ref="AH11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2" t="str">
        <f>MIS[[#This Row],[TRADING SYMBOL]]</f>
        <v>SENSEX2552083800CE</v>
      </c>
      <c r="AJ11792" t="str">
        <f>IF(RIGHT(MIS[[#This Row],[Main/Hedge]],4)="MAIN","MAIN","HEDGE")</f>
        <v>HEDGE</v>
      </c>
      <c r="AK11792" t="str" cm="1">
        <f t="array" ref="AK11792">_xlfn._xlws.FILTER(Table4[Column1],ISNUMBER(SEARCH(Table4[Column1],MIS[[#This Row],[OrderUniqueIdentifier]])),"")</f>
        <v>XYT</v>
      </c>
    </row>
    <row r="11793" spans="1:37" x14ac:dyDescent="0.2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>
        <f>_xlfn.XLOOKUP(MIS[[#This Row],[TRADING SYMBOL]],[1]Sheet1!$D:$D,[1]Sheet1!$C:$C)</f>
        <v>68.95</v>
      </c>
      <c r="AE11793">
        <f>MIS[[#This Row],[OrderAverageTradedPrice]]*MIS[[#This Row],[OrderQuantity]]</f>
        <v>22119</v>
      </c>
      <c r="AF11793">
        <f>MIS[[#This Row],[LTP]]*MIS[[#This Row],[OrderQuantity]]</f>
        <v>22064</v>
      </c>
      <c r="AG11793">
        <f>IF(MIS[[#This Row],[OrderSide]]="SELL",MIS[[#This Row],[VALUE]]-MIS[[#This Row],[LIVE_VALUE]],MIS[[#This Row],[LIVE_VALUE]]-MIS[[#This Row],[VALUE]])</f>
        <v>-55</v>
      </c>
      <c r="AH11793" t="str" cm="1">
        <f t="array" ref="AH11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3" t="str">
        <f>MIS[[#This Row],[TRADING SYMBOL]]</f>
        <v>SENSEX2552083800CE</v>
      </c>
      <c r="AJ11793" t="str">
        <f>IF(RIGHT(MIS[[#This Row],[Main/Hedge]],4)="MAIN","MAIN","HEDGE")</f>
        <v>HEDGE</v>
      </c>
      <c r="AK11793" t="str" cm="1">
        <f t="array" ref="AK11793">_xlfn._xlws.FILTER(Table4[Column1],ISNUMBER(SEARCH(Table4[Column1],MIS[[#This Row],[OrderUniqueIdentifier]])),"")</f>
        <v>XYT</v>
      </c>
    </row>
    <row r="11794" spans="1:37" x14ac:dyDescent="0.2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>
        <f>_xlfn.XLOOKUP(MIS[[#This Row],[TRADING SYMBOL]],[1]Sheet1!$D:$D,[1]Sheet1!$C:$C)</f>
        <v>68.95</v>
      </c>
      <c r="AE11794">
        <f>MIS[[#This Row],[OrderAverageTradedPrice]]*MIS[[#This Row],[OrderQuantity]]</f>
        <v>8196.9999999999945</v>
      </c>
      <c r="AF11794">
        <f>MIS[[#This Row],[LTP]]*MIS[[#This Row],[OrderQuantity]]</f>
        <v>8274</v>
      </c>
      <c r="AG11794">
        <f>IF(MIS[[#This Row],[OrderSide]]="SELL",MIS[[#This Row],[VALUE]]-MIS[[#This Row],[LIVE_VALUE]],MIS[[#This Row],[LIVE_VALUE]]-MIS[[#This Row],[VALUE]])</f>
        <v>77.000000000005457</v>
      </c>
      <c r="AH11794" t="str" cm="1">
        <f t="array" ref="AH11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4" t="str">
        <f>MIS[[#This Row],[TRADING SYMBOL]]</f>
        <v>SENSEX2552083800CE</v>
      </c>
      <c r="AJ11794" t="str">
        <f>IF(RIGHT(MIS[[#This Row],[Main/Hedge]],4)="MAIN","MAIN","HEDGE")</f>
        <v>HEDGE</v>
      </c>
      <c r="AK11794" t="str" cm="1">
        <f t="array" ref="AK11794">_xlfn._xlws.FILTER(Table4[Column1],ISNUMBER(SEARCH(Table4[Column1],MIS[[#This Row],[OrderUniqueIdentifier]])),"")</f>
        <v>XYT</v>
      </c>
    </row>
    <row r="11795" spans="1:37" x14ac:dyDescent="0.2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>
        <f>_xlfn.XLOOKUP(MIS[[#This Row],[TRADING SYMBOL]],[1]Sheet1!$D:$D,[1]Sheet1!$C:$C)</f>
        <v>68.95</v>
      </c>
      <c r="AE11795">
        <f>MIS[[#This Row],[OrderAverageTradedPrice]]*MIS[[#This Row],[OrderQuantity]]</f>
        <v>4137</v>
      </c>
      <c r="AF11795">
        <f>MIS[[#This Row],[LTP]]*MIS[[#This Row],[OrderQuantity]]</f>
        <v>4137</v>
      </c>
      <c r="AG11795">
        <f>IF(MIS[[#This Row],[OrderSide]]="SELL",MIS[[#This Row],[VALUE]]-MIS[[#This Row],[LIVE_VALUE]],MIS[[#This Row],[LIVE_VALUE]]-MIS[[#This Row],[VALUE]])</f>
        <v>0</v>
      </c>
      <c r="AH11795" t="str" cm="1">
        <f t="array" ref="AH11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5" t="str">
        <f>MIS[[#This Row],[TRADING SYMBOL]]</f>
        <v>SENSEX2552083800CE</v>
      </c>
      <c r="AJ11795" t="str">
        <f>IF(RIGHT(MIS[[#This Row],[Main/Hedge]],4)="MAIN","MAIN","HEDGE")</f>
        <v>HEDGE</v>
      </c>
      <c r="AK11795" t="str" cm="1">
        <f t="array" ref="AK11795">_xlfn._xlws.FILTER(Table4[Column1],ISNUMBER(SEARCH(Table4[Column1],MIS[[#This Row],[OrderUniqueIdentifier]])),"")</f>
        <v>XYT</v>
      </c>
    </row>
    <row r="11796" spans="1:37" x14ac:dyDescent="0.2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>
        <f>_xlfn.XLOOKUP(MIS[[#This Row],[TRADING SYMBOL]],[1]Sheet1!$D:$D,[1]Sheet1!$C:$C)</f>
        <v>32.799999999999997</v>
      </c>
      <c r="AE11796">
        <f>MIS[[#This Row],[OrderAverageTradedPrice]]*MIS[[#This Row],[OrderQuantity]]</f>
        <v>3257</v>
      </c>
      <c r="AF11796">
        <f>MIS[[#This Row],[LTP]]*MIS[[#This Row],[OrderQuantity]]</f>
        <v>3279.9999999999995</v>
      </c>
      <c r="AG11796">
        <f>IF(MIS[[#This Row],[OrderSide]]="SELL",MIS[[#This Row],[VALUE]]-MIS[[#This Row],[LIVE_VALUE]],MIS[[#This Row],[LIVE_VALUE]]-MIS[[#This Row],[VALUE]])</f>
        <v>-22.999999999999545</v>
      </c>
      <c r="AH11796" t="str" cm="1">
        <f t="array" ref="AH11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6" t="str">
        <f>MIS[[#This Row],[TRADING SYMBOL]]</f>
        <v>SENSEX2552079800PE</v>
      </c>
      <c r="AJ11796" t="str">
        <f>IF(RIGHT(MIS[[#This Row],[Main/Hedge]],4)="MAIN","MAIN","HEDGE")</f>
        <v>HEDGE</v>
      </c>
      <c r="AK11796" t="str" cm="1">
        <f t="array" ref="AK11796">_xlfn._xlws.FILTER(Table4[Column1],ISNUMBER(SEARCH(Table4[Column1],MIS[[#This Row],[OrderUniqueIdentifier]])),"")</f>
        <v>XYT</v>
      </c>
    </row>
    <row r="11797" spans="1:37" x14ac:dyDescent="0.2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>
        <f>_xlfn.XLOOKUP(MIS[[#This Row],[TRADING SYMBOL]],[1]Sheet1!$D:$D,[1]Sheet1!$C:$C)</f>
        <v>32.799999999999997</v>
      </c>
      <c r="AE11797">
        <f>MIS[[#This Row],[OrderAverageTradedPrice]]*MIS[[#This Row],[OrderQuantity]]</f>
        <v>652</v>
      </c>
      <c r="AF11797">
        <f>MIS[[#This Row],[LTP]]*MIS[[#This Row],[OrderQuantity]]</f>
        <v>656</v>
      </c>
      <c r="AG11797">
        <f>IF(MIS[[#This Row],[OrderSide]]="SELL",MIS[[#This Row],[VALUE]]-MIS[[#This Row],[LIVE_VALUE]],MIS[[#This Row],[LIVE_VALUE]]-MIS[[#This Row],[VALUE]])</f>
        <v>-4</v>
      </c>
      <c r="AH11797" t="str" cm="1">
        <f t="array" ref="AH11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7" t="str">
        <f>MIS[[#This Row],[TRADING SYMBOL]]</f>
        <v>SENSEX2552079800PE</v>
      </c>
      <c r="AJ11797" t="str">
        <f>IF(RIGHT(MIS[[#This Row],[Main/Hedge]],4)="MAIN","MAIN","HEDGE")</f>
        <v>HEDGE</v>
      </c>
      <c r="AK11797" t="str" cm="1">
        <f t="array" ref="AK11797">_xlfn._xlws.FILTER(Table4[Column1],ISNUMBER(SEARCH(Table4[Column1],MIS[[#This Row],[OrderUniqueIdentifier]])),"")</f>
        <v>XYT</v>
      </c>
    </row>
    <row r="11798" spans="1:37" x14ac:dyDescent="0.2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>
        <f>_xlfn.XLOOKUP(MIS[[#This Row],[TRADING SYMBOL]],[1]Sheet1!$D:$D,[1]Sheet1!$C:$C)</f>
        <v>85.95</v>
      </c>
      <c r="AE11798">
        <f>MIS[[#This Row],[OrderAverageTradedPrice]]*MIS[[#This Row],[OrderQuantity]]</f>
        <v>3414</v>
      </c>
      <c r="AF11798">
        <f>MIS[[#This Row],[LTP]]*MIS[[#This Row],[OrderQuantity]]</f>
        <v>3438</v>
      </c>
      <c r="AG11798">
        <f>IF(MIS[[#This Row],[OrderSide]]="SELL",MIS[[#This Row],[VALUE]]-MIS[[#This Row],[LIVE_VALUE]],MIS[[#This Row],[LIVE_VALUE]]-MIS[[#This Row],[VALUE]])</f>
        <v>-24</v>
      </c>
      <c r="AH11798" t="str" cm="1">
        <f t="array" ref="AH11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8" t="str">
        <f>MIS[[#This Row],[TRADING SYMBOL]]</f>
        <v>SENSEX2552080800PE</v>
      </c>
      <c r="AJ11798" t="str">
        <f>IF(RIGHT(MIS[[#This Row],[Main/Hedge]],4)="MAIN","MAIN","HEDGE")</f>
        <v>HEDGE</v>
      </c>
      <c r="AK11798" t="str" cm="1">
        <f t="array" ref="AK11798">_xlfn._xlws.FILTER(Table4[Column1],ISNUMBER(SEARCH(Table4[Column1],MIS[[#This Row],[OrderUniqueIdentifier]])),"")</f>
        <v>XYT</v>
      </c>
    </row>
    <row r="11799" spans="1:37" x14ac:dyDescent="0.2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>
        <f>_xlfn.XLOOKUP(MIS[[#This Row],[TRADING SYMBOL]],[1]Sheet1!$D:$D,[1]Sheet1!$C:$C)</f>
        <v>85.95</v>
      </c>
      <c r="AE11799">
        <f>MIS[[#This Row],[OrderAverageTradedPrice]]*MIS[[#This Row],[OrderQuantity]]</f>
        <v>5172</v>
      </c>
      <c r="AF11799">
        <f>MIS[[#This Row],[LTP]]*MIS[[#This Row],[OrderQuantity]]</f>
        <v>5157</v>
      </c>
      <c r="AG11799">
        <f>IF(MIS[[#This Row],[OrderSide]]="SELL",MIS[[#This Row],[VALUE]]-MIS[[#This Row],[LIVE_VALUE]],MIS[[#This Row],[LIVE_VALUE]]-MIS[[#This Row],[VALUE]])</f>
        <v>15</v>
      </c>
      <c r="AH11799" t="str" cm="1">
        <f t="array" ref="AH11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99" t="str">
        <f>MIS[[#This Row],[TRADING SYMBOL]]</f>
        <v>SENSEX2552080800PE</v>
      </c>
      <c r="AJ11799" t="str">
        <f>IF(RIGHT(MIS[[#This Row],[Main/Hedge]],4)="MAIN","MAIN","HEDGE")</f>
        <v>HEDGE</v>
      </c>
      <c r="AK11799" t="str" cm="1">
        <f t="array" ref="AK11799">_xlfn._xlws.FILTER(Table4[Column1],ISNUMBER(SEARCH(Table4[Column1],MIS[[#This Row],[OrderUniqueIdentifier]])),"")</f>
        <v>XYT</v>
      </c>
    </row>
    <row r="11800" spans="1:37" x14ac:dyDescent="0.2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>
        <f>_xlfn.XLOOKUP(MIS[[#This Row],[TRADING SYMBOL]],[1]Sheet1!$D:$D,[1]Sheet1!$C:$C)</f>
        <v>85.95</v>
      </c>
      <c r="AE11800">
        <f>MIS[[#This Row],[OrderAverageTradedPrice]]*MIS[[#This Row],[OrderQuantity]]</f>
        <v>27587</v>
      </c>
      <c r="AF11800">
        <f>MIS[[#This Row],[LTP]]*MIS[[#This Row],[OrderQuantity]]</f>
        <v>27504</v>
      </c>
      <c r="AG11800">
        <f>IF(MIS[[#This Row],[OrderSide]]="SELL",MIS[[#This Row],[VALUE]]-MIS[[#This Row],[LIVE_VALUE]],MIS[[#This Row],[LIVE_VALUE]]-MIS[[#This Row],[VALUE]])</f>
        <v>83</v>
      </c>
      <c r="AH11800" t="str" cm="1">
        <f t="array" ref="AH11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0" t="str">
        <f>MIS[[#This Row],[TRADING SYMBOL]]</f>
        <v>SENSEX2552080800PE</v>
      </c>
      <c r="AJ11800" t="str">
        <f>IF(RIGHT(MIS[[#This Row],[Main/Hedge]],4)="MAIN","MAIN","HEDGE")</f>
        <v>HEDGE</v>
      </c>
      <c r="AK11800" t="str" cm="1">
        <f t="array" ref="AK11800">_xlfn._xlws.FILTER(Table4[Column1],ISNUMBER(SEARCH(Table4[Column1],MIS[[#This Row],[OrderUniqueIdentifier]])),"")</f>
        <v>XYT</v>
      </c>
    </row>
    <row r="11801" spans="1:37" x14ac:dyDescent="0.2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>
        <f>_xlfn.XLOOKUP(MIS[[#This Row],[TRADING SYMBOL]],[1]Sheet1!$D:$D,[1]Sheet1!$C:$C)</f>
        <v>85.95</v>
      </c>
      <c r="AE11801">
        <f>MIS[[#This Row],[OrderAverageTradedPrice]]*MIS[[#This Row],[OrderQuantity]]</f>
        <v>5127</v>
      </c>
      <c r="AF11801">
        <f>MIS[[#This Row],[LTP]]*MIS[[#This Row],[OrderQuantity]]</f>
        <v>5157</v>
      </c>
      <c r="AG11801">
        <f>IF(MIS[[#This Row],[OrderSide]]="SELL",MIS[[#This Row],[VALUE]]-MIS[[#This Row],[LIVE_VALUE]],MIS[[#This Row],[LIVE_VALUE]]-MIS[[#This Row],[VALUE]])</f>
        <v>-30</v>
      </c>
      <c r="AH11801" t="str" cm="1">
        <f t="array" ref="AH11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1" t="str">
        <f>MIS[[#This Row],[TRADING SYMBOL]]</f>
        <v>SENSEX2552080800PE</v>
      </c>
      <c r="AJ11801" t="str">
        <f>IF(RIGHT(MIS[[#This Row],[Main/Hedge]],4)="MAIN","MAIN","HEDGE")</f>
        <v>HEDGE</v>
      </c>
      <c r="AK11801" t="str" cm="1">
        <f t="array" ref="AK11801">_xlfn._xlws.FILTER(Table4[Column1],ISNUMBER(SEARCH(Table4[Column1],MIS[[#This Row],[OrderUniqueIdentifier]])),"")</f>
        <v>XYT</v>
      </c>
    </row>
    <row r="11802" spans="1:37" x14ac:dyDescent="0.2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>
        <f>_xlfn.XLOOKUP(MIS[[#This Row],[TRADING SYMBOL]],[1]Sheet1!$D:$D,[1]Sheet1!$C:$C)</f>
        <v>17.8</v>
      </c>
      <c r="AE11802">
        <f>MIS[[#This Row],[OrderAverageTradedPrice]]*MIS[[#This Row],[OrderQuantity]]</f>
        <v>1400</v>
      </c>
      <c r="AF11802">
        <f>MIS[[#This Row],[LTP]]*MIS[[#This Row],[OrderQuantity]]</f>
        <v>1780</v>
      </c>
      <c r="AG11802">
        <f>IF(MIS[[#This Row],[OrderSide]]="SELL",MIS[[#This Row],[VALUE]]-MIS[[#This Row],[LIVE_VALUE]],MIS[[#This Row],[LIVE_VALUE]]-MIS[[#This Row],[VALUE]])</f>
        <v>-380</v>
      </c>
      <c r="AH11802" t="str" cm="1">
        <f t="array" ref="AH11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2" t="str">
        <f>MIS[[#This Row],[TRADING SYMBOL]]</f>
        <v>SENSEX2552084800CE</v>
      </c>
      <c r="AJ11802" t="str">
        <f>IF(RIGHT(MIS[[#This Row],[Main/Hedge]],4)="MAIN","MAIN","HEDGE")</f>
        <v>HEDGE</v>
      </c>
      <c r="AK11802" t="str" cm="1">
        <f t="array" ref="AK11802">_xlfn._xlws.FILTER(Table4[Column1],ISNUMBER(SEARCH(Table4[Column1],MIS[[#This Row],[OrderUniqueIdentifier]])),"")</f>
        <v>XYT</v>
      </c>
    </row>
    <row r="11803" spans="1:37" x14ac:dyDescent="0.2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>
        <f>_xlfn.XLOOKUP(MIS[[#This Row],[TRADING SYMBOL]],[1]Sheet1!$D:$D,[1]Sheet1!$C:$C)</f>
        <v>17.8</v>
      </c>
      <c r="AE11803">
        <f>MIS[[#This Row],[OrderAverageTradedPrice]]*MIS[[#This Row],[OrderQuantity]]</f>
        <v>280</v>
      </c>
      <c r="AF11803">
        <f>MIS[[#This Row],[LTP]]*MIS[[#This Row],[OrderQuantity]]</f>
        <v>356</v>
      </c>
      <c r="AG11803">
        <f>IF(MIS[[#This Row],[OrderSide]]="SELL",MIS[[#This Row],[VALUE]]-MIS[[#This Row],[LIVE_VALUE]],MIS[[#This Row],[LIVE_VALUE]]-MIS[[#This Row],[VALUE]])</f>
        <v>-76</v>
      </c>
      <c r="AH11803" t="str" cm="1">
        <f t="array" ref="AH11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3" t="str">
        <f>MIS[[#This Row],[TRADING SYMBOL]]</f>
        <v>SENSEX2552084800CE</v>
      </c>
      <c r="AJ11803" t="str">
        <f>IF(RIGHT(MIS[[#This Row],[Main/Hedge]],4)="MAIN","MAIN","HEDGE")</f>
        <v>HEDGE</v>
      </c>
      <c r="AK11803" t="str" cm="1">
        <f t="array" ref="AK11803">_xlfn._xlws.FILTER(Table4[Column1],ISNUMBER(SEARCH(Table4[Column1],MIS[[#This Row],[OrderUniqueIdentifier]])),"")</f>
        <v>XYT</v>
      </c>
    </row>
    <row r="11804" spans="1:37" x14ac:dyDescent="0.2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>
        <f>_xlfn.XLOOKUP(MIS[[#This Row],[TRADING SYMBOL]],[1]Sheet1!$D:$D,[1]Sheet1!$C:$C)</f>
        <v>68.95</v>
      </c>
      <c r="AE11804">
        <f>MIS[[#This Row],[OrderAverageTradedPrice]]*MIS[[#This Row],[OrderQuantity]]</f>
        <v>2648</v>
      </c>
      <c r="AF11804">
        <f>MIS[[#This Row],[LTP]]*MIS[[#This Row],[OrderQuantity]]</f>
        <v>2758</v>
      </c>
      <c r="AG11804">
        <f>IF(MIS[[#This Row],[OrderSide]]="SELL",MIS[[#This Row],[VALUE]]-MIS[[#This Row],[LIVE_VALUE]],MIS[[#This Row],[LIVE_VALUE]]-MIS[[#This Row],[VALUE]])</f>
        <v>-110</v>
      </c>
      <c r="AH11804" t="str" cm="1">
        <f t="array" ref="AH11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4" t="str">
        <f>MIS[[#This Row],[TRADING SYMBOL]]</f>
        <v>SENSEX2552083800CE</v>
      </c>
      <c r="AJ11804" t="str">
        <f>IF(RIGHT(MIS[[#This Row],[Main/Hedge]],4)="MAIN","MAIN","HEDGE")</f>
        <v>HEDGE</v>
      </c>
      <c r="AK11804" t="str" cm="1">
        <f t="array" ref="AK11804">_xlfn._xlws.FILTER(Table4[Column1],ISNUMBER(SEARCH(Table4[Column1],MIS[[#This Row],[OrderUniqueIdentifier]])),"")</f>
        <v>XYT</v>
      </c>
    </row>
    <row r="11805" spans="1:37" x14ac:dyDescent="0.2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>
        <f>_xlfn.XLOOKUP(MIS[[#This Row],[TRADING SYMBOL]],[1]Sheet1!$D:$D,[1]Sheet1!$C:$C)</f>
        <v>68.95</v>
      </c>
      <c r="AE11805">
        <f>MIS[[#This Row],[OrderAverageTradedPrice]]*MIS[[#This Row],[OrderQuantity]]</f>
        <v>21370</v>
      </c>
      <c r="AF11805">
        <f>MIS[[#This Row],[LTP]]*MIS[[#This Row],[OrderQuantity]]</f>
        <v>22064</v>
      </c>
      <c r="AG11805">
        <f>IF(MIS[[#This Row],[OrderSide]]="SELL",MIS[[#This Row],[VALUE]]-MIS[[#This Row],[LIVE_VALUE]],MIS[[#This Row],[LIVE_VALUE]]-MIS[[#This Row],[VALUE]])</f>
        <v>-694</v>
      </c>
      <c r="AH11805" t="str" cm="1">
        <f t="array" ref="AH11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5" t="str">
        <f>MIS[[#This Row],[TRADING SYMBOL]]</f>
        <v>SENSEX2552083800CE</v>
      </c>
      <c r="AJ11805" t="str">
        <f>IF(RIGHT(MIS[[#This Row],[Main/Hedge]],4)="MAIN","MAIN","HEDGE")</f>
        <v>HEDGE</v>
      </c>
      <c r="AK11805" t="str" cm="1">
        <f t="array" ref="AK11805">_xlfn._xlws.FILTER(Table4[Column1],ISNUMBER(SEARCH(Table4[Column1],MIS[[#This Row],[OrderUniqueIdentifier]])),"")</f>
        <v>XYT</v>
      </c>
    </row>
    <row r="11806" spans="1:37" x14ac:dyDescent="0.2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>
        <f>_xlfn.XLOOKUP(MIS[[#This Row],[TRADING SYMBOL]],[1]Sheet1!$D:$D,[1]Sheet1!$C:$C)</f>
        <v>85.95</v>
      </c>
      <c r="AE11806">
        <f>MIS[[#This Row],[OrderAverageTradedPrice]]*MIS[[#This Row],[OrderQuantity]]</f>
        <v>10521.999999999995</v>
      </c>
      <c r="AF11806">
        <f>MIS[[#This Row],[LTP]]*MIS[[#This Row],[OrderQuantity]]</f>
        <v>10314</v>
      </c>
      <c r="AG11806">
        <f>IF(MIS[[#This Row],[OrderSide]]="SELL",MIS[[#This Row],[VALUE]]-MIS[[#This Row],[LIVE_VALUE]],MIS[[#This Row],[LIVE_VALUE]]-MIS[[#This Row],[VALUE]])</f>
        <v>207.99999999999454</v>
      </c>
      <c r="AH11806" t="str" cm="1">
        <f t="array" ref="AH11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6" t="str">
        <f>MIS[[#This Row],[TRADING SYMBOL]]</f>
        <v>SENSEX2552080800PE</v>
      </c>
      <c r="AJ11806" t="str">
        <f>IF(RIGHT(MIS[[#This Row],[Main/Hedge]],4)="MAIN","MAIN","HEDGE")</f>
        <v>HEDGE</v>
      </c>
      <c r="AK11806" t="str" cm="1">
        <f t="array" ref="AK11806">_xlfn._xlws.FILTER(Table4[Column1],ISNUMBER(SEARCH(Table4[Column1],MIS[[#This Row],[OrderUniqueIdentifier]])),"")</f>
        <v>XYT</v>
      </c>
    </row>
    <row r="11807" spans="1:37" x14ac:dyDescent="0.2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>
        <f>_xlfn.XLOOKUP(MIS[[#This Row],[TRADING SYMBOL]],[1]Sheet1!$D:$D,[1]Sheet1!$C:$C)</f>
        <v>32.799999999999997</v>
      </c>
      <c r="AE11807">
        <f>MIS[[#This Row],[OrderAverageTradedPrice]]*MIS[[#This Row],[OrderQuantity]]</f>
        <v>656</v>
      </c>
      <c r="AF11807">
        <f>MIS[[#This Row],[LTP]]*MIS[[#This Row],[OrderQuantity]]</f>
        <v>656</v>
      </c>
      <c r="AG11807">
        <f>IF(MIS[[#This Row],[OrderSide]]="SELL",MIS[[#This Row],[VALUE]]-MIS[[#This Row],[LIVE_VALUE]],MIS[[#This Row],[LIVE_VALUE]]-MIS[[#This Row],[VALUE]])</f>
        <v>0</v>
      </c>
      <c r="AH11807" t="str" cm="1">
        <f t="array" ref="AH11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7" t="str">
        <f>MIS[[#This Row],[TRADING SYMBOL]]</f>
        <v>SENSEX2552079800PE</v>
      </c>
      <c r="AJ11807" t="str">
        <f>IF(RIGHT(MIS[[#This Row],[Main/Hedge]],4)="MAIN","MAIN","HEDGE")</f>
        <v>HEDGE</v>
      </c>
      <c r="AK11807" t="str" cm="1">
        <f t="array" ref="AK11807">_xlfn._xlws.FILTER(Table4[Column1],ISNUMBER(SEARCH(Table4[Column1],MIS[[#This Row],[OrderUniqueIdentifier]])),"")</f>
        <v>XYT</v>
      </c>
    </row>
    <row r="11808" spans="1:37" x14ac:dyDescent="0.2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>
        <f>_xlfn.XLOOKUP(MIS[[#This Row],[TRADING SYMBOL]],[1]Sheet1!$D:$D,[1]Sheet1!$C:$C)</f>
        <v>68.95</v>
      </c>
      <c r="AE11808">
        <f>MIS[[#This Row],[OrderAverageTradedPrice]]*MIS[[#This Row],[OrderQuantity]]</f>
        <v>3980.9999999999995</v>
      </c>
      <c r="AF11808">
        <f>MIS[[#This Row],[LTP]]*MIS[[#This Row],[OrderQuantity]]</f>
        <v>4137</v>
      </c>
      <c r="AG11808">
        <f>IF(MIS[[#This Row],[OrderSide]]="SELL",MIS[[#This Row],[VALUE]]-MIS[[#This Row],[LIVE_VALUE]],MIS[[#This Row],[LIVE_VALUE]]-MIS[[#This Row],[VALUE]])</f>
        <v>-156.00000000000045</v>
      </c>
      <c r="AH11808" t="str" cm="1">
        <f t="array" ref="AH11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8" t="str">
        <f>MIS[[#This Row],[TRADING SYMBOL]]</f>
        <v>SENSEX2552083800CE</v>
      </c>
      <c r="AJ11808" t="str">
        <f>IF(RIGHT(MIS[[#This Row],[Main/Hedge]],4)="MAIN","MAIN","HEDGE")</f>
        <v>HEDGE</v>
      </c>
      <c r="AK11808" t="str" cm="1">
        <f t="array" ref="AK11808">_xlfn._xlws.FILTER(Table4[Column1],ISNUMBER(SEARCH(Table4[Column1],MIS[[#This Row],[OrderUniqueIdentifier]])),"")</f>
        <v>XYT</v>
      </c>
    </row>
    <row r="11809" spans="1:37" x14ac:dyDescent="0.2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>
        <f>_xlfn.XLOOKUP(MIS[[#This Row],[TRADING SYMBOL]],[1]Sheet1!$D:$D,[1]Sheet1!$C:$C)</f>
        <v>68.95</v>
      </c>
      <c r="AE11809">
        <f>MIS[[#This Row],[OrderAverageTradedPrice]]*MIS[[#This Row],[OrderQuantity]]</f>
        <v>7950</v>
      </c>
      <c r="AF11809">
        <f>MIS[[#This Row],[LTP]]*MIS[[#This Row],[OrderQuantity]]</f>
        <v>8274</v>
      </c>
      <c r="AG11809">
        <f>IF(MIS[[#This Row],[OrderSide]]="SELL",MIS[[#This Row],[VALUE]]-MIS[[#This Row],[LIVE_VALUE]],MIS[[#This Row],[LIVE_VALUE]]-MIS[[#This Row],[VALUE]])</f>
        <v>-324</v>
      </c>
      <c r="AH11809" t="str" cm="1">
        <f t="array" ref="AH11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09" t="str">
        <f>MIS[[#This Row],[TRADING SYMBOL]]</f>
        <v>SENSEX2552083800CE</v>
      </c>
      <c r="AJ11809" t="str">
        <f>IF(RIGHT(MIS[[#This Row],[Main/Hedge]],4)="MAIN","MAIN","HEDGE")</f>
        <v>HEDGE</v>
      </c>
      <c r="AK11809" t="str" cm="1">
        <f t="array" ref="AK11809">_xlfn._xlws.FILTER(Table4[Column1],ISNUMBER(SEARCH(Table4[Column1],MIS[[#This Row],[OrderUniqueIdentifier]])),"")</f>
        <v>XYT</v>
      </c>
    </row>
    <row r="11810" spans="1:37" x14ac:dyDescent="0.2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>
        <f>_xlfn.XLOOKUP(MIS[[#This Row],[TRADING SYMBOL]],[1]Sheet1!$D:$D,[1]Sheet1!$C:$C)</f>
        <v>17.8</v>
      </c>
      <c r="AE11810">
        <f>MIS[[#This Row],[OrderAverageTradedPrice]]*MIS[[#This Row],[OrderQuantity]]</f>
        <v>285</v>
      </c>
      <c r="AF11810">
        <f>MIS[[#This Row],[LTP]]*MIS[[#This Row],[OrderQuantity]]</f>
        <v>356</v>
      </c>
      <c r="AG11810">
        <f>IF(MIS[[#This Row],[OrderSide]]="SELL",MIS[[#This Row],[VALUE]]-MIS[[#This Row],[LIVE_VALUE]],MIS[[#This Row],[LIVE_VALUE]]-MIS[[#This Row],[VALUE]])</f>
        <v>-71</v>
      </c>
      <c r="AH11810" t="str" cm="1">
        <f t="array" ref="AH11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10" t="str">
        <f>MIS[[#This Row],[TRADING SYMBOL]]</f>
        <v>SENSEX2552084800CE</v>
      </c>
      <c r="AJ11810" t="str">
        <f>IF(RIGHT(MIS[[#This Row],[Main/Hedge]],4)="MAIN","MAIN","HEDGE")</f>
        <v>HEDGE</v>
      </c>
      <c r="AK11810" t="str" cm="1">
        <f t="array" ref="AK11810">_xlfn._xlws.FILTER(Table4[Column1],ISNUMBER(SEARCH(Table4[Column1],MIS[[#This Row],[OrderUniqueIdentifier]])),"")</f>
        <v>XYT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54F4-0BF7-41AB-86CA-2FB2D9F71AE7}">
  <sheetPr codeName="Sheet2"/>
  <dimension ref="A1:A2"/>
  <sheetViews>
    <sheetView workbookViewId="0">
      <selection activeCell="A3" sqref="A3"/>
    </sheetView>
  </sheetViews>
  <sheetFormatPr defaultRowHeight="15" x14ac:dyDescent="0.25"/>
  <cols>
    <col min="1" max="1" width="11" customWidth="1"/>
  </cols>
  <sheetData>
    <row r="1" spans="1:1" x14ac:dyDescent="0.25">
      <c r="A1" t="s">
        <v>4</v>
      </c>
    </row>
    <row r="2" spans="1:1" x14ac:dyDescent="0.25">
      <c r="A2" t="s">
        <v>42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9B6-7E47-453E-832A-7A19C677E507}">
  <sheetPr codeName="Sheet3"/>
  <dimension ref="A1:F267"/>
  <sheetViews>
    <sheetView topLeftCell="A249" workbookViewId="0">
      <selection activeCell="D267" sqref="D267"/>
    </sheetView>
  </sheetViews>
  <sheetFormatPr defaultRowHeight="15" x14ac:dyDescent="0.25"/>
  <cols>
    <col min="1" max="1" width="11" customWidth="1"/>
    <col min="2" max="2" width="17.7109375" bestFit="1" customWidth="1"/>
    <col min="3" max="3" width="11" customWidth="1"/>
    <col min="4" max="4" width="9.140625" style="4"/>
  </cols>
  <sheetData>
    <row r="1" spans="1:6" x14ac:dyDescent="0.25">
      <c r="A1" t="s">
        <v>4</v>
      </c>
      <c r="B1" t="s">
        <v>5</v>
      </c>
      <c r="C1" t="s">
        <v>6</v>
      </c>
      <c r="D1" s="4" t="s">
        <v>16</v>
      </c>
      <c r="E1" s="3">
        <f>IFERROR(LARGE(Table3[Column1],ROW()),"")</f>
        <v>0.61458333333333337</v>
      </c>
      <c r="F1">
        <f t="shared" ref="F1:F30" si="0">IFERROR(_xlfn.XLOOKUP($E1,$A:$A,$C:$C),"")</f>
        <v>25010.35</v>
      </c>
    </row>
    <row r="2" spans="1:6" x14ac:dyDescent="0.25">
      <c r="D2" s="5">
        <v>0</v>
      </c>
      <c r="E2" s="3">
        <f>IFERROR(LARGE(Table3[Column1],ROW()),"")</f>
        <v>0.6020833333333333</v>
      </c>
      <c r="F2">
        <f t="shared" si="0"/>
        <v>25010.35</v>
      </c>
    </row>
    <row r="3" spans="1:6" x14ac:dyDescent="0.25">
      <c r="A3" s="6">
        <v>0.39861111111111114</v>
      </c>
      <c r="B3" s="7">
        <v>-700053.25</v>
      </c>
      <c r="C3">
        <v>25032.65</v>
      </c>
      <c r="D3" s="5">
        <v>-3.8389057209054547E-4</v>
      </c>
      <c r="E3" s="3">
        <f>IFERROR(LARGE(Table3[Column1],ROW()),"")</f>
        <v>0.60138888888888886</v>
      </c>
      <c r="F3">
        <f t="shared" si="0"/>
        <v>25016.05</v>
      </c>
    </row>
    <row r="4" spans="1:6" x14ac:dyDescent="0.25">
      <c r="A4" s="6">
        <v>0.39930555555555558</v>
      </c>
      <c r="B4" s="7">
        <v>-88879.5</v>
      </c>
      <c r="C4">
        <v>25013.15</v>
      </c>
      <c r="D4" s="5">
        <v>-4.8739152488939297E-5</v>
      </c>
      <c r="E4" s="3">
        <f>IFERROR(LARGE(Table3[Column1],ROW()),"")</f>
        <v>0.60069444444444442</v>
      </c>
      <c r="F4">
        <f t="shared" si="0"/>
        <v>25012.65</v>
      </c>
    </row>
    <row r="5" spans="1:6" x14ac:dyDescent="0.25">
      <c r="A5" s="6">
        <v>0.4</v>
      </c>
      <c r="B5" s="7">
        <v>-51259.5</v>
      </c>
      <c r="C5">
        <v>25011.45</v>
      </c>
      <c r="D5" s="5">
        <v>-2.8109345653465538E-5</v>
      </c>
      <c r="E5" s="3">
        <f>IFERROR(LARGE(Table3[Column1],ROW()),"")</f>
        <v>0.6</v>
      </c>
      <c r="F5">
        <f t="shared" si="0"/>
        <v>25011.65</v>
      </c>
    </row>
    <row r="6" spans="1:6" x14ac:dyDescent="0.25">
      <c r="A6" s="6">
        <v>0.40069444444444446</v>
      </c>
      <c r="B6" s="7">
        <v>-26627.75</v>
      </c>
      <c r="C6">
        <v>25015.45</v>
      </c>
      <c r="D6" s="5">
        <v>-1.4601949467401846E-5</v>
      </c>
      <c r="E6" s="3">
        <f>IFERROR(LARGE(Table3[Column1],ROW()),"")</f>
        <v>0.59861111111111109</v>
      </c>
      <c r="F6">
        <f t="shared" si="0"/>
        <v>25011.9</v>
      </c>
    </row>
    <row r="7" spans="1:6" x14ac:dyDescent="0.25">
      <c r="A7" s="6">
        <v>0.40138888888888891</v>
      </c>
      <c r="B7" s="7">
        <v>147865.25</v>
      </c>
      <c r="C7">
        <v>25020.5</v>
      </c>
      <c r="D7" s="5">
        <v>8.1085368027079827E-5</v>
      </c>
      <c r="E7" s="3">
        <f>IFERROR(LARGE(Table3[Column1],ROW()),"")</f>
        <v>0.59791666666666665</v>
      </c>
      <c r="F7">
        <f t="shared" si="0"/>
        <v>25006.65</v>
      </c>
    </row>
    <row r="8" spans="1:6" x14ac:dyDescent="0.25">
      <c r="A8" s="6">
        <v>0.40208333333333335</v>
      </c>
      <c r="B8" s="7">
        <v>110348.75</v>
      </c>
      <c r="C8">
        <v>25003.599999999999</v>
      </c>
      <c r="D8" s="5">
        <v>6.0512317837206105E-5</v>
      </c>
      <c r="E8" s="3">
        <f>IFERROR(LARGE(Table3[Column1],ROW()),"")</f>
        <v>0.59652777777777777</v>
      </c>
      <c r="F8">
        <f t="shared" si="0"/>
        <v>25014.9</v>
      </c>
    </row>
    <row r="9" spans="1:6" x14ac:dyDescent="0.25">
      <c r="A9" s="6">
        <v>0.40277777777777779</v>
      </c>
      <c r="B9" s="7">
        <v>167580</v>
      </c>
      <c r="C9">
        <v>25001.599999999999</v>
      </c>
      <c r="D9" s="5">
        <v>9.1896412267102878E-5</v>
      </c>
      <c r="E9" s="3">
        <f>IFERROR(LARGE(Table3[Column1],ROW()),"")</f>
        <v>0.59444444444444444</v>
      </c>
      <c r="F9">
        <f t="shared" si="0"/>
        <v>25019.65</v>
      </c>
    </row>
    <row r="10" spans="1:6" x14ac:dyDescent="0.25">
      <c r="A10" s="6">
        <v>0.40347222222222223</v>
      </c>
      <c r="B10" s="7">
        <v>-353839.5</v>
      </c>
      <c r="C10">
        <v>25004.85</v>
      </c>
      <c r="D10" s="5">
        <v>-1.9403616522491778E-4</v>
      </c>
      <c r="E10" s="3">
        <f>IFERROR(LARGE(Table3[Column1],ROW()),"")</f>
        <v>0.59236111111111112</v>
      </c>
      <c r="F10">
        <f t="shared" si="0"/>
        <v>25023.05</v>
      </c>
    </row>
    <row r="11" spans="1:6" x14ac:dyDescent="0.25">
      <c r="A11" s="6">
        <v>0.40416666666666667</v>
      </c>
      <c r="B11" s="7">
        <v>-1528090.75</v>
      </c>
      <c r="C11">
        <v>25035.75</v>
      </c>
      <c r="D11" s="5">
        <v>-8.3796430089249415E-4</v>
      </c>
      <c r="E11" s="3">
        <f>IFERROR(LARGE(Table3[Column1],ROW()),"")</f>
        <v>0.59166666666666667</v>
      </c>
      <c r="F11">
        <f t="shared" si="0"/>
        <v>25028.55</v>
      </c>
    </row>
    <row r="12" spans="1:6" x14ac:dyDescent="0.25">
      <c r="A12" s="6">
        <v>0.40486111111111112</v>
      </c>
      <c r="B12" s="7">
        <v>-566215.75</v>
      </c>
      <c r="C12">
        <v>25020.95</v>
      </c>
      <c r="D12" s="5">
        <v>-3.1049764884911676E-4</v>
      </c>
      <c r="E12" s="3">
        <f>IFERROR(LARGE(Table3[Column1],ROW()),"")</f>
        <v>0.59097222222222223</v>
      </c>
      <c r="F12">
        <f t="shared" si="0"/>
        <v>25028.1</v>
      </c>
    </row>
    <row r="13" spans="1:6" x14ac:dyDescent="0.25">
      <c r="A13" s="6">
        <v>0.40555555555555556</v>
      </c>
      <c r="B13" s="7">
        <v>-423252.25</v>
      </c>
      <c r="C13">
        <v>25020.85</v>
      </c>
      <c r="D13" s="5">
        <v>-2.3210027007390679E-4</v>
      </c>
      <c r="E13" s="3">
        <f>IFERROR(LARGE(Table3[Column1],ROW()),"")</f>
        <v>0.58958333333333335</v>
      </c>
      <c r="F13">
        <f t="shared" si="0"/>
        <v>25028.65</v>
      </c>
    </row>
    <row r="14" spans="1:6" x14ac:dyDescent="0.25">
      <c r="A14" s="6">
        <v>0.40625</v>
      </c>
      <c r="B14" s="7">
        <v>-495223.5</v>
      </c>
      <c r="C14">
        <v>25027.45</v>
      </c>
      <c r="D14" s="5">
        <v>-2.7156738823466399E-4</v>
      </c>
      <c r="E14" s="3">
        <f>IFERROR(LARGE(Table3[Column1],ROW()),"")</f>
        <v>0.58888888888888891</v>
      </c>
      <c r="F14">
        <f t="shared" si="0"/>
        <v>25031.1</v>
      </c>
    </row>
    <row r="15" spans="1:6" x14ac:dyDescent="0.25">
      <c r="A15" s="6">
        <v>0.40694444444444444</v>
      </c>
      <c r="B15" s="7">
        <v>35090.25</v>
      </c>
      <c r="C15">
        <v>25011.05</v>
      </c>
      <c r="D15" s="5">
        <v>1.9242559258583325E-5</v>
      </c>
      <c r="E15" s="3">
        <f>IFERROR(LARGE(Table3[Column1],ROW()),"")</f>
        <v>0.58819444444444446</v>
      </c>
      <c r="F15">
        <f t="shared" si="0"/>
        <v>25027.4</v>
      </c>
    </row>
    <row r="16" spans="1:6" x14ac:dyDescent="0.25">
      <c r="A16" s="6">
        <v>0.40763888888888888</v>
      </c>
      <c r="B16" s="7">
        <v>72733.25</v>
      </c>
      <c r="C16">
        <v>25016.3</v>
      </c>
      <c r="D16" s="5">
        <v>3.9884978681970087E-5</v>
      </c>
      <c r="E16" s="3">
        <f>IFERROR(LARGE(Table3[Column1],ROW()),"")</f>
        <v>0.58750000000000002</v>
      </c>
      <c r="F16">
        <f t="shared" si="0"/>
        <v>25025</v>
      </c>
    </row>
    <row r="17" spans="1:6" x14ac:dyDescent="0.25">
      <c r="A17" s="6">
        <v>0.40833333333333333</v>
      </c>
      <c r="B17" s="7">
        <v>325315.75</v>
      </c>
      <c r="C17">
        <v>25012.45</v>
      </c>
      <c r="D17" s="5">
        <v>1.7839449981490207E-4</v>
      </c>
      <c r="E17" s="3">
        <f>IFERROR(LARGE(Table3[Column1],ROW()),"")</f>
        <v>0.58680555555555558</v>
      </c>
      <c r="F17">
        <f t="shared" si="0"/>
        <v>25020.35</v>
      </c>
    </row>
    <row r="18" spans="1:6" x14ac:dyDescent="0.25">
      <c r="A18" s="6">
        <v>0.40902777777777777</v>
      </c>
      <c r="B18" s="7">
        <v>405200.5</v>
      </c>
      <c r="C18">
        <v>25012.65</v>
      </c>
      <c r="D18" s="5">
        <v>2.2220117077715991E-4</v>
      </c>
      <c r="E18" s="3">
        <f>IFERROR(LARGE(Table3[Column1],ROW()),"")</f>
        <v>0.58611111111111114</v>
      </c>
      <c r="F18">
        <f t="shared" si="0"/>
        <v>25016.5</v>
      </c>
    </row>
    <row r="19" spans="1:6" x14ac:dyDescent="0.25">
      <c r="A19" s="6">
        <v>0.40972222222222221</v>
      </c>
      <c r="B19" s="7">
        <v>1034174.25</v>
      </c>
      <c r="C19">
        <v>25005.7</v>
      </c>
      <c r="D19" s="5">
        <v>5.6711363667519049E-4</v>
      </c>
      <c r="E19" s="3">
        <f>IFERROR(LARGE(Table3[Column1],ROW()),"")</f>
        <v>0.58472222222222225</v>
      </c>
      <c r="F19">
        <f t="shared" si="0"/>
        <v>25016.95</v>
      </c>
    </row>
    <row r="20" spans="1:6" x14ac:dyDescent="0.25">
      <c r="A20" s="6">
        <v>0.41041666666666665</v>
      </c>
      <c r="B20" s="7">
        <v>1435992.5</v>
      </c>
      <c r="C20">
        <v>25002.400000000001</v>
      </c>
      <c r="D20" s="5">
        <v>7.8746007156270566E-4</v>
      </c>
      <c r="E20" s="3">
        <f>IFERROR(LARGE(Table3[Column1],ROW()),"")</f>
        <v>0.58402777777777781</v>
      </c>
      <c r="F20">
        <f t="shared" si="0"/>
        <v>25013.8</v>
      </c>
    </row>
    <row r="21" spans="1:6" x14ac:dyDescent="0.25">
      <c r="A21" s="6">
        <v>0.41111111111111109</v>
      </c>
      <c r="B21" s="7">
        <v>1399249.25</v>
      </c>
      <c r="C21">
        <v>24998.15</v>
      </c>
      <c r="D21" s="5">
        <v>7.6731105109466887E-4</v>
      </c>
      <c r="E21" s="3">
        <f>IFERROR(LARGE(Table3[Column1],ROW()),"")</f>
        <v>0.58333333333333337</v>
      </c>
      <c r="F21">
        <f t="shared" si="0"/>
        <v>25014.2</v>
      </c>
    </row>
    <row r="22" spans="1:6" x14ac:dyDescent="0.25">
      <c r="A22" s="6">
        <v>0.41180555555555554</v>
      </c>
      <c r="B22" s="7">
        <v>1671376.5</v>
      </c>
      <c r="C22">
        <v>24990.9</v>
      </c>
      <c r="D22" s="5">
        <v>9.1653839299176689E-4</v>
      </c>
      <c r="E22" s="3">
        <f>IFERROR(LARGE(Table3[Column1],ROW()),"")</f>
        <v>0.58194444444444449</v>
      </c>
      <c r="F22">
        <f t="shared" si="0"/>
        <v>25016.2</v>
      </c>
    </row>
    <row r="23" spans="1:6" x14ac:dyDescent="0.25">
      <c r="A23" s="6">
        <v>0.41249999999999998</v>
      </c>
      <c r="B23" s="7">
        <v>1648013.25</v>
      </c>
      <c r="C23">
        <v>24984.6</v>
      </c>
      <c r="D23" s="5">
        <v>9.037266084476706E-4</v>
      </c>
      <c r="E23" s="3">
        <f>IFERROR(LARGE(Table3[Column1],ROW()),"")</f>
        <v>0.58125000000000004</v>
      </c>
      <c r="F23">
        <f t="shared" si="0"/>
        <v>25013.200000000001</v>
      </c>
    </row>
    <row r="24" spans="1:6" x14ac:dyDescent="0.25">
      <c r="A24" s="6">
        <v>0.41319444444444442</v>
      </c>
      <c r="B24" s="7">
        <v>1379568.25</v>
      </c>
      <c r="C24">
        <v>24983.599999999999</v>
      </c>
      <c r="D24" s="5">
        <v>7.5651851445647175E-4</v>
      </c>
      <c r="E24" s="3">
        <f>IFERROR(LARGE(Table3[Column1],ROW()),"")</f>
        <v>0.5805555555555556</v>
      </c>
      <c r="F24">
        <f t="shared" si="0"/>
        <v>25013.1</v>
      </c>
    </row>
    <row r="25" spans="1:6" x14ac:dyDescent="0.25">
      <c r="A25" s="6">
        <v>0.41388888888888886</v>
      </c>
      <c r="B25" s="7">
        <v>624314.25</v>
      </c>
      <c r="C25">
        <v>25003.5</v>
      </c>
      <c r="D25" s="5">
        <v>3.4235732009923331E-4</v>
      </c>
      <c r="E25" s="3">
        <f>IFERROR(LARGE(Table3[Column1],ROW()),"")</f>
        <v>0.57986111111111116</v>
      </c>
      <c r="F25">
        <f t="shared" si="0"/>
        <v>25017.65</v>
      </c>
    </row>
    <row r="26" spans="1:6" x14ac:dyDescent="0.25">
      <c r="A26" s="6">
        <v>0.41458333333333336</v>
      </c>
      <c r="B26" s="7">
        <v>909995.5</v>
      </c>
      <c r="C26">
        <v>24999.5</v>
      </c>
      <c r="D26" s="5">
        <v>4.9901731488968652E-4</v>
      </c>
      <c r="E26" s="3">
        <f>IFERROR(LARGE(Table3[Column1],ROW()),"")</f>
        <v>0.57916666666666672</v>
      </c>
      <c r="F26">
        <f t="shared" si="0"/>
        <v>25016.9</v>
      </c>
    </row>
    <row r="27" spans="1:6" x14ac:dyDescent="0.25">
      <c r="A27" s="6">
        <v>0.4152777777777778</v>
      </c>
      <c r="B27" s="7">
        <v>549423.5</v>
      </c>
      <c r="C27">
        <v>25001.9</v>
      </c>
      <c r="D27" s="5">
        <v>3.0128922583384798E-4</v>
      </c>
      <c r="E27" s="3">
        <f>IFERROR(LARGE(Table3[Column1],ROW()),"")</f>
        <v>0.57847222222222228</v>
      </c>
      <c r="F27">
        <f t="shared" si="0"/>
        <v>25013.35</v>
      </c>
    </row>
    <row r="28" spans="1:6" x14ac:dyDescent="0.25">
      <c r="A28" s="6">
        <v>0.41597222222222224</v>
      </c>
      <c r="B28" s="7">
        <v>1553334.5</v>
      </c>
      <c r="C28">
        <v>24989.599999999999</v>
      </c>
      <c r="D28" s="5">
        <v>8.5180730159163231E-4</v>
      </c>
      <c r="E28" s="3">
        <f>IFERROR(LARGE(Table3[Column1],ROW()),"")</f>
        <v>0.57708333333333328</v>
      </c>
      <c r="F28">
        <f t="shared" si="0"/>
        <v>25014.9</v>
      </c>
    </row>
    <row r="29" spans="1:6" x14ac:dyDescent="0.25">
      <c r="A29" s="6">
        <v>0.41666666666666669</v>
      </c>
      <c r="B29" s="7">
        <v>739761</v>
      </c>
      <c r="C29">
        <v>25002.35</v>
      </c>
      <c r="D29" s="5">
        <v>4.0566524546561516E-4</v>
      </c>
      <c r="E29" s="3">
        <f>IFERROR(LARGE(Table3[Column1],ROW()),"")</f>
        <v>0.57638888888888884</v>
      </c>
      <c r="F29">
        <f t="shared" si="0"/>
        <v>25008.25</v>
      </c>
    </row>
    <row r="30" spans="1:6" x14ac:dyDescent="0.25">
      <c r="A30" s="6">
        <v>0.41736111111111113</v>
      </c>
      <c r="B30" s="7">
        <v>623635.25</v>
      </c>
      <c r="C30">
        <v>25004.9</v>
      </c>
      <c r="D30" s="5">
        <v>3.4198497456916201E-4</v>
      </c>
      <c r="E30" s="3">
        <f>IFERROR(LARGE(Table3[Column1],ROW()),"")</f>
        <v>0.5756944444444444</v>
      </c>
      <c r="F30">
        <f t="shared" si="0"/>
        <v>25006.45</v>
      </c>
    </row>
    <row r="31" spans="1:6" x14ac:dyDescent="0.25">
      <c r="A31" s="6">
        <v>0.41805555555555557</v>
      </c>
      <c r="B31" s="7">
        <v>-359834.75</v>
      </c>
      <c r="C31">
        <v>25018.2</v>
      </c>
      <c r="D31" s="5">
        <v>-1.9732380077596887E-4</v>
      </c>
    </row>
    <row r="32" spans="1:6" x14ac:dyDescent="0.25">
      <c r="A32" s="6">
        <v>0.41944444444444445</v>
      </c>
      <c r="B32" s="7">
        <v>-1095915.75</v>
      </c>
      <c r="C32">
        <v>25017.15</v>
      </c>
      <c r="D32" s="5">
        <v>-6.0097103217582641E-4</v>
      </c>
    </row>
    <row r="33" spans="1:6" x14ac:dyDescent="0.25">
      <c r="A33" s="6">
        <v>0.4201388888888889</v>
      </c>
      <c r="B33" s="7">
        <v>-1550170</v>
      </c>
      <c r="C33">
        <v>25021.8</v>
      </c>
      <c r="D33" s="5">
        <v>-8.5007197400711941E-4</v>
      </c>
      <c r="F33">
        <f>AVERAGE(F1:F30)</f>
        <v>25016.926666666659</v>
      </c>
    </row>
    <row r="34" spans="1:6" x14ac:dyDescent="0.25">
      <c r="A34" s="6">
        <v>0.42083333333333334</v>
      </c>
      <c r="B34" s="7">
        <v>-1337096.5</v>
      </c>
      <c r="C34">
        <v>25016.7</v>
      </c>
      <c r="D34" s="5">
        <v>-7.3322813703852717E-4</v>
      </c>
    </row>
    <row r="35" spans="1:6" x14ac:dyDescent="0.25">
      <c r="A35" s="6">
        <v>0.42152777777777778</v>
      </c>
      <c r="B35" s="7">
        <v>-1898236.75</v>
      </c>
      <c r="C35">
        <v>25021.65</v>
      </c>
      <c r="D35" s="5">
        <v>-1.0409425167596789E-3</v>
      </c>
    </row>
    <row r="36" spans="1:6" x14ac:dyDescent="0.25">
      <c r="A36" s="6">
        <v>0.42222222222222222</v>
      </c>
      <c r="B36" s="7">
        <v>-783884.25</v>
      </c>
      <c r="C36">
        <v>25012.35</v>
      </c>
      <c r="D36" s="5">
        <v>-4.2986126153299456E-4</v>
      </c>
    </row>
    <row r="37" spans="1:6" x14ac:dyDescent="0.25">
      <c r="A37" s="6">
        <v>0.42291666666666666</v>
      </c>
      <c r="B37" s="7">
        <v>-385638</v>
      </c>
      <c r="C37">
        <v>25013.599999999999</v>
      </c>
      <c r="D37" s="5">
        <v>-2.1147361638541409E-4</v>
      </c>
    </row>
    <row r="38" spans="1:6" x14ac:dyDescent="0.25">
      <c r="A38" s="6">
        <v>0.4236111111111111</v>
      </c>
      <c r="B38" s="7">
        <v>-192462.75</v>
      </c>
      <c r="C38">
        <v>25006.6</v>
      </c>
      <c r="D38" s="5">
        <v>-1.0554145017344068E-4</v>
      </c>
    </row>
    <row r="39" spans="1:6" x14ac:dyDescent="0.25">
      <c r="A39" s="6">
        <v>0.42430555555555555</v>
      </c>
      <c r="B39" s="7">
        <v>145797.75</v>
      </c>
      <c r="C39">
        <v>24998.1</v>
      </c>
      <c r="D39" s="5">
        <v>7.9951606048540841E-5</v>
      </c>
    </row>
    <row r="40" spans="1:6" x14ac:dyDescent="0.25">
      <c r="A40" s="6">
        <v>0.42499999999999999</v>
      </c>
      <c r="B40" s="7">
        <v>-286109.5</v>
      </c>
      <c r="C40">
        <v>25003.45</v>
      </c>
      <c r="D40" s="5">
        <v>-1.5689483569364287E-4</v>
      </c>
    </row>
    <row r="41" spans="1:6" x14ac:dyDescent="0.25">
      <c r="A41" s="6">
        <v>0.42569444444444443</v>
      </c>
      <c r="B41" s="7">
        <v>-195759.25</v>
      </c>
      <c r="C41">
        <v>24999.200000000001</v>
      </c>
      <c r="D41" s="5">
        <v>-1.0734916304514143E-4</v>
      </c>
    </row>
    <row r="42" spans="1:6" x14ac:dyDescent="0.25">
      <c r="A42" s="6">
        <v>0.42638888888888887</v>
      </c>
      <c r="B42" s="7">
        <v>-18060</v>
      </c>
      <c r="C42">
        <v>24996</v>
      </c>
      <c r="D42" s="5">
        <v>-9.9036233771815055E-6</v>
      </c>
    </row>
    <row r="43" spans="1:6" x14ac:dyDescent="0.25">
      <c r="A43" s="6">
        <v>0.42708333333333331</v>
      </c>
      <c r="B43" s="7">
        <v>-470149.5</v>
      </c>
      <c r="C43">
        <v>25005.65</v>
      </c>
      <c r="D43" s="5">
        <v>-2.5781747391801537E-4</v>
      </c>
    </row>
    <row r="44" spans="1:6" x14ac:dyDescent="0.25">
      <c r="A44" s="6">
        <v>0.42777777777777776</v>
      </c>
      <c r="B44" s="7">
        <v>-802176.25</v>
      </c>
      <c r="C44">
        <v>25008.799999999999</v>
      </c>
      <c r="D44" s="5">
        <v>-4.3989210753604593E-4</v>
      </c>
    </row>
    <row r="45" spans="1:6" x14ac:dyDescent="0.25">
      <c r="A45" s="6">
        <v>0.4284722222222222</v>
      </c>
      <c r="B45" s="7">
        <v>-1727903.25</v>
      </c>
      <c r="C45">
        <v>25021.8</v>
      </c>
      <c r="D45" s="5">
        <v>-9.4753615837025725E-4</v>
      </c>
    </row>
    <row r="46" spans="1:6" x14ac:dyDescent="0.25">
      <c r="A46" s="6">
        <v>0.42916666666666664</v>
      </c>
      <c r="B46" s="7">
        <v>-1967047.75</v>
      </c>
      <c r="C46">
        <v>25024.799999999999</v>
      </c>
      <c r="D46" s="5">
        <v>-1.078676637922779E-3</v>
      </c>
    </row>
    <row r="47" spans="1:6" x14ac:dyDescent="0.25">
      <c r="A47" s="6">
        <v>0.42986111111111114</v>
      </c>
      <c r="B47" s="7">
        <v>-1758603.25</v>
      </c>
      <c r="C47">
        <v>25025.7</v>
      </c>
      <c r="D47" s="5">
        <v>-9.6437122136464493E-4</v>
      </c>
    </row>
    <row r="48" spans="1:6" x14ac:dyDescent="0.25">
      <c r="A48" s="6">
        <v>0.43055555555555558</v>
      </c>
      <c r="B48" s="7">
        <v>-1388492.5</v>
      </c>
      <c r="C48">
        <v>25024.5</v>
      </c>
      <c r="D48" s="5">
        <v>-7.6141233565936797E-4</v>
      </c>
    </row>
    <row r="49" spans="1:4" x14ac:dyDescent="0.25">
      <c r="A49" s="6">
        <v>0.43125000000000002</v>
      </c>
      <c r="B49" s="7">
        <v>-2890283.5</v>
      </c>
      <c r="C49">
        <v>25037.1</v>
      </c>
      <c r="D49" s="5">
        <v>-1.5849545535555343E-3</v>
      </c>
    </row>
    <row r="50" spans="1:4" x14ac:dyDescent="0.25">
      <c r="A50" s="6">
        <v>0.43194444444444446</v>
      </c>
      <c r="B50" s="7">
        <v>-1652619.75</v>
      </c>
      <c r="C50">
        <v>25020.7</v>
      </c>
      <c r="D50" s="5">
        <v>-9.0625269045694983E-4</v>
      </c>
    </row>
    <row r="51" spans="1:4" x14ac:dyDescent="0.25">
      <c r="A51" s="6">
        <v>0.43263888888888891</v>
      </c>
      <c r="B51" s="7">
        <v>-1070267.5</v>
      </c>
      <c r="C51">
        <v>25008.1</v>
      </c>
      <c r="D51" s="5">
        <v>-5.8690621444143064E-4</v>
      </c>
    </row>
    <row r="52" spans="1:4" x14ac:dyDescent="0.25">
      <c r="A52" s="6">
        <v>0.43333333333333335</v>
      </c>
      <c r="B52" s="7">
        <v>-467278.75</v>
      </c>
      <c r="C52">
        <v>24991.45</v>
      </c>
      <c r="D52" s="5">
        <v>-2.5624323101601639E-4</v>
      </c>
    </row>
    <row r="53" spans="1:4" x14ac:dyDescent="0.25">
      <c r="A53" s="6">
        <v>0.43402777777777779</v>
      </c>
      <c r="B53" s="7">
        <v>-708024.25</v>
      </c>
      <c r="C53">
        <v>24994.55</v>
      </c>
      <c r="D53" s="5">
        <v>-3.8826165636183445E-4</v>
      </c>
    </row>
    <row r="54" spans="1:4" x14ac:dyDescent="0.25">
      <c r="A54" s="6">
        <v>0.43472222222222223</v>
      </c>
      <c r="B54" s="7">
        <v>-873044</v>
      </c>
      <c r="C54">
        <v>24994.7</v>
      </c>
      <c r="D54" s="5">
        <v>-4.7875409566375553E-4</v>
      </c>
    </row>
    <row r="55" spans="1:4" x14ac:dyDescent="0.25">
      <c r="A55" s="6">
        <v>0.43541666666666667</v>
      </c>
      <c r="B55" s="7">
        <v>-1075485.25</v>
      </c>
      <c r="C55">
        <v>24996.400000000001</v>
      </c>
      <c r="D55" s="5">
        <v>-5.8976748968374336E-4</v>
      </c>
    </row>
    <row r="56" spans="1:4" x14ac:dyDescent="0.25">
      <c r="A56" s="6">
        <v>0.43611111111111112</v>
      </c>
      <c r="B56" s="7">
        <v>-1127226</v>
      </c>
      <c r="C56">
        <v>25007.75</v>
      </c>
      <c r="D56" s="5">
        <v>-6.1814074002990355E-4</v>
      </c>
    </row>
    <row r="57" spans="1:4" x14ac:dyDescent="0.25">
      <c r="A57" s="6">
        <v>0.43680555555555556</v>
      </c>
      <c r="B57" s="7">
        <v>-1007445</v>
      </c>
      <c r="C57">
        <v>25005.65</v>
      </c>
      <c r="D57" s="5">
        <v>-5.5245602730901258E-4</v>
      </c>
    </row>
    <row r="58" spans="1:4" x14ac:dyDescent="0.25">
      <c r="A58" s="6">
        <v>0.4375</v>
      </c>
      <c r="B58" s="7">
        <v>-1106283.25</v>
      </c>
      <c r="C58">
        <v>25007.75</v>
      </c>
      <c r="D58" s="5">
        <v>-6.0665629327010537E-4</v>
      </c>
    </row>
    <row r="59" spans="1:4" x14ac:dyDescent="0.25">
      <c r="A59" s="6">
        <v>0.43819444444444444</v>
      </c>
      <c r="B59" s="7">
        <v>-1046435</v>
      </c>
      <c r="C59">
        <v>25006.25</v>
      </c>
      <c r="D59" s="5">
        <v>-5.7383710568527943E-4</v>
      </c>
    </row>
    <row r="60" spans="1:4" x14ac:dyDescent="0.25">
      <c r="A60" s="6">
        <v>0.43888888888888888</v>
      </c>
      <c r="B60" s="7">
        <v>-820334</v>
      </c>
      <c r="C60">
        <v>25011.599999999999</v>
      </c>
      <c r="D60" s="5">
        <v>-4.498493344118192E-4</v>
      </c>
    </row>
    <row r="61" spans="1:4" x14ac:dyDescent="0.25">
      <c r="A61" s="6">
        <v>0.43958333333333333</v>
      </c>
      <c r="B61" s="7">
        <v>-908379.5</v>
      </c>
      <c r="C61">
        <v>25007.45</v>
      </c>
      <c r="D61" s="5">
        <v>-4.9813114349562431E-4</v>
      </c>
    </row>
    <row r="62" spans="1:4" x14ac:dyDescent="0.25">
      <c r="A62" s="6">
        <v>0.44027777777777777</v>
      </c>
      <c r="B62" s="7">
        <v>-712558.5</v>
      </c>
      <c r="C62">
        <v>24999.55</v>
      </c>
      <c r="D62" s="5">
        <v>-3.9074811839383229E-4</v>
      </c>
    </row>
    <row r="63" spans="1:4" x14ac:dyDescent="0.25">
      <c r="A63" s="6">
        <v>0.44097222222222221</v>
      </c>
      <c r="B63" s="7">
        <v>-864327</v>
      </c>
      <c r="C63">
        <v>25000.55</v>
      </c>
      <c r="D63" s="5">
        <v>-4.739739248454443E-4</v>
      </c>
    </row>
    <row r="64" spans="1:4" x14ac:dyDescent="0.25">
      <c r="A64" s="6">
        <v>0.44166666666666665</v>
      </c>
      <c r="B64" s="7">
        <v>-702020.25</v>
      </c>
      <c r="C64">
        <v>24996.799999999999</v>
      </c>
      <c r="D64" s="5">
        <v>-3.8496922254364766E-4</v>
      </c>
    </row>
    <row r="65" spans="1:4" x14ac:dyDescent="0.25">
      <c r="A65" s="6">
        <v>0.44236111111111109</v>
      </c>
      <c r="B65" s="7">
        <v>-393213.25</v>
      </c>
      <c r="C65">
        <v>24985.65</v>
      </c>
      <c r="D65" s="5">
        <v>-2.1562768188861523E-4</v>
      </c>
    </row>
    <row r="66" spans="1:4" x14ac:dyDescent="0.25">
      <c r="A66" s="6">
        <v>0.44305555555555554</v>
      </c>
      <c r="B66" s="7">
        <v>-578516.25</v>
      </c>
      <c r="C66">
        <v>24985.8</v>
      </c>
      <c r="D66" s="5">
        <v>-3.1724291570131872E-4</v>
      </c>
    </row>
    <row r="67" spans="1:4" x14ac:dyDescent="0.25">
      <c r="A67" s="6">
        <v>0.44374999999999998</v>
      </c>
      <c r="B67" s="7">
        <v>-525659.25</v>
      </c>
      <c r="C67">
        <v>24993.9</v>
      </c>
      <c r="D67" s="5">
        <v>-2.8825754356142866E-4</v>
      </c>
    </row>
    <row r="68" spans="1:4" x14ac:dyDescent="0.25">
      <c r="A68" s="6">
        <v>0.44444444444444442</v>
      </c>
      <c r="B68" s="7">
        <v>-543614.25</v>
      </c>
      <c r="C68">
        <v>24998.1</v>
      </c>
      <c r="D68" s="5">
        <v>-2.9810358773290534E-4</v>
      </c>
    </row>
    <row r="69" spans="1:4" x14ac:dyDescent="0.25">
      <c r="A69" s="6">
        <v>0.44513888888888886</v>
      </c>
      <c r="B69" s="7">
        <v>-762364.5</v>
      </c>
      <c r="C69">
        <v>25008.95</v>
      </c>
      <c r="D69" s="5">
        <v>-4.1806040332864429E-4</v>
      </c>
    </row>
    <row r="70" spans="1:4" x14ac:dyDescent="0.25">
      <c r="A70" s="6">
        <v>0.44583333333333336</v>
      </c>
      <c r="B70" s="7">
        <v>-778686.5</v>
      </c>
      <c r="C70">
        <v>25013.55</v>
      </c>
      <c r="D70" s="5">
        <v>-4.2701095375843228E-4</v>
      </c>
    </row>
    <row r="71" spans="1:4" x14ac:dyDescent="0.25">
      <c r="A71" s="6">
        <v>0.4465277777777778</v>
      </c>
      <c r="B71" s="7">
        <v>-865050.5</v>
      </c>
      <c r="C71">
        <v>25008.65</v>
      </c>
      <c r="D71" s="5">
        <v>-4.7437067299125783E-4</v>
      </c>
    </row>
    <row r="72" spans="1:4" x14ac:dyDescent="0.25">
      <c r="A72" s="6">
        <v>0.44722222222222224</v>
      </c>
      <c r="B72" s="7">
        <v>-224586.5</v>
      </c>
      <c r="C72">
        <v>25003.7</v>
      </c>
      <c r="D72" s="5">
        <v>-1.2315725977819991E-4</v>
      </c>
    </row>
    <row r="73" spans="1:4" x14ac:dyDescent="0.25">
      <c r="A73" s="6">
        <v>0.44791666666666669</v>
      </c>
      <c r="B73" s="7">
        <v>-68333.25</v>
      </c>
      <c r="C73">
        <v>24996.45</v>
      </c>
      <c r="D73" s="5">
        <v>-3.7472135777267233E-5</v>
      </c>
    </row>
    <row r="74" spans="1:4" x14ac:dyDescent="0.25">
      <c r="A74" s="6">
        <v>0.44861111111111113</v>
      </c>
      <c r="B74" s="7">
        <v>-322634.5</v>
      </c>
      <c r="C74">
        <v>25001.5</v>
      </c>
      <c r="D74" s="5">
        <v>-1.7692417366987128E-4</v>
      </c>
    </row>
    <row r="75" spans="1:4" x14ac:dyDescent="0.25">
      <c r="A75" s="6">
        <v>0.44930555555555557</v>
      </c>
      <c r="B75" s="7">
        <v>-425739.25</v>
      </c>
      <c r="C75">
        <v>25001.05</v>
      </c>
      <c r="D75" s="5">
        <v>-2.3346407468847523E-4</v>
      </c>
    </row>
    <row r="76" spans="1:4" x14ac:dyDescent="0.25">
      <c r="A76" s="6">
        <v>0.45</v>
      </c>
      <c r="B76" s="7">
        <v>-152518.75</v>
      </c>
      <c r="C76">
        <v>24998.65</v>
      </c>
      <c r="D76" s="5">
        <v>-8.3637223585558785E-5</v>
      </c>
    </row>
    <row r="77" spans="1:4" x14ac:dyDescent="0.25">
      <c r="A77" s="6">
        <v>0.45069444444444445</v>
      </c>
      <c r="B77" s="7">
        <v>41045</v>
      </c>
      <c r="C77">
        <v>24999.200000000001</v>
      </c>
      <c r="D77" s="5">
        <v>2.250798568743516E-5</v>
      </c>
    </row>
    <row r="78" spans="1:4" x14ac:dyDescent="0.25">
      <c r="A78" s="6">
        <v>0.4513888888888889</v>
      </c>
      <c r="B78" s="7">
        <v>75051.5</v>
      </c>
      <c r="C78">
        <v>24998.5</v>
      </c>
      <c r="D78" s="5">
        <v>4.1156245287397548E-5</v>
      </c>
    </row>
    <row r="79" spans="1:4" x14ac:dyDescent="0.25">
      <c r="A79" s="6">
        <v>0.45208333333333334</v>
      </c>
      <c r="B79" s="7">
        <v>118839</v>
      </c>
      <c r="C79">
        <v>24995.9</v>
      </c>
      <c r="D79" s="5">
        <v>6.516814498990559E-5</v>
      </c>
    </row>
    <row r="80" spans="1:4" x14ac:dyDescent="0.25">
      <c r="A80" s="6">
        <v>0.45277777777777778</v>
      </c>
      <c r="B80" s="7">
        <v>167990.75</v>
      </c>
      <c r="C80">
        <v>24995.05</v>
      </c>
      <c r="D80" s="5">
        <v>9.2121656635985434E-5</v>
      </c>
    </row>
    <row r="81" spans="1:4" x14ac:dyDescent="0.25">
      <c r="A81" s="6">
        <v>0.45347222222222222</v>
      </c>
      <c r="B81" s="7">
        <v>387990.75</v>
      </c>
      <c r="C81">
        <v>24994.2</v>
      </c>
      <c r="D81" s="5">
        <v>2.1276380187267827E-4</v>
      </c>
    </row>
    <row r="82" spans="1:4" x14ac:dyDescent="0.25">
      <c r="A82" s="6">
        <v>0.45416666666666666</v>
      </c>
      <c r="B82" s="7">
        <v>210433.5</v>
      </c>
      <c r="C82">
        <v>24993.8</v>
      </c>
      <c r="D82" s="5">
        <v>1.1539613122573331E-4</v>
      </c>
    </row>
    <row r="83" spans="1:4" x14ac:dyDescent="0.25">
      <c r="A83" s="6">
        <v>0.4548611111111111</v>
      </c>
      <c r="B83" s="7">
        <v>-21038.75</v>
      </c>
      <c r="C83">
        <v>24994.95</v>
      </c>
      <c r="D83" s="5">
        <v>-1.1537090605012479E-5</v>
      </c>
    </row>
    <row r="84" spans="1:4" x14ac:dyDescent="0.25">
      <c r="A84" s="6">
        <v>0.45555555555555555</v>
      </c>
      <c r="B84" s="7">
        <v>284322</v>
      </c>
      <c r="C84">
        <v>24998.55</v>
      </c>
      <c r="D84" s="5">
        <v>1.5591461826355781E-4</v>
      </c>
    </row>
    <row r="85" spans="1:4" x14ac:dyDescent="0.25">
      <c r="A85" s="6">
        <v>0.45624999999999999</v>
      </c>
      <c r="B85" s="7">
        <v>329476.75</v>
      </c>
      <c r="C85">
        <v>24994.25</v>
      </c>
      <c r="D85" s="5">
        <v>1.8067628148004343E-4</v>
      </c>
    </row>
    <row r="86" spans="1:4" x14ac:dyDescent="0.25">
      <c r="A86" s="6">
        <v>0.45694444444444443</v>
      </c>
      <c r="B86" s="7">
        <v>-114877.25</v>
      </c>
      <c r="C86">
        <v>25003.4</v>
      </c>
      <c r="D86" s="5">
        <v>-6.2995626722254594E-5</v>
      </c>
    </row>
    <row r="87" spans="1:4" x14ac:dyDescent="0.25">
      <c r="A87" s="6">
        <v>0.45763888888888887</v>
      </c>
      <c r="B87" s="7">
        <v>-242052</v>
      </c>
      <c r="C87">
        <v>25001.25</v>
      </c>
      <c r="D87" s="5">
        <v>-1.3273487517652654E-4</v>
      </c>
    </row>
    <row r="88" spans="1:4" x14ac:dyDescent="0.25">
      <c r="A88" s="6">
        <v>0.45833333333333331</v>
      </c>
      <c r="B88" s="7">
        <v>186160.75</v>
      </c>
      <c r="C88">
        <v>24996.55</v>
      </c>
      <c r="D88" s="5">
        <v>1.0208560108576263E-4</v>
      </c>
    </row>
    <row r="89" spans="1:4" x14ac:dyDescent="0.25">
      <c r="A89" s="6">
        <v>0.45902777777777776</v>
      </c>
      <c r="B89" s="7">
        <v>454363.5</v>
      </c>
      <c r="C89">
        <v>24994.55</v>
      </c>
      <c r="D89" s="5">
        <v>2.4916085162385396E-4</v>
      </c>
    </row>
    <row r="90" spans="1:4" x14ac:dyDescent="0.25">
      <c r="A90" s="6">
        <v>0.4597222222222222</v>
      </c>
      <c r="B90" s="7">
        <v>629555.75</v>
      </c>
      <c r="C90">
        <v>24984.35</v>
      </c>
      <c r="D90" s="5">
        <v>3.4523161920950202E-4</v>
      </c>
    </row>
    <row r="91" spans="1:4" x14ac:dyDescent="0.25">
      <c r="A91" s="6">
        <v>0.46041666666666664</v>
      </c>
      <c r="B91" s="7">
        <v>522554.25</v>
      </c>
      <c r="C91">
        <v>24981.1</v>
      </c>
      <c r="D91" s="5">
        <v>2.865548441933931E-4</v>
      </c>
    </row>
    <row r="92" spans="1:4" x14ac:dyDescent="0.25">
      <c r="A92" s="6">
        <v>0.46111111111111114</v>
      </c>
      <c r="B92" s="7">
        <v>314978.5</v>
      </c>
      <c r="C92">
        <v>24990.15</v>
      </c>
      <c r="D92" s="5">
        <v>1.7272582701559764E-4</v>
      </c>
    </row>
    <row r="93" spans="1:4" x14ac:dyDescent="0.25">
      <c r="A93" s="6">
        <v>0.46180555555555558</v>
      </c>
      <c r="B93" s="7">
        <v>334773.5</v>
      </c>
      <c r="C93">
        <v>24983.3</v>
      </c>
      <c r="D93" s="5">
        <v>1.8358087821996206E-4</v>
      </c>
    </row>
    <row r="94" spans="1:4" x14ac:dyDescent="0.25">
      <c r="A94" s="6">
        <v>0.46250000000000002</v>
      </c>
      <c r="B94" s="7">
        <v>187121.5</v>
      </c>
      <c r="C94">
        <v>24980.85</v>
      </c>
      <c r="D94" s="5">
        <v>1.0261245081774201E-4</v>
      </c>
    </row>
    <row r="95" spans="1:4" x14ac:dyDescent="0.25">
      <c r="A95" s="6">
        <v>0.46319444444444446</v>
      </c>
      <c r="B95" s="7">
        <v>879398.5</v>
      </c>
      <c r="C95">
        <v>24972.799999999999</v>
      </c>
      <c r="D95" s="5">
        <v>4.8223873435420338E-4</v>
      </c>
    </row>
    <row r="96" spans="1:4" x14ac:dyDescent="0.25">
      <c r="A96" s="6">
        <v>0.46388888888888891</v>
      </c>
      <c r="B96" s="7">
        <v>536245.75</v>
      </c>
      <c r="C96">
        <v>24965.45</v>
      </c>
      <c r="D96" s="5">
        <v>2.9406289842751998E-4</v>
      </c>
    </row>
    <row r="97" spans="1:4" x14ac:dyDescent="0.25">
      <c r="A97" s="6">
        <v>0.46527777777777779</v>
      </c>
      <c r="B97" s="7">
        <v>475808</v>
      </c>
      <c r="C97">
        <v>24957.65</v>
      </c>
      <c r="D97" s="5">
        <v>2.6092044473079699E-4</v>
      </c>
    </row>
    <row r="98" spans="1:4" x14ac:dyDescent="0.25">
      <c r="A98" s="6">
        <v>0.46597222222222223</v>
      </c>
      <c r="B98" s="7">
        <v>186127.5</v>
      </c>
      <c r="C98">
        <v>24955.85</v>
      </c>
      <c r="D98" s="5">
        <v>1.0206736767062704E-4</v>
      </c>
    </row>
    <row r="99" spans="1:4" x14ac:dyDescent="0.25">
      <c r="A99" s="6">
        <v>0.46666666666666667</v>
      </c>
      <c r="B99" s="7">
        <v>312675.25</v>
      </c>
      <c r="C99">
        <v>24962.15</v>
      </c>
      <c r="D99" s="5">
        <v>1.7146278601097483E-4</v>
      </c>
    </row>
    <row r="100" spans="1:4" x14ac:dyDescent="0.25">
      <c r="A100" s="6">
        <v>0.46736111111111112</v>
      </c>
      <c r="B100" s="7">
        <v>268977.5</v>
      </c>
      <c r="C100">
        <v>24971.65</v>
      </c>
      <c r="D100" s="5">
        <v>1.4750010281999002E-4</v>
      </c>
    </row>
    <row r="101" spans="1:4" x14ac:dyDescent="0.25">
      <c r="A101" s="6">
        <v>0.46805555555555556</v>
      </c>
      <c r="B101" s="7">
        <v>345134.25</v>
      </c>
      <c r="C101">
        <v>24972.05</v>
      </c>
      <c r="D101" s="5">
        <v>1.8926243779387447E-4</v>
      </c>
    </row>
    <row r="102" spans="1:4" x14ac:dyDescent="0.25">
      <c r="A102" s="6">
        <v>0.46875</v>
      </c>
      <c r="B102" s="7">
        <v>534896.5</v>
      </c>
      <c r="C102">
        <v>24974.400000000001</v>
      </c>
      <c r="D102" s="5">
        <v>2.9332300563451912E-4</v>
      </c>
    </row>
    <row r="103" spans="1:4" x14ac:dyDescent="0.25">
      <c r="A103" s="6">
        <v>0.46944444444444444</v>
      </c>
      <c r="B103" s="7">
        <v>414357.25</v>
      </c>
      <c r="C103">
        <v>24972.15</v>
      </c>
      <c r="D103" s="5">
        <v>2.2722248879260005E-4</v>
      </c>
    </row>
    <row r="104" spans="1:4" x14ac:dyDescent="0.25">
      <c r="A104" s="6">
        <v>0.47013888888888888</v>
      </c>
      <c r="B104" s="7">
        <v>191428.25</v>
      </c>
      <c r="C104">
        <v>24980.45</v>
      </c>
      <c r="D104" s="5">
        <v>1.0497415790409842E-4</v>
      </c>
    </row>
    <row r="105" spans="1:4" x14ac:dyDescent="0.25">
      <c r="A105" s="6">
        <v>0.47083333333333333</v>
      </c>
      <c r="B105" s="7">
        <v>139502</v>
      </c>
      <c r="C105">
        <v>24980.95</v>
      </c>
      <c r="D105" s="5">
        <v>7.6499184294566696E-5</v>
      </c>
    </row>
    <row r="106" spans="1:4" x14ac:dyDescent="0.25">
      <c r="A106" s="6">
        <v>0.47152777777777777</v>
      </c>
      <c r="B106" s="7">
        <v>226643.25</v>
      </c>
      <c r="C106">
        <v>24977</v>
      </c>
      <c r="D106" s="5">
        <v>1.2428512674278016E-4</v>
      </c>
    </row>
    <row r="107" spans="1:4" x14ac:dyDescent="0.25">
      <c r="A107" s="6">
        <v>0.47222222222222221</v>
      </c>
      <c r="B107" s="7">
        <v>370558.25</v>
      </c>
      <c r="C107">
        <v>24984.85</v>
      </c>
      <c r="D107" s="5">
        <v>2.0320428279613803E-4</v>
      </c>
    </row>
    <row r="108" spans="1:4" x14ac:dyDescent="0.25">
      <c r="A108" s="6">
        <v>0.47291666666666665</v>
      </c>
      <c r="B108" s="7">
        <v>751903</v>
      </c>
      <c r="C108">
        <v>24978.5</v>
      </c>
      <c r="D108" s="5">
        <v>4.1232359513591036E-4</v>
      </c>
    </row>
    <row r="109" spans="1:4" x14ac:dyDescent="0.25">
      <c r="A109" s="6">
        <v>0.47361111111111109</v>
      </c>
      <c r="B109" s="7">
        <v>511900.5</v>
      </c>
      <c r="C109">
        <v>24977.95</v>
      </c>
      <c r="D109" s="5">
        <v>2.8071261121695939E-4</v>
      </c>
    </row>
    <row r="110" spans="1:4" x14ac:dyDescent="0.25">
      <c r="A110" s="6">
        <v>0.47430555555555554</v>
      </c>
      <c r="B110" s="7">
        <v>667430.5</v>
      </c>
      <c r="C110">
        <v>24976.6</v>
      </c>
      <c r="D110" s="5">
        <v>3.6600112416542709E-4</v>
      </c>
    </row>
    <row r="111" spans="1:4" x14ac:dyDescent="0.25">
      <c r="A111" s="6">
        <v>0.47499999999999998</v>
      </c>
      <c r="B111" s="7">
        <v>813676.75</v>
      </c>
      <c r="C111">
        <v>24973.95</v>
      </c>
      <c r="D111" s="5">
        <v>4.4619867567825193E-4</v>
      </c>
    </row>
    <row r="112" spans="1:4" x14ac:dyDescent="0.25">
      <c r="A112" s="6">
        <v>0.47569444444444442</v>
      </c>
      <c r="B112" s="7">
        <v>620389.75</v>
      </c>
      <c r="C112">
        <v>24977.65</v>
      </c>
      <c r="D112" s="5">
        <v>3.4020522874023156E-4</v>
      </c>
    </row>
    <row r="113" spans="1:4" x14ac:dyDescent="0.25">
      <c r="A113" s="6">
        <v>0.47638888888888886</v>
      </c>
      <c r="B113" s="7">
        <v>972899.5</v>
      </c>
      <c r="C113">
        <v>24977.5</v>
      </c>
      <c r="D113" s="5">
        <v>5.3351219445318553E-4</v>
      </c>
    </row>
    <row r="114" spans="1:4" x14ac:dyDescent="0.25">
      <c r="A114" s="6">
        <v>0.47708333333333336</v>
      </c>
      <c r="B114" s="7">
        <v>1360188</v>
      </c>
      <c r="C114">
        <v>24969.65</v>
      </c>
      <c r="D114" s="5">
        <v>7.4589090111454954E-4</v>
      </c>
    </row>
    <row r="115" spans="1:4" x14ac:dyDescent="0.25">
      <c r="A115" s="6">
        <v>0.4777777777777778</v>
      </c>
      <c r="B115" s="7">
        <v>1360514.25</v>
      </c>
      <c r="C115">
        <v>24966.400000000001</v>
      </c>
      <c r="D115" s="5">
        <v>7.4606980793220142E-4</v>
      </c>
    </row>
    <row r="116" spans="1:4" x14ac:dyDescent="0.25">
      <c r="A116" s="6">
        <v>0.47847222222222224</v>
      </c>
      <c r="B116" s="7">
        <v>1719607.5</v>
      </c>
      <c r="C116">
        <v>24960.9</v>
      </c>
      <c r="D116" s="5">
        <v>9.4298698984136354E-4</v>
      </c>
    </row>
    <row r="117" spans="1:4" x14ac:dyDescent="0.25">
      <c r="A117" s="6">
        <v>0.47916666666666669</v>
      </c>
      <c r="B117" s="7">
        <v>1756271.75</v>
      </c>
      <c r="C117">
        <v>24960.75</v>
      </c>
      <c r="D117" s="5">
        <v>9.6309268881179257E-4</v>
      </c>
    </row>
    <row r="118" spans="1:4" x14ac:dyDescent="0.25">
      <c r="A118" s="6">
        <v>0.47986111111111113</v>
      </c>
      <c r="B118" s="7">
        <v>1433075.5</v>
      </c>
      <c r="C118">
        <v>24962.799999999999</v>
      </c>
      <c r="D118" s="5">
        <v>7.8586046639154646E-4</v>
      </c>
    </row>
    <row r="119" spans="1:4" x14ac:dyDescent="0.25">
      <c r="A119" s="6">
        <v>0.48055555555555557</v>
      </c>
      <c r="B119" s="7">
        <v>1229516.25</v>
      </c>
      <c r="C119">
        <v>24971.95</v>
      </c>
      <c r="D119" s="5">
        <v>6.742339909244021E-4</v>
      </c>
    </row>
    <row r="120" spans="1:4" x14ac:dyDescent="0.25">
      <c r="A120" s="6">
        <v>0.48125000000000001</v>
      </c>
      <c r="B120" s="7">
        <v>427650.25</v>
      </c>
      <c r="C120">
        <v>24991</v>
      </c>
      <c r="D120" s="5">
        <v>2.3451201623183535E-4</v>
      </c>
    </row>
    <row r="121" spans="1:4" x14ac:dyDescent="0.25">
      <c r="A121" s="6">
        <v>0.48194444444444445</v>
      </c>
      <c r="B121" s="7">
        <v>388270.75</v>
      </c>
      <c r="C121">
        <v>24989.45</v>
      </c>
      <c r="D121" s="5">
        <v>2.1291734642116158E-4</v>
      </c>
    </row>
    <row r="122" spans="1:4" x14ac:dyDescent="0.25">
      <c r="A122" s="6">
        <v>0.4826388888888889</v>
      </c>
      <c r="B122" s="7">
        <v>292670</v>
      </c>
      <c r="C122">
        <v>24996.400000000001</v>
      </c>
      <c r="D122" s="5">
        <v>1.604924393019044E-4</v>
      </c>
    </row>
    <row r="123" spans="1:4" x14ac:dyDescent="0.25">
      <c r="A123" s="6">
        <v>0.48333333333333334</v>
      </c>
      <c r="B123" s="7">
        <v>603952.75</v>
      </c>
      <c r="C123">
        <v>24992.85</v>
      </c>
      <c r="D123" s="5">
        <v>3.311916153708889E-4</v>
      </c>
    </row>
    <row r="124" spans="1:4" x14ac:dyDescent="0.25">
      <c r="A124" s="6">
        <v>0.48402777777777778</v>
      </c>
      <c r="B124" s="7">
        <v>247168.75</v>
      </c>
      <c r="C124">
        <v>24994</v>
      </c>
      <c r="D124" s="5">
        <v>1.3554076470667192E-4</v>
      </c>
    </row>
    <row r="125" spans="1:4" x14ac:dyDescent="0.25">
      <c r="A125" s="6">
        <v>0.48472222222222222</v>
      </c>
      <c r="B125" s="7">
        <v>667610.5</v>
      </c>
      <c r="C125">
        <v>24992.05</v>
      </c>
      <c r="D125" s="5">
        <v>3.6609983137516591E-4</v>
      </c>
    </row>
    <row r="126" spans="1:4" x14ac:dyDescent="0.25">
      <c r="A126" s="6">
        <v>0.48541666666666666</v>
      </c>
      <c r="B126" s="7">
        <v>487957.75</v>
      </c>
      <c r="C126">
        <v>24991.8</v>
      </c>
      <c r="D126" s="5">
        <v>2.6758304429484319E-4</v>
      </c>
    </row>
    <row r="127" spans="1:4" x14ac:dyDescent="0.25">
      <c r="A127" s="6">
        <v>0.4861111111111111</v>
      </c>
      <c r="B127" s="7">
        <v>1140709</v>
      </c>
      <c r="C127">
        <v>24985.75</v>
      </c>
      <c r="D127" s="5">
        <v>6.2553445841271368E-4</v>
      </c>
    </row>
    <row r="128" spans="1:4" x14ac:dyDescent="0.25">
      <c r="A128" s="6">
        <v>0.48680555555555555</v>
      </c>
      <c r="B128" s="7">
        <v>1191971.5</v>
      </c>
      <c r="C128">
        <v>24985.3</v>
      </c>
      <c r="D128" s="5">
        <v>6.5364544918633115E-4</v>
      </c>
    </row>
    <row r="129" spans="1:4" x14ac:dyDescent="0.25">
      <c r="A129" s="6">
        <v>0.48749999999999999</v>
      </c>
      <c r="B129" s="7">
        <v>1767371.5</v>
      </c>
      <c r="C129">
        <v>24983.5</v>
      </c>
      <c r="D129" s="5">
        <v>9.6917949631902475E-4</v>
      </c>
    </row>
    <row r="130" spans="1:4" x14ac:dyDescent="0.25">
      <c r="A130" s="6">
        <v>0.48819444444444443</v>
      </c>
      <c r="B130" s="7">
        <v>1246848.75</v>
      </c>
      <c r="C130">
        <v>24979.8</v>
      </c>
      <c r="D130" s="5">
        <v>6.8373867266219594E-4</v>
      </c>
    </row>
    <row r="131" spans="1:4" x14ac:dyDescent="0.25">
      <c r="A131" s="6">
        <v>0.48888888888888887</v>
      </c>
      <c r="B131" s="7">
        <v>1161410.75</v>
      </c>
      <c r="C131">
        <v>24982.2</v>
      </c>
      <c r="D131" s="5">
        <v>6.3688674718613981E-4</v>
      </c>
    </row>
    <row r="132" spans="1:4" x14ac:dyDescent="0.25">
      <c r="A132" s="6">
        <v>0.48958333333333331</v>
      </c>
      <c r="B132" s="7">
        <v>1241569.25</v>
      </c>
      <c r="C132">
        <v>24984.6</v>
      </c>
      <c r="D132" s="5">
        <v>6.8084353536320959E-4</v>
      </c>
    </row>
    <row r="133" spans="1:4" x14ac:dyDescent="0.25">
      <c r="A133" s="6">
        <v>0.49027777777777776</v>
      </c>
      <c r="B133" s="7">
        <v>985798.5</v>
      </c>
      <c r="C133">
        <v>24988.799999999999</v>
      </c>
      <c r="D133" s="5">
        <v>5.4058566277776681E-4</v>
      </c>
    </row>
    <row r="134" spans="1:4" x14ac:dyDescent="0.25">
      <c r="A134" s="6">
        <v>0.4909722222222222</v>
      </c>
      <c r="B134" s="7">
        <v>1429715.25</v>
      </c>
      <c r="C134">
        <v>24989.3</v>
      </c>
      <c r="D134" s="5">
        <v>7.8401779471640317E-4</v>
      </c>
    </row>
    <row r="135" spans="1:4" x14ac:dyDescent="0.25">
      <c r="A135" s="6">
        <v>0.49166666666666664</v>
      </c>
      <c r="B135" s="7">
        <v>1789758.5</v>
      </c>
      <c r="C135">
        <v>24981.8</v>
      </c>
      <c r="D135" s="5">
        <v>9.8145593134363329E-4</v>
      </c>
    </row>
    <row r="136" spans="1:4" x14ac:dyDescent="0.25">
      <c r="A136" s="6">
        <v>0.49236111111111114</v>
      </c>
      <c r="B136" s="7">
        <v>1654435.75</v>
      </c>
      <c r="C136">
        <v>24982.799999999999</v>
      </c>
      <c r="D136" s="5">
        <v>9.0724853652850352E-4</v>
      </c>
    </row>
    <row r="137" spans="1:4" x14ac:dyDescent="0.25">
      <c r="A137" s="6">
        <v>0.49305555555555558</v>
      </c>
      <c r="B137" s="7">
        <v>1272892.75</v>
      </c>
      <c r="C137">
        <v>24986.6</v>
      </c>
      <c r="D137" s="5">
        <v>6.9802050916467097E-4</v>
      </c>
    </row>
    <row r="138" spans="1:4" x14ac:dyDescent="0.25">
      <c r="A138" s="6">
        <v>0.49375000000000002</v>
      </c>
      <c r="B138" s="7">
        <v>1471589.75</v>
      </c>
      <c r="C138">
        <v>24983.5</v>
      </c>
      <c r="D138" s="5">
        <v>8.0698065612873934E-4</v>
      </c>
    </row>
    <row r="139" spans="1:4" x14ac:dyDescent="0.25">
      <c r="A139" s="6">
        <v>0.49444444444444446</v>
      </c>
      <c r="B139" s="7">
        <v>1721586.25</v>
      </c>
      <c r="C139">
        <v>24980.7</v>
      </c>
      <c r="D139" s="5">
        <v>9.4407208368175999E-4</v>
      </c>
    </row>
    <row r="140" spans="1:4" x14ac:dyDescent="0.25">
      <c r="A140" s="6">
        <v>0.49513888888888891</v>
      </c>
      <c r="B140" s="7">
        <v>1844066.75</v>
      </c>
      <c r="C140">
        <v>24982.400000000001</v>
      </c>
      <c r="D140" s="5">
        <v>1.0112371303620444E-3</v>
      </c>
    </row>
    <row r="141" spans="1:4" x14ac:dyDescent="0.25">
      <c r="A141" s="6">
        <v>0.49583333333333335</v>
      </c>
      <c r="B141" s="7">
        <v>2176794</v>
      </c>
      <c r="C141">
        <v>24979.200000000001</v>
      </c>
      <c r="D141" s="5">
        <v>1.1936958995379763E-3</v>
      </c>
    </row>
    <row r="142" spans="1:4" x14ac:dyDescent="0.25">
      <c r="A142" s="6">
        <v>0.49652777777777779</v>
      </c>
      <c r="B142" s="7">
        <v>2440604.25</v>
      </c>
      <c r="C142">
        <v>24974.05</v>
      </c>
      <c r="D142" s="5">
        <v>1.3383624199717417E-3</v>
      </c>
    </row>
    <row r="143" spans="1:4" x14ac:dyDescent="0.25">
      <c r="A143" s="6">
        <v>0.49722222222222223</v>
      </c>
      <c r="B143" s="7">
        <v>2342750.25</v>
      </c>
      <c r="C143">
        <v>24975.75</v>
      </c>
      <c r="D143" s="5">
        <v>1.2847018905172345E-3</v>
      </c>
    </row>
    <row r="144" spans="1:4" x14ac:dyDescent="0.25">
      <c r="A144" s="6">
        <v>0.49791666666666667</v>
      </c>
      <c r="B144" s="7">
        <v>2192858.25</v>
      </c>
      <c r="C144">
        <v>24975.3</v>
      </c>
      <c r="D144" s="5">
        <v>1.202505106727151E-3</v>
      </c>
    </row>
    <row r="145" spans="1:4" x14ac:dyDescent="0.25">
      <c r="A145" s="6">
        <v>0.49861111111111112</v>
      </c>
      <c r="B145" s="7">
        <v>1974269.75</v>
      </c>
      <c r="C145">
        <v>24979.35</v>
      </c>
      <c r="D145" s="5">
        <v>1.0826369905268304E-3</v>
      </c>
    </row>
    <row r="146" spans="1:4" x14ac:dyDescent="0.25">
      <c r="A146" s="6">
        <v>0.50555555555555554</v>
      </c>
      <c r="B146" s="7">
        <v>2022997.25</v>
      </c>
      <c r="C146">
        <v>24978.5</v>
      </c>
      <c r="D146" s="5">
        <v>1.1093578547632886E-3</v>
      </c>
    </row>
    <row r="147" spans="1:4" x14ac:dyDescent="0.25">
      <c r="A147" s="6">
        <v>0.50624999999999998</v>
      </c>
      <c r="B147" s="7">
        <v>2211617.25</v>
      </c>
      <c r="C147">
        <v>24984.400000000001</v>
      </c>
      <c r="D147" s="5">
        <v>1.21279204310213E-3</v>
      </c>
    </row>
    <row r="148" spans="1:4" x14ac:dyDescent="0.25">
      <c r="A148" s="6">
        <v>0.50694444444444442</v>
      </c>
      <c r="B148" s="7">
        <v>2916929.25</v>
      </c>
      <c r="C148">
        <v>24983.8</v>
      </c>
      <c r="D148" s="5">
        <v>1.5995663737438661E-3</v>
      </c>
    </row>
    <row r="149" spans="1:4" x14ac:dyDescent="0.25">
      <c r="A149" s="6">
        <v>0.50763888888888886</v>
      </c>
      <c r="B149" s="7">
        <v>2800212.5</v>
      </c>
      <c r="C149">
        <v>24979.9</v>
      </c>
      <c r="D149" s="5">
        <v>1.535562014175435E-3</v>
      </c>
    </row>
    <row r="150" spans="1:4" x14ac:dyDescent="0.25">
      <c r="A150" s="6">
        <v>0.5083333333333333</v>
      </c>
      <c r="B150" s="7">
        <v>2694858.25</v>
      </c>
      <c r="C150">
        <v>24981.200000000001</v>
      </c>
      <c r="D150" s="5">
        <v>1.4777885472217857E-3</v>
      </c>
    </row>
    <row r="151" spans="1:4" x14ac:dyDescent="0.25">
      <c r="A151" s="6">
        <v>0.50902777777777775</v>
      </c>
      <c r="B151" s="7">
        <v>3111188.75</v>
      </c>
      <c r="C151">
        <v>24975.3</v>
      </c>
      <c r="D151" s="5">
        <v>1.7060931138011706E-3</v>
      </c>
    </row>
    <row r="152" spans="1:4" x14ac:dyDescent="0.25">
      <c r="A152" s="6">
        <v>0.50972222222222219</v>
      </c>
      <c r="B152" s="7">
        <v>3136630.25</v>
      </c>
      <c r="C152">
        <v>24976.5</v>
      </c>
      <c r="D152" s="5">
        <v>1.720044555337714E-3</v>
      </c>
    </row>
    <row r="153" spans="1:4" x14ac:dyDescent="0.25">
      <c r="A153" s="6">
        <v>0.51041666666666663</v>
      </c>
      <c r="B153" s="7">
        <v>3261187</v>
      </c>
      <c r="C153">
        <v>24970.400000000001</v>
      </c>
      <c r="D153" s="5">
        <v>1.7883481622636677E-3</v>
      </c>
    </row>
    <row r="154" spans="1:4" x14ac:dyDescent="0.25">
      <c r="A154" s="6">
        <v>0.51111111111111107</v>
      </c>
      <c r="B154" s="7">
        <v>3043770.5</v>
      </c>
      <c r="C154">
        <v>24970.6</v>
      </c>
      <c r="D154" s="5">
        <v>1.669122739673427E-3</v>
      </c>
    </row>
    <row r="155" spans="1:4" x14ac:dyDescent="0.25">
      <c r="A155" s="6">
        <v>0.51180555555555551</v>
      </c>
      <c r="B155" s="7">
        <v>2778799</v>
      </c>
      <c r="C155">
        <v>24973.95</v>
      </c>
      <c r="D155" s="5">
        <v>1.5238194206434979E-3</v>
      </c>
    </row>
    <row r="156" spans="1:4" x14ac:dyDescent="0.25">
      <c r="A156" s="6">
        <v>0.51249999999999996</v>
      </c>
      <c r="B156" s="7">
        <v>2629130.75</v>
      </c>
      <c r="C156">
        <v>24982.3</v>
      </c>
      <c r="D156" s="5">
        <v>1.4417453353988555E-3</v>
      </c>
    </row>
    <row r="157" spans="1:4" x14ac:dyDescent="0.25">
      <c r="A157" s="6">
        <v>0.5131944444444444</v>
      </c>
      <c r="B157" s="7">
        <v>2994501.25</v>
      </c>
      <c r="C157">
        <v>24978.05</v>
      </c>
      <c r="D157" s="5">
        <v>1.6421047941543225E-3</v>
      </c>
    </row>
    <row r="158" spans="1:4" x14ac:dyDescent="0.25">
      <c r="A158" s="6">
        <v>0.51388888888888884</v>
      </c>
      <c r="B158" s="7">
        <v>3022994.75</v>
      </c>
      <c r="C158">
        <v>24976.65</v>
      </c>
      <c r="D158" s="5">
        <v>1.6577298712693296E-3</v>
      </c>
    </row>
    <row r="159" spans="1:4" x14ac:dyDescent="0.25">
      <c r="A159" s="6">
        <v>0.51458333333333328</v>
      </c>
      <c r="B159" s="7">
        <v>2984720</v>
      </c>
      <c r="C159">
        <v>24979.1</v>
      </c>
      <c r="D159" s="5">
        <v>1.6367410169584305E-3</v>
      </c>
    </row>
    <row r="160" spans="1:4" x14ac:dyDescent="0.25">
      <c r="A160" s="6">
        <v>0.51527777777777772</v>
      </c>
      <c r="B160" s="7">
        <v>3210953.75</v>
      </c>
      <c r="C160">
        <v>24977.05</v>
      </c>
      <c r="D160" s="5">
        <v>1.7608015847990731E-3</v>
      </c>
    </row>
    <row r="161" spans="1:4" x14ac:dyDescent="0.25">
      <c r="A161" s="6">
        <v>0.51597222222222228</v>
      </c>
      <c r="B161" s="7">
        <v>3006904.5</v>
      </c>
      <c r="C161">
        <v>24975.200000000001</v>
      </c>
      <c r="D161" s="5">
        <v>1.6489064063720837E-3</v>
      </c>
    </row>
    <row r="162" spans="1:4" x14ac:dyDescent="0.25">
      <c r="A162" s="6">
        <v>0.51666666666666672</v>
      </c>
      <c r="B162" s="7">
        <v>3389007.75</v>
      </c>
      <c r="C162">
        <v>24976.5</v>
      </c>
      <c r="D162" s="5">
        <v>1.8584416599262278E-3</v>
      </c>
    </row>
    <row r="163" spans="1:4" x14ac:dyDescent="0.25">
      <c r="A163" s="6">
        <v>0.51736111111111116</v>
      </c>
      <c r="B163" s="7">
        <v>3253251.25</v>
      </c>
      <c r="C163">
        <v>24978.45</v>
      </c>
      <c r="D163" s="5">
        <v>1.7839964081542952E-3</v>
      </c>
    </row>
    <row r="164" spans="1:4" x14ac:dyDescent="0.25">
      <c r="A164" s="6">
        <v>0.5180555555555556</v>
      </c>
      <c r="B164" s="7">
        <v>3066642.25</v>
      </c>
      <c r="C164">
        <v>24981</v>
      </c>
      <c r="D164" s="5">
        <v>1.6816649986975956E-3</v>
      </c>
    </row>
    <row r="165" spans="1:4" x14ac:dyDescent="0.25">
      <c r="A165" s="6">
        <v>0.51875000000000004</v>
      </c>
      <c r="B165" s="7">
        <v>2740960.75</v>
      </c>
      <c r="C165">
        <v>24986.2</v>
      </c>
      <c r="D165" s="5">
        <v>1.5030699313162161E-3</v>
      </c>
    </row>
    <row r="166" spans="1:4" x14ac:dyDescent="0.25">
      <c r="A166" s="6">
        <v>0.51944444444444449</v>
      </c>
      <c r="B166" s="7">
        <v>2749952.75</v>
      </c>
      <c r="C166">
        <v>24986.2</v>
      </c>
      <c r="D166" s="5">
        <v>1.5080009048160721E-3</v>
      </c>
    </row>
    <row r="167" spans="1:4" x14ac:dyDescent="0.25">
      <c r="A167" s="6">
        <v>0.52083333333333337</v>
      </c>
      <c r="B167" s="7">
        <v>2746283</v>
      </c>
      <c r="C167">
        <v>24987.75</v>
      </c>
      <c r="D167" s="5">
        <v>1.505988511577516E-3</v>
      </c>
    </row>
    <row r="168" spans="1:4" x14ac:dyDescent="0.25">
      <c r="A168" s="6">
        <v>0.52152777777777781</v>
      </c>
      <c r="B168" s="7">
        <v>2948009.75</v>
      </c>
      <c r="C168">
        <v>24987.85</v>
      </c>
      <c r="D168" s="5">
        <v>1.6166100928121782E-3</v>
      </c>
    </row>
    <row r="169" spans="1:4" x14ac:dyDescent="0.25">
      <c r="A169" s="6">
        <v>0.52222222222222225</v>
      </c>
      <c r="B169" s="7">
        <v>2665741</v>
      </c>
      <c r="C169">
        <v>24986.799999999999</v>
      </c>
      <c r="D169" s="5">
        <v>1.4618214222063631E-3</v>
      </c>
    </row>
    <row r="170" spans="1:4" x14ac:dyDescent="0.25">
      <c r="A170" s="6">
        <v>0.5229166666666667</v>
      </c>
      <c r="B170" s="7">
        <v>2810097.5</v>
      </c>
      <c r="C170">
        <v>24989.35</v>
      </c>
      <c r="D170" s="5">
        <v>1.5409826851102747E-3</v>
      </c>
    </row>
    <row r="171" spans="1:4" x14ac:dyDescent="0.25">
      <c r="A171" s="6">
        <v>0.52361111111111114</v>
      </c>
      <c r="B171" s="7">
        <v>2519278.25</v>
      </c>
      <c r="C171">
        <v>24992.95</v>
      </c>
      <c r="D171" s="5">
        <v>1.3815051478551573E-3</v>
      </c>
    </row>
    <row r="172" spans="1:4" x14ac:dyDescent="0.25">
      <c r="A172" s="6">
        <v>0.52430555555555558</v>
      </c>
      <c r="B172" s="7">
        <v>2067657.75</v>
      </c>
      <c r="C172">
        <v>25002.9</v>
      </c>
      <c r="D172" s="5">
        <v>1.1338484844330319E-3</v>
      </c>
    </row>
    <row r="173" spans="1:4" x14ac:dyDescent="0.25">
      <c r="A173" s="6">
        <v>0.52500000000000002</v>
      </c>
      <c r="B173" s="7">
        <v>2427650.75</v>
      </c>
      <c r="C173">
        <v>25000.9</v>
      </c>
      <c r="D173" s="5">
        <v>1.3312590652975432E-3</v>
      </c>
    </row>
    <row r="174" spans="1:4" x14ac:dyDescent="0.25">
      <c r="A174" s="6">
        <v>0.52569444444444446</v>
      </c>
      <c r="B174" s="7">
        <v>2819110.75</v>
      </c>
      <c r="C174">
        <v>24994.799999999999</v>
      </c>
      <c r="D174" s="5">
        <v>1.545925311544614E-3</v>
      </c>
    </row>
    <row r="175" spans="1:4" x14ac:dyDescent="0.25">
      <c r="A175" s="6">
        <v>0.52638888888888891</v>
      </c>
      <c r="B175" s="7">
        <v>2353368.25</v>
      </c>
      <c r="C175">
        <v>25000.65</v>
      </c>
      <c r="D175" s="5">
        <v>1.2905245191450695E-3</v>
      </c>
    </row>
    <row r="176" spans="1:4" x14ac:dyDescent="0.25">
      <c r="A176" s="6">
        <v>0.52708333333333335</v>
      </c>
      <c r="B176" s="7">
        <v>2713161.25</v>
      </c>
      <c r="C176">
        <v>24996.15</v>
      </c>
      <c r="D176" s="5">
        <v>1.4878254253320917E-3</v>
      </c>
    </row>
    <row r="177" spans="1:4" x14ac:dyDescent="0.25">
      <c r="A177" s="6">
        <v>0.52777777777777779</v>
      </c>
      <c r="B177" s="7">
        <v>2713161.25</v>
      </c>
      <c r="C177">
        <v>24996.15</v>
      </c>
      <c r="D177" s="5">
        <v>1.4878254253320917E-3</v>
      </c>
    </row>
    <row r="178" spans="1:4" x14ac:dyDescent="0.25">
      <c r="A178" s="6">
        <v>0.52847222222222223</v>
      </c>
      <c r="B178" s="7">
        <v>2690138.25</v>
      </c>
      <c r="C178">
        <v>24993.8</v>
      </c>
      <c r="D178" s="5">
        <v>1.4752002248330719E-3</v>
      </c>
    </row>
    <row r="179" spans="1:4" x14ac:dyDescent="0.25">
      <c r="A179" s="6">
        <v>0.52916666666666667</v>
      </c>
      <c r="B179" s="7">
        <v>2244096.5</v>
      </c>
      <c r="C179">
        <v>24999.45</v>
      </c>
      <c r="D179" s="5">
        <v>1.2306027994461262E-3</v>
      </c>
    </row>
    <row r="180" spans="1:4" x14ac:dyDescent="0.25">
      <c r="A180" s="6">
        <v>0.52986111111111112</v>
      </c>
      <c r="B180" s="7">
        <v>2515748.5</v>
      </c>
      <c r="C180">
        <v>24998.6</v>
      </c>
      <c r="D180" s="5">
        <v>1.3795695268908426E-3</v>
      </c>
    </row>
    <row r="181" spans="1:4" x14ac:dyDescent="0.25">
      <c r="A181" s="6">
        <v>0.53055555555555556</v>
      </c>
      <c r="B181" s="7">
        <v>2277143</v>
      </c>
      <c r="C181">
        <v>25001.15</v>
      </c>
      <c r="D181" s="5">
        <v>1.2487246205941456E-3</v>
      </c>
    </row>
    <row r="182" spans="1:4" x14ac:dyDescent="0.25">
      <c r="A182" s="6">
        <v>0.53125</v>
      </c>
      <c r="B182" s="7">
        <v>1448377</v>
      </c>
      <c r="C182">
        <v>25008.35</v>
      </c>
      <c r="D182" s="5">
        <v>7.9425140177945437E-4</v>
      </c>
    </row>
    <row r="183" spans="1:4" x14ac:dyDescent="0.25">
      <c r="A183" s="6">
        <v>0.53194444444444444</v>
      </c>
      <c r="B183" s="7">
        <v>1924874.25</v>
      </c>
      <c r="C183">
        <v>25010.9</v>
      </c>
      <c r="D183" s="5">
        <v>1.0555498128675632E-3</v>
      </c>
    </row>
    <row r="184" spans="1:4" x14ac:dyDescent="0.25">
      <c r="A184" s="6">
        <v>0.53263888888888888</v>
      </c>
      <c r="B184" s="7">
        <v>2464727.5</v>
      </c>
      <c r="C184">
        <v>25005.85</v>
      </c>
      <c r="D184" s="5">
        <v>1.3515909682902925E-3</v>
      </c>
    </row>
    <row r="185" spans="1:4" x14ac:dyDescent="0.25">
      <c r="A185" s="6">
        <v>0.53333333333333333</v>
      </c>
      <c r="B185" s="7">
        <v>2526339</v>
      </c>
      <c r="C185">
        <v>25001.599999999999</v>
      </c>
      <c r="D185" s="5">
        <v>1.3853770752505208E-3</v>
      </c>
    </row>
    <row r="186" spans="1:4" x14ac:dyDescent="0.25">
      <c r="A186" s="6">
        <v>0.53402777777777777</v>
      </c>
      <c r="B186" s="7">
        <v>2014028</v>
      </c>
      <c r="C186">
        <v>25004.6</v>
      </c>
      <c r="D186" s="5">
        <v>1.1044393567579977E-3</v>
      </c>
    </row>
    <row r="187" spans="1:4" x14ac:dyDescent="0.25">
      <c r="A187" s="6">
        <v>0.53472222222222221</v>
      </c>
      <c r="B187" s="7">
        <v>2083105.75</v>
      </c>
      <c r="C187">
        <v>25001.35</v>
      </c>
      <c r="D187" s="5">
        <v>1.1423197565221977E-3</v>
      </c>
    </row>
    <row r="188" spans="1:4" x14ac:dyDescent="0.25">
      <c r="A188" s="6">
        <v>0.53541666666666665</v>
      </c>
      <c r="B188" s="7">
        <v>1385420.25</v>
      </c>
      <c r="C188">
        <v>25011.25</v>
      </c>
      <c r="D188" s="5">
        <v>7.5972759551977127E-4</v>
      </c>
    </row>
    <row r="189" spans="1:4" x14ac:dyDescent="0.25">
      <c r="A189" s="6">
        <v>0.53611111111111109</v>
      </c>
      <c r="B189" s="7">
        <v>1371699.5</v>
      </c>
      <c r="C189">
        <v>25009.8</v>
      </c>
      <c r="D189" s="5">
        <v>7.5220350136406117E-4</v>
      </c>
    </row>
    <row r="190" spans="1:4" x14ac:dyDescent="0.25">
      <c r="A190" s="6">
        <v>0.53680555555555554</v>
      </c>
      <c r="B190" s="7">
        <v>2493028.75</v>
      </c>
      <c r="C190">
        <v>25003.45</v>
      </c>
      <c r="D190" s="5">
        <v>1.3671106206215643E-3</v>
      </c>
    </row>
    <row r="191" spans="1:4" x14ac:dyDescent="0.25">
      <c r="A191" s="6">
        <v>0.53749999999999998</v>
      </c>
      <c r="B191" s="7">
        <v>1823664</v>
      </c>
      <c r="C191">
        <v>25004.05</v>
      </c>
      <c r="D191" s="5">
        <v>1.0000488052314634E-3</v>
      </c>
    </row>
    <row r="192" spans="1:4" x14ac:dyDescent="0.25">
      <c r="A192" s="6">
        <v>0.53819444444444442</v>
      </c>
      <c r="B192" s="7">
        <v>2201538.5</v>
      </c>
      <c r="C192">
        <v>25004.35</v>
      </c>
      <c r="D192" s="5">
        <v>1.2072651248234744E-3</v>
      </c>
    </row>
    <row r="193" spans="1:4" x14ac:dyDescent="0.25">
      <c r="A193" s="6">
        <v>0.53888888888888886</v>
      </c>
      <c r="B193" s="7">
        <v>2042494</v>
      </c>
      <c r="C193">
        <v>25001.15</v>
      </c>
      <c r="D193" s="5">
        <v>1.1200493536048508E-3</v>
      </c>
    </row>
    <row r="194" spans="1:4" x14ac:dyDescent="0.25">
      <c r="A194" s="6">
        <v>0.5395833333333333</v>
      </c>
      <c r="B194" s="7">
        <v>3127909.5</v>
      </c>
      <c r="C194">
        <v>24996</v>
      </c>
      <c r="D194" s="5">
        <v>1.7152623281192021E-3</v>
      </c>
    </row>
    <row r="195" spans="1:4" x14ac:dyDescent="0.25">
      <c r="A195" s="6">
        <v>0.54027777777777775</v>
      </c>
      <c r="B195" s="7">
        <v>2849295.25</v>
      </c>
      <c r="C195">
        <v>24993</v>
      </c>
      <c r="D195" s="5">
        <v>1.5624776880577822E-3</v>
      </c>
    </row>
    <row r="196" spans="1:4" x14ac:dyDescent="0.25">
      <c r="A196" s="6">
        <v>0.54097222222222219</v>
      </c>
      <c r="B196" s="7">
        <v>3118464</v>
      </c>
      <c r="C196">
        <v>24989.55</v>
      </c>
      <c r="D196" s="5">
        <v>1.7100826672881411E-3</v>
      </c>
    </row>
    <row r="197" spans="1:4" x14ac:dyDescent="0.25">
      <c r="A197" s="6">
        <v>0.54166666666666663</v>
      </c>
      <c r="B197" s="7">
        <v>3670409.5</v>
      </c>
      <c r="C197">
        <v>24988.75</v>
      </c>
      <c r="D197" s="5">
        <v>2.0127548908051331E-3</v>
      </c>
    </row>
    <row r="198" spans="1:4" x14ac:dyDescent="0.25">
      <c r="A198" s="6">
        <v>0.54236111111111107</v>
      </c>
      <c r="B198" s="7">
        <v>3247472.25</v>
      </c>
      <c r="C198">
        <v>24991.3</v>
      </c>
      <c r="D198" s="5">
        <v>1.7808273583482836E-3</v>
      </c>
    </row>
    <row r="199" spans="1:4" x14ac:dyDescent="0.25">
      <c r="A199" s="6">
        <v>0.54305555555555551</v>
      </c>
      <c r="B199" s="7">
        <v>3191200</v>
      </c>
      <c r="C199">
        <v>24995.3</v>
      </c>
      <c r="D199" s="5">
        <v>1.7499691539969412E-3</v>
      </c>
    </row>
    <row r="200" spans="1:4" x14ac:dyDescent="0.25">
      <c r="A200" s="6">
        <v>0.54374999999999996</v>
      </c>
      <c r="B200" s="7">
        <v>3134348.75</v>
      </c>
      <c r="C200">
        <v>24997.45</v>
      </c>
      <c r="D200" s="5">
        <v>1.71879344145427E-3</v>
      </c>
    </row>
    <row r="201" spans="1:4" x14ac:dyDescent="0.25">
      <c r="A201" s="6">
        <v>0.5444444444444444</v>
      </c>
      <c r="B201" s="7">
        <v>3218910.5</v>
      </c>
      <c r="C201">
        <v>24998</v>
      </c>
      <c r="D201" s="5">
        <v>1.7651648547495837E-3</v>
      </c>
    </row>
    <row r="202" spans="1:4" x14ac:dyDescent="0.25">
      <c r="A202" s="6">
        <v>0.54513888888888884</v>
      </c>
      <c r="B202" s="7">
        <v>2876206.25</v>
      </c>
      <c r="C202">
        <v>24997.55</v>
      </c>
      <c r="D202" s="5">
        <v>1.5772349642871673E-3</v>
      </c>
    </row>
    <row r="203" spans="1:4" x14ac:dyDescent="0.25">
      <c r="A203" s="6">
        <v>0.54583333333333328</v>
      </c>
      <c r="B203" s="7">
        <v>2655256.25</v>
      </c>
      <c r="C203">
        <v>25001.75</v>
      </c>
      <c r="D203" s="5">
        <v>1.4560718643324066E-3</v>
      </c>
    </row>
    <row r="204" spans="1:4" x14ac:dyDescent="0.25">
      <c r="A204" s="6">
        <v>0.54652777777777772</v>
      </c>
      <c r="B204" s="7">
        <v>2442345.75</v>
      </c>
      <c r="C204">
        <v>25004.85</v>
      </c>
      <c r="D204" s="5">
        <v>1.3393174122259682E-3</v>
      </c>
    </row>
    <row r="205" spans="1:4" x14ac:dyDescent="0.25">
      <c r="A205" s="6">
        <v>0.54722222222222228</v>
      </c>
      <c r="B205" s="7">
        <v>2651778</v>
      </c>
      <c r="C205">
        <v>25003.35</v>
      </c>
      <c r="D205" s="5">
        <v>1.4541644845975457E-3</v>
      </c>
    </row>
    <row r="206" spans="1:4" x14ac:dyDescent="0.25">
      <c r="A206" s="6">
        <v>0.54791666666666672</v>
      </c>
      <c r="B206" s="7">
        <v>3297969.5</v>
      </c>
      <c r="C206">
        <v>24997.3</v>
      </c>
      <c r="D206" s="5">
        <v>1.8085187063871632E-3</v>
      </c>
    </row>
    <row r="207" spans="1:4" x14ac:dyDescent="0.25">
      <c r="A207" s="6">
        <v>0.54861111111111116</v>
      </c>
      <c r="B207" s="7">
        <v>2719641.5</v>
      </c>
      <c r="C207">
        <v>25001.75</v>
      </c>
      <c r="D207" s="5">
        <v>1.4913790219760461E-3</v>
      </c>
    </row>
    <row r="208" spans="1:4" x14ac:dyDescent="0.25">
      <c r="A208" s="6">
        <v>0.5493055555555556</v>
      </c>
      <c r="B208" s="7">
        <v>2817259</v>
      </c>
      <c r="C208">
        <v>24998.75</v>
      </c>
      <c r="D208" s="5">
        <v>1.5449098611244228E-3</v>
      </c>
    </row>
    <row r="209" spans="1:4" x14ac:dyDescent="0.25">
      <c r="A209" s="6">
        <v>0.55000000000000004</v>
      </c>
      <c r="B209" s="7">
        <v>3082007.75</v>
      </c>
      <c r="C209">
        <v>24999.200000000001</v>
      </c>
      <c r="D209" s="5">
        <v>1.6900910299822995E-3</v>
      </c>
    </row>
    <row r="210" spans="1:4" x14ac:dyDescent="0.25">
      <c r="A210" s="6">
        <v>0.55069444444444449</v>
      </c>
      <c r="B210" s="7">
        <v>2584080.75</v>
      </c>
      <c r="C210">
        <v>24998.85</v>
      </c>
      <c r="D210" s="5">
        <v>1.4170411142947054E-3</v>
      </c>
    </row>
    <row r="211" spans="1:4" x14ac:dyDescent="0.25">
      <c r="A211" s="6">
        <v>0.55138888888888893</v>
      </c>
      <c r="B211" s="7">
        <v>2329564.25</v>
      </c>
      <c r="C211">
        <v>25004.25</v>
      </c>
      <c r="D211" s="5">
        <v>1.2774710390304582E-3</v>
      </c>
    </row>
    <row r="212" spans="1:4" x14ac:dyDescent="0.25">
      <c r="A212" s="6">
        <v>0.55208333333333337</v>
      </c>
      <c r="B212" s="7">
        <v>2093158</v>
      </c>
      <c r="C212">
        <v>25009.1</v>
      </c>
      <c r="D212" s="5">
        <v>1.1478321429060862E-3</v>
      </c>
    </row>
    <row r="213" spans="1:4" x14ac:dyDescent="0.25">
      <c r="A213" s="6">
        <v>0.55277777777777781</v>
      </c>
      <c r="B213" s="7">
        <v>2314127</v>
      </c>
      <c r="C213">
        <v>25007.9</v>
      </c>
      <c r="D213" s="5">
        <v>1.2690056619552087E-3</v>
      </c>
    </row>
    <row r="214" spans="1:4" x14ac:dyDescent="0.25">
      <c r="A214" s="6">
        <v>0.55347222222222225</v>
      </c>
      <c r="B214" s="7">
        <v>1995508.5</v>
      </c>
      <c r="C214">
        <v>25012.25</v>
      </c>
      <c r="D214" s="5">
        <v>1.0942837558093126E-3</v>
      </c>
    </row>
    <row r="215" spans="1:4" x14ac:dyDescent="0.25">
      <c r="A215" s="6">
        <v>0.5541666666666667</v>
      </c>
      <c r="B215" s="7">
        <v>1945958.5</v>
      </c>
      <c r="C215">
        <v>25013.15</v>
      </c>
      <c r="D215" s="5">
        <v>1.0671118544616856E-3</v>
      </c>
    </row>
    <row r="216" spans="1:4" x14ac:dyDescent="0.25">
      <c r="A216" s="6">
        <v>0.55486111111111114</v>
      </c>
      <c r="B216" s="7">
        <v>2058303.5</v>
      </c>
      <c r="C216">
        <v>25011.95</v>
      </c>
      <c r="D216" s="5">
        <v>1.1287188626735761E-3</v>
      </c>
    </row>
    <row r="217" spans="1:4" x14ac:dyDescent="0.25">
      <c r="A217" s="6">
        <v>0.55555555555555558</v>
      </c>
      <c r="B217" s="7">
        <v>2524017.25</v>
      </c>
      <c r="C217">
        <v>25012.6</v>
      </c>
      <c r="D217" s="5">
        <v>1.3841038893382331E-3</v>
      </c>
    </row>
    <row r="218" spans="1:4" x14ac:dyDescent="0.25">
      <c r="A218" s="6">
        <v>0.55625000000000002</v>
      </c>
      <c r="B218" s="7">
        <v>2610627.25</v>
      </c>
      <c r="C218">
        <v>25009.55</v>
      </c>
      <c r="D218" s="5">
        <v>1.4315985084243682E-3</v>
      </c>
    </row>
    <row r="219" spans="1:4" x14ac:dyDescent="0.25">
      <c r="A219" s="6">
        <v>0.55763888888888891</v>
      </c>
      <c r="B219" s="7">
        <v>2272464.75</v>
      </c>
      <c r="C219">
        <v>25006.25</v>
      </c>
      <c r="D219" s="5">
        <v>1.2461591927943564E-3</v>
      </c>
    </row>
    <row r="220" spans="1:4" x14ac:dyDescent="0.25">
      <c r="A220" s="6">
        <v>0.55833333333333335</v>
      </c>
      <c r="B220" s="7">
        <v>2046046.75</v>
      </c>
      <c r="C220">
        <v>25010.45</v>
      </c>
      <c r="D220" s="5">
        <v>1.1219975871570769E-3</v>
      </c>
    </row>
    <row r="221" spans="1:4" x14ac:dyDescent="0.25">
      <c r="A221" s="6">
        <v>0.55902777777777779</v>
      </c>
      <c r="B221" s="7">
        <v>2528073.75</v>
      </c>
      <c r="C221">
        <v>25008.95</v>
      </c>
      <c r="D221" s="5">
        <v>1.3863283659843809E-3</v>
      </c>
    </row>
    <row r="222" spans="1:4" x14ac:dyDescent="0.25">
      <c r="A222" s="6">
        <v>0.55972222222222223</v>
      </c>
      <c r="B222" s="7">
        <v>2008800.5</v>
      </c>
      <c r="C222">
        <v>25015.25</v>
      </c>
      <c r="D222" s="5">
        <v>1.1015727348751584E-3</v>
      </c>
    </row>
    <row r="223" spans="1:4" x14ac:dyDescent="0.25">
      <c r="A223" s="6">
        <v>0.56041666666666667</v>
      </c>
      <c r="B223" s="7">
        <v>1648365.25</v>
      </c>
      <c r="C223">
        <v>25021.45</v>
      </c>
      <c r="D223" s="5">
        <v>9.039196358800526E-4</v>
      </c>
    </row>
    <row r="224" spans="1:4" x14ac:dyDescent="0.25">
      <c r="A224" s="6">
        <v>0.56041666666666667</v>
      </c>
      <c r="B224" s="7">
        <v>1545201</v>
      </c>
      <c r="C224">
        <v>25024.75</v>
      </c>
      <c r="D224" s="5">
        <v>8.473471066448964E-4</v>
      </c>
    </row>
    <row r="225" spans="1:4" x14ac:dyDescent="0.25">
      <c r="A225" s="6">
        <v>0.56111111111111112</v>
      </c>
      <c r="B225" s="7">
        <v>1698142.25</v>
      </c>
      <c r="C225">
        <v>25025.25</v>
      </c>
      <c r="D225" s="5">
        <v>9.3121601798662901E-4</v>
      </c>
    </row>
    <row r="226" spans="1:4" x14ac:dyDescent="0.25">
      <c r="A226" s="6">
        <v>0.56111111111111112</v>
      </c>
      <c r="B226" s="7">
        <v>1062710.25</v>
      </c>
      <c r="C226">
        <v>25030.7</v>
      </c>
      <c r="D226" s="5">
        <v>5.8276201965916982E-4</v>
      </c>
    </row>
    <row r="227" spans="1:4" x14ac:dyDescent="0.25">
      <c r="A227" s="6">
        <v>0.56180555555555556</v>
      </c>
      <c r="B227" s="7">
        <v>1062710.25</v>
      </c>
      <c r="C227">
        <v>25032.35</v>
      </c>
      <c r="D227" s="5">
        <v>5.8276201965916982E-4</v>
      </c>
    </row>
    <row r="228" spans="1:4" x14ac:dyDescent="0.25">
      <c r="A228" s="6">
        <v>0.56319444444444444</v>
      </c>
      <c r="B228" s="7">
        <v>1435197</v>
      </c>
      <c r="C228">
        <v>25024.45</v>
      </c>
      <c r="D228" s="5">
        <v>7.8702384053300082E-4</v>
      </c>
    </row>
    <row r="229" spans="1:4" x14ac:dyDescent="0.25">
      <c r="A229" s="6">
        <v>0.56527777777777777</v>
      </c>
      <c r="B229" s="7">
        <v>1212240.75</v>
      </c>
      <c r="C229">
        <v>25022.55</v>
      </c>
      <c r="D229" s="5">
        <v>6.6476056646969453E-4</v>
      </c>
    </row>
    <row r="230" spans="1:4" x14ac:dyDescent="0.25">
      <c r="A230" s="6">
        <v>0.56597222222222221</v>
      </c>
      <c r="B230" s="7">
        <v>1322149.5</v>
      </c>
      <c r="C230">
        <v>25019.45</v>
      </c>
      <c r="D230" s="5">
        <v>7.2503160001643639E-4</v>
      </c>
    </row>
    <row r="231" spans="1:4" x14ac:dyDescent="0.25">
      <c r="A231" s="6">
        <v>0.56666666666666665</v>
      </c>
      <c r="B231" s="7">
        <v>1318443.25</v>
      </c>
      <c r="C231">
        <v>25023.25</v>
      </c>
      <c r="D231" s="5">
        <v>7.2299919114923868E-4</v>
      </c>
    </row>
    <row r="232" spans="1:4" x14ac:dyDescent="0.25">
      <c r="A232" s="6">
        <v>0.56736111111111109</v>
      </c>
      <c r="B232" s="7">
        <v>1387678.25</v>
      </c>
      <c r="C232">
        <v>25020.85</v>
      </c>
      <c r="D232" s="5">
        <v>7.6096582262861351E-4</v>
      </c>
    </row>
    <row r="233" spans="1:4" x14ac:dyDescent="0.25">
      <c r="A233" s="6">
        <v>0.57152777777777775</v>
      </c>
      <c r="B233" s="7">
        <v>1727149.25</v>
      </c>
      <c r="C233">
        <v>25001.05</v>
      </c>
      <c r="D233" s="5">
        <v>9.4712268483609083E-4</v>
      </c>
    </row>
    <row r="234" spans="1:4" x14ac:dyDescent="0.25">
      <c r="A234" s="6">
        <v>0.57222222222222219</v>
      </c>
      <c r="B234" s="7">
        <v>1508415.5</v>
      </c>
      <c r="C234">
        <v>25006.6</v>
      </c>
      <c r="D234" s="5">
        <v>8.2717491740124424E-4</v>
      </c>
    </row>
    <row r="235" spans="1:4" x14ac:dyDescent="0.25">
      <c r="A235" s="6">
        <v>0.57291666666666663</v>
      </c>
      <c r="B235" s="7">
        <v>1546633.75</v>
      </c>
      <c r="C235">
        <v>25000.25</v>
      </c>
      <c r="D235" s="5">
        <v>8.4813278861575379E-4</v>
      </c>
    </row>
    <row r="236" spans="1:4" x14ac:dyDescent="0.25">
      <c r="A236" s="6">
        <v>0.57361111111111107</v>
      </c>
      <c r="B236" s="7">
        <v>1472054.5</v>
      </c>
      <c r="C236">
        <v>24997.9</v>
      </c>
      <c r="D236" s="5">
        <v>8.0723551266055496E-4</v>
      </c>
    </row>
    <row r="237" spans="1:4" x14ac:dyDescent="0.25">
      <c r="A237" s="6">
        <v>0.57499999999999996</v>
      </c>
      <c r="B237" s="7">
        <v>1711269.5</v>
      </c>
      <c r="C237">
        <v>25002.1</v>
      </c>
      <c r="D237" s="5">
        <v>9.3841465253689761E-4</v>
      </c>
    </row>
    <row r="238" spans="1:4" x14ac:dyDescent="0.25">
      <c r="A238" s="6">
        <v>0.5756944444444444</v>
      </c>
      <c r="B238" s="7">
        <v>1723193.25</v>
      </c>
      <c r="C238">
        <v>25006.45</v>
      </c>
      <c r="D238" s="5">
        <v>9.4495331971537874E-4</v>
      </c>
    </row>
    <row r="239" spans="1:4" x14ac:dyDescent="0.25">
      <c r="A239" s="6">
        <v>0.57638888888888884</v>
      </c>
      <c r="B239" s="7">
        <v>1751221.75</v>
      </c>
      <c r="C239">
        <v>25008.25</v>
      </c>
      <c r="D239" s="5">
        <v>9.6032340320522736E-4</v>
      </c>
    </row>
    <row r="240" spans="1:4" x14ac:dyDescent="0.25">
      <c r="A240" s="6">
        <v>0.57708333333333328</v>
      </c>
      <c r="B240" s="7">
        <v>1733145</v>
      </c>
      <c r="C240">
        <v>25014.9</v>
      </c>
      <c r="D240" s="5">
        <v>9.5041059457383001E-4</v>
      </c>
    </row>
    <row r="241" spans="1:4" x14ac:dyDescent="0.25">
      <c r="A241" s="6">
        <v>0.57847222222222228</v>
      </c>
      <c r="B241" s="7">
        <v>1816369.75</v>
      </c>
      <c r="C241">
        <v>25013.35</v>
      </c>
      <c r="D241" s="5">
        <v>9.9604883265013593E-4</v>
      </c>
    </row>
    <row r="242" spans="1:4" x14ac:dyDescent="0.25">
      <c r="A242" s="6">
        <v>0.57916666666666672</v>
      </c>
      <c r="B242" s="7">
        <v>1695630.75</v>
      </c>
      <c r="C242">
        <v>25016.9</v>
      </c>
      <c r="D242" s="5">
        <v>9.2983877822407795E-4</v>
      </c>
    </row>
    <row r="243" spans="1:4" x14ac:dyDescent="0.25">
      <c r="A243" s="6">
        <v>0.57986111111111116</v>
      </c>
      <c r="B243" s="7">
        <v>1534818</v>
      </c>
      <c r="C243">
        <v>25017.65</v>
      </c>
      <c r="D243" s="5">
        <v>8.4165334576311469E-4</v>
      </c>
    </row>
    <row r="244" spans="1:4" x14ac:dyDescent="0.25">
      <c r="A244" s="6">
        <v>0.5805555555555556</v>
      </c>
      <c r="B244" s="7">
        <v>1568910</v>
      </c>
      <c r="C244">
        <v>25013.1</v>
      </c>
      <c r="D244" s="5">
        <v>8.6034849128770272E-4</v>
      </c>
    </row>
    <row r="245" spans="1:4" x14ac:dyDescent="0.25">
      <c r="A245" s="6">
        <v>0.58125000000000004</v>
      </c>
      <c r="B245" s="7">
        <v>1566806.25</v>
      </c>
      <c r="C245">
        <v>25013.200000000001</v>
      </c>
      <c r="D245" s="5">
        <v>8.5919485077387667E-4</v>
      </c>
    </row>
    <row r="246" spans="1:4" x14ac:dyDescent="0.25">
      <c r="A246" s="6">
        <v>0.58194444444444449</v>
      </c>
      <c r="B246" s="7">
        <v>1487638.25</v>
      </c>
      <c r="C246">
        <v>25016.2</v>
      </c>
      <c r="D246" s="5">
        <v>8.1578122643706573E-4</v>
      </c>
    </row>
    <row r="247" spans="1:4" x14ac:dyDescent="0.25">
      <c r="A247" s="6">
        <v>0.58333333333333337</v>
      </c>
      <c r="B247" s="7">
        <v>1746096.5</v>
      </c>
      <c r="C247">
        <v>25014.2</v>
      </c>
      <c r="D247" s="5">
        <v>9.5751285250125231E-4</v>
      </c>
    </row>
    <row r="248" spans="1:4" x14ac:dyDescent="0.25">
      <c r="A248" s="6">
        <v>0.58402777777777781</v>
      </c>
      <c r="B248" s="7">
        <v>1883270.25</v>
      </c>
      <c r="C248">
        <v>25013.8</v>
      </c>
      <c r="D248" s="5">
        <v>1.0327352864565292E-3</v>
      </c>
    </row>
    <row r="249" spans="1:4" x14ac:dyDescent="0.25">
      <c r="A249" s="6">
        <v>0.58472222222222225</v>
      </c>
      <c r="B249" s="7">
        <v>1751167.75</v>
      </c>
      <c r="C249">
        <v>25016.95</v>
      </c>
      <c r="D249" s="5">
        <v>9.6029379104230184E-4</v>
      </c>
    </row>
    <row r="250" spans="1:4" x14ac:dyDescent="0.25">
      <c r="A250" s="6">
        <v>0.58611111111111114</v>
      </c>
      <c r="B250" s="7">
        <v>1541008</v>
      </c>
      <c r="C250">
        <v>25016.5</v>
      </c>
      <c r="D250" s="5">
        <v>8.4504777703136224E-4</v>
      </c>
    </row>
    <row r="251" spans="1:4" x14ac:dyDescent="0.25">
      <c r="A251" s="6">
        <v>0.58680555555555558</v>
      </c>
      <c r="B251" s="7">
        <v>1581620.25</v>
      </c>
      <c r="C251">
        <v>25020.35</v>
      </c>
      <c r="D251" s="5">
        <v>8.6731845413540263E-4</v>
      </c>
    </row>
    <row r="252" spans="1:4" x14ac:dyDescent="0.25">
      <c r="A252" s="6">
        <v>0.58750000000000002</v>
      </c>
      <c r="B252" s="7">
        <v>1750675.5</v>
      </c>
      <c r="C252">
        <v>25025</v>
      </c>
      <c r="D252" s="5">
        <v>9.6002385424233578E-4</v>
      </c>
    </row>
    <row r="253" spans="1:4" x14ac:dyDescent="0.25">
      <c r="A253" s="6">
        <v>0.58819444444444446</v>
      </c>
      <c r="B253" s="7">
        <v>1713837.5</v>
      </c>
      <c r="C253">
        <v>25027.4</v>
      </c>
      <c r="D253" s="5">
        <v>9.3982287539583892E-4</v>
      </c>
    </row>
    <row r="254" spans="1:4" x14ac:dyDescent="0.25">
      <c r="A254" s="6">
        <v>0.58888888888888891</v>
      </c>
      <c r="B254" s="7">
        <v>1619668.75</v>
      </c>
      <c r="C254">
        <v>25031.1</v>
      </c>
      <c r="D254" s="5">
        <v>8.8818323896739477E-4</v>
      </c>
    </row>
    <row r="255" spans="1:4" x14ac:dyDescent="0.25">
      <c r="A255" s="6">
        <v>0.58958333333333335</v>
      </c>
      <c r="B255" s="7">
        <v>1649025.75</v>
      </c>
      <c r="C255">
        <v>25028.65</v>
      </c>
      <c r="D255" s="5">
        <v>9.0428183650245644E-4</v>
      </c>
    </row>
    <row r="256" spans="1:4" x14ac:dyDescent="0.25">
      <c r="A256" s="6">
        <v>0.59097222222222223</v>
      </c>
      <c r="B256" s="7">
        <v>1510380</v>
      </c>
      <c r="C256">
        <v>25028.1</v>
      </c>
      <c r="D256" s="5">
        <v>8.282521969208656E-4</v>
      </c>
    </row>
    <row r="257" spans="1:4" x14ac:dyDescent="0.25">
      <c r="A257" s="6">
        <v>0.59166666666666667</v>
      </c>
      <c r="B257" s="7">
        <v>1481954.25</v>
      </c>
      <c r="C257">
        <v>25028.55</v>
      </c>
      <c r="D257" s="5">
        <v>8.1266427210285647E-4</v>
      </c>
    </row>
    <row r="258" spans="1:4" x14ac:dyDescent="0.25">
      <c r="A258" s="6">
        <v>0.59236111111111112</v>
      </c>
      <c r="B258" s="7">
        <v>1659716</v>
      </c>
      <c r="C258">
        <v>25023.05</v>
      </c>
      <c r="D258" s="5">
        <v>9.1014408510753137E-4</v>
      </c>
    </row>
    <row r="259" spans="1:4" x14ac:dyDescent="0.25">
      <c r="A259" s="6">
        <v>0.59444444444444444</v>
      </c>
      <c r="B259" s="7">
        <v>1587740.75</v>
      </c>
      <c r="C259">
        <v>25019.65</v>
      </c>
      <c r="D259" s="5">
        <v>8.7067477345322572E-4</v>
      </c>
    </row>
    <row r="260" spans="1:4" x14ac:dyDescent="0.25">
      <c r="A260" s="6">
        <v>0.59652777777777777</v>
      </c>
      <c r="B260" s="7">
        <v>1329661.5</v>
      </c>
      <c r="C260">
        <v>25014.9</v>
      </c>
      <c r="D260" s="5">
        <v>7.2915098090287891E-4</v>
      </c>
    </row>
    <row r="261" spans="1:4" x14ac:dyDescent="0.25">
      <c r="A261" s="6">
        <v>0.59791666666666665</v>
      </c>
      <c r="B261" s="7">
        <v>1253629</v>
      </c>
      <c r="C261">
        <v>25006.65</v>
      </c>
      <c r="D261" s="5">
        <v>6.8745678132238377E-4</v>
      </c>
    </row>
    <row r="262" spans="1:4" x14ac:dyDescent="0.25">
      <c r="A262" s="6">
        <v>0.59861111111111109</v>
      </c>
      <c r="B262" s="7">
        <v>879703</v>
      </c>
      <c r="C262">
        <v>25011.9</v>
      </c>
      <c r="D262" s="5">
        <v>4.8240571405067925E-4</v>
      </c>
    </row>
    <row r="263" spans="1:4" x14ac:dyDescent="0.25">
      <c r="A263" s="6">
        <v>0.6</v>
      </c>
      <c r="B263" s="7">
        <v>818908</v>
      </c>
      <c r="C263">
        <v>25011.65</v>
      </c>
      <c r="D263" s="5">
        <v>4.4906735396129472E-4</v>
      </c>
    </row>
    <row r="264" spans="1:4" x14ac:dyDescent="0.25">
      <c r="A264" s="6">
        <v>0.60069444444444442</v>
      </c>
      <c r="B264" s="7">
        <v>1240849.25</v>
      </c>
      <c r="C264">
        <v>25012.65</v>
      </c>
      <c r="D264" s="5">
        <v>6.8044870652425387E-4</v>
      </c>
    </row>
    <row r="265" spans="1:4" x14ac:dyDescent="0.25">
      <c r="A265" s="6">
        <v>0.60138888888888886</v>
      </c>
      <c r="B265" s="7">
        <v>1300339</v>
      </c>
      <c r="C265">
        <v>25016.05</v>
      </c>
      <c r="D265" s="5">
        <v>7.1307130224968385E-4</v>
      </c>
    </row>
    <row r="266" spans="1:4" x14ac:dyDescent="0.25">
      <c r="A266" s="6">
        <v>0.6020833333333333</v>
      </c>
      <c r="B266" s="7">
        <v>1337871</v>
      </c>
      <c r="C266">
        <v>25010.35</v>
      </c>
      <c r="D266" s="5">
        <v>7.3365285222706301E-4</v>
      </c>
    </row>
    <row r="267" spans="1:4" x14ac:dyDescent="0.25">
      <c r="A267" s="6">
        <v>0.61458333333333337</v>
      </c>
      <c r="B267" s="7">
        <v>13378710</v>
      </c>
      <c r="C267">
        <v>25010.35</v>
      </c>
      <c r="D267" s="5">
        <v>7.3365285222706301E-4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4971-1A71-4518-8E38-ABF6B6122DB3}">
  <sheetPr codeName="Sheet4"/>
  <dimension ref="A1:M3"/>
  <sheetViews>
    <sheetView showGridLines="0" tabSelected="1" zoomScale="79" zoomScaleNormal="79" workbookViewId="0">
      <selection activeCell="D1" sqref="D1"/>
    </sheetView>
  </sheetViews>
  <sheetFormatPr defaultRowHeight="15" x14ac:dyDescent="0.25"/>
  <cols>
    <col min="1" max="1" width="29.140625" bestFit="1" customWidth="1"/>
    <col min="2" max="2" width="31" customWidth="1"/>
    <col min="3" max="3" width="35.7109375" customWidth="1"/>
    <col min="4" max="4" width="70.140625" customWidth="1"/>
    <col min="5" max="5" width="1.85546875" customWidth="1"/>
    <col min="6" max="6" width="38" customWidth="1"/>
    <col min="7" max="7" width="2.42578125" customWidth="1"/>
    <col min="8" max="8" width="84.85546875" bestFit="1" customWidth="1"/>
    <col min="9" max="9" width="2.7109375" customWidth="1"/>
    <col min="10" max="10" width="1.85546875" customWidth="1"/>
    <col min="11" max="11" width="12.140625" customWidth="1"/>
    <col min="13" max="13" width="8.5703125" customWidth="1"/>
  </cols>
  <sheetData>
    <row r="1" spans="1:13" ht="62.25" thickBot="1" x14ac:dyDescent="0.95">
      <c r="A1" s="1">
        <f>D1/H1</f>
        <v>8.8422795881167482E-4</v>
      </c>
      <c r="B1" s="9">
        <f>MAX(TABLE!$D:$D)</f>
        <v>2.0127548908051331E-3</v>
      </c>
      <c r="C1" s="10">
        <f>MIN(TABLE!$D:$D)</f>
        <v>-1.5849545535555343E-3</v>
      </c>
      <c r="D1" s="11">
        <v>1612455.9999899999</v>
      </c>
      <c r="E1" s="2"/>
      <c r="F1" s="8" cm="1">
        <f t="array" ref="F1">_xlfn.XLOOKUP(Table2[Column1]&amp;"_Spot",[1]Sheet1!$C$1:$H$1,[1]Sheet1!$C$2:$H$2)</f>
        <v>25019.8</v>
      </c>
      <c r="G1" s="2"/>
      <c r="H1" s="11">
        <v>1823575000</v>
      </c>
      <c r="K1" s="12" t="str">
        <f ca="1">TEXT(NOW(),"hh:mm:SS")</f>
        <v>11:16:46</v>
      </c>
      <c r="L1" s="13"/>
      <c r="M1" s="14"/>
    </row>
    <row r="2" spans="1:13" ht="15" customHeight="1" x14ac:dyDescent="0.25">
      <c r="A2" s="22" t="s">
        <v>20</v>
      </c>
      <c r="B2" s="22" t="s">
        <v>19</v>
      </c>
      <c r="C2" s="22" t="s">
        <v>18</v>
      </c>
      <c r="D2" s="22"/>
      <c r="F2" s="22" t="s">
        <v>27</v>
      </c>
      <c r="H2" s="22" t="s">
        <v>17</v>
      </c>
      <c r="K2" s="16" t="s">
        <v>28</v>
      </c>
      <c r="L2" s="17"/>
      <c r="M2" s="18"/>
    </row>
    <row r="3" spans="1:13" ht="15.75" customHeight="1" thickBot="1" x14ac:dyDescent="0.3">
      <c r="A3" s="23"/>
      <c r="B3" s="23"/>
      <c r="C3" s="23"/>
      <c r="D3" s="23"/>
      <c r="F3" s="23"/>
      <c r="G3" t="s">
        <v>30</v>
      </c>
      <c r="H3" s="23"/>
      <c r="K3" s="19"/>
      <c r="L3" s="20"/>
      <c r="M3" s="21"/>
    </row>
  </sheetData>
  <mergeCells count="7">
    <mergeCell ref="K2:M3"/>
    <mergeCell ref="H2:H3"/>
    <mergeCell ref="A2:A3"/>
    <mergeCell ref="B2:B3"/>
    <mergeCell ref="C2:C3"/>
    <mergeCell ref="D2:D3"/>
    <mergeCell ref="F2:F3"/>
  </mergeCells>
  <conditionalFormatting sqref="A1">
    <cfRule type="cellIs" dxfId="3" priority="2" operator="greaterThan">
      <formula>0</formula>
    </cfRule>
    <cfRule type="cellIs" dxfId="2" priority="4" operator="lessThan">
      <formula>0</formula>
    </cfRule>
  </conditionalFormatting>
  <conditionalFormatting sqref="D1">
    <cfRule type="cellIs" dxfId="1" priority="1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1776-8C5A-4AA3-A2B4-29E999BBFF95}">
  <sheetPr codeName="Sheet5"/>
  <dimension ref="A1:V41"/>
  <sheetViews>
    <sheetView workbookViewId="0">
      <selection activeCell="M18" sqref="M18"/>
    </sheetView>
  </sheetViews>
  <sheetFormatPr defaultRowHeight="15" x14ac:dyDescent="0.25"/>
  <cols>
    <col min="1" max="1" width="15.85546875" customWidth="1"/>
    <col min="2" max="2" width="20.28515625" bestFit="1" customWidth="1"/>
    <col min="3" max="3" width="6" bestFit="1" customWidth="1"/>
    <col min="4" max="4" width="8.140625" bestFit="1" customWidth="1"/>
    <col min="5" max="5" width="7.140625" bestFit="1" customWidth="1"/>
    <col min="6" max="6" width="12.5703125" bestFit="1" customWidth="1"/>
    <col min="7" max="8" width="12.5703125" customWidth="1"/>
    <col min="9" max="9" width="13.85546875" bestFit="1" customWidth="1"/>
    <col min="10" max="10" width="11" bestFit="1" customWidth="1"/>
    <col min="11" max="11" width="10" bestFit="1" customWidth="1"/>
    <col min="16" max="16" width="25.140625" customWidth="1"/>
  </cols>
  <sheetData>
    <row r="1" spans="1:22" x14ac:dyDescent="0.25">
      <c r="A1" s="15" t="s">
        <v>10</v>
      </c>
      <c r="B1" s="15" t="s">
        <v>15</v>
      </c>
      <c r="C1" s="15"/>
      <c r="D1" s="15" t="s">
        <v>7</v>
      </c>
      <c r="E1" s="15" t="s">
        <v>8</v>
      </c>
      <c r="F1" s="15" t="s">
        <v>9</v>
      </c>
      <c r="G1" s="15" t="s">
        <v>11</v>
      </c>
      <c r="H1" s="15" t="s">
        <v>0</v>
      </c>
      <c r="I1" s="15" t="s">
        <v>12</v>
      </c>
      <c r="J1" s="15" t="s">
        <v>13</v>
      </c>
      <c r="K1" s="15" t="s">
        <v>14</v>
      </c>
      <c r="O1" s="15" t="s">
        <v>10</v>
      </c>
      <c r="P1" s="15" t="s">
        <v>15</v>
      </c>
      <c r="Q1" s="15"/>
      <c r="R1" s="15" t="s">
        <v>7</v>
      </c>
      <c r="S1" s="15" t="s">
        <v>8</v>
      </c>
      <c r="T1" s="15" t="s">
        <v>9</v>
      </c>
      <c r="U1" s="15" t="s">
        <v>11</v>
      </c>
      <c r="V1" s="15" t="s">
        <v>0</v>
      </c>
    </row>
    <row r="2" spans="1:22" x14ac:dyDescent="0.25">
      <c r="A2" t="str" cm="1">
        <f t="array" ref="A2:A33">(INDEX(_xlfn.SORTBY(_xlfn.UNIQUE(_xlfn._xlws.FILTER(MIS!$AI:$AK,(MIS!$AJ:$AJ="MAIN"))),INDEX(_xlfn.UNIQUE(_xlfn._xlws.FILTER(MIS!$AI:$AK,(MIS!$AJ:$AJ="MAIN"))),,3)),,3))</f>
        <v>LONGSHORT</v>
      </c>
      <c r="B2" t="str" cm="1">
        <f t="array" ref="B2:B33">(INDEX(_xlfn.SORTBY(_xlfn.UNIQUE(_xlfn._xlws.FILTER(MIS!$AI:$AK,(MIS!$AJ:$AJ="MAIN"))),INDEX(_xlfn.UNIQUE(_xlfn._xlws.FILTER(MIS!$AI:$AK,(MIS!$AJ:$AJ="MAIN"))),,3)),,1))</f>
        <v>SENSEX2552082300CE</v>
      </c>
      <c r="C2" t="str" cm="1">
        <f t="array" ref="C2:C33">(INDEX(_xlfn.SORTBY(_xlfn.UNIQUE(_xlfn._xlws.FILTER(MIS!$AI:$AK,(MIS!$AJ:$AJ="MAIN"))),INDEX(_xlfn.UNIQUE(_xlfn._xlws.FILTER(MIS!$AI:$AK,(MIS!$AJ:$AJ="MAIN"))),,3)),,2))</f>
        <v>MAIN</v>
      </c>
      <c r="D2" t="str" cm="1">
        <f t="array" ref="D2:D33">_xlfn.XLOOKUP(_xlfn.ANCHORARRAY($B2),[1]Sheet1!$D:$D,[1]Sheet1!E:E)</f>
        <v>SENSEX</v>
      </c>
      <c r="E2" cm="1">
        <f t="array" ref="E2:E33">_xlfn.XLOOKUP(_xlfn.ANCHORARRAY($B2),[1]Sheet1!$D:$D,[1]Sheet1!G:G)</f>
        <v>82300</v>
      </c>
      <c r="F2" t="str" cm="1">
        <f t="array" ref="F2:F33">_xlfn.XLOOKUP(_xlfn.ANCHORARRAY($B2),[1]Sheet1!$D:$D,[1]Sheet1!H:H)</f>
        <v>CE</v>
      </c>
      <c r="G2" cm="1">
        <f t="array" ref="G2:G33">SUMIFS(MIS!$Y:$Y,MIS!$AK:$AK,_xlfn.ANCHORARRAY(PNL_PRICE_CAL!$A2),MIS!$AI:$AI,_xlfn.ANCHORARRAY(PNL_PRICE_CAL!$B2),MIS!$AJ:$AJ,_xlfn.ANCHORARRAY(PNL_PRICE_CAL!$C2))</f>
        <v>0</v>
      </c>
      <c r="H2" cm="1">
        <f t="array" ref="H2:H33">_xlfn.XLOOKUP(_xlfn.ANCHORARRAY($B2),[1]Sheet1!$D:$D,[1]Sheet1!C:C)</f>
        <v>490.65</v>
      </c>
      <c r="I2" cm="1">
        <f t="array" ref="I2:I33">_xlfn.XLOOKUP(_xlfn.ANCHORARRAY($B2),[1]Sheet1!$D:$D,[1]Sheet1!J:J)</f>
        <v>29.009999999994761</v>
      </c>
      <c r="J2" cm="1">
        <f t="array" ref="J2:J33">_xlfn.XLOOKUP(_xlfn.ANCHORARRAY($B2),[1]Sheet1!$D:$D,[1]Sheet1!K:K)</f>
        <v>435.39000000000522</v>
      </c>
      <c r="K2" cm="1">
        <f t="array" ref="K2:K33">_xlfn.XLOOKUP(_xlfn.ANCHORARRAY($B2),[1]Sheet1!$D:$D,[1]Sheet1!L:L)</f>
        <v>15619160</v>
      </c>
      <c r="O2" t="str" cm="1">
        <f t="array" ref="O2:O41">(INDEX(_xlfn.SORTBY(_xlfn.UNIQUE(_xlfn._xlws.FILTER(MIS!$AI:$AK,(MIS!$AJ:$AJ="HEDGE"))),INDEX(_xlfn.UNIQUE(_xlfn._xlws.FILTER(MIS!$AI:$AK,(MIS!$AJ:$AJ="HEDGE"))),,3)),,3))</f>
        <v>LONGSHORT</v>
      </c>
      <c r="P2" t="str" cm="1">
        <f t="array" ref="P2:P41">(INDEX(_xlfn.SORTBY(_xlfn.UNIQUE(_xlfn._xlws.FILTER(MIS!$AI:$AK,(MIS!$AJ:$AJ="HEDGE"))),INDEX(_xlfn.UNIQUE(_xlfn._xlws.FILTER(MIS!$AI:$AK,(MIS!$AJ:$AJ="HEDGE"))),,3)),,1))</f>
        <v>NIFTY2552223750PE</v>
      </c>
      <c r="Q2" t="str" cm="1">
        <f t="array" ref="Q2:Q41">(INDEX(_xlfn.SORTBY(_xlfn.UNIQUE(_xlfn._xlws.FILTER(MIS!$AI:$AK,(MIS!$AJ:$AJ="HEDGE"))),INDEX(_xlfn.UNIQUE(_xlfn._xlws.FILTER(MIS!$AI:$AK,(MIS!$AJ:$AJ="HEDGE"))),,3)),,2))</f>
        <v>HEDGE</v>
      </c>
      <c r="R2" t="str" cm="1">
        <f t="array" ref="R2:R41">_xlfn.XLOOKUP(_xlfn.ANCHORARRAY($P2),[1]Sheet1!$D:$D,[1]Sheet1!E:E)</f>
        <v>NIFTY</v>
      </c>
      <c r="S2" cm="1">
        <f t="array" ref="S2:S41">_xlfn.XLOOKUP(_xlfn.ANCHORARRAY($P2),[1]Sheet1!$D:$D,[1]Sheet1!G:G)</f>
        <v>23750</v>
      </c>
      <c r="T2" t="str" cm="1">
        <f t="array" ref="T2:T41">_xlfn.XLOOKUP(_xlfn.ANCHORARRAY($P2),[1]Sheet1!$D:$D,[1]Sheet1!H:H)</f>
        <v>PE</v>
      </c>
      <c r="U2" cm="1">
        <f t="array" ref="U2:U41">SUMIFS(MIS!$Y:$Y,MIS!$AK:$AK,_xlfn.ANCHORARRAY(PNL_PRICE_CAL!$O2),MIS!$AI:$AI,_xlfn.ANCHORARRAY(PNL_PRICE_CAL!$P2),MIS!$AJ:$AJ,_xlfn.ANCHORARRAY(PNL_PRICE_CAL!$Q2))</f>
        <v>0</v>
      </c>
      <c r="V2" cm="1">
        <f t="array" ref="V2:V41">_xlfn.XLOOKUP(_xlfn.ANCHORARRAY($P2),[1]Sheet1!$D:$D,[1]Sheet1!C:C)</f>
        <v>9.25</v>
      </c>
    </row>
    <row r="3" spans="1:22" x14ac:dyDescent="0.25">
      <c r="A3" t="str">
        <v>LONGSHORT</v>
      </c>
      <c r="B3" t="str">
        <v>NIFTY2552225000CE</v>
      </c>
      <c r="C3" t="str">
        <v>MAIN</v>
      </c>
      <c r="D3" t="str">
        <v>NIFTY</v>
      </c>
      <c r="E3">
        <v>25000</v>
      </c>
      <c r="F3" t="str">
        <v>CE</v>
      </c>
      <c r="G3">
        <v>0</v>
      </c>
      <c r="H3">
        <v>196</v>
      </c>
      <c r="I3">
        <v>10.349999999998545</v>
      </c>
      <c r="J3">
        <v>175.80000000000146</v>
      </c>
      <c r="K3">
        <v>185517825</v>
      </c>
      <c r="O3" t="str">
        <v>LONGSHORT</v>
      </c>
      <c r="P3" t="str">
        <v>NIFTY2552224550PE</v>
      </c>
      <c r="Q3" t="str">
        <v>HEDGE</v>
      </c>
      <c r="R3" t="str">
        <v>NIFTY</v>
      </c>
      <c r="S3">
        <v>24550</v>
      </c>
      <c r="T3" t="str">
        <v>PE</v>
      </c>
      <c r="U3">
        <v>0</v>
      </c>
      <c r="V3">
        <v>48.45</v>
      </c>
    </row>
    <row r="4" spans="1:22" x14ac:dyDescent="0.25">
      <c r="A4" t="str">
        <v>LONGSHORT</v>
      </c>
      <c r="B4" t="str">
        <v>NIFTY2552225000PE</v>
      </c>
      <c r="C4" t="str">
        <v>MAIN</v>
      </c>
      <c r="D4" t="str">
        <v>NIFTY</v>
      </c>
      <c r="E4">
        <v>25000</v>
      </c>
      <c r="F4" t="str">
        <v>PE</v>
      </c>
      <c r="G4">
        <v>0</v>
      </c>
      <c r="H4">
        <v>163.69999999999999</v>
      </c>
      <c r="I4">
        <v>0</v>
      </c>
      <c r="J4">
        <v>163.19999999999999</v>
      </c>
      <c r="K4">
        <v>197628300</v>
      </c>
      <c r="O4" t="str">
        <v>LONGSHORT</v>
      </c>
      <c r="P4" t="str">
        <v>SENSEX2552083900CE</v>
      </c>
      <c r="Q4" t="str">
        <v>HEDGE</v>
      </c>
      <c r="R4" t="str">
        <v>SENSEX</v>
      </c>
      <c r="S4">
        <v>83900</v>
      </c>
      <c r="T4" t="str">
        <v>CE</v>
      </c>
      <c r="U4">
        <v>0</v>
      </c>
      <c r="V4">
        <v>59.85</v>
      </c>
    </row>
    <row r="5" spans="1:22" x14ac:dyDescent="0.25">
      <c r="A5" t="str">
        <v>LONGSHORT</v>
      </c>
      <c r="B5" t="str">
        <v>SENSEX2552082300PE</v>
      </c>
      <c r="C5" t="str">
        <v>MAIN</v>
      </c>
      <c r="D5" t="str">
        <v>SENSEX</v>
      </c>
      <c r="E5">
        <v>82300</v>
      </c>
      <c r="F5" t="str">
        <v>PE</v>
      </c>
      <c r="G5">
        <v>0</v>
      </c>
      <c r="H5">
        <v>409.5</v>
      </c>
      <c r="I5">
        <v>0</v>
      </c>
      <c r="J5">
        <v>389.05</v>
      </c>
      <c r="K5">
        <v>15668120</v>
      </c>
      <c r="O5" t="str">
        <v>LONGSHORT</v>
      </c>
      <c r="P5" t="str">
        <v>SENSEX2552084900CE</v>
      </c>
      <c r="Q5" t="str">
        <v>HEDGE</v>
      </c>
      <c r="R5" t="str">
        <v>SENSEX</v>
      </c>
      <c r="S5">
        <v>84900</v>
      </c>
      <c r="T5" t="str">
        <v>CE</v>
      </c>
      <c r="U5">
        <v>0</v>
      </c>
      <c r="V5">
        <v>16</v>
      </c>
    </row>
    <row r="6" spans="1:22" x14ac:dyDescent="0.25">
      <c r="A6" t="str">
        <v>MS</v>
      </c>
      <c r="B6" t="str">
        <v>SENSEX2552083300CE</v>
      </c>
      <c r="C6" t="str">
        <v>MAIN</v>
      </c>
      <c r="D6" t="str">
        <v>SENSEX</v>
      </c>
      <c r="E6">
        <v>83300</v>
      </c>
      <c r="F6" t="str">
        <v>CE</v>
      </c>
      <c r="G6">
        <v>0</v>
      </c>
      <c r="H6">
        <v>136.6</v>
      </c>
      <c r="I6">
        <v>0</v>
      </c>
      <c r="J6">
        <v>130.19999999999999</v>
      </c>
      <c r="K6">
        <v>3982160</v>
      </c>
      <c r="O6" t="str">
        <v>LONGSHORT</v>
      </c>
      <c r="P6" t="str">
        <v>NIFTY2552226300CE</v>
      </c>
      <c r="Q6" t="str">
        <v>HEDGE</v>
      </c>
      <c r="R6" t="str">
        <v>NIFTY</v>
      </c>
      <c r="S6">
        <v>26300</v>
      </c>
      <c r="T6" t="str">
        <v>CE</v>
      </c>
      <c r="U6">
        <v>0</v>
      </c>
      <c r="V6">
        <v>3.15</v>
      </c>
    </row>
    <row r="7" spans="1:22" x14ac:dyDescent="0.25">
      <c r="A7" t="str">
        <v>MS</v>
      </c>
      <c r="B7" t="str">
        <v>SENSEX2552081300PE</v>
      </c>
      <c r="C7" t="str">
        <v>MAIN</v>
      </c>
      <c r="D7" t="str">
        <v>SENSEX</v>
      </c>
      <c r="E7">
        <v>81300</v>
      </c>
      <c r="F7" t="str">
        <v>PE</v>
      </c>
      <c r="G7">
        <v>0</v>
      </c>
      <c r="H7">
        <v>139.94999999999999</v>
      </c>
      <c r="I7">
        <v>0</v>
      </c>
      <c r="J7">
        <v>124</v>
      </c>
      <c r="K7">
        <v>3285860</v>
      </c>
      <c r="O7" t="str">
        <v>LONGSHORT</v>
      </c>
      <c r="P7" t="str">
        <v>NIFTY2552225500CE</v>
      </c>
      <c r="Q7" t="str">
        <v>HEDGE</v>
      </c>
      <c r="R7" t="str">
        <v>NIFTY</v>
      </c>
      <c r="S7">
        <v>25500</v>
      </c>
      <c r="T7" t="str">
        <v>CE</v>
      </c>
      <c r="U7">
        <v>0</v>
      </c>
      <c r="V7">
        <v>37.299999999999997</v>
      </c>
    </row>
    <row r="8" spans="1:22" x14ac:dyDescent="0.25">
      <c r="A8" t="str">
        <v>MS</v>
      </c>
      <c r="B8" t="str">
        <v>SENSEX2552083400CE</v>
      </c>
      <c r="C8" t="str">
        <v>MAIN</v>
      </c>
      <c r="D8" t="str">
        <v>SENSEX</v>
      </c>
      <c r="E8">
        <v>83400</v>
      </c>
      <c r="F8" t="str">
        <v>CE</v>
      </c>
      <c r="G8">
        <v>0</v>
      </c>
      <c r="H8">
        <v>118.35</v>
      </c>
      <c r="I8">
        <v>0</v>
      </c>
      <c r="J8">
        <v>114.3</v>
      </c>
      <c r="K8">
        <v>3845220</v>
      </c>
      <c r="O8" t="str">
        <v>LONGSHORT</v>
      </c>
      <c r="P8" t="str">
        <v>SENSEX2552079900PE</v>
      </c>
      <c r="Q8" t="str">
        <v>HEDGE</v>
      </c>
      <c r="R8" t="str">
        <v>SENSEX</v>
      </c>
      <c r="S8">
        <v>79900</v>
      </c>
      <c r="T8" t="str">
        <v>PE</v>
      </c>
      <c r="U8">
        <v>0</v>
      </c>
      <c r="V8">
        <v>36.1</v>
      </c>
    </row>
    <row r="9" spans="1:22" x14ac:dyDescent="0.25">
      <c r="A9" t="str">
        <v>MS</v>
      </c>
      <c r="B9" t="str">
        <v>SENSEX2552082300CE</v>
      </c>
      <c r="C9" t="str">
        <v>MAIN</v>
      </c>
      <c r="D9" t="str">
        <v>SENSEX</v>
      </c>
      <c r="E9">
        <v>82300</v>
      </c>
      <c r="F9" t="str">
        <v>CE</v>
      </c>
      <c r="G9">
        <v>0</v>
      </c>
      <c r="H9">
        <v>490.65</v>
      </c>
      <c r="I9">
        <v>29.009999999994761</v>
      </c>
      <c r="J9">
        <v>435.39000000000522</v>
      </c>
      <c r="K9">
        <v>15619160</v>
      </c>
      <c r="O9" t="str">
        <v>LONGSHORT</v>
      </c>
      <c r="P9" t="str">
        <v>SENSEX2552080900PE</v>
      </c>
      <c r="Q9" t="str">
        <v>HEDGE</v>
      </c>
      <c r="R9" t="str">
        <v>SENSEX</v>
      </c>
      <c r="S9">
        <v>80900</v>
      </c>
      <c r="T9" t="str">
        <v>PE</v>
      </c>
      <c r="U9">
        <v>0</v>
      </c>
      <c r="V9">
        <v>97.45</v>
      </c>
    </row>
    <row r="10" spans="1:22" x14ac:dyDescent="0.25">
      <c r="A10" t="str">
        <v>MS</v>
      </c>
      <c r="B10" t="str">
        <v>SENSEX2552082300PE</v>
      </c>
      <c r="C10" t="str">
        <v>MAIN</v>
      </c>
      <c r="D10" t="str">
        <v>SENSEX</v>
      </c>
      <c r="E10">
        <v>82300</v>
      </c>
      <c r="F10" t="str">
        <v>PE</v>
      </c>
      <c r="G10">
        <v>0</v>
      </c>
      <c r="H10">
        <v>409.5</v>
      </c>
      <c r="I10">
        <v>0</v>
      </c>
      <c r="J10">
        <v>389.05</v>
      </c>
      <c r="K10">
        <v>15668120</v>
      </c>
      <c r="O10" t="str">
        <v>NOTREND</v>
      </c>
      <c r="P10" t="str">
        <v>SENSEX2552083800CE</v>
      </c>
      <c r="Q10" t="str">
        <v>HEDGE</v>
      </c>
      <c r="R10" t="str">
        <v>SENSEX</v>
      </c>
      <c r="S10">
        <v>83800</v>
      </c>
      <c r="T10" t="str">
        <v>CE</v>
      </c>
      <c r="U10">
        <v>0</v>
      </c>
      <c r="V10">
        <v>68.95</v>
      </c>
    </row>
    <row r="11" spans="1:22" x14ac:dyDescent="0.25">
      <c r="A11" t="str">
        <v>MS</v>
      </c>
      <c r="B11" t="str">
        <v>SENSEX2552082400CE</v>
      </c>
      <c r="C11" t="str">
        <v>MAIN</v>
      </c>
      <c r="D11" t="str">
        <v>SENSEX</v>
      </c>
      <c r="E11">
        <v>82400</v>
      </c>
      <c r="F11" t="str">
        <v>CE</v>
      </c>
      <c r="G11">
        <v>0</v>
      </c>
      <c r="H11">
        <v>441.2</v>
      </c>
      <c r="I11">
        <v>0</v>
      </c>
      <c r="J11">
        <v>414.75</v>
      </c>
      <c r="K11">
        <v>11975620</v>
      </c>
      <c r="O11" t="str">
        <v>NOTREND</v>
      </c>
      <c r="P11" t="str">
        <v>SENSEX2552080800PE</v>
      </c>
      <c r="Q11" t="str">
        <v>HEDGE</v>
      </c>
      <c r="R11" t="str">
        <v>SENSEX</v>
      </c>
      <c r="S11">
        <v>80800</v>
      </c>
      <c r="T11" t="str">
        <v>PE</v>
      </c>
      <c r="U11">
        <v>0</v>
      </c>
      <c r="V11">
        <v>85.95</v>
      </c>
    </row>
    <row r="12" spans="1:22" x14ac:dyDescent="0.25">
      <c r="A12" t="str">
        <v>MS</v>
      </c>
      <c r="B12" t="str">
        <v>SENSEX2552081200PE</v>
      </c>
      <c r="C12" t="str">
        <v>MAIN</v>
      </c>
      <c r="D12" t="str">
        <v>SENSEX</v>
      </c>
      <c r="E12">
        <v>81200</v>
      </c>
      <c r="F12" t="str">
        <v>PE</v>
      </c>
      <c r="G12">
        <v>0</v>
      </c>
      <c r="H12">
        <v>127.9</v>
      </c>
      <c r="I12">
        <v>0</v>
      </c>
      <c r="J12">
        <v>110.75</v>
      </c>
      <c r="K12">
        <v>2822520</v>
      </c>
      <c r="O12" t="str">
        <v>NOTREND</v>
      </c>
      <c r="P12" t="str">
        <v>SENSEX2552084800CE</v>
      </c>
      <c r="Q12" t="str">
        <v>HEDGE</v>
      </c>
      <c r="R12" t="str">
        <v>SENSEX</v>
      </c>
      <c r="S12">
        <v>84800</v>
      </c>
      <c r="T12" t="str">
        <v>CE</v>
      </c>
      <c r="U12">
        <v>0</v>
      </c>
      <c r="V12">
        <v>17.8</v>
      </c>
    </row>
    <row r="13" spans="1:22" x14ac:dyDescent="0.25">
      <c r="A13" t="str">
        <v>MS</v>
      </c>
      <c r="B13" t="str">
        <v>SENSEX2552082200PE</v>
      </c>
      <c r="C13" t="str">
        <v>MAIN</v>
      </c>
      <c r="D13" t="str">
        <v>SENSEX</v>
      </c>
      <c r="E13">
        <v>82200</v>
      </c>
      <c r="F13" t="str">
        <v>PE</v>
      </c>
      <c r="G13">
        <v>0</v>
      </c>
      <c r="H13">
        <v>367</v>
      </c>
      <c r="I13">
        <v>0</v>
      </c>
      <c r="J13">
        <v>350</v>
      </c>
      <c r="K13">
        <v>11978040</v>
      </c>
      <c r="O13" t="str">
        <v>NOTREND</v>
      </c>
      <c r="P13" t="str">
        <v>SENSEX2552079800PE</v>
      </c>
      <c r="Q13" t="str">
        <v>HEDGE</v>
      </c>
      <c r="R13" t="str">
        <v>SENSEX</v>
      </c>
      <c r="S13">
        <v>79800</v>
      </c>
      <c r="T13" t="str">
        <v>PE</v>
      </c>
      <c r="U13">
        <v>0</v>
      </c>
      <c r="V13">
        <v>32.799999999999997</v>
      </c>
    </row>
    <row r="14" spans="1:22" x14ac:dyDescent="0.25">
      <c r="A14" t="str">
        <v>MS</v>
      </c>
      <c r="B14" t="str">
        <v>SENSEX2552082500CE</v>
      </c>
      <c r="C14" t="str">
        <v>MAIN</v>
      </c>
      <c r="D14" t="str">
        <v>SENSEX</v>
      </c>
      <c r="E14">
        <v>82500</v>
      </c>
      <c r="F14" t="str">
        <v>CE</v>
      </c>
      <c r="G14">
        <v>0</v>
      </c>
      <c r="H14">
        <v>386.75</v>
      </c>
      <c r="I14">
        <v>0</v>
      </c>
      <c r="J14">
        <v>367.2</v>
      </c>
      <c r="K14">
        <v>16358360</v>
      </c>
      <c r="O14" t="str">
        <v>NOTREND</v>
      </c>
      <c r="P14" t="str">
        <v>NIFTY2552225500CE</v>
      </c>
      <c r="Q14" t="str">
        <v>HEDGE</v>
      </c>
      <c r="R14" t="str">
        <v>NIFTY</v>
      </c>
      <c r="S14">
        <v>25500</v>
      </c>
      <c r="T14" t="str">
        <v>CE</v>
      </c>
      <c r="U14">
        <v>0</v>
      </c>
      <c r="V14">
        <v>37.299999999999997</v>
      </c>
    </row>
    <row r="15" spans="1:22" x14ac:dyDescent="0.25">
      <c r="A15" t="str">
        <v>MS</v>
      </c>
      <c r="B15" t="str">
        <v>SENSEX2552083500CE</v>
      </c>
      <c r="C15" t="str">
        <v>MAIN</v>
      </c>
      <c r="D15" t="str">
        <v>SENSEX</v>
      </c>
      <c r="E15">
        <v>83500</v>
      </c>
      <c r="F15" t="str">
        <v>CE</v>
      </c>
      <c r="G15">
        <v>0</v>
      </c>
      <c r="H15">
        <v>104.4</v>
      </c>
      <c r="I15">
        <v>0</v>
      </c>
      <c r="J15">
        <v>99.8</v>
      </c>
      <c r="K15">
        <v>8498580</v>
      </c>
      <c r="O15" t="str">
        <v>NOTREND</v>
      </c>
      <c r="P15" t="str">
        <v>NIFTY2552226300CE</v>
      </c>
      <c r="Q15" t="str">
        <v>HEDGE</v>
      </c>
      <c r="R15" t="str">
        <v>NIFTY</v>
      </c>
      <c r="S15">
        <v>26300</v>
      </c>
      <c r="T15" t="str">
        <v>CE</v>
      </c>
      <c r="U15">
        <v>0</v>
      </c>
      <c r="V15">
        <v>3.15</v>
      </c>
    </row>
    <row r="16" spans="1:22" x14ac:dyDescent="0.25">
      <c r="A16" t="str">
        <v>MS</v>
      </c>
      <c r="B16" t="str">
        <v>SENSEX2552082100PE</v>
      </c>
      <c r="C16" t="str">
        <v>MAIN</v>
      </c>
      <c r="D16" t="str">
        <v>SENSEX</v>
      </c>
      <c r="E16">
        <v>82100</v>
      </c>
      <c r="F16" t="str">
        <v>PE</v>
      </c>
      <c r="G16">
        <v>0</v>
      </c>
      <c r="H16">
        <v>328</v>
      </c>
      <c r="I16">
        <v>0</v>
      </c>
      <c r="J16">
        <v>310.8</v>
      </c>
      <c r="K16">
        <v>7637800</v>
      </c>
      <c r="O16" t="str">
        <v>NOTREND</v>
      </c>
      <c r="P16" t="str">
        <v>NIFTY2552223700PE</v>
      </c>
      <c r="Q16" t="str">
        <v>HEDGE</v>
      </c>
      <c r="R16" t="str">
        <v>NIFTY</v>
      </c>
      <c r="S16">
        <v>23700</v>
      </c>
      <c r="T16" t="str">
        <v>PE</v>
      </c>
      <c r="U16">
        <v>0</v>
      </c>
      <c r="V16">
        <v>8.1999999999999993</v>
      </c>
    </row>
    <row r="17" spans="1:22" x14ac:dyDescent="0.25">
      <c r="A17" t="str">
        <v>MS</v>
      </c>
      <c r="B17" t="str">
        <v>SENSEX2552081100PE</v>
      </c>
      <c r="C17" t="str">
        <v>MAIN</v>
      </c>
      <c r="D17" t="str">
        <v>SENSEX</v>
      </c>
      <c r="E17">
        <v>81100</v>
      </c>
      <c r="F17" t="str">
        <v>PE</v>
      </c>
      <c r="G17">
        <v>0</v>
      </c>
      <c r="H17">
        <v>115.45</v>
      </c>
      <c r="I17">
        <v>0</v>
      </c>
      <c r="J17">
        <v>100.2</v>
      </c>
      <c r="K17">
        <v>2714540</v>
      </c>
      <c r="O17" t="str">
        <v>NOTREND</v>
      </c>
      <c r="P17" t="str">
        <v>NIFTY2552224500PE</v>
      </c>
      <c r="Q17" t="str">
        <v>HEDGE</v>
      </c>
      <c r="R17" t="str">
        <v>NIFTY</v>
      </c>
      <c r="S17">
        <v>24500</v>
      </c>
      <c r="T17" t="str">
        <v>PE</v>
      </c>
      <c r="U17">
        <v>0</v>
      </c>
      <c r="V17">
        <v>42.9</v>
      </c>
    </row>
    <row r="18" spans="1:22" x14ac:dyDescent="0.25">
      <c r="A18" t="str">
        <v>MS</v>
      </c>
      <c r="B18" t="str">
        <v>SENSEX2552082400PE</v>
      </c>
      <c r="C18" t="str">
        <v>MAIN</v>
      </c>
      <c r="D18" t="str">
        <v>SENSEX</v>
      </c>
      <c r="E18">
        <v>82400</v>
      </c>
      <c r="F18" t="str">
        <v>PE</v>
      </c>
      <c r="G18">
        <v>0</v>
      </c>
      <c r="H18">
        <v>457.35</v>
      </c>
      <c r="I18">
        <v>70.990000000005239</v>
      </c>
      <c r="J18">
        <v>368.65999999999474</v>
      </c>
      <c r="K18">
        <v>9840200</v>
      </c>
      <c r="O18" t="str">
        <v>NOTREND</v>
      </c>
      <c r="P18" t="str">
        <v>NIFTY2552226350CE</v>
      </c>
      <c r="Q18" t="str">
        <v>HEDGE</v>
      </c>
      <c r="R18" t="str">
        <v>NIFTY</v>
      </c>
      <c r="S18">
        <v>26350</v>
      </c>
      <c r="T18" t="str">
        <v>CE</v>
      </c>
      <c r="U18">
        <v>0</v>
      </c>
      <c r="V18">
        <v>3.05</v>
      </c>
    </row>
    <row r="19" spans="1:22" x14ac:dyDescent="0.25">
      <c r="A19" t="str">
        <v>MS</v>
      </c>
      <c r="B19" t="str">
        <v>SENSEX2552082600CE</v>
      </c>
      <c r="C19" t="str">
        <v>MAIN</v>
      </c>
      <c r="D19" t="str">
        <v>SENSEX</v>
      </c>
      <c r="E19">
        <v>82600</v>
      </c>
      <c r="F19" t="str">
        <v>CE</v>
      </c>
      <c r="G19">
        <v>0</v>
      </c>
      <c r="H19">
        <v>343.15</v>
      </c>
      <c r="I19">
        <v>0</v>
      </c>
      <c r="J19">
        <v>321.60000000000002</v>
      </c>
      <c r="K19">
        <v>7068800</v>
      </c>
      <c r="O19" t="str">
        <v>NOTREND</v>
      </c>
      <c r="P19" t="str">
        <v>NIFTY2552223750PE</v>
      </c>
      <c r="Q19" t="str">
        <v>HEDGE</v>
      </c>
      <c r="R19" t="str">
        <v>NIFTY</v>
      </c>
      <c r="S19">
        <v>23750</v>
      </c>
      <c r="T19" t="str">
        <v>PE</v>
      </c>
      <c r="U19">
        <v>0</v>
      </c>
      <c r="V19">
        <v>9.25</v>
      </c>
    </row>
    <row r="20" spans="1:22" x14ac:dyDescent="0.25">
      <c r="A20" t="str">
        <v>NOTREND</v>
      </c>
      <c r="B20" t="str">
        <v>SENSEX2552082300CE</v>
      </c>
      <c r="C20" t="str">
        <v>MAIN</v>
      </c>
      <c r="D20" t="str">
        <v>SENSEX</v>
      </c>
      <c r="E20">
        <v>82300</v>
      </c>
      <c r="F20" t="str">
        <v>CE</v>
      </c>
      <c r="G20">
        <v>0</v>
      </c>
      <c r="H20">
        <v>490.65</v>
      </c>
      <c r="I20">
        <v>29.009999999994761</v>
      </c>
      <c r="J20">
        <v>435.39000000000522</v>
      </c>
      <c r="K20">
        <v>15619160</v>
      </c>
      <c r="O20" t="str">
        <v>VWAP</v>
      </c>
      <c r="P20" t="str">
        <v>NIFTY2552226300CE</v>
      </c>
      <c r="Q20" t="str">
        <v>HEDGE</v>
      </c>
      <c r="R20" t="str">
        <v>NIFTY</v>
      </c>
      <c r="S20">
        <v>26300</v>
      </c>
      <c r="T20" t="str">
        <v>CE</v>
      </c>
      <c r="U20">
        <v>0</v>
      </c>
      <c r="V20">
        <v>3.15</v>
      </c>
    </row>
    <row r="21" spans="1:22" x14ac:dyDescent="0.25">
      <c r="A21" t="str">
        <v>NOTREND</v>
      </c>
      <c r="B21" t="str">
        <v>SENSEX2552082300PE</v>
      </c>
      <c r="C21" t="str">
        <v>MAIN</v>
      </c>
      <c r="D21" t="str">
        <v>SENSEX</v>
      </c>
      <c r="E21">
        <v>82300</v>
      </c>
      <c r="F21" t="str">
        <v>PE</v>
      </c>
      <c r="G21">
        <v>0</v>
      </c>
      <c r="H21">
        <v>409.5</v>
      </c>
      <c r="I21">
        <v>0</v>
      </c>
      <c r="J21">
        <v>389.05</v>
      </c>
      <c r="K21">
        <v>15668120</v>
      </c>
      <c r="O21" t="str">
        <v>VWAP</v>
      </c>
      <c r="P21" t="str">
        <v>NIFTY2552223700PE</v>
      </c>
      <c r="Q21" t="str">
        <v>HEDGE</v>
      </c>
      <c r="R21" t="str">
        <v>NIFTY</v>
      </c>
      <c r="S21">
        <v>23700</v>
      </c>
      <c r="T21" t="str">
        <v>PE</v>
      </c>
      <c r="U21">
        <v>0</v>
      </c>
      <c r="V21">
        <v>8.1999999999999993</v>
      </c>
    </row>
    <row r="22" spans="1:22" x14ac:dyDescent="0.25">
      <c r="A22" t="str">
        <v>NOTREND</v>
      </c>
      <c r="B22" t="str">
        <v>NIFTY2552225050CE</v>
      </c>
      <c r="C22" t="str">
        <v>MAIN</v>
      </c>
      <c r="D22" t="str">
        <v>NIFTY</v>
      </c>
      <c r="E22">
        <v>25050</v>
      </c>
      <c r="F22" t="str">
        <v>CE</v>
      </c>
      <c r="G22">
        <v>0</v>
      </c>
      <c r="H22">
        <v>168.75</v>
      </c>
      <c r="I22">
        <v>0</v>
      </c>
      <c r="J22">
        <v>160.9</v>
      </c>
      <c r="K22">
        <v>90708525</v>
      </c>
      <c r="O22" t="str">
        <v>VWAP</v>
      </c>
      <c r="P22" t="str">
        <v>NIFTY2552225500CE</v>
      </c>
      <c r="Q22" t="str">
        <v>HEDGE</v>
      </c>
      <c r="R22" t="str">
        <v>NIFTY</v>
      </c>
      <c r="S22">
        <v>25500</v>
      </c>
      <c r="T22" t="str">
        <v>CE</v>
      </c>
      <c r="U22">
        <v>0</v>
      </c>
      <c r="V22">
        <v>37.299999999999997</v>
      </c>
    </row>
    <row r="23" spans="1:22" x14ac:dyDescent="0.25">
      <c r="A23" t="str">
        <v>NOTREND</v>
      </c>
      <c r="B23" t="str">
        <v>NIFTY2552225050PE</v>
      </c>
      <c r="C23" t="str">
        <v>MAIN</v>
      </c>
      <c r="D23" t="str">
        <v>NIFTY</v>
      </c>
      <c r="E23">
        <v>25050</v>
      </c>
      <c r="F23" t="str">
        <v>PE</v>
      </c>
      <c r="G23">
        <v>0</v>
      </c>
      <c r="H23">
        <v>187</v>
      </c>
      <c r="I23">
        <v>39.650000000001455</v>
      </c>
      <c r="J23">
        <v>149.24999999999855</v>
      </c>
      <c r="K23">
        <v>66561750</v>
      </c>
      <c r="O23" t="str">
        <v>VWAP</v>
      </c>
      <c r="P23" t="str">
        <v>NIFTY2552224500PE</v>
      </c>
      <c r="Q23" t="str">
        <v>HEDGE</v>
      </c>
      <c r="R23" t="str">
        <v>NIFTY</v>
      </c>
      <c r="S23">
        <v>24500</v>
      </c>
      <c r="T23" t="str">
        <v>PE</v>
      </c>
      <c r="U23">
        <v>0</v>
      </c>
      <c r="V23">
        <v>42.9</v>
      </c>
    </row>
    <row r="24" spans="1:22" x14ac:dyDescent="0.25">
      <c r="A24" t="str">
        <v>NOTREND</v>
      </c>
      <c r="B24" t="str">
        <v>SENSEX2552082400CE</v>
      </c>
      <c r="C24" t="str">
        <v>MAIN</v>
      </c>
      <c r="D24" t="str">
        <v>SENSEX</v>
      </c>
      <c r="E24">
        <v>82400</v>
      </c>
      <c r="F24" t="str">
        <v>CE</v>
      </c>
      <c r="G24">
        <v>0</v>
      </c>
      <c r="H24">
        <v>441.2</v>
      </c>
      <c r="I24">
        <v>0</v>
      </c>
      <c r="J24">
        <v>414.75</v>
      </c>
      <c r="K24">
        <v>11975620</v>
      </c>
      <c r="O24" t="str">
        <v>XYT</v>
      </c>
      <c r="P24" t="str">
        <v>SENSEX2552085900CE</v>
      </c>
      <c r="Q24" t="str">
        <v>HEDGE</v>
      </c>
      <c r="R24" t="str">
        <v>SENSEX</v>
      </c>
      <c r="S24">
        <v>85900</v>
      </c>
      <c r="T24" t="str">
        <v>CE</v>
      </c>
      <c r="U24">
        <v>0</v>
      </c>
      <c r="V24">
        <v>4.0999999999999996</v>
      </c>
    </row>
    <row r="25" spans="1:22" x14ac:dyDescent="0.25">
      <c r="A25" t="str">
        <v>NOTREND</v>
      </c>
      <c r="B25" t="str">
        <v>SENSEX2552082400PE</v>
      </c>
      <c r="C25" t="str">
        <v>MAIN</v>
      </c>
      <c r="D25" t="str">
        <v>SENSEX</v>
      </c>
      <c r="E25">
        <v>82400</v>
      </c>
      <c r="F25" t="str">
        <v>PE</v>
      </c>
      <c r="G25">
        <v>0</v>
      </c>
      <c r="H25">
        <v>457.35</v>
      </c>
      <c r="I25">
        <v>70.990000000005239</v>
      </c>
      <c r="J25">
        <v>368.65999999999474</v>
      </c>
      <c r="K25">
        <v>9840200</v>
      </c>
      <c r="O25" t="str">
        <v>XYT</v>
      </c>
      <c r="P25" t="str">
        <v>SENSEX2552078500PE</v>
      </c>
      <c r="Q25" t="str">
        <v>HEDGE</v>
      </c>
      <c r="R25" t="str">
        <v>SENSEX</v>
      </c>
      <c r="S25">
        <v>78500</v>
      </c>
      <c r="T25" t="str">
        <v>PE</v>
      </c>
      <c r="U25">
        <v>0</v>
      </c>
      <c r="V25">
        <v>10</v>
      </c>
    </row>
    <row r="26" spans="1:22" x14ac:dyDescent="0.25">
      <c r="A26" t="str">
        <v>VWAP</v>
      </c>
      <c r="B26" t="str">
        <v>NIFTY2552225050CE</v>
      </c>
      <c r="C26" t="str">
        <v>MAIN</v>
      </c>
      <c r="D26" t="str">
        <v>NIFTY</v>
      </c>
      <c r="E26">
        <v>25050</v>
      </c>
      <c r="F26" t="str">
        <v>CE</v>
      </c>
      <c r="G26">
        <v>0</v>
      </c>
      <c r="H26">
        <v>168.75</v>
      </c>
      <c r="I26">
        <v>0</v>
      </c>
      <c r="J26">
        <v>160.9</v>
      </c>
      <c r="K26">
        <v>90708525</v>
      </c>
      <c r="O26" t="str">
        <v>XYT</v>
      </c>
      <c r="P26" t="str">
        <v>SENSEX2552078400PE</v>
      </c>
      <c r="Q26" t="str">
        <v>HEDGE</v>
      </c>
      <c r="R26" t="str">
        <v>SENSEX</v>
      </c>
      <c r="S26">
        <v>78400</v>
      </c>
      <c r="T26" t="str">
        <v>PE</v>
      </c>
      <c r="U26">
        <v>0</v>
      </c>
      <c r="V26">
        <v>11.55</v>
      </c>
    </row>
    <row r="27" spans="1:22" x14ac:dyDescent="0.25">
      <c r="A27" t="str">
        <v>XYT</v>
      </c>
      <c r="B27" t="str">
        <v>SENSEX2552083600CE</v>
      </c>
      <c r="C27" t="str">
        <v>MAIN</v>
      </c>
      <c r="D27" t="str">
        <v>SENSEX</v>
      </c>
      <c r="E27">
        <v>83600</v>
      </c>
      <c r="F27" t="str">
        <v>CE</v>
      </c>
      <c r="G27">
        <v>0</v>
      </c>
      <c r="H27">
        <v>91.6</v>
      </c>
      <c r="I27">
        <v>0</v>
      </c>
      <c r="J27">
        <v>87.2</v>
      </c>
      <c r="K27">
        <v>3536720</v>
      </c>
      <c r="O27" t="str">
        <v>XYT</v>
      </c>
      <c r="P27" t="str">
        <v>SENSEX2552085000CE</v>
      </c>
      <c r="Q27" t="str">
        <v>HEDGE</v>
      </c>
      <c r="R27" t="str">
        <v>SENSEX</v>
      </c>
      <c r="S27">
        <v>85000</v>
      </c>
      <c r="T27" t="str">
        <v>CE</v>
      </c>
      <c r="U27">
        <v>0</v>
      </c>
      <c r="V27">
        <v>12</v>
      </c>
    </row>
    <row r="28" spans="1:22" x14ac:dyDescent="0.25">
      <c r="A28" t="str">
        <v>XYT</v>
      </c>
      <c r="B28" t="str">
        <v>SENSEX2552081100PE</v>
      </c>
      <c r="C28" t="str">
        <v>MAIN</v>
      </c>
      <c r="D28" t="str">
        <v>SENSEX</v>
      </c>
      <c r="E28">
        <v>81100</v>
      </c>
      <c r="F28" t="str">
        <v>PE</v>
      </c>
      <c r="G28">
        <v>0</v>
      </c>
      <c r="H28">
        <v>115.45</v>
      </c>
      <c r="I28">
        <v>0</v>
      </c>
      <c r="J28">
        <v>100.2</v>
      </c>
      <c r="K28">
        <v>2714540</v>
      </c>
      <c r="O28" t="str">
        <v>XYT</v>
      </c>
      <c r="P28" t="str">
        <v>SENSEX2552086000CE</v>
      </c>
      <c r="Q28" t="str">
        <v>HEDGE</v>
      </c>
      <c r="R28" t="str">
        <v>SENSEX</v>
      </c>
      <c r="S28">
        <v>86000</v>
      </c>
      <c r="T28" t="str">
        <v>CE</v>
      </c>
      <c r="U28">
        <v>0</v>
      </c>
      <c r="V28">
        <v>4.3</v>
      </c>
    </row>
    <row r="29" spans="1:22" x14ac:dyDescent="0.25">
      <c r="A29" t="str">
        <v>XYT</v>
      </c>
      <c r="B29" t="str">
        <v>SENSEX2552083500CE</v>
      </c>
      <c r="C29" t="str">
        <v>MAIN</v>
      </c>
      <c r="D29" t="str">
        <v>SENSEX</v>
      </c>
      <c r="E29">
        <v>83500</v>
      </c>
      <c r="F29" t="str">
        <v>CE</v>
      </c>
      <c r="G29">
        <v>0</v>
      </c>
      <c r="H29">
        <v>104.4</v>
      </c>
      <c r="I29">
        <v>0</v>
      </c>
      <c r="J29">
        <v>99.8</v>
      </c>
      <c r="K29">
        <v>8498580</v>
      </c>
      <c r="O29" t="str">
        <v>XYT</v>
      </c>
      <c r="P29" t="str">
        <v>SENSEX2552079500PE</v>
      </c>
      <c r="Q29" t="str">
        <v>HEDGE</v>
      </c>
      <c r="R29" t="str">
        <v>SENSEX</v>
      </c>
      <c r="S29">
        <v>79500</v>
      </c>
      <c r="T29" t="str">
        <v>PE</v>
      </c>
      <c r="U29">
        <v>0</v>
      </c>
      <c r="V29">
        <v>26.1</v>
      </c>
    </row>
    <row r="30" spans="1:22" x14ac:dyDescent="0.25">
      <c r="A30" t="str">
        <v>XYT</v>
      </c>
      <c r="B30" t="str">
        <v>SENSEX2552082300CE</v>
      </c>
      <c r="C30" t="str">
        <v>MAIN</v>
      </c>
      <c r="D30" t="str">
        <v>SENSEX</v>
      </c>
      <c r="E30">
        <v>82300</v>
      </c>
      <c r="F30" t="str">
        <v>CE</v>
      </c>
      <c r="G30">
        <v>0</v>
      </c>
      <c r="H30">
        <v>490.65</v>
      </c>
      <c r="I30">
        <v>29.009999999994761</v>
      </c>
      <c r="J30">
        <v>435.39000000000522</v>
      </c>
      <c r="K30">
        <v>15619160</v>
      </c>
      <c r="O30" t="str">
        <v>XYT</v>
      </c>
      <c r="P30" t="str">
        <v>SENSEX2552084800CE</v>
      </c>
      <c r="Q30" t="str">
        <v>HEDGE</v>
      </c>
      <c r="R30" t="str">
        <v>SENSEX</v>
      </c>
      <c r="S30">
        <v>84800</v>
      </c>
      <c r="T30" t="str">
        <v>CE</v>
      </c>
      <c r="U30">
        <v>-140</v>
      </c>
      <c r="V30">
        <v>17.8</v>
      </c>
    </row>
    <row r="31" spans="1:22" x14ac:dyDescent="0.25">
      <c r="A31" t="str">
        <v>XYT</v>
      </c>
      <c r="B31" t="str">
        <v>SENSEX2552083400CE</v>
      </c>
      <c r="C31" t="str">
        <v>MAIN</v>
      </c>
      <c r="D31" t="str">
        <v>SENSEX</v>
      </c>
      <c r="E31">
        <v>83400</v>
      </c>
      <c r="F31" t="str">
        <v>CE</v>
      </c>
      <c r="G31">
        <v>0</v>
      </c>
      <c r="H31">
        <v>118.35</v>
      </c>
      <c r="I31">
        <v>0</v>
      </c>
      <c r="J31">
        <v>114.3</v>
      </c>
      <c r="K31">
        <v>3845220</v>
      </c>
      <c r="O31" t="str">
        <v>XYT</v>
      </c>
      <c r="P31" t="str">
        <v>SENSEX2552079800PE</v>
      </c>
      <c r="Q31" t="str">
        <v>HEDGE</v>
      </c>
      <c r="R31" t="str">
        <v>SENSEX</v>
      </c>
      <c r="S31">
        <v>79800</v>
      </c>
      <c r="T31" t="str">
        <v>PE</v>
      </c>
      <c r="U31">
        <v>0</v>
      </c>
      <c r="V31">
        <v>32.799999999999997</v>
      </c>
    </row>
    <row r="32" spans="1:22" x14ac:dyDescent="0.25">
      <c r="A32" t="str">
        <v>XYT</v>
      </c>
      <c r="B32" t="str">
        <v>SENSEX2552081000PE</v>
      </c>
      <c r="C32" t="str">
        <v>MAIN</v>
      </c>
      <c r="D32" t="str">
        <v>SENSEX</v>
      </c>
      <c r="E32">
        <v>81000</v>
      </c>
      <c r="F32" t="str">
        <v>PE</v>
      </c>
      <c r="G32">
        <v>0</v>
      </c>
      <c r="H32">
        <v>107.95</v>
      </c>
      <c r="I32">
        <v>0</v>
      </c>
      <c r="J32">
        <v>89.6</v>
      </c>
      <c r="K32">
        <v>10168280</v>
      </c>
      <c r="O32" t="str">
        <v>XYT</v>
      </c>
      <c r="P32" t="str">
        <v>SENSEX2552083800CE</v>
      </c>
      <c r="Q32" t="str">
        <v>HEDGE</v>
      </c>
      <c r="R32" t="str">
        <v>SENSEX</v>
      </c>
      <c r="S32">
        <v>83800</v>
      </c>
      <c r="T32" t="str">
        <v>CE</v>
      </c>
      <c r="U32">
        <v>60</v>
      </c>
      <c r="V32">
        <v>68.95</v>
      </c>
    </row>
    <row r="33" spans="1:22" x14ac:dyDescent="0.25">
      <c r="A33" t="str">
        <v>XYT</v>
      </c>
      <c r="B33" t="str">
        <v>SENSEX2552082300PE</v>
      </c>
      <c r="C33" t="str">
        <v>MAIN</v>
      </c>
      <c r="D33" t="str">
        <v>SENSEX</v>
      </c>
      <c r="E33">
        <v>82300</v>
      </c>
      <c r="F33" t="str">
        <v>PE</v>
      </c>
      <c r="G33">
        <v>0</v>
      </c>
      <c r="H33">
        <v>409.5</v>
      </c>
      <c r="I33">
        <v>0</v>
      </c>
      <c r="J33">
        <v>389.05</v>
      </c>
      <c r="K33">
        <v>15668120</v>
      </c>
      <c r="O33" t="str">
        <v>XYT</v>
      </c>
      <c r="P33" t="str">
        <v>SENSEX2552080800PE</v>
      </c>
      <c r="Q33" t="str">
        <v>HEDGE</v>
      </c>
      <c r="R33" t="str">
        <v>SENSEX</v>
      </c>
      <c r="S33">
        <v>80800</v>
      </c>
      <c r="T33" t="str">
        <v>PE</v>
      </c>
      <c r="U33">
        <v>0</v>
      </c>
      <c r="V33">
        <v>85.95</v>
      </c>
    </row>
    <row r="34" spans="1:22" x14ac:dyDescent="0.25">
      <c r="O34" t="str">
        <v>XYT</v>
      </c>
      <c r="P34" t="str">
        <v>SENSEX2552079600PE</v>
      </c>
      <c r="Q34" t="str">
        <v>HEDGE</v>
      </c>
      <c r="R34" t="str">
        <v>SENSEX</v>
      </c>
      <c r="S34">
        <v>79600</v>
      </c>
      <c r="T34" t="str">
        <v>PE</v>
      </c>
      <c r="U34">
        <v>0</v>
      </c>
      <c r="V34">
        <v>30</v>
      </c>
    </row>
    <row r="35" spans="1:22" x14ac:dyDescent="0.25">
      <c r="O35" t="str">
        <v>XYT</v>
      </c>
      <c r="P35" t="str">
        <v>SENSEX2552085100CE</v>
      </c>
      <c r="Q35" t="str">
        <v>HEDGE</v>
      </c>
      <c r="R35" t="str">
        <v>SENSEX</v>
      </c>
      <c r="S35">
        <v>85100</v>
      </c>
      <c r="T35" t="str">
        <v>CE</v>
      </c>
      <c r="U35">
        <v>0</v>
      </c>
      <c r="V35">
        <v>9.8000000000000007</v>
      </c>
    </row>
    <row r="36" spans="1:22" x14ac:dyDescent="0.25">
      <c r="O36" t="str">
        <v>XYT</v>
      </c>
      <c r="P36" t="str">
        <v>SENSEX2552078600PE</v>
      </c>
      <c r="Q36" t="str">
        <v>HEDGE</v>
      </c>
      <c r="R36" t="str">
        <v>SENSEX</v>
      </c>
      <c r="S36">
        <v>78600</v>
      </c>
      <c r="T36" t="str">
        <v>PE</v>
      </c>
      <c r="U36">
        <v>0</v>
      </c>
      <c r="V36">
        <v>8.25</v>
      </c>
    </row>
    <row r="37" spans="1:22" x14ac:dyDescent="0.25">
      <c r="O37" t="str">
        <v>XYT</v>
      </c>
      <c r="P37" t="str">
        <v>SENSEX2552084900CE</v>
      </c>
      <c r="Q37" t="str">
        <v>HEDGE</v>
      </c>
      <c r="R37" t="str">
        <v>SENSEX</v>
      </c>
      <c r="S37">
        <v>84900</v>
      </c>
      <c r="T37" t="str">
        <v>CE</v>
      </c>
      <c r="U37">
        <v>0</v>
      </c>
      <c r="V37">
        <v>16</v>
      </c>
    </row>
    <row r="38" spans="1:22" x14ac:dyDescent="0.25">
      <c r="O38" t="str">
        <v>XYT</v>
      </c>
      <c r="P38" t="str">
        <v>SENSEX2552085800CE</v>
      </c>
      <c r="Q38" t="str">
        <v>HEDGE</v>
      </c>
      <c r="R38" t="str">
        <v>SENSEX</v>
      </c>
      <c r="S38">
        <v>85800</v>
      </c>
      <c r="T38" t="str">
        <v>CE</v>
      </c>
      <c r="U38">
        <v>0</v>
      </c>
      <c r="V38">
        <v>4.3499999999999996</v>
      </c>
    </row>
    <row r="39" spans="1:22" x14ac:dyDescent="0.25">
      <c r="O39" t="str">
        <v>XYT</v>
      </c>
      <c r="P39" t="str">
        <v>SENSEX2552078900PE</v>
      </c>
      <c r="Q39" t="str">
        <v>HEDGE</v>
      </c>
      <c r="R39" t="str">
        <v>SENSEX</v>
      </c>
      <c r="S39">
        <v>78900</v>
      </c>
      <c r="T39" t="str">
        <v>PE</v>
      </c>
      <c r="U39">
        <v>0</v>
      </c>
      <c r="V39">
        <v>9.6999999999999993</v>
      </c>
    </row>
    <row r="40" spans="1:22" x14ac:dyDescent="0.25">
      <c r="O40" t="str">
        <v>XYT</v>
      </c>
      <c r="P40" t="str">
        <v>SENSEX2552083400CE</v>
      </c>
      <c r="Q40" t="str">
        <v>HEDGE</v>
      </c>
      <c r="R40" t="str">
        <v>SENSEX</v>
      </c>
      <c r="S40">
        <v>83400</v>
      </c>
      <c r="T40" t="str">
        <v>CE</v>
      </c>
      <c r="U40">
        <v>0</v>
      </c>
      <c r="V40">
        <v>118.35</v>
      </c>
    </row>
    <row r="41" spans="1:22" x14ac:dyDescent="0.25">
      <c r="O41" t="str">
        <v>XYT</v>
      </c>
      <c r="P41" t="str">
        <v>SENSEX2552081100PE</v>
      </c>
      <c r="Q41" t="str">
        <v>HEDGE</v>
      </c>
      <c r="R41" t="str">
        <v>SENSEX</v>
      </c>
      <c r="S41">
        <v>81100</v>
      </c>
      <c r="T41" t="str">
        <v>PE</v>
      </c>
      <c r="U41">
        <v>0</v>
      </c>
      <c r="V41">
        <v>115.45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7B4B-C332-4362-8284-B38B5603AFD2}">
  <sheetPr codeName="Sheet6"/>
  <dimension ref="A1:A8"/>
  <sheetViews>
    <sheetView workbookViewId="0">
      <selection activeCell="A8" sqref="A8"/>
    </sheetView>
  </sheetViews>
  <sheetFormatPr defaultRowHeight="15" x14ac:dyDescent="0.25"/>
  <cols>
    <col min="1" max="1" width="12" customWidth="1"/>
  </cols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29</v>
      </c>
    </row>
    <row r="8" spans="1:1" x14ac:dyDescent="0.25">
      <c r="A8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730E3D-4D18-41BA-B137-F3B9BAF950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</vt:lpstr>
      <vt:lpstr>INPUT</vt:lpstr>
      <vt:lpstr>TABLE</vt:lpstr>
      <vt:lpstr>CHART</vt:lpstr>
      <vt:lpstr>PNL_PRICE_CAL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i915</dc:creator>
  <cp:lastModifiedBy>Vikram Singh</cp:lastModifiedBy>
  <dcterms:created xsi:type="dcterms:W3CDTF">2024-12-11T06:04:54Z</dcterms:created>
  <dcterms:modified xsi:type="dcterms:W3CDTF">2025-05-18T05:46:50Z</dcterms:modified>
</cp:coreProperties>
</file>